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man/Desktop/"/>
    </mc:Choice>
  </mc:AlternateContent>
  <xr:revisionPtr revIDLastSave="0" documentId="13_ncr:1_{7313A229-010C-3B42-9199-6824803C3FCC}" xr6:coauthVersionLast="47" xr6:coauthVersionMax="47" xr10:uidLastSave="{00000000-0000-0000-0000-000000000000}"/>
  <bookViews>
    <workbookView xWindow="0" yWindow="0" windowWidth="28800" windowHeight="18000" firstSheet="3" activeTab="5" xr2:uid="{00000000-000D-0000-FFFF-FFFF00000000}"/>
  </bookViews>
  <sheets>
    <sheet name="Context" sheetId="7" r:id="rId1"/>
    <sheet name="Sales Summary" sheetId="1" r:id="rId2"/>
    <sheet name="Delivery Distances" sheetId="5" r:id="rId3"/>
    <sheet name="Meal Info" sheetId="3" r:id="rId4"/>
    <sheet name="Sales Summary_working sheet" sheetId="13" r:id="rId5"/>
    <sheet name="Pivot Table" sheetId="15" r:id="rId6"/>
    <sheet name="Q10" sheetId="16" r:id="rId7"/>
    <sheet name="Q&amp;A" sheetId="12" r:id="rId8"/>
  </sheets>
  <definedNames>
    <definedName name="_xlnm._FilterDatabase" localSheetId="1" hidden="1">'Sales Summary'!$A$3:$I$5043</definedName>
    <definedName name="_xlnm._FilterDatabase" localSheetId="4" hidden="1">'Sales Summary_working sheet'!$A$3:$M$5043</definedName>
  </definedNames>
  <calcPr calcId="191029"/>
  <pivotCaches>
    <pivotCache cacheId="9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" i="13" l="1"/>
  <c r="K5044" i="13"/>
  <c r="J5044" i="13"/>
  <c r="I18" i="16"/>
  <c r="I17" i="16"/>
  <c r="I16" i="16"/>
  <c r="I15" i="16"/>
  <c r="J19" i="16" s="1"/>
  <c r="J11" i="16"/>
  <c r="J12" i="16" s="1"/>
  <c r="J13" i="16" s="1"/>
  <c r="H4" i="16"/>
  <c r="O5" i="13" a="1"/>
  <c r="O5" i="13" s="1"/>
  <c r="P5" i="13" s="1"/>
  <c r="O6" i="13" a="1"/>
  <c r="O6" i="13" s="1"/>
  <c r="P6" i="13" s="1"/>
  <c r="O7" i="13" a="1"/>
  <c r="O7" i="13" s="1"/>
  <c r="P7" i="13" s="1"/>
  <c r="O8" i="13" a="1"/>
  <c r="O8" i="13" s="1"/>
  <c r="P8" i="13" s="1"/>
  <c r="O9" i="13" a="1"/>
  <c r="O9" i="13" s="1"/>
  <c r="P9" i="13" s="1"/>
  <c r="O10" i="13" a="1"/>
  <c r="O10" i="13" s="1"/>
  <c r="P10" i="13" s="1"/>
  <c r="O11" i="13" a="1"/>
  <c r="O11" i="13" s="1"/>
  <c r="P11" i="13" s="1"/>
  <c r="O12" i="13" a="1"/>
  <c r="O12" i="13" s="1"/>
  <c r="P12" i="13" s="1"/>
  <c r="O13" i="13" a="1"/>
  <c r="O13" i="13" s="1"/>
  <c r="P13" i="13" s="1"/>
  <c r="O14" i="13" a="1"/>
  <c r="O14" i="13" s="1"/>
  <c r="P14" i="13" s="1"/>
  <c r="O15" i="13" a="1"/>
  <c r="O15" i="13" s="1"/>
  <c r="P15" i="13" s="1"/>
  <c r="O16" i="13" a="1"/>
  <c r="O16" i="13" s="1"/>
  <c r="P16" i="13" s="1"/>
  <c r="O17" i="13" a="1"/>
  <c r="O17" i="13" s="1"/>
  <c r="P17" i="13" s="1"/>
  <c r="O18" i="13" a="1"/>
  <c r="O18" i="13" s="1"/>
  <c r="P18" i="13" s="1"/>
  <c r="O19" i="13" a="1"/>
  <c r="O19" i="13" s="1"/>
  <c r="P19" i="13" s="1"/>
  <c r="O20" i="13" a="1"/>
  <c r="O20" i="13" s="1"/>
  <c r="P20" i="13" s="1"/>
  <c r="O21" i="13" a="1"/>
  <c r="O21" i="13" s="1"/>
  <c r="P21" i="13" s="1"/>
  <c r="O22" i="13" a="1"/>
  <c r="O22" i="13" s="1"/>
  <c r="P22" i="13" s="1"/>
  <c r="O23" i="13" a="1"/>
  <c r="O23" i="13" s="1"/>
  <c r="P23" i="13" s="1"/>
  <c r="O24" i="13" a="1"/>
  <c r="O24" i="13" s="1"/>
  <c r="P24" i="13" s="1"/>
  <c r="O25" i="13" a="1"/>
  <c r="O25" i="13" s="1"/>
  <c r="P25" i="13" s="1"/>
  <c r="O26" i="13" a="1"/>
  <c r="O26" i="13" s="1"/>
  <c r="P26" i="13" s="1"/>
  <c r="O27" i="13" a="1"/>
  <c r="O27" i="13" s="1"/>
  <c r="P27" i="13" s="1"/>
  <c r="O28" i="13" a="1"/>
  <c r="O28" i="13" s="1"/>
  <c r="P28" i="13" s="1"/>
  <c r="O29" i="13" a="1"/>
  <c r="O29" i="13" s="1"/>
  <c r="P29" i="13" s="1"/>
  <c r="O30" i="13" a="1"/>
  <c r="O30" i="13" s="1"/>
  <c r="P30" i="13" s="1"/>
  <c r="O31" i="13" a="1"/>
  <c r="O31" i="13" s="1"/>
  <c r="P31" i="13" s="1"/>
  <c r="O32" i="13" a="1"/>
  <c r="O32" i="13" s="1"/>
  <c r="P32" i="13" s="1"/>
  <c r="O33" i="13" a="1"/>
  <c r="O33" i="13" s="1"/>
  <c r="P33" i="13" s="1"/>
  <c r="O34" i="13" a="1"/>
  <c r="O34" i="13" s="1"/>
  <c r="P34" i="13" s="1"/>
  <c r="O35" i="13" a="1"/>
  <c r="O35" i="13" s="1"/>
  <c r="P35" i="13" s="1"/>
  <c r="O36" i="13" a="1"/>
  <c r="O36" i="13" s="1"/>
  <c r="P36" i="13" s="1"/>
  <c r="O37" i="13" a="1"/>
  <c r="O37" i="13" s="1"/>
  <c r="P37" i="13" s="1"/>
  <c r="O38" i="13" a="1"/>
  <c r="O38" i="13" s="1"/>
  <c r="P38" i="13" s="1"/>
  <c r="O39" i="13" a="1"/>
  <c r="O39" i="13" s="1"/>
  <c r="P39" i="13" s="1"/>
  <c r="O40" i="13" a="1"/>
  <c r="O40" i="13" s="1"/>
  <c r="P40" i="13" s="1"/>
  <c r="O41" i="13" a="1"/>
  <c r="O41" i="13" s="1"/>
  <c r="P41" i="13" s="1"/>
  <c r="O42" i="13" a="1"/>
  <c r="O42" i="13" s="1"/>
  <c r="P42" i="13" s="1"/>
  <c r="O43" i="13" a="1"/>
  <c r="O43" i="13" s="1"/>
  <c r="P43" i="13" s="1"/>
  <c r="O44" i="13" a="1"/>
  <c r="O44" i="13" s="1"/>
  <c r="P44" i="13" s="1"/>
  <c r="O45" i="13" a="1"/>
  <c r="O45" i="13" s="1"/>
  <c r="P45" i="13" s="1"/>
  <c r="O46" i="13" a="1"/>
  <c r="O46" i="13" s="1"/>
  <c r="P46" i="13" s="1"/>
  <c r="O47" i="13" a="1"/>
  <c r="O47" i="13" s="1"/>
  <c r="P47" i="13" s="1"/>
  <c r="O48" i="13" a="1"/>
  <c r="O48" i="13" s="1"/>
  <c r="P48" i="13" s="1"/>
  <c r="O49" i="13" a="1"/>
  <c r="O49" i="13" s="1"/>
  <c r="P49" i="13" s="1"/>
  <c r="O50" i="13" a="1"/>
  <c r="O50" i="13" s="1"/>
  <c r="P50" i="13" s="1"/>
  <c r="O51" i="13" a="1"/>
  <c r="O51" i="13" s="1"/>
  <c r="P51" i="13" s="1"/>
  <c r="O52" i="13" a="1"/>
  <c r="O52" i="13" s="1"/>
  <c r="P52" i="13" s="1"/>
  <c r="O53" i="13" a="1"/>
  <c r="O53" i="13" s="1"/>
  <c r="P53" i="13" s="1"/>
  <c r="O54" i="13" a="1"/>
  <c r="O54" i="13" s="1"/>
  <c r="P54" i="13" s="1"/>
  <c r="O55" i="13" a="1"/>
  <c r="O55" i="13" s="1"/>
  <c r="P55" i="13" s="1"/>
  <c r="O56" i="13" a="1"/>
  <c r="O56" i="13" s="1"/>
  <c r="P56" i="13" s="1"/>
  <c r="O57" i="13" a="1"/>
  <c r="O57" i="13" s="1"/>
  <c r="P57" i="13" s="1"/>
  <c r="O58" i="13" a="1"/>
  <c r="O58" i="13" s="1"/>
  <c r="P58" i="13" s="1"/>
  <c r="O59" i="13" a="1"/>
  <c r="O59" i="13" s="1"/>
  <c r="P59" i="13" s="1"/>
  <c r="O60" i="13" a="1"/>
  <c r="O60" i="13" s="1"/>
  <c r="P60" i="13" s="1"/>
  <c r="O61" i="13" a="1"/>
  <c r="O61" i="13" s="1"/>
  <c r="P61" i="13" s="1"/>
  <c r="O62" i="13" a="1"/>
  <c r="O62" i="13" s="1"/>
  <c r="P62" i="13" s="1"/>
  <c r="O63" i="13" a="1"/>
  <c r="O63" i="13" s="1"/>
  <c r="P63" i="13" s="1"/>
  <c r="O64" i="13" a="1"/>
  <c r="O64" i="13" s="1"/>
  <c r="P64" i="13" s="1"/>
  <c r="O65" i="13" a="1"/>
  <c r="O65" i="13" s="1"/>
  <c r="P65" i="13" s="1"/>
  <c r="O66" i="13" a="1"/>
  <c r="O66" i="13" s="1"/>
  <c r="P66" i="13" s="1"/>
  <c r="O67" i="13" a="1"/>
  <c r="O67" i="13" s="1"/>
  <c r="P67" i="13" s="1"/>
  <c r="O68" i="13" a="1"/>
  <c r="O68" i="13" s="1"/>
  <c r="P68" i="13" s="1"/>
  <c r="O69" i="13" a="1"/>
  <c r="O69" i="13" s="1"/>
  <c r="P69" i="13" s="1"/>
  <c r="O70" i="13" a="1"/>
  <c r="O70" i="13" s="1"/>
  <c r="P70" i="13" s="1"/>
  <c r="O71" i="13" a="1"/>
  <c r="O71" i="13" s="1"/>
  <c r="P71" i="13" s="1"/>
  <c r="O72" i="13" a="1"/>
  <c r="O72" i="13" s="1"/>
  <c r="P72" i="13" s="1"/>
  <c r="O73" i="13" a="1"/>
  <c r="O73" i="13" s="1"/>
  <c r="P73" i="13" s="1"/>
  <c r="O74" i="13" a="1"/>
  <c r="O74" i="13" s="1"/>
  <c r="P74" i="13" s="1"/>
  <c r="O75" i="13" a="1"/>
  <c r="O75" i="13" s="1"/>
  <c r="P75" i="13" s="1"/>
  <c r="O76" i="13" a="1"/>
  <c r="O76" i="13" s="1"/>
  <c r="P76" i="13" s="1"/>
  <c r="O77" i="13" a="1"/>
  <c r="O77" i="13" s="1"/>
  <c r="P77" i="13" s="1"/>
  <c r="O78" i="13" a="1"/>
  <c r="O78" i="13" s="1"/>
  <c r="P78" i="13" s="1"/>
  <c r="O79" i="13" a="1"/>
  <c r="O79" i="13" s="1"/>
  <c r="P79" i="13" s="1"/>
  <c r="O80" i="13" a="1"/>
  <c r="O80" i="13" s="1"/>
  <c r="P80" i="13" s="1"/>
  <c r="O81" i="13" a="1"/>
  <c r="O81" i="13" s="1"/>
  <c r="P81" i="13" s="1"/>
  <c r="O82" i="13" a="1"/>
  <c r="O82" i="13" s="1"/>
  <c r="P82" i="13" s="1"/>
  <c r="O83" i="13" a="1"/>
  <c r="O83" i="13" s="1"/>
  <c r="P83" i="13" s="1"/>
  <c r="O84" i="13" a="1"/>
  <c r="O84" i="13" s="1"/>
  <c r="P84" i="13" s="1"/>
  <c r="O85" i="13" a="1"/>
  <c r="O85" i="13" s="1"/>
  <c r="P85" i="13" s="1"/>
  <c r="O86" i="13" a="1"/>
  <c r="O86" i="13" s="1"/>
  <c r="P86" i="13" s="1"/>
  <c r="O87" i="13" a="1"/>
  <c r="O87" i="13" s="1"/>
  <c r="P87" i="13" s="1"/>
  <c r="O88" i="13" a="1"/>
  <c r="O88" i="13" s="1"/>
  <c r="P88" i="13" s="1"/>
  <c r="O89" i="13" a="1"/>
  <c r="O89" i="13" s="1"/>
  <c r="P89" i="13" s="1"/>
  <c r="O90" i="13" a="1"/>
  <c r="O90" i="13" s="1"/>
  <c r="P90" i="13" s="1"/>
  <c r="O91" i="13" a="1"/>
  <c r="O91" i="13" s="1"/>
  <c r="P91" i="13" s="1"/>
  <c r="O92" i="13" a="1"/>
  <c r="O92" i="13" s="1"/>
  <c r="P92" i="13" s="1"/>
  <c r="O93" i="13" a="1"/>
  <c r="O93" i="13" s="1"/>
  <c r="P93" i="13" s="1"/>
  <c r="O94" i="13" a="1"/>
  <c r="O94" i="13" s="1"/>
  <c r="P94" i="13" s="1"/>
  <c r="O95" i="13" a="1"/>
  <c r="O95" i="13" s="1"/>
  <c r="P95" i="13" s="1"/>
  <c r="O96" i="13" a="1"/>
  <c r="O96" i="13" s="1"/>
  <c r="P96" i="13" s="1"/>
  <c r="O97" i="13" a="1"/>
  <c r="O97" i="13" s="1"/>
  <c r="P97" i="13" s="1"/>
  <c r="O98" i="13" a="1"/>
  <c r="O98" i="13"/>
  <c r="P98" i="13" s="1"/>
  <c r="O99" i="13" a="1"/>
  <c r="O99" i="13" s="1"/>
  <c r="P99" i="13" s="1"/>
  <c r="O100" i="13" a="1"/>
  <c r="O100" i="13" s="1"/>
  <c r="P100" i="13" s="1"/>
  <c r="O101" i="13" a="1"/>
  <c r="O101" i="13" s="1"/>
  <c r="P101" i="13" s="1"/>
  <c r="O102" i="13" a="1"/>
  <c r="O102" i="13" s="1"/>
  <c r="P102" i="13" s="1"/>
  <c r="O103" i="13" a="1"/>
  <c r="O103" i="13"/>
  <c r="P103" i="13" s="1"/>
  <c r="O104" i="13" a="1"/>
  <c r="O104" i="13" s="1"/>
  <c r="P104" i="13" s="1"/>
  <c r="O105" i="13" a="1"/>
  <c r="O105" i="13" s="1"/>
  <c r="P105" i="13" s="1"/>
  <c r="O106" i="13" a="1"/>
  <c r="O106" i="13" s="1"/>
  <c r="P106" i="13" s="1"/>
  <c r="O107" i="13" a="1"/>
  <c r="O107" i="13" s="1"/>
  <c r="P107" i="13" s="1"/>
  <c r="O108" i="13" a="1"/>
  <c r="O108" i="13" s="1"/>
  <c r="P108" i="13" s="1"/>
  <c r="O109" i="13" a="1"/>
  <c r="O109" i="13" s="1"/>
  <c r="P109" i="13" s="1"/>
  <c r="O110" i="13" a="1"/>
  <c r="O110" i="13" s="1"/>
  <c r="P110" i="13" s="1"/>
  <c r="O111" i="13" a="1"/>
  <c r="O111" i="13" s="1"/>
  <c r="P111" i="13" s="1"/>
  <c r="O112" i="13" a="1"/>
  <c r="O112" i="13" s="1"/>
  <c r="P112" i="13" s="1"/>
  <c r="O113" i="13" a="1"/>
  <c r="O113" i="13" s="1"/>
  <c r="P113" i="13" s="1"/>
  <c r="O114" i="13" a="1"/>
  <c r="O114" i="13" s="1"/>
  <c r="P114" i="13" s="1"/>
  <c r="O115" i="13" a="1"/>
  <c r="O115" i="13" s="1"/>
  <c r="P115" i="13" s="1"/>
  <c r="O116" i="13" a="1"/>
  <c r="O116" i="13" s="1"/>
  <c r="P116" i="13" s="1"/>
  <c r="O117" i="13" a="1"/>
  <c r="O117" i="13" s="1"/>
  <c r="P117" i="13" s="1"/>
  <c r="O118" i="13" a="1"/>
  <c r="O118" i="13" s="1"/>
  <c r="P118" i="13" s="1"/>
  <c r="O119" i="13" a="1"/>
  <c r="O119" i="13" s="1"/>
  <c r="P119" i="13" s="1"/>
  <c r="O120" i="13" a="1"/>
  <c r="O120" i="13" s="1"/>
  <c r="P120" i="13" s="1"/>
  <c r="O121" i="13" a="1"/>
  <c r="O121" i="13" s="1"/>
  <c r="P121" i="13" s="1"/>
  <c r="O122" i="13" a="1"/>
  <c r="O122" i="13" s="1"/>
  <c r="P122" i="13" s="1"/>
  <c r="O123" i="13" a="1"/>
  <c r="O123" i="13" s="1"/>
  <c r="P123" i="13" s="1"/>
  <c r="O124" i="13" a="1"/>
  <c r="O124" i="13" s="1"/>
  <c r="P124" i="13" s="1"/>
  <c r="O125" i="13" a="1"/>
  <c r="O125" i="13" s="1"/>
  <c r="P125" i="13" s="1"/>
  <c r="O126" i="13" a="1"/>
  <c r="O126" i="13" s="1"/>
  <c r="P126" i="13" s="1"/>
  <c r="O127" i="13" a="1"/>
  <c r="O127" i="13" s="1"/>
  <c r="P127" i="13" s="1"/>
  <c r="O128" i="13" a="1"/>
  <c r="O128" i="13" s="1"/>
  <c r="P128" i="13" s="1"/>
  <c r="O129" i="13" a="1"/>
  <c r="O129" i="13" s="1"/>
  <c r="P129" i="13" s="1"/>
  <c r="O130" i="13" a="1"/>
  <c r="O130" i="13" s="1"/>
  <c r="P130" i="13" s="1"/>
  <c r="O131" i="13" a="1"/>
  <c r="O131" i="13" s="1"/>
  <c r="P131" i="13" s="1"/>
  <c r="O132" i="13" a="1"/>
  <c r="O132" i="13" s="1"/>
  <c r="P132" i="13" s="1"/>
  <c r="O133" i="13" a="1"/>
  <c r="O133" i="13" s="1"/>
  <c r="P133" i="13" s="1"/>
  <c r="O134" i="13" a="1"/>
  <c r="O134" i="13" s="1"/>
  <c r="P134" i="13" s="1"/>
  <c r="O135" i="13" a="1"/>
  <c r="O135" i="13" s="1"/>
  <c r="P135" i="13" s="1"/>
  <c r="O136" i="13" a="1"/>
  <c r="O136" i="13" s="1"/>
  <c r="P136" i="13" s="1"/>
  <c r="O137" i="13" a="1"/>
  <c r="O137" i="13" s="1"/>
  <c r="P137" i="13" s="1"/>
  <c r="O138" i="13" a="1"/>
  <c r="O138" i="13" s="1"/>
  <c r="P138" i="13" s="1"/>
  <c r="O139" i="13" a="1"/>
  <c r="O139" i="13" s="1"/>
  <c r="P139" i="13" s="1"/>
  <c r="O140" i="13" a="1"/>
  <c r="O140" i="13" s="1"/>
  <c r="P140" i="13" s="1"/>
  <c r="O141" i="13" a="1"/>
  <c r="O141" i="13" s="1"/>
  <c r="P141" i="13" s="1"/>
  <c r="O142" i="13" a="1"/>
  <c r="O142" i="13" s="1"/>
  <c r="P142" i="13" s="1"/>
  <c r="O143" i="13" a="1"/>
  <c r="O143" i="13" s="1"/>
  <c r="P143" i="13" s="1"/>
  <c r="O144" i="13" a="1"/>
  <c r="O144" i="13" s="1"/>
  <c r="P144" i="13" s="1"/>
  <c r="O145" i="13" a="1"/>
  <c r="O145" i="13" s="1"/>
  <c r="P145" i="13" s="1"/>
  <c r="O146" i="13" a="1"/>
  <c r="O146" i="13" s="1"/>
  <c r="P146" i="13" s="1"/>
  <c r="O147" i="13" a="1"/>
  <c r="O147" i="13" s="1"/>
  <c r="P147" i="13" s="1"/>
  <c r="O148" i="13" a="1"/>
  <c r="O148" i="13" s="1"/>
  <c r="P148" i="13" s="1"/>
  <c r="O149" i="13" a="1"/>
  <c r="O149" i="13" s="1"/>
  <c r="P149" i="13" s="1"/>
  <c r="O150" i="13" a="1"/>
  <c r="O150" i="13" s="1"/>
  <c r="P150" i="13" s="1"/>
  <c r="O151" i="13" a="1"/>
  <c r="O151" i="13" s="1"/>
  <c r="P151" i="13" s="1"/>
  <c r="O152" i="13" a="1"/>
  <c r="O152" i="13" s="1"/>
  <c r="P152" i="13" s="1"/>
  <c r="O153" i="13" a="1"/>
  <c r="O153" i="13" s="1"/>
  <c r="P153" i="13" s="1"/>
  <c r="O154" i="13" a="1"/>
  <c r="O154" i="13" s="1"/>
  <c r="P154" i="13" s="1"/>
  <c r="O155" i="13" a="1"/>
  <c r="O155" i="13" s="1"/>
  <c r="P155" i="13" s="1"/>
  <c r="O156" i="13" a="1"/>
  <c r="O156" i="13" s="1"/>
  <c r="P156" i="13" s="1"/>
  <c r="O157" i="13" a="1"/>
  <c r="O157" i="13" s="1"/>
  <c r="P157" i="13" s="1"/>
  <c r="O158" i="13" a="1"/>
  <c r="O158" i="13" s="1"/>
  <c r="P158" i="13" s="1"/>
  <c r="O159" i="13" a="1"/>
  <c r="O159" i="13" s="1"/>
  <c r="P159" i="13" s="1"/>
  <c r="O160" i="13" a="1"/>
  <c r="O160" i="13" s="1"/>
  <c r="P160" i="13" s="1"/>
  <c r="O161" i="13" a="1"/>
  <c r="O161" i="13" s="1"/>
  <c r="P161" i="13" s="1"/>
  <c r="O162" i="13" a="1"/>
  <c r="O162" i="13" s="1"/>
  <c r="P162" i="13" s="1"/>
  <c r="O163" i="13" a="1"/>
  <c r="O163" i="13" s="1"/>
  <c r="P163" i="13" s="1"/>
  <c r="O164" i="13" a="1"/>
  <c r="O164" i="13" s="1"/>
  <c r="P164" i="13" s="1"/>
  <c r="O165" i="13" a="1"/>
  <c r="O165" i="13" s="1"/>
  <c r="P165" i="13" s="1"/>
  <c r="O166" i="13" a="1"/>
  <c r="O166" i="13" s="1"/>
  <c r="P166" i="13" s="1"/>
  <c r="O167" i="13" a="1"/>
  <c r="O167" i="13"/>
  <c r="P167" i="13" s="1"/>
  <c r="O168" i="13" a="1"/>
  <c r="O168" i="13" s="1"/>
  <c r="P168" i="13" s="1"/>
  <c r="O169" i="13" a="1"/>
  <c r="O169" i="13" s="1"/>
  <c r="P169" i="13" s="1"/>
  <c r="O170" i="13" a="1"/>
  <c r="O170" i="13" s="1"/>
  <c r="P170" i="13" s="1"/>
  <c r="O171" i="13" a="1"/>
  <c r="O171" i="13" s="1"/>
  <c r="P171" i="13" s="1"/>
  <c r="O172" i="13" a="1"/>
  <c r="O172" i="13" s="1"/>
  <c r="P172" i="13" s="1"/>
  <c r="O173" i="13" a="1"/>
  <c r="O173" i="13" s="1"/>
  <c r="P173" i="13" s="1"/>
  <c r="O174" i="13" a="1"/>
  <c r="O174" i="13"/>
  <c r="P174" i="13" s="1"/>
  <c r="O175" i="13" a="1"/>
  <c r="O175" i="13" s="1"/>
  <c r="P175" i="13" s="1"/>
  <c r="O176" i="13" a="1"/>
  <c r="O176" i="13" s="1"/>
  <c r="P176" i="13" s="1"/>
  <c r="O177" i="13" a="1"/>
  <c r="O177" i="13" s="1"/>
  <c r="P177" i="13" s="1"/>
  <c r="O178" i="13" a="1"/>
  <c r="O178" i="13" s="1"/>
  <c r="P178" i="13" s="1"/>
  <c r="O179" i="13" a="1"/>
  <c r="O179" i="13" s="1"/>
  <c r="P179" i="13" s="1"/>
  <c r="O180" i="13" a="1"/>
  <c r="O180" i="13" s="1"/>
  <c r="P180" i="13" s="1"/>
  <c r="O181" i="13" a="1"/>
  <c r="O181" i="13" s="1"/>
  <c r="P181" i="13" s="1"/>
  <c r="O182" i="13" a="1"/>
  <c r="O182" i="13" s="1"/>
  <c r="P182" i="13" s="1"/>
  <c r="O183" i="13" a="1"/>
  <c r="O183" i="13" s="1"/>
  <c r="P183" i="13" s="1"/>
  <c r="O184" i="13" a="1"/>
  <c r="O184" i="13" s="1"/>
  <c r="P184" i="13" s="1"/>
  <c r="O185" i="13" a="1"/>
  <c r="O185" i="13" s="1"/>
  <c r="P185" i="13" s="1"/>
  <c r="O186" i="13" a="1"/>
  <c r="O186" i="13" s="1"/>
  <c r="P186" i="13" s="1"/>
  <c r="O187" i="13" a="1"/>
  <c r="O187" i="13" s="1"/>
  <c r="P187" i="13" s="1"/>
  <c r="O188" i="13" a="1"/>
  <c r="O188" i="13" s="1"/>
  <c r="P188" i="13" s="1"/>
  <c r="O189" i="13" a="1"/>
  <c r="O189" i="13" s="1"/>
  <c r="P189" i="13" s="1"/>
  <c r="O190" i="13" a="1"/>
  <c r="O190" i="13" s="1"/>
  <c r="P190" i="13" s="1"/>
  <c r="O191" i="13" a="1"/>
  <c r="O191" i="13" s="1"/>
  <c r="P191" i="13" s="1"/>
  <c r="O192" i="13" a="1"/>
  <c r="O192" i="13" s="1"/>
  <c r="P192" i="13" s="1"/>
  <c r="O193" i="13" a="1"/>
  <c r="O193" i="13" s="1"/>
  <c r="P193" i="13" s="1"/>
  <c r="O194" i="13" a="1"/>
  <c r="O194" i="13" s="1"/>
  <c r="P194" i="13" s="1"/>
  <c r="O195" i="13" a="1"/>
  <c r="O195" i="13" s="1"/>
  <c r="P195" i="13" s="1"/>
  <c r="O196" i="13" a="1"/>
  <c r="O196" i="13" s="1"/>
  <c r="P196" i="13" s="1"/>
  <c r="O197" i="13" a="1"/>
  <c r="O197" i="13" s="1"/>
  <c r="P197" i="13" s="1"/>
  <c r="O198" i="13" a="1"/>
  <c r="O198" i="13" s="1"/>
  <c r="P198" i="13" s="1"/>
  <c r="O199" i="13" a="1"/>
  <c r="O199" i="13" s="1"/>
  <c r="P199" i="13" s="1"/>
  <c r="O200" i="13" a="1"/>
  <c r="O200" i="13" s="1"/>
  <c r="P200" i="13" s="1"/>
  <c r="O201" i="13" a="1"/>
  <c r="O201" i="13" s="1"/>
  <c r="P201" i="13" s="1"/>
  <c r="O202" i="13" a="1"/>
  <c r="O202" i="13" s="1"/>
  <c r="P202" i="13" s="1"/>
  <c r="O203" i="13" a="1"/>
  <c r="O203" i="13" s="1"/>
  <c r="P203" i="13" s="1"/>
  <c r="O204" i="13" a="1"/>
  <c r="O204" i="13" s="1"/>
  <c r="P204" i="13" s="1"/>
  <c r="O205" i="13" a="1"/>
  <c r="O205" i="13" s="1"/>
  <c r="P205" i="13" s="1"/>
  <c r="O206" i="13" a="1"/>
  <c r="O206" i="13" s="1"/>
  <c r="P206" i="13" s="1"/>
  <c r="O207" i="13" a="1"/>
  <c r="O207" i="13" s="1"/>
  <c r="P207" i="13" s="1"/>
  <c r="O208" i="13" a="1"/>
  <c r="O208" i="13" s="1"/>
  <c r="P208" i="13" s="1"/>
  <c r="O209" i="13" a="1"/>
  <c r="O209" i="13" s="1"/>
  <c r="P209" i="13" s="1"/>
  <c r="O210" i="13" a="1"/>
  <c r="O210" i="13" s="1"/>
  <c r="P210" i="13" s="1"/>
  <c r="O211" i="13" a="1"/>
  <c r="O211" i="13" s="1"/>
  <c r="P211" i="13" s="1"/>
  <c r="O212" i="13" a="1"/>
  <c r="O212" i="13" s="1"/>
  <c r="P212" i="13" s="1"/>
  <c r="O213" i="13" a="1"/>
  <c r="O213" i="13" s="1"/>
  <c r="P213" i="13" s="1"/>
  <c r="O214" i="13" a="1"/>
  <c r="O214" i="13" s="1"/>
  <c r="P214" i="13" s="1"/>
  <c r="O215" i="13" a="1"/>
  <c r="O215" i="13" s="1"/>
  <c r="P215" i="13" s="1"/>
  <c r="O216" i="13" a="1"/>
  <c r="O216" i="13" s="1"/>
  <c r="P216" i="13" s="1"/>
  <c r="O217" i="13" a="1"/>
  <c r="O217" i="13" s="1"/>
  <c r="P217" i="13" s="1"/>
  <c r="O218" i="13" a="1"/>
  <c r="O218" i="13" s="1"/>
  <c r="P218" i="13" s="1"/>
  <c r="O219" i="13" a="1"/>
  <c r="O219" i="13" s="1"/>
  <c r="P219" i="13" s="1"/>
  <c r="O220" i="13" a="1"/>
  <c r="O220" i="13" s="1"/>
  <c r="P220" i="13" s="1"/>
  <c r="O221" i="13" a="1"/>
  <c r="O221" i="13" s="1"/>
  <c r="P221" i="13" s="1"/>
  <c r="O222" i="13" a="1"/>
  <c r="O222" i="13" s="1"/>
  <c r="P222" i="13" s="1"/>
  <c r="O223" i="13" a="1"/>
  <c r="O223" i="13" s="1"/>
  <c r="P223" i="13" s="1"/>
  <c r="O224" i="13" a="1"/>
  <c r="O224" i="13" s="1"/>
  <c r="P224" i="13" s="1"/>
  <c r="O225" i="13" a="1"/>
  <c r="O225" i="13" s="1"/>
  <c r="P225" i="13" s="1"/>
  <c r="O226" i="13" a="1"/>
  <c r="O226" i="13"/>
  <c r="P226" i="13" s="1"/>
  <c r="O227" i="13" a="1"/>
  <c r="O227" i="13" s="1"/>
  <c r="P227" i="13" s="1"/>
  <c r="O228" i="13" a="1"/>
  <c r="O228" i="13" s="1"/>
  <c r="P228" i="13" s="1"/>
  <c r="O229" i="13" a="1"/>
  <c r="O229" i="13" s="1"/>
  <c r="P229" i="13" s="1"/>
  <c r="O230" i="13" a="1"/>
  <c r="O230" i="13" s="1"/>
  <c r="P230" i="13" s="1"/>
  <c r="O231" i="13" a="1"/>
  <c r="O231" i="13"/>
  <c r="P231" i="13" s="1"/>
  <c r="O232" i="13" a="1"/>
  <c r="O232" i="13" s="1"/>
  <c r="P232" i="13" s="1"/>
  <c r="O233" i="13" a="1"/>
  <c r="O233" i="13" s="1"/>
  <c r="P233" i="13" s="1"/>
  <c r="O234" i="13" a="1"/>
  <c r="O234" i="13" s="1"/>
  <c r="P234" i="13" s="1"/>
  <c r="O235" i="13" a="1"/>
  <c r="O235" i="13" s="1"/>
  <c r="P235" i="13" s="1"/>
  <c r="O236" i="13" a="1"/>
  <c r="O236" i="13" s="1"/>
  <c r="P236" i="13" s="1"/>
  <c r="O237" i="13" a="1"/>
  <c r="O237" i="13" s="1"/>
  <c r="P237" i="13" s="1"/>
  <c r="O238" i="13" a="1"/>
  <c r="O238" i="13" s="1"/>
  <c r="P238" i="13" s="1"/>
  <c r="O239" i="13" a="1"/>
  <c r="O239" i="13" s="1"/>
  <c r="P239" i="13" s="1"/>
  <c r="O240" i="13" a="1"/>
  <c r="O240" i="13" s="1"/>
  <c r="P240" i="13" s="1"/>
  <c r="O241" i="13" a="1"/>
  <c r="O241" i="13" s="1"/>
  <c r="P241" i="13" s="1"/>
  <c r="O242" i="13" a="1"/>
  <c r="O242" i="13" s="1"/>
  <c r="P242" i="13" s="1"/>
  <c r="O243" i="13" a="1"/>
  <c r="O243" i="13" s="1"/>
  <c r="P243" i="13" s="1"/>
  <c r="O244" i="13" a="1"/>
  <c r="O244" i="13" s="1"/>
  <c r="P244" i="13" s="1"/>
  <c r="O245" i="13" a="1"/>
  <c r="O245" i="13" s="1"/>
  <c r="P245" i="13" s="1"/>
  <c r="O246" i="13" a="1"/>
  <c r="O246" i="13" s="1"/>
  <c r="P246" i="13" s="1"/>
  <c r="O247" i="13" a="1"/>
  <c r="O247" i="13" s="1"/>
  <c r="P247" i="13" s="1"/>
  <c r="O248" i="13" a="1"/>
  <c r="O248" i="13" s="1"/>
  <c r="P248" i="13" s="1"/>
  <c r="O249" i="13" a="1"/>
  <c r="O249" i="13" s="1"/>
  <c r="P249" i="13" s="1"/>
  <c r="O250" i="13" a="1"/>
  <c r="O250" i="13" s="1"/>
  <c r="P250" i="13" s="1"/>
  <c r="O251" i="13" a="1"/>
  <c r="O251" i="13" s="1"/>
  <c r="P251" i="13" s="1"/>
  <c r="O252" i="13" a="1"/>
  <c r="O252" i="13" s="1"/>
  <c r="P252" i="13" s="1"/>
  <c r="O253" i="13" a="1"/>
  <c r="O253" i="13" s="1"/>
  <c r="P253" i="13" s="1"/>
  <c r="O254" i="13" a="1"/>
  <c r="O254" i="13" s="1"/>
  <c r="P254" i="13" s="1"/>
  <c r="O255" i="13" a="1"/>
  <c r="O255" i="13" s="1"/>
  <c r="P255" i="13" s="1"/>
  <c r="O256" i="13" a="1"/>
  <c r="O256" i="13" s="1"/>
  <c r="P256" i="13" s="1"/>
  <c r="O257" i="13" a="1"/>
  <c r="O257" i="13" s="1"/>
  <c r="P257" i="13" s="1"/>
  <c r="O258" i="13" a="1"/>
  <c r="O258" i="13" s="1"/>
  <c r="P258" i="13" s="1"/>
  <c r="O259" i="13" a="1"/>
  <c r="O259" i="13" s="1"/>
  <c r="P259" i="13" s="1"/>
  <c r="O260" i="13" a="1"/>
  <c r="O260" i="13" s="1"/>
  <c r="P260" i="13" s="1"/>
  <c r="O261" i="13" a="1"/>
  <c r="O261" i="13" s="1"/>
  <c r="P261" i="13" s="1"/>
  <c r="O262" i="13" a="1"/>
  <c r="O262" i="13" s="1"/>
  <c r="P262" i="13" s="1"/>
  <c r="O263" i="13" a="1"/>
  <c r="O263" i="13" s="1"/>
  <c r="P263" i="13" s="1"/>
  <c r="O264" i="13" a="1"/>
  <c r="O264" i="13" s="1"/>
  <c r="P264" i="13" s="1"/>
  <c r="O265" i="13" a="1"/>
  <c r="O265" i="13" s="1"/>
  <c r="P265" i="13" s="1"/>
  <c r="O266" i="13" a="1"/>
  <c r="O266" i="13" s="1"/>
  <c r="P266" i="13" s="1"/>
  <c r="O267" i="13" a="1"/>
  <c r="O267" i="13" s="1"/>
  <c r="P267" i="13" s="1"/>
  <c r="O268" i="13" a="1"/>
  <c r="O268" i="13" s="1"/>
  <c r="P268" i="13" s="1"/>
  <c r="O269" i="13" a="1"/>
  <c r="O269" i="13" s="1"/>
  <c r="P269" i="13" s="1"/>
  <c r="O270" i="13" a="1"/>
  <c r="O270" i="13" s="1"/>
  <c r="P270" i="13" s="1"/>
  <c r="O271" i="13" a="1"/>
  <c r="O271" i="13" s="1"/>
  <c r="P271" i="13" s="1"/>
  <c r="O272" i="13" a="1"/>
  <c r="O272" i="13" s="1"/>
  <c r="P272" i="13" s="1"/>
  <c r="O273" i="13" a="1"/>
  <c r="O273" i="13" s="1"/>
  <c r="P273" i="13" s="1"/>
  <c r="O274" i="13" a="1"/>
  <c r="O274" i="13" s="1"/>
  <c r="P274" i="13" s="1"/>
  <c r="O275" i="13" a="1"/>
  <c r="O275" i="13" s="1"/>
  <c r="P275" i="13" s="1"/>
  <c r="O276" i="13" a="1"/>
  <c r="O276" i="13" s="1"/>
  <c r="P276" i="13" s="1"/>
  <c r="O277" i="13" a="1"/>
  <c r="O277" i="13" s="1"/>
  <c r="P277" i="13" s="1"/>
  <c r="O278" i="13" a="1"/>
  <c r="O278" i="13" s="1"/>
  <c r="P278" i="13" s="1"/>
  <c r="O279" i="13" a="1"/>
  <c r="O279" i="13" s="1"/>
  <c r="P279" i="13" s="1"/>
  <c r="O280" i="13" a="1"/>
  <c r="O280" i="13" s="1"/>
  <c r="P280" i="13" s="1"/>
  <c r="O281" i="13" a="1"/>
  <c r="O281" i="13" s="1"/>
  <c r="P281" i="13" s="1"/>
  <c r="O282" i="13" a="1"/>
  <c r="O282" i="13" s="1"/>
  <c r="P282" i="13" s="1"/>
  <c r="O283" i="13" a="1"/>
  <c r="O283" i="13" s="1"/>
  <c r="P283" i="13" s="1"/>
  <c r="O284" i="13" a="1"/>
  <c r="O284" i="13" s="1"/>
  <c r="P284" i="13" s="1"/>
  <c r="O285" i="13" a="1"/>
  <c r="O285" i="13" s="1"/>
  <c r="P285" i="13" s="1"/>
  <c r="O286" i="13" a="1"/>
  <c r="O286" i="13" s="1"/>
  <c r="P286" i="13" s="1"/>
  <c r="O287" i="13" a="1"/>
  <c r="O287" i="13" s="1"/>
  <c r="P287" i="13" s="1"/>
  <c r="O288" i="13" a="1"/>
  <c r="O288" i="13" s="1"/>
  <c r="P288" i="13" s="1"/>
  <c r="O289" i="13" a="1"/>
  <c r="O289" i="13" s="1"/>
  <c r="P289" i="13" s="1"/>
  <c r="O290" i="13" a="1"/>
  <c r="O290" i="13" s="1"/>
  <c r="P290" i="13" s="1"/>
  <c r="O291" i="13" a="1"/>
  <c r="O291" i="13" s="1"/>
  <c r="P291" i="13" s="1"/>
  <c r="O292" i="13" a="1"/>
  <c r="O292" i="13" s="1"/>
  <c r="P292" i="13" s="1"/>
  <c r="O293" i="13" a="1"/>
  <c r="O293" i="13" s="1"/>
  <c r="P293" i="13" s="1"/>
  <c r="O294" i="13" a="1"/>
  <c r="O294" i="13" s="1"/>
  <c r="P294" i="13" s="1"/>
  <c r="O295" i="13" a="1"/>
  <c r="O295" i="13"/>
  <c r="P295" i="13" s="1"/>
  <c r="O296" i="13" a="1"/>
  <c r="O296" i="13" s="1"/>
  <c r="P296" i="13" s="1"/>
  <c r="O297" i="13" a="1"/>
  <c r="O297" i="13" s="1"/>
  <c r="P297" i="13" s="1"/>
  <c r="O298" i="13" a="1"/>
  <c r="O298" i="13" s="1"/>
  <c r="P298" i="13" s="1"/>
  <c r="O299" i="13" a="1"/>
  <c r="O299" i="13" s="1"/>
  <c r="P299" i="13" s="1"/>
  <c r="O300" i="13" a="1"/>
  <c r="O300" i="13" s="1"/>
  <c r="P300" i="13" s="1"/>
  <c r="O301" i="13" a="1"/>
  <c r="O301" i="13" s="1"/>
  <c r="P301" i="13" s="1"/>
  <c r="O302" i="13" a="1"/>
  <c r="O302" i="13"/>
  <c r="P302" i="13" s="1"/>
  <c r="O303" i="13" a="1"/>
  <c r="O303" i="13" s="1"/>
  <c r="P303" i="13" s="1"/>
  <c r="O304" i="13" a="1"/>
  <c r="O304" i="13" s="1"/>
  <c r="P304" i="13" s="1"/>
  <c r="O305" i="13" a="1"/>
  <c r="O305" i="13" s="1"/>
  <c r="P305" i="13" s="1"/>
  <c r="O306" i="13" a="1"/>
  <c r="O306" i="13" s="1"/>
  <c r="P306" i="13" s="1"/>
  <c r="O307" i="13" a="1"/>
  <c r="O307" i="13" s="1"/>
  <c r="P307" i="13" s="1"/>
  <c r="O308" i="13" a="1"/>
  <c r="O308" i="13" s="1"/>
  <c r="P308" i="13" s="1"/>
  <c r="O309" i="13" a="1"/>
  <c r="O309" i="13" s="1"/>
  <c r="P309" i="13" s="1"/>
  <c r="O310" i="13" a="1"/>
  <c r="O310" i="13" s="1"/>
  <c r="P310" i="13" s="1"/>
  <c r="O311" i="13" a="1"/>
  <c r="O311" i="13" s="1"/>
  <c r="P311" i="13" s="1"/>
  <c r="O312" i="13" a="1"/>
  <c r="O312" i="13" s="1"/>
  <c r="P312" i="13" s="1"/>
  <c r="O313" i="13" a="1"/>
  <c r="O313" i="13" s="1"/>
  <c r="P313" i="13" s="1"/>
  <c r="O314" i="13" a="1"/>
  <c r="O314" i="13" s="1"/>
  <c r="P314" i="13" s="1"/>
  <c r="O315" i="13" a="1"/>
  <c r="O315" i="13" s="1"/>
  <c r="P315" i="13" s="1"/>
  <c r="O316" i="13" a="1"/>
  <c r="O316" i="13" s="1"/>
  <c r="P316" i="13" s="1"/>
  <c r="O317" i="13" a="1"/>
  <c r="O317" i="13" s="1"/>
  <c r="P317" i="13" s="1"/>
  <c r="O318" i="13" a="1"/>
  <c r="O318" i="13" s="1"/>
  <c r="P318" i="13" s="1"/>
  <c r="O319" i="13" a="1"/>
  <c r="O319" i="13" s="1"/>
  <c r="P319" i="13" s="1"/>
  <c r="O320" i="13" a="1"/>
  <c r="O320" i="13" s="1"/>
  <c r="P320" i="13" s="1"/>
  <c r="O321" i="13" a="1"/>
  <c r="O321" i="13" s="1"/>
  <c r="P321" i="13" s="1"/>
  <c r="O322" i="13" a="1"/>
  <c r="O322" i="13" s="1"/>
  <c r="P322" i="13" s="1"/>
  <c r="O323" i="13" a="1"/>
  <c r="O323" i="13" s="1"/>
  <c r="P323" i="13" s="1"/>
  <c r="O324" i="13" a="1"/>
  <c r="O324" i="13" s="1"/>
  <c r="P324" i="13" s="1"/>
  <c r="O325" i="13" a="1"/>
  <c r="O325" i="13" s="1"/>
  <c r="P325" i="13" s="1"/>
  <c r="O326" i="13" a="1"/>
  <c r="O326" i="13" s="1"/>
  <c r="P326" i="13" s="1"/>
  <c r="O327" i="13" a="1"/>
  <c r="O327" i="13" s="1"/>
  <c r="P327" i="13" s="1"/>
  <c r="O328" i="13" a="1"/>
  <c r="O328" i="13" s="1"/>
  <c r="P328" i="13" s="1"/>
  <c r="O329" i="13" a="1"/>
  <c r="O329" i="13" s="1"/>
  <c r="P329" i="13" s="1"/>
  <c r="O330" i="13" a="1"/>
  <c r="O330" i="13" s="1"/>
  <c r="P330" i="13" s="1"/>
  <c r="O331" i="13" a="1"/>
  <c r="O331" i="13" s="1"/>
  <c r="P331" i="13" s="1"/>
  <c r="O332" i="13" a="1"/>
  <c r="O332" i="13" s="1"/>
  <c r="P332" i="13" s="1"/>
  <c r="O333" i="13" a="1"/>
  <c r="O333" i="13" s="1"/>
  <c r="P333" i="13" s="1"/>
  <c r="O334" i="13" a="1"/>
  <c r="O334" i="13" s="1"/>
  <c r="P334" i="13" s="1"/>
  <c r="O335" i="13" a="1"/>
  <c r="O335" i="13" s="1"/>
  <c r="P335" i="13" s="1"/>
  <c r="O336" i="13" a="1"/>
  <c r="O336" i="13" s="1"/>
  <c r="P336" i="13" s="1"/>
  <c r="O337" i="13" a="1"/>
  <c r="O337" i="13" s="1"/>
  <c r="P337" i="13" s="1"/>
  <c r="O338" i="13" a="1"/>
  <c r="O338" i="13"/>
  <c r="P338" i="13" s="1"/>
  <c r="O339" i="13" a="1"/>
  <c r="O339" i="13" s="1"/>
  <c r="P339" i="13" s="1"/>
  <c r="O340" i="13" a="1"/>
  <c r="O340" i="13" s="1"/>
  <c r="P340" i="13" s="1"/>
  <c r="O341" i="13" a="1"/>
  <c r="O341" i="13" s="1"/>
  <c r="P341" i="13" s="1"/>
  <c r="O342" i="13" a="1"/>
  <c r="O342" i="13" s="1"/>
  <c r="P342" i="13" s="1"/>
  <c r="O343" i="13" a="1"/>
  <c r="O343" i="13" s="1"/>
  <c r="P343" i="13" s="1"/>
  <c r="O344" i="13" a="1"/>
  <c r="O344" i="13" s="1"/>
  <c r="P344" i="13" s="1"/>
  <c r="O345" i="13" a="1"/>
  <c r="O345" i="13" s="1"/>
  <c r="P345" i="13" s="1"/>
  <c r="O346" i="13" a="1"/>
  <c r="O346" i="13" s="1"/>
  <c r="P346" i="13" s="1"/>
  <c r="O347" i="13" a="1"/>
  <c r="O347" i="13"/>
  <c r="P347" i="13" s="1"/>
  <c r="O348" i="13" a="1"/>
  <c r="O348" i="13"/>
  <c r="P348" i="13" s="1"/>
  <c r="O349" i="13" a="1"/>
  <c r="O349" i="13" s="1"/>
  <c r="P349" i="13" s="1"/>
  <c r="O350" i="13" a="1"/>
  <c r="O350" i="13" s="1"/>
  <c r="P350" i="13" s="1"/>
  <c r="O351" i="13" a="1"/>
  <c r="O351" i="13"/>
  <c r="P351" i="13" s="1"/>
  <c r="O352" i="13" a="1"/>
  <c r="O352" i="13"/>
  <c r="P352" i="13" s="1"/>
  <c r="O353" i="13" a="1"/>
  <c r="O353" i="13" s="1"/>
  <c r="P353" i="13" s="1"/>
  <c r="O354" i="13" a="1"/>
  <c r="O354" i="13" s="1"/>
  <c r="P354" i="13" s="1"/>
  <c r="O355" i="13" a="1"/>
  <c r="O355" i="13" s="1"/>
  <c r="P355" i="13" s="1"/>
  <c r="O356" i="13" a="1"/>
  <c r="O356" i="13"/>
  <c r="P356" i="13" s="1"/>
  <c r="O357" i="13" a="1"/>
  <c r="O357" i="13" s="1"/>
  <c r="P357" i="13" s="1"/>
  <c r="O358" i="13" a="1"/>
  <c r="O358" i="13" s="1"/>
  <c r="P358" i="13" s="1"/>
  <c r="O359" i="13" a="1"/>
  <c r="O359" i="13"/>
  <c r="P359" i="13" s="1"/>
  <c r="O360" i="13" a="1"/>
  <c r="O360" i="13" s="1"/>
  <c r="P360" i="13" s="1"/>
  <c r="O361" i="13" a="1"/>
  <c r="O361" i="13" s="1"/>
  <c r="P361" i="13" s="1"/>
  <c r="O362" i="13" a="1"/>
  <c r="O362" i="13" s="1"/>
  <c r="P362" i="13" s="1"/>
  <c r="O363" i="13" a="1"/>
  <c r="O363" i="13" s="1"/>
  <c r="P363" i="13" s="1"/>
  <c r="O364" i="13" a="1"/>
  <c r="O364" i="13" s="1"/>
  <c r="P364" i="13" s="1"/>
  <c r="O365" i="13" a="1"/>
  <c r="O365" i="13" s="1"/>
  <c r="P365" i="13" s="1"/>
  <c r="O366" i="13" a="1"/>
  <c r="O366" i="13" s="1"/>
  <c r="P366" i="13" s="1"/>
  <c r="O367" i="13" a="1"/>
  <c r="O367" i="13" s="1"/>
  <c r="P367" i="13" s="1"/>
  <c r="O368" i="13" a="1"/>
  <c r="O368" i="13" s="1"/>
  <c r="P368" i="13" s="1"/>
  <c r="O369" i="13" a="1"/>
  <c r="O369" i="13" s="1"/>
  <c r="P369" i="13" s="1"/>
  <c r="O370" i="13" a="1"/>
  <c r="O370" i="13" s="1"/>
  <c r="P370" i="13" s="1"/>
  <c r="O371" i="13" a="1"/>
  <c r="O371" i="13" s="1"/>
  <c r="P371" i="13" s="1"/>
  <c r="O372" i="13" a="1"/>
  <c r="O372" i="13" s="1"/>
  <c r="P372" i="13" s="1"/>
  <c r="O373" i="13" a="1"/>
  <c r="O373" i="13" s="1"/>
  <c r="P373" i="13" s="1"/>
  <c r="O374" i="13" a="1"/>
  <c r="O374" i="13" s="1"/>
  <c r="P374" i="13" s="1"/>
  <c r="O375" i="13" a="1"/>
  <c r="O375" i="13" s="1"/>
  <c r="P375" i="13" s="1"/>
  <c r="O376" i="13" a="1"/>
  <c r="O376" i="13" s="1"/>
  <c r="P376" i="13" s="1"/>
  <c r="O377" i="13" a="1"/>
  <c r="O377" i="13" s="1"/>
  <c r="P377" i="13" s="1"/>
  <c r="O378" i="13" a="1"/>
  <c r="O378" i="13" s="1"/>
  <c r="P378" i="13" s="1"/>
  <c r="O379" i="13" a="1"/>
  <c r="O379" i="13" s="1"/>
  <c r="P379" i="13" s="1"/>
  <c r="O380" i="13" a="1"/>
  <c r="O380" i="13" s="1"/>
  <c r="P380" i="13" s="1"/>
  <c r="O381" i="13" a="1"/>
  <c r="O381" i="13" s="1"/>
  <c r="P381" i="13" s="1"/>
  <c r="O382" i="13" a="1"/>
  <c r="O382" i="13" s="1"/>
  <c r="P382" i="13" s="1"/>
  <c r="O383" i="13" a="1"/>
  <c r="O383" i="13"/>
  <c r="P383" i="13" s="1"/>
  <c r="O384" i="13" a="1"/>
  <c r="O384" i="13" s="1"/>
  <c r="P384" i="13" s="1"/>
  <c r="O385" i="13" a="1"/>
  <c r="O385" i="13" s="1"/>
  <c r="P385" i="13" s="1"/>
  <c r="O386" i="13" a="1"/>
  <c r="O386" i="13" s="1"/>
  <c r="P386" i="13" s="1"/>
  <c r="O387" i="13" a="1"/>
  <c r="O387" i="13" s="1"/>
  <c r="P387" i="13" s="1"/>
  <c r="O388" i="13" a="1"/>
  <c r="O388" i="13" s="1"/>
  <c r="P388" i="13" s="1"/>
  <c r="O389" i="13" a="1"/>
  <c r="O389" i="13" s="1"/>
  <c r="P389" i="13" s="1"/>
  <c r="O390" i="13" a="1"/>
  <c r="O390" i="13" s="1"/>
  <c r="P390" i="13" s="1"/>
  <c r="O391" i="13" a="1"/>
  <c r="O391" i="13"/>
  <c r="P391" i="13" s="1"/>
  <c r="O392" i="13" a="1"/>
  <c r="O392" i="13" s="1"/>
  <c r="P392" i="13" s="1"/>
  <c r="O393" i="13" a="1"/>
  <c r="O393" i="13" s="1"/>
  <c r="P393" i="13" s="1"/>
  <c r="O394" i="13" a="1"/>
  <c r="O394" i="13" s="1"/>
  <c r="P394" i="13" s="1"/>
  <c r="O395" i="13" a="1"/>
  <c r="O395" i="13" s="1"/>
  <c r="P395" i="13" s="1"/>
  <c r="O396" i="13" a="1"/>
  <c r="O396" i="13" s="1"/>
  <c r="P396" i="13" s="1"/>
  <c r="O397" i="13" a="1"/>
  <c r="O397" i="13" s="1"/>
  <c r="P397" i="13" s="1"/>
  <c r="O398" i="13" a="1"/>
  <c r="O398" i="13" s="1"/>
  <c r="P398" i="13" s="1"/>
  <c r="O399" i="13" a="1"/>
  <c r="O399" i="13"/>
  <c r="P399" i="13" s="1"/>
  <c r="O400" i="13" a="1"/>
  <c r="O400" i="13" s="1"/>
  <c r="P400" i="13" s="1"/>
  <c r="O401" i="13" a="1"/>
  <c r="O401" i="13" s="1"/>
  <c r="P401" i="13" s="1"/>
  <c r="O402" i="13" a="1"/>
  <c r="O402" i="13" s="1"/>
  <c r="P402" i="13" s="1"/>
  <c r="O403" i="13" a="1"/>
  <c r="O403" i="13" s="1"/>
  <c r="P403" i="13" s="1"/>
  <c r="O404" i="13" a="1"/>
  <c r="O404" i="13" s="1"/>
  <c r="P404" i="13" s="1"/>
  <c r="O405" i="13" a="1"/>
  <c r="O405" i="13" s="1"/>
  <c r="P405" i="13" s="1"/>
  <c r="O406" i="13" a="1"/>
  <c r="O406" i="13" s="1"/>
  <c r="P406" i="13" s="1"/>
  <c r="O407" i="13" a="1"/>
  <c r="O407" i="13" s="1"/>
  <c r="P407" i="13" s="1"/>
  <c r="O408" i="13" a="1"/>
  <c r="O408" i="13" s="1"/>
  <c r="P408" i="13" s="1"/>
  <c r="O409" i="13" a="1"/>
  <c r="O409" i="13" s="1"/>
  <c r="P409" i="13" s="1"/>
  <c r="O410" i="13" a="1"/>
  <c r="O410" i="13" s="1"/>
  <c r="P410" i="13" s="1"/>
  <c r="O411" i="13" a="1"/>
  <c r="O411" i="13"/>
  <c r="P411" i="13" s="1"/>
  <c r="O412" i="13" a="1"/>
  <c r="O412" i="13" s="1"/>
  <c r="P412" i="13" s="1"/>
  <c r="O413" i="13" a="1"/>
  <c r="O413" i="13" s="1"/>
  <c r="P413" i="13" s="1"/>
  <c r="O414" i="13" a="1"/>
  <c r="O414" i="13" s="1"/>
  <c r="P414" i="13" s="1"/>
  <c r="O415" i="13" a="1"/>
  <c r="O415" i="13" s="1"/>
  <c r="P415" i="13" s="1"/>
  <c r="O416" i="13" a="1"/>
  <c r="O416" i="13" s="1"/>
  <c r="P416" i="13" s="1"/>
  <c r="O417" i="13" a="1"/>
  <c r="O417" i="13" s="1"/>
  <c r="P417" i="13" s="1"/>
  <c r="O418" i="13" a="1"/>
  <c r="O418" i="13" s="1"/>
  <c r="P418" i="13" s="1"/>
  <c r="O419" i="13" a="1"/>
  <c r="O419" i="13" s="1"/>
  <c r="P419" i="13" s="1"/>
  <c r="O420" i="13" a="1"/>
  <c r="O420" i="13" s="1"/>
  <c r="P420" i="13" s="1"/>
  <c r="O421" i="13" a="1"/>
  <c r="O421" i="13" s="1"/>
  <c r="P421" i="13" s="1"/>
  <c r="O422" i="13" a="1"/>
  <c r="O422" i="13" s="1"/>
  <c r="P422" i="13" s="1"/>
  <c r="O423" i="13" a="1"/>
  <c r="O423" i="13"/>
  <c r="P423" i="13" s="1"/>
  <c r="O424" i="13" a="1"/>
  <c r="O424" i="13" s="1"/>
  <c r="P424" i="13" s="1"/>
  <c r="O425" i="13" a="1"/>
  <c r="O425" i="13" s="1"/>
  <c r="P425" i="13" s="1"/>
  <c r="O426" i="13" a="1"/>
  <c r="O426" i="13" s="1"/>
  <c r="P426" i="13" s="1"/>
  <c r="O427" i="13" a="1"/>
  <c r="O427" i="13" s="1"/>
  <c r="P427" i="13" s="1"/>
  <c r="O428" i="13" a="1"/>
  <c r="O428" i="13" s="1"/>
  <c r="P428" i="13" s="1"/>
  <c r="O429" i="13" a="1"/>
  <c r="O429" i="13" s="1"/>
  <c r="P429" i="13" s="1"/>
  <c r="O430" i="13" a="1"/>
  <c r="O430" i="13" s="1"/>
  <c r="P430" i="13" s="1"/>
  <c r="O431" i="13" a="1"/>
  <c r="O431" i="13" s="1"/>
  <c r="P431" i="13" s="1"/>
  <c r="O432" i="13" a="1"/>
  <c r="O432" i="13" s="1"/>
  <c r="P432" i="13" s="1"/>
  <c r="O433" i="13" a="1"/>
  <c r="O433" i="13" s="1"/>
  <c r="P433" i="13" s="1"/>
  <c r="O434" i="13" a="1"/>
  <c r="O434" i="13" s="1"/>
  <c r="P434" i="13" s="1"/>
  <c r="O435" i="13" a="1"/>
  <c r="O435" i="13" s="1"/>
  <c r="P435" i="13" s="1"/>
  <c r="O436" i="13" a="1"/>
  <c r="O436" i="13" s="1"/>
  <c r="P436" i="13" s="1"/>
  <c r="O437" i="13" a="1"/>
  <c r="O437" i="13" s="1"/>
  <c r="P437" i="13" s="1"/>
  <c r="O438" i="13" a="1"/>
  <c r="O438" i="13" s="1"/>
  <c r="P438" i="13" s="1"/>
  <c r="O439" i="13" a="1"/>
  <c r="O439" i="13"/>
  <c r="P439" i="13" s="1"/>
  <c r="O440" i="13" a="1"/>
  <c r="O440" i="13" s="1"/>
  <c r="P440" i="13" s="1"/>
  <c r="O441" i="13" a="1"/>
  <c r="O441" i="13" s="1"/>
  <c r="P441" i="13" s="1"/>
  <c r="O442" i="13" a="1"/>
  <c r="O442" i="13" s="1"/>
  <c r="P442" i="13" s="1"/>
  <c r="O443" i="13" a="1"/>
  <c r="O443" i="13" s="1"/>
  <c r="P443" i="13" s="1"/>
  <c r="O444" i="13" a="1"/>
  <c r="O444" i="13" s="1"/>
  <c r="P444" i="13" s="1"/>
  <c r="O445" i="13" a="1"/>
  <c r="O445" i="13" s="1"/>
  <c r="P445" i="13" s="1"/>
  <c r="O446" i="13" a="1"/>
  <c r="O446" i="13" s="1"/>
  <c r="P446" i="13" s="1"/>
  <c r="O447" i="13" a="1"/>
  <c r="O447" i="13"/>
  <c r="P447" i="13" s="1"/>
  <c r="O448" i="13" a="1"/>
  <c r="O448" i="13"/>
  <c r="P448" i="13" s="1"/>
  <c r="O449" i="13" a="1"/>
  <c r="O449" i="13" s="1"/>
  <c r="P449" i="13" s="1"/>
  <c r="O450" i="13" a="1"/>
  <c r="O450" i="13" s="1"/>
  <c r="P450" i="13" s="1"/>
  <c r="O451" i="13" a="1"/>
  <c r="O451" i="13"/>
  <c r="P451" i="13" s="1"/>
  <c r="O452" i="13" a="1"/>
  <c r="O452" i="13" s="1"/>
  <c r="P452" i="13" s="1"/>
  <c r="O453" i="13" a="1"/>
  <c r="O453" i="13" s="1"/>
  <c r="P453" i="13" s="1"/>
  <c r="O454" i="13" a="1"/>
  <c r="O454" i="13" s="1"/>
  <c r="P454" i="13" s="1"/>
  <c r="O455" i="13" a="1"/>
  <c r="O455" i="13" s="1"/>
  <c r="P455" i="13" s="1"/>
  <c r="O456" i="13" a="1"/>
  <c r="O456" i="13" s="1"/>
  <c r="P456" i="13" s="1"/>
  <c r="O457" i="13" a="1"/>
  <c r="O457" i="13" s="1"/>
  <c r="P457" i="13" s="1"/>
  <c r="O458" i="13" a="1"/>
  <c r="O458" i="13" s="1"/>
  <c r="P458" i="13" s="1"/>
  <c r="O459" i="13" a="1"/>
  <c r="O459" i="13" s="1"/>
  <c r="P459" i="13" s="1"/>
  <c r="O460" i="13" a="1"/>
  <c r="O460" i="13" s="1"/>
  <c r="P460" i="13" s="1"/>
  <c r="O461" i="13" a="1"/>
  <c r="O461" i="13" s="1"/>
  <c r="P461" i="13" s="1"/>
  <c r="O462" i="13" a="1"/>
  <c r="O462" i="13" s="1"/>
  <c r="P462" i="13" s="1"/>
  <c r="O463" i="13" a="1"/>
  <c r="O463" i="13" s="1"/>
  <c r="P463" i="13" s="1"/>
  <c r="O464" i="13" a="1"/>
  <c r="O464" i="13" s="1"/>
  <c r="P464" i="13" s="1"/>
  <c r="O465" i="13" a="1"/>
  <c r="O465" i="13" s="1"/>
  <c r="P465" i="13" s="1"/>
  <c r="O466" i="13" a="1"/>
  <c r="O466" i="13" s="1"/>
  <c r="P466" i="13" s="1"/>
  <c r="O467" i="13" a="1"/>
  <c r="O467" i="13" s="1"/>
  <c r="P467" i="13" s="1"/>
  <c r="O468" i="13" a="1"/>
  <c r="O468" i="13" s="1"/>
  <c r="P468" i="13" s="1"/>
  <c r="O469" i="13" a="1"/>
  <c r="O469" i="13" s="1"/>
  <c r="P469" i="13" s="1"/>
  <c r="O470" i="13" a="1"/>
  <c r="O470" i="13" s="1"/>
  <c r="P470" i="13" s="1"/>
  <c r="O471" i="13" a="1"/>
  <c r="O471" i="13" s="1"/>
  <c r="P471" i="13" s="1"/>
  <c r="O472" i="13" a="1"/>
  <c r="O472" i="13" s="1"/>
  <c r="P472" i="13" s="1"/>
  <c r="O473" i="13" a="1"/>
  <c r="O473" i="13"/>
  <c r="P473" i="13" s="1"/>
  <c r="O474" i="13" a="1"/>
  <c r="O474" i="13" s="1"/>
  <c r="P474" i="13" s="1"/>
  <c r="O475" i="13" a="1"/>
  <c r="O475" i="13" s="1"/>
  <c r="P475" i="13" s="1"/>
  <c r="O476" i="13" a="1"/>
  <c r="O476" i="13" s="1"/>
  <c r="P476" i="13" s="1"/>
  <c r="O477" i="13" a="1"/>
  <c r="O477" i="13" s="1"/>
  <c r="P477" i="13" s="1"/>
  <c r="O478" i="13" a="1"/>
  <c r="O478" i="13" s="1"/>
  <c r="P478" i="13" s="1"/>
  <c r="O479" i="13" a="1"/>
  <c r="O479" i="13" s="1"/>
  <c r="P479" i="13" s="1"/>
  <c r="O480" i="13" a="1"/>
  <c r="O480" i="13" s="1"/>
  <c r="P480" i="13" s="1"/>
  <c r="O481" i="13" a="1"/>
  <c r="O481" i="13" s="1"/>
  <c r="P481" i="13" s="1"/>
  <c r="O482" i="13" a="1"/>
  <c r="O482" i="13" s="1"/>
  <c r="P482" i="13" s="1"/>
  <c r="O483" i="13" a="1"/>
  <c r="O483" i="13"/>
  <c r="P483" i="13" s="1"/>
  <c r="O484" i="13" a="1"/>
  <c r="O484" i="13" s="1"/>
  <c r="P484" i="13" s="1"/>
  <c r="O485" i="13" a="1"/>
  <c r="O485" i="13" s="1"/>
  <c r="P485" i="13" s="1"/>
  <c r="O486" i="13" a="1"/>
  <c r="O486" i="13" s="1"/>
  <c r="P486" i="13" s="1"/>
  <c r="O487" i="13" a="1"/>
  <c r="O487" i="13" s="1"/>
  <c r="P487" i="13" s="1"/>
  <c r="O488" i="13" a="1"/>
  <c r="O488" i="13" s="1"/>
  <c r="P488" i="13" s="1"/>
  <c r="O489" i="13" a="1"/>
  <c r="O489" i="13" s="1"/>
  <c r="P489" i="13" s="1"/>
  <c r="O490" i="13" a="1"/>
  <c r="O490" i="13" s="1"/>
  <c r="P490" i="13" s="1"/>
  <c r="O491" i="13" a="1"/>
  <c r="O491" i="13" s="1"/>
  <c r="P491" i="13" s="1"/>
  <c r="O492" i="13" a="1"/>
  <c r="O492" i="13" s="1"/>
  <c r="P492" i="13" s="1"/>
  <c r="O493" i="13" a="1"/>
  <c r="O493" i="13" s="1"/>
  <c r="P493" i="13" s="1"/>
  <c r="O494" i="13" a="1"/>
  <c r="O494" i="13" s="1"/>
  <c r="P494" i="13" s="1"/>
  <c r="O495" i="13" a="1"/>
  <c r="O495" i="13" s="1"/>
  <c r="P495" i="13" s="1"/>
  <c r="O496" i="13" a="1"/>
  <c r="O496" i="13"/>
  <c r="P496" i="13" s="1"/>
  <c r="O497" i="13" a="1"/>
  <c r="O497" i="13"/>
  <c r="P497" i="13" s="1"/>
  <c r="O498" i="13" a="1"/>
  <c r="O498" i="13" s="1"/>
  <c r="P498" i="13" s="1"/>
  <c r="O499" i="13" a="1"/>
  <c r="O499" i="13" s="1"/>
  <c r="P499" i="13" s="1"/>
  <c r="O500" i="13" a="1"/>
  <c r="O500" i="13" s="1"/>
  <c r="P500" i="13" s="1"/>
  <c r="O501" i="13" a="1"/>
  <c r="O501" i="13" s="1"/>
  <c r="P501" i="13" s="1"/>
  <c r="O502" i="13" a="1"/>
  <c r="O502" i="13" s="1"/>
  <c r="P502" i="13" s="1"/>
  <c r="O503" i="13" a="1"/>
  <c r="O503" i="13" s="1"/>
  <c r="P503" i="13" s="1"/>
  <c r="O504" i="13" a="1"/>
  <c r="O504" i="13" s="1"/>
  <c r="P504" i="13" s="1"/>
  <c r="O505" i="13" a="1"/>
  <c r="O505" i="13" s="1"/>
  <c r="P505" i="13" s="1"/>
  <c r="O506" i="13" a="1"/>
  <c r="O506" i="13" s="1"/>
  <c r="P506" i="13" s="1"/>
  <c r="O507" i="13" a="1"/>
  <c r="O507" i="13" s="1"/>
  <c r="P507" i="13" s="1"/>
  <c r="O508" i="13" a="1"/>
  <c r="O508" i="13" s="1"/>
  <c r="P508" i="13" s="1"/>
  <c r="O509" i="13" a="1"/>
  <c r="O509" i="13" s="1"/>
  <c r="P509" i="13" s="1"/>
  <c r="O510" i="13" a="1"/>
  <c r="O510" i="13" s="1"/>
  <c r="P510" i="13" s="1"/>
  <c r="O511" i="13" a="1"/>
  <c r="O511" i="13" s="1"/>
  <c r="P511" i="13" s="1"/>
  <c r="O512" i="13" a="1"/>
  <c r="O512" i="13" s="1"/>
  <c r="P512" i="13" s="1"/>
  <c r="O513" i="13" a="1"/>
  <c r="O513" i="13" s="1"/>
  <c r="P513" i="13" s="1"/>
  <c r="O514" i="13" a="1"/>
  <c r="O514" i="13" s="1"/>
  <c r="P514" i="13" s="1"/>
  <c r="O515" i="13" a="1"/>
  <c r="O515" i="13" s="1"/>
  <c r="P515" i="13" s="1"/>
  <c r="O516" i="13" a="1"/>
  <c r="O516" i="13" s="1"/>
  <c r="P516" i="13" s="1"/>
  <c r="O517" i="13" a="1"/>
  <c r="O517" i="13" s="1"/>
  <c r="P517" i="13" s="1"/>
  <c r="O518" i="13" a="1"/>
  <c r="O518" i="13" s="1"/>
  <c r="P518" i="13" s="1"/>
  <c r="O519" i="13" a="1"/>
  <c r="O519" i="13" s="1"/>
  <c r="P519" i="13" s="1"/>
  <c r="O520" i="13" a="1"/>
  <c r="O520" i="13" s="1"/>
  <c r="P520" i="13" s="1"/>
  <c r="O521" i="13" a="1"/>
  <c r="O521" i="13" s="1"/>
  <c r="P521" i="13" s="1"/>
  <c r="O522" i="13" a="1"/>
  <c r="O522" i="13" s="1"/>
  <c r="P522" i="13" s="1"/>
  <c r="O523" i="13" a="1"/>
  <c r="O523" i="13" s="1"/>
  <c r="P523" i="13" s="1"/>
  <c r="O524" i="13" a="1"/>
  <c r="O524" i="13" s="1"/>
  <c r="P524" i="13" s="1"/>
  <c r="O525" i="13" a="1"/>
  <c r="O525" i="13" s="1"/>
  <c r="P525" i="13" s="1"/>
  <c r="O526" i="13" a="1"/>
  <c r="O526" i="13" s="1"/>
  <c r="P526" i="13" s="1"/>
  <c r="O527" i="13" a="1"/>
  <c r="O527" i="13" s="1"/>
  <c r="P527" i="13" s="1"/>
  <c r="O528" i="13" a="1"/>
  <c r="O528" i="13" s="1"/>
  <c r="P528" i="13" s="1"/>
  <c r="O529" i="13" a="1"/>
  <c r="O529" i="13" s="1"/>
  <c r="P529" i="13" s="1"/>
  <c r="O530" i="13" a="1"/>
  <c r="O530" i="13" s="1"/>
  <c r="P530" i="13" s="1"/>
  <c r="O531" i="13" a="1"/>
  <c r="O531" i="13" s="1"/>
  <c r="P531" i="13" s="1"/>
  <c r="O532" i="13" a="1"/>
  <c r="O532" i="13" s="1"/>
  <c r="P532" i="13" s="1"/>
  <c r="O533" i="13" a="1"/>
  <c r="O533" i="13"/>
  <c r="P533" i="13" s="1"/>
  <c r="O534" i="13" a="1"/>
  <c r="O534" i="13" s="1"/>
  <c r="P534" i="13" s="1"/>
  <c r="O535" i="13" a="1"/>
  <c r="O535" i="13" s="1"/>
  <c r="P535" i="13" s="1"/>
  <c r="O536" i="13" a="1"/>
  <c r="O536" i="13" s="1"/>
  <c r="P536" i="13" s="1"/>
  <c r="O537" i="13" a="1"/>
  <c r="O537" i="13" s="1"/>
  <c r="P537" i="13" s="1"/>
  <c r="O538" i="13" a="1"/>
  <c r="O538" i="13" s="1"/>
  <c r="P538" i="13" s="1"/>
  <c r="O539" i="13" a="1"/>
  <c r="O539" i="13" s="1"/>
  <c r="P539" i="13" s="1"/>
  <c r="O540" i="13" a="1"/>
  <c r="O540" i="13"/>
  <c r="P540" i="13" s="1"/>
  <c r="O541" i="13" a="1"/>
  <c r="O541" i="13" s="1"/>
  <c r="P541" i="13" s="1"/>
  <c r="O542" i="13" a="1"/>
  <c r="O542" i="13" s="1"/>
  <c r="P542" i="13" s="1"/>
  <c r="O543" i="13" a="1"/>
  <c r="O543" i="13" s="1"/>
  <c r="P543" i="13" s="1"/>
  <c r="O544" i="13" a="1"/>
  <c r="O544" i="13" s="1"/>
  <c r="P544" i="13" s="1"/>
  <c r="O545" i="13" a="1"/>
  <c r="O545" i="13" s="1"/>
  <c r="P545" i="13" s="1"/>
  <c r="O546" i="13" a="1"/>
  <c r="O546" i="13" s="1"/>
  <c r="P546" i="13" s="1"/>
  <c r="O547" i="13" a="1"/>
  <c r="O547" i="13" s="1"/>
  <c r="P547" i="13" s="1"/>
  <c r="O548" i="13" a="1"/>
  <c r="O548" i="13" s="1"/>
  <c r="P548" i="13" s="1"/>
  <c r="O549" i="13" a="1"/>
  <c r="O549" i="13" s="1"/>
  <c r="P549" i="13" s="1"/>
  <c r="O550" i="13" a="1"/>
  <c r="O550" i="13" s="1"/>
  <c r="P550" i="13" s="1"/>
  <c r="O551" i="13" a="1"/>
  <c r="O551" i="13" s="1"/>
  <c r="P551" i="13" s="1"/>
  <c r="O552" i="13" a="1"/>
  <c r="O552" i="13" s="1"/>
  <c r="P552" i="13" s="1"/>
  <c r="O553" i="13" a="1"/>
  <c r="O553" i="13"/>
  <c r="P553" i="13" s="1"/>
  <c r="O554" i="13" a="1"/>
  <c r="O554" i="13" s="1"/>
  <c r="P554" i="13" s="1"/>
  <c r="O555" i="13" a="1"/>
  <c r="O555" i="13" s="1"/>
  <c r="P555" i="13" s="1"/>
  <c r="O556" i="13" a="1"/>
  <c r="O556" i="13" s="1"/>
  <c r="P556" i="13" s="1"/>
  <c r="O557" i="13" a="1"/>
  <c r="O557" i="13" s="1"/>
  <c r="P557" i="13" s="1"/>
  <c r="O558" i="13" a="1"/>
  <c r="O558" i="13" s="1"/>
  <c r="P558" i="13" s="1"/>
  <c r="O559" i="13" a="1"/>
  <c r="O559" i="13" s="1"/>
  <c r="P559" i="13" s="1"/>
  <c r="O560" i="13" a="1"/>
  <c r="O560" i="13" s="1"/>
  <c r="P560" i="13" s="1"/>
  <c r="O561" i="13" a="1"/>
  <c r="O561" i="13" s="1"/>
  <c r="P561" i="13" s="1"/>
  <c r="O562" i="13" a="1"/>
  <c r="O562" i="13" s="1"/>
  <c r="P562" i="13" s="1"/>
  <c r="O563" i="13" a="1"/>
  <c r="O563" i="13" s="1"/>
  <c r="P563" i="13" s="1"/>
  <c r="O564" i="13" a="1"/>
  <c r="O564" i="13" s="1"/>
  <c r="P564" i="13" s="1"/>
  <c r="O565" i="13" a="1"/>
  <c r="O565" i="13"/>
  <c r="P565" i="13" s="1"/>
  <c r="O566" i="13" a="1"/>
  <c r="O566" i="13" s="1"/>
  <c r="P566" i="13" s="1"/>
  <c r="O567" i="13" a="1"/>
  <c r="O567" i="13" s="1"/>
  <c r="P567" i="13" s="1"/>
  <c r="O568" i="13" a="1"/>
  <c r="O568" i="13" s="1"/>
  <c r="P568" i="13" s="1"/>
  <c r="O569" i="13" a="1"/>
  <c r="O569" i="13" s="1"/>
  <c r="P569" i="13" s="1"/>
  <c r="O570" i="13" a="1"/>
  <c r="O570" i="13" s="1"/>
  <c r="P570" i="13" s="1"/>
  <c r="O571" i="13" a="1"/>
  <c r="O571" i="13"/>
  <c r="P571" i="13" s="1"/>
  <c r="O572" i="13" a="1"/>
  <c r="O572" i="13" s="1"/>
  <c r="P572" i="13" s="1"/>
  <c r="O573" i="13" a="1"/>
  <c r="O573" i="13" s="1"/>
  <c r="P573" i="13" s="1"/>
  <c r="O574" i="13" a="1"/>
  <c r="O574" i="13" s="1"/>
  <c r="P574" i="13" s="1"/>
  <c r="O575" i="13" a="1"/>
  <c r="O575" i="13" s="1"/>
  <c r="P575" i="13" s="1"/>
  <c r="O576" i="13" a="1"/>
  <c r="O576" i="13"/>
  <c r="P576" i="13" s="1"/>
  <c r="O577" i="13" a="1"/>
  <c r="O577" i="13" s="1"/>
  <c r="P577" i="13" s="1"/>
  <c r="O578" i="13" a="1"/>
  <c r="O578" i="13" s="1"/>
  <c r="P578" i="13" s="1"/>
  <c r="O579" i="13" a="1"/>
  <c r="O579" i="13" s="1"/>
  <c r="P579" i="13" s="1"/>
  <c r="O580" i="13" a="1"/>
  <c r="O580" i="13" s="1"/>
  <c r="P580" i="13" s="1"/>
  <c r="O581" i="13" a="1"/>
  <c r="O581" i="13" s="1"/>
  <c r="P581" i="13" s="1"/>
  <c r="O582" i="13" a="1"/>
  <c r="O582" i="13" s="1"/>
  <c r="P582" i="13" s="1"/>
  <c r="O583" i="13" a="1"/>
  <c r="O583" i="13" s="1"/>
  <c r="P583" i="13" s="1"/>
  <c r="O584" i="13" a="1"/>
  <c r="O584" i="13" s="1"/>
  <c r="P584" i="13" s="1"/>
  <c r="O585" i="13" a="1"/>
  <c r="O585" i="13" s="1"/>
  <c r="P585" i="13" s="1"/>
  <c r="O586" i="13" a="1"/>
  <c r="O586" i="13" s="1"/>
  <c r="P586" i="13" s="1"/>
  <c r="O587" i="13" a="1"/>
  <c r="O587" i="13" s="1"/>
  <c r="P587" i="13" s="1"/>
  <c r="O588" i="13" a="1"/>
  <c r="O588" i="13" s="1"/>
  <c r="P588" i="13" s="1"/>
  <c r="O589" i="13" a="1"/>
  <c r="O589" i="13" s="1"/>
  <c r="P589" i="13" s="1"/>
  <c r="O590" i="13" a="1"/>
  <c r="O590" i="13" s="1"/>
  <c r="P590" i="13" s="1"/>
  <c r="O591" i="13" a="1"/>
  <c r="O591" i="13" s="1"/>
  <c r="P591" i="13" s="1"/>
  <c r="O592" i="13" a="1"/>
  <c r="O592" i="13" s="1"/>
  <c r="P592" i="13" s="1"/>
  <c r="O593" i="13" a="1"/>
  <c r="O593" i="13" s="1"/>
  <c r="P593" i="13" s="1"/>
  <c r="O594" i="13" a="1"/>
  <c r="O594" i="13" s="1"/>
  <c r="P594" i="13" s="1"/>
  <c r="O595" i="13" a="1"/>
  <c r="O595" i="13" s="1"/>
  <c r="P595" i="13" s="1"/>
  <c r="O596" i="13" a="1"/>
  <c r="O596" i="13" s="1"/>
  <c r="P596" i="13" s="1"/>
  <c r="O597" i="13" a="1"/>
  <c r="O597" i="13" s="1"/>
  <c r="P597" i="13" s="1"/>
  <c r="O598" i="13" a="1"/>
  <c r="O598" i="13" s="1"/>
  <c r="P598" i="13" s="1"/>
  <c r="O599" i="13" a="1"/>
  <c r="O599" i="13"/>
  <c r="P599" i="13" s="1"/>
  <c r="O600" i="13" a="1"/>
  <c r="O600" i="13" s="1"/>
  <c r="P600" i="13" s="1"/>
  <c r="O601" i="13" a="1"/>
  <c r="O601" i="13" s="1"/>
  <c r="P601" i="13" s="1"/>
  <c r="O602" i="13" a="1"/>
  <c r="O602" i="13" s="1"/>
  <c r="P602" i="13" s="1"/>
  <c r="O603" i="13" a="1"/>
  <c r="O603" i="13" s="1"/>
  <c r="P603" i="13" s="1"/>
  <c r="O604" i="13" a="1"/>
  <c r="O604" i="13" s="1"/>
  <c r="P604" i="13" s="1"/>
  <c r="O605" i="13" a="1"/>
  <c r="O605" i="13" s="1"/>
  <c r="P605" i="13" s="1"/>
  <c r="O606" i="13" a="1"/>
  <c r="O606" i="13" s="1"/>
  <c r="P606" i="13" s="1"/>
  <c r="O607" i="13" a="1"/>
  <c r="O607" i="13" s="1"/>
  <c r="P607" i="13" s="1"/>
  <c r="O608" i="13" a="1"/>
  <c r="O608" i="13" s="1"/>
  <c r="P608" i="13" s="1"/>
  <c r="O609" i="13" a="1"/>
  <c r="O609" i="13" s="1"/>
  <c r="P609" i="13" s="1"/>
  <c r="O610" i="13" a="1"/>
  <c r="O610" i="13" s="1"/>
  <c r="P610" i="13" s="1"/>
  <c r="O611" i="13" a="1"/>
  <c r="O611" i="13" s="1"/>
  <c r="P611" i="13" s="1"/>
  <c r="O612" i="13" a="1"/>
  <c r="O612" i="13" s="1"/>
  <c r="P612" i="13" s="1"/>
  <c r="O613" i="13" a="1"/>
  <c r="O613" i="13" s="1"/>
  <c r="P613" i="13" s="1"/>
  <c r="O614" i="13" a="1"/>
  <c r="O614" i="13" s="1"/>
  <c r="P614" i="13" s="1"/>
  <c r="O615" i="13" a="1"/>
  <c r="O615" i="13" s="1"/>
  <c r="P615" i="13" s="1"/>
  <c r="O616" i="13" a="1"/>
  <c r="O616" i="13" s="1"/>
  <c r="P616" i="13" s="1"/>
  <c r="O617" i="13" a="1"/>
  <c r="O617" i="13" s="1"/>
  <c r="P617" i="13" s="1"/>
  <c r="O618" i="13" a="1"/>
  <c r="O618" i="13" s="1"/>
  <c r="P618" i="13" s="1"/>
  <c r="O619" i="13" a="1"/>
  <c r="O619" i="13" s="1"/>
  <c r="P619" i="13" s="1"/>
  <c r="O620" i="13" a="1"/>
  <c r="O620" i="13" s="1"/>
  <c r="P620" i="13" s="1"/>
  <c r="O621" i="13" a="1"/>
  <c r="O621" i="13" s="1"/>
  <c r="P621" i="13" s="1"/>
  <c r="O622" i="13" a="1"/>
  <c r="O622" i="13" s="1"/>
  <c r="P622" i="13" s="1"/>
  <c r="O623" i="13" a="1"/>
  <c r="O623" i="13" s="1"/>
  <c r="P623" i="13" s="1"/>
  <c r="O624" i="13" a="1"/>
  <c r="O624" i="13" s="1"/>
  <c r="P624" i="13" s="1"/>
  <c r="O625" i="13" a="1"/>
  <c r="O625" i="13" s="1"/>
  <c r="P625" i="13" s="1"/>
  <c r="O626" i="13" a="1"/>
  <c r="O626" i="13" s="1"/>
  <c r="P626" i="13" s="1"/>
  <c r="O627" i="13" a="1"/>
  <c r="O627" i="13"/>
  <c r="P627" i="13" s="1"/>
  <c r="O628" i="13" a="1"/>
  <c r="O628" i="13" s="1"/>
  <c r="P628" i="13" s="1"/>
  <c r="O629" i="13" a="1"/>
  <c r="O629" i="13"/>
  <c r="P629" i="13" s="1"/>
  <c r="O630" i="13" a="1"/>
  <c r="O630" i="13" s="1"/>
  <c r="P630" i="13" s="1"/>
  <c r="O631" i="13" a="1"/>
  <c r="O631" i="13" s="1"/>
  <c r="P631" i="13" s="1"/>
  <c r="O632" i="13" a="1"/>
  <c r="O632" i="13" s="1"/>
  <c r="P632" i="13" s="1"/>
  <c r="O633" i="13" a="1"/>
  <c r="O633" i="13" s="1"/>
  <c r="P633" i="13" s="1"/>
  <c r="O634" i="13" a="1"/>
  <c r="O634" i="13" s="1"/>
  <c r="P634" i="13" s="1"/>
  <c r="O635" i="13" a="1"/>
  <c r="O635" i="13"/>
  <c r="P635" i="13" s="1"/>
  <c r="O636" i="13" a="1"/>
  <c r="O636" i="13" s="1"/>
  <c r="P636" i="13" s="1"/>
  <c r="O637" i="13" a="1"/>
  <c r="O637" i="13" s="1"/>
  <c r="P637" i="13" s="1"/>
  <c r="O638" i="13" a="1"/>
  <c r="O638" i="13" s="1"/>
  <c r="P638" i="13" s="1"/>
  <c r="O639" i="13" a="1"/>
  <c r="O639" i="13" s="1"/>
  <c r="P639" i="13" s="1"/>
  <c r="O640" i="13" a="1"/>
  <c r="O640" i="13"/>
  <c r="P640" i="13" s="1"/>
  <c r="O641" i="13" a="1"/>
  <c r="O641" i="13" s="1"/>
  <c r="P641" i="13" s="1"/>
  <c r="O642" i="13" a="1"/>
  <c r="O642" i="13" s="1"/>
  <c r="P642" i="13" s="1"/>
  <c r="O643" i="13" a="1"/>
  <c r="O643" i="13" s="1"/>
  <c r="P643" i="13" s="1"/>
  <c r="O644" i="13" a="1"/>
  <c r="O644" i="13" s="1"/>
  <c r="P644" i="13" s="1"/>
  <c r="O645" i="13" a="1"/>
  <c r="O645" i="13" s="1"/>
  <c r="P645" i="13" s="1"/>
  <c r="O646" i="13" a="1"/>
  <c r="O646" i="13" s="1"/>
  <c r="P646" i="13" s="1"/>
  <c r="O647" i="13" a="1"/>
  <c r="O647" i="13" s="1"/>
  <c r="P647" i="13" s="1"/>
  <c r="O648" i="13" a="1"/>
  <c r="O648" i="13" s="1"/>
  <c r="P648" i="13" s="1"/>
  <c r="O649" i="13" a="1"/>
  <c r="O649" i="13" s="1"/>
  <c r="P649" i="13" s="1"/>
  <c r="O650" i="13" a="1"/>
  <c r="O650" i="13" s="1"/>
  <c r="P650" i="13" s="1"/>
  <c r="O651" i="13" a="1"/>
  <c r="O651" i="13" s="1"/>
  <c r="P651" i="13" s="1"/>
  <c r="O652" i="13" a="1"/>
  <c r="O652" i="13" s="1"/>
  <c r="P652" i="13" s="1"/>
  <c r="O653" i="13" a="1"/>
  <c r="O653" i="13" s="1"/>
  <c r="P653" i="13" s="1"/>
  <c r="O654" i="13" a="1"/>
  <c r="O654" i="13" s="1"/>
  <c r="P654" i="13" s="1"/>
  <c r="O655" i="13" a="1"/>
  <c r="O655" i="13" s="1"/>
  <c r="P655" i="13" s="1"/>
  <c r="O656" i="13" a="1"/>
  <c r="O656" i="13" s="1"/>
  <c r="P656" i="13" s="1"/>
  <c r="O657" i="13" a="1"/>
  <c r="O657" i="13"/>
  <c r="P657" i="13" s="1"/>
  <c r="O658" i="13" a="1"/>
  <c r="O658" i="13" s="1"/>
  <c r="P658" i="13" s="1"/>
  <c r="O659" i="13" a="1"/>
  <c r="O659" i="13" s="1"/>
  <c r="P659" i="13" s="1"/>
  <c r="O660" i="13" a="1"/>
  <c r="O660" i="13" s="1"/>
  <c r="P660" i="13" s="1"/>
  <c r="O661" i="13" a="1"/>
  <c r="O661" i="13" s="1"/>
  <c r="P661" i="13" s="1"/>
  <c r="O662" i="13" a="1"/>
  <c r="O662" i="13" s="1"/>
  <c r="P662" i="13" s="1"/>
  <c r="O663" i="13" a="1"/>
  <c r="O663" i="13" s="1"/>
  <c r="P663" i="13" s="1"/>
  <c r="O664" i="13" a="1"/>
  <c r="O664" i="13" s="1"/>
  <c r="P664" i="13" s="1"/>
  <c r="O665" i="13" a="1"/>
  <c r="O665" i="13" s="1"/>
  <c r="P665" i="13" s="1"/>
  <c r="O666" i="13" a="1"/>
  <c r="O666" i="13" s="1"/>
  <c r="P666" i="13" s="1"/>
  <c r="O667" i="13" a="1"/>
  <c r="O667" i="13" s="1"/>
  <c r="P667" i="13" s="1"/>
  <c r="O668" i="13" a="1"/>
  <c r="O668" i="13" s="1"/>
  <c r="P668" i="13" s="1"/>
  <c r="O669" i="13" a="1"/>
  <c r="O669" i="13" s="1"/>
  <c r="P669" i="13" s="1"/>
  <c r="O670" i="13" a="1"/>
  <c r="O670" i="13" s="1"/>
  <c r="P670" i="13" s="1"/>
  <c r="O671" i="13" a="1"/>
  <c r="O671" i="13" s="1"/>
  <c r="P671" i="13" s="1"/>
  <c r="O672" i="13" a="1"/>
  <c r="O672" i="13" s="1"/>
  <c r="P672" i="13" s="1"/>
  <c r="O673" i="13" a="1"/>
  <c r="O673" i="13" s="1"/>
  <c r="P673" i="13" s="1"/>
  <c r="O674" i="13" a="1"/>
  <c r="O674" i="13" s="1"/>
  <c r="P674" i="13" s="1"/>
  <c r="O675" i="13" a="1"/>
  <c r="O675" i="13" s="1"/>
  <c r="P675" i="13" s="1"/>
  <c r="O676" i="13" a="1"/>
  <c r="O676" i="13" s="1"/>
  <c r="P676" i="13" s="1"/>
  <c r="O677" i="13" a="1"/>
  <c r="O677" i="13" s="1"/>
  <c r="P677" i="13" s="1"/>
  <c r="O678" i="13" a="1"/>
  <c r="O678" i="13" s="1"/>
  <c r="P678" i="13" s="1"/>
  <c r="O679" i="13" a="1"/>
  <c r="O679" i="13" s="1"/>
  <c r="P679" i="13" s="1"/>
  <c r="O680" i="13" a="1"/>
  <c r="O680" i="13"/>
  <c r="P680" i="13" s="1"/>
  <c r="O681" i="13" a="1"/>
  <c r="O681" i="13" s="1"/>
  <c r="P681" i="13" s="1"/>
  <c r="O682" i="13" a="1"/>
  <c r="O682" i="13" s="1"/>
  <c r="P682" i="13" s="1"/>
  <c r="O683" i="13" a="1"/>
  <c r="O683" i="13" s="1"/>
  <c r="P683" i="13" s="1"/>
  <c r="O684" i="13" a="1"/>
  <c r="O684" i="13"/>
  <c r="P684" i="13" s="1"/>
  <c r="O685" i="13" a="1"/>
  <c r="O685" i="13" s="1"/>
  <c r="P685" i="13" s="1"/>
  <c r="O686" i="13" a="1"/>
  <c r="O686" i="13" s="1"/>
  <c r="P686" i="13" s="1"/>
  <c r="O687" i="13" a="1"/>
  <c r="O687" i="13" s="1"/>
  <c r="P687" i="13" s="1"/>
  <c r="O688" i="13" a="1"/>
  <c r="O688" i="13" s="1"/>
  <c r="P688" i="13" s="1"/>
  <c r="O689" i="13" a="1"/>
  <c r="O689" i="13" s="1"/>
  <c r="P689" i="13" s="1"/>
  <c r="O690" i="13" a="1"/>
  <c r="O690" i="13" s="1"/>
  <c r="P690" i="13" s="1"/>
  <c r="O691" i="13" a="1"/>
  <c r="O691" i="13" s="1"/>
  <c r="P691" i="13" s="1"/>
  <c r="O692" i="13" a="1"/>
  <c r="O692" i="13" s="1"/>
  <c r="P692" i="13" s="1"/>
  <c r="O693" i="13" a="1"/>
  <c r="O693" i="13" s="1"/>
  <c r="P693" i="13" s="1"/>
  <c r="O694" i="13" a="1"/>
  <c r="O694" i="13" s="1"/>
  <c r="P694" i="13" s="1"/>
  <c r="O695" i="13" a="1"/>
  <c r="O695" i="13"/>
  <c r="P695" i="13" s="1"/>
  <c r="O696" i="13" a="1"/>
  <c r="O696" i="13" s="1"/>
  <c r="P696" i="13" s="1"/>
  <c r="O697" i="13" a="1"/>
  <c r="O697" i="13" s="1"/>
  <c r="P697" i="13" s="1"/>
  <c r="O698" i="13" a="1"/>
  <c r="O698" i="13" s="1"/>
  <c r="P698" i="13" s="1"/>
  <c r="O699" i="13" a="1"/>
  <c r="O699" i="13" s="1"/>
  <c r="P699" i="13" s="1"/>
  <c r="O700" i="13" a="1"/>
  <c r="O700" i="13" s="1"/>
  <c r="P700" i="13" s="1"/>
  <c r="O701" i="13" a="1"/>
  <c r="O701" i="13" s="1"/>
  <c r="P701" i="13" s="1"/>
  <c r="O702" i="13" a="1"/>
  <c r="O702" i="13" s="1"/>
  <c r="P702" i="13" s="1"/>
  <c r="O703" i="13" a="1"/>
  <c r="O703" i="13" s="1"/>
  <c r="P703" i="13" s="1"/>
  <c r="O704" i="13" a="1"/>
  <c r="O704" i="13" s="1"/>
  <c r="P704" i="13" s="1"/>
  <c r="O705" i="13" a="1"/>
  <c r="O705" i="13" s="1"/>
  <c r="P705" i="13" s="1"/>
  <c r="O706" i="13" a="1"/>
  <c r="O706" i="13" s="1"/>
  <c r="P706" i="13" s="1"/>
  <c r="O707" i="13" a="1"/>
  <c r="O707" i="13" s="1"/>
  <c r="P707" i="13" s="1"/>
  <c r="O708" i="13" a="1"/>
  <c r="O708" i="13" s="1"/>
  <c r="P708" i="13" s="1"/>
  <c r="O709" i="13" a="1"/>
  <c r="O709" i="13" s="1"/>
  <c r="P709" i="13" s="1"/>
  <c r="O710" i="13" a="1"/>
  <c r="O710" i="13" s="1"/>
  <c r="P710" i="13" s="1"/>
  <c r="O711" i="13" a="1"/>
  <c r="O711" i="13" s="1"/>
  <c r="P711" i="13" s="1"/>
  <c r="O712" i="13" a="1"/>
  <c r="O712" i="13" s="1"/>
  <c r="P712" i="13" s="1"/>
  <c r="O713" i="13" a="1"/>
  <c r="O713" i="13" s="1"/>
  <c r="P713" i="13" s="1"/>
  <c r="O714" i="13" a="1"/>
  <c r="O714" i="13" s="1"/>
  <c r="P714" i="13" s="1"/>
  <c r="O715" i="13" a="1"/>
  <c r="O715" i="13"/>
  <c r="P715" i="13" s="1"/>
  <c r="O716" i="13" a="1"/>
  <c r="O716" i="13" s="1"/>
  <c r="P716" i="13" s="1"/>
  <c r="O717" i="13" a="1"/>
  <c r="O717" i="13" s="1"/>
  <c r="P717" i="13" s="1"/>
  <c r="O718" i="13" a="1"/>
  <c r="O718" i="13" s="1"/>
  <c r="P718" i="13" s="1"/>
  <c r="O719" i="13" a="1"/>
  <c r="O719" i="13" s="1"/>
  <c r="P719" i="13" s="1"/>
  <c r="O720" i="13" a="1"/>
  <c r="O720" i="13" s="1"/>
  <c r="P720" i="13" s="1"/>
  <c r="O721" i="13" a="1"/>
  <c r="O721" i="13" s="1"/>
  <c r="P721" i="13" s="1"/>
  <c r="O722" i="13" a="1"/>
  <c r="O722" i="13" s="1"/>
  <c r="P722" i="13" s="1"/>
  <c r="O723" i="13" a="1"/>
  <c r="O723" i="13" s="1"/>
  <c r="P723" i="13" s="1"/>
  <c r="O724" i="13" a="1"/>
  <c r="O724" i="13" s="1"/>
  <c r="P724" i="13" s="1"/>
  <c r="O725" i="13" a="1"/>
  <c r="O725" i="13" s="1"/>
  <c r="P725" i="13" s="1"/>
  <c r="O726" i="13" a="1"/>
  <c r="O726" i="13" s="1"/>
  <c r="P726" i="13" s="1"/>
  <c r="O727" i="13" a="1"/>
  <c r="O727" i="13" s="1"/>
  <c r="P727" i="13" s="1"/>
  <c r="O728" i="13" a="1"/>
  <c r="O728" i="13" s="1"/>
  <c r="P728" i="13" s="1"/>
  <c r="O729" i="13" a="1"/>
  <c r="O729" i="13" s="1"/>
  <c r="P729" i="13" s="1"/>
  <c r="O730" i="13" a="1"/>
  <c r="O730" i="13" s="1"/>
  <c r="P730" i="13" s="1"/>
  <c r="O731" i="13" a="1"/>
  <c r="O731" i="13" s="1"/>
  <c r="P731" i="13" s="1"/>
  <c r="O732" i="13" a="1"/>
  <c r="O732" i="13"/>
  <c r="P732" i="13" s="1"/>
  <c r="O733" i="13" a="1"/>
  <c r="O733" i="13" s="1"/>
  <c r="P733" i="13" s="1"/>
  <c r="O734" i="13" a="1"/>
  <c r="O734" i="13" s="1"/>
  <c r="P734" i="13" s="1"/>
  <c r="O735" i="13" a="1"/>
  <c r="O735" i="13"/>
  <c r="P735" i="13" s="1"/>
  <c r="O736" i="13" a="1"/>
  <c r="O736" i="13" s="1"/>
  <c r="P736" i="13" s="1"/>
  <c r="O737" i="13" a="1"/>
  <c r="O737" i="13" s="1"/>
  <c r="P737" i="13" s="1"/>
  <c r="O738" i="13" a="1"/>
  <c r="O738" i="13" s="1"/>
  <c r="P738" i="13" s="1"/>
  <c r="O739" i="13" a="1"/>
  <c r="O739" i="13" s="1"/>
  <c r="P739" i="13" s="1"/>
  <c r="O740" i="13" a="1"/>
  <c r="O740" i="13" s="1"/>
  <c r="P740" i="13" s="1"/>
  <c r="O741" i="13" a="1"/>
  <c r="O741" i="13" s="1"/>
  <c r="P741" i="13" s="1"/>
  <c r="O742" i="13" a="1"/>
  <c r="O742" i="13" s="1"/>
  <c r="P742" i="13" s="1"/>
  <c r="O743" i="13" a="1"/>
  <c r="O743" i="13" s="1"/>
  <c r="P743" i="13" s="1"/>
  <c r="O744" i="13" a="1"/>
  <c r="O744" i="13" s="1"/>
  <c r="P744" i="13" s="1"/>
  <c r="O745" i="13" a="1"/>
  <c r="O745" i="13" s="1"/>
  <c r="P745" i="13" s="1"/>
  <c r="O746" i="13" a="1"/>
  <c r="O746" i="13" s="1"/>
  <c r="P746" i="13" s="1"/>
  <c r="O747" i="13" a="1"/>
  <c r="O747" i="13"/>
  <c r="P747" i="13" s="1"/>
  <c r="O748" i="13" a="1"/>
  <c r="O748" i="13" s="1"/>
  <c r="P748" i="13" s="1"/>
  <c r="O749" i="13" a="1"/>
  <c r="O749" i="13" s="1"/>
  <c r="P749" i="13" s="1"/>
  <c r="O750" i="13" a="1"/>
  <c r="O750" i="13" s="1"/>
  <c r="P750" i="13" s="1"/>
  <c r="O751" i="13" a="1"/>
  <c r="O751" i="13" s="1"/>
  <c r="P751" i="13" s="1"/>
  <c r="O752" i="13" a="1"/>
  <c r="O752" i="13" s="1"/>
  <c r="P752" i="13" s="1"/>
  <c r="O753" i="13" a="1"/>
  <c r="O753" i="13" s="1"/>
  <c r="P753" i="13" s="1"/>
  <c r="O754" i="13" a="1"/>
  <c r="O754" i="13" s="1"/>
  <c r="P754" i="13" s="1"/>
  <c r="O755" i="13" a="1"/>
  <c r="O755" i="13" s="1"/>
  <c r="P755" i="13" s="1"/>
  <c r="O756" i="13" a="1"/>
  <c r="O756" i="13" s="1"/>
  <c r="P756" i="13" s="1"/>
  <c r="O757" i="13" a="1"/>
  <c r="O757" i="13"/>
  <c r="P757" i="13" s="1"/>
  <c r="O758" i="13" a="1"/>
  <c r="O758" i="13" s="1"/>
  <c r="P758" i="13" s="1"/>
  <c r="O759" i="13" a="1"/>
  <c r="O759" i="13" s="1"/>
  <c r="P759" i="13" s="1"/>
  <c r="O760" i="13" a="1"/>
  <c r="O760" i="13" s="1"/>
  <c r="P760" i="13" s="1"/>
  <c r="O761" i="13" a="1"/>
  <c r="O761" i="13" s="1"/>
  <c r="P761" i="13" s="1"/>
  <c r="O762" i="13" a="1"/>
  <c r="O762" i="13" s="1"/>
  <c r="P762" i="13" s="1"/>
  <c r="O763" i="13" a="1"/>
  <c r="O763" i="13" s="1"/>
  <c r="P763" i="13" s="1"/>
  <c r="O764" i="13" a="1"/>
  <c r="O764" i="13" s="1"/>
  <c r="P764" i="13" s="1"/>
  <c r="O765" i="13" a="1"/>
  <c r="O765" i="13" s="1"/>
  <c r="P765" i="13" s="1"/>
  <c r="O766" i="13" a="1"/>
  <c r="O766" i="13" s="1"/>
  <c r="P766" i="13" s="1"/>
  <c r="O767" i="13" a="1"/>
  <c r="O767" i="13" s="1"/>
  <c r="P767" i="13" s="1"/>
  <c r="O768" i="13" a="1"/>
  <c r="O768" i="13" s="1"/>
  <c r="P768" i="13" s="1"/>
  <c r="O769" i="13" a="1"/>
  <c r="O769" i="13" s="1"/>
  <c r="P769" i="13" s="1"/>
  <c r="O770" i="13" a="1"/>
  <c r="O770" i="13" s="1"/>
  <c r="P770" i="13" s="1"/>
  <c r="O771" i="13" a="1"/>
  <c r="O771" i="13" s="1"/>
  <c r="P771" i="13" s="1"/>
  <c r="O772" i="13" a="1"/>
  <c r="O772" i="13" s="1"/>
  <c r="P772" i="13" s="1"/>
  <c r="O773" i="13" a="1"/>
  <c r="O773" i="13"/>
  <c r="P773" i="13" s="1"/>
  <c r="O774" i="13" a="1"/>
  <c r="O774" i="13" s="1"/>
  <c r="P774" i="13" s="1"/>
  <c r="O775" i="13" a="1"/>
  <c r="O775" i="13" s="1"/>
  <c r="P775" i="13" s="1"/>
  <c r="O776" i="13" a="1"/>
  <c r="O776" i="13" s="1"/>
  <c r="P776" i="13" s="1"/>
  <c r="O777" i="13" a="1"/>
  <c r="O777" i="13" s="1"/>
  <c r="P777" i="13" s="1"/>
  <c r="O778" i="13" a="1"/>
  <c r="O778" i="13" s="1"/>
  <c r="P778" i="13" s="1"/>
  <c r="O779" i="13" a="1"/>
  <c r="O779" i="13"/>
  <c r="P779" i="13" s="1"/>
  <c r="O780" i="13" a="1"/>
  <c r="O780" i="13" s="1"/>
  <c r="P780" i="13" s="1"/>
  <c r="O781" i="13" a="1"/>
  <c r="O781" i="13" s="1"/>
  <c r="P781" i="13" s="1"/>
  <c r="O782" i="13" a="1"/>
  <c r="O782" i="13" s="1"/>
  <c r="P782" i="13" s="1"/>
  <c r="O783" i="13" a="1"/>
  <c r="O783" i="13" s="1"/>
  <c r="P783" i="13" s="1"/>
  <c r="O784" i="13" a="1"/>
  <c r="O784" i="13" s="1"/>
  <c r="P784" i="13" s="1"/>
  <c r="O785" i="13" a="1"/>
  <c r="O785" i="13" s="1"/>
  <c r="P785" i="13" s="1"/>
  <c r="O786" i="13" a="1"/>
  <c r="O786" i="13" s="1"/>
  <c r="P786" i="13" s="1"/>
  <c r="O787" i="13" a="1"/>
  <c r="O787" i="13" s="1"/>
  <c r="P787" i="13" s="1"/>
  <c r="O788" i="13" a="1"/>
  <c r="O788" i="13" s="1"/>
  <c r="P788" i="13" s="1"/>
  <c r="O789" i="13" a="1"/>
  <c r="O789" i="13" s="1"/>
  <c r="P789" i="13" s="1"/>
  <c r="O790" i="13" a="1"/>
  <c r="O790" i="13" s="1"/>
  <c r="P790" i="13" s="1"/>
  <c r="O791" i="13" a="1"/>
  <c r="O791" i="13" s="1"/>
  <c r="P791" i="13" s="1"/>
  <c r="O792" i="13" a="1"/>
  <c r="O792" i="13" s="1"/>
  <c r="P792" i="13" s="1"/>
  <c r="O793" i="13" a="1"/>
  <c r="O793" i="13" s="1"/>
  <c r="P793" i="13" s="1"/>
  <c r="O794" i="13" a="1"/>
  <c r="O794" i="13" s="1"/>
  <c r="P794" i="13" s="1"/>
  <c r="O795" i="13" a="1"/>
  <c r="O795" i="13" s="1"/>
  <c r="P795" i="13" s="1"/>
  <c r="O796" i="13" a="1"/>
  <c r="O796" i="13" s="1"/>
  <c r="P796" i="13" s="1"/>
  <c r="O797" i="13" a="1"/>
  <c r="O797" i="13" s="1"/>
  <c r="P797" i="13" s="1"/>
  <c r="O798" i="13" a="1"/>
  <c r="O798" i="13" s="1"/>
  <c r="P798" i="13" s="1"/>
  <c r="O799" i="13" a="1"/>
  <c r="O799" i="13" s="1"/>
  <c r="P799" i="13" s="1"/>
  <c r="O800" i="13" a="1"/>
  <c r="O800" i="13" s="1"/>
  <c r="P800" i="13" s="1"/>
  <c r="O801" i="13" a="1"/>
  <c r="O801" i="13"/>
  <c r="P801" i="13" s="1"/>
  <c r="O802" i="13" a="1"/>
  <c r="O802" i="13" s="1"/>
  <c r="P802" i="13" s="1"/>
  <c r="O803" i="13" a="1"/>
  <c r="O803" i="13" s="1"/>
  <c r="P803" i="13" s="1"/>
  <c r="O804" i="13" a="1"/>
  <c r="O804" i="13" s="1"/>
  <c r="P804" i="13" s="1"/>
  <c r="O805" i="13" a="1"/>
  <c r="O805" i="13" s="1"/>
  <c r="P805" i="13" s="1"/>
  <c r="O806" i="13" a="1"/>
  <c r="O806" i="13" s="1"/>
  <c r="P806" i="13" s="1"/>
  <c r="O807" i="13" a="1"/>
  <c r="O807" i="13" s="1"/>
  <c r="P807" i="13" s="1"/>
  <c r="O808" i="13" a="1"/>
  <c r="O808" i="13" s="1"/>
  <c r="P808" i="13" s="1"/>
  <c r="O809" i="13" a="1"/>
  <c r="O809" i="13" s="1"/>
  <c r="P809" i="13" s="1"/>
  <c r="O810" i="13" a="1"/>
  <c r="O810" i="13" s="1"/>
  <c r="P810" i="13" s="1"/>
  <c r="O811" i="13" a="1"/>
  <c r="O811" i="13" s="1"/>
  <c r="P811" i="13" s="1"/>
  <c r="O812" i="13" a="1"/>
  <c r="O812" i="13" s="1"/>
  <c r="P812" i="13" s="1"/>
  <c r="O813" i="13" a="1"/>
  <c r="O813" i="13" s="1"/>
  <c r="P813" i="13" s="1"/>
  <c r="O814" i="13" a="1"/>
  <c r="O814" i="13" s="1"/>
  <c r="P814" i="13" s="1"/>
  <c r="O815" i="13" a="1"/>
  <c r="O815" i="13" s="1"/>
  <c r="P815" i="13" s="1"/>
  <c r="O816" i="13" a="1"/>
  <c r="O816" i="13" s="1"/>
  <c r="P816" i="13" s="1"/>
  <c r="O817" i="13" a="1"/>
  <c r="O817" i="13" s="1"/>
  <c r="P817" i="13" s="1"/>
  <c r="O818" i="13" a="1"/>
  <c r="O818" i="13" s="1"/>
  <c r="P818" i="13" s="1"/>
  <c r="O819" i="13" a="1"/>
  <c r="O819" i="13" s="1"/>
  <c r="P819" i="13" s="1"/>
  <c r="O820" i="13" a="1"/>
  <c r="O820" i="13" s="1"/>
  <c r="P820" i="13" s="1"/>
  <c r="O821" i="13" a="1"/>
  <c r="O821" i="13" s="1"/>
  <c r="P821" i="13" s="1"/>
  <c r="O822" i="13" a="1"/>
  <c r="O822" i="13"/>
  <c r="P822" i="13" s="1"/>
  <c r="O823" i="13" a="1"/>
  <c r="O823" i="13" s="1"/>
  <c r="P823" i="13" s="1"/>
  <c r="O824" i="13" a="1"/>
  <c r="O824" i="13" s="1"/>
  <c r="P824" i="13" s="1"/>
  <c r="O825" i="13" a="1"/>
  <c r="O825" i="13" s="1"/>
  <c r="P825" i="13" s="1"/>
  <c r="O826" i="13" a="1"/>
  <c r="O826" i="13" s="1"/>
  <c r="P826" i="13" s="1"/>
  <c r="O827" i="13" a="1"/>
  <c r="O827" i="13" s="1"/>
  <c r="P827" i="13" s="1"/>
  <c r="O828" i="13" a="1"/>
  <c r="O828" i="13" s="1"/>
  <c r="P828" i="13" s="1"/>
  <c r="O829" i="13" a="1"/>
  <c r="O829" i="13"/>
  <c r="P829" i="13" s="1"/>
  <c r="O830" i="13" a="1"/>
  <c r="O830" i="13" s="1"/>
  <c r="P830" i="13" s="1"/>
  <c r="O831" i="13" a="1"/>
  <c r="O831" i="13" s="1"/>
  <c r="P831" i="13" s="1"/>
  <c r="O832" i="13" a="1"/>
  <c r="O832" i="13" s="1"/>
  <c r="P832" i="13" s="1"/>
  <c r="O833" i="13" a="1"/>
  <c r="O833" i="13" s="1"/>
  <c r="P833" i="13" s="1"/>
  <c r="O834" i="13" a="1"/>
  <c r="O834" i="13" s="1"/>
  <c r="P834" i="13" s="1"/>
  <c r="O835" i="13" a="1"/>
  <c r="O835" i="13" s="1"/>
  <c r="P835" i="13" s="1"/>
  <c r="O836" i="13" a="1"/>
  <c r="O836" i="13" s="1"/>
  <c r="P836" i="13" s="1"/>
  <c r="O837" i="13" a="1"/>
  <c r="O837" i="13"/>
  <c r="P837" i="13" s="1"/>
  <c r="O838" i="13" a="1"/>
  <c r="O838" i="13" s="1"/>
  <c r="P838" i="13" s="1"/>
  <c r="O839" i="13" a="1"/>
  <c r="O839" i="13" s="1"/>
  <c r="P839" i="13" s="1"/>
  <c r="O840" i="13" a="1"/>
  <c r="O840" i="13" s="1"/>
  <c r="P840" i="13" s="1"/>
  <c r="O841" i="13" a="1"/>
  <c r="O841" i="13" s="1"/>
  <c r="P841" i="13" s="1"/>
  <c r="O842" i="13" a="1"/>
  <c r="O842" i="13" s="1"/>
  <c r="P842" i="13" s="1"/>
  <c r="O843" i="13" a="1"/>
  <c r="O843" i="13" s="1"/>
  <c r="P843" i="13" s="1"/>
  <c r="O844" i="13" a="1"/>
  <c r="O844" i="13" s="1"/>
  <c r="P844" i="13" s="1"/>
  <c r="O845" i="13" a="1"/>
  <c r="O845" i="13" s="1"/>
  <c r="P845" i="13" s="1"/>
  <c r="O846" i="13" a="1"/>
  <c r="O846" i="13" s="1"/>
  <c r="P846" i="13" s="1"/>
  <c r="O847" i="13" a="1"/>
  <c r="O847" i="13" s="1"/>
  <c r="P847" i="13" s="1"/>
  <c r="O848" i="13" a="1"/>
  <c r="O848" i="13" s="1"/>
  <c r="P848" i="13" s="1"/>
  <c r="O849" i="13" a="1"/>
  <c r="O849" i="13" s="1"/>
  <c r="P849" i="13" s="1"/>
  <c r="O850" i="13" a="1"/>
  <c r="O850" i="13" s="1"/>
  <c r="P850" i="13" s="1"/>
  <c r="O851" i="13" a="1"/>
  <c r="O851" i="13" s="1"/>
  <c r="P851" i="13" s="1"/>
  <c r="O852" i="13" a="1"/>
  <c r="O852" i="13" s="1"/>
  <c r="P852" i="13" s="1"/>
  <c r="O853" i="13" a="1"/>
  <c r="O853" i="13" s="1"/>
  <c r="P853" i="13" s="1"/>
  <c r="O854" i="13" a="1"/>
  <c r="O854" i="13"/>
  <c r="P854" i="13" s="1"/>
  <c r="O855" i="13" a="1"/>
  <c r="O855" i="13" s="1"/>
  <c r="P855" i="13" s="1"/>
  <c r="O856" i="13" a="1"/>
  <c r="O856" i="13" s="1"/>
  <c r="P856" i="13" s="1"/>
  <c r="O857" i="13" a="1"/>
  <c r="O857" i="13" s="1"/>
  <c r="P857" i="13" s="1"/>
  <c r="O858" i="13" a="1"/>
  <c r="O858" i="13" s="1"/>
  <c r="P858" i="13" s="1"/>
  <c r="O859" i="13" a="1"/>
  <c r="O859" i="13" s="1"/>
  <c r="P859" i="13" s="1"/>
  <c r="O860" i="13" a="1"/>
  <c r="O860" i="13" s="1"/>
  <c r="P860" i="13" s="1"/>
  <c r="O861" i="13" a="1"/>
  <c r="O861" i="13" s="1"/>
  <c r="P861" i="13" s="1"/>
  <c r="O862" i="13" a="1"/>
  <c r="O862" i="13" s="1"/>
  <c r="P862" i="13" s="1"/>
  <c r="O863" i="13" a="1"/>
  <c r="O863" i="13" s="1"/>
  <c r="P863" i="13" s="1"/>
  <c r="O864" i="13" a="1"/>
  <c r="O864" i="13" s="1"/>
  <c r="P864" i="13" s="1"/>
  <c r="O865" i="13" a="1"/>
  <c r="O865" i="13" s="1"/>
  <c r="P865" i="13" s="1"/>
  <c r="O866" i="13" a="1"/>
  <c r="O866" i="13" s="1"/>
  <c r="P866" i="13" s="1"/>
  <c r="O867" i="13" a="1"/>
  <c r="O867" i="13" s="1"/>
  <c r="P867" i="13" s="1"/>
  <c r="O868" i="13" a="1"/>
  <c r="O868" i="13" s="1"/>
  <c r="P868" i="13" s="1"/>
  <c r="O869" i="13" a="1"/>
  <c r="O869" i="13" s="1"/>
  <c r="P869" i="13" s="1"/>
  <c r="O870" i="13" a="1"/>
  <c r="O870" i="13" s="1"/>
  <c r="P870" i="13" s="1"/>
  <c r="O871" i="13" a="1"/>
  <c r="O871" i="13" s="1"/>
  <c r="P871" i="13" s="1"/>
  <c r="O872" i="13" a="1"/>
  <c r="O872" i="13" s="1"/>
  <c r="P872" i="13" s="1"/>
  <c r="O873" i="13" a="1"/>
  <c r="O873" i="13" s="1"/>
  <c r="P873" i="13" s="1"/>
  <c r="O874" i="13" a="1"/>
  <c r="O874" i="13" s="1"/>
  <c r="P874" i="13" s="1"/>
  <c r="O875" i="13" a="1"/>
  <c r="O875" i="13" s="1"/>
  <c r="P875" i="13" s="1"/>
  <c r="O876" i="13" a="1"/>
  <c r="O876" i="13" s="1"/>
  <c r="P876" i="13" s="1"/>
  <c r="O877" i="13" a="1"/>
  <c r="O877" i="13" s="1"/>
  <c r="P877" i="13" s="1"/>
  <c r="O878" i="13" a="1"/>
  <c r="O878" i="13" s="1"/>
  <c r="P878" i="13" s="1"/>
  <c r="O879" i="13" a="1"/>
  <c r="O879" i="13" s="1"/>
  <c r="P879" i="13" s="1"/>
  <c r="O880" i="13" a="1"/>
  <c r="O880" i="13" s="1"/>
  <c r="P880" i="13" s="1"/>
  <c r="O881" i="13" a="1"/>
  <c r="O881" i="13" s="1"/>
  <c r="P881" i="13" s="1"/>
  <c r="O882" i="13" a="1"/>
  <c r="O882" i="13" s="1"/>
  <c r="P882" i="13" s="1"/>
  <c r="O883" i="13" a="1"/>
  <c r="O883" i="13" s="1"/>
  <c r="P883" i="13" s="1"/>
  <c r="O884" i="13" a="1"/>
  <c r="O884" i="13" s="1"/>
  <c r="P884" i="13" s="1"/>
  <c r="O885" i="13" a="1"/>
  <c r="O885" i="13" s="1"/>
  <c r="P885" i="13" s="1"/>
  <c r="O886" i="13" a="1"/>
  <c r="O886" i="13" s="1"/>
  <c r="P886" i="13" s="1"/>
  <c r="O887" i="13" a="1"/>
  <c r="O887" i="13" s="1"/>
  <c r="P887" i="13" s="1"/>
  <c r="O888" i="13" a="1"/>
  <c r="O888" i="13" s="1"/>
  <c r="P888" i="13" s="1"/>
  <c r="O889" i="13" a="1"/>
  <c r="O889" i="13" s="1"/>
  <c r="P889" i="13" s="1"/>
  <c r="O890" i="13" a="1"/>
  <c r="O890" i="13" s="1"/>
  <c r="P890" i="13" s="1"/>
  <c r="O891" i="13" a="1"/>
  <c r="O891" i="13" s="1"/>
  <c r="P891" i="13" s="1"/>
  <c r="O892" i="13" a="1"/>
  <c r="O892" i="13" s="1"/>
  <c r="P892" i="13" s="1"/>
  <c r="O893" i="13" a="1"/>
  <c r="O893" i="13" s="1"/>
  <c r="P893" i="13" s="1"/>
  <c r="O894" i="13" a="1"/>
  <c r="O894" i="13" s="1"/>
  <c r="P894" i="13" s="1"/>
  <c r="O895" i="13" a="1"/>
  <c r="O895" i="13" s="1"/>
  <c r="P895" i="13" s="1"/>
  <c r="O896" i="13" a="1"/>
  <c r="O896" i="13" s="1"/>
  <c r="P896" i="13" s="1"/>
  <c r="O897" i="13" a="1"/>
  <c r="O897" i="13" s="1"/>
  <c r="P897" i="13" s="1"/>
  <c r="O898" i="13" a="1"/>
  <c r="O898" i="13"/>
  <c r="P898" i="13" s="1"/>
  <c r="O899" i="13" a="1"/>
  <c r="O899" i="13" s="1"/>
  <c r="P899" i="13" s="1"/>
  <c r="O900" i="13" a="1"/>
  <c r="O900" i="13" s="1"/>
  <c r="P900" i="13" s="1"/>
  <c r="O901" i="13" a="1"/>
  <c r="O901" i="13" s="1"/>
  <c r="P901" i="13" s="1"/>
  <c r="O902" i="13" a="1"/>
  <c r="O902" i="13" s="1"/>
  <c r="P902" i="13" s="1"/>
  <c r="O903" i="13" a="1"/>
  <c r="O903" i="13" s="1"/>
  <c r="P903" i="13" s="1"/>
  <c r="O904" i="13" a="1"/>
  <c r="O904" i="13" s="1"/>
  <c r="P904" i="13" s="1"/>
  <c r="O905" i="13" a="1"/>
  <c r="O905" i="13" s="1"/>
  <c r="P905" i="13" s="1"/>
  <c r="O906" i="13" a="1"/>
  <c r="O906" i="13" s="1"/>
  <c r="P906" i="13" s="1"/>
  <c r="O907" i="13" a="1"/>
  <c r="O907" i="13" s="1"/>
  <c r="P907" i="13" s="1"/>
  <c r="O908" i="13" a="1"/>
  <c r="O908" i="13" s="1"/>
  <c r="P908" i="13" s="1"/>
  <c r="O909" i="13" a="1"/>
  <c r="O909" i="13" s="1"/>
  <c r="P909" i="13" s="1"/>
  <c r="O910" i="13" a="1"/>
  <c r="O910" i="13" s="1"/>
  <c r="P910" i="13" s="1"/>
  <c r="O911" i="13" a="1"/>
  <c r="O911" i="13" s="1"/>
  <c r="P911" i="13" s="1"/>
  <c r="O912" i="13" a="1"/>
  <c r="O912" i="13" s="1"/>
  <c r="P912" i="13" s="1"/>
  <c r="O913" i="13" a="1"/>
  <c r="O913" i="13" s="1"/>
  <c r="P913" i="13" s="1"/>
  <c r="O914" i="13" a="1"/>
  <c r="O914" i="13" s="1"/>
  <c r="P914" i="13" s="1"/>
  <c r="O915" i="13" a="1"/>
  <c r="O915" i="13" s="1"/>
  <c r="P915" i="13" s="1"/>
  <c r="O916" i="13" a="1"/>
  <c r="O916" i="13" s="1"/>
  <c r="P916" i="13" s="1"/>
  <c r="O917" i="13" a="1"/>
  <c r="O917" i="13" s="1"/>
  <c r="P917" i="13" s="1"/>
  <c r="O918" i="13" a="1"/>
  <c r="O918" i="13" s="1"/>
  <c r="P918" i="13" s="1"/>
  <c r="O919" i="13" a="1"/>
  <c r="O919" i="13" s="1"/>
  <c r="P919" i="13" s="1"/>
  <c r="O920" i="13" a="1"/>
  <c r="O920" i="13" s="1"/>
  <c r="P920" i="13" s="1"/>
  <c r="O921" i="13" a="1"/>
  <c r="O921" i="13" s="1"/>
  <c r="P921" i="13" s="1"/>
  <c r="O922" i="13" a="1"/>
  <c r="O922" i="13"/>
  <c r="P922" i="13" s="1"/>
  <c r="O923" i="13" a="1"/>
  <c r="O923" i="13" s="1"/>
  <c r="P923" i="13" s="1"/>
  <c r="O924" i="13" a="1"/>
  <c r="O924" i="13" s="1"/>
  <c r="P924" i="13" s="1"/>
  <c r="O925" i="13" a="1"/>
  <c r="O925" i="13" s="1"/>
  <c r="P925" i="13" s="1"/>
  <c r="O926" i="13" a="1"/>
  <c r="O926" i="13" s="1"/>
  <c r="P926" i="13" s="1"/>
  <c r="O927" i="13" a="1"/>
  <c r="O927" i="13" s="1"/>
  <c r="P927" i="13" s="1"/>
  <c r="O928" i="13" a="1"/>
  <c r="O928" i="13" s="1"/>
  <c r="P928" i="13" s="1"/>
  <c r="O929" i="13" a="1"/>
  <c r="O929" i="13"/>
  <c r="P929" i="13" s="1"/>
  <c r="O930" i="13" a="1"/>
  <c r="O930" i="13" s="1"/>
  <c r="P930" i="13" s="1"/>
  <c r="O931" i="13" a="1"/>
  <c r="O931" i="13" s="1"/>
  <c r="P931" i="13" s="1"/>
  <c r="O932" i="13" a="1"/>
  <c r="O932" i="13" s="1"/>
  <c r="P932" i="13" s="1"/>
  <c r="O933" i="13" a="1"/>
  <c r="O933" i="13" s="1"/>
  <c r="P933" i="13" s="1"/>
  <c r="O934" i="13" a="1"/>
  <c r="O934" i="13" s="1"/>
  <c r="P934" i="13" s="1"/>
  <c r="O935" i="13" a="1"/>
  <c r="O935" i="13" s="1"/>
  <c r="P935" i="13" s="1"/>
  <c r="O936" i="13" a="1"/>
  <c r="O936" i="13" s="1"/>
  <c r="P936" i="13" s="1"/>
  <c r="O937" i="13" a="1"/>
  <c r="O937" i="13" s="1"/>
  <c r="P937" i="13" s="1"/>
  <c r="O938" i="13" a="1"/>
  <c r="O938" i="13" s="1"/>
  <c r="P938" i="13" s="1"/>
  <c r="O939" i="13" a="1"/>
  <c r="O939" i="13" s="1"/>
  <c r="P939" i="13" s="1"/>
  <c r="O940" i="13" a="1"/>
  <c r="O940" i="13" s="1"/>
  <c r="P940" i="13" s="1"/>
  <c r="O941" i="13" a="1"/>
  <c r="O941" i="13" s="1"/>
  <c r="P941" i="13" s="1"/>
  <c r="O942" i="13" a="1"/>
  <c r="O942" i="13" s="1"/>
  <c r="P942" i="13" s="1"/>
  <c r="O943" i="13" a="1"/>
  <c r="O943" i="13" s="1"/>
  <c r="P943" i="13" s="1"/>
  <c r="O944" i="13" a="1"/>
  <c r="O944" i="13" s="1"/>
  <c r="P944" i="13" s="1"/>
  <c r="O945" i="13" a="1"/>
  <c r="O945" i="13" s="1"/>
  <c r="P945" i="13" s="1"/>
  <c r="O946" i="13" a="1"/>
  <c r="O946" i="13"/>
  <c r="P946" i="13" s="1"/>
  <c r="O947" i="13" a="1"/>
  <c r="O947" i="13" s="1"/>
  <c r="P947" i="13" s="1"/>
  <c r="O948" i="13" a="1"/>
  <c r="O948" i="13" s="1"/>
  <c r="P948" i="13" s="1"/>
  <c r="O949" i="13" a="1"/>
  <c r="O949" i="13" s="1"/>
  <c r="P949" i="13" s="1"/>
  <c r="O950" i="13" a="1"/>
  <c r="O950" i="13" s="1"/>
  <c r="P950" i="13" s="1"/>
  <c r="O951" i="13" a="1"/>
  <c r="O951" i="13" s="1"/>
  <c r="P951" i="13" s="1"/>
  <c r="O952" i="13" a="1"/>
  <c r="O952" i="13" s="1"/>
  <c r="P952" i="13" s="1"/>
  <c r="O953" i="13" a="1"/>
  <c r="O953" i="13" s="1"/>
  <c r="P953" i="13" s="1"/>
  <c r="O954" i="13" a="1"/>
  <c r="O954" i="13" s="1"/>
  <c r="P954" i="13" s="1"/>
  <c r="O955" i="13" a="1"/>
  <c r="O955" i="13" s="1"/>
  <c r="P955" i="13" s="1"/>
  <c r="O956" i="13" a="1"/>
  <c r="O956" i="13" s="1"/>
  <c r="P956" i="13" s="1"/>
  <c r="O957" i="13" a="1"/>
  <c r="O957" i="13" s="1"/>
  <c r="P957" i="13" s="1"/>
  <c r="O958" i="13" a="1"/>
  <c r="O958" i="13" s="1"/>
  <c r="P958" i="13" s="1"/>
  <c r="O959" i="13" a="1"/>
  <c r="O959" i="13" s="1"/>
  <c r="P959" i="13" s="1"/>
  <c r="O960" i="13" a="1"/>
  <c r="O960" i="13" s="1"/>
  <c r="P960" i="13" s="1"/>
  <c r="O961" i="13" a="1"/>
  <c r="O961" i="13" s="1"/>
  <c r="P961" i="13" s="1"/>
  <c r="O962" i="13" a="1"/>
  <c r="O962" i="13" s="1"/>
  <c r="P962" i="13" s="1"/>
  <c r="O963" i="13" a="1"/>
  <c r="O963" i="13" s="1"/>
  <c r="P963" i="13" s="1"/>
  <c r="O964" i="13" a="1"/>
  <c r="O964" i="13" s="1"/>
  <c r="P964" i="13" s="1"/>
  <c r="O965" i="13" a="1"/>
  <c r="O965" i="13" s="1"/>
  <c r="P965" i="13" s="1"/>
  <c r="O966" i="13" a="1"/>
  <c r="O966" i="13" s="1"/>
  <c r="P966" i="13" s="1"/>
  <c r="O967" i="13" a="1"/>
  <c r="O967" i="13" s="1"/>
  <c r="P967" i="13" s="1"/>
  <c r="O968" i="13" a="1"/>
  <c r="O968" i="13" s="1"/>
  <c r="P968" i="13" s="1"/>
  <c r="O969" i="13" a="1"/>
  <c r="O969" i="13" s="1"/>
  <c r="P969" i="13" s="1"/>
  <c r="O970" i="13" a="1"/>
  <c r="O970" i="13" s="1"/>
  <c r="P970" i="13" s="1"/>
  <c r="O971" i="13" a="1"/>
  <c r="O971" i="13" s="1"/>
  <c r="P971" i="13" s="1"/>
  <c r="O972" i="13" a="1"/>
  <c r="O972" i="13" s="1"/>
  <c r="P972" i="13" s="1"/>
  <c r="O973" i="13" a="1"/>
  <c r="O973" i="13" s="1"/>
  <c r="P973" i="13" s="1"/>
  <c r="O974" i="13" a="1"/>
  <c r="O974" i="13" s="1"/>
  <c r="P974" i="13" s="1"/>
  <c r="O975" i="13" a="1"/>
  <c r="O975" i="13" s="1"/>
  <c r="P975" i="13" s="1"/>
  <c r="O976" i="13" a="1"/>
  <c r="O976" i="13" s="1"/>
  <c r="P976" i="13" s="1"/>
  <c r="O977" i="13" a="1"/>
  <c r="O977" i="13" s="1"/>
  <c r="P977" i="13" s="1"/>
  <c r="O978" i="13" a="1"/>
  <c r="O978" i="13" s="1"/>
  <c r="P978" i="13" s="1"/>
  <c r="O979" i="13" a="1"/>
  <c r="O979" i="13" s="1"/>
  <c r="P979" i="13" s="1"/>
  <c r="O980" i="13" a="1"/>
  <c r="O980" i="13" s="1"/>
  <c r="P980" i="13" s="1"/>
  <c r="O981" i="13" a="1"/>
  <c r="O981" i="13"/>
  <c r="P981" i="13" s="1"/>
  <c r="O982" i="13" a="1"/>
  <c r="O982" i="13" s="1"/>
  <c r="P982" i="13" s="1"/>
  <c r="O983" i="13" a="1"/>
  <c r="O983" i="13" s="1"/>
  <c r="P983" i="13" s="1"/>
  <c r="O984" i="13" a="1"/>
  <c r="O984" i="13" s="1"/>
  <c r="P984" i="13" s="1"/>
  <c r="O985" i="13" a="1"/>
  <c r="O985" i="13" s="1"/>
  <c r="P985" i="13" s="1"/>
  <c r="O986" i="13" a="1"/>
  <c r="O986" i="13"/>
  <c r="P986" i="13" s="1"/>
  <c r="O987" i="13" a="1"/>
  <c r="O987" i="13" s="1"/>
  <c r="P987" i="13" s="1"/>
  <c r="O988" i="13" a="1"/>
  <c r="O988" i="13" s="1"/>
  <c r="P988" i="13" s="1"/>
  <c r="O989" i="13" a="1"/>
  <c r="O989" i="13" s="1"/>
  <c r="P989" i="13" s="1"/>
  <c r="O990" i="13" a="1"/>
  <c r="O990" i="13" s="1"/>
  <c r="P990" i="13" s="1"/>
  <c r="O991" i="13" a="1"/>
  <c r="O991" i="13" s="1"/>
  <c r="P991" i="13" s="1"/>
  <c r="O992" i="13" a="1"/>
  <c r="O992" i="13" s="1"/>
  <c r="P992" i="13" s="1"/>
  <c r="O993" i="13" a="1"/>
  <c r="O993" i="13" s="1"/>
  <c r="P993" i="13" s="1"/>
  <c r="O994" i="13" a="1"/>
  <c r="O994" i="13" s="1"/>
  <c r="P994" i="13" s="1"/>
  <c r="O995" i="13" a="1"/>
  <c r="O995" i="13" s="1"/>
  <c r="P995" i="13" s="1"/>
  <c r="O996" i="13" a="1"/>
  <c r="O996" i="13" s="1"/>
  <c r="P996" i="13" s="1"/>
  <c r="O997" i="13" a="1"/>
  <c r="O997" i="13" s="1"/>
  <c r="P997" i="13" s="1"/>
  <c r="O998" i="13" a="1"/>
  <c r="O998" i="13" s="1"/>
  <c r="P998" i="13" s="1"/>
  <c r="O999" i="13" a="1"/>
  <c r="O999" i="13" s="1"/>
  <c r="P999" i="13" s="1"/>
  <c r="O1000" i="13" a="1"/>
  <c r="O1000" i="13" s="1"/>
  <c r="P1000" i="13" s="1"/>
  <c r="O1001" i="13" a="1"/>
  <c r="O1001" i="13" s="1"/>
  <c r="P1001" i="13" s="1"/>
  <c r="O1002" i="13" a="1"/>
  <c r="O1002" i="13" s="1"/>
  <c r="P1002" i="13" s="1"/>
  <c r="O1003" i="13" a="1"/>
  <c r="O1003" i="13" s="1"/>
  <c r="P1003" i="13" s="1"/>
  <c r="O1004" i="13" a="1"/>
  <c r="O1004" i="13" s="1"/>
  <c r="P1004" i="13" s="1"/>
  <c r="O1005" i="13" a="1"/>
  <c r="O1005" i="13" s="1"/>
  <c r="P1005" i="13" s="1"/>
  <c r="O1006" i="13" a="1"/>
  <c r="O1006" i="13" s="1"/>
  <c r="P1006" i="13" s="1"/>
  <c r="O1007" i="13" a="1"/>
  <c r="O1007" i="13" s="1"/>
  <c r="P1007" i="13" s="1"/>
  <c r="O1008" i="13" a="1"/>
  <c r="O1008" i="13" s="1"/>
  <c r="P1008" i="13" s="1"/>
  <c r="O1009" i="13" a="1"/>
  <c r="O1009" i="13" s="1"/>
  <c r="P1009" i="13" s="1"/>
  <c r="O1010" i="13" a="1"/>
  <c r="O1010" i="13" s="1"/>
  <c r="P1010" i="13" s="1"/>
  <c r="O1011" i="13" a="1"/>
  <c r="O1011" i="13" s="1"/>
  <c r="P1011" i="13" s="1"/>
  <c r="O1012" i="13" a="1"/>
  <c r="O1012" i="13" s="1"/>
  <c r="P1012" i="13" s="1"/>
  <c r="O1013" i="13" a="1"/>
  <c r="O1013" i="13" s="1"/>
  <c r="P1013" i="13" s="1"/>
  <c r="O1014" i="13" a="1"/>
  <c r="O1014" i="13" s="1"/>
  <c r="P1014" i="13" s="1"/>
  <c r="O1015" i="13" a="1"/>
  <c r="O1015" i="13" s="1"/>
  <c r="P1015" i="13" s="1"/>
  <c r="O1016" i="13" a="1"/>
  <c r="O1016" i="13" s="1"/>
  <c r="P1016" i="13" s="1"/>
  <c r="O1017" i="13" a="1"/>
  <c r="O1017" i="13" s="1"/>
  <c r="P1017" i="13" s="1"/>
  <c r="O1018" i="13" a="1"/>
  <c r="O1018" i="13"/>
  <c r="P1018" i="13" s="1"/>
  <c r="O1019" i="13" a="1"/>
  <c r="O1019" i="13" s="1"/>
  <c r="P1019" i="13" s="1"/>
  <c r="O1020" i="13" a="1"/>
  <c r="O1020" i="13" s="1"/>
  <c r="P1020" i="13" s="1"/>
  <c r="O1021" i="13" a="1"/>
  <c r="O1021" i="13" s="1"/>
  <c r="P1021" i="13" s="1"/>
  <c r="O1022" i="13" a="1"/>
  <c r="O1022" i="13" s="1"/>
  <c r="P1022" i="13" s="1"/>
  <c r="O1023" i="13" a="1"/>
  <c r="O1023" i="13" s="1"/>
  <c r="P1023" i="13" s="1"/>
  <c r="O1024" i="13" a="1"/>
  <c r="O1024" i="13" s="1"/>
  <c r="P1024" i="13" s="1"/>
  <c r="O1025" i="13" a="1"/>
  <c r="O1025" i="13" s="1"/>
  <c r="P1025" i="13" s="1"/>
  <c r="O1026" i="13" a="1"/>
  <c r="O1026" i="13" s="1"/>
  <c r="P1026" i="13" s="1"/>
  <c r="O1027" i="13" a="1"/>
  <c r="O1027" i="13" s="1"/>
  <c r="P1027" i="13" s="1"/>
  <c r="O1028" i="13" a="1"/>
  <c r="O1028" i="13" s="1"/>
  <c r="P1028" i="13" s="1"/>
  <c r="O1029" i="13" a="1"/>
  <c r="O1029" i="13"/>
  <c r="P1029" i="13" s="1"/>
  <c r="O1030" i="13" a="1"/>
  <c r="O1030" i="13" s="1"/>
  <c r="P1030" i="13" s="1"/>
  <c r="O1031" i="13" a="1"/>
  <c r="O1031" i="13" s="1"/>
  <c r="P1031" i="13" s="1"/>
  <c r="O1032" i="13" a="1"/>
  <c r="O1032" i="13" s="1"/>
  <c r="P1032" i="13" s="1"/>
  <c r="O1033" i="13" a="1"/>
  <c r="O1033" i="13" s="1"/>
  <c r="P1033" i="13" s="1"/>
  <c r="O1034" i="13" a="1"/>
  <c r="O1034" i="13" s="1"/>
  <c r="P1034" i="13" s="1"/>
  <c r="O1035" i="13" a="1"/>
  <c r="O1035" i="13" s="1"/>
  <c r="P1035" i="13" s="1"/>
  <c r="O1036" i="13" a="1"/>
  <c r="O1036" i="13" s="1"/>
  <c r="P1036" i="13" s="1"/>
  <c r="O1037" i="13" a="1"/>
  <c r="O1037" i="13" s="1"/>
  <c r="P1037" i="13" s="1"/>
  <c r="O1038" i="13" a="1"/>
  <c r="O1038" i="13" s="1"/>
  <c r="P1038" i="13" s="1"/>
  <c r="O1039" i="13" a="1"/>
  <c r="O1039" i="13" s="1"/>
  <c r="P1039" i="13" s="1"/>
  <c r="O1040" i="13" a="1"/>
  <c r="O1040" i="13" s="1"/>
  <c r="P1040" i="13" s="1"/>
  <c r="O1041" i="13" a="1"/>
  <c r="O1041" i="13" s="1"/>
  <c r="P1041" i="13" s="1"/>
  <c r="O1042" i="13" a="1"/>
  <c r="O1042" i="13" s="1"/>
  <c r="P1042" i="13" s="1"/>
  <c r="O1043" i="13" a="1"/>
  <c r="O1043" i="13" s="1"/>
  <c r="P1043" i="13" s="1"/>
  <c r="O1044" i="13" a="1"/>
  <c r="O1044" i="13" s="1"/>
  <c r="P1044" i="13" s="1"/>
  <c r="O1045" i="13" a="1"/>
  <c r="O1045" i="13" s="1"/>
  <c r="P1045" i="13" s="1"/>
  <c r="O1046" i="13" a="1"/>
  <c r="O1046" i="13" s="1"/>
  <c r="P1046" i="13" s="1"/>
  <c r="O1047" i="13" a="1"/>
  <c r="O1047" i="13" s="1"/>
  <c r="P1047" i="13" s="1"/>
  <c r="O1048" i="13" a="1"/>
  <c r="O1048" i="13" s="1"/>
  <c r="P1048" i="13" s="1"/>
  <c r="O1049" i="13" a="1"/>
  <c r="O1049" i="13" s="1"/>
  <c r="P1049" i="13" s="1"/>
  <c r="O1050" i="13" a="1"/>
  <c r="O1050" i="13" s="1"/>
  <c r="P1050" i="13" s="1"/>
  <c r="O1051" i="13" a="1"/>
  <c r="O1051" i="13" s="1"/>
  <c r="P1051" i="13" s="1"/>
  <c r="O1052" i="13" a="1"/>
  <c r="O1052" i="13" s="1"/>
  <c r="P1052" i="13" s="1"/>
  <c r="O1053" i="13" a="1"/>
  <c r="O1053" i="13" s="1"/>
  <c r="P1053" i="13" s="1"/>
  <c r="O1054" i="13" a="1"/>
  <c r="O1054" i="13" s="1"/>
  <c r="P1054" i="13" s="1"/>
  <c r="O1055" i="13" a="1"/>
  <c r="O1055" i="13" s="1"/>
  <c r="P1055" i="13" s="1"/>
  <c r="O1056" i="13" a="1"/>
  <c r="O1056" i="13" s="1"/>
  <c r="P1056" i="13" s="1"/>
  <c r="O1057" i="13" a="1"/>
  <c r="O1057" i="13" s="1"/>
  <c r="P1057" i="13" s="1"/>
  <c r="O1058" i="13" a="1"/>
  <c r="O1058" i="13" s="1"/>
  <c r="P1058" i="13" s="1"/>
  <c r="O1059" i="13" a="1"/>
  <c r="O1059" i="13" s="1"/>
  <c r="P1059" i="13" s="1"/>
  <c r="O1060" i="13" a="1"/>
  <c r="O1060" i="13" s="1"/>
  <c r="P1060" i="13" s="1"/>
  <c r="O1061" i="13" a="1"/>
  <c r="O1061" i="13" s="1"/>
  <c r="P1061" i="13" s="1"/>
  <c r="O1062" i="13" a="1"/>
  <c r="O1062" i="13" s="1"/>
  <c r="P1062" i="13" s="1"/>
  <c r="O1063" i="13" a="1"/>
  <c r="O1063" i="13" s="1"/>
  <c r="P1063" i="13" s="1"/>
  <c r="O1064" i="13" a="1"/>
  <c r="O1064" i="13" s="1"/>
  <c r="P1064" i="13" s="1"/>
  <c r="O1065" i="13" a="1"/>
  <c r="O1065" i="13" s="1"/>
  <c r="P1065" i="13" s="1"/>
  <c r="O1066" i="13" a="1"/>
  <c r="O1066" i="13" s="1"/>
  <c r="P1066" i="13" s="1"/>
  <c r="O1067" i="13" a="1"/>
  <c r="O1067" i="13" s="1"/>
  <c r="P1067" i="13" s="1"/>
  <c r="O1068" i="13" a="1"/>
  <c r="O1068" i="13" s="1"/>
  <c r="P1068" i="13" s="1"/>
  <c r="O1069" i="13" a="1"/>
  <c r="O1069" i="13" s="1"/>
  <c r="P1069" i="13" s="1"/>
  <c r="O1070" i="13" a="1"/>
  <c r="O1070" i="13" s="1"/>
  <c r="P1070" i="13" s="1"/>
  <c r="O1071" i="13" a="1"/>
  <c r="O1071" i="13" s="1"/>
  <c r="P1071" i="13" s="1"/>
  <c r="O1072" i="13" a="1"/>
  <c r="O1072" i="13" s="1"/>
  <c r="P1072" i="13" s="1"/>
  <c r="O1073" i="13" a="1"/>
  <c r="O1073" i="13" s="1"/>
  <c r="P1073" i="13" s="1"/>
  <c r="O1074" i="13" a="1"/>
  <c r="O1074" i="13" s="1"/>
  <c r="P1074" i="13" s="1"/>
  <c r="O1075" i="13" a="1"/>
  <c r="O1075" i="13" s="1"/>
  <c r="P1075" i="13" s="1"/>
  <c r="O1076" i="13" a="1"/>
  <c r="O1076" i="13" s="1"/>
  <c r="P1076" i="13" s="1"/>
  <c r="O1077" i="13" a="1"/>
  <c r="O1077" i="13" s="1"/>
  <c r="P1077" i="13" s="1"/>
  <c r="O1078" i="13" a="1"/>
  <c r="O1078" i="13" s="1"/>
  <c r="P1078" i="13" s="1"/>
  <c r="O1079" i="13" a="1"/>
  <c r="O1079" i="13" s="1"/>
  <c r="P1079" i="13" s="1"/>
  <c r="O1080" i="13" a="1"/>
  <c r="O1080" i="13" s="1"/>
  <c r="P1080" i="13" s="1"/>
  <c r="O1081" i="13" a="1"/>
  <c r="O1081" i="13" s="1"/>
  <c r="P1081" i="13" s="1"/>
  <c r="O1082" i="13" a="1"/>
  <c r="O1082" i="13" s="1"/>
  <c r="P1082" i="13" s="1"/>
  <c r="O1083" i="13" a="1"/>
  <c r="O1083" i="13" s="1"/>
  <c r="P1083" i="13" s="1"/>
  <c r="O1084" i="13" a="1"/>
  <c r="O1084" i="13" s="1"/>
  <c r="P1084" i="13" s="1"/>
  <c r="O1085" i="13" a="1"/>
  <c r="O1085" i="13" s="1"/>
  <c r="P1085" i="13" s="1"/>
  <c r="O1086" i="13" a="1"/>
  <c r="O1086" i="13" s="1"/>
  <c r="P1086" i="13" s="1"/>
  <c r="O1087" i="13" a="1"/>
  <c r="O1087" i="13" s="1"/>
  <c r="P1087" i="13" s="1"/>
  <c r="O1088" i="13" a="1"/>
  <c r="O1088" i="13" s="1"/>
  <c r="P1088" i="13" s="1"/>
  <c r="O1089" i="13" a="1"/>
  <c r="O1089" i="13" s="1"/>
  <c r="P1089" i="13" s="1"/>
  <c r="O1090" i="13" a="1"/>
  <c r="O1090" i="13" s="1"/>
  <c r="P1090" i="13" s="1"/>
  <c r="O1091" i="13" a="1"/>
  <c r="O1091" i="13" s="1"/>
  <c r="P1091" i="13" s="1"/>
  <c r="O1092" i="13" a="1"/>
  <c r="O1092" i="13" s="1"/>
  <c r="P1092" i="13" s="1"/>
  <c r="O1093" i="13" a="1"/>
  <c r="O1093" i="13" s="1"/>
  <c r="P1093" i="13" s="1"/>
  <c r="O1094" i="13" a="1"/>
  <c r="O1094" i="13" s="1"/>
  <c r="P1094" i="13" s="1"/>
  <c r="O1095" i="13" a="1"/>
  <c r="O1095" i="13" s="1"/>
  <c r="P1095" i="13" s="1"/>
  <c r="O1096" i="13" a="1"/>
  <c r="O1096" i="13" s="1"/>
  <c r="P1096" i="13" s="1"/>
  <c r="O1097" i="13" a="1"/>
  <c r="O1097" i="13" s="1"/>
  <c r="P1097" i="13" s="1"/>
  <c r="O1098" i="13" a="1"/>
  <c r="O1098" i="13" s="1"/>
  <c r="P1098" i="13" s="1"/>
  <c r="O1099" i="13" a="1"/>
  <c r="O1099" i="13" s="1"/>
  <c r="P1099" i="13" s="1"/>
  <c r="O1100" i="13" a="1"/>
  <c r="O1100" i="13" s="1"/>
  <c r="P1100" i="13" s="1"/>
  <c r="O1101" i="13" a="1"/>
  <c r="O1101" i="13" s="1"/>
  <c r="P1101" i="13" s="1"/>
  <c r="O1102" i="13" a="1"/>
  <c r="O1102" i="13" s="1"/>
  <c r="P1102" i="13" s="1"/>
  <c r="O1103" i="13" a="1"/>
  <c r="O1103" i="13" s="1"/>
  <c r="P1103" i="13" s="1"/>
  <c r="O1104" i="13" a="1"/>
  <c r="O1104" i="13" s="1"/>
  <c r="P1104" i="13" s="1"/>
  <c r="O1105" i="13" a="1"/>
  <c r="O1105" i="13" s="1"/>
  <c r="P1105" i="13" s="1"/>
  <c r="O1106" i="13" a="1"/>
  <c r="O1106" i="13" s="1"/>
  <c r="P1106" i="13" s="1"/>
  <c r="O1107" i="13" a="1"/>
  <c r="O1107" i="13" s="1"/>
  <c r="P1107" i="13" s="1"/>
  <c r="O1108" i="13" a="1"/>
  <c r="O1108" i="13" s="1"/>
  <c r="P1108" i="13" s="1"/>
  <c r="O1109" i="13" a="1"/>
  <c r="O1109" i="13" s="1"/>
  <c r="P1109" i="13" s="1"/>
  <c r="O1110" i="13" a="1"/>
  <c r="O1110" i="13" s="1"/>
  <c r="P1110" i="13" s="1"/>
  <c r="O1111" i="13" a="1"/>
  <c r="O1111" i="13" s="1"/>
  <c r="P1111" i="13" s="1"/>
  <c r="O1112" i="13" a="1"/>
  <c r="O1112" i="13" s="1"/>
  <c r="P1112" i="13" s="1"/>
  <c r="O1113" i="13" a="1"/>
  <c r="O1113" i="13" s="1"/>
  <c r="P1113" i="13" s="1"/>
  <c r="O1114" i="13" a="1"/>
  <c r="O1114" i="13" s="1"/>
  <c r="P1114" i="13" s="1"/>
  <c r="O1115" i="13" a="1"/>
  <c r="O1115" i="13" s="1"/>
  <c r="P1115" i="13" s="1"/>
  <c r="O1116" i="13" a="1"/>
  <c r="O1116" i="13" s="1"/>
  <c r="P1116" i="13" s="1"/>
  <c r="O1117" i="13" a="1"/>
  <c r="O1117" i="13" s="1"/>
  <c r="P1117" i="13" s="1"/>
  <c r="O1118" i="13" a="1"/>
  <c r="O1118" i="13" s="1"/>
  <c r="P1118" i="13" s="1"/>
  <c r="O1119" i="13" a="1"/>
  <c r="O1119" i="13" s="1"/>
  <c r="P1119" i="13" s="1"/>
  <c r="O1120" i="13" a="1"/>
  <c r="O1120" i="13" s="1"/>
  <c r="P1120" i="13" s="1"/>
  <c r="O1121" i="13" a="1"/>
  <c r="O1121" i="13" s="1"/>
  <c r="P1121" i="13" s="1"/>
  <c r="O1122" i="13" a="1"/>
  <c r="O1122" i="13" s="1"/>
  <c r="P1122" i="13" s="1"/>
  <c r="O1123" i="13" a="1"/>
  <c r="O1123" i="13" s="1"/>
  <c r="P1123" i="13" s="1"/>
  <c r="O1124" i="13" a="1"/>
  <c r="O1124" i="13" s="1"/>
  <c r="P1124" i="13" s="1"/>
  <c r="O1125" i="13" a="1"/>
  <c r="O1125" i="13" s="1"/>
  <c r="P1125" i="13" s="1"/>
  <c r="O1126" i="13" a="1"/>
  <c r="O1126" i="13" s="1"/>
  <c r="P1126" i="13" s="1"/>
  <c r="O1127" i="13" a="1"/>
  <c r="O1127" i="13" s="1"/>
  <c r="P1127" i="13" s="1"/>
  <c r="O1128" i="13" a="1"/>
  <c r="O1128" i="13" s="1"/>
  <c r="P1128" i="13" s="1"/>
  <c r="O1129" i="13" a="1"/>
  <c r="O1129" i="13" s="1"/>
  <c r="P1129" i="13" s="1"/>
  <c r="O1130" i="13" a="1"/>
  <c r="O1130" i="13" s="1"/>
  <c r="P1130" i="13" s="1"/>
  <c r="O1131" i="13" a="1"/>
  <c r="O1131" i="13" s="1"/>
  <c r="P1131" i="13" s="1"/>
  <c r="O1132" i="13" a="1"/>
  <c r="O1132" i="13" s="1"/>
  <c r="P1132" i="13" s="1"/>
  <c r="O1133" i="13" a="1"/>
  <c r="O1133" i="13" s="1"/>
  <c r="P1133" i="13" s="1"/>
  <c r="O1134" i="13" a="1"/>
  <c r="O1134" i="13" s="1"/>
  <c r="P1134" i="13" s="1"/>
  <c r="O1135" i="13" a="1"/>
  <c r="O1135" i="13" s="1"/>
  <c r="P1135" i="13" s="1"/>
  <c r="O1136" i="13" a="1"/>
  <c r="O1136" i="13" s="1"/>
  <c r="P1136" i="13" s="1"/>
  <c r="O1137" i="13" a="1"/>
  <c r="O1137" i="13" s="1"/>
  <c r="P1137" i="13" s="1"/>
  <c r="O1138" i="13" a="1"/>
  <c r="O1138" i="13" s="1"/>
  <c r="P1138" i="13" s="1"/>
  <c r="O1139" i="13" a="1"/>
  <c r="O1139" i="13" s="1"/>
  <c r="P1139" i="13" s="1"/>
  <c r="O1140" i="13" a="1"/>
  <c r="O1140" i="13" s="1"/>
  <c r="P1140" i="13" s="1"/>
  <c r="O1141" i="13" a="1"/>
  <c r="O1141" i="13" s="1"/>
  <c r="P1141" i="13" s="1"/>
  <c r="O1142" i="13" a="1"/>
  <c r="O1142" i="13" s="1"/>
  <c r="P1142" i="13" s="1"/>
  <c r="O1143" i="13" a="1"/>
  <c r="O1143" i="13" s="1"/>
  <c r="P1143" i="13" s="1"/>
  <c r="O1144" i="13" a="1"/>
  <c r="O1144" i="13" s="1"/>
  <c r="P1144" i="13" s="1"/>
  <c r="O1145" i="13" a="1"/>
  <c r="O1145" i="13" s="1"/>
  <c r="P1145" i="13" s="1"/>
  <c r="O1146" i="13" a="1"/>
  <c r="O1146" i="13" s="1"/>
  <c r="P1146" i="13" s="1"/>
  <c r="O1147" i="13" a="1"/>
  <c r="O1147" i="13" s="1"/>
  <c r="P1147" i="13" s="1"/>
  <c r="O1148" i="13" a="1"/>
  <c r="O1148" i="13" s="1"/>
  <c r="P1148" i="13" s="1"/>
  <c r="O1149" i="13" a="1"/>
  <c r="O1149" i="13" s="1"/>
  <c r="P1149" i="13" s="1"/>
  <c r="O1150" i="13" a="1"/>
  <c r="O1150" i="13" s="1"/>
  <c r="P1150" i="13" s="1"/>
  <c r="O1151" i="13" a="1"/>
  <c r="O1151" i="13" s="1"/>
  <c r="P1151" i="13" s="1"/>
  <c r="O1152" i="13" a="1"/>
  <c r="O1152" i="13" s="1"/>
  <c r="P1152" i="13" s="1"/>
  <c r="O1153" i="13" a="1"/>
  <c r="O1153" i="13" s="1"/>
  <c r="P1153" i="13" s="1"/>
  <c r="O1154" i="13" a="1"/>
  <c r="O1154" i="13" s="1"/>
  <c r="P1154" i="13" s="1"/>
  <c r="O1155" i="13" a="1"/>
  <c r="O1155" i="13" s="1"/>
  <c r="P1155" i="13" s="1"/>
  <c r="O1156" i="13" a="1"/>
  <c r="O1156" i="13" s="1"/>
  <c r="P1156" i="13" s="1"/>
  <c r="O1157" i="13" a="1"/>
  <c r="O1157" i="13" s="1"/>
  <c r="P1157" i="13" s="1"/>
  <c r="O1158" i="13" a="1"/>
  <c r="O1158" i="13" s="1"/>
  <c r="P1158" i="13" s="1"/>
  <c r="O1159" i="13" a="1"/>
  <c r="O1159" i="13" s="1"/>
  <c r="P1159" i="13" s="1"/>
  <c r="O1160" i="13" a="1"/>
  <c r="O1160" i="13" s="1"/>
  <c r="P1160" i="13" s="1"/>
  <c r="O1161" i="13" a="1"/>
  <c r="O1161" i="13" s="1"/>
  <c r="P1161" i="13" s="1"/>
  <c r="O1162" i="13" a="1"/>
  <c r="O1162" i="13" s="1"/>
  <c r="P1162" i="13" s="1"/>
  <c r="O1163" i="13" a="1"/>
  <c r="O1163" i="13" s="1"/>
  <c r="P1163" i="13" s="1"/>
  <c r="O1164" i="13" a="1"/>
  <c r="O1164" i="13" s="1"/>
  <c r="P1164" i="13" s="1"/>
  <c r="O1165" i="13" a="1"/>
  <c r="O1165" i="13" s="1"/>
  <c r="P1165" i="13" s="1"/>
  <c r="O1166" i="13" a="1"/>
  <c r="O1166" i="13" s="1"/>
  <c r="P1166" i="13" s="1"/>
  <c r="O1167" i="13" a="1"/>
  <c r="O1167" i="13" s="1"/>
  <c r="P1167" i="13" s="1"/>
  <c r="O1168" i="13" a="1"/>
  <c r="O1168" i="13" s="1"/>
  <c r="P1168" i="13" s="1"/>
  <c r="O1169" i="13" a="1"/>
  <c r="O1169" i="13" s="1"/>
  <c r="P1169" i="13" s="1"/>
  <c r="O1170" i="13" a="1"/>
  <c r="O1170" i="13" s="1"/>
  <c r="P1170" i="13" s="1"/>
  <c r="O1171" i="13" a="1"/>
  <c r="O1171" i="13" s="1"/>
  <c r="P1171" i="13" s="1"/>
  <c r="O1172" i="13" a="1"/>
  <c r="O1172" i="13" s="1"/>
  <c r="P1172" i="13" s="1"/>
  <c r="O1173" i="13" a="1"/>
  <c r="O1173" i="13" s="1"/>
  <c r="P1173" i="13" s="1"/>
  <c r="O1174" i="13" a="1"/>
  <c r="O1174" i="13" s="1"/>
  <c r="P1174" i="13" s="1"/>
  <c r="O1175" i="13" a="1"/>
  <c r="O1175" i="13" s="1"/>
  <c r="P1175" i="13" s="1"/>
  <c r="O1176" i="13" a="1"/>
  <c r="O1176" i="13" s="1"/>
  <c r="P1176" i="13" s="1"/>
  <c r="O1177" i="13" a="1"/>
  <c r="O1177" i="13" s="1"/>
  <c r="P1177" i="13" s="1"/>
  <c r="O1178" i="13" a="1"/>
  <c r="O1178" i="13" s="1"/>
  <c r="P1178" i="13" s="1"/>
  <c r="O1179" i="13" a="1"/>
  <c r="O1179" i="13" s="1"/>
  <c r="P1179" i="13" s="1"/>
  <c r="O1180" i="13" a="1"/>
  <c r="O1180" i="13" s="1"/>
  <c r="P1180" i="13" s="1"/>
  <c r="O1181" i="13" a="1"/>
  <c r="O1181" i="13" s="1"/>
  <c r="P1181" i="13" s="1"/>
  <c r="O1182" i="13" a="1"/>
  <c r="O1182" i="13" s="1"/>
  <c r="P1182" i="13" s="1"/>
  <c r="O1183" i="13" a="1"/>
  <c r="O1183" i="13" s="1"/>
  <c r="P1183" i="13" s="1"/>
  <c r="O1184" i="13" a="1"/>
  <c r="O1184" i="13" s="1"/>
  <c r="P1184" i="13" s="1"/>
  <c r="O1185" i="13" a="1"/>
  <c r="O1185" i="13" s="1"/>
  <c r="P1185" i="13" s="1"/>
  <c r="O1186" i="13" a="1"/>
  <c r="O1186" i="13" s="1"/>
  <c r="P1186" i="13" s="1"/>
  <c r="O1187" i="13" a="1"/>
  <c r="O1187" i="13" s="1"/>
  <c r="P1187" i="13" s="1"/>
  <c r="O1188" i="13" a="1"/>
  <c r="O1188" i="13" s="1"/>
  <c r="P1188" i="13" s="1"/>
  <c r="O1189" i="13" a="1"/>
  <c r="O1189" i="13" s="1"/>
  <c r="P1189" i="13" s="1"/>
  <c r="O1190" i="13" a="1"/>
  <c r="O1190" i="13"/>
  <c r="P1190" i="13" s="1"/>
  <c r="O1191" i="13" a="1"/>
  <c r="O1191" i="13" s="1"/>
  <c r="P1191" i="13" s="1"/>
  <c r="O1192" i="13" a="1"/>
  <c r="O1192" i="13" s="1"/>
  <c r="P1192" i="13" s="1"/>
  <c r="O1193" i="13" a="1"/>
  <c r="O1193" i="13" s="1"/>
  <c r="P1193" i="13" s="1"/>
  <c r="O1194" i="13" a="1"/>
  <c r="O1194" i="13" s="1"/>
  <c r="P1194" i="13" s="1"/>
  <c r="O1195" i="13" a="1"/>
  <c r="O1195" i="13" s="1"/>
  <c r="P1195" i="13" s="1"/>
  <c r="O1196" i="13" a="1"/>
  <c r="O1196" i="13" s="1"/>
  <c r="P1196" i="13" s="1"/>
  <c r="O1197" i="13" a="1"/>
  <c r="O1197" i="13" s="1"/>
  <c r="P1197" i="13" s="1"/>
  <c r="O1198" i="13" a="1"/>
  <c r="O1198" i="13" s="1"/>
  <c r="P1198" i="13" s="1"/>
  <c r="O1199" i="13" a="1"/>
  <c r="O1199" i="13" s="1"/>
  <c r="P1199" i="13" s="1"/>
  <c r="O1200" i="13" a="1"/>
  <c r="O1200" i="13" s="1"/>
  <c r="P1200" i="13" s="1"/>
  <c r="O1201" i="13" a="1"/>
  <c r="O1201" i="13" s="1"/>
  <c r="P1201" i="13" s="1"/>
  <c r="O1202" i="13" a="1"/>
  <c r="O1202" i="13" s="1"/>
  <c r="P1202" i="13" s="1"/>
  <c r="O1203" i="13" a="1"/>
  <c r="O1203" i="13" s="1"/>
  <c r="P1203" i="13" s="1"/>
  <c r="O1204" i="13" a="1"/>
  <c r="O1204" i="13" s="1"/>
  <c r="P1204" i="13" s="1"/>
  <c r="O1205" i="13" a="1"/>
  <c r="O1205" i="13" s="1"/>
  <c r="P1205" i="13" s="1"/>
  <c r="O1206" i="13" a="1"/>
  <c r="O1206" i="13" s="1"/>
  <c r="P1206" i="13" s="1"/>
  <c r="O1207" i="13" a="1"/>
  <c r="O1207" i="13" s="1"/>
  <c r="P1207" i="13" s="1"/>
  <c r="O1208" i="13" a="1"/>
  <c r="O1208" i="13" s="1"/>
  <c r="P1208" i="13" s="1"/>
  <c r="O1209" i="13" a="1"/>
  <c r="O1209" i="13" s="1"/>
  <c r="P1209" i="13" s="1"/>
  <c r="O1210" i="13" a="1"/>
  <c r="O1210" i="13" s="1"/>
  <c r="P1210" i="13" s="1"/>
  <c r="O1211" i="13" a="1"/>
  <c r="O1211" i="13" s="1"/>
  <c r="P1211" i="13" s="1"/>
  <c r="O1212" i="13" a="1"/>
  <c r="O1212" i="13" s="1"/>
  <c r="P1212" i="13" s="1"/>
  <c r="O1213" i="13" a="1"/>
  <c r="O1213" i="13" s="1"/>
  <c r="P1213" i="13" s="1"/>
  <c r="O1214" i="13" a="1"/>
  <c r="O1214" i="13" s="1"/>
  <c r="P1214" i="13" s="1"/>
  <c r="O1215" i="13" a="1"/>
  <c r="O1215" i="13" s="1"/>
  <c r="P1215" i="13" s="1"/>
  <c r="O1216" i="13" a="1"/>
  <c r="O1216" i="13"/>
  <c r="P1216" i="13" s="1"/>
  <c r="O1217" i="13" a="1"/>
  <c r="O1217" i="13" s="1"/>
  <c r="P1217" i="13" s="1"/>
  <c r="O1218" i="13" a="1"/>
  <c r="O1218" i="13" s="1"/>
  <c r="P1218" i="13" s="1"/>
  <c r="O1219" i="13" a="1"/>
  <c r="O1219" i="13" s="1"/>
  <c r="P1219" i="13" s="1"/>
  <c r="O1220" i="13" a="1"/>
  <c r="O1220" i="13" s="1"/>
  <c r="P1220" i="13" s="1"/>
  <c r="O1221" i="13" a="1"/>
  <c r="O1221" i="13" s="1"/>
  <c r="P1221" i="13" s="1"/>
  <c r="O1222" i="13" a="1"/>
  <c r="O1222" i="13" s="1"/>
  <c r="P1222" i="13" s="1"/>
  <c r="O1223" i="13" a="1"/>
  <c r="O1223" i="13" s="1"/>
  <c r="P1223" i="13" s="1"/>
  <c r="O1224" i="13" a="1"/>
  <c r="O1224" i="13" s="1"/>
  <c r="P1224" i="13" s="1"/>
  <c r="O1225" i="13" a="1"/>
  <c r="O1225" i="13" s="1"/>
  <c r="P1225" i="13" s="1"/>
  <c r="O1226" i="13" a="1"/>
  <c r="O1226" i="13" s="1"/>
  <c r="P1226" i="13" s="1"/>
  <c r="O1227" i="13" a="1"/>
  <c r="O1227" i="13" s="1"/>
  <c r="P1227" i="13" s="1"/>
  <c r="O1228" i="13" a="1"/>
  <c r="O1228" i="13" s="1"/>
  <c r="P1228" i="13" s="1"/>
  <c r="O1229" i="13" a="1"/>
  <c r="O1229" i="13" s="1"/>
  <c r="P1229" i="13" s="1"/>
  <c r="O1230" i="13" a="1"/>
  <c r="O1230" i="13" s="1"/>
  <c r="P1230" i="13" s="1"/>
  <c r="O1231" i="13" a="1"/>
  <c r="O1231" i="13" s="1"/>
  <c r="P1231" i="13" s="1"/>
  <c r="O1232" i="13" a="1"/>
  <c r="O1232" i="13" s="1"/>
  <c r="P1232" i="13" s="1"/>
  <c r="O1233" i="13" a="1"/>
  <c r="O1233" i="13" s="1"/>
  <c r="P1233" i="13" s="1"/>
  <c r="O1234" i="13" a="1"/>
  <c r="O1234" i="13" s="1"/>
  <c r="P1234" i="13" s="1"/>
  <c r="O1235" i="13" a="1"/>
  <c r="O1235" i="13" s="1"/>
  <c r="P1235" i="13" s="1"/>
  <c r="O1236" i="13" a="1"/>
  <c r="O1236" i="13" s="1"/>
  <c r="P1236" i="13" s="1"/>
  <c r="O1237" i="13" a="1"/>
  <c r="O1237" i="13" s="1"/>
  <c r="P1237" i="13" s="1"/>
  <c r="O1238" i="13" a="1"/>
  <c r="O1238" i="13" s="1"/>
  <c r="P1238" i="13" s="1"/>
  <c r="O1239" i="13" a="1"/>
  <c r="O1239" i="13" s="1"/>
  <c r="P1239" i="13" s="1"/>
  <c r="O1240" i="13" a="1"/>
  <c r="O1240" i="13" s="1"/>
  <c r="P1240" i="13" s="1"/>
  <c r="O1241" i="13" a="1"/>
  <c r="O1241" i="13" s="1"/>
  <c r="P1241" i="13" s="1"/>
  <c r="O1242" i="13" a="1"/>
  <c r="O1242" i="13" s="1"/>
  <c r="P1242" i="13" s="1"/>
  <c r="O1243" i="13" a="1"/>
  <c r="O1243" i="13" s="1"/>
  <c r="P1243" i="13" s="1"/>
  <c r="O1244" i="13" a="1"/>
  <c r="O1244" i="13" s="1"/>
  <c r="P1244" i="13" s="1"/>
  <c r="O1245" i="13" a="1"/>
  <c r="O1245" i="13" s="1"/>
  <c r="P1245" i="13" s="1"/>
  <c r="O1246" i="13" a="1"/>
  <c r="O1246" i="13" s="1"/>
  <c r="P1246" i="13" s="1"/>
  <c r="O1247" i="13" a="1"/>
  <c r="O1247" i="13" s="1"/>
  <c r="P1247" i="13" s="1"/>
  <c r="O1248" i="13" a="1"/>
  <c r="O1248" i="13" s="1"/>
  <c r="P1248" i="13" s="1"/>
  <c r="O1249" i="13" a="1"/>
  <c r="O1249" i="13" s="1"/>
  <c r="P1249" i="13" s="1"/>
  <c r="O1250" i="13" a="1"/>
  <c r="O1250" i="13" s="1"/>
  <c r="P1250" i="13" s="1"/>
  <c r="O1251" i="13" a="1"/>
  <c r="O1251" i="13" s="1"/>
  <c r="P1251" i="13" s="1"/>
  <c r="O1252" i="13" a="1"/>
  <c r="O1252" i="13" s="1"/>
  <c r="P1252" i="13" s="1"/>
  <c r="O1253" i="13" a="1"/>
  <c r="O1253" i="13" s="1"/>
  <c r="P1253" i="13" s="1"/>
  <c r="O1254" i="13" a="1"/>
  <c r="O1254" i="13" s="1"/>
  <c r="P1254" i="13" s="1"/>
  <c r="O1255" i="13" a="1"/>
  <c r="O1255" i="13" s="1"/>
  <c r="P1255" i="13" s="1"/>
  <c r="O1256" i="13" a="1"/>
  <c r="O1256" i="13" s="1"/>
  <c r="P1256" i="13" s="1"/>
  <c r="O1257" i="13" a="1"/>
  <c r="O1257" i="13" s="1"/>
  <c r="P1257" i="13" s="1"/>
  <c r="O1258" i="13" a="1"/>
  <c r="O1258" i="13" s="1"/>
  <c r="P1258" i="13" s="1"/>
  <c r="O1259" i="13" a="1"/>
  <c r="O1259" i="13" s="1"/>
  <c r="P1259" i="13" s="1"/>
  <c r="O1260" i="13" a="1"/>
  <c r="O1260" i="13" s="1"/>
  <c r="P1260" i="13" s="1"/>
  <c r="O1261" i="13" a="1"/>
  <c r="O1261" i="13" s="1"/>
  <c r="P1261" i="13" s="1"/>
  <c r="O1262" i="13" a="1"/>
  <c r="O1262" i="13" s="1"/>
  <c r="P1262" i="13" s="1"/>
  <c r="O1263" i="13" a="1"/>
  <c r="O1263" i="13" s="1"/>
  <c r="P1263" i="13" s="1"/>
  <c r="O1264" i="13" a="1"/>
  <c r="O1264" i="13" s="1"/>
  <c r="P1264" i="13" s="1"/>
  <c r="O1265" i="13" a="1"/>
  <c r="O1265" i="13" s="1"/>
  <c r="P1265" i="13" s="1"/>
  <c r="O1266" i="13" a="1"/>
  <c r="O1266" i="13"/>
  <c r="P1266" i="13" s="1"/>
  <c r="O1267" i="13" a="1"/>
  <c r="O1267" i="13" s="1"/>
  <c r="P1267" i="13" s="1"/>
  <c r="O1268" i="13" a="1"/>
  <c r="O1268" i="13" s="1"/>
  <c r="P1268" i="13" s="1"/>
  <c r="O1269" i="13" a="1"/>
  <c r="O1269" i="13" s="1"/>
  <c r="P1269" i="13" s="1"/>
  <c r="O1270" i="13" a="1"/>
  <c r="O1270" i="13" s="1"/>
  <c r="P1270" i="13" s="1"/>
  <c r="O1271" i="13" a="1"/>
  <c r="O1271" i="13" s="1"/>
  <c r="P1271" i="13" s="1"/>
  <c r="O1272" i="13" a="1"/>
  <c r="O1272" i="13" s="1"/>
  <c r="P1272" i="13" s="1"/>
  <c r="O1273" i="13" a="1"/>
  <c r="O1273" i="13" s="1"/>
  <c r="P1273" i="13" s="1"/>
  <c r="O1274" i="13" a="1"/>
  <c r="O1274" i="13"/>
  <c r="P1274" i="13" s="1"/>
  <c r="O1275" i="13" a="1"/>
  <c r="O1275" i="13" s="1"/>
  <c r="P1275" i="13" s="1"/>
  <c r="O1276" i="13" a="1"/>
  <c r="O1276" i="13" s="1"/>
  <c r="P1276" i="13" s="1"/>
  <c r="O1277" i="13" a="1"/>
  <c r="O1277" i="13" s="1"/>
  <c r="P1277" i="13" s="1"/>
  <c r="O1278" i="13" a="1"/>
  <c r="O1278" i="13" s="1"/>
  <c r="P1278" i="13" s="1"/>
  <c r="O1279" i="13" a="1"/>
  <c r="O1279" i="13" s="1"/>
  <c r="P1279" i="13" s="1"/>
  <c r="O1280" i="13" a="1"/>
  <c r="O1280" i="13" s="1"/>
  <c r="P1280" i="13" s="1"/>
  <c r="O1281" i="13" a="1"/>
  <c r="O1281" i="13" s="1"/>
  <c r="P1281" i="13" s="1"/>
  <c r="O1282" i="13" a="1"/>
  <c r="O1282" i="13" s="1"/>
  <c r="P1282" i="13" s="1"/>
  <c r="O1283" i="13" a="1"/>
  <c r="O1283" i="13" s="1"/>
  <c r="P1283" i="13" s="1"/>
  <c r="O1284" i="13" a="1"/>
  <c r="O1284" i="13" s="1"/>
  <c r="P1284" i="13" s="1"/>
  <c r="O1285" i="13" a="1"/>
  <c r="O1285" i="13" s="1"/>
  <c r="P1285" i="13" s="1"/>
  <c r="O1286" i="13" a="1"/>
  <c r="O1286" i="13" s="1"/>
  <c r="P1286" i="13" s="1"/>
  <c r="O1287" i="13" a="1"/>
  <c r="O1287" i="13" s="1"/>
  <c r="P1287" i="13" s="1"/>
  <c r="O1288" i="13" a="1"/>
  <c r="O1288" i="13" s="1"/>
  <c r="P1288" i="13" s="1"/>
  <c r="O1289" i="13" a="1"/>
  <c r="O1289" i="13" s="1"/>
  <c r="P1289" i="13" s="1"/>
  <c r="O1290" i="13" a="1"/>
  <c r="O1290" i="13" s="1"/>
  <c r="P1290" i="13" s="1"/>
  <c r="O1291" i="13" a="1"/>
  <c r="O1291" i="13" s="1"/>
  <c r="P1291" i="13" s="1"/>
  <c r="O1292" i="13" a="1"/>
  <c r="O1292" i="13" s="1"/>
  <c r="P1292" i="13" s="1"/>
  <c r="O1293" i="13" a="1"/>
  <c r="O1293" i="13" s="1"/>
  <c r="P1293" i="13" s="1"/>
  <c r="O1294" i="13" a="1"/>
  <c r="O1294" i="13" s="1"/>
  <c r="P1294" i="13" s="1"/>
  <c r="O1295" i="13" a="1"/>
  <c r="O1295" i="13" s="1"/>
  <c r="P1295" i="13" s="1"/>
  <c r="O1296" i="13" a="1"/>
  <c r="O1296" i="13" s="1"/>
  <c r="P1296" i="13" s="1"/>
  <c r="O1297" i="13" a="1"/>
  <c r="O1297" i="13" s="1"/>
  <c r="P1297" i="13" s="1"/>
  <c r="O1298" i="13" a="1"/>
  <c r="O1298" i="13" s="1"/>
  <c r="P1298" i="13" s="1"/>
  <c r="O1299" i="13" a="1"/>
  <c r="O1299" i="13" s="1"/>
  <c r="P1299" i="13" s="1"/>
  <c r="O1300" i="13" a="1"/>
  <c r="O1300" i="13" s="1"/>
  <c r="P1300" i="13" s="1"/>
  <c r="O1301" i="13" a="1"/>
  <c r="O1301" i="13" s="1"/>
  <c r="P1301" i="13" s="1"/>
  <c r="O1302" i="13" a="1"/>
  <c r="O1302" i="13" s="1"/>
  <c r="P1302" i="13" s="1"/>
  <c r="O1303" i="13" a="1"/>
  <c r="O1303" i="13" s="1"/>
  <c r="P1303" i="13" s="1"/>
  <c r="O1304" i="13" a="1"/>
  <c r="O1304" i="13" s="1"/>
  <c r="P1304" i="13" s="1"/>
  <c r="O1305" i="13" a="1"/>
  <c r="O1305" i="13" s="1"/>
  <c r="P1305" i="13" s="1"/>
  <c r="O1306" i="13" a="1"/>
  <c r="O1306" i="13"/>
  <c r="P1306" i="13" s="1"/>
  <c r="O1307" i="13" a="1"/>
  <c r="O1307" i="13" s="1"/>
  <c r="P1307" i="13" s="1"/>
  <c r="O1308" i="13" a="1"/>
  <c r="O1308" i="13" s="1"/>
  <c r="P1308" i="13" s="1"/>
  <c r="O1309" i="13" a="1"/>
  <c r="O1309" i="13" s="1"/>
  <c r="P1309" i="13" s="1"/>
  <c r="O1310" i="13" a="1"/>
  <c r="O1310" i="13" s="1"/>
  <c r="P1310" i="13" s="1"/>
  <c r="O1311" i="13" a="1"/>
  <c r="O1311" i="13" s="1"/>
  <c r="P1311" i="13" s="1"/>
  <c r="O1312" i="13" a="1"/>
  <c r="O1312" i="13" s="1"/>
  <c r="P1312" i="13" s="1"/>
  <c r="O1313" i="13" a="1"/>
  <c r="O1313" i="13" s="1"/>
  <c r="P1313" i="13" s="1"/>
  <c r="O1314" i="13" a="1"/>
  <c r="O1314" i="13" s="1"/>
  <c r="P1314" i="13" s="1"/>
  <c r="O1315" i="13" a="1"/>
  <c r="O1315" i="13" s="1"/>
  <c r="P1315" i="13" s="1"/>
  <c r="O1316" i="13" a="1"/>
  <c r="O1316" i="13" s="1"/>
  <c r="P1316" i="13" s="1"/>
  <c r="O1317" i="13" a="1"/>
  <c r="O1317" i="13" s="1"/>
  <c r="P1317" i="13" s="1"/>
  <c r="O1318" i="13" a="1"/>
  <c r="O1318" i="13" s="1"/>
  <c r="P1318" i="13" s="1"/>
  <c r="O1319" i="13" a="1"/>
  <c r="O1319" i="13" s="1"/>
  <c r="P1319" i="13" s="1"/>
  <c r="O1320" i="13" a="1"/>
  <c r="O1320" i="13" s="1"/>
  <c r="P1320" i="13" s="1"/>
  <c r="O1321" i="13" a="1"/>
  <c r="O1321" i="13" s="1"/>
  <c r="P1321" i="13" s="1"/>
  <c r="O1322" i="13" a="1"/>
  <c r="O1322" i="13" s="1"/>
  <c r="P1322" i="13" s="1"/>
  <c r="O1323" i="13" a="1"/>
  <c r="O1323" i="13" s="1"/>
  <c r="P1323" i="13" s="1"/>
  <c r="O1324" i="13" a="1"/>
  <c r="O1324" i="13" s="1"/>
  <c r="P1324" i="13" s="1"/>
  <c r="O1325" i="13" a="1"/>
  <c r="O1325" i="13" s="1"/>
  <c r="P1325" i="13" s="1"/>
  <c r="O1326" i="13" a="1"/>
  <c r="O1326" i="13" s="1"/>
  <c r="P1326" i="13" s="1"/>
  <c r="O1327" i="13" a="1"/>
  <c r="O1327" i="13" s="1"/>
  <c r="P1327" i="13" s="1"/>
  <c r="O1328" i="13" a="1"/>
  <c r="O1328" i="13" s="1"/>
  <c r="P1328" i="13" s="1"/>
  <c r="O1329" i="13" a="1"/>
  <c r="O1329" i="13" s="1"/>
  <c r="P1329" i="13" s="1"/>
  <c r="O1330" i="13" a="1"/>
  <c r="O1330" i="13" s="1"/>
  <c r="P1330" i="13" s="1"/>
  <c r="O1331" i="13" a="1"/>
  <c r="O1331" i="13" s="1"/>
  <c r="P1331" i="13" s="1"/>
  <c r="O1332" i="13" a="1"/>
  <c r="O1332" i="13" s="1"/>
  <c r="P1332" i="13" s="1"/>
  <c r="O1333" i="13" a="1"/>
  <c r="O1333" i="13" s="1"/>
  <c r="P1333" i="13" s="1"/>
  <c r="O1334" i="13" a="1"/>
  <c r="O1334" i="13" s="1"/>
  <c r="P1334" i="13" s="1"/>
  <c r="O1335" i="13" a="1"/>
  <c r="O1335" i="13" s="1"/>
  <c r="P1335" i="13" s="1"/>
  <c r="O1336" i="13" a="1"/>
  <c r="O1336" i="13" s="1"/>
  <c r="P1336" i="13" s="1"/>
  <c r="O1337" i="13" a="1"/>
  <c r="O1337" i="13" s="1"/>
  <c r="P1337" i="13" s="1"/>
  <c r="O1338" i="13" a="1"/>
  <c r="O1338" i="13" s="1"/>
  <c r="P1338" i="13" s="1"/>
  <c r="O1339" i="13" a="1"/>
  <c r="O1339" i="13" s="1"/>
  <c r="P1339" i="13" s="1"/>
  <c r="O1340" i="13" a="1"/>
  <c r="O1340" i="13" s="1"/>
  <c r="P1340" i="13" s="1"/>
  <c r="O1341" i="13" a="1"/>
  <c r="O1341" i="13" s="1"/>
  <c r="P1341" i="13" s="1"/>
  <c r="O1342" i="13" a="1"/>
  <c r="O1342" i="13" s="1"/>
  <c r="P1342" i="13" s="1"/>
  <c r="O1343" i="13" a="1"/>
  <c r="O1343" i="13" s="1"/>
  <c r="P1343" i="13" s="1"/>
  <c r="O1344" i="13" a="1"/>
  <c r="O1344" i="13" s="1"/>
  <c r="P1344" i="13" s="1"/>
  <c r="O1345" i="13" a="1"/>
  <c r="O1345" i="13" s="1"/>
  <c r="P1345" i="13" s="1"/>
  <c r="O1346" i="13" a="1"/>
  <c r="O1346" i="13" s="1"/>
  <c r="P1346" i="13" s="1"/>
  <c r="O1347" i="13" a="1"/>
  <c r="O1347" i="13" s="1"/>
  <c r="P1347" i="13" s="1"/>
  <c r="O1348" i="13" a="1"/>
  <c r="O1348" i="13" s="1"/>
  <c r="P1348" i="13" s="1"/>
  <c r="O1349" i="13" a="1"/>
  <c r="O1349" i="13" s="1"/>
  <c r="P1349" i="13" s="1"/>
  <c r="O1350" i="13" a="1"/>
  <c r="O1350" i="13"/>
  <c r="P1350" i="13" s="1"/>
  <c r="O1351" i="13" a="1"/>
  <c r="O1351" i="13" s="1"/>
  <c r="P1351" i="13" s="1"/>
  <c r="O1352" i="13" a="1"/>
  <c r="O1352" i="13" s="1"/>
  <c r="P1352" i="13" s="1"/>
  <c r="O1353" i="13" a="1"/>
  <c r="O1353" i="13" s="1"/>
  <c r="P1353" i="13" s="1"/>
  <c r="O1354" i="13" a="1"/>
  <c r="O1354" i="13" s="1"/>
  <c r="P1354" i="13" s="1"/>
  <c r="O1355" i="13" a="1"/>
  <c r="O1355" i="13" s="1"/>
  <c r="P1355" i="13" s="1"/>
  <c r="O1356" i="13" a="1"/>
  <c r="O1356" i="13" s="1"/>
  <c r="P1356" i="13" s="1"/>
  <c r="O1357" i="13" a="1"/>
  <c r="O1357" i="13" s="1"/>
  <c r="P1357" i="13" s="1"/>
  <c r="O1358" i="13" a="1"/>
  <c r="O1358" i="13" s="1"/>
  <c r="P1358" i="13" s="1"/>
  <c r="O1359" i="13" a="1"/>
  <c r="O1359" i="13" s="1"/>
  <c r="P1359" i="13" s="1"/>
  <c r="O1360" i="13" a="1"/>
  <c r="O1360" i="13" s="1"/>
  <c r="P1360" i="13" s="1"/>
  <c r="O1361" i="13" a="1"/>
  <c r="O1361" i="13" s="1"/>
  <c r="P1361" i="13" s="1"/>
  <c r="O1362" i="13" a="1"/>
  <c r="O1362" i="13" s="1"/>
  <c r="P1362" i="13" s="1"/>
  <c r="O1363" i="13" a="1"/>
  <c r="O1363" i="13" s="1"/>
  <c r="P1363" i="13" s="1"/>
  <c r="O1364" i="13" a="1"/>
  <c r="O1364" i="13" s="1"/>
  <c r="P1364" i="13" s="1"/>
  <c r="O1365" i="13" a="1"/>
  <c r="O1365" i="13" s="1"/>
  <c r="P1365" i="13" s="1"/>
  <c r="O1366" i="13" a="1"/>
  <c r="O1366" i="13" s="1"/>
  <c r="P1366" i="13" s="1"/>
  <c r="O1367" i="13" a="1"/>
  <c r="O1367" i="13" s="1"/>
  <c r="P1367" i="13" s="1"/>
  <c r="O1368" i="13" a="1"/>
  <c r="O1368" i="13" s="1"/>
  <c r="P1368" i="13" s="1"/>
  <c r="O1369" i="13" a="1"/>
  <c r="O1369" i="13" s="1"/>
  <c r="P1369" i="13" s="1"/>
  <c r="O1370" i="13" a="1"/>
  <c r="O1370" i="13" s="1"/>
  <c r="P1370" i="13" s="1"/>
  <c r="O1371" i="13" a="1"/>
  <c r="O1371" i="13" s="1"/>
  <c r="P1371" i="13" s="1"/>
  <c r="O1372" i="13" a="1"/>
  <c r="O1372" i="13" s="1"/>
  <c r="P1372" i="13" s="1"/>
  <c r="O1373" i="13" a="1"/>
  <c r="O1373" i="13" s="1"/>
  <c r="P1373" i="13" s="1"/>
  <c r="O1374" i="13" a="1"/>
  <c r="O1374" i="13" s="1"/>
  <c r="P1374" i="13" s="1"/>
  <c r="O1375" i="13" a="1"/>
  <c r="O1375" i="13" s="1"/>
  <c r="P1375" i="13" s="1"/>
  <c r="O1376" i="13" a="1"/>
  <c r="O1376" i="13" s="1"/>
  <c r="P1376" i="13" s="1"/>
  <c r="O1377" i="13" a="1"/>
  <c r="O1377" i="13" s="1"/>
  <c r="P1377" i="13" s="1"/>
  <c r="O1378" i="13" a="1"/>
  <c r="O1378" i="13" s="1"/>
  <c r="P1378" i="13" s="1"/>
  <c r="O1379" i="13" a="1"/>
  <c r="O1379" i="13" s="1"/>
  <c r="P1379" i="13" s="1"/>
  <c r="O1380" i="13" a="1"/>
  <c r="O1380" i="13" s="1"/>
  <c r="P1380" i="13" s="1"/>
  <c r="O1381" i="13" a="1"/>
  <c r="O1381" i="13" s="1"/>
  <c r="P1381" i="13" s="1"/>
  <c r="O1382" i="13" a="1"/>
  <c r="O1382" i="13" s="1"/>
  <c r="P1382" i="13" s="1"/>
  <c r="O1383" i="13" a="1"/>
  <c r="O1383" i="13" s="1"/>
  <c r="P1383" i="13" s="1"/>
  <c r="O1384" i="13" a="1"/>
  <c r="O1384" i="13" s="1"/>
  <c r="P1384" i="13" s="1"/>
  <c r="O1385" i="13" a="1"/>
  <c r="O1385" i="13" s="1"/>
  <c r="P1385" i="13" s="1"/>
  <c r="O1386" i="13" a="1"/>
  <c r="O1386" i="13" s="1"/>
  <c r="P1386" i="13" s="1"/>
  <c r="O1387" i="13" a="1"/>
  <c r="O1387" i="13" s="1"/>
  <c r="P1387" i="13" s="1"/>
  <c r="O1388" i="13" a="1"/>
  <c r="O1388" i="13" s="1"/>
  <c r="P1388" i="13" s="1"/>
  <c r="O1389" i="13" a="1"/>
  <c r="O1389" i="13" s="1"/>
  <c r="P1389" i="13" s="1"/>
  <c r="O1390" i="13" a="1"/>
  <c r="O1390" i="13" s="1"/>
  <c r="P1390" i="13" s="1"/>
  <c r="O1391" i="13" a="1"/>
  <c r="O1391" i="13" s="1"/>
  <c r="P1391" i="13" s="1"/>
  <c r="O1392" i="13" a="1"/>
  <c r="O1392" i="13" s="1"/>
  <c r="P1392" i="13" s="1"/>
  <c r="O1393" i="13" a="1"/>
  <c r="O1393" i="13" s="1"/>
  <c r="P1393" i="13" s="1"/>
  <c r="O1394" i="13" a="1"/>
  <c r="O1394" i="13" s="1"/>
  <c r="P1394" i="13" s="1"/>
  <c r="O1395" i="13" a="1"/>
  <c r="O1395" i="13" s="1"/>
  <c r="P1395" i="13" s="1"/>
  <c r="O1396" i="13" a="1"/>
  <c r="O1396" i="13" s="1"/>
  <c r="P1396" i="13" s="1"/>
  <c r="O1397" i="13" a="1"/>
  <c r="O1397" i="13" s="1"/>
  <c r="P1397" i="13" s="1"/>
  <c r="O1398" i="13" a="1"/>
  <c r="O1398" i="13" s="1"/>
  <c r="P1398" i="13" s="1"/>
  <c r="O1399" i="13" a="1"/>
  <c r="O1399" i="13" s="1"/>
  <c r="P1399" i="13" s="1"/>
  <c r="O1400" i="13" a="1"/>
  <c r="O1400" i="13" s="1"/>
  <c r="P1400" i="13" s="1"/>
  <c r="O1401" i="13" a="1"/>
  <c r="O1401" i="13" s="1"/>
  <c r="P1401" i="13" s="1"/>
  <c r="O1402" i="13" a="1"/>
  <c r="O1402" i="13" s="1"/>
  <c r="P1402" i="13" s="1"/>
  <c r="O1403" i="13" a="1"/>
  <c r="O1403" i="13" s="1"/>
  <c r="P1403" i="13" s="1"/>
  <c r="O1404" i="13" a="1"/>
  <c r="O1404" i="13" s="1"/>
  <c r="P1404" i="13" s="1"/>
  <c r="O1405" i="13" a="1"/>
  <c r="O1405" i="13" s="1"/>
  <c r="P1405" i="13" s="1"/>
  <c r="O1406" i="13" a="1"/>
  <c r="O1406" i="13" s="1"/>
  <c r="P1406" i="13" s="1"/>
  <c r="O1407" i="13" a="1"/>
  <c r="O1407" i="13" s="1"/>
  <c r="P1407" i="13" s="1"/>
  <c r="O1408" i="13" a="1"/>
  <c r="O1408" i="13" s="1"/>
  <c r="P1408" i="13" s="1"/>
  <c r="O1409" i="13" a="1"/>
  <c r="O1409" i="13" s="1"/>
  <c r="P1409" i="13" s="1"/>
  <c r="O1410" i="13" a="1"/>
  <c r="O1410" i="13" s="1"/>
  <c r="P1410" i="13" s="1"/>
  <c r="O1411" i="13" a="1"/>
  <c r="O1411" i="13" s="1"/>
  <c r="P1411" i="13" s="1"/>
  <c r="O1412" i="13" a="1"/>
  <c r="O1412" i="13" s="1"/>
  <c r="P1412" i="13" s="1"/>
  <c r="O1413" i="13" a="1"/>
  <c r="O1413" i="13" s="1"/>
  <c r="P1413" i="13" s="1"/>
  <c r="O1414" i="13" a="1"/>
  <c r="O1414" i="13" s="1"/>
  <c r="P1414" i="13" s="1"/>
  <c r="O1415" i="13" a="1"/>
  <c r="O1415" i="13" s="1"/>
  <c r="P1415" i="13" s="1"/>
  <c r="O1416" i="13" a="1"/>
  <c r="O1416" i="13" s="1"/>
  <c r="P1416" i="13" s="1"/>
  <c r="O1417" i="13" a="1"/>
  <c r="O1417" i="13" s="1"/>
  <c r="P1417" i="13" s="1"/>
  <c r="O1418" i="13" a="1"/>
  <c r="O1418" i="13" s="1"/>
  <c r="P1418" i="13" s="1"/>
  <c r="O1419" i="13" a="1"/>
  <c r="O1419" i="13" s="1"/>
  <c r="P1419" i="13" s="1"/>
  <c r="O1420" i="13" a="1"/>
  <c r="O1420" i="13" s="1"/>
  <c r="P1420" i="13" s="1"/>
  <c r="O1421" i="13" a="1"/>
  <c r="O1421" i="13" s="1"/>
  <c r="P1421" i="13" s="1"/>
  <c r="O1422" i="13" a="1"/>
  <c r="O1422" i="13" s="1"/>
  <c r="P1422" i="13" s="1"/>
  <c r="O1423" i="13" a="1"/>
  <c r="O1423" i="13" s="1"/>
  <c r="P1423" i="13" s="1"/>
  <c r="O1424" i="13" a="1"/>
  <c r="O1424" i="13" s="1"/>
  <c r="P1424" i="13" s="1"/>
  <c r="O1425" i="13" a="1"/>
  <c r="O1425" i="13" s="1"/>
  <c r="P1425" i="13" s="1"/>
  <c r="O1426" i="13" a="1"/>
  <c r="O1426" i="13" s="1"/>
  <c r="P1426" i="13" s="1"/>
  <c r="O1427" i="13" a="1"/>
  <c r="O1427" i="13" s="1"/>
  <c r="P1427" i="13" s="1"/>
  <c r="O1428" i="13" a="1"/>
  <c r="O1428" i="13" s="1"/>
  <c r="P1428" i="13" s="1"/>
  <c r="O1429" i="13" a="1"/>
  <c r="O1429" i="13" s="1"/>
  <c r="P1429" i="13" s="1"/>
  <c r="O1430" i="13" a="1"/>
  <c r="O1430" i="13" s="1"/>
  <c r="P1430" i="13" s="1"/>
  <c r="O1431" i="13" a="1"/>
  <c r="O1431" i="13" s="1"/>
  <c r="P1431" i="13" s="1"/>
  <c r="O1432" i="13" a="1"/>
  <c r="O1432" i="13" s="1"/>
  <c r="P1432" i="13" s="1"/>
  <c r="O1433" i="13" a="1"/>
  <c r="O1433" i="13" s="1"/>
  <c r="P1433" i="13" s="1"/>
  <c r="O1434" i="13" a="1"/>
  <c r="O1434" i="13" s="1"/>
  <c r="P1434" i="13" s="1"/>
  <c r="O1435" i="13" a="1"/>
  <c r="O1435" i="13" s="1"/>
  <c r="P1435" i="13" s="1"/>
  <c r="O1436" i="13" a="1"/>
  <c r="O1436" i="13" s="1"/>
  <c r="P1436" i="13" s="1"/>
  <c r="O1437" i="13" a="1"/>
  <c r="O1437" i="13" s="1"/>
  <c r="P1437" i="13" s="1"/>
  <c r="O1438" i="13" a="1"/>
  <c r="O1438" i="13" s="1"/>
  <c r="P1438" i="13" s="1"/>
  <c r="O1439" i="13" a="1"/>
  <c r="O1439" i="13" s="1"/>
  <c r="P1439" i="13" s="1"/>
  <c r="O1440" i="13" a="1"/>
  <c r="O1440" i="13" s="1"/>
  <c r="P1440" i="13" s="1"/>
  <c r="O1441" i="13" a="1"/>
  <c r="O1441" i="13" s="1"/>
  <c r="P1441" i="13" s="1"/>
  <c r="O1442" i="13" a="1"/>
  <c r="O1442" i="13" s="1"/>
  <c r="P1442" i="13" s="1"/>
  <c r="O1443" i="13" a="1"/>
  <c r="O1443" i="13" s="1"/>
  <c r="P1443" i="13" s="1"/>
  <c r="O1444" i="13" a="1"/>
  <c r="O1444" i="13" s="1"/>
  <c r="P1444" i="13" s="1"/>
  <c r="O1445" i="13" a="1"/>
  <c r="O1445" i="13" s="1"/>
  <c r="P1445" i="13" s="1"/>
  <c r="O1446" i="13" a="1"/>
  <c r="O1446" i="13" s="1"/>
  <c r="P1446" i="13" s="1"/>
  <c r="O1447" i="13" a="1"/>
  <c r="O1447" i="13" s="1"/>
  <c r="P1447" i="13" s="1"/>
  <c r="O1448" i="13" a="1"/>
  <c r="O1448" i="13" s="1"/>
  <c r="P1448" i="13" s="1"/>
  <c r="O1449" i="13" a="1"/>
  <c r="O1449" i="13" s="1"/>
  <c r="P1449" i="13" s="1"/>
  <c r="O1450" i="13" a="1"/>
  <c r="O1450" i="13" s="1"/>
  <c r="P1450" i="13" s="1"/>
  <c r="O1451" i="13" a="1"/>
  <c r="O1451" i="13" s="1"/>
  <c r="P1451" i="13" s="1"/>
  <c r="O1452" i="13" a="1"/>
  <c r="O1452" i="13" s="1"/>
  <c r="P1452" i="13" s="1"/>
  <c r="O1453" i="13" a="1"/>
  <c r="O1453" i="13" s="1"/>
  <c r="P1453" i="13" s="1"/>
  <c r="O1454" i="13" a="1"/>
  <c r="O1454" i="13" s="1"/>
  <c r="P1454" i="13" s="1"/>
  <c r="O1455" i="13" a="1"/>
  <c r="O1455" i="13" s="1"/>
  <c r="P1455" i="13" s="1"/>
  <c r="O1456" i="13" a="1"/>
  <c r="O1456" i="13" s="1"/>
  <c r="P1456" i="13" s="1"/>
  <c r="O1457" i="13" a="1"/>
  <c r="O1457" i="13" s="1"/>
  <c r="P1457" i="13" s="1"/>
  <c r="O1458" i="13" a="1"/>
  <c r="O1458" i="13" s="1"/>
  <c r="P1458" i="13" s="1"/>
  <c r="O1459" i="13" a="1"/>
  <c r="O1459" i="13" s="1"/>
  <c r="P1459" i="13" s="1"/>
  <c r="O1460" i="13" a="1"/>
  <c r="O1460" i="13" s="1"/>
  <c r="P1460" i="13" s="1"/>
  <c r="O1461" i="13" a="1"/>
  <c r="O1461" i="13" s="1"/>
  <c r="P1461" i="13" s="1"/>
  <c r="O1462" i="13" a="1"/>
  <c r="O1462" i="13" s="1"/>
  <c r="P1462" i="13" s="1"/>
  <c r="O1463" i="13" a="1"/>
  <c r="O1463" i="13" s="1"/>
  <c r="P1463" i="13" s="1"/>
  <c r="O1464" i="13" a="1"/>
  <c r="O1464" i="13" s="1"/>
  <c r="P1464" i="13" s="1"/>
  <c r="O1465" i="13" a="1"/>
  <c r="O1465" i="13" s="1"/>
  <c r="P1465" i="13" s="1"/>
  <c r="O1466" i="13" a="1"/>
  <c r="O1466" i="13" s="1"/>
  <c r="P1466" i="13" s="1"/>
  <c r="O1467" i="13" a="1"/>
  <c r="O1467" i="13" s="1"/>
  <c r="P1467" i="13" s="1"/>
  <c r="O1468" i="13" a="1"/>
  <c r="O1468" i="13" s="1"/>
  <c r="P1468" i="13" s="1"/>
  <c r="O1469" i="13" a="1"/>
  <c r="O1469" i="13" s="1"/>
  <c r="P1469" i="13" s="1"/>
  <c r="O1470" i="13" a="1"/>
  <c r="O1470" i="13" s="1"/>
  <c r="P1470" i="13" s="1"/>
  <c r="O1471" i="13" a="1"/>
  <c r="O1471" i="13" s="1"/>
  <c r="P1471" i="13" s="1"/>
  <c r="O1472" i="13" a="1"/>
  <c r="O1472" i="13" s="1"/>
  <c r="P1472" i="13" s="1"/>
  <c r="O1473" i="13" a="1"/>
  <c r="O1473" i="13" s="1"/>
  <c r="P1473" i="13" s="1"/>
  <c r="O1474" i="13" a="1"/>
  <c r="O1474" i="13" s="1"/>
  <c r="P1474" i="13" s="1"/>
  <c r="O1475" i="13" a="1"/>
  <c r="O1475" i="13" s="1"/>
  <c r="P1475" i="13" s="1"/>
  <c r="O1476" i="13" a="1"/>
  <c r="O1476" i="13" s="1"/>
  <c r="P1476" i="13" s="1"/>
  <c r="O1477" i="13" a="1"/>
  <c r="O1477" i="13" s="1"/>
  <c r="P1477" i="13" s="1"/>
  <c r="O1478" i="13" a="1"/>
  <c r="O1478" i="13" s="1"/>
  <c r="P1478" i="13" s="1"/>
  <c r="O1479" i="13" a="1"/>
  <c r="O1479" i="13" s="1"/>
  <c r="P1479" i="13" s="1"/>
  <c r="O1480" i="13" a="1"/>
  <c r="O1480" i="13" s="1"/>
  <c r="P1480" i="13" s="1"/>
  <c r="O1481" i="13" a="1"/>
  <c r="O1481" i="13" s="1"/>
  <c r="P1481" i="13" s="1"/>
  <c r="O1482" i="13" a="1"/>
  <c r="O1482" i="13" s="1"/>
  <c r="P1482" i="13" s="1"/>
  <c r="O1483" i="13" a="1"/>
  <c r="O1483" i="13" s="1"/>
  <c r="P1483" i="13" s="1"/>
  <c r="O1484" i="13" a="1"/>
  <c r="O1484" i="13" s="1"/>
  <c r="P1484" i="13" s="1"/>
  <c r="O1485" i="13" a="1"/>
  <c r="O1485" i="13" s="1"/>
  <c r="P1485" i="13" s="1"/>
  <c r="O1486" i="13" a="1"/>
  <c r="O1486" i="13"/>
  <c r="P1486" i="13" s="1"/>
  <c r="O1487" i="13" a="1"/>
  <c r="O1487" i="13" s="1"/>
  <c r="P1487" i="13" s="1"/>
  <c r="O1488" i="13" a="1"/>
  <c r="O1488" i="13" s="1"/>
  <c r="P1488" i="13" s="1"/>
  <c r="O1489" i="13" a="1"/>
  <c r="O1489" i="13" s="1"/>
  <c r="P1489" i="13" s="1"/>
  <c r="O1490" i="13" a="1"/>
  <c r="O1490" i="13" s="1"/>
  <c r="P1490" i="13" s="1"/>
  <c r="O1491" i="13" a="1"/>
  <c r="O1491" i="13" s="1"/>
  <c r="P1491" i="13" s="1"/>
  <c r="O1492" i="13" a="1"/>
  <c r="O1492" i="13" s="1"/>
  <c r="P1492" i="13" s="1"/>
  <c r="O1493" i="13" a="1"/>
  <c r="O1493" i="13" s="1"/>
  <c r="P1493" i="13" s="1"/>
  <c r="O1494" i="13" a="1"/>
  <c r="O1494" i="13" s="1"/>
  <c r="P1494" i="13" s="1"/>
  <c r="O1495" i="13" a="1"/>
  <c r="O1495" i="13" s="1"/>
  <c r="P1495" i="13" s="1"/>
  <c r="O1496" i="13" a="1"/>
  <c r="O1496" i="13" s="1"/>
  <c r="P1496" i="13" s="1"/>
  <c r="O1497" i="13" a="1"/>
  <c r="O1497" i="13" s="1"/>
  <c r="P1497" i="13" s="1"/>
  <c r="O1498" i="13" a="1"/>
  <c r="O1498" i="13" s="1"/>
  <c r="P1498" i="13" s="1"/>
  <c r="O1499" i="13" a="1"/>
  <c r="O1499" i="13" s="1"/>
  <c r="P1499" i="13" s="1"/>
  <c r="O1500" i="13" a="1"/>
  <c r="O1500" i="13" s="1"/>
  <c r="P1500" i="13" s="1"/>
  <c r="O1501" i="13" a="1"/>
  <c r="O1501" i="13" s="1"/>
  <c r="P1501" i="13" s="1"/>
  <c r="O1502" i="13" a="1"/>
  <c r="O1502" i="13" s="1"/>
  <c r="P1502" i="13" s="1"/>
  <c r="O1503" i="13" a="1"/>
  <c r="O1503" i="13" s="1"/>
  <c r="P1503" i="13" s="1"/>
  <c r="O1504" i="13" a="1"/>
  <c r="O1504" i="13" s="1"/>
  <c r="P1504" i="13" s="1"/>
  <c r="O1505" i="13" a="1"/>
  <c r="O1505" i="13" s="1"/>
  <c r="P1505" i="13" s="1"/>
  <c r="O1506" i="13" a="1"/>
  <c r="O1506" i="13"/>
  <c r="P1506" i="13" s="1"/>
  <c r="O1507" i="13" a="1"/>
  <c r="O1507" i="13" s="1"/>
  <c r="P1507" i="13" s="1"/>
  <c r="O1508" i="13" a="1"/>
  <c r="O1508" i="13" s="1"/>
  <c r="P1508" i="13" s="1"/>
  <c r="O1509" i="13" a="1"/>
  <c r="O1509" i="13" s="1"/>
  <c r="P1509" i="13" s="1"/>
  <c r="O1510" i="13" a="1"/>
  <c r="O1510" i="13" s="1"/>
  <c r="P1510" i="13" s="1"/>
  <c r="O1511" i="13" a="1"/>
  <c r="O1511" i="13" s="1"/>
  <c r="P1511" i="13" s="1"/>
  <c r="O1512" i="13" a="1"/>
  <c r="O1512" i="13" s="1"/>
  <c r="P1512" i="13" s="1"/>
  <c r="O1513" i="13" a="1"/>
  <c r="O1513" i="13" s="1"/>
  <c r="P1513" i="13" s="1"/>
  <c r="O1514" i="13" a="1"/>
  <c r="O1514" i="13" s="1"/>
  <c r="P1514" i="13" s="1"/>
  <c r="O1515" i="13" a="1"/>
  <c r="O1515" i="13" s="1"/>
  <c r="P1515" i="13" s="1"/>
  <c r="O1516" i="13" a="1"/>
  <c r="O1516" i="13" s="1"/>
  <c r="P1516" i="13" s="1"/>
  <c r="O1517" i="13" a="1"/>
  <c r="O1517" i="13"/>
  <c r="P1517" i="13" s="1"/>
  <c r="O1518" i="13" a="1"/>
  <c r="O1518" i="13" s="1"/>
  <c r="P1518" i="13" s="1"/>
  <c r="O1519" i="13" a="1"/>
  <c r="O1519" i="13" s="1"/>
  <c r="P1519" i="13" s="1"/>
  <c r="O1520" i="13" a="1"/>
  <c r="O1520" i="13" s="1"/>
  <c r="P1520" i="13" s="1"/>
  <c r="O1521" i="13" a="1"/>
  <c r="O1521" i="13" s="1"/>
  <c r="P1521" i="13" s="1"/>
  <c r="O1522" i="13" a="1"/>
  <c r="O1522" i="13" s="1"/>
  <c r="P1522" i="13" s="1"/>
  <c r="O1523" i="13" a="1"/>
  <c r="O1523" i="13" s="1"/>
  <c r="P1523" i="13" s="1"/>
  <c r="O1524" i="13" a="1"/>
  <c r="O1524" i="13" s="1"/>
  <c r="P1524" i="13" s="1"/>
  <c r="O1525" i="13" a="1"/>
  <c r="O1525" i="13" s="1"/>
  <c r="P1525" i="13" s="1"/>
  <c r="O1526" i="13" a="1"/>
  <c r="O1526" i="13" s="1"/>
  <c r="P1526" i="13" s="1"/>
  <c r="O1527" i="13" a="1"/>
  <c r="O1527" i="13" s="1"/>
  <c r="P1527" i="13" s="1"/>
  <c r="O1528" i="13" a="1"/>
  <c r="O1528" i="13" s="1"/>
  <c r="P1528" i="13" s="1"/>
  <c r="O1529" i="13" a="1"/>
  <c r="O1529" i="13" s="1"/>
  <c r="P1529" i="13" s="1"/>
  <c r="O1530" i="13" a="1"/>
  <c r="O1530" i="13" s="1"/>
  <c r="P1530" i="13" s="1"/>
  <c r="O1531" i="13" a="1"/>
  <c r="O1531" i="13" s="1"/>
  <c r="P1531" i="13" s="1"/>
  <c r="O1532" i="13" a="1"/>
  <c r="O1532" i="13" s="1"/>
  <c r="P1532" i="13" s="1"/>
  <c r="O1533" i="13" a="1"/>
  <c r="O1533" i="13" s="1"/>
  <c r="P1533" i="13" s="1"/>
  <c r="O1534" i="13" a="1"/>
  <c r="O1534" i="13" s="1"/>
  <c r="P1534" i="13" s="1"/>
  <c r="O1535" i="13" a="1"/>
  <c r="O1535" i="13" s="1"/>
  <c r="P1535" i="13" s="1"/>
  <c r="O1536" i="13" a="1"/>
  <c r="O1536" i="13" s="1"/>
  <c r="P1536" i="13" s="1"/>
  <c r="O1537" i="13" a="1"/>
  <c r="O1537" i="13" s="1"/>
  <c r="P1537" i="13" s="1"/>
  <c r="O1538" i="13" a="1"/>
  <c r="O1538" i="13" s="1"/>
  <c r="P1538" i="13" s="1"/>
  <c r="O1539" i="13" a="1"/>
  <c r="O1539" i="13" s="1"/>
  <c r="P1539" i="13" s="1"/>
  <c r="O1540" i="13" a="1"/>
  <c r="O1540" i="13" s="1"/>
  <c r="P1540" i="13" s="1"/>
  <c r="O1541" i="13" a="1"/>
  <c r="O1541" i="13" s="1"/>
  <c r="P1541" i="13" s="1"/>
  <c r="O1542" i="13" a="1"/>
  <c r="O1542" i="13" s="1"/>
  <c r="P1542" i="13" s="1"/>
  <c r="O1543" i="13" a="1"/>
  <c r="O1543" i="13" s="1"/>
  <c r="P1543" i="13" s="1"/>
  <c r="O1544" i="13" a="1"/>
  <c r="O1544" i="13" s="1"/>
  <c r="P1544" i="13" s="1"/>
  <c r="O1545" i="13" a="1"/>
  <c r="O1545" i="13" s="1"/>
  <c r="P1545" i="13" s="1"/>
  <c r="O1546" i="13" a="1"/>
  <c r="O1546" i="13" s="1"/>
  <c r="P1546" i="13" s="1"/>
  <c r="O1547" i="13" a="1"/>
  <c r="O1547" i="13" s="1"/>
  <c r="P1547" i="13" s="1"/>
  <c r="O1548" i="13" a="1"/>
  <c r="O1548" i="13" s="1"/>
  <c r="P1548" i="13" s="1"/>
  <c r="O1549" i="13" a="1"/>
  <c r="O1549" i="13" s="1"/>
  <c r="P1549" i="13" s="1"/>
  <c r="O1550" i="13" a="1"/>
  <c r="O1550" i="13" s="1"/>
  <c r="P1550" i="13" s="1"/>
  <c r="O1551" i="13" a="1"/>
  <c r="O1551" i="13" s="1"/>
  <c r="P1551" i="13" s="1"/>
  <c r="O1552" i="13" a="1"/>
  <c r="O1552" i="13" s="1"/>
  <c r="P1552" i="13" s="1"/>
  <c r="O1553" i="13" a="1"/>
  <c r="O1553" i="13" s="1"/>
  <c r="P1553" i="13" s="1"/>
  <c r="O1554" i="13" a="1"/>
  <c r="O1554" i="13" s="1"/>
  <c r="P1554" i="13" s="1"/>
  <c r="O1555" i="13" a="1"/>
  <c r="O1555" i="13" s="1"/>
  <c r="P1555" i="13" s="1"/>
  <c r="O1556" i="13" a="1"/>
  <c r="O1556" i="13" s="1"/>
  <c r="P1556" i="13" s="1"/>
  <c r="O1557" i="13" a="1"/>
  <c r="O1557" i="13" s="1"/>
  <c r="P1557" i="13" s="1"/>
  <c r="O1558" i="13" a="1"/>
  <c r="O1558" i="13" s="1"/>
  <c r="P1558" i="13" s="1"/>
  <c r="O1559" i="13" a="1"/>
  <c r="O1559" i="13" s="1"/>
  <c r="P1559" i="13" s="1"/>
  <c r="O1560" i="13" a="1"/>
  <c r="O1560" i="13" s="1"/>
  <c r="P1560" i="13" s="1"/>
  <c r="O1561" i="13" a="1"/>
  <c r="O1561" i="13" s="1"/>
  <c r="P1561" i="13" s="1"/>
  <c r="O1562" i="13" a="1"/>
  <c r="O1562" i="13" s="1"/>
  <c r="P1562" i="13" s="1"/>
  <c r="O1563" i="13" a="1"/>
  <c r="O1563" i="13" s="1"/>
  <c r="P1563" i="13" s="1"/>
  <c r="O1564" i="13" a="1"/>
  <c r="O1564" i="13" s="1"/>
  <c r="P1564" i="13" s="1"/>
  <c r="O1565" i="13" a="1"/>
  <c r="O1565" i="13" s="1"/>
  <c r="P1565" i="13" s="1"/>
  <c r="O1566" i="13" a="1"/>
  <c r="O1566" i="13" s="1"/>
  <c r="P1566" i="13" s="1"/>
  <c r="O1567" i="13" a="1"/>
  <c r="O1567" i="13" s="1"/>
  <c r="P1567" i="13" s="1"/>
  <c r="O1568" i="13" a="1"/>
  <c r="O1568" i="13" s="1"/>
  <c r="P1568" i="13" s="1"/>
  <c r="O1569" i="13" a="1"/>
  <c r="O1569" i="13" s="1"/>
  <c r="P1569" i="13" s="1"/>
  <c r="O1570" i="13" a="1"/>
  <c r="O1570" i="13" s="1"/>
  <c r="P1570" i="13" s="1"/>
  <c r="O1571" i="13" a="1"/>
  <c r="O1571" i="13" s="1"/>
  <c r="P1571" i="13" s="1"/>
  <c r="O1572" i="13" a="1"/>
  <c r="O1572" i="13" s="1"/>
  <c r="P1572" i="13" s="1"/>
  <c r="O1573" i="13" a="1"/>
  <c r="O1573" i="13"/>
  <c r="P1573" i="13" s="1"/>
  <c r="O1574" i="13" a="1"/>
  <c r="O1574" i="13" s="1"/>
  <c r="P1574" i="13" s="1"/>
  <c r="O1575" i="13" a="1"/>
  <c r="O1575" i="13" s="1"/>
  <c r="P1575" i="13" s="1"/>
  <c r="O1576" i="13" a="1"/>
  <c r="O1576" i="13" s="1"/>
  <c r="P1576" i="13" s="1"/>
  <c r="O1577" i="13" a="1"/>
  <c r="O1577" i="13" s="1"/>
  <c r="P1577" i="13" s="1"/>
  <c r="O1578" i="13" a="1"/>
  <c r="O1578" i="13" s="1"/>
  <c r="P1578" i="13" s="1"/>
  <c r="O1579" i="13" a="1"/>
  <c r="O1579" i="13" s="1"/>
  <c r="P1579" i="13" s="1"/>
  <c r="O1580" i="13" a="1"/>
  <c r="O1580" i="13" s="1"/>
  <c r="P1580" i="13" s="1"/>
  <c r="O1581" i="13" a="1"/>
  <c r="O1581" i="13" s="1"/>
  <c r="P1581" i="13" s="1"/>
  <c r="O1582" i="13" a="1"/>
  <c r="O1582" i="13" s="1"/>
  <c r="P1582" i="13" s="1"/>
  <c r="O1583" i="13" a="1"/>
  <c r="O1583" i="13" s="1"/>
  <c r="P1583" i="13" s="1"/>
  <c r="O1584" i="13" a="1"/>
  <c r="O1584" i="13" s="1"/>
  <c r="P1584" i="13" s="1"/>
  <c r="O1585" i="13" a="1"/>
  <c r="O1585" i="13" s="1"/>
  <c r="P1585" i="13" s="1"/>
  <c r="O1586" i="13" a="1"/>
  <c r="O1586" i="13" s="1"/>
  <c r="P1586" i="13" s="1"/>
  <c r="O1587" i="13" a="1"/>
  <c r="O1587" i="13" s="1"/>
  <c r="P1587" i="13" s="1"/>
  <c r="O1588" i="13" a="1"/>
  <c r="O1588" i="13" s="1"/>
  <c r="P1588" i="13" s="1"/>
  <c r="O1589" i="13" a="1"/>
  <c r="O1589" i="13" s="1"/>
  <c r="P1589" i="13" s="1"/>
  <c r="O1590" i="13" a="1"/>
  <c r="O1590" i="13" s="1"/>
  <c r="P1590" i="13" s="1"/>
  <c r="O1591" i="13" a="1"/>
  <c r="O1591" i="13" s="1"/>
  <c r="P1591" i="13" s="1"/>
  <c r="O1592" i="13" a="1"/>
  <c r="O1592" i="13" s="1"/>
  <c r="P1592" i="13" s="1"/>
  <c r="O1593" i="13" a="1"/>
  <c r="O1593" i="13" s="1"/>
  <c r="P1593" i="13" s="1"/>
  <c r="O1594" i="13" a="1"/>
  <c r="O1594" i="13" s="1"/>
  <c r="P1594" i="13" s="1"/>
  <c r="O1595" i="13" a="1"/>
  <c r="O1595" i="13" s="1"/>
  <c r="P1595" i="13" s="1"/>
  <c r="O1596" i="13" a="1"/>
  <c r="O1596" i="13" s="1"/>
  <c r="P1596" i="13" s="1"/>
  <c r="O1597" i="13" a="1"/>
  <c r="O1597" i="13" s="1"/>
  <c r="P1597" i="13" s="1"/>
  <c r="O1598" i="13" a="1"/>
  <c r="O1598" i="13" s="1"/>
  <c r="P1598" i="13" s="1"/>
  <c r="O1599" i="13" a="1"/>
  <c r="O1599" i="13" s="1"/>
  <c r="P1599" i="13" s="1"/>
  <c r="O1600" i="13" a="1"/>
  <c r="O1600" i="13" s="1"/>
  <c r="P1600" i="13" s="1"/>
  <c r="O1601" i="13" a="1"/>
  <c r="O1601" i="13" s="1"/>
  <c r="P1601" i="13" s="1"/>
  <c r="O1602" i="13" a="1"/>
  <c r="O1602" i="13" s="1"/>
  <c r="P1602" i="13" s="1"/>
  <c r="O1603" i="13" a="1"/>
  <c r="O1603" i="13" s="1"/>
  <c r="P1603" i="13" s="1"/>
  <c r="O1604" i="13" a="1"/>
  <c r="O1604" i="13" s="1"/>
  <c r="P1604" i="13" s="1"/>
  <c r="O1605" i="13" a="1"/>
  <c r="O1605" i="13" s="1"/>
  <c r="P1605" i="13" s="1"/>
  <c r="O1606" i="13" a="1"/>
  <c r="O1606" i="13" s="1"/>
  <c r="P1606" i="13" s="1"/>
  <c r="O1607" i="13" a="1"/>
  <c r="O1607" i="13" s="1"/>
  <c r="P1607" i="13" s="1"/>
  <c r="O1608" i="13" a="1"/>
  <c r="O1608" i="13" s="1"/>
  <c r="P1608" i="13" s="1"/>
  <c r="O1609" i="13" a="1"/>
  <c r="O1609" i="13" s="1"/>
  <c r="P1609" i="13" s="1"/>
  <c r="O1610" i="13" a="1"/>
  <c r="O1610" i="13" s="1"/>
  <c r="P1610" i="13" s="1"/>
  <c r="O1611" i="13" a="1"/>
  <c r="O1611" i="13" s="1"/>
  <c r="P1611" i="13" s="1"/>
  <c r="O1612" i="13" a="1"/>
  <c r="O1612" i="13" s="1"/>
  <c r="P1612" i="13" s="1"/>
  <c r="O1613" i="13" a="1"/>
  <c r="O1613" i="13" s="1"/>
  <c r="P1613" i="13" s="1"/>
  <c r="O1614" i="13" a="1"/>
  <c r="O1614" i="13" s="1"/>
  <c r="P1614" i="13" s="1"/>
  <c r="O1615" i="13" a="1"/>
  <c r="O1615" i="13" s="1"/>
  <c r="P1615" i="13" s="1"/>
  <c r="O1616" i="13" a="1"/>
  <c r="O1616" i="13" s="1"/>
  <c r="P1616" i="13" s="1"/>
  <c r="O1617" i="13" a="1"/>
  <c r="O1617" i="13" s="1"/>
  <c r="P1617" i="13" s="1"/>
  <c r="O1618" i="13" a="1"/>
  <c r="O1618" i="13" s="1"/>
  <c r="P1618" i="13" s="1"/>
  <c r="O1619" i="13" a="1"/>
  <c r="O1619" i="13" s="1"/>
  <c r="P1619" i="13" s="1"/>
  <c r="O1620" i="13" a="1"/>
  <c r="O1620" i="13"/>
  <c r="P1620" i="13" s="1"/>
  <c r="O1621" i="13" a="1"/>
  <c r="O1621" i="13" s="1"/>
  <c r="P1621" i="13" s="1"/>
  <c r="O1622" i="13" a="1"/>
  <c r="O1622" i="13" s="1"/>
  <c r="P1622" i="13" s="1"/>
  <c r="O1623" i="13" a="1"/>
  <c r="O1623" i="13" s="1"/>
  <c r="P1623" i="13" s="1"/>
  <c r="O1624" i="13" a="1"/>
  <c r="O1624" i="13" s="1"/>
  <c r="P1624" i="13" s="1"/>
  <c r="O1625" i="13" a="1"/>
  <c r="O1625" i="13" s="1"/>
  <c r="P1625" i="13" s="1"/>
  <c r="O1626" i="13" a="1"/>
  <c r="O1626" i="13" s="1"/>
  <c r="P1626" i="13" s="1"/>
  <c r="O1627" i="13" a="1"/>
  <c r="O1627" i="13" s="1"/>
  <c r="P1627" i="13" s="1"/>
  <c r="O1628" i="13" a="1"/>
  <c r="O1628" i="13" s="1"/>
  <c r="P1628" i="13" s="1"/>
  <c r="O1629" i="13" a="1"/>
  <c r="O1629" i="13" s="1"/>
  <c r="P1629" i="13" s="1"/>
  <c r="O1630" i="13" a="1"/>
  <c r="O1630" i="13" s="1"/>
  <c r="P1630" i="13" s="1"/>
  <c r="O1631" i="13" a="1"/>
  <c r="O1631" i="13" s="1"/>
  <c r="P1631" i="13" s="1"/>
  <c r="O1632" i="13" a="1"/>
  <c r="O1632" i="13" s="1"/>
  <c r="P1632" i="13" s="1"/>
  <c r="O1633" i="13" a="1"/>
  <c r="O1633" i="13" s="1"/>
  <c r="P1633" i="13" s="1"/>
  <c r="O1634" i="13" a="1"/>
  <c r="O1634" i="13" s="1"/>
  <c r="P1634" i="13" s="1"/>
  <c r="O1635" i="13" a="1"/>
  <c r="O1635" i="13" s="1"/>
  <c r="P1635" i="13" s="1"/>
  <c r="O1636" i="13" a="1"/>
  <c r="O1636" i="13" s="1"/>
  <c r="P1636" i="13" s="1"/>
  <c r="O1637" i="13" a="1"/>
  <c r="O1637" i="13" s="1"/>
  <c r="P1637" i="13" s="1"/>
  <c r="O1638" i="13" a="1"/>
  <c r="O1638" i="13" s="1"/>
  <c r="P1638" i="13" s="1"/>
  <c r="O1639" i="13" a="1"/>
  <c r="O1639" i="13" s="1"/>
  <c r="P1639" i="13" s="1"/>
  <c r="O1640" i="13" a="1"/>
  <c r="O1640" i="13" s="1"/>
  <c r="P1640" i="13" s="1"/>
  <c r="O1641" i="13" a="1"/>
  <c r="O1641" i="13" s="1"/>
  <c r="P1641" i="13" s="1"/>
  <c r="O1642" i="13" a="1"/>
  <c r="O1642" i="13" s="1"/>
  <c r="P1642" i="13" s="1"/>
  <c r="O1643" i="13" a="1"/>
  <c r="O1643" i="13" s="1"/>
  <c r="P1643" i="13" s="1"/>
  <c r="O1644" i="13" a="1"/>
  <c r="O1644" i="13" s="1"/>
  <c r="P1644" i="13" s="1"/>
  <c r="O1645" i="13" a="1"/>
  <c r="O1645" i="13" s="1"/>
  <c r="P1645" i="13" s="1"/>
  <c r="O1646" i="13" a="1"/>
  <c r="O1646" i="13" s="1"/>
  <c r="P1646" i="13" s="1"/>
  <c r="O1647" i="13" a="1"/>
  <c r="O1647" i="13" s="1"/>
  <c r="P1647" i="13" s="1"/>
  <c r="O1648" i="13" a="1"/>
  <c r="O1648" i="13" s="1"/>
  <c r="P1648" i="13" s="1"/>
  <c r="O1649" i="13" a="1"/>
  <c r="O1649" i="13" s="1"/>
  <c r="P1649" i="13" s="1"/>
  <c r="O1650" i="13" a="1"/>
  <c r="O1650" i="13" s="1"/>
  <c r="P1650" i="13" s="1"/>
  <c r="O1651" i="13" a="1"/>
  <c r="O1651" i="13" s="1"/>
  <c r="P1651" i="13" s="1"/>
  <c r="O1652" i="13" a="1"/>
  <c r="O1652" i="13" s="1"/>
  <c r="P1652" i="13" s="1"/>
  <c r="O1653" i="13" a="1"/>
  <c r="O1653" i="13" s="1"/>
  <c r="P1653" i="13" s="1"/>
  <c r="O1654" i="13" a="1"/>
  <c r="O1654" i="13" s="1"/>
  <c r="P1654" i="13" s="1"/>
  <c r="O1655" i="13" a="1"/>
  <c r="O1655" i="13" s="1"/>
  <c r="P1655" i="13" s="1"/>
  <c r="O1656" i="13" a="1"/>
  <c r="O1656" i="13" s="1"/>
  <c r="P1656" i="13" s="1"/>
  <c r="O1657" i="13" a="1"/>
  <c r="O1657" i="13"/>
  <c r="P1657" i="13" s="1"/>
  <c r="O1658" i="13" a="1"/>
  <c r="O1658" i="13" s="1"/>
  <c r="P1658" i="13" s="1"/>
  <c r="O1659" i="13" a="1"/>
  <c r="O1659" i="13" s="1"/>
  <c r="P1659" i="13" s="1"/>
  <c r="O1660" i="13" a="1"/>
  <c r="O1660" i="13" s="1"/>
  <c r="P1660" i="13" s="1"/>
  <c r="O1661" i="13" a="1"/>
  <c r="O1661" i="13" s="1"/>
  <c r="P1661" i="13" s="1"/>
  <c r="O1662" i="13" a="1"/>
  <c r="O1662" i="13" s="1"/>
  <c r="P1662" i="13" s="1"/>
  <c r="O1663" i="13" a="1"/>
  <c r="O1663" i="13" s="1"/>
  <c r="P1663" i="13" s="1"/>
  <c r="O1664" i="13" a="1"/>
  <c r="O1664" i="13" s="1"/>
  <c r="P1664" i="13" s="1"/>
  <c r="O1665" i="13" a="1"/>
  <c r="O1665" i="13" s="1"/>
  <c r="P1665" i="13" s="1"/>
  <c r="O1666" i="13" a="1"/>
  <c r="O1666" i="13" s="1"/>
  <c r="P1666" i="13" s="1"/>
  <c r="O1667" i="13" a="1"/>
  <c r="O1667" i="13" s="1"/>
  <c r="P1667" i="13" s="1"/>
  <c r="O1668" i="13" a="1"/>
  <c r="O1668" i="13"/>
  <c r="P1668" i="13" s="1"/>
  <c r="O1669" i="13" a="1"/>
  <c r="O1669" i="13" s="1"/>
  <c r="P1669" i="13" s="1"/>
  <c r="O1670" i="13" a="1"/>
  <c r="O1670" i="13" s="1"/>
  <c r="P1670" i="13" s="1"/>
  <c r="O1671" i="13" a="1"/>
  <c r="O1671" i="13" s="1"/>
  <c r="P1671" i="13" s="1"/>
  <c r="O1672" i="13" a="1"/>
  <c r="O1672" i="13" s="1"/>
  <c r="P1672" i="13" s="1"/>
  <c r="O1673" i="13" a="1"/>
  <c r="O1673" i="13" s="1"/>
  <c r="P1673" i="13" s="1"/>
  <c r="O1674" i="13" a="1"/>
  <c r="O1674" i="13" s="1"/>
  <c r="P1674" i="13" s="1"/>
  <c r="O1675" i="13" a="1"/>
  <c r="O1675" i="13" s="1"/>
  <c r="P1675" i="13" s="1"/>
  <c r="O1676" i="13" a="1"/>
  <c r="O1676" i="13" s="1"/>
  <c r="P1676" i="13" s="1"/>
  <c r="O1677" i="13" a="1"/>
  <c r="O1677" i="13" s="1"/>
  <c r="P1677" i="13" s="1"/>
  <c r="O1678" i="13" a="1"/>
  <c r="O1678" i="13"/>
  <c r="P1678" i="13" s="1"/>
  <c r="O1679" i="13" a="1"/>
  <c r="O1679" i="13" s="1"/>
  <c r="P1679" i="13" s="1"/>
  <c r="O1680" i="13" a="1"/>
  <c r="O1680" i="13" s="1"/>
  <c r="P1680" i="13" s="1"/>
  <c r="O1681" i="13" a="1"/>
  <c r="O1681" i="13" s="1"/>
  <c r="P1681" i="13" s="1"/>
  <c r="O1682" i="13" a="1"/>
  <c r="O1682" i="13" s="1"/>
  <c r="P1682" i="13" s="1"/>
  <c r="O1683" i="13" a="1"/>
  <c r="O1683" i="13" s="1"/>
  <c r="P1683" i="13" s="1"/>
  <c r="O1684" i="13" a="1"/>
  <c r="O1684" i="13" s="1"/>
  <c r="P1684" i="13" s="1"/>
  <c r="O1685" i="13" a="1"/>
  <c r="O1685" i="13" s="1"/>
  <c r="P1685" i="13" s="1"/>
  <c r="O1686" i="13" a="1"/>
  <c r="O1686" i="13" s="1"/>
  <c r="P1686" i="13" s="1"/>
  <c r="O1687" i="13" a="1"/>
  <c r="O1687" i="13" s="1"/>
  <c r="P1687" i="13" s="1"/>
  <c r="O1688" i="13" a="1"/>
  <c r="O1688" i="13" s="1"/>
  <c r="P1688" i="13" s="1"/>
  <c r="O1689" i="13" a="1"/>
  <c r="O1689" i="13" s="1"/>
  <c r="P1689" i="13" s="1"/>
  <c r="O1690" i="13" a="1"/>
  <c r="O1690" i="13" s="1"/>
  <c r="P1690" i="13" s="1"/>
  <c r="O1691" i="13" a="1"/>
  <c r="O1691" i="13" s="1"/>
  <c r="P1691" i="13" s="1"/>
  <c r="O1692" i="13" a="1"/>
  <c r="O1692" i="13" s="1"/>
  <c r="P1692" i="13" s="1"/>
  <c r="O1693" i="13" a="1"/>
  <c r="O1693" i="13" s="1"/>
  <c r="P1693" i="13" s="1"/>
  <c r="O1694" i="13" a="1"/>
  <c r="O1694" i="13" s="1"/>
  <c r="P1694" i="13" s="1"/>
  <c r="O1695" i="13" a="1"/>
  <c r="O1695" i="13" s="1"/>
  <c r="P1695" i="13" s="1"/>
  <c r="O1696" i="13" a="1"/>
  <c r="O1696" i="13" s="1"/>
  <c r="P1696" i="13" s="1"/>
  <c r="O1697" i="13" a="1"/>
  <c r="O1697" i="13" s="1"/>
  <c r="P1697" i="13" s="1"/>
  <c r="O1698" i="13" a="1"/>
  <c r="O1698" i="13" s="1"/>
  <c r="P1698" i="13" s="1"/>
  <c r="O1699" i="13" a="1"/>
  <c r="O1699" i="13" s="1"/>
  <c r="P1699" i="13" s="1"/>
  <c r="O1700" i="13" a="1"/>
  <c r="O1700" i="13" s="1"/>
  <c r="P1700" i="13" s="1"/>
  <c r="O1701" i="13" a="1"/>
  <c r="O1701" i="13" s="1"/>
  <c r="P1701" i="13" s="1"/>
  <c r="O1702" i="13" a="1"/>
  <c r="O1702" i="13" s="1"/>
  <c r="P1702" i="13" s="1"/>
  <c r="O1703" i="13" a="1"/>
  <c r="O1703" i="13" s="1"/>
  <c r="P1703" i="13" s="1"/>
  <c r="O1704" i="13" a="1"/>
  <c r="O1704" i="13" s="1"/>
  <c r="P1704" i="13" s="1"/>
  <c r="O1705" i="13" a="1"/>
  <c r="O1705" i="13" s="1"/>
  <c r="P1705" i="13" s="1"/>
  <c r="O1706" i="13" a="1"/>
  <c r="O1706" i="13" s="1"/>
  <c r="P1706" i="13" s="1"/>
  <c r="O1707" i="13" a="1"/>
  <c r="O1707" i="13" s="1"/>
  <c r="P1707" i="13" s="1"/>
  <c r="O1708" i="13" a="1"/>
  <c r="O1708" i="13" s="1"/>
  <c r="P1708" i="13" s="1"/>
  <c r="O1709" i="13" a="1"/>
  <c r="O1709" i="13" s="1"/>
  <c r="P1709" i="13" s="1"/>
  <c r="O1710" i="13" a="1"/>
  <c r="O1710" i="13" s="1"/>
  <c r="P1710" i="13" s="1"/>
  <c r="O1711" i="13" a="1"/>
  <c r="O1711" i="13" s="1"/>
  <c r="P1711" i="13" s="1"/>
  <c r="O1712" i="13" a="1"/>
  <c r="O1712" i="13" s="1"/>
  <c r="P1712" i="13" s="1"/>
  <c r="O1713" i="13" a="1"/>
  <c r="O1713" i="13" s="1"/>
  <c r="P1713" i="13" s="1"/>
  <c r="O1714" i="13" a="1"/>
  <c r="O1714" i="13" s="1"/>
  <c r="P1714" i="13" s="1"/>
  <c r="O1715" i="13" a="1"/>
  <c r="O1715" i="13" s="1"/>
  <c r="P1715" i="13" s="1"/>
  <c r="O1716" i="13" a="1"/>
  <c r="O1716" i="13" s="1"/>
  <c r="P1716" i="13" s="1"/>
  <c r="O1717" i="13" a="1"/>
  <c r="O1717" i="13" s="1"/>
  <c r="P1717" i="13" s="1"/>
  <c r="O1718" i="13" a="1"/>
  <c r="O1718" i="13"/>
  <c r="P1718" i="13" s="1"/>
  <c r="O1719" i="13" a="1"/>
  <c r="O1719" i="13" s="1"/>
  <c r="P1719" i="13" s="1"/>
  <c r="O1720" i="13" a="1"/>
  <c r="O1720" i="13" s="1"/>
  <c r="P1720" i="13" s="1"/>
  <c r="O1721" i="13" a="1"/>
  <c r="O1721" i="13" s="1"/>
  <c r="P1721" i="13" s="1"/>
  <c r="O1722" i="13" a="1"/>
  <c r="O1722" i="13" s="1"/>
  <c r="P1722" i="13" s="1"/>
  <c r="O1723" i="13" a="1"/>
  <c r="O1723" i="13" s="1"/>
  <c r="P1723" i="13" s="1"/>
  <c r="O1724" i="13" a="1"/>
  <c r="O1724" i="13" s="1"/>
  <c r="P1724" i="13" s="1"/>
  <c r="O1725" i="13" a="1"/>
  <c r="O1725" i="13" s="1"/>
  <c r="P1725" i="13" s="1"/>
  <c r="O1726" i="13" a="1"/>
  <c r="O1726" i="13" s="1"/>
  <c r="P1726" i="13" s="1"/>
  <c r="O1727" i="13" a="1"/>
  <c r="O1727" i="13" s="1"/>
  <c r="P1727" i="13" s="1"/>
  <c r="O1728" i="13" a="1"/>
  <c r="O1728" i="13" s="1"/>
  <c r="P1728" i="13" s="1"/>
  <c r="O1729" i="13" a="1"/>
  <c r="O1729" i="13" s="1"/>
  <c r="P1729" i="13" s="1"/>
  <c r="O1730" i="13" a="1"/>
  <c r="O1730" i="13" s="1"/>
  <c r="P1730" i="13" s="1"/>
  <c r="O1731" i="13" a="1"/>
  <c r="O1731" i="13" s="1"/>
  <c r="P1731" i="13" s="1"/>
  <c r="O1732" i="13" a="1"/>
  <c r="O1732" i="13" s="1"/>
  <c r="P1732" i="13" s="1"/>
  <c r="O1733" i="13" a="1"/>
  <c r="O1733" i="13"/>
  <c r="P1733" i="13" s="1"/>
  <c r="O1734" i="13" a="1"/>
  <c r="O1734" i="13" s="1"/>
  <c r="P1734" i="13" s="1"/>
  <c r="O1735" i="13" a="1"/>
  <c r="O1735" i="13" s="1"/>
  <c r="P1735" i="13" s="1"/>
  <c r="O1736" i="13" a="1"/>
  <c r="O1736" i="13" s="1"/>
  <c r="P1736" i="13" s="1"/>
  <c r="O1737" i="13" a="1"/>
  <c r="O1737" i="13" s="1"/>
  <c r="P1737" i="13" s="1"/>
  <c r="O1738" i="13" a="1"/>
  <c r="O1738" i="13" s="1"/>
  <c r="P1738" i="13" s="1"/>
  <c r="O1739" i="13" a="1"/>
  <c r="O1739" i="13" s="1"/>
  <c r="P1739" i="13" s="1"/>
  <c r="O1740" i="13" a="1"/>
  <c r="O1740" i="13" s="1"/>
  <c r="P1740" i="13" s="1"/>
  <c r="O1741" i="13" a="1"/>
  <c r="O1741" i="13" s="1"/>
  <c r="P1741" i="13" s="1"/>
  <c r="O1742" i="13" a="1"/>
  <c r="O1742" i="13" s="1"/>
  <c r="P1742" i="13" s="1"/>
  <c r="O1743" i="13" a="1"/>
  <c r="O1743" i="13" s="1"/>
  <c r="P1743" i="13" s="1"/>
  <c r="O1744" i="13" a="1"/>
  <c r="O1744" i="13" s="1"/>
  <c r="P1744" i="13" s="1"/>
  <c r="O1745" i="13" a="1"/>
  <c r="O1745" i="13" s="1"/>
  <c r="P1745" i="13" s="1"/>
  <c r="O1746" i="13" a="1"/>
  <c r="O1746" i="13" s="1"/>
  <c r="P1746" i="13" s="1"/>
  <c r="O1747" i="13" a="1"/>
  <c r="O1747" i="13" s="1"/>
  <c r="P1747" i="13" s="1"/>
  <c r="O1748" i="13" a="1"/>
  <c r="O1748" i="13"/>
  <c r="P1748" i="13" s="1"/>
  <c r="O1749" i="13" a="1"/>
  <c r="O1749" i="13" s="1"/>
  <c r="P1749" i="13" s="1"/>
  <c r="O1750" i="13" a="1"/>
  <c r="O1750" i="13" s="1"/>
  <c r="P1750" i="13" s="1"/>
  <c r="O1751" i="13" a="1"/>
  <c r="O1751" i="13" s="1"/>
  <c r="P1751" i="13" s="1"/>
  <c r="O1752" i="13" a="1"/>
  <c r="O1752" i="13" s="1"/>
  <c r="P1752" i="13" s="1"/>
  <c r="O1753" i="13" a="1"/>
  <c r="O1753" i="13"/>
  <c r="P1753" i="13" s="1"/>
  <c r="O1754" i="13" a="1"/>
  <c r="O1754" i="13" s="1"/>
  <c r="P1754" i="13" s="1"/>
  <c r="O1755" i="13" a="1"/>
  <c r="O1755" i="13" s="1"/>
  <c r="P1755" i="13" s="1"/>
  <c r="O1756" i="13" a="1"/>
  <c r="O1756" i="13" s="1"/>
  <c r="P1756" i="13" s="1"/>
  <c r="O1757" i="13" a="1"/>
  <c r="O1757" i="13" s="1"/>
  <c r="P1757" i="13" s="1"/>
  <c r="O1758" i="13" a="1"/>
  <c r="O1758" i="13" s="1"/>
  <c r="P1758" i="13" s="1"/>
  <c r="O1759" i="13" a="1"/>
  <c r="O1759" i="13" s="1"/>
  <c r="P1759" i="13" s="1"/>
  <c r="O1760" i="13" a="1"/>
  <c r="O1760" i="13" s="1"/>
  <c r="P1760" i="13" s="1"/>
  <c r="O1761" i="13" a="1"/>
  <c r="O1761" i="13" s="1"/>
  <c r="P1761" i="13" s="1"/>
  <c r="O1762" i="13" a="1"/>
  <c r="O1762" i="13" s="1"/>
  <c r="P1762" i="13" s="1"/>
  <c r="O1763" i="13" a="1"/>
  <c r="O1763" i="13" s="1"/>
  <c r="P1763" i="13" s="1"/>
  <c r="O1764" i="13" a="1"/>
  <c r="O1764" i="13" s="1"/>
  <c r="P1764" i="13" s="1"/>
  <c r="O1765" i="13" a="1"/>
  <c r="O1765" i="13" s="1"/>
  <c r="P1765" i="13" s="1"/>
  <c r="O1766" i="13" a="1"/>
  <c r="O1766" i="13" s="1"/>
  <c r="P1766" i="13" s="1"/>
  <c r="O1767" i="13" a="1"/>
  <c r="O1767" i="13" s="1"/>
  <c r="P1767" i="13" s="1"/>
  <c r="O1768" i="13" a="1"/>
  <c r="O1768" i="13" s="1"/>
  <c r="P1768" i="13" s="1"/>
  <c r="O1769" i="13" a="1"/>
  <c r="O1769" i="13" s="1"/>
  <c r="P1769" i="13" s="1"/>
  <c r="O1770" i="13" a="1"/>
  <c r="O1770" i="13" s="1"/>
  <c r="P1770" i="13" s="1"/>
  <c r="O1771" i="13" a="1"/>
  <c r="O1771" i="13" s="1"/>
  <c r="P1771" i="13" s="1"/>
  <c r="O1772" i="13" a="1"/>
  <c r="O1772" i="13" s="1"/>
  <c r="P1772" i="13" s="1"/>
  <c r="O1773" i="13" a="1"/>
  <c r="O1773" i="13" s="1"/>
  <c r="P1773" i="13" s="1"/>
  <c r="O1774" i="13" a="1"/>
  <c r="O1774" i="13"/>
  <c r="P1774" i="13" s="1"/>
  <c r="O1775" i="13" a="1"/>
  <c r="O1775" i="13" s="1"/>
  <c r="P1775" i="13" s="1"/>
  <c r="O1776" i="13" a="1"/>
  <c r="O1776" i="13" s="1"/>
  <c r="P1776" i="13" s="1"/>
  <c r="O1777" i="13" a="1"/>
  <c r="O1777" i="13" s="1"/>
  <c r="P1777" i="13" s="1"/>
  <c r="O1778" i="13" a="1"/>
  <c r="O1778" i="13" s="1"/>
  <c r="P1778" i="13" s="1"/>
  <c r="O1779" i="13" a="1"/>
  <c r="O1779" i="13" s="1"/>
  <c r="P1779" i="13" s="1"/>
  <c r="O1780" i="13" a="1"/>
  <c r="O1780" i="13" s="1"/>
  <c r="P1780" i="13" s="1"/>
  <c r="O1781" i="13" a="1"/>
  <c r="O1781" i="13" s="1"/>
  <c r="P1781" i="13" s="1"/>
  <c r="O1782" i="13" a="1"/>
  <c r="O1782" i="13" s="1"/>
  <c r="P1782" i="13" s="1"/>
  <c r="O1783" i="13" a="1"/>
  <c r="O1783" i="13" s="1"/>
  <c r="P1783" i="13" s="1"/>
  <c r="O1784" i="13" a="1"/>
  <c r="O1784" i="13" s="1"/>
  <c r="P1784" i="13" s="1"/>
  <c r="O1785" i="13" a="1"/>
  <c r="O1785" i="13" s="1"/>
  <c r="P1785" i="13" s="1"/>
  <c r="O1786" i="13" a="1"/>
  <c r="O1786" i="13" s="1"/>
  <c r="P1786" i="13" s="1"/>
  <c r="O1787" i="13" a="1"/>
  <c r="O1787" i="13" s="1"/>
  <c r="P1787" i="13" s="1"/>
  <c r="O1788" i="13" a="1"/>
  <c r="O1788" i="13" s="1"/>
  <c r="P1788" i="13" s="1"/>
  <c r="O1789" i="13" a="1"/>
  <c r="O1789" i="13" s="1"/>
  <c r="P1789" i="13" s="1"/>
  <c r="O1790" i="13" a="1"/>
  <c r="O1790" i="13" s="1"/>
  <c r="P1790" i="13" s="1"/>
  <c r="O1791" i="13" a="1"/>
  <c r="O1791" i="13" s="1"/>
  <c r="P1791" i="13" s="1"/>
  <c r="O1792" i="13" a="1"/>
  <c r="O1792" i="13" s="1"/>
  <c r="P1792" i="13" s="1"/>
  <c r="O1793" i="13" a="1"/>
  <c r="O1793" i="13" s="1"/>
  <c r="P1793" i="13" s="1"/>
  <c r="O1794" i="13" a="1"/>
  <c r="O1794" i="13" s="1"/>
  <c r="P1794" i="13" s="1"/>
  <c r="O1795" i="13" a="1"/>
  <c r="O1795" i="13" s="1"/>
  <c r="P1795" i="13" s="1"/>
  <c r="O1796" i="13" a="1"/>
  <c r="O1796" i="13" s="1"/>
  <c r="P1796" i="13" s="1"/>
  <c r="O1797" i="13" a="1"/>
  <c r="O1797" i="13" s="1"/>
  <c r="P1797" i="13" s="1"/>
  <c r="O1798" i="13" a="1"/>
  <c r="O1798" i="13" s="1"/>
  <c r="P1798" i="13" s="1"/>
  <c r="O1799" i="13" a="1"/>
  <c r="O1799" i="13" s="1"/>
  <c r="P1799" i="13" s="1"/>
  <c r="O1800" i="13" a="1"/>
  <c r="O1800" i="13" s="1"/>
  <c r="P1800" i="13" s="1"/>
  <c r="O1801" i="13" a="1"/>
  <c r="O1801" i="13" s="1"/>
  <c r="P1801" i="13" s="1"/>
  <c r="O1802" i="13" a="1"/>
  <c r="O1802" i="13" s="1"/>
  <c r="P1802" i="13" s="1"/>
  <c r="O1803" i="13" a="1"/>
  <c r="O1803" i="13" s="1"/>
  <c r="P1803" i="13" s="1"/>
  <c r="O1804" i="13" a="1"/>
  <c r="O1804" i="13" s="1"/>
  <c r="P1804" i="13" s="1"/>
  <c r="O1805" i="13" a="1"/>
  <c r="O1805" i="13" s="1"/>
  <c r="P1805" i="13" s="1"/>
  <c r="O1806" i="13" a="1"/>
  <c r="O1806" i="13" s="1"/>
  <c r="P1806" i="13" s="1"/>
  <c r="O1807" i="13" a="1"/>
  <c r="O1807" i="13" s="1"/>
  <c r="P1807" i="13" s="1"/>
  <c r="O1808" i="13" a="1"/>
  <c r="O1808" i="13" s="1"/>
  <c r="P1808" i="13" s="1"/>
  <c r="O1809" i="13" a="1"/>
  <c r="O1809" i="13" s="1"/>
  <c r="P1809" i="13" s="1"/>
  <c r="O1810" i="13" a="1"/>
  <c r="O1810" i="13" s="1"/>
  <c r="P1810" i="13" s="1"/>
  <c r="O1811" i="13" a="1"/>
  <c r="O1811" i="13" s="1"/>
  <c r="P1811" i="13" s="1"/>
  <c r="O1812" i="13" a="1"/>
  <c r="O1812" i="13" s="1"/>
  <c r="P1812" i="13" s="1"/>
  <c r="O1813" i="13" a="1"/>
  <c r="O1813" i="13" s="1"/>
  <c r="P1813" i="13" s="1"/>
  <c r="O1814" i="13" a="1"/>
  <c r="O1814" i="13" s="1"/>
  <c r="P1814" i="13" s="1"/>
  <c r="O1815" i="13" a="1"/>
  <c r="O1815" i="13" s="1"/>
  <c r="P1815" i="13" s="1"/>
  <c r="O1816" i="13" a="1"/>
  <c r="O1816" i="13" s="1"/>
  <c r="P1816" i="13" s="1"/>
  <c r="O1817" i="13" a="1"/>
  <c r="O1817" i="13" s="1"/>
  <c r="P1817" i="13" s="1"/>
  <c r="O1818" i="13" a="1"/>
  <c r="O1818" i="13" s="1"/>
  <c r="P1818" i="13" s="1"/>
  <c r="O1819" i="13" a="1"/>
  <c r="O1819" i="13" s="1"/>
  <c r="P1819" i="13" s="1"/>
  <c r="O1820" i="13" a="1"/>
  <c r="O1820" i="13" s="1"/>
  <c r="P1820" i="13" s="1"/>
  <c r="O1821" i="13" a="1"/>
  <c r="O1821" i="13" s="1"/>
  <c r="P1821" i="13" s="1"/>
  <c r="O1822" i="13" a="1"/>
  <c r="O1822" i="13" s="1"/>
  <c r="P1822" i="13" s="1"/>
  <c r="O1823" i="13" a="1"/>
  <c r="O1823" i="13" s="1"/>
  <c r="P1823" i="13" s="1"/>
  <c r="O1824" i="13" a="1"/>
  <c r="O1824" i="13" s="1"/>
  <c r="P1824" i="13" s="1"/>
  <c r="O1825" i="13" a="1"/>
  <c r="O1825" i="13" s="1"/>
  <c r="P1825" i="13" s="1"/>
  <c r="O1826" i="13" a="1"/>
  <c r="O1826" i="13" s="1"/>
  <c r="P1826" i="13" s="1"/>
  <c r="O1827" i="13" a="1"/>
  <c r="O1827" i="13" s="1"/>
  <c r="P1827" i="13" s="1"/>
  <c r="O1828" i="13" a="1"/>
  <c r="O1828" i="13" s="1"/>
  <c r="P1828" i="13" s="1"/>
  <c r="O1829" i="13" a="1"/>
  <c r="O1829" i="13" s="1"/>
  <c r="P1829" i="13" s="1"/>
  <c r="O1830" i="13" a="1"/>
  <c r="O1830" i="13" s="1"/>
  <c r="P1830" i="13" s="1"/>
  <c r="O1831" i="13" a="1"/>
  <c r="O1831" i="13" s="1"/>
  <c r="P1831" i="13" s="1"/>
  <c r="O1832" i="13" a="1"/>
  <c r="O1832" i="13" s="1"/>
  <c r="P1832" i="13" s="1"/>
  <c r="O1833" i="13" a="1"/>
  <c r="O1833" i="13" s="1"/>
  <c r="P1833" i="13" s="1"/>
  <c r="O1834" i="13" a="1"/>
  <c r="O1834" i="13" s="1"/>
  <c r="P1834" i="13" s="1"/>
  <c r="O1835" i="13" a="1"/>
  <c r="O1835" i="13" s="1"/>
  <c r="P1835" i="13" s="1"/>
  <c r="O1836" i="13" a="1"/>
  <c r="O1836" i="13" s="1"/>
  <c r="P1836" i="13" s="1"/>
  <c r="O1837" i="13" a="1"/>
  <c r="O1837" i="13" s="1"/>
  <c r="P1837" i="13" s="1"/>
  <c r="O1838" i="13" a="1"/>
  <c r="O1838" i="13" s="1"/>
  <c r="P1838" i="13" s="1"/>
  <c r="O1839" i="13" a="1"/>
  <c r="O1839" i="13" s="1"/>
  <c r="P1839" i="13" s="1"/>
  <c r="O1840" i="13" a="1"/>
  <c r="O1840" i="13" s="1"/>
  <c r="P1840" i="13" s="1"/>
  <c r="O1841" i="13" a="1"/>
  <c r="O1841" i="13" s="1"/>
  <c r="P1841" i="13" s="1"/>
  <c r="O1842" i="13" a="1"/>
  <c r="O1842" i="13" s="1"/>
  <c r="P1842" i="13" s="1"/>
  <c r="O1843" i="13" a="1"/>
  <c r="O1843" i="13" s="1"/>
  <c r="P1843" i="13" s="1"/>
  <c r="O1844" i="13" a="1"/>
  <c r="O1844" i="13" s="1"/>
  <c r="P1844" i="13" s="1"/>
  <c r="O1845" i="13" a="1"/>
  <c r="O1845" i="13" s="1"/>
  <c r="P1845" i="13" s="1"/>
  <c r="O1846" i="13" a="1"/>
  <c r="O1846" i="13" s="1"/>
  <c r="P1846" i="13" s="1"/>
  <c r="O1847" i="13" a="1"/>
  <c r="O1847" i="13" s="1"/>
  <c r="P1847" i="13" s="1"/>
  <c r="O1848" i="13" a="1"/>
  <c r="O1848" i="13" s="1"/>
  <c r="P1848" i="13" s="1"/>
  <c r="O1849" i="13" a="1"/>
  <c r="O1849" i="13" s="1"/>
  <c r="P1849" i="13" s="1"/>
  <c r="O1850" i="13" a="1"/>
  <c r="O1850" i="13" s="1"/>
  <c r="P1850" i="13" s="1"/>
  <c r="O1851" i="13" a="1"/>
  <c r="O1851" i="13" s="1"/>
  <c r="P1851" i="13" s="1"/>
  <c r="O1852" i="13" a="1"/>
  <c r="O1852" i="13" s="1"/>
  <c r="P1852" i="13" s="1"/>
  <c r="O1853" i="13" a="1"/>
  <c r="O1853" i="13" s="1"/>
  <c r="P1853" i="13" s="1"/>
  <c r="O1854" i="13" a="1"/>
  <c r="O1854" i="13" s="1"/>
  <c r="P1854" i="13" s="1"/>
  <c r="O1855" i="13" a="1"/>
  <c r="O1855" i="13" s="1"/>
  <c r="P1855" i="13" s="1"/>
  <c r="O1856" i="13" a="1"/>
  <c r="O1856" i="13" s="1"/>
  <c r="P1856" i="13" s="1"/>
  <c r="O1857" i="13" a="1"/>
  <c r="O1857" i="13" s="1"/>
  <c r="P1857" i="13" s="1"/>
  <c r="O1858" i="13" a="1"/>
  <c r="O1858" i="13" s="1"/>
  <c r="P1858" i="13" s="1"/>
  <c r="O1859" i="13" a="1"/>
  <c r="O1859" i="13"/>
  <c r="P1859" i="13" s="1"/>
  <c r="O1860" i="13" a="1"/>
  <c r="O1860" i="13" s="1"/>
  <c r="P1860" i="13" s="1"/>
  <c r="O1861" i="13" a="1"/>
  <c r="O1861" i="13" s="1"/>
  <c r="P1861" i="13" s="1"/>
  <c r="O1862" i="13" a="1"/>
  <c r="O1862" i="13" s="1"/>
  <c r="P1862" i="13" s="1"/>
  <c r="O1863" i="13" a="1"/>
  <c r="O1863" i="13" s="1"/>
  <c r="P1863" i="13" s="1"/>
  <c r="O1864" i="13" a="1"/>
  <c r="O1864" i="13" s="1"/>
  <c r="P1864" i="13" s="1"/>
  <c r="O1865" i="13" a="1"/>
  <c r="O1865" i="13" s="1"/>
  <c r="P1865" i="13" s="1"/>
  <c r="O1866" i="13" a="1"/>
  <c r="O1866" i="13" s="1"/>
  <c r="P1866" i="13" s="1"/>
  <c r="O1867" i="13" a="1"/>
  <c r="O1867" i="13" s="1"/>
  <c r="P1867" i="13" s="1"/>
  <c r="O1868" i="13" a="1"/>
  <c r="O1868" i="13" s="1"/>
  <c r="P1868" i="13" s="1"/>
  <c r="O1869" i="13" a="1"/>
  <c r="O1869" i="13" s="1"/>
  <c r="P1869" i="13" s="1"/>
  <c r="O1870" i="13" a="1"/>
  <c r="O1870" i="13" s="1"/>
  <c r="P1870" i="13" s="1"/>
  <c r="O1871" i="13" a="1"/>
  <c r="O1871" i="13" s="1"/>
  <c r="P1871" i="13" s="1"/>
  <c r="O1872" i="13" a="1"/>
  <c r="O1872" i="13" s="1"/>
  <c r="P1872" i="13" s="1"/>
  <c r="O1873" i="13" a="1"/>
  <c r="O1873" i="13" s="1"/>
  <c r="P1873" i="13" s="1"/>
  <c r="O1874" i="13" a="1"/>
  <c r="O1874" i="13" s="1"/>
  <c r="P1874" i="13" s="1"/>
  <c r="O1875" i="13" a="1"/>
  <c r="O1875" i="13"/>
  <c r="P1875" i="13" s="1"/>
  <c r="O1876" i="13" a="1"/>
  <c r="O1876" i="13" s="1"/>
  <c r="P1876" i="13" s="1"/>
  <c r="O1877" i="13" a="1"/>
  <c r="O1877" i="13" s="1"/>
  <c r="P1877" i="13" s="1"/>
  <c r="O1878" i="13" a="1"/>
  <c r="O1878" i="13" s="1"/>
  <c r="P1878" i="13" s="1"/>
  <c r="O1879" i="13" a="1"/>
  <c r="O1879" i="13" s="1"/>
  <c r="P1879" i="13" s="1"/>
  <c r="O1880" i="13" a="1"/>
  <c r="O1880" i="13" s="1"/>
  <c r="P1880" i="13" s="1"/>
  <c r="O1881" i="13" a="1"/>
  <c r="O1881" i="13" s="1"/>
  <c r="P1881" i="13" s="1"/>
  <c r="O1882" i="13" a="1"/>
  <c r="O1882" i="13" s="1"/>
  <c r="P1882" i="13" s="1"/>
  <c r="O1883" i="13" a="1"/>
  <c r="O1883" i="13" s="1"/>
  <c r="P1883" i="13" s="1"/>
  <c r="O1884" i="13" a="1"/>
  <c r="O1884" i="13" s="1"/>
  <c r="P1884" i="13" s="1"/>
  <c r="O1885" i="13" a="1"/>
  <c r="O1885" i="13" s="1"/>
  <c r="P1885" i="13" s="1"/>
  <c r="O1886" i="13" a="1"/>
  <c r="O1886" i="13" s="1"/>
  <c r="P1886" i="13" s="1"/>
  <c r="O1887" i="13" a="1"/>
  <c r="O1887" i="13" s="1"/>
  <c r="P1887" i="13" s="1"/>
  <c r="O1888" i="13" a="1"/>
  <c r="O1888" i="13" s="1"/>
  <c r="P1888" i="13" s="1"/>
  <c r="O1889" i="13" a="1"/>
  <c r="O1889" i="13" s="1"/>
  <c r="P1889" i="13" s="1"/>
  <c r="O1890" i="13" a="1"/>
  <c r="O1890" i="13" s="1"/>
  <c r="P1890" i="13" s="1"/>
  <c r="O1891" i="13" a="1"/>
  <c r="O1891" i="13" s="1"/>
  <c r="P1891" i="13" s="1"/>
  <c r="O1892" i="13" a="1"/>
  <c r="O1892" i="13" s="1"/>
  <c r="P1892" i="13" s="1"/>
  <c r="O1893" i="13" a="1"/>
  <c r="O1893" i="13" s="1"/>
  <c r="P1893" i="13" s="1"/>
  <c r="O1894" i="13" a="1"/>
  <c r="O1894" i="13" s="1"/>
  <c r="P1894" i="13" s="1"/>
  <c r="O1895" i="13" a="1"/>
  <c r="O1895" i="13" s="1"/>
  <c r="P1895" i="13" s="1"/>
  <c r="O1896" i="13" a="1"/>
  <c r="O1896" i="13" s="1"/>
  <c r="P1896" i="13" s="1"/>
  <c r="O1897" i="13" a="1"/>
  <c r="O1897" i="13" s="1"/>
  <c r="P1897" i="13" s="1"/>
  <c r="O1898" i="13" a="1"/>
  <c r="O1898" i="13" s="1"/>
  <c r="P1898" i="13" s="1"/>
  <c r="O1899" i="13" a="1"/>
  <c r="O1899" i="13" s="1"/>
  <c r="P1899" i="13" s="1"/>
  <c r="O1900" i="13" a="1"/>
  <c r="O1900" i="13" s="1"/>
  <c r="P1900" i="13" s="1"/>
  <c r="O1901" i="13" a="1"/>
  <c r="O1901" i="13" s="1"/>
  <c r="P1901" i="13" s="1"/>
  <c r="O1902" i="13" a="1"/>
  <c r="O1902" i="13" s="1"/>
  <c r="P1902" i="13" s="1"/>
  <c r="O1903" i="13" a="1"/>
  <c r="O1903" i="13" s="1"/>
  <c r="P1903" i="13" s="1"/>
  <c r="O1904" i="13" a="1"/>
  <c r="O1904" i="13" s="1"/>
  <c r="P1904" i="13" s="1"/>
  <c r="O1905" i="13" a="1"/>
  <c r="O1905" i="13" s="1"/>
  <c r="P1905" i="13" s="1"/>
  <c r="O1906" i="13" a="1"/>
  <c r="O1906" i="13" s="1"/>
  <c r="P1906" i="13" s="1"/>
  <c r="O1907" i="13" a="1"/>
  <c r="O1907" i="13" s="1"/>
  <c r="P1907" i="13" s="1"/>
  <c r="O1908" i="13" a="1"/>
  <c r="O1908" i="13" s="1"/>
  <c r="P1908" i="13" s="1"/>
  <c r="O1909" i="13" a="1"/>
  <c r="O1909" i="13" s="1"/>
  <c r="P1909" i="13" s="1"/>
  <c r="O1910" i="13" a="1"/>
  <c r="O1910" i="13" s="1"/>
  <c r="P1910" i="13" s="1"/>
  <c r="O1911" i="13" a="1"/>
  <c r="O1911" i="13" s="1"/>
  <c r="P1911" i="13" s="1"/>
  <c r="O1912" i="13" a="1"/>
  <c r="O1912" i="13"/>
  <c r="P1912" i="13" s="1"/>
  <c r="O1913" i="13" a="1"/>
  <c r="O1913" i="13" s="1"/>
  <c r="P1913" i="13" s="1"/>
  <c r="O1914" i="13" a="1"/>
  <c r="O1914" i="13" s="1"/>
  <c r="P1914" i="13" s="1"/>
  <c r="O1915" i="13" a="1"/>
  <c r="O1915" i="13" s="1"/>
  <c r="P1915" i="13" s="1"/>
  <c r="O1916" i="13" a="1"/>
  <c r="O1916" i="13" s="1"/>
  <c r="P1916" i="13" s="1"/>
  <c r="O1917" i="13" a="1"/>
  <c r="O1917" i="13" s="1"/>
  <c r="P1917" i="13" s="1"/>
  <c r="O1918" i="13" a="1"/>
  <c r="O1918" i="13" s="1"/>
  <c r="P1918" i="13" s="1"/>
  <c r="O1919" i="13" a="1"/>
  <c r="O1919" i="13"/>
  <c r="P1919" i="13" s="1"/>
  <c r="O1920" i="13" a="1"/>
  <c r="O1920" i="13" s="1"/>
  <c r="P1920" i="13" s="1"/>
  <c r="O1921" i="13" a="1"/>
  <c r="O1921" i="13" s="1"/>
  <c r="P1921" i="13" s="1"/>
  <c r="O1922" i="13" a="1"/>
  <c r="O1922" i="13" s="1"/>
  <c r="P1922" i="13" s="1"/>
  <c r="O1923" i="13" a="1"/>
  <c r="O1923" i="13"/>
  <c r="P1923" i="13" s="1"/>
  <c r="O1924" i="13" a="1"/>
  <c r="O1924" i="13" s="1"/>
  <c r="P1924" i="13" s="1"/>
  <c r="O1925" i="13" a="1"/>
  <c r="O1925" i="13" s="1"/>
  <c r="P1925" i="13" s="1"/>
  <c r="O1926" i="13" a="1"/>
  <c r="O1926" i="13" s="1"/>
  <c r="P1926" i="13" s="1"/>
  <c r="O1927" i="13" a="1"/>
  <c r="O1927" i="13" s="1"/>
  <c r="P1927" i="13" s="1"/>
  <c r="O1928" i="13" a="1"/>
  <c r="O1928" i="13" s="1"/>
  <c r="P1928" i="13" s="1"/>
  <c r="O1929" i="13" a="1"/>
  <c r="O1929" i="13" s="1"/>
  <c r="P1929" i="13" s="1"/>
  <c r="O1930" i="13" a="1"/>
  <c r="O1930" i="13" s="1"/>
  <c r="P1930" i="13" s="1"/>
  <c r="O1931" i="13" a="1"/>
  <c r="O1931" i="13" s="1"/>
  <c r="P1931" i="13" s="1"/>
  <c r="O1932" i="13" a="1"/>
  <c r="O1932" i="13" s="1"/>
  <c r="P1932" i="13" s="1"/>
  <c r="O1933" i="13" a="1"/>
  <c r="O1933" i="13" s="1"/>
  <c r="P1933" i="13" s="1"/>
  <c r="O1934" i="13" a="1"/>
  <c r="O1934" i="13" s="1"/>
  <c r="P1934" i="13" s="1"/>
  <c r="O1935" i="13" a="1"/>
  <c r="O1935" i="13" s="1"/>
  <c r="P1935" i="13" s="1"/>
  <c r="O1936" i="13" a="1"/>
  <c r="O1936" i="13" s="1"/>
  <c r="P1936" i="13" s="1"/>
  <c r="O1937" i="13" a="1"/>
  <c r="O1937" i="13" s="1"/>
  <c r="P1937" i="13" s="1"/>
  <c r="O1938" i="13" a="1"/>
  <c r="O1938" i="13" s="1"/>
  <c r="P1938" i="13" s="1"/>
  <c r="O1939" i="13" a="1"/>
  <c r="O1939" i="13" s="1"/>
  <c r="P1939" i="13" s="1"/>
  <c r="O1940" i="13" a="1"/>
  <c r="O1940" i="13" s="1"/>
  <c r="P1940" i="13" s="1"/>
  <c r="O1941" i="13" a="1"/>
  <c r="O1941" i="13" s="1"/>
  <c r="P1941" i="13" s="1"/>
  <c r="O1942" i="13" a="1"/>
  <c r="O1942" i="13" s="1"/>
  <c r="P1942" i="13" s="1"/>
  <c r="O1943" i="13" a="1"/>
  <c r="O1943" i="13" s="1"/>
  <c r="P1943" i="13" s="1"/>
  <c r="O1944" i="13" a="1"/>
  <c r="O1944" i="13" s="1"/>
  <c r="P1944" i="13" s="1"/>
  <c r="O1945" i="13" a="1"/>
  <c r="O1945" i="13" s="1"/>
  <c r="P1945" i="13" s="1"/>
  <c r="O1946" i="13" a="1"/>
  <c r="O1946" i="13" s="1"/>
  <c r="P1946" i="13" s="1"/>
  <c r="O1947" i="13" a="1"/>
  <c r="O1947" i="13" s="1"/>
  <c r="P1947" i="13" s="1"/>
  <c r="O1948" i="13" a="1"/>
  <c r="O1948" i="13" s="1"/>
  <c r="P1948" i="13" s="1"/>
  <c r="O1949" i="13" a="1"/>
  <c r="O1949" i="13" s="1"/>
  <c r="P1949" i="13" s="1"/>
  <c r="O1950" i="13" a="1"/>
  <c r="O1950" i="13" s="1"/>
  <c r="P1950" i="13" s="1"/>
  <c r="O1951" i="13" a="1"/>
  <c r="O1951" i="13" s="1"/>
  <c r="P1951" i="13" s="1"/>
  <c r="O1952" i="13" a="1"/>
  <c r="O1952" i="13" s="1"/>
  <c r="P1952" i="13" s="1"/>
  <c r="O1953" i="13" a="1"/>
  <c r="O1953" i="13" s="1"/>
  <c r="P1953" i="13" s="1"/>
  <c r="O1954" i="13" a="1"/>
  <c r="O1954" i="13" s="1"/>
  <c r="P1954" i="13" s="1"/>
  <c r="O1955" i="13" a="1"/>
  <c r="O1955" i="13" s="1"/>
  <c r="P1955" i="13" s="1"/>
  <c r="O1956" i="13" a="1"/>
  <c r="O1956" i="13" s="1"/>
  <c r="P1956" i="13" s="1"/>
  <c r="O1957" i="13" a="1"/>
  <c r="O1957" i="13" s="1"/>
  <c r="P1957" i="13" s="1"/>
  <c r="O1958" i="13" a="1"/>
  <c r="O1958" i="13" s="1"/>
  <c r="P1958" i="13" s="1"/>
  <c r="O1959" i="13" a="1"/>
  <c r="O1959" i="13" s="1"/>
  <c r="P1959" i="13" s="1"/>
  <c r="O1960" i="13" a="1"/>
  <c r="O1960" i="13" s="1"/>
  <c r="P1960" i="13" s="1"/>
  <c r="O1961" i="13" a="1"/>
  <c r="O1961" i="13" s="1"/>
  <c r="P1961" i="13" s="1"/>
  <c r="O1962" i="13" a="1"/>
  <c r="O1962" i="13" s="1"/>
  <c r="P1962" i="13" s="1"/>
  <c r="O1963" i="13" a="1"/>
  <c r="O1963" i="13" s="1"/>
  <c r="P1963" i="13" s="1"/>
  <c r="O1964" i="13" a="1"/>
  <c r="O1964" i="13" s="1"/>
  <c r="P1964" i="13" s="1"/>
  <c r="O1965" i="13" a="1"/>
  <c r="O1965" i="13" s="1"/>
  <c r="P1965" i="13" s="1"/>
  <c r="O1966" i="13" a="1"/>
  <c r="O1966" i="13" s="1"/>
  <c r="P1966" i="13" s="1"/>
  <c r="O1967" i="13" a="1"/>
  <c r="O1967" i="13" s="1"/>
  <c r="P1967" i="13" s="1"/>
  <c r="O1968" i="13" a="1"/>
  <c r="O1968" i="13" s="1"/>
  <c r="P1968" i="13" s="1"/>
  <c r="O1969" i="13" a="1"/>
  <c r="O1969" i="13" s="1"/>
  <c r="P1969" i="13" s="1"/>
  <c r="O1970" i="13" a="1"/>
  <c r="O1970" i="13" s="1"/>
  <c r="P1970" i="13" s="1"/>
  <c r="O1971" i="13" a="1"/>
  <c r="O1971" i="13" s="1"/>
  <c r="P1971" i="13" s="1"/>
  <c r="O1972" i="13" a="1"/>
  <c r="O1972" i="13"/>
  <c r="P1972" i="13" s="1"/>
  <c r="O1973" i="13" a="1"/>
  <c r="O1973" i="13" s="1"/>
  <c r="P1973" i="13" s="1"/>
  <c r="O1974" i="13" a="1"/>
  <c r="O1974" i="13" s="1"/>
  <c r="P1974" i="13" s="1"/>
  <c r="O1975" i="13" a="1"/>
  <c r="O1975" i="13" s="1"/>
  <c r="P1975" i="13" s="1"/>
  <c r="O1976" i="13" a="1"/>
  <c r="O1976" i="13" s="1"/>
  <c r="P1976" i="13" s="1"/>
  <c r="O1977" i="13" a="1"/>
  <c r="O1977" i="13" s="1"/>
  <c r="P1977" i="13" s="1"/>
  <c r="O1978" i="13" a="1"/>
  <c r="O1978" i="13" s="1"/>
  <c r="P1978" i="13" s="1"/>
  <c r="O1979" i="13" a="1"/>
  <c r="O1979" i="13" s="1"/>
  <c r="P1979" i="13" s="1"/>
  <c r="O1980" i="13" a="1"/>
  <c r="O1980" i="13" s="1"/>
  <c r="P1980" i="13" s="1"/>
  <c r="O1981" i="13" a="1"/>
  <c r="O1981" i="13" s="1"/>
  <c r="P1981" i="13" s="1"/>
  <c r="O1982" i="13" a="1"/>
  <c r="O1982" i="13" s="1"/>
  <c r="P1982" i="13" s="1"/>
  <c r="O1983" i="13" a="1"/>
  <c r="O1983" i="13" s="1"/>
  <c r="P1983" i="13" s="1"/>
  <c r="O1984" i="13" a="1"/>
  <c r="O1984" i="13" s="1"/>
  <c r="P1984" i="13" s="1"/>
  <c r="O1985" i="13" a="1"/>
  <c r="O1985" i="13" s="1"/>
  <c r="P1985" i="13" s="1"/>
  <c r="O1986" i="13" a="1"/>
  <c r="O1986" i="13" s="1"/>
  <c r="P1986" i="13" s="1"/>
  <c r="O1987" i="13" a="1"/>
  <c r="O1987" i="13" s="1"/>
  <c r="P1987" i="13" s="1"/>
  <c r="O1988" i="13" a="1"/>
  <c r="O1988" i="13" s="1"/>
  <c r="P1988" i="13" s="1"/>
  <c r="O1989" i="13" a="1"/>
  <c r="O1989" i="13" s="1"/>
  <c r="P1989" i="13" s="1"/>
  <c r="O1990" i="13" a="1"/>
  <c r="O1990" i="13" s="1"/>
  <c r="P1990" i="13" s="1"/>
  <c r="O1991" i="13" a="1"/>
  <c r="O1991" i="13" s="1"/>
  <c r="P1991" i="13" s="1"/>
  <c r="O1992" i="13" a="1"/>
  <c r="O1992" i="13" s="1"/>
  <c r="P1992" i="13" s="1"/>
  <c r="O1993" i="13" a="1"/>
  <c r="O1993" i="13" s="1"/>
  <c r="P1993" i="13" s="1"/>
  <c r="O1994" i="13" a="1"/>
  <c r="O1994" i="13" s="1"/>
  <c r="P1994" i="13" s="1"/>
  <c r="O1995" i="13" a="1"/>
  <c r="O1995" i="13" s="1"/>
  <c r="P1995" i="13" s="1"/>
  <c r="O1996" i="13" a="1"/>
  <c r="O1996" i="13" s="1"/>
  <c r="P1996" i="13" s="1"/>
  <c r="O1997" i="13" a="1"/>
  <c r="O1997" i="13" s="1"/>
  <c r="P1997" i="13" s="1"/>
  <c r="O1998" i="13" a="1"/>
  <c r="O1998" i="13" s="1"/>
  <c r="P1998" i="13" s="1"/>
  <c r="O1999" i="13" a="1"/>
  <c r="O1999" i="13" s="1"/>
  <c r="P1999" i="13" s="1"/>
  <c r="O2000" i="13" a="1"/>
  <c r="O2000" i="13" s="1"/>
  <c r="P2000" i="13" s="1"/>
  <c r="O2001" i="13" a="1"/>
  <c r="O2001" i="13" s="1"/>
  <c r="P2001" i="13" s="1"/>
  <c r="O2002" i="13" a="1"/>
  <c r="O2002" i="13" s="1"/>
  <c r="P2002" i="13" s="1"/>
  <c r="O2003" i="13" a="1"/>
  <c r="O2003" i="13" s="1"/>
  <c r="P2003" i="13" s="1"/>
  <c r="O2004" i="13" a="1"/>
  <c r="O2004" i="13"/>
  <c r="P2004" i="13" s="1"/>
  <c r="O2005" i="13" a="1"/>
  <c r="O2005" i="13" s="1"/>
  <c r="P2005" i="13" s="1"/>
  <c r="O2006" i="13" a="1"/>
  <c r="O2006" i="13" s="1"/>
  <c r="P2006" i="13" s="1"/>
  <c r="O2007" i="13" a="1"/>
  <c r="O2007" i="13"/>
  <c r="P2007" i="13" s="1"/>
  <c r="O2008" i="13" a="1"/>
  <c r="O2008" i="13" s="1"/>
  <c r="P2008" i="13" s="1"/>
  <c r="O2009" i="13" a="1"/>
  <c r="O2009" i="13" s="1"/>
  <c r="P2009" i="13" s="1"/>
  <c r="O2010" i="13" a="1"/>
  <c r="O2010" i="13"/>
  <c r="P2010" i="13" s="1"/>
  <c r="O2011" i="13" a="1"/>
  <c r="O2011" i="13" s="1"/>
  <c r="P2011" i="13" s="1"/>
  <c r="O2012" i="13" a="1"/>
  <c r="O2012" i="13" s="1"/>
  <c r="P2012" i="13" s="1"/>
  <c r="O2013" i="13" a="1"/>
  <c r="O2013" i="13" s="1"/>
  <c r="P2013" i="13" s="1"/>
  <c r="O2014" i="13" a="1"/>
  <c r="O2014" i="13" s="1"/>
  <c r="P2014" i="13" s="1"/>
  <c r="O2015" i="13" a="1"/>
  <c r="O2015" i="13" s="1"/>
  <c r="P2015" i="13" s="1"/>
  <c r="O2016" i="13" a="1"/>
  <c r="O2016" i="13" s="1"/>
  <c r="P2016" i="13" s="1"/>
  <c r="O2017" i="13" a="1"/>
  <c r="O2017" i="13" s="1"/>
  <c r="P2017" i="13" s="1"/>
  <c r="O2018" i="13" a="1"/>
  <c r="O2018" i="13" s="1"/>
  <c r="P2018" i="13" s="1"/>
  <c r="O2019" i="13" a="1"/>
  <c r="O2019" i="13" s="1"/>
  <c r="P2019" i="13" s="1"/>
  <c r="O2020" i="13" a="1"/>
  <c r="O2020" i="13" s="1"/>
  <c r="P2020" i="13" s="1"/>
  <c r="O2021" i="13" a="1"/>
  <c r="O2021" i="13" s="1"/>
  <c r="P2021" i="13" s="1"/>
  <c r="O2022" i="13" a="1"/>
  <c r="O2022" i="13" s="1"/>
  <c r="P2022" i="13" s="1"/>
  <c r="O2023" i="13" a="1"/>
  <c r="O2023" i="13" s="1"/>
  <c r="P2023" i="13" s="1"/>
  <c r="O2024" i="13" a="1"/>
  <c r="O2024" i="13" s="1"/>
  <c r="P2024" i="13" s="1"/>
  <c r="O2025" i="13" a="1"/>
  <c r="O2025" i="13" s="1"/>
  <c r="P2025" i="13" s="1"/>
  <c r="O2026" i="13" a="1"/>
  <c r="O2026" i="13" s="1"/>
  <c r="P2026" i="13" s="1"/>
  <c r="O2027" i="13" a="1"/>
  <c r="O2027" i="13" s="1"/>
  <c r="P2027" i="13" s="1"/>
  <c r="O2028" i="13" a="1"/>
  <c r="O2028" i="13" s="1"/>
  <c r="P2028" i="13" s="1"/>
  <c r="O2029" i="13" a="1"/>
  <c r="O2029" i="13" s="1"/>
  <c r="P2029" i="13" s="1"/>
  <c r="O2030" i="13" a="1"/>
  <c r="O2030" i="13" s="1"/>
  <c r="P2030" i="13" s="1"/>
  <c r="O2031" i="13" a="1"/>
  <c r="O2031" i="13" s="1"/>
  <c r="P2031" i="13" s="1"/>
  <c r="O2032" i="13" a="1"/>
  <c r="O2032" i="13" s="1"/>
  <c r="P2032" i="13" s="1"/>
  <c r="O2033" i="13" a="1"/>
  <c r="O2033" i="13" s="1"/>
  <c r="P2033" i="13" s="1"/>
  <c r="O2034" i="13" a="1"/>
  <c r="O2034" i="13" s="1"/>
  <c r="P2034" i="13" s="1"/>
  <c r="O2035" i="13" a="1"/>
  <c r="O2035" i="13" s="1"/>
  <c r="P2035" i="13" s="1"/>
  <c r="O2036" i="13" a="1"/>
  <c r="O2036" i="13" s="1"/>
  <c r="P2036" i="13" s="1"/>
  <c r="O2037" i="13" a="1"/>
  <c r="O2037" i="13" s="1"/>
  <c r="P2037" i="13" s="1"/>
  <c r="O2038" i="13" a="1"/>
  <c r="O2038" i="13" s="1"/>
  <c r="P2038" i="13" s="1"/>
  <c r="O2039" i="13" a="1"/>
  <c r="O2039" i="13" s="1"/>
  <c r="P2039" i="13" s="1"/>
  <c r="O2040" i="13" a="1"/>
  <c r="O2040" i="13" s="1"/>
  <c r="P2040" i="13" s="1"/>
  <c r="O2041" i="13" a="1"/>
  <c r="O2041" i="13" s="1"/>
  <c r="P2041" i="13" s="1"/>
  <c r="O2042" i="13" a="1"/>
  <c r="O2042" i="13" s="1"/>
  <c r="P2042" i="13" s="1"/>
  <c r="O2043" i="13" a="1"/>
  <c r="O2043" i="13" s="1"/>
  <c r="P2043" i="13" s="1"/>
  <c r="O2044" i="13" a="1"/>
  <c r="O2044" i="13" s="1"/>
  <c r="P2044" i="13" s="1"/>
  <c r="O2045" i="13" a="1"/>
  <c r="O2045" i="13" s="1"/>
  <c r="P2045" i="13" s="1"/>
  <c r="O2046" i="13" a="1"/>
  <c r="O2046" i="13" s="1"/>
  <c r="P2046" i="13" s="1"/>
  <c r="O2047" i="13" a="1"/>
  <c r="O2047" i="13" s="1"/>
  <c r="P2047" i="13" s="1"/>
  <c r="O2048" i="13" a="1"/>
  <c r="O2048" i="13" s="1"/>
  <c r="P2048" i="13" s="1"/>
  <c r="O2049" i="13" a="1"/>
  <c r="O2049" i="13" s="1"/>
  <c r="P2049" i="13" s="1"/>
  <c r="O2050" i="13" a="1"/>
  <c r="O2050" i="13" s="1"/>
  <c r="P2050" i="13" s="1"/>
  <c r="O2051" i="13" a="1"/>
  <c r="O2051" i="13" s="1"/>
  <c r="P2051" i="13" s="1"/>
  <c r="O2052" i="13" a="1"/>
  <c r="O2052" i="13"/>
  <c r="P2052" i="13" s="1"/>
  <c r="O2053" i="13" a="1"/>
  <c r="O2053" i="13" s="1"/>
  <c r="P2053" i="13" s="1"/>
  <c r="O2054" i="13" a="1"/>
  <c r="O2054" i="13" s="1"/>
  <c r="P2054" i="13" s="1"/>
  <c r="O2055" i="13" a="1"/>
  <c r="O2055" i="13" s="1"/>
  <c r="P2055" i="13" s="1"/>
  <c r="O2056" i="13" a="1"/>
  <c r="O2056" i="13" s="1"/>
  <c r="P2056" i="13" s="1"/>
  <c r="O2057" i="13" a="1"/>
  <c r="O2057" i="13" s="1"/>
  <c r="P2057" i="13" s="1"/>
  <c r="O2058" i="13" a="1"/>
  <c r="O2058" i="13" s="1"/>
  <c r="P2058" i="13" s="1"/>
  <c r="O2059" i="13" a="1"/>
  <c r="O2059" i="13" s="1"/>
  <c r="P2059" i="13" s="1"/>
  <c r="O2060" i="13" a="1"/>
  <c r="O2060" i="13" s="1"/>
  <c r="P2060" i="13" s="1"/>
  <c r="O2061" i="13" a="1"/>
  <c r="O2061" i="13" s="1"/>
  <c r="P2061" i="13" s="1"/>
  <c r="O2062" i="13" a="1"/>
  <c r="O2062" i="13" s="1"/>
  <c r="P2062" i="13" s="1"/>
  <c r="O2063" i="13" a="1"/>
  <c r="O2063" i="13"/>
  <c r="P2063" i="13" s="1"/>
  <c r="O2064" i="13" a="1"/>
  <c r="O2064" i="13" s="1"/>
  <c r="P2064" i="13" s="1"/>
  <c r="O2065" i="13" a="1"/>
  <c r="O2065" i="13" s="1"/>
  <c r="P2065" i="13" s="1"/>
  <c r="O2066" i="13" a="1"/>
  <c r="O2066" i="13" s="1"/>
  <c r="P2066" i="13" s="1"/>
  <c r="O2067" i="13" a="1"/>
  <c r="O2067" i="13" s="1"/>
  <c r="P2067" i="13" s="1"/>
  <c r="O2068" i="13" a="1"/>
  <c r="O2068" i="13" s="1"/>
  <c r="P2068" i="13" s="1"/>
  <c r="O2069" i="13" a="1"/>
  <c r="O2069" i="13" s="1"/>
  <c r="P2069" i="13" s="1"/>
  <c r="O2070" i="13" a="1"/>
  <c r="O2070" i="13" s="1"/>
  <c r="P2070" i="13" s="1"/>
  <c r="O2071" i="13" a="1"/>
  <c r="O2071" i="13" s="1"/>
  <c r="P2071" i="13" s="1"/>
  <c r="O2072" i="13" a="1"/>
  <c r="O2072" i="13" s="1"/>
  <c r="P2072" i="13" s="1"/>
  <c r="O2073" i="13" a="1"/>
  <c r="O2073" i="13" s="1"/>
  <c r="P2073" i="13" s="1"/>
  <c r="O2074" i="13" a="1"/>
  <c r="O2074" i="13" s="1"/>
  <c r="P2074" i="13" s="1"/>
  <c r="O2075" i="13" a="1"/>
  <c r="O2075" i="13" s="1"/>
  <c r="P2075" i="13" s="1"/>
  <c r="O2076" i="13" a="1"/>
  <c r="O2076" i="13" s="1"/>
  <c r="P2076" i="13" s="1"/>
  <c r="O2077" i="13" a="1"/>
  <c r="O2077" i="13" s="1"/>
  <c r="P2077" i="13" s="1"/>
  <c r="O2078" i="13" a="1"/>
  <c r="O2078" i="13" s="1"/>
  <c r="P2078" i="13" s="1"/>
  <c r="O2079" i="13" a="1"/>
  <c r="O2079" i="13" s="1"/>
  <c r="P2079" i="13" s="1"/>
  <c r="O2080" i="13" a="1"/>
  <c r="O2080" i="13" s="1"/>
  <c r="P2080" i="13" s="1"/>
  <c r="O2081" i="13" a="1"/>
  <c r="O2081" i="13" s="1"/>
  <c r="P2081" i="13" s="1"/>
  <c r="O2082" i="13" a="1"/>
  <c r="O2082" i="13" s="1"/>
  <c r="P2082" i="13" s="1"/>
  <c r="O2083" i="13" a="1"/>
  <c r="O2083" i="13" s="1"/>
  <c r="P2083" i="13" s="1"/>
  <c r="O2084" i="13" a="1"/>
  <c r="O2084" i="13" s="1"/>
  <c r="P2084" i="13" s="1"/>
  <c r="O2085" i="13" a="1"/>
  <c r="O2085" i="13" s="1"/>
  <c r="P2085" i="13" s="1"/>
  <c r="O2086" i="13" a="1"/>
  <c r="O2086" i="13" s="1"/>
  <c r="P2086" i="13" s="1"/>
  <c r="O2087" i="13" a="1"/>
  <c r="O2087" i="13" s="1"/>
  <c r="P2087" i="13" s="1"/>
  <c r="O2088" i="13" a="1"/>
  <c r="O2088" i="13" s="1"/>
  <c r="P2088" i="13" s="1"/>
  <c r="O2089" i="13" a="1"/>
  <c r="O2089" i="13" s="1"/>
  <c r="P2089" i="13" s="1"/>
  <c r="O2090" i="13" a="1"/>
  <c r="O2090" i="13" s="1"/>
  <c r="P2090" i="13" s="1"/>
  <c r="O2091" i="13" a="1"/>
  <c r="O2091" i="13" s="1"/>
  <c r="P2091" i="13" s="1"/>
  <c r="O2092" i="13" a="1"/>
  <c r="O2092" i="13" s="1"/>
  <c r="P2092" i="13" s="1"/>
  <c r="O2093" i="13" a="1"/>
  <c r="O2093" i="13" s="1"/>
  <c r="P2093" i="13" s="1"/>
  <c r="O2094" i="13" a="1"/>
  <c r="O2094" i="13" s="1"/>
  <c r="P2094" i="13" s="1"/>
  <c r="O2095" i="13" a="1"/>
  <c r="O2095" i="13" s="1"/>
  <c r="P2095" i="13" s="1"/>
  <c r="O2096" i="13" a="1"/>
  <c r="O2096" i="13" s="1"/>
  <c r="P2096" i="13" s="1"/>
  <c r="O2097" i="13" a="1"/>
  <c r="O2097" i="13" s="1"/>
  <c r="P2097" i="13" s="1"/>
  <c r="O2098" i="13" a="1"/>
  <c r="O2098" i="13" s="1"/>
  <c r="P2098" i="13" s="1"/>
  <c r="O2099" i="13" a="1"/>
  <c r="O2099" i="13" s="1"/>
  <c r="P2099" i="13" s="1"/>
  <c r="O2100" i="13" a="1"/>
  <c r="O2100" i="13" s="1"/>
  <c r="P2100" i="13" s="1"/>
  <c r="O2101" i="13" a="1"/>
  <c r="O2101" i="13" s="1"/>
  <c r="P2101" i="13" s="1"/>
  <c r="O2102" i="13" a="1"/>
  <c r="O2102" i="13" s="1"/>
  <c r="P2102" i="13" s="1"/>
  <c r="O2103" i="13" a="1"/>
  <c r="O2103" i="13"/>
  <c r="P2103" i="13" s="1"/>
  <c r="O2104" i="13" a="1"/>
  <c r="O2104" i="13" s="1"/>
  <c r="P2104" i="13" s="1"/>
  <c r="O2105" i="13" a="1"/>
  <c r="O2105" i="13" s="1"/>
  <c r="P2105" i="13" s="1"/>
  <c r="O2106" i="13" a="1"/>
  <c r="O2106" i="13" s="1"/>
  <c r="P2106" i="13" s="1"/>
  <c r="O2107" i="13" a="1"/>
  <c r="O2107" i="13" s="1"/>
  <c r="P2107" i="13" s="1"/>
  <c r="O2108" i="13" a="1"/>
  <c r="O2108" i="13"/>
  <c r="P2108" i="13" s="1"/>
  <c r="O2109" i="13" a="1"/>
  <c r="O2109" i="13" s="1"/>
  <c r="P2109" i="13" s="1"/>
  <c r="O2110" i="13" a="1"/>
  <c r="O2110" i="13" s="1"/>
  <c r="P2110" i="13" s="1"/>
  <c r="O2111" i="13" a="1"/>
  <c r="O2111" i="13" s="1"/>
  <c r="P2111" i="13" s="1"/>
  <c r="O2112" i="13" a="1"/>
  <c r="O2112" i="13" s="1"/>
  <c r="P2112" i="13" s="1"/>
  <c r="O2113" i="13" a="1"/>
  <c r="O2113" i="13" s="1"/>
  <c r="P2113" i="13" s="1"/>
  <c r="O2114" i="13" a="1"/>
  <c r="O2114" i="13" s="1"/>
  <c r="P2114" i="13" s="1"/>
  <c r="O2115" i="13" a="1"/>
  <c r="O2115" i="13" s="1"/>
  <c r="P2115" i="13" s="1"/>
  <c r="O2116" i="13" a="1"/>
  <c r="O2116" i="13" s="1"/>
  <c r="P2116" i="13" s="1"/>
  <c r="O2117" i="13" a="1"/>
  <c r="O2117" i="13" s="1"/>
  <c r="P2117" i="13" s="1"/>
  <c r="O2118" i="13" a="1"/>
  <c r="O2118" i="13" s="1"/>
  <c r="P2118" i="13" s="1"/>
  <c r="O2119" i="13" a="1"/>
  <c r="O2119" i="13" s="1"/>
  <c r="P2119" i="13" s="1"/>
  <c r="O2120" i="13" a="1"/>
  <c r="O2120" i="13" s="1"/>
  <c r="P2120" i="13" s="1"/>
  <c r="O2121" i="13" a="1"/>
  <c r="O2121" i="13" s="1"/>
  <c r="P2121" i="13" s="1"/>
  <c r="O2122" i="13" a="1"/>
  <c r="O2122" i="13" s="1"/>
  <c r="P2122" i="13" s="1"/>
  <c r="O2123" i="13" a="1"/>
  <c r="O2123" i="13" s="1"/>
  <c r="P2123" i="13" s="1"/>
  <c r="O2124" i="13" a="1"/>
  <c r="O2124" i="13" s="1"/>
  <c r="P2124" i="13" s="1"/>
  <c r="O2125" i="13" a="1"/>
  <c r="O2125" i="13" s="1"/>
  <c r="P2125" i="13" s="1"/>
  <c r="O2126" i="13" a="1"/>
  <c r="O2126" i="13" s="1"/>
  <c r="P2126" i="13" s="1"/>
  <c r="O2127" i="13" a="1"/>
  <c r="O2127" i="13" s="1"/>
  <c r="P2127" i="13" s="1"/>
  <c r="O2128" i="13" a="1"/>
  <c r="O2128" i="13" s="1"/>
  <c r="P2128" i="13" s="1"/>
  <c r="O2129" i="13" a="1"/>
  <c r="O2129" i="13" s="1"/>
  <c r="P2129" i="13" s="1"/>
  <c r="O2130" i="13" a="1"/>
  <c r="O2130" i="13" s="1"/>
  <c r="P2130" i="13" s="1"/>
  <c r="O2131" i="13" a="1"/>
  <c r="O2131" i="13" s="1"/>
  <c r="P2131" i="13" s="1"/>
  <c r="O2132" i="13" a="1"/>
  <c r="O2132" i="13" s="1"/>
  <c r="P2132" i="13" s="1"/>
  <c r="O2133" i="13" a="1"/>
  <c r="O2133" i="13" s="1"/>
  <c r="P2133" i="13" s="1"/>
  <c r="O2134" i="13" a="1"/>
  <c r="O2134" i="13" s="1"/>
  <c r="P2134" i="13" s="1"/>
  <c r="O2135" i="13" a="1"/>
  <c r="O2135" i="13" s="1"/>
  <c r="P2135" i="13" s="1"/>
  <c r="O2136" i="13" a="1"/>
  <c r="O2136" i="13" s="1"/>
  <c r="P2136" i="13" s="1"/>
  <c r="O2137" i="13" a="1"/>
  <c r="O2137" i="13" s="1"/>
  <c r="P2137" i="13" s="1"/>
  <c r="O2138" i="13" a="1"/>
  <c r="O2138" i="13" s="1"/>
  <c r="P2138" i="13" s="1"/>
  <c r="O2139" i="13" a="1"/>
  <c r="O2139" i="13" s="1"/>
  <c r="P2139" i="13" s="1"/>
  <c r="O2140" i="13" a="1"/>
  <c r="O2140" i="13" s="1"/>
  <c r="P2140" i="13" s="1"/>
  <c r="O2141" i="13" a="1"/>
  <c r="O2141" i="13" s="1"/>
  <c r="P2141" i="13" s="1"/>
  <c r="O2142" i="13" a="1"/>
  <c r="O2142" i="13" s="1"/>
  <c r="P2142" i="13" s="1"/>
  <c r="O2143" i="13" a="1"/>
  <c r="O2143" i="13" s="1"/>
  <c r="P2143" i="13" s="1"/>
  <c r="O2144" i="13" a="1"/>
  <c r="O2144" i="13" s="1"/>
  <c r="P2144" i="13" s="1"/>
  <c r="O2145" i="13" a="1"/>
  <c r="O2145" i="13" s="1"/>
  <c r="P2145" i="13" s="1"/>
  <c r="O2146" i="13" a="1"/>
  <c r="O2146" i="13" s="1"/>
  <c r="P2146" i="13" s="1"/>
  <c r="O2147" i="13" a="1"/>
  <c r="O2147" i="13" s="1"/>
  <c r="P2147" i="13" s="1"/>
  <c r="O2148" i="13" a="1"/>
  <c r="O2148" i="13" s="1"/>
  <c r="P2148" i="13" s="1"/>
  <c r="O2149" i="13" a="1"/>
  <c r="O2149" i="13" s="1"/>
  <c r="P2149" i="13" s="1"/>
  <c r="O2150" i="13" a="1"/>
  <c r="O2150" i="13" s="1"/>
  <c r="P2150" i="13" s="1"/>
  <c r="O2151" i="13" a="1"/>
  <c r="O2151" i="13" s="1"/>
  <c r="P2151" i="13" s="1"/>
  <c r="O2152" i="13" a="1"/>
  <c r="O2152" i="13" s="1"/>
  <c r="P2152" i="13" s="1"/>
  <c r="O2153" i="13" a="1"/>
  <c r="O2153" i="13" s="1"/>
  <c r="P2153" i="13" s="1"/>
  <c r="O2154" i="13" a="1"/>
  <c r="O2154" i="13" s="1"/>
  <c r="P2154" i="13" s="1"/>
  <c r="O2155" i="13" a="1"/>
  <c r="O2155" i="13" s="1"/>
  <c r="P2155" i="13" s="1"/>
  <c r="O2156" i="13" a="1"/>
  <c r="O2156" i="13" s="1"/>
  <c r="P2156" i="13" s="1"/>
  <c r="O2157" i="13" a="1"/>
  <c r="O2157" i="13" s="1"/>
  <c r="P2157" i="13" s="1"/>
  <c r="O2158" i="13" a="1"/>
  <c r="O2158" i="13" s="1"/>
  <c r="P2158" i="13" s="1"/>
  <c r="O2159" i="13" a="1"/>
  <c r="O2159" i="13" s="1"/>
  <c r="P2159" i="13" s="1"/>
  <c r="O2160" i="13" a="1"/>
  <c r="O2160" i="13" s="1"/>
  <c r="P2160" i="13" s="1"/>
  <c r="O2161" i="13" a="1"/>
  <c r="O2161" i="13" s="1"/>
  <c r="P2161" i="13" s="1"/>
  <c r="O2162" i="13" a="1"/>
  <c r="O2162" i="13" s="1"/>
  <c r="P2162" i="13" s="1"/>
  <c r="O2163" i="13" a="1"/>
  <c r="O2163" i="13" s="1"/>
  <c r="P2163" i="13" s="1"/>
  <c r="O2164" i="13" a="1"/>
  <c r="O2164" i="13" s="1"/>
  <c r="P2164" i="13" s="1"/>
  <c r="O2165" i="13" a="1"/>
  <c r="O2165" i="13" s="1"/>
  <c r="P2165" i="13" s="1"/>
  <c r="O2166" i="13" a="1"/>
  <c r="O2166" i="13" s="1"/>
  <c r="P2166" i="13" s="1"/>
  <c r="O2167" i="13" a="1"/>
  <c r="O2167" i="13" s="1"/>
  <c r="P2167" i="13" s="1"/>
  <c r="O2168" i="13" a="1"/>
  <c r="O2168" i="13" s="1"/>
  <c r="P2168" i="13" s="1"/>
  <c r="O2169" i="13" a="1"/>
  <c r="O2169" i="13" s="1"/>
  <c r="P2169" i="13" s="1"/>
  <c r="O2170" i="13" a="1"/>
  <c r="O2170" i="13" s="1"/>
  <c r="P2170" i="13" s="1"/>
  <c r="O2171" i="13" a="1"/>
  <c r="O2171" i="13" s="1"/>
  <c r="P2171" i="13" s="1"/>
  <c r="O2172" i="13" a="1"/>
  <c r="O2172" i="13" s="1"/>
  <c r="P2172" i="13" s="1"/>
  <c r="O2173" i="13" a="1"/>
  <c r="O2173" i="13" s="1"/>
  <c r="P2173" i="13" s="1"/>
  <c r="O2174" i="13" a="1"/>
  <c r="O2174" i="13" s="1"/>
  <c r="P2174" i="13" s="1"/>
  <c r="O2175" i="13" a="1"/>
  <c r="O2175" i="13" s="1"/>
  <c r="P2175" i="13" s="1"/>
  <c r="O2176" i="13" a="1"/>
  <c r="O2176" i="13" s="1"/>
  <c r="P2176" i="13" s="1"/>
  <c r="O2177" i="13" a="1"/>
  <c r="O2177" i="13" s="1"/>
  <c r="P2177" i="13" s="1"/>
  <c r="O2178" i="13" a="1"/>
  <c r="O2178" i="13" s="1"/>
  <c r="P2178" i="13" s="1"/>
  <c r="O2179" i="13" a="1"/>
  <c r="O2179" i="13" s="1"/>
  <c r="P2179" i="13" s="1"/>
  <c r="O2180" i="13" a="1"/>
  <c r="O2180" i="13" s="1"/>
  <c r="P2180" i="13" s="1"/>
  <c r="O2181" i="13" a="1"/>
  <c r="O2181" i="13" s="1"/>
  <c r="P2181" i="13" s="1"/>
  <c r="O2182" i="13" a="1"/>
  <c r="O2182" i="13" s="1"/>
  <c r="P2182" i="13" s="1"/>
  <c r="O2183" i="13" a="1"/>
  <c r="O2183" i="13" s="1"/>
  <c r="P2183" i="13" s="1"/>
  <c r="O2184" i="13" a="1"/>
  <c r="O2184" i="13" s="1"/>
  <c r="P2184" i="13" s="1"/>
  <c r="O2185" i="13" a="1"/>
  <c r="O2185" i="13" s="1"/>
  <c r="P2185" i="13" s="1"/>
  <c r="O2186" i="13" a="1"/>
  <c r="O2186" i="13" s="1"/>
  <c r="P2186" i="13" s="1"/>
  <c r="O2187" i="13" a="1"/>
  <c r="O2187" i="13" s="1"/>
  <c r="P2187" i="13" s="1"/>
  <c r="O2188" i="13" a="1"/>
  <c r="O2188" i="13" s="1"/>
  <c r="P2188" i="13" s="1"/>
  <c r="O2189" i="13" a="1"/>
  <c r="O2189" i="13" s="1"/>
  <c r="P2189" i="13" s="1"/>
  <c r="O2190" i="13" a="1"/>
  <c r="O2190" i="13" s="1"/>
  <c r="P2190" i="13" s="1"/>
  <c r="O2191" i="13" a="1"/>
  <c r="O2191" i="13" s="1"/>
  <c r="P2191" i="13" s="1"/>
  <c r="O2192" i="13" a="1"/>
  <c r="O2192" i="13" s="1"/>
  <c r="P2192" i="13" s="1"/>
  <c r="O2193" i="13" a="1"/>
  <c r="O2193" i="13" s="1"/>
  <c r="P2193" i="13" s="1"/>
  <c r="O2194" i="13" a="1"/>
  <c r="O2194" i="13" s="1"/>
  <c r="P2194" i="13" s="1"/>
  <c r="O2195" i="13" a="1"/>
  <c r="O2195" i="13" s="1"/>
  <c r="P2195" i="13" s="1"/>
  <c r="O2196" i="13" a="1"/>
  <c r="O2196" i="13" s="1"/>
  <c r="P2196" i="13" s="1"/>
  <c r="O2197" i="13" a="1"/>
  <c r="O2197" i="13" s="1"/>
  <c r="P2197" i="13" s="1"/>
  <c r="O2198" i="13" a="1"/>
  <c r="O2198" i="13" s="1"/>
  <c r="P2198" i="13" s="1"/>
  <c r="O2199" i="13" a="1"/>
  <c r="O2199" i="13" s="1"/>
  <c r="P2199" i="13" s="1"/>
  <c r="O2200" i="13" a="1"/>
  <c r="O2200" i="13" s="1"/>
  <c r="P2200" i="13" s="1"/>
  <c r="O2201" i="13" a="1"/>
  <c r="O2201" i="13" s="1"/>
  <c r="P2201" i="13" s="1"/>
  <c r="O2202" i="13" a="1"/>
  <c r="O2202" i="13" s="1"/>
  <c r="P2202" i="13" s="1"/>
  <c r="O2203" i="13" a="1"/>
  <c r="O2203" i="13" s="1"/>
  <c r="P2203" i="13" s="1"/>
  <c r="O2204" i="13" a="1"/>
  <c r="O2204" i="13" s="1"/>
  <c r="P2204" i="13" s="1"/>
  <c r="O2205" i="13" a="1"/>
  <c r="O2205" i="13" s="1"/>
  <c r="P2205" i="13" s="1"/>
  <c r="O2206" i="13" a="1"/>
  <c r="O2206" i="13" s="1"/>
  <c r="P2206" i="13" s="1"/>
  <c r="O2207" i="13" a="1"/>
  <c r="O2207" i="13" s="1"/>
  <c r="P2207" i="13" s="1"/>
  <c r="O2208" i="13" a="1"/>
  <c r="O2208" i="13" s="1"/>
  <c r="P2208" i="13" s="1"/>
  <c r="O2209" i="13" a="1"/>
  <c r="O2209" i="13" s="1"/>
  <c r="P2209" i="13" s="1"/>
  <c r="O2210" i="13" a="1"/>
  <c r="O2210" i="13" s="1"/>
  <c r="P2210" i="13" s="1"/>
  <c r="O2211" i="13" a="1"/>
  <c r="O2211" i="13" s="1"/>
  <c r="P2211" i="13" s="1"/>
  <c r="O2212" i="13" a="1"/>
  <c r="O2212" i="13" s="1"/>
  <c r="P2212" i="13" s="1"/>
  <c r="O2213" i="13" a="1"/>
  <c r="O2213" i="13" s="1"/>
  <c r="P2213" i="13" s="1"/>
  <c r="O2214" i="13" a="1"/>
  <c r="O2214" i="13" s="1"/>
  <c r="P2214" i="13" s="1"/>
  <c r="O2215" i="13" a="1"/>
  <c r="O2215" i="13" s="1"/>
  <c r="P2215" i="13" s="1"/>
  <c r="O2216" i="13" a="1"/>
  <c r="O2216" i="13" s="1"/>
  <c r="P2216" i="13" s="1"/>
  <c r="O2217" i="13" a="1"/>
  <c r="O2217" i="13" s="1"/>
  <c r="P2217" i="13" s="1"/>
  <c r="O2218" i="13" a="1"/>
  <c r="O2218" i="13" s="1"/>
  <c r="P2218" i="13" s="1"/>
  <c r="O2219" i="13" a="1"/>
  <c r="O2219" i="13" s="1"/>
  <c r="P2219" i="13" s="1"/>
  <c r="O2220" i="13" a="1"/>
  <c r="O2220" i="13" s="1"/>
  <c r="P2220" i="13" s="1"/>
  <c r="O2221" i="13" a="1"/>
  <c r="O2221" i="13" s="1"/>
  <c r="P2221" i="13" s="1"/>
  <c r="O2222" i="13" a="1"/>
  <c r="O2222" i="13" s="1"/>
  <c r="P2222" i="13" s="1"/>
  <c r="O2223" i="13" a="1"/>
  <c r="O2223" i="13" s="1"/>
  <c r="P2223" i="13" s="1"/>
  <c r="O2224" i="13" a="1"/>
  <c r="O2224" i="13" s="1"/>
  <c r="P2224" i="13" s="1"/>
  <c r="O2225" i="13" a="1"/>
  <c r="O2225" i="13" s="1"/>
  <c r="P2225" i="13" s="1"/>
  <c r="O2226" i="13" a="1"/>
  <c r="O2226" i="13" s="1"/>
  <c r="P2226" i="13" s="1"/>
  <c r="O2227" i="13" a="1"/>
  <c r="O2227" i="13" s="1"/>
  <c r="P2227" i="13" s="1"/>
  <c r="O2228" i="13" a="1"/>
  <c r="O2228" i="13" s="1"/>
  <c r="P2228" i="13" s="1"/>
  <c r="O2229" i="13" a="1"/>
  <c r="O2229" i="13" s="1"/>
  <c r="P2229" i="13" s="1"/>
  <c r="O2230" i="13" a="1"/>
  <c r="O2230" i="13" s="1"/>
  <c r="P2230" i="13" s="1"/>
  <c r="O2231" i="13" a="1"/>
  <c r="O2231" i="13" s="1"/>
  <c r="P2231" i="13" s="1"/>
  <c r="O2232" i="13" a="1"/>
  <c r="O2232" i="13" s="1"/>
  <c r="P2232" i="13" s="1"/>
  <c r="O2233" i="13" a="1"/>
  <c r="O2233" i="13" s="1"/>
  <c r="P2233" i="13" s="1"/>
  <c r="O2234" i="13" a="1"/>
  <c r="O2234" i="13" s="1"/>
  <c r="P2234" i="13" s="1"/>
  <c r="O2235" i="13" a="1"/>
  <c r="O2235" i="13" s="1"/>
  <c r="P2235" i="13" s="1"/>
  <c r="O2236" i="13" a="1"/>
  <c r="O2236" i="13" s="1"/>
  <c r="P2236" i="13" s="1"/>
  <c r="O2237" i="13" a="1"/>
  <c r="O2237" i="13" s="1"/>
  <c r="P2237" i="13" s="1"/>
  <c r="O2238" i="13" a="1"/>
  <c r="O2238" i="13" s="1"/>
  <c r="P2238" i="13" s="1"/>
  <c r="O2239" i="13" a="1"/>
  <c r="O2239" i="13" s="1"/>
  <c r="P2239" i="13" s="1"/>
  <c r="O2240" i="13" a="1"/>
  <c r="O2240" i="13" s="1"/>
  <c r="P2240" i="13" s="1"/>
  <c r="O2241" i="13" a="1"/>
  <c r="O2241" i="13" s="1"/>
  <c r="P2241" i="13" s="1"/>
  <c r="O2242" i="13" a="1"/>
  <c r="O2242" i="13" s="1"/>
  <c r="P2242" i="13" s="1"/>
  <c r="O2243" i="13" a="1"/>
  <c r="O2243" i="13" s="1"/>
  <c r="P2243" i="13" s="1"/>
  <c r="O2244" i="13" a="1"/>
  <c r="O2244" i="13"/>
  <c r="P2244" i="13" s="1"/>
  <c r="O2245" i="13" a="1"/>
  <c r="O2245" i="13" s="1"/>
  <c r="P2245" i="13" s="1"/>
  <c r="O2246" i="13" a="1"/>
  <c r="O2246" i="13" s="1"/>
  <c r="P2246" i="13" s="1"/>
  <c r="O2247" i="13" a="1"/>
  <c r="O2247" i="13" s="1"/>
  <c r="P2247" i="13" s="1"/>
  <c r="O2248" i="13" a="1"/>
  <c r="O2248" i="13" s="1"/>
  <c r="P2248" i="13" s="1"/>
  <c r="O2249" i="13" a="1"/>
  <c r="O2249" i="13" s="1"/>
  <c r="P2249" i="13" s="1"/>
  <c r="O2250" i="13" a="1"/>
  <c r="O2250" i="13" s="1"/>
  <c r="P2250" i="13" s="1"/>
  <c r="O2251" i="13" a="1"/>
  <c r="O2251" i="13" s="1"/>
  <c r="P2251" i="13" s="1"/>
  <c r="O2252" i="13" a="1"/>
  <c r="O2252" i="13" s="1"/>
  <c r="P2252" i="13" s="1"/>
  <c r="O2253" i="13" a="1"/>
  <c r="O2253" i="13" s="1"/>
  <c r="P2253" i="13" s="1"/>
  <c r="O2254" i="13" a="1"/>
  <c r="O2254" i="13" s="1"/>
  <c r="P2254" i="13" s="1"/>
  <c r="O2255" i="13" a="1"/>
  <c r="O2255" i="13" s="1"/>
  <c r="P2255" i="13" s="1"/>
  <c r="O2256" i="13" a="1"/>
  <c r="O2256" i="13" s="1"/>
  <c r="P2256" i="13" s="1"/>
  <c r="O2257" i="13" a="1"/>
  <c r="O2257" i="13" s="1"/>
  <c r="P2257" i="13" s="1"/>
  <c r="O2258" i="13" a="1"/>
  <c r="O2258" i="13" s="1"/>
  <c r="P2258" i="13" s="1"/>
  <c r="O2259" i="13" a="1"/>
  <c r="O2259" i="13"/>
  <c r="P2259" i="13" s="1"/>
  <c r="O2260" i="13" a="1"/>
  <c r="O2260" i="13" s="1"/>
  <c r="P2260" i="13" s="1"/>
  <c r="O2261" i="13" a="1"/>
  <c r="O2261" i="13" s="1"/>
  <c r="P2261" i="13" s="1"/>
  <c r="O2262" i="13" a="1"/>
  <c r="O2262" i="13" s="1"/>
  <c r="P2262" i="13" s="1"/>
  <c r="O2263" i="13" a="1"/>
  <c r="O2263" i="13" s="1"/>
  <c r="P2263" i="13" s="1"/>
  <c r="O2264" i="13" a="1"/>
  <c r="O2264" i="13" s="1"/>
  <c r="P2264" i="13" s="1"/>
  <c r="O2265" i="13" a="1"/>
  <c r="O2265" i="13" s="1"/>
  <c r="P2265" i="13" s="1"/>
  <c r="O2266" i="13" a="1"/>
  <c r="O2266" i="13" s="1"/>
  <c r="P2266" i="13" s="1"/>
  <c r="O2267" i="13" a="1"/>
  <c r="O2267" i="13" s="1"/>
  <c r="P2267" i="13" s="1"/>
  <c r="O2268" i="13" a="1"/>
  <c r="O2268" i="13" s="1"/>
  <c r="P2268" i="13" s="1"/>
  <c r="O2269" i="13" a="1"/>
  <c r="O2269" i="13" s="1"/>
  <c r="P2269" i="13" s="1"/>
  <c r="O2270" i="13" a="1"/>
  <c r="O2270" i="13" s="1"/>
  <c r="P2270" i="13" s="1"/>
  <c r="O2271" i="13" a="1"/>
  <c r="O2271" i="13" s="1"/>
  <c r="P2271" i="13" s="1"/>
  <c r="O2272" i="13" a="1"/>
  <c r="O2272" i="13" s="1"/>
  <c r="P2272" i="13" s="1"/>
  <c r="O2273" i="13" a="1"/>
  <c r="O2273" i="13" s="1"/>
  <c r="P2273" i="13" s="1"/>
  <c r="O2274" i="13" a="1"/>
  <c r="O2274" i="13" s="1"/>
  <c r="P2274" i="13" s="1"/>
  <c r="O2275" i="13" a="1"/>
  <c r="O2275" i="13" s="1"/>
  <c r="P2275" i="13" s="1"/>
  <c r="O2276" i="13" a="1"/>
  <c r="O2276" i="13" s="1"/>
  <c r="P2276" i="13" s="1"/>
  <c r="O2277" i="13" a="1"/>
  <c r="O2277" i="13" s="1"/>
  <c r="P2277" i="13" s="1"/>
  <c r="O2278" i="13" a="1"/>
  <c r="O2278" i="13" s="1"/>
  <c r="P2278" i="13" s="1"/>
  <c r="O2279" i="13" a="1"/>
  <c r="O2279" i="13" s="1"/>
  <c r="P2279" i="13" s="1"/>
  <c r="O2280" i="13" a="1"/>
  <c r="O2280" i="13" s="1"/>
  <c r="P2280" i="13" s="1"/>
  <c r="O2281" i="13" a="1"/>
  <c r="O2281" i="13" s="1"/>
  <c r="P2281" i="13" s="1"/>
  <c r="O2282" i="13" a="1"/>
  <c r="O2282" i="13" s="1"/>
  <c r="P2282" i="13" s="1"/>
  <c r="O2283" i="13" a="1"/>
  <c r="O2283" i="13" s="1"/>
  <c r="P2283" i="13" s="1"/>
  <c r="O2284" i="13" a="1"/>
  <c r="O2284" i="13" s="1"/>
  <c r="P2284" i="13" s="1"/>
  <c r="O2285" i="13" a="1"/>
  <c r="O2285" i="13" s="1"/>
  <c r="P2285" i="13" s="1"/>
  <c r="O2286" i="13" a="1"/>
  <c r="O2286" i="13" s="1"/>
  <c r="P2286" i="13" s="1"/>
  <c r="O2287" i="13" a="1"/>
  <c r="O2287" i="13" s="1"/>
  <c r="P2287" i="13" s="1"/>
  <c r="O2288" i="13" a="1"/>
  <c r="O2288" i="13" s="1"/>
  <c r="P2288" i="13" s="1"/>
  <c r="O2289" i="13" a="1"/>
  <c r="O2289" i="13" s="1"/>
  <c r="P2289" i="13" s="1"/>
  <c r="O2290" i="13" a="1"/>
  <c r="O2290" i="13" s="1"/>
  <c r="P2290" i="13" s="1"/>
  <c r="O2291" i="13" a="1"/>
  <c r="O2291" i="13" s="1"/>
  <c r="P2291" i="13" s="1"/>
  <c r="O2292" i="13" a="1"/>
  <c r="O2292" i="13" s="1"/>
  <c r="P2292" i="13" s="1"/>
  <c r="O2293" i="13" a="1"/>
  <c r="O2293" i="13" s="1"/>
  <c r="P2293" i="13" s="1"/>
  <c r="O2294" i="13" a="1"/>
  <c r="O2294" i="13" s="1"/>
  <c r="P2294" i="13" s="1"/>
  <c r="O2295" i="13" a="1"/>
  <c r="O2295" i="13" s="1"/>
  <c r="P2295" i="13" s="1"/>
  <c r="O2296" i="13" a="1"/>
  <c r="O2296" i="13" s="1"/>
  <c r="P2296" i="13" s="1"/>
  <c r="O2297" i="13" a="1"/>
  <c r="O2297" i="13" s="1"/>
  <c r="P2297" i="13" s="1"/>
  <c r="O2298" i="13" a="1"/>
  <c r="O2298" i="13" s="1"/>
  <c r="P2298" i="13" s="1"/>
  <c r="O2299" i="13" a="1"/>
  <c r="O2299" i="13" s="1"/>
  <c r="P2299" i="13" s="1"/>
  <c r="O2300" i="13" a="1"/>
  <c r="O2300" i="13" s="1"/>
  <c r="P2300" i="13" s="1"/>
  <c r="O2301" i="13" a="1"/>
  <c r="O2301" i="13" s="1"/>
  <c r="P2301" i="13" s="1"/>
  <c r="O2302" i="13" a="1"/>
  <c r="O2302" i="13" s="1"/>
  <c r="P2302" i="13" s="1"/>
  <c r="O2303" i="13" a="1"/>
  <c r="O2303" i="13" s="1"/>
  <c r="P2303" i="13" s="1"/>
  <c r="O2304" i="13" a="1"/>
  <c r="O2304" i="13" s="1"/>
  <c r="P2304" i="13" s="1"/>
  <c r="O2305" i="13" a="1"/>
  <c r="O2305" i="13" s="1"/>
  <c r="P2305" i="13" s="1"/>
  <c r="O2306" i="13" a="1"/>
  <c r="O2306" i="13" s="1"/>
  <c r="P2306" i="13" s="1"/>
  <c r="O2307" i="13" a="1"/>
  <c r="O2307" i="13" s="1"/>
  <c r="P2307" i="13" s="1"/>
  <c r="O2308" i="13" a="1"/>
  <c r="O2308" i="13" s="1"/>
  <c r="P2308" i="13" s="1"/>
  <c r="O2309" i="13" a="1"/>
  <c r="O2309" i="13" s="1"/>
  <c r="P2309" i="13" s="1"/>
  <c r="O2310" i="13" a="1"/>
  <c r="O2310" i="13" s="1"/>
  <c r="P2310" i="13" s="1"/>
  <c r="O2311" i="13" a="1"/>
  <c r="O2311" i="13" s="1"/>
  <c r="P2311" i="13" s="1"/>
  <c r="O2312" i="13" a="1"/>
  <c r="O2312" i="13" s="1"/>
  <c r="P2312" i="13" s="1"/>
  <c r="O2313" i="13" a="1"/>
  <c r="O2313" i="13" s="1"/>
  <c r="P2313" i="13" s="1"/>
  <c r="O2314" i="13" a="1"/>
  <c r="O2314" i="13" s="1"/>
  <c r="P2314" i="13" s="1"/>
  <c r="O2315" i="13" a="1"/>
  <c r="O2315" i="13" s="1"/>
  <c r="P2315" i="13" s="1"/>
  <c r="O2316" i="13" a="1"/>
  <c r="O2316" i="13" s="1"/>
  <c r="P2316" i="13" s="1"/>
  <c r="O2317" i="13" a="1"/>
  <c r="O2317" i="13" s="1"/>
  <c r="P2317" i="13" s="1"/>
  <c r="O2318" i="13" a="1"/>
  <c r="O2318" i="13" s="1"/>
  <c r="P2318" i="13" s="1"/>
  <c r="O2319" i="13" a="1"/>
  <c r="O2319" i="13" s="1"/>
  <c r="P2319" i="13" s="1"/>
  <c r="O2320" i="13" a="1"/>
  <c r="O2320" i="13" s="1"/>
  <c r="P2320" i="13" s="1"/>
  <c r="O2321" i="13" a="1"/>
  <c r="O2321" i="13" s="1"/>
  <c r="P2321" i="13" s="1"/>
  <c r="O2322" i="13" a="1"/>
  <c r="O2322" i="13" s="1"/>
  <c r="P2322" i="13" s="1"/>
  <c r="O2323" i="13" a="1"/>
  <c r="O2323" i="13" s="1"/>
  <c r="P2323" i="13" s="1"/>
  <c r="O2324" i="13" a="1"/>
  <c r="O2324" i="13" s="1"/>
  <c r="P2324" i="13" s="1"/>
  <c r="O2325" i="13" a="1"/>
  <c r="O2325" i="13" s="1"/>
  <c r="P2325" i="13" s="1"/>
  <c r="O2326" i="13" a="1"/>
  <c r="O2326" i="13" s="1"/>
  <c r="P2326" i="13" s="1"/>
  <c r="O2327" i="13" a="1"/>
  <c r="O2327" i="13" s="1"/>
  <c r="P2327" i="13" s="1"/>
  <c r="O2328" i="13" a="1"/>
  <c r="O2328" i="13" s="1"/>
  <c r="P2328" i="13" s="1"/>
  <c r="O2329" i="13" a="1"/>
  <c r="O2329" i="13" s="1"/>
  <c r="P2329" i="13" s="1"/>
  <c r="O2330" i="13" a="1"/>
  <c r="O2330" i="13" s="1"/>
  <c r="P2330" i="13" s="1"/>
  <c r="O2331" i="13" a="1"/>
  <c r="O2331" i="13" s="1"/>
  <c r="P2331" i="13" s="1"/>
  <c r="O2332" i="13" a="1"/>
  <c r="O2332" i="13" s="1"/>
  <c r="P2332" i="13" s="1"/>
  <c r="O2333" i="13" a="1"/>
  <c r="O2333" i="13" s="1"/>
  <c r="P2333" i="13" s="1"/>
  <c r="O2334" i="13" a="1"/>
  <c r="O2334" i="13" s="1"/>
  <c r="P2334" i="13" s="1"/>
  <c r="O2335" i="13" a="1"/>
  <c r="O2335" i="13" s="1"/>
  <c r="P2335" i="13" s="1"/>
  <c r="O2336" i="13" a="1"/>
  <c r="O2336" i="13" s="1"/>
  <c r="P2336" i="13" s="1"/>
  <c r="O2337" i="13" a="1"/>
  <c r="O2337" i="13" s="1"/>
  <c r="P2337" i="13" s="1"/>
  <c r="O2338" i="13" a="1"/>
  <c r="O2338" i="13" s="1"/>
  <c r="P2338" i="13" s="1"/>
  <c r="O2339" i="13" a="1"/>
  <c r="O2339" i="13" s="1"/>
  <c r="P2339" i="13" s="1"/>
  <c r="O2340" i="13" a="1"/>
  <c r="O2340" i="13" s="1"/>
  <c r="P2340" i="13" s="1"/>
  <c r="O2341" i="13" a="1"/>
  <c r="O2341" i="13" s="1"/>
  <c r="P2341" i="13" s="1"/>
  <c r="O2342" i="13" a="1"/>
  <c r="O2342" i="13" s="1"/>
  <c r="P2342" i="13" s="1"/>
  <c r="O2343" i="13" a="1"/>
  <c r="O2343" i="13" s="1"/>
  <c r="P2343" i="13" s="1"/>
  <c r="O2344" i="13" a="1"/>
  <c r="O2344" i="13" s="1"/>
  <c r="P2344" i="13" s="1"/>
  <c r="O2345" i="13" a="1"/>
  <c r="O2345" i="13" s="1"/>
  <c r="P2345" i="13" s="1"/>
  <c r="O2346" i="13" a="1"/>
  <c r="O2346" i="13" s="1"/>
  <c r="P2346" i="13" s="1"/>
  <c r="O2347" i="13" a="1"/>
  <c r="O2347" i="13" s="1"/>
  <c r="P2347" i="13" s="1"/>
  <c r="O2348" i="13" a="1"/>
  <c r="O2348" i="13" s="1"/>
  <c r="P2348" i="13" s="1"/>
  <c r="O2349" i="13" a="1"/>
  <c r="O2349" i="13" s="1"/>
  <c r="P2349" i="13" s="1"/>
  <c r="O2350" i="13" a="1"/>
  <c r="O2350" i="13" s="1"/>
  <c r="P2350" i="13" s="1"/>
  <c r="O2351" i="13" a="1"/>
  <c r="O2351" i="13" s="1"/>
  <c r="P2351" i="13" s="1"/>
  <c r="O2352" i="13" a="1"/>
  <c r="O2352" i="13" s="1"/>
  <c r="P2352" i="13" s="1"/>
  <c r="O2353" i="13" a="1"/>
  <c r="O2353" i="13" s="1"/>
  <c r="P2353" i="13" s="1"/>
  <c r="O2354" i="13" a="1"/>
  <c r="O2354" i="13" s="1"/>
  <c r="P2354" i="13" s="1"/>
  <c r="O2355" i="13" a="1"/>
  <c r="O2355" i="13" s="1"/>
  <c r="P2355" i="13" s="1"/>
  <c r="O2356" i="13" a="1"/>
  <c r="O2356" i="13" s="1"/>
  <c r="P2356" i="13" s="1"/>
  <c r="O2357" i="13" a="1"/>
  <c r="O2357" i="13" s="1"/>
  <c r="P2357" i="13" s="1"/>
  <c r="O2358" i="13" a="1"/>
  <c r="O2358" i="13" s="1"/>
  <c r="P2358" i="13" s="1"/>
  <c r="O2359" i="13" a="1"/>
  <c r="O2359" i="13" s="1"/>
  <c r="P2359" i="13" s="1"/>
  <c r="O2360" i="13" a="1"/>
  <c r="O2360" i="13" s="1"/>
  <c r="P2360" i="13" s="1"/>
  <c r="O2361" i="13" a="1"/>
  <c r="O2361" i="13" s="1"/>
  <c r="P2361" i="13" s="1"/>
  <c r="O2362" i="13" a="1"/>
  <c r="O2362" i="13" s="1"/>
  <c r="P2362" i="13" s="1"/>
  <c r="O2363" i="13" a="1"/>
  <c r="O2363" i="13" s="1"/>
  <c r="P2363" i="13" s="1"/>
  <c r="O2364" i="13" a="1"/>
  <c r="O2364" i="13" s="1"/>
  <c r="P2364" i="13" s="1"/>
  <c r="O2365" i="13" a="1"/>
  <c r="O2365" i="13" s="1"/>
  <c r="P2365" i="13" s="1"/>
  <c r="O2366" i="13" a="1"/>
  <c r="O2366" i="13" s="1"/>
  <c r="P2366" i="13" s="1"/>
  <c r="O2367" i="13" a="1"/>
  <c r="O2367" i="13" s="1"/>
  <c r="P2367" i="13" s="1"/>
  <c r="O2368" i="13" a="1"/>
  <c r="O2368" i="13" s="1"/>
  <c r="P2368" i="13" s="1"/>
  <c r="O2369" i="13" a="1"/>
  <c r="O2369" i="13" s="1"/>
  <c r="P2369" i="13" s="1"/>
  <c r="O2370" i="13" a="1"/>
  <c r="O2370" i="13" s="1"/>
  <c r="P2370" i="13" s="1"/>
  <c r="O2371" i="13" a="1"/>
  <c r="O2371" i="13" s="1"/>
  <c r="P2371" i="13" s="1"/>
  <c r="O2372" i="13" a="1"/>
  <c r="O2372" i="13" s="1"/>
  <c r="P2372" i="13" s="1"/>
  <c r="O2373" i="13" a="1"/>
  <c r="O2373" i="13" s="1"/>
  <c r="P2373" i="13" s="1"/>
  <c r="O2374" i="13" a="1"/>
  <c r="O2374" i="13" s="1"/>
  <c r="P2374" i="13" s="1"/>
  <c r="O2375" i="13" a="1"/>
  <c r="O2375" i="13" s="1"/>
  <c r="P2375" i="13" s="1"/>
  <c r="O2376" i="13" a="1"/>
  <c r="O2376" i="13" s="1"/>
  <c r="P2376" i="13" s="1"/>
  <c r="O2377" i="13" a="1"/>
  <c r="O2377" i="13" s="1"/>
  <c r="P2377" i="13" s="1"/>
  <c r="O2378" i="13" a="1"/>
  <c r="O2378" i="13" s="1"/>
  <c r="P2378" i="13" s="1"/>
  <c r="O2379" i="13" a="1"/>
  <c r="O2379" i="13" s="1"/>
  <c r="P2379" i="13" s="1"/>
  <c r="O2380" i="13" a="1"/>
  <c r="O2380" i="13" s="1"/>
  <c r="P2380" i="13" s="1"/>
  <c r="O2381" i="13" a="1"/>
  <c r="O2381" i="13" s="1"/>
  <c r="P2381" i="13" s="1"/>
  <c r="O2382" i="13" a="1"/>
  <c r="O2382" i="13" s="1"/>
  <c r="P2382" i="13" s="1"/>
  <c r="O2383" i="13" a="1"/>
  <c r="O2383" i="13" s="1"/>
  <c r="P2383" i="13" s="1"/>
  <c r="O2384" i="13" a="1"/>
  <c r="O2384" i="13" s="1"/>
  <c r="P2384" i="13" s="1"/>
  <c r="O2385" i="13" a="1"/>
  <c r="O2385" i="13" s="1"/>
  <c r="P2385" i="13" s="1"/>
  <c r="O2386" i="13" a="1"/>
  <c r="O2386" i="13" s="1"/>
  <c r="P2386" i="13" s="1"/>
  <c r="O2387" i="13" a="1"/>
  <c r="O2387" i="13" s="1"/>
  <c r="P2387" i="13" s="1"/>
  <c r="O2388" i="13" a="1"/>
  <c r="O2388" i="13" s="1"/>
  <c r="P2388" i="13" s="1"/>
  <c r="O2389" i="13" a="1"/>
  <c r="O2389" i="13" s="1"/>
  <c r="P2389" i="13" s="1"/>
  <c r="O2390" i="13" a="1"/>
  <c r="O2390" i="13" s="1"/>
  <c r="P2390" i="13" s="1"/>
  <c r="O2391" i="13" a="1"/>
  <c r="O2391" i="13" s="1"/>
  <c r="P2391" i="13" s="1"/>
  <c r="O2392" i="13" a="1"/>
  <c r="O2392" i="13" s="1"/>
  <c r="P2392" i="13" s="1"/>
  <c r="O2393" i="13" a="1"/>
  <c r="O2393" i="13" s="1"/>
  <c r="P2393" i="13" s="1"/>
  <c r="O2394" i="13" a="1"/>
  <c r="O2394" i="13" s="1"/>
  <c r="P2394" i="13" s="1"/>
  <c r="O2395" i="13" a="1"/>
  <c r="O2395" i="13" s="1"/>
  <c r="P2395" i="13" s="1"/>
  <c r="O2396" i="13" a="1"/>
  <c r="O2396" i="13" s="1"/>
  <c r="P2396" i="13" s="1"/>
  <c r="O2397" i="13" a="1"/>
  <c r="O2397" i="13" s="1"/>
  <c r="P2397" i="13" s="1"/>
  <c r="O2398" i="13" a="1"/>
  <c r="O2398" i="13" s="1"/>
  <c r="P2398" i="13" s="1"/>
  <c r="O2399" i="13" a="1"/>
  <c r="O2399" i="13" s="1"/>
  <c r="P2399" i="13" s="1"/>
  <c r="O2400" i="13" a="1"/>
  <c r="O2400" i="13" s="1"/>
  <c r="P2400" i="13" s="1"/>
  <c r="O2401" i="13" a="1"/>
  <c r="O2401" i="13" s="1"/>
  <c r="P2401" i="13" s="1"/>
  <c r="O2402" i="13" a="1"/>
  <c r="O2402" i="13" s="1"/>
  <c r="P2402" i="13" s="1"/>
  <c r="O2403" i="13" a="1"/>
  <c r="O2403" i="13" s="1"/>
  <c r="P2403" i="13" s="1"/>
  <c r="O2404" i="13" a="1"/>
  <c r="O2404" i="13" s="1"/>
  <c r="P2404" i="13" s="1"/>
  <c r="O2405" i="13" a="1"/>
  <c r="O2405" i="13" s="1"/>
  <c r="P2405" i="13" s="1"/>
  <c r="O2406" i="13" a="1"/>
  <c r="O2406" i="13" s="1"/>
  <c r="P2406" i="13" s="1"/>
  <c r="O2407" i="13" a="1"/>
  <c r="O2407" i="13" s="1"/>
  <c r="P2407" i="13" s="1"/>
  <c r="O2408" i="13" a="1"/>
  <c r="O2408" i="13" s="1"/>
  <c r="P2408" i="13" s="1"/>
  <c r="O2409" i="13" a="1"/>
  <c r="O2409" i="13" s="1"/>
  <c r="P2409" i="13" s="1"/>
  <c r="O2410" i="13" a="1"/>
  <c r="O2410" i="13" s="1"/>
  <c r="P2410" i="13" s="1"/>
  <c r="O2411" i="13" a="1"/>
  <c r="O2411" i="13" s="1"/>
  <c r="P2411" i="13" s="1"/>
  <c r="O2412" i="13" a="1"/>
  <c r="O2412" i="13" s="1"/>
  <c r="P2412" i="13" s="1"/>
  <c r="O2413" i="13" a="1"/>
  <c r="O2413" i="13" s="1"/>
  <c r="P2413" i="13" s="1"/>
  <c r="O2414" i="13" a="1"/>
  <c r="O2414" i="13" s="1"/>
  <c r="P2414" i="13" s="1"/>
  <c r="O2415" i="13" a="1"/>
  <c r="O2415" i="13" s="1"/>
  <c r="P2415" i="13" s="1"/>
  <c r="O2416" i="13" a="1"/>
  <c r="O2416" i="13" s="1"/>
  <c r="P2416" i="13" s="1"/>
  <c r="O2417" i="13" a="1"/>
  <c r="O2417" i="13" s="1"/>
  <c r="P2417" i="13" s="1"/>
  <c r="O2418" i="13" a="1"/>
  <c r="O2418" i="13" s="1"/>
  <c r="P2418" i="13" s="1"/>
  <c r="O2419" i="13" a="1"/>
  <c r="O2419" i="13" s="1"/>
  <c r="P2419" i="13" s="1"/>
  <c r="O2420" i="13" a="1"/>
  <c r="O2420" i="13" s="1"/>
  <c r="P2420" i="13" s="1"/>
  <c r="O2421" i="13" a="1"/>
  <c r="O2421" i="13" s="1"/>
  <c r="P2421" i="13" s="1"/>
  <c r="O2422" i="13" a="1"/>
  <c r="O2422" i="13" s="1"/>
  <c r="P2422" i="13" s="1"/>
  <c r="O2423" i="13" a="1"/>
  <c r="O2423" i="13" s="1"/>
  <c r="P2423" i="13" s="1"/>
  <c r="O2424" i="13" a="1"/>
  <c r="O2424" i="13" s="1"/>
  <c r="P2424" i="13" s="1"/>
  <c r="O2425" i="13" a="1"/>
  <c r="O2425" i="13" s="1"/>
  <c r="P2425" i="13" s="1"/>
  <c r="O2426" i="13" a="1"/>
  <c r="O2426" i="13" s="1"/>
  <c r="P2426" i="13" s="1"/>
  <c r="O2427" i="13" a="1"/>
  <c r="O2427" i="13" s="1"/>
  <c r="P2427" i="13" s="1"/>
  <c r="O2428" i="13" a="1"/>
  <c r="O2428" i="13" s="1"/>
  <c r="P2428" i="13" s="1"/>
  <c r="O2429" i="13" a="1"/>
  <c r="O2429" i="13" s="1"/>
  <c r="P2429" i="13" s="1"/>
  <c r="O2430" i="13" a="1"/>
  <c r="O2430" i="13" s="1"/>
  <c r="P2430" i="13" s="1"/>
  <c r="O2431" i="13" a="1"/>
  <c r="O2431" i="13" s="1"/>
  <c r="P2431" i="13" s="1"/>
  <c r="O2432" i="13" a="1"/>
  <c r="O2432" i="13" s="1"/>
  <c r="P2432" i="13" s="1"/>
  <c r="O2433" i="13" a="1"/>
  <c r="O2433" i="13" s="1"/>
  <c r="P2433" i="13" s="1"/>
  <c r="O2434" i="13" a="1"/>
  <c r="O2434" i="13" s="1"/>
  <c r="P2434" i="13" s="1"/>
  <c r="O2435" i="13" a="1"/>
  <c r="O2435" i="13" s="1"/>
  <c r="P2435" i="13" s="1"/>
  <c r="O2436" i="13" a="1"/>
  <c r="O2436" i="13" s="1"/>
  <c r="P2436" i="13" s="1"/>
  <c r="O2437" i="13" a="1"/>
  <c r="O2437" i="13" s="1"/>
  <c r="P2437" i="13" s="1"/>
  <c r="O2438" i="13" a="1"/>
  <c r="O2438" i="13" s="1"/>
  <c r="P2438" i="13" s="1"/>
  <c r="O2439" i="13" a="1"/>
  <c r="O2439" i="13" s="1"/>
  <c r="P2439" i="13" s="1"/>
  <c r="O2440" i="13" a="1"/>
  <c r="O2440" i="13" s="1"/>
  <c r="P2440" i="13" s="1"/>
  <c r="O2441" i="13" a="1"/>
  <c r="O2441" i="13" s="1"/>
  <c r="P2441" i="13" s="1"/>
  <c r="O2442" i="13" a="1"/>
  <c r="O2442" i="13" s="1"/>
  <c r="P2442" i="13" s="1"/>
  <c r="O2443" i="13" a="1"/>
  <c r="O2443" i="13" s="1"/>
  <c r="P2443" i="13" s="1"/>
  <c r="O2444" i="13" a="1"/>
  <c r="O2444" i="13" s="1"/>
  <c r="P2444" i="13" s="1"/>
  <c r="O2445" i="13" a="1"/>
  <c r="O2445" i="13" s="1"/>
  <c r="P2445" i="13" s="1"/>
  <c r="O2446" i="13" a="1"/>
  <c r="O2446" i="13" s="1"/>
  <c r="P2446" i="13" s="1"/>
  <c r="O2447" i="13" a="1"/>
  <c r="O2447" i="13" s="1"/>
  <c r="P2447" i="13" s="1"/>
  <c r="O2448" i="13" a="1"/>
  <c r="O2448" i="13" s="1"/>
  <c r="P2448" i="13" s="1"/>
  <c r="O2449" i="13" a="1"/>
  <c r="O2449" i="13" s="1"/>
  <c r="P2449" i="13" s="1"/>
  <c r="O2450" i="13" a="1"/>
  <c r="O2450" i="13" s="1"/>
  <c r="P2450" i="13" s="1"/>
  <c r="O2451" i="13" a="1"/>
  <c r="O2451" i="13" s="1"/>
  <c r="P2451" i="13" s="1"/>
  <c r="O2452" i="13" a="1"/>
  <c r="O2452" i="13" s="1"/>
  <c r="P2452" i="13" s="1"/>
  <c r="O2453" i="13" a="1"/>
  <c r="O2453" i="13" s="1"/>
  <c r="P2453" i="13" s="1"/>
  <c r="O2454" i="13" a="1"/>
  <c r="O2454" i="13" s="1"/>
  <c r="P2454" i="13" s="1"/>
  <c r="O2455" i="13" a="1"/>
  <c r="O2455" i="13" s="1"/>
  <c r="P2455" i="13" s="1"/>
  <c r="O2456" i="13" a="1"/>
  <c r="O2456" i="13" s="1"/>
  <c r="P2456" i="13" s="1"/>
  <c r="O2457" i="13" a="1"/>
  <c r="O2457" i="13" s="1"/>
  <c r="P2457" i="13" s="1"/>
  <c r="O2458" i="13" a="1"/>
  <c r="O2458" i="13" s="1"/>
  <c r="P2458" i="13" s="1"/>
  <c r="O2459" i="13" a="1"/>
  <c r="O2459" i="13" s="1"/>
  <c r="P2459" i="13" s="1"/>
  <c r="O2460" i="13" a="1"/>
  <c r="O2460" i="13" s="1"/>
  <c r="P2460" i="13" s="1"/>
  <c r="O2461" i="13" a="1"/>
  <c r="O2461" i="13" s="1"/>
  <c r="P2461" i="13" s="1"/>
  <c r="O2462" i="13" a="1"/>
  <c r="O2462" i="13" s="1"/>
  <c r="P2462" i="13" s="1"/>
  <c r="O2463" i="13" a="1"/>
  <c r="O2463" i="13" s="1"/>
  <c r="P2463" i="13" s="1"/>
  <c r="O2464" i="13" a="1"/>
  <c r="O2464" i="13" s="1"/>
  <c r="P2464" i="13" s="1"/>
  <c r="O2465" i="13" a="1"/>
  <c r="O2465" i="13" s="1"/>
  <c r="P2465" i="13" s="1"/>
  <c r="O2466" i="13" a="1"/>
  <c r="O2466" i="13" s="1"/>
  <c r="P2466" i="13" s="1"/>
  <c r="O2467" i="13" a="1"/>
  <c r="O2467" i="13" s="1"/>
  <c r="P2467" i="13" s="1"/>
  <c r="O2468" i="13" a="1"/>
  <c r="O2468" i="13" s="1"/>
  <c r="P2468" i="13" s="1"/>
  <c r="O2469" i="13" a="1"/>
  <c r="O2469" i="13" s="1"/>
  <c r="P2469" i="13" s="1"/>
  <c r="O2470" i="13" a="1"/>
  <c r="O2470" i="13" s="1"/>
  <c r="P2470" i="13" s="1"/>
  <c r="O2471" i="13" a="1"/>
  <c r="O2471" i="13" s="1"/>
  <c r="P2471" i="13" s="1"/>
  <c r="O2472" i="13" a="1"/>
  <c r="O2472" i="13" s="1"/>
  <c r="P2472" i="13" s="1"/>
  <c r="O2473" i="13" a="1"/>
  <c r="O2473" i="13" s="1"/>
  <c r="P2473" i="13" s="1"/>
  <c r="O2474" i="13" a="1"/>
  <c r="O2474" i="13" s="1"/>
  <c r="P2474" i="13" s="1"/>
  <c r="O2475" i="13" a="1"/>
  <c r="O2475" i="13" s="1"/>
  <c r="P2475" i="13" s="1"/>
  <c r="O2476" i="13" a="1"/>
  <c r="O2476" i="13" s="1"/>
  <c r="P2476" i="13" s="1"/>
  <c r="O2477" i="13" a="1"/>
  <c r="O2477" i="13" s="1"/>
  <c r="P2477" i="13" s="1"/>
  <c r="O2478" i="13" a="1"/>
  <c r="O2478" i="13" s="1"/>
  <c r="P2478" i="13" s="1"/>
  <c r="O2479" i="13" a="1"/>
  <c r="O2479" i="13" s="1"/>
  <c r="P2479" i="13" s="1"/>
  <c r="O2480" i="13" a="1"/>
  <c r="O2480" i="13" s="1"/>
  <c r="P2480" i="13" s="1"/>
  <c r="O2481" i="13" a="1"/>
  <c r="O2481" i="13" s="1"/>
  <c r="P2481" i="13" s="1"/>
  <c r="O2482" i="13" a="1"/>
  <c r="O2482" i="13"/>
  <c r="P2482" i="13" s="1"/>
  <c r="O2483" i="13" a="1"/>
  <c r="O2483" i="13" s="1"/>
  <c r="P2483" i="13" s="1"/>
  <c r="O2484" i="13" a="1"/>
  <c r="O2484" i="13" s="1"/>
  <c r="P2484" i="13" s="1"/>
  <c r="O2485" i="13" a="1"/>
  <c r="O2485" i="13" s="1"/>
  <c r="P2485" i="13" s="1"/>
  <c r="O2486" i="13" a="1"/>
  <c r="O2486" i="13" s="1"/>
  <c r="P2486" i="13" s="1"/>
  <c r="O2487" i="13" a="1"/>
  <c r="O2487" i="13" s="1"/>
  <c r="P2487" i="13" s="1"/>
  <c r="O2488" i="13" a="1"/>
  <c r="O2488" i="13" s="1"/>
  <c r="P2488" i="13" s="1"/>
  <c r="O2489" i="13" a="1"/>
  <c r="O2489" i="13" s="1"/>
  <c r="P2489" i="13" s="1"/>
  <c r="O2490" i="13" a="1"/>
  <c r="O2490" i="13"/>
  <c r="P2490" i="13" s="1"/>
  <c r="O2491" i="13" a="1"/>
  <c r="O2491" i="13" s="1"/>
  <c r="P2491" i="13" s="1"/>
  <c r="O2492" i="13" a="1"/>
  <c r="O2492" i="13" s="1"/>
  <c r="P2492" i="13" s="1"/>
  <c r="O2493" i="13" a="1"/>
  <c r="O2493" i="13" s="1"/>
  <c r="P2493" i="13" s="1"/>
  <c r="O2494" i="13" a="1"/>
  <c r="O2494" i="13" s="1"/>
  <c r="P2494" i="13" s="1"/>
  <c r="O2495" i="13" a="1"/>
  <c r="O2495" i="13" s="1"/>
  <c r="P2495" i="13" s="1"/>
  <c r="O2496" i="13" a="1"/>
  <c r="O2496" i="13" s="1"/>
  <c r="P2496" i="13" s="1"/>
  <c r="O2497" i="13" a="1"/>
  <c r="O2497" i="13" s="1"/>
  <c r="P2497" i="13" s="1"/>
  <c r="O2498" i="13" a="1"/>
  <c r="O2498" i="13" s="1"/>
  <c r="P2498" i="13" s="1"/>
  <c r="O2499" i="13" a="1"/>
  <c r="O2499" i="13" s="1"/>
  <c r="P2499" i="13" s="1"/>
  <c r="O2500" i="13" a="1"/>
  <c r="O2500" i="13" s="1"/>
  <c r="P2500" i="13" s="1"/>
  <c r="O2501" i="13" a="1"/>
  <c r="O2501" i="13" s="1"/>
  <c r="P2501" i="13" s="1"/>
  <c r="O2502" i="13" a="1"/>
  <c r="O2502" i="13" s="1"/>
  <c r="P2502" i="13" s="1"/>
  <c r="O2503" i="13" a="1"/>
  <c r="O2503" i="13" s="1"/>
  <c r="P2503" i="13" s="1"/>
  <c r="O2504" i="13" a="1"/>
  <c r="O2504" i="13" s="1"/>
  <c r="P2504" i="13" s="1"/>
  <c r="O2505" i="13" a="1"/>
  <c r="O2505" i="13" s="1"/>
  <c r="P2505" i="13" s="1"/>
  <c r="O2506" i="13" a="1"/>
  <c r="O2506" i="13" s="1"/>
  <c r="P2506" i="13" s="1"/>
  <c r="O2507" i="13" a="1"/>
  <c r="O2507" i="13" s="1"/>
  <c r="P2507" i="13" s="1"/>
  <c r="O2508" i="13" a="1"/>
  <c r="O2508" i="13" s="1"/>
  <c r="P2508" i="13" s="1"/>
  <c r="O2509" i="13" a="1"/>
  <c r="O2509" i="13" s="1"/>
  <c r="P2509" i="13" s="1"/>
  <c r="O2510" i="13" a="1"/>
  <c r="O2510" i="13" s="1"/>
  <c r="P2510" i="13" s="1"/>
  <c r="O2511" i="13" a="1"/>
  <c r="O2511" i="13" s="1"/>
  <c r="P2511" i="13" s="1"/>
  <c r="O2512" i="13" a="1"/>
  <c r="O2512" i="13" s="1"/>
  <c r="P2512" i="13" s="1"/>
  <c r="O2513" i="13" a="1"/>
  <c r="O2513" i="13" s="1"/>
  <c r="P2513" i="13" s="1"/>
  <c r="O2514" i="13" a="1"/>
  <c r="O2514" i="13" s="1"/>
  <c r="P2514" i="13" s="1"/>
  <c r="O2515" i="13" a="1"/>
  <c r="O2515" i="13" s="1"/>
  <c r="P2515" i="13" s="1"/>
  <c r="O2516" i="13" a="1"/>
  <c r="O2516" i="13" s="1"/>
  <c r="P2516" i="13" s="1"/>
  <c r="O2517" i="13" a="1"/>
  <c r="O2517" i="13" s="1"/>
  <c r="P2517" i="13" s="1"/>
  <c r="O2518" i="13" a="1"/>
  <c r="O2518" i="13" s="1"/>
  <c r="P2518" i="13" s="1"/>
  <c r="O2519" i="13" a="1"/>
  <c r="O2519" i="13" s="1"/>
  <c r="P2519" i="13" s="1"/>
  <c r="O2520" i="13" a="1"/>
  <c r="O2520" i="13" s="1"/>
  <c r="P2520" i="13" s="1"/>
  <c r="O2521" i="13" a="1"/>
  <c r="O2521" i="13" s="1"/>
  <c r="P2521" i="13" s="1"/>
  <c r="O2522" i="13" a="1"/>
  <c r="O2522" i="13" s="1"/>
  <c r="P2522" i="13" s="1"/>
  <c r="O2523" i="13" a="1"/>
  <c r="O2523" i="13" s="1"/>
  <c r="P2523" i="13" s="1"/>
  <c r="O2524" i="13" a="1"/>
  <c r="O2524" i="13" s="1"/>
  <c r="P2524" i="13" s="1"/>
  <c r="O2525" i="13" a="1"/>
  <c r="O2525" i="13" s="1"/>
  <c r="P2525" i="13" s="1"/>
  <c r="O2526" i="13" a="1"/>
  <c r="O2526" i="13" s="1"/>
  <c r="P2526" i="13" s="1"/>
  <c r="O2527" i="13" a="1"/>
  <c r="O2527" i="13" s="1"/>
  <c r="P2527" i="13" s="1"/>
  <c r="O2528" i="13" a="1"/>
  <c r="O2528" i="13" s="1"/>
  <c r="P2528" i="13" s="1"/>
  <c r="O2529" i="13" a="1"/>
  <c r="O2529" i="13" s="1"/>
  <c r="P2529" i="13" s="1"/>
  <c r="O2530" i="13" a="1"/>
  <c r="O2530" i="13" s="1"/>
  <c r="P2530" i="13" s="1"/>
  <c r="O2531" i="13" a="1"/>
  <c r="O2531" i="13" s="1"/>
  <c r="P2531" i="13" s="1"/>
  <c r="O2532" i="13" a="1"/>
  <c r="O2532" i="13" s="1"/>
  <c r="P2532" i="13" s="1"/>
  <c r="O2533" i="13" a="1"/>
  <c r="O2533" i="13" s="1"/>
  <c r="P2533" i="13" s="1"/>
  <c r="O2534" i="13" a="1"/>
  <c r="O2534" i="13" s="1"/>
  <c r="P2534" i="13" s="1"/>
  <c r="O2535" i="13" a="1"/>
  <c r="O2535" i="13" s="1"/>
  <c r="P2535" i="13" s="1"/>
  <c r="O2536" i="13" a="1"/>
  <c r="O2536" i="13" s="1"/>
  <c r="P2536" i="13" s="1"/>
  <c r="O2537" i="13" a="1"/>
  <c r="O2537" i="13" s="1"/>
  <c r="P2537" i="13" s="1"/>
  <c r="O2538" i="13" a="1"/>
  <c r="O2538" i="13" s="1"/>
  <c r="P2538" i="13" s="1"/>
  <c r="O2539" i="13" a="1"/>
  <c r="O2539" i="13" s="1"/>
  <c r="P2539" i="13" s="1"/>
  <c r="O2540" i="13" a="1"/>
  <c r="O2540" i="13" s="1"/>
  <c r="P2540" i="13" s="1"/>
  <c r="O2541" i="13" a="1"/>
  <c r="O2541" i="13" s="1"/>
  <c r="P2541" i="13" s="1"/>
  <c r="O2542" i="13" a="1"/>
  <c r="O2542" i="13"/>
  <c r="P2542" i="13" s="1"/>
  <c r="O2543" i="13" a="1"/>
  <c r="O2543" i="13" s="1"/>
  <c r="P2543" i="13" s="1"/>
  <c r="O2544" i="13" a="1"/>
  <c r="O2544" i="13" s="1"/>
  <c r="P2544" i="13" s="1"/>
  <c r="O2545" i="13" a="1"/>
  <c r="O2545" i="13" s="1"/>
  <c r="P2545" i="13" s="1"/>
  <c r="O2546" i="13" a="1"/>
  <c r="O2546" i="13" s="1"/>
  <c r="P2546" i="13" s="1"/>
  <c r="O2547" i="13" a="1"/>
  <c r="O2547" i="13" s="1"/>
  <c r="P2547" i="13" s="1"/>
  <c r="O2548" i="13" a="1"/>
  <c r="O2548" i="13" s="1"/>
  <c r="P2548" i="13" s="1"/>
  <c r="O2549" i="13" a="1"/>
  <c r="O2549" i="13" s="1"/>
  <c r="P2549" i="13" s="1"/>
  <c r="O2550" i="13" a="1"/>
  <c r="O2550" i="13" s="1"/>
  <c r="P2550" i="13" s="1"/>
  <c r="O2551" i="13" a="1"/>
  <c r="O2551" i="13" s="1"/>
  <c r="P2551" i="13" s="1"/>
  <c r="O2552" i="13" a="1"/>
  <c r="O2552" i="13" s="1"/>
  <c r="P2552" i="13" s="1"/>
  <c r="O2553" i="13" a="1"/>
  <c r="O2553" i="13" s="1"/>
  <c r="P2553" i="13" s="1"/>
  <c r="O2554" i="13" a="1"/>
  <c r="O2554" i="13" s="1"/>
  <c r="P2554" i="13" s="1"/>
  <c r="O2555" i="13" a="1"/>
  <c r="O2555" i="13" s="1"/>
  <c r="P2555" i="13" s="1"/>
  <c r="O2556" i="13" a="1"/>
  <c r="O2556" i="13" s="1"/>
  <c r="P2556" i="13" s="1"/>
  <c r="O2557" i="13" a="1"/>
  <c r="O2557" i="13" s="1"/>
  <c r="P2557" i="13" s="1"/>
  <c r="O2558" i="13" a="1"/>
  <c r="O2558" i="13" s="1"/>
  <c r="P2558" i="13" s="1"/>
  <c r="O2559" i="13" a="1"/>
  <c r="O2559" i="13" s="1"/>
  <c r="P2559" i="13" s="1"/>
  <c r="O2560" i="13" a="1"/>
  <c r="O2560" i="13"/>
  <c r="P2560" i="13" s="1"/>
  <c r="O2561" i="13" a="1"/>
  <c r="O2561" i="13" s="1"/>
  <c r="P2561" i="13" s="1"/>
  <c r="O2562" i="13" a="1"/>
  <c r="O2562" i="13" s="1"/>
  <c r="P2562" i="13" s="1"/>
  <c r="O2563" i="13" a="1"/>
  <c r="O2563" i="13" s="1"/>
  <c r="P2563" i="13" s="1"/>
  <c r="O2564" i="13" a="1"/>
  <c r="O2564" i="13" s="1"/>
  <c r="P2564" i="13" s="1"/>
  <c r="O2565" i="13" a="1"/>
  <c r="O2565" i="13" s="1"/>
  <c r="P2565" i="13" s="1"/>
  <c r="O2566" i="13" a="1"/>
  <c r="O2566" i="13" s="1"/>
  <c r="P2566" i="13" s="1"/>
  <c r="O2567" i="13" a="1"/>
  <c r="O2567" i="13" s="1"/>
  <c r="P2567" i="13" s="1"/>
  <c r="O2568" i="13" a="1"/>
  <c r="O2568" i="13" s="1"/>
  <c r="P2568" i="13" s="1"/>
  <c r="O2569" i="13" a="1"/>
  <c r="O2569" i="13" s="1"/>
  <c r="P2569" i="13" s="1"/>
  <c r="O2570" i="13" a="1"/>
  <c r="O2570" i="13" s="1"/>
  <c r="P2570" i="13" s="1"/>
  <c r="O2571" i="13" a="1"/>
  <c r="O2571" i="13" s="1"/>
  <c r="P2571" i="13" s="1"/>
  <c r="O2572" i="13" a="1"/>
  <c r="O2572" i="13" s="1"/>
  <c r="P2572" i="13" s="1"/>
  <c r="O2573" i="13" a="1"/>
  <c r="O2573" i="13" s="1"/>
  <c r="P2573" i="13" s="1"/>
  <c r="O2574" i="13" a="1"/>
  <c r="O2574" i="13" s="1"/>
  <c r="P2574" i="13" s="1"/>
  <c r="O2575" i="13" a="1"/>
  <c r="O2575" i="13" s="1"/>
  <c r="P2575" i="13" s="1"/>
  <c r="O2576" i="13" a="1"/>
  <c r="O2576" i="13" s="1"/>
  <c r="P2576" i="13" s="1"/>
  <c r="O2577" i="13" a="1"/>
  <c r="O2577" i="13" s="1"/>
  <c r="P2577" i="13" s="1"/>
  <c r="O2578" i="13" a="1"/>
  <c r="O2578" i="13" s="1"/>
  <c r="P2578" i="13" s="1"/>
  <c r="O2579" i="13" a="1"/>
  <c r="O2579" i="13" s="1"/>
  <c r="P2579" i="13" s="1"/>
  <c r="O2580" i="13" a="1"/>
  <c r="O2580" i="13" s="1"/>
  <c r="P2580" i="13" s="1"/>
  <c r="O2581" i="13" a="1"/>
  <c r="O2581" i="13" s="1"/>
  <c r="P2581" i="13" s="1"/>
  <c r="O2582" i="13" a="1"/>
  <c r="O2582" i="13" s="1"/>
  <c r="P2582" i="13" s="1"/>
  <c r="O2583" i="13" a="1"/>
  <c r="O2583" i="13" s="1"/>
  <c r="P2583" i="13" s="1"/>
  <c r="O2584" i="13" a="1"/>
  <c r="O2584" i="13" s="1"/>
  <c r="P2584" i="13" s="1"/>
  <c r="O2585" i="13" a="1"/>
  <c r="O2585" i="13" s="1"/>
  <c r="P2585" i="13" s="1"/>
  <c r="O2586" i="13" a="1"/>
  <c r="O2586" i="13"/>
  <c r="P2586" i="13" s="1"/>
  <c r="O2587" i="13" a="1"/>
  <c r="O2587" i="13" s="1"/>
  <c r="P2587" i="13" s="1"/>
  <c r="O2588" i="13" a="1"/>
  <c r="O2588" i="13" s="1"/>
  <c r="P2588" i="13" s="1"/>
  <c r="O2589" i="13" a="1"/>
  <c r="O2589" i="13" s="1"/>
  <c r="P2589" i="13" s="1"/>
  <c r="O2590" i="13" a="1"/>
  <c r="O2590" i="13" s="1"/>
  <c r="P2590" i="13" s="1"/>
  <c r="O2591" i="13" a="1"/>
  <c r="O2591" i="13" s="1"/>
  <c r="P2591" i="13" s="1"/>
  <c r="O2592" i="13" a="1"/>
  <c r="O2592" i="13"/>
  <c r="P2592" i="13" s="1"/>
  <c r="O2593" i="13" a="1"/>
  <c r="O2593" i="13" s="1"/>
  <c r="P2593" i="13" s="1"/>
  <c r="O2594" i="13" a="1"/>
  <c r="O2594" i="13" s="1"/>
  <c r="P2594" i="13" s="1"/>
  <c r="O2595" i="13" a="1"/>
  <c r="O2595" i="13" s="1"/>
  <c r="P2595" i="13" s="1"/>
  <c r="O2596" i="13" a="1"/>
  <c r="O2596" i="13" s="1"/>
  <c r="P2596" i="13" s="1"/>
  <c r="O2597" i="13" a="1"/>
  <c r="O2597" i="13" s="1"/>
  <c r="P2597" i="13" s="1"/>
  <c r="O2598" i="13" a="1"/>
  <c r="O2598" i="13" s="1"/>
  <c r="P2598" i="13" s="1"/>
  <c r="O2599" i="13" a="1"/>
  <c r="O2599" i="13" s="1"/>
  <c r="P2599" i="13" s="1"/>
  <c r="O2600" i="13" a="1"/>
  <c r="O2600" i="13" s="1"/>
  <c r="P2600" i="13" s="1"/>
  <c r="O2601" i="13" a="1"/>
  <c r="O2601" i="13" s="1"/>
  <c r="P2601" i="13" s="1"/>
  <c r="O2602" i="13" a="1"/>
  <c r="O2602" i="13" s="1"/>
  <c r="P2602" i="13" s="1"/>
  <c r="O2603" i="13" a="1"/>
  <c r="O2603" i="13" s="1"/>
  <c r="P2603" i="13" s="1"/>
  <c r="O2604" i="13" a="1"/>
  <c r="O2604" i="13" s="1"/>
  <c r="P2604" i="13" s="1"/>
  <c r="O2605" i="13" a="1"/>
  <c r="O2605" i="13" s="1"/>
  <c r="P2605" i="13" s="1"/>
  <c r="O2606" i="13" a="1"/>
  <c r="O2606" i="13" s="1"/>
  <c r="P2606" i="13" s="1"/>
  <c r="O2607" i="13" a="1"/>
  <c r="O2607" i="13" s="1"/>
  <c r="P2607" i="13" s="1"/>
  <c r="O2608" i="13" a="1"/>
  <c r="O2608" i="13" s="1"/>
  <c r="P2608" i="13" s="1"/>
  <c r="O2609" i="13" a="1"/>
  <c r="O2609" i="13" s="1"/>
  <c r="P2609" i="13" s="1"/>
  <c r="O2610" i="13" a="1"/>
  <c r="O2610" i="13" s="1"/>
  <c r="P2610" i="13" s="1"/>
  <c r="O2611" i="13" a="1"/>
  <c r="O2611" i="13" s="1"/>
  <c r="P2611" i="13" s="1"/>
  <c r="O2612" i="13" a="1"/>
  <c r="O2612" i="13" s="1"/>
  <c r="P2612" i="13" s="1"/>
  <c r="O2613" i="13" a="1"/>
  <c r="O2613" i="13" s="1"/>
  <c r="P2613" i="13" s="1"/>
  <c r="O2614" i="13" a="1"/>
  <c r="O2614" i="13" s="1"/>
  <c r="P2614" i="13" s="1"/>
  <c r="O2615" i="13" a="1"/>
  <c r="O2615" i="13" s="1"/>
  <c r="P2615" i="13" s="1"/>
  <c r="O2616" i="13" a="1"/>
  <c r="O2616" i="13" s="1"/>
  <c r="P2616" i="13" s="1"/>
  <c r="O2617" i="13" a="1"/>
  <c r="O2617" i="13" s="1"/>
  <c r="P2617" i="13" s="1"/>
  <c r="O2618" i="13" a="1"/>
  <c r="O2618" i="13" s="1"/>
  <c r="P2618" i="13" s="1"/>
  <c r="O2619" i="13" a="1"/>
  <c r="O2619" i="13" s="1"/>
  <c r="P2619" i="13" s="1"/>
  <c r="O2620" i="13" a="1"/>
  <c r="O2620" i="13" s="1"/>
  <c r="P2620" i="13" s="1"/>
  <c r="O2621" i="13" a="1"/>
  <c r="O2621" i="13" s="1"/>
  <c r="P2621" i="13" s="1"/>
  <c r="O2622" i="13" a="1"/>
  <c r="O2622" i="13" s="1"/>
  <c r="P2622" i="13" s="1"/>
  <c r="O2623" i="13" a="1"/>
  <c r="O2623" i="13" s="1"/>
  <c r="P2623" i="13" s="1"/>
  <c r="O2624" i="13" a="1"/>
  <c r="O2624" i="13" s="1"/>
  <c r="P2624" i="13" s="1"/>
  <c r="O2625" i="13" a="1"/>
  <c r="O2625" i="13" s="1"/>
  <c r="P2625" i="13" s="1"/>
  <c r="O2626" i="13" a="1"/>
  <c r="O2626" i="13" s="1"/>
  <c r="P2626" i="13" s="1"/>
  <c r="O2627" i="13" a="1"/>
  <c r="O2627" i="13" s="1"/>
  <c r="P2627" i="13" s="1"/>
  <c r="O2628" i="13" a="1"/>
  <c r="O2628" i="13" s="1"/>
  <c r="P2628" i="13" s="1"/>
  <c r="O2629" i="13" a="1"/>
  <c r="O2629" i="13" s="1"/>
  <c r="P2629" i="13" s="1"/>
  <c r="O2630" i="13" a="1"/>
  <c r="O2630" i="13" s="1"/>
  <c r="P2630" i="13" s="1"/>
  <c r="O2631" i="13" a="1"/>
  <c r="O2631" i="13" s="1"/>
  <c r="P2631" i="13" s="1"/>
  <c r="O2632" i="13" a="1"/>
  <c r="O2632" i="13" s="1"/>
  <c r="P2632" i="13" s="1"/>
  <c r="O2633" i="13" a="1"/>
  <c r="O2633" i="13" s="1"/>
  <c r="P2633" i="13" s="1"/>
  <c r="O2634" i="13" a="1"/>
  <c r="O2634" i="13" s="1"/>
  <c r="P2634" i="13" s="1"/>
  <c r="O2635" i="13" a="1"/>
  <c r="O2635" i="13" s="1"/>
  <c r="P2635" i="13" s="1"/>
  <c r="O2636" i="13" a="1"/>
  <c r="O2636" i="13" s="1"/>
  <c r="P2636" i="13" s="1"/>
  <c r="O2637" i="13" a="1"/>
  <c r="O2637" i="13" s="1"/>
  <c r="P2637" i="13" s="1"/>
  <c r="O2638" i="13" a="1"/>
  <c r="O2638" i="13" s="1"/>
  <c r="P2638" i="13" s="1"/>
  <c r="O2639" i="13" a="1"/>
  <c r="O2639" i="13" s="1"/>
  <c r="P2639" i="13" s="1"/>
  <c r="O2640" i="13" a="1"/>
  <c r="O2640" i="13"/>
  <c r="P2640" i="13" s="1"/>
  <c r="O2641" i="13" a="1"/>
  <c r="O2641" i="13" s="1"/>
  <c r="P2641" i="13" s="1"/>
  <c r="O2642" i="13" a="1"/>
  <c r="O2642" i="13" s="1"/>
  <c r="P2642" i="13" s="1"/>
  <c r="O2643" i="13" a="1"/>
  <c r="O2643" i="13" s="1"/>
  <c r="P2643" i="13" s="1"/>
  <c r="O2644" i="13" a="1"/>
  <c r="O2644" i="13" s="1"/>
  <c r="P2644" i="13" s="1"/>
  <c r="O2645" i="13" a="1"/>
  <c r="O2645" i="13" s="1"/>
  <c r="P2645" i="13" s="1"/>
  <c r="O2646" i="13" a="1"/>
  <c r="O2646" i="13" s="1"/>
  <c r="P2646" i="13" s="1"/>
  <c r="O2647" i="13" a="1"/>
  <c r="O2647" i="13" s="1"/>
  <c r="P2647" i="13" s="1"/>
  <c r="O2648" i="13" a="1"/>
  <c r="O2648" i="13" s="1"/>
  <c r="P2648" i="13" s="1"/>
  <c r="O2649" i="13" a="1"/>
  <c r="O2649" i="13" s="1"/>
  <c r="P2649" i="13" s="1"/>
  <c r="O2650" i="13" a="1"/>
  <c r="O2650" i="13" s="1"/>
  <c r="P2650" i="13" s="1"/>
  <c r="O2651" i="13" a="1"/>
  <c r="O2651" i="13" s="1"/>
  <c r="P2651" i="13" s="1"/>
  <c r="O2652" i="13" a="1"/>
  <c r="O2652" i="13" s="1"/>
  <c r="P2652" i="13" s="1"/>
  <c r="O2653" i="13" a="1"/>
  <c r="O2653" i="13" s="1"/>
  <c r="P2653" i="13" s="1"/>
  <c r="O2654" i="13" a="1"/>
  <c r="O2654" i="13" s="1"/>
  <c r="P2654" i="13" s="1"/>
  <c r="O2655" i="13" a="1"/>
  <c r="O2655" i="13" s="1"/>
  <c r="P2655" i="13" s="1"/>
  <c r="O2656" i="13" a="1"/>
  <c r="O2656" i="13" s="1"/>
  <c r="P2656" i="13" s="1"/>
  <c r="O2657" i="13" a="1"/>
  <c r="O2657" i="13" s="1"/>
  <c r="P2657" i="13" s="1"/>
  <c r="O2658" i="13" a="1"/>
  <c r="O2658" i="13" s="1"/>
  <c r="P2658" i="13" s="1"/>
  <c r="O2659" i="13" a="1"/>
  <c r="O2659" i="13" s="1"/>
  <c r="P2659" i="13" s="1"/>
  <c r="O2660" i="13" a="1"/>
  <c r="O2660" i="13" s="1"/>
  <c r="P2660" i="13" s="1"/>
  <c r="O2661" i="13" a="1"/>
  <c r="O2661" i="13" s="1"/>
  <c r="P2661" i="13" s="1"/>
  <c r="O2662" i="13" a="1"/>
  <c r="O2662" i="13" s="1"/>
  <c r="P2662" i="13" s="1"/>
  <c r="O2663" i="13" a="1"/>
  <c r="O2663" i="13" s="1"/>
  <c r="P2663" i="13" s="1"/>
  <c r="O2664" i="13" a="1"/>
  <c r="O2664" i="13" s="1"/>
  <c r="P2664" i="13" s="1"/>
  <c r="O2665" i="13" a="1"/>
  <c r="O2665" i="13"/>
  <c r="P2665" i="13" s="1"/>
  <c r="O2666" i="13" a="1"/>
  <c r="O2666" i="13" s="1"/>
  <c r="P2666" i="13" s="1"/>
  <c r="O2667" i="13" a="1"/>
  <c r="O2667" i="13" s="1"/>
  <c r="P2667" i="13" s="1"/>
  <c r="O2668" i="13" a="1"/>
  <c r="O2668" i="13" s="1"/>
  <c r="P2668" i="13" s="1"/>
  <c r="O2669" i="13" a="1"/>
  <c r="O2669" i="13" s="1"/>
  <c r="P2669" i="13" s="1"/>
  <c r="O2670" i="13" a="1"/>
  <c r="O2670" i="13" s="1"/>
  <c r="P2670" i="13" s="1"/>
  <c r="O2671" i="13" a="1"/>
  <c r="O2671" i="13" s="1"/>
  <c r="P2671" i="13" s="1"/>
  <c r="O2672" i="13" a="1"/>
  <c r="O2672" i="13" s="1"/>
  <c r="P2672" i="13" s="1"/>
  <c r="O2673" i="13" a="1"/>
  <c r="O2673" i="13" s="1"/>
  <c r="P2673" i="13" s="1"/>
  <c r="O2674" i="13" a="1"/>
  <c r="O2674" i="13" s="1"/>
  <c r="P2674" i="13" s="1"/>
  <c r="O2675" i="13" a="1"/>
  <c r="O2675" i="13" s="1"/>
  <c r="P2675" i="13" s="1"/>
  <c r="O2676" i="13" a="1"/>
  <c r="O2676" i="13" s="1"/>
  <c r="P2676" i="13" s="1"/>
  <c r="O2677" i="13" a="1"/>
  <c r="O2677" i="13" s="1"/>
  <c r="P2677" i="13" s="1"/>
  <c r="O2678" i="13" a="1"/>
  <c r="O2678" i="13" s="1"/>
  <c r="P2678" i="13" s="1"/>
  <c r="O2679" i="13" a="1"/>
  <c r="O2679" i="13" s="1"/>
  <c r="P2679" i="13" s="1"/>
  <c r="O2680" i="13" a="1"/>
  <c r="O2680" i="13" s="1"/>
  <c r="P2680" i="13" s="1"/>
  <c r="O2681" i="13" a="1"/>
  <c r="O2681" i="13" s="1"/>
  <c r="P2681" i="13" s="1"/>
  <c r="O2682" i="13" a="1"/>
  <c r="O2682" i="13" s="1"/>
  <c r="P2682" i="13" s="1"/>
  <c r="O2683" i="13" a="1"/>
  <c r="O2683" i="13" s="1"/>
  <c r="P2683" i="13" s="1"/>
  <c r="O2684" i="13" a="1"/>
  <c r="O2684" i="13" s="1"/>
  <c r="P2684" i="13" s="1"/>
  <c r="O2685" i="13" a="1"/>
  <c r="O2685" i="13" s="1"/>
  <c r="P2685" i="13" s="1"/>
  <c r="O2686" i="13" a="1"/>
  <c r="O2686" i="13" s="1"/>
  <c r="P2686" i="13" s="1"/>
  <c r="O2687" i="13" a="1"/>
  <c r="O2687" i="13" s="1"/>
  <c r="P2687" i="13" s="1"/>
  <c r="O2688" i="13" a="1"/>
  <c r="O2688" i="13" s="1"/>
  <c r="P2688" i="13" s="1"/>
  <c r="O2689" i="13" a="1"/>
  <c r="O2689" i="13" s="1"/>
  <c r="P2689" i="13" s="1"/>
  <c r="O2690" i="13" a="1"/>
  <c r="O2690" i="13" s="1"/>
  <c r="P2690" i="13" s="1"/>
  <c r="O2691" i="13" a="1"/>
  <c r="O2691" i="13" s="1"/>
  <c r="P2691" i="13" s="1"/>
  <c r="O2692" i="13" a="1"/>
  <c r="O2692" i="13"/>
  <c r="P2692" i="13" s="1"/>
  <c r="O2693" i="13" a="1"/>
  <c r="O2693" i="13" s="1"/>
  <c r="P2693" i="13" s="1"/>
  <c r="O2694" i="13" a="1"/>
  <c r="O2694" i="13" s="1"/>
  <c r="P2694" i="13" s="1"/>
  <c r="O2695" i="13" a="1"/>
  <c r="O2695" i="13" s="1"/>
  <c r="P2695" i="13" s="1"/>
  <c r="O2696" i="13" a="1"/>
  <c r="O2696" i="13" s="1"/>
  <c r="P2696" i="13" s="1"/>
  <c r="O2697" i="13" a="1"/>
  <c r="O2697" i="13"/>
  <c r="P2697" i="13" s="1"/>
  <c r="O2698" i="13" a="1"/>
  <c r="O2698" i="13" s="1"/>
  <c r="P2698" i="13" s="1"/>
  <c r="O2699" i="13" a="1"/>
  <c r="O2699" i="13" s="1"/>
  <c r="P2699" i="13" s="1"/>
  <c r="O2700" i="13" a="1"/>
  <c r="O2700" i="13" s="1"/>
  <c r="P2700" i="13" s="1"/>
  <c r="O2701" i="13" a="1"/>
  <c r="O2701" i="13" s="1"/>
  <c r="P2701" i="13" s="1"/>
  <c r="O2702" i="13" a="1"/>
  <c r="O2702" i="13" s="1"/>
  <c r="P2702" i="13" s="1"/>
  <c r="O2703" i="13" a="1"/>
  <c r="O2703" i="13" s="1"/>
  <c r="P2703" i="13" s="1"/>
  <c r="O2704" i="13" a="1"/>
  <c r="O2704" i="13"/>
  <c r="P2704" i="13" s="1"/>
  <c r="O2705" i="13" a="1"/>
  <c r="O2705" i="13"/>
  <c r="P2705" i="13" s="1"/>
  <c r="O2706" i="13" a="1"/>
  <c r="O2706" i="13" s="1"/>
  <c r="P2706" i="13" s="1"/>
  <c r="O2707" i="13" a="1"/>
  <c r="O2707" i="13" s="1"/>
  <c r="P2707" i="13" s="1"/>
  <c r="O2708" i="13" a="1"/>
  <c r="O2708" i="13"/>
  <c r="P2708" i="13" s="1"/>
  <c r="O2709" i="13" a="1"/>
  <c r="O2709" i="13"/>
  <c r="P2709" i="13" s="1"/>
  <c r="O2710" i="13" a="1"/>
  <c r="O2710" i="13" s="1"/>
  <c r="P2710" i="13" s="1"/>
  <c r="O2711" i="13" a="1"/>
  <c r="O2711" i="13" s="1"/>
  <c r="P2711" i="13" s="1"/>
  <c r="O2712" i="13" a="1"/>
  <c r="O2712" i="13" s="1"/>
  <c r="P2712" i="13" s="1"/>
  <c r="O2713" i="13" a="1"/>
  <c r="O2713" i="13" s="1"/>
  <c r="P2713" i="13" s="1"/>
  <c r="O2714" i="13" a="1"/>
  <c r="O2714" i="13" s="1"/>
  <c r="P2714" i="13" s="1"/>
  <c r="O2715" i="13" a="1"/>
  <c r="O2715" i="13" s="1"/>
  <c r="P2715" i="13" s="1"/>
  <c r="O2716" i="13" a="1"/>
  <c r="O2716" i="13" s="1"/>
  <c r="P2716" i="13" s="1"/>
  <c r="O2717" i="13" a="1"/>
  <c r="O2717" i="13" s="1"/>
  <c r="P2717" i="13" s="1"/>
  <c r="O2718" i="13" a="1"/>
  <c r="O2718" i="13" s="1"/>
  <c r="P2718" i="13" s="1"/>
  <c r="O2719" i="13" a="1"/>
  <c r="O2719" i="13" s="1"/>
  <c r="P2719" i="13" s="1"/>
  <c r="O2720" i="13" a="1"/>
  <c r="O2720" i="13" s="1"/>
  <c r="P2720" i="13" s="1"/>
  <c r="O2721" i="13" a="1"/>
  <c r="O2721" i="13" s="1"/>
  <c r="P2721" i="13" s="1"/>
  <c r="O2722" i="13" a="1"/>
  <c r="O2722" i="13" s="1"/>
  <c r="P2722" i="13" s="1"/>
  <c r="O2723" i="13" a="1"/>
  <c r="O2723" i="13" s="1"/>
  <c r="P2723" i="13" s="1"/>
  <c r="O2724" i="13" a="1"/>
  <c r="O2724" i="13" s="1"/>
  <c r="P2724" i="13" s="1"/>
  <c r="O2725" i="13" a="1"/>
  <c r="O2725" i="13" s="1"/>
  <c r="P2725" i="13" s="1"/>
  <c r="O2726" i="13" a="1"/>
  <c r="O2726" i="13" s="1"/>
  <c r="P2726" i="13" s="1"/>
  <c r="O2727" i="13" a="1"/>
  <c r="O2727" i="13" s="1"/>
  <c r="P2727" i="13" s="1"/>
  <c r="O2728" i="13" a="1"/>
  <c r="O2728" i="13" s="1"/>
  <c r="P2728" i="13" s="1"/>
  <c r="O2729" i="13" a="1"/>
  <c r="O2729" i="13" s="1"/>
  <c r="P2729" i="13" s="1"/>
  <c r="O2730" i="13" a="1"/>
  <c r="O2730" i="13" s="1"/>
  <c r="P2730" i="13" s="1"/>
  <c r="O2731" i="13" a="1"/>
  <c r="O2731" i="13" s="1"/>
  <c r="P2731" i="13" s="1"/>
  <c r="O2732" i="13" a="1"/>
  <c r="O2732" i="13" s="1"/>
  <c r="P2732" i="13" s="1"/>
  <c r="O2733" i="13" a="1"/>
  <c r="O2733" i="13" s="1"/>
  <c r="P2733" i="13" s="1"/>
  <c r="O2734" i="13" a="1"/>
  <c r="O2734" i="13" s="1"/>
  <c r="P2734" i="13" s="1"/>
  <c r="O2735" i="13" a="1"/>
  <c r="O2735" i="13" s="1"/>
  <c r="P2735" i="13" s="1"/>
  <c r="O2736" i="13" a="1"/>
  <c r="O2736" i="13" s="1"/>
  <c r="P2736" i="13" s="1"/>
  <c r="O2737" i="13" a="1"/>
  <c r="O2737" i="13" s="1"/>
  <c r="P2737" i="13" s="1"/>
  <c r="O2738" i="13" a="1"/>
  <c r="O2738" i="13" s="1"/>
  <c r="P2738" i="13" s="1"/>
  <c r="O2739" i="13" a="1"/>
  <c r="O2739" i="13" s="1"/>
  <c r="P2739" i="13" s="1"/>
  <c r="O2740" i="13" a="1"/>
  <c r="O2740" i="13" s="1"/>
  <c r="P2740" i="13" s="1"/>
  <c r="O2741" i="13" a="1"/>
  <c r="O2741" i="13"/>
  <c r="P2741" i="13" s="1"/>
  <c r="O2742" i="13" a="1"/>
  <c r="O2742" i="13" s="1"/>
  <c r="P2742" i="13" s="1"/>
  <c r="O2743" i="13" a="1"/>
  <c r="O2743" i="13" s="1"/>
  <c r="P2743" i="13" s="1"/>
  <c r="O2744" i="13" a="1"/>
  <c r="O2744" i="13" s="1"/>
  <c r="P2744" i="13" s="1"/>
  <c r="O2745" i="13" a="1"/>
  <c r="O2745" i="13"/>
  <c r="P2745" i="13" s="1"/>
  <c r="O2746" i="13" a="1"/>
  <c r="O2746" i="13" s="1"/>
  <c r="P2746" i="13" s="1"/>
  <c r="O2747" i="13" a="1"/>
  <c r="O2747" i="13" s="1"/>
  <c r="P2747" i="13" s="1"/>
  <c r="O2748" i="13" a="1"/>
  <c r="O2748" i="13" s="1"/>
  <c r="P2748" i="13" s="1"/>
  <c r="O2749" i="13" a="1"/>
  <c r="O2749" i="13" s="1"/>
  <c r="P2749" i="13" s="1"/>
  <c r="O2750" i="13" a="1"/>
  <c r="O2750" i="13" s="1"/>
  <c r="P2750" i="13" s="1"/>
  <c r="O2751" i="13" a="1"/>
  <c r="O2751" i="13" s="1"/>
  <c r="P2751" i="13" s="1"/>
  <c r="O2752" i="13" a="1"/>
  <c r="O2752" i="13" s="1"/>
  <c r="P2752" i="13" s="1"/>
  <c r="O2753" i="13" a="1"/>
  <c r="O2753" i="13" s="1"/>
  <c r="P2753" i="13" s="1"/>
  <c r="O2754" i="13" a="1"/>
  <c r="O2754" i="13" s="1"/>
  <c r="P2754" i="13" s="1"/>
  <c r="O2755" i="13" a="1"/>
  <c r="O2755" i="13" s="1"/>
  <c r="P2755" i="13" s="1"/>
  <c r="O2756" i="13" a="1"/>
  <c r="O2756" i="13" s="1"/>
  <c r="P2756" i="13" s="1"/>
  <c r="O2757" i="13" a="1"/>
  <c r="O2757" i="13" s="1"/>
  <c r="P2757" i="13" s="1"/>
  <c r="O2758" i="13" a="1"/>
  <c r="O2758" i="13" s="1"/>
  <c r="P2758" i="13" s="1"/>
  <c r="O2759" i="13" a="1"/>
  <c r="O2759" i="13" s="1"/>
  <c r="P2759" i="13" s="1"/>
  <c r="O2760" i="13" a="1"/>
  <c r="O2760" i="13" s="1"/>
  <c r="P2760" i="13" s="1"/>
  <c r="O2761" i="13" a="1"/>
  <c r="O2761" i="13" s="1"/>
  <c r="P2761" i="13" s="1"/>
  <c r="O2762" i="13" a="1"/>
  <c r="O2762" i="13" s="1"/>
  <c r="P2762" i="13" s="1"/>
  <c r="O2763" i="13" a="1"/>
  <c r="O2763" i="13" s="1"/>
  <c r="P2763" i="13" s="1"/>
  <c r="O2764" i="13" a="1"/>
  <c r="O2764" i="13" s="1"/>
  <c r="P2764" i="13" s="1"/>
  <c r="O2765" i="13" a="1"/>
  <c r="O2765" i="13"/>
  <c r="P2765" i="13" s="1"/>
  <c r="O2766" i="13" a="1"/>
  <c r="O2766" i="13" s="1"/>
  <c r="P2766" i="13" s="1"/>
  <c r="O2767" i="13" a="1"/>
  <c r="O2767" i="13"/>
  <c r="P2767" i="13" s="1"/>
  <c r="O2768" i="13" a="1"/>
  <c r="O2768" i="13" s="1"/>
  <c r="P2768" i="13" s="1"/>
  <c r="O2769" i="13" a="1"/>
  <c r="O2769" i="13" s="1"/>
  <c r="P2769" i="13" s="1"/>
  <c r="O2770" i="13" a="1"/>
  <c r="O2770" i="13" s="1"/>
  <c r="P2770" i="13" s="1"/>
  <c r="O2771" i="13" a="1"/>
  <c r="O2771" i="13" s="1"/>
  <c r="P2771" i="13" s="1"/>
  <c r="O2772" i="13" a="1"/>
  <c r="O2772" i="13" s="1"/>
  <c r="P2772" i="13" s="1"/>
  <c r="O2773" i="13" a="1"/>
  <c r="O2773" i="13"/>
  <c r="P2773" i="13" s="1"/>
  <c r="O2774" i="13" a="1"/>
  <c r="O2774" i="13" s="1"/>
  <c r="P2774" i="13" s="1"/>
  <c r="O2775" i="13" a="1"/>
  <c r="O2775" i="13" s="1"/>
  <c r="P2775" i="13" s="1"/>
  <c r="O2776" i="13" a="1"/>
  <c r="O2776" i="13" s="1"/>
  <c r="P2776" i="13" s="1"/>
  <c r="O2777" i="13" a="1"/>
  <c r="O2777" i="13" s="1"/>
  <c r="P2777" i="13" s="1"/>
  <c r="O2778" i="13" a="1"/>
  <c r="O2778" i="13" s="1"/>
  <c r="P2778" i="13" s="1"/>
  <c r="O2779" i="13" a="1"/>
  <c r="O2779" i="13" s="1"/>
  <c r="P2779" i="13" s="1"/>
  <c r="O2780" i="13" a="1"/>
  <c r="O2780" i="13" s="1"/>
  <c r="P2780" i="13" s="1"/>
  <c r="O2781" i="13" a="1"/>
  <c r="O2781" i="13" s="1"/>
  <c r="P2781" i="13" s="1"/>
  <c r="O2782" i="13" a="1"/>
  <c r="O2782" i="13" s="1"/>
  <c r="P2782" i="13" s="1"/>
  <c r="O2783" i="13" a="1"/>
  <c r="O2783" i="13" s="1"/>
  <c r="P2783" i="13" s="1"/>
  <c r="O2784" i="13" a="1"/>
  <c r="O2784" i="13" s="1"/>
  <c r="P2784" i="13" s="1"/>
  <c r="O2785" i="13" a="1"/>
  <c r="O2785" i="13" s="1"/>
  <c r="P2785" i="13" s="1"/>
  <c r="O2786" i="13" a="1"/>
  <c r="O2786" i="13" s="1"/>
  <c r="P2786" i="13" s="1"/>
  <c r="O2787" i="13" a="1"/>
  <c r="O2787" i="13" s="1"/>
  <c r="P2787" i="13" s="1"/>
  <c r="O2788" i="13" a="1"/>
  <c r="O2788" i="13" s="1"/>
  <c r="P2788" i="13" s="1"/>
  <c r="O2789" i="13" a="1"/>
  <c r="O2789" i="13" s="1"/>
  <c r="P2789" i="13" s="1"/>
  <c r="O2790" i="13" a="1"/>
  <c r="O2790" i="13" s="1"/>
  <c r="P2790" i="13" s="1"/>
  <c r="O2791" i="13" a="1"/>
  <c r="O2791" i="13" s="1"/>
  <c r="P2791" i="13" s="1"/>
  <c r="O2792" i="13" a="1"/>
  <c r="O2792" i="13" s="1"/>
  <c r="P2792" i="13" s="1"/>
  <c r="O2793" i="13" a="1"/>
  <c r="O2793" i="13" s="1"/>
  <c r="P2793" i="13" s="1"/>
  <c r="O2794" i="13" a="1"/>
  <c r="O2794" i="13" s="1"/>
  <c r="P2794" i="13" s="1"/>
  <c r="O2795" i="13" a="1"/>
  <c r="O2795" i="13" s="1"/>
  <c r="P2795" i="13" s="1"/>
  <c r="O2796" i="13" a="1"/>
  <c r="O2796" i="13" s="1"/>
  <c r="P2796" i="13" s="1"/>
  <c r="O2797" i="13" a="1"/>
  <c r="O2797" i="13" s="1"/>
  <c r="P2797" i="13" s="1"/>
  <c r="O2798" i="13" a="1"/>
  <c r="O2798" i="13" s="1"/>
  <c r="P2798" i="13" s="1"/>
  <c r="O2799" i="13" a="1"/>
  <c r="O2799" i="13" s="1"/>
  <c r="P2799" i="13" s="1"/>
  <c r="O2800" i="13" a="1"/>
  <c r="O2800" i="13" s="1"/>
  <c r="P2800" i="13" s="1"/>
  <c r="O2801" i="13" a="1"/>
  <c r="O2801" i="13" s="1"/>
  <c r="P2801" i="13" s="1"/>
  <c r="O2802" i="13" a="1"/>
  <c r="O2802" i="13" s="1"/>
  <c r="P2802" i="13" s="1"/>
  <c r="O2803" i="13" a="1"/>
  <c r="O2803" i="13" s="1"/>
  <c r="P2803" i="13" s="1"/>
  <c r="O2804" i="13" a="1"/>
  <c r="O2804" i="13" s="1"/>
  <c r="P2804" i="13" s="1"/>
  <c r="O2805" i="13" a="1"/>
  <c r="O2805" i="13"/>
  <c r="P2805" i="13" s="1"/>
  <c r="O2806" i="13" a="1"/>
  <c r="O2806" i="13"/>
  <c r="P2806" i="13" s="1"/>
  <c r="O2807" i="13" a="1"/>
  <c r="O2807" i="13" s="1"/>
  <c r="P2807" i="13" s="1"/>
  <c r="O2808" i="13" a="1"/>
  <c r="O2808" i="13" s="1"/>
  <c r="P2808" i="13" s="1"/>
  <c r="O2809" i="13" a="1"/>
  <c r="O2809" i="13" s="1"/>
  <c r="P2809" i="13" s="1"/>
  <c r="O2810" i="13" a="1"/>
  <c r="O2810" i="13" s="1"/>
  <c r="P2810" i="13" s="1"/>
  <c r="O2811" i="13" a="1"/>
  <c r="O2811" i="13" s="1"/>
  <c r="P2811" i="13" s="1"/>
  <c r="O2812" i="13" a="1"/>
  <c r="O2812" i="13" s="1"/>
  <c r="P2812" i="13" s="1"/>
  <c r="O2813" i="13" a="1"/>
  <c r="O2813" i="13" s="1"/>
  <c r="P2813" i="13" s="1"/>
  <c r="O2814" i="13" a="1"/>
  <c r="O2814" i="13" s="1"/>
  <c r="P2814" i="13" s="1"/>
  <c r="O2815" i="13" a="1"/>
  <c r="O2815" i="13" s="1"/>
  <c r="P2815" i="13" s="1"/>
  <c r="O2816" i="13" a="1"/>
  <c r="O2816" i="13" s="1"/>
  <c r="P2816" i="13" s="1"/>
  <c r="O2817" i="13" a="1"/>
  <c r="O2817" i="13" s="1"/>
  <c r="P2817" i="13" s="1"/>
  <c r="O2818" i="13" a="1"/>
  <c r="O2818" i="13" s="1"/>
  <c r="P2818" i="13" s="1"/>
  <c r="O2819" i="13" a="1"/>
  <c r="O2819" i="13" s="1"/>
  <c r="P2819" i="13" s="1"/>
  <c r="O2820" i="13" a="1"/>
  <c r="O2820" i="13" s="1"/>
  <c r="P2820" i="13" s="1"/>
  <c r="O2821" i="13" a="1"/>
  <c r="O2821" i="13" s="1"/>
  <c r="P2821" i="13" s="1"/>
  <c r="O2822" i="13" a="1"/>
  <c r="O2822" i="13" s="1"/>
  <c r="P2822" i="13" s="1"/>
  <c r="O2823" i="13" a="1"/>
  <c r="O2823" i="13" s="1"/>
  <c r="P2823" i="13" s="1"/>
  <c r="O2824" i="13" a="1"/>
  <c r="O2824" i="13" s="1"/>
  <c r="P2824" i="13" s="1"/>
  <c r="O2825" i="13" a="1"/>
  <c r="O2825" i="13" s="1"/>
  <c r="P2825" i="13" s="1"/>
  <c r="O2826" i="13" a="1"/>
  <c r="O2826" i="13" s="1"/>
  <c r="P2826" i="13" s="1"/>
  <c r="O2827" i="13" a="1"/>
  <c r="O2827" i="13"/>
  <c r="P2827" i="13" s="1"/>
  <c r="O2828" i="13" a="1"/>
  <c r="O2828" i="13" s="1"/>
  <c r="P2828" i="13" s="1"/>
  <c r="O2829" i="13" a="1"/>
  <c r="O2829" i="13" s="1"/>
  <c r="P2829" i="13" s="1"/>
  <c r="O2830" i="13" a="1"/>
  <c r="O2830" i="13" s="1"/>
  <c r="P2830" i="13" s="1"/>
  <c r="O2831" i="13" a="1"/>
  <c r="O2831" i="13" s="1"/>
  <c r="P2831" i="13" s="1"/>
  <c r="O2832" i="13" a="1"/>
  <c r="O2832" i="13" s="1"/>
  <c r="P2832" i="13" s="1"/>
  <c r="O2833" i="13" a="1"/>
  <c r="O2833" i="13" s="1"/>
  <c r="P2833" i="13" s="1"/>
  <c r="O2834" i="13" a="1"/>
  <c r="O2834" i="13" s="1"/>
  <c r="P2834" i="13" s="1"/>
  <c r="O2835" i="13" a="1"/>
  <c r="O2835" i="13" s="1"/>
  <c r="P2835" i="13" s="1"/>
  <c r="O2836" i="13" a="1"/>
  <c r="O2836" i="13" s="1"/>
  <c r="P2836" i="13" s="1"/>
  <c r="O2837" i="13" a="1"/>
  <c r="O2837" i="13" s="1"/>
  <c r="P2837" i="13" s="1"/>
  <c r="O2838" i="13" a="1"/>
  <c r="O2838" i="13" s="1"/>
  <c r="P2838" i="13" s="1"/>
  <c r="O2839" i="13" a="1"/>
  <c r="O2839" i="13" s="1"/>
  <c r="P2839" i="13" s="1"/>
  <c r="O2840" i="13" a="1"/>
  <c r="O2840" i="13" s="1"/>
  <c r="P2840" i="13" s="1"/>
  <c r="O2841" i="13" a="1"/>
  <c r="O2841" i="13" s="1"/>
  <c r="P2841" i="13" s="1"/>
  <c r="O2842" i="13" a="1"/>
  <c r="O2842" i="13" s="1"/>
  <c r="P2842" i="13" s="1"/>
  <c r="O2843" i="13" a="1"/>
  <c r="O2843" i="13" s="1"/>
  <c r="P2843" i="13" s="1"/>
  <c r="O2844" i="13" a="1"/>
  <c r="O2844" i="13" s="1"/>
  <c r="P2844" i="13" s="1"/>
  <c r="O2845" i="13" a="1"/>
  <c r="O2845" i="13"/>
  <c r="P2845" i="13" s="1"/>
  <c r="O2846" i="13" a="1"/>
  <c r="O2846" i="13" s="1"/>
  <c r="P2846" i="13" s="1"/>
  <c r="O2847" i="13" a="1"/>
  <c r="O2847" i="13" s="1"/>
  <c r="P2847" i="13" s="1"/>
  <c r="O2848" i="13" a="1"/>
  <c r="O2848" i="13" s="1"/>
  <c r="P2848" i="13" s="1"/>
  <c r="O2849" i="13" a="1"/>
  <c r="O2849" i="13" s="1"/>
  <c r="P2849" i="13" s="1"/>
  <c r="O2850" i="13" a="1"/>
  <c r="O2850" i="13" s="1"/>
  <c r="P2850" i="13" s="1"/>
  <c r="O2851" i="13" a="1"/>
  <c r="O2851" i="13" s="1"/>
  <c r="P2851" i="13" s="1"/>
  <c r="O2852" i="13" a="1"/>
  <c r="O2852" i="13" s="1"/>
  <c r="P2852" i="13" s="1"/>
  <c r="O2853" i="13" a="1"/>
  <c r="O2853" i="13" s="1"/>
  <c r="P2853" i="13" s="1"/>
  <c r="O2854" i="13" a="1"/>
  <c r="O2854" i="13"/>
  <c r="P2854" i="13" s="1"/>
  <c r="O2855" i="13" a="1"/>
  <c r="O2855" i="13" s="1"/>
  <c r="P2855" i="13" s="1"/>
  <c r="O2856" i="13" a="1"/>
  <c r="O2856" i="13" s="1"/>
  <c r="P2856" i="13" s="1"/>
  <c r="O2857" i="13" a="1"/>
  <c r="O2857" i="13" s="1"/>
  <c r="P2857" i="13" s="1"/>
  <c r="O2858" i="13" a="1"/>
  <c r="O2858" i="13" s="1"/>
  <c r="P2858" i="13" s="1"/>
  <c r="O2859" i="13" a="1"/>
  <c r="O2859" i="13" s="1"/>
  <c r="P2859" i="13" s="1"/>
  <c r="O2860" i="13" a="1"/>
  <c r="O2860" i="13" s="1"/>
  <c r="P2860" i="13" s="1"/>
  <c r="O2861" i="13" a="1"/>
  <c r="O2861" i="13" s="1"/>
  <c r="P2861" i="13" s="1"/>
  <c r="O2862" i="13" a="1"/>
  <c r="O2862" i="13" s="1"/>
  <c r="P2862" i="13" s="1"/>
  <c r="O2863" i="13" a="1"/>
  <c r="O2863" i="13" s="1"/>
  <c r="P2863" i="13" s="1"/>
  <c r="O2864" i="13" a="1"/>
  <c r="O2864" i="13" s="1"/>
  <c r="P2864" i="13" s="1"/>
  <c r="O2865" i="13" a="1"/>
  <c r="O2865" i="13" s="1"/>
  <c r="P2865" i="13" s="1"/>
  <c r="O2866" i="13" a="1"/>
  <c r="O2866" i="13" s="1"/>
  <c r="P2866" i="13" s="1"/>
  <c r="O2867" i="13" a="1"/>
  <c r="O2867" i="13" s="1"/>
  <c r="P2867" i="13" s="1"/>
  <c r="O2868" i="13" a="1"/>
  <c r="O2868" i="13" s="1"/>
  <c r="P2868" i="13" s="1"/>
  <c r="O2869" i="13" a="1"/>
  <c r="O2869" i="13" s="1"/>
  <c r="P2869" i="13" s="1"/>
  <c r="O2870" i="13" a="1"/>
  <c r="O2870" i="13" s="1"/>
  <c r="P2870" i="13" s="1"/>
  <c r="O2871" i="13" a="1"/>
  <c r="O2871" i="13" s="1"/>
  <c r="P2871" i="13" s="1"/>
  <c r="O2872" i="13" a="1"/>
  <c r="O2872" i="13" s="1"/>
  <c r="P2872" i="13" s="1"/>
  <c r="O2873" i="13" a="1"/>
  <c r="O2873" i="13" s="1"/>
  <c r="P2873" i="13" s="1"/>
  <c r="O2874" i="13" a="1"/>
  <c r="O2874" i="13" s="1"/>
  <c r="P2874" i="13" s="1"/>
  <c r="O2875" i="13" a="1"/>
  <c r="O2875" i="13" s="1"/>
  <c r="P2875" i="13" s="1"/>
  <c r="O2876" i="13" a="1"/>
  <c r="O2876" i="13" s="1"/>
  <c r="P2876" i="13" s="1"/>
  <c r="O2877" i="13" a="1"/>
  <c r="O2877" i="13" s="1"/>
  <c r="P2877" i="13" s="1"/>
  <c r="O2878" i="13" a="1"/>
  <c r="O2878" i="13" s="1"/>
  <c r="P2878" i="13" s="1"/>
  <c r="O2879" i="13" a="1"/>
  <c r="O2879" i="13" s="1"/>
  <c r="P2879" i="13" s="1"/>
  <c r="O2880" i="13" a="1"/>
  <c r="O2880" i="13" s="1"/>
  <c r="P2880" i="13" s="1"/>
  <c r="O2881" i="13" a="1"/>
  <c r="O2881" i="13" s="1"/>
  <c r="P2881" i="13" s="1"/>
  <c r="O2882" i="13" a="1"/>
  <c r="O2882" i="13" s="1"/>
  <c r="P2882" i="13" s="1"/>
  <c r="O2883" i="13" a="1"/>
  <c r="O2883" i="13" s="1"/>
  <c r="P2883" i="13" s="1"/>
  <c r="O2884" i="13" a="1"/>
  <c r="O2884" i="13" s="1"/>
  <c r="P2884" i="13" s="1"/>
  <c r="O2885" i="13" a="1"/>
  <c r="O2885" i="13" s="1"/>
  <c r="P2885" i="13" s="1"/>
  <c r="O2886" i="13" a="1"/>
  <c r="O2886" i="13" s="1"/>
  <c r="P2886" i="13" s="1"/>
  <c r="O2887" i="13" a="1"/>
  <c r="O2887" i="13" s="1"/>
  <c r="P2887" i="13" s="1"/>
  <c r="O2888" i="13" a="1"/>
  <c r="O2888" i="13" s="1"/>
  <c r="P2888" i="13" s="1"/>
  <c r="O2889" i="13" a="1"/>
  <c r="O2889" i="13" s="1"/>
  <c r="P2889" i="13" s="1"/>
  <c r="O2890" i="13" a="1"/>
  <c r="O2890" i="13" s="1"/>
  <c r="P2890" i="13" s="1"/>
  <c r="O2891" i="13" a="1"/>
  <c r="O2891" i="13" s="1"/>
  <c r="P2891" i="13" s="1"/>
  <c r="O2892" i="13" a="1"/>
  <c r="O2892" i="13" s="1"/>
  <c r="P2892" i="13" s="1"/>
  <c r="O2893" i="13" a="1"/>
  <c r="O2893" i="13" s="1"/>
  <c r="P2893" i="13" s="1"/>
  <c r="O2894" i="13" a="1"/>
  <c r="O2894" i="13" s="1"/>
  <c r="P2894" i="13" s="1"/>
  <c r="O2895" i="13" a="1"/>
  <c r="O2895" i="13"/>
  <c r="P2895" i="13" s="1"/>
  <c r="O2896" i="13" a="1"/>
  <c r="O2896" i="13" s="1"/>
  <c r="P2896" i="13" s="1"/>
  <c r="O2897" i="13" a="1"/>
  <c r="O2897" i="13" s="1"/>
  <c r="P2897" i="13" s="1"/>
  <c r="O2898" i="13" a="1"/>
  <c r="O2898" i="13" s="1"/>
  <c r="P2898" i="13" s="1"/>
  <c r="O2899" i="13" a="1"/>
  <c r="O2899" i="13" s="1"/>
  <c r="P2899" i="13" s="1"/>
  <c r="O2900" i="13" a="1"/>
  <c r="O2900" i="13" s="1"/>
  <c r="P2900" i="13" s="1"/>
  <c r="O2901" i="13" a="1"/>
  <c r="O2901" i="13"/>
  <c r="P2901" i="13" s="1"/>
  <c r="O2902" i="13" a="1"/>
  <c r="O2902" i="13" s="1"/>
  <c r="P2902" i="13" s="1"/>
  <c r="O2903" i="13" a="1"/>
  <c r="O2903" i="13" s="1"/>
  <c r="P2903" i="13" s="1"/>
  <c r="O2904" i="13" a="1"/>
  <c r="O2904" i="13" s="1"/>
  <c r="P2904" i="13" s="1"/>
  <c r="O2905" i="13" a="1"/>
  <c r="O2905" i="13" s="1"/>
  <c r="P2905" i="13" s="1"/>
  <c r="O2906" i="13" a="1"/>
  <c r="O2906" i="13" s="1"/>
  <c r="P2906" i="13" s="1"/>
  <c r="O2907" i="13" a="1"/>
  <c r="O2907" i="13" s="1"/>
  <c r="P2907" i="13" s="1"/>
  <c r="O2908" i="13" a="1"/>
  <c r="O2908" i="13" s="1"/>
  <c r="P2908" i="13" s="1"/>
  <c r="O2909" i="13" a="1"/>
  <c r="O2909" i="13"/>
  <c r="P2909" i="13" s="1"/>
  <c r="O2910" i="13" a="1"/>
  <c r="O2910" i="13" s="1"/>
  <c r="P2910" i="13" s="1"/>
  <c r="O2911" i="13" a="1"/>
  <c r="O2911" i="13" s="1"/>
  <c r="P2911" i="13" s="1"/>
  <c r="O2912" i="13" a="1"/>
  <c r="O2912" i="13" s="1"/>
  <c r="P2912" i="13" s="1"/>
  <c r="O2913" i="13" a="1"/>
  <c r="O2913" i="13" s="1"/>
  <c r="P2913" i="13" s="1"/>
  <c r="O2914" i="13" a="1"/>
  <c r="O2914" i="13" s="1"/>
  <c r="P2914" i="13" s="1"/>
  <c r="O2915" i="13" a="1"/>
  <c r="O2915" i="13" s="1"/>
  <c r="P2915" i="13" s="1"/>
  <c r="O2916" i="13" a="1"/>
  <c r="O2916" i="13" s="1"/>
  <c r="P2916" i="13" s="1"/>
  <c r="O2917" i="13" a="1"/>
  <c r="O2917" i="13" s="1"/>
  <c r="P2917" i="13" s="1"/>
  <c r="O2918" i="13" a="1"/>
  <c r="O2918" i="13" s="1"/>
  <c r="P2918" i="13" s="1"/>
  <c r="O2919" i="13" a="1"/>
  <c r="O2919" i="13" s="1"/>
  <c r="P2919" i="13" s="1"/>
  <c r="O2920" i="13" a="1"/>
  <c r="O2920" i="13" s="1"/>
  <c r="P2920" i="13" s="1"/>
  <c r="O2921" i="13" a="1"/>
  <c r="O2921" i="13" s="1"/>
  <c r="P2921" i="13" s="1"/>
  <c r="O2922" i="13" a="1"/>
  <c r="O2922" i="13" s="1"/>
  <c r="P2922" i="13" s="1"/>
  <c r="O2923" i="13" a="1"/>
  <c r="O2923" i="13" s="1"/>
  <c r="P2923" i="13" s="1"/>
  <c r="O2924" i="13" a="1"/>
  <c r="O2924" i="13" s="1"/>
  <c r="P2924" i="13" s="1"/>
  <c r="O2925" i="13" a="1"/>
  <c r="O2925" i="13" s="1"/>
  <c r="P2925" i="13" s="1"/>
  <c r="O2926" i="13" a="1"/>
  <c r="O2926" i="13" s="1"/>
  <c r="P2926" i="13" s="1"/>
  <c r="O2927" i="13" a="1"/>
  <c r="O2927" i="13" s="1"/>
  <c r="P2927" i="13" s="1"/>
  <c r="O2928" i="13" a="1"/>
  <c r="O2928" i="13" s="1"/>
  <c r="P2928" i="13" s="1"/>
  <c r="O2929" i="13" a="1"/>
  <c r="O2929" i="13" s="1"/>
  <c r="P2929" i="13" s="1"/>
  <c r="O2930" i="13" a="1"/>
  <c r="O2930" i="13" s="1"/>
  <c r="P2930" i="13" s="1"/>
  <c r="O2931" i="13" a="1"/>
  <c r="O2931" i="13" s="1"/>
  <c r="P2931" i="13" s="1"/>
  <c r="O2932" i="13" a="1"/>
  <c r="O2932" i="13" s="1"/>
  <c r="P2932" i="13" s="1"/>
  <c r="O2933" i="13" a="1"/>
  <c r="O2933" i="13" s="1"/>
  <c r="P2933" i="13" s="1"/>
  <c r="O2934" i="13" a="1"/>
  <c r="O2934" i="13" s="1"/>
  <c r="P2934" i="13" s="1"/>
  <c r="O2935" i="13" a="1"/>
  <c r="O2935" i="13" s="1"/>
  <c r="P2935" i="13" s="1"/>
  <c r="O2936" i="13" a="1"/>
  <c r="O2936" i="13" s="1"/>
  <c r="P2936" i="13" s="1"/>
  <c r="O2937" i="13" a="1"/>
  <c r="O2937" i="13" s="1"/>
  <c r="P2937" i="13" s="1"/>
  <c r="O2938" i="13" a="1"/>
  <c r="O2938" i="13" s="1"/>
  <c r="P2938" i="13" s="1"/>
  <c r="O2939" i="13" a="1"/>
  <c r="O2939" i="13" s="1"/>
  <c r="P2939" i="13" s="1"/>
  <c r="O2940" i="13" a="1"/>
  <c r="O2940" i="13" s="1"/>
  <c r="P2940" i="13" s="1"/>
  <c r="O2941" i="13" a="1"/>
  <c r="O2941" i="13" s="1"/>
  <c r="P2941" i="13" s="1"/>
  <c r="O2942" i="13" a="1"/>
  <c r="O2942" i="13" s="1"/>
  <c r="P2942" i="13" s="1"/>
  <c r="O2943" i="13" a="1"/>
  <c r="O2943" i="13" s="1"/>
  <c r="P2943" i="13" s="1"/>
  <c r="O2944" i="13" a="1"/>
  <c r="O2944" i="13" s="1"/>
  <c r="P2944" i="13" s="1"/>
  <c r="O2945" i="13" a="1"/>
  <c r="O2945" i="13" s="1"/>
  <c r="P2945" i="13" s="1"/>
  <c r="O2946" i="13" a="1"/>
  <c r="O2946" i="13" s="1"/>
  <c r="P2946" i="13" s="1"/>
  <c r="O2947" i="13" a="1"/>
  <c r="O2947" i="13" s="1"/>
  <c r="P2947" i="13" s="1"/>
  <c r="O2948" i="13" a="1"/>
  <c r="O2948" i="13" s="1"/>
  <c r="P2948" i="13" s="1"/>
  <c r="O2949" i="13" a="1"/>
  <c r="O2949" i="13" s="1"/>
  <c r="P2949" i="13" s="1"/>
  <c r="O2950" i="13" a="1"/>
  <c r="O2950" i="13" s="1"/>
  <c r="P2950" i="13" s="1"/>
  <c r="O2951" i="13" a="1"/>
  <c r="O2951" i="13" s="1"/>
  <c r="P2951" i="13" s="1"/>
  <c r="O2952" i="13" a="1"/>
  <c r="O2952" i="13" s="1"/>
  <c r="P2952" i="13" s="1"/>
  <c r="O2953" i="13" a="1"/>
  <c r="O2953" i="13" s="1"/>
  <c r="P2953" i="13" s="1"/>
  <c r="O2954" i="13" a="1"/>
  <c r="O2954" i="13" s="1"/>
  <c r="P2954" i="13" s="1"/>
  <c r="O2955" i="13" a="1"/>
  <c r="O2955" i="13" s="1"/>
  <c r="P2955" i="13" s="1"/>
  <c r="O2956" i="13" a="1"/>
  <c r="O2956" i="13" s="1"/>
  <c r="P2956" i="13" s="1"/>
  <c r="O2957" i="13" a="1"/>
  <c r="O2957" i="13" s="1"/>
  <c r="P2957" i="13" s="1"/>
  <c r="O2958" i="13" a="1"/>
  <c r="O2958" i="13" s="1"/>
  <c r="P2958" i="13" s="1"/>
  <c r="O2959" i="13" a="1"/>
  <c r="O2959" i="13" s="1"/>
  <c r="P2959" i="13" s="1"/>
  <c r="O2960" i="13" a="1"/>
  <c r="O2960" i="13" s="1"/>
  <c r="P2960" i="13" s="1"/>
  <c r="O2961" i="13" a="1"/>
  <c r="O2961" i="13" s="1"/>
  <c r="P2961" i="13" s="1"/>
  <c r="O2962" i="13" a="1"/>
  <c r="O2962" i="13" s="1"/>
  <c r="P2962" i="13" s="1"/>
  <c r="O2963" i="13" a="1"/>
  <c r="O2963" i="13" s="1"/>
  <c r="P2963" i="13" s="1"/>
  <c r="O2964" i="13" a="1"/>
  <c r="O2964" i="13" s="1"/>
  <c r="P2964" i="13" s="1"/>
  <c r="O2965" i="13" a="1"/>
  <c r="O2965" i="13"/>
  <c r="P2965" i="13" s="1"/>
  <c r="O2966" i="13" a="1"/>
  <c r="O2966" i="13" s="1"/>
  <c r="P2966" i="13" s="1"/>
  <c r="O2967" i="13" a="1"/>
  <c r="O2967" i="13" s="1"/>
  <c r="P2967" i="13" s="1"/>
  <c r="O2968" i="13" a="1"/>
  <c r="O2968" i="13" s="1"/>
  <c r="P2968" i="13" s="1"/>
  <c r="O2969" i="13" a="1"/>
  <c r="O2969" i="13" s="1"/>
  <c r="P2969" i="13" s="1"/>
  <c r="O2970" i="13" a="1"/>
  <c r="O2970" i="13" s="1"/>
  <c r="P2970" i="13" s="1"/>
  <c r="O2971" i="13" a="1"/>
  <c r="O2971" i="13" s="1"/>
  <c r="P2971" i="13" s="1"/>
  <c r="O2972" i="13" a="1"/>
  <c r="O2972" i="13" s="1"/>
  <c r="P2972" i="13" s="1"/>
  <c r="O2973" i="13" a="1"/>
  <c r="O2973" i="13" s="1"/>
  <c r="P2973" i="13" s="1"/>
  <c r="O2974" i="13" a="1"/>
  <c r="O2974" i="13" s="1"/>
  <c r="P2974" i="13" s="1"/>
  <c r="O2975" i="13" a="1"/>
  <c r="O2975" i="13" s="1"/>
  <c r="P2975" i="13" s="1"/>
  <c r="O2976" i="13" a="1"/>
  <c r="O2976" i="13" s="1"/>
  <c r="P2976" i="13" s="1"/>
  <c r="O2977" i="13" a="1"/>
  <c r="O2977" i="13" s="1"/>
  <c r="P2977" i="13" s="1"/>
  <c r="O2978" i="13" a="1"/>
  <c r="O2978" i="13" s="1"/>
  <c r="P2978" i="13" s="1"/>
  <c r="O2979" i="13" a="1"/>
  <c r="O2979" i="13" s="1"/>
  <c r="P2979" i="13" s="1"/>
  <c r="O2980" i="13" a="1"/>
  <c r="O2980" i="13" s="1"/>
  <c r="P2980" i="13" s="1"/>
  <c r="O2981" i="13" a="1"/>
  <c r="O2981" i="13" s="1"/>
  <c r="P2981" i="13" s="1"/>
  <c r="O2982" i="13" a="1"/>
  <c r="O2982" i="13" s="1"/>
  <c r="P2982" i="13" s="1"/>
  <c r="O2983" i="13" a="1"/>
  <c r="O2983" i="13" s="1"/>
  <c r="P2983" i="13" s="1"/>
  <c r="O2984" i="13" a="1"/>
  <c r="O2984" i="13" s="1"/>
  <c r="P2984" i="13" s="1"/>
  <c r="O2985" i="13" a="1"/>
  <c r="O2985" i="13"/>
  <c r="P2985" i="13" s="1"/>
  <c r="O2986" i="13" a="1"/>
  <c r="O2986" i="13" s="1"/>
  <c r="P2986" i="13" s="1"/>
  <c r="O2987" i="13" a="1"/>
  <c r="O2987" i="13"/>
  <c r="P2987" i="13" s="1"/>
  <c r="O2988" i="13" a="1"/>
  <c r="O2988" i="13" s="1"/>
  <c r="P2988" i="13" s="1"/>
  <c r="O2989" i="13" a="1"/>
  <c r="O2989" i="13" s="1"/>
  <c r="P2989" i="13" s="1"/>
  <c r="O2990" i="13" a="1"/>
  <c r="O2990" i="13" s="1"/>
  <c r="P2990" i="13" s="1"/>
  <c r="O2991" i="13" a="1"/>
  <c r="O2991" i="13" s="1"/>
  <c r="P2991" i="13" s="1"/>
  <c r="O2992" i="13" a="1"/>
  <c r="O2992" i="13" s="1"/>
  <c r="P2992" i="13" s="1"/>
  <c r="O2993" i="13" a="1"/>
  <c r="O2993" i="13" s="1"/>
  <c r="P2993" i="13" s="1"/>
  <c r="O2994" i="13" a="1"/>
  <c r="O2994" i="13" s="1"/>
  <c r="P2994" i="13" s="1"/>
  <c r="O2995" i="13" a="1"/>
  <c r="O2995" i="13" s="1"/>
  <c r="P2995" i="13" s="1"/>
  <c r="O2996" i="13" a="1"/>
  <c r="O2996" i="13" s="1"/>
  <c r="P2996" i="13" s="1"/>
  <c r="O2997" i="13" a="1"/>
  <c r="O2997" i="13" s="1"/>
  <c r="P2997" i="13" s="1"/>
  <c r="O2998" i="13" a="1"/>
  <c r="O2998" i="13"/>
  <c r="P2998" i="13" s="1"/>
  <c r="O2999" i="13" a="1"/>
  <c r="O2999" i="13" s="1"/>
  <c r="P2999" i="13" s="1"/>
  <c r="O3000" i="13" a="1"/>
  <c r="O3000" i="13" s="1"/>
  <c r="P3000" i="13" s="1"/>
  <c r="O3001" i="13" a="1"/>
  <c r="O3001" i="13"/>
  <c r="P3001" i="13" s="1"/>
  <c r="O3002" i="13" a="1"/>
  <c r="O3002" i="13" s="1"/>
  <c r="P3002" i="13" s="1"/>
  <c r="O3003" i="13" a="1"/>
  <c r="O3003" i="13" s="1"/>
  <c r="P3003" i="13" s="1"/>
  <c r="O3004" i="13" a="1"/>
  <c r="O3004" i="13" s="1"/>
  <c r="P3004" i="13" s="1"/>
  <c r="O3005" i="13" a="1"/>
  <c r="O3005" i="13" s="1"/>
  <c r="P3005" i="13" s="1"/>
  <c r="O3006" i="13" a="1"/>
  <c r="O3006" i="13"/>
  <c r="P3006" i="13" s="1"/>
  <c r="O3007" i="13" a="1"/>
  <c r="O3007" i="13" s="1"/>
  <c r="P3007" i="13" s="1"/>
  <c r="O3008" i="13" a="1"/>
  <c r="O3008" i="13" s="1"/>
  <c r="P3008" i="13" s="1"/>
  <c r="O3009" i="13" a="1"/>
  <c r="O3009" i="13" s="1"/>
  <c r="P3009" i="13" s="1"/>
  <c r="O3010" i="13" a="1"/>
  <c r="O3010" i="13" s="1"/>
  <c r="P3010" i="13" s="1"/>
  <c r="O3011" i="13" a="1"/>
  <c r="O3011" i="13" s="1"/>
  <c r="P3011" i="13" s="1"/>
  <c r="O3012" i="13" a="1"/>
  <c r="O3012" i="13" s="1"/>
  <c r="P3012" i="13" s="1"/>
  <c r="O3013" i="13" a="1"/>
  <c r="O3013" i="13" s="1"/>
  <c r="P3013" i="13" s="1"/>
  <c r="O3014" i="13" a="1"/>
  <c r="O3014" i="13" s="1"/>
  <c r="P3014" i="13" s="1"/>
  <c r="O3015" i="13" a="1"/>
  <c r="O3015" i="13" s="1"/>
  <c r="P3015" i="13" s="1"/>
  <c r="O3016" i="13" a="1"/>
  <c r="O3016" i="13" s="1"/>
  <c r="P3016" i="13" s="1"/>
  <c r="O3017" i="13" a="1"/>
  <c r="O3017" i="13" s="1"/>
  <c r="P3017" i="13" s="1"/>
  <c r="O3018" i="13" a="1"/>
  <c r="O3018" i="13" s="1"/>
  <c r="P3018" i="13" s="1"/>
  <c r="O3019" i="13" a="1"/>
  <c r="O3019" i="13" s="1"/>
  <c r="P3019" i="13" s="1"/>
  <c r="O3020" i="13" a="1"/>
  <c r="O3020" i="13" s="1"/>
  <c r="P3020" i="13" s="1"/>
  <c r="O3021" i="13" a="1"/>
  <c r="O3021" i="13" s="1"/>
  <c r="P3021" i="13" s="1"/>
  <c r="O3022" i="13" a="1"/>
  <c r="O3022" i="13" s="1"/>
  <c r="P3022" i="13" s="1"/>
  <c r="O3023" i="13" a="1"/>
  <c r="O3023" i="13" s="1"/>
  <c r="P3023" i="13" s="1"/>
  <c r="O3024" i="13" a="1"/>
  <c r="O3024" i="13" s="1"/>
  <c r="P3024" i="13" s="1"/>
  <c r="O3025" i="13" a="1"/>
  <c r="O3025" i="13" s="1"/>
  <c r="P3025" i="13" s="1"/>
  <c r="O3026" i="13" a="1"/>
  <c r="O3026" i="13" s="1"/>
  <c r="P3026" i="13" s="1"/>
  <c r="O3027" i="13" a="1"/>
  <c r="O3027" i="13" s="1"/>
  <c r="P3027" i="13" s="1"/>
  <c r="O3028" i="13" a="1"/>
  <c r="O3028" i="13" s="1"/>
  <c r="P3028" i="13" s="1"/>
  <c r="O3029" i="13" a="1"/>
  <c r="O3029" i="13" s="1"/>
  <c r="P3029" i="13" s="1"/>
  <c r="O3030" i="13" a="1"/>
  <c r="O3030" i="13" s="1"/>
  <c r="P3030" i="13" s="1"/>
  <c r="O3031" i="13" a="1"/>
  <c r="O3031" i="13" s="1"/>
  <c r="P3031" i="13" s="1"/>
  <c r="O3032" i="13" a="1"/>
  <c r="O3032" i="13" s="1"/>
  <c r="P3032" i="13" s="1"/>
  <c r="O3033" i="13" a="1"/>
  <c r="O3033" i="13" s="1"/>
  <c r="P3033" i="13" s="1"/>
  <c r="O3034" i="13" a="1"/>
  <c r="O3034" i="13" s="1"/>
  <c r="P3034" i="13" s="1"/>
  <c r="O3035" i="13" a="1"/>
  <c r="O3035" i="13" s="1"/>
  <c r="P3035" i="13" s="1"/>
  <c r="O3036" i="13" a="1"/>
  <c r="O3036" i="13" s="1"/>
  <c r="P3036" i="13" s="1"/>
  <c r="O3037" i="13" a="1"/>
  <c r="O3037" i="13" s="1"/>
  <c r="P3037" i="13" s="1"/>
  <c r="O3038" i="13" a="1"/>
  <c r="O3038" i="13" s="1"/>
  <c r="P3038" i="13" s="1"/>
  <c r="O3039" i="13" a="1"/>
  <c r="O3039" i="13" s="1"/>
  <c r="P3039" i="13" s="1"/>
  <c r="O3040" i="13" a="1"/>
  <c r="O3040" i="13" s="1"/>
  <c r="P3040" i="13" s="1"/>
  <c r="O3041" i="13" a="1"/>
  <c r="O3041" i="13" s="1"/>
  <c r="P3041" i="13" s="1"/>
  <c r="O3042" i="13" a="1"/>
  <c r="O3042" i="13" s="1"/>
  <c r="P3042" i="13" s="1"/>
  <c r="O3043" i="13" a="1"/>
  <c r="O3043" i="13" s="1"/>
  <c r="P3043" i="13" s="1"/>
  <c r="O3044" i="13" a="1"/>
  <c r="O3044" i="13" s="1"/>
  <c r="P3044" i="13" s="1"/>
  <c r="O3045" i="13" a="1"/>
  <c r="O3045" i="13" s="1"/>
  <c r="P3045" i="13" s="1"/>
  <c r="O3046" i="13" a="1"/>
  <c r="O3046" i="13" s="1"/>
  <c r="P3046" i="13" s="1"/>
  <c r="O3047" i="13" a="1"/>
  <c r="O3047" i="13" s="1"/>
  <c r="P3047" i="13" s="1"/>
  <c r="O3048" i="13" a="1"/>
  <c r="O3048" i="13" s="1"/>
  <c r="P3048" i="13" s="1"/>
  <c r="O3049" i="13" a="1"/>
  <c r="O3049" i="13"/>
  <c r="P3049" i="13" s="1"/>
  <c r="O3050" i="13" a="1"/>
  <c r="O3050" i="13" s="1"/>
  <c r="P3050" i="13" s="1"/>
  <c r="O3051" i="13" a="1"/>
  <c r="O3051" i="13" s="1"/>
  <c r="P3051" i="13" s="1"/>
  <c r="O3052" i="13" a="1"/>
  <c r="O3052" i="13" s="1"/>
  <c r="P3052" i="13" s="1"/>
  <c r="O3053" i="13" a="1"/>
  <c r="O3053" i="13" s="1"/>
  <c r="P3053" i="13" s="1"/>
  <c r="O3054" i="13" a="1"/>
  <c r="O3054" i="13" s="1"/>
  <c r="P3054" i="13" s="1"/>
  <c r="O3055" i="13" a="1"/>
  <c r="O3055" i="13" s="1"/>
  <c r="P3055" i="13" s="1"/>
  <c r="O3056" i="13" a="1"/>
  <c r="O3056" i="13" s="1"/>
  <c r="P3056" i="13" s="1"/>
  <c r="O3057" i="13" a="1"/>
  <c r="O3057" i="13" s="1"/>
  <c r="P3057" i="13" s="1"/>
  <c r="O3058" i="13" a="1"/>
  <c r="O3058" i="13" s="1"/>
  <c r="P3058" i="13" s="1"/>
  <c r="O3059" i="13" a="1"/>
  <c r="O3059" i="13" s="1"/>
  <c r="P3059" i="13" s="1"/>
  <c r="O3060" i="13" a="1"/>
  <c r="O3060" i="13" s="1"/>
  <c r="P3060" i="13" s="1"/>
  <c r="O3061" i="13" a="1"/>
  <c r="O3061" i="13" s="1"/>
  <c r="P3061" i="13" s="1"/>
  <c r="O3062" i="13" a="1"/>
  <c r="O3062" i="13" s="1"/>
  <c r="P3062" i="13" s="1"/>
  <c r="O3063" i="13" a="1"/>
  <c r="O3063" i="13" s="1"/>
  <c r="P3063" i="13" s="1"/>
  <c r="O3064" i="13" a="1"/>
  <c r="O3064" i="13" s="1"/>
  <c r="P3064" i="13" s="1"/>
  <c r="O3065" i="13" a="1"/>
  <c r="O3065" i="13" s="1"/>
  <c r="P3065" i="13" s="1"/>
  <c r="O3066" i="13" a="1"/>
  <c r="O3066" i="13" s="1"/>
  <c r="P3066" i="13" s="1"/>
  <c r="O3067" i="13" a="1"/>
  <c r="O3067" i="13" s="1"/>
  <c r="P3067" i="13" s="1"/>
  <c r="O3068" i="13" a="1"/>
  <c r="O3068" i="13" s="1"/>
  <c r="P3068" i="13" s="1"/>
  <c r="O3069" i="13" a="1"/>
  <c r="O3069" i="13" s="1"/>
  <c r="P3069" i="13" s="1"/>
  <c r="O3070" i="13" a="1"/>
  <c r="O3070" i="13" s="1"/>
  <c r="P3070" i="13" s="1"/>
  <c r="O3071" i="13" a="1"/>
  <c r="O3071" i="13" s="1"/>
  <c r="P3071" i="13" s="1"/>
  <c r="O3072" i="13" a="1"/>
  <c r="O3072" i="13" s="1"/>
  <c r="P3072" i="13" s="1"/>
  <c r="O3073" i="13" a="1"/>
  <c r="O3073" i="13" s="1"/>
  <c r="P3073" i="13" s="1"/>
  <c r="O3074" i="13" a="1"/>
  <c r="O3074" i="13"/>
  <c r="P3074" i="13" s="1"/>
  <c r="O3075" i="13" a="1"/>
  <c r="O3075" i="13" s="1"/>
  <c r="P3075" i="13" s="1"/>
  <c r="O3076" i="13" a="1"/>
  <c r="O3076" i="13" s="1"/>
  <c r="P3076" i="13" s="1"/>
  <c r="O3077" i="13" a="1"/>
  <c r="O3077" i="13" s="1"/>
  <c r="P3077" i="13" s="1"/>
  <c r="O3078" i="13" a="1"/>
  <c r="O3078" i="13" s="1"/>
  <c r="P3078" i="13" s="1"/>
  <c r="O3079" i="13" a="1"/>
  <c r="O3079" i="13" s="1"/>
  <c r="P3079" i="13" s="1"/>
  <c r="O3080" i="13" a="1"/>
  <c r="O3080" i="13" s="1"/>
  <c r="P3080" i="13" s="1"/>
  <c r="O3081" i="13" a="1"/>
  <c r="O3081" i="13" s="1"/>
  <c r="P3081" i="13" s="1"/>
  <c r="O3082" i="13" a="1"/>
  <c r="O3082" i="13" s="1"/>
  <c r="P3082" i="13" s="1"/>
  <c r="O3083" i="13" a="1"/>
  <c r="O3083" i="13" s="1"/>
  <c r="P3083" i="13" s="1"/>
  <c r="O3084" i="13" a="1"/>
  <c r="O3084" i="13" s="1"/>
  <c r="P3084" i="13" s="1"/>
  <c r="O3085" i="13" a="1"/>
  <c r="O3085" i="13" s="1"/>
  <c r="P3085" i="13" s="1"/>
  <c r="O3086" i="13" a="1"/>
  <c r="O3086" i="13" s="1"/>
  <c r="P3086" i="13" s="1"/>
  <c r="O3087" i="13" a="1"/>
  <c r="O3087" i="13" s="1"/>
  <c r="P3087" i="13" s="1"/>
  <c r="O3088" i="13" a="1"/>
  <c r="O3088" i="13" s="1"/>
  <c r="P3088" i="13" s="1"/>
  <c r="O3089" i="13" a="1"/>
  <c r="O3089" i="13"/>
  <c r="P3089" i="13" s="1"/>
  <c r="O3090" i="13" a="1"/>
  <c r="O3090" i="13" s="1"/>
  <c r="P3090" i="13" s="1"/>
  <c r="O3091" i="13" a="1"/>
  <c r="O3091" i="13" s="1"/>
  <c r="P3091" i="13" s="1"/>
  <c r="O3092" i="13" a="1"/>
  <c r="O3092" i="13" s="1"/>
  <c r="P3092" i="13" s="1"/>
  <c r="O3093" i="13" a="1"/>
  <c r="O3093" i="13" s="1"/>
  <c r="P3093" i="13" s="1"/>
  <c r="O3094" i="13" a="1"/>
  <c r="O3094" i="13" s="1"/>
  <c r="P3094" i="13" s="1"/>
  <c r="O3095" i="13" a="1"/>
  <c r="O3095" i="13" s="1"/>
  <c r="P3095" i="13" s="1"/>
  <c r="O3096" i="13" a="1"/>
  <c r="O3096" i="13" s="1"/>
  <c r="P3096" i="13" s="1"/>
  <c r="O3097" i="13" a="1"/>
  <c r="O3097" i="13" s="1"/>
  <c r="P3097" i="13" s="1"/>
  <c r="O3098" i="13" a="1"/>
  <c r="O3098" i="13" s="1"/>
  <c r="P3098" i="13" s="1"/>
  <c r="O3099" i="13" a="1"/>
  <c r="O3099" i="13" s="1"/>
  <c r="P3099" i="13" s="1"/>
  <c r="O3100" i="13" a="1"/>
  <c r="O3100" i="13" s="1"/>
  <c r="P3100" i="13" s="1"/>
  <c r="O3101" i="13" a="1"/>
  <c r="O3101" i="13" s="1"/>
  <c r="P3101" i="13" s="1"/>
  <c r="O3102" i="13" a="1"/>
  <c r="O3102" i="13" s="1"/>
  <c r="P3102" i="13" s="1"/>
  <c r="O3103" i="13" a="1"/>
  <c r="O3103" i="13" s="1"/>
  <c r="P3103" i="13" s="1"/>
  <c r="O3104" i="13" a="1"/>
  <c r="O3104" i="13" s="1"/>
  <c r="P3104" i="13" s="1"/>
  <c r="O3105" i="13" a="1"/>
  <c r="O3105" i="13" s="1"/>
  <c r="P3105" i="13" s="1"/>
  <c r="O3106" i="13" a="1"/>
  <c r="O3106" i="13" s="1"/>
  <c r="P3106" i="13" s="1"/>
  <c r="O3107" i="13" a="1"/>
  <c r="O3107" i="13" s="1"/>
  <c r="P3107" i="13" s="1"/>
  <c r="O3108" i="13" a="1"/>
  <c r="O3108" i="13" s="1"/>
  <c r="P3108" i="13" s="1"/>
  <c r="O3109" i="13" a="1"/>
  <c r="O3109" i="13" s="1"/>
  <c r="P3109" i="13" s="1"/>
  <c r="O3110" i="13" a="1"/>
  <c r="O3110" i="13" s="1"/>
  <c r="P3110" i="13" s="1"/>
  <c r="O3111" i="13" a="1"/>
  <c r="O3111" i="13" s="1"/>
  <c r="P3111" i="13" s="1"/>
  <c r="O3112" i="13" a="1"/>
  <c r="O3112" i="13" s="1"/>
  <c r="P3112" i="13" s="1"/>
  <c r="O3113" i="13" a="1"/>
  <c r="O3113" i="13" s="1"/>
  <c r="P3113" i="13" s="1"/>
  <c r="O3114" i="13" a="1"/>
  <c r="O3114" i="13" s="1"/>
  <c r="P3114" i="13" s="1"/>
  <c r="O3115" i="13" a="1"/>
  <c r="O3115" i="13" s="1"/>
  <c r="P3115" i="13" s="1"/>
  <c r="O3116" i="13" a="1"/>
  <c r="O3116" i="13" s="1"/>
  <c r="P3116" i="13" s="1"/>
  <c r="O3117" i="13" a="1"/>
  <c r="O3117" i="13" s="1"/>
  <c r="P3117" i="13" s="1"/>
  <c r="O3118" i="13" a="1"/>
  <c r="O3118" i="13" s="1"/>
  <c r="P3118" i="13" s="1"/>
  <c r="O3119" i="13" a="1"/>
  <c r="O3119" i="13" s="1"/>
  <c r="P3119" i="13" s="1"/>
  <c r="O3120" i="13" a="1"/>
  <c r="O3120" i="13" s="1"/>
  <c r="P3120" i="13" s="1"/>
  <c r="O3121" i="13" a="1"/>
  <c r="O3121" i="13" s="1"/>
  <c r="P3121" i="13" s="1"/>
  <c r="O3122" i="13" a="1"/>
  <c r="O3122" i="13" s="1"/>
  <c r="P3122" i="13" s="1"/>
  <c r="O3123" i="13" a="1"/>
  <c r="O3123" i="13" s="1"/>
  <c r="P3123" i="13" s="1"/>
  <c r="O3124" i="13" a="1"/>
  <c r="O3124" i="13" s="1"/>
  <c r="P3124" i="13" s="1"/>
  <c r="O3125" i="13" a="1"/>
  <c r="O3125" i="13" s="1"/>
  <c r="P3125" i="13" s="1"/>
  <c r="O3126" i="13" a="1"/>
  <c r="O3126" i="13" s="1"/>
  <c r="P3126" i="13" s="1"/>
  <c r="O3127" i="13" a="1"/>
  <c r="O3127" i="13" s="1"/>
  <c r="P3127" i="13" s="1"/>
  <c r="O3128" i="13" a="1"/>
  <c r="O3128" i="13" s="1"/>
  <c r="P3128" i="13" s="1"/>
  <c r="O3129" i="13" a="1"/>
  <c r="O3129" i="13" s="1"/>
  <c r="P3129" i="13" s="1"/>
  <c r="O3130" i="13" a="1"/>
  <c r="O3130" i="13" s="1"/>
  <c r="P3130" i="13" s="1"/>
  <c r="O3131" i="13" a="1"/>
  <c r="O3131" i="13" s="1"/>
  <c r="P3131" i="13" s="1"/>
  <c r="O3132" i="13" a="1"/>
  <c r="O3132" i="13" s="1"/>
  <c r="P3132" i="13" s="1"/>
  <c r="O3133" i="13" a="1"/>
  <c r="O3133" i="13" s="1"/>
  <c r="P3133" i="13" s="1"/>
  <c r="O3134" i="13" a="1"/>
  <c r="O3134" i="13" s="1"/>
  <c r="P3134" i="13" s="1"/>
  <c r="O3135" i="13" a="1"/>
  <c r="O3135" i="13" s="1"/>
  <c r="P3135" i="13" s="1"/>
  <c r="O3136" i="13" a="1"/>
  <c r="O3136" i="13" s="1"/>
  <c r="P3136" i="13" s="1"/>
  <c r="O3137" i="13" a="1"/>
  <c r="O3137" i="13" s="1"/>
  <c r="P3137" i="13" s="1"/>
  <c r="O3138" i="13" a="1"/>
  <c r="O3138" i="13" s="1"/>
  <c r="P3138" i="13" s="1"/>
  <c r="O3139" i="13" a="1"/>
  <c r="O3139" i="13" s="1"/>
  <c r="P3139" i="13" s="1"/>
  <c r="O3140" i="13" a="1"/>
  <c r="O3140" i="13" s="1"/>
  <c r="P3140" i="13" s="1"/>
  <c r="O3141" i="13" a="1"/>
  <c r="O3141" i="13" s="1"/>
  <c r="P3141" i="13" s="1"/>
  <c r="O3142" i="13" a="1"/>
  <c r="O3142" i="13" s="1"/>
  <c r="P3142" i="13" s="1"/>
  <c r="O3143" i="13" a="1"/>
  <c r="O3143" i="13" s="1"/>
  <c r="P3143" i="13" s="1"/>
  <c r="O3144" i="13" a="1"/>
  <c r="O3144" i="13" s="1"/>
  <c r="P3144" i="13" s="1"/>
  <c r="O3145" i="13" a="1"/>
  <c r="O3145" i="13" s="1"/>
  <c r="P3145" i="13" s="1"/>
  <c r="O3146" i="13" a="1"/>
  <c r="O3146" i="13" s="1"/>
  <c r="P3146" i="13" s="1"/>
  <c r="O3147" i="13" a="1"/>
  <c r="O3147" i="13"/>
  <c r="P3147" i="13" s="1"/>
  <c r="O3148" i="13" a="1"/>
  <c r="O3148" i="13" s="1"/>
  <c r="P3148" i="13" s="1"/>
  <c r="O3149" i="13" a="1"/>
  <c r="O3149" i="13" s="1"/>
  <c r="P3149" i="13" s="1"/>
  <c r="O3150" i="13" a="1"/>
  <c r="O3150" i="13" s="1"/>
  <c r="P3150" i="13" s="1"/>
  <c r="O3151" i="13" a="1"/>
  <c r="O3151" i="13" s="1"/>
  <c r="P3151" i="13" s="1"/>
  <c r="O3152" i="13" a="1"/>
  <c r="O3152" i="13" s="1"/>
  <c r="P3152" i="13" s="1"/>
  <c r="O3153" i="13" a="1"/>
  <c r="O3153" i="13" s="1"/>
  <c r="P3153" i="13" s="1"/>
  <c r="O3154" i="13" a="1"/>
  <c r="O3154" i="13" s="1"/>
  <c r="P3154" i="13" s="1"/>
  <c r="O3155" i="13" a="1"/>
  <c r="O3155" i="13" s="1"/>
  <c r="P3155" i="13" s="1"/>
  <c r="O3156" i="13" a="1"/>
  <c r="O3156" i="13" s="1"/>
  <c r="P3156" i="13" s="1"/>
  <c r="O3157" i="13" a="1"/>
  <c r="O3157" i="13" s="1"/>
  <c r="P3157" i="13" s="1"/>
  <c r="O3158" i="13" a="1"/>
  <c r="O3158" i="13" s="1"/>
  <c r="P3158" i="13" s="1"/>
  <c r="O3159" i="13" a="1"/>
  <c r="O3159" i="13" s="1"/>
  <c r="P3159" i="13" s="1"/>
  <c r="O3160" i="13" a="1"/>
  <c r="O3160" i="13" s="1"/>
  <c r="P3160" i="13" s="1"/>
  <c r="O3161" i="13" a="1"/>
  <c r="O3161" i="13"/>
  <c r="P3161" i="13" s="1"/>
  <c r="O3162" i="13" a="1"/>
  <c r="O3162" i="13" s="1"/>
  <c r="P3162" i="13" s="1"/>
  <c r="O3163" i="13" a="1"/>
  <c r="O3163" i="13" s="1"/>
  <c r="P3163" i="13" s="1"/>
  <c r="O3164" i="13" a="1"/>
  <c r="O3164" i="13" s="1"/>
  <c r="P3164" i="13" s="1"/>
  <c r="O3165" i="13" a="1"/>
  <c r="O3165" i="13" s="1"/>
  <c r="P3165" i="13" s="1"/>
  <c r="O3166" i="13" a="1"/>
  <c r="O3166" i="13" s="1"/>
  <c r="P3166" i="13" s="1"/>
  <c r="O3167" i="13" a="1"/>
  <c r="O3167" i="13" s="1"/>
  <c r="P3167" i="13" s="1"/>
  <c r="O3168" i="13" a="1"/>
  <c r="O3168" i="13" s="1"/>
  <c r="P3168" i="13" s="1"/>
  <c r="O3169" i="13" a="1"/>
  <c r="O3169" i="13" s="1"/>
  <c r="P3169" i="13" s="1"/>
  <c r="O3170" i="13" a="1"/>
  <c r="O3170" i="13" s="1"/>
  <c r="P3170" i="13" s="1"/>
  <c r="O3171" i="13" a="1"/>
  <c r="O3171" i="13" s="1"/>
  <c r="P3171" i="13" s="1"/>
  <c r="O3172" i="13" a="1"/>
  <c r="O3172" i="13" s="1"/>
  <c r="P3172" i="13" s="1"/>
  <c r="O3173" i="13" a="1"/>
  <c r="O3173" i="13" s="1"/>
  <c r="P3173" i="13" s="1"/>
  <c r="O3174" i="13" a="1"/>
  <c r="O3174" i="13" s="1"/>
  <c r="P3174" i="13" s="1"/>
  <c r="O3175" i="13" a="1"/>
  <c r="O3175" i="13" s="1"/>
  <c r="P3175" i="13" s="1"/>
  <c r="O3176" i="13" a="1"/>
  <c r="O3176" i="13" s="1"/>
  <c r="P3176" i="13" s="1"/>
  <c r="O3177" i="13" a="1"/>
  <c r="O3177" i="13" s="1"/>
  <c r="P3177" i="13" s="1"/>
  <c r="O3178" i="13" a="1"/>
  <c r="O3178" i="13" s="1"/>
  <c r="P3178" i="13" s="1"/>
  <c r="O3179" i="13" a="1"/>
  <c r="O3179" i="13" s="1"/>
  <c r="P3179" i="13" s="1"/>
  <c r="O3180" i="13" a="1"/>
  <c r="O3180" i="13" s="1"/>
  <c r="P3180" i="13" s="1"/>
  <c r="O3181" i="13" a="1"/>
  <c r="O3181" i="13" s="1"/>
  <c r="P3181" i="13" s="1"/>
  <c r="O3182" i="13" a="1"/>
  <c r="O3182" i="13" s="1"/>
  <c r="P3182" i="13" s="1"/>
  <c r="O3183" i="13" a="1"/>
  <c r="O3183" i="13" s="1"/>
  <c r="P3183" i="13" s="1"/>
  <c r="O3184" i="13" a="1"/>
  <c r="O3184" i="13" s="1"/>
  <c r="P3184" i="13" s="1"/>
  <c r="O3185" i="13" a="1"/>
  <c r="O3185" i="13" s="1"/>
  <c r="P3185" i="13" s="1"/>
  <c r="O3186" i="13" a="1"/>
  <c r="O3186" i="13"/>
  <c r="P3186" i="13" s="1"/>
  <c r="O3187" i="13" a="1"/>
  <c r="O3187" i="13" s="1"/>
  <c r="P3187" i="13" s="1"/>
  <c r="O3188" i="13" a="1"/>
  <c r="O3188" i="13" s="1"/>
  <c r="P3188" i="13" s="1"/>
  <c r="O3189" i="13" a="1"/>
  <c r="O3189" i="13" s="1"/>
  <c r="P3189" i="13" s="1"/>
  <c r="O3190" i="13" a="1"/>
  <c r="O3190" i="13" s="1"/>
  <c r="P3190" i="13" s="1"/>
  <c r="O3191" i="13" a="1"/>
  <c r="O3191" i="13" s="1"/>
  <c r="P3191" i="13" s="1"/>
  <c r="O3192" i="13" a="1"/>
  <c r="O3192" i="13" s="1"/>
  <c r="P3192" i="13" s="1"/>
  <c r="O3193" i="13" a="1"/>
  <c r="O3193" i="13" s="1"/>
  <c r="P3193" i="13" s="1"/>
  <c r="O3194" i="13" a="1"/>
  <c r="O3194" i="13" s="1"/>
  <c r="P3194" i="13" s="1"/>
  <c r="O3195" i="13" a="1"/>
  <c r="O3195" i="13" s="1"/>
  <c r="P3195" i="13" s="1"/>
  <c r="O3196" i="13" a="1"/>
  <c r="O3196" i="13" s="1"/>
  <c r="P3196" i="13" s="1"/>
  <c r="O3197" i="13" a="1"/>
  <c r="O3197" i="13" s="1"/>
  <c r="P3197" i="13" s="1"/>
  <c r="O3198" i="13" a="1"/>
  <c r="O3198" i="13" s="1"/>
  <c r="P3198" i="13" s="1"/>
  <c r="O3199" i="13" a="1"/>
  <c r="O3199" i="13" s="1"/>
  <c r="P3199" i="13" s="1"/>
  <c r="O3200" i="13" a="1"/>
  <c r="O3200" i="13" s="1"/>
  <c r="P3200" i="13" s="1"/>
  <c r="O3201" i="13" a="1"/>
  <c r="O3201" i="13" s="1"/>
  <c r="P3201" i="13" s="1"/>
  <c r="O3202" i="13" a="1"/>
  <c r="O3202" i="13" s="1"/>
  <c r="P3202" i="13" s="1"/>
  <c r="O3203" i="13" a="1"/>
  <c r="O3203" i="13"/>
  <c r="P3203" i="13" s="1"/>
  <c r="O3204" i="13" a="1"/>
  <c r="O3204" i="13" s="1"/>
  <c r="P3204" i="13" s="1"/>
  <c r="O3205" i="13" a="1"/>
  <c r="O3205" i="13" s="1"/>
  <c r="P3205" i="13" s="1"/>
  <c r="O3206" i="13" a="1"/>
  <c r="O3206" i="13" s="1"/>
  <c r="P3206" i="13" s="1"/>
  <c r="O3207" i="13" a="1"/>
  <c r="O3207" i="13" s="1"/>
  <c r="P3207" i="13" s="1"/>
  <c r="O3208" i="13" a="1"/>
  <c r="O3208" i="13" s="1"/>
  <c r="P3208" i="13" s="1"/>
  <c r="O3209" i="13" a="1"/>
  <c r="O3209" i="13" s="1"/>
  <c r="P3209" i="13" s="1"/>
  <c r="O3210" i="13" a="1"/>
  <c r="O3210" i="13" s="1"/>
  <c r="P3210" i="13" s="1"/>
  <c r="O3211" i="13" a="1"/>
  <c r="O3211" i="13" s="1"/>
  <c r="P3211" i="13" s="1"/>
  <c r="O3212" i="13" a="1"/>
  <c r="O3212" i="13" s="1"/>
  <c r="P3212" i="13" s="1"/>
  <c r="O3213" i="13" a="1"/>
  <c r="O3213" i="13" s="1"/>
  <c r="P3213" i="13" s="1"/>
  <c r="O3214" i="13" a="1"/>
  <c r="O3214" i="13" s="1"/>
  <c r="P3214" i="13" s="1"/>
  <c r="O3215" i="13" a="1"/>
  <c r="O3215" i="13" s="1"/>
  <c r="P3215" i="13" s="1"/>
  <c r="O3216" i="13" a="1"/>
  <c r="O3216" i="13" s="1"/>
  <c r="P3216" i="13" s="1"/>
  <c r="O3217" i="13" a="1"/>
  <c r="O3217" i="13" s="1"/>
  <c r="P3217" i="13" s="1"/>
  <c r="O3218" i="13" a="1"/>
  <c r="O3218" i="13" s="1"/>
  <c r="P3218" i="13" s="1"/>
  <c r="O3219" i="13" a="1"/>
  <c r="O3219" i="13" s="1"/>
  <c r="P3219" i="13" s="1"/>
  <c r="O3220" i="13" a="1"/>
  <c r="O3220" i="13" s="1"/>
  <c r="P3220" i="13" s="1"/>
  <c r="O3221" i="13" a="1"/>
  <c r="O3221" i="13" s="1"/>
  <c r="P3221" i="13" s="1"/>
  <c r="O3222" i="13" a="1"/>
  <c r="O3222" i="13" s="1"/>
  <c r="P3222" i="13" s="1"/>
  <c r="O3223" i="13" a="1"/>
  <c r="O3223" i="13" s="1"/>
  <c r="P3223" i="13" s="1"/>
  <c r="O3224" i="13" a="1"/>
  <c r="O3224" i="13" s="1"/>
  <c r="P3224" i="13" s="1"/>
  <c r="O3225" i="13" a="1"/>
  <c r="O3225" i="13" s="1"/>
  <c r="P3225" i="13" s="1"/>
  <c r="O3226" i="13" a="1"/>
  <c r="O3226" i="13" s="1"/>
  <c r="P3226" i="13" s="1"/>
  <c r="O3227" i="13" a="1"/>
  <c r="O3227" i="13" s="1"/>
  <c r="P3227" i="13" s="1"/>
  <c r="O3228" i="13" a="1"/>
  <c r="O3228" i="13" s="1"/>
  <c r="P3228" i="13" s="1"/>
  <c r="O3229" i="13" a="1"/>
  <c r="O3229" i="13" s="1"/>
  <c r="P3229" i="13" s="1"/>
  <c r="O3230" i="13" a="1"/>
  <c r="O3230" i="13" s="1"/>
  <c r="P3230" i="13" s="1"/>
  <c r="O3231" i="13" a="1"/>
  <c r="O3231" i="13" s="1"/>
  <c r="P3231" i="13" s="1"/>
  <c r="O3232" i="13" a="1"/>
  <c r="O3232" i="13" s="1"/>
  <c r="P3232" i="13" s="1"/>
  <c r="O3233" i="13" a="1"/>
  <c r="O3233" i="13" s="1"/>
  <c r="P3233" i="13" s="1"/>
  <c r="O3234" i="13" a="1"/>
  <c r="O3234" i="13" s="1"/>
  <c r="P3234" i="13" s="1"/>
  <c r="O3235" i="13" a="1"/>
  <c r="O3235" i="13" s="1"/>
  <c r="P3235" i="13" s="1"/>
  <c r="O3236" i="13" a="1"/>
  <c r="O3236" i="13" s="1"/>
  <c r="P3236" i="13" s="1"/>
  <c r="O3237" i="13" a="1"/>
  <c r="O3237" i="13" s="1"/>
  <c r="P3237" i="13" s="1"/>
  <c r="O3238" i="13" a="1"/>
  <c r="O3238" i="13" s="1"/>
  <c r="P3238" i="13" s="1"/>
  <c r="O3239" i="13" a="1"/>
  <c r="O3239" i="13" s="1"/>
  <c r="P3239" i="13" s="1"/>
  <c r="O3240" i="13" a="1"/>
  <c r="O3240" i="13" s="1"/>
  <c r="P3240" i="13" s="1"/>
  <c r="O3241" i="13" a="1"/>
  <c r="O3241" i="13" s="1"/>
  <c r="P3241" i="13" s="1"/>
  <c r="O3242" i="13" a="1"/>
  <c r="O3242" i="13" s="1"/>
  <c r="P3242" i="13" s="1"/>
  <c r="O3243" i="13" a="1"/>
  <c r="O3243" i="13" s="1"/>
  <c r="P3243" i="13" s="1"/>
  <c r="O3244" i="13" a="1"/>
  <c r="O3244" i="13" s="1"/>
  <c r="P3244" i="13" s="1"/>
  <c r="O3245" i="13" a="1"/>
  <c r="O3245" i="13" s="1"/>
  <c r="P3245" i="13" s="1"/>
  <c r="O3246" i="13" a="1"/>
  <c r="O3246" i="13" s="1"/>
  <c r="P3246" i="13" s="1"/>
  <c r="O3247" i="13" a="1"/>
  <c r="O3247" i="13" s="1"/>
  <c r="P3247" i="13" s="1"/>
  <c r="O3248" i="13" a="1"/>
  <c r="O3248" i="13" s="1"/>
  <c r="P3248" i="13" s="1"/>
  <c r="O3249" i="13" a="1"/>
  <c r="O3249" i="13"/>
  <c r="P3249" i="13" s="1"/>
  <c r="O3250" i="13" a="1"/>
  <c r="O3250" i="13" s="1"/>
  <c r="P3250" i="13" s="1"/>
  <c r="O3251" i="13" a="1"/>
  <c r="O3251" i="13" s="1"/>
  <c r="P3251" i="13" s="1"/>
  <c r="O3252" i="13" a="1"/>
  <c r="O3252" i="13" s="1"/>
  <c r="P3252" i="13" s="1"/>
  <c r="O3253" i="13" a="1"/>
  <c r="O3253" i="13" s="1"/>
  <c r="P3253" i="13" s="1"/>
  <c r="O3254" i="13" a="1"/>
  <c r="O3254" i="13" s="1"/>
  <c r="P3254" i="13" s="1"/>
  <c r="O3255" i="13" a="1"/>
  <c r="O3255" i="13" s="1"/>
  <c r="P3255" i="13" s="1"/>
  <c r="O3256" i="13" a="1"/>
  <c r="O3256" i="13" s="1"/>
  <c r="P3256" i="13" s="1"/>
  <c r="O3257" i="13" a="1"/>
  <c r="O3257" i="13" s="1"/>
  <c r="P3257" i="13" s="1"/>
  <c r="O3258" i="13" a="1"/>
  <c r="O3258" i="13" s="1"/>
  <c r="P3258" i="13" s="1"/>
  <c r="O3259" i="13" a="1"/>
  <c r="O3259" i="13" s="1"/>
  <c r="P3259" i="13" s="1"/>
  <c r="O3260" i="13" a="1"/>
  <c r="O3260" i="13" s="1"/>
  <c r="P3260" i="13" s="1"/>
  <c r="O3261" i="13" a="1"/>
  <c r="O3261" i="13" s="1"/>
  <c r="P3261" i="13" s="1"/>
  <c r="O3262" i="13" a="1"/>
  <c r="O3262" i="13"/>
  <c r="P3262" i="13" s="1"/>
  <c r="O3263" i="13" a="1"/>
  <c r="O3263" i="13" s="1"/>
  <c r="P3263" i="13" s="1"/>
  <c r="O3264" i="13" a="1"/>
  <c r="O3264" i="13" s="1"/>
  <c r="P3264" i="13" s="1"/>
  <c r="O3265" i="13" a="1"/>
  <c r="O3265" i="13" s="1"/>
  <c r="P3265" i="13" s="1"/>
  <c r="O3266" i="13" a="1"/>
  <c r="O3266" i="13" s="1"/>
  <c r="P3266" i="13" s="1"/>
  <c r="O3267" i="13" a="1"/>
  <c r="O3267" i="13" s="1"/>
  <c r="P3267" i="13" s="1"/>
  <c r="O3268" i="13" a="1"/>
  <c r="O3268" i="13" s="1"/>
  <c r="P3268" i="13" s="1"/>
  <c r="O3269" i="13" a="1"/>
  <c r="O3269" i="13" s="1"/>
  <c r="P3269" i="13" s="1"/>
  <c r="O3270" i="13" a="1"/>
  <c r="O3270" i="13" s="1"/>
  <c r="P3270" i="13" s="1"/>
  <c r="O3271" i="13" a="1"/>
  <c r="O3271" i="13" s="1"/>
  <c r="P3271" i="13" s="1"/>
  <c r="O3272" i="13" a="1"/>
  <c r="O3272" i="13" s="1"/>
  <c r="P3272" i="13" s="1"/>
  <c r="O3273" i="13" a="1"/>
  <c r="O3273" i="13" s="1"/>
  <c r="P3273" i="13" s="1"/>
  <c r="O3274" i="13" a="1"/>
  <c r="O3274" i="13" s="1"/>
  <c r="P3274" i="13" s="1"/>
  <c r="O3275" i="13" a="1"/>
  <c r="O3275" i="13" s="1"/>
  <c r="P3275" i="13" s="1"/>
  <c r="O3276" i="13" a="1"/>
  <c r="O3276" i="13" s="1"/>
  <c r="P3276" i="13" s="1"/>
  <c r="O3277" i="13" a="1"/>
  <c r="O3277" i="13" s="1"/>
  <c r="P3277" i="13" s="1"/>
  <c r="O3278" i="13" a="1"/>
  <c r="O3278" i="13" s="1"/>
  <c r="P3278" i="13" s="1"/>
  <c r="O3279" i="13" a="1"/>
  <c r="O3279" i="13"/>
  <c r="P3279" i="13" s="1"/>
  <c r="O3280" i="13" a="1"/>
  <c r="O3280" i="13" s="1"/>
  <c r="P3280" i="13" s="1"/>
  <c r="O3281" i="13" a="1"/>
  <c r="O3281" i="13" s="1"/>
  <c r="P3281" i="13" s="1"/>
  <c r="O3282" i="13" a="1"/>
  <c r="O3282" i="13" s="1"/>
  <c r="P3282" i="13" s="1"/>
  <c r="O3283" i="13" a="1"/>
  <c r="O3283" i="13" s="1"/>
  <c r="P3283" i="13" s="1"/>
  <c r="O3284" i="13" a="1"/>
  <c r="O3284" i="13" s="1"/>
  <c r="P3284" i="13" s="1"/>
  <c r="O3285" i="13" a="1"/>
  <c r="O3285" i="13" s="1"/>
  <c r="P3285" i="13" s="1"/>
  <c r="O3286" i="13" a="1"/>
  <c r="O3286" i="13" s="1"/>
  <c r="P3286" i="13" s="1"/>
  <c r="O3287" i="13" a="1"/>
  <c r="O3287" i="13" s="1"/>
  <c r="P3287" i="13" s="1"/>
  <c r="O3288" i="13" a="1"/>
  <c r="O3288" i="13" s="1"/>
  <c r="P3288" i="13" s="1"/>
  <c r="O3289" i="13" a="1"/>
  <c r="O3289" i="13" s="1"/>
  <c r="P3289" i="13" s="1"/>
  <c r="O3290" i="13" a="1"/>
  <c r="O3290" i="13" s="1"/>
  <c r="P3290" i="13" s="1"/>
  <c r="O3291" i="13" a="1"/>
  <c r="O3291" i="13" s="1"/>
  <c r="P3291" i="13" s="1"/>
  <c r="O3292" i="13" a="1"/>
  <c r="O3292" i="13" s="1"/>
  <c r="P3292" i="13" s="1"/>
  <c r="O3293" i="13" a="1"/>
  <c r="O3293" i="13" s="1"/>
  <c r="P3293" i="13" s="1"/>
  <c r="O3294" i="13" a="1"/>
  <c r="O3294" i="13" s="1"/>
  <c r="P3294" i="13" s="1"/>
  <c r="O3295" i="13" a="1"/>
  <c r="O3295" i="13" s="1"/>
  <c r="P3295" i="13" s="1"/>
  <c r="O3296" i="13" a="1"/>
  <c r="O3296" i="13" s="1"/>
  <c r="P3296" i="13" s="1"/>
  <c r="O3297" i="13" a="1"/>
  <c r="O3297" i="13" s="1"/>
  <c r="P3297" i="13" s="1"/>
  <c r="O3298" i="13" a="1"/>
  <c r="O3298" i="13" s="1"/>
  <c r="P3298" i="13" s="1"/>
  <c r="O3299" i="13" a="1"/>
  <c r="O3299" i="13" s="1"/>
  <c r="P3299" i="13" s="1"/>
  <c r="O3300" i="13" a="1"/>
  <c r="O3300" i="13" s="1"/>
  <c r="P3300" i="13" s="1"/>
  <c r="O3301" i="13" a="1"/>
  <c r="O3301" i="13" s="1"/>
  <c r="P3301" i="13" s="1"/>
  <c r="O3302" i="13" a="1"/>
  <c r="O3302" i="13" s="1"/>
  <c r="P3302" i="13" s="1"/>
  <c r="O3303" i="13" a="1"/>
  <c r="O3303" i="13" s="1"/>
  <c r="P3303" i="13" s="1"/>
  <c r="O3304" i="13" a="1"/>
  <c r="O3304" i="13" s="1"/>
  <c r="P3304" i="13" s="1"/>
  <c r="O3305" i="13" a="1"/>
  <c r="O3305" i="13" s="1"/>
  <c r="P3305" i="13" s="1"/>
  <c r="O3306" i="13" a="1"/>
  <c r="O3306" i="13" s="1"/>
  <c r="P3306" i="13" s="1"/>
  <c r="O3307" i="13" a="1"/>
  <c r="O3307" i="13" s="1"/>
  <c r="P3307" i="13" s="1"/>
  <c r="O3308" i="13" a="1"/>
  <c r="O3308" i="13" s="1"/>
  <c r="P3308" i="13" s="1"/>
  <c r="O3309" i="13" a="1"/>
  <c r="O3309" i="13" s="1"/>
  <c r="P3309" i="13" s="1"/>
  <c r="O3310" i="13" a="1"/>
  <c r="O3310" i="13" s="1"/>
  <c r="P3310" i="13" s="1"/>
  <c r="O3311" i="13" a="1"/>
  <c r="O3311" i="13" s="1"/>
  <c r="P3311" i="13" s="1"/>
  <c r="O3312" i="13" a="1"/>
  <c r="O3312" i="13" s="1"/>
  <c r="P3312" i="13" s="1"/>
  <c r="O3313" i="13" a="1"/>
  <c r="O3313" i="13" s="1"/>
  <c r="P3313" i="13" s="1"/>
  <c r="O3314" i="13" a="1"/>
  <c r="O3314" i="13" s="1"/>
  <c r="P3314" i="13" s="1"/>
  <c r="O3315" i="13" a="1"/>
  <c r="O3315" i="13" s="1"/>
  <c r="P3315" i="13" s="1"/>
  <c r="O3316" i="13" a="1"/>
  <c r="O3316" i="13" s="1"/>
  <c r="P3316" i="13" s="1"/>
  <c r="O3317" i="13" a="1"/>
  <c r="O3317" i="13" s="1"/>
  <c r="P3317" i="13" s="1"/>
  <c r="O3318" i="13" a="1"/>
  <c r="O3318" i="13" s="1"/>
  <c r="P3318" i="13" s="1"/>
  <c r="O3319" i="13" a="1"/>
  <c r="O3319" i="13" s="1"/>
  <c r="P3319" i="13" s="1"/>
  <c r="O3320" i="13" a="1"/>
  <c r="O3320" i="13" s="1"/>
  <c r="P3320" i="13" s="1"/>
  <c r="O3321" i="13" a="1"/>
  <c r="O3321" i="13" s="1"/>
  <c r="P3321" i="13" s="1"/>
  <c r="O3322" i="13" a="1"/>
  <c r="O3322" i="13" s="1"/>
  <c r="P3322" i="13" s="1"/>
  <c r="O3323" i="13" a="1"/>
  <c r="O3323" i="13" s="1"/>
  <c r="P3323" i="13" s="1"/>
  <c r="O3324" i="13" a="1"/>
  <c r="O3324" i="13" s="1"/>
  <c r="P3324" i="13" s="1"/>
  <c r="O3325" i="13" a="1"/>
  <c r="O3325" i="13" s="1"/>
  <c r="P3325" i="13" s="1"/>
  <c r="O3326" i="13" a="1"/>
  <c r="O3326" i="13" s="1"/>
  <c r="P3326" i="13" s="1"/>
  <c r="O3327" i="13" a="1"/>
  <c r="O3327" i="13" s="1"/>
  <c r="P3327" i="13" s="1"/>
  <c r="O3328" i="13" a="1"/>
  <c r="O3328" i="13" s="1"/>
  <c r="P3328" i="13" s="1"/>
  <c r="O3329" i="13" a="1"/>
  <c r="O3329" i="13" s="1"/>
  <c r="P3329" i="13" s="1"/>
  <c r="O3330" i="13" a="1"/>
  <c r="O3330" i="13"/>
  <c r="P3330" i="13" s="1"/>
  <c r="O3331" i="13" a="1"/>
  <c r="O3331" i="13" s="1"/>
  <c r="P3331" i="13" s="1"/>
  <c r="O3332" i="13" a="1"/>
  <c r="O3332" i="13" s="1"/>
  <c r="P3332" i="13" s="1"/>
  <c r="O3333" i="13" a="1"/>
  <c r="O3333" i="13" s="1"/>
  <c r="P3333" i="13" s="1"/>
  <c r="O3334" i="13" a="1"/>
  <c r="O3334" i="13" s="1"/>
  <c r="P3334" i="13" s="1"/>
  <c r="O3335" i="13" a="1"/>
  <c r="O3335" i="13"/>
  <c r="P3335" i="13" s="1"/>
  <c r="O3336" i="13" a="1"/>
  <c r="O3336" i="13" s="1"/>
  <c r="P3336" i="13" s="1"/>
  <c r="O3337" i="13" a="1"/>
  <c r="O3337" i="13" s="1"/>
  <c r="P3337" i="13" s="1"/>
  <c r="O3338" i="13" a="1"/>
  <c r="O3338" i="13" s="1"/>
  <c r="P3338" i="13" s="1"/>
  <c r="O3339" i="13" a="1"/>
  <c r="O3339" i="13" s="1"/>
  <c r="P3339" i="13" s="1"/>
  <c r="O3340" i="13" a="1"/>
  <c r="O3340" i="13" s="1"/>
  <c r="P3340" i="13" s="1"/>
  <c r="O3341" i="13" a="1"/>
  <c r="O3341" i="13" s="1"/>
  <c r="P3341" i="13" s="1"/>
  <c r="O3342" i="13" a="1"/>
  <c r="O3342" i="13" s="1"/>
  <c r="P3342" i="13" s="1"/>
  <c r="O3343" i="13" a="1"/>
  <c r="O3343" i="13"/>
  <c r="P3343" i="13" s="1"/>
  <c r="O3344" i="13" a="1"/>
  <c r="O3344" i="13" s="1"/>
  <c r="P3344" i="13" s="1"/>
  <c r="O3345" i="13" a="1"/>
  <c r="O3345" i="13" s="1"/>
  <c r="P3345" i="13" s="1"/>
  <c r="O3346" i="13" a="1"/>
  <c r="O3346" i="13" s="1"/>
  <c r="P3346" i="13" s="1"/>
  <c r="O3347" i="13" a="1"/>
  <c r="O3347" i="13" s="1"/>
  <c r="P3347" i="13" s="1"/>
  <c r="O3348" i="13" a="1"/>
  <c r="O3348" i="13" s="1"/>
  <c r="P3348" i="13" s="1"/>
  <c r="O3349" i="13" a="1"/>
  <c r="O3349" i="13" s="1"/>
  <c r="P3349" i="13" s="1"/>
  <c r="O3350" i="13" a="1"/>
  <c r="O3350" i="13" s="1"/>
  <c r="P3350" i="13" s="1"/>
  <c r="O3351" i="13" a="1"/>
  <c r="O3351" i="13" s="1"/>
  <c r="P3351" i="13" s="1"/>
  <c r="O3352" i="13" a="1"/>
  <c r="O3352" i="13" s="1"/>
  <c r="P3352" i="13" s="1"/>
  <c r="O3353" i="13" a="1"/>
  <c r="O3353" i="13" s="1"/>
  <c r="P3353" i="13" s="1"/>
  <c r="O3354" i="13" a="1"/>
  <c r="O3354" i="13" s="1"/>
  <c r="P3354" i="13" s="1"/>
  <c r="O3355" i="13" a="1"/>
  <c r="O3355" i="13" s="1"/>
  <c r="P3355" i="13" s="1"/>
  <c r="O3356" i="13" a="1"/>
  <c r="O3356" i="13" s="1"/>
  <c r="P3356" i="13" s="1"/>
  <c r="O3357" i="13" a="1"/>
  <c r="O3357" i="13" s="1"/>
  <c r="P3357" i="13" s="1"/>
  <c r="O3358" i="13" a="1"/>
  <c r="O3358" i="13" s="1"/>
  <c r="P3358" i="13" s="1"/>
  <c r="O3359" i="13" a="1"/>
  <c r="O3359" i="13" s="1"/>
  <c r="P3359" i="13" s="1"/>
  <c r="O3360" i="13" a="1"/>
  <c r="O3360" i="13" s="1"/>
  <c r="P3360" i="13" s="1"/>
  <c r="O3361" i="13" a="1"/>
  <c r="O3361" i="13" s="1"/>
  <c r="P3361" i="13" s="1"/>
  <c r="O3362" i="13" a="1"/>
  <c r="O3362" i="13" s="1"/>
  <c r="P3362" i="13" s="1"/>
  <c r="O3363" i="13" a="1"/>
  <c r="O3363" i="13" s="1"/>
  <c r="P3363" i="13" s="1"/>
  <c r="O3364" i="13" a="1"/>
  <c r="O3364" i="13" s="1"/>
  <c r="P3364" i="13" s="1"/>
  <c r="O3365" i="13" a="1"/>
  <c r="O3365" i="13" s="1"/>
  <c r="P3365" i="13" s="1"/>
  <c r="O3366" i="13" a="1"/>
  <c r="O3366" i="13" s="1"/>
  <c r="P3366" i="13" s="1"/>
  <c r="O3367" i="13" a="1"/>
  <c r="O3367" i="13" s="1"/>
  <c r="P3367" i="13" s="1"/>
  <c r="O3368" i="13" a="1"/>
  <c r="O3368" i="13" s="1"/>
  <c r="P3368" i="13" s="1"/>
  <c r="O3369" i="13" a="1"/>
  <c r="O3369" i="13" s="1"/>
  <c r="P3369" i="13" s="1"/>
  <c r="O3370" i="13" a="1"/>
  <c r="O3370" i="13" s="1"/>
  <c r="P3370" i="13" s="1"/>
  <c r="O3371" i="13" a="1"/>
  <c r="O3371" i="13" s="1"/>
  <c r="P3371" i="13" s="1"/>
  <c r="O3372" i="13" a="1"/>
  <c r="O3372" i="13" s="1"/>
  <c r="P3372" i="13" s="1"/>
  <c r="O3373" i="13" a="1"/>
  <c r="O3373" i="13" s="1"/>
  <c r="P3373" i="13" s="1"/>
  <c r="O3374" i="13" a="1"/>
  <c r="O3374" i="13" s="1"/>
  <c r="P3374" i="13" s="1"/>
  <c r="O3375" i="13" a="1"/>
  <c r="O3375" i="13" s="1"/>
  <c r="P3375" i="13" s="1"/>
  <c r="O3376" i="13" a="1"/>
  <c r="O3376" i="13" s="1"/>
  <c r="P3376" i="13" s="1"/>
  <c r="O3377" i="13" a="1"/>
  <c r="O3377" i="13"/>
  <c r="P3377" i="13" s="1"/>
  <c r="O3378" i="13" a="1"/>
  <c r="O3378" i="13" s="1"/>
  <c r="P3378" i="13" s="1"/>
  <c r="O3379" i="13" a="1"/>
  <c r="O3379" i="13" s="1"/>
  <c r="P3379" i="13" s="1"/>
  <c r="O3380" i="13" a="1"/>
  <c r="O3380" i="13" s="1"/>
  <c r="P3380" i="13" s="1"/>
  <c r="O3381" i="13" a="1"/>
  <c r="O3381" i="13" s="1"/>
  <c r="P3381" i="13" s="1"/>
  <c r="O3382" i="13" a="1"/>
  <c r="O3382" i="13" s="1"/>
  <c r="P3382" i="13" s="1"/>
  <c r="O3383" i="13" a="1"/>
  <c r="O3383" i="13" s="1"/>
  <c r="P3383" i="13" s="1"/>
  <c r="O3384" i="13" a="1"/>
  <c r="O3384" i="13" s="1"/>
  <c r="P3384" i="13" s="1"/>
  <c r="O3385" i="13" a="1"/>
  <c r="O3385" i="13" s="1"/>
  <c r="P3385" i="13" s="1"/>
  <c r="O3386" i="13" a="1"/>
  <c r="O3386" i="13" s="1"/>
  <c r="P3386" i="13" s="1"/>
  <c r="O3387" i="13" a="1"/>
  <c r="O3387" i="13"/>
  <c r="P3387" i="13" s="1"/>
  <c r="O3388" i="13" a="1"/>
  <c r="O3388" i="13" s="1"/>
  <c r="P3388" i="13" s="1"/>
  <c r="O3389" i="13" a="1"/>
  <c r="O3389" i="13" s="1"/>
  <c r="P3389" i="13" s="1"/>
  <c r="O3390" i="13" a="1"/>
  <c r="O3390" i="13"/>
  <c r="P3390" i="13" s="1"/>
  <c r="O3391" i="13" a="1"/>
  <c r="O3391" i="13" s="1"/>
  <c r="P3391" i="13" s="1"/>
  <c r="O3392" i="13" a="1"/>
  <c r="O3392" i="13" s="1"/>
  <c r="P3392" i="13" s="1"/>
  <c r="O3393" i="13" a="1"/>
  <c r="O3393" i="13" s="1"/>
  <c r="P3393" i="13" s="1"/>
  <c r="O3394" i="13" a="1"/>
  <c r="O3394" i="13" s="1"/>
  <c r="P3394" i="13" s="1"/>
  <c r="O3395" i="13" a="1"/>
  <c r="O3395" i="13" s="1"/>
  <c r="P3395" i="13" s="1"/>
  <c r="O3396" i="13" a="1"/>
  <c r="O3396" i="13" s="1"/>
  <c r="P3396" i="13" s="1"/>
  <c r="O3397" i="13" a="1"/>
  <c r="O3397" i="13" s="1"/>
  <c r="P3397" i="13" s="1"/>
  <c r="O3398" i="13" a="1"/>
  <c r="O3398" i="13" s="1"/>
  <c r="P3398" i="13" s="1"/>
  <c r="O3399" i="13" a="1"/>
  <c r="O3399" i="13" s="1"/>
  <c r="P3399" i="13" s="1"/>
  <c r="O3400" i="13" a="1"/>
  <c r="O3400" i="13" s="1"/>
  <c r="P3400" i="13" s="1"/>
  <c r="O3401" i="13" a="1"/>
  <c r="O3401" i="13" s="1"/>
  <c r="P3401" i="13" s="1"/>
  <c r="O3402" i="13" a="1"/>
  <c r="O3402" i="13" s="1"/>
  <c r="P3402" i="13" s="1"/>
  <c r="O3403" i="13" a="1"/>
  <c r="O3403" i="13" s="1"/>
  <c r="P3403" i="13" s="1"/>
  <c r="O3404" i="13" a="1"/>
  <c r="O3404" i="13" s="1"/>
  <c r="P3404" i="13" s="1"/>
  <c r="O3405" i="13" a="1"/>
  <c r="O3405" i="13" s="1"/>
  <c r="P3405" i="13" s="1"/>
  <c r="O3406" i="13" a="1"/>
  <c r="O3406" i="13" s="1"/>
  <c r="P3406" i="13" s="1"/>
  <c r="O3407" i="13" a="1"/>
  <c r="O3407" i="13" s="1"/>
  <c r="P3407" i="13" s="1"/>
  <c r="O3408" i="13" a="1"/>
  <c r="O3408" i="13" s="1"/>
  <c r="P3408" i="13" s="1"/>
  <c r="O3409" i="13" a="1"/>
  <c r="O3409" i="13"/>
  <c r="P3409" i="13" s="1"/>
  <c r="O3410" i="13" a="1"/>
  <c r="O3410" i="13" s="1"/>
  <c r="P3410" i="13" s="1"/>
  <c r="O3411" i="13" a="1"/>
  <c r="O3411" i="13" s="1"/>
  <c r="P3411" i="13" s="1"/>
  <c r="O3412" i="13" a="1"/>
  <c r="O3412" i="13" s="1"/>
  <c r="P3412" i="13" s="1"/>
  <c r="O3413" i="13" a="1"/>
  <c r="O3413" i="13" s="1"/>
  <c r="P3413" i="13" s="1"/>
  <c r="O3414" i="13" a="1"/>
  <c r="O3414" i="13" s="1"/>
  <c r="P3414" i="13" s="1"/>
  <c r="O3415" i="13" a="1"/>
  <c r="O3415" i="13" s="1"/>
  <c r="P3415" i="13" s="1"/>
  <c r="O3416" i="13" a="1"/>
  <c r="O3416" i="13" s="1"/>
  <c r="P3416" i="13" s="1"/>
  <c r="O3417" i="13" a="1"/>
  <c r="O3417" i="13" s="1"/>
  <c r="P3417" i="13" s="1"/>
  <c r="O3418" i="13" a="1"/>
  <c r="O3418" i="13"/>
  <c r="P3418" i="13" s="1"/>
  <c r="O3419" i="13" a="1"/>
  <c r="O3419" i="13" s="1"/>
  <c r="P3419" i="13" s="1"/>
  <c r="O3420" i="13" a="1"/>
  <c r="O3420" i="13" s="1"/>
  <c r="P3420" i="13" s="1"/>
  <c r="O3421" i="13" a="1"/>
  <c r="O3421" i="13" s="1"/>
  <c r="P3421" i="13" s="1"/>
  <c r="O3422" i="13" a="1"/>
  <c r="O3422" i="13" s="1"/>
  <c r="P3422" i="13" s="1"/>
  <c r="O3423" i="13" a="1"/>
  <c r="O3423" i="13" s="1"/>
  <c r="P3423" i="13" s="1"/>
  <c r="O3424" i="13" a="1"/>
  <c r="O3424" i="13" s="1"/>
  <c r="P3424" i="13" s="1"/>
  <c r="O3425" i="13" a="1"/>
  <c r="O3425" i="13" s="1"/>
  <c r="P3425" i="13" s="1"/>
  <c r="O3426" i="13" a="1"/>
  <c r="O3426" i="13" s="1"/>
  <c r="P3426" i="13" s="1"/>
  <c r="O3427" i="13" a="1"/>
  <c r="O3427" i="13" s="1"/>
  <c r="P3427" i="13" s="1"/>
  <c r="O3428" i="13" a="1"/>
  <c r="O3428" i="13" s="1"/>
  <c r="P3428" i="13" s="1"/>
  <c r="O3429" i="13" a="1"/>
  <c r="O3429" i="13" s="1"/>
  <c r="P3429" i="13" s="1"/>
  <c r="O3430" i="13" a="1"/>
  <c r="O3430" i="13" s="1"/>
  <c r="P3430" i="13" s="1"/>
  <c r="O3431" i="13" a="1"/>
  <c r="O3431" i="13"/>
  <c r="P3431" i="13" s="1"/>
  <c r="O3432" i="13" a="1"/>
  <c r="O3432" i="13" s="1"/>
  <c r="P3432" i="13" s="1"/>
  <c r="O3433" i="13" a="1"/>
  <c r="O3433" i="13" s="1"/>
  <c r="P3433" i="13" s="1"/>
  <c r="O3434" i="13" a="1"/>
  <c r="O3434" i="13" s="1"/>
  <c r="P3434" i="13" s="1"/>
  <c r="O3435" i="13" a="1"/>
  <c r="O3435" i="13" s="1"/>
  <c r="P3435" i="13" s="1"/>
  <c r="O3436" i="13" a="1"/>
  <c r="O3436" i="13" s="1"/>
  <c r="P3436" i="13" s="1"/>
  <c r="O3437" i="13" a="1"/>
  <c r="O3437" i="13" s="1"/>
  <c r="P3437" i="13" s="1"/>
  <c r="O3438" i="13" a="1"/>
  <c r="O3438" i="13" s="1"/>
  <c r="P3438" i="13" s="1"/>
  <c r="O3439" i="13" a="1"/>
  <c r="O3439" i="13"/>
  <c r="P3439" i="13" s="1"/>
  <c r="O3440" i="13" a="1"/>
  <c r="O3440" i="13" s="1"/>
  <c r="P3440" i="13" s="1"/>
  <c r="O3441" i="13" a="1"/>
  <c r="O3441" i="13" s="1"/>
  <c r="P3441" i="13" s="1"/>
  <c r="O3442" i="13" a="1"/>
  <c r="O3442" i="13" s="1"/>
  <c r="P3442" i="13" s="1"/>
  <c r="O3443" i="13" a="1"/>
  <c r="O3443" i="13" s="1"/>
  <c r="P3443" i="13" s="1"/>
  <c r="O3444" i="13" a="1"/>
  <c r="O3444" i="13" s="1"/>
  <c r="P3444" i="13" s="1"/>
  <c r="O3445" i="13" a="1"/>
  <c r="O3445" i="13" s="1"/>
  <c r="P3445" i="13" s="1"/>
  <c r="O3446" i="13" a="1"/>
  <c r="O3446" i="13" s="1"/>
  <c r="P3446" i="13" s="1"/>
  <c r="O3447" i="13" a="1"/>
  <c r="O3447" i="13" s="1"/>
  <c r="P3447" i="13" s="1"/>
  <c r="O3448" i="13" a="1"/>
  <c r="O3448" i="13" s="1"/>
  <c r="P3448" i="13" s="1"/>
  <c r="O3449" i="13" a="1"/>
  <c r="O3449" i="13" s="1"/>
  <c r="P3449" i="13" s="1"/>
  <c r="O3450" i="13" a="1"/>
  <c r="O3450" i="13" s="1"/>
  <c r="P3450" i="13" s="1"/>
  <c r="O3451" i="13" a="1"/>
  <c r="O3451" i="13" s="1"/>
  <c r="P3451" i="13" s="1"/>
  <c r="O3452" i="13" a="1"/>
  <c r="O3452" i="13" s="1"/>
  <c r="P3452" i="13" s="1"/>
  <c r="O3453" i="13" a="1"/>
  <c r="O3453" i="13" s="1"/>
  <c r="P3453" i="13" s="1"/>
  <c r="O3454" i="13" a="1"/>
  <c r="O3454" i="13" s="1"/>
  <c r="P3454" i="13" s="1"/>
  <c r="O3455" i="13" a="1"/>
  <c r="O3455" i="13" s="1"/>
  <c r="P3455" i="13" s="1"/>
  <c r="O3456" i="13" a="1"/>
  <c r="O3456" i="13" s="1"/>
  <c r="P3456" i="13" s="1"/>
  <c r="O3457" i="13" a="1"/>
  <c r="O3457" i="13" s="1"/>
  <c r="P3457" i="13" s="1"/>
  <c r="O3458" i="13" a="1"/>
  <c r="O3458" i="13" s="1"/>
  <c r="P3458" i="13" s="1"/>
  <c r="O3459" i="13" a="1"/>
  <c r="O3459" i="13" s="1"/>
  <c r="P3459" i="13" s="1"/>
  <c r="O3460" i="13" a="1"/>
  <c r="O3460" i="13" s="1"/>
  <c r="P3460" i="13" s="1"/>
  <c r="O3461" i="13" a="1"/>
  <c r="O3461" i="13" s="1"/>
  <c r="P3461" i="13" s="1"/>
  <c r="O3462" i="13" a="1"/>
  <c r="O3462" i="13" s="1"/>
  <c r="P3462" i="13" s="1"/>
  <c r="O3463" i="13" a="1"/>
  <c r="O3463" i="13" s="1"/>
  <c r="P3463" i="13" s="1"/>
  <c r="O3464" i="13" a="1"/>
  <c r="O3464" i="13" s="1"/>
  <c r="P3464" i="13" s="1"/>
  <c r="O3465" i="13" a="1"/>
  <c r="O3465" i="13" s="1"/>
  <c r="P3465" i="13" s="1"/>
  <c r="O3466" i="13" a="1"/>
  <c r="O3466" i="13" s="1"/>
  <c r="P3466" i="13" s="1"/>
  <c r="O3467" i="13" a="1"/>
  <c r="O3467" i="13" s="1"/>
  <c r="P3467" i="13" s="1"/>
  <c r="O3468" i="13" a="1"/>
  <c r="O3468" i="13" s="1"/>
  <c r="P3468" i="13" s="1"/>
  <c r="O3469" i="13" a="1"/>
  <c r="O3469" i="13" s="1"/>
  <c r="P3469" i="13" s="1"/>
  <c r="O3470" i="13" a="1"/>
  <c r="O3470" i="13" s="1"/>
  <c r="P3470" i="13" s="1"/>
  <c r="O3471" i="13" a="1"/>
  <c r="O3471" i="13"/>
  <c r="P3471" i="13" s="1"/>
  <c r="O3472" i="13" a="1"/>
  <c r="O3472" i="13" s="1"/>
  <c r="P3472" i="13" s="1"/>
  <c r="O3473" i="13" a="1"/>
  <c r="O3473" i="13"/>
  <c r="P3473" i="13" s="1"/>
  <c r="O3474" i="13" a="1"/>
  <c r="O3474" i="13" s="1"/>
  <c r="P3474" i="13" s="1"/>
  <c r="O3475" i="13" a="1"/>
  <c r="O3475" i="13" s="1"/>
  <c r="P3475" i="13" s="1"/>
  <c r="O3476" i="13" a="1"/>
  <c r="O3476" i="13" s="1"/>
  <c r="P3476" i="13" s="1"/>
  <c r="O3477" i="13" a="1"/>
  <c r="O3477" i="13"/>
  <c r="P3477" i="13" s="1"/>
  <c r="O3478" i="13" a="1"/>
  <c r="O3478" i="13" s="1"/>
  <c r="P3478" i="13" s="1"/>
  <c r="O3479" i="13" a="1"/>
  <c r="O3479" i="13" s="1"/>
  <c r="P3479" i="13" s="1"/>
  <c r="O3480" i="13" a="1"/>
  <c r="O3480" i="13" s="1"/>
  <c r="P3480" i="13" s="1"/>
  <c r="O3481" i="13" a="1"/>
  <c r="O3481" i="13" s="1"/>
  <c r="P3481" i="13" s="1"/>
  <c r="O3482" i="13" a="1"/>
  <c r="O3482" i="13" s="1"/>
  <c r="P3482" i="13" s="1"/>
  <c r="O3483" i="13" a="1"/>
  <c r="O3483" i="13" s="1"/>
  <c r="P3483" i="13" s="1"/>
  <c r="O3484" i="13" a="1"/>
  <c r="O3484" i="13" s="1"/>
  <c r="P3484" i="13" s="1"/>
  <c r="O3485" i="13" a="1"/>
  <c r="O3485" i="13" s="1"/>
  <c r="P3485" i="13" s="1"/>
  <c r="O3486" i="13" a="1"/>
  <c r="O3486" i="13" s="1"/>
  <c r="P3486" i="13" s="1"/>
  <c r="O3487" i="13" a="1"/>
  <c r="O3487" i="13" s="1"/>
  <c r="P3487" i="13" s="1"/>
  <c r="O3488" i="13" a="1"/>
  <c r="O3488" i="13" s="1"/>
  <c r="P3488" i="13" s="1"/>
  <c r="O3489" i="13" a="1"/>
  <c r="O3489" i="13" s="1"/>
  <c r="P3489" i="13" s="1"/>
  <c r="O3490" i="13" a="1"/>
  <c r="O3490" i="13" s="1"/>
  <c r="P3490" i="13" s="1"/>
  <c r="O3491" i="13" a="1"/>
  <c r="O3491" i="13" s="1"/>
  <c r="P3491" i="13" s="1"/>
  <c r="O3492" i="13" a="1"/>
  <c r="O3492" i="13" s="1"/>
  <c r="P3492" i="13" s="1"/>
  <c r="O3493" i="13" a="1"/>
  <c r="O3493" i="13" s="1"/>
  <c r="P3493" i="13" s="1"/>
  <c r="O3494" i="13" a="1"/>
  <c r="O3494" i="13" s="1"/>
  <c r="P3494" i="13" s="1"/>
  <c r="O3495" i="13" a="1"/>
  <c r="O3495" i="13" s="1"/>
  <c r="P3495" i="13" s="1"/>
  <c r="O3496" i="13" a="1"/>
  <c r="O3496" i="13" s="1"/>
  <c r="P3496" i="13" s="1"/>
  <c r="O3497" i="13" a="1"/>
  <c r="O3497" i="13" s="1"/>
  <c r="P3497" i="13" s="1"/>
  <c r="O3498" i="13" a="1"/>
  <c r="O3498" i="13" s="1"/>
  <c r="P3498" i="13" s="1"/>
  <c r="O3499" i="13" a="1"/>
  <c r="O3499" i="13"/>
  <c r="P3499" i="13" s="1"/>
  <c r="O3500" i="13" a="1"/>
  <c r="O3500" i="13" s="1"/>
  <c r="P3500" i="13" s="1"/>
  <c r="O3501" i="13" a="1"/>
  <c r="O3501" i="13" s="1"/>
  <c r="P3501" i="13" s="1"/>
  <c r="O3502" i="13" a="1"/>
  <c r="O3502" i="13" s="1"/>
  <c r="P3502" i="13" s="1"/>
  <c r="O3503" i="13" a="1"/>
  <c r="O3503" i="13" s="1"/>
  <c r="P3503" i="13" s="1"/>
  <c r="O3504" i="13" a="1"/>
  <c r="O3504" i="13" s="1"/>
  <c r="P3504" i="13" s="1"/>
  <c r="O3505" i="13" a="1"/>
  <c r="O3505" i="13"/>
  <c r="P3505" i="13" s="1"/>
  <c r="O3506" i="13" a="1"/>
  <c r="O3506" i="13" s="1"/>
  <c r="P3506" i="13" s="1"/>
  <c r="O3507" i="13" a="1"/>
  <c r="O3507" i="13" s="1"/>
  <c r="P3507" i="13" s="1"/>
  <c r="O3508" i="13" a="1"/>
  <c r="O3508" i="13" s="1"/>
  <c r="P3508" i="13" s="1"/>
  <c r="O3509" i="13" a="1"/>
  <c r="O3509" i="13" s="1"/>
  <c r="P3509" i="13" s="1"/>
  <c r="O3510" i="13" a="1"/>
  <c r="O3510" i="13" s="1"/>
  <c r="P3510" i="13" s="1"/>
  <c r="O3511" i="13" a="1"/>
  <c r="O3511" i="13" s="1"/>
  <c r="P3511" i="13" s="1"/>
  <c r="O3512" i="13" a="1"/>
  <c r="O3512" i="13" s="1"/>
  <c r="P3512" i="13" s="1"/>
  <c r="O3513" i="13" a="1"/>
  <c r="O3513" i="13" s="1"/>
  <c r="P3513" i="13" s="1"/>
  <c r="O3514" i="13" a="1"/>
  <c r="O3514" i="13" s="1"/>
  <c r="P3514" i="13" s="1"/>
  <c r="O3515" i="13" a="1"/>
  <c r="O3515" i="13" s="1"/>
  <c r="P3515" i="13" s="1"/>
  <c r="O3516" i="13" a="1"/>
  <c r="O3516" i="13" s="1"/>
  <c r="P3516" i="13" s="1"/>
  <c r="O3517" i="13" a="1"/>
  <c r="O3517" i="13" s="1"/>
  <c r="P3517" i="13" s="1"/>
  <c r="O3518" i="13" a="1"/>
  <c r="O3518" i="13" s="1"/>
  <c r="P3518" i="13" s="1"/>
  <c r="O3519" i="13" a="1"/>
  <c r="O3519" i="13" s="1"/>
  <c r="P3519" i="13" s="1"/>
  <c r="O3520" i="13" a="1"/>
  <c r="O3520" i="13" s="1"/>
  <c r="P3520" i="13" s="1"/>
  <c r="O3521" i="13" a="1"/>
  <c r="O3521" i="13" s="1"/>
  <c r="P3521" i="13" s="1"/>
  <c r="O3522" i="13" a="1"/>
  <c r="O3522" i="13"/>
  <c r="P3522" i="13" s="1"/>
  <c r="O3523" i="13" a="1"/>
  <c r="O3523" i="13" s="1"/>
  <c r="P3523" i="13" s="1"/>
  <c r="O3524" i="13" a="1"/>
  <c r="O3524" i="13" s="1"/>
  <c r="P3524" i="13" s="1"/>
  <c r="O3525" i="13" a="1"/>
  <c r="O3525" i="13" s="1"/>
  <c r="P3525" i="13" s="1"/>
  <c r="O3526" i="13" a="1"/>
  <c r="O3526" i="13"/>
  <c r="P3526" i="13" s="1"/>
  <c r="O3527" i="13" a="1"/>
  <c r="O3527" i="13" s="1"/>
  <c r="P3527" i="13" s="1"/>
  <c r="O3528" i="13" a="1"/>
  <c r="O3528" i="13" s="1"/>
  <c r="P3528" i="13" s="1"/>
  <c r="O3529" i="13" a="1"/>
  <c r="O3529" i="13" s="1"/>
  <c r="P3529" i="13" s="1"/>
  <c r="O3530" i="13" a="1"/>
  <c r="O3530" i="13" s="1"/>
  <c r="P3530" i="13" s="1"/>
  <c r="O3531" i="13" a="1"/>
  <c r="O3531" i="13" s="1"/>
  <c r="P3531" i="13" s="1"/>
  <c r="O3532" i="13" a="1"/>
  <c r="O3532" i="13" s="1"/>
  <c r="P3532" i="13" s="1"/>
  <c r="O3533" i="13" a="1"/>
  <c r="O3533" i="13" s="1"/>
  <c r="P3533" i="13" s="1"/>
  <c r="O3534" i="13" a="1"/>
  <c r="O3534" i="13" s="1"/>
  <c r="P3534" i="13" s="1"/>
  <c r="O3535" i="13" a="1"/>
  <c r="O3535" i="13" s="1"/>
  <c r="P3535" i="13" s="1"/>
  <c r="O3536" i="13" a="1"/>
  <c r="O3536" i="13" s="1"/>
  <c r="P3536" i="13" s="1"/>
  <c r="O3537" i="13" a="1"/>
  <c r="O3537" i="13" s="1"/>
  <c r="P3537" i="13" s="1"/>
  <c r="O3538" i="13" a="1"/>
  <c r="O3538" i="13" s="1"/>
  <c r="P3538" i="13" s="1"/>
  <c r="O3539" i="13" a="1"/>
  <c r="O3539" i="13" s="1"/>
  <c r="P3539" i="13" s="1"/>
  <c r="O3540" i="13" a="1"/>
  <c r="O3540" i="13" s="1"/>
  <c r="P3540" i="13" s="1"/>
  <c r="O3541" i="13" a="1"/>
  <c r="O3541" i="13"/>
  <c r="P3541" i="13" s="1"/>
  <c r="O3542" i="13" a="1"/>
  <c r="O3542" i="13" s="1"/>
  <c r="P3542" i="13" s="1"/>
  <c r="O3543" i="13" a="1"/>
  <c r="O3543" i="13" s="1"/>
  <c r="P3543" i="13" s="1"/>
  <c r="O3544" i="13" a="1"/>
  <c r="O3544" i="13" s="1"/>
  <c r="P3544" i="13" s="1"/>
  <c r="O3545" i="13" a="1"/>
  <c r="O3545" i="13" s="1"/>
  <c r="P3545" i="13" s="1"/>
  <c r="O3546" i="13" a="1"/>
  <c r="O3546" i="13" s="1"/>
  <c r="P3546" i="13" s="1"/>
  <c r="O3547" i="13" a="1"/>
  <c r="O3547" i="13" s="1"/>
  <c r="P3547" i="13" s="1"/>
  <c r="O3548" i="13" a="1"/>
  <c r="O3548" i="13" s="1"/>
  <c r="P3548" i="13" s="1"/>
  <c r="O3549" i="13" a="1"/>
  <c r="O3549" i="13"/>
  <c r="P3549" i="13" s="1"/>
  <c r="O3550" i="13" a="1"/>
  <c r="O3550" i="13"/>
  <c r="P3550" i="13" s="1"/>
  <c r="O3551" i="13" a="1"/>
  <c r="O3551" i="13" s="1"/>
  <c r="P3551" i="13" s="1"/>
  <c r="O3552" i="13" a="1"/>
  <c r="O3552" i="13" s="1"/>
  <c r="P3552" i="13" s="1"/>
  <c r="O3553" i="13" a="1"/>
  <c r="O3553" i="13" s="1"/>
  <c r="P3553" i="13" s="1"/>
  <c r="O3554" i="13" a="1"/>
  <c r="O3554" i="13"/>
  <c r="P3554" i="13" s="1"/>
  <c r="O3555" i="13" a="1"/>
  <c r="O3555" i="13" s="1"/>
  <c r="P3555" i="13" s="1"/>
  <c r="O3556" i="13" a="1"/>
  <c r="O3556" i="13" s="1"/>
  <c r="P3556" i="13" s="1"/>
  <c r="O3557" i="13" a="1"/>
  <c r="O3557" i="13" s="1"/>
  <c r="P3557" i="13" s="1"/>
  <c r="O3558" i="13" a="1"/>
  <c r="O3558" i="13" s="1"/>
  <c r="P3558" i="13" s="1"/>
  <c r="O3559" i="13" a="1"/>
  <c r="O3559" i="13" s="1"/>
  <c r="P3559" i="13" s="1"/>
  <c r="O3560" i="13" a="1"/>
  <c r="O3560" i="13" s="1"/>
  <c r="P3560" i="13" s="1"/>
  <c r="O3561" i="13" a="1"/>
  <c r="O3561" i="13" s="1"/>
  <c r="P3561" i="13" s="1"/>
  <c r="O3562" i="13" a="1"/>
  <c r="O3562" i="13" s="1"/>
  <c r="P3562" i="13" s="1"/>
  <c r="O3563" i="13" a="1"/>
  <c r="O3563" i="13" s="1"/>
  <c r="P3563" i="13" s="1"/>
  <c r="O3564" i="13" a="1"/>
  <c r="O3564" i="13" s="1"/>
  <c r="P3564" i="13" s="1"/>
  <c r="O3565" i="13" a="1"/>
  <c r="O3565" i="13" s="1"/>
  <c r="P3565" i="13" s="1"/>
  <c r="O3566" i="13" a="1"/>
  <c r="O3566" i="13" s="1"/>
  <c r="P3566" i="13" s="1"/>
  <c r="O3567" i="13" a="1"/>
  <c r="O3567" i="13" s="1"/>
  <c r="P3567" i="13" s="1"/>
  <c r="O3568" i="13" a="1"/>
  <c r="O3568" i="13" s="1"/>
  <c r="P3568" i="13" s="1"/>
  <c r="O3569" i="13" a="1"/>
  <c r="O3569" i="13" s="1"/>
  <c r="P3569" i="13" s="1"/>
  <c r="O3570" i="13" a="1"/>
  <c r="O3570" i="13" s="1"/>
  <c r="P3570" i="13" s="1"/>
  <c r="O3571" i="13" a="1"/>
  <c r="O3571" i="13" s="1"/>
  <c r="P3571" i="13" s="1"/>
  <c r="O3572" i="13" a="1"/>
  <c r="O3572" i="13" s="1"/>
  <c r="P3572" i="13" s="1"/>
  <c r="O3573" i="13" a="1"/>
  <c r="O3573" i="13" s="1"/>
  <c r="P3573" i="13" s="1"/>
  <c r="O3574" i="13" a="1"/>
  <c r="O3574" i="13" s="1"/>
  <c r="P3574" i="13" s="1"/>
  <c r="O3575" i="13" a="1"/>
  <c r="O3575" i="13" s="1"/>
  <c r="P3575" i="13" s="1"/>
  <c r="O3576" i="13" a="1"/>
  <c r="O3576" i="13" s="1"/>
  <c r="P3576" i="13" s="1"/>
  <c r="O3577" i="13" a="1"/>
  <c r="O3577" i="13"/>
  <c r="P3577" i="13" s="1"/>
  <c r="O3578" i="13" a="1"/>
  <c r="O3578" i="13" s="1"/>
  <c r="P3578" i="13" s="1"/>
  <c r="O3579" i="13" a="1"/>
  <c r="O3579" i="13" s="1"/>
  <c r="P3579" i="13" s="1"/>
  <c r="O3580" i="13" a="1"/>
  <c r="O3580" i="13" s="1"/>
  <c r="P3580" i="13" s="1"/>
  <c r="O3581" i="13" a="1"/>
  <c r="O3581" i="13" s="1"/>
  <c r="P3581" i="13" s="1"/>
  <c r="O3582" i="13" a="1"/>
  <c r="O3582" i="13" s="1"/>
  <c r="P3582" i="13" s="1"/>
  <c r="O3583" i="13" a="1"/>
  <c r="O3583" i="13" s="1"/>
  <c r="P3583" i="13" s="1"/>
  <c r="O3584" i="13" a="1"/>
  <c r="O3584" i="13" s="1"/>
  <c r="P3584" i="13" s="1"/>
  <c r="O3585" i="13" a="1"/>
  <c r="O3585" i="13" s="1"/>
  <c r="P3585" i="13" s="1"/>
  <c r="O3586" i="13" a="1"/>
  <c r="O3586" i="13" s="1"/>
  <c r="P3586" i="13" s="1"/>
  <c r="O3587" i="13" a="1"/>
  <c r="O3587" i="13" s="1"/>
  <c r="P3587" i="13" s="1"/>
  <c r="O3588" i="13" a="1"/>
  <c r="O3588" i="13" s="1"/>
  <c r="P3588" i="13" s="1"/>
  <c r="O3589" i="13" a="1"/>
  <c r="O3589" i="13" s="1"/>
  <c r="P3589" i="13" s="1"/>
  <c r="O3590" i="13" a="1"/>
  <c r="O3590" i="13" s="1"/>
  <c r="P3590" i="13" s="1"/>
  <c r="O3591" i="13" a="1"/>
  <c r="O3591" i="13" s="1"/>
  <c r="P3591" i="13" s="1"/>
  <c r="O3592" i="13" a="1"/>
  <c r="O3592" i="13" s="1"/>
  <c r="P3592" i="13" s="1"/>
  <c r="O3593" i="13" a="1"/>
  <c r="O3593" i="13" s="1"/>
  <c r="P3593" i="13" s="1"/>
  <c r="O3594" i="13" a="1"/>
  <c r="O3594" i="13" s="1"/>
  <c r="P3594" i="13" s="1"/>
  <c r="O3595" i="13" a="1"/>
  <c r="O3595" i="13" s="1"/>
  <c r="P3595" i="13" s="1"/>
  <c r="O3596" i="13" a="1"/>
  <c r="O3596" i="13" s="1"/>
  <c r="P3596" i="13" s="1"/>
  <c r="O3597" i="13" a="1"/>
  <c r="O3597" i="13" s="1"/>
  <c r="P3597" i="13" s="1"/>
  <c r="O3598" i="13" a="1"/>
  <c r="O3598" i="13" s="1"/>
  <c r="P3598" i="13" s="1"/>
  <c r="O3599" i="13" a="1"/>
  <c r="O3599" i="13" s="1"/>
  <c r="P3599" i="13" s="1"/>
  <c r="O3600" i="13" a="1"/>
  <c r="O3600" i="13" s="1"/>
  <c r="P3600" i="13" s="1"/>
  <c r="O3601" i="13" a="1"/>
  <c r="O3601" i="13" s="1"/>
  <c r="P3601" i="13" s="1"/>
  <c r="O3602" i="13" a="1"/>
  <c r="O3602" i="13" s="1"/>
  <c r="P3602" i="13" s="1"/>
  <c r="O3603" i="13" a="1"/>
  <c r="O3603" i="13" s="1"/>
  <c r="P3603" i="13" s="1"/>
  <c r="O3604" i="13" a="1"/>
  <c r="O3604" i="13" s="1"/>
  <c r="P3604" i="13" s="1"/>
  <c r="O3605" i="13" a="1"/>
  <c r="O3605" i="13" s="1"/>
  <c r="P3605" i="13" s="1"/>
  <c r="O3606" i="13" a="1"/>
  <c r="O3606" i="13" s="1"/>
  <c r="P3606" i="13" s="1"/>
  <c r="O3607" i="13" a="1"/>
  <c r="O3607" i="13" s="1"/>
  <c r="P3607" i="13" s="1"/>
  <c r="O3608" i="13" a="1"/>
  <c r="O3608" i="13" s="1"/>
  <c r="P3608" i="13" s="1"/>
  <c r="O3609" i="13" a="1"/>
  <c r="O3609" i="13" s="1"/>
  <c r="P3609" i="13" s="1"/>
  <c r="O3610" i="13" a="1"/>
  <c r="O3610" i="13" s="1"/>
  <c r="P3610" i="13" s="1"/>
  <c r="O3611" i="13" a="1"/>
  <c r="O3611" i="13" s="1"/>
  <c r="P3611" i="13" s="1"/>
  <c r="O3612" i="13" a="1"/>
  <c r="O3612" i="13" s="1"/>
  <c r="P3612" i="13" s="1"/>
  <c r="O3613" i="13" a="1"/>
  <c r="O3613" i="13" s="1"/>
  <c r="P3613" i="13" s="1"/>
  <c r="O3614" i="13" a="1"/>
  <c r="O3614" i="13" s="1"/>
  <c r="P3614" i="13" s="1"/>
  <c r="O3615" i="13" a="1"/>
  <c r="O3615" i="13" s="1"/>
  <c r="P3615" i="13" s="1"/>
  <c r="O3616" i="13" a="1"/>
  <c r="O3616" i="13" s="1"/>
  <c r="P3616" i="13" s="1"/>
  <c r="O3617" i="13" a="1"/>
  <c r="O3617" i="13" s="1"/>
  <c r="P3617" i="13" s="1"/>
  <c r="O3618" i="13" a="1"/>
  <c r="O3618" i="13" s="1"/>
  <c r="P3618" i="13" s="1"/>
  <c r="O3619" i="13" a="1"/>
  <c r="O3619" i="13" s="1"/>
  <c r="P3619" i="13" s="1"/>
  <c r="O3620" i="13" a="1"/>
  <c r="O3620" i="13" s="1"/>
  <c r="P3620" i="13" s="1"/>
  <c r="O3621" i="13" a="1"/>
  <c r="O3621" i="13" s="1"/>
  <c r="P3621" i="13" s="1"/>
  <c r="O3622" i="13" a="1"/>
  <c r="O3622" i="13" s="1"/>
  <c r="P3622" i="13" s="1"/>
  <c r="O3623" i="13" a="1"/>
  <c r="O3623" i="13" s="1"/>
  <c r="P3623" i="13" s="1"/>
  <c r="O3624" i="13" a="1"/>
  <c r="O3624" i="13" s="1"/>
  <c r="P3624" i="13" s="1"/>
  <c r="O3625" i="13" a="1"/>
  <c r="O3625" i="13" s="1"/>
  <c r="P3625" i="13" s="1"/>
  <c r="O3626" i="13" a="1"/>
  <c r="O3626" i="13" s="1"/>
  <c r="P3626" i="13" s="1"/>
  <c r="O3627" i="13" a="1"/>
  <c r="O3627" i="13" s="1"/>
  <c r="P3627" i="13" s="1"/>
  <c r="O3628" i="13" a="1"/>
  <c r="O3628" i="13" s="1"/>
  <c r="P3628" i="13" s="1"/>
  <c r="O3629" i="13" a="1"/>
  <c r="O3629" i="13" s="1"/>
  <c r="P3629" i="13" s="1"/>
  <c r="O3630" i="13" a="1"/>
  <c r="O3630" i="13" s="1"/>
  <c r="P3630" i="13" s="1"/>
  <c r="O3631" i="13" a="1"/>
  <c r="O3631" i="13" s="1"/>
  <c r="P3631" i="13" s="1"/>
  <c r="O3632" i="13" a="1"/>
  <c r="O3632" i="13" s="1"/>
  <c r="P3632" i="13" s="1"/>
  <c r="O3633" i="13" a="1"/>
  <c r="O3633" i="13" s="1"/>
  <c r="P3633" i="13" s="1"/>
  <c r="O3634" i="13" a="1"/>
  <c r="O3634" i="13" s="1"/>
  <c r="P3634" i="13" s="1"/>
  <c r="O3635" i="13" a="1"/>
  <c r="O3635" i="13" s="1"/>
  <c r="P3635" i="13" s="1"/>
  <c r="O3636" i="13" a="1"/>
  <c r="O3636" i="13" s="1"/>
  <c r="P3636" i="13" s="1"/>
  <c r="O3637" i="13" a="1"/>
  <c r="O3637" i="13" s="1"/>
  <c r="P3637" i="13" s="1"/>
  <c r="O3638" i="13" a="1"/>
  <c r="O3638" i="13" s="1"/>
  <c r="P3638" i="13" s="1"/>
  <c r="O3639" i="13" a="1"/>
  <c r="O3639" i="13" s="1"/>
  <c r="P3639" i="13" s="1"/>
  <c r="O3640" i="13" a="1"/>
  <c r="O3640" i="13" s="1"/>
  <c r="P3640" i="13" s="1"/>
  <c r="O3641" i="13" a="1"/>
  <c r="O3641" i="13" s="1"/>
  <c r="P3641" i="13" s="1"/>
  <c r="O3642" i="13" a="1"/>
  <c r="O3642" i="13" s="1"/>
  <c r="P3642" i="13" s="1"/>
  <c r="O3643" i="13" a="1"/>
  <c r="O3643" i="13" s="1"/>
  <c r="P3643" i="13" s="1"/>
  <c r="O3644" i="13" a="1"/>
  <c r="O3644" i="13" s="1"/>
  <c r="P3644" i="13" s="1"/>
  <c r="O3645" i="13" a="1"/>
  <c r="O3645" i="13" s="1"/>
  <c r="P3645" i="13" s="1"/>
  <c r="O3646" i="13" a="1"/>
  <c r="O3646" i="13" s="1"/>
  <c r="P3646" i="13" s="1"/>
  <c r="O3647" i="13" a="1"/>
  <c r="O3647" i="13"/>
  <c r="P3647" i="13" s="1"/>
  <c r="O3648" i="13" a="1"/>
  <c r="O3648" i="13" s="1"/>
  <c r="P3648" i="13" s="1"/>
  <c r="O3649" i="13" a="1"/>
  <c r="O3649" i="13" s="1"/>
  <c r="P3649" i="13" s="1"/>
  <c r="O3650" i="13" a="1"/>
  <c r="O3650" i="13" s="1"/>
  <c r="P3650" i="13" s="1"/>
  <c r="O3651" i="13" a="1"/>
  <c r="O3651" i="13" s="1"/>
  <c r="P3651" i="13" s="1"/>
  <c r="O3652" i="13" a="1"/>
  <c r="O3652" i="13" s="1"/>
  <c r="P3652" i="13" s="1"/>
  <c r="O3653" i="13" a="1"/>
  <c r="O3653" i="13" s="1"/>
  <c r="P3653" i="13" s="1"/>
  <c r="O3654" i="13" a="1"/>
  <c r="O3654" i="13" s="1"/>
  <c r="P3654" i="13" s="1"/>
  <c r="O3655" i="13" a="1"/>
  <c r="O3655" i="13" s="1"/>
  <c r="P3655" i="13" s="1"/>
  <c r="O3656" i="13" a="1"/>
  <c r="O3656" i="13" s="1"/>
  <c r="P3656" i="13" s="1"/>
  <c r="O3657" i="13" a="1"/>
  <c r="O3657" i="13" s="1"/>
  <c r="P3657" i="13" s="1"/>
  <c r="O3658" i="13" a="1"/>
  <c r="O3658" i="13" s="1"/>
  <c r="P3658" i="13" s="1"/>
  <c r="O3659" i="13" a="1"/>
  <c r="O3659" i="13" s="1"/>
  <c r="P3659" i="13" s="1"/>
  <c r="O3660" i="13" a="1"/>
  <c r="O3660" i="13" s="1"/>
  <c r="P3660" i="13" s="1"/>
  <c r="O3661" i="13" a="1"/>
  <c r="O3661" i="13" s="1"/>
  <c r="P3661" i="13" s="1"/>
  <c r="O3662" i="13" a="1"/>
  <c r="O3662" i="13" s="1"/>
  <c r="P3662" i="13" s="1"/>
  <c r="O3663" i="13" a="1"/>
  <c r="O3663" i="13" s="1"/>
  <c r="P3663" i="13" s="1"/>
  <c r="O3664" i="13" a="1"/>
  <c r="O3664" i="13" s="1"/>
  <c r="P3664" i="13" s="1"/>
  <c r="O3665" i="13" a="1"/>
  <c r="O3665" i="13" s="1"/>
  <c r="P3665" i="13" s="1"/>
  <c r="O3666" i="13" a="1"/>
  <c r="O3666" i="13" s="1"/>
  <c r="P3666" i="13" s="1"/>
  <c r="O3667" i="13" a="1"/>
  <c r="O3667" i="13" s="1"/>
  <c r="P3667" i="13" s="1"/>
  <c r="O3668" i="13" a="1"/>
  <c r="O3668" i="13" s="1"/>
  <c r="P3668" i="13" s="1"/>
  <c r="O3669" i="13" a="1"/>
  <c r="O3669" i="13" s="1"/>
  <c r="P3669" i="13" s="1"/>
  <c r="O3670" i="13" a="1"/>
  <c r="O3670" i="13" s="1"/>
  <c r="P3670" i="13" s="1"/>
  <c r="O3671" i="13" a="1"/>
  <c r="O3671" i="13" s="1"/>
  <c r="P3671" i="13" s="1"/>
  <c r="O3672" i="13" a="1"/>
  <c r="O3672" i="13" s="1"/>
  <c r="P3672" i="13" s="1"/>
  <c r="O3673" i="13" a="1"/>
  <c r="O3673" i="13" s="1"/>
  <c r="P3673" i="13" s="1"/>
  <c r="O3674" i="13" a="1"/>
  <c r="O3674" i="13" s="1"/>
  <c r="P3674" i="13" s="1"/>
  <c r="O3675" i="13" a="1"/>
  <c r="O3675" i="13" s="1"/>
  <c r="P3675" i="13" s="1"/>
  <c r="O3676" i="13" a="1"/>
  <c r="O3676" i="13" s="1"/>
  <c r="P3676" i="13" s="1"/>
  <c r="O3677" i="13" a="1"/>
  <c r="O3677" i="13" s="1"/>
  <c r="P3677" i="13" s="1"/>
  <c r="O3678" i="13" a="1"/>
  <c r="O3678" i="13" s="1"/>
  <c r="P3678" i="13" s="1"/>
  <c r="O3679" i="13" a="1"/>
  <c r="O3679" i="13" s="1"/>
  <c r="P3679" i="13" s="1"/>
  <c r="O3680" i="13" a="1"/>
  <c r="O3680" i="13" s="1"/>
  <c r="P3680" i="13" s="1"/>
  <c r="O3681" i="13" a="1"/>
  <c r="O3681" i="13" s="1"/>
  <c r="P3681" i="13" s="1"/>
  <c r="O3682" i="13" a="1"/>
  <c r="O3682" i="13" s="1"/>
  <c r="P3682" i="13" s="1"/>
  <c r="O3683" i="13" a="1"/>
  <c r="O3683" i="13" s="1"/>
  <c r="P3683" i="13" s="1"/>
  <c r="O3684" i="13" a="1"/>
  <c r="O3684" i="13" s="1"/>
  <c r="P3684" i="13" s="1"/>
  <c r="O3685" i="13" a="1"/>
  <c r="O3685" i="13" s="1"/>
  <c r="P3685" i="13" s="1"/>
  <c r="O3686" i="13" a="1"/>
  <c r="O3686" i="13" s="1"/>
  <c r="P3686" i="13" s="1"/>
  <c r="O3687" i="13" a="1"/>
  <c r="O3687" i="13"/>
  <c r="P3687" i="13" s="1"/>
  <c r="O3688" i="13" a="1"/>
  <c r="O3688" i="13" s="1"/>
  <c r="P3688" i="13" s="1"/>
  <c r="O3689" i="13" a="1"/>
  <c r="O3689" i="13" s="1"/>
  <c r="P3689" i="13" s="1"/>
  <c r="O3690" i="13" a="1"/>
  <c r="O3690" i="13" s="1"/>
  <c r="P3690" i="13" s="1"/>
  <c r="O3691" i="13" a="1"/>
  <c r="O3691" i="13" s="1"/>
  <c r="P3691" i="13" s="1"/>
  <c r="O3692" i="13" a="1"/>
  <c r="O3692" i="13" s="1"/>
  <c r="P3692" i="13" s="1"/>
  <c r="O3693" i="13" a="1"/>
  <c r="O3693" i="13" s="1"/>
  <c r="P3693" i="13" s="1"/>
  <c r="O3694" i="13" a="1"/>
  <c r="O3694" i="13" s="1"/>
  <c r="P3694" i="13" s="1"/>
  <c r="O3695" i="13" a="1"/>
  <c r="O3695" i="13" s="1"/>
  <c r="P3695" i="13" s="1"/>
  <c r="O3696" i="13" a="1"/>
  <c r="O3696" i="13" s="1"/>
  <c r="P3696" i="13" s="1"/>
  <c r="O3697" i="13" a="1"/>
  <c r="O3697" i="13" s="1"/>
  <c r="P3697" i="13" s="1"/>
  <c r="O3698" i="13" a="1"/>
  <c r="O3698" i="13" s="1"/>
  <c r="P3698" i="13" s="1"/>
  <c r="O3699" i="13" a="1"/>
  <c r="O3699" i="13" s="1"/>
  <c r="P3699" i="13" s="1"/>
  <c r="O3700" i="13" a="1"/>
  <c r="O3700" i="13" s="1"/>
  <c r="P3700" i="13" s="1"/>
  <c r="O3701" i="13" a="1"/>
  <c r="O3701" i="13" s="1"/>
  <c r="P3701" i="13" s="1"/>
  <c r="O3702" i="13" a="1"/>
  <c r="O3702" i="13" s="1"/>
  <c r="P3702" i="13" s="1"/>
  <c r="O3703" i="13" a="1"/>
  <c r="O3703" i="13" s="1"/>
  <c r="P3703" i="13" s="1"/>
  <c r="O3704" i="13" a="1"/>
  <c r="O3704" i="13" s="1"/>
  <c r="P3704" i="13" s="1"/>
  <c r="O3705" i="13" a="1"/>
  <c r="O3705" i="13" s="1"/>
  <c r="P3705" i="13" s="1"/>
  <c r="O3706" i="13" a="1"/>
  <c r="O3706" i="13" s="1"/>
  <c r="P3706" i="13" s="1"/>
  <c r="O3707" i="13" a="1"/>
  <c r="O3707" i="13" s="1"/>
  <c r="P3707" i="13" s="1"/>
  <c r="O3708" i="13" a="1"/>
  <c r="O3708" i="13" s="1"/>
  <c r="P3708" i="13" s="1"/>
  <c r="O3709" i="13" a="1"/>
  <c r="O3709" i="13" s="1"/>
  <c r="P3709" i="13" s="1"/>
  <c r="O3710" i="13" a="1"/>
  <c r="O3710" i="13" s="1"/>
  <c r="P3710" i="13" s="1"/>
  <c r="O3711" i="13" a="1"/>
  <c r="O3711" i="13"/>
  <c r="P3711" i="13" s="1"/>
  <c r="O3712" i="13" a="1"/>
  <c r="O3712" i="13" s="1"/>
  <c r="P3712" i="13" s="1"/>
  <c r="O3713" i="13" a="1"/>
  <c r="O3713" i="13" s="1"/>
  <c r="P3713" i="13" s="1"/>
  <c r="O3714" i="13" a="1"/>
  <c r="O3714" i="13" s="1"/>
  <c r="P3714" i="13" s="1"/>
  <c r="O3715" i="13" a="1"/>
  <c r="O3715" i="13" s="1"/>
  <c r="P3715" i="13" s="1"/>
  <c r="O3716" i="13" a="1"/>
  <c r="O3716" i="13" s="1"/>
  <c r="P3716" i="13" s="1"/>
  <c r="O3717" i="13" a="1"/>
  <c r="O3717" i="13" s="1"/>
  <c r="P3717" i="13" s="1"/>
  <c r="O3718" i="13" a="1"/>
  <c r="O3718" i="13" s="1"/>
  <c r="P3718" i="13" s="1"/>
  <c r="O3719" i="13" a="1"/>
  <c r="O3719" i="13" s="1"/>
  <c r="P3719" i="13" s="1"/>
  <c r="O3720" i="13" a="1"/>
  <c r="O3720" i="13" s="1"/>
  <c r="P3720" i="13" s="1"/>
  <c r="O3721" i="13" a="1"/>
  <c r="O3721" i="13" s="1"/>
  <c r="P3721" i="13" s="1"/>
  <c r="O3722" i="13" a="1"/>
  <c r="O3722" i="13" s="1"/>
  <c r="P3722" i="13" s="1"/>
  <c r="O3723" i="13" a="1"/>
  <c r="O3723" i="13" s="1"/>
  <c r="P3723" i="13" s="1"/>
  <c r="O3724" i="13" a="1"/>
  <c r="O3724" i="13" s="1"/>
  <c r="P3724" i="13" s="1"/>
  <c r="O3725" i="13" a="1"/>
  <c r="O3725" i="13" s="1"/>
  <c r="P3725" i="13" s="1"/>
  <c r="O3726" i="13" a="1"/>
  <c r="O3726" i="13" s="1"/>
  <c r="P3726" i="13" s="1"/>
  <c r="O3727" i="13" a="1"/>
  <c r="O3727" i="13" s="1"/>
  <c r="P3727" i="13" s="1"/>
  <c r="O3728" i="13" a="1"/>
  <c r="O3728" i="13" s="1"/>
  <c r="P3728" i="13" s="1"/>
  <c r="O3729" i="13" a="1"/>
  <c r="O3729" i="13" s="1"/>
  <c r="P3729" i="13" s="1"/>
  <c r="O3730" i="13" a="1"/>
  <c r="O3730" i="13"/>
  <c r="P3730" i="13" s="1"/>
  <c r="O3731" i="13" a="1"/>
  <c r="O3731" i="13" s="1"/>
  <c r="P3731" i="13" s="1"/>
  <c r="O3732" i="13" a="1"/>
  <c r="O3732" i="13" s="1"/>
  <c r="P3732" i="13" s="1"/>
  <c r="O3733" i="13" a="1"/>
  <c r="O3733" i="13" s="1"/>
  <c r="P3733" i="13" s="1"/>
  <c r="O3734" i="13" a="1"/>
  <c r="O3734" i="13" s="1"/>
  <c r="P3734" i="13" s="1"/>
  <c r="O3735" i="13" a="1"/>
  <c r="O3735" i="13" s="1"/>
  <c r="P3735" i="13" s="1"/>
  <c r="O3736" i="13" a="1"/>
  <c r="O3736" i="13" s="1"/>
  <c r="P3736" i="13" s="1"/>
  <c r="O3737" i="13" a="1"/>
  <c r="O3737" i="13" s="1"/>
  <c r="P3737" i="13" s="1"/>
  <c r="O3738" i="13" a="1"/>
  <c r="O3738" i="13" s="1"/>
  <c r="P3738" i="13" s="1"/>
  <c r="O3739" i="13" a="1"/>
  <c r="O3739" i="13" s="1"/>
  <c r="P3739" i="13" s="1"/>
  <c r="O3740" i="13" a="1"/>
  <c r="O3740" i="13" s="1"/>
  <c r="P3740" i="13" s="1"/>
  <c r="O3741" i="13" a="1"/>
  <c r="O3741" i="13" s="1"/>
  <c r="P3741" i="13" s="1"/>
  <c r="O3742" i="13" a="1"/>
  <c r="O3742" i="13" s="1"/>
  <c r="P3742" i="13" s="1"/>
  <c r="O3743" i="13" a="1"/>
  <c r="O3743" i="13" s="1"/>
  <c r="P3743" i="13" s="1"/>
  <c r="O3744" i="13" a="1"/>
  <c r="O3744" i="13" s="1"/>
  <c r="P3744" i="13" s="1"/>
  <c r="O3745" i="13" a="1"/>
  <c r="O3745" i="13" s="1"/>
  <c r="P3745" i="13" s="1"/>
  <c r="O3746" i="13" a="1"/>
  <c r="O3746" i="13" s="1"/>
  <c r="P3746" i="13" s="1"/>
  <c r="O3747" i="13" a="1"/>
  <c r="O3747" i="13" s="1"/>
  <c r="P3747" i="13" s="1"/>
  <c r="O3748" i="13" a="1"/>
  <c r="O3748" i="13" s="1"/>
  <c r="P3748" i="13" s="1"/>
  <c r="O3749" i="13" a="1"/>
  <c r="O3749" i="13" s="1"/>
  <c r="P3749" i="13" s="1"/>
  <c r="O3750" i="13" a="1"/>
  <c r="O3750" i="13" s="1"/>
  <c r="P3750" i="13" s="1"/>
  <c r="O3751" i="13" a="1"/>
  <c r="O3751" i="13" s="1"/>
  <c r="P3751" i="13" s="1"/>
  <c r="O3752" i="13" a="1"/>
  <c r="O3752" i="13" s="1"/>
  <c r="P3752" i="13" s="1"/>
  <c r="O3753" i="13" a="1"/>
  <c r="O3753" i="13" s="1"/>
  <c r="P3753" i="13" s="1"/>
  <c r="O3754" i="13" a="1"/>
  <c r="O3754" i="13" s="1"/>
  <c r="P3754" i="13" s="1"/>
  <c r="O3755" i="13" a="1"/>
  <c r="O3755" i="13" s="1"/>
  <c r="P3755" i="13" s="1"/>
  <c r="O3756" i="13" a="1"/>
  <c r="O3756" i="13" s="1"/>
  <c r="P3756" i="13" s="1"/>
  <c r="O3757" i="13" a="1"/>
  <c r="O3757" i="13" s="1"/>
  <c r="P3757" i="13" s="1"/>
  <c r="O3758" i="13" a="1"/>
  <c r="O3758" i="13" s="1"/>
  <c r="P3758" i="13" s="1"/>
  <c r="O3759" i="13" a="1"/>
  <c r="O3759" i="13"/>
  <c r="P3759" i="13" s="1"/>
  <c r="O3760" i="13" a="1"/>
  <c r="O3760" i="13" s="1"/>
  <c r="P3760" i="13" s="1"/>
  <c r="O3761" i="13" a="1"/>
  <c r="O3761" i="13" s="1"/>
  <c r="P3761" i="13" s="1"/>
  <c r="O3762" i="13" a="1"/>
  <c r="O3762" i="13" s="1"/>
  <c r="P3762" i="13" s="1"/>
  <c r="O3763" i="13" a="1"/>
  <c r="O3763" i="13" s="1"/>
  <c r="P3763" i="13" s="1"/>
  <c r="O3764" i="13" a="1"/>
  <c r="O3764" i="13" s="1"/>
  <c r="P3764" i="13" s="1"/>
  <c r="O3765" i="13" a="1"/>
  <c r="O3765" i="13" s="1"/>
  <c r="P3765" i="13" s="1"/>
  <c r="O3766" i="13" a="1"/>
  <c r="O3766" i="13" s="1"/>
  <c r="P3766" i="13" s="1"/>
  <c r="O3767" i="13" a="1"/>
  <c r="O3767" i="13" s="1"/>
  <c r="P3767" i="13" s="1"/>
  <c r="O3768" i="13" a="1"/>
  <c r="O3768" i="13" s="1"/>
  <c r="P3768" i="13" s="1"/>
  <c r="O3769" i="13" a="1"/>
  <c r="O3769" i="13" s="1"/>
  <c r="P3769" i="13" s="1"/>
  <c r="O3770" i="13" a="1"/>
  <c r="O3770" i="13" s="1"/>
  <c r="P3770" i="13" s="1"/>
  <c r="O3771" i="13" a="1"/>
  <c r="O3771" i="13" s="1"/>
  <c r="P3771" i="13" s="1"/>
  <c r="O3772" i="13" a="1"/>
  <c r="O3772" i="13" s="1"/>
  <c r="P3772" i="13" s="1"/>
  <c r="O3773" i="13" a="1"/>
  <c r="O3773" i="13" s="1"/>
  <c r="P3773" i="13" s="1"/>
  <c r="O3774" i="13" a="1"/>
  <c r="O3774" i="13" s="1"/>
  <c r="P3774" i="13" s="1"/>
  <c r="O3775" i="13" a="1"/>
  <c r="O3775" i="13"/>
  <c r="P3775" i="13" s="1"/>
  <c r="O3776" i="13" a="1"/>
  <c r="O3776" i="13" s="1"/>
  <c r="P3776" i="13" s="1"/>
  <c r="O3777" i="13" a="1"/>
  <c r="O3777" i="13" s="1"/>
  <c r="P3777" i="13" s="1"/>
  <c r="O3778" i="13" a="1"/>
  <c r="O3778" i="13" s="1"/>
  <c r="P3778" i="13" s="1"/>
  <c r="O3779" i="13" a="1"/>
  <c r="O3779" i="13" s="1"/>
  <c r="P3779" i="13" s="1"/>
  <c r="O3780" i="13" a="1"/>
  <c r="O3780" i="13" s="1"/>
  <c r="P3780" i="13" s="1"/>
  <c r="O3781" i="13" a="1"/>
  <c r="O3781" i="13" s="1"/>
  <c r="P3781" i="13" s="1"/>
  <c r="O3782" i="13" a="1"/>
  <c r="O3782" i="13" s="1"/>
  <c r="P3782" i="13" s="1"/>
  <c r="O3783" i="13" a="1"/>
  <c r="O3783" i="13" s="1"/>
  <c r="P3783" i="13" s="1"/>
  <c r="O3784" i="13" a="1"/>
  <c r="O3784" i="13" s="1"/>
  <c r="P3784" i="13" s="1"/>
  <c r="O3785" i="13" a="1"/>
  <c r="O3785" i="13" s="1"/>
  <c r="P3785" i="13" s="1"/>
  <c r="O3786" i="13" a="1"/>
  <c r="O3786" i="13" s="1"/>
  <c r="P3786" i="13" s="1"/>
  <c r="O3787" i="13" a="1"/>
  <c r="O3787" i="13" s="1"/>
  <c r="P3787" i="13" s="1"/>
  <c r="O3788" i="13" a="1"/>
  <c r="O3788" i="13" s="1"/>
  <c r="P3788" i="13" s="1"/>
  <c r="O3789" i="13" a="1"/>
  <c r="O3789" i="13" s="1"/>
  <c r="P3789" i="13" s="1"/>
  <c r="O3790" i="13" a="1"/>
  <c r="O3790" i="13" s="1"/>
  <c r="P3790" i="13" s="1"/>
  <c r="O3791" i="13" a="1"/>
  <c r="O3791" i="13" s="1"/>
  <c r="P3791" i="13" s="1"/>
  <c r="O3792" i="13" a="1"/>
  <c r="O3792" i="13" s="1"/>
  <c r="P3792" i="13" s="1"/>
  <c r="O3793" i="13" a="1"/>
  <c r="O3793" i="13" s="1"/>
  <c r="P3793" i="13" s="1"/>
  <c r="O3794" i="13" a="1"/>
  <c r="O3794" i="13" s="1"/>
  <c r="P3794" i="13" s="1"/>
  <c r="O3795" i="13" a="1"/>
  <c r="O3795" i="13" s="1"/>
  <c r="P3795" i="13" s="1"/>
  <c r="O3796" i="13" a="1"/>
  <c r="O3796" i="13" s="1"/>
  <c r="P3796" i="13" s="1"/>
  <c r="O3797" i="13" a="1"/>
  <c r="O3797" i="13" s="1"/>
  <c r="P3797" i="13" s="1"/>
  <c r="O3798" i="13" a="1"/>
  <c r="O3798" i="13" s="1"/>
  <c r="P3798" i="13" s="1"/>
  <c r="O3799" i="13" a="1"/>
  <c r="O3799" i="13" s="1"/>
  <c r="P3799" i="13" s="1"/>
  <c r="O3800" i="13" a="1"/>
  <c r="O3800" i="13" s="1"/>
  <c r="P3800" i="13" s="1"/>
  <c r="O3801" i="13" a="1"/>
  <c r="O3801" i="13" s="1"/>
  <c r="P3801" i="13" s="1"/>
  <c r="O3802" i="13" a="1"/>
  <c r="O3802" i="13"/>
  <c r="P3802" i="13" s="1"/>
  <c r="O3803" i="13" a="1"/>
  <c r="O3803" i="13" s="1"/>
  <c r="P3803" i="13" s="1"/>
  <c r="O3804" i="13" a="1"/>
  <c r="O3804" i="13" s="1"/>
  <c r="P3804" i="13" s="1"/>
  <c r="O3805" i="13" a="1"/>
  <c r="O3805" i="13" s="1"/>
  <c r="P3805" i="13" s="1"/>
  <c r="O3806" i="13" a="1"/>
  <c r="O3806" i="13" s="1"/>
  <c r="P3806" i="13" s="1"/>
  <c r="O3807" i="13" a="1"/>
  <c r="O3807" i="13"/>
  <c r="P3807" i="13" s="1"/>
  <c r="O3808" i="13" a="1"/>
  <c r="O3808" i="13" s="1"/>
  <c r="P3808" i="13" s="1"/>
  <c r="O3809" i="13" a="1"/>
  <c r="O3809" i="13" s="1"/>
  <c r="P3809" i="13" s="1"/>
  <c r="O3810" i="13" a="1"/>
  <c r="O3810" i="13" s="1"/>
  <c r="P3810" i="13" s="1"/>
  <c r="O3811" i="13" a="1"/>
  <c r="O3811" i="13" s="1"/>
  <c r="P3811" i="13" s="1"/>
  <c r="O3812" i="13" a="1"/>
  <c r="O3812" i="13" s="1"/>
  <c r="P3812" i="13" s="1"/>
  <c r="O3813" i="13" a="1"/>
  <c r="O3813" i="13" s="1"/>
  <c r="P3813" i="13" s="1"/>
  <c r="O3814" i="13" a="1"/>
  <c r="O3814" i="13" s="1"/>
  <c r="P3814" i="13" s="1"/>
  <c r="O3815" i="13" a="1"/>
  <c r="O3815" i="13" s="1"/>
  <c r="P3815" i="13" s="1"/>
  <c r="O3816" i="13" a="1"/>
  <c r="O3816" i="13" s="1"/>
  <c r="P3816" i="13" s="1"/>
  <c r="O3817" i="13" a="1"/>
  <c r="O3817" i="13" s="1"/>
  <c r="P3817" i="13" s="1"/>
  <c r="O3818" i="13" a="1"/>
  <c r="O3818" i="13" s="1"/>
  <c r="P3818" i="13" s="1"/>
  <c r="O3819" i="13" a="1"/>
  <c r="O3819" i="13" s="1"/>
  <c r="P3819" i="13" s="1"/>
  <c r="O3820" i="13" a="1"/>
  <c r="O3820" i="13" s="1"/>
  <c r="P3820" i="13" s="1"/>
  <c r="O3821" i="13" a="1"/>
  <c r="O3821" i="13" s="1"/>
  <c r="P3821" i="13" s="1"/>
  <c r="O3822" i="13" a="1"/>
  <c r="O3822" i="13" s="1"/>
  <c r="P3822" i="13" s="1"/>
  <c r="O3823" i="13" a="1"/>
  <c r="O3823" i="13" s="1"/>
  <c r="P3823" i="13" s="1"/>
  <c r="O3824" i="13" a="1"/>
  <c r="O3824" i="13" s="1"/>
  <c r="P3824" i="13" s="1"/>
  <c r="O3825" i="13" a="1"/>
  <c r="O3825" i="13" s="1"/>
  <c r="P3825" i="13" s="1"/>
  <c r="O3826" i="13" a="1"/>
  <c r="O3826" i="13" s="1"/>
  <c r="P3826" i="13" s="1"/>
  <c r="O3827" i="13" a="1"/>
  <c r="O3827" i="13" s="1"/>
  <c r="P3827" i="13" s="1"/>
  <c r="O3828" i="13" a="1"/>
  <c r="O3828" i="13" s="1"/>
  <c r="P3828" i="13" s="1"/>
  <c r="O3829" i="13" a="1"/>
  <c r="O3829" i="13" s="1"/>
  <c r="P3829" i="13" s="1"/>
  <c r="O3830" i="13" a="1"/>
  <c r="O3830" i="13" s="1"/>
  <c r="P3830" i="13" s="1"/>
  <c r="O3831" i="13" a="1"/>
  <c r="O3831" i="13" s="1"/>
  <c r="P3831" i="13" s="1"/>
  <c r="O3832" i="13" a="1"/>
  <c r="O3832" i="13" s="1"/>
  <c r="P3832" i="13" s="1"/>
  <c r="O3833" i="13" a="1"/>
  <c r="O3833" i="13" s="1"/>
  <c r="P3833" i="13" s="1"/>
  <c r="O3834" i="13" a="1"/>
  <c r="O3834" i="13" s="1"/>
  <c r="P3834" i="13" s="1"/>
  <c r="O3835" i="13" a="1"/>
  <c r="O3835" i="13" s="1"/>
  <c r="P3835" i="13" s="1"/>
  <c r="O3836" i="13" a="1"/>
  <c r="O3836" i="13" s="1"/>
  <c r="P3836" i="13" s="1"/>
  <c r="O3837" i="13" a="1"/>
  <c r="O3837" i="13"/>
  <c r="P3837" i="13" s="1"/>
  <c r="O3838" i="13" a="1"/>
  <c r="O3838" i="13" s="1"/>
  <c r="P3838" i="13" s="1"/>
  <c r="O3839" i="13" a="1"/>
  <c r="O3839" i="13" s="1"/>
  <c r="P3839" i="13" s="1"/>
  <c r="O3840" i="13" a="1"/>
  <c r="O3840" i="13" s="1"/>
  <c r="P3840" i="13" s="1"/>
  <c r="O3841" i="13" a="1"/>
  <c r="O3841" i="13" s="1"/>
  <c r="P3841" i="13" s="1"/>
  <c r="O3842" i="13" a="1"/>
  <c r="O3842" i="13" s="1"/>
  <c r="P3842" i="13" s="1"/>
  <c r="O3843" i="13" a="1"/>
  <c r="O3843" i="13" s="1"/>
  <c r="P3843" i="13" s="1"/>
  <c r="O3844" i="13" a="1"/>
  <c r="O3844" i="13" s="1"/>
  <c r="P3844" i="13" s="1"/>
  <c r="O3845" i="13" a="1"/>
  <c r="O3845" i="13" s="1"/>
  <c r="P3845" i="13" s="1"/>
  <c r="O3846" i="13" a="1"/>
  <c r="O3846" i="13" s="1"/>
  <c r="P3846" i="13" s="1"/>
  <c r="O3847" i="13" a="1"/>
  <c r="O3847" i="13"/>
  <c r="P3847" i="13" s="1"/>
  <c r="O3848" i="13" a="1"/>
  <c r="O3848" i="13" s="1"/>
  <c r="P3848" i="13" s="1"/>
  <c r="O3849" i="13" a="1"/>
  <c r="O3849" i="13" s="1"/>
  <c r="P3849" i="13" s="1"/>
  <c r="O3850" i="13" a="1"/>
  <c r="O3850" i="13" s="1"/>
  <c r="P3850" i="13" s="1"/>
  <c r="O3851" i="13" a="1"/>
  <c r="O3851" i="13"/>
  <c r="P3851" i="13" s="1"/>
  <c r="O3852" i="13" a="1"/>
  <c r="O3852" i="13" s="1"/>
  <c r="P3852" i="13" s="1"/>
  <c r="O3853" i="13" a="1"/>
  <c r="O3853" i="13"/>
  <c r="P3853" i="13" s="1"/>
  <c r="O3854" i="13" a="1"/>
  <c r="O3854" i="13" s="1"/>
  <c r="P3854" i="13" s="1"/>
  <c r="O3855" i="13" a="1"/>
  <c r="O3855" i="13" s="1"/>
  <c r="P3855" i="13" s="1"/>
  <c r="O3856" i="13" a="1"/>
  <c r="O3856" i="13" s="1"/>
  <c r="P3856" i="13" s="1"/>
  <c r="O3857" i="13" a="1"/>
  <c r="O3857" i="13" s="1"/>
  <c r="P3857" i="13" s="1"/>
  <c r="O3858" i="13" a="1"/>
  <c r="O3858" i="13" s="1"/>
  <c r="P3858" i="13" s="1"/>
  <c r="O3859" i="13" a="1"/>
  <c r="O3859" i="13" s="1"/>
  <c r="P3859" i="13" s="1"/>
  <c r="O3860" i="13" a="1"/>
  <c r="O3860" i="13" s="1"/>
  <c r="P3860" i="13" s="1"/>
  <c r="O3861" i="13" a="1"/>
  <c r="O3861" i="13" s="1"/>
  <c r="P3861" i="13" s="1"/>
  <c r="O3862" i="13" a="1"/>
  <c r="O3862" i="13" s="1"/>
  <c r="P3862" i="13" s="1"/>
  <c r="O3863" i="13" a="1"/>
  <c r="O3863" i="13" s="1"/>
  <c r="P3863" i="13" s="1"/>
  <c r="O3864" i="13" a="1"/>
  <c r="O3864" i="13" s="1"/>
  <c r="P3864" i="13" s="1"/>
  <c r="O3865" i="13" a="1"/>
  <c r="O3865" i="13"/>
  <c r="P3865" i="13" s="1"/>
  <c r="O3866" i="13" a="1"/>
  <c r="O3866" i="13" s="1"/>
  <c r="P3866" i="13" s="1"/>
  <c r="O3867" i="13" a="1"/>
  <c r="O3867" i="13" s="1"/>
  <c r="P3867" i="13" s="1"/>
  <c r="O3868" i="13" a="1"/>
  <c r="O3868" i="13" s="1"/>
  <c r="P3868" i="13" s="1"/>
  <c r="O3869" i="13" a="1"/>
  <c r="O3869" i="13" s="1"/>
  <c r="P3869" i="13" s="1"/>
  <c r="O3870" i="13" a="1"/>
  <c r="O3870" i="13" s="1"/>
  <c r="P3870" i="13" s="1"/>
  <c r="O3871" i="13" a="1"/>
  <c r="O3871" i="13" s="1"/>
  <c r="P3871" i="13" s="1"/>
  <c r="O3872" i="13" a="1"/>
  <c r="O3872" i="13" s="1"/>
  <c r="P3872" i="13" s="1"/>
  <c r="O3873" i="13" a="1"/>
  <c r="O3873" i="13" s="1"/>
  <c r="P3873" i="13" s="1"/>
  <c r="O3874" i="13" a="1"/>
  <c r="O3874" i="13" s="1"/>
  <c r="P3874" i="13" s="1"/>
  <c r="O3875" i="13" a="1"/>
  <c r="O3875" i="13" s="1"/>
  <c r="P3875" i="13" s="1"/>
  <c r="O3876" i="13" a="1"/>
  <c r="O3876" i="13" s="1"/>
  <c r="P3876" i="13" s="1"/>
  <c r="O3877" i="13" a="1"/>
  <c r="O3877" i="13" s="1"/>
  <c r="P3877" i="13" s="1"/>
  <c r="O3878" i="13" a="1"/>
  <c r="O3878" i="13" s="1"/>
  <c r="P3878" i="13" s="1"/>
  <c r="O3879" i="13" a="1"/>
  <c r="O3879" i="13" s="1"/>
  <c r="P3879" i="13" s="1"/>
  <c r="O3880" i="13" a="1"/>
  <c r="O3880" i="13" s="1"/>
  <c r="P3880" i="13" s="1"/>
  <c r="O3881" i="13" a="1"/>
  <c r="O3881" i="13" s="1"/>
  <c r="P3881" i="13" s="1"/>
  <c r="O3882" i="13" a="1"/>
  <c r="O3882" i="13" s="1"/>
  <c r="P3882" i="13" s="1"/>
  <c r="O3883" i="13" a="1"/>
  <c r="O3883" i="13" s="1"/>
  <c r="P3883" i="13" s="1"/>
  <c r="O3884" i="13" a="1"/>
  <c r="O3884" i="13" s="1"/>
  <c r="P3884" i="13" s="1"/>
  <c r="O3885" i="13" a="1"/>
  <c r="O3885" i="13" s="1"/>
  <c r="P3885" i="13" s="1"/>
  <c r="O3886" i="13" a="1"/>
  <c r="O3886" i="13" s="1"/>
  <c r="P3886" i="13" s="1"/>
  <c r="O3887" i="13" a="1"/>
  <c r="O3887" i="13" s="1"/>
  <c r="P3887" i="13" s="1"/>
  <c r="O3888" i="13" a="1"/>
  <c r="O3888" i="13" s="1"/>
  <c r="P3888" i="13" s="1"/>
  <c r="O3889" i="13" a="1"/>
  <c r="O3889" i="13" s="1"/>
  <c r="P3889" i="13" s="1"/>
  <c r="O3890" i="13" a="1"/>
  <c r="O3890" i="13" s="1"/>
  <c r="P3890" i="13" s="1"/>
  <c r="O3891" i="13" a="1"/>
  <c r="O3891" i="13" s="1"/>
  <c r="P3891" i="13" s="1"/>
  <c r="O3892" i="13" a="1"/>
  <c r="O3892" i="13" s="1"/>
  <c r="P3892" i="13" s="1"/>
  <c r="O3893" i="13" a="1"/>
  <c r="O3893" i="13" s="1"/>
  <c r="P3893" i="13" s="1"/>
  <c r="O3894" i="13" a="1"/>
  <c r="O3894" i="13" s="1"/>
  <c r="P3894" i="13" s="1"/>
  <c r="O3895" i="13" a="1"/>
  <c r="O3895" i="13" s="1"/>
  <c r="P3895" i="13" s="1"/>
  <c r="O3896" i="13" a="1"/>
  <c r="O3896" i="13" s="1"/>
  <c r="P3896" i="13" s="1"/>
  <c r="O3897" i="13" a="1"/>
  <c r="O3897" i="13" s="1"/>
  <c r="P3897" i="13" s="1"/>
  <c r="O3898" i="13" a="1"/>
  <c r="O3898" i="13" s="1"/>
  <c r="P3898" i="13" s="1"/>
  <c r="O3899" i="13" a="1"/>
  <c r="O3899" i="13" s="1"/>
  <c r="P3899" i="13" s="1"/>
  <c r="O3900" i="13" a="1"/>
  <c r="O3900" i="13" s="1"/>
  <c r="P3900" i="13" s="1"/>
  <c r="O3901" i="13" a="1"/>
  <c r="O3901" i="13" s="1"/>
  <c r="P3901" i="13" s="1"/>
  <c r="O3902" i="13" a="1"/>
  <c r="O3902" i="13" s="1"/>
  <c r="P3902" i="13" s="1"/>
  <c r="O3903" i="13" a="1"/>
  <c r="O3903" i="13" s="1"/>
  <c r="P3903" i="13" s="1"/>
  <c r="O3904" i="13" a="1"/>
  <c r="O3904" i="13" s="1"/>
  <c r="P3904" i="13" s="1"/>
  <c r="O3905" i="13" a="1"/>
  <c r="O3905" i="13" s="1"/>
  <c r="P3905" i="13" s="1"/>
  <c r="O3906" i="13" a="1"/>
  <c r="O3906" i="13"/>
  <c r="P3906" i="13" s="1"/>
  <c r="O3907" i="13" a="1"/>
  <c r="O3907" i="13" s="1"/>
  <c r="P3907" i="13" s="1"/>
  <c r="O3908" i="13" a="1"/>
  <c r="O3908" i="13" s="1"/>
  <c r="P3908" i="13" s="1"/>
  <c r="O3909" i="13" a="1"/>
  <c r="O3909" i="13" s="1"/>
  <c r="P3909" i="13" s="1"/>
  <c r="O3910" i="13" a="1"/>
  <c r="O3910" i="13"/>
  <c r="P3910" i="13" s="1"/>
  <c r="O3911" i="13" a="1"/>
  <c r="O3911" i="13" s="1"/>
  <c r="P3911" i="13" s="1"/>
  <c r="O3912" i="13" a="1"/>
  <c r="O3912" i="13" s="1"/>
  <c r="P3912" i="13" s="1"/>
  <c r="O3913" i="13" a="1"/>
  <c r="O3913" i="13" s="1"/>
  <c r="P3913" i="13" s="1"/>
  <c r="O3914" i="13" a="1"/>
  <c r="O3914" i="13" s="1"/>
  <c r="P3914" i="13" s="1"/>
  <c r="O3915" i="13" a="1"/>
  <c r="O3915" i="13" s="1"/>
  <c r="P3915" i="13" s="1"/>
  <c r="O3916" i="13" a="1"/>
  <c r="O3916" i="13" s="1"/>
  <c r="P3916" i="13" s="1"/>
  <c r="O3917" i="13" a="1"/>
  <c r="O3917" i="13" s="1"/>
  <c r="P3917" i="13" s="1"/>
  <c r="O3918" i="13" a="1"/>
  <c r="O3918" i="13" s="1"/>
  <c r="P3918" i="13" s="1"/>
  <c r="O3919" i="13" a="1"/>
  <c r="O3919" i="13" s="1"/>
  <c r="P3919" i="13" s="1"/>
  <c r="O3920" i="13" a="1"/>
  <c r="O3920" i="13" s="1"/>
  <c r="P3920" i="13" s="1"/>
  <c r="O3921" i="13" a="1"/>
  <c r="O3921" i="13" s="1"/>
  <c r="P3921" i="13" s="1"/>
  <c r="O3922" i="13" a="1"/>
  <c r="O3922" i="13" s="1"/>
  <c r="P3922" i="13" s="1"/>
  <c r="O3923" i="13" a="1"/>
  <c r="O3923" i="13" s="1"/>
  <c r="P3923" i="13" s="1"/>
  <c r="O3924" i="13" a="1"/>
  <c r="O3924" i="13" s="1"/>
  <c r="P3924" i="13" s="1"/>
  <c r="O3925" i="13" a="1"/>
  <c r="O3925" i="13" s="1"/>
  <c r="P3925" i="13" s="1"/>
  <c r="O3926" i="13" a="1"/>
  <c r="O3926" i="13" s="1"/>
  <c r="P3926" i="13" s="1"/>
  <c r="O3927" i="13" a="1"/>
  <c r="O3927" i="13" s="1"/>
  <c r="P3927" i="13" s="1"/>
  <c r="O3928" i="13" a="1"/>
  <c r="O3928" i="13" s="1"/>
  <c r="P3928" i="13" s="1"/>
  <c r="O3929" i="13" a="1"/>
  <c r="O3929" i="13" s="1"/>
  <c r="P3929" i="13" s="1"/>
  <c r="O3930" i="13" a="1"/>
  <c r="O3930" i="13"/>
  <c r="P3930" i="13" s="1"/>
  <c r="O3931" i="13" a="1"/>
  <c r="O3931" i="13" s="1"/>
  <c r="P3931" i="13" s="1"/>
  <c r="O3932" i="13" a="1"/>
  <c r="O3932" i="13" s="1"/>
  <c r="P3932" i="13" s="1"/>
  <c r="O3933" i="13" a="1"/>
  <c r="O3933" i="13" s="1"/>
  <c r="P3933" i="13" s="1"/>
  <c r="O3934" i="13" a="1"/>
  <c r="O3934" i="13" s="1"/>
  <c r="P3934" i="13" s="1"/>
  <c r="O3935" i="13" a="1"/>
  <c r="O3935" i="13" s="1"/>
  <c r="P3935" i="13" s="1"/>
  <c r="O3936" i="13" a="1"/>
  <c r="O3936" i="13" s="1"/>
  <c r="P3936" i="13" s="1"/>
  <c r="O3937" i="13" a="1"/>
  <c r="O3937" i="13" s="1"/>
  <c r="P3937" i="13" s="1"/>
  <c r="O3938" i="13" a="1"/>
  <c r="O3938" i="13" s="1"/>
  <c r="P3938" i="13" s="1"/>
  <c r="O3939" i="13" a="1"/>
  <c r="O3939" i="13" s="1"/>
  <c r="P3939" i="13" s="1"/>
  <c r="O3940" i="13" a="1"/>
  <c r="O3940" i="13" s="1"/>
  <c r="P3940" i="13" s="1"/>
  <c r="O3941" i="13" a="1"/>
  <c r="O3941" i="13" s="1"/>
  <c r="P3941" i="13" s="1"/>
  <c r="O3942" i="13" a="1"/>
  <c r="O3942" i="13"/>
  <c r="P3942" i="13" s="1"/>
  <c r="O3943" i="13" a="1"/>
  <c r="O3943" i="13" s="1"/>
  <c r="P3943" i="13" s="1"/>
  <c r="O3944" i="13" a="1"/>
  <c r="O3944" i="13" s="1"/>
  <c r="P3944" i="13" s="1"/>
  <c r="O3945" i="13" a="1"/>
  <c r="O3945" i="13" s="1"/>
  <c r="P3945" i="13" s="1"/>
  <c r="O3946" i="13" a="1"/>
  <c r="O3946" i="13" s="1"/>
  <c r="P3946" i="13" s="1"/>
  <c r="O3947" i="13" a="1"/>
  <c r="O3947" i="13" s="1"/>
  <c r="P3947" i="13" s="1"/>
  <c r="O3948" i="13" a="1"/>
  <c r="O3948" i="13" s="1"/>
  <c r="P3948" i="13" s="1"/>
  <c r="O3949" i="13" a="1"/>
  <c r="O3949" i="13" s="1"/>
  <c r="P3949" i="13" s="1"/>
  <c r="O3950" i="13" a="1"/>
  <c r="O3950" i="13" s="1"/>
  <c r="P3950" i="13" s="1"/>
  <c r="O3951" i="13" a="1"/>
  <c r="O3951" i="13" s="1"/>
  <c r="P3951" i="13" s="1"/>
  <c r="O3952" i="13" a="1"/>
  <c r="O3952" i="13" s="1"/>
  <c r="P3952" i="13" s="1"/>
  <c r="O3953" i="13" a="1"/>
  <c r="O3953" i="13" s="1"/>
  <c r="P3953" i="13" s="1"/>
  <c r="O3954" i="13" a="1"/>
  <c r="O3954" i="13" s="1"/>
  <c r="P3954" i="13" s="1"/>
  <c r="O3955" i="13" a="1"/>
  <c r="O3955" i="13" s="1"/>
  <c r="P3955" i="13" s="1"/>
  <c r="O3956" i="13" a="1"/>
  <c r="O3956" i="13" s="1"/>
  <c r="P3956" i="13" s="1"/>
  <c r="O3957" i="13" a="1"/>
  <c r="O3957" i="13" s="1"/>
  <c r="P3957" i="13" s="1"/>
  <c r="O3958" i="13" a="1"/>
  <c r="O3958" i="13" s="1"/>
  <c r="P3958" i="13" s="1"/>
  <c r="O3959" i="13" a="1"/>
  <c r="O3959" i="13" s="1"/>
  <c r="P3959" i="13" s="1"/>
  <c r="O3960" i="13" a="1"/>
  <c r="O3960" i="13" s="1"/>
  <c r="P3960" i="13" s="1"/>
  <c r="O3961" i="13" a="1"/>
  <c r="O3961" i="13" s="1"/>
  <c r="P3961" i="13" s="1"/>
  <c r="O3962" i="13" a="1"/>
  <c r="O3962" i="13" s="1"/>
  <c r="P3962" i="13" s="1"/>
  <c r="O3963" i="13" a="1"/>
  <c r="O3963" i="13" s="1"/>
  <c r="P3963" i="13" s="1"/>
  <c r="O3964" i="13" a="1"/>
  <c r="O3964" i="13" s="1"/>
  <c r="P3964" i="13" s="1"/>
  <c r="O3965" i="13" a="1"/>
  <c r="O3965" i="13" s="1"/>
  <c r="P3965" i="13" s="1"/>
  <c r="O3966" i="13" a="1"/>
  <c r="O3966" i="13" s="1"/>
  <c r="P3966" i="13" s="1"/>
  <c r="O3967" i="13" a="1"/>
  <c r="O3967" i="13" s="1"/>
  <c r="P3967" i="13" s="1"/>
  <c r="O3968" i="13" a="1"/>
  <c r="O3968" i="13" s="1"/>
  <c r="P3968" i="13" s="1"/>
  <c r="O3969" i="13" a="1"/>
  <c r="O3969" i="13" s="1"/>
  <c r="P3969" i="13" s="1"/>
  <c r="O3970" i="13" a="1"/>
  <c r="O3970" i="13" s="1"/>
  <c r="P3970" i="13" s="1"/>
  <c r="O3971" i="13" a="1"/>
  <c r="O3971" i="13" s="1"/>
  <c r="P3971" i="13" s="1"/>
  <c r="O3972" i="13" a="1"/>
  <c r="O3972" i="13" s="1"/>
  <c r="P3972" i="13" s="1"/>
  <c r="O3973" i="13" a="1"/>
  <c r="O3973" i="13" s="1"/>
  <c r="P3973" i="13" s="1"/>
  <c r="O3974" i="13" a="1"/>
  <c r="O3974" i="13" s="1"/>
  <c r="P3974" i="13" s="1"/>
  <c r="O3975" i="13" a="1"/>
  <c r="O3975" i="13"/>
  <c r="P3975" i="13" s="1"/>
  <c r="O3976" i="13" a="1"/>
  <c r="O3976" i="13" s="1"/>
  <c r="P3976" i="13" s="1"/>
  <c r="O3977" i="13" a="1"/>
  <c r="O3977" i="13" s="1"/>
  <c r="P3977" i="13" s="1"/>
  <c r="O3978" i="13" a="1"/>
  <c r="O3978" i="13" s="1"/>
  <c r="P3978" i="13" s="1"/>
  <c r="O3979" i="13" a="1"/>
  <c r="O3979" i="13" s="1"/>
  <c r="P3979" i="13" s="1"/>
  <c r="O3980" i="13" a="1"/>
  <c r="O3980" i="13" s="1"/>
  <c r="P3980" i="13" s="1"/>
  <c r="O3981" i="13" a="1"/>
  <c r="O3981" i="13" s="1"/>
  <c r="P3981" i="13" s="1"/>
  <c r="O3982" i="13" a="1"/>
  <c r="O3982" i="13" s="1"/>
  <c r="P3982" i="13" s="1"/>
  <c r="O3983" i="13" a="1"/>
  <c r="O3983" i="13" s="1"/>
  <c r="P3983" i="13" s="1"/>
  <c r="O3984" i="13" a="1"/>
  <c r="O3984" i="13" s="1"/>
  <c r="P3984" i="13" s="1"/>
  <c r="O3985" i="13" a="1"/>
  <c r="O3985" i="13" s="1"/>
  <c r="P3985" i="13" s="1"/>
  <c r="O3986" i="13" a="1"/>
  <c r="O3986" i="13" s="1"/>
  <c r="P3986" i="13" s="1"/>
  <c r="O3987" i="13" a="1"/>
  <c r="O3987" i="13" s="1"/>
  <c r="P3987" i="13" s="1"/>
  <c r="O3988" i="13" a="1"/>
  <c r="O3988" i="13" s="1"/>
  <c r="P3988" i="13" s="1"/>
  <c r="O3989" i="13" a="1"/>
  <c r="O3989" i="13" s="1"/>
  <c r="P3989" i="13" s="1"/>
  <c r="O3990" i="13" a="1"/>
  <c r="O3990" i="13" s="1"/>
  <c r="P3990" i="13" s="1"/>
  <c r="O3991" i="13" a="1"/>
  <c r="O3991" i="13" s="1"/>
  <c r="P3991" i="13" s="1"/>
  <c r="O3992" i="13" a="1"/>
  <c r="O3992" i="13" s="1"/>
  <c r="P3992" i="13" s="1"/>
  <c r="O3993" i="13" a="1"/>
  <c r="O3993" i="13" s="1"/>
  <c r="P3993" i="13" s="1"/>
  <c r="O3994" i="13" a="1"/>
  <c r="O3994" i="13" s="1"/>
  <c r="P3994" i="13" s="1"/>
  <c r="O3995" i="13" a="1"/>
  <c r="O3995" i="13" s="1"/>
  <c r="P3995" i="13" s="1"/>
  <c r="O3996" i="13" a="1"/>
  <c r="O3996" i="13" s="1"/>
  <c r="P3996" i="13" s="1"/>
  <c r="O3997" i="13" a="1"/>
  <c r="O3997" i="13" s="1"/>
  <c r="P3997" i="13" s="1"/>
  <c r="O3998" i="13" a="1"/>
  <c r="O3998" i="13" s="1"/>
  <c r="P3998" i="13" s="1"/>
  <c r="O3999" i="13" a="1"/>
  <c r="O3999" i="13" s="1"/>
  <c r="P3999" i="13" s="1"/>
  <c r="O4000" i="13" a="1"/>
  <c r="O4000" i="13" s="1"/>
  <c r="P4000" i="13" s="1"/>
  <c r="O4001" i="13" a="1"/>
  <c r="O4001" i="13" s="1"/>
  <c r="P4001" i="13" s="1"/>
  <c r="O4002" i="13" a="1"/>
  <c r="O4002" i="13"/>
  <c r="P4002" i="13" s="1"/>
  <c r="O4003" i="13" a="1"/>
  <c r="O4003" i="13" s="1"/>
  <c r="P4003" i="13" s="1"/>
  <c r="O4004" i="13" a="1"/>
  <c r="O4004" i="13" s="1"/>
  <c r="P4004" i="13" s="1"/>
  <c r="O4005" i="13" a="1"/>
  <c r="O4005" i="13" s="1"/>
  <c r="P4005" i="13" s="1"/>
  <c r="O4006" i="13" a="1"/>
  <c r="O4006" i="13" s="1"/>
  <c r="P4006" i="13" s="1"/>
  <c r="O4007" i="13" a="1"/>
  <c r="O4007" i="13" s="1"/>
  <c r="P4007" i="13" s="1"/>
  <c r="O4008" i="13" a="1"/>
  <c r="O4008" i="13" s="1"/>
  <c r="P4008" i="13" s="1"/>
  <c r="O4009" i="13" a="1"/>
  <c r="O4009" i="13" s="1"/>
  <c r="P4009" i="13" s="1"/>
  <c r="O4010" i="13" a="1"/>
  <c r="O4010" i="13" s="1"/>
  <c r="P4010" i="13" s="1"/>
  <c r="O4011" i="13" a="1"/>
  <c r="O4011" i="13" s="1"/>
  <c r="P4011" i="13" s="1"/>
  <c r="O4012" i="13" a="1"/>
  <c r="O4012" i="13" s="1"/>
  <c r="P4012" i="13" s="1"/>
  <c r="O4013" i="13" a="1"/>
  <c r="O4013" i="13" s="1"/>
  <c r="P4013" i="13" s="1"/>
  <c r="O4014" i="13" a="1"/>
  <c r="O4014" i="13" s="1"/>
  <c r="P4014" i="13" s="1"/>
  <c r="O4015" i="13" a="1"/>
  <c r="O4015" i="13"/>
  <c r="P4015" i="13" s="1"/>
  <c r="O4016" i="13" a="1"/>
  <c r="O4016" i="13" s="1"/>
  <c r="P4016" i="13" s="1"/>
  <c r="O4017" i="13" a="1"/>
  <c r="O4017" i="13" s="1"/>
  <c r="P4017" i="13" s="1"/>
  <c r="O4018" i="13" a="1"/>
  <c r="O4018" i="13" s="1"/>
  <c r="P4018" i="13" s="1"/>
  <c r="O4019" i="13" a="1"/>
  <c r="O4019" i="13" s="1"/>
  <c r="P4019" i="13" s="1"/>
  <c r="O4020" i="13" a="1"/>
  <c r="O4020" i="13"/>
  <c r="P4020" i="13" s="1"/>
  <c r="O4021" i="13" a="1"/>
  <c r="O4021" i="13" s="1"/>
  <c r="P4021" i="13" s="1"/>
  <c r="O4022" i="13" a="1"/>
  <c r="O4022" i="13" s="1"/>
  <c r="P4022" i="13" s="1"/>
  <c r="O4023" i="13" a="1"/>
  <c r="O4023" i="13" s="1"/>
  <c r="P4023" i="13" s="1"/>
  <c r="O4024" i="13" a="1"/>
  <c r="O4024" i="13" s="1"/>
  <c r="P4024" i="13" s="1"/>
  <c r="O4025" i="13" a="1"/>
  <c r="O4025" i="13" s="1"/>
  <c r="P4025" i="13" s="1"/>
  <c r="O4026" i="13" a="1"/>
  <c r="O4026" i="13" s="1"/>
  <c r="P4026" i="13" s="1"/>
  <c r="O4027" i="13" a="1"/>
  <c r="O4027" i="13" s="1"/>
  <c r="P4027" i="13" s="1"/>
  <c r="O4028" i="13" a="1"/>
  <c r="O4028" i="13" s="1"/>
  <c r="P4028" i="13" s="1"/>
  <c r="O4029" i="13" a="1"/>
  <c r="O4029" i="13" s="1"/>
  <c r="P4029" i="13" s="1"/>
  <c r="O4030" i="13" a="1"/>
  <c r="O4030" i="13" s="1"/>
  <c r="P4030" i="13" s="1"/>
  <c r="O4031" i="13" a="1"/>
  <c r="O4031" i="13" s="1"/>
  <c r="P4031" i="13" s="1"/>
  <c r="O4032" i="13" a="1"/>
  <c r="O4032" i="13" s="1"/>
  <c r="P4032" i="13" s="1"/>
  <c r="O4033" i="13" a="1"/>
  <c r="O4033" i="13" s="1"/>
  <c r="P4033" i="13" s="1"/>
  <c r="O4034" i="13" a="1"/>
  <c r="O4034" i="13" s="1"/>
  <c r="P4034" i="13" s="1"/>
  <c r="O4035" i="13" a="1"/>
  <c r="O4035" i="13" s="1"/>
  <c r="P4035" i="13" s="1"/>
  <c r="O4036" i="13" a="1"/>
  <c r="O4036" i="13" s="1"/>
  <c r="P4036" i="13" s="1"/>
  <c r="O4037" i="13" a="1"/>
  <c r="O4037" i="13" s="1"/>
  <c r="P4037" i="13" s="1"/>
  <c r="O4038" i="13" a="1"/>
  <c r="O4038" i="13" s="1"/>
  <c r="P4038" i="13" s="1"/>
  <c r="O4039" i="13" a="1"/>
  <c r="O4039" i="13" s="1"/>
  <c r="P4039" i="13" s="1"/>
  <c r="O4040" i="13" a="1"/>
  <c r="O4040" i="13" s="1"/>
  <c r="P4040" i="13" s="1"/>
  <c r="O4041" i="13" a="1"/>
  <c r="O4041" i="13" s="1"/>
  <c r="P4041" i="13" s="1"/>
  <c r="O4042" i="13" a="1"/>
  <c r="O4042" i="13" s="1"/>
  <c r="P4042" i="13" s="1"/>
  <c r="O4043" i="13" a="1"/>
  <c r="O4043" i="13" s="1"/>
  <c r="P4043" i="13" s="1"/>
  <c r="O4044" i="13" a="1"/>
  <c r="O4044" i="13" s="1"/>
  <c r="P4044" i="13" s="1"/>
  <c r="O4045" i="13" a="1"/>
  <c r="O4045" i="13" s="1"/>
  <c r="P4045" i="13" s="1"/>
  <c r="O4046" i="13" a="1"/>
  <c r="O4046" i="13" s="1"/>
  <c r="P4046" i="13" s="1"/>
  <c r="O4047" i="13" a="1"/>
  <c r="O4047" i="13" s="1"/>
  <c r="P4047" i="13" s="1"/>
  <c r="O4048" i="13" a="1"/>
  <c r="O4048" i="13" s="1"/>
  <c r="P4048" i="13" s="1"/>
  <c r="O4049" i="13" a="1"/>
  <c r="O4049" i="13" s="1"/>
  <c r="P4049" i="13" s="1"/>
  <c r="O4050" i="13" a="1"/>
  <c r="O4050" i="13" s="1"/>
  <c r="P4050" i="13" s="1"/>
  <c r="O4051" i="13" a="1"/>
  <c r="O4051" i="13" s="1"/>
  <c r="P4051" i="13" s="1"/>
  <c r="O4052" i="13" a="1"/>
  <c r="O4052" i="13" s="1"/>
  <c r="P4052" i="13" s="1"/>
  <c r="O4053" i="13" a="1"/>
  <c r="O4053" i="13" s="1"/>
  <c r="P4053" i="13" s="1"/>
  <c r="O4054" i="13" a="1"/>
  <c r="O4054" i="13" s="1"/>
  <c r="P4054" i="13" s="1"/>
  <c r="O4055" i="13" a="1"/>
  <c r="O4055" i="13" s="1"/>
  <c r="P4055" i="13" s="1"/>
  <c r="O4056" i="13" a="1"/>
  <c r="O4056" i="13" s="1"/>
  <c r="P4056" i="13" s="1"/>
  <c r="O4057" i="13" a="1"/>
  <c r="O4057" i="13" s="1"/>
  <c r="P4057" i="13" s="1"/>
  <c r="O4058" i="13" a="1"/>
  <c r="O4058" i="13" s="1"/>
  <c r="P4058" i="13" s="1"/>
  <c r="O4059" i="13" a="1"/>
  <c r="O4059" i="13" s="1"/>
  <c r="P4059" i="13" s="1"/>
  <c r="O4060" i="13" a="1"/>
  <c r="O4060" i="13" s="1"/>
  <c r="P4060" i="13" s="1"/>
  <c r="O4061" i="13" a="1"/>
  <c r="O4061" i="13" s="1"/>
  <c r="P4061" i="13" s="1"/>
  <c r="O4062" i="13" a="1"/>
  <c r="O4062" i="13" s="1"/>
  <c r="P4062" i="13" s="1"/>
  <c r="O4063" i="13" a="1"/>
  <c r="O4063" i="13" s="1"/>
  <c r="P4063" i="13" s="1"/>
  <c r="O4064" i="13" a="1"/>
  <c r="O4064" i="13" s="1"/>
  <c r="P4064" i="13" s="1"/>
  <c r="O4065" i="13" a="1"/>
  <c r="O4065" i="13" s="1"/>
  <c r="P4065" i="13" s="1"/>
  <c r="O4066" i="13" a="1"/>
  <c r="O4066" i="13" s="1"/>
  <c r="P4066" i="13" s="1"/>
  <c r="O4067" i="13" a="1"/>
  <c r="O4067" i="13" s="1"/>
  <c r="P4067" i="13" s="1"/>
  <c r="O4068" i="13" a="1"/>
  <c r="O4068" i="13" s="1"/>
  <c r="P4068" i="13" s="1"/>
  <c r="O4069" i="13" a="1"/>
  <c r="O4069" i="13" s="1"/>
  <c r="P4069" i="13" s="1"/>
  <c r="O4070" i="13" a="1"/>
  <c r="O4070" i="13" s="1"/>
  <c r="P4070" i="13" s="1"/>
  <c r="O4071" i="13" a="1"/>
  <c r="O4071" i="13" s="1"/>
  <c r="P4071" i="13" s="1"/>
  <c r="O4072" i="13" a="1"/>
  <c r="O4072" i="13" s="1"/>
  <c r="P4072" i="13" s="1"/>
  <c r="O4073" i="13" a="1"/>
  <c r="O4073" i="13" s="1"/>
  <c r="P4073" i="13" s="1"/>
  <c r="O4074" i="13" a="1"/>
  <c r="O4074" i="13" s="1"/>
  <c r="P4074" i="13" s="1"/>
  <c r="O4075" i="13" a="1"/>
  <c r="O4075" i="13" s="1"/>
  <c r="P4075" i="13" s="1"/>
  <c r="O4076" i="13" a="1"/>
  <c r="O4076" i="13" s="1"/>
  <c r="P4076" i="13" s="1"/>
  <c r="O4077" i="13" a="1"/>
  <c r="O4077" i="13" s="1"/>
  <c r="P4077" i="13" s="1"/>
  <c r="O4078" i="13" a="1"/>
  <c r="O4078" i="13" s="1"/>
  <c r="P4078" i="13" s="1"/>
  <c r="O4079" i="13" a="1"/>
  <c r="O4079" i="13" s="1"/>
  <c r="P4079" i="13" s="1"/>
  <c r="O4080" i="13" a="1"/>
  <c r="O4080" i="13" s="1"/>
  <c r="P4080" i="13" s="1"/>
  <c r="O4081" i="13" a="1"/>
  <c r="O4081" i="13" s="1"/>
  <c r="P4081" i="13" s="1"/>
  <c r="O4082" i="13" a="1"/>
  <c r="O4082" i="13" s="1"/>
  <c r="P4082" i="13" s="1"/>
  <c r="O4083" i="13" a="1"/>
  <c r="O4083" i="13" s="1"/>
  <c r="P4083" i="13" s="1"/>
  <c r="O4084" i="13" a="1"/>
  <c r="O4084" i="13" s="1"/>
  <c r="P4084" i="13" s="1"/>
  <c r="O4085" i="13" a="1"/>
  <c r="O4085" i="13" s="1"/>
  <c r="P4085" i="13" s="1"/>
  <c r="O4086" i="13" a="1"/>
  <c r="O4086" i="13" s="1"/>
  <c r="P4086" i="13" s="1"/>
  <c r="O4087" i="13" a="1"/>
  <c r="O4087" i="13" s="1"/>
  <c r="P4087" i="13" s="1"/>
  <c r="O4088" i="13" a="1"/>
  <c r="O4088" i="13" s="1"/>
  <c r="P4088" i="13" s="1"/>
  <c r="O4089" i="13" a="1"/>
  <c r="O4089" i="13" s="1"/>
  <c r="P4089" i="13" s="1"/>
  <c r="O4090" i="13" a="1"/>
  <c r="O4090" i="13" s="1"/>
  <c r="P4090" i="13" s="1"/>
  <c r="O4091" i="13" a="1"/>
  <c r="O4091" i="13" s="1"/>
  <c r="P4091" i="13" s="1"/>
  <c r="O4092" i="13" a="1"/>
  <c r="O4092" i="13" s="1"/>
  <c r="P4092" i="13" s="1"/>
  <c r="O4093" i="13" a="1"/>
  <c r="O4093" i="13" s="1"/>
  <c r="P4093" i="13" s="1"/>
  <c r="O4094" i="13" a="1"/>
  <c r="O4094" i="13" s="1"/>
  <c r="P4094" i="13" s="1"/>
  <c r="O4095" i="13" a="1"/>
  <c r="O4095" i="13" s="1"/>
  <c r="P4095" i="13" s="1"/>
  <c r="O4096" i="13" a="1"/>
  <c r="O4096" i="13" s="1"/>
  <c r="P4096" i="13" s="1"/>
  <c r="O4097" i="13" a="1"/>
  <c r="O4097" i="13" s="1"/>
  <c r="P4097" i="13" s="1"/>
  <c r="O4098" i="13" a="1"/>
  <c r="O4098" i="13" s="1"/>
  <c r="P4098" i="13" s="1"/>
  <c r="O4099" i="13" a="1"/>
  <c r="O4099" i="13" s="1"/>
  <c r="P4099" i="13" s="1"/>
  <c r="O4100" i="13" a="1"/>
  <c r="O4100" i="13" s="1"/>
  <c r="P4100" i="13" s="1"/>
  <c r="O4101" i="13" a="1"/>
  <c r="O4101" i="13" s="1"/>
  <c r="P4101" i="13" s="1"/>
  <c r="O4102" i="13" a="1"/>
  <c r="O4102" i="13" s="1"/>
  <c r="P4102" i="13" s="1"/>
  <c r="O4103" i="13" a="1"/>
  <c r="O4103" i="13" s="1"/>
  <c r="P4103" i="13" s="1"/>
  <c r="O4104" i="13" a="1"/>
  <c r="O4104" i="13" s="1"/>
  <c r="P4104" i="13" s="1"/>
  <c r="O4105" i="13" a="1"/>
  <c r="O4105" i="13" s="1"/>
  <c r="P4105" i="13" s="1"/>
  <c r="O4106" i="13" a="1"/>
  <c r="O4106" i="13" s="1"/>
  <c r="P4106" i="13" s="1"/>
  <c r="O4107" i="13" a="1"/>
  <c r="O4107" i="13" s="1"/>
  <c r="P4107" i="13" s="1"/>
  <c r="O4108" i="13" a="1"/>
  <c r="O4108" i="13" s="1"/>
  <c r="P4108" i="13" s="1"/>
  <c r="O4109" i="13" a="1"/>
  <c r="O4109" i="13" s="1"/>
  <c r="P4109" i="13" s="1"/>
  <c r="O4110" i="13" a="1"/>
  <c r="O4110" i="13" s="1"/>
  <c r="P4110" i="13" s="1"/>
  <c r="O4111" i="13" a="1"/>
  <c r="O4111" i="13" s="1"/>
  <c r="P4111" i="13" s="1"/>
  <c r="O4112" i="13" a="1"/>
  <c r="O4112" i="13" s="1"/>
  <c r="P4112" i="13" s="1"/>
  <c r="O4113" i="13" a="1"/>
  <c r="O4113" i="13" s="1"/>
  <c r="P4113" i="13" s="1"/>
  <c r="O4114" i="13" a="1"/>
  <c r="O4114" i="13" s="1"/>
  <c r="P4114" i="13" s="1"/>
  <c r="O4115" i="13" a="1"/>
  <c r="O4115" i="13" s="1"/>
  <c r="P4115" i="13" s="1"/>
  <c r="O4116" i="13" a="1"/>
  <c r="O4116" i="13" s="1"/>
  <c r="P4116" i="13" s="1"/>
  <c r="O4117" i="13" a="1"/>
  <c r="O4117" i="13" s="1"/>
  <c r="P4117" i="13" s="1"/>
  <c r="O4118" i="13" a="1"/>
  <c r="O4118" i="13" s="1"/>
  <c r="P4118" i="13" s="1"/>
  <c r="O4119" i="13" a="1"/>
  <c r="O4119" i="13" s="1"/>
  <c r="P4119" i="13" s="1"/>
  <c r="O4120" i="13" a="1"/>
  <c r="O4120" i="13" s="1"/>
  <c r="P4120" i="13" s="1"/>
  <c r="O4121" i="13" a="1"/>
  <c r="O4121" i="13" s="1"/>
  <c r="P4121" i="13" s="1"/>
  <c r="O4122" i="13" a="1"/>
  <c r="O4122" i="13" s="1"/>
  <c r="P4122" i="13" s="1"/>
  <c r="O4123" i="13" a="1"/>
  <c r="O4123" i="13" s="1"/>
  <c r="P4123" i="13" s="1"/>
  <c r="O4124" i="13" a="1"/>
  <c r="O4124" i="13" s="1"/>
  <c r="P4124" i="13" s="1"/>
  <c r="O4125" i="13" a="1"/>
  <c r="O4125" i="13" s="1"/>
  <c r="P4125" i="13" s="1"/>
  <c r="O4126" i="13" a="1"/>
  <c r="O4126" i="13" s="1"/>
  <c r="P4126" i="13" s="1"/>
  <c r="O4127" i="13" a="1"/>
  <c r="O4127" i="13" s="1"/>
  <c r="P4127" i="13" s="1"/>
  <c r="O4128" i="13" a="1"/>
  <c r="O4128" i="13" s="1"/>
  <c r="P4128" i="13" s="1"/>
  <c r="O4129" i="13" a="1"/>
  <c r="O4129" i="13" s="1"/>
  <c r="P4129" i="13" s="1"/>
  <c r="O4130" i="13" a="1"/>
  <c r="O4130" i="13" s="1"/>
  <c r="P4130" i="13" s="1"/>
  <c r="O4131" i="13" a="1"/>
  <c r="O4131" i="13" s="1"/>
  <c r="P4131" i="13" s="1"/>
  <c r="O4132" i="13" a="1"/>
  <c r="O4132" i="13" s="1"/>
  <c r="P4132" i="13" s="1"/>
  <c r="O4133" i="13" a="1"/>
  <c r="O4133" i="13" s="1"/>
  <c r="P4133" i="13" s="1"/>
  <c r="O4134" i="13" a="1"/>
  <c r="O4134" i="13" s="1"/>
  <c r="P4134" i="13" s="1"/>
  <c r="O4135" i="13" a="1"/>
  <c r="O4135" i="13" s="1"/>
  <c r="P4135" i="13" s="1"/>
  <c r="O4136" i="13" a="1"/>
  <c r="O4136" i="13" s="1"/>
  <c r="P4136" i="13" s="1"/>
  <c r="O4137" i="13" a="1"/>
  <c r="O4137" i="13" s="1"/>
  <c r="P4137" i="13" s="1"/>
  <c r="O4138" i="13" a="1"/>
  <c r="O4138" i="13" s="1"/>
  <c r="P4138" i="13" s="1"/>
  <c r="O4139" i="13" a="1"/>
  <c r="O4139" i="13" s="1"/>
  <c r="P4139" i="13" s="1"/>
  <c r="O4140" i="13" a="1"/>
  <c r="O4140" i="13" s="1"/>
  <c r="P4140" i="13" s="1"/>
  <c r="O4141" i="13" a="1"/>
  <c r="O4141" i="13" s="1"/>
  <c r="P4141" i="13" s="1"/>
  <c r="O4142" i="13" a="1"/>
  <c r="O4142" i="13" s="1"/>
  <c r="P4142" i="13" s="1"/>
  <c r="O4143" i="13" a="1"/>
  <c r="O4143" i="13" s="1"/>
  <c r="P4143" i="13" s="1"/>
  <c r="O4144" i="13" a="1"/>
  <c r="O4144" i="13" s="1"/>
  <c r="P4144" i="13" s="1"/>
  <c r="O4145" i="13" a="1"/>
  <c r="O4145" i="13" s="1"/>
  <c r="P4145" i="13" s="1"/>
  <c r="O4146" i="13" a="1"/>
  <c r="O4146" i="13" s="1"/>
  <c r="P4146" i="13" s="1"/>
  <c r="O4147" i="13" a="1"/>
  <c r="O4147" i="13" s="1"/>
  <c r="P4147" i="13" s="1"/>
  <c r="O4148" i="13" a="1"/>
  <c r="O4148" i="13" s="1"/>
  <c r="P4148" i="13" s="1"/>
  <c r="O4149" i="13" a="1"/>
  <c r="O4149" i="13" s="1"/>
  <c r="P4149" i="13" s="1"/>
  <c r="O4150" i="13" a="1"/>
  <c r="O4150" i="13" s="1"/>
  <c r="P4150" i="13" s="1"/>
  <c r="O4151" i="13" a="1"/>
  <c r="O4151" i="13" s="1"/>
  <c r="P4151" i="13" s="1"/>
  <c r="O4152" i="13" a="1"/>
  <c r="O4152" i="13" s="1"/>
  <c r="P4152" i="13" s="1"/>
  <c r="O4153" i="13" a="1"/>
  <c r="O4153" i="13" s="1"/>
  <c r="P4153" i="13" s="1"/>
  <c r="O4154" i="13" a="1"/>
  <c r="O4154" i="13" s="1"/>
  <c r="P4154" i="13" s="1"/>
  <c r="O4155" i="13" a="1"/>
  <c r="O4155" i="13" s="1"/>
  <c r="P4155" i="13" s="1"/>
  <c r="O4156" i="13" a="1"/>
  <c r="O4156" i="13" s="1"/>
  <c r="P4156" i="13" s="1"/>
  <c r="O4157" i="13" a="1"/>
  <c r="O4157" i="13" s="1"/>
  <c r="P4157" i="13" s="1"/>
  <c r="O4158" i="13" a="1"/>
  <c r="O4158" i="13" s="1"/>
  <c r="P4158" i="13" s="1"/>
  <c r="O4159" i="13" a="1"/>
  <c r="O4159" i="13" s="1"/>
  <c r="P4159" i="13" s="1"/>
  <c r="O4160" i="13" a="1"/>
  <c r="O4160" i="13" s="1"/>
  <c r="P4160" i="13" s="1"/>
  <c r="O4161" i="13" a="1"/>
  <c r="O4161" i="13" s="1"/>
  <c r="P4161" i="13" s="1"/>
  <c r="O4162" i="13" a="1"/>
  <c r="O4162" i="13" s="1"/>
  <c r="P4162" i="13" s="1"/>
  <c r="O4163" i="13" a="1"/>
  <c r="O4163" i="13" s="1"/>
  <c r="P4163" i="13" s="1"/>
  <c r="O4164" i="13" a="1"/>
  <c r="O4164" i="13" s="1"/>
  <c r="P4164" i="13" s="1"/>
  <c r="O4165" i="13" a="1"/>
  <c r="O4165" i="13" s="1"/>
  <c r="P4165" i="13" s="1"/>
  <c r="O4166" i="13" a="1"/>
  <c r="O4166" i="13" s="1"/>
  <c r="P4166" i="13" s="1"/>
  <c r="O4167" i="13" a="1"/>
  <c r="O4167" i="13" s="1"/>
  <c r="P4167" i="13" s="1"/>
  <c r="O4168" i="13" a="1"/>
  <c r="O4168" i="13" s="1"/>
  <c r="P4168" i="13" s="1"/>
  <c r="O4169" i="13" a="1"/>
  <c r="O4169" i="13" s="1"/>
  <c r="P4169" i="13" s="1"/>
  <c r="O4170" i="13" a="1"/>
  <c r="O4170" i="13" s="1"/>
  <c r="P4170" i="13" s="1"/>
  <c r="O4171" i="13" a="1"/>
  <c r="O4171" i="13" s="1"/>
  <c r="P4171" i="13" s="1"/>
  <c r="O4172" i="13" a="1"/>
  <c r="O4172" i="13" s="1"/>
  <c r="P4172" i="13" s="1"/>
  <c r="O4173" i="13" a="1"/>
  <c r="O4173" i="13" s="1"/>
  <c r="P4173" i="13" s="1"/>
  <c r="O4174" i="13" a="1"/>
  <c r="O4174" i="13" s="1"/>
  <c r="P4174" i="13" s="1"/>
  <c r="O4175" i="13" a="1"/>
  <c r="O4175" i="13" s="1"/>
  <c r="P4175" i="13" s="1"/>
  <c r="O4176" i="13" a="1"/>
  <c r="O4176" i="13" s="1"/>
  <c r="P4176" i="13" s="1"/>
  <c r="O4177" i="13" a="1"/>
  <c r="O4177" i="13" s="1"/>
  <c r="P4177" i="13" s="1"/>
  <c r="O4178" i="13" a="1"/>
  <c r="O4178" i="13" s="1"/>
  <c r="P4178" i="13" s="1"/>
  <c r="O4179" i="13" a="1"/>
  <c r="O4179" i="13" s="1"/>
  <c r="P4179" i="13" s="1"/>
  <c r="O4180" i="13" a="1"/>
  <c r="O4180" i="13" s="1"/>
  <c r="P4180" i="13" s="1"/>
  <c r="O4181" i="13" a="1"/>
  <c r="O4181" i="13" s="1"/>
  <c r="P4181" i="13" s="1"/>
  <c r="O4182" i="13" a="1"/>
  <c r="O4182" i="13" s="1"/>
  <c r="P4182" i="13" s="1"/>
  <c r="O4183" i="13" a="1"/>
  <c r="O4183" i="13" s="1"/>
  <c r="P4183" i="13" s="1"/>
  <c r="O4184" i="13" a="1"/>
  <c r="O4184" i="13" s="1"/>
  <c r="P4184" i="13" s="1"/>
  <c r="O4185" i="13" a="1"/>
  <c r="O4185" i="13" s="1"/>
  <c r="P4185" i="13" s="1"/>
  <c r="O4186" i="13" a="1"/>
  <c r="O4186" i="13" s="1"/>
  <c r="P4186" i="13" s="1"/>
  <c r="O4187" i="13" a="1"/>
  <c r="O4187" i="13" s="1"/>
  <c r="P4187" i="13" s="1"/>
  <c r="O4188" i="13" a="1"/>
  <c r="O4188" i="13" s="1"/>
  <c r="P4188" i="13" s="1"/>
  <c r="O4189" i="13" a="1"/>
  <c r="O4189" i="13" s="1"/>
  <c r="P4189" i="13" s="1"/>
  <c r="O4190" i="13" a="1"/>
  <c r="O4190" i="13" s="1"/>
  <c r="P4190" i="13" s="1"/>
  <c r="O4191" i="13" a="1"/>
  <c r="O4191" i="13" s="1"/>
  <c r="P4191" i="13" s="1"/>
  <c r="O4192" i="13" a="1"/>
  <c r="O4192" i="13" s="1"/>
  <c r="P4192" i="13" s="1"/>
  <c r="O4193" i="13" a="1"/>
  <c r="O4193" i="13" s="1"/>
  <c r="P4193" i="13" s="1"/>
  <c r="O4194" i="13" a="1"/>
  <c r="O4194" i="13" s="1"/>
  <c r="P4194" i="13" s="1"/>
  <c r="O4195" i="13" a="1"/>
  <c r="O4195" i="13" s="1"/>
  <c r="P4195" i="13" s="1"/>
  <c r="O4196" i="13" a="1"/>
  <c r="O4196" i="13" s="1"/>
  <c r="P4196" i="13" s="1"/>
  <c r="O4197" i="13" a="1"/>
  <c r="O4197" i="13" s="1"/>
  <c r="P4197" i="13" s="1"/>
  <c r="O4198" i="13" a="1"/>
  <c r="O4198" i="13" s="1"/>
  <c r="P4198" i="13" s="1"/>
  <c r="O4199" i="13" a="1"/>
  <c r="O4199" i="13" s="1"/>
  <c r="P4199" i="13" s="1"/>
  <c r="O4200" i="13" a="1"/>
  <c r="O4200" i="13" s="1"/>
  <c r="P4200" i="13" s="1"/>
  <c r="O4201" i="13" a="1"/>
  <c r="O4201" i="13" s="1"/>
  <c r="P4201" i="13" s="1"/>
  <c r="O4202" i="13" a="1"/>
  <c r="O4202" i="13" s="1"/>
  <c r="P4202" i="13" s="1"/>
  <c r="O4203" i="13" a="1"/>
  <c r="O4203" i="13" s="1"/>
  <c r="P4203" i="13" s="1"/>
  <c r="O4204" i="13" a="1"/>
  <c r="O4204" i="13" s="1"/>
  <c r="P4204" i="13" s="1"/>
  <c r="O4205" i="13" a="1"/>
  <c r="O4205" i="13" s="1"/>
  <c r="P4205" i="13" s="1"/>
  <c r="O4206" i="13" a="1"/>
  <c r="O4206" i="13" s="1"/>
  <c r="P4206" i="13" s="1"/>
  <c r="O4207" i="13" a="1"/>
  <c r="O4207" i="13" s="1"/>
  <c r="P4207" i="13" s="1"/>
  <c r="O4208" i="13" a="1"/>
  <c r="O4208" i="13" s="1"/>
  <c r="P4208" i="13" s="1"/>
  <c r="O4209" i="13" a="1"/>
  <c r="O4209" i="13" s="1"/>
  <c r="P4209" i="13" s="1"/>
  <c r="O4210" i="13" a="1"/>
  <c r="O4210" i="13" s="1"/>
  <c r="P4210" i="13" s="1"/>
  <c r="O4211" i="13" a="1"/>
  <c r="O4211" i="13" s="1"/>
  <c r="P4211" i="13" s="1"/>
  <c r="O4212" i="13" a="1"/>
  <c r="O4212" i="13" s="1"/>
  <c r="P4212" i="13" s="1"/>
  <c r="O4213" i="13" a="1"/>
  <c r="O4213" i="13" s="1"/>
  <c r="P4213" i="13" s="1"/>
  <c r="O4214" i="13" a="1"/>
  <c r="O4214" i="13" s="1"/>
  <c r="P4214" i="13" s="1"/>
  <c r="O4215" i="13" a="1"/>
  <c r="O4215" i="13" s="1"/>
  <c r="P4215" i="13" s="1"/>
  <c r="O4216" i="13" a="1"/>
  <c r="O4216" i="13" s="1"/>
  <c r="P4216" i="13" s="1"/>
  <c r="O4217" i="13" a="1"/>
  <c r="O4217" i="13" s="1"/>
  <c r="P4217" i="13" s="1"/>
  <c r="O4218" i="13" a="1"/>
  <c r="O4218" i="13" s="1"/>
  <c r="P4218" i="13" s="1"/>
  <c r="O4219" i="13" a="1"/>
  <c r="O4219" i="13" s="1"/>
  <c r="P4219" i="13" s="1"/>
  <c r="O4220" i="13" a="1"/>
  <c r="O4220" i="13" s="1"/>
  <c r="P4220" i="13" s="1"/>
  <c r="O4221" i="13" a="1"/>
  <c r="O4221" i="13" s="1"/>
  <c r="P4221" i="13" s="1"/>
  <c r="O4222" i="13" a="1"/>
  <c r="O4222" i="13" s="1"/>
  <c r="P4222" i="13" s="1"/>
  <c r="O4223" i="13" a="1"/>
  <c r="O4223" i="13" s="1"/>
  <c r="P4223" i="13" s="1"/>
  <c r="O4224" i="13" a="1"/>
  <c r="O4224" i="13" s="1"/>
  <c r="P4224" i="13" s="1"/>
  <c r="O4225" i="13" a="1"/>
  <c r="O4225" i="13" s="1"/>
  <c r="P4225" i="13" s="1"/>
  <c r="O4226" i="13" a="1"/>
  <c r="O4226" i="13" s="1"/>
  <c r="P4226" i="13" s="1"/>
  <c r="O4227" i="13" a="1"/>
  <c r="O4227" i="13" s="1"/>
  <c r="P4227" i="13" s="1"/>
  <c r="O4228" i="13" a="1"/>
  <c r="O4228" i="13" s="1"/>
  <c r="P4228" i="13" s="1"/>
  <c r="O4229" i="13" a="1"/>
  <c r="O4229" i="13" s="1"/>
  <c r="P4229" i="13" s="1"/>
  <c r="O4230" i="13" a="1"/>
  <c r="O4230" i="13" s="1"/>
  <c r="P4230" i="13" s="1"/>
  <c r="O4231" i="13" a="1"/>
  <c r="O4231" i="13" s="1"/>
  <c r="P4231" i="13" s="1"/>
  <c r="O4232" i="13" a="1"/>
  <c r="O4232" i="13" s="1"/>
  <c r="P4232" i="13" s="1"/>
  <c r="O4233" i="13" a="1"/>
  <c r="O4233" i="13" s="1"/>
  <c r="P4233" i="13" s="1"/>
  <c r="O4234" i="13" a="1"/>
  <c r="O4234" i="13" s="1"/>
  <c r="P4234" i="13" s="1"/>
  <c r="O4235" i="13" a="1"/>
  <c r="O4235" i="13" s="1"/>
  <c r="P4235" i="13" s="1"/>
  <c r="O4236" i="13" a="1"/>
  <c r="O4236" i="13" s="1"/>
  <c r="P4236" i="13" s="1"/>
  <c r="O4237" i="13" a="1"/>
  <c r="O4237" i="13" s="1"/>
  <c r="P4237" i="13" s="1"/>
  <c r="O4238" i="13" a="1"/>
  <c r="O4238" i="13" s="1"/>
  <c r="P4238" i="13" s="1"/>
  <c r="O4239" i="13" a="1"/>
  <c r="O4239" i="13" s="1"/>
  <c r="P4239" i="13" s="1"/>
  <c r="O4240" i="13" a="1"/>
  <c r="O4240" i="13" s="1"/>
  <c r="P4240" i="13" s="1"/>
  <c r="O4241" i="13" a="1"/>
  <c r="O4241" i="13" s="1"/>
  <c r="P4241" i="13" s="1"/>
  <c r="O4242" i="13" a="1"/>
  <c r="O4242" i="13" s="1"/>
  <c r="P4242" i="13" s="1"/>
  <c r="O4243" i="13" a="1"/>
  <c r="O4243" i="13" s="1"/>
  <c r="P4243" i="13" s="1"/>
  <c r="O4244" i="13" a="1"/>
  <c r="O4244" i="13" s="1"/>
  <c r="P4244" i="13" s="1"/>
  <c r="O4245" i="13" a="1"/>
  <c r="O4245" i="13" s="1"/>
  <c r="P4245" i="13" s="1"/>
  <c r="O4246" i="13" a="1"/>
  <c r="O4246" i="13" s="1"/>
  <c r="P4246" i="13" s="1"/>
  <c r="O4247" i="13" a="1"/>
  <c r="O4247" i="13" s="1"/>
  <c r="P4247" i="13" s="1"/>
  <c r="O4248" i="13" a="1"/>
  <c r="O4248" i="13" s="1"/>
  <c r="P4248" i="13" s="1"/>
  <c r="O4249" i="13" a="1"/>
  <c r="O4249" i="13" s="1"/>
  <c r="P4249" i="13" s="1"/>
  <c r="O4250" i="13" a="1"/>
  <c r="O4250" i="13" s="1"/>
  <c r="P4250" i="13" s="1"/>
  <c r="O4251" i="13" a="1"/>
  <c r="O4251" i="13" s="1"/>
  <c r="P4251" i="13" s="1"/>
  <c r="O4252" i="13" a="1"/>
  <c r="O4252" i="13" s="1"/>
  <c r="P4252" i="13" s="1"/>
  <c r="O4253" i="13" a="1"/>
  <c r="O4253" i="13" s="1"/>
  <c r="P4253" i="13" s="1"/>
  <c r="O4254" i="13" a="1"/>
  <c r="O4254" i="13" s="1"/>
  <c r="P4254" i="13" s="1"/>
  <c r="O4255" i="13" a="1"/>
  <c r="O4255" i="13" s="1"/>
  <c r="P4255" i="13" s="1"/>
  <c r="O4256" i="13" a="1"/>
  <c r="O4256" i="13" s="1"/>
  <c r="P4256" i="13" s="1"/>
  <c r="O4257" i="13" a="1"/>
  <c r="O4257" i="13" s="1"/>
  <c r="P4257" i="13" s="1"/>
  <c r="O4258" i="13" a="1"/>
  <c r="O4258" i="13" s="1"/>
  <c r="P4258" i="13" s="1"/>
  <c r="O4259" i="13" a="1"/>
  <c r="O4259" i="13" s="1"/>
  <c r="P4259" i="13" s="1"/>
  <c r="O4260" i="13" a="1"/>
  <c r="O4260" i="13" s="1"/>
  <c r="P4260" i="13" s="1"/>
  <c r="O4261" i="13" a="1"/>
  <c r="O4261" i="13" s="1"/>
  <c r="P4261" i="13" s="1"/>
  <c r="O4262" i="13" a="1"/>
  <c r="O4262" i="13" s="1"/>
  <c r="P4262" i="13" s="1"/>
  <c r="O4263" i="13" a="1"/>
  <c r="O4263" i="13" s="1"/>
  <c r="P4263" i="13" s="1"/>
  <c r="O4264" i="13" a="1"/>
  <c r="O4264" i="13" s="1"/>
  <c r="P4264" i="13" s="1"/>
  <c r="O4265" i="13" a="1"/>
  <c r="O4265" i="13" s="1"/>
  <c r="P4265" i="13" s="1"/>
  <c r="O4266" i="13" a="1"/>
  <c r="O4266" i="13" s="1"/>
  <c r="P4266" i="13" s="1"/>
  <c r="O4267" i="13" a="1"/>
  <c r="O4267" i="13" s="1"/>
  <c r="P4267" i="13" s="1"/>
  <c r="O4268" i="13" a="1"/>
  <c r="O4268" i="13" s="1"/>
  <c r="P4268" i="13" s="1"/>
  <c r="O4269" i="13" a="1"/>
  <c r="O4269" i="13" s="1"/>
  <c r="P4269" i="13" s="1"/>
  <c r="O4270" i="13" a="1"/>
  <c r="O4270" i="13" s="1"/>
  <c r="P4270" i="13" s="1"/>
  <c r="O4271" i="13" a="1"/>
  <c r="O4271" i="13" s="1"/>
  <c r="P4271" i="13" s="1"/>
  <c r="O4272" i="13" a="1"/>
  <c r="O4272" i="13" s="1"/>
  <c r="P4272" i="13" s="1"/>
  <c r="O4273" i="13" a="1"/>
  <c r="O4273" i="13" s="1"/>
  <c r="P4273" i="13" s="1"/>
  <c r="O4274" i="13" a="1"/>
  <c r="O4274" i="13" s="1"/>
  <c r="P4274" i="13" s="1"/>
  <c r="O4275" i="13" a="1"/>
  <c r="O4275" i="13" s="1"/>
  <c r="P4275" i="13" s="1"/>
  <c r="O4276" i="13" a="1"/>
  <c r="O4276" i="13" s="1"/>
  <c r="P4276" i="13" s="1"/>
  <c r="O4277" i="13" a="1"/>
  <c r="O4277" i="13" s="1"/>
  <c r="P4277" i="13" s="1"/>
  <c r="O4278" i="13" a="1"/>
  <c r="O4278" i="13" s="1"/>
  <c r="P4278" i="13" s="1"/>
  <c r="O4279" i="13" a="1"/>
  <c r="O4279" i="13" s="1"/>
  <c r="P4279" i="13" s="1"/>
  <c r="O4280" i="13" a="1"/>
  <c r="O4280" i="13" s="1"/>
  <c r="P4280" i="13" s="1"/>
  <c r="O4281" i="13" a="1"/>
  <c r="O4281" i="13" s="1"/>
  <c r="P4281" i="13" s="1"/>
  <c r="O4282" i="13" a="1"/>
  <c r="O4282" i="13" s="1"/>
  <c r="P4282" i="13" s="1"/>
  <c r="O4283" i="13" a="1"/>
  <c r="O4283" i="13" s="1"/>
  <c r="P4283" i="13" s="1"/>
  <c r="O4284" i="13" a="1"/>
  <c r="O4284" i="13" s="1"/>
  <c r="P4284" i="13" s="1"/>
  <c r="O4285" i="13" a="1"/>
  <c r="O4285" i="13" s="1"/>
  <c r="P4285" i="13" s="1"/>
  <c r="O4286" i="13" a="1"/>
  <c r="O4286" i="13" s="1"/>
  <c r="P4286" i="13" s="1"/>
  <c r="O4287" i="13" a="1"/>
  <c r="O4287" i="13" s="1"/>
  <c r="P4287" i="13" s="1"/>
  <c r="O4288" i="13" a="1"/>
  <c r="O4288" i="13" s="1"/>
  <c r="P4288" i="13" s="1"/>
  <c r="O4289" i="13" a="1"/>
  <c r="O4289" i="13" s="1"/>
  <c r="P4289" i="13" s="1"/>
  <c r="O4290" i="13" a="1"/>
  <c r="O4290" i="13" s="1"/>
  <c r="P4290" i="13" s="1"/>
  <c r="O4291" i="13" a="1"/>
  <c r="O4291" i="13" s="1"/>
  <c r="P4291" i="13" s="1"/>
  <c r="O4292" i="13" a="1"/>
  <c r="O4292" i="13" s="1"/>
  <c r="P4292" i="13" s="1"/>
  <c r="O4293" i="13" a="1"/>
  <c r="O4293" i="13" s="1"/>
  <c r="P4293" i="13" s="1"/>
  <c r="O4294" i="13" a="1"/>
  <c r="O4294" i="13" s="1"/>
  <c r="P4294" i="13" s="1"/>
  <c r="O4295" i="13" a="1"/>
  <c r="O4295" i="13" s="1"/>
  <c r="P4295" i="13" s="1"/>
  <c r="O4296" i="13" a="1"/>
  <c r="O4296" i="13" s="1"/>
  <c r="P4296" i="13" s="1"/>
  <c r="O4297" i="13" a="1"/>
  <c r="O4297" i="13" s="1"/>
  <c r="P4297" i="13" s="1"/>
  <c r="O4298" i="13" a="1"/>
  <c r="O4298" i="13" s="1"/>
  <c r="P4298" i="13" s="1"/>
  <c r="O4299" i="13" a="1"/>
  <c r="O4299" i="13" s="1"/>
  <c r="P4299" i="13" s="1"/>
  <c r="O4300" i="13" a="1"/>
  <c r="O4300" i="13" s="1"/>
  <c r="P4300" i="13" s="1"/>
  <c r="O4301" i="13" a="1"/>
  <c r="O4301" i="13" s="1"/>
  <c r="P4301" i="13" s="1"/>
  <c r="O4302" i="13" a="1"/>
  <c r="O4302" i="13" s="1"/>
  <c r="P4302" i="13" s="1"/>
  <c r="O4303" i="13" a="1"/>
  <c r="O4303" i="13" s="1"/>
  <c r="P4303" i="13" s="1"/>
  <c r="O4304" i="13" a="1"/>
  <c r="O4304" i="13" s="1"/>
  <c r="P4304" i="13" s="1"/>
  <c r="O4305" i="13" a="1"/>
  <c r="O4305" i="13" s="1"/>
  <c r="P4305" i="13" s="1"/>
  <c r="O4306" i="13" a="1"/>
  <c r="O4306" i="13" s="1"/>
  <c r="P4306" i="13" s="1"/>
  <c r="O4307" i="13" a="1"/>
  <c r="O4307" i="13" s="1"/>
  <c r="P4307" i="13" s="1"/>
  <c r="O4308" i="13" a="1"/>
  <c r="O4308" i="13" s="1"/>
  <c r="P4308" i="13" s="1"/>
  <c r="O4309" i="13" a="1"/>
  <c r="O4309" i="13" s="1"/>
  <c r="P4309" i="13" s="1"/>
  <c r="O4310" i="13" a="1"/>
  <c r="O4310" i="13" s="1"/>
  <c r="P4310" i="13" s="1"/>
  <c r="O4311" i="13" a="1"/>
  <c r="O4311" i="13" s="1"/>
  <c r="P4311" i="13" s="1"/>
  <c r="O4312" i="13" a="1"/>
  <c r="O4312" i="13" s="1"/>
  <c r="P4312" i="13" s="1"/>
  <c r="O4313" i="13" a="1"/>
  <c r="O4313" i="13" s="1"/>
  <c r="P4313" i="13" s="1"/>
  <c r="O4314" i="13" a="1"/>
  <c r="O4314" i="13" s="1"/>
  <c r="P4314" i="13" s="1"/>
  <c r="O4315" i="13" a="1"/>
  <c r="O4315" i="13" s="1"/>
  <c r="P4315" i="13" s="1"/>
  <c r="O4316" i="13" a="1"/>
  <c r="O4316" i="13" s="1"/>
  <c r="P4316" i="13" s="1"/>
  <c r="O4317" i="13" a="1"/>
  <c r="O4317" i="13" s="1"/>
  <c r="P4317" i="13" s="1"/>
  <c r="O4318" i="13" a="1"/>
  <c r="O4318" i="13" s="1"/>
  <c r="P4318" i="13" s="1"/>
  <c r="O4319" i="13" a="1"/>
  <c r="O4319" i="13" s="1"/>
  <c r="P4319" i="13" s="1"/>
  <c r="O4320" i="13" a="1"/>
  <c r="O4320" i="13" s="1"/>
  <c r="P4320" i="13" s="1"/>
  <c r="O4321" i="13" a="1"/>
  <c r="O4321" i="13" s="1"/>
  <c r="P4321" i="13" s="1"/>
  <c r="O4322" i="13" a="1"/>
  <c r="O4322" i="13" s="1"/>
  <c r="P4322" i="13" s="1"/>
  <c r="O4323" i="13" a="1"/>
  <c r="O4323" i="13" s="1"/>
  <c r="P4323" i="13" s="1"/>
  <c r="O4324" i="13" a="1"/>
  <c r="O4324" i="13" s="1"/>
  <c r="P4324" i="13" s="1"/>
  <c r="O4325" i="13" a="1"/>
  <c r="O4325" i="13" s="1"/>
  <c r="P4325" i="13" s="1"/>
  <c r="O4326" i="13" a="1"/>
  <c r="O4326" i="13" s="1"/>
  <c r="P4326" i="13" s="1"/>
  <c r="O4327" i="13" a="1"/>
  <c r="O4327" i="13" s="1"/>
  <c r="P4327" i="13" s="1"/>
  <c r="O4328" i="13" a="1"/>
  <c r="O4328" i="13" s="1"/>
  <c r="P4328" i="13" s="1"/>
  <c r="O4329" i="13" a="1"/>
  <c r="O4329" i="13" s="1"/>
  <c r="P4329" i="13" s="1"/>
  <c r="O4330" i="13" a="1"/>
  <c r="O4330" i="13" s="1"/>
  <c r="P4330" i="13" s="1"/>
  <c r="O4331" i="13" a="1"/>
  <c r="O4331" i="13" s="1"/>
  <c r="P4331" i="13" s="1"/>
  <c r="O4332" i="13" a="1"/>
  <c r="O4332" i="13" s="1"/>
  <c r="P4332" i="13" s="1"/>
  <c r="O4333" i="13" a="1"/>
  <c r="O4333" i="13" s="1"/>
  <c r="P4333" i="13" s="1"/>
  <c r="O4334" i="13" a="1"/>
  <c r="O4334" i="13" s="1"/>
  <c r="P4334" i="13" s="1"/>
  <c r="O4335" i="13" a="1"/>
  <c r="O4335" i="13" s="1"/>
  <c r="P4335" i="13" s="1"/>
  <c r="O4336" i="13" a="1"/>
  <c r="O4336" i="13" s="1"/>
  <c r="P4336" i="13" s="1"/>
  <c r="O4337" i="13" a="1"/>
  <c r="O4337" i="13" s="1"/>
  <c r="P4337" i="13" s="1"/>
  <c r="O4338" i="13" a="1"/>
  <c r="O4338" i="13" s="1"/>
  <c r="P4338" i="13" s="1"/>
  <c r="O4339" i="13" a="1"/>
  <c r="O4339" i="13" s="1"/>
  <c r="P4339" i="13" s="1"/>
  <c r="O4340" i="13" a="1"/>
  <c r="O4340" i="13" s="1"/>
  <c r="P4340" i="13" s="1"/>
  <c r="O4341" i="13" a="1"/>
  <c r="O4341" i="13" s="1"/>
  <c r="P4341" i="13" s="1"/>
  <c r="O4342" i="13" a="1"/>
  <c r="O4342" i="13" s="1"/>
  <c r="P4342" i="13" s="1"/>
  <c r="O4343" i="13" a="1"/>
  <c r="O4343" i="13" s="1"/>
  <c r="P4343" i="13" s="1"/>
  <c r="O4344" i="13" a="1"/>
  <c r="O4344" i="13" s="1"/>
  <c r="P4344" i="13" s="1"/>
  <c r="O4345" i="13" a="1"/>
  <c r="O4345" i="13" s="1"/>
  <c r="P4345" i="13" s="1"/>
  <c r="O4346" i="13" a="1"/>
  <c r="O4346" i="13" s="1"/>
  <c r="P4346" i="13" s="1"/>
  <c r="O4347" i="13" a="1"/>
  <c r="O4347" i="13" s="1"/>
  <c r="P4347" i="13" s="1"/>
  <c r="O4348" i="13" a="1"/>
  <c r="O4348" i="13" s="1"/>
  <c r="P4348" i="13" s="1"/>
  <c r="O4349" i="13" a="1"/>
  <c r="O4349" i="13" s="1"/>
  <c r="P4349" i="13" s="1"/>
  <c r="O4350" i="13" a="1"/>
  <c r="O4350" i="13" s="1"/>
  <c r="P4350" i="13" s="1"/>
  <c r="O4351" i="13" a="1"/>
  <c r="O4351" i="13" s="1"/>
  <c r="P4351" i="13" s="1"/>
  <c r="O4352" i="13" a="1"/>
  <c r="O4352" i="13" s="1"/>
  <c r="P4352" i="13" s="1"/>
  <c r="O4353" i="13" a="1"/>
  <c r="O4353" i="13" s="1"/>
  <c r="P4353" i="13" s="1"/>
  <c r="O4354" i="13" a="1"/>
  <c r="O4354" i="13" s="1"/>
  <c r="P4354" i="13" s="1"/>
  <c r="O4355" i="13" a="1"/>
  <c r="O4355" i="13" s="1"/>
  <c r="P4355" i="13" s="1"/>
  <c r="O4356" i="13" a="1"/>
  <c r="O4356" i="13" s="1"/>
  <c r="P4356" i="13" s="1"/>
  <c r="O4357" i="13" a="1"/>
  <c r="O4357" i="13" s="1"/>
  <c r="P4357" i="13" s="1"/>
  <c r="O4358" i="13" a="1"/>
  <c r="O4358" i="13" s="1"/>
  <c r="P4358" i="13" s="1"/>
  <c r="O4359" i="13" a="1"/>
  <c r="O4359" i="13" s="1"/>
  <c r="P4359" i="13" s="1"/>
  <c r="O4360" i="13" a="1"/>
  <c r="O4360" i="13" s="1"/>
  <c r="P4360" i="13" s="1"/>
  <c r="O4361" i="13" a="1"/>
  <c r="O4361" i="13" s="1"/>
  <c r="P4361" i="13" s="1"/>
  <c r="O4362" i="13" a="1"/>
  <c r="O4362" i="13" s="1"/>
  <c r="P4362" i="13" s="1"/>
  <c r="O4363" i="13" a="1"/>
  <c r="O4363" i="13" s="1"/>
  <c r="P4363" i="13" s="1"/>
  <c r="O4364" i="13" a="1"/>
  <c r="O4364" i="13" s="1"/>
  <c r="P4364" i="13" s="1"/>
  <c r="O4365" i="13" a="1"/>
  <c r="O4365" i="13" s="1"/>
  <c r="P4365" i="13" s="1"/>
  <c r="O4366" i="13" a="1"/>
  <c r="O4366" i="13" s="1"/>
  <c r="P4366" i="13" s="1"/>
  <c r="O4367" i="13" a="1"/>
  <c r="O4367" i="13" s="1"/>
  <c r="P4367" i="13" s="1"/>
  <c r="O4368" i="13" a="1"/>
  <c r="O4368" i="13" s="1"/>
  <c r="P4368" i="13" s="1"/>
  <c r="O4369" i="13" a="1"/>
  <c r="O4369" i="13" s="1"/>
  <c r="P4369" i="13" s="1"/>
  <c r="O4370" i="13" a="1"/>
  <c r="O4370" i="13" s="1"/>
  <c r="P4370" i="13" s="1"/>
  <c r="O4371" i="13" a="1"/>
  <c r="O4371" i="13" s="1"/>
  <c r="P4371" i="13" s="1"/>
  <c r="O4372" i="13" a="1"/>
  <c r="O4372" i="13" s="1"/>
  <c r="P4372" i="13" s="1"/>
  <c r="O4373" i="13" a="1"/>
  <c r="O4373" i="13" s="1"/>
  <c r="P4373" i="13" s="1"/>
  <c r="O4374" i="13" a="1"/>
  <c r="O4374" i="13" s="1"/>
  <c r="P4374" i="13" s="1"/>
  <c r="O4375" i="13" a="1"/>
  <c r="O4375" i="13" s="1"/>
  <c r="P4375" i="13" s="1"/>
  <c r="O4376" i="13" a="1"/>
  <c r="O4376" i="13" s="1"/>
  <c r="P4376" i="13" s="1"/>
  <c r="O4377" i="13" a="1"/>
  <c r="O4377" i="13" s="1"/>
  <c r="P4377" i="13" s="1"/>
  <c r="O4378" i="13" a="1"/>
  <c r="O4378" i="13" s="1"/>
  <c r="P4378" i="13" s="1"/>
  <c r="O4379" i="13" a="1"/>
  <c r="O4379" i="13" s="1"/>
  <c r="P4379" i="13" s="1"/>
  <c r="O4380" i="13" a="1"/>
  <c r="O4380" i="13" s="1"/>
  <c r="P4380" i="13" s="1"/>
  <c r="O4381" i="13" a="1"/>
  <c r="O4381" i="13" s="1"/>
  <c r="P4381" i="13" s="1"/>
  <c r="O4382" i="13" a="1"/>
  <c r="O4382" i="13" s="1"/>
  <c r="P4382" i="13" s="1"/>
  <c r="O4383" i="13" a="1"/>
  <c r="O4383" i="13" s="1"/>
  <c r="P4383" i="13" s="1"/>
  <c r="O4384" i="13" a="1"/>
  <c r="O4384" i="13" s="1"/>
  <c r="P4384" i="13" s="1"/>
  <c r="O4385" i="13" a="1"/>
  <c r="O4385" i="13" s="1"/>
  <c r="P4385" i="13" s="1"/>
  <c r="O4386" i="13" a="1"/>
  <c r="O4386" i="13" s="1"/>
  <c r="P4386" i="13" s="1"/>
  <c r="O4387" i="13" a="1"/>
  <c r="O4387" i="13" s="1"/>
  <c r="P4387" i="13" s="1"/>
  <c r="O4388" i="13" a="1"/>
  <c r="O4388" i="13" s="1"/>
  <c r="P4388" i="13" s="1"/>
  <c r="O4389" i="13" a="1"/>
  <c r="O4389" i="13" s="1"/>
  <c r="P4389" i="13" s="1"/>
  <c r="O4390" i="13" a="1"/>
  <c r="O4390" i="13" s="1"/>
  <c r="P4390" i="13" s="1"/>
  <c r="O4391" i="13" a="1"/>
  <c r="O4391" i="13" s="1"/>
  <c r="P4391" i="13" s="1"/>
  <c r="O4392" i="13" a="1"/>
  <c r="O4392" i="13" s="1"/>
  <c r="P4392" i="13" s="1"/>
  <c r="O4393" i="13" a="1"/>
  <c r="O4393" i="13" s="1"/>
  <c r="P4393" i="13" s="1"/>
  <c r="O4394" i="13" a="1"/>
  <c r="O4394" i="13" s="1"/>
  <c r="P4394" i="13" s="1"/>
  <c r="O4395" i="13" a="1"/>
  <c r="O4395" i="13" s="1"/>
  <c r="P4395" i="13" s="1"/>
  <c r="O4396" i="13" a="1"/>
  <c r="O4396" i="13" s="1"/>
  <c r="P4396" i="13" s="1"/>
  <c r="O4397" i="13" a="1"/>
  <c r="O4397" i="13" s="1"/>
  <c r="P4397" i="13" s="1"/>
  <c r="O4398" i="13" a="1"/>
  <c r="O4398" i="13" s="1"/>
  <c r="P4398" i="13" s="1"/>
  <c r="O4399" i="13" a="1"/>
  <c r="O4399" i="13" s="1"/>
  <c r="P4399" i="13" s="1"/>
  <c r="O4400" i="13" a="1"/>
  <c r="O4400" i="13" s="1"/>
  <c r="P4400" i="13" s="1"/>
  <c r="O4401" i="13" a="1"/>
  <c r="O4401" i="13" s="1"/>
  <c r="P4401" i="13" s="1"/>
  <c r="O4402" i="13" a="1"/>
  <c r="O4402" i="13" s="1"/>
  <c r="P4402" i="13" s="1"/>
  <c r="O4403" i="13" a="1"/>
  <c r="O4403" i="13" s="1"/>
  <c r="P4403" i="13" s="1"/>
  <c r="O4404" i="13" a="1"/>
  <c r="O4404" i="13" s="1"/>
  <c r="P4404" i="13" s="1"/>
  <c r="O4405" i="13" a="1"/>
  <c r="O4405" i="13" s="1"/>
  <c r="P4405" i="13" s="1"/>
  <c r="O4406" i="13" a="1"/>
  <c r="O4406" i="13" s="1"/>
  <c r="P4406" i="13" s="1"/>
  <c r="O4407" i="13" a="1"/>
  <c r="O4407" i="13" s="1"/>
  <c r="P4407" i="13" s="1"/>
  <c r="O4408" i="13" a="1"/>
  <c r="O4408" i="13" s="1"/>
  <c r="P4408" i="13" s="1"/>
  <c r="O4409" i="13" a="1"/>
  <c r="O4409" i="13" s="1"/>
  <c r="P4409" i="13" s="1"/>
  <c r="O4410" i="13" a="1"/>
  <c r="O4410" i="13" s="1"/>
  <c r="P4410" i="13" s="1"/>
  <c r="O4411" i="13" a="1"/>
  <c r="O4411" i="13" s="1"/>
  <c r="P4411" i="13" s="1"/>
  <c r="O4412" i="13" a="1"/>
  <c r="O4412" i="13" s="1"/>
  <c r="P4412" i="13" s="1"/>
  <c r="O4413" i="13" a="1"/>
  <c r="O4413" i="13" s="1"/>
  <c r="P4413" i="13" s="1"/>
  <c r="O4414" i="13" a="1"/>
  <c r="O4414" i="13" s="1"/>
  <c r="P4414" i="13" s="1"/>
  <c r="O4415" i="13" a="1"/>
  <c r="O4415" i="13" s="1"/>
  <c r="P4415" i="13" s="1"/>
  <c r="O4416" i="13" a="1"/>
  <c r="O4416" i="13" s="1"/>
  <c r="P4416" i="13" s="1"/>
  <c r="O4417" i="13" a="1"/>
  <c r="O4417" i="13" s="1"/>
  <c r="P4417" i="13" s="1"/>
  <c r="O4418" i="13" a="1"/>
  <c r="O4418" i="13" s="1"/>
  <c r="P4418" i="13" s="1"/>
  <c r="O4419" i="13" a="1"/>
  <c r="O4419" i="13" s="1"/>
  <c r="P4419" i="13" s="1"/>
  <c r="O4420" i="13" a="1"/>
  <c r="O4420" i="13" s="1"/>
  <c r="P4420" i="13" s="1"/>
  <c r="O4421" i="13" a="1"/>
  <c r="O4421" i="13" s="1"/>
  <c r="P4421" i="13" s="1"/>
  <c r="O4422" i="13" a="1"/>
  <c r="O4422" i="13" s="1"/>
  <c r="P4422" i="13" s="1"/>
  <c r="O4423" i="13" a="1"/>
  <c r="O4423" i="13" s="1"/>
  <c r="P4423" i="13" s="1"/>
  <c r="O4424" i="13" a="1"/>
  <c r="O4424" i="13" s="1"/>
  <c r="P4424" i="13" s="1"/>
  <c r="O4425" i="13" a="1"/>
  <c r="O4425" i="13" s="1"/>
  <c r="P4425" i="13" s="1"/>
  <c r="O4426" i="13" a="1"/>
  <c r="O4426" i="13" s="1"/>
  <c r="P4426" i="13" s="1"/>
  <c r="O4427" i="13" a="1"/>
  <c r="O4427" i="13" s="1"/>
  <c r="P4427" i="13" s="1"/>
  <c r="O4428" i="13" a="1"/>
  <c r="O4428" i="13" s="1"/>
  <c r="P4428" i="13" s="1"/>
  <c r="O4429" i="13" a="1"/>
  <c r="O4429" i="13" s="1"/>
  <c r="P4429" i="13" s="1"/>
  <c r="O4430" i="13" a="1"/>
  <c r="O4430" i="13" s="1"/>
  <c r="P4430" i="13" s="1"/>
  <c r="O4431" i="13" a="1"/>
  <c r="O4431" i="13" s="1"/>
  <c r="P4431" i="13" s="1"/>
  <c r="O4432" i="13" a="1"/>
  <c r="O4432" i="13" s="1"/>
  <c r="P4432" i="13" s="1"/>
  <c r="O4433" i="13" a="1"/>
  <c r="O4433" i="13" s="1"/>
  <c r="P4433" i="13" s="1"/>
  <c r="O4434" i="13" a="1"/>
  <c r="O4434" i="13" s="1"/>
  <c r="P4434" i="13" s="1"/>
  <c r="O4435" i="13" a="1"/>
  <c r="O4435" i="13" s="1"/>
  <c r="P4435" i="13" s="1"/>
  <c r="O4436" i="13" a="1"/>
  <c r="O4436" i="13" s="1"/>
  <c r="P4436" i="13" s="1"/>
  <c r="O4437" i="13" a="1"/>
  <c r="O4437" i="13" s="1"/>
  <c r="P4437" i="13" s="1"/>
  <c r="O4438" i="13" a="1"/>
  <c r="O4438" i="13" s="1"/>
  <c r="P4438" i="13" s="1"/>
  <c r="O4439" i="13" a="1"/>
  <c r="O4439" i="13" s="1"/>
  <c r="P4439" i="13" s="1"/>
  <c r="O4440" i="13" a="1"/>
  <c r="O4440" i="13" s="1"/>
  <c r="P4440" i="13" s="1"/>
  <c r="O4441" i="13" a="1"/>
  <c r="O4441" i="13" s="1"/>
  <c r="P4441" i="13" s="1"/>
  <c r="O4442" i="13" a="1"/>
  <c r="O4442" i="13" s="1"/>
  <c r="P4442" i="13" s="1"/>
  <c r="O4443" i="13" a="1"/>
  <c r="O4443" i="13" s="1"/>
  <c r="P4443" i="13" s="1"/>
  <c r="O4444" i="13" a="1"/>
  <c r="O4444" i="13" s="1"/>
  <c r="P4444" i="13" s="1"/>
  <c r="O4445" i="13" a="1"/>
  <c r="O4445" i="13" s="1"/>
  <c r="P4445" i="13" s="1"/>
  <c r="O4446" i="13" a="1"/>
  <c r="O4446" i="13" s="1"/>
  <c r="P4446" i="13" s="1"/>
  <c r="O4447" i="13" a="1"/>
  <c r="O4447" i="13" s="1"/>
  <c r="P4447" i="13" s="1"/>
  <c r="O4448" i="13" a="1"/>
  <c r="O4448" i="13" s="1"/>
  <c r="P4448" i="13" s="1"/>
  <c r="O4449" i="13" a="1"/>
  <c r="O4449" i="13" s="1"/>
  <c r="P4449" i="13" s="1"/>
  <c r="O4450" i="13" a="1"/>
  <c r="O4450" i="13" s="1"/>
  <c r="P4450" i="13" s="1"/>
  <c r="O4451" i="13" a="1"/>
  <c r="O4451" i="13" s="1"/>
  <c r="P4451" i="13" s="1"/>
  <c r="O4452" i="13" a="1"/>
  <c r="O4452" i="13" s="1"/>
  <c r="P4452" i="13" s="1"/>
  <c r="O4453" i="13" a="1"/>
  <c r="O4453" i="13" s="1"/>
  <c r="P4453" i="13" s="1"/>
  <c r="O4454" i="13" a="1"/>
  <c r="O4454" i="13" s="1"/>
  <c r="P4454" i="13" s="1"/>
  <c r="O4455" i="13" a="1"/>
  <c r="O4455" i="13" s="1"/>
  <c r="P4455" i="13" s="1"/>
  <c r="O4456" i="13" a="1"/>
  <c r="O4456" i="13" s="1"/>
  <c r="P4456" i="13" s="1"/>
  <c r="O4457" i="13" a="1"/>
  <c r="O4457" i="13" s="1"/>
  <c r="P4457" i="13" s="1"/>
  <c r="O4458" i="13" a="1"/>
  <c r="O4458" i="13" s="1"/>
  <c r="P4458" i="13" s="1"/>
  <c r="O4459" i="13" a="1"/>
  <c r="O4459" i="13" s="1"/>
  <c r="P4459" i="13" s="1"/>
  <c r="O4460" i="13" a="1"/>
  <c r="O4460" i="13" s="1"/>
  <c r="P4460" i="13" s="1"/>
  <c r="O4461" i="13" a="1"/>
  <c r="O4461" i="13" s="1"/>
  <c r="P4461" i="13" s="1"/>
  <c r="O4462" i="13" a="1"/>
  <c r="O4462" i="13" s="1"/>
  <c r="P4462" i="13" s="1"/>
  <c r="O4463" i="13" a="1"/>
  <c r="O4463" i="13" s="1"/>
  <c r="P4463" i="13" s="1"/>
  <c r="O4464" i="13" a="1"/>
  <c r="O4464" i="13" s="1"/>
  <c r="P4464" i="13" s="1"/>
  <c r="O4465" i="13" a="1"/>
  <c r="O4465" i="13" s="1"/>
  <c r="P4465" i="13" s="1"/>
  <c r="O4466" i="13" a="1"/>
  <c r="O4466" i="13" s="1"/>
  <c r="P4466" i="13" s="1"/>
  <c r="O4467" i="13" a="1"/>
  <c r="O4467" i="13" s="1"/>
  <c r="P4467" i="13" s="1"/>
  <c r="O4468" i="13" a="1"/>
  <c r="O4468" i="13" s="1"/>
  <c r="P4468" i="13" s="1"/>
  <c r="O4469" i="13" a="1"/>
  <c r="O4469" i="13" s="1"/>
  <c r="P4469" i="13" s="1"/>
  <c r="O4470" i="13" a="1"/>
  <c r="O4470" i="13" s="1"/>
  <c r="P4470" i="13" s="1"/>
  <c r="O4471" i="13" a="1"/>
  <c r="O4471" i="13" s="1"/>
  <c r="P4471" i="13" s="1"/>
  <c r="O4472" i="13" a="1"/>
  <c r="O4472" i="13" s="1"/>
  <c r="P4472" i="13" s="1"/>
  <c r="O4473" i="13" a="1"/>
  <c r="O4473" i="13" s="1"/>
  <c r="P4473" i="13" s="1"/>
  <c r="O4474" i="13" a="1"/>
  <c r="O4474" i="13" s="1"/>
  <c r="P4474" i="13" s="1"/>
  <c r="O4475" i="13" a="1"/>
  <c r="O4475" i="13" s="1"/>
  <c r="P4475" i="13" s="1"/>
  <c r="O4476" i="13" a="1"/>
  <c r="O4476" i="13" s="1"/>
  <c r="P4476" i="13" s="1"/>
  <c r="O4477" i="13" a="1"/>
  <c r="O4477" i="13" s="1"/>
  <c r="P4477" i="13" s="1"/>
  <c r="O4478" i="13" a="1"/>
  <c r="O4478" i="13" s="1"/>
  <c r="P4478" i="13" s="1"/>
  <c r="O4479" i="13" a="1"/>
  <c r="O4479" i="13" s="1"/>
  <c r="P4479" i="13" s="1"/>
  <c r="O4480" i="13" a="1"/>
  <c r="O4480" i="13" s="1"/>
  <c r="P4480" i="13" s="1"/>
  <c r="O4481" i="13" a="1"/>
  <c r="O4481" i="13" s="1"/>
  <c r="P4481" i="13" s="1"/>
  <c r="O4482" i="13" a="1"/>
  <c r="O4482" i="13" s="1"/>
  <c r="P4482" i="13" s="1"/>
  <c r="O4483" i="13" a="1"/>
  <c r="O4483" i="13" s="1"/>
  <c r="P4483" i="13" s="1"/>
  <c r="O4484" i="13" a="1"/>
  <c r="O4484" i="13" s="1"/>
  <c r="P4484" i="13" s="1"/>
  <c r="O4485" i="13" a="1"/>
  <c r="O4485" i="13" s="1"/>
  <c r="P4485" i="13" s="1"/>
  <c r="O4486" i="13" a="1"/>
  <c r="O4486" i="13" s="1"/>
  <c r="P4486" i="13" s="1"/>
  <c r="O4487" i="13" a="1"/>
  <c r="O4487" i="13" s="1"/>
  <c r="P4487" i="13" s="1"/>
  <c r="O4488" i="13" a="1"/>
  <c r="O4488" i="13" s="1"/>
  <c r="P4488" i="13" s="1"/>
  <c r="O4489" i="13" a="1"/>
  <c r="O4489" i="13" s="1"/>
  <c r="P4489" i="13" s="1"/>
  <c r="O4490" i="13" a="1"/>
  <c r="O4490" i="13" s="1"/>
  <c r="P4490" i="13" s="1"/>
  <c r="O4491" i="13" a="1"/>
  <c r="O4491" i="13" s="1"/>
  <c r="P4491" i="13" s="1"/>
  <c r="O4492" i="13" a="1"/>
  <c r="O4492" i="13" s="1"/>
  <c r="P4492" i="13" s="1"/>
  <c r="O4493" i="13" a="1"/>
  <c r="O4493" i="13" s="1"/>
  <c r="P4493" i="13" s="1"/>
  <c r="O4494" i="13" a="1"/>
  <c r="O4494" i="13" s="1"/>
  <c r="P4494" i="13" s="1"/>
  <c r="O4495" i="13" a="1"/>
  <c r="O4495" i="13" s="1"/>
  <c r="P4495" i="13" s="1"/>
  <c r="O4496" i="13" a="1"/>
  <c r="O4496" i="13" s="1"/>
  <c r="P4496" i="13" s="1"/>
  <c r="O4497" i="13" a="1"/>
  <c r="O4497" i="13" s="1"/>
  <c r="P4497" i="13" s="1"/>
  <c r="O4498" i="13" a="1"/>
  <c r="O4498" i="13" s="1"/>
  <c r="P4498" i="13" s="1"/>
  <c r="O4499" i="13" a="1"/>
  <c r="O4499" i="13" s="1"/>
  <c r="P4499" i="13" s="1"/>
  <c r="O4500" i="13" a="1"/>
  <c r="O4500" i="13" s="1"/>
  <c r="P4500" i="13" s="1"/>
  <c r="O4501" i="13" a="1"/>
  <c r="O4501" i="13" s="1"/>
  <c r="P4501" i="13" s="1"/>
  <c r="O4502" i="13" a="1"/>
  <c r="O4502" i="13" s="1"/>
  <c r="P4502" i="13" s="1"/>
  <c r="O4503" i="13" a="1"/>
  <c r="O4503" i="13" s="1"/>
  <c r="P4503" i="13" s="1"/>
  <c r="O4504" i="13" a="1"/>
  <c r="O4504" i="13" s="1"/>
  <c r="P4504" i="13" s="1"/>
  <c r="O4505" i="13" a="1"/>
  <c r="O4505" i="13" s="1"/>
  <c r="P4505" i="13" s="1"/>
  <c r="O4506" i="13" a="1"/>
  <c r="O4506" i="13" s="1"/>
  <c r="P4506" i="13" s="1"/>
  <c r="O4507" i="13" a="1"/>
  <c r="O4507" i="13" s="1"/>
  <c r="P4507" i="13" s="1"/>
  <c r="O4508" i="13" a="1"/>
  <c r="O4508" i="13" s="1"/>
  <c r="P4508" i="13" s="1"/>
  <c r="O4509" i="13" a="1"/>
  <c r="O4509" i="13" s="1"/>
  <c r="P4509" i="13" s="1"/>
  <c r="O4510" i="13" a="1"/>
  <c r="O4510" i="13" s="1"/>
  <c r="P4510" i="13" s="1"/>
  <c r="O4511" i="13" a="1"/>
  <c r="O4511" i="13" s="1"/>
  <c r="P4511" i="13" s="1"/>
  <c r="O4512" i="13" a="1"/>
  <c r="O4512" i="13" s="1"/>
  <c r="P4512" i="13" s="1"/>
  <c r="O4513" i="13" a="1"/>
  <c r="O4513" i="13" s="1"/>
  <c r="P4513" i="13" s="1"/>
  <c r="O4514" i="13" a="1"/>
  <c r="O4514" i="13" s="1"/>
  <c r="P4514" i="13" s="1"/>
  <c r="O4515" i="13" a="1"/>
  <c r="O4515" i="13" s="1"/>
  <c r="P4515" i="13" s="1"/>
  <c r="O4516" i="13" a="1"/>
  <c r="O4516" i="13" s="1"/>
  <c r="P4516" i="13" s="1"/>
  <c r="O4517" i="13" a="1"/>
  <c r="O4517" i="13" s="1"/>
  <c r="P4517" i="13" s="1"/>
  <c r="O4518" i="13" a="1"/>
  <c r="O4518" i="13" s="1"/>
  <c r="P4518" i="13" s="1"/>
  <c r="O4519" i="13" a="1"/>
  <c r="O4519" i="13" s="1"/>
  <c r="P4519" i="13" s="1"/>
  <c r="O4520" i="13" a="1"/>
  <c r="O4520" i="13" s="1"/>
  <c r="P4520" i="13" s="1"/>
  <c r="O4521" i="13" a="1"/>
  <c r="O4521" i="13" s="1"/>
  <c r="P4521" i="13" s="1"/>
  <c r="O4522" i="13" a="1"/>
  <c r="O4522" i="13" s="1"/>
  <c r="P4522" i="13" s="1"/>
  <c r="O4523" i="13" a="1"/>
  <c r="O4523" i="13" s="1"/>
  <c r="P4523" i="13" s="1"/>
  <c r="O4524" i="13" a="1"/>
  <c r="O4524" i="13" s="1"/>
  <c r="P4524" i="13" s="1"/>
  <c r="O4525" i="13" a="1"/>
  <c r="O4525" i="13" s="1"/>
  <c r="P4525" i="13" s="1"/>
  <c r="O4526" i="13" a="1"/>
  <c r="O4526" i="13" s="1"/>
  <c r="P4526" i="13" s="1"/>
  <c r="O4527" i="13" a="1"/>
  <c r="O4527" i="13" s="1"/>
  <c r="P4527" i="13" s="1"/>
  <c r="O4528" i="13" a="1"/>
  <c r="O4528" i="13" s="1"/>
  <c r="P4528" i="13" s="1"/>
  <c r="O4529" i="13" a="1"/>
  <c r="O4529" i="13" s="1"/>
  <c r="P4529" i="13" s="1"/>
  <c r="O4530" i="13" a="1"/>
  <c r="O4530" i="13" s="1"/>
  <c r="P4530" i="13" s="1"/>
  <c r="O4531" i="13" a="1"/>
  <c r="O4531" i="13" s="1"/>
  <c r="P4531" i="13" s="1"/>
  <c r="O4532" i="13" a="1"/>
  <c r="O4532" i="13" s="1"/>
  <c r="P4532" i="13" s="1"/>
  <c r="O4533" i="13" a="1"/>
  <c r="O4533" i="13" s="1"/>
  <c r="P4533" i="13" s="1"/>
  <c r="O4534" i="13" a="1"/>
  <c r="O4534" i="13" s="1"/>
  <c r="P4534" i="13" s="1"/>
  <c r="O4535" i="13" a="1"/>
  <c r="O4535" i="13" s="1"/>
  <c r="P4535" i="13" s="1"/>
  <c r="O4536" i="13" a="1"/>
  <c r="O4536" i="13" s="1"/>
  <c r="P4536" i="13" s="1"/>
  <c r="O4537" i="13" a="1"/>
  <c r="O4537" i="13" s="1"/>
  <c r="P4537" i="13" s="1"/>
  <c r="O4538" i="13" a="1"/>
  <c r="O4538" i="13" s="1"/>
  <c r="P4538" i="13" s="1"/>
  <c r="O4539" i="13" a="1"/>
  <c r="O4539" i="13" s="1"/>
  <c r="P4539" i="13" s="1"/>
  <c r="O4540" i="13" a="1"/>
  <c r="O4540" i="13" s="1"/>
  <c r="P4540" i="13" s="1"/>
  <c r="O4541" i="13" a="1"/>
  <c r="O4541" i="13" s="1"/>
  <c r="P4541" i="13" s="1"/>
  <c r="O4542" i="13" a="1"/>
  <c r="O4542" i="13" s="1"/>
  <c r="P4542" i="13" s="1"/>
  <c r="O4543" i="13" a="1"/>
  <c r="O4543" i="13" s="1"/>
  <c r="P4543" i="13" s="1"/>
  <c r="O4544" i="13" a="1"/>
  <c r="O4544" i="13" s="1"/>
  <c r="P4544" i="13" s="1"/>
  <c r="O4545" i="13" a="1"/>
  <c r="O4545" i="13" s="1"/>
  <c r="P4545" i="13" s="1"/>
  <c r="O4546" i="13" a="1"/>
  <c r="O4546" i="13" s="1"/>
  <c r="P4546" i="13" s="1"/>
  <c r="O4547" i="13" a="1"/>
  <c r="O4547" i="13" s="1"/>
  <c r="P4547" i="13" s="1"/>
  <c r="O4548" i="13" a="1"/>
  <c r="O4548" i="13" s="1"/>
  <c r="P4548" i="13" s="1"/>
  <c r="O4549" i="13" a="1"/>
  <c r="O4549" i="13" s="1"/>
  <c r="P4549" i="13" s="1"/>
  <c r="O4550" i="13" a="1"/>
  <c r="O4550" i="13" s="1"/>
  <c r="P4550" i="13" s="1"/>
  <c r="O4551" i="13" a="1"/>
  <c r="O4551" i="13" s="1"/>
  <c r="P4551" i="13" s="1"/>
  <c r="O4552" i="13" a="1"/>
  <c r="O4552" i="13" s="1"/>
  <c r="P4552" i="13" s="1"/>
  <c r="O4553" i="13" a="1"/>
  <c r="O4553" i="13" s="1"/>
  <c r="P4553" i="13" s="1"/>
  <c r="O4554" i="13" a="1"/>
  <c r="O4554" i="13" s="1"/>
  <c r="P4554" i="13" s="1"/>
  <c r="O4555" i="13" a="1"/>
  <c r="O4555" i="13" s="1"/>
  <c r="P4555" i="13" s="1"/>
  <c r="O4556" i="13" a="1"/>
  <c r="O4556" i="13" s="1"/>
  <c r="P4556" i="13" s="1"/>
  <c r="O4557" i="13" a="1"/>
  <c r="O4557" i="13" s="1"/>
  <c r="P4557" i="13" s="1"/>
  <c r="O4558" i="13" a="1"/>
  <c r="O4558" i="13" s="1"/>
  <c r="P4558" i="13" s="1"/>
  <c r="O4559" i="13" a="1"/>
  <c r="O4559" i="13" s="1"/>
  <c r="P4559" i="13" s="1"/>
  <c r="O4560" i="13" a="1"/>
  <c r="O4560" i="13" s="1"/>
  <c r="P4560" i="13" s="1"/>
  <c r="O4561" i="13" a="1"/>
  <c r="O4561" i="13" s="1"/>
  <c r="P4561" i="13" s="1"/>
  <c r="O4562" i="13" a="1"/>
  <c r="O4562" i="13" s="1"/>
  <c r="P4562" i="13" s="1"/>
  <c r="O4563" i="13" a="1"/>
  <c r="O4563" i="13" s="1"/>
  <c r="P4563" i="13" s="1"/>
  <c r="O4564" i="13" a="1"/>
  <c r="O4564" i="13" s="1"/>
  <c r="P4564" i="13" s="1"/>
  <c r="O4565" i="13" a="1"/>
  <c r="O4565" i="13" s="1"/>
  <c r="P4565" i="13" s="1"/>
  <c r="O4566" i="13" a="1"/>
  <c r="O4566" i="13" s="1"/>
  <c r="P4566" i="13" s="1"/>
  <c r="O4567" i="13" a="1"/>
  <c r="O4567" i="13" s="1"/>
  <c r="P4567" i="13" s="1"/>
  <c r="O4568" i="13" a="1"/>
  <c r="O4568" i="13" s="1"/>
  <c r="P4568" i="13" s="1"/>
  <c r="O4569" i="13" a="1"/>
  <c r="O4569" i="13" s="1"/>
  <c r="P4569" i="13" s="1"/>
  <c r="O4570" i="13" a="1"/>
  <c r="O4570" i="13" s="1"/>
  <c r="P4570" i="13" s="1"/>
  <c r="O4571" i="13" a="1"/>
  <c r="O4571" i="13" s="1"/>
  <c r="P4571" i="13" s="1"/>
  <c r="O4572" i="13" a="1"/>
  <c r="O4572" i="13" s="1"/>
  <c r="P4572" i="13" s="1"/>
  <c r="O4573" i="13" a="1"/>
  <c r="O4573" i="13" s="1"/>
  <c r="P4573" i="13" s="1"/>
  <c r="O4574" i="13" a="1"/>
  <c r="O4574" i="13" s="1"/>
  <c r="P4574" i="13" s="1"/>
  <c r="O4575" i="13" a="1"/>
  <c r="O4575" i="13" s="1"/>
  <c r="P4575" i="13" s="1"/>
  <c r="O4576" i="13" a="1"/>
  <c r="O4576" i="13" s="1"/>
  <c r="P4576" i="13" s="1"/>
  <c r="O4577" i="13" a="1"/>
  <c r="O4577" i="13" s="1"/>
  <c r="P4577" i="13" s="1"/>
  <c r="O4578" i="13" a="1"/>
  <c r="O4578" i="13" s="1"/>
  <c r="P4578" i="13" s="1"/>
  <c r="O4579" i="13" a="1"/>
  <c r="O4579" i="13" s="1"/>
  <c r="P4579" i="13" s="1"/>
  <c r="O4580" i="13" a="1"/>
  <c r="O4580" i="13" s="1"/>
  <c r="P4580" i="13" s="1"/>
  <c r="O4581" i="13" a="1"/>
  <c r="O4581" i="13" s="1"/>
  <c r="P4581" i="13" s="1"/>
  <c r="O4582" i="13" a="1"/>
  <c r="O4582" i="13" s="1"/>
  <c r="P4582" i="13" s="1"/>
  <c r="O4583" i="13" a="1"/>
  <c r="O4583" i="13" s="1"/>
  <c r="P4583" i="13" s="1"/>
  <c r="O4584" i="13" a="1"/>
  <c r="O4584" i="13" s="1"/>
  <c r="P4584" i="13" s="1"/>
  <c r="O4585" i="13" a="1"/>
  <c r="O4585" i="13" s="1"/>
  <c r="P4585" i="13" s="1"/>
  <c r="O4586" i="13" a="1"/>
  <c r="O4586" i="13" s="1"/>
  <c r="P4586" i="13" s="1"/>
  <c r="O4587" i="13" a="1"/>
  <c r="O4587" i="13" s="1"/>
  <c r="P4587" i="13" s="1"/>
  <c r="O4588" i="13" a="1"/>
  <c r="O4588" i="13" s="1"/>
  <c r="P4588" i="13" s="1"/>
  <c r="O4589" i="13" a="1"/>
  <c r="O4589" i="13" s="1"/>
  <c r="P4589" i="13" s="1"/>
  <c r="O4590" i="13" a="1"/>
  <c r="O4590" i="13" s="1"/>
  <c r="P4590" i="13" s="1"/>
  <c r="O4591" i="13" a="1"/>
  <c r="O4591" i="13" s="1"/>
  <c r="P4591" i="13" s="1"/>
  <c r="O4592" i="13" a="1"/>
  <c r="O4592" i="13" s="1"/>
  <c r="P4592" i="13" s="1"/>
  <c r="O4593" i="13" a="1"/>
  <c r="O4593" i="13" s="1"/>
  <c r="P4593" i="13" s="1"/>
  <c r="O4594" i="13" a="1"/>
  <c r="O4594" i="13" s="1"/>
  <c r="P4594" i="13" s="1"/>
  <c r="O4595" i="13" a="1"/>
  <c r="O4595" i="13" s="1"/>
  <c r="P4595" i="13" s="1"/>
  <c r="O4596" i="13" a="1"/>
  <c r="O4596" i="13" s="1"/>
  <c r="P4596" i="13" s="1"/>
  <c r="O4597" i="13" a="1"/>
  <c r="O4597" i="13" s="1"/>
  <c r="P4597" i="13" s="1"/>
  <c r="O4598" i="13" a="1"/>
  <c r="O4598" i="13" s="1"/>
  <c r="P4598" i="13" s="1"/>
  <c r="O4599" i="13" a="1"/>
  <c r="O4599" i="13" s="1"/>
  <c r="P4599" i="13" s="1"/>
  <c r="O4600" i="13" a="1"/>
  <c r="O4600" i="13" s="1"/>
  <c r="P4600" i="13" s="1"/>
  <c r="O4601" i="13" a="1"/>
  <c r="O4601" i="13" s="1"/>
  <c r="P4601" i="13" s="1"/>
  <c r="O4602" i="13" a="1"/>
  <c r="O4602" i="13" s="1"/>
  <c r="P4602" i="13" s="1"/>
  <c r="O4603" i="13" a="1"/>
  <c r="O4603" i="13" s="1"/>
  <c r="P4603" i="13" s="1"/>
  <c r="O4604" i="13" a="1"/>
  <c r="O4604" i="13" s="1"/>
  <c r="P4604" i="13" s="1"/>
  <c r="O4605" i="13" a="1"/>
  <c r="O4605" i="13" s="1"/>
  <c r="P4605" i="13" s="1"/>
  <c r="O4606" i="13" a="1"/>
  <c r="O4606" i="13" s="1"/>
  <c r="P4606" i="13" s="1"/>
  <c r="O4607" i="13" a="1"/>
  <c r="O4607" i="13" s="1"/>
  <c r="P4607" i="13" s="1"/>
  <c r="O4608" i="13" a="1"/>
  <c r="O4608" i="13" s="1"/>
  <c r="P4608" i="13" s="1"/>
  <c r="O4609" i="13" a="1"/>
  <c r="O4609" i="13" s="1"/>
  <c r="P4609" i="13" s="1"/>
  <c r="O4610" i="13" a="1"/>
  <c r="O4610" i="13" s="1"/>
  <c r="P4610" i="13" s="1"/>
  <c r="O4611" i="13" a="1"/>
  <c r="O4611" i="13" s="1"/>
  <c r="P4611" i="13" s="1"/>
  <c r="O4612" i="13" a="1"/>
  <c r="O4612" i="13" s="1"/>
  <c r="P4612" i="13" s="1"/>
  <c r="O4613" i="13" a="1"/>
  <c r="O4613" i="13" s="1"/>
  <c r="P4613" i="13" s="1"/>
  <c r="O4614" i="13" a="1"/>
  <c r="O4614" i="13" s="1"/>
  <c r="P4614" i="13" s="1"/>
  <c r="O4615" i="13" a="1"/>
  <c r="O4615" i="13" s="1"/>
  <c r="P4615" i="13" s="1"/>
  <c r="O4616" i="13" a="1"/>
  <c r="O4616" i="13" s="1"/>
  <c r="P4616" i="13" s="1"/>
  <c r="O4617" i="13" a="1"/>
  <c r="O4617" i="13" s="1"/>
  <c r="P4617" i="13" s="1"/>
  <c r="O4618" i="13" a="1"/>
  <c r="O4618" i="13" s="1"/>
  <c r="P4618" i="13" s="1"/>
  <c r="O4619" i="13" a="1"/>
  <c r="O4619" i="13" s="1"/>
  <c r="P4619" i="13" s="1"/>
  <c r="O4620" i="13" a="1"/>
  <c r="O4620" i="13" s="1"/>
  <c r="P4620" i="13" s="1"/>
  <c r="O4621" i="13" a="1"/>
  <c r="O4621" i="13" s="1"/>
  <c r="P4621" i="13" s="1"/>
  <c r="O4622" i="13" a="1"/>
  <c r="O4622" i="13" s="1"/>
  <c r="P4622" i="13" s="1"/>
  <c r="O4623" i="13" a="1"/>
  <c r="O4623" i="13" s="1"/>
  <c r="P4623" i="13" s="1"/>
  <c r="O4624" i="13" a="1"/>
  <c r="O4624" i="13" s="1"/>
  <c r="P4624" i="13" s="1"/>
  <c r="O4625" i="13" a="1"/>
  <c r="O4625" i="13" s="1"/>
  <c r="P4625" i="13" s="1"/>
  <c r="O4626" i="13" a="1"/>
  <c r="O4626" i="13" s="1"/>
  <c r="P4626" i="13" s="1"/>
  <c r="O4627" i="13" a="1"/>
  <c r="O4627" i="13" s="1"/>
  <c r="P4627" i="13" s="1"/>
  <c r="O4628" i="13" a="1"/>
  <c r="O4628" i="13" s="1"/>
  <c r="P4628" i="13" s="1"/>
  <c r="O4629" i="13" a="1"/>
  <c r="O4629" i="13" s="1"/>
  <c r="P4629" i="13" s="1"/>
  <c r="O4630" i="13" a="1"/>
  <c r="O4630" i="13" s="1"/>
  <c r="P4630" i="13" s="1"/>
  <c r="O4631" i="13" a="1"/>
  <c r="O4631" i="13" s="1"/>
  <c r="P4631" i="13" s="1"/>
  <c r="O4632" i="13" a="1"/>
  <c r="O4632" i="13" s="1"/>
  <c r="P4632" i="13" s="1"/>
  <c r="O4633" i="13" a="1"/>
  <c r="O4633" i="13" s="1"/>
  <c r="P4633" i="13" s="1"/>
  <c r="O4634" i="13" a="1"/>
  <c r="O4634" i="13" s="1"/>
  <c r="P4634" i="13" s="1"/>
  <c r="O4635" i="13" a="1"/>
  <c r="O4635" i="13" s="1"/>
  <c r="P4635" i="13" s="1"/>
  <c r="O4636" i="13" a="1"/>
  <c r="O4636" i="13" s="1"/>
  <c r="P4636" i="13" s="1"/>
  <c r="O4637" i="13" a="1"/>
  <c r="O4637" i="13" s="1"/>
  <c r="P4637" i="13" s="1"/>
  <c r="O4638" i="13" a="1"/>
  <c r="O4638" i="13" s="1"/>
  <c r="P4638" i="13" s="1"/>
  <c r="O4639" i="13" a="1"/>
  <c r="O4639" i="13" s="1"/>
  <c r="P4639" i="13" s="1"/>
  <c r="O4640" i="13" a="1"/>
  <c r="O4640" i="13" s="1"/>
  <c r="P4640" i="13" s="1"/>
  <c r="O4641" i="13" a="1"/>
  <c r="O4641" i="13" s="1"/>
  <c r="P4641" i="13" s="1"/>
  <c r="O4642" i="13" a="1"/>
  <c r="O4642" i="13" s="1"/>
  <c r="P4642" i="13" s="1"/>
  <c r="O4643" i="13" a="1"/>
  <c r="O4643" i="13" s="1"/>
  <c r="P4643" i="13" s="1"/>
  <c r="O4644" i="13" a="1"/>
  <c r="O4644" i="13" s="1"/>
  <c r="P4644" i="13" s="1"/>
  <c r="O4645" i="13" a="1"/>
  <c r="O4645" i="13" s="1"/>
  <c r="P4645" i="13" s="1"/>
  <c r="O4646" i="13" a="1"/>
  <c r="O4646" i="13" s="1"/>
  <c r="P4646" i="13" s="1"/>
  <c r="O4647" i="13" a="1"/>
  <c r="O4647" i="13" s="1"/>
  <c r="P4647" i="13" s="1"/>
  <c r="O4648" i="13" a="1"/>
  <c r="O4648" i="13" s="1"/>
  <c r="P4648" i="13" s="1"/>
  <c r="O4649" i="13" a="1"/>
  <c r="O4649" i="13" s="1"/>
  <c r="P4649" i="13" s="1"/>
  <c r="O4650" i="13" a="1"/>
  <c r="O4650" i="13" s="1"/>
  <c r="P4650" i="13" s="1"/>
  <c r="O4651" i="13" a="1"/>
  <c r="O4651" i="13" s="1"/>
  <c r="P4651" i="13" s="1"/>
  <c r="O4652" i="13" a="1"/>
  <c r="O4652" i="13" s="1"/>
  <c r="P4652" i="13" s="1"/>
  <c r="O4653" i="13" a="1"/>
  <c r="O4653" i="13" s="1"/>
  <c r="P4653" i="13" s="1"/>
  <c r="O4654" i="13" a="1"/>
  <c r="O4654" i="13" s="1"/>
  <c r="P4654" i="13" s="1"/>
  <c r="O4655" i="13" a="1"/>
  <c r="O4655" i="13" s="1"/>
  <c r="P4655" i="13" s="1"/>
  <c r="O4656" i="13" a="1"/>
  <c r="O4656" i="13" s="1"/>
  <c r="P4656" i="13" s="1"/>
  <c r="O4657" i="13" a="1"/>
  <c r="O4657" i="13" s="1"/>
  <c r="P4657" i="13" s="1"/>
  <c r="O4658" i="13" a="1"/>
  <c r="O4658" i="13" s="1"/>
  <c r="P4658" i="13" s="1"/>
  <c r="O4659" i="13" a="1"/>
  <c r="O4659" i="13" s="1"/>
  <c r="P4659" i="13" s="1"/>
  <c r="O4660" i="13" a="1"/>
  <c r="O4660" i="13" s="1"/>
  <c r="P4660" i="13" s="1"/>
  <c r="O4661" i="13" a="1"/>
  <c r="O4661" i="13" s="1"/>
  <c r="P4661" i="13" s="1"/>
  <c r="O4662" i="13" a="1"/>
  <c r="O4662" i="13" s="1"/>
  <c r="P4662" i="13" s="1"/>
  <c r="O4663" i="13" a="1"/>
  <c r="O4663" i="13" s="1"/>
  <c r="P4663" i="13" s="1"/>
  <c r="O4664" i="13" a="1"/>
  <c r="O4664" i="13" s="1"/>
  <c r="P4664" i="13" s="1"/>
  <c r="O4665" i="13" a="1"/>
  <c r="O4665" i="13" s="1"/>
  <c r="P4665" i="13" s="1"/>
  <c r="O4666" i="13" a="1"/>
  <c r="O4666" i="13" s="1"/>
  <c r="P4666" i="13" s="1"/>
  <c r="O4667" i="13" a="1"/>
  <c r="O4667" i="13" s="1"/>
  <c r="P4667" i="13" s="1"/>
  <c r="O4668" i="13" a="1"/>
  <c r="O4668" i="13" s="1"/>
  <c r="P4668" i="13" s="1"/>
  <c r="O4669" i="13" a="1"/>
  <c r="O4669" i="13" s="1"/>
  <c r="P4669" i="13" s="1"/>
  <c r="O4670" i="13" a="1"/>
  <c r="O4670" i="13" s="1"/>
  <c r="P4670" i="13" s="1"/>
  <c r="O4671" i="13" a="1"/>
  <c r="O4671" i="13" s="1"/>
  <c r="P4671" i="13" s="1"/>
  <c r="O4672" i="13" a="1"/>
  <c r="O4672" i="13" s="1"/>
  <c r="P4672" i="13" s="1"/>
  <c r="O4673" i="13" a="1"/>
  <c r="O4673" i="13" s="1"/>
  <c r="P4673" i="13" s="1"/>
  <c r="O4674" i="13" a="1"/>
  <c r="O4674" i="13" s="1"/>
  <c r="P4674" i="13" s="1"/>
  <c r="O4675" i="13" a="1"/>
  <c r="O4675" i="13" s="1"/>
  <c r="P4675" i="13" s="1"/>
  <c r="O4676" i="13" a="1"/>
  <c r="O4676" i="13" s="1"/>
  <c r="P4676" i="13" s="1"/>
  <c r="O4677" i="13" a="1"/>
  <c r="O4677" i="13" s="1"/>
  <c r="P4677" i="13" s="1"/>
  <c r="O4678" i="13" a="1"/>
  <c r="O4678" i="13" s="1"/>
  <c r="P4678" i="13" s="1"/>
  <c r="O4679" i="13" a="1"/>
  <c r="O4679" i="13" s="1"/>
  <c r="P4679" i="13" s="1"/>
  <c r="O4680" i="13" a="1"/>
  <c r="O4680" i="13" s="1"/>
  <c r="P4680" i="13" s="1"/>
  <c r="O4681" i="13" a="1"/>
  <c r="O4681" i="13" s="1"/>
  <c r="P4681" i="13" s="1"/>
  <c r="O4682" i="13" a="1"/>
  <c r="O4682" i="13" s="1"/>
  <c r="P4682" i="13" s="1"/>
  <c r="O4683" i="13" a="1"/>
  <c r="O4683" i="13" s="1"/>
  <c r="P4683" i="13" s="1"/>
  <c r="O4684" i="13" a="1"/>
  <c r="O4684" i="13" s="1"/>
  <c r="P4684" i="13" s="1"/>
  <c r="O4685" i="13" a="1"/>
  <c r="O4685" i="13" s="1"/>
  <c r="P4685" i="13" s="1"/>
  <c r="O4686" i="13" a="1"/>
  <c r="O4686" i="13" s="1"/>
  <c r="P4686" i="13" s="1"/>
  <c r="O4687" i="13" a="1"/>
  <c r="O4687" i="13" s="1"/>
  <c r="P4687" i="13" s="1"/>
  <c r="O4688" i="13" a="1"/>
  <c r="O4688" i="13" s="1"/>
  <c r="P4688" i="13" s="1"/>
  <c r="O4689" i="13" a="1"/>
  <c r="O4689" i="13" s="1"/>
  <c r="P4689" i="13" s="1"/>
  <c r="O4690" i="13" a="1"/>
  <c r="O4690" i="13" s="1"/>
  <c r="P4690" i="13" s="1"/>
  <c r="O4691" i="13" a="1"/>
  <c r="O4691" i="13" s="1"/>
  <c r="P4691" i="13" s="1"/>
  <c r="O4692" i="13" a="1"/>
  <c r="O4692" i="13" s="1"/>
  <c r="P4692" i="13" s="1"/>
  <c r="O4693" i="13" a="1"/>
  <c r="O4693" i="13" s="1"/>
  <c r="P4693" i="13" s="1"/>
  <c r="O4694" i="13" a="1"/>
  <c r="O4694" i="13" s="1"/>
  <c r="P4694" i="13" s="1"/>
  <c r="O4695" i="13" a="1"/>
  <c r="O4695" i="13" s="1"/>
  <c r="P4695" i="13" s="1"/>
  <c r="O4696" i="13" a="1"/>
  <c r="O4696" i="13" s="1"/>
  <c r="P4696" i="13" s="1"/>
  <c r="O4697" i="13" a="1"/>
  <c r="O4697" i="13" s="1"/>
  <c r="P4697" i="13" s="1"/>
  <c r="O4698" i="13" a="1"/>
  <c r="O4698" i="13" s="1"/>
  <c r="P4698" i="13" s="1"/>
  <c r="O4699" i="13" a="1"/>
  <c r="O4699" i="13" s="1"/>
  <c r="P4699" i="13" s="1"/>
  <c r="O4700" i="13" a="1"/>
  <c r="O4700" i="13" s="1"/>
  <c r="P4700" i="13" s="1"/>
  <c r="O4701" i="13" a="1"/>
  <c r="O4701" i="13" s="1"/>
  <c r="P4701" i="13" s="1"/>
  <c r="O4702" i="13" a="1"/>
  <c r="O4702" i="13" s="1"/>
  <c r="P4702" i="13" s="1"/>
  <c r="O4703" i="13" a="1"/>
  <c r="O4703" i="13" s="1"/>
  <c r="P4703" i="13" s="1"/>
  <c r="O4704" i="13" a="1"/>
  <c r="O4704" i="13" s="1"/>
  <c r="P4704" i="13" s="1"/>
  <c r="O4705" i="13" a="1"/>
  <c r="O4705" i="13" s="1"/>
  <c r="P4705" i="13" s="1"/>
  <c r="O4706" i="13" a="1"/>
  <c r="O4706" i="13" s="1"/>
  <c r="P4706" i="13" s="1"/>
  <c r="O4707" i="13" a="1"/>
  <c r="O4707" i="13" s="1"/>
  <c r="P4707" i="13" s="1"/>
  <c r="O4708" i="13" a="1"/>
  <c r="O4708" i="13" s="1"/>
  <c r="P4708" i="13" s="1"/>
  <c r="O4709" i="13" a="1"/>
  <c r="O4709" i="13" s="1"/>
  <c r="P4709" i="13" s="1"/>
  <c r="O4710" i="13" a="1"/>
  <c r="O4710" i="13" s="1"/>
  <c r="P4710" i="13" s="1"/>
  <c r="O4711" i="13" a="1"/>
  <c r="O4711" i="13" s="1"/>
  <c r="P4711" i="13" s="1"/>
  <c r="O4712" i="13" a="1"/>
  <c r="O4712" i="13" s="1"/>
  <c r="P4712" i="13" s="1"/>
  <c r="O4713" i="13" a="1"/>
  <c r="O4713" i="13" s="1"/>
  <c r="P4713" i="13" s="1"/>
  <c r="O4714" i="13" a="1"/>
  <c r="O4714" i="13" s="1"/>
  <c r="P4714" i="13" s="1"/>
  <c r="O4715" i="13" a="1"/>
  <c r="O4715" i="13" s="1"/>
  <c r="P4715" i="13" s="1"/>
  <c r="O4716" i="13" a="1"/>
  <c r="O4716" i="13" s="1"/>
  <c r="P4716" i="13" s="1"/>
  <c r="O4717" i="13" a="1"/>
  <c r="O4717" i="13" s="1"/>
  <c r="P4717" i="13" s="1"/>
  <c r="O4718" i="13" a="1"/>
  <c r="O4718" i="13" s="1"/>
  <c r="P4718" i="13" s="1"/>
  <c r="O4719" i="13" a="1"/>
  <c r="O4719" i="13" s="1"/>
  <c r="P4719" i="13" s="1"/>
  <c r="O4720" i="13" a="1"/>
  <c r="O4720" i="13" s="1"/>
  <c r="P4720" i="13" s="1"/>
  <c r="O4721" i="13" a="1"/>
  <c r="O4721" i="13" s="1"/>
  <c r="P4721" i="13" s="1"/>
  <c r="O4722" i="13" a="1"/>
  <c r="O4722" i="13" s="1"/>
  <c r="P4722" i="13" s="1"/>
  <c r="O4723" i="13" a="1"/>
  <c r="O4723" i="13" s="1"/>
  <c r="P4723" i="13" s="1"/>
  <c r="O4724" i="13" a="1"/>
  <c r="O4724" i="13" s="1"/>
  <c r="P4724" i="13" s="1"/>
  <c r="O4725" i="13" a="1"/>
  <c r="O4725" i="13" s="1"/>
  <c r="P4725" i="13" s="1"/>
  <c r="O4726" i="13" a="1"/>
  <c r="O4726" i="13" s="1"/>
  <c r="P4726" i="13" s="1"/>
  <c r="O4727" i="13" a="1"/>
  <c r="O4727" i="13" s="1"/>
  <c r="P4727" i="13" s="1"/>
  <c r="O4728" i="13" a="1"/>
  <c r="O4728" i="13" s="1"/>
  <c r="P4728" i="13" s="1"/>
  <c r="O4729" i="13" a="1"/>
  <c r="O4729" i="13" s="1"/>
  <c r="P4729" i="13" s="1"/>
  <c r="O4730" i="13" a="1"/>
  <c r="O4730" i="13" s="1"/>
  <c r="P4730" i="13" s="1"/>
  <c r="O4731" i="13" a="1"/>
  <c r="O4731" i="13" s="1"/>
  <c r="P4731" i="13" s="1"/>
  <c r="O4732" i="13" a="1"/>
  <c r="O4732" i="13" s="1"/>
  <c r="P4732" i="13" s="1"/>
  <c r="O4733" i="13" a="1"/>
  <c r="O4733" i="13" s="1"/>
  <c r="P4733" i="13" s="1"/>
  <c r="O4734" i="13" a="1"/>
  <c r="O4734" i="13" s="1"/>
  <c r="P4734" i="13" s="1"/>
  <c r="O4735" i="13" a="1"/>
  <c r="O4735" i="13" s="1"/>
  <c r="P4735" i="13" s="1"/>
  <c r="O4736" i="13" a="1"/>
  <c r="O4736" i="13" s="1"/>
  <c r="P4736" i="13" s="1"/>
  <c r="O4737" i="13" a="1"/>
  <c r="O4737" i="13" s="1"/>
  <c r="P4737" i="13" s="1"/>
  <c r="O4738" i="13" a="1"/>
  <c r="O4738" i="13" s="1"/>
  <c r="P4738" i="13" s="1"/>
  <c r="O4739" i="13" a="1"/>
  <c r="O4739" i="13" s="1"/>
  <c r="P4739" i="13" s="1"/>
  <c r="O4740" i="13" a="1"/>
  <c r="O4740" i="13" s="1"/>
  <c r="P4740" i="13" s="1"/>
  <c r="O4741" i="13" a="1"/>
  <c r="O4741" i="13" s="1"/>
  <c r="P4741" i="13" s="1"/>
  <c r="O4742" i="13" a="1"/>
  <c r="O4742" i="13" s="1"/>
  <c r="P4742" i="13" s="1"/>
  <c r="O4743" i="13" a="1"/>
  <c r="O4743" i="13" s="1"/>
  <c r="P4743" i="13" s="1"/>
  <c r="O4744" i="13" a="1"/>
  <c r="O4744" i="13" s="1"/>
  <c r="P4744" i="13" s="1"/>
  <c r="O4745" i="13" a="1"/>
  <c r="O4745" i="13" s="1"/>
  <c r="P4745" i="13" s="1"/>
  <c r="O4746" i="13" a="1"/>
  <c r="O4746" i="13" s="1"/>
  <c r="P4746" i="13" s="1"/>
  <c r="O4747" i="13" a="1"/>
  <c r="O4747" i="13" s="1"/>
  <c r="P4747" i="13" s="1"/>
  <c r="O4748" i="13" a="1"/>
  <c r="O4748" i="13" s="1"/>
  <c r="P4748" i="13" s="1"/>
  <c r="O4749" i="13" a="1"/>
  <c r="O4749" i="13" s="1"/>
  <c r="P4749" i="13" s="1"/>
  <c r="O4750" i="13" a="1"/>
  <c r="O4750" i="13" s="1"/>
  <c r="P4750" i="13" s="1"/>
  <c r="O4751" i="13" a="1"/>
  <c r="O4751" i="13" s="1"/>
  <c r="P4751" i="13" s="1"/>
  <c r="O4752" i="13" a="1"/>
  <c r="O4752" i="13" s="1"/>
  <c r="P4752" i="13" s="1"/>
  <c r="O4753" i="13" a="1"/>
  <c r="O4753" i="13" s="1"/>
  <c r="P4753" i="13" s="1"/>
  <c r="O4754" i="13" a="1"/>
  <c r="O4754" i="13" s="1"/>
  <c r="P4754" i="13" s="1"/>
  <c r="O4755" i="13" a="1"/>
  <c r="O4755" i="13" s="1"/>
  <c r="P4755" i="13" s="1"/>
  <c r="O4756" i="13" a="1"/>
  <c r="O4756" i="13" s="1"/>
  <c r="P4756" i="13" s="1"/>
  <c r="O4757" i="13" a="1"/>
  <c r="O4757" i="13" s="1"/>
  <c r="P4757" i="13" s="1"/>
  <c r="O4758" i="13" a="1"/>
  <c r="O4758" i="13" s="1"/>
  <c r="P4758" i="13" s="1"/>
  <c r="O4759" i="13" a="1"/>
  <c r="O4759" i="13" s="1"/>
  <c r="P4759" i="13" s="1"/>
  <c r="O4760" i="13" a="1"/>
  <c r="O4760" i="13" s="1"/>
  <c r="P4760" i="13" s="1"/>
  <c r="O4761" i="13" a="1"/>
  <c r="O4761" i="13" s="1"/>
  <c r="P4761" i="13" s="1"/>
  <c r="O4762" i="13" a="1"/>
  <c r="O4762" i="13" s="1"/>
  <c r="P4762" i="13" s="1"/>
  <c r="O4763" i="13" a="1"/>
  <c r="O4763" i="13" s="1"/>
  <c r="P4763" i="13" s="1"/>
  <c r="O4764" i="13" a="1"/>
  <c r="O4764" i="13" s="1"/>
  <c r="P4764" i="13" s="1"/>
  <c r="O4765" i="13" a="1"/>
  <c r="O4765" i="13" s="1"/>
  <c r="P4765" i="13" s="1"/>
  <c r="O4766" i="13" a="1"/>
  <c r="O4766" i="13" s="1"/>
  <c r="P4766" i="13" s="1"/>
  <c r="O4767" i="13" a="1"/>
  <c r="O4767" i="13" s="1"/>
  <c r="P4767" i="13" s="1"/>
  <c r="O4768" i="13" a="1"/>
  <c r="O4768" i="13" s="1"/>
  <c r="P4768" i="13" s="1"/>
  <c r="O4769" i="13" a="1"/>
  <c r="O4769" i="13" s="1"/>
  <c r="P4769" i="13" s="1"/>
  <c r="O4770" i="13" a="1"/>
  <c r="O4770" i="13" s="1"/>
  <c r="P4770" i="13" s="1"/>
  <c r="O4771" i="13" a="1"/>
  <c r="O4771" i="13" s="1"/>
  <c r="P4771" i="13" s="1"/>
  <c r="O4772" i="13" a="1"/>
  <c r="O4772" i="13" s="1"/>
  <c r="P4772" i="13" s="1"/>
  <c r="O4773" i="13" a="1"/>
  <c r="O4773" i="13" s="1"/>
  <c r="P4773" i="13" s="1"/>
  <c r="O4774" i="13" a="1"/>
  <c r="O4774" i="13" s="1"/>
  <c r="P4774" i="13" s="1"/>
  <c r="O4775" i="13" a="1"/>
  <c r="O4775" i="13" s="1"/>
  <c r="P4775" i="13" s="1"/>
  <c r="O4776" i="13" a="1"/>
  <c r="O4776" i="13" s="1"/>
  <c r="P4776" i="13" s="1"/>
  <c r="O4777" i="13" a="1"/>
  <c r="O4777" i="13" s="1"/>
  <c r="P4777" i="13" s="1"/>
  <c r="O4778" i="13" a="1"/>
  <c r="O4778" i="13" s="1"/>
  <c r="P4778" i="13" s="1"/>
  <c r="O4779" i="13" a="1"/>
  <c r="O4779" i="13" s="1"/>
  <c r="P4779" i="13" s="1"/>
  <c r="O4780" i="13" a="1"/>
  <c r="O4780" i="13" s="1"/>
  <c r="P4780" i="13" s="1"/>
  <c r="O4781" i="13" a="1"/>
  <c r="O4781" i="13" s="1"/>
  <c r="P4781" i="13" s="1"/>
  <c r="O4782" i="13" a="1"/>
  <c r="O4782" i="13" s="1"/>
  <c r="P4782" i="13" s="1"/>
  <c r="O4783" i="13" a="1"/>
  <c r="O4783" i="13" s="1"/>
  <c r="P4783" i="13" s="1"/>
  <c r="O4784" i="13" a="1"/>
  <c r="O4784" i="13" s="1"/>
  <c r="P4784" i="13" s="1"/>
  <c r="O4785" i="13" a="1"/>
  <c r="O4785" i="13" s="1"/>
  <c r="P4785" i="13" s="1"/>
  <c r="O4786" i="13" a="1"/>
  <c r="O4786" i="13" s="1"/>
  <c r="P4786" i="13" s="1"/>
  <c r="O4787" i="13" a="1"/>
  <c r="O4787" i="13" s="1"/>
  <c r="P4787" i="13" s="1"/>
  <c r="O4788" i="13" a="1"/>
  <c r="O4788" i="13" s="1"/>
  <c r="P4788" i="13" s="1"/>
  <c r="O4789" i="13" a="1"/>
  <c r="O4789" i="13" s="1"/>
  <c r="P4789" i="13" s="1"/>
  <c r="O4790" i="13" a="1"/>
  <c r="O4790" i="13" s="1"/>
  <c r="P4790" i="13" s="1"/>
  <c r="O4791" i="13" a="1"/>
  <c r="O4791" i="13" s="1"/>
  <c r="P4791" i="13" s="1"/>
  <c r="O4792" i="13" a="1"/>
  <c r="O4792" i="13" s="1"/>
  <c r="P4792" i="13" s="1"/>
  <c r="O4793" i="13" a="1"/>
  <c r="O4793" i="13" s="1"/>
  <c r="P4793" i="13" s="1"/>
  <c r="O4794" i="13" a="1"/>
  <c r="O4794" i="13" s="1"/>
  <c r="P4794" i="13" s="1"/>
  <c r="O4795" i="13" a="1"/>
  <c r="O4795" i="13" s="1"/>
  <c r="P4795" i="13" s="1"/>
  <c r="O4796" i="13" a="1"/>
  <c r="O4796" i="13" s="1"/>
  <c r="P4796" i="13" s="1"/>
  <c r="O4797" i="13" a="1"/>
  <c r="O4797" i="13" s="1"/>
  <c r="P4797" i="13" s="1"/>
  <c r="O4798" i="13" a="1"/>
  <c r="O4798" i="13" s="1"/>
  <c r="P4798" i="13" s="1"/>
  <c r="O4799" i="13" a="1"/>
  <c r="O4799" i="13" s="1"/>
  <c r="P4799" i="13" s="1"/>
  <c r="O4800" i="13" a="1"/>
  <c r="O4800" i="13" s="1"/>
  <c r="P4800" i="13" s="1"/>
  <c r="O4801" i="13" a="1"/>
  <c r="O4801" i="13" s="1"/>
  <c r="P4801" i="13" s="1"/>
  <c r="O4802" i="13" a="1"/>
  <c r="O4802" i="13" s="1"/>
  <c r="P4802" i="13" s="1"/>
  <c r="O4803" i="13" a="1"/>
  <c r="O4803" i="13" s="1"/>
  <c r="P4803" i="13" s="1"/>
  <c r="O4804" i="13" a="1"/>
  <c r="O4804" i="13" s="1"/>
  <c r="P4804" i="13" s="1"/>
  <c r="O4805" i="13" a="1"/>
  <c r="O4805" i="13" s="1"/>
  <c r="P4805" i="13" s="1"/>
  <c r="O4806" i="13" a="1"/>
  <c r="O4806" i="13" s="1"/>
  <c r="P4806" i="13" s="1"/>
  <c r="O4807" i="13" a="1"/>
  <c r="O4807" i="13" s="1"/>
  <c r="P4807" i="13" s="1"/>
  <c r="O4808" i="13" a="1"/>
  <c r="O4808" i="13" s="1"/>
  <c r="P4808" i="13" s="1"/>
  <c r="O4809" i="13" a="1"/>
  <c r="O4809" i="13" s="1"/>
  <c r="P4809" i="13" s="1"/>
  <c r="O4810" i="13" a="1"/>
  <c r="O4810" i="13" s="1"/>
  <c r="P4810" i="13" s="1"/>
  <c r="O4811" i="13" a="1"/>
  <c r="O4811" i="13" s="1"/>
  <c r="P4811" i="13" s="1"/>
  <c r="O4812" i="13" a="1"/>
  <c r="O4812" i="13" s="1"/>
  <c r="P4812" i="13" s="1"/>
  <c r="O4813" i="13" a="1"/>
  <c r="O4813" i="13" s="1"/>
  <c r="P4813" i="13" s="1"/>
  <c r="O4814" i="13" a="1"/>
  <c r="O4814" i="13" s="1"/>
  <c r="P4814" i="13" s="1"/>
  <c r="O4815" i="13" a="1"/>
  <c r="O4815" i="13" s="1"/>
  <c r="P4815" i="13" s="1"/>
  <c r="O4816" i="13" a="1"/>
  <c r="O4816" i="13"/>
  <c r="P4816" i="13" s="1"/>
  <c r="O4817" i="13" a="1"/>
  <c r="O4817" i="13" s="1"/>
  <c r="P4817" i="13" s="1"/>
  <c r="O4818" i="13" a="1"/>
  <c r="O4818" i="13" s="1"/>
  <c r="P4818" i="13" s="1"/>
  <c r="O4819" i="13" a="1"/>
  <c r="O4819" i="13" s="1"/>
  <c r="P4819" i="13" s="1"/>
  <c r="O4820" i="13" a="1"/>
  <c r="O4820" i="13" s="1"/>
  <c r="P4820" i="13" s="1"/>
  <c r="O4821" i="13" a="1"/>
  <c r="O4821" i="13" s="1"/>
  <c r="P4821" i="13" s="1"/>
  <c r="O4822" i="13" a="1"/>
  <c r="O4822" i="13" s="1"/>
  <c r="P4822" i="13" s="1"/>
  <c r="O4823" i="13" a="1"/>
  <c r="O4823" i="13" s="1"/>
  <c r="P4823" i="13" s="1"/>
  <c r="O4824" i="13" a="1"/>
  <c r="O4824" i="13" s="1"/>
  <c r="P4824" i="13" s="1"/>
  <c r="O4825" i="13" a="1"/>
  <c r="O4825" i="13" s="1"/>
  <c r="P4825" i="13" s="1"/>
  <c r="O4826" i="13" a="1"/>
  <c r="O4826" i="13" s="1"/>
  <c r="P4826" i="13" s="1"/>
  <c r="O4827" i="13" a="1"/>
  <c r="O4827" i="13" s="1"/>
  <c r="P4827" i="13" s="1"/>
  <c r="O4828" i="13" a="1"/>
  <c r="O4828" i="13" s="1"/>
  <c r="P4828" i="13" s="1"/>
  <c r="O4829" i="13" a="1"/>
  <c r="O4829" i="13" s="1"/>
  <c r="P4829" i="13" s="1"/>
  <c r="O4830" i="13" a="1"/>
  <c r="O4830" i="13" s="1"/>
  <c r="P4830" i="13" s="1"/>
  <c r="O4831" i="13" a="1"/>
  <c r="O4831" i="13" s="1"/>
  <c r="P4831" i="13" s="1"/>
  <c r="O4832" i="13" a="1"/>
  <c r="O4832" i="13" s="1"/>
  <c r="P4832" i="13" s="1"/>
  <c r="O4833" i="13" a="1"/>
  <c r="O4833" i="13"/>
  <c r="P4833" i="13" s="1"/>
  <c r="O4834" i="13" a="1"/>
  <c r="O4834" i="13" s="1"/>
  <c r="P4834" i="13" s="1"/>
  <c r="O4835" i="13" a="1"/>
  <c r="O4835" i="13" s="1"/>
  <c r="P4835" i="13" s="1"/>
  <c r="O4836" i="13" a="1"/>
  <c r="O4836" i="13" s="1"/>
  <c r="P4836" i="13" s="1"/>
  <c r="O4837" i="13" a="1"/>
  <c r="O4837" i="13" s="1"/>
  <c r="P4837" i="13" s="1"/>
  <c r="O4838" i="13" a="1"/>
  <c r="O4838" i="13" s="1"/>
  <c r="P4838" i="13" s="1"/>
  <c r="O4839" i="13" a="1"/>
  <c r="O4839" i="13" s="1"/>
  <c r="P4839" i="13" s="1"/>
  <c r="O4840" i="13" a="1"/>
  <c r="O4840" i="13" s="1"/>
  <c r="P4840" i="13" s="1"/>
  <c r="O4841" i="13" a="1"/>
  <c r="O4841" i="13" s="1"/>
  <c r="P4841" i="13" s="1"/>
  <c r="O4842" i="13" a="1"/>
  <c r="O4842" i="13" s="1"/>
  <c r="P4842" i="13" s="1"/>
  <c r="O4843" i="13" a="1"/>
  <c r="O4843" i="13" s="1"/>
  <c r="P4843" i="13" s="1"/>
  <c r="O4844" i="13" a="1"/>
  <c r="O4844" i="13" s="1"/>
  <c r="P4844" i="13" s="1"/>
  <c r="O4845" i="13" a="1"/>
  <c r="O4845" i="13" s="1"/>
  <c r="P4845" i="13" s="1"/>
  <c r="O4846" i="13" a="1"/>
  <c r="O4846" i="13" s="1"/>
  <c r="P4846" i="13" s="1"/>
  <c r="O4847" i="13" a="1"/>
  <c r="O4847" i="13" s="1"/>
  <c r="P4847" i="13" s="1"/>
  <c r="O4848" i="13" a="1"/>
  <c r="O4848" i="13" s="1"/>
  <c r="P4848" i="13" s="1"/>
  <c r="O4849" i="13" a="1"/>
  <c r="O4849" i="13" s="1"/>
  <c r="P4849" i="13" s="1"/>
  <c r="O4850" i="13" a="1"/>
  <c r="O4850" i="13" s="1"/>
  <c r="P4850" i="13" s="1"/>
  <c r="O4851" i="13" a="1"/>
  <c r="O4851" i="13" s="1"/>
  <c r="P4851" i="13" s="1"/>
  <c r="O4852" i="13" a="1"/>
  <c r="O4852" i="13"/>
  <c r="P4852" i="13" s="1"/>
  <c r="O4853" i="13" a="1"/>
  <c r="O4853" i="13" s="1"/>
  <c r="P4853" i="13" s="1"/>
  <c r="O4854" i="13" a="1"/>
  <c r="O4854" i="13" s="1"/>
  <c r="P4854" i="13" s="1"/>
  <c r="O4855" i="13" a="1"/>
  <c r="O4855" i="13" s="1"/>
  <c r="P4855" i="13" s="1"/>
  <c r="O4856" i="13" a="1"/>
  <c r="O4856" i="13" s="1"/>
  <c r="P4856" i="13" s="1"/>
  <c r="O4857" i="13" a="1"/>
  <c r="O4857" i="13" s="1"/>
  <c r="P4857" i="13" s="1"/>
  <c r="O4858" i="13" a="1"/>
  <c r="O4858" i="13" s="1"/>
  <c r="P4858" i="13" s="1"/>
  <c r="O4859" i="13" a="1"/>
  <c r="O4859" i="13" s="1"/>
  <c r="P4859" i="13" s="1"/>
  <c r="O4860" i="13" a="1"/>
  <c r="O4860" i="13" s="1"/>
  <c r="P4860" i="13" s="1"/>
  <c r="O4861" i="13" a="1"/>
  <c r="O4861" i="13" s="1"/>
  <c r="P4861" i="13" s="1"/>
  <c r="O4862" i="13" a="1"/>
  <c r="O4862" i="13" s="1"/>
  <c r="P4862" i="13" s="1"/>
  <c r="O4863" i="13" a="1"/>
  <c r="O4863" i="13" s="1"/>
  <c r="P4863" i="13" s="1"/>
  <c r="O4864" i="13" a="1"/>
  <c r="O4864" i="13" s="1"/>
  <c r="P4864" i="13" s="1"/>
  <c r="O4865" i="13" a="1"/>
  <c r="O4865" i="13" s="1"/>
  <c r="P4865" i="13" s="1"/>
  <c r="O4866" i="13" a="1"/>
  <c r="O4866" i="13" s="1"/>
  <c r="P4866" i="13" s="1"/>
  <c r="O4867" i="13" a="1"/>
  <c r="O4867" i="13" s="1"/>
  <c r="P4867" i="13" s="1"/>
  <c r="O4868" i="13" a="1"/>
  <c r="O4868" i="13" s="1"/>
  <c r="P4868" i="13" s="1"/>
  <c r="O4869" i="13" a="1"/>
  <c r="O4869" i="13" s="1"/>
  <c r="P4869" i="13" s="1"/>
  <c r="O4870" i="13" a="1"/>
  <c r="O4870" i="13" s="1"/>
  <c r="P4870" i="13" s="1"/>
  <c r="O4871" i="13" a="1"/>
  <c r="O4871" i="13" s="1"/>
  <c r="P4871" i="13" s="1"/>
  <c r="O4872" i="13" a="1"/>
  <c r="O4872" i="13" s="1"/>
  <c r="P4872" i="13" s="1"/>
  <c r="O4873" i="13" a="1"/>
  <c r="O4873" i="13" s="1"/>
  <c r="P4873" i="13" s="1"/>
  <c r="O4874" i="13" a="1"/>
  <c r="O4874" i="13" s="1"/>
  <c r="P4874" i="13" s="1"/>
  <c r="O4875" i="13" a="1"/>
  <c r="O4875" i="13" s="1"/>
  <c r="P4875" i="13" s="1"/>
  <c r="O4876" i="13" a="1"/>
  <c r="O4876" i="13" s="1"/>
  <c r="P4876" i="13" s="1"/>
  <c r="O4877" i="13" a="1"/>
  <c r="O4877" i="13" s="1"/>
  <c r="P4877" i="13" s="1"/>
  <c r="O4878" i="13" a="1"/>
  <c r="O4878" i="13" s="1"/>
  <c r="P4878" i="13" s="1"/>
  <c r="O4879" i="13" a="1"/>
  <c r="O4879" i="13" s="1"/>
  <c r="P4879" i="13" s="1"/>
  <c r="O4880" i="13" a="1"/>
  <c r="O4880" i="13" s="1"/>
  <c r="P4880" i="13" s="1"/>
  <c r="O4881" i="13" a="1"/>
  <c r="O4881" i="13" s="1"/>
  <c r="P4881" i="13" s="1"/>
  <c r="O4882" i="13" a="1"/>
  <c r="O4882" i="13" s="1"/>
  <c r="P4882" i="13" s="1"/>
  <c r="O4883" i="13" a="1"/>
  <c r="O4883" i="13" s="1"/>
  <c r="P4883" i="13" s="1"/>
  <c r="O4884" i="13" a="1"/>
  <c r="O4884" i="13" s="1"/>
  <c r="P4884" i="13" s="1"/>
  <c r="O4885" i="13" a="1"/>
  <c r="O4885" i="13" s="1"/>
  <c r="P4885" i="13" s="1"/>
  <c r="O4886" i="13" a="1"/>
  <c r="O4886" i="13" s="1"/>
  <c r="P4886" i="13" s="1"/>
  <c r="O4887" i="13" a="1"/>
  <c r="O4887" i="13" s="1"/>
  <c r="P4887" i="13" s="1"/>
  <c r="O4888" i="13" a="1"/>
  <c r="O4888" i="13" s="1"/>
  <c r="P4888" i="13" s="1"/>
  <c r="O4889" i="13" a="1"/>
  <c r="O4889" i="13" s="1"/>
  <c r="P4889" i="13" s="1"/>
  <c r="O4890" i="13" a="1"/>
  <c r="O4890" i="13" s="1"/>
  <c r="P4890" i="13" s="1"/>
  <c r="O4891" i="13" a="1"/>
  <c r="O4891" i="13" s="1"/>
  <c r="P4891" i="13" s="1"/>
  <c r="O4892" i="13" a="1"/>
  <c r="O4892" i="13" s="1"/>
  <c r="P4892" i="13" s="1"/>
  <c r="O4893" i="13" a="1"/>
  <c r="O4893" i="13" s="1"/>
  <c r="P4893" i="13" s="1"/>
  <c r="O4894" i="13" a="1"/>
  <c r="O4894" i="13" s="1"/>
  <c r="P4894" i="13" s="1"/>
  <c r="O4895" i="13" a="1"/>
  <c r="O4895" i="13" s="1"/>
  <c r="P4895" i="13" s="1"/>
  <c r="O4896" i="13" a="1"/>
  <c r="O4896" i="13" s="1"/>
  <c r="P4896" i="13" s="1"/>
  <c r="O4897" i="13" a="1"/>
  <c r="O4897" i="13" s="1"/>
  <c r="P4897" i="13" s="1"/>
  <c r="O4898" i="13" a="1"/>
  <c r="O4898" i="13" s="1"/>
  <c r="P4898" i="13" s="1"/>
  <c r="O4899" i="13" a="1"/>
  <c r="O4899" i="13" s="1"/>
  <c r="P4899" i="13" s="1"/>
  <c r="O4900" i="13" a="1"/>
  <c r="O4900" i="13" s="1"/>
  <c r="P4900" i="13" s="1"/>
  <c r="O4901" i="13" a="1"/>
  <c r="O4901" i="13" s="1"/>
  <c r="P4901" i="13" s="1"/>
  <c r="O4902" i="13" a="1"/>
  <c r="O4902" i="13" s="1"/>
  <c r="P4902" i="13" s="1"/>
  <c r="O4903" i="13" a="1"/>
  <c r="O4903" i="13" s="1"/>
  <c r="P4903" i="13" s="1"/>
  <c r="O4904" i="13" a="1"/>
  <c r="O4904" i="13" s="1"/>
  <c r="P4904" i="13" s="1"/>
  <c r="O4905" i="13" a="1"/>
  <c r="O4905" i="13" s="1"/>
  <c r="P4905" i="13" s="1"/>
  <c r="O4906" i="13" a="1"/>
  <c r="O4906" i="13" s="1"/>
  <c r="P4906" i="13" s="1"/>
  <c r="O4907" i="13" a="1"/>
  <c r="O4907" i="13" s="1"/>
  <c r="P4907" i="13" s="1"/>
  <c r="O4908" i="13" a="1"/>
  <c r="O4908" i="13" s="1"/>
  <c r="P4908" i="13" s="1"/>
  <c r="O4909" i="13" a="1"/>
  <c r="O4909" i="13" s="1"/>
  <c r="P4909" i="13" s="1"/>
  <c r="O4910" i="13" a="1"/>
  <c r="O4910" i="13" s="1"/>
  <c r="P4910" i="13" s="1"/>
  <c r="O4911" i="13" a="1"/>
  <c r="O4911" i="13" s="1"/>
  <c r="P4911" i="13" s="1"/>
  <c r="O4912" i="13" a="1"/>
  <c r="O4912" i="13" s="1"/>
  <c r="P4912" i="13" s="1"/>
  <c r="O4913" i="13" a="1"/>
  <c r="O4913" i="13" s="1"/>
  <c r="P4913" i="13" s="1"/>
  <c r="O4914" i="13" a="1"/>
  <c r="O4914" i="13" s="1"/>
  <c r="P4914" i="13" s="1"/>
  <c r="O4915" i="13" a="1"/>
  <c r="O4915" i="13" s="1"/>
  <c r="P4915" i="13" s="1"/>
  <c r="O4916" i="13" a="1"/>
  <c r="O4916" i="13" s="1"/>
  <c r="P4916" i="13" s="1"/>
  <c r="O4917" i="13" a="1"/>
  <c r="O4917" i="13" s="1"/>
  <c r="P4917" i="13" s="1"/>
  <c r="O4918" i="13" a="1"/>
  <c r="O4918" i="13" s="1"/>
  <c r="P4918" i="13" s="1"/>
  <c r="O4919" i="13" a="1"/>
  <c r="O4919" i="13" s="1"/>
  <c r="P4919" i="13" s="1"/>
  <c r="O4920" i="13" a="1"/>
  <c r="O4920" i="13" s="1"/>
  <c r="P4920" i="13" s="1"/>
  <c r="O4921" i="13" a="1"/>
  <c r="O4921" i="13" s="1"/>
  <c r="P4921" i="13" s="1"/>
  <c r="O4922" i="13" a="1"/>
  <c r="O4922" i="13" s="1"/>
  <c r="P4922" i="13" s="1"/>
  <c r="O4923" i="13" a="1"/>
  <c r="O4923" i="13" s="1"/>
  <c r="P4923" i="13" s="1"/>
  <c r="O4924" i="13" a="1"/>
  <c r="O4924" i="13" s="1"/>
  <c r="P4924" i="13" s="1"/>
  <c r="O4925" i="13" a="1"/>
  <c r="O4925" i="13"/>
  <c r="P4925" i="13" s="1"/>
  <c r="O4926" i="13" a="1"/>
  <c r="O4926" i="13" s="1"/>
  <c r="P4926" i="13" s="1"/>
  <c r="O4927" i="13" a="1"/>
  <c r="O4927" i="13" s="1"/>
  <c r="P4927" i="13" s="1"/>
  <c r="O4928" i="13" a="1"/>
  <c r="O4928" i="13" s="1"/>
  <c r="P4928" i="13" s="1"/>
  <c r="O4929" i="13" a="1"/>
  <c r="O4929" i="13" s="1"/>
  <c r="P4929" i="13" s="1"/>
  <c r="O4930" i="13" a="1"/>
  <c r="O4930" i="13" s="1"/>
  <c r="P4930" i="13" s="1"/>
  <c r="O4931" i="13" a="1"/>
  <c r="O4931" i="13" s="1"/>
  <c r="P4931" i="13" s="1"/>
  <c r="O4932" i="13" a="1"/>
  <c r="O4932" i="13" s="1"/>
  <c r="P4932" i="13" s="1"/>
  <c r="O4933" i="13" a="1"/>
  <c r="O4933" i="13" s="1"/>
  <c r="P4933" i="13" s="1"/>
  <c r="O4934" i="13" a="1"/>
  <c r="O4934" i="13" s="1"/>
  <c r="P4934" i="13" s="1"/>
  <c r="O4935" i="13" a="1"/>
  <c r="O4935" i="13" s="1"/>
  <c r="P4935" i="13" s="1"/>
  <c r="O4936" i="13" a="1"/>
  <c r="O4936" i="13" s="1"/>
  <c r="P4936" i="13" s="1"/>
  <c r="O4937" i="13" a="1"/>
  <c r="O4937" i="13" s="1"/>
  <c r="P4937" i="13" s="1"/>
  <c r="O4938" i="13" a="1"/>
  <c r="O4938" i="13" s="1"/>
  <c r="P4938" i="13" s="1"/>
  <c r="O4939" i="13" a="1"/>
  <c r="O4939" i="13" s="1"/>
  <c r="P4939" i="13" s="1"/>
  <c r="O4940" i="13" a="1"/>
  <c r="O4940" i="13" s="1"/>
  <c r="P4940" i="13" s="1"/>
  <c r="O4941" i="13" a="1"/>
  <c r="O4941" i="13" s="1"/>
  <c r="P4941" i="13" s="1"/>
  <c r="O4942" i="13" a="1"/>
  <c r="O4942" i="13"/>
  <c r="P4942" i="13" s="1"/>
  <c r="O4943" i="13" a="1"/>
  <c r="O4943" i="13" s="1"/>
  <c r="P4943" i="13" s="1"/>
  <c r="O4944" i="13" a="1"/>
  <c r="O4944" i="13" s="1"/>
  <c r="P4944" i="13" s="1"/>
  <c r="O4945" i="13" a="1"/>
  <c r="O4945" i="13" s="1"/>
  <c r="P4945" i="13" s="1"/>
  <c r="O4946" i="13" a="1"/>
  <c r="O4946" i="13" s="1"/>
  <c r="P4946" i="13" s="1"/>
  <c r="O4947" i="13" a="1"/>
  <c r="O4947" i="13" s="1"/>
  <c r="P4947" i="13" s="1"/>
  <c r="O4948" i="13" a="1"/>
  <c r="O4948" i="13" s="1"/>
  <c r="P4948" i="13" s="1"/>
  <c r="O4949" i="13" a="1"/>
  <c r="O4949" i="13" s="1"/>
  <c r="P4949" i="13" s="1"/>
  <c r="O4950" i="13" a="1"/>
  <c r="O4950" i="13" s="1"/>
  <c r="P4950" i="13" s="1"/>
  <c r="O4951" i="13" a="1"/>
  <c r="O4951" i="13" s="1"/>
  <c r="P4951" i="13" s="1"/>
  <c r="O4952" i="13" a="1"/>
  <c r="O4952" i="13" s="1"/>
  <c r="P4952" i="13" s="1"/>
  <c r="O4953" i="13" a="1"/>
  <c r="O4953" i="13" s="1"/>
  <c r="P4953" i="13" s="1"/>
  <c r="O4954" i="13" a="1"/>
  <c r="O4954" i="13" s="1"/>
  <c r="P4954" i="13" s="1"/>
  <c r="O4955" i="13" a="1"/>
  <c r="O4955" i="13" s="1"/>
  <c r="P4955" i="13" s="1"/>
  <c r="O4956" i="13" a="1"/>
  <c r="O4956" i="13" s="1"/>
  <c r="P4956" i="13" s="1"/>
  <c r="O4957" i="13" a="1"/>
  <c r="O4957" i="13"/>
  <c r="P4957" i="13" s="1"/>
  <c r="O4958" i="13" a="1"/>
  <c r="O4958" i="13" s="1"/>
  <c r="P4958" i="13" s="1"/>
  <c r="O4959" i="13" a="1"/>
  <c r="O4959" i="13" s="1"/>
  <c r="P4959" i="13" s="1"/>
  <c r="O4960" i="13" a="1"/>
  <c r="O4960" i="13" s="1"/>
  <c r="P4960" i="13" s="1"/>
  <c r="O4961" i="13" a="1"/>
  <c r="O4961" i="13" s="1"/>
  <c r="P4961" i="13" s="1"/>
  <c r="O4962" i="13" a="1"/>
  <c r="O4962" i="13" s="1"/>
  <c r="P4962" i="13" s="1"/>
  <c r="O4963" i="13" a="1"/>
  <c r="O4963" i="13" s="1"/>
  <c r="P4963" i="13" s="1"/>
  <c r="O4964" i="13" a="1"/>
  <c r="O4964" i="13" s="1"/>
  <c r="P4964" i="13" s="1"/>
  <c r="O4965" i="13" a="1"/>
  <c r="O4965" i="13" s="1"/>
  <c r="P4965" i="13" s="1"/>
  <c r="O4966" i="13" a="1"/>
  <c r="O4966" i="13" s="1"/>
  <c r="P4966" i="13" s="1"/>
  <c r="O4967" i="13" a="1"/>
  <c r="O4967" i="13" s="1"/>
  <c r="P4967" i="13" s="1"/>
  <c r="O4968" i="13" a="1"/>
  <c r="O4968" i="13" s="1"/>
  <c r="P4968" i="13" s="1"/>
  <c r="O4969" i="13" a="1"/>
  <c r="O4969" i="13" s="1"/>
  <c r="P4969" i="13" s="1"/>
  <c r="O4970" i="13" a="1"/>
  <c r="O4970" i="13" s="1"/>
  <c r="P4970" i="13" s="1"/>
  <c r="O4971" i="13" a="1"/>
  <c r="O4971" i="13" s="1"/>
  <c r="P4971" i="13" s="1"/>
  <c r="O4972" i="13" a="1"/>
  <c r="O4972" i="13" s="1"/>
  <c r="P4972" i="13" s="1"/>
  <c r="O4973" i="13" a="1"/>
  <c r="O4973" i="13" s="1"/>
  <c r="P4973" i="13" s="1"/>
  <c r="O4974" i="13" a="1"/>
  <c r="O4974" i="13" s="1"/>
  <c r="P4974" i="13" s="1"/>
  <c r="O4975" i="13" a="1"/>
  <c r="O4975" i="13" s="1"/>
  <c r="P4975" i="13" s="1"/>
  <c r="O4976" i="13" a="1"/>
  <c r="O4976" i="13" s="1"/>
  <c r="P4976" i="13" s="1"/>
  <c r="O4977" i="13" a="1"/>
  <c r="O4977" i="13" s="1"/>
  <c r="P4977" i="13" s="1"/>
  <c r="O4978" i="13" a="1"/>
  <c r="O4978" i="13" s="1"/>
  <c r="P4978" i="13" s="1"/>
  <c r="O4979" i="13" a="1"/>
  <c r="O4979" i="13" s="1"/>
  <c r="P4979" i="13" s="1"/>
  <c r="O4980" i="13" a="1"/>
  <c r="O4980" i="13" s="1"/>
  <c r="P4980" i="13" s="1"/>
  <c r="O4981" i="13" a="1"/>
  <c r="O4981" i="13" s="1"/>
  <c r="P4981" i="13" s="1"/>
  <c r="O4982" i="13" a="1"/>
  <c r="O4982" i="13" s="1"/>
  <c r="P4982" i="13" s="1"/>
  <c r="O4983" i="13" a="1"/>
  <c r="O4983" i="13" s="1"/>
  <c r="P4983" i="13" s="1"/>
  <c r="O4984" i="13" a="1"/>
  <c r="O4984" i="13" s="1"/>
  <c r="P4984" i="13" s="1"/>
  <c r="O4985" i="13" a="1"/>
  <c r="O4985" i="13" s="1"/>
  <c r="P4985" i="13" s="1"/>
  <c r="O4986" i="13" a="1"/>
  <c r="O4986" i="13" s="1"/>
  <c r="P4986" i="13" s="1"/>
  <c r="O4987" i="13" a="1"/>
  <c r="O4987" i="13" s="1"/>
  <c r="P4987" i="13" s="1"/>
  <c r="O4988" i="13" a="1"/>
  <c r="O4988" i="13" s="1"/>
  <c r="P4988" i="13" s="1"/>
  <c r="O4989" i="13" a="1"/>
  <c r="O4989" i="13" s="1"/>
  <c r="P4989" i="13" s="1"/>
  <c r="O4990" i="13" a="1"/>
  <c r="O4990" i="13" s="1"/>
  <c r="P4990" i="13" s="1"/>
  <c r="O4991" i="13" a="1"/>
  <c r="O4991" i="13" s="1"/>
  <c r="P4991" i="13" s="1"/>
  <c r="O4992" i="13" a="1"/>
  <c r="O4992" i="13" s="1"/>
  <c r="P4992" i="13" s="1"/>
  <c r="O4993" i="13" a="1"/>
  <c r="O4993" i="13" s="1"/>
  <c r="P4993" i="13" s="1"/>
  <c r="O4994" i="13" a="1"/>
  <c r="O4994" i="13" s="1"/>
  <c r="P4994" i="13" s="1"/>
  <c r="O4995" i="13" a="1"/>
  <c r="O4995" i="13" s="1"/>
  <c r="P4995" i="13" s="1"/>
  <c r="O4996" i="13" a="1"/>
  <c r="O4996" i="13" s="1"/>
  <c r="P4996" i="13" s="1"/>
  <c r="O4997" i="13" a="1"/>
  <c r="O4997" i="13" s="1"/>
  <c r="P4997" i="13" s="1"/>
  <c r="O4998" i="13" a="1"/>
  <c r="O4998" i="13"/>
  <c r="P4998" i="13" s="1"/>
  <c r="O4999" i="13" a="1"/>
  <c r="O4999" i="13" s="1"/>
  <c r="P4999" i="13" s="1"/>
  <c r="O5000" i="13" a="1"/>
  <c r="O5000" i="13" s="1"/>
  <c r="P5000" i="13" s="1"/>
  <c r="O5001" i="13" a="1"/>
  <c r="O5001" i="13" s="1"/>
  <c r="P5001" i="13" s="1"/>
  <c r="O5002" i="13" a="1"/>
  <c r="O5002" i="13" s="1"/>
  <c r="P5002" i="13" s="1"/>
  <c r="O5003" i="13" a="1"/>
  <c r="O5003" i="13" s="1"/>
  <c r="P5003" i="13" s="1"/>
  <c r="O5004" i="13" a="1"/>
  <c r="O5004" i="13" s="1"/>
  <c r="P5004" i="13" s="1"/>
  <c r="O5005" i="13" a="1"/>
  <c r="O5005" i="13" s="1"/>
  <c r="P5005" i="13" s="1"/>
  <c r="O5006" i="13" a="1"/>
  <c r="O5006" i="13" s="1"/>
  <c r="P5006" i="13" s="1"/>
  <c r="O5007" i="13" a="1"/>
  <c r="O5007" i="13" s="1"/>
  <c r="P5007" i="13" s="1"/>
  <c r="O5008" i="13" a="1"/>
  <c r="O5008" i="13" s="1"/>
  <c r="P5008" i="13" s="1"/>
  <c r="O5009" i="13" a="1"/>
  <c r="O5009" i="13" s="1"/>
  <c r="P5009" i="13" s="1"/>
  <c r="O5010" i="13" a="1"/>
  <c r="O5010" i="13" s="1"/>
  <c r="P5010" i="13" s="1"/>
  <c r="O5011" i="13" a="1"/>
  <c r="O5011" i="13" s="1"/>
  <c r="P5011" i="13" s="1"/>
  <c r="O5012" i="13" a="1"/>
  <c r="O5012" i="13" s="1"/>
  <c r="P5012" i="13" s="1"/>
  <c r="O5013" i="13" a="1"/>
  <c r="O5013" i="13" s="1"/>
  <c r="P5013" i="13" s="1"/>
  <c r="O5014" i="13" a="1"/>
  <c r="O5014" i="13" s="1"/>
  <c r="P5014" i="13" s="1"/>
  <c r="O5015" i="13" a="1"/>
  <c r="O5015" i="13" s="1"/>
  <c r="P5015" i="13" s="1"/>
  <c r="O5016" i="13" a="1"/>
  <c r="O5016" i="13" s="1"/>
  <c r="P5016" i="13" s="1"/>
  <c r="O5017" i="13" a="1"/>
  <c r="O5017" i="13" s="1"/>
  <c r="P5017" i="13" s="1"/>
  <c r="O5018" i="13" a="1"/>
  <c r="O5018" i="13" s="1"/>
  <c r="P5018" i="13" s="1"/>
  <c r="O5019" i="13" a="1"/>
  <c r="O5019" i="13" s="1"/>
  <c r="P5019" i="13" s="1"/>
  <c r="O5020" i="13" a="1"/>
  <c r="O5020" i="13" s="1"/>
  <c r="P5020" i="13" s="1"/>
  <c r="O5021" i="13" a="1"/>
  <c r="O5021" i="13" s="1"/>
  <c r="P5021" i="13" s="1"/>
  <c r="O5022" i="13" a="1"/>
  <c r="O5022" i="13" s="1"/>
  <c r="P5022" i="13" s="1"/>
  <c r="O5023" i="13" a="1"/>
  <c r="O5023" i="13" s="1"/>
  <c r="P5023" i="13" s="1"/>
  <c r="O5024" i="13" a="1"/>
  <c r="O5024" i="13" s="1"/>
  <c r="P5024" i="13" s="1"/>
  <c r="O5025" i="13" a="1"/>
  <c r="O5025" i="13" s="1"/>
  <c r="P5025" i="13" s="1"/>
  <c r="O5026" i="13" a="1"/>
  <c r="O5026" i="13" s="1"/>
  <c r="P5026" i="13" s="1"/>
  <c r="O5027" i="13" a="1"/>
  <c r="O5027" i="13" s="1"/>
  <c r="P5027" i="13" s="1"/>
  <c r="O5028" i="13" a="1"/>
  <c r="O5028" i="13" s="1"/>
  <c r="P5028" i="13" s="1"/>
  <c r="O5029" i="13" a="1"/>
  <c r="O5029" i="13" s="1"/>
  <c r="P5029" i="13" s="1"/>
  <c r="O5030" i="13" a="1"/>
  <c r="O5030" i="13" s="1"/>
  <c r="P5030" i="13" s="1"/>
  <c r="O5031" i="13" a="1"/>
  <c r="O5031" i="13" s="1"/>
  <c r="P5031" i="13" s="1"/>
  <c r="O5032" i="13" a="1"/>
  <c r="O5032" i="13" s="1"/>
  <c r="P5032" i="13" s="1"/>
  <c r="O5033" i="13" a="1"/>
  <c r="O5033" i="13" s="1"/>
  <c r="P5033" i="13" s="1"/>
  <c r="O5034" i="13" a="1"/>
  <c r="O5034" i="13" s="1"/>
  <c r="P5034" i="13" s="1"/>
  <c r="O5035" i="13" a="1"/>
  <c r="O5035" i="13" s="1"/>
  <c r="P5035" i="13" s="1"/>
  <c r="O5036" i="13" a="1"/>
  <c r="O5036" i="13" s="1"/>
  <c r="P5036" i="13" s="1"/>
  <c r="O5037" i="13" a="1"/>
  <c r="O5037" i="13" s="1"/>
  <c r="P5037" i="13" s="1"/>
  <c r="O5038" i="13" a="1"/>
  <c r="O5038" i="13" s="1"/>
  <c r="P5038" i="13" s="1"/>
  <c r="O5039" i="13" a="1"/>
  <c r="O5039" i="13" s="1"/>
  <c r="P5039" i="13" s="1"/>
  <c r="O5040" i="13" a="1"/>
  <c r="O5040" i="13"/>
  <c r="P5040" i="13" s="1"/>
  <c r="O5041" i="13" a="1"/>
  <c r="O5041" i="13" s="1"/>
  <c r="P5041" i="13" s="1"/>
  <c r="O5042" i="13" a="1"/>
  <c r="O5042" i="13" s="1"/>
  <c r="P5042" i="13" s="1"/>
  <c r="O5043" i="13" a="1"/>
  <c r="O5043" i="13" s="1"/>
  <c r="P5043" i="13" s="1"/>
  <c r="O4" i="13" a="1"/>
  <c r="O4" i="13" s="1"/>
  <c r="P4" i="13" s="1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2026" i="13"/>
  <c r="N2027" i="13"/>
  <c r="N2028" i="13"/>
  <c r="N2029" i="13"/>
  <c r="N2030" i="13"/>
  <c r="N2031" i="13"/>
  <c r="N2032" i="13"/>
  <c r="N2033" i="13"/>
  <c r="N2034" i="13"/>
  <c r="N2035" i="13"/>
  <c r="N2036" i="13"/>
  <c r="N2037" i="13"/>
  <c r="N2038" i="13"/>
  <c r="N2039" i="13"/>
  <c r="N2040" i="13"/>
  <c r="N2041" i="13"/>
  <c r="N2042" i="13"/>
  <c r="N2043" i="13"/>
  <c r="N2044" i="13"/>
  <c r="N2045" i="13"/>
  <c r="N2046" i="13"/>
  <c r="N2047" i="13"/>
  <c r="N2048" i="13"/>
  <c r="N2049" i="13"/>
  <c r="N2050" i="13"/>
  <c r="N2051" i="13"/>
  <c r="N2052" i="13"/>
  <c r="N2053" i="13"/>
  <c r="N2054" i="13"/>
  <c r="N2055" i="13"/>
  <c r="N2056" i="13"/>
  <c r="N2057" i="13"/>
  <c r="N2058" i="13"/>
  <c r="N2059" i="13"/>
  <c r="N2060" i="13"/>
  <c r="N2061" i="13"/>
  <c r="N2062" i="13"/>
  <c r="N2063" i="13"/>
  <c r="N2064" i="13"/>
  <c r="N2065" i="13"/>
  <c r="N2066" i="13"/>
  <c r="N2067" i="13"/>
  <c r="N2068" i="13"/>
  <c r="N2069" i="13"/>
  <c r="N2070" i="13"/>
  <c r="N2071" i="13"/>
  <c r="N2072" i="13"/>
  <c r="N2073" i="13"/>
  <c r="N2074" i="13"/>
  <c r="N2075" i="13"/>
  <c r="N2076" i="13"/>
  <c r="N2077" i="13"/>
  <c r="N2078" i="13"/>
  <c r="N2079" i="13"/>
  <c r="N2080" i="13"/>
  <c r="N2081" i="13"/>
  <c r="N2082" i="13"/>
  <c r="N2083" i="13"/>
  <c r="N2084" i="13"/>
  <c r="N2085" i="13"/>
  <c r="N2086" i="13"/>
  <c r="N2087" i="13"/>
  <c r="N2088" i="13"/>
  <c r="N2089" i="13"/>
  <c r="N2090" i="13"/>
  <c r="N2091" i="13"/>
  <c r="N2092" i="13"/>
  <c r="N2093" i="13"/>
  <c r="N2094" i="13"/>
  <c r="N2095" i="13"/>
  <c r="N2096" i="13"/>
  <c r="N2097" i="13"/>
  <c r="N2098" i="13"/>
  <c r="N2099" i="13"/>
  <c r="N2100" i="13"/>
  <c r="N2101" i="13"/>
  <c r="N2102" i="13"/>
  <c r="N2103" i="13"/>
  <c r="N2104" i="13"/>
  <c r="N2105" i="13"/>
  <c r="N2106" i="13"/>
  <c r="N2107" i="13"/>
  <c r="N2108" i="13"/>
  <c r="N2109" i="13"/>
  <c r="N2110" i="13"/>
  <c r="N2111" i="13"/>
  <c r="N2112" i="13"/>
  <c r="N2113" i="13"/>
  <c r="N2114" i="13"/>
  <c r="N2115" i="13"/>
  <c r="N2116" i="13"/>
  <c r="N2117" i="13"/>
  <c r="N2118" i="13"/>
  <c r="N2119" i="13"/>
  <c r="N2120" i="13"/>
  <c r="N2121" i="13"/>
  <c r="N2122" i="13"/>
  <c r="N2123" i="13"/>
  <c r="N2124" i="13"/>
  <c r="N2125" i="13"/>
  <c r="N2126" i="13"/>
  <c r="N2127" i="13"/>
  <c r="N2128" i="13"/>
  <c r="N2129" i="13"/>
  <c r="N2130" i="13"/>
  <c r="N2131" i="13"/>
  <c r="N2132" i="13"/>
  <c r="N2133" i="13"/>
  <c r="N2134" i="13"/>
  <c r="N2135" i="13"/>
  <c r="N2136" i="13"/>
  <c r="N2137" i="13"/>
  <c r="N2138" i="13"/>
  <c r="N2139" i="13"/>
  <c r="N2140" i="13"/>
  <c r="N2141" i="13"/>
  <c r="N2142" i="13"/>
  <c r="N2143" i="13"/>
  <c r="N2144" i="13"/>
  <c r="N2145" i="13"/>
  <c r="N2146" i="13"/>
  <c r="N2147" i="13"/>
  <c r="N2148" i="13"/>
  <c r="N2149" i="13"/>
  <c r="N2150" i="13"/>
  <c r="N2151" i="13"/>
  <c r="N2152" i="13"/>
  <c r="N2153" i="13"/>
  <c r="N2154" i="13"/>
  <c r="N2155" i="13"/>
  <c r="N2156" i="13"/>
  <c r="N2157" i="13"/>
  <c r="N2158" i="13"/>
  <c r="N2159" i="13"/>
  <c r="N2160" i="13"/>
  <c r="N2161" i="13"/>
  <c r="N2162" i="13"/>
  <c r="N2163" i="13"/>
  <c r="N2164" i="13"/>
  <c r="N2165" i="13"/>
  <c r="N2166" i="13"/>
  <c r="N2167" i="13"/>
  <c r="N2168" i="13"/>
  <c r="N2169" i="13"/>
  <c r="N2170" i="13"/>
  <c r="N2171" i="13"/>
  <c r="N2172" i="13"/>
  <c r="N2173" i="13"/>
  <c r="N2174" i="13"/>
  <c r="N2175" i="13"/>
  <c r="N2176" i="13"/>
  <c r="N2177" i="13"/>
  <c r="N2178" i="13"/>
  <c r="N2179" i="13"/>
  <c r="N2180" i="13"/>
  <c r="N2181" i="13"/>
  <c r="N2182" i="13"/>
  <c r="N2183" i="13"/>
  <c r="N2184" i="13"/>
  <c r="N2185" i="13"/>
  <c r="N2186" i="13"/>
  <c r="N2187" i="13"/>
  <c r="N2188" i="13"/>
  <c r="N2189" i="13"/>
  <c r="N2190" i="13"/>
  <c r="N2191" i="13"/>
  <c r="N2192" i="13"/>
  <c r="N2193" i="13"/>
  <c r="N2194" i="13"/>
  <c r="N2195" i="13"/>
  <c r="N2196" i="13"/>
  <c r="N2197" i="13"/>
  <c r="N2198" i="13"/>
  <c r="N2199" i="13"/>
  <c r="N2200" i="13"/>
  <c r="N2201" i="13"/>
  <c r="N2202" i="13"/>
  <c r="N2203" i="13"/>
  <c r="N2204" i="13"/>
  <c r="N2205" i="13"/>
  <c r="N2206" i="13"/>
  <c r="N2207" i="13"/>
  <c r="N2208" i="13"/>
  <c r="N2209" i="13"/>
  <c r="N2210" i="13"/>
  <c r="N2211" i="13"/>
  <c r="N2212" i="13"/>
  <c r="N2213" i="13"/>
  <c r="N2214" i="13"/>
  <c r="N2215" i="13"/>
  <c r="N2216" i="13"/>
  <c r="N2217" i="13"/>
  <c r="N2218" i="13"/>
  <c r="N2219" i="13"/>
  <c r="N2220" i="13"/>
  <c r="N2221" i="13"/>
  <c r="N2222" i="13"/>
  <c r="N2223" i="13"/>
  <c r="N2224" i="13"/>
  <c r="N2225" i="13"/>
  <c r="N2226" i="13"/>
  <c r="N2227" i="13"/>
  <c r="N2228" i="13"/>
  <c r="N2229" i="13"/>
  <c r="N2230" i="13"/>
  <c r="N2231" i="13"/>
  <c r="N2232" i="13"/>
  <c r="N2233" i="13"/>
  <c r="N2234" i="13"/>
  <c r="N2235" i="13"/>
  <c r="N2236" i="13"/>
  <c r="N2237" i="13"/>
  <c r="N2238" i="13"/>
  <c r="N2239" i="13"/>
  <c r="N2240" i="13"/>
  <c r="N2241" i="13"/>
  <c r="N2242" i="13"/>
  <c r="N2243" i="13"/>
  <c r="N2244" i="13"/>
  <c r="N2245" i="13"/>
  <c r="N2246" i="13"/>
  <c r="N2247" i="13"/>
  <c r="N2248" i="13"/>
  <c r="N2249" i="13"/>
  <c r="N2250" i="13"/>
  <c r="N2251" i="13"/>
  <c r="N2252" i="13"/>
  <c r="N2253" i="13"/>
  <c r="N2254" i="13"/>
  <c r="N2255" i="13"/>
  <c r="N2256" i="13"/>
  <c r="N2257" i="13"/>
  <c r="N2258" i="13"/>
  <c r="N2259" i="13"/>
  <c r="N2260" i="13"/>
  <c r="N2261" i="13"/>
  <c r="N2262" i="13"/>
  <c r="N2263" i="13"/>
  <c r="N2264" i="13"/>
  <c r="N2265" i="13"/>
  <c r="N2266" i="13"/>
  <c r="N2267" i="13"/>
  <c r="N2268" i="13"/>
  <c r="N2269" i="13"/>
  <c r="N2270" i="13"/>
  <c r="N2271" i="13"/>
  <c r="N2272" i="13"/>
  <c r="N2273" i="13"/>
  <c r="N2274" i="13"/>
  <c r="N2275" i="13"/>
  <c r="N2276" i="13"/>
  <c r="N2277" i="13"/>
  <c r="N2278" i="13"/>
  <c r="N2279" i="13"/>
  <c r="N2280" i="13"/>
  <c r="N2281" i="13"/>
  <c r="N2282" i="13"/>
  <c r="N2283" i="13"/>
  <c r="N2284" i="13"/>
  <c r="N2285" i="13"/>
  <c r="N2286" i="13"/>
  <c r="N2287" i="13"/>
  <c r="N2288" i="13"/>
  <c r="N2289" i="13"/>
  <c r="N2290" i="13"/>
  <c r="N2291" i="13"/>
  <c r="N2292" i="13"/>
  <c r="N2293" i="13"/>
  <c r="N2294" i="13"/>
  <c r="N2295" i="13"/>
  <c r="N2296" i="13"/>
  <c r="N2297" i="13"/>
  <c r="N2298" i="13"/>
  <c r="N2299" i="13"/>
  <c r="N2300" i="13"/>
  <c r="N2301" i="13"/>
  <c r="N2302" i="13"/>
  <c r="N2303" i="13"/>
  <c r="N2304" i="13"/>
  <c r="N2305" i="13"/>
  <c r="N2306" i="13"/>
  <c r="N2307" i="13"/>
  <c r="N2308" i="13"/>
  <c r="N2309" i="13"/>
  <c r="N2310" i="13"/>
  <c r="N2311" i="13"/>
  <c r="N2312" i="13"/>
  <c r="N2313" i="13"/>
  <c r="N2314" i="13"/>
  <c r="N2315" i="13"/>
  <c r="N2316" i="13"/>
  <c r="N2317" i="13"/>
  <c r="N2318" i="13"/>
  <c r="N2319" i="13"/>
  <c r="N2320" i="13"/>
  <c r="N2321" i="13"/>
  <c r="N2322" i="13"/>
  <c r="N2323" i="13"/>
  <c r="N2324" i="13"/>
  <c r="N2325" i="13"/>
  <c r="N2326" i="13"/>
  <c r="N2327" i="13"/>
  <c r="N2328" i="13"/>
  <c r="N2329" i="13"/>
  <c r="N2330" i="13"/>
  <c r="N2331" i="13"/>
  <c r="N2332" i="13"/>
  <c r="N2333" i="13"/>
  <c r="N2334" i="13"/>
  <c r="N2335" i="13"/>
  <c r="N2336" i="13"/>
  <c r="N2337" i="13"/>
  <c r="N2338" i="13"/>
  <c r="N2339" i="13"/>
  <c r="N2340" i="13"/>
  <c r="N2341" i="13"/>
  <c r="N2342" i="13"/>
  <c r="N2343" i="13"/>
  <c r="N2344" i="13"/>
  <c r="N2345" i="13"/>
  <c r="N2346" i="13"/>
  <c r="N2347" i="13"/>
  <c r="N2348" i="13"/>
  <c r="N2349" i="13"/>
  <c r="N2350" i="13"/>
  <c r="N2351" i="13"/>
  <c r="N2352" i="13"/>
  <c r="N2353" i="13"/>
  <c r="N2354" i="13"/>
  <c r="N2355" i="13"/>
  <c r="N2356" i="13"/>
  <c r="N2357" i="13"/>
  <c r="N2358" i="13"/>
  <c r="N2359" i="13"/>
  <c r="N2360" i="13"/>
  <c r="N2361" i="13"/>
  <c r="N2362" i="13"/>
  <c r="N2363" i="13"/>
  <c r="N2364" i="13"/>
  <c r="N2365" i="13"/>
  <c r="N2366" i="13"/>
  <c r="N2367" i="13"/>
  <c r="N2368" i="13"/>
  <c r="N2369" i="13"/>
  <c r="N2370" i="13"/>
  <c r="N2371" i="13"/>
  <c r="N2372" i="13"/>
  <c r="N2373" i="13"/>
  <c r="N2374" i="13"/>
  <c r="N2375" i="13"/>
  <c r="N2376" i="13"/>
  <c r="N2377" i="13"/>
  <c r="N2378" i="13"/>
  <c r="N2379" i="13"/>
  <c r="N2380" i="13"/>
  <c r="N2381" i="13"/>
  <c r="N2382" i="13"/>
  <c r="N2383" i="13"/>
  <c r="N2384" i="13"/>
  <c r="N2385" i="13"/>
  <c r="N2386" i="13"/>
  <c r="N2387" i="13"/>
  <c r="N2388" i="13"/>
  <c r="N2389" i="13"/>
  <c r="N2390" i="13"/>
  <c r="N2391" i="13"/>
  <c r="N2392" i="13"/>
  <c r="N2393" i="13"/>
  <c r="N2394" i="13"/>
  <c r="N2395" i="13"/>
  <c r="N2396" i="13"/>
  <c r="N2397" i="13"/>
  <c r="N2398" i="13"/>
  <c r="N2399" i="13"/>
  <c r="N2400" i="13"/>
  <c r="N2401" i="13"/>
  <c r="N2402" i="13"/>
  <c r="N2403" i="13"/>
  <c r="N2404" i="13"/>
  <c r="N2405" i="13"/>
  <c r="N2406" i="13"/>
  <c r="N2407" i="13"/>
  <c r="N2408" i="13"/>
  <c r="N2409" i="13"/>
  <c r="N2410" i="13"/>
  <c r="N2411" i="13"/>
  <c r="N2412" i="13"/>
  <c r="N2413" i="13"/>
  <c r="N2414" i="13"/>
  <c r="N2415" i="13"/>
  <c r="N2416" i="13"/>
  <c r="N2417" i="13"/>
  <c r="N2418" i="13"/>
  <c r="N2419" i="13"/>
  <c r="N2420" i="13"/>
  <c r="N2421" i="13"/>
  <c r="N2422" i="13"/>
  <c r="N2423" i="13"/>
  <c r="N2424" i="13"/>
  <c r="N2425" i="13"/>
  <c r="N2426" i="13"/>
  <c r="N2427" i="13"/>
  <c r="N2428" i="13"/>
  <c r="N2429" i="13"/>
  <c r="N2430" i="13"/>
  <c r="N2431" i="13"/>
  <c r="N2432" i="13"/>
  <c r="N2433" i="13"/>
  <c r="N2434" i="13"/>
  <c r="N2435" i="13"/>
  <c r="N2436" i="13"/>
  <c r="N2437" i="13"/>
  <c r="N2438" i="13"/>
  <c r="N2439" i="13"/>
  <c r="N2440" i="13"/>
  <c r="N2441" i="13"/>
  <c r="N2442" i="13"/>
  <c r="N2443" i="13"/>
  <c r="N2444" i="13"/>
  <c r="N2445" i="13"/>
  <c r="N2446" i="13"/>
  <c r="N2447" i="13"/>
  <c r="N2448" i="13"/>
  <c r="N2449" i="13"/>
  <c r="N2450" i="13"/>
  <c r="N2451" i="13"/>
  <c r="N2452" i="13"/>
  <c r="N2453" i="13"/>
  <c r="N2454" i="13"/>
  <c r="N2455" i="13"/>
  <c r="N2456" i="13"/>
  <c r="N2457" i="13"/>
  <c r="N2458" i="13"/>
  <c r="N2459" i="13"/>
  <c r="N2460" i="13"/>
  <c r="N2461" i="13"/>
  <c r="N2462" i="13"/>
  <c r="N2463" i="13"/>
  <c r="N2464" i="13"/>
  <c r="N2465" i="13"/>
  <c r="N2466" i="13"/>
  <c r="N2467" i="13"/>
  <c r="N2468" i="13"/>
  <c r="N2469" i="13"/>
  <c r="N2470" i="13"/>
  <c r="N2471" i="13"/>
  <c r="N2472" i="13"/>
  <c r="N2473" i="13"/>
  <c r="N2474" i="13"/>
  <c r="N2475" i="13"/>
  <c r="N2476" i="13"/>
  <c r="N2477" i="13"/>
  <c r="N2478" i="13"/>
  <c r="N2479" i="13"/>
  <c r="N2480" i="13"/>
  <c r="N2481" i="13"/>
  <c r="N2482" i="13"/>
  <c r="N2483" i="13"/>
  <c r="N2484" i="13"/>
  <c r="N2485" i="13"/>
  <c r="N2486" i="13"/>
  <c r="N2487" i="13"/>
  <c r="N2488" i="13"/>
  <c r="N2489" i="13"/>
  <c r="N2490" i="13"/>
  <c r="N2491" i="13"/>
  <c r="N2492" i="13"/>
  <c r="N2493" i="13"/>
  <c r="N2494" i="13"/>
  <c r="N2495" i="13"/>
  <c r="N2496" i="13"/>
  <c r="N2497" i="13"/>
  <c r="N2498" i="13"/>
  <c r="N2499" i="13"/>
  <c r="N2500" i="13"/>
  <c r="N2501" i="13"/>
  <c r="N2502" i="13"/>
  <c r="N2503" i="13"/>
  <c r="N2504" i="13"/>
  <c r="N2505" i="13"/>
  <c r="N2506" i="13"/>
  <c r="N2507" i="13"/>
  <c r="N2508" i="13"/>
  <c r="N2509" i="13"/>
  <c r="N2510" i="13"/>
  <c r="N2511" i="13"/>
  <c r="N2512" i="13"/>
  <c r="N2513" i="13"/>
  <c r="N2514" i="13"/>
  <c r="N2515" i="13"/>
  <c r="N2516" i="13"/>
  <c r="N2517" i="13"/>
  <c r="N2518" i="13"/>
  <c r="N2519" i="13"/>
  <c r="N2520" i="13"/>
  <c r="N2521" i="13"/>
  <c r="N2522" i="13"/>
  <c r="N2523" i="13"/>
  <c r="N2524" i="13"/>
  <c r="N2525" i="13"/>
  <c r="N2526" i="13"/>
  <c r="N2527" i="13"/>
  <c r="N2528" i="13"/>
  <c r="N2529" i="13"/>
  <c r="N2530" i="13"/>
  <c r="N2531" i="13"/>
  <c r="N2532" i="13"/>
  <c r="N2533" i="13"/>
  <c r="N2534" i="13"/>
  <c r="N2535" i="13"/>
  <c r="N2536" i="13"/>
  <c r="N2537" i="13"/>
  <c r="N2538" i="13"/>
  <c r="N2539" i="13"/>
  <c r="N2540" i="13"/>
  <c r="N2541" i="13"/>
  <c r="N2542" i="13"/>
  <c r="N2543" i="13"/>
  <c r="N2544" i="13"/>
  <c r="N2545" i="13"/>
  <c r="N2546" i="13"/>
  <c r="N2547" i="13"/>
  <c r="N2548" i="13"/>
  <c r="N2549" i="13"/>
  <c r="N2550" i="13"/>
  <c r="N2551" i="13"/>
  <c r="N2552" i="13"/>
  <c r="N2553" i="13"/>
  <c r="N2554" i="13"/>
  <c r="N2555" i="13"/>
  <c r="N2556" i="13"/>
  <c r="N2557" i="13"/>
  <c r="N2558" i="13"/>
  <c r="N2559" i="13"/>
  <c r="N2560" i="13"/>
  <c r="N2561" i="13"/>
  <c r="N2562" i="13"/>
  <c r="N2563" i="13"/>
  <c r="N2564" i="13"/>
  <c r="N2565" i="13"/>
  <c r="N2566" i="13"/>
  <c r="N2567" i="13"/>
  <c r="N2568" i="13"/>
  <c r="N2569" i="13"/>
  <c r="N2570" i="13"/>
  <c r="N2571" i="13"/>
  <c r="N2572" i="13"/>
  <c r="N2573" i="13"/>
  <c r="N2574" i="13"/>
  <c r="N2575" i="13"/>
  <c r="N2576" i="13"/>
  <c r="N2577" i="13"/>
  <c r="N2578" i="13"/>
  <c r="N2579" i="13"/>
  <c r="N2580" i="13"/>
  <c r="N2581" i="13"/>
  <c r="N2582" i="13"/>
  <c r="N2583" i="13"/>
  <c r="N2584" i="13"/>
  <c r="N2585" i="13"/>
  <c r="N2586" i="13"/>
  <c r="N2587" i="13"/>
  <c r="N2588" i="13"/>
  <c r="N2589" i="13"/>
  <c r="N2590" i="13"/>
  <c r="N2591" i="13"/>
  <c r="N2592" i="13"/>
  <c r="N2593" i="13"/>
  <c r="N2594" i="13"/>
  <c r="N2595" i="13"/>
  <c r="N2596" i="13"/>
  <c r="N2597" i="13"/>
  <c r="N2598" i="13"/>
  <c r="N2599" i="13"/>
  <c r="N2600" i="13"/>
  <c r="N2601" i="13"/>
  <c r="N2602" i="13"/>
  <c r="N2603" i="13"/>
  <c r="N2604" i="13"/>
  <c r="N2605" i="13"/>
  <c r="N2606" i="13"/>
  <c r="N2607" i="13"/>
  <c r="N2608" i="13"/>
  <c r="N2609" i="13"/>
  <c r="N2610" i="13"/>
  <c r="N2611" i="13"/>
  <c r="N2612" i="13"/>
  <c r="N2613" i="13"/>
  <c r="N2614" i="13"/>
  <c r="N2615" i="13"/>
  <c r="N2616" i="13"/>
  <c r="N2617" i="13"/>
  <c r="N2618" i="13"/>
  <c r="N2619" i="13"/>
  <c r="N2620" i="13"/>
  <c r="N2621" i="13"/>
  <c r="N2622" i="13"/>
  <c r="N2623" i="13"/>
  <c r="N2624" i="13"/>
  <c r="N2625" i="13"/>
  <c r="N2626" i="13"/>
  <c r="N2627" i="13"/>
  <c r="N2628" i="13"/>
  <c r="N2629" i="13"/>
  <c r="N2630" i="13"/>
  <c r="N2631" i="13"/>
  <c r="N2632" i="13"/>
  <c r="N2633" i="13"/>
  <c r="N2634" i="13"/>
  <c r="N2635" i="13"/>
  <c r="N2636" i="13"/>
  <c r="N2637" i="13"/>
  <c r="N2638" i="13"/>
  <c r="N2639" i="13"/>
  <c r="N2640" i="13"/>
  <c r="N2641" i="13"/>
  <c r="N2642" i="13"/>
  <c r="N2643" i="13"/>
  <c r="N2644" i="13"/>
  <c r="N2645" i="13"/>
  <c r="N2646" i="13"/>
  <c r="N2647" i="13"/>
  <c r="N2648" i="13"/>
  <c r="N2649" i="13"/>
  <c r="N2650" i="13"/>
  <c r="N2651" i="13"/>
  <c r="N2652" i="13"/>
  <c r="N2653" i="13"/>
  <c r="N2654" i="13"/>
  <c r="N2655" i="13"/>
  <c r="N2656" i="13"/>
  <c r="N2657" i="13"/>
  <c r="N2658" i="13"/>
  <c r="N2659" i="13"/>
  <c r="N2660" i="13"/>
  <c r="N2661" i="13"/>
  <c r="N2662" i="13"/>
  <c r="N2663" i="13"/>
  <c r="N2664" i="13"/>
  <c r="N2665" i="13"/>
  <c r="N2666" i="13"/>
  <c r="N2667" i="13"/>
  <c r="N2668" i="13"/>
  <c r="N2669" i="13"/>
  <c r="N2670" i="13"/>
  <c r="N2671" i="13"/>
  <c r="N2672" i="13"/>
  <c r="N2673" i="13"/>
  <c r="N2674" i="13"/>
  <c r="N2675" i="13"/>
  <c r="N2676" i="13"/>
  <c r="N2677" i="13"/>
  <c r="N2678" i="13"/>
  <c r="N2679" i="13"/>
  <c r="N2680" i="13"/>
  <c r="N2681" i="13"/>
  <c r="N2682" i="13"/>
  <c r="N2683" i="13"/>
  <c r="N2684" i="13"/>
  <c r="N2685" i="13"/>
  <c r="N2686" i="13"/>
  <c r="N2687" i="13"/>
  <c r="N2688" i="13"/>
  <c r="N2689" i="13"/>
  <c r="N2690" i="13"/>
  <c r="N2691" i="13"/>
  <c r="N2692" i="13"/>
  <c r="N2693" i="13"/>
  <c r="N2694" i="13"/>
  <c r="N2695" i="13"/>
  <c r="N2696" i="13"/>
  <c r="N2697" i="13"/>
  <c r="N2698" i="13"/>
  <c r="N2699" i="13"/>
  <c r="N2700" i="13"/>
  <c r="N2701" i="13"/>
  <c r="N2702" i="13"/>
  <c r="N2703" i="13"/>
  <c r="N2704" i="13"/>
  <c r="N2705" i="13"/>
  <c r="N2706" i="13"/>
  <c r="N2707" i="13"/>
  <c r="N2708" i="13"/>
  <c r="N2709" i="13"/>
  <c r="N2710" i="13"/>
  <c r="N2711" i="13"/>
  <c r="N2712" i="13"/>
  <c r="N2713" i="13"/>
  <c r="N2714" i="13"/>
  <c r="N2715" i="13"/>
  <c r="N2716" i="13"/>
  <c r="N2717" i="13"/>
  <c r="N2718" i="13"/>
  <c r="N2719" i="13"/>
  <c r="N2720" i="13"/>
  <c r="N2721" i="13"/>
  <c r="N2722" i="13"/>
  <c r="N2723" i="13"/>
  <c r="N2724" i="13"/>
  <c r="N2725" i="13"/>
  <c r="N2726" i="13"/>
  <c r="N2727" i="13"/>
  <c r="N2728" i="13"/>
  <c r="N2729" i="13"/>
  <c r="N2730" i="13"/>
  <c r="N2731" i="13"/>
  <c r="N2732" i="13"/>
  <c r="N2733" i="13"/>
  <c r="N2734" i="13"/>
  <c r="N2735" i="13"/>
  <c r="N2736" i="13"/>
  <c r="N2737" i="13"/>
  <c r="N2738" i="13"/>
  <c r="N2739" i="13"/>
  <c r="N2740" i="13"/>
  <c r="N2741" i="13"/>
  <c r="N2742" i="13"/>
  <c r="N2743" i="13"/>
  <c r="N2744" i="13"/>
  <c r="N2745" i="13"/>
  <c r="N2746" i="13"/>
  <c r="N2747" i="13"/>
  <c r="N2748" i="13"/>
  <c r="N2749" i="13"/>
  <c r="N2750" i="13"/>
  <c r="N2751" i="13"/>
  <c r="N2752" i="13"/>
  <c r="N2753" i="13"/>
  <c r="N2754" i="13"/>
  <c r="N2755" i="13"/>
  <c r="N2756" i="13"/>
  <c r="N2757" i="13"/>
  <c r="N2758" i="13"/>
  <c r="N2759" i="13"/>
  <c r="N2760" i="13"/>
  <c r="N2761" i="13"/>
  <c r="N2762" i="13"/>
  <c r="N2763" i="13"/>
  <c r="N2764" i="13"/>
  <c r="N2765" i="13"/>
  <c r="N2766" i="13"/>
  <c r="N2767" i="13"/>
  <c r="N2768" i="13"/>
  <c r="N2769" i="13"/>
  <c r="N2770" i="13"/>
  <c r="N2771" i="13"/>
  <c r="N2772" i="13"/>
  <c r="N2773" i="13"/>
  <c r="N2774" i="13"/>
  <c r="N2775" i="13"/>
  <c r="N2776" i="13"/>
  <c r="N2777" i="13"/>
  <c r="N2778" i="13"/>
  <c r="N2779" i="13"/>
  <c r="N2780" i="13"/>
  <c r="N2781" i="13"/>
  <c r="N2782" i="13"/>
  <c r="N2783" i="13"/>
  <c r="N2784" i="13"/>
  <c r="N2785" i="13"/>
  <c r="N2786" i="13"/>
  <c r="N2787" i="13"/>
  <c r="N2788" i="13"/>
  <c r="N2789" i="13"/>
  <c r="N2790" i="13"/>
  <c r="N2791" i="13"/>
  <c r="N2792" i="13"/>
  <c r="N2793" i="13"/>
  <c r="N2794" i="13"/>
  <c r="N2795" i="13"/>
  <c r="N2796" i="13"/>
  <c r="N2797" i="13"/>
  <c r="N2798" i="13"/>
  <c r="N2799" i="13"/>
  <c r="N2800" i="13"/>
  <c r="N2801" i="13"/>
  <c r="N2802" i="13"/>
  <c r="N2803" i="13"/>
  <c r="N2804" i="13"/>
  <c r="N2805" i="13"/>
  <c r="N2806" i="13"/>
  <c r="N2807" i="13"/>
  <c r="N2808" i="13"/>
  <c r="N2809" i="13"/>
  <c r="N2810" i="13"/>
  <c r="N2811" i="13"/>
  <c r="N2812" i="13"/>
  <c r="N2813" i="13"/>
  <c r="N2814" i="13"/>
  <c r="N2815" i="13"/>
  <c r="N2816" i="13"/>
  <c r="N2817" i="13"/>
  <c r="N2818" i="13"/>
  <c r="N2819" i="13"/>
  <c r="N2820" i="13"/>
  <c r="N2821" i="13"/>
  <c r="N2822" i="13"/>
  <c r="N2823" i="13"/>
  <c r="N2824" i="13"/>
  <c r="N2825" i="13"/>
  <c r="N2826" i="13"/>
  <c r="N2827" i="13"/>
  <c r="N2828" i="13"/>
  <c r="N2829" i="13"/>
  <c r="N2830" i="13"/>
  <c r="N2831" i="13"/>
  <c r="N2832" i="13"/>
  <c r="N2833" i="13"/>
  <c r="N2834" i="13"/>
  <c r="N2835" i="13"/>
  <c r="N2836" i="13"/>
  <c r="N2837" i="13"/>
  <c r="N2838" i="13"/>
  <c r="N2839" i="13"/>
  <c r="N2840" i="13"/>
  <c r="N2841" i="13"/>
  <c r="N2842" i="13"/>
  <c r="N2843" i="13"/>
  <c r="N2844" i="13"/>
  <c r="N2845" i="13"/>
  <c r="N2846" i="13"/>
  <c r="N2847" i="13"/>
  <c r="N2848" i="13"/>
  <c r="N2849" i="13"/>
  <c r="N2850" i="13"/>
  <c r="N2851" i="13"/>
  <c r="N2852" i="13"/>
  <c r="N2853" i="13"/>
  <c r="N2854" i="13"/>
  <c r="N2855" i="13"/>
  <c r="N2856" i="13"/>
  <c r="N2857" i="13"/>
  <c r="N2858" i="13"/>
  <c r="N2859" i="13"/>
  <c r="N2860" i="13"/>
  <c r="N2861" i="13"/>
  <c r="N2862" i="13"/>
  <c r="N2863" i="13"/>
  <c r="N2864" i="13"/>
  <c r="N2865" i="13"/>
  <c r="N2866" i="13"/>
  <c r="N2867" i="13"/>
  <c r="N2868" i="13"/>
  <c r="N2869" i="13"/>
  <c r="N2870" i="13"/>
  <c r="N2871" i="13"/>
  <c r="N2872" i="13"/>
  <c r="N2873" i="13"/>
  <c r="N2874" i="13"/>
  <c r="N2875" i="13"/>
  <c r="N2876" i="13"/>
  <c r="N2877" i="13"/>
  <c r="N2878" i="13"/>
  <c r="N2879" i="13"/>
  <c r="N2880" i="13"/>
  <c r="N2881" i="13"/>
  <c r="N2882" i="13"/>
  <c r="N2883" i="13"/>
  <c r="N2884" i="13"/>
  <c r="N2885" i="13"/>
  <c r="N2886" i="13"/>
  <c r="N2887" i="13"/>
  <c r="N2888" i="13"/>
  <c r="N2889" i="13"/>
  <c r="N2890" i="13"/>
  <c r="N2891" i="13"/>
  <c r="N2892" i="13"/>
  <c r="N2893" i="13"/>
  <c r="N2894" i="13"/>
  <c r="N2895" i="13"/>
  <c r="N2896" i="13"/>
  <c r="N2897" i="13"/>
  <c r="N2898" i="13"/>
  <c r="N2899" i="13"/>
  <c r="N2900" i="13"/>
  <c r="N2901" i="13"/>
  <c r="N2902" i="13"/>
  <c r="N2903" i="13"/>
  <c r="N2904" i="13"/>
  <c r="N2905" i="13"/>
  <c r="N2906" i="13"/>
  <c r="N2907" i="13"/>
  <c r="N2908" i="13"/>
  <c r="N2909" i="13"/>
  <c r="N2910" i="13"/>
  <c r="N2911" i="13"/>
  <c r="N2912" i="13"/>
  <c r="N2913" i="13"/>
  <c r="N2914" i="13"/>
  <c r="N2915" i="13"/>
  <c r="N2916" i="13"/>
  <c r="N2917" i="13"/>
  <c r="N2918" i="13"/>
  <c r="N2919" i="13"/>
  <c r="N2920" i="13"/>
  <c r="N2921" i="13"/>
  <c r="N2922" i="13"/>
  <c r="N2923" i="13"/>
  <c r="N2924" i="13"/>
  <c r="N2925" i="13"/>
  <c r="N2926" i="13"/>
  <c r="N2927" i="13"/>
  <c r="N2928" i="13"/>
  <c r="N2929" i="13"/>
  <c r="N2930" i="13"/>
  <c r="N2931" i="13"/>
  <c r="N2932" i="13"/>
  <c r="N2933" i="13"/>
  <c r="N2934" i="13"/>
  <c r="N2935" i="13"/>
  <c r="N2936" i="13"/>
  <c r="N2937" i="13"/>
  <c r="N2938" i="13"/>
  <c r="N2939" i="13"/>
  <c r="N2940" i="13"/>
  <c r="N2941" i="13"/>
  <c r="N2942" i="13"/>
  <c r="N2943" i="13"/>
  <c r="N2944" i="13"/>
  <c r="N2945" i="13"/>
  <c r="N2946" i="13"/>
  <c r="N2947" i="13"/>
  <c r="N2948" i="13"/>
  <c r="N2949" i="13"/>
  <c r="N2950" i="13"/>
  <c r="N2951" i="13"/>
  <c r="N2952" i="13"/>
  <c r="N2953" i="13"/>
  <c r="N2954" i="13"/>
  <c r="N2955" i="13"/>
  <c r="N2956" i="13"/>
  <c r="N2957" i="13"/>
  <c r="N2958" i="13"/>
  <c r="N2959" i="13"/>
  <c r="N2960" i="13"/>
  <c r="N2961" i="13"/>
  <c r="N2962" i="13"/>
  <c r="N2963" i="13"/>
  <c r="N2964" i="13"/>
  <c r="N2965" i="13"/>
  <c r="N2966" i="13"/>
  <c r="N2967" i="13"/>
  <c r="N2968" i="13"/>
  <c r="N2969" i="13"/>
  <c r="N2970" i="13"/>
  <c r="N2971" i="13"/>
  <c r="N2972" i="13"/>
  <c r="N2973" i="13"/>
  <c r="N2974" i="13"/>
  <c r="N2975" i="13"/>
  <c r="N2976" i="13"/>
  <c r="N2977" i="13"/>
  <c r="N2978" i="13"/>
  <c r="N2979" i="13"/>
  <c r="N2980" i="13"/>
  <c r="N2981" i="13"/>
  <c r="N2982" i="13"/>
  <c r="N2983" i="13"/>
  <c r="N2984" i="13"/>
  <c r="N2985" i="13"/>
  <c r="N2986" i="13"/>
  <c r="N2987" i="13"/>
  <c r="N2988" i="13"/>
  <c r="N2989" i="13"/>
  <c r="N2990" i="13"/>
  <c r="N2991" i="13"/>
  <c r="N2992" i="13"/>
  <c r="N2993" i="13"/>
  <c r="N2994" i="13"/>
  <c r="N2995" i="13"/>
  <c r="N2996" i="13"/>
  <c r="N2997" i="13"/>
  <c r="N2998" i="13"/>
  <c r="N2999" i="13"/>
  <c r="N3000" i="13"/>
  <c r="N3001" i="13"/>
  <c r="N3002" i="13"/>
  <c r="N3003" i="13"/>
  <c r="N3004" i="13"/>
  <c r="N3005" i="13"/>
  <c r="N3006" i="13"/>
  <c r="N3007" i="13"/>
  <c r="N3008" i="13"/>
  <c r="N3009" i="13"/>
  <c r="N3010" i="13"/>
  <c r="N3011" i="13"/>
  <c r="N3012" i="13"/>
  <c r="N3013" i="13"/>
  <c r="N3014" i="13"/>
  <c r="N3015" i="13"/>
  <c r="N3016" i="13"/>
  <c r="N3017" i="13"/>
  <c r="N3018" i="13"/>
  <c r="N3019" i="13"/>
  <c r="N3020" i="13"/>
  <c r="N3021" i="13"/>
  <c r="N3022" i="13"/>
  <c r="N3023" i="13"/>
  <c r="N3024" i="13"/>
  <c r="N3025" i="13"/>
  <c r="N3026" i="13"/>
  <c r="N3027" i="13"/>
  <c r="N3028" i="13"/>
  <c r="N3029" i="13"/>
  <c r="N3030" i="13"/>
  <c r="N3031" i="13"/>
  <c r="N3032" i="13"/>
  <c r="N3033" i="13"/>
  <c r="N3034" i="13"/>
  <c r="N3035" i="13"/>
  <c r="N3036" i="13"/>
  <c r="N3037" i="13"/>
  <c r="N3038" i="13"/>
  <c r="N3039" i="13"/>
  <c r="N3040" i="13"/>
  <c r="N3041" i="13"/>
  <c r="N3042" i="13"/>
  <c r="N3043" i="13"/>
  <c r="N3044" i="13"/>
  <c r="N3045" i="13"/>
  <c r="N3046" i="13"/>
  <c r="N3047" i="13"/>
  <c r="N3048" i="13"/>
  <c r="N3049" i="13"/>
  <c r="N3050" i="13"/>
  <c r="N3051" i="13"/>
  <c r="N3052" i="13"/>
  <c r="N3053" i="13"/>
  <c r="N3054" i="13"/>
  <c r="N3055" i="13"/>
  <c r="N3056" i="13"/>
  <c r="N3057" i="13"/>
  <c r="N3058" i="13"/>
  <c r="N3059" i="13"/>
  <c r="N3060" i="13"/>
  <c r="N3061" i="13"/>
  <c r="N3062" i="13"/>
  <c r="N3063" i="13"/>
  <c r="N3064" i="13"/>
  <c r="N3065" i="13"/>
  <c r="N3066" i="13"/>
  <c r="N3067" i="13"/>
  <c r="N3068" i="13"/>
  <c r="N3069" i="13"/>
  <c r="N3070" i="13"/>
  <c r="N3071" i="13"/>
  <c r="N3072" i="13"/>
  <c r="N3073" i="13"/>
  <c r="N3074" i="13"/>
  <c r="N3075" i="13"/>
  <c r="N3076" i="13"/>
  <c r="N3077" i="13"/>
  <c r="N3078" i="13"/>
  <c r="N3079" i="13"/>
  <c r="N3080" i="13"/>
  <c r="N3081" i="13"/>
  <c r="N3082" i="13"/>
  <c r="N3083" i="13"/>
  <c r="N3084" i="13"/>
  <c r="N3085" i="13"/>
  <c r="N3086" i="13"/>
  <c r="N3087" i="13"/>
  <c r="N3088" i="13"/>
  <c r="N3089" i="13"/>
  <c r="N3090" i="13"/>
  <c r="N3091" i="13"/>
  <c r="N3092" i="13"/>
  <c r="N3093" i="13"/>
  <c r="N3094" i="13"/>
  <c r="N3095" i="13"/>
  <c r="N3096" i="13"/>
  <c r="N3097" i="13"/>
  <c r="N3098" i="13"/>
  <c r="N3099" i="13"/>
  <c r="N3100" i="13"/>
  <c r="N3101" i="13"/>
  <c r="N3102" i="13"/>
  <c r="N3103" i="13"/>
  <c r="N3104" i="13"/>
  <c r="N3105" i="13"/>
  <c r="N3106" i="13"/>
  <c r="N3107" i="13"/>
  <c r="N3108" i="13"/>
  <c r="N3109" i="13"/>
  <c r="N3110" i="13"/>
  <c r="N3111" i="13"/>
  <c r="N3112" i="13"/>
  <c r="N3113" i="13"/>
  <c r="N3114" i="13"/>
  <c r="N3115" i="13"/>
  <c r="N3116" i="13"/>
  <c r="N3117" i="13"/>
  <c r="N3118" i="13"/>
  <c r="N3119" i="13"/>
  <c r="N3120" i="13"/>
  <c r="N3121" i="13"/>
  <c r="N3122" i="13"/>
  <c r="N3123" i="13"/>
  <c r="N3124" i="13"/>
  <c r="N3125" i="13"/>
  <c r="N3126" i="13"/>
  <c r="N3127" i="13"/>
  <c r="N3128" i="13"/>
  <c r="N3129" i="13"/>
  <c r="N3130" i="13"/>
  <c r="N3131" i="13"/>
  <c r="N3132" i="13"/>
  <c r="N3133" i="13"/>
  <c r="N3134" i="13"/>
  <c r="N3135" i="13"/>
  <c r="N3136" i="13"/>
  <c r="N3137" i="13"/>
  <c r="N3138" i="13"/>
  <c r="N3139" i="13"/>
  <c r="N3140" i="13"/>
  <c r="N3141" i="13"/>
  <c r="N3142" i="13"/>
  <c r="N3143" i="13"/>
  <c r="N3144" i="13"/>
  <c r="N3145" i="13"/>
  <c r="N3146" i="13"/>
  <c r="N3147" i="13"/>
  <c r="N3148" i="13"/>
  <c r="N3149" i="13"/>
  <c r="N3150" i="13"/>
  <c r="N3151" i="13"/>
  <c r="N3152" i="13"/>
  <c r="N3153" i="13"/>
  <c r="N3154" i="13"/>
  <c r="N3155" i="13"/>
  <c r="N3156" i="13"/>
  <c r="N3157" i="13"/>
  <c r="N3158" i="13"/>
  <c r="N3159" i="13"/>
  <c r="N3160" i="13"/>
  <c r="N3161" i="13"/>
  <c r="N3162" i="13"/>
  <c r="N3163" i="13"/>
  <c r="N3164" i="13"/>
  <c r="N3165" i="13"/>
  <c r="N3166" i="13"/>
  <c r="N3167" i="13"/>
  <c r="N3168" i="13"/>
  <c r="N3169" i="13"/>
  <c r="N3170" i="13"/>
  <c r="N3171" i="13"/>
  <c r="N3172" i="13"/>
  <c r="N3173" i="13"/>
  <c r="N3174" i="13"/>
  <c r="N3175" i="13"/>
  <c r="N3176" i="13"/>
  <c r="N3177" i="13"/>
  <c r="N3178" i="13"/>
  <c r="N3179" i="13"/>
  <c r="N3180" i="13"/>
  <c r="N3181" i="13"/>
  <c r="N3182" i="13"/>
  <c r="N3183" i="13"/>
  <c r="N3184" i="13"/>
  <c r="N3185" i="13"/>
  <c r="N3186" i="13"/>
  <c r="N3187" i="13"/>
  <c r="N3188" i="13"/>
  <c r="N3189" i="13"/>
  <c r="N3190" i="13"/>
  <c r="N3191" i="13"/>
  <c r="N3192" i="13"/>
  <c r="N3193" i="13"/>
  <c r="N3194" i="13"/>
  <c r="N3195" i="13"/>
  <c r="N3196" i="13"/>
  <c r="N3197" i="13"/>
  <c r="N3198" i="13"/>
  <c r="N3199" i="13"/>
  <c r="N3200" i="13"/>
  <c r="N3201" i="13"/>
  <c r="N3202" i="13"/>
  <c r="N3203" i="13"/>
  <c r="N3204" i="13"/>
  <c r="N3205" i="13"/>
  <c r="N3206" i="13"/>
  <c r="N3207" i="13"/>
  <c r="N3208" i="13"/>
  <c r="N3209" i="13"/>
  <c r="N3210" i="13"/>
  <c r="N3211" i="13"/>
  <c r="N3212" i="13"/>
  <c r="N3213" i="13"/>
  <c r="N3214" i="13"/>
  <c r="N3215" i="13"/>
  <c r="N3216" i="13"/>
  <c r="N3217" i="13"/>
  <c r="N3218" i="13"/>
  <c r="N3219" i="13"/>
  <c r="N3220" i="13"/>
  <c r="N3221" i="13"/>
  <c r="N3222" i="13"/>
  <c r="N3223" i="13"/>
  <c r="N3224" i="13"/>
  <c r="N3225" i="13"/>
  <c r="N3226" i="13"/>
  <c r="N3227" i="13"/>
  <c r="N3228" i="13"/>
  <c r="N3229" i="13"/>
  <c r="N3230" i="13"/>
  <c r="N3231" i="13"/>
  <c r="N3232" i="13"/>
  <c r="N3233" i="13"/>
  <c r="N3234" i="13"/>
  <c r="N3235" i="13"/>
  <c r="N3236" i="13"/>
  <c r="N3237" i="13"/>
  <c r="N3238" i="13"/>
  <c r="N3239" i="13"/>
  <c r="N3240" i="13"/>
  <c r="N3241" i="13"/>
  <c r="N3242" i="13"/>
  <c r="N3243" i="13"/>
  <c r="N3244" i="13"/>
  <c r="N3245" i="13"/>
  <c r="N3246" i="13"/>
  <c r="N3247" i="13"/>
  <c r="N3248" i="13"/>
  <c r="N3249" i="13"/>
  <c r="N3250" i="13"/>
  <c r="N3251" i="13"/>
  <c r="N3252" i="13"/>
  <c r="N3253" i="13"/>
  <c r="N3254" i="13"/>
  <c r="N3255" i="13"/>
  <c r="N3256" i="13"/>
  <c r="N3257" i="13"/>
  <c r="N3258" i="13"/>
  <c r="N3259" i="13"/>
  <c r="N3260" i="13"/>
  <c r="N3261" i="13"/>
  <c r="N3262" i="13"/>
  <c r="N3263" i="13"/>
  <c r="N3264" i="13"/>
  <c r="N3265" i="13"/>
  <c r="N3266" i="13"/>
  <c r="N3267" i="13"/>
  <c r="N3268" i="13"/>
  <c r="N3269" i="13"/>
  <c r="N3270" i="13"/>
  <c r="N3271" i="13"/>
  <c r="N3272" i="13"/>
  <c r="N3273" i="13"/>
  <c r="N3274" i="13"/>
  <c r="N3275" i="13"/>
  <c r="N3276" i="13"/>
  <c r="N3277" i="13"/>
  <c r="N3278" i="13"/>
  <c r="N3279" i="13"/>
  <c r="N3280" i="13"/>
  <c r="N3281" i="13"/>
  <c r="N3282" i="13"/>
  <c r="N3283" i="13"/>
  <c r="N3284" i="13"/>
  <c r="N3285" i="13"/>
  <c r="N3286" i="13"/>
  <c r="N3287" i="13"/>
  <c r="N3288" i="13"/>
  <c r="N3289" i="13"/>
  <c r="N3290" i="13"/>
  <c r="N3291" i="13"/>
  <c r="N3292" i="13"/>
  <c r="N3293" i="13"/>
  <c r="N3294" i="13"/>
  <c r="N3295" i="13"/>
  <c r="N3296" i="13"/>
  <c r="N3297" i="13"/>
  <c r="N3298" i="13"/>
  <c r="N3299" i="13"/>
  <c r="N3300" i="13"/>
  <c r="N3301" i="13"/>
  <c r="N3302" i="13"/>
  <c r="N3303" i="13"/>
  <c r="N3304" i="13"/>
  <c r="N3305" i="13"/>
  <c r="N3306" i="13"/>
  <c r="N3307" i="13"/>
  <c r="N3308" i="13"/>
  <c r="N3309" i="13"/>
  <c r="N3310" i="13"/>
  <c r="N3311" i="13"/>
  <c r="N3312" i="13"/>
  <c r="N3313" i="13"/>
  <c r="N3314" i="13"/>
  <c r="N3315" i="13"/>
  <c r="N3316" i="13"/>
  <c r="N3317" i="13"/>
  <c r="N3318" i="13"/>
  <c r="N3319" i="13"/>
  <c r="N3320" i="13"/>
  <c r="N3321" i="13"/>
  <c r="N3322" i="13"/>
  <c r="N3323" i="13"/>
  <c r="N3324" i="13"/>
  <c r="N3325" i="13"/>
  <c r="N3326" i="13"/>
  <c r="N3327" i="13"/>
  <c r="N3328" i="13"/>
  <c r="N3329" i="13"/>
  <c r="N3330" i="13"/>
  <c r="N3331" i="13"/>
  <c r="N3332" i="13"/>
  <c r="N3333" i="13"/>
  <c r="N3334" i="13"/>
  <c r="N3335" i="13"/>
  <c r="N3336" i="13"/>
  <c r="N3337" i="13"/>
  <c r="N3338" i="13"/>
  <c r="N3339" i="13"/>
  <c r="N3340" i="13"/>
  <c r="N3341" i="13"/>
  <c r="N3342" i="13"/>
  <c r="N3343" i="13"/>
  <c r="N3344" i="13"/>
  <c r="N3345" i="13"/>
  <c r="N3346" i="13"/>
  <c r="N3347" i="13"/>
  <c r="N3348" i="13"/>
  <c r="N3349" i="13"/>
  <c r="N3350" i="13"/>
  <c r="N3351" i="13"/>
  <c r="N3352" i="13"/>
  <c r="N3353" i="13"/>
  <c r="N3354" i="13"/>
  <c r="N3355" i="13"/>
  <c r="N3356" i="13"/>
  <c r="N3357" i="13"/>
  <c r="N3358" i="13"/>
  <c r="N3359" i="13"/>
  <c r="N3360" i="13"/>
  <c r="N3361" i="13"/>
  <c r="N3362" i="13"/>
  <c r="N3363" i="13"/>
  <c r="N3364" i="13"/>
  <c r="N3365" i="13"/>
  <c r="N3366" i="13"/>
  <c r="N3367" i="13"/>
  <c r="N3368" i="13"/>
  <c r="N3369" i="13"/>
  <c r="N3370" i="13"/>
  <c r="N3371" i="13"/>
  <c r="N3372" i="13"/>
  <c r="N3373" i="13"/>
  <c r="N3374" i="13"/>
  <c r="N3375" i="13"/>
  <c r="N3376" i="13"/>
  <c r="N3377" i="13"/>
  <c r="N3378" i="13"/>
  <c r="N3379" i="13"/>
  <c r="N3380" i="13"/>
  <c r="N3381" i="13"/>
  <c r="N3382" i="13"/>
  <c r="N3383" i="13"/>
  <c r="N3384" i="13"/>
  <c r="N3385" i="13"/>
  <c r="N3386" i="13"/>
  <c r="N3387" i="13"/>
  <c r="N3388" i="13"/>
  <c r="N3389" i="13"/>
  <c r="N3390" i="13"/>
  <c r="N3391" i="13"/>
  <c r="N3392" i="13"/>
  <c r="N3393" i="13"/>
  <c r="N3394" i="13"/>
  <c r="N3395" i="13"/>
  <c r="N3396" i="13"/>
  <c r="N3397" i="13"/>
  <c r="N3398" i="13"/>
  <c r="N3399" i="13"/>
  <c r="N3400" i="13"/>
  <c r="N3401" i="13"/>
  <c r="N3402" i="13"/>
  <c r="N3403" i="13"/>
  <c r="N3404" i="13"/>
  <c r="N3405" i="13"/>
  <c r="N3406" i="13"/>
  <c r="N3407" i="13"/>
  <c r="N3408" i="13"/>
  <c r="N3409" i="13"/>
  <c r="N3410" i="13"/>
  <c r="N3411" i="13"/>
  <c r="N3412" i="13"/>
  <c r="N3413" i="13"/>
  <c r="N3414" i="13"/>
  <c r="N3415" i="13"/>
  <c r="N3416" i="13"/>
  <c r="N3417" i="13"/>
  <c r="N3418" i="13"/>
  <c r="N3419" i="13"/>
  <c r="N3420" i="13"/>
  <c r="N3421" i="13"/>
  <c r="N3422" i="13"/>
  <c r="N3423" i="13"/>
  <c r="N3424" i="13"/>
  <c r="N3425" i="13"/>
  <c r="N3426" i="13"/>
  <c r="N3427" i="13"/>
  <c r="N3428" i="13"/>
  <c r="N3429" i="13"/>
  <c r="N3430" i="13"/>
  <c r="N3431" i="13"/>
  <c r="N3432" i="13"/>
  <c r="N3433" i="13"/>
  <c r="N3434" i="13"/>
  <c r="N3435" i="13"/>
  <c r="N3436" i="13"/>
  <c r="N3437" i="13"/>
  <c r="N3438" i="13"/>
  <c r="N3439" i="13"/>
  <c r="N3440" i="13"/>
  <c r="N3441" i="13"/>
  <c r="N3442" i="13"/>
  <c r="N3443" i="13"/>
  <c r="N3444" i="13"/>
  <c r="N3445" i="13"/>
  <c r="N3446" i="13"/>
  <c r="N3447" i="13"/>
  <c r="N3448" i="13"/>
  <c r="N3449" i="13"/>
  <c r="N3450" i="13"/>
  <c r="N3451" i="13"/>
  <c r="N3452" i="13"/>
  <c r="N3453" i="13"/>
  <c r="N3454" i="13"/>
  <c r="N3455" i="13"/>
  <c r="N3456" i="13"/>
  <c r="N3457" i="13"/>
  <c r="N3458" i="13"/>
  <c r="N3459" i="13"/>
  <c r="N3460" i="13"/>
  <c r="N3461" i="13"/>
  <c r="N3462" i="13"/>
  <c r="N3463" i="13"/>
  <c r="N3464" i="13"/>
  <c r="N3465" i="13"/>
  <c r="N3466" i="13"/>
  <c r="N3467" i="13"/>
  <c r="N3468" i="13"/>
  <c r="N3469" i="13"/>
  <c r="N3470" i="13"/>
  <c r="N3471" i="13"/>
  <c r="N3472" i="13"/>
  <c r="N3473" i="13"/>
  <c r="N3474" i="13"/>
  <c r="N3475" i="13"/>
  <c r="N3476" i="13"/>
  <c r="N3477" i="13"/>
  <c r="N3478" i="13"/>
  <c r="N3479" i="13"/>
  <c r="N3480" i="13"/>
  <c r="N3481" i="13"/>
  <c r="N3482" i="13"/>
  <c r="N3483" i="13"/>
  <c r="N3484" i="13"/>
  <c r="N3485" i="13"/>
  <c r="N3486" i="13"/>
  <c r="N3487" i="13"/>
  <c r="N3488" i="13"/>
  <c r="N3489" i="13"/>
  <c r="N3490" i="13"/>
  <c r="N3491" i="13"/>
  <c r="N3492" i="13"/>
  <c r="N3493" i="13"/>
  <c r="N3494" i="13"/>
  <c r="N3495" i="13"/>
  <c r="N3496" i="13"/>
  <c r="N3497" i="13"/>
  <c r="N3498" i="13"/>
  <c r="N3499" i="13"/>
  <c r="N3500" i="13"/>
  <c r="N3501" i="13"/>
  <c r="N3502" i="13"/>
  <c r="N3503" i="13"/>
  <c r="N3504" i="13"/>
  <c r="N3505" i="13"/>
  <c r="N3506" i="13"/>
  <c r="N3507" i="13"/>
  <c r="N3508" i="13"/>
  <c r="N3509" i="13"/>
  <c r="N3510" i="13"/>
  <c r="N3511" i="13"/>
  <c r="N3512" i="13"/>
  <c r="N3513" i="13"/>
  <c r="N3514" i="13"/>
  <c r="N3515" i="13"/>
  <c r="N3516" i="13"/>
  <c r="N3517" i="13"/>
  <c r="N3518" i="13"/>
  <c r="N3519" i="13"/>
  <c r="N3520" i="13"/>
  <c r="N3521" i="13"/>
  <c r="N3522" i="13"/>
  <c r="N3523" i="13"/>
  <c r="N3524" i="13"/>
  <c r="N3525" i="13"/>
  <c r="N3526" i="13"/>
  <c r="N3527" i="13"/>
  <c r="N3528" i="13"/>
  <c r="N3529" i="13"/>
  <c r="N3530" i="13"/>
  <c r="N3531" i="13"/>
  <c r="N3532" i="13"/>
  <c r="N3533" i="13"/>
  <c r="N3534" i="13"/>
  <c r="N3535" i="13"/>
  <c r="N3536" i="13"/>
  <c r="N3537" i="13"/>
  <c r="N3538" i="13"/>
  <c r="N3539" i="13"/>
  <c r="N3540" i="13"/>
  <c r="N3541" i="13"/>
  <c r="N3542" i="13"/>
  <c r="N3543" i="13"/>
  <c r="N3544" i="13"/>
  <c r="N3545" i="13"/>
  <c r="N3546" i="13"/>
  <c r="N3547" i="13"/>
  <c r="N3548" i="13"/>
  <c r="N3549" i="13"/>
  <c r="N3550" i="13"/>
  <c r="N3551" i="13"/>
  <c r="N3552" i="13"/>
  <c r="N3553" i="13"/>
  <c r="N3554" i="13"/>
  <c r="N3555" i="13"/>
  <c r="N3556" i="13"/>
  <c r="N3557" i="13"/>
  <c r="N3558" i="13"/>
  <c r="N3559" i="13"/>
  <c r="N3560" i="13"/>
  <c r="N3561" i="13"/>
  <c r="N3562" i="13"/>
  <c r="N3563" i="13"/>
  <c r="N3564" i="13"/>
  <c r="N3565" i="13"/>
  <c r="N3566" i="13"/>
  <c r="N3567" i="13"/>
  <c r="N3568" i="13"/>
  <c r="N3569" i="13"/>
  <c r="N3570" i="13"/>
  <c r="N3571" i="13"/>
  <c r="N3572" i="13"/>
  <c r="N3573" i="13"/>
  <c r="N3574" i="13"/>
  <c r="N3575" i="13"/>
  <c r="N3576" i="13"/>
  <c r="N3577" i="13"/>
  <c r="N3578" i="13"/>
  <c r="N3579" i="13"/>
  <c r="N3580" i="13"/>
  <c r="N3581" i="13"/>
  <c r="N3582" i="13"/>
  <c r="N3583" i="13"/>
  <c r="N3584" i="13"/>
  <c r="N3585" i="13"/>
  <c r="N3586" i="13"/>
  <c r="N3587" i="13"/>
  <c r="N3588" i="13"/>
  <c r="N3589" i="13"/>
  <c r="N3590" i="13"/>
  <c r="N3591" i="13"/>
  <c r="N3592" i="13"/>
  <c r="N3593" i="13"/>
  <c r="N3594" i="13"/>
  <c r="N3595" i="13"/>
  <c r="N3596" i="13"/>
  <c r="N3597" i="13"/>
  <c r="N3598" i="13"/>
  <c r="N3599" i="13"/>
  <c r="N3600" i="13"/>
  <c r="N3601" i="13"/>
  <c r="N3602" i="13"/>
  <c r="N3603" i="13"/>
  <c r="N3604" i="13"/>
  <c r="N3605" i="13"/>
  <c r="N3606" i="13"/>
  <c r="N3607" i="13"/>
  <c r="N3608" i="13"/>
  <c r="N3609" i="13"/>
  <c r="N3610" i="13"/>
  <c r="N3611" i="13"/>
  <c r="N3612" i="13"/>
  <c r="N3613" i="13"/>
  <c r="N3614" i="13"/>
  <c r="N3615" i="13"/>
  <c r="N3616" i="13"/>
  <c r="N3617" i="13"/>
  <c r="N3618" i="13"/>
  <c r="N3619" i="13"/>
  <c r="N3620" i="13"/>
  <c r="N3621" i="13"/>
  <c r="N3622" i="13"/>
  <c r="N3623" i="13"/>
  <c r="N3624" i="13"/>
  <c r="N3625" i="13"/>
  <c r="N3626" i="13"/>
  <c r="N3627" i="13"/>
  <c r="N3628" i="13"/>
  <c r="N3629" i="13"/>
  <c r="N3630" i="13"/>
  <c r="N3631" i="13"/>
  <c r="N3632" i="13"/>
  <c r="N3633" i="13"/>
  <c r="N3634" i="13"/>
  <c r="N3635" i="13"/>
  <c r="N3636" i="13"/>
  <c r="N3637" i="13"/>
  <c r="N3638" i="13"/>
  <c r="N3639" i="13"/>
  <c r="N3640" i="13"/>
  <c r="N3641" i="13"/>
  <c r="N3642" i="13"/>
  <c r="N3643" i="13"/>
  <c r="N3644" i="13"/>
  <c r="N3645" i="13"/>
  <c r="N3646" i="13"/>
  <c r="N3647" i="13"/>
  <c r="N3648" i="13"/>
  <c r="N3649" i="13"/>
  <c r="N3650" i="13"/>
  <c r="N3651" i="13"/>
  <c r="N3652" i="13"/>
  <c r="N3653" i="13"/>
  <c r="N3654" i="13"/>
  <c r="N3655" i="13"/>
  <c r="N3656" i="13"/>
  <c r="N3657" i="13"/>
  <c r="N3658" i="13"/>
  <c r="N3659" i="13"/>
  <c r="N3660" i="13"/>
  <c r="N3661" i="13"/>
  <c r="N3662" i="13"/>
  <c r="N3663" i="13"/>
  <c r="N3664" i="13"/>
  <c r="N3665" i="13"/>
  <c r="N3666" i="13"/>
  <c r="N3667" i="13"/>
  <c r="N3668" i="13"/>
  <c r="N3669" i="13"/>
  <c r="N3670" i="13"/>
  <c r="N3671" i="13"/>
  <c r="N3672" i="13"/>
  <c r="N3673" i="13"/>
  <c r="N3674" i="13"/>
  <c r="N3675" i="13"/>
  <c r="N3676" i="13"/>
  <c r="N3677" i="13"/>
  <c r="N3678" i="13"/>
  <c r="N3679" i="13"/>
  <c r="N3680" i="13"/>
  <c r="N3681" i="13"/>
  <c r="N3682" i="13"/>
  <c r="N3683" i="13"/>
  <c r="N3684" i="13"/>
  <c r="N3685" i="13"/>
  <c r="N3686" i="13"/>
  <c r="N3687" i="13"/>
  <c r="N3688" i="13"/>
  <c r="N3689" i="13"/>
  <c r="N3690" i="13"/>
  <c r="N3691" i="13"/>
  <c r="N3692" i="13"/>
  <c r="N3693" i="13"/>
  <c r="N3694" i="13"/>
  <c r="N3695" i="13"/>
  <c r="N3696" i="13"/>
  <c r="N3697" i="13"/>
  <c r="N3698" i="13"/>
  <c r="N3699" i="13"/>
  <c r="N3700" i="13"/>
  <c r="N3701" i="13"/>
  <c r="N3702" i="13"/>
  <c r="N3703" i="13"/>
  <c r="N3704" i="13"/>
  <c r="N3705" i="13"/>
  <c r="N3706" i="13"/>
  <c r="N3707" i="13"/>
  <c r="N3708" i="13"/>
  <c r="N3709" i="13"/>
  <c r="N3710" i="13"/>
  <c r="N3711" i="13"/>
  <c r="N3712" i="13"/>
  <c r="N3713" i="13"/>
  <c r="N3714" i="13"/>
  <c r="N3715" i="13"/>
  <c r="N3716" i="13"/>
  <c r="N3717" i="13"/>
  <c r="N3718" i="13"/>
  <c r="N3719" i="13"/>
  <c r="N3720" i="13"/>
  <c r="N3721" i="13"/>
  <c r="N3722" i="13"/>
  <c r="N3723" i="13"/>
  <c r="N3724" i="13"/>
  <c r="N3725" i="13"/>
  <c r="N3726" i="13"/>
  <c r="N3727" i="13"/>
  <c r="N3728" i="13"/>
  <c r="N3729" i="13"/>
  <c r="N3730" i="13"/>
  <c r="N3731" i="13"/>
  <c r="N3732" i="13"/>
  <c r="N3733" i="13"/>
  <c r="N3734" i="13"/>
  <c r="N3735" i="13"/>
  <c r="N3736" i="13"/>
  <c r="N3737" i="13"/>
  <c r="N3738" i="13"/>
  <c r="N3739" i="13"/>
  <c r="N3740" i="13"/>
  <c r="N3741" i="13"/>
  <c r="N3742" i="13"/>
  <c r="N3743" i="13"/>
  <c r="N3744" i="13"/>
  <c r="N3745" i="13"/>
  <c r="N3746" i="13"/>
  <c r="N3747" i="13"/>
  <c r="N3748" i="13"/>
  <c r="N3749" i="13"/>
  <c r="N3750" i="13"/>
  <c r="N3751" i="13"/>
  <c r="N3752" i="13"/>
  <c r="N3753" i="13"/>
  <c r="N3754" i="13"/>
  <c r="N3755" i="13"/>
  <c r="N3756" i="13"/>
  <c r="N3757" i="13"/>
  <c r="N3758" i="13"/>
  <c r="N3759" i="13"/>
  <c r="N3760" i="13"/>
  <c r="N3761" i="13"/>
  <c r="N3762" i="13"/>
  <c r="N3763" i="13"/>
  <c r="N3764" i="13"/>
  <c r="N3765" i="13"/>
  <c r="N3766" i="13"/>
  <c r="N3767" i="13"/>
  <c r="N3768" i="13"/>
  <c r="N3769" i="13"/>
  <c r="N3770" i="13"/>
  <c r="N3771" i="13"/>
  <c r="N3772" i="13"/>
  <c r="N3773" i="13"/>
  <c r="N3774" i="13"/>
  <c r="N3775" i="13"/>
  <c r="N3776" i="13"/>
  <c r="N3777" i="13"/>
  <c r="N3778" i="13"/>
  <c r="N3779" i="13"/>
  <c r="N3780" i="13"/>
  <c r="N3781" i="13"/>
  <c r="N3782" i="13"/>
  <c r="N3783" i="13"/>
  <c r="N3784" i="13"/>
  <c r="N3785" i="13"/>
  <c r="N3786" i="13"/>
  <c r="N3787" i="13"/>
  <c r="N3788" i="13"/>
  <c r="N3789" i="13"/>
  <c r="N3790" i="13"/>
  <c r="N3791" i="13"/>
  <c r="N3792" i="13"/>
  <c r="N3793" i="13"/>
  <c r="N3794" i="13"/>
  <c r="N3795" i="13"/>
  <c r="N3796" i="13"/>
  <c r="N3797" i="13"/>
  <c r="N3798" i="13"/>
  <c r="N3799" i="13"/>
  <c r="N3800" i="13"/>
  <c r="N3801" i="13"/>
  <c r="N3802" i="13"/>
  <c r="N3803" i="13"/>
  <c r="N3804" i="13"/>
  <c r="N3805" i="13"/>
  <c r="N3806" i="13"/>
  <c r="N3807" i="13"/>
  <c r="N3808" i="13"/>
  <c r="N3809" i="13"/>
  <c r="N3810" i="13"/>
  <c r="N3811" i="13"/>
  <c r="N3812" i="13"/>
  <c r="N3813" i="13"/>
  <c r="N3814" i="13"/>
  <c r="N3815" i="13"/>
  <c r="N3816" i="13"/>
  <c r="N3817" i="13"/>
  <c r="N3818" i="13"/>
  <c r="N3819" i="13"/>
  <c r="N3820" i="13"/>
  <c r="N3821" i="13"/>
  <c r="N3822" i="13"/>
  <c r="N3823" i="13"/>
  <c r="N3824" i="13"/>
  <c r="N3825" i="13"/>
  <c r="N3826" i="13"/>
  <c r="N3827" i="13"/>
  <c r="N3828" i="13"/>
  <c r="N3829" i="13"/>
  <c r="N3830" i="13"/>
  <c r="N3831" i="13"/>
  <c r="N3832" i="13"/>
  <c r="N3833" i="13"/>
  <c r="N3834" i="13"/>
  <c r="N3835" i="13"/>
  <c r="N3836" i="13"/>
  <c r="N3837" i="13"/>
  <c r="N3838" i="13"/>
  <c r="N3839" i="13"/>
  <c r="N3840" i="13"/>
  <c r="N3841" i="13"/>
  <c r="N3842" i="13"/>
  <c r="N3843" i="13"/>
  <c r="N3844" i="13"/>
  <c r="N3845" i="13"/>
  <c r="N3846" i="13"/>
  <c r="N3847" i="13"/>
  <c r="N3848" i="13"/>
  <c r="N3849" i="13"/>
  <c r="N3850" i="13"/>
  <c r="N3851" i="13"/>
  <c r="N3852" i="13"/>
  <c r="N3853" i="13"/>
  <c r="N3854" i="13"/>
  <c r="N3855" i="13"/>
  <c r="N3856" i="13"/>
  <c r="N3857" i="13"/>
  <c r="N3858" i="13"/>
  <c r="N3859" i="13"/>
  <c r="N3860" i="13"/>
  <c r="N3861" i="13"/>
  <c r="N3862" i="13"/>
  <c r="N3863" i="13"/>
  <c r="N3864" i="13"/>
  <c r="N3865" i="13"/>
  <c r="N3866" i="13"/>
  <c r="N3867" i="13"/>
  <c r="N3868" i="13"/>
  <c r="N3869" i="13"/>
  <c r="N3870" i="13"/>
  <c r="N3871" i="13"/>
  <c r="N3872" i="13"/>
  <c r="N3873" i="13"/>
  <c r="N3874" i="13"/>
  <c r="N3875" i="13"/>
  <c r="N3876" i="13"/>
  <c r="N3877" i="13"/>
  <c r="N3878" i="13"/>
  <c r="N3879" i="13"/>
  <c r="N3880" i="13"/>
  <c r="N3881" i="13"/>
  <c r="N3882" i="13"/>
  <c r="N3883" i="13"/>
  <c r="N3884" i="13"/>
  <c r="N3885" i="13"/>
  <c r="N3886" i="13"/>
  <c r="N3887" i="13"/>
  <c r="N3888" i="13"/>
  <c r="N3889" i="13"/>
  <c r="N3890" i="13"/>
  <c r="N3891" i="13"/>
  <c r="N3892" i="13"/>
  <c r="N3893" i="13"/>
  <c r="N3894" i="13"/>
  <c r="N3895" i="13"/>
  <c r="N3896" i="13"/>
  <c r="N3897" i="13"/>
  <c r="N3898" i="13"/>
  <c r="N3899" i="13"/>
  <c r="N3900" i="13"/>
  <c r="N3901" i="13"/>
  <c r="N3902" i="13"/>
  <c r="N3903" i="13"/>
  <c r="N3904" i="13"/>
  <c r="N3905" i="13"/>
  <c r="N3906" i="13"/>
  <c r="N3907" i="13"/>
  <c r="N3908" i="13"/>
  <c r="N3909" i="13"/>
  <c r="N3910" i="13"/>
  <c r="N3911" i="13"/>
  <c r="N3912" i="13"/>
  <c r="N3913" i="13"/>
  <c r="N3914" i="13"/>
  <c r="N3915" i="13"/>
  <c r="N3916" i="13"/>
  <c r="N3917" i="13"/>
  <c r="N3918" i="13"/>
  <c r="N3919" i="13"/>
  <c r="N3920" i="13"/>
  <c r="N3921" i="13"/>
  <c r="N3922" i="13"/>
  <c r="N3923" i="13"/>
  <c r="N3924" i="13"/>
  <c r="N3925" i="13"/>
  <c r="N3926" i="13"/>
  <c r="N3927" i="13"/>
  <c r="N3928" i="13"/>
  <c r="N3929" i="13"/>
  <c r="N3930" i="13"/>
  <c r="N3931" i="13"/>
  <c r="N3932" i="13"/>
  <c r="N3933" i="13"/>
  <c r="N3934" i="13"/>
  <c r="N3935" i="13"/>
  <c r="N3936" i="13"/>
  <c r="N3937" i="13"/>
  <c r="N3938" i="13"/>
  <c r="N3939" i="13"/>
  <c r="N3940" i="13"/>
  <c r="N3941" i="13"/>
  <c r="N3942" i="13"/>
  <c r="N3943" i="13"/>
  <c r="N3944" i="13"/>
  <c r="N3945" i="13"/>
  <c r="N3946" i="13"/>
  <c r="N3947" i="13"/>
  <c r="N3948" i="13"/>
  <c r="N3949" i="13"/>
  <c r="N3950" i="13"/>
  <c r="N3951" i="13"/>
  <c r="N3952" i="13"/>
  <c r="N3953" i="13"/>
  <c r="N3954" i="13"/>
  <c r="N3955" i="13"/>
  <c r="N3956" i="13"/>
  <c r="N3957" i="13"/>
  <c r="N3958" i="13"/>
  <c r="N3959" i="13"/>
  <c r="N3960" i="13"/>
  <c r="N3961" i="13"/>
  <c r="N3962" i="13"/>
  <c r="N3963" i="13"/>
  <c r="N3964" i="13"/>
  <c r="N3965" i="13"/>
  <c r="N3966" i="13"/>
  <c r="N3967" i="13"/>
  <c r="N3968" i="13"/>
  <c r="N3969" i="13"/>
  <c r="N3970" i="13"/>
  <c r="N3971" i="13"/>
  <c r="N3972" i="13"/>
  <c r="N3973" i="13"/>
  <c r="N3974" i="13"/>
  <c r="N3975" i="13"/>
  <c r="N3976" i="13"/>
  <c r="N3977" i="13"/>
  <c r="N3978" i="13"/>
  <c r="N3979" i="13"/>
  <c r="N3980" i="13"/>
  <c r="N3981" i="13"/>
  <c r="N3982" i="13"/>
  <c r="N3983" i="13"/>
  <c r="N3984" i="13"/>
  <c r="N3985" i="13"/>
  <c r="N3986" i="13"/>
  <c r="N3987" i="13"/>
  <c r="N3988" i="13"/>
  <c r="N3989" i="13"/>
  <c r="N3990" i="13"/>
  <c r="N3991" i="13"/>
  <c r="N3992" i="13"/>
  <c r="N3993" i="13"/>
  <c r="N3994" i="13"/>
  <c r="N3995" i="13"/>
  <c r="N3996" i="13"/>
  <c r="N3997" i="13"/>
  <c r="N3998" i="13"/>
  <c r="N3999" i="13"/>
  <c r="N4000" i="13"/>
  <c r="N4001" i="13"/>
  <c r="N4002" i="13"/>
  <c r="N4003" i="13"/>
  <c r="N4004" i="13"/>
  <c r="N4005" i="13"/>
  <c r="N4006" i="13"/>
  <c r="N4007" i="13"/>
  <c r="N4008" i="13"/>
  <c r="N4009" i="13"/>
  <c r="N4010" i="13"/>
  <c r="N4011" i="13"/>
  <c r="N4012" i="13"/>
  <c r="N4013" i="13"/>
  <c r="N4014" i="13"/>
  <c r="N4015" i="13"/>
  <c r="N4016" i="13"/>
  <c r="N4017" i="13"/>
  <c r="N4018" i="13"/>
  <c r="N4019" i="13"/>
  <c r="N4020" i="13"/>
  <c r="N4021" i="13"/>
  <c r="N4022" i="13"/>
  <c r="N4023" i="13"/>
  <c r="N4024" i="13"/>
  <c r="N4025" i="13"/>
  <c r="N4026" i="13"/>
  <c r="N4027" i="13"/>
  <c r="N4028" i="13"/>
  <c r="N4029" i="13"/>
  <c r="N4030" i="13"/>
  <c r="N4031" i="13"/>
  <c r="N4032" i="13"/>
  <c r="N4033" i="13"/>
  <c r="N4034" i="13"/>
  <c r="N4035" i="13"/>
  <c r="N4036" i="13"/>
  <c r="N4037" i="13"/>
  <c r="N4038" i="13"/>
  <c r="N4039" i="13"/>
  <c r="N4040" i="13"/>
  <c r="N4041" i="13"/>
  <c r="N4042" i="13"/>
  <c r="N4043" i="13"/>
  <c r="N4044" i="13"/>
  <c r="N4045" i="13"/>
  <c r="N4046" i="13"/>
  <c r="N4047" i="13"/>
  <c r="N4048" i="13"/>
  <c r="N4049" i="13"/>
  <c r="N4050" i="13"/>
  <c r="N4051" i="13"/>
  <c r="N4052" i="13"/>
  <c r="N4053" i="13"/>
  <c r="N4054" i="13"/>
  <c r="N4055" i="13"/>
  <c r="N4056" i="13"/>
  <c r="N4057" i="13"/>
  <c r="N4058" i="13"/>
  <c r="N4059" i="13"/>
  <c r="N4060" i="13"/>
  <c r="N4061" i="13"/>
  <c r="N4062" i="13"/>
  <c r="N4063" i="13"/>
  <c r="N4064" i="13"/>
  <c r="N4065" i="13"/>
  <c r="N4066" i="13"/>
  <c r="N4067" i="13"/>
  <c r="N4068" i="13"/>
  <c r="N4069" i="13"/>
  <c r="N4070" i="13"/>
  <c r="N4071" i="13"/>
  <c r="N4072" i="13"/>
  <c r="N4073" i="13"/>
  <c r="N4074" i="13"/>
  <c r="N4075" i="13"/>
  <c r="N4076" i="13"/>
  <c r="N4077" i="13"/>
  <c r="N4078" i="13"/>
  <c r="N4079" i="13"/>
  <c r="N4080" i="13"/>
  <c r="N4081" i="13"/>
  <c r="N4082" i="13"/>
  <c r="N4083" i="13"/>
  <c r="N4084" i="13"/>
  <c r="N4085" i="13"/>
  <c r="N4086" i="13"/>
  <c r="N4087" i="13"/>
  <c r="N4088" i="13"/>
  <c r="N4089" i="13"/>
  <c r="N4090" i="13"/>
  <c r="N4091" i="13"/>
  <c r="N4092" i="13"/>
  <c r="N4093" i="13"/>
  <c r="N4094" i="13"/>
  <c r="N4095" i="13"/>
  <c r="N4096" i="13"/>
  <c r="N4097" i="13"/>
  <c r="N4098" i="13"/>
  <c r="N4099" i="13"/>
  <c r="N4100" i="13"/>
  <c r="N4101" i="13"/>
  <c r="N4102" i="13"/>
  <c r="N4103" i="13"/>
  <c r="N4104" i="13"/>
  <c r="N4105" i="13"/>
  <c r="N4106" i="13"/>
  <c r="N4107" i="13"/>
  <c r="N4108" i="13"/>
  <c r="N4109" i="13"/>
  <c r="N4110" i="13"/>
  <c r="N4111" i="13"/>
  <c r="N4112" i="13"/>
  <c r="N4113" i="13"/>
  <c r="N4114" i="13"/>
  <c r="N4115" i="13"/>
  <c r="N4116" i="13"/>
  <c r="N4117" i="13"/>
  <c r="N4118" i="13"/>
  <c r="N4119" i="13"/>
  <c r="N4120" i="13"/>
  <c r="N4121" i="13"/>
  <c r="N4122" i="13"/>
  <c r="N4123" i="13"/>
  <c r="N4124" i="13"/>
  <c r="N4125" i="13"/>
  <c r="N4126" i="13"/>
  <c r="N4127" i="13"/>
  <c r="N4128" i="13"/>
  <c r="N4129" i="13"/>
  <c r="N4130" i="13"/>
  <c r="N4131" i="13"/>
  <c r="N4132" i="13"/>
  <c r="N4133" i="13"/>
  <c r="N4134" i="13"/>
  <c r="N4135" i="13"/>
  <c r="N4136" i="13"/>
  <c r="N4137" i="13"/>
  <c r="N4138" i="13"/>
  <c r="N4139" i="13"/>
  <c r="N4140" i="13"/>
  <c r="N4141" i="13"/>
  <c r="N4142" i="13"/>
  <c r="N4143" i="13"/>
  <c r="N4144" i="13"/>
  <c r="N4145" i="13"/>
  <c r="N4146" i="13"/>
  <c r="N4147" i="13"/>
  <c r="N4148" i="13"/>
  <c r="N4149" i="13"/>
  <c r="N4150" i="13"/>
  <c r="N4151" i="13"/>
  <c r="N4152" i="13"/>
  <c r="N4153" i="13"/>
  <c r="N4154" i="13"/>
  <c r="N4155" i="13"/>
  <c r="N4156" i="13"/>
  <c r="N4157" i="13"/>
  <c r="N4158" i="13"/>
  <c r="N4159" i="13"/>
  <c r="N4160" i="13"/>
  <c r="N4161" i="13"/>
  <c r="N4162" i="13"/>
  <c r="N4163" i="13"/>
  <c r="N4164" i="13"/>
  <c r="N4165" i="13"/>
  <c r="N4166" i="13"/>
  <c r="N4167" i="13"/>
  <c r="N4168" i="13"/>
  <c r="N4169" i="13"/>
  <c r="N4170" i="13"/>
  <c r="N4171" i="13"/>
  <c r="N4172" i="13"/>
  <c r="N4173" i="13"/>
  <c r="N4174" i="13"/>
  <c r="N4175" i="13"/>
  <c r="N4176" i="13"/>
  <c r="N4177" i="13"/>
  <c r="N4178" i="13"/>
  <c r="N4179" i="13"/>
  <c r="N4180" i="13"/>
  <c r="N4181" i="13"/>
  <c r="N4182" i="13"/>
  <c r="N4183" i="13"/>
  <c r="N4184" i="13"/>
  <c r="N4185" i="13"/>
  <c r="N4186" i="13"/>
  <c r="N4187" i="13"/>
  <c r="N4188" i="13"/>
  <c r="N4189" i="13"/>
  <c r="N4190" i="13"/>
  <c r="N4191" i="13"/>
  <c r="N4192" i="13"/>
  <c r="N4193" i="13"/>
  <c r="N4194" i="13"/>
  <c r="N4195" i="13"/>
  <c r="N4196" i="13"/>
  <c r="N4197" i="13"/>
  <c r="N4198" i="13"/>
  <c r="N4199" i="13"/>
  <c r="N4200" i="13"/>
  <c r="N4201" i="13"/>
  <c r="N4202" i="13"/>
  <c r="N4203" i="13"/>
  <c r="N4204" i="13"/>
  <c r="N4205" i="13"/>
  <c r="N4206" i="13"/>
  <c r="N4207" i="13"/>
  <c r="N4208" i="13"/>
  <c r="N4209" i="13"/>
  <c r="N4210" i="13"/>
  <c r="N4211" i="13"/>
  <c r="N4212" i="13"/>
  <c r="N4213" i="13"/>
  <c r="N4214" i="13"/>
  <c r="N4215" i="13"/>
  <c r="N4216" i="13"/>
  <c r="N4217" i="13"/>
  <c r="N4218" i="13"/>
  <c r="N4219" i="13"/>
  <c r="N4220" i="13"/>
  <c r="N4221" i="13"/>
  <c r="N4222" i="13"/>
  <c r="N4223" i="13"/>
  <c r="N4224" i="13"/>
  <c r="N4225" i="13"/>
  <c r="N4226" i="13"/>
  <c r="N4227" i="13"/>
  <c r="N4228" i="13"/>
  <c r="N4229" i="13"/>
  <c r="N4230" i="13"/>
  <c r="N4231" i="13"/>
  <c r="N4232" i="13"/>
  <c r="N4233" i="13"/>
  <c r="N4234" i="13"/>
  <c r="N4235" i="13"/>
  <c r="N4236" i="13"/>
  <c r="N4237" i="13"/>
  <c r="N4238" i="13"/>
  <c r="N4239" i="13"/>
  <c r="N4240" i="13"/>
  <c r="N4241" i="13"/>
  <c r="N4242" i="13"/>
  <c r="N4243" i="13"/>
  <c r="N4244" i="13"/>
  <c r="N4245" i="13"/>
  <c r="N4246" i="13"/>
  <c r="N4247" i="13"/>
  <c r="N4248" i="13"/>
  <c r="N4249" i="13"/>
  <c r="N4250" i="13"/>
  <c r="N4251" i="13"/>
  <c r="N4252" i="13"/>
  <c r="N4253" i="13"/>
  <c r="N4254" i="13"/>
  <c r="N4255" i="13"/>
  <c r="N4256" i="13"/>
  <c r="N4257" i="13"/>
  <c r="N4258" i="13"/>
  <c r="N4259" i="13"/>
  <c r="N4260" i="13"/>
  <c r="N4261" i="13"/>
  <c r="N4262" i="13"/>
  <c r="N4263" i="13"/>
  <c r="N4264" i="13"/>
  <c r="N4265" i="13"/>
  <c r="N4266" i="13"/>
  <c r="N4267" i="13"/>
  <c r="N4268" i="13"/>
  <c r="N4269" i="13"/>
  <c r="N4270" i="13"/>
  <c r="N4271" i="13"/>
  <c r="N4272" i="13"/>
  <c r="N4273" i="13"/>
  <c r="N4274" i="13"/>
  <c r="N4275" i="13"/>
  <c r="N4276" i="13"/>
  <c r="N4277" i="13"/>
  <c r="N4278" i="13"/>
  <c r="N4279" i="13"/>
  <c r="N4280" i="13"/>
  <c r="N4281" i="13"/>
  <c r="N4282" i="13"/>
  <c r="N4283" i="13"/>
  <c r="N4284" i="13"/>
  <c r="N4285" i="13"/>
  <c r="N4286" i="13"/>
  <c r="N4287" i="13"/>
  <c r="N4288" i="13"/>
  <c r="N4289" i="13"/>
  <c r="N4290" i="13"/>
  <c r="N4291" i="13"/>
  <c r="N4292" i="13"/>
  <c r="N4293" i="13"/>
  <c r="N4294" i="13"/>
  <c r="N4295" i="13"/>
  <c r="N4296" i="13"/>
  <c r="N4297" i="13"/>
  <c r="N4298" i="13"/>
  <c r="N4299" i="13"/>
  <c r="N4300" i="13"/>
  <c r="N4301" i="13"/>
  <c r="N4302" i="13"/>
  <c r="N4303" i="13"/>
  <c r="N4304" i="13"/>
  <c r="N4305" i="13"/>
  <c r="N4306" i="13"/>
  <c r="N4307" i="13"/>
  <c r="N4308" i="13"/>
  <c r="N4309" i="13"/>
  <c r="N4310" i="13"/>
  <c r="N4311" i="13"/>
  <c r="N4312" i="13"/>
  <c r="N4313" i="13"/>
  <c r="N4314" i="13"/>
  <c r="N4315" i="13"/>
  <c r="N4316" i="13"/>
  <c r="N4317" i="13"/>
  <c r="N4318" i="13"/>
  <c r="N4319" i="13"/>
  <c r="N4320" i="13"/>
  <c r="N4321" i="13"/>
  <c r="N4322" i="13"/>
  <c r="N4323" i="13"/>
  <c r="N4324" i="13"/>
  <c r="N4325" i="13"/>
  <c r="N4326" i="13"/>
  <c r="N4327" i="13"/>
  <c r="N4328" i="13"/>
  <c r="N4329" i="13"/>
  <c r="N4330" i="13"/>
  <c r="N4331" i="13"/>
  <c r="N4332" i="13"/>
  <c r="N4333" i="13"/>
  <c r="N4334" i="13"/>
  <c r="N4335" i="13"/>
  <c r="N4336" i="13"/>
  <c r="N4337" i="13"/>
  <c r="N4338" i="13"/>
  <c r="N4339" i="13"/>
  <c r="N4340" i="13"/>
  <c r="N4341" i="13"/>
  <c r="N4342" i="13"/>
  <c r="N4343" i="13"/>
  <c r="N4344" i="13"/>
  <c r="N4345" i="13"/>
  <c r="N4346" i="13"/>
  <c r="N4347" i="13"/>
  <c r="N4348" i="13"/>
  <c r="N4349" i="13"/>
  <c r="N4350" i="13"/>
  <c r="N4351" i="13"/>
  <c r="N4352" i="13"/>
  <c r="N4353" i="13"/>
  <c r="N4354" i="13"/>
  <c r="N4355" i="13"/>
  <c r="N4356" i="13"/>
  <c r="N4357" i="13"/>
  <c r="N4358" i="13"/>
  <c r="N4359" i="13"/>
  <c r="N4360" i="13"/>
  <c r="N4361" i="13"/>
  <c r="N4362" i="13"/>
  <c r="N4363" i="13"/>
  <c r="N4364" i="13"/>
  <c r="N4365" i="13"/>
  <c r="N4366" i="13"/>
  <c r="N4367" i="13"/>
  <c r="N4368" i="13"/>
  <c r="N4369" i="13"/>
  <c r="N4370" i="13"/>
  <c r="N4371" i="13"/>
  <c r="N4372" i="13"/>
  <c r="N4373" i="13"/>
  <c r="N4374" i="13"/>
  <c r="N4375" i="13"/>
  <c r="N4376" i="13"/>
  <c r="N4377" i="13"/>
  <c r="N4378" i="13"/>
  <c r="N4379" i="13"/>
  <c r="N4380" i="13"/>
  <c r="N4381" i="13"/>
  <c r="N4382" i="13"/>
  <c r="N4383" i="13"/>
  <c r="N4384" i="13"/>
  <c r="N4385" i="13"/>
  <c r="N4386" i="13"/>
  <c r="N4387" i="13"/>
  <c r="N4388" i="13"/>
  <c r="N4389" i="13"/>
  <c r="N4390" i="13"/>
  <c r="N4391" i="13"/>
  <c r="N4392" i="13"/>
  <c r="N4393" i="13"/>
  <c r="N4394" i="13"/>
  <c r="N4395" i="13"/>
  <c r="N4396" i="13"/>
  <c r="N4397" i="13"/>
  <c r="N4398" i="13"/>
  <c r="N4399" i="13"/>
  <c r="N4400" i="13"/>
  <c r="N4401" i="13"/>
  <c r="N4402" i="13"/>
  <c r="N4403" i="13"/>
  <c r="N4404" i="13"/>
  <c r="N4405" i="13"/>
  <c r="N4406" i="13"/>
  <c r="N4407" i="13"/>
  <c r="N4408" i="13"/>
  <c r="N4409" i="13"/>
  <c r="N4410" i="13"/>
  <c r="N4411" i="13"/>
  <c r="N4412" i="13"/>
  <c r="N4413" i="13"/>
  <c r="N4414" i="13"/>
  <c r="N4415" i="13"/>
  <c r="N4416" i="13"/>
  <c r="N4417" i="13"/>
  <c r="N4418" i="13"/>
  <c r="N4419" i="13"/>
  <c r="N4420" i="13"/>
  <c r="N4421" i="13"/>
  <c r="N4422" i="13"/>
  <c r="N4423" i="13"/>
  <c r="N4424" i="13"/>
  <c r="N4425" i="13"/>
  <c r="N4426" i="13"/>
  <c r="N4427" i="13"/>
  <c r="N4428" i="13"/>
  <c r="N4429" i="13"/>
  <c r="N4430" i="13"/>
  <c r="N4431" i="13"/>
  <c r="N4432" i="13"/>
  <c r="N4433" i="13"/>
  <c r="N4434" i="13"/>
  <c r="N4435" i="13"/>
  <c r="N4436" i="13"/>
  <c r="N4437" i="13"/>
  <c r="N4438" i="13"/>
  <c r="N4439" i="13"/>
  <c r="N4440" i="13"/>
  <c r="N4441" i="13"/>
  <c r="N4442" i="13"/>
  <c r="N4443" i="13"/>
  <c r="N4444" i="13"/>
  <c r="N4445" i="13"/>
  <c r="N4446" i="13"/>
  <c r="N4447" i="13"/>
  <c r="N4448" i="13"/>
  <c r="N4449" i="13"/>
  <c r="N4450" i="13"/>
  <c r="N4451" i="13"/>
  <c r="N4452" i="13"/>
  <c r="N4453" i="13"/>
  <c r="N4454" i="13"/>
  <c r="N4455" i="13"/>
  <c r="N4456" i="13"/>
  <c r="N4457" i="13"/>
  <c r="N4458" i="13"/>
  <c r="N4459" i="13"/>
  <c r="N4460" i="13"/>
  <c r="N4461" i="13"/>
  <c r="N4462" i="13"/>
  <c r="N4463" i="13"/>
  <c r="N4464" i="13"/>
  <c r="N4465" i="13"/>
  <c r="N4466" i="13"/>
  <c r="N4467" i="13"/>
  <c r="N4468" i="13"/>
  <c r="N4469" i="13"/>
  <c r="N4470" i="13"/>
  <c r="N4471" i="13"/>
  <c r="N4472" i="13"/>
  <c r="N4473" i="13"/>
  <c r="N4474" i="13"/>
  <c r="N4475" i="13"/>
  <c r="N4476" i="13"/>
  <c r="N4477" i="13"/>
  <c r="N4478" i="13"/>
  <c r="N4479" i="13"/>
  <c r="N4480" i="13"/>
  <c r="N4481" i="13"/>
  <c r="N4482" i="13"/>
  <c r="N4483" i="13"/>
  <c r="N4484" i="13"/>
  <c r="N4485" i="13"/>
  <c r="N4486" i="13"/>
  <c r="N4487" i="13"/>
  <c r="N4488" i="13"/>
  <c r="N4489" i="13"/>
  <c r="N4490" i="13"/>
  <c r="N4491" i="13"/>
  <c r="N4492" i="13"/>
  <c r="N4493" i="13"/>
  <c r="N4494" i="13"/>
  <c r="N4495" i="13"/>
  <c r="N4496" i="13"/>
  <c r="N4497" i="13"/>
  <c r="N4498" i="13"/>
  <c r="N4499" i="13"/>
  <c r="N4500" i="13"/>
  <c r="N4501" i="13"/>
  <c r="N4502" i="13"/>
  <c r="N4503" i="13"/>
  <c r="N4504" i="13"/>
  <c r="N4505" i="13"/>
  <c r="N4506" i="13"/>
  <c r="N4507" i="13"/>
  <c r="N4508" i="13"/>
  <c r="N4509" i="13"/>
  <c r="N4510" i="13"/>
  <c r="N4511" i="13"/>
  <c r="N4512" i="13"/>
  <c r="N4513" i="13"/>
  <c r="N4514" i="13"/>
  <c r="N4515" i="13"/>
  <c r="N4516" i="13"/>
  <c r="N4517" i="13"/>
  <c r="N4518" i="13"/>
  <c r="N4519" i="13"/>
  <c r="N4520" i="13"/>
  <c r="N4521" i="13"/>
  <c r="N4522" i="13"/>
  <c r="N4523" i="13"/>
  <c r="N4524" i="13"/>
  <c r="N4525" i="13"/>
  <c r="N4526" i="13"/>
  <c r="N4527" i="13"/>
  <c r="N4528" i="13"/>
  <c r="N4529" i="13"/>
  <c r="N4530" i="13"/>
  <c r="N4531" i="13"/>
  <c r="N4532" i="13"/>
  <c r="N4533" i="13"/>
  <c r="N4534" i="13"/>
  <c r="N4535" i="13"/>
  <c r="N4536" i="13"/>
  <c r="N4537" i="13"/>
  <c r="N4538" i="13"/>
  <c r="N4539" i="13"/>
  <c r="N4540" i="13"/>
  <c r="N4541" i="13"/>
  <c r="N4542" i="13"/>
  <c r="N4543" i="13"/>
  <c r="N4544" i="13"/>
  <c r="N4545" i="13"/>
  <c r="N4546" i="13"/>
  <c r="N4547" i="13"/>
  <c r="N4548" i="13"/>
  <c r="N4549" i="13"/>
  <c r="N4550" i="13"/>
  <c r="N4551" i="13"/>
  <c r="N4552" i="13"/>
  <c r="N4553" i="13"/>
  <c r="N4554" i="13"/>
  <c r="N4555" i="13"/>
  <c r="N4556" i="13"/>
  <c r="N4557" i="13"/>
  <c r="N4558" i="13"/>
  <c r="N4559" i="13"/>
  <c r="N4560" i="13"/>
  <c r="N4561" i="13"/>
  <c r="N4562" i="13"/>
  <c r="N4563" i="13"/>
  <c r="N4564" i="13"/>
  <c r="N4565" i="13"/>
  <c r="N4566" i="13"/>
  <c r="N4567" i="13"/>
  <c r="N4568" i="13"/>
  <c r="N4569" i="13"/>
  <c r="N4570" i="13"/>
  <c r="N4571" i="13"/>
  <c r="N4572" i="13"/>
  <c r="N4573" i="13"/>
  <c r="N4574" i="13"/>
  <c r="N4575" i="13"/>
  <c r="N4576" i="13"/>
  <c r="N4577" i="13"/>
  <c r="N4578" i="13"/>
  <c r="N4579" i="13"/>
  <c r="N4580" i="13"/>
  <c r="N4581" i="13"/>
  <c r="N4582" i="13"/>
  <c r="N4583" i="13"/>
  <c r="N4584" i="13"/>
  <c r="N4585" i="13"/>
  <c r="N4586" i="13"/>
  <c r="N4587" i="13"/>
  <c r="N4588" i="13"/>
  <c r="N4589" i="13"/>
  <c r="N4590" i="13"/>
  <c r="N4591" i="13"/>
  <c r="N4592" i="13"/>
  <c r="N4593" i="13"/>
  <c r="N4594" i="13"/>
  <c r="N4595" i="13"/>
  <c r="N4596" i="13"/>
  <c r="N4597" i="13"/>
  <c r="N4598" i="13"/>
  <c r="N4599" i="13"/>
  <c r="N4600" i="13"/>
  <c r="N4601" i="13"/>
  <c r="N4602" i="13"/>
  <c r="N4603" i="13"/>
  <c r="N4604" i="13"/>
  <c r="N4605" i="13"/>
  <c r="N4606" i="13"/>
  <c r="N4607" i="13"/>
  <c r="N4608" i="13"/>
  <c r="N4609" i="13"/>
  <c r="N4610" i="13"/>
  <c r="N4611" i="13"/>
  <c r="N4612" i="13"/>
  <c r="N4613" i="13"/>
  <c r="N4614" i="13"/>
  <c r="N4615" i="13"/>
  <c r="N4616" i="13"/>
  <c r="N4617" i="13"/>
  <c r="N4618" i="13"/>
  <c r="N4619" i="13"/>
  <c r="N4620" i="13"/>
  <c r="N4621" i="13"/>
  <c r="N4622" i="13"/>
  <c r="N4623" i="13"/>
  <c r="N4624" i="13"/>
  <c r="N4625" i="13"/>
  <c r="N4626" i="13"/>
  <c r="N4627" i="13"/>
  <c r="N4628" i="13"/>
  <c r="N4629" i="13"/>
  <c r="N4630" i="13"/>
  <c r="N4631" i="13"/>
  <c r="N4632" i="13"/>
  <c r="N4633" i="13"/>
  <c r="N4634" i="13"/>
  <c r="N4635" i="13"/>
  <c r="N4636" i="13"/>
  <c r="N4637" i="13"/>
  <c r="N4638" i="13"/>
  <c r="N4639" i="13"/>
  <c r="N4640" i="13"/>
  <c r="N4641" i="13"/>
  <c r="N4642" i="13"/>
  <c r="N4643" i="13"/>
  <c r="N4644" i="13"/>
  <c r="N4645" i="13"/>
  <c r="N4646" i="13"/>
  <c r="N4647" i="13"/>
  <c r="N4648" i="13"/>
  <c r="N4649" i="13"/>
  <c r="N4650" i="13"/>
  <c r="N4651" i="13"/>
  <c r="N4652" i="13"/>
  <c r="N4653" i="13"/>
  <c r="N4654" i="13"/>
  <c r="N4655" i="13"/>
  <c r="N4656" i="13"/>
  <c r="N4657" i="13"/>
  <c r="N4658" i="13"/>
  <c r="N4659" i="13"/>
  <c r="N4660" i="13"/>
  <c r="N4661" i="13"/>
  <c r="N4662" i="13"/>
  <c r="N4663" i="13"/>
  <c r="N4664" i="13"/>
  <c r="N4665" i="13"/>
  <c r="N4666" i="13"/>
  <c r="N4667" i="13"/>
  <c r="N4668" i="13"/>
  <c r="N4669" i="13"/>
  <c r="N4670" i="13"/>
  <c r="N4671" i="13"/>
  <c r="N4672" i="13"/>
  <c r="N4673" i="13"/>
  <c r="N4674" i="13"/>
  <c r="N4675" i="13"/>
  <c r="N4676" i="13"/>
  <c r="N4677" i="13"/>
  <c r="N4678" i="13"/>
  <c r="N4679" i="13"/>
  <c r="N4680" i="13"/>
  <c r="N4681" i="13"/>
  <c r="N4682" i="13"/>
  <c r="N4683" i="13"/>
  <c r="N4684" i="13"/>
  <c r="N4685" i="13"/>
  <c r="N4686" i="13"/>
  <c r="N4687" i="13"/>
  <c r="N4688" i="13"/>
  <c r="N4689" i="13"/>
  <c r="N4690" i="13"/>
  <c r="N4691" i="13"/>
  <c r="N4692" i="13"/>
  <c r="N4693" i="13"/>
  <c r="N4694" i="13"/>
  <c r="N4695" i="13"/>
  <c r="N4696" i="13"/>
  <c r="N4697" i="13"/>
  <c r="N4698" i="13"/>
  <c r="N4699" i="13"/>
  <c r="N4700" i="13"/>
  <c r="N4701" i="13"/>
  <c r="N4702" i="13"/>
  <c r="N4703" i="13"/>
  <c r="N4704" i="13"/>
  <c r="N4705" i="13"/>
  <c r="N4706" i="13"/>
  <c r="N4707" i="13"/>
  <c r="N4708" i="13"/>
  <c r="N4709" i="13"/>
  <c r="N4710" i="13"/>
  <c r="N4711" i="13"/>
  <c r="N4712" i="13"/>
  <c r="N4713" i="13"/>
  <c r="N4714" i="13"/>
  <c r="N4715" i="13"/>
  <c r="N4716" i="13"/>
  <c r="N4717" i="13"/>
  <c r="N4718" i="13"/>
  <c r="N4719" i="13"/>
  <c r="N4720" i="13"/>
  <c r="N4721" i="13"/>
  <c r="N4722" i="13"/>
  <c r="N4723" i="13"/>
  <c r="N4724" i="13"/>
  <c r="N4725" i="13"/>
  <c r="N4726" i="13"/>
  <c r="N4727" i="13"/>
  <c r="N4728" i="13"/>
  <c r="N4729" i="13"/>
  <c r="N4730" i="13"/>
  <c r="N4731" i="13"/>
  <c r="N4732" i="13"/>
  <c r="N4733" i="13"/>
  <c r="N4734" i="13"/>
  <c r="N4735" i="13"/>
  <c r="N4736" i="13"/>
  <c r="N4737" i="13"/>
  <c r="N4738" i="13"/>
  <c r="N4739" i="13"/>
  <c r="N4740" i="13"/>
  <c r="N4741" i="13"/>
  <c r="N4742" i="13"/>
  <c r="N4743" i="13"/>
  <c r="N4744" i="13"/>
  <c r="N4745" i="13"/>
  <c r="N4746" i="13"/>
  <c r="N4747" i="13"/>
  <c r="N4748" i="13"/>
  <c r="N4749" i="13"/>
  <c r="N4750" i="13"/>
  <c r="N4751" i="13"/>
  <c r="N4752" i="13"/>
  <c r="N4753" i="13"/>
  <c r="N4754" i="13"/>
  <c r="N4755" i="13"/>
  <c r="N4756" i="13"/>
  <c r="N4757" i="13"/>
  <c r="N4758" i="13"/>
  <c r="N4759" i="13"/>
  <c r="N4760" i="13"/>
  <c r="N4761" i="13"/>
  <c r="N4762" i="13"/>
  <c r="N4763" i="13"/>
  <c r="N4764" i="13"/>
  <c r="N4765" i="13"/>
  <c r="N4766" i="13"/>
  <c r="N4767" i="13"/>
  <c r="N4768" i="13"/>
  <c r="N4769" i="13"/>
  <c r="N4770" i="13"/>
  <c r="N4771" i="13"/>
  <c r="N4772" i="13"/>
  <c r="N4773" i="13"/>
  <c r="N4774" i="13"/>
  <c r="N4775" i="13"/>
  <c r="N4776" i="13"/>
  <c r="N4777" i="13"/>
  <c r="N4778" i="13"/>
  <c r="N4779" i="13"/>
  <c r="N4780" i="13"/>
  <c r="N4781" i="13"/>
  <c r="N4782" i="13"/>
  <c r="N4783" i="13"/>
  <c r="N4784" i="13"/>
  <c r="N4785" i="13"/>
  <c r="N4786" i="13"/>
  <c r="N4787" i="13"/>
  <c r="N4788" i="13"/>
  <c r="N4789" i="13"/>
  <c r="N4790" i="13"/>
  <c r="N4791" i="13"/>
  <c r="N4792" i="13"/>
  <c r="N4793" i="13"/>
  <c r="N4794" i="13"/>
  <c r="N4795" i="13"/>
  <c r="N4796" i="13"/>
  <c r="N4797" i="13"/>
  <c r="N4798" i="13"/>
  <c r="N4799" i="13"/>
  <c r="N4800" i="13"/>
  <c r="N4801" i="13"/>
  <c r="N4802" i="13"/>
  <c r="N4803" i="13"/>
  <c r="N4804" i="13"/>
  <c r="N4805" i="13"/>
  <c r="N4806" i="13"/>
  <c r="N4807" i="13"/>
  <c r="N4808" i="13"/>
  <c r="N4809" i="13"/>
  <c r="N4810" i="13"/>
  <c r="N4811" i="13"/>
  <c r="N4812" i="13"/>
  <c r="N4813" i="13"/>
  <c r="N4814" i="13"/>
  <c r="N4815" i="13"/>
  <c r="N4816" i="13"/>
  <c r="N4817" i="13"/>
  <c r="N4818" i="13"/>
  <c r="N4819" i="13"/>
  <c r="N4820" i="13"/>
  <c r="N4821" i="13"/>
  <c r="N4822" i="13"/>
  <c r="N4823" i="13"/>
  <c r="N4824" i="13"/>
  <c r="N4825" i="13"/>
  <c r="N4826" i="13"/>
  <c r="N4827" i="13"/>
  <c r="N4828" i="13"/>
  <c r="N4829" i="13"/>
  <c r="N4830" i="13"/>
  <c r="N4831" i="13"/>
  <c r="N4832" i="13"/>
  <c r="N4833" i="13"/>
  <c r="N4834" i="13"/>
  <c r="N4835" i="13"/>
  <c r="N4836" i="13"/>
  <c r="N4837" i="13"/>
  <c r="N4838" i="13"/>
  <c r="N4839" i="13"/>
  <c r="N4840" i="13"/>
  <c r="N4841" i="13"/>
  <c r="N4842" i="13"/>
  <c r="N4843" i="13"/>
  <c r="N4844" i="13"/>
  <c r="N4845" i="13"/>
  <c r="N4846" i="13"/>
  <c r="N4847" i="13"/>
  <c r="N4848" i="13"/>
  <c r="N4849" i="13"/>
  <c r="N4850" i="13"/>
  <c r="N4851" i="13"/>
  <c r="N4852" i="13"/>
  <c r="N4853" i="13"/>
  <c r="N4854" i="13"/>
  <c r="N4855" i="13"/>
  <c r="N4856" i="13"/>
  <c r="N4857" i="13"/>
  <c r="N4858" i="13"/>
  <c r="N4859" i="13"/>
  <c r="N4860" i="13"/>
  <c r="N4861" i="13"/>
  <c r="N4862" i="13"/>
  <c r="N4863" i="13"/>
  <c r="N4864" i="13"/>
  <c r="N4865" i="13"/>
  <c r="N4866" i="13"/>
  <c r="N4867" i="13"/>
  <c r="N4868" i="13"/>
  <c r="N4869" i="13"/>
  <c r="N4870" i="13"/>
  <c r="N4871" i="13"/>
  <c r="N4872" i="13"/>
  <c r="N4873" i="13"/>
  <c r="N4874" i="13"/>
  <c r="N4875" i="13"/>
  <c r="N4876" i="13"/>
  <c r="N4877" i="13"/>
  <c r="N4878" i="13"/>
  <c r="N4879" i="13"/>
  <c r="N4880" i="13"/>
  <c r="N4881" i="13"/>
  <c r="N4882" i="13"/>
  <c r="N4883" i="13"/>
  <c r="N4884" i="13"/>
  <c r="N4885" i="13"/>
  <c r="N4886" i="13"/>
  <c r="N4887" i="13"/>
  <c r="N4888" i="13"/>
  <c r="N4889" i="13"/>
  <c r="N4890" i="13"/>
  <c r="N4891" i="13"/>
  <c r="N4892" i="13"/>
  <c r="N4893" i="13"/>
  <c r="N4894" i="13"/>
  <c r="N4895" i="13"/>
  <c r="N4896" i="13"/>
  <c r="N4897" i="13"/>
  <c r="N4898" i="13"/>
  <c r="N4899" i="13"/>
  <c r="N4900" i="13"/>
  <c r="N4901" i="13"/>
  <c r="N4902" i="13"/>
  <c r="N4903" i="13"/>
  <c r="N4904" i="13"/>
  <c r="N4905" i="13"/>
  <c r="N4906" i="13"/>
  <c r="N4907" i="13"/>
  <c r="N4908" i="13"/>
  <c r="N4909" i="13"/>
  <c r="N4910" i="13"/>
  <c r="N4911" i="13"/>
  <c r="N4912" i="13"/>
  <c r="N4913" i="13"/>
  <c r="N4914" i="13"/>
  <c r="N4915" i="13"/>
  <c r="N4916" i="13"/>
  <c r="N4917" i="13"/>
  <c r="N4918" i="13"/>
  <c r="N4919" i="13"/>
  <c r="N4920" i="13"/>
  <c r="N4921" i="13"/>
  <c r="N4922" i="13"/>
  <c r="N4923" i="13"/>
  <c r="N4924" i="13"/>
  <c r="N4925" i="13"/>
  <c r="N4926" i="13"/>
  <c r="N4927" i="13"/>
  <c r="N4928" i="13"/>
  <c r="N4929" i="13"/>
  <c r="N4930" i="13"/>
  <c r="N4931" i="13"/>
  <c r="N4932" i="13"/>
  <c r="N4933" i="13"/>
  <c r="N4934" i="13"/>
  <c r="N4935" i="13"/>
  <c r="N4936" i="13"/>
  <c r="N4937" i="13"/>
  <c r="N4938" i="13"/>
  <c r="N4939" i="13"/>
  <c r="N4940" i="13"/>
  <c r="N4941" i="13"/>
  <c r="N4942" i="13"/>
  <c r="N4943" i="13"/>
  <c r="N4944" i="13"/>
  <c r="N4945" i="13"/>
  <c r="N4946" i="13"/>
  <c r="N4947" i="13"/>
  <c r="N4948" i="13"/>
  <c r="N4949" i="13"/>
  <c r="N4950" i="13"/>
  <c r="N4951" i="13"/>
  <c r="N4952" i="13"/>
  <c r="N4953" i="13"/>
  <c r="N4954" i="13"/>
  <c r="N4955" i="13"/>
  <c r="N4956" i="13"/>
  <c r="N4957" i="13"/>
  <c r="N4958" i="13"/>
  <c r="N4959" i="13"/>
  <c r="N4960" i="13"/>
  <c r="N4961" i="13"/>
  <c r="N4962" i="13"/>
  <c r="N4963" i="13"/>
  <c r="N4964" i="13"/>
  <c r="N4965" i="13"/>
  <c r="N4966" i="13"/>
  <c r="N4967" i="13"/>
  <c r="N4968" i="13"/>
  <c r="N4969" i="13"/>
  <c r="N4970" i="13"/>
  <c r="N4971" i="13"/>
  <c r="N4972" i="13"/>
  <c r="N4973" i="13"/>
  <c r="N4974" i="13"/>
  <c r="N4975" i="13"/>
  <c r="N4976" i="13"/>
  <c r="N4977" i="13"/>
  <c r="N4978" i="13"/>
  <c r="N4979" i="13"/>
  <c r="N4980" i="13"/>
  <c r="N4981" i="13"/>
  <c r="N4982" i="13"/>
  <c r="N4983" i="13"/>
  <c r="N4984" i="13"/>
  <c r="N4985" i="13"/>
  <c r="N4986" i="13"/>
  <c r="N4987" i="13"/>
  <c r="N4988" i="13"/>
  <c r="N4989" i="13"/>
  <c r="N4990" i="13"/>
  <c r="N4991" i="13"/>
  <c r="N4992" i="13"/>
  <c r="N4993" i="13"/>
  <c r="N4994" i="13"/>
  <c r="N4995" i="13"/>
  <c r="N4996" i="13"/>
  <c r="N4997" i="13"/>
  <c r="N4998" i="13"/>
  <c r="N4999" i="13"/>
  <c r="N5000" i="13"/>
  <c r="N5001" i="13"/>
  <c r="N5002" i="13"/>
  <c r="N5003" i="13"/>
  <c r="N5004" i="13"/>
  <c r="N5005" i="13"/>
  <c r="N5006" i="13"/>
  <c r="N5007" i="13"/>
  <c r="N5008" i="13"/>
  <c r="N5009" i="13"/>
  <c r="N5010" i="13"/>
  <c r="N5011" i="13"/>
  <c r="N5012" i="13"/>
  <c r="N5013" i="13"/>
  <c r="N5014" i="13"/>
  <c r="N5015" i="13"/>
  <c r="N5016" i="13"/>
  <c r="N5017" i="13"/>
  <c r="N5018" i="13"/>
  <c r="N5019" i="13"/>
  <c r="N5020" i="13"/>
  <c r="N5021" i="13"/>
  <c r="N5022" i="13"/>
  <c r="N5023" i="13"/>
  <c r="N5024" i="13"/>
  <c r="N5025" i="13"/>
  <c r="N5026" i="13"/>
  <c r="N5027" i="13"/>
  <c r="N5028" i="13"/>
  <c r="N5029" i="13"/>
  <c r="N5030" i="13"/>
  <c r="N5031" i="13"/>
  <c r="N5032" i="13"/>
  <c r="N5033" i="13"/>
  <c r="N5034" i="13"/>
  <c r="N5035" i="13"/>
  <c r="N5036" i="13"/>
  <c r="N5037" i="13"/>
  <c r="N5038" i="13"/>
  <c r="N5039" i="13"/>
  <c r="N5040" i="13"/>
  <c r="N5041" i="13"/>
  <c r="N5042" i="13"/>
  <c r="N5043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970" i="13"/>
  <c r="K2971" i="13"/>
  <c r="K2972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95" i="13"/>
  <c r="K2996" i="13"/>
  <c r="K2997" i="13"/>
  <c r="K2998" i="13"/>
  <c r="K2999" i="13"/>
  <c r="K3000" i="13"/>
  <c r="K3001" i="13"/>
  <c r="K3002" i="13"/>
  <c r="K3003" i="13"/>
  <c r="K3004" i="13"/>
  <c r="K3005" i="13"/>
  <c r="K3006" i="13"/>
  <c r="K3007" i="13"/>
  <c r="K3008" i="13"/>
  <c r="K3009" i="13"/>
  <c r="K3010" i="13"/>
  <c r="K3011" i="13"/>
  <c r="K3012" i="13"/>
  <c r="K3013" i="13"/>
  <c r="K3014" i="13"/>
  <c r="K3015" i="13"/>
  <c r="K3016" i="13"/>
  <c r="K3017" i="13"/>
  <c r="K3018" i="13"/>
  <c r="K3019" i="13"/>
  <c r="K3020" i="13"/>
  <c r="K3021" i="13"/>
  <c r="K3022" i="13"/>
  <c r="K3023" i="13"/>
  <c r="K3024" i="13"/>
  <c r="K3025" i="13"/>
  <c r="K3026" i="13"/>
  <c r="K3027" i="13"/>
  <c r="K3028" i="13"/>
  <c r="K3029" i="13"/>
  <c r="K3030" i="13"/>
  <c r="K3031" i="13"/>
  <c r="K3032" i="13"/>
  <c r="K3033" i="13"/>
  <c r="K3034" i="13"/>
  <c r="K3035" i="13"/>
  <c r="K3036" i="13"/>
  <c r="K3037" i="13"/>
  <c r="K3038" i="13"/>
  <c r="K3039" i="13"/>
  <c r="K3040" i="13"/>
  <c r="K3041" i="13"/>
  <c r="K3042" i="13"/>
  <c r="K3043" i="13"/>
  <c r="K3044" i="13"/>
  <c r="K3045" i="13"/>
  <c r="K3046" i="13"/>
  <c r="K3047" i="13"/>
  <c r="K3048" i="13"/>
  <c r="K3049" i="13"/>
  <c r="K3050" i="13"/>
  <c r="K3051" i="13"/>
  <c r="K3052" i="13"/>
  <c r="K3053" i="13"/>
  <c r="K3054" i="13"/>
  <c r="K3055" i="13"/>
  <c r="K3056" i="13"/>
  <c r="K3057" i="13"/>
  <c r="K3058" i="13"/>
  <c r="K3059" i="13"/>
  <c r="K3060" i="13"/>
  <c r="K3061" i="13"/>
  <c r="K3062" i="13"/>
  <c r="K3063" i="13"/>
  <c r="K3064" i="13"/>
  <c r="K3065" i="13"/>
  <c r="K3066" i="13"/>
  <c r="K3067" i="13"/>
  <c r="K3068" i="13"/>
  <c r="K3069" i="13"/>
  <c r="K3070" i="13"/>
  <c r="K3071" i="13"/>
  <c r="K3072" i="13"/>
  <c r="K3073" i="13"/>
  <c r="K3074" i="13"/>
  <c r="K3075" i="13"/>
  <c r="K3076" i="13"/>
  <c r="K3077" i="13"/>
  <c r="K3078" i="13"/>
  <c r="K3079" i="13"/>
  <c r="K3080" i="13"/>
  <c r="K3081" i="13"/>
  <c r="K3082" i="13"/>
  <c r="K3083" i="13"/>
  <c r="K3084" i="13"/>
  <c r="K3085" i="13"/>
  <c r="K3086" i="13"/>
  <c r="K3087" i="13"/>
  <c r="K3088" i="13"/>
  <c r="K3089" i="13"/>
  <c r="K3090" i="13"/>
  <c r="K3091" i="13"/>
  <c r="K3092" i="13"/>
  <c r="K3093" i="13"/>
  <c r="K3094" i="13"/>
  <c r="K3095" i="13"/>
  <c r="K3096" i="13"/>
  <c r="K3097" i="13"/>
  <c r="K3098" i="13"/>
  <c r="K3099" i="13"/>
  <c r="K3100" i="13"/>
  <c r="K3101" i="13"/>
  <c r="K3102" i="13"/>
  <c r="K3103" i="13"/>
  <c r="K3104" i="13"/>
  <c r="K3105" i="13"/>
  <c r="K3106" i="13"/>
  <c r="K3107" i="13"/>
  <c r="K3108" i="13"/>
  <c r="K3109" i="13"/>
  <c r="K3110" i="13"/>
  <c r="K3111" i="13"/>
  <c r="K3112" i="13"/>
  <c r="K3113" i="13"/>
  <c r="K3114" i="13"/>
  <c r="K3115" i="13"/>
  <c r="K3116" i="13"/>
  <c r="K3117" i="13"/>
  <c r="K3118" i="13"/>
  <c r="K3119" i="13"/>
  <c r="K3120" i="13"/>
  <c r="K3121" i="13"/>
  <c r="K3122" i="13"/>
  <c r="K3123" i="13"/>
  <c r="K3124" i="13"/>
  <c r="K3125" i="13"/>
  <c r="K3126" i="13"/>
  <c r="K3127" i="13"/>
  <c r="K3128" i="13"/>
  <c r="K3129" i="13"/>
  <c r="K3130" i="13"/>
  <c r="K3131" i="13"/>
  <c r="K3132" i="13"/>
  <c r="K3133" i="13"/>
  <c r="K3134" i="13"/>
  <c r="K3135" i="13"/>
  <c r="K3136" i="13"/>
  <c r="K3137" i="13"/>
  <c r="K3138" i="13"/>
  <c r="K3139" i="13"/>
  <c r="K3140" i="13"/>
  <c r="K3141" i="13"/>
  <c r="K3142" i="13"/>
  <c r="K3143" i="13"/>
  <c r="K3144" i="13"/>
  <c r="K3145" i="13"/>
  <c r="K3146" i="13"/>
  <c r="K3147" i="13"/>
  <c r="K3148" i="13"/>
  <c r="K3149" i="13"/>
  <c r="K3150" i="13"/>
  <c r="K3151" i="13"/>
  <c r="K3152" i="13"/>
  <c r="K3153" i="13"/>
  <c r="K3154" i="13"/>
  <c r="K3155" i="13"/>
  <c r="K3156" i="13"/>
  <c r="K3157" i="13"/>
  <c r="K3158" i="13"/>
  <c r="K3159" i="13"/>
  <c r="K3160" i="13"/>
  <c r="K3161" i="13"/>
  <c r="K3162" i="13"/>
  <c r="K3163" i="13"/>
  <c r="K3164" i="13"/>
  <c r="K3165" i="13"/>
  <c r="K3166" i="13"/>
  <c r="K3167" i="13"/>
  <c r="K3168" i="13"/>
  <c r="K3169" i="13"/>
  <c r="K3170" i="13"/>
  <c r="K3171" i="13"/>
  <c r="K3172" i="13"/>
  <c r="K3173" i="13"/>
  <c r="K3174" i="13"/>
  <c r="K3175" i="13"/>
  <c r="K3176" i="13"/>
  <c r="K3177" i="13"/>
  <c r="K3178" i="13"/>
  <c r="K3179" i="13"/>
  <c r="K3180" i="13"/>
  <c r="K3181" i="13"/>
  <c r="K3182" i="13"/>
  <c r="K3183" i="13"/>
  <c r="K3184" i="13"/>
  <c r="K3185" i="13"/>
  <c r="K3186" i="13"/>
  <c r="K3187" i="13"/>
  <c r="K3188" i="13"/>
  <c r="K3189" i="13"/>
  <c r="K3190" i="13"/>
  <c r="K3191" i="13"/>
  <c r="K3192" i="13"/>
  <c r="K3193" i="13"/>
  <c r="K3194" i="13"/>
  <c r="K3195" i="13"/>
  <c r="K3196" i="13"/>
  <c r="K3197" i="13"/>
  <c r="K3198" i="13"/>
  <c r="K3199" i="13"/>
  <c r="K3200" i="13"/>
  <c r="K3201" i="13"/>
  <c r="K3202" i="13"/>
  <c r="K3203" i="13"/>
  <c r="K3204" i="13"/>
  <c r="K3205" i="13"/>
  <c r="K3206" i="13"/>
  <c r="K3207" i="13"/>
  <c r="K3208" i="13"/>
  <c r="K3209" i="13"/>
  <c r="K3210" i="13"/>
  <c r="K3211" i="13"/>
  <c r="K3212" i="13"/>
  <c r="K3213" i="13"/>
  <c r="K3214" i="13"/>
  <c r="K3215" i="13"/>
  <c r="K3216" i="13"/>
  <c r="K3217" i="13"/>
  <c r="K3218" i="13"/>
  <c r="K3219" i="13"/>
  <c r="K3220" i="13"/>
  <c r="K3221" i="13"/>
  <c r="K3222" i="13"/>
  <c r="K3223" i="13"/>
  <c r="K3224" i="13"/>
  <c r="K3225" i="13"/>
  <c r="K3226" i="13"/>
  <c r="K3227" i="13"/>
  <c r="K3228" i="13"/>
  <c r="K3229" i="13"/>
  <c r="K3230" i="13"/>
  <c r="K3231" i="13"/>
  <c r="K3232" i="13"/>
  <c r="K3233" i="13"/>
  <c r="K3234" i="13"/>
  <c r="K3235" i="13"/>
  <c r="K3236" i="13"/>
  <c r="K3237" i="13"/>
  <c r="K3238" i="13"/>
  <c r="K3239" i="13"/>
  <c r="K3240" i="13"/>
  <c r="K3241" i="13"/>
  <c r="K3242" i="13"/>
  <c r="K3243" i="13"/>
  <c r="K3244" i="13"/>
  <c r="K3245" i="13"/>
  <c r="K3246" i="13"/>
  <c r="K3247" i="13"/>
  <c r="K3248" i="13"/>
  <c r="K3249" i="13"/>
  <c r="K3250" i="13"/>
  <c r="K3251" i="13"/>
  <c r="K3252" i="13"/>
  <c r="K3253" i="13"/>
  <c r="K3254" i="13"/>
  <c r="K3255" i="13"/>
  <c r="K3256" i="13"/>
  <c r="K3257" i="13"/>
  <c r="K3258" i="13"/>
  <c r="K3259" i="13"/>
  <c r="K3260" i="13"/>
  <c r="K3261" i="13"/>
  <c r="K3262" i="13"/>
  <c r="K3263" i="13"/>
  <c r="K3264" i="13"/>
  <c r="K3265" i="13"/>
  <c r="K3266" i="13"/>
  <c r="K3267" i="13"/>
  <c r="K3268" i="13"/>
  <c r="K3269" i="13"/>
  <c r="K3270" i="13"/>
  <c r="K3271" i="13"/>
  <c r="K3272" i="13"/>
  <c r="K3273" i="13"/>
  <c r="K3274" i="13"/>
  <c r="K3275" i="13"/>
  <c r="K3276" i="13"/>
  <c r="K3277" i="13"/>
  <c r="K3278" i="13"/>
  <c r="K3279" i="13"/>
  <c r="K3280" i="13"/>
  <c r="K3281" i="13"/>
  <c r="K3282" i="13"/>
  <c r="K3283" i="13"/>
  <c r="K3284" i="13"/>
  <c r="K3285" i="13"/>
  <c r="K3286" i="13"/>
  <c r="K3287" i="13"/>
  <c r="K3288" i="13"/>
  <c r="K3289" i="13"/>
  <c r="K3290" i="13"/>
  <c r="K3291" i="13"/>
  <c r="K3292" i="13"/>
  <c r="K3293" i="13"/>
  <c r="K3294" i="13"/>
  <c r="K3295" i="13"/>
  <c r="K3296" i="13"/>
  <c r="K3297" i="13"/>
  <c r="K3298" i="13"/>
  <c r="K3299" i="13"/>
  <c r="K3300" i="13"/>
  <c r="K3301" i="13"/>
  <c r="K3302" i="13"/>
  <c r="K3303" i="13"/>
  <c r="K3304" i="13"/>
  <c r="K3305" i="13"/>
  <c r="K3306" i="13"/>
  <c r="K3307" i="13"/>
  <c r="K3308" i="13"/>
  <c r="K3309" i="13"/>
  <c r="K3310" i="13"/>
  <c r="K3311" i="13"/>
  <c r="K3312" i="13"/>
  <c r="K3313" i="13"/>
  <c r="K3314" i="13"/>
  <c r="K3315" i="13"/>
  <c r="K3316" i="13"/>
  <c r="K3317" i="13"/>
  <c r="K3318" i="13"/>
  <c r="K3319" i="13"/>
  <c r="K3320" i="13"/>
  <c r="K3321" i="13"/>
  <c r="K3322" i="13"/>
  <c r="K3323" i="13"/>
  <c r="K3324" i="13"/>
  <c r="K3325" i="13"/>
  <c r="K3326" i="13"/>
  <c r="K3327" i="13"/>
  <c r="K3328" i="13"/>
  <c r="K3329" i="13"/>
  <c r="K3330" i="13"/>
  <c r="K3331" i="13"/>
  <c r="K3332" i="13"/>
  <c r="K3333" i="13"/>
  <c r="K3334" i="13"/>
  <c r="K3335" i="13"/>
  <c r="K3336" i="13"/>
  <c r="K3337" i="13"/>
  <c r="K3338" i="13"/>
  <c r="K3339" i="13"/>
  <c r="K3340" i="13"/>
  <c r="K3341" i="13"/>
  <c r="K3342" i="13"/>
  <c r="K3343" i="13"/>
  <c r="K3344" i="13"/>
  <c r="K3345" i="13"/>
  <c r="K3346" i="13"/>
  <c r="K3347" i="13"/>
  <c r="K3348" i="13"/>
  <c r="K3349" i="13"/>
  <c r="K3350" i="13"/>
  <c r="K3351" i="13"/>
  <c r="K3352" i="13"/>
  <c r="K3353" i="13"/>
  <c r="K3354" i="13"/>
  <c r="K3355" i="13"/>
  <c r="K3356" i="13"/>
  <c r="K3357" i="13"/>
  <c r="K3358" i="13"/>
  <c r="K3359" i="13"/>
  <c r="K3360" i="13"/>
  <c r="K3361" i="13"/>
  <c r="K3362" i="13"/>
  <c r="K3363" i="13"/>
  <c r="K3364" i="13"/>
  <c r="K3365" i="13"/>
  <c r="K3366" i="13"/>
  <c r="K3367" i="13"/>
  <c r="K3368" i="13"/>
  <c r="K3369" i="13"/>
  <c r="K3370" i="13"/>
  <c r="K3371" i="13"/>
  <c r="K3372" i="13"/>
  <c r="K3373" i="13"/>
  <c r="K3374" i="13"/>
  <c r="K3375" i="13"/>
  <c r="K3376" i="13"/>
  <c r="K3377" i="13"/>
  <c r="K3378" i="13"/>
  <c r="K3379" i="13"/>
  <c r="K3380" i="13"/>
  <c r="K3381" i="13"/>
  <c r="K3382" i="13"/>
  <c r="K3383" i="13"/>
  <c r="K3384" i="13"/>
  <c r="K3385" i="13"/>
  <c r="K3386" i="13"/>
  <c r="K3387" i="13"/>
  <c r="K3388" i="13"/>
  <c r="K3389" i="13"/>
  <c r="K3390" i="13"/>
  <c r="K3391" i="13"/>
  <c r="K3392" i="13"/>
  <c r="K3393" i="13"/>
  <c r="K3394" i="13"/>
  <c r="K3395" i="13"/>
  <c r="K3396" i="13"/>
  <c r="K3397" i="13"/>
  <c r="K3398" i="13"/>
  <c r="K3399" i="13"/>
  <c r="K3400" i="13"/>
  <c r="K3401" i="13"/>
  <c r="K3402" i="13"/>
  <c r="K3403" i="13"/>
  <c r="K3404" i="13"/>
  <c r="K3405" i="13"/>
  <c r="K3406" i="13"/>
  <c r="K3407" i="13"/>
  <c r="K3408" i="13"/>
  <c r="K3409" i="13"/>
  <c r="K3410" i="13"/>
  <c r="K3411" i="13"/>
  <c r="K3412" i="13"/>
  <c r="K3413" i="13"/>
  <c r="K3414" i="13"/>
  <c r="K3415" i="13"/>
  <c r="K3416" i="13"/>
  <c r="K3417" i="13"/>
  <c r="K3418" i="13"/>
  <c r="K3419" i="13"/>
  <c r="K3420" i="13"/>
  <c r="K3421" i="13"/>
  <c r="K3422" i="13"/>
  <c r="K3423" i="13"/>
  <c r="K3424" i="13"/>
  <c r="K3425" i="13"/>
  <c r="K3426" i="13"/>
  <c r="K3427" i="13"/>
  <c r="K3428" i="13"/>
  <c r="K3429" i="13"/>
  <c r="K3430" i="13"/>
  <c r="K3431" i="13"/>
  <c r="K3432" i="13"/>
  <c r="K3433" i="13"/>
  <c r="K3434" i="13"/>
  <c r="K3435" i="13"/>
  <c r="K3436" i="13"/>
  <c r="K3437" i="13"/>
  <c r="K3438" i="13"/>
  <c r="K3439" i="13"/>
  <c r="K3440" i="13"/>
  <c r="K3441" i="13"/>
  <c r="K3442" i="13"/>
  <c r="K3443" i="13"/>
  <c r="K3444" i="13"/>
  <c r="K3445" i="13"/>
  <c r="K3446" i="13"/>
  <c r="K3447" i="13"/>
  <c r="K3448" i="13"/>
  <c r="K3449" i="13"/>
  <c r="K3450" i="13"/>
  <c r="K3451" i="13"/>
  <c r="K3452" i="13"/>
  <c r="K3453" i="13"/>
  <c r="K3454" i="13"/>
  <c r="K3455" i="13"/>
  <c r="K3456" i="13"/>
  <c r="K3457" i="13"/>
  <c r="K3458" i="13"/>
  <c r="K3459" i="13"/>
  <c r="K3460" i="13"/>
  <c r="K3461" i="13"/>
  <c r="K3462" i="13"/>
  <c r="K3463" i="13"/>
  <c r="K3464" i="13"/>
  <c r="K3465" i="13"/>
  <c r="K3466" i="13"/>
  <c r="K3467" i="13"/>
  <c r="K3468" i="13"/>
  <c r="K3469" i="13"/>
  <c r="K3470" i="13"/>
  <c r="K3471" i="13"/>
  <c r="K3472" i="13"/>
  <c r="K3473" i="13"/>
  <c r="K3474" i="13"/>
  <c r="K3475" i="13"/>
  <c r="K3476" i="13"/>
  <c r="K3477" i="13"/>
  <c r="K3478" i="13"/>
  <c r="K3479" i="13"/>
  <c r="K3480" i="13"/>
  <c r="K3481" i="13"/>
  <c r="K3482" i="13"/>
  <c r="K3483" i="13"/>
  <c r="K3484" i="13"/>
  <c r="K3485" i="13"/>
  <c r="K3486" i="13"/>
  <c r="K3487" i="13"/>
  <c r="K3488" i="13"/>
  <c r="K3489" i="13"/>
  <c r="K3490" i="13"/>
  <c r="K3491" i="13"/>
  <c r="K3492" i="13"/>
  <c r="K3493" i="13"/>
  <c r="K3494" i="13"/>
  <c r="K3495" i="13"/>
  <c r="K3496" i="13"/>
  <c r="K3497" i="13"/>
  <c r="K3498" i="13"/>
  <c r="K3499" i="13"/>
  <c r="K3500" i="13"/>
  <c r="K3501" i="13"/>
  <c r="K3502" i="13"/>
  <c r="K3503" i="13"/>
  <c r="K3504" i="13"/>
  <c r="K3505" i="13"/>
  <c r="K3506" i="13"/>
  <c r="K3507" i="13"/>
  <c r="K3508" i="13"/>
  <c r="K3509" i="13"/>
  <c r="K3510" i="13"/>
  <c r="K3511" i="13"/>
  <c r="K3512" i="13"/>
  <c r="K3513" i="13"/>
  <c r="K3514" i="13"/>
  <c r="K3515" i="13"/>
  <c r="K3516" i="13"/>
  <c r="K3517" i="13"/>
  <c r="K3518" i="13"/>
  <c r="K3519" i="13"/>
  <c r="K3520" i="13"/>
  <c r="K3521" i="13"/>
  <c r="K3522" i="13"/>
  <c r="K3523" i="13"/>
  <c r="K3524" i="13"/>
  <c r="K3525" i="13"/>
  <c r="K3526" i="13"/>
  <c r="K3527" i="13"/>
  <c r="K3528" i="13"/>
  <c r="K3529" i="13"/>
  <c r="K3530" i="13"/>
  <c r="K3531" i="13"/>
  <c r="K3532" i="13"/>
  <c r="K3533" i="13"/>
  <c r="K3534" i="13"/>
  <c r="K3535" i="13"/>
  <c r="K3536" i="13"/>
  <c r="K3537" i="13"/>
  <c r="K3538" i="13"/>
  <c r="K3539" i="13"/>
  <c r="K3540" i="13"/>
  <c r="K3541" i="13"/>
  <c r="K3542" i="13"/>
  <c r="K3543" i="13"/>
  <c r="K3544" i="13"/>
  <c r="K3545" i="13"/>
  <c r="K3546" i="13"/>
  <c r="K3547" i="13"/>
  <c r="K3548" i="13"/>
  <c r="K3549" i="13"/>
  <c r="K3550" i="13"/>
  <c r="K3551" i="13"/>
  <c r="K3552" i="13"/>
  <c r="K3553" i="13"/>
  <c r="K3554" i="13"/>
  <c r="K3555" i="13"/>
  <c r="K3556" i="13"/>
  <c r="K3557" i="13"/>
  <c r="K3558" i="13"/>
  <c r="K3559" i="13"/>
  <c r="K3560" i="13"/>
  <c r="K3561" i="13"/>
  <c r="K3562" i="13"/>
  <c r="K3563" i="13"/>
  <c r="K3564" i="13"/>
  <c r="K3565" i="13"/>
  <c r="K3566" i="13"/>
  <c r="K3567" i="13"/>
  <c r="K3568" i="13"/>
  <c r="K3569" i="13"/>
  <c r="K3570" i="13"/>
  <c r="K3571" i="13"/>
  <c r="K3572" i="13"/>
  <c r="K3573" i="13"/>
  <c r="K3574" i="13"/>
  <c r="K3575" i="13"/>
  <c r="K3576" i="13"/>
  <c r="K3577" i="13"/>
  <c r="K3578" i="13"/>
  <c r="K3579" i="13"/>
  <c r="K3580" i="13"/>
  <c r="K3581" i="13"/>
  <c r="K3582" i="13"/>
  <c r="K3583" i="13"/>
  <c r="K3584" i="13"/>
  <c r="K3585" i="13"/>
  <c r="K3586" i="13"/>
  <c r="K3587" i="13"/>
  <c r="K3588" i="13"/>
  <c r="K3589" i="13"/>
  <c r="K3590" i="13"/>
  <c r="K3591" i="13"/>
  <c r="K3592" i="13"/>
  <c r="K3593" i="13"/>
  <c r="K3594" i="13"/>
  <c r="K3595" i="13"/>
  <c r="K3596" i="13"/>
  <c r="K3597" i="13"/>
  <c r="K3598" i="13"/>
  <c r="K3599" i="13"/>
  <c r="K3600" i="13"/>
  <c r="K3601" i="13"/>
  <c r="K3602" i="13"/>
  <c r="K3603" i="13"/>
  <c r="K3604" i="13"/>
  <c r="K3605" i="13"/>
  <c r="K3606" i="13"/>
  <c r="K3607" i="13"/>
  <c r="K3608" i="13"/>
  <c r="K3609" i="13"/>
  <c r="K3610" i="13"/>
  <c r="K3611" i="13"/>
  <c r="K3612" i="13"/>
  <c r="K3613" i="13"/>
  <c r="K3614" i="13"/>
  <c r="K3615" i="13"/>
  <c r="K3616" i="13"/>
  <c r="K3617" i="13"/>
  <c r="K3618" i="13"/>
  <c r="K3619" i="13"/>
  <c r="K3620" i="13"/>
  <c r="K3621" i="13"/>
  <c r="K3622" i="13"/>
  <c r="K3623" i="13"/>
  <c r="K3624" i="13"/>
  <c r="K3625" i="13"/>
  <c r="K3626" i="13"/>
  <c r="K3627" i="13"/>
  <c r="K3628" i="13"/>
  <c r="K3629" i="13"/>
  <c r="K3630" i="13"/>
  <c r="K3631" i="13"/>
  <c r="K3632" i="13"/>
  <c r="K3633" i="13"/>
  <c r="K3634" i="13"/>
  <c r="K3635" i="13"/>
  <c r="K3636" i="13"/>
  <c r="K3637" i="13"/>
  <c r="K3638" i="13"/>
  <c r="K3639" i="13"/>
  <c r="K3640" i="13"/>
  <c r="K3641" i="13"/>
  <c r="K3642" i="13"/>
  <c r="K3643" i="13"/>
  <c r="K3644" i="13"/>
  <c r="K3645" i="13"/>
  <c r="K3646" i="13"/>
  <c r="K3647" i="13"/>
  <c r="K3648" i="13"/>
  <c r="K3649" i="13"/>
  <c r="K3650" i="13"/>
  <c r="K3651" i="13"/>
  <c r="K3652" i="13"/>
  <c r="K3653" i="13"/>
  <c r="K3654" i="13"/>
  <c r="K3655" i="13"/>
  <c r="K3656" i="13"/>
  <c r="K3657" i="13"/>
  <c r="K3658" i="13"/>
  <c r="K3659" i="13"/>
  <c r="K3660" i="13"/>
  <c r="K3661" i="13"/>
  <c r="K3662" i="13"/>
  <c r="K3663" i="13"/>
  <c r="K3664" i="13"/>
  <c r="K3665" i="13"/>
  <c r="K3666" i="13"/>
  <c r="K3667" i="13"/>
  <c r="K3668" i="13"/>
  <c r="K3669" i="13"/>
  <c r="K3670" i="13"/>
  <c r="K3671" i="13"/>
  <c r="K3672" i="13"/>
  <c r="K3673" i="13"/>
  <c r="K3674" i="13"/>
  <c r="K3675" i="13"/>
  <c r="K3676" i="13"/>
  <c r="K3677" i="13"/>
  <c r="K3678" i="13"/>
  <c r="K3679" i="13"/>
  <c r="K3680" i="13"/>
  <c r="K3681" i="13"/>
  <c r="K3682" i="13"/>
  <c r="K3683" i="13"/>
  <c r="K3684" i="13"/>
  <c r="K3685" i="13"/>
  <c r="K3686" i="13"/>
  <c r="K3687" i="13"/>
  <c r="K3688" i="13"/>
  <c r="K3689" i="13"/>
  <c r="K3690" i="13"/>
  <c r="K3691" i="13"/>
  <c r="K3692" i="13"/>
  <c r="K3693" i="13"/>
  <c r="K3694" i="13"/>
  <c r="K3695" i="13"/>
  <c r="K3696" i="13"/>
  <c r="K3697" i="13"/>
  <c r="K3698" i="13"/>
  <c r="K3699" i="13"/>
  <c r="K3700" i="13"/>
  <c r="K3701" i="13"/>
  <c r="K3702" i="13"/>
  <c r="K3703" i="13"/>
  <c r="K3704" i="13"/>
  <c r="K3705" i="13"/>
  <c r="K3706" i="13"/>
  <c r="K3707" i="13"/>
  <c r="K3708" i="13"/>
  <c r="K3709" i="13"/>
  <c r="K3710" i="13"/>
  <c r="K3711" i="13"/>
  <c r="K3712" i="13"/>
  <c r="K3713" i="13"/>
  <c r="K3714" i="13"/>
  <c r="K3715" i="13"/>
  <c r="K3716" i="13"/>
  <c r="K3717" i="13"/>
  <c r="K3718" i="13"/>
  <c r="K3719" i="13"/>
  <c r="K3720" i="13"/>
  <c r="K3721" i="13"/>
  <c r="K3722" i="13"/>
  <c r="K3723" i="13"/>
  <c r="K3724" i="13"/>
  <c r="K3725" i="13"/>
  <c r="K3726" i="13"/>
  <c r="K3727" i="13"/>
  <c r="K3728" i="13"/>
  <c r="K3729" i="13"/>
  <c r="K3730" i="13"/>
  <c r="K3731" i="13"/>
  <c r="K3732" i="13"/>
  <c r="K3733" i="13"/>
  <c r="K3734" i="13"/>
  <c r="K3735" i="13"/>
  <c r="K3736" i="13"/>
  <c r="K3737" i="13"/>
  <c r="K3738" i="13"/>
  <c r="K3739" i="13"/>
  <c r="K3740" i="13"/>
  <c r="K3741" i="13"/>
  <c r="K3742" i="13"/>
  <c r="K3743" i="13"/>
  <c r="K3744" i="13"/>
  <c r="K3745" i="13"/>
  <c r="K3746" i="13"/>
  <c r="K3747" i="13"/>
  <c r="K3748" i="13"/>
  <c r="K3749" i="13"/>
  <c r="K3750" i="13"/>
  <c r="K3751" i="13"/>
  <c r="K3752" i="13"/>
  <c r="K3753" i="13"/>
  <c r="K3754" i="13"/>
  <c r="K3755" i="13"/>
  <c r="K3756" i="13"/>
  <c r="K3757" i="13"/>
  <c r="K3758" i="13"/>
  <c r="K3759" i="13"/>
  <c r="K3760" i="13"/>
  <c r="K3761" i="13"/>
  <c r="K3762" i="13"/>
  <c r="K3763" i="13"/>
  <c r="K3764" i="13"/>
  <c r="K3765" i="13"/>
  <c r="K3766" i="13"/>
  <c r="K3767" i="13"/>
  <c r="K3768" i="13"/>
  <c r="K3769" i="13"/>
  <c r="K3770" i="13"/>
  <c r="K3771" i="13"/>
  <c r="K3772" i="13"/>
  <c r="K3773" i="13"/>
  <c r="K3774" i="13"/>
  <c r="K3775" i="13"/>
  <c r="K3776" i="13"/>
  <c r="K3777" i="13"/>
  <c r="K3778" i="13"/>
  <c r="K3779" i="13"/>
  <c r="K3780" i="13"/>
  <c r="K3781" i="13"/>
  <c r="K3782" i="13"/>
  <c r="K3783" i="13"/>
  <c r="K3784" i="13"/>
  <c r="K3785" i="13"/>
  <c r="K3786" i="13"/>
  <c r="K3787" i="13"/>
  <c r="K3788" i="13"/>
  <c r="K3789" i="13"/>
  <c r="K3790" i="13"/>
  <c r="K3791" i="13"/>
  <c r="K3792" i="13"/>
  <c r="K3793" i="13"/>
  <c r="K3794" i="13"/>
  <c r="K3795" i="13"/>
  <c r="K3796" i="13"/>
  <c r="K3797" i="13"/>
  <c r="K3798" i="13"/>
  <c r="K3799" i="13"/>
  <c r="K3800" i="13"/>
  <c r="K3801" i="13"/>
  <c r="K3802" i="13"/>
  <c r="K3803" i="13"/>
  <c r="K3804" i="13"/>
  <c r="K3805" i="13"/>
  <c r="K3806" i="13"/>
  <c r="K3807" i="13"/>
  <c r="K3808" i="13"/>
  <c r="K3809" i="13"/>
  <c r="K3810" i="13"/>
  <c r="K3811" i="13"/>
  <c r="K3812" i="13"/>
  <c r="K3813" i="13"/>
  <c r="K3814" i="13"/>
  <c r="K3815" i="13"/>
  <c r="K3816" i="13"/>
  <c r="K3817" i="13"/>
  <c r="K3818" i="13"/>
  <c r="K3819" i="13"/>
  <c r="K3820" i="13"/>
  <c r="K3821" i="13"/>
  <c r="K3822" i="13"/>
  <c r="K3823" i="13"/>
  <c r="K3824" i="13"/>
  <c r="K3825" i="13"/>
  <c r="K3826" i="13"/>
  <c r="K3827" i="13"/>
  <c r="K3828" i="13"/>
  <c r="K3829" i="13"/>
  <c r="K3830" i="13"/>
  <c r="K3831" i="13"/>
  <c r="K3832" i="13"/>
  <c r="K3833" i="13"/>
  <c r="K3834" i="13"/>
  <c r="K3835" i="13"/>
  <c r="K3836" i="13"/>
  <c r="K3837" i="13"/>
  <c r="K3838" i="13"/>
  <c r="K3839" i="13"/>
  <c r="K3840" i="13"/>
  <c r="K3841" i="13"/>
  <c r="K3842" i="13"/>
  <c r="K3843" i="13"/>
  <c r="K3844" i="13"/>
  <c r="K3845" i="13"/>
  <c r="K3846" i="13"/>
  <c r="K3847" i="13"/>
  <c r="K3848" i="13"/>
  <c r="K3849" i="13"/>
  <c r="K3850" i="13"/>
  <c r="K3851" i="13"/>
  <c r="K3852" i="13"/>
  <c r="K3853" i="13"/>
  <c r="K3854" i="13"/>
  <c r="K3855" i="13"/>
  <c r="K3856" i="13"/>
  <c r="K3857" i="13"/>
  <c r="K3858" i="13"/>
  <c r="K3859" i="13"/>
  <c r="K3860" i="13"/>
  <c r="K3861" i="13"/>
  <c r="K3862" i="13"/>
  <c r="K3863" i="13"/>
  <c r="K3864" i="13"/>
  <c r="K3865" i="13"/>
  <c r="K3866" i="13"/>
  <c r="K3867" i="13"/>
  <c r="K3868" i="13"/>
  <c r="K3869" i="13"/>
  <c r="K3870" i="13"/>
  <c r="K3871" i="13"/>
  <c r="K3872" i="13"/>
  <c r="K3873" i="13"/>
  <c r="K3874" i="13"/>
  <c r="K3875" i="13"/>
  <c r="K3876" i="13"/>
  <c r="K3877" i="13"/>
  <c r="K3878" i="13"/>
  <c r="K3879" i="13"/>
  <c r="K3880" i="13"/>
  <c r="K3881" i="13"/>
  <c r="K3882" i="13"/>
  <c r="K3883" i="13"/>
  <c r="K3884" i="13"/>
  <c r="K3885" i="13"/>
  <c r="K3886" i="13"/>
  <c r="K3887" i="13"/>
  <c r="K3888" i="13"/>
  <c r="K3889" i="13"/>
  <c r="K3890" i="13"/>
  <c r="K3891" i="13"/>
  <c r="K3892" i="13"/>
  <c r="K3893" i="13"/>
  <c r="K3894" i="13"/>
  <c r="K3895" i="13"/>
  <c r="K3896" i="13"/>
  <c r="K3897" i="13"/>
  <c r="K3898" i="13"/>
  <c r="K3899" i="13"/>
  <c r="K3900" i="13"/>
  <c r="K3901" i="13"/>
  <c r="K3902" i="13"/>
  <c r="K3903" i="13"/>
  <c r="K3904" i="13"/>
  <c r="K3905" i="13"/>
  <c r="K3906" i="13"/>
  <c r="K3907" i="13"/>
  <c r="K3908" i="13"/>
  <c r="K3909" i="13"/>
  <c r="K3910" i="13"/>
  <c r="K3911" i="13"/>
  <c r="K3912" i="13"/>
  <c r="K3913" i="13"/>
  <c r="K3914" i="13"/>
  <c r="K3915" i="13"/>
  <c r="K3916" i="13"/>
  <c r="K3917" i="13"/>
  <c r="K3918" i="13"/>
  <c r="K3919" i="13"/>
  <c r="K3920" i="13"/>
  <c r="K3921" i="13"/>
  <c r="K3922" i="13"/>
  <c r="K3923" i="13"/>
  <c r="K3924" i="13"/>
  <c r="K3925" i="13"/>
  <c r="K3926" i="13"/>
  <c r="K3927" i="13"/>
  <c r="K3928" i="13"/>
  <c r="K3929" i="13"/>
  <c r="K3930" i="13"/>
  <c r="K3931" i="13"/>
  <c r="K3932" i="13"/>
  <c r="K3933" i="13"/>
  <c r="K3934" i="13"/>
  <c r="K3935" i="13"/>
  <c r="K3936" i="13"/>
  <c r="K3937" i="13"/>
  <c r="K3938" i="13"/>
  <c r="K3939" i="13"/>
  <c r="K3940" i="13"/>
  <c r="K3941" i="13"/>
  <c r="K3942" i="13"/>
  <c r="K3943" i="13"/>
  <c r="K3944" i="13"/>
  <c r="K3945" i="13"/>
  <c r="K3946" i="13"/>
  <c r="K3947" i="13"/>
  <c r="K3948" i="13"/>
  <c r="K3949" i="13"/>
  <c r="K3950" i="13"/>
  <c r="K3951" i="13"/>
  <c r="K3952" i="13"/>
  <c r="K3953" i="13"/>
  <c r="K3954" i="13"/>
  <c r="K3955" i="13"/>
  <c r="K3956" i="13"/>
  <c r="K3957" i="13"/>
  <c r="K3958" i="13"/>
  <c r="K3959" i="13"/>
  <c r="K3960" i="13"/>
  <c r="K3961" i="13"/>
  <c r="K3962" i="13"/>
  <c r="K3963" i="13"/>
  <c r="K3964" i="13"/>
  <c r="K3965" i="13"/>
  <c r="K3966" i="13"/>
  <c r="K3967" i="13"/>
  <c r="K3968" i="13"/>
  <c r="K3969" i="13"/>
  <c r="K3970" i="13"/>
  <c r="K3971" i="13"/>
  <c r="K3972" i="13"/>
  <c r="K3973" i="13"/>
  <c r="K3974" i="13"/>
  <c r="K3975" i="13"/>
  <c r="K3976" i="13"/>
  <c r="K3977" i="13"/>
  <c r="K3978" i="13"/>
  <c r="K3979" i="13"/>
  <c r="K3980" i="13"/>
  <c r="K3981" i="13"/>
  <c r="K3982" i="13"/>
  <c r="K3983" i="13"/>
  <c r="K3984" i="13"/>
  <c r="K3985" i="13"/>
  <c r="K3986" i="13"/>
  <c r="K3987" i="13"/>
  <c r="K3988" i="13"/>
  <c r="K3989" i="13"/>
  <c r="K3990" i="13"/>
  <c r="K3991" i="13"/>
  <c r="K3992" i="13"/>
  <c r="K3993" i="13"/>
  <c r="K3994" i="13"/>
  <c r="K3995" i="13"/>
  <c r="K3996" i="13"/>
  <c r="K3997" i="13"/>
  <c r="K3998" i="13"/>
  <c r="K3999" i="13"/>
  <c r="K4000" i="13"/>
  <c r="K4001" i="13"/>
  <c r="K4002" i="13"/>
  <c r="K4003" i="13"/>
  <c r="K4004" i="13"/>
  <c r="K4005" i="13"/>
  <c r="K4006" i="13"/>
  <c r="K4007" i="13"/>
  <c r="K4008" i="13"/>
  <c r="K4009" i="13"/>
  <c r="K4010" i="13"/>
  <c r="K4011" i="13"/>
  <c r="K4012" i="13"/>
  <c r="K4013" i="13"/>
  <c r="K4014" i="13"/>
  <c r="K4015" i="13"/>
  <c r="K4016" i="13"/>
  <c r="K4017" i="13"/>
  <c r="K4018" i="13"/>
  <c r="K4019" i="13"/>
  <c r="K4020" i="13"/>
  <c r="K4021" i="13"/>
  <c r="K4022" i="13"/>
  <c r="K4023" i="13"/>
  <c r="K4024" i="13"/>
  <c r="K4025" i="13"/>
  <c r="K4026" i="13"/>
  <c r="K4027" i="13"/>
  <c r="K4028" i="13"/>
  <c r="K4029" i="13"/>
  <c r="K4030" i="13"/>
  <c r="K4031" i="13"/>
  <c r="K4032" i="13"/>
  <c r="K4033" i="13"/>
  <c r="K4034" i="13"/>
  <c r="K4035" i="13"/>
  <c r="K4036" i="13"/>
  <c r="K4037" i="13"/>
  <c r="K4038" i="13"/>
  <c r="K4039" i="13"/>
  <c r="K4040" i="13"/>
  <c r="K4041" i="13"/>
  <c r="K4042" i="13"/>
  <c r="K4043" i="13"/>
  <c r="K4044" i="13"/>
  <c r="K4045" i="13"/>
  <c r="K4046" i="13"/>
  <c r="K4047" i="13"/>
  <c r="K4048" i="13"/>
  <c r="K4049" i="13"/>
  <c r="K4050" i="13"/>
  <c r="K4051" i="13"/>
  <c r="K4052" i="13"/>
  <c r="K4053" i="13"/>
  <c r="K4054" i="13"/>
  <c r="K4055" i="13"/>
  <c r="K4056" i="13"/>
  <c r="K4057" i="13"/>
  <c r="K4058" i="13"/>
  <c r="K4059" i="13"/>
  <c r="K4060" i="13"/>
  <c r="K4061" i="13"/>
  <c r="K4062" i="13"/>
  <c r="K4063" i="13"/>
  <c r="K4064" i="13"/>
  <c r="K4065" i="13"/>
  <c r="K4066" i="13"/>
  <c r="K4067" i="13"/>
  <c r="K4068" i="13"/>
  <c r="K4069" i="13"/>
  <c r="K4070" i="13"/>
  <c r="K4071" i="13"/>
  <c r="K4072" i="13"/>
  <c r="K4073" i="13"/>
  <c r="K4074" i="13"/>
  <c r="K4075" i="13"/>
  <c r="K4076" i="13"/>
  <c r="K4077" i="13"/>
  <c r="K4078" i="13"/>
  <c r="K4079" i="13"/>
  <c r="K4080" i="13"/>
  <c r="K4081" i="13"/>
  <c r="K4082" i="13"/>
  <c r="K4083" i="13"/>
  <c r="K4084" i="13"/>
  <c r="K4085" i="13"/>
  <c r="K4086" i="13"/>
  <c r="K4087" i="13"/>
  <c r="K4088" i="13"/>
  <c r="K4089" i="13"/>
  <c r="K4090" i="13"/>
  <c r="K4091" i="13"/>
  <c r="K4092" i="13"/>
  <c r="K4093" i="13"/>
  <c r="K4094" i="13"/>
  <c r="K4095" i="13"/>
  <c r="K4096" i="13"/>
  <c r="K4097" i="13"/>
  <c r="K4098" i="13"/>
  <c r="K4099" i="13"/>
  <c r="K4100" i="13"/>
  <c r="K4101" i="13"/>
  <c r="K4102" i="13"/>
  <c r="K4103" i="13"/>
  <c r="K4104" i="13"/>
  <c r="K4105" i="13"/>
  <c r="K4106" i="13"/>
  <c r="K4107" i="13"/>
  <c r="K4108" i="13"/>
  <c r="K4109" i="13"/>
  <c r="K4110" i="13"/>
  <c r="K4111" i="13"/>
  <c r="K4112" i="13"/>
  <c r="K4113" i="13"/>
  <c r="K4114" i="13"/>
  <c r="K4115" i="13"/>
  <c r="K4116" i="13"/>
  <c r="K4117" i="13"/>
  <c r="K4118" i="13"/>
  <c r="K4119" i="13"/>
  <c r="K4120" i="13"/>
  <c r="K4121" i="13"/>
  <c r="K4122" i="13"/>
  <c r="K4123" i="13"/>
  <c r="K4124" i="13"/>
  <c r="K4125" i="13"/>
  <c r="K4126" i="13"/>
  <c r="K4127" i="13"/>
  <c r="K4128" i="13"/>
  <c r="K4129" i="13"/>
  <c r="K4130" i="13"/>
  <c r="K4131" i="13"/>
  <c r="K4132" i="13"/>
  <c r="K4133" i="13"/>
  <c r="K4134" i="13"/>
  <c r="K4135" i="13"/>
  <c r="K4136" i="13"/>
  <c r="K4137" i="13"/>
  <c r="K4138" i="13"/>
  <c r="K4139" i="13"/>
  <c r="K4140" i="13"/>
  <c r="K4141" i="13"/>
  <c r="K4142" i="13"/>
  <c r="K4143" i="13"/>
  <c r="K4144" i="13"/>
  <c r="K4145" i="13"/>
  <c r="K4146" i="13"/>
  <c r="K4147" i="13"/>
  <c r="K4148" i="13"/>
  <c r="K4149" i="13"/>
  <c r="K4150" i="13"/>
  <c r="K4151" i="13"/>
  <c r="K4152" i="13"/>
  <c r="K4153" i="13"/>
  <c r="K4154" i="13"/>
  <c r="K4155" i="13"/>
  <c r="K4156" i="13"/>
  <c r="K4157" i="13"/>
  <c r="K4158" i="13"/>
  <c r="K4159" i="13"/>
  <c r="K4160" i="13"/>
  <c r="K4161" i="13"/>
  <c r="K4162" i="13"/>
  <c r="K4163" i="13"/>
  <c r="K4164" i="13"/>
  <c r="K4165" i="13"/>
  <c r="K4166" i="13"/>
  <c r="K4167" i="13"/>
  <c r="K4168" i="13"/>
  <c r="K4169" i="13"/>
  <c r="K4170" i="13"/>
  <c r="K4171" i="13"/>
  <c r="K4172" i="13"/>
  <c r="K4173" i="13"/>
  <c r="K4174" i="13"/>
  <c r="K4175" i="13"/>
  <c r="K4176" i="13"/>
  <c r="K4177" i="13"/>
  <c r="K4178" i="13"/>
  <c r="K4179" i="13"/>
  <c r="K4180" i="13"/>
  <c r="K4181" i="13"/>
  <c r="K4182" i="13"/>
  <c r="K4183" i="13"/>
  <c r="K4184" i="13"/>
  <c r="K4185" i="13"/>
  <c r="K4186" i="13"/>
  <c r="K4187" i="13"/>
  <c r="K4188" i="13"/>
  <c r="K4189" i="13"/>
  <c r="K4190" i="13"/>
  <c r="K4191" i="13"/>
  <c r="K4192" i="13"/>
  <c r="K4193" i="13"/>
  <c r="K4194" i="13"/>
  <c r="K4195" i="13"/>
  <c r="K4196" i="13"/>
  <c r="K4197" i="13"/>
  <c r="K4198" i="13"/>
  <c r="K4199" i="13"/>
  <c r="K4200" i="13"/>
  <c r="K4201" i="13"/>
  <c r="K4202" i="13"/>
  <c r="K4203" i="13"/>
  <c r="K4204" i="13"/>
  <c r="K4205" i="13"/>
  <c r="K4206" i="13"/>
  <c r="K4207" i="13"/>
  <c r="K4208" i="13"/>
  <c r="K4209" i="13"/>
  <c r="K4210" i="13"/>
  <c r="K4211" i="13"/>
  <c r="K4212" i="13"/>
  <c r="K4213" i="13"/>
  <c r="K4214" i="13"/>
  <c r="K4215" i="13"/>
  <c r="K4216" i="13"/>
  <c r="K4217" i="13"/>
  <c r="K4218" i="13"/>
  <c r="K4219" i="13"/>
  <c r="K4220" i="13"/>
  <c r="K4221" i="13"/>
  <c r="K4222" i="13"/>
  <c r="K4223" i="13"/>
  <c r="K4224" i="13"/>
  <c r="K4225" i="13"/>
  <c r="K4226" i="13"/>
  <c r="K4227" i="13"/>
  <c r="K4228" i="13"/>
  <c r="K4229" i="13"/>
  <c r="K4230" i="13"/>
  <c r="K4231" i="13"/>
  <c r="K4232" i="13"/>
  <c r="K4233" i="13"/>
  <c r="K4234" i="13"/>
  <c r="K4235" i="13"/>
  <c r="K4236" i="13"/>
  <c r="K4237" i="13"/>
  <c r="K4238" i="13"/>
  <c r="K4239" i="13"/>
  <c r="K4240" i="13"/>
  <c r="K4241" i="13"/>
  <c r="K4242" i="13"/>
  <c r="K4243" i="13"/>
  <c r="K4244" i="13"/>
  <c r="K4245" i="13"/>
  <c r="K4246" i="13"/>
  <c r="K4247" i="13"/>
  <c r="K4248" i="13"/>
  <c r="K4249" i="13"/>
  <c r="K4250" i="13"/>
  <c r="K4251" i="13"/>
  <c r="K4252" i="13"/>
  <c r="K4253" i="13"/>
  <c r="K4254" i="13"/>
  <c r="K4255" i="13"/>
  <c r="K4256" i="13"/>
  <c r="K4257" i="13"/>
  <c r="K4258" i="13"/>
  <c r="K4259" i="13"/>
  <c r="K4260" i="13"/>
  <c r="K4261" i="13"/>
  <c r="K4262" i="13"/>
  <c r="K4263" i="13"/>
  <c r="K4264" i="13"/>
  <c r="K4265" i="13"/>
  <c r="K4266" i="13"/>
  <c r="K4267" i="13"/>
  <c r="K4268" i="13"/>
  <c r="K4269" i="13"/>
  <c r="K4270" i="13"/>
  <c r="K4271" i="13"/>
  <c r="K4272" i="13"/>
  <c r="K4273" i="13"/>
  <c r="K4274" i="13"/>
  <c r="K4275" i="13"/>
  <c r="K4276" i="13"/>
  <c r="K4277" i="13"/>
  <c r="K4278" i="13"/>
  <c r="K4279" i="13"/>
  <c r="K4280" i="13"/>
  <c r="K4281" i="13"/>
  <c r="K4282" i="13"/>
  <c r="K4283" i="13"/>
  <c r="K4284" i="13"/>
  <c r="K4285" i="13"/>
  <c r="K4286" i="13"/>
  <c r="K4287" i="13"/>
  <c r="K4288" i="13"/>
  <c r="K4289" i="13"/>
  <c r="K4290" i="13"/>
  <c r="K4291" i="13"/>
  <c r="K4292" i="13"/>
  <c r="K4293" i="13"/>
  <c r="K4294" i="13"/>
  <c r="K4295" i="13"/>
  <c r="K4296" i="13"/>
  <c r="K4297" i="13"/>
  <c r="K4298" i="13"/>
  <c r="K4299" i="13"/>
  <c r="K4300" i="13"/>
  <c r="K4301" i="13"/>
  <c r="K4302" i="13"/>
  <c r="K4303" i="13"/>
  <c r="K4304" i="13"/>
  <c r="K4305" i="13"/>
  <c r="K4306" i="13"/>
  <c r="K4307" i="13"/>
  <c r="K4308" i="13"/>
  <c r="K4309" i="13"/>
  <c r="K4310" i="13"/>
  <c r="K4311" i="13"/>
  <c r="K4312" i="13"/>
  <c r="K4313" i="13"/>
  <c r="K4314" i="13"/>
  <c r="K4315" i="13"/>
  <c r="K4316" i="13"/>
  <c r="K4317" i="13"/>
  <c r="K4318" i="13"/>
  <c r="K4319" i="13"/>
  <c r="K4320" i="13"/>
  <c r="K4321" i="13"/>
  <c r="K4322" i="13"/>
  <c r="K4323" i="13"/>
  <c r="K4324" i="13"/>
  <c r="K4325" i="13"/>
  <c r="K4326" i="13"/>
  <c r="K4327" i="13"/>
  <c r="K4328" i="13"/>
  <c r="K4329" i="13"/>
  <c r="K4330" i="13"/>
  <c r="K4331" i="13"/>
  <c r="K4332" i="13"/>
  <c r="K4333" i="13"/>
  <c r="K4334" i="13"/>
  <c r="K4335" i="13"/>
  <c r="K4336" i="13"/>
  <c r="K4337" i="13"/>
  <c r="K4338" i="13"/>
  <c r="K4339" i="13"/>
  <c r="K4340" i="13"/>
  <c r="K4341" i="13"/>
  <c r="K4342" i="13"/>
  <c r="K4343" i="13"/>
  <c r="K4344" i="13"/>
  <c r="K4345" i="13"/>
  <c r="K4346" i="13"/>
  <c r="K4347" i="13"/>
  <c r="K4348" i="13"/>
  <c r="K4349" i="13"/>
  <c r="K4350" i="13"/>
  <c r="K4351" i="13"/>
  <c r="K4352" i="13"/>
  <c r="K4353" i="13"/>
  <c r="K4354" i="13"/>
  <c r="K4355" i="13"/>
  <c r="K4356" i="13"/>
  <c r="K4357" i="13"/>
  <c r="K4358" i="13"/>
  <c r="K4359" i="13"/>
  <c r="K4360" i="13"/>
  <c r="K4361" i="13"/>
  <c r="K4362" i="13"/>
  <c r="K4363" i="13"/>
  <c r="K4364" i="13"/>
  <c r="K4365" i="13"/>
  <c r="K4366" i="13"/>
  <c r="K4367" i="13"/>
  <c r="K4368" i="13"/>
  <c r="K4369" i="13"/>
  <c r="K4370" i="13"/>
  <c r="K4371" i="13"/>
  <c r="K4372" i="13"/>
  <c r="K4373" i="13"/>
  <c r="K4374" i="13"/>
  <c r="K4375" i="13"/>
  <c r="K4376" i="13"/>
  <c r="K4377" i="13"/>
  <c r="K4378" i="13"/>
  <c r="K4379" i="13"/>
  <c r="K4380" i="13"/>
  <c r="K4381" i="13"/>
  <c r="K4382" i="13"/>
  <c r="K4383" i="13"/>
  <c r="K4384" i="13"/>
  <c r="K4385" i="13"/>
  <c r="K4386" i="13"/>
  <c r="K4387" i="13"/>
  <c r="K4388" i="13"/>
  <c r="K4389" i="13"/>
  <c r="K4390" i="13"/>
  <c r="K4391" i="13"/>
  <c r="K4392" i="13"/>
  <c r="K4393" i="13"/>
  <c r="K4394" i="13"/>
  <c r="K4395" i="13"/>
  <c r="K4396" i="13"/>
  <c r="K4397" i="13"/>
  <c r="K4398" i="13"/>
  <c r="K4399" i="13"/>
  <c r="K4400" i="13"/>
  <c r="K4401" i="13"/>
  <c r="K4402" i="13"/>
  <c r="K4403" i="13"/>
  <c r="K4404" i="13"/>
  <c r="K4405" i="13"/>
  <c r="K4406" i="13"/>
  <c r="K4407" i="13"/>
  <c r="K4408" i="13"/>
  <c r="K4409" i="13"/>
  <c r="K4410" i="13"/>
  <c r="K4411" i="13"/>
  <c r="K4412" i="13"/>
  <c r="K4413" i="13"/>
  <c r="K4414" i="13"/>
  <c r="K4415" i="13"/>
  <c r="K4416" i="13"/>
  <c r="K4417" i="13"/>
  <c r="K4418" i="13"/>
  <c r="K4419" i="13"/>
  <c r="K4420" i="13"/>
  <c r="K4421" i="13"/>
  <c r="K4422" i="13"/>
  <c r="K4423" i="13"/>
  <c r="K4424" i="13"/>
  <c r="K4425" i="13"/>
  <c r="K4426" i="13"/>
  <c r="K4427" i="13"/>
  <c r="K4428" i="13"/>
  <c r="K4429" i="13"/>
  <c r="K4430" i="13"/>
  <c r="K4431" i="13"/>
  <c r="K4432" i="13"/>
  <c r="K4433" i="13"/>
  <c r="K4434" i="13"/>
  <c r="K4435" i="13"/>
  <c r="K4436" i="13"/>
  <c r="K4437" i="13"/>
  <c r="K4438" i="13"/>
  <c r="K4439" i="13"/>
  <c r="K4440" i="13"/>
  <c r="K4441" i="13"/>
  <c r="K4442" i="13"/>
  <c r="K4443" i="13"/>
  <c r="K4444" i="13"/>
  <c r="K4445" i="13"/>
  <c r="K4446" i="13"/>
  <c r="K4447" i="13"/>
  <c r="K4448" i="13"/>
  <c r="K4449" i="13"/>
  <c r="K4450" i="13"/>
  <c r="K4451" i="13"/>
  <c r="K4452" i="13"/>
  <c r="K4453" i="13"/>
  <c r="K4454" i="13"/>
  <c r="K4455" i="13"/>
  <c r="K4456" i="13"/>
  <c r="K4457" i="13"/>
  <c r="K4458" i="13"/>
  <c r="K4459" i="13"/>
  <c r="K4460" i="13"/>
  <c r="K4461" i="13"/>
  <c r="K4462" i="13"/>
  <c r="K4463" i="13"/>
  <c r="K4464" i="13"/>
  <c r="K4465" i="13"/>
  <c r="K4466" i="13"/>
  <c r="K4467" i="13"/>
  <c r="K4468" i="13"/>
  <c r="K4469" i="13"/>
  <c r="K4470" i="13"/>
  <c r="K4471" i="13"/>
  <c r="K4472" i="13"/>
  <c r="K4473" i="13"/>
  <c r="K4474" i="13"/>
  <c r="K4475" i="13"/>
  <c r="K4476" i="13"/>
  <c r="K4477" i="13"/>
  <c r="K4478" i="13"/>
  <c r="K4479" i="13"/>
  <c r="K4480" i="13"/>
  <c r="K4481" i="13"/>
  <c r="K4482" i="13"/>
  <c r="K4483" i="13"/>
  <c r="K4484" i="13"/>
  <c r="K4485" i="13"/>
  <c r="K4486" i="13"/>
  <c r="K4487" i="13"/>
  <c r="K4488" i="13"/>
  <c r="K4489" i="13"/>
  <c r="K4490" i="13"/>
  <c r="K4491" i="13"/>
  <c r="K4492" i="13"/>
  <c r="K4493" i="13"/>
  <c r="K4494" i="13"/>
  <c r="K4495" i="13"/>
  <c r="K4496" i="13"/>
  <c r="K4497" i="13"/>
  <c r="K4498" i="13"/>
  <c r="K4499" i="13"/>
  <c r="K4500" i="13"/>
  <c r="K4501" i="13"/>
  <c r="K4502" i="13"/>
  <c r="K4503" i="13"/>
  <c r="K4504" i="13"/>
  <c r="K4505" i="13"/>
  <c r="K4506" i="13"/>
  <c r="K4507" i="13"/>
  <c r="K4508" i="13"/>
  <c r="K4509" i="13"/>
  <c r="K4510" i="13"/>
  <c r="K4511" i="13"/>
  <c r="K4512" i="13"/>
  <c r="K4513" i="13"/>
  <c r="K4514" i="13"/>
  <c r="K4515" i="13"/>
  <c r="K4516" i="13"/>
  <c r="K4517" i="13"/>
  <c r="K4518" i="13"/>
  <c r="K4519" i="13"/>
  <c r="K4520" i="13"/>
  <c r="K4521" i="13"/>
  <c r="K4522" i="13"/>
  <c r="K4523" i="13"/>
  <c r="K4524" i="13"/>
  <c r="K4525" i="13"/>
  <c r="K4526" i="13"/>
  <c r="K4527" i="13"/>
  <c r="K4528" i="13"/>
  <c r="K4529" i="13"/>
  <c r="K4530" i="13"/>
  <c r="K4531" i="13"/>
  <c r="K4532" i="13"/>
  <c r="K4533" i="13"/>
  <c r="K4534" i="13"/>
  <c r="K4535" i="13"/>
  <c r="K4536" i="13"/>
  <c r="K4537" i="13"/>
  <c r="K4538" i="13"/>
  <c r="K4539" i="13"/>
  <c r="K4540" i="13"/>
  <c r="K4541" i="13"/>
  <c r="K4542" i="13"/>
  <c r="K4543" i="13"/>
  <c r="K4544" i="13"/>
  <c r="K4545" i="13"/>
  <c r="K4546" i="13"/>
  <c r="K4547" i="13"/>
  <c r="K4548" i="13"/>
  <c r="K4549" i="13"/>
  <c r="K4550" i="13"/>
  <c r="K4551" i="13"/>
  <c r="K4552" i="13"/>
  <c r="K4553" i="13"/>
  <c r="K4554" i="13"/>
  <c r="K4555" i="13"/>
  <c r="K4556" i="13"/>
  <c r="K4557" i="13"/>
  <c r="K4558" i="13"/>
  <c r="K4559" i="13"/>
  <c r="K4560" i="13"/>
  <c r="K4561" i="13"/>
  <c r="K4562" i="13"/>
  <c r="K4563" i="13"/>
  <c r="K4564" i="13"/>
  <c r="K4565" i="13"/>
  <c r="K4566" i="13"/>
  <c r="K4567" i="13"/>
  <c r="K4568" i="13"/>
  <c r="K4569" i="13"/>
  <c r="K4570" i="13"/>
  <c r="K4571" i="13"/>
  <c r="K4572" i="13"/>
  <c r="K4573" i="13"/>
  <c r="K4574" i="13"/>
  <c r="K4575" i="13"/>
  <c r="K4576" i="13"/>
  <c r="K4577" i="13"/>
  <c r="K4578" i="13"/>
  <c r="K4579" i="13"/>
  <c r="K4580" i="13"/>
  <c r="K4581" i="13"/>
  <c r="K4582" i="13"/>
  <c r="K4583" i="13"/>
  <c r="K4584" i="13"/>
  <c r="K4585" i="13"/>
  <c r="K4586" i="13"/>
  <c r="K4587" i="13"/>
  <c r="K4588" i="13"/>
  <c r="K4589" i="13"/>
  <c r="K4590" i="13"/>
  <c r="K4591" i="13"/>
  <c r="K4592" i="13"/>
  <c r="K4593" i="13"/>
  <c r="K4594" i="13"/>
  <c r="K4595" i="13"/>
  <c r="K4596" i="13"/>
  <c r="K4597" i="13"/>
  <c r="K4598" i="13"/>
  <c r="K4599" i="13"/>
  <c r="K4600" i="13"/>
  <c r="K4601" i="13"/>
  <c r="K4602" i="13"/>
  <c r="K4603" i="13"/>
  <c r="K4604" i="13"/>
  <c r="K4605" i="13"/>
  <c r="K4606" i="13"/>
  <c r="K4607" i="13"/>
  <c r="K4608" i="13"/>
  <c r="K4609" i="13"/>
  <c r="K4610" i="13"/>
  <c r="K4611" i="13"/>
  <c r="K4612" i="13"/>
  <c r="K4613" i="13"/>
  <c r="K4614" i="13"/>
  <c r="K4615" i="13"/>
  <c r="K4616" i="13"/>
  <c r="K4617" i="13"/>
  <c r="K4618" i="13"/>
  <c r="K4619" i="13"/>
  <c r="K4620" i="13"/>
  <c r="K4621" i="13"/>
  <c r="K4622" i="13"/>
  <c r="K4623" i="13"/>
  <c r="K4624" i="13"/>
  <c r="K4625" i="13"/>
  <c r="K4626" i="13"/>
  <c r="K4627" i="13"/>
  <c r="K4628" i="13"/>
  <c r="K4629" i="13"/>
  <c r="K4630" i="13"/>
  <c r="K4631" i="13"/>
  <c r="K4632" i="13"/>
  <c r="K4633" i="13"/>
  <c r="K4634" i="13"/>
  <c r="K4635" i="13"/>
  <c r="K4636" i="13"/>
  <c r="K4637" i="13"/>
  <c r="K4638" i="13"/>
  <c r="K4639" i="13"/>
  <c r="K4640" i="13"/>
  <c r="K4641" i="13"/>
  <c r="K4642" i="13"/>
  <c r="K4643" i="13"/>
  <c r="K4644" i="13"/>
  <c r="K4645" i="13"/>
  <c r="K4646" i="13"/>
  <c r="K4647" i="13"/>
  <c r="K4648" i="13"/>
  <c r="K4649" i="13"/>
  <c r="K4650" i="13"/>
  <c r="K4651" i="13"/>
  <c r="K4652" i="13"/>
  <c r="K4653" i="13"/>
  <c r="K4654" i="13"/>
  <c r="K4655" i="13"/>
  <c r="K4656" i="13"/>
  <c r="K4657" i="13"/>
  <c r="K4658" i="13"/>
  <c r="K4659" i="13"/>
  <c r="K4660" i="13"/>
  <c r="K4661" i="13"/>
  <c r="K4662" i="13"/>
  <c r="K4663" i="13"/>
  <c r="K4664" i="13"/>
  <c r="K4665" i="13"/>
  <c r="K4666" i="13"/>
  <c r="K4667" i="13"/>
  <c r="K4668" i="13"/>
  <c r="K4669" i="13"/>
  <c r="K4670" i="13"/>
  <c r="K4671" i="13"/>
  <c r="K4672" i="13"/>
  <c r="K4673" i="13"/>
  <c r="K4674" i="13"/>
  <c r="K4675" i="13"/>
  <c r="K4676" i="13"/>
  <c r="K4677" i="13"/>
  <c r="K4678" i="13"/>
  <c r="K4679" i="13"/>
  <c r="K4680" i="13"/>
  <c r="K4681" i="13"/>
  <c r="K4682" i="13"/>
  <c r="K4683" i="13"/>
  <c r="K4684" i="13"/>
  <c r="K4685" i="13"/>
  <c r="K4686" i="13"/>
  <c r="K4687" i="13"/>
  <c r="K4688" i="13"/>
  <c r="K4689" i="13"/>
  <c r="K4690" i="13"/>
  <c r="K4691" i="13"/>
  <c r="K4692" i="13"/>
  <c r="K4693" i="13"/>
  <c r="K4694" i="13"/>
  <c r="K4695" i="13"/>
  <c r="K4696" i="13"/>
  <c r="K4697" i="13"/>
  <c r="K4698" i="13"/>
  <c r="K4699" i="13"/>
  <c r="K4700" i="13"/>
  <c r="K4701" i="13"/>
  <c r="K4702" i="13"/>
  <c r="K4703" i="13"/>
  <c r="K4704" i="13"/>
  <c r="K4705" i="13"/>
  <c r="K4706" i="13"/>
  <c r="K4707" i="13"/>
  <c r="K4708" i="13"/>
  <c r="K4709" i="13"/>
  <c r="K4710" i="13"/>
  <c r="K4711" i="13"/>
  <c r="K4712" i="13"/>
  <c r="K4713" i="13"/>
  <c r="K4714" i="13"/>
  <c r="K4715" i="13"/>
  <c r="K4716" i="13"/>
  <c r="K4717" i="13"/>
  <c r="K4718" i="13"/>
  <c r="K4719" i="13"/>
  <c r="K4720" i="13"/>
  <c r="K4721" i="13"/>
  <c r="K4722" i="13"/>
  <c r="K4723" i="13"/>
  <c r="K4724" i="13"/>
  <c r="K4725" i="13"/>
  <c r="K4726" i="13"/>
  <c r="K4727" i="13"/>
  <c r="K4728" i="13"/>
  <c r="K4729" i="13"/>
  <c r="K4730" i="13"/>
  <c r="K4731" i="13"/>
  <c r="K4732" i="13"/>
  <c r="K4733" i="13"/>
  <c r="K4734" i="13"/>
  <c r="K4735" i="13"/>
  <c r="K4736" i="13"/>
  <c r="K4737" i="13"/>
  <c r="K4738" i="13"/>
  <c r="K4739" i="13"/>
  <c r="K4740" i="13"/>
  <c r="K4741" i="13"/>
  <c r="K4742" i="13"/>
  <c r="K4743" i="13"/>
  <c r="K4744" i="13"/>
  <c r="K4745" i="13"/>
  <c r="K4746" i="13"/>
  <c r="K4747" i="13"/>
  <c r="K4748" i="13"/>
  <c r="K4749" i="13"/>
  <c r="K4750" i="13"/>
  <c r="K4751" i="13"/>
  <c r="K4752" i="13"/>
  <c r="K4753" i="13"/>
  <c r="K4754" i="13"/>
  <c r="K4755" i="13"/>
  <c r="K4756" i="13"/>
  <c r="K4757" i="13"/>
  <c r="K4758" i="13"/>
  <c r="K4759" i="13"/>
  <c r="K4760" i="13"/>
  <c r="K4761" i="13"/>
  <c r="K4762" i="13"/>
  <c r="K4763" i="13"/>
  <c r="K4764" i="13"/>
  <c r="K4765" i="13"/>
  <c r="K4766" i="13"/>
  <c r="K4767" i="13"/>
  <c r="K4768" i="13"/>
  <c r="K4769" i="13"/>
  <c r="K4770" i="13"/>
  <c r="K4771" i="13"/>
  <c r="K4772" i="13"/>
  <c r="K4773" i="13"/>
  <c r="K4774" i="13"/>
  <c r="K4775" i="13"/>
  <c r="K4776" i="13"/>
  <c r="K4777" i="13"/>
  <c r="K4778" i="13"/>
  <c r="K4779" i="13"/>
  <c r="K4780" i="13"/>
  <c r="K4781" i="13"/>
  <c r="K4782" i="13"/>
  <c r="K4783" i="13"/>
  <c r="K4784" i="13"/>
  <c r="K4785" i="13"/>
  <c r="K4786" i="13"/>
  <c r="K4787" i="13"/>
  <c r="K4788" i="13"/>
  <c r="K4789" i="13"/>
  <c r="K4790" i="13"/>
  <c r="K4791" i="13"/>
  <c r="K4792" i="13"/>
  <c r="K4793" i="13"/>
  <c r="K4794" i="13"/>
  <c r="K4795" i="13"/>
  <c r="K4796" i="13"/>
  <c r="K4797" i="13"/>
  <c r="K4798" i="13"/>
  <c r="K4799" i="13"/>
  <c r="K4800" i="13"/>
  <c r="K4801" i="13"/>
  <c r="K4802" i="13"/>
  <c r="K4803" i="13"/>
  <c r="K4804" i="13"/>
  <c r="K4805" i="13"/>
  <c r="K4806" i="13"/>
  <c r="K4807" i="13"/>
  <c r="K4808" i="13"/>
  <c r="K4809" i="13"/>
  <c r="K4810" i="13"/>
  <c r="K4811" i="13"/>
  <c r="K4812" i="13"/>
  <c r="K4813" i="13"/>
  <c r="K4814" i="13"/>
  <c r="K4815" i="13"/>
  <c r="K4816" i="13"/>
  <c r="K4817" i="13"/>
  <c r="K4818" i="13"/>
  <c r="K4819" i="13"/>
  <c r="K4820" i="13"/>
  <c r="K4821" i="13"/>
  <c r="K4822" i="13"/>
  <c r="K4823" i="13"/>
  <c r="K4824" i="13"/>
  <c r="K4825" i="13"/>
  <c r="K4826" i="13"/>
  <c r="K4827" i="13"/>
  <c r="K4828" i="13"/>
  <c r="K4829" i="13"/>
  <c r="K4830" i="13"/>
  <c r="K4831" i="13"/>
  <c r="K4832" i="13"/>
  <c r="K4833" i="13"/>
  <c r="K4834" i="13"/>
  <c r="K4835" i="13"/>
  <c r="K4836" i="13"/>
  <c r="K4837" i="13"/>
  <c r="K4838" i="13"/>
  <c r="K4839" i="13"/>
  <c r="K4840" i="13"/>
  <c r="K4841" i="13"/>
  <c r="K4842" i="13"/>
  <c r="K4843" i="13"/>
  <c r="K4844" i="13"/>
  <c r="K4845" i="13"/>
  <c r="K4846" i="13"/>
  <c r="K4847" i="13"/>
  <c r="K4848" i="13"/>
  <c r="K4849" i="13"/>
  <c r="K4850" i="13"/>
  <c r="K4851" i="13"/>
  <c r="K4852" i="13"/>
  <c r="K4853" i="13"/>
  <c r="K4854" i="13"/>
  <c r="K4855" i="13"/>
  <c r="K4856" i="13"/>
  <c r="K4857" i="13"/>
  <c r="K4858" i="13"/>
  <c r="K4859" i="13"/>
  <c r="K4860" i="13"/>
  <c r="K4861" i="13"/>
  <c r="K4862" i="13"/>
  <c r="K4863" i="13"/>
  <c r="K4864" i="13"/>
  <c r="K4865" i="13"/>
  <c r="K4866" i="13"/>
  <c r="K4867" i="13"/>
  <c r="K4868" i="13"/>
  <c r="K4869" i="13"/>
  <c r="K4870" i="13"/>
  <c r="K4871" i="13"/>
  <c r="K4872" i="13"/>
  <c r="K4873" i="13"/>
  <c r="K4874" i="13"/>
  <c r="K4875" i="13"/>
  <c r="K4876" i="13"/>
  <c r="K4877" i="13"/>
  <c r="K4878" i="13"/>
  <c r="K4879" i="13"/>
  <c r="K4880" i="13"/>
  <c r="K4881" i="13"/>
  <c r="K4882" i="13"/>
  <c r="K4883" i="13"/>
  <c r="K4884" i="13"/>
  <c r="K4885" i="13"/>
  <c r="K4886" i="13"/>
  <c r="K4887" i="13"/>
  <c r="K4888" i="13"/>
  <c r="K4889" i="13"/>
  <c r="K4890" i="13"/>
  <c r="K4891" i="13"/>
  <c r="K4892" i="13"/>
  <c r="K4893" i="13"/>
  <c r="K4894" i="13"/>
  <c r="K4895" i="13"/>
  <c r="K4896" i="13"/>
  <c r="K4897" i="13"/>
  <c r="K4898" i="13"/>
  <c r="K4899" i="13"/>
  <c r="K4900" i="13"/>
  <c r="K4901" i="13"/>
  <c r="K4902" i="13"/>
  <c r="K4903" i="13"/>
  <c r="K4904" i="13"/>
  <c r="K4905" i="13"/>
  <c r="K4906" i="13"/>
  <c r="K4907" i="13"/>
  <c r="K4908" i="13"/>
  <c r="K4909" i="13"/>
  <c r="K4910" i="13"/>
  <c r="K4911" i="13"/>
  <c r="K4912" i="13"/>
  <c r="K4913" i="13"/>
  <c r="K4914" i="13"/>
  <c r="K4915" i="13"/>
  <c r="K4916" i="13"/>
  <c r="K4917" i="13"/>
  <c r="K4918" i="13"/>
  <c r="K4919" i="13"/>
  <c r="K4920" i="13"/>
  <c r="K4921" i="13"/>
  <c r="K4922" i="13"/>
  <c r="K4923" i="13"/>
  <c r="K4924" i="13"/>
  <c r="K4925" i="13"/>
  <c r="K4926" i="13"/>
  <c r="K4927" i="13"/>
  <c r="K4928" i="13"/>
  <c r="K4929" i="13"/>
  <c r="K4930" i="13"/>
  <c r="K4931" i="13"/>
  <c r="K4932" i="13"/>
  <c r="K4933" i="13"/>
  <c r="K4934" i="13"/>
  <c r="K4935" i="13"/>
  <c r="K4936" i="13"/>
  <c r="K4937" i="13"/>
  <c r="K4938" i="13"/>
  <c r="K4939" i="13"/>
  <c r="K4940" i="13"/>
  <c r="K4941" i="13"/>
  <c r="K4942" i="13"/>
  <c r="K4943" i="13"/>
  <c r="K4944" i="13"/>
  <c r="K4945" i="13"/>
  <c r="K4946" i="13"/>
  <c r="K4947" i="13"/>
  <c r="K4948" i="13"/>
  <c r="K4949" i="13"/>
  <c r="K4950" i="13"/>
  <c r="K4951" i="13"/>
  <c r="K4952" i="13"/>
  <c r="K4953" i="13"/>
  <c r="K4954" i="13"/>
  <c r="K4955" i="13"/>
  <c r="K4956" i="13"/>
  <c r="K4957" i="13"/>
  <c r="K4958" i="13"/>
  <c r="K4959" i="13"/>
  <c r="K4960" i="13"/>
  <c r="K4961" i="13"/>
  <c r="K4962" i="13"/>
  <c r="K4963" i="13"/>
  <c r="K4964" i="13"/>
  <c r="K4965" i="13"/>
  <c r="K4966" i="13"/>
  <c r="K4967" i="13"/>
  <c r="K4968" i="13"/>
  <c r="K4969" i="13"/>
  <c r="K4970" i="13"/>
  <c r="K4971" i="13"/>
  <c r="K4972" i="13"/>
  <c r="K4973" i="13"/>
  <c r="K4974" i="13"/>
  <c r="K4975" i="13"/>
  <c r="K4976" i="13"/>
  <c r="K4977" i="13"/>
  <c r="K4978" i="13"/>
  <c r="K4979" i="13"/>
  <c r="K4980" i="13"/>
  <c r="K4981" i="13"/>
  <c r="K4982" i="13"/>
  <c r="K4983" i="13"/>
  <c r="K4984" i="13"/>
  <c r="K4985" i="13"/>
  <c r="K4986" i="13"/>
  <c r="K4987" i="13"/>
  <c r="K4988" i="13"/>
  <c r="K4989" i="13"/>
  <c r="K4990" i="13"/>
  <c r="K4991" i="13"/>
  <c r="K4992" i="13"/>
  <c r="K4993" i="13"/>
  <c r="K4994" i="13"/>
  <c r="K4995" i="13"/>
  <c r="K4996" i="13"/>
  <c r="K4997" i="13"/>
  <c r="K4998" i="13"/>
  <c r="K4999" i="13"/>
  <c r="K5000" i="13"/>
  <c r="K5001" i="13"/>
  <c r="K5002" i="13"/>
  <c r="K5003" i="13"/>
  <c r="K5004" i="13"/>
  <c r="K5005" i="13"/>
  <c r="K5006" i="13"/>
  <c r="K5007" i="13"/>
  <c r="K5008" i="13"/>
  <c r="K5009" i="13"/>
  <c r="K5010" i="13"/>
  <c r="K5011" i="13"/>
  <c r="K5012" i="13"/>
  <c r="K5013" i="13"/>
  <c r="K5014" i="13"/>
  <c r="K5015" i="13"/>
  <c r="K5016" i="13"/>
  <c r="K5017" i="13"/>
  <c r="K5018" i="13"/>
  <c r="K5019" i="13"/>
  <c r="K5020" i="13"/>
  <c r="K5021" i="13"/>
  <c r="K5022" i="13"/>
  <c r="K5023" i="13"/>
  <c r="K5024" i="13"/>
  <c r="K5025" i="13"/>
  <c r="K5026" i="13"/>
  <c r="K5027" i="13"/>
  <c r="K5028" i="13"/>
  <c r="K5029" i="13"/>
  <c r="K5030" i="13"/>
  <c r="K5031" i="13"/>
  <c r="K5032" i="13"/>
  <c r="K5033" i="13"/>
  <c r="K5034" i="13"/>
  <c r="K5035" i="13"/>
  <c r="K5036" i="13"/>
  <c r="K5037" i="13"/>
  <c r="K5038" i="13"/>
  <c r="K5039" i="13"/>
  <c r="K5040" i="13"/>
  <c r="K5041" i="13"/>
  <c r="K5042" i="13"/>
  <c r="K5043" i="13"/>
  <c r="K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3338" i="13"/>
  <c r="E3339" i="13"/>
  <c r="E3340" i="13"/>
  <c r="E3341" i="13"/>
  <c r="E3342" i="13"/>
  <c r="E3343" i="13"/>
  <c r="E3344" i="13"/>
  <c r="E3345" i="13"/>
  <c r="E3346" i="13"/>
  <c r="E3347" i="13"/>
  <c r="E3348" i="13"/>
  <c r="E3349" i="13"/>
  <c r="E3350" i="13"/>
  <c r="E3351" i="13"/>
  <c r="E3352" i="13"/>
  <c r="E3353" i="13"/>
  <c r="E3354" i="13"/>
  <c r="E3355" i="13"/>
  <c r="E3356" i="13"/>
  <c r="E3357" i="13"/>
  <c r="E3358" i="13"/>
  <c r="E3359" i="13"/>
  <c r="E3360" i="13"/>
  <c r="E3361" i="13"/>
  <c r="E3362" i="13"/>
  <c r="E3363" i="13"/>
  <c r="E3364" i="13"/>
  <c r="E3365" i="13"/>
  <c r="E3366" i="13"/>
  <c r="E3367" i="13"/>
  <c r="E3368" i="13"/>
  <c r="E3369" i="13"/>
  <c r="E3370" i="13"/>
  <c r="E3371" i="13"/>
  <c r="E3372" i="13"/>
  <c r="E3373" i="13"/>
  <c r="E3374" i="13"/>
  <c r="E3375" i="13"/>
  <c r="E3376" i="13"/>
  <c r="E3377" i="13"/>
  <c r="E3378" i="13"/>
  <c r="E3379" i="13"/>
  <c r="E3380" i="13"/>
  <c r="E3381" i="13"/>
  <c r="E3382" i="13"/>
  <c r="E3383" i="13"/>
  <c r="E3384" i="13"/>
  <c r="E3385" i="13"/>
  <c r="E3386" i="13"/>
  <c r="E3387" i="13"/>
  <c r="E3388" i="13"/>
  <c r="E3389" i="13"/>
  <c r="E3390" i="13"/>
  <c r="E3391" i="13"/>
  <c r="E3392" i="13"/>
  <c r="E3393" i="13"/>
  <c r="E3394" i="13"/>
  <c r="E3395" i="13"/>
  <c r="E3396" i="13"/>
  <c r="E3397" i="13"/>
  <c r="E3398" i="13"/>
  <c r="E3399" i="13"/>
  <c r="E3400" i="13"/>
  <c r="E3401" i="13"/>
  <c r="E3402" i="13"/>
  <c r="E3403" i="13"/>
  <c r="E3404" i="13"/>
  <c r="E3405" i="13"/>
  <c r="E3406" i="13"/>
  <c r="E3407" i="13"/>
  <c r="E3408" i="13"/>
  <c r="E3409" i="13"/>
  <c r="E3410" i="13"/>
  <c r="E3411" i="13"/>
  <c r="E3412" i="13"/>
  <c r="E3413" i="13"/>
  <c r="E3414" i="13"/>
  <c r="E3415" i="13"/>
  <c r="E3416" i="13"/>
  <c r="E3417" i="13"/>
  <c r="E3418" i="13"/>
  <c r="E3419" i="13"/>
  <c r="E3420" i="13"/>
  <c r="E3421" i="13"/>
  <c r="E3422" i="13"/>
  <c r="E3423" i="13"/>
  <c r="E3424" i="13"/>
  <c r="E3425" i="13"/>
  <c r="E3426" i="13"/>
  <c r="E3427" i="13"/>
  <c r="E3428" i="13"/>
  <c r="E3429" i="13"/>
  <c r="E3430" i="13"/>
  <c r="E3431" i="13"/>
  <c r="E3432" i="13"/>
  <c r="E3433" i="13"/>
  <c r="E3434" i="13"/>
  <c r="E3435" i="13"/>
  <c r="E3436" i="13"/>
  <c r="E3437" i="13"/>
  <c r="E3438" i="13"/>
  <c r="E3439" i="13"/>
  <c r="E3440" i="13"/>
  <c r="E3441" i="13"/>
  <c r="E3442" i="13"/>
  <c r="E3443" i="13"/>
  <c r="E3444" i="13"/>
  <c r="E3445" i="13"/>
  <c r="E3446" i="13"/>
  <c r="E3447" i="13"/>
  <c r="E3448" i="13"/>
  <c r="E3449" i="13"/>
  <c r="E3450" i="13"/>
  <c r="E3451" i="13"/>
  <c r="E3452" i="13"/>
  <c r="E3453" i="13"/>
  <c r="E3454" i="13"/>
  <c r="E3455" i="13"/>
  <c r="E3456" i="13"/>
  <c r="E3457" i="13"/>
  <c r="E3458" i="13"/>
  <c r="E3459" i="13"/>
  <c r="E3460" i="13"/>
  <c r="E3461" i="13"/>
  <c r="E3462" i="13"/>
  <c r="E3463" i="13"/>
  <c r="E3464" i="13"/>
  <c r="E3465" i="13"/>
  <c r="E3466" i="13"/>
  <c r="E3467" i="13"/>
  <c r="E3468" i="13"/>
  <c r="E3469" i="13"/>
  <c r="E3470" i="13"/>
  <c r="E3471" i="13"/>
  <c r="E3472" i="13"/>
  <c r="E3473" i="13"/>
  <c r="E3474" i="13"/>
  <c r="E3475" i="13"/>
  <c r="E3476" i="13"/>
  <c r="E3477" i="13"/>
  <c r="E3478" i="13"/>
  <c r="E3479" i="13"/>
  <c r="E3480" i="13"/>
  <c r="E3481" i="13"/>
  <c r="E3482" i="13"/>
  <c r="E3483" i="13"/>
  <c r="E3484" i="13"/>
  <c r="E3485" i="13"/>
  <c r="E3486" i="13"/>
  <c r="E3487" i="13"/>
  <c r="E3488" i="13"/>
  <c r="E3489" i="13"/>
  <c r="E3490" i="13"/>
  <c r="E3491" i="13"/>
  <c r="E3492" i="13"/>
  <c r="E3493" i="13"/>
  <c r="E3494" i="13"/>
  <c r="E3495" i="13"/>
  <c r="E3496" i="13"/>
  <c r="E3497" i="13"/>
  <c r="E3498" i="13"/>
  <c r="E3499" i="13"/>
  <c r="E3500" i="13"/>
  <c r="E3501" i="13"/>
  <c r="E3502" i="13"/>
  <c r="E3503" i="13"/>
  <c r="E3504" i="13"/>
  <c r="E3505" i="13"/>
  <c r="E3506" i="13"/>
  <c r="E3507" i="13"/>
  <c r="E3508" i="13"/>
  <c r="E3509" i="13"/>
  <c r="E3510" i="13"/>
  <c r="E3511" i="13"/>
  <c r="E3512" i="13"/>
  <c r="E3513" i="13"/>
  <c r="E3514" i="13"/>
  <c r="E3515" i="13"/>
  <c r="E3516" i="13"/>
  <c r="E3517" i="13"/>
  <c r="E3518" i="13"/>
  <c r="E3519" i="13"/>
  <c r="E3520" i="13"/>
  <c r="E3521" i="13"/>
  <c r="E3522" i="13"/>
  <c r="E3523" i="13"/>
  <c r="E3524" i="13"/>
  <c r="E3525" i="13"/>
  <c r="E3526" i="13"/>
  <c r="E3527" i="13"/>
  <c r="E3528" i="13"/>
  <c r="E3529" i="13"/>
  <c r="E3530" i="13"/>
  <c r="E3531" i="13"/>
  <c r="E3532" i="13"/>
  <c r="E3533" i="13"/>
  <c r="E3534" i="13"/>
  <c r="E3535" i="13"/>
  <c r="E3536" i="13"/>
  <c r="E3537" i="13"/>
  <c r="E3538" i="13"/>
  <c r="E3539" i="13"/>
  <c r="E3540" i="13"/>
  <c r="E3541" i="13"/>
  <c r="E3542" i="13"/>
  <c r="E3543" i="13"/>
  <c r="E3544" i="13"/>
  <c r="E3545" i="13"/>
  <c r="E3546" i="13"/>
  <c r="E3547" i="13"/>
  <c r="E3548" i="13"/>
  <c r="E3549" i="13"/>
  <c r="E3550" i="13"/>
  <c r="E3551" i="13"/>
  <c r="E3552" i="13"/>
  <c r="E3553" i="13"/>
  <c r="E3554" i="13"/>
  <c r="E3555" i="13"/>
  <c r="E3556" i="13"/>
  <c r="E3557" i="13"/>
  <c r="E3558" i="13"/>
  <c r="E3559" i="13"/>
  <c r="E3560" i="13"/>
  <c r="E3561" i="13"/>
  <c r="E3562" i="13"/>
  <c r="E3563" i="13"/>
  <c r="E3564" i="13"/>
  <c r="E3565" i="13"/>
  <c r="E3566" i="13"/>
  <c r="E3567" i="13"/>
  <c r="E3568" i="13"/>
  <c r="E3569" i="13"/>
  <c r="E3570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811" i="13"/>
  <c r="E3812" i="13"/>
  <c r="E3813" i="13"/>
  <c r="E3814" i="13"/>
  <c r="E3815" i="13"/>
  <c r="E3816" i="13"/>
  <c r="E3817" i="13"/>
  <c r="E3818" i="13"/>
  <c r="E3819" i="13"/>
  <c r="E3820" i="13"/>
  <c r="E3821" i="13"/>
  <c r="E3822" i="13"/>
  <c r="E3823" i="13"/>
  <c r="E3824" i="13"/>
  <c r="E3825" i="13"/>
  <c r="E3826" i="13"/>
  <c r="E3827" i="13"/>
  <c r="E3828" i="13"/>
  <c r="E3829" i="13"/>
  <c r="E3830" i="13"/>
  <c r="E3831" i="13"/>
  <c r="E3832" i="13"/>
  <c r="E3833" i="13"/>
  <c r="E3834" i="13"/>
  <c r="E3835" i="13"/>
  <c r="E3836" i="13"/>
  <c r="E3837" i="13"/>
  <c r="E3838" i="13"/>
  <c r="E3839" i="13"/>
  <c r="E3840" i="13"/>
  <c r="E3841" i="13"/>
  <c r="E3842" i="13"/>
  <c r="E3843" i="13"/>
  <c r="E3844" i="13"/>
  <c r="E3845" i="13"/>
  <c r="E3846" i="13"/>
  <c r="E3847" i="13"/>
  <c r="E3848" i="13"/>
  <c r="E3849" i="13"/>
  <c r="E3850" i="13"/>
  <c r="E3851" i="13"/>
  <c r="E3852" i="13"/>
  <c r="E3853" i="13"/>
  <c r="E3854" i="13"/>
  <c r="E3855" i="13"/>
  <c r="E3856" i="13"/>
  <c r="E3857" i="13"/>
  <c r="E3858" i="13"/>
  <c r="E3859" i="13"/>
  <c r="E3860" i="13"/>
  <c r="E3861" i="13"/>
  <c r="E3862" i="13"/>
  <c r="E3863" i="13"/>
  <c r="E3864" i="13"/>
  <c r="E3865" i="13"/>
  <c r="E3866" i="13"/>
  <c r="E3867" i="13"/>
  <c r="E3868" i="13"/>
  <c r="E3869" i="13"/>
  <c r="E3870" i="13"/>
  <c r="E3871" i="13"/>
  <c r="E3872" i="13"/>
  <c r="E3873" i="13"/>
  <c r="E3874" i="13"/>
  <c r="E3875" i="13"/>
  <c r="E3876" i="13"/>
  <c r="E3877" i="13"/>
  <c r="E3878" i="13"/>
  <c r="E3879" i="13"/>
  <c r="E3880" i="13"/>
  <c r="E3881" i="13"/>
  <c r="E3882" i="13"/>
  <c r="E3883" i="13"/>
  <c r="E3884" i="13"/>
  <c r="E3885" i="13"/>
  <c r="E3886" i="13"/>
  <c r="E3887" i="13"/>
  <c r="E3888" i="13"/>
  <c r="E3889" i="13"/>
  <c r="E3890" i="13"/>
  <c r="E3891" i="13"/>
  <c r="E3892" i="13"/>
  <c r="E3893" i="13"/>
  <c r="E3894" i="13"/>
  <c r="E3895" i="13"/>
  <c r="E3896" i="13"/>
  <c r="E3897" i="13"/>
  <c r="E3898" i="13"/>
  <c r="E3899" i="13"/>
  <c r="E3900" i="13"/>
  <c r="E3901" i="13"/>
  <c r="E3902" i="13"/>
  <c r="E3903" i="13"/>
  <c r="E3904" i="13"/>
  <c r="E3905" i="13"/>
  <c r="E3906" i="13"/>
  <c r="E3907" i="13"/>
  <c r="E3908" i="13"/>
  <c r="E3909" i="13"/>
  <c r="E3910" i="13"/>
  <c r="E3911" i="13"/>
  <c r="E3912" i="13"/>
  <c r="E3913" i="13"/>
  <c r="E3914" i="13"/>
  <c r="E3915" i="13"/>
  <c r="E3916" i="13"/>
  <c r="E3917" i="13"/>
  <c r="E3918" i="13"/>
  <c r="E3919" i="13"/>
  <c r="E3920" i="13"/>
  <c r="E3921" i="13"/>
  <c r="E3922" i="13"/>
  <c r="E3923" i="13"/>
  <c r="E3924" i="13"/>
  <c r="E3925" i="13"/>
  <c r="E3926" i="13"/>
  <c r="E3927" i="13"/>
  <c r="E3928" i="13"/>
  <c r="E3929" i="13"/>
  <c r="E3930" i="13"/>
  <c r="E3931" i="13"/>
  <c r="E3932" i="13"/>
  <c r="E3933" i="13"/>
  <c r="E3934" i="13"/>
  <c r="E3935" i="13"/>
  <c r="E3936" i="13"/>
  <c r="E3937" i="13"/>
  <c r="E3938" i="13"/>
  <c r="E3939" i="13"/>
  <c r="E3940" i="13"/>
  <c r="E3941" i="13"/>
  <c r="E3942" i="13"/>
  <c r="E3943" i="13"/>
  <c r="E3944" i="13"/>
  <c r="E3945" i="13"/>
  <c r="E3946" i="13"/>
  <c r="E3947" i="13"/>
  <c r="E3948" i="13"/>
  <c r="E3949" i="13"/>
  <c r="E3950" i="13"/>
  <c r="E3951" i="13"/>
  <c r="E3952" i="13"/>
  <c r="E3953" i="13"/>
  <c r="E3954" i="13"/>
  <c r="E3955" i="13"/>
  <c r="E3956" i="13"/>
  <c r="E3957" i="13"/>
  <c r="E3958" i="13"/>
  <c r="E3959" i="13"/>
  <c r="E3960" i="13"/>
  <c r="E3961" i="13"/>
  <c r="E3962" i="13"/>
  <c r="E3963" i="13"/>
  <c r="E3964" i="13"/>
  <c r="E3965" i="13"/>
  <c r="E3966" i="13"/>
  <c r="E3967" i="13"/>
  <c r="E3968" i="13"/>
  <c r="E3969" i="13"/>
  <c r="E3970" i="13"/>
  <c r="E3971" i="13"/>
  <c r="E3972" i="13"/>
  <c r="E3973" i="13"/>
  <c r="E3974" i="13"/>
  <c r="E3975" i="13"/>
  <c r="E3976" i="13"/>
  <c r="E3977" i="13"/>
  <c r="E3978" i="13"/>
  <c r="E3979" i="13"/>
  <c r="E3980" i="13"/>
  <c r="E3981" i="13"/>
  <c r="E3982" i="13"/>
  <c r="E3983" i="13"/>
  <c r="E3984" i="13"/>
  <c r="E3985" i="13"/>
  <c r="E3986" i="13"/>
  <c r="E3987" i="13"/>
  <c r="E3988" i="13"/>
  <c r="E3989" i="13"/>
  <c r="E3990" i="13"/>
  <c r="E3991" i="13"/>
  <c r="E3992" i="13"/>
  <c r="E3993" i="13"/>
  <c r="E3994" i="13"/>
  <c r="E3995" i="13"/>
  <c r="E3996" i="13"/>
  <c r="E3997" i="13"/>
  <c r="E3998" i="13"/>
  <c r="E3999" i="13"/>
  <c r="E4000" i="13"/>
  <c r="E4001" i="13"/>
  <c r="E4002" i="13"/>
  <c r="E4003" i="13"/>
  <c r="E4004" i="13"/>
  <c r="E4005" i="13"/>
  <c r="E4006" i="13"/>
  <c r="E4007" i="13"/>
  <c r="E4008" i="13"/>
  <c r="E4009" i="13"/>
  <c r="E4010" i="13"/>
  <c r="E4011" i="13"/>
  <c r="E4012" i="13"/>
  <c r="E4013" i="13"/>
  <c r="E4014" i="13"/>
  <c r="E4015" i="13"/>
  <c r="E4016" i="13"/>
  <c r="E4017" i="13"/>
  <c r="E4018" i="13"/>
  <c r="E4019" i="13"/>
  <c r="E4020" i="13"/>
  <c r="E4021" i="13"/>
  <c r="E4022" i="13"/>
  <c r="E4023" i="13"/>
  <c r="E4024" i="13"/>
  <c r="E4025" i="13"/>
  <c r="E4026" i="13"/>
  <c r="E4027" i="13"/>
  <c r="E4028" i="13"/>
  <c r="E4029" i="13"/>
  <c r="E4030" i="13"/>
  <c r="E4031" i="13"/>
  <c r="E4032" i="13"/>
  <c r="E4033" i="13"/>
  <c r="E4034" i="13"/>
  <c r="E4035" i="13"/>
  <c r="E4036" i="13"/>
  <c r="E4037" i="13"/>
  <c r="E4038" i="13"/>
  <c r="E4039" i="13"/>
  <c r="E4040" i="13"/>
  <c r="E4041" i="13"/>
  <c r="E4042" i="13"/>
  <c r="E4043" i="13"/>
  <c r="E4044" i="13"/>
  <c r="E4045" i="13"/>
  <c r="E4046" i="13"/>
  <c r="E4047" i="13"/>
  <c r="E4048" i="13"/>
  <c r="E4049" i="13"/>
  <c r="E4050" i="13"/>
  <c r="E4051" i="13"/>
  <c r="E4052" i="13"/>
  <c r="E4053" i="13"/>
  <c r="E4054" i="13"/>
  <c r="E4055" i="13"/>
  <c r="E4056" i="13"/>
  <c r="E4057" i="13"/>
  <c r="E4058" i="13"/>
  <c r="E4059" i="13"/>
  <c r="E4060" i="13"/>
  <c r="E4061" i="13"/>
  <c r="E4062" i="13"/>
  <c r="E4063" i="13"/>
  <c r="E4064" i="13"/>
  <c r="E4065" i="13"/>
  <c r="E4066" i="13"/>
  <c r="E4067" i="13"/>
  <c r="E4068" i="13"/>
  <c r="E4069" i="13"/>
  <c r="E4070" i="13"/>
  <c r="E4071" i="13"/>
  <c r="E4072" i="13"/>
  <c r="E4073" i="13"/>
  <c r="E4074" i="13"/>
  <c r="E4075" i="13"/>
  <c r="E4076" i="13"/>
  <c r="E4077" i="13"/>
  <c r="E4078" i="13"/>
  <c r="E4079" i="13"/>
  <c r="E4080" i="13"/>
  <c r="E4081" i="13"/>
  <c r="E4082" i="13"/>
  <c r="E4083" i="13"/>
  <c r="E4084" i="13"/>
  <c r="E4085" i="13"/>
  <c r="E4086" i="13"/>
  <c r="E4087" i="13"/>
  <c r="E4088" i="13"/>
  <c r="E4089" i="13"/>
  <c r="E4090" i="13"/>
  <c r="E4091" i="13"/>
  <c r="E4092" i="13"/>
  <c r="E4093" i="13"/>
  <c r="E4094" i="13"/>
  <c r="E4095" i="13"/>
  <c r="E4096" i="13"/>
  <c r="E4097" i="13"/>
  <c r="E4098" i="13"/>
  <c r="E4099" i="13"/>
  <c r="E4100" i="13"/>
  <c r="E4101" i="13"/>
  <c r="E4102" i="13"/>
  <c r="E4103" i="13"/>
  <c r="E4104" i="13"/>
  <c r="E4105" i="13"/>
  <c r="E4106" i="13"/>
  <c r="E4107" i="13"/>
  <c r="E4108" i="13"/>
  <c r="E4109" i="13"/>
  <c r="E4110" i="13"/>
  <c r="E4111" i="13"/>
  <c r="E4112" i="13"/>
  <c r="E4113" i="13"/>
  <c r="E4114" i="13"/>
  <c r="E4115" i="13"/>
  <c r="E4116" i="13"/>
  <c r="E4117" i="13"/>
  <c r="E4118" i="13"/>
  <c r="E4119" i="13"/>
  <c r="E4120" i="13"/>
  <c r="E4121" i="13"/>
  <c r="E4122" i="13"/>
  <c r="E4123" i="13"/>
  <c r="E4124" i="13"/>
  <c r="E4125" i="13"/>
  <c r="E4126" i="13"/>
  <c r="E4127" i="13"/>
  <c r="E4128" i="13"/>
  <c r="E4129" i="13"/>
  <c r="E4130" i="13"/>
  <c r="E4131" i="13"/>
  <c r="E4132" i="13"/>
  <c r="E4133" i="13"/>
  <c r="E4134" i="13"/>
  <c r="E4135" i="13"/>
  <c r="E4136" i="13"/>
  <c r="E4137" i="13"/>
  <c r="E4138" i="13"/>
  <c r="E4139" i="13"/>
  <c r="E4140" i="13"/>
  <c r="E4141" i="13"/>
  <c r="E4142" i="13"/>
  <c r="E4143" i="13"/>
  <c r="E4144" i="13"/>
  <c r="E4145" i="13"/>
  <c r="E4146" i="13"/>
  <c r="E4147" i="13"/>
  <c r="E4148" i="13"/>
  <c r="E4149" i="13"/>
  <c r="E4150" i="13"/>
  <c r="E4151" i="13"/>
  <c r="E4152" i="13"/>
  <c r="E4153" i="13"/>
  <c r="E4154" i="13"/>
  <c r="E4155" i="13"/>
  <c r="E4156" i="13"/>
  <c r="E4157" i="13"/>
  <c r="E4158" i="13"/>
  <c r="E4159" i="13"/>
  <c r="E4160" i="13"/>
  <c r="E4161" i="13"/>
  <c r="E4162" i="13"/>
  <c r="E4163" i="13"/>
  <c r="E4164" i="13"/>
  <c r="E4165" i="13"/>
  <c r="E4166" i="13"/>
  <c r="E4167" i="13"/>
  <c r="E4168" i="13"/>
  <c r="E4169" i="13"/>
  <c r="E4170" i="13"/>
  <c r="E4171" i="13"/>
  <c r="E4172" i="13"/>
  <c r="E4173" i="13"/>
  <c r="E4174" i="13"/>
  <c r="E4175" i="13"/>
  <c r="E4176" i="13"/>
  <c r="E4177" i="13"/>
  <c r="E4178" i="13"/>
  <c r="E4179" i="13"/>
  <c r="E4180" i="13"/>
  <c r="E4181" i="13"/>
  <c r="E4182" i="13"/>
  <c r="E4183" i="13"/>
  <c r="E4184" i="13"/>
  <c r="E4185" i="13"/>
  <c r="E4186" i="13"/>
  <c r="E4187" i="13"/>
  <c r="E4188" i="13"/>
  <c r="E4189" i="13"/>
  <c r="E4190" i="13"/>
  <c r="E4191" i="13"/>
  <c r="E4192" i="13"/>
  <c r="E4193" i="13"/>
  <c r="E4194" i="13"/>
  <c r="E4195" i="13"/>
  <c r="E4196" i="13"/>
  <c r="E4197" i="13"/>
  <c r="E4198" i="13"/>
  <c r="E4199" i="13"/>
  <c r="E4200" i="13"/>
  <c r="E4201" i="13"/>
  <c r="E4202" i="13"/>
  <c r="E4203" i="13"/>
  <c r="E4204" i="13"/>
  <c r="E4205" i="13"/>
  <c r="E4206" i="13"/>
  <c r="E4207" i="13"/>
  <c r="E4208" i="13"/>
  <c r="E4209" i="13"/>
  <c r="E4210" i="13"/>
  <c r="E4211" i="13"/>
  <c r="E4212" i="13"/>
  <c r="E4213" i="13"/>
  <c r="E4214" i="13"/>
  <c r="E4215" i="13"/>
  <c r="E4216" i="13"/>
  <c r="E4217" i="13"/>
  <c r="E4218" i="13"/>
  <c r="E4219" i="13"/>
  <c r="E4220" i="13"/>
  <c r="E4221" i="13"/>
  <c r="E4222" i="13"/>
  <c r="E4223" i="13"/>
  <c r="E4224" i="13"/>
  <c r="E4225" i="13"/>
  <c r="E4226" i="13"/>
  <c r="E4227" i="13"/>
  <c r="E4228" i="13"/>
  <c r="E4229" i="13"/>
  <c r="E4230" i="13"/>
  <c r="E4231" i="13"/>
  <c r="E4232" i="13"/>
  <c r="E4233" i="13"/>
  <c r="E4234" i="13"/>
  <c r="E4235" i="13"/>
  <c r="E4236" i="13"/>
  <c r="E4237" i="13"/>
  <c r="E4238" i="13"/>
  <c r="E4239" i="13"/>
  <c r="E4240" i="13"/>
  <c r="E4241" i="13"/>
  <c r="E4242" i="13"/>
  <c r="E4243" i="13"/>
  <c r="E4244" i="13"/>
  <c r="E4245" i="13"/>
  <c r="E4246" i="13"/>
  <c r="E4247" i="13"/>
  <c r="E4248" i="13"/>
  <c r="E4249" i="13"/>
  <c r="E4250" i="13"/>
  <c r="E4251" i="13"/>
  <c r="E4252" i="13"/>
  <c r="E4253" i="13"/>
  <c r="E4254" i="13"/>
  <c r="E4255" i="13"/>
  <c r="E4256" i="13"/>
  <c r="E4257" i="13"/>
  <c r="E4258" i="13"/>
  <c r="E4259" i="13"/>
  <c r="E4260" i="13"/>
  <c r="E4261" i="13"/>
  <c r="E4262" i="13"/>
  <c r="E4263" i="13"/>
  <c r="E4264" i="13"/>
  <c r="E4265" i="13"/>
  <c r="E4266" i="13"/>
  <c r="E4267" i="13"/>
  <c r="E4268" i="13"/>
  <c r="E4269" i="13"/>
  <c r="E4270" i="13"/>
  <c r="E4271" i="13"/>
  <c r="E4272" i="13"/>
  <c r="E4273" i="13"/>
  <c r="E4274" i="13"/>
  <c r="E4275" i="13"/>
  <c r="E4276" i="13"/>
  <c r="E4277" i="13"/>
  <c r="E4278" i="13"/>
  <c r="E4279" i="13"/>
  <c r="E4280" i="13"/>
  <c r="E4281" i="13"/>
  <c r="E4282" i="13"/>
  <c r="E4283" i="13"/>
  <c r="E4284" i="13"/>
  <c r="E4285" i="13"/>
  <c r="E4286" i="13"/>
  <c r="E4287" i="13"/>
  <c r="E4288" i="13"/>
  <c r="E4289" i="13"/>
  <c r="E4290" i="13"/>
  <c r="E4291" i="13"/>
  <c r="E4292" i="13"/>
  <c r="E4293" i="13"/>
  <c r="E4294" i="13"/>
  <c r="E4295" i="13"/>
  <c r="E4296" i="13"/>
  <c r="E4297" i="13"/>
  <c r="E4298" i="13"/>
  <c r="E4299" i="13"/>
  <c r="E4300" i="13"/>
  <c r="E4301" i="13"/>
  <c r="E4302" i="13"/>
  <c r="E4303" i="13"/>
  <c r="E4304" i="13"/>
  <c r="E4305" i="13"/>
  <c r="E4306" i="13"/>
  <c r="E4307" i="13"/>
  <c r="E4308" i="13"/>
  <c r="E4309" i="13"/>
  <c r="E4310" i="13"/>
  <c r="E4311" i="13"/>
  <c r="E4312" i="13"/>
  <c r="E4313" i="13"/>
  <c r="E4314" i="13"/>
  <c r="E4315" i="13"/>
  <c r="E4316" i="13"/>
  <c r="E4317" i="13"/>
  <c r="E4318" i="13"/>
  <c r="E4319" i="13"/>
  <c r="E4320" i="13"/>
  <c r="E4321" i="13"/>
  <c r="E4322" i="13"/>
  <c r="E4323" i="13"/>
  <c r="E4324" i="13"/>
  <c r="E4325" i="13"/>
  <c r="E4326" i="13"/>
  <c r="E4327" i="13"/>
  <c r="E4328" i="13"/>
  <c r="E4329" i="13"/>
  <c r="E4330" i="13"/>
  <c r="E4331" i="13"/>
  <c r="E4332" i="13"/>
  <c r="E4333" i="13"/>
  <c r="E4334" i="13"/>
  <c r="E4335" i="13"/>
  <c r="E4336" i="13"/>
  <c r="E4337" i="13"/>
  <c r="E4338" i="13"/>
  <c r="E4339" i="13"/>
  <c r="E4340" i="13"/>
  <c r="E4341" i="13"/>
  <c r="E4342" i="13"/>
  <c r="E4343" i="13"/>
  <c r="E4344" i="13"/>
  <c r="E4345" i="13"/>
  <c r="E4346" i="13"/>
  <c r="E4347" i="13"/>
  <c r="E4348" i="13"/>
  <c r="E4349" i="13"/>
  <c r="E4350" i="13"/>
  <c r="E4351" i="13"/>
  <c r="E4352" i="13"/>
  <c r="E4353" i="13"/>
  <c r="E4354" i="13"/>
  <c r="E4355" i="13"/>
  <c r="E4356" i="13"/>
  <c r="E4357" i="13"/>
  <c r="E4358" i="13"/>
  <c r="E4359" i="13"/>
  <c r="E4360" i="13"/>
  <c r="E4361" i="13"/>
  <c r="E4362" i="13"/>
  <c r="E4363" i="13"/>
  <c r="E4364" i="13"/>
  <c r="E4365" i="13"/>
  <c r="E4366" i="13"/>
  <c r="E4367" i="13"/>
  <c r="E4368" i="13"/>
  <c r="E4369" i="13"/>
  <c r="E4370" i="13"/>
  <c r="E4371" i="13"/>
  <c r="E4372" i="13"/>
  <c r="E4373" i="13"/>
  <c r="E4374" i="13"/>
  <c r="E4375" i="13"/>
  <c r="E4376" i="13"/>
  <c r="E4377" i="13"/>
  <c r="E4378" i="13"/>
  <c r="E4379" i="13"/>
  <c r="E4380" i="13"/>
  <c r="E4381" i="13"/>
  <c r="E4382" i="13"/>
  <c r="E4383" i="13"/>
  <c r="E4384" i="13"/>
  <c r="E4385" i="13"/>
  <c r="E4386" i="13"/>
  <c r="E4387" i="13"/>
  <c r="E4388" i="13"/>
  <c r="E4389" i="13"/>
  <c r="E4390" i="13"/>
  <c r="E4391" i="13"/>
  <c r="E4392" i="13"/>
  <c r="E4393" i="13"/>
  <c r="E4394" i="13"/>
  <c r="E4395" i="13"/>
  <c r="E4396" i="13"/>
  <c r="E4397" i="13"/>
  <c r="E4398" i="13"/>
  <c r="E4399" i="13"/>
  <c r="E4400" i="13"/>
  <c r="E4401" i="13"/>
  <c r="E4402" i="13"/>
  <c r="E4403" i="13"/>
  <c r="E4404" i="13"/>
  <c r="E4405" i="13"/>
  <c r="E4406" i="13"/>
  <c r="E4407" i="13"/>
  <c r="E4408" i="13"/>
  <c r="E4409" i="13"/>
  <c r="E4410" i="13"/>
  <c r="E4411" i="13"/>
  <c r="E4412" i="13"/>
  <c r="E4413" i="13"/>
  <c r="E4414" i="13"/>
  <c r="E4415" i="13"/>
  <c r="E4416" i="13"/>
  <c r="E4417" i="13"/>
  <c r="E4418" i="13"/>
  <c r="E4419" i="13"/>
  <c r="E4420" i="13"/>
  <c r="E4421" i="13"/>
  <c r="E4422" i="13"/>
  <c r="E4423" i="13"/>
  <c r="E4424" i="13"/>
  <c r="E4425" i="13"/>
  <c r="E4426" i="13"/>
  <c r="E4427" i="13"/>
  <c r="E4428" i="13"/>
  <c r="E4429" i="13"/>
  <c r="E4430" i="13"/>
  <c r="E4431" i="13"/>
  <c r="E4432" i="13"/>
  <c r="E4433" i="13"/>
  <c r="E4434" i="13"/>
  <c r="E4435" i="13"/>
  <c r="E4436" i="13"/>
  <c r="E4437" i="13"/>
  <c r="E4438" i="13"/>
  <c r="E4439" i="13"/>
  <c r="E4440" i="13"/>
  <c r="E4441" i="13"/>
  <c r="E4442" i="13"/>
  <c r="E4443" i="13"/>
  <c r="E4444" i="13"/>
  <c r="E4445" i="13"/>
  <c r="E4446" i="13"/>
  <c r="E4447" i="13"/>
  <c r="E4448" i="13"/>
  <c r="E4449" i="13"/>
  <c r="E4450" i="13"/>
  <c r="E4451" i="13"/>
  <c r="E4452" i="13"/>
  <c r="E4453" i="13"/>
  <c r="E4454" i="13"/>
  <c r="E4455" i="13"/>
  <c r="E4456" i="13"/>
  <c r="E4457" i="13"/>
  <c r="E4458" i="13"/>
  <c r="E4459" i="13"/>
  <c r="E4460" i="13"/>
  <c r="E4461" i="13"/>
  <c r="E4462" i="13"/>
  <c r="E4463" i="13"/>
  <c r="E4464" i="13"/>
  <c r="E4465" i="13"/>
  <c r="E4466" i="13"/>
  <c r="E4467" i="13"/>
  <c r="E4468" i="13"/>
  <c r="E4469" i="13"/>
  <c r="E4470" i="13"/>
  <c r="E4471" i="13"/>
  <c r="E4472" i="13"/>
  <c r="E4473" i="13"/>
  <c r="E4474" i="13"/>
  <c r="E4475" i="13"/>
  <c r="E4476" i="13"/>
  <c r="E4477" i="13"/>
  <c r="E4478" i="13"/>
  <c r="E4479" i="13"/>
  <c r="E4480" i="13"/>
  <c r="E4481" i="13"/>
  <c r="E4482" i="13"/>
  <c r="E4483" i="13"/>
  <c r="E4484" i="13"/>
  <c r="E4485" i="13"/>
  <c r="E4486" i="13"/>
  <c r="E4487" i="13"/>
  <c r="E4488" i="13"/>
  <c r="E4489" i="13"/>
  <c r="E4490" i="13"/>
  <c r="E4491" i="13"/>
  <c r="E4492" i="13"/>
  <c r="E4493" i="13"/>
  <c r="E4494" i="13"/>
  <c r="E4495" i="13"/>
  <c r="E4496" i="13"/>
  <c r="E4497" i="13"/>
  <c r="E4498" i="13"/>
  <c r="E4499" i="13"/>
  <c r="E4500" i="13"/>
  <c r="E4501" i="13"/>
  <c r="E4502" i="13"/>
  <c r="E4503" i="13"/>
  <c r="E4504" i="13"/>
  <c r="E4505" i="13"/>
  <c r="E4506" i="13"/>
  <c r="E4507" i="13"/>
  <c r="E4508" i="13"/>
  <c r="E4509" i="13"/>
  <c r="E4510" i="13"/>
  <c r="E4511" i="13"/>
  <c r="E4512" i="13"/>
  <c r="E4513" i="13"/>
  <c r="E4514" i="13"/>
  <c r="E4515" i="13"/>
  <c r="E4516" i="13"/>
  <c r="E4517" i="13"/>
  <c r="E4518" i="13"/>
  <c r="E4519" i="13"/>
  <c r="E4520" i="13"/>
  <c r="E4521" i="13"/>
  <c r="E4522" i="13"/>
  <c r="E4523" i="13"/>
  <c r="E4524" i="13"/>
  <c r="E4525" i="13"/>
  <c r="E4526" i="13"/>
  <c r="E4527" i="13"/>
  <c r="E4528" i="13"/>
  <c r="E4529" i="13"/>
  <c r="E4530" i="13"/>
  <c r="E4531" i="13"/>
  <c r="E4532" i="13"/>
  <c r="E4533" i="13"/>
  <c r="E4534" i="13"/>
  <c r="E4535" i="13"/>
  <c r="E4536" i="13"/>
  <c r="E4537" i="13"/>
  <c r="E4538" i="13"/>
  <c r="E4539" i="13"/>
  <c r="E4540" i="13"/>
  <c r="E4541" i="13"/>
  <c r="E4542" i="13"/>
  <c r="E4543" i="13"/>
  <c r="E4544" i="13"/>
  <c r="E4545" i="13"/>
  <c r="E4546" i="13"/>
  <c r="E4547" i="13"/>
  <c r="E4548" i="13"/>
  <c r="E4549" i="13"/>
  <c r="E4550" i="13"/>
  <c r="E4551" i="13"/>
  <c r="E4552" i="13"/>
  <c r="E4553" i="13"/>
  <c r="E4554" i="13"/>
  <c r="E4555" i="13"/>
  <c r="E4556" i="13"/>
  <c r="E4557" i="13"/>
  <c r="E4558" i="13"/>
  <c r="E4559" i="13"/>
  <c r="E4560" i="13"/>
  <c r="E4561" i="13"/>
  <c r="E4562" i="13"/>
  <c r="E4563" i="13"/>
  <c r="E4564" i="13"/>
  <c r="E4565" i="13"/>
  <c r="E4566" i="13"/>
  <c r="E4567" i="13"/>
  <c r="E4568" i="13"/>
  <c r="E4569" i="13"/>
  <c r="E4570" i="13"/>
  <c r="E4571" i="13"/>
  <c r="E4572" i="13"/>
  <c r="E4573" i="13"/>
  <c r="E4574" i="13"/>
  <c r="E4575" i="13"/>
  <c r="E4576" i="13"/>
  <c r="E4577" i="13"/>
  <c r="E4578" i="13"/>
  <c r="E4579" i="13"/>
  <c r="E4580" i="13"/>
  <c r="E4581" i="13"/>
  <c r="E4582" i="13"/>
  <c r="E4583" i="13"/>
  <c r="E4584" i="13"/>
  <c r="E4585" i="13"/>
  <c r="E4586" i="13"/>
  <c r="E4587" i="13"/>
  <c r="E4588" i="13"/>
  <c r="E4589" i="13"/>
  <c r="E4590" i="13"/>
  <c r="E4591" i="13"/>
  <c r="E4592" i="13"/>
  <c r="E4593" i="13"/>
  <c r="E4594" i="13"/>
  <c r="E4595" i="13"/>
  <c r="E4596" i="13"/>
  <c r="E4597" i="13"/>
  <c r="E4598" i="13"/>
  <c r="E4599" i="13"/>
  <c r="E4600" i="13"/>
  <c r="E4601" i="13"/>
  <c r="E4602" i="13"/>
  <c r="E4603" i="13"/>
  <c r="E4604" i="13"/>
  <c r="E4605" i="13"/>
  <c r="E4606" i="13"/>
  <c r="E4607" i="13"/>
  <c r="E4608" i="13"/>
  <c r="E4609" i="13"/>
  <c r="E4610" i="13"/>
  <c r="E4611" i="13"/>
  <c r="E4612" i="13"/>
  <c r="E4613" i="13"/>
  <c r="E4614" i="13"/>
  <c r="E4615" i="13"/>
  <c r="E4616" i="13"/>
  <c r="E4617" i="13"/>
  <c r="E4618" i="13"/>
  <c r="E4619" i="13"/>
  <c r="E4620" i="13"/>
  <c r="E4621" i="13"/>
  <c r="E4622" i="13"/>
  <c r="E4623" i="13"/>
  <c r="E4624" i="13"/>
  <c r="E4625" i="13"/>
  <c r="E4626" i="13"/>
  <c r="E4627" i="13"/>
  <c r="E4628" i="13"/>
  <c r="E4629" i="13"/>
  <c r="E4630" i="13"/>
  <c r="E4631" i="13"/>
  <c r="E4632" i="13"/>
  <c r="E4633" i="13"/>
  <c r="E4634" i="13"/>
  <c r="E4635" i="13"/>
  <c r="E4636" i="13"/>
  <c r="E4637" i="13"/>
  <c r="E4638" i="13"/>
  <c r="E4639" i="13"/>
  <c r="E4640" i="13"/>
  <c r="E4641" i="13"/>
  <c r="E4642" i="13"/>
  <c r="E4643" i="13"/>
  <c r="E4644" i="13"/>
  <c r="E4645" i="13"/>
  <c r="E4646" i="13"/>
  <c r="E4647" i="13"/>
  <c r="E4648" i="13"/>
  <c r="E4649" i="13"/>
  <c r="E4650" i="13"/>
  <c r="E4651" i="13"/>
  <c r="E4652" i="13"/>
  <c r="E4653" i="13"/>
  <c r="E4654" i="13"/>
  <c r="E4655" i="13"/>
  <c r="E4656" i="13"/>
  <c r="E4657" i="13"/>
  <c r="E4658" i="13"/>
  <c r="E4659" i="13"/>
  <c r="E4660" i="13"/>
  <c r="E4661" i="13"/>
  <c r="E4662" i="13"/>
  <c r="E4663" i="13"/>
  <c r="E4664" i="13"/>
  <c r="E4665" i="13"/>
  <c r="E4666" i="13"/>
  <c r="E4667" i="13"/>
  <c r="E4668" i="13"/>
  <c r="E4669" i="13"/>
  <c r="E4670" i="13"/>
  <c r="E4671" i="13"/>
  <c r="E4672" i="13"/>
  <c r="E4673" i="13"/>
  <c r="E4674" i="13"/>
  <c r="E4675" i="13"/>
  <c r="E4676" i="13"/>
  <c r="E4677" i="13"/>
  <c r="E4678" i="13"/>
  <c r="E4679" i="13"/>
  <c r="E4680" i="13"/>
  <c r="E4681" i="13"/>
  <c r="E4682" i="13"/>
  <c r="E4683" i="13"/>
  <c r="E4684" i="13"/>
  <c r="E4685" i="13"/>
  <c r="E4686" i="13"/>
  <c r="E4687" i="13"/>
  <c r="E4688" i="13"/>
  <c r="E4689" i="13"/>
  <c r="E4690" i="13"/>
  <c r="E4691" i="13"/>
  <c r="E4692" i="13"/>
  <c r="E4693" i="13"/>
  <c r="E4694" i="13"/>
  <c r="E4695" i="13"/>
  <c r="E4696" i="13"/>
  <c r="E4697" i="13"/>
  <c r="E4698" i="13"/>
  <c r="E4699" i="13"/>
  <c r="E4700" i="13"/>
  <c r="E4701" i="13"/>
  <c r="E4702" i="13"/>
  <c r="E4703" i="13"/>
  <c r="E4704" i="13"/>
  <c r="E4705" i="13"/>
  <c r="E4706" i="13"/>
  <c r="E4707" i="13"/>
  <c r="E4708" i="13"/>
  <c r="E4709" i="13"/>
  <c r="E4710" i="13"/>
  <c r="E4711" i="13"/>
  <c r="E4712" i="13"/>
  <c r="E4713" i="13"/>
  <c r="E4714" i="13"/>
  <c r="E4715" i="13"/>
  <c r="E4716" i="13"/>
  <c r="E4717" i="13"/>
  <c r="E4718" i="13"/>
  <c r="E4719" i="13"/>
  <c r="E4720" i="13"/>
  <c r="E4721" i="13"/>
  <c r="E4722" i="13"/>
  <c r="E4723" i="13"/>
  <c r="E4724" i="13"/>
  <c r="E4725" i="13"/>
  <c r="E4726" i="13"/>
  <c r="E4727" i="13"/>
  <c r="E4728" i="13"/>
  <c r="E4729" i="13"/>
  <c r="E4730" i="13"/>
  <c r="E4731" i="13"/>
  <c r="E4732" i="13"/>
  <c r="E4733" i="13"/>
  <c r="E4734" i="13"/>
  <c r="E4735" i="13"/>
  <c r="E4736" i="13"/>
  <c r="E4737" i="13"/>
  <c r="E4738" i="13"/>
  <c r="E4739" i="13"/>
  <c r="E4740" i="13"/>
  <c r="E4741" i="13"/>
  <c r="E4742" i="13"/>
  <c r="E4743" i="13"/>
  <c r="E4744" i="13"/>
  <c r="E4745" i="13"/>
  <c r="E4746" i="13"/>
  <c r="E4747" i="13"/>
  <c r="E4748" i="13"/>
  <c r="E4749" i="13"/>
  <c r="E4750" i="13"/>
  <c r="E4751" i="13"/>
  <c r="E4752" i="13"/>
  <c r="E4753" i="13"/>
  <c r="E4754" i="13"/>
  <c r="E4755" i="13"/>
  <c r="E4756" i="13"/>
  <c r="E4757" i="13"/>
  <c r="E4758" i="13"/>
  <c r="E4759" i="13"/>
  <c r="E4760" i="13"/>
  <c r="E4761" i="13"/>
  <c r="E4762" i="13"/>
  <c r="E4763" i="13"/>
  <c r="E4764" i="13"/>
  <c r="E4765" i="13"/>
  <c r="E4766" i="13"/>
  <c r="E4767" i="13"/>
  <c r="E4768" i="13"/>
  <c r="E4769" i="13"/>
  <c r="E4770" i="13"/>
  <c r="E4771" i="13"/>
  <c r="E4772" i="13"/>
  <c r="E4773" i="13"/>
  <c r="E4774" i="13"/>
  <c r="E4775" i="13"/>
  <c r="E4776" i="13"/>
  <c r="E4777" i="13"/>
  <c r="E4778" i="13"/>
  <c r="E4779" i="13"/>
  <c r="E4780" i="13"/>
  <c r="E4781" i="13"/>
  <c r="E4782" i="13"/>
  <c r="E4783" i="13"/>
  <c r="E4784" i="13"/>
  <c r="E4785" i="13"/>
  <c r="E4786" i="13"/>
  <c r="E4787" i="13"/>
  <c r="E4788" i="13"/>
  <c r="E4789" i="13"/>
  <c r="E4790" i="13"/>
  <c r="E4791" i="13"/>
  <c r="E4792" i="13"/>
  <c r="E4793" i="13"/>
  <c r="E4794" i="13"/>
  <c r="E4795" i="13"/>
  <c r="E4796" i="13"/>
  <c r="E4797" i="13"/>
  <c r="E4798" i="13"/>
  <c r="E4799" i="13"/>
  <c r="E4800" i="13"/>
  <c r="E4801" i="13"/>
  <c r="E4802" i="13"/>
  <c r="E4803" i="13"/>
  <c r="E4804" i="13"/>
  <c r="E4805" i="13"/>
  <c r="E4806" i="13"/>
  <c r="E4807" i="13"/>
  <c r="E4808" i="13"/>
  <c r="E4809" i="13"/>
  <c r="E4810" i="13"/>
  <c r="E4811" i="13"/>
  <c r="E4812" i="13"/>
  <c r="E4813" i="13"/>
  <c r="E4814" i="13"/>
  <c r="E4815" i="13"/>
  <c r="E4816" i="13"/>
  <c r="E4817" i="13"/>
  <c r="E4818" i="13"/>
  <c r="E4819" i="13"/>
  <c r="E4820" i="13"/>
  <c r="E4821" i="13"/>
  <c r="E4822" i="13"/>
  <c r="E4823" i="13"/>
  <c r="E4824" i="13"/>
  <c r="E4825" i="13"/>
  <c r="E4826" i="13"/>
  <c r="E4827" i="13"/>
  <c r="E4828" i="13"/>
  <c r="E4829" i="13"/>
  <c r="E4830" i="13"/>
  <c r="E4831" i="13"/>
  <c r="E4832" i="13"/>
  <c r="E4833" i="13"/>
  <c r="E4834" i="13"/>
  <c r="E4835" i="13"/>
  <c r="E4836" i="13"/>
  <c r="E4837" i="13"/>
  <c r="E4838" i="13"/>
  <c r="E4839" i="13"/>
  <c r="E4840" i="13"/>
  <c r="E4841" i="13"/>
  <c r="E4842" i="13"/>
  <c r="E4843" i="13"/>
  <c r="E4844" i="13"/>
  <c r="E4845" i="13"/>
  <c r="E4846" i="13"/>
  <c r="E4847" i="13"/>
  <c r="E4848" i="13"/>
  <c r="E4849" i="13"/>
  <c r="E4850" i="13"/>
  <c r="E4851" i="13"/>
  <c r="E4852" i="13"/>
  <c r="E4853" i="13"/>
  <c r="E4854" i="13"/>
  <c r="E4855" i="13"/>
  <c r="E4856" i="13"/>
  <c r="E4857" i="13"/>
  <c r="E4858" i="13"/>
  <c r="E4859" i="13"/>
  <c r="E4860" i="13"/>
  <c r="E4861" i="13"/>
  <c r="E4862" i="13"/>
  <c r="E4863" i="13"/>
  <c r="E4864" i="13"/>
  <c r="E4865" i="13"/>
  <c r="E4866" i="13"/>
  <c r="E4867" i="13"/>
  <c r="E4868" i="13"/>
  <c r="E4869" i="13"/>
  <c r="E4870" i="13"/>
  <c r="E4871" i="13"/>
  <c r="E4872" i="13"/>
  <c r="E4873" i="13"/>
  <c r="E4874" i="13"/>
  <c r="E4875" i="13"/>
  <c r="E4876" i="13"/>
  <c r="E4877" i="13"/>
  <c r="E4878" i="13"/>
  <c r="E4879" i="13"/>
  <c r="E4880" i="13"/>
  <c r="E4881" i="13"/>
  <c r="E4882" i="13"/>
  <c r="E4883" i="13"/>
  <c r="E4884" i="13"/>
  <c r="E4885" i="13"/>
  <c r="E4886" i="13"/>
  <c r="E4887" i="13"/>
  <c r="E4888" i="13"/>
  <c r="E4889" i="13"/>
  <c r="E4890" i="13"/>
  <c r="E4891" i="13"/>
  <c r="E4892" i="13"/>
  <c r="E4893" i="13"/>
  <c r="E4894" i="13"/>
  <c r="E4895" i="13"/>
  <c r="E4896" i="13"/>
  <c r="E4897" i="13"/>
  <c r="E4898" i="13"/>
  <c r="E4899" i="13"/>
  <c r="E4900" i="13"/>
  <c r="E4901" i="13"/>
  <c r="E4902" i="13"/>
  <c r="E4903" i="13"/>
  <c r="E4904" i="13"/>
  <c r="E4905" i="13"/>
  <c r="E4906" i="13"/>
  <c r="E4907" i="13"/>
  <c r="E4908" i="13"/>
  <c r="E4909" i="13"/>
  <c r="E4910" i="13"/>
  <c r="E4911" i="13"/>
  <c r="E4912" i="13"/>
  <c r="E4913" i="13"/>
  <c r="E4914" i="13"/>
  <c r="E4915" i="13"/>
  <c r="E4916" i="13"/>
  <c r="E4917" i="13"/>
  <c r="E4918" i="13"/>
  <c r="E4919" i="13"/>
  <c r="E4920" i="13"/>
  <c r="E4921" i="13"/>
  <c r="E4922" i="13"/>
  <c r="E4923" i="13"/>
  <c r="E4924" i="13"/>
  <c r="E4925" i="13"/>
  <c r="E4926" i="13"/>
  <c r="E4927" i="13"/>
  <c r="E4928" i="13"/>
  <c r="E4929" i="13"/>
  <c r="E4930" i="13"/>
  <c r="E4931" i="13"/>
  <c r="E4932" i="13"/>
  <c r="E4933" i="13"/>
  <c r="E4934" i="13"/>
  <c r="E4935" i="13"/>
  <c r="E4936" i="13"/>
  <c r="E4937" i="13"/>
  <c r="E4938" i="13"/>
  <c r="E4939" i="13"/>
  <c r="E4940" i="13"/>
  <c r="E4941" i="13"/>
  <c r="E4942" i="13"/>
  <c r="E4943" i="13"/>
  <c r="E4944" i="13"/>
  <c r="E4945" i="13"/>
  <c r="E4946" i="13"/>
  <c r="E4947" i="13"/>
  <c r="E4948" i="13"/>
  <c r="E4949" i="13"/>
  <c r="E4950" i="13"/>
  <c r="E4951" i="13"/>
  <c r="E4952" i="13"/>
  <c r="E4953" i="13"/>
  <c r="E4954" i="13"/>
  <c r="E4955" i="13"/>
  <c r="E4956" i="13"/>
  <c r="E4957" i="13"/>
  <c r="E4958" i="13"/>
  <c r="E4959" i="13"/>
  <c r="E4960" i="13"/>
  <c r="E4961" i="13"/>
  <c r="E4962" i="13"/>
  <c r="E4963" i="13"/>
  <c r="E4964" i="13"/>
  <c r="E4965" i="13"/>
  <c r="E4966" i="13"/>
  <c r="E4967" i="13"/>
  <c r="E4968" i="13"/>
  <c r="E4969" i="13"/>
  <c r="E4970" i="13"/>
  <c r="E4971" i="13"/>
  <c r="E4972" i="13"/>
  <c r="E4973" i="13"/>
  <c r="E4974" i="13"/>
  <c r="E4975" i="13"/>
  <c r="E4976" i="13"/>
  <c r="E4977" i="13"/>
  <c r="E4978" i="13"/>
  <c r="E4979" i="13"/>
  <c r="E4980" i="13"/>
  <c r="E4981" i="13"/>
  <c r="E4982" i="13"/>
  <c r="E4983" i="13"/>
  <c r="E4984" i="13"/>
  <c r="E4985" i="13"/>
  <c r="E4986" i="13"/>
  <c r="E4987" i="13"/>
  <c r="E4988" i="13"/>
  <c r="E4989" i="13"/>
  <c r="E4990" i="13"/>
  <c r="E4991" i="13"/>
  <c r="E4992" i="13"/>
  <c r="E4993" i="13"/>
  <c r="E4994" i="13"/>
  <c r="E4995" i="13"/>
  <c r="E4996" i="13"/>
  <c r="E4997" i="13"/>
  <c r="E4998" i="13"/>
  <c r="E4999" i="13"/>
  <c r="E5000" i="13"/>
  <c r="E5001" i="13"/>
  <c r="E5002" i="13"/>
  <c r="E5003" i="13"/>
  <c r="E5004" i="13"/>
  <c r="E5005" i="13"/>
  <c r="E5006" i="13"/>
  <c r="E5007" i="13"/>
  <c r="E5008" i="13"/>
  <c r="E5009" i="13"/>
  <c r="E5010" i="13"/>
  <c r="E5011" i="13"/>
  <c r="E5012" i="13"/>
  <c r="E5013" i="13"/>
  <c r="E5014" i="13"/>
  <c r="E5015" i="13"/>
  <c r="E5016" i="13"/>
  <c r="E5017" i="13"/>
  <c r="E5018" i="13"/>
  <c r="E5019" i="13"/>
  <c r="E5020" i="13"/>
  <c r="E5021" i="13"/>
  <c r="E5022" i="13"/>
  <c r="E5023" i="13"/>
  <c r="E5024" i="13"/>
  <c r="E5025" i="13"/>
  <c r="E5026" i="13"/>
  <c r="E5027" i="13"/>
  <c r="E5028" i="13"/>
  <c r="E5029" i="13"/>
  <c r="E5030" i="13"/>
  <c r="E5031" i="13"/>
  <c r="E5032" i="13"/>
  <c r="E5033" i="13"/>
  <c r="E5034" i="13"/>
  <c r="E5035" i="13"/>
  <c r="E5036" i="13"/>
  <c r="E5037" i="13"/>
  <c r="E5038" i="13"/>
  <c r="E5039" i="13"/>
  <c r="E5040" i="13"/>
  <c r="E5041" i="13"/>
  <c r="E5042" i="13"/>
  <c r="E5043" i="13"/>
  <c r="E4" i="13"/>
  <c r="H5043" i="13"/>
  <c r="I5043" i="13" s="1"/>
  <c r="H5042" i="13"/>
  <c r="I5042" i="13" s="1"/>
  <c r="H5041" i="13"/>
  <c r="I5041" i="13" s="1"/>
  <c r="H5040" i="13"/>
  <c r="I5040" i="13" s="1"/>
  <c r="H5039" i="13"/>
  <c r="I5039" i="13" s="1"/>
  <c r="H5038" i="13"/>
  <c r="I5038" i="13" s="1"/>
  <c r="H5037" i="13"/>
  <c r="I5037" i="13" s="1"/>
  <c r="H5036" i="13"/>
  <c r="I5036" i="13" s="1"/>
  <c r="H5035" i="13"/>
  <c r="I5035" i="13" s="1"/>
  <c r="H5034" i="13"/>
  <c r="I5034" i="13" s="1"/>
  <c r="H5033" i="13"/>
  <c r="I5033" i="13" s="1"/>
  <c r="H5032" i="13"/>
  <c r="I5032" i="13" s="1"/>
  <c r="H5031" i="13"/>
  <c r="I5031" i="13" s="1"/>
  <c r="H5030" i="13"/>
  <c r="I5030" i="13" s="1"/>
  <c r="H5029" i="13"/>
  <c r="I5029" i="13" s="1"/>
  <c r="H5028" i="13"/>
  <c r="I5028" i="13" s="1"/>
  <c r="H5027" i="13"/>
  <c r="I5027" i="13" s="1"/>
  <c r="H5026" i="13"/>
  <c r="I5026" i="13" s="1"/>
  <c r="H5025" i="13"/>
  <c r="I5025" i="13" s="1"/>
  <c r="H5024" i="13"/>
  <c r="I5024" i="13" s="1"/>
  <c r="H5023" i="13"/>
  <c r="I5023" i="13" s="1"/>
  <c r="H5022" i="13"/>
  <c r="I5022" i="13" s="1"/>
  <c r="H5021" i="13"/>
  <c r="I5021" i="13" s="1"/>
  <c r="H5020" i="13"/>
  <c r="I5020" i="13" s="1"/>
  <c r="H5019" i="13"/>
  <c r="I5019" i="13" s="1"/>
  <c r="H5018" i="13"/>
  <c r="I5018" i="13" s="1"/>
  <c r="H5017" i="13"/>
  <c r="I5017" i="13" s="1"/>
  <c r="H5016" i="13"/>
  <c r="I5016" i="13" s="1"/>
  <c r="H5015" i="13"/>
  <c r="I5015" i="13" s="1"/>
  <c r="H5014" i="13"/>
  <c r="I5014" i="13" s="1"/>
  <c r="H5013" i="13"/>
  <c r="I5013" i="13" s="1"/>
  <c r="H5012" i="13"/>
  <c r="I5012" i="13" s="1"/>
  <c r="H5011" i="13"/>
  <c r="I5011" i="13" s="1"/>
  <c r="H5010" i="13"/>
  <c r="I5010" i="13" s="1"/>
  <c r="H5009" i="13"/>
  <c r="I5009" i="13" s="1"/>
  <c r="H5008" i="13"/>
  <c r="I5008" i="13" s="1"/>
  <c r="H5007" i="13"/>
  <c r="I5007" i="13" s="1"/>
  <c r="H5006" i="13"/>
  <c r="I5006" i="13" s="1"/>
  <c r="H5005" i="13"/>
  <c r="I5005" i="13" s="1"/>
  <c r="H5004" i="13"/>
  <c r="I5004" i="13" s="1"/>
  <c r="H5003" i="13"/>
  <c r="I5003" i="13" s="1"/>
  <c r="H5002" i="13"/>
  <c r="I5002" i="13" s="1"/>
  <c r="H5001" i="13"/>
  <c r="I5001" i="13" s="1"/>
  <c r="H5000" i="13"/>
  <c r="I5000" i="13" s="1"/>
  <c r="H4999" i="13"/>
  <c r="I4999" i="13" s="1"/>
  <c r="H4998" i="13"/>
  <c r="I4998" i="13" s="1"/>
  <c r="H4997" i="13"/>
  <c r="I4997" i="13" s="1"/>
  <c r="H4996" i="13"/>
  <c r="I4996" i="13" s="1"/>
  <c r="H4995" i="13"/>
  <c r="I4995" i="13" s="1"/>
  <c r="H4994" i="13"/>
  <c r="I4994" i="13" s="1"/>
  <c r="H4993" i="13"/>
  <c r="I4993" i="13" s="1"/>
  <c r="H4992" i="13"/>
  <c r="I4992" i="13" s="1"/>
  <c r="H4991" i="13"/>
  <c r="I4991" i="13" s="1"/>
  <c r="H4990" i="13"/>
  <c r="I4990" i="13" s="1"/>
  <c r="H4989" i="13"/>
  <c r="I4989" i="13" s="1"/>
  <c r="H4988" i="13"/>
  <c r="I4988" i="13" s="1"/>
  <c r="H4987" i="13"/>
  <c r="I4987" i="13" s="1"/>
  <c r="H4986" i="13"/>
  <c r="I4986" i="13" s="1"/>
  <c r="H4985" i="13"/>
  <c r="I4985" i="13" s="1"/>
  <c r="H4984" i="13"/>
  <c r="I4984" i="13" s="1"/>
  <c r="H4983" i="13"/>
  <c r="I4983" i="13" s="1"/>
  <c r="H4982" i="13"/>
  <c r="I4982" i="13" s="1"/>
  <c r="H4981" i="13"/>
  <c r="I4981" i="13" s="1"/>
  <c r="H4980" i="13"/>
  <c r="I4980" i="13" s="1"/>
  <c r="H4979" i="13"/>
  <c r="I4979" i="13" s="1"/>
  <c r="H4978" i="13"/>
  <c r="I4978" i="13" s="1"/>
  <c r="H4977" i="13"/>
  <c r="I4977" i="13" s="1"/>
  <c r="H4976" i="13"/>
  <c r="I4976" i="13" s="1"/>
  <c r="H4975" i="13"/>
  <c r="I4975" i="13" s="1"/>
  <c r="H4974" i="13"/>
  <c r="I4974" i="13" s="1"/>
  <c r="H4973" i="13"/>
  <c r="I4973" i="13" s="1"/>
  <c r="H4972" i="13"/>
  <c r="I4972" i="13" s="1"/>
  <c r="H4971" i="13"/>
  <c r="I4971" i="13" s="1"/>
  <c r="H4970" i="13"/>
  <c r="I4970" i="13" s="1"/>
  <c r="H4969" i="13"/>
  <c r="I4969" i="13" s="1"/>
  <c r="H4968" i="13"/>
  <c r="I4968" i="13" s="1"/>
  <c r="H4967" i="13"/>
  <c r="I4967" i="13" s="1"/>
  <c r="H4966" i="13"/>
  <c r="I4966" i="13" s="1"/>
  <c r="H4965" i="13"/>
  <c r="I4965" i="13" s="1"/>
  <c r="H4964" i="13"/>
  <c r="I4964" i="13" s="1"/>
  <c r="H4963" i="13"/>
  <c r="I4963" i="13" s="1"/>
  <c r="H4962" i="13"/>
  <c r="I4962" i="13" s="1"/>
  <c r="H4961" i="13"/>
  <c r="I4961" i="13" s="1"/>
  <c r="H4960" i="13"/>
  <c r="I4960" i="13" s="1"/>
  <c r="H4959" i="13"/>
  <c r="I4959" i="13" s="1"/>
  <c r="H4958" i="13"/>
  <c r="I4958" i="13" s="1"/>
  <c r="H4957" i="13"/>
  <c r="I4957" i="13" s="1"/>
  <c r="H4956" i="13"/>
  <c r="I4956" i="13" s="1"/>
  <c r="H4955" i="13"/>
  <c r="I4955" i="13" s="1"/>
  <c r="H4954" i="13"/>
  <c r="I4954" i="13" s="1"/>
  <c r="H4953" i="13"/>
  <c r="I4953" i="13" s="1"/>
  <c r="H4952" i="13"/>
  <c r="I4952" i="13" s="1"/>
  <c r="H4951" i="13"/>
  <c r="I4951" i="13" s="1"/>
  <c r="H4950" i="13"/>
  <c r="I4950" i="13" s="1"/>
  <c r="H4949" i="13"/>
  <c r="I4949" i="13" s="1"/>
  <c r="H4948" i="13"/>
  <c r="I4948" i="13" s="1"/>
  <c r="H4947" i="13"/>
  <c r="I4947" i="13" s="1"/>
  <c r="H4946" i="13"/>
  <c r="I4946" i="13" s="1"/>
  <c r="H4945" i="13"/>
  <c r="I4945" i="13" s="1"/>
  <c r="H4944" i="13"/>
  <c r="I4944" i="13" s="1"/>
  <c r="H4943" i="13"/>
  <c r="I4943" i="13" s="1"/>
  <c r="H4942" i="13"/>
  <c r="I4942" i="13" s="1"/>
  <c r="H4941" i="13"/>
  <c r="I4941" i="13" s="1"/>
  <c r="H4940" i="13"/>
  <c r="I4940" i="13" s="1"/>
  <c r="H4939" i="13"/>
  <c r="I4939" i="13" s="1"/>
  <c r="H4938" i="13"/>
  <c r="I4938" i="13" s="1"/>
  <c r="H4937" i="13"/>
  <c r="I4937" i="13" s="1"/>
  <c r="H4936" i="13"/>
  <c r="I4936" i="13" s="1"/>
  <c r="H4935" i="13"/>
  <c r="I4935" i="13" s="1"/>
  <c r="H4934" i="13"/>
  <c r="I4934" i="13" s="1"/>
  <c r="H4933" i="13"/>
  <c r="I4933" i="13" s="1"/>
  <c r="H4932" i="13"/>
  <c r="I4932" i="13" s="1"/>
  <c r="H4931" i="13"/>
  <c r="I4931" i="13" s="1"/>
  <c r="H4930" i="13"/>
  <c r="I4930" i="13" s="1"/>
  <c r="H4929" i="13"/>
  <c r="I4929" i="13" s="1"/>
  <c r="H4928" i="13"/>
  <c r="I4928" i="13" s="1"/>
  <c r="H4927" i="13"/>
  <c r="I4927" i="13" s="1"/>
  <c r="H4926" i="13"/>
  <c r="I4926" i="13" s="1"/>
  <c r="H4925" i="13"/>
  <c r="I4925" i="13" s="1"/>
  <c r="H4924" i="13"/>
  <c r="I4924" i="13" s="1"/>
  <c r="H4923" i="13"/>
  <c r="I4923" i="13" s="1"/>
  <c r="H4922" i="13"/>
  <c r="I4922" i="13" s="1"/>
  <c r="H4921" i="13"/>
  <c r="I4921" i="13" s="1"/>
  <c r="H4920" i="13"/>
  <c r="I4920" i="13" s="1"/>
  <c r="H4919" i="13"/>
  <c r="I4919" i="13" s="1"/>
  <c r="H4918" i="13"/>
  <c r="I4918" i="13" s="1"/>
  <c r="H4917" i="13"/>
  <c r="I4917" i="13" s="1"/>
  <c r="H4916" i="13"/>
  <c r="I4916" i="13" s="1"/>
  <c r="H4915" i="13"/>
  <c r="I4915" i="13" s="1"/>
  <c r="H4914" i="13"/>
  <c r="I4914" i="13" s="1"/>
  <c r="H4913" i="13"/>
  <c r="I4913" i="13" s="1"/>
  <c r="H4912" i="13"/>
  <c r="I4912" i="13" s="1"/>
  <c r="H4911" i="13"/>
  <c r="I4911" i="13" s="1"/>
  <c r="H4910" i="13"/>
  <c r="I4910" i="13" s="1"/>
  <c r="H4909" i="13"/>
  <c r="I4909" i="13" s="1"/>
  <c r="H4908" i="13"/>
  <c r="I4908" i="13" s="1"/>
  <c r="H4907" i="13"/>
  <c r="I4907" i="13" s="1"/>
  <c r="H4906" i="13"/>
  <c r="I4906" i="13" s="1"/>
  <c r="H4905" i="13"/>
  <c r="I4905" i="13" s="1"/>
  <c r="H4904" i="13"/>
  <c r="I4904" i="13" s="1"/>
  <c r="H4903" i="13"/>
  <c r="I4903" i="13" s="1"/>
  <c r="H4902" i="13"/>
  <c r="I4902" i="13" s="1"/>
  <c r="H4901" i="13"/>
  <c r="I4901" i="13" s="1"/>
  <c r="H4900" i="13"/>
  <c r="I4900" i="13" s="1"/>
  <c r="H4899" i="13"/>
  <c r="I4899" i="13" s="1"/>
  <c r="H4898" i="13"/>
  <c r="I4898" i="13" s="1"/>
  <c r="H4897" i="13"/>
  <c r="I4897" i="13" s="1"/>
  <c r="H4896" i="13"/>
  <c r="I4896" i="13" s="1"/>
  <c r="H4895" i="13"/>
  <c r="I4895" i="13" s="1"/>
  <c r="H4894" i="13"/>
  <c r="I4894" i="13" s="1"/>
  <c r="H4893" i="13"/>
  <c r="I4893" i="13" s="1"/>
  <c r="H4892" i="13"/>
  <c r="I4892" i="13" s="1"/>
  <c r="H4891" i="13"/>
  <c r="I4891" i="13" s="1"/>
  <c r="H4890" i="13"/>
  <c r="I4890" i="13" s="1"/>
  <c r="H4889" i="13"/>
  <c r="I4889" i="13" s="1"/>
  <c r="H4888" i="13"/>
  <c r="I4888" i="13" s="1"/>
  <c r="H4887" i="13"/>
  <c r="I4887" i="13" s="1"/>
  <c r="H4886" i="13"/>
  <c r="I4886" i="13" s="1"/>
  <c r="H4885" i="13"/>
  <c r="I4885" i="13" s="1"/>
  <c r="H4884" i="13"/>
  <c r="I4884" i="13" s="1"/>
  <c r="H4883" i="13"/>
  <c r="I4883" i="13" s="1"/>
  <c r="H4882" i="13"/>
  <c r="I4882" i="13" s="1"/>
  <c r="H4881" i="13"/>
  <c r="I4881" i="13" s="1"/>
  <c r="H4880" i="13"/>
  <c r="I4880" i="13" s="1"/>
  <c r="H4879" i="13"/>
  <c r="I4879" i="13" s="1"/>
  <c r="H4878" i="13"/>
  <c r="I4878" i="13" s="1"/>
  <c r="H4877" i="13"/>
  <c r="I4877" i="13" s="1"/>
  <c r="H4876" i="13"/>
  <c r="I4876" i="13" s="1"/>
  <c r="H4875" i="13"/>
  <c r="I4875" i="13" s="1"/>
  <c r="H4874" i="13"/>
  <c r="I4874" i="13" s="1"/>
  <c r="H4873" i="13"/>
  <c r="I4873" i="13" s="1"/>
  <c r="H4872" i="13"/>
  <c r="I4872" i="13" s="1"/>
  <c r="H4871" i="13"/>
  <c r="I4871" i="13" s="1"/>
  <c r="H4870" i="13"/>
  <c r="I4870" i="13" s="1"/>
  <c r="H4869" i="13"/>
  <c r="I4869" i="13" s="1"/>
  <c r="H4868" i="13"/>
  <c r="I4868" i="13" s="1"/>
  <c r="H4867" i="13"/>
  <c r="I4867" i="13" s="1"/>
  <c r="H4866" i="13"/>
  <c r="I4866" i="13" s="1"/>
  <c r="H4865" i="13"/>
  <c r="I4865" i="13" s="1"/>
  <c r="H4864" i="13"/>
  <c r="I4864" i="13" s="1"/>
  <c r="H4863" i="13"/>
  <c r="I4863" i="13" s="1"/>
  <c r="H4862" i="13"/>
  <c r="I4862" i="13" s="1"/>
  <c r="H4861" i="13"/>
  <c r="I4861" i="13" s="1"/>
  <c r="H4860" i="13"/>
  <c r="I4860" i="13" s="1"/>
  <c r="H4859" i="13"/>
  <c r="I4859" i="13" s="1"/>
  <c r="H4858" i="13"/>
  <c r="I4858" i="13" s="1"/>
  <c r="H4857" i="13"/>
  <c r="I4857" i="13" s="1"/>
  <c r="H4856" i="13"/>
  <c r="I4856" i="13" s="1"/>
  <c r="H4855" i="13"/>
  <c r="I4855" i="13" s="1"/>
  <c r="H4854" i="13"/>
  <c r="I4854" i="13" s="1"/>
  <c r="H4853" i="13"/>
  <c r="I4853" i="13" s="1"/>
  <c r="H4852" i="13"/>
  <c r="I4852" i="13" s="1"/>
  <c r="H4851" i="13"/>
  <c r="I4851" i="13" s="1"/>
  <c r="H4850" i="13"/>
  <c r="I4850" i="13" s="1"/>
  <c r="H4849" i="13"/>
  <c r="I4849" i="13" s="1"/>
  <c r="H4848" i="13"/>
  <c r="I4848" i="13" s="1"/>
  <c r="H4847" i="13"/>
  <c r="I4847" i="13" s="1"/>
  <c r="H4846" i="13"/>
  <c r="I4846" i="13" s="1"/>
  <c r="H4845" i="13"/>
  <c r="I4845" i="13" s="1"/>
  <c r="H4844" i="13"/>
  <c r="I4844" i="13" s="1"/>
  <c r="H4843" i="13"/>
  <c r="I4843" i="13" s="1"/>
  <c r="H4842" i="13"/>
  <c r="I4842" i="13" s="1"/>
  <c r="H4841" i="13"/>
  <c r="I4841" i="13" s="1"/>
  <c r="H4840" i="13"/>
  <c r="I4840" i="13" s="1"/>
  <c r="H4839" i="13"/>
  <c r="I4839" i="13" s="1"/>
  <c r="H4838" i="13"/>
  <c r="I4838" i="13" s="1"/>
  <c r="H4837" i="13"/>
  <c r="I4837" i="13" s="1"/>
  <c r="H4836" i="13"/>
  <c r="I4836" i="13" s="1"/>
  <c r="H4835" i="13"/>
  <c r="I4835" i="13" s="1"/>
  <c r="H4834" i="13"/>
  <c r="I4834" i="13" s="1"/>
  <c r="H4833" i="13"/>
  <c r="I4833" i="13" s="1"/>
  <c r="H4832" i="13"/>
  <c r="I4832" i="13" s="1"/>
  <c r="H4831" i="13"/>
  <c r="I4831" i="13" s="1"/>
  <c r="H4830" i="13"/>
  <c r="I4830" i="13" s="1"/>
  <c r="H4829" i="13"/>
  <c r="I4829" i="13" s="1"/>
  <c r="H4828" i="13"/>
  <c r="I4828" i="13" s="1"/>
  <c r="H4827" i="13"/>
  <c r="I4827" i="13" s="1"/>
  <c r="H4826" i="13"/>
  <c r="I4826" i="13" s="1"/>
  <c r="H4825" i="13"/>
  <c r="I4825" i="13" s="1"/>
  <c r="H4824" i="13"/>
  <c r="I4824" i="13" s="1"/>
  <c r="H4823" i="13"/>
  <c r="I4823" i="13" s="1"/>
  <c r="H4822" i="13"/>
  <c r="I4822" i="13" s="1"/>
  <c r="H4821" i="13"/>
  <c r="I4821" i="13" s="1"/>
  <c r="H4820" i="13"/>
  <c r="I4820" i="13" s="1"/>
  <c r="H4819" i="13"/>
  <c r="I4819" i="13" s="1"/>
  <c r="H4818" i="13"/>
  <c r="I4818" i="13" s="1"/>
  <c r="H4817" i="13"/>
  <c r="I4817" i="13" s="1"/>
  <c r="H4816" i="13"/>
  <c r="I4816" i="13" s="1"/>
  <c r="H4815" i="13"/>
  <c r="I4815" i="13" s="1"/>
  <c r="H4814" i="13"/>
  <c r="I4814" i="13" s="1"/>
  <c r="H4813" i="13"/>
  <c r="I4813" i="13" s="1"/>
  <c r="H4812" i="13"/>
  <c r="I4812" i="13" s="1"/>
  <c r="H4811" i="13"/>
  <c r="I4811" i="13" s="1"/>
  <c r="H4810" i="13"/>
  <c r="I4810" i="13" s="1"/>
  <c r="H4809" i="13"/>
  <c r="I4809" i="13" s="1"/>
  <c r="H4808" i="13"/>
  <c r="I4808" i="13" s="1"/>
  <c r="H4807" i="13"/>
  <c r="I4807" i="13" s="1"/>
  <c r="H4806" i="13"/>
  <c r="I4806" i="13" s="1"/>
  <c r="H4805" i="13"/>
  <c r="I4805" i="13" s="1"/>
  <c r="H4804" i="13"/>
  <c r="I4804" i="13" s="1"/>
  <c r="H4803" i="13"/>
  <c r="I4803" i="13" s="1"/>
  <c r="H4802" i="13"/>
  <c r="I4802" i="13" s="1"/>
  <c r="H4801" i="13"/>
  <c r="I4801" i="13" s="1"/>
  <c r="H4800" i="13"/>
  <c r="I4800" i="13" s="1"/>
  <c r="H4799" i="13"/>
  <c r="I4799" i="13" s="1"/>
  <c r="H4798" i="13"/>
  <c r="I4798" i="13" s="1"/>
  <c r="H4797" i="13"/>
  <c r="I4797" i="13" s="1"/>
  <c r="H4796" i="13"/>
  <c r="I4796" i="13" s="1"/>
  <c r="H4795" i="13"/>
  <c r="I4795" i="13" s="1"/>
  <c r="H4794" i="13"/>
  <c r="I4794" i="13" s="1"/>
  <c r="H4793" i="13"/>
  <c r="I4793" i="13" s="1"/>
  <c r="H4792" i="13"/>
  <c r="I4792" i="13" s="1"/>
  <c r="H4791" i="13"/>
  <c r="I4791" i="13" s="1"/>
  <c r="H4790" i="13"/>
  <c r="I4790" i="13" s="1"/>
  <c r="H4789" i="13"/>
  <c r="I4789" i="13" s="1"/>
  <c r="H4788" i="13"/>
  <c r="I4788" i="13" s="1"/>
  <c r="H4787" i="13"/>
  <c r="I4787" i="13" s="1"/>
  <c r="H4786" i="13"/>
  <c r="I4786" i="13" s="1"/>
  <c r="H4785" i="13"/>
  <c r="I4785" i="13" s="1"/>
  <c r="H4784" i="13"/>
  <c r="I4784" i="13" s="1"/>
  <c r="H4783" i="13"/>
  <c r="I4783" i="13" s="1"/>
  <c r="H4782" i="13"/>
  <c r="I4782" i="13" s="1"/>
  <c r="H4781" i="13"/>
  <c r="I4781" i="13" s="1"/>
  <c r="H4780" i="13"/>
  <c r="I4780" i="13" s="1"/>
  <c r="H4779" i="13"/>
  <c r="I4779" i="13" s="1"/>
  <c r="H4778" i="13"/>
  <c r="I4778" i="13" s="1"/>
  <c r="H4777" i="13"/>
  <c r="I4777" i="13" s="1"/>
  <c r="H4776" i="13"/>
  <c r="I4776" i="13" s="1"/>
  <c r="H4775" i="13"/>
  <c r="I4775" i="13" s="1"/>
  <c r="H4774" i="13"/>
  <c r="I4774" i="13" s="1"/>
  <c r="H4773" i="13"/>
  <c r="I4773" i="13" s="1"/>
  <c r="H4772" i="13"/>
  <c r="I4772" i="13" s="1"/>
  <c r="H4771" i="13"/>
  <c r="I4771" i="13" s="1"/>
  <c r="H4770" i="13"/>
  <c r="I4770" i="13" s="1"/>
  <c r="H4769" i="13"/>
  <c r="I4769" i="13" s="1"/>
  <c r="H4768" i="13"/>
  <c r="I4768" i="13" s="1"/>
  <c r="H4767" i="13"/>
  <c r="I4767" i="13" s="1"/>
  <c r="H4766" i="13"/>
  <c r="I4766" i="13" s="1"/>
  <c r="H4765" i="13"/>
  <c r="I4765" i="13" s="1"/>
  <c r="H4764" i="13"/>
  <c r="I4764" i="13" s="1"/>
  <c r="H4763" i="13"/>
  <c r="I4763" i="13" s="1"/>
  <c r="H4762" i="13"/>
  <c r="I4762" i="13" s="1"/>
  <c r="H4761" i="13"/>
  <c r="I4761" i="13" s="1"/>
  <c r="H4760" i="13"/>
  <c r="I4760" i="13" s="1"/>
  <c r="H4759" i="13"/>
  <c r="I4759" i="13" s="1"/>
  <c r="H4758" i="13"/>
  <c r="I4758" i="13" s="1"/>
  <c r="H4757" i="13"/>
  <c r="I4757" i="13" s="1"/>
  <c r="H4756" i="13"/>
  <c r="I4756" i="13" s="1"/>
  <c r="H4755" i="13"/>
  <c r="I4755" i="13" s="1"/>
  <c r="H4754" i="13"/>
  <c r="I4754" i="13" s="1"/>
  <c r="H4753" i="13"/>
  <c r="I4753" i="13" s="1"/>
  <c r="H4752" i="13"/>
  <c r="I4752" i="13" s="1"/>
  <c r="H4751" i="13"/>
  <c r="I4751" i="13" s="1"/>
  <c r="H4750" i="13"/>
  <c r="I4750" i="13" s="1"/>
  <c r="H4749" i="13"/>
  <c r="I4749" i="13" s="1"/>
  <c r="H4748" i="13"/>
  <c r="I4748" i="13" s="1"/>
  <c r="H4747" i="13"/>
  <c r="I4747" i="13" s="1"/>
  <c r="H4746" i="13"/>
  <c r="I4746" i="13" s="1"/>
  <c r="H4745" i="13"/>
  <c r="I4745" i="13" s="1"/>
  <c r="H4744" i="13"/>
  <c r="I4744" i="13" s="1"/>
  <c r="H4743" i="13"/>
  <c r="I4743" i="13" s="1"/>
  <c r="H4742" i="13"/>
  <c r="I4742" i="13" s="1"/>
  <c r="H4741" i="13"/>
  <c r="I4741" i="13" s="1"/>
  <c r="H4740" i="13"/>
  <c r="I4740" i="13" s="1"/>
  <c r="H4739" i="13"/>
  <c r="I4739" i="13" s="1"/>
  <c r="H4738" i="13"/>
  <c r="I4738" i="13" s="1"/>
  <c r="H4737" i="13"/>
  <c r="I4737" i="13" s="1"/>
  <c r="H4736" i="13"/>
  <c r="I4736" i="13" s="1"/>
  <c r="H4735" i="13"/>
  <c r="I4735" i="13" s="1"/>
  <c r="H4734" i="13"/>
  <c r="I4734" i="13" s="1"/>
  <c r="H4733" i="13"/>
  <c r="I4733" i="13" s="1"/>
  <c r="H4732" i="13"/>
  <c r="I4732" i="13" s="1"/>
  <c r="H4731" i="13"/>
  <c r="I4731" i="13" s="1"/>
  <c r="H4730" i="13"/>
  <c r="I4730" i="13" s="1"/>
  <c r="H4729" i="13"/>
  <c r="I4729" i="13" s="1"/>
  <c r="H4728" i="13"/>
  <c r="I4728" i="13" s="1"/>
  <c r="H4727" i="13"/>
  <c r="I4727" i="13" s="1"/>
  <c r="H4726" i="13"/>
  <c r="I4726" i="13" s="1"/>
  <c r="H4725" i="13"/>
  <c r="I4725" i="13" s="1"/>
  <c r="H4724" i="13"/>
  <c r="I4724" i="13" s="1"/>
  <c r="H4723" i="13"/>
  <c r="I4723" i="13" s="1"/>
  <c r="H4722" i="13"/>
  <c r="I4722" i="13" s="1"/>
  <c r="H4721" i="13"/>
  <c r="I4721" i="13" s="1"/>
  <c r="H4720" i="13"/>
  <c r="I4720" i="13" s="1"/>
  <c r="H4719" i="13"/>
  <c r="I4719" i="13" s="1"/>
  <c r="H4718" i="13"/>
  <c r="I4718" i="13" s="1"/>
  <c r="H4717" i="13"/>
  <c r="I4717" i="13" s="1"/>
  <c r="H4716" i="13"/>
  <c r="I4716" i="13" s="1"/>
  <c r="H4715" i="13"/>
  <c r="I4715" i="13" s="1"/>
  <c r="H4714" i="13"/>
  <c r="I4714" i="13" s="1"/>
  <c r="H4713" i="13"/>
  <c r="I4713" i="13" s="1"/>
  <c r="H4712" i="13"/>
  <c r="I4712" i="13" s="1"/>
  <c r="H4711" i="13"/>
  <c r="I4711" i="13" s="1"/>
  <c r="H4710" i="13"/>
  <c r="I4710" i="13" s="1"/>
  <c r="H4709" i="13"/>
  <c r="I4709" i="13" s="1"/>
  <c r="H4708" i="13"/>
  <c r="I4708" i="13" s="1"/>
  <c r="H4707" i="13"/>
  <c r="I4707" i="13" s="1"/>
  <c r="H4706" i="13"/>
  <c r="I4706" i="13" s="1"/>
  <c r="H4705" i="13"/>
  <c r="I4705" i="13" s="1"/>
  <c r="H4704" i="13"/>
  <c r="I4704" i="13" s="1"/>
  <c r="H4703" i="13"/>
  <c r="I4703" i="13" s="1"/>
  <c r="H4702" i="13"/>
  <c r="I4702" i="13" s="1"/>
  <c r="H4701" i="13"/>
  <c r="I4701" i="13" s="1"/>
  <c r="H4700" i="13"/>
  <c r="I4700" i="13" s="1"/>
  <c r="H4699" i="13"/>
  <c r="I4699" i="13" s="1"/>
  <c r="H4698" i="13"/>
  <c r="I4698" i="13" s="1"/>
  <c r="H4697" i="13"/>
  <c r="I4697" i="13" s="1"/>
  <c r="H4696" i="13"/>
  <c r="I4696" i="13" s="1"/>
  <c r="H4695" i="13"/>
  <c r="I4695" i="13" s="1"/>
  <c r="H4694" i="13"/>
  <c r="I4694" i="13" s="1"/>
  <c r="H4693" i="13"/>
  <c r="I4693" i="13" s="1"/>
  <c r="H4692" i="13"/>
  <c r="I4692" i="13" s="1"/>
  <c r="H4691" i="13"/>
  <c r="I4691" i="13" s="1"/>
  <c r="H4690" i="13"/>
  <c r="I4690" i="13" s="1"/>
  <c r="H4689" i="13"/>
  <c r="I4689" i="13" s="1"/>
  <c r="H4688" i="13"/>
  <c r="I4688" i="13" s="1"/>
  <c r="H4687" i="13"/>
  <c r="I4687" i="13" s="1"/>
  <c r="H4686" i="13"/>
  <c r="I4686" i="13" s="1"/>
  <c r="H4685" i="13"/>
  <c r="I4685" i="13" s="1"/>
  <c r="H4684" i="13"/>
  <c r="I4684" i="13" s="1"/>
  <c r="H4669" i="13"/>
  <c r="I4669" i="13" s="1"/>
  <c r="H4668" i="13"/>
  <c r="I4668" i="13" s="1"/>
  <c r="H4667" i="13"/>
  <c r="I4667" i="13" s="1"/>
  <c r="H4666" i="13"/>
  <c r="I4666" i="13" s="1"/>
  <c r="H4665" i="13"/>
  <c r="I4665" i="13" s="1"/>
  <c r="H4664" i="13"/>
  <c r="I4664" i="13" s="1"/>
  <c r="H4663" i="13"/>
  <c r="I4663" i="13" s="1"/>
  <c r="H4662" i="13"/>
  <c r="I4662" i="13" s="1"/>
  <c r="H4661" i="13"/>
  <c r="I4661" i="13" s="1"/>
  <c r="H4660" i="13"/>
  <c r="I4660" i="13" s="1"/>
  <c r="H4659" i="13"/>
  <c r="I4659" i="13" s="1"/>
  <c r="H4658" i="13"/>
  <c r="I4658" i="13" s="1"/>
  <c r="H4657" i="13"/>
  <c r="I4657" i="13" s="1"/>
  <c r="H4656" i="13"/>
  <c r="I4656" i="13" s="1"/>
  <c r="H4655" i="13"/>
  <c r="I4655" i="13" s="1"/>
  <c r="H4654" i="13"/>
  <c r="I4654" i="13" s="1"/>
  <c r="H4653" i="13"/>
  <c r="I4653" i="13" s="1"/>
  <c r="H4652" i="13"/>
  <c r="I4652" i="13" s="1"/>
  <c r="H4651" i="13"/>
  <c r="I4651" i="13" s="1"/>
  <c r="H4650" i="13"/>
  <c r="I4650" i="13" s="1"/>
  <c r="H4649" i="13"/>
  <c r="I4649" i="13" s="1"/>
  <c r="H4648" i="13"/>
  <c r="I4648" i="13" s="1"/>
  <c r="H4647" i="13"/>
  <c r="I4647" i="13" s="1"/>
  <c r="H4646" i="13"/>
  <c r="I4646" i="13" s="1"/>
  <c r="H4645" i="13"/>
  <c r="I4645" i="13" s="1"/>
  <c r="H4644" i="13"/>
  <c r="I4644" i="13" s="1"/>
  <c r="H4643" i="13"/>
  <c r="I4643" i="13" s="1"/>
  <c r="H4642" i="13"/>
  <c r="I4642" i="13" s="1"/>
  <c r="H4641" i="13"/>
  <c r="I4641" i="13" s="1"/>
  <c r="H4640" i="13"/>
  <c r="I4640" i="13" s="1"/>
  <c r="H4639" i="13"/>
  <c r="I4639" i="13" s="1"/>
  <c r="H4638" i="13"/>
  <c r="I4638" i="13" s="1"/>
  <c r="H4637" i="13"/>
  <c r="I4637" i="13" s="1"/>
  <c r="H4636" i="13"/>
  <c r="I4636" i="13" s="1"/>
  <c r="H4635" i="13"/>
  <c r="I4635" i="13" s="1"/>
  <c r="H4634" i="13"/>
  <c r="I4634" i="13" s="1"/>
  <c r="H4633" i="13"/>
  <c r="I4633" i="13" s="1"/>
  <c r="H4632" i="13"/>
  <c r="I4632" i="13" s="1"/>
  <c r="H4631" i="13"/>
  <c r="I4631" i="13" s="1"/>
  <c r="H4630" i="13"/>
  <c r="I4630" i="13" s="1"/>
  <c r="H4629" i="13"/>
  <c r="I4629" i="13" s="1"/>
  <c r="H4628" i="13"/>
  <c r="I4628" i="13" s="1"/>
  <c r="H4627" i="13"/>
  <c r="I4627" i="13" s="1"/>
  <c r="H4626" i="13"/>
  <c r="I4626" i="13" s="1"/>
  <c r="H4625" i="13"/>
  <c r="I4625" i="13" s="1"/>
  <c r="H4624" i="13"/>
  <c r="I4624" i="13" s="1"/>
  <c r="H4623" i="13"/>
  <c r="I4623" i="13" s="1"/>
  <c r="H4622" i="13"/>
  <c r="I4622" i="13" s="1"/>
  <c r="H4621" i="13"/>
  <c r="I4621" i="13" s="1"/>
  <c r="H4620" i="13"/>
  <c r="I4620" i="13" s="1"/>
  <c r="H4619" i="13"/>
  <c r="I4619" i="13" s="1"/>
  <c r="H4618" i="13"/>
  <c r="I4618" i="13" s="1"/>
  <c r="H4617" i="13"/>
  <c r="I4617" i="13" s="1"/>
  <c r="H4616" i="13"/>
  <c r="I4616" i="13" s="1"/>
  <c r="H4615" i="13"/>
  <c r="I4615" i="13" s="1"/>
  <c r="H4614" i="13"/>
  <c r="I4614" i="13" s="1"/>
  <c r="H4613" i="13"/>
  <c r="I4613" i="13" s="1"/>
  <c r="H4612" i="13"/>
  <c r="I4612" i="13" s="1"/>
  <c r="H4611" i="13"/>
  <c r="I4611" i="13" s="1"/>
  <c r="H4610" i="13"/>
  <c r="I4610" i="13" s="1"/>
  <c r="H4609" i="13"/>
  <c r="I4609" i="13" s="1"/>
  <c r="H4608" i="13"/>
  <c r="I4608" i="13" s="1"/>
  <c r="H4607" i="13"/>
  <c r="I4607" i="13" s="1"/>
  <c r="H4606" i="13"/>
  <c r="I4606" i="13" s="1"/>
  <c r="H4605" i="13"/>
  <c r="I4605" i="13" s="1"/>
  <c r="H4604" i="13"/>
  <c r="I4604" i="13" s="1"/>
  <c r="H4603" i="13"/>
  <c r="I4603" i="13" s="1"/>
  <c r="H4602" i="13"/>
  <c r="I4602" i="13" s="1"/>
  <c r="H4601" i="13"/>
  <c r="I4601" i="13" s="1"/>
  <c r="H4600" i="13"/>
  <c r="I4600" i="13" s="1"/>
  <c r="H4599" i="13"/>
  <c r="I4599" i="13" s="1"/>
  <c r="H4598" i="13"/>
  <c r="I4598" i="13" s="1"/>
  <c r="H4597" i="13"/>
  <c r="I4597" i="13" s="1"/>
  <c r="H4596" i="13"/>
  <c r="I4596" i="13" s="1"/>
  <c r="H4595" i="13"/>
  <c r="I4595" i="13" s="1"/>
  <c r="H4594" i="13"/>
  <c r="I4594" i="13" s="1"/>
  <c r="H4593" i="13"/>
  <c r="I4593" i="13" s="1"/>
  <c r="H4592" i="13"/>
  <c r="I4592" i="13" s="1"/>
  <c r="H4591" i="13"/>
  <c r="I4591" i="13" s="1"/>
  <c r="H4590" i="13"/>
  <c r="I4590" i="13" s="1"/>
  <c r="H4589" i="13"/>
  <c r="I4589" i="13" s="1"/>
  <c r="H4588" i="13"/>
  <c r="I4588" i="13" s="1"/>
  <c r="H4587" i="13"/>
  <c r="I4587" i="13" s="1"/>
  <c r="H4586" i="13"/>
  <c r="I4586" i="13" s="1"/>
  <c r="H4585" i="13"/>
  <c r="I4585" i="13" s="1"/>
  <c r="H4584" i="13"/>
  <c r="I4584" i="13" s="1"/>
  <c r="H4583" i="13"/>
  <c r="I4583" i="13" s="1"/>
  <c r="H4582" i="13"/>
  <c r="I4582" i="13" s="1"/>
  <c r="H4581" i="13"/>
  <c r="I4581" i="13" s="1"/>
  <c r="H4580" i="13"/>
  <c r="I4580" i="13" s="1"/>
  <c r="H4579" i="13"/>
  <c r="I4579" i="13" s="1"/>
  <c r="H4578" i="13"/>
  <c r="I4578" i="13" s="1"/>
  <c r="H4577" i="13"/>
  <c r="I4577" i="13" s="1"/>
  <c r="H4576" i="13"/>
  <c r="I4576" i="13" s="1"/>
  <c r="H4575" i="13"/>
  <c r="I4575" i="13" s="1"/>
  <c r="H4574" i="13"/>
  <c r="I4574" i="13" s="1"/>
  <c r="H4573" i="13"/>
  <c r="I4573" i="13" s="1"/>
  <c r="H4572" i="13"/>
  <c r="I4572" i="13" s="1"/>
  <c r="H4571" i="13"/>
  <c r="I4571" i="13" s="1"/>
  <c r="H4570" i="13"/>
  <c r="I4570" i="13" s="1"/>
  <c r="H4569" i="13"/>
  <c r="I4569" i="13" s="1"/>
  <c r="H4568" i="13"/>
  <c r="I4568" i="13" s="1"/>
  <c r="H4567" i="13"/>
  <c r="I4567" i="13" s="1"/>
  <c r="H4566" i="13"/>
  <c r="I4566" i="13" s="1"/>
  <c r="H4565" i="13"/>
  <c r="I4565" i="13" s="1"/>
  <c r="H4564" i="13"/>
  <c r="I4564" i="13" s="1"/>
  <c r="H4563" i="13"/>
  <c r="I4563" i="13" s="1"/>
  <c r="H4562" i="13"/>
  <c r="I4562" i="13" s="1"/>
  <c r="H4561" i="13"/>
  <c r="I4561" i="13" s="1"/>
  <c r="H4560" i="13"/>
  <c r="I4560" i="13" s="1"/>
  <c r="H4559" i="13"/>
  <c r="I4559" i="13" s="1"/>
  <c r="H4558" i="13"/>
  <c r="I4558" i="13" s="1"/>
  <c r="H4557" i="13"/>
  <c r="I4557" i="13" s="1"/>
  <c r="H4556" i="13"/>
  <c r="I4556" i="13" s="1"/>
  <c r="H4555" i="13"/>
  <c r="I4555" i="13" s="1"/>
  <c r="H4554" i="13"/>
  <c r="I4554" i="13" s="1"/>
  <c r="H4553" i="13"/>
  <c r="I4553" i="13" s="1"/>
  <c r="H4552" i="13"/>
  <c r="I4552" i="13" s="1"/>
  <c r="H4551" i="13"/>
  <c r="I4551" i="13" s="1"/>
  <c r="H4550" i="13"/>
  <c r="I4550" i="13" s="1"/>
  <c r="H4549" i="13"/>
  <c r="I4549" i="13" s="1"/>
  <c r="H4548" i="13"/>
  <c r="I4548" i="13" s="1"/>
  <c r="H4547" i="13"/>
  <c r="I4547" i="13" s="1"/>
  <c r="H4546" i="13"/>
  <c r="I4546" i="13" s="1"/>
  <c r="H4545" i="13"/>
  <c r="I4545" i="13" s="1"/>
  <c r="H4544" i="13"/>
  <c r="I4544" i="13" s="1"/>
  <c r="H4543" i="13"/>
  <c r="I4543" i="13" s="1"/>
  <c r="H4542" i="13"/>
  <c r="I4542" i="13" s="1"/>
  <c r="H4541" i="13"/>
  <c r="I4541" i="13" s="1"/>
  <c r="H4540" i="13"/>
  <c r="I4540" i="13" s="1"/>
  <c r="H4539" i="13"/>
  <c r="I4539" i="13" s="1"/>
  <c r="H4538" i="13"/>
  <c r="I4538" i="13" s="1"/>
  <c r="H4537" i="13"/>
  <c r="I4537" i="13" s="1"/>
  <c r="H4536" i="13"/>
  <c r="I4536" i="13" s="1"/>
  <c r="H4535" i="13"/>
  <c r="I4535" i="13" s="1"/>
  <c r="H4534" i="13"/>
  <c r="I4534" i="13" s="1"/>
  <c r="H4533" i="13"/>
  <c r="I4533" i="13" s="1"/>
  <c r="H4532" i="13"/>
  <c r="I4532" i="13" s="1"/>
  <c r="H4531" i="13"/>
  <c r="I4531" i="13" s="1"/>
  <c r="H4530" i="13"/>
  <c r="I4530" i="13" s="1"/>
  <c r="H4529" i="13"/>
  <c r="I4529" i="13" s="1"/>
  <c r="H4528" i="13"/>
  <c r="I4528" i="13" s="1"/>
  <c r="H4527" i="13"/>
  <c r="I4527" i="13" s="1"/>
  <c r="H4526" i="13"/>
  <c r="I4526" i="13" s="1"/>
  <c r="H4525" i="13"/>
  <c r="I4525" i="13" s="1"/>
  <c r="H4524" i="13"/>
  <c r="I4524" i="13" s="1"/>
  <c r="H4523" i="13"/>
  <c r="I4523" i="13" s="1"/>
  <c r="H4522" i="13"/>
  <c r="I4522" i="13" s="1"/>
  <c r="H4521" i="13"/>
  <c r="I4521" i="13" s="1"/>
  <c r="H4520" i="13"/>
  <c r="I4520" i="13" s="1"/>
  <c r="H4519" i="13"/>
  <c r="I4519" i="13" s="1"/>
  <c r="H4518" i="13"/>
  <c r="I4518" i="13" s="1"/>
  <c r="H4517" i="13"/>
  <c r="I4517" i="13" s="1"/>
  <c r="H4516" i="13"/>
  <c r="I4516" i="13" s="1"/>
  <c r="H4515" i="13"/>
  <c r="I4515" i="13" s="1"/>
  <c r="H4514" i="13"/>
  <c r="I4514" i="13" s="1"/>
  <c r="H4513" i="13"/>
  <c r="I4513" i="13" s="1"/>
  <c r="H4512" i="13"/>
  <c r="I4512" i="13" s="1"/>
  <c r="H4511" i="13"/>
  <c r="I4511" i="13" s="1"/>
  <c r="H4510" i="13"/>
  <c r="I4510" i="13" s="1"/>
  <c r="H4509" i="13"/>
  <c r="I4509" i="13" s="1"/>
  <c r="H4508" i="13"/>
  <c r="I4508" i="13" s="1"/>
  <c r="H4507" i="13"/>
  <c r="I4507" i="13" s="1"/>
  <c r="H4506" i="13"/>
  <c r="I4506" i="13" s="1"/>
  <c r="H4505" i="13"/>
  <c r="I4505" i="13" s="1"/>
  <c r="H4504" i="13"/>
  <c r="I4504" i="13" s="1"/>
  <c r="H4503" i="13"/>
  <c r="I4503" i="13" s="1"/>
  <c r="H4502" i="13"/>
  <c r="I4502" i="13" s="1"/>
  <c r="H4501" i="13"/>
  <c r="I4501" i="13" s="1"/>
  <c r="H4500" i="13"/>
  <c r="I4500" i="13" s="1"/>
  <c r="H4499" i="13"/>
  <c r="I4499" i="13" s="1"/>
  <c r="H4498" i="13"/>
  <c r="I4498" i="13" s="1"/>
  <c r="H4497" i="13"/>
  <c r="I4497" i="13" s="1"/>
  <c r="H4496" i="13"/>
  <c r="I4496" i="13" s="1"/>
  <c r="H4495" i="13"/>
  <c r="I4495" i="13" s="1"/>
  <c r="H4494" i="13"/>
  <c r="I4494" i="13" s="1"/>
  <c r="H4493" i="13"/>
  <c r="I4493" i="13" s="1"/>
  <c r="H4492" i="13"/>
  <c r="I4492" i="13" s="1"/>
  <c r="H4491" i="13"/>
  <c r="I4491" i="13" s="1"/>
  <c r="H4490" i="13"/>
  <c r="I4490" i="13" s="1"/>
  <c r="H4489" i="13"/>
  <c r="I4489" i="13" s="1"/>
  <c r="H4488" i="13"/>
  <c r="I4488" i="13" s="1"/>
  <c r="H4487" i="13"/>
  <c r="I4487" i="13" s="1"/>
  <c r="H4486" i="13"/>
  <c r="I4486" i="13" s="1"/>
  <c r="H4485" i="13"/>
  <c r="I4485" i="13" s="1"/>
  <c r="H4484" i="13"/>
  <c r="I4484" i="13" s="1"/>
  <c r="H4483" i="13"/>
  <c r="I4483" i="13" s="1"/>
  <c r="H4482" i="13"/>
  <c r="I4482" i="13" s="1"/>
  <c r="H4481" i="13"/>
  <c r="I4481" i="13" s="1"/>
  <c r="H4480" i="13"/>
  <c r="I4480" i="13" s="1"/>
  <c r="H4479" i="13"/>
  <c r="I4479" i="13" s="1"/>
  <c r="H4478" i="13"/>
  <c r="I4478" i="13" s="1"/>
  <c r="H4477" i="13"/>
  <c r="I4477" i="13" s="1"/>
  <c r="H4476" i="13"/>
  <c r="I4476" i="13" s="1"/>
  <c r="H4475" i="13"/>
  <c r="I4475" i="13" s="1"/>
  <c r="H4474" i="13"/>
  <c r="I4474" i="13" s="1"/>
  <c r="H4473" i="13"/>
  <c r="I4473" i="13" s="1"/>
  <c r="H4472" i="13"/>
  <c r="I4472" i="13" s="1"/>
  <c r="H4471" i="13"/>
  <c r="I4471" i="13" s="1"/>
  <c r="H4470" i="13"/>
  <c r="I4470" i="13" s="1"/>
  <c r="H4469" i="13"/>
  <c r="I4469" i="13" s="1"/>
  <c r="H4468" i="13"/>
  <c r="I4468" i="13" s="1"/>
  <c r="H4467" i="13"/>
  <c r="I4467" i="13" s="1"/>
  <c r="H4466" i="13"/>
  <c r="I4466" i="13" s="1"/>
  <c r="H4465" i="13"/>
  <c r="I4465" i="13" s="1"/>
  <c r="H4464" i="13"/>
  <c r="I4464" i="13" s="1"/>
  <c r="H4463" i="13"/>
  <c r="I4463" i="13" s="1"/>
  <c r="H4462" i="13"/>
  <c r="I4462" i="13" s="1"/>
  <c r="H4461" i="13"/>
  <c r="I4461" i="13" s="1"/>
  <c r="H4460" i="13"/>
  <c r="I4460" i="13" s="1"/>
  <c r="H4459" i="13"/>
  <c r="I4459" i="13" s="1"/>
  <c r="H4458" i="13"/>
  <c r="I4458" i="13" s="1"/>
  <c r="H4457" i="13"/>
  <c r="I4457" i="13" s="1"/>
  <c r="H4456" i="13"/>
  <c r="I4456" i="13" s="1"/>
  <c r="H4455" i="13"/>
  <c r="I4455" i="13" s="1"/>
  <c r="H4454" i="13"/>
  <c r="I4454" i="13" s="1"/>
  <c r="H4453" i="13"/>
  <c r="I4453" i="13" s="1"/>
  <c r="H4452" i="13"/>
  <c r="I4452" i="13" s="1"/>
  <c r="H4451" i="13"/>
  <c r="I4451" i="13" s="1"/>
  <c r="H4450" i="13"/>
  <c r="I4450" i="13" s="1"/>
  <c r="H4449" i="13"/>
  <c r="I4449" i="13" s="1"/>
  <c r="H4448" i="13"/>
  <c r="I4448" i="13" s="1"/>
  <c r="H4447" i="13"/>
  <c r="I4447" i="13" s="1"/>
  <c r="H4446" i="13"/>
  <c r="I4446" i="13" s="1"/>
  <c r="H4445" i="13"/>
  <c r="I4445" i="13" s="1"/>
  <c r="H4444" i="13"/>
  <c r="I4444" i="13" s="1"/>
  <c r="H4443" i="13"/>
  <c r="I4443" i="13" s="1"/>
  <c r="H4442" i="13"/>
  <c r="I4442" i="13" s="1"/>
  <c r="H4441" i="13"/>
  <c r="I4441" i="13" s="1"/>
  <c r="H4440" i="13"/>
  <c r="I4440" i="13" s="1"/>
  <c r="H4439" i="13"/>
  <c r="I4439" i="13" s="1"/>
  <c r="H4438" i="13"/>
  <c r="I4438" i="13" s="1"/>
  <c r="H4437" i="13"/>
  <c r="I4437" i="13" s="1"/>
  <c r="H4436" i="13"/>
  <c r="I4436" i="13" s="1"/>
  <c r="H4435" i="13"/>
  <c r="I4435" i="13" s="1"/>
  <c r="H4434" i="13"/>
  <c r="I4434" i="13" s="1"/>
  <c r="H4433" i="13"/>
  <c r="I4433" i="13" s="1"/>
  <c r="H4432" i="13"/>
  <c r="I4432" i="13" s="1"/>
  <c r="H4431" i="13"/>
  <c r="I4431" i="13" s="1"/>
  <c r="H4430" i="13"/>
  <c r="I4430" i="13" s="1"/>
  <c r="H4429" i="13"/>
  <c r="I4429" i="13" s="1"/>
  <c r="H4428" i="13"/>
  <c r="I4428" i="13" s="1"/>
  <c r="H4427" i="13"/>
  <c r="I4427" i="13" s="1"/>
  <c r="H4426" i="13"/>
  <c r="I4426" i="13" s="1"/>
  <c r="H4425" i="13"/>
  <c r="I4425" i="13" s="1"/>
  <c r="H4424" i="13"/>
  <c r="I4424" i="13" s="1"/>
  <c r="H4423" i="13"/>
  <c r="I4423" i="13" s="1"/>
  <c r="H4422" i="13"/>
  <c r="I4422" i="13" s="1"/>
  <c r="H4421" i="13"/>
  <c r="I4421" i="13" s="1"/>
  <c r="H4420" i="13"/>
  <c r="I4420" i="13" s="1"/>
  <c r="H4419" i="13"/>
  <c r="I4419" i="13" s="1"/>
  <c r="H4418" i="13"/>
  <c r="I4418" i="13" s="1"/>
  <c r="H4417" i="13"/>
  <c r="I4417" i="13" s="1"/>
  <c r="H4416" i="13"/>
  <c r="I4416" i="13" s="1"/>
  <c r="H4415" i="13"/>
  <c r="I4415" i="13" s="1"/>
  <c r="H4414" i="13"/>
  <c r="I4414" i="13" s="1"/>
  <c r="H4413" i="13"/>
  <c r="I4413" i="13" s="1"/>
  <c r="H4412" i="13"/>
  <c r="I4412" i="13" s="1"/>
  <c r="H4411" i="13"/>
  <c r="I4411" i="13" s="1"/>
  <c r="H4410" i="13"/>
  <c r="I4410" i="13" s="1"/>
  <c r="H4409" i="13"/>
  <c r="I4409" i="13" s="1"/>
  <c r="H4408" i="13"/>
  <c r="I4408" i="13" s="1"/>
  <c r="H4407" i="13"/>
  <c r="I4407" i="13" s="1"/>
  <c r="H4406" i="13"/>
  <c r="I4406" i="13" s="1"/>
  <c r="H4405" i="13"/>
  <c r="I4405" i="13" s="1"/>
  <c r="H4404" i="13"/>
  <c r="I4404" i="13" s="1"/>
  <c r="H4403" i="13"/>
  <c r="I4403" i="13" s="1"/>
  <c r="H4402" i="13"/>
  <c r="I4402" i="13" s="1"/>
  <c r="H4401" i="13"/>
  <c r="I4401" i="13" s="1"/>
  <c r="H4400" i="13"/>
  <c r="I4400" i="13" s="1"/>
  <c r="H4399" i="13"/>
  <c r="I4399" i="13" s="1"/>
  <c r="H4398" i="13"/>
  <c r="I4398" i="13" s="1"/>
  <c r="H4397" i="13"/>
  <c r="I4397" i="13" s="1"/>
  <c r="H4396" i="13"/>
  <c r="I4396" i="13" s="1"/>
  <c r="H4395" i="13"/>
  <c r="I4395" i="13" s="1"/>
  <c r="H4394" i="13"/>
  <c r="I4394" i="13" s="1"/>
  <c r="H4393" i="13"/>
  <c r="I4393" i="13" s="1"/>
  <c r="H4392" i="13"/>
  <c r="I4392" i="13" s="1"/>
  <c r="H4391" i="13"/>
  <c r="I4391" i="13" s="1"/>
  <c r="H4390" i="13"/>
  <c r="I4390" i="13" s="1"/>
  <c r="H4389" i="13"/>
  <c r="I4389" i="13" s="1"/>
  <c r="H4388" i="13"/>
  <c r="I4388" i="13" s="1"/>
  <c r="H4387" i="13"/>
  <c r="I4387" i="13" s="1"/>
  <c r="H4386" i="13"/>
  <c r="I4386" i="13" s="1"/>
  <c r="H4385" i="13"/>
  <c r="I4385" i="13" s="1"/>
  <c r="H4384" i="13"/>
  <c r="I4384" i="13" s="1"/>
  <c r="H4383" i="13"/>
  <c r="I4383" i="13" s="1"/>
  <c r="H4382" i="13"/>
  <c r="I4382" i="13" s="1"/>
  <c r="H4381" i="13"/>
  <c r="I4381" i="13" s="1"/>
  <c r="H4380" i="13"/>
  <c r="I4380" i="13" s="1"/>
  <c r="H4379" i="13"/>
  <c r="I4379" i="13" s="1"/>
  <c r="H4378" i="13"/>
  <c r="I4378" i="13" s="1"/>
  <c r="H4377" i="13"/>
  <c r="I4377" i="13" s="1"/>
  <c r="H4376" i="13"/>
  <c r="I4376" i="13" s="1"/>
  <c r="H4375" i="13"/>
  <c r="I4375" i="13" s="1"/>
  <c r="H4374" i="13"/>
  <c r="I4374" i="13" s="1"/>
  <c r="H4373" i="13"/>
  <c r="I4373" i="13" s="1"/>
  <c r="H4372" i="13"/>
  <c r="I4372" i="13" s="1"/>
  <c r="H4371" i="13"/>
  <c r="I4371" i="13" s="1"/>
  <c r="H4370" i="13"/>
  <c r="I4370" i="13" s="1"/>
  <c r="H4369" i="13"/>
  <c r="I4369" i="13" s="1"/>
  <c r="H4368" i="13"/>
  <c r="I4368" i="13" s="1"/>
  <c r="H4367" i="13"/>
  <c r="I4367" i="13" s="1"/>
  <c r="H4366" i="13"/>
  <c r="I4366" i="13" s="1"/>
  <c r="H4365" i="13"/>
  <c r="I4365" i="13" s="1"/>
  <c r="H4364" i="13"/>
  <c r="I4364" i="13" s="1"/>
  <c r="H4362" i="13"/>
  <c r="I4362" i="13" s="1"/>
  <c r="H4361" i="13"/>
  <c r="I4361" i="13" s="1"/>
  <c r="H4360" i="13"/>
  <c r="I4360" i="13" s="1"/>
  <c r="H4359" i="13"/>
  <c r="I4359" i="13" s="1"/>
  <c r="H4358" i="13"/>
  <c r="I4358" i="13" s="1"/>
  <c r="H4357" i="13"/>
  <c r="I4357" i="13" s="1"/>
  <c r="H4356" i="13"/>
  <c r="I4356" i="13" s="1"/>
  <c r="H4355" i="13"/>
  <c r="I4355" i="13" s="1"/>
  <c r="H4354" i="13"/>
  <c r="I4354" i="13" s="1"/>
  <c r="H4353" i="13"/>
  <c r="I4353" i="13" s="1"/>
  <c r="H4352" i="13"/>
  <c r="I4352" i="13" s="1"/>
  <c r="H4351" i="13"/>
  <c r="I4351" i="13" s="1"/>
  <c r="H4350" i="13"/>
  <c r="I4350" i="13" s="1"/>
  <c r="H4349" i="13"/>
  <c r="I4349" i="13" s="1"/>
  <c r="H4348" i="13"/>
  <c r="I4348" i="13" s="1"/>
  <c r="H4347" i="13"/>
  <c r="I4347" i="13" s="1"/>
  <c r="H4346" i="13"/>
  <c r="I4346" i="13" s="1"/>
  <c r="H4345" i="13"/>
  <c r="I4345" i="13" s="1"/>
  <c r="H4344" i="13"/>
  <c r="I4344" i="13" s="1"/>
  <c r="H4343" i="13"/>
  <c r="I4343" i="13" s="1"/>
  <c r="H4342" i="13"/>
  <c r="I4342" i="13" s="1"/>
  <c r="H4341" i="13"/>
  <c r="I4341" i="13" s="1"/>
  <c r="H4340" i="13"/>
  <c r="I4340" i="13" s="1"/>
  <c r="H4339" i="13"/>
  <c r="I4339" i="13" s="1"/>
  <c r="H4338" i="13"/>
  <c r="I4338" i="13" s="1"/>
  <c r="H4337" i="13"/>
  <c r="I4337" i="13" s="1"/>
  <c r="H4336" i="13"/>
  <c r="I4336" i="13" s="1"/>
  <c r="H4335" i="13"/>
  <c r="I4335" i="13" s="1"/>
  <c r="H4334" i="13"/>
  <c r="I4334" i="13" s="1"/>
  <c r="H4333" i="13"/>
  <c r="I4333" i="13" s="1"/>
  <c r="H4332" i="13"/>
  <c r="I4332" i="13" s="1"/>
  <c r="H4331" i="13"/>
  <c r="I4331" i="13" s="1"/>
  <c r="H4330" i="13"/>
  <c r="I4330" i="13" s="1"/>
  <c r="H4329" i="13"/>
  <c r="I4329" i="13" s="1"/>
  <c r="H4328" i="13"/>
  <c r="I4328" i="13" s="1"/>
  <c r="H4327" i="13"/>
  <c r="I4327" i="13" s="1"/>
  <c r="H4326" i="13"/>
  <c r="I4326" i="13" s="1"/>
  <c r="H4325" i="13"/>
  <c r="I4325" i="13" s="1"/>
  <c r="H4324" i="13"/>
  <c r="I4324" i="13" s="1"/>
  <c r="H4323" i="13"/>
  <c r="I4323" i="13" s="1"/>
  <c r="H4322" i="13"/>
  <c r="I4322" i="13" s="1"/>
  <c r="H4321" i="13"/>
  <c r="I4321" i="13" s="1"/>
  <c r="H4320" i="13"/>
  <c r="I4320" i="13" s="1"/>
  <c r="H4319" i="13"/>
  <c r="I4319" i="13" s="1"/>
  <c r="H4318" i="13"/>
  <c r="I4318" i="13" s="1"/>
  <c r="H4317" i="13"/>
  <c r="I4317" i="13" s="1"/>
  <c r="H4316" i="13"/>
  <c r="I4316" i="13" s="1"/>
  <c r="H4315" i="13"/>
  <c r="I4315" i="13" s="1"/>
  <c r="H4314" i="13"/>
  <c r="I4314" i="13" s="1"/>
  <c r="H4313" i="13"/>
  <c r="I4313" i="13" s="1"/>
  <c r="H4312" i="13"/>
  <c r="I4312" i="13" s="1"/>
  <c r="H4311" i="13"/>
  <c r="I4311" i="13" s="1"/>
  <c r="H4310" i="13"/>
  <c r="I4310" i="13" s="1"/>
  <c r="H4309" i="13"/>
  <c r="I4309" i="13" s="1"/>
  <c r="H4308" i="13"/>
  <c r="I4308" i="13" s="1"/>
  <c r="H4307" i="13"/>
  <c r="I4307" i="13" s="1"/>
  <c r="H4306" i="13"/>
  <c r="I4306" i="13" s="1"/>
  <c r="H4305" i="13"/>
  <c r="I4305" i="13" s="1"/>
  <c r="H4304" i="13"/>
  <c r="I4304" i="13" s="1"/>
  <c r="H4303" i="13"/>
  <c r="I4303" i="13" s="1"/>
  <c r="H4302" i="13"/>
  <c r="I4302" i="13" s="1"/>
  <c r="H4301" i="13"/>
  <c r="I4301" i="13" s="1"/>
  <c r="H4300" i="13"/>
  <c r="I4300" i="13" s="1"/>
  <c r="H4299" i="13"/>
  <c r="I4299" i="13" s="1"/>
  <c r="H4298" i="13"/>
  <c r="I4298" i="13" s="1"/>
  <c r="H4297" i="13"/>
  <c r="I4297" i="13" s="1"/>
  <c r="H4296" i="13"/>
  <c r="I4296" i="13" s="1"/>
  <c r="H4295" i="13"/>
  <c r="I4295" i="13" s="1"/>
  <c r="H4294" i="13"/>
  <c r="I4294" i="13" s="1"/>
  <c r="H4293" i="13"/>
  <c r="I4293" i="13" s="1"/>
  <c r="H4292" i="13"/>
  <c r="I4292" i="13" s="1"/>
  <c r="H4291" i="13"/>
  <c r="I4291" i="13" s="1"/>
  <c r="H4290" i="13"/>
  <c r="I4290" i="13" s="1"/>
  <c r="H4289" i="13"/>
  <c r="I4289" i="13" s="1"/>
  <c r="H4288" i="13"/>
  <c r="I4288" i="13" s="1"/>
  <c r="H4287" i="13"/>
  <c r="I4287" i="13" s="1"/>
  <c r="H4286" i="13"/>
  <c r="I4286" i="13" s="1"/>
  <c r="H4285" i="13"/>
  <c r="I4285" i="13" s="1"/>
  <c r="H4284" i="13"/>
  <c r="I4284" i="13" s="1"/>
  <c r="H4283" i="13"/>
  <c r="I4283" i="13" s="1"/>
  <c r="H4282" i="13"/>
  <c r="I4282" i="13" s="1"/>
  <c r="H4281" i="13"/>
  <c r="I4281" i="13" s="1"/>
  <c r="H4280" i="13"/>
  <c r="I4280" i="13" s="1"/>
  <c r="H4279" i="13"/>
  <c r="I4279" i="13" s="1"/>
  <c r="H4278" i="13"/>
  <c r="I4278" i="13" s="1"/>
  <c r="H4277" i="13"/>
  <c r="I4277" i="13" s="1"/>
  <c r="H4276" i="13"/>
  <c r="I4276" i="13" s="1"/>
  <c r="H4275" i="13"/>
  <c r="I4275" i="13" s="1"/>
  <c r="H4274" i="13"/>
  <c r="I4274" i="13" s="1"/>
  <c r="H4273" i="13"/>
  <c r="I4273" i="13" s="1"/>
  <c r="H4272" i="13"/>
  <c r="I4272" i="13" s="1"/>
  <c r="H4271" i="13"/>
  <c r="I4271" i="13" s="1"/>
  <c r="H4270" i="13"/>
  <c r="I4270" i="13" s="1"/>
  <c r="H4269" i="13"/>
  <c r="I4269" i="13" s="1"/>
  <c r="H4268" i="13"/>
  <c r="I4268" i="13" s="1"/>
  <c r="H4267" i="13"/>
  <c r="I4267" i="13" s="1"/>
  <c r="H4266" i="13"/>
  <c r="I4266" i="13" s="1"/>
  <c r="H4265" i="13"/>
  <c r="I4265" i="13" s="1"/>
  <c r="H4264" i="13"/>
  <c r="I4264" i="13" s="1"/>
  <c r="H4263" i="13"/>
  <c r="I4263" i="13" s="1"/>
  <c r="H4262" i="13"/>
  <c r="I4262" i="13" s="1"/>
  <c r="H4261" i="13"/>
  <c r="I4261" i="13" s="1"/>
  <c r="H4260" i="13"/>
  <c r="I4260" i="13" s="1"/>
  <c r="H4259" i="13"/>
  <c r="I4259" i="13" s="1"/>
  <c r="H4258" i="13"/>
  <c r="I4258" i="13" s="1"/>
  <c r="H4257" i="13"/>
  <c r="I4257" i="13" s="1"/>
  <c r="H4256" i="13"/>
  <c r="I4256" i="13" s="1"/>
  <c r="H4255" i="13"/>
  <c r="I4255" i="13" s="1"/>
  <c r="H4254" i="13"/>
  <c r="I4254" i="13" s="1"/>
  <c r="H4253" i="13"/>
  <c r="I4253" i="13" s="1"/>
  <c r="H4252" i="13"/>
  <c r="I4252" i="13" s="1"/>
  <c r="H4251" i="13"/>
  <c r="I4251" i="13" s="1"/>
  <c r="H4250" i="13"/>
  <c r="I4250" i="13" s="1"/>
  <c r="H4249" i="13"/>
  <c r="I4249" i="13" s="1"/>
  <c r="H4248" i="13"/>
  <c r="I4248" i="13" s="1"/>
  <c r="H4247" i="13"/>
  <c r="I4247" i="13" s="1"/>
  <c r="H4246" i="13"/>
  <c r="I4246" i="13" s="1"/>
  <c r="H4245" i="13"/>
  <c r="I4245" i="13" s="1"/>
  <c r="H4244" i="13"/>
  <c r="I4244" i="13" s="1"/>
  <c r="H4243" i="13"/>
  <c r="I4243" i="13" s="1"/>
  <c r="H4242" i="13"/>
  <c r="I4242" i="13" s="1"/>
  <c r="H4241" i="13"/>
  <c r="I4241" i="13" s="1"/>
  <c r="H4240" i="13"/>
  <c r="I4240" i="13" s="1"/>
  <c r="H4239" i="13"/>
  <c r="I4239" i="13" s="1"/>
  <c r="H4238" i="13"/>
  <c r="I4238" i="13" s="1"/>
  <c r="H4237" i="13"/>
  <c r="I4237" i="13" s="1"/>
  <c r="H4236" i="13"/>
  <c r="I4236" i="13" s="1"/>
  <c r="H4235" i="13"/>
  <c r="I4235" i="13" s="1"/>
  <c r="H4234" i="13"/>
  <c r="I4234" i="13" s="1"/>
  <c r="H4233" i="13"/>
  <c r="I4233" i="13" s="1"/>
  <c r="H4232" i="13"/>
  <c r="I4232" i="13" s="1"/>
  <c r="H4231" i="13"/>
  <c r="I4231" i="13" s="1"/>
  <c r="H4230" i="13"/>
  <c r="I4230" i="13" s="1"/>
  <c r="H4229" i="13"/>
  <c r="I4229" i="13" s="1"/>
  <c r="H4228" i="13"/>
  <c r="I4228" i="13" s="1"/>
  <c r="H4227" i="13"/>
  <c r="I4227" i="13" s="1"/>
  <c r="H4226" i="13"/>
  <c r="I4226" i="13" s="1"/>
  <c r="H4225" i="13"/>
  <c r="I4225" i="13" s="1"/>
  <c r="H4224" i="13"/>
  <c r="I4224" i="13" s="1"/>
  <c r="H4223" i="13"/>
  <c r="I4223" i="13" s="1"/>
  <c r="H4222" i="13"/>
  <c r="I4222" i="13" s="1"/>
  <c r="H4221" i="13"/>
  <c r="I4221" i="13" s="1"/>
  <c r="H4220" i="13"/>
  <c r="I4220" i="13" s="1"/>
  <c r="H4219" i="13"/>
  <c r="I4219" i="13" s="1"/>
  <c r="H4218" i="13"/>
  <c r="I4218" i="13" s="1"/>
  <c r="H4217" i="13"/>
  <c r="I4217" i="13" s="1"/>
  <c r="H4216" i="13"/>
  <c r="I4216" i="13" s="1"/>
  <c r="H4215" i="13"/>
  <c r="I4215" i="13" s="1"/>
  <c r="H4214" i="13"/>
  <c r="I4214" i="13" s="1"/>
  <c r="H4213" i="13"/>
  <c r="I4213" i="13" s="1"/>
  <c r="H4212" i="13"/>
  <c r="I4212" i="13" s="1"/>
  <c r="H4211" i="13"/>
  <c r="I4211" i="13" s="1"/>
  <c r="H4210" i="13"/>
  <c r="I4210" i="13" s="1"/>
  <c r="H4209" i="13"/>
  <c r="I4209" i="13" s="1"/>
  <c r="H4208" i="13"/>
  <c r="I4208" i="13" s="1"/>
  <c r="H4207" i="13"/>
  <c r="I4207" i="13" s="1"/>
  <c r="H4206" i="13"/>
  <c r="I4206" i="13" s="1"/>
  <c r="H4205" i="13"/>
  <c r="I4205" i="13" s="1"/>
  <c r="H4204" i="13"/>
  <c r="I4204" i="13" s="1"/>
  <c r="H4203" i="13"/>
  <c r="I4203" i="13" s="1"/>
  <c r="H4202" i="13"/>
  <c r="I4202" i="13" s="1"/>
  <c r="H4201" i="13"/>
  <c r="I4201" i="13" s="1"/>
  <c r="H4200" i="13"/>
  <c r="I4200" i="13" s="1"/>
  <c r="H4199" i="13"/>
  <c r="I4199" i="13" s="1"/>
  <c r="H4198" i="13"/>
  <c r="I4198" i="13" s="1"/>
  <c r="H4197" i="13"/>
  <c r="I4197" i="13" s="1"/>
  <c r="H4196" i="13"/>
  <c r="I4196" i="13" s="1"/>
  <c r="H4195" i="13"/>
  <c r="I4195" i="13" s="1"/>
  <c r="H4194" i="13"/>
  <c r="I4194" i="13" s="1"/>
  <c r="H4193" i="13"/>
  <c r="I4193" i="13" s="1"/>
  <c r="H4192" i="13"/>
  <c r="I4192" i="13" s="1"/>
  <c r="H4191" i="13"/>
  <c r="I4191" i="13" s="1"/>
  <c r="H4190" i="13"/>
  <c r="I4190" i="13" s="1"/>
  <c r="H4189" i="13"/>
  <c r="I4189" i="13" s="1"/>
  <c r="H4188" i="13"/>
  <c r="I4188" i="13" s="1"/>
  <c r="H4187" i="13"/>
  <c r="I4187" i="13" s="1"/>
  <c r="H4186" i="13"/>
  <c r="I4186" i="13" s="1"/>
  <c r="H4185" i="13"/>
  <c r="I4185" i="13" s="1"/>
  <c r="H4184" i="13"/>
  <c r="I4184" i="13" s="1"/>
  <c r="H4183" i="13"/>
  <c r="I4183" i="13" s="1"/>
  <c r="H4182" i="13"/>
  <c r="I4182" i="13" s="1"/>
  <c r="H4181" i="13"/>
  <c r="I4181" i="13" s="1"/>
  <c r="H4180" i="13"/>
  <c r="I4180" i="13" s="1"/>
  <c r="H4179" i="13"/>
  <c r="I4179" i="13" s="1"/>
  <c r="H4178" i="13"/>
  <c r="I4178" i="13" s="1"/>
  <c r="H4177" i="13"/>
  <c r="I4177" i="13" s="1"/>
  <c r="H4176" i="13"/>
  <c r="I4176" i="13" s="1"/>
  <c r="H4175" i="13"/>
  <c r="I4175" i="13" s="1"/>
  <c r="H4174" i="13"/>
  <c r="I4174" i="13" s="1"/>
  <c r="H4173" i="13"/>
  <c r="I4173" i="13" s="1"/>
  <c r="H4172" i="13"/>
  <c r="I4172" i="13" s="1"/>
  <c r="H4171" i="13"/>
  <c r="I4171" i="13" s="1"/>
  <c r="H4170" i="13"/>
  <c r="I4170" i="13" s="1"/>
  <c r="H4169" i="13"/>
  <c r="I4169" i="13" s="1"/>
  <c r="H4168" i="13"/>
  <c r="I4168" i="13" s="1"/>
  <c r="H4167" i="13"/>
  <c r="I4167" i="13" s="1"/>
  <c r="H4166" i="13"/>
  <c r="I4166" i="13" s="1"/>
  <c r="H4165" i="13"/>
  <c r="I4165" i="13" s="1"/>
  <c r="H4164" i="13"/>
  <c r="I4164" i="13" s="1"/>
  <c r="H4163" i="13"/>
  <c r="I4163" i="13" s="1"/>
  <c r="H4162" i="13"/>
  <c r="I4162" i="13" s="1"/>
  <c r="H4161" i="13"/>
  <c r="I4161" i="13" s="1"/>
  <c r="H4160" i="13"/>
  <c r="I4160" i="13" s="1"/>
  <c r="H4159" i="13"/>
  <c r="I4159" i="13" s="1"/>
  <c r="H4158" i="13"/>
  <c r="I4158" i="13" s="1"/>
  <c r="H4157" i="13"/>
  <c r="I4157" i="13" s="1"/>
  <c r="H4156" i="13"/>
  <c r="I4156" i="13" s="1"/>
  <c r="H4155" i="13"/>
  <c r="I4155" i="13" s="1"/>
  <c r="H4154" i="13"/>
  <c r="I4154" i="13" s="1"/>
  <c r="H4153" i="13"/>
  <c r="I4153" i="13" s="1"/>
  <c r="H4152" i="13"/>
  <c r="I4152" i="13" s="1"/>
  <c r="H4151" i="13"/>
  <c r="I4151" i="13" s="1"/>
  <c r="H4150" i="13"/>
  <c r="I4150" i="13" s="1"/>
  <c r="H4149" i="13"/>
  <c r="I4149" i="13" s="1"/>
  <c r="H4148" i="13"/>
  <c r="I4148" i="13" s="1"/>
  <c r="H4147" i="13"/>
  <c r="I4147" i="13" s="1"/>
  <c r="H4146" i="13"/>
  <c r="I4146" i="13" s="1"/>
  <c r="H4145" i="13"/>
  <c r="I4145" i="13" s="1"/>
  <c r="H4144" i="13"/>
  <c r="I4144" i="13" s="1"/>
  <c r="H4143" i="13"/>
  <c r="I4143" i="13" s="1"/>
  <c r="H4142" i="13"/>
  <c r="I4142" i="13" s="1"/>
  <c r="H4141" i="13"/>
  <c r="I4141" i="13" s="1"/>
  <c r="H4140" i="13"/>
  <c r="I4140" i="13" s="1"/>
  <c r="H4139" i="13"/>
  <c r="I4139" i="13" s="1"/>
  <c r="H4138" i="13"/>
  <c r="I4138" i="13" s="1"/>
  <c r="H4137" i="13"/>
  <c r="I4137" i="13" s="1"/>
  <c r="H4136" i="13"/>
  <c r="I4136" i="13" s="1"/>
  <c r="H4135" i="13"/>
  <c r="I4135" i="13" s="1"/>
  <c r="H4134" i="13"/>
  <c r="I4134" i="13" s="1"/>
  <c r="H4133" i="13"/>
  <c r="I4133" i="13" s="1"/>
  <c r="H4132" i="13"/>
  <c r="I4132" i="13" s="1"/>
  <c r="H4131" i="13"/>
  <c r="I4131" i="13" s="1"/>
  <c r="H4130" i="13"/>
  <c r="I4130" i="13" s="1"/>
  <c r="H4129" i="13"/>
  <c r="I4129" i="13" s="1"/>
  <c r="H4128" i="13"/>
  <c r="I4128" i="13" s="1"/>
  <c r="H4127" i="13"/>
  <c r="I4127" i="13" s="1"/>
  <c r="H4126" i="13"/>
  <c r="I4126" i="13" s="1"/>
  <c r="H4125" i="13"/>
  <c r="I4125" i="13" s="1"/>
  <c r="H4124" i="13"/>
  <c r="I4124" i="13" s="1"/>
  <c r="H4123" i="13"/>
  <c r="I4123" i="13" s="1"/>
  <c r="H4122" i="13"/>
  <c r="I4122" i="13" s="1"/>
  <c r="H4121" i="13"/>
  <c r="I4121" i="13" s="1"/>
  <c r="H4120" i="13"/>
  <c r="I4120" i="13" s="1"/>
  <c r="H4119" i="13"/>
  <c r="I4119" i="13" s="1"/>
  <c r="H4118" i="13"/>
  <c r="I4118" i="13" s="1"/>
  <c r="H4117" i="13"/>
  <c r="I4117" i="13" s="1"/>
  <c r="H4116" i="13"/>
  <c r="I4116" i="13" s="1"/>
  <c r="H4115" i="13"/>
  <c r="I4115" i="13" s="1"/>
  <c r="H4114" i="13"/>
  <c r="I4114" i="13" s="1"/>
  <c r="H4113" i="13"/>
  <c r="I4113" i="13" s="1"/>
  <c r="H4112" i="13"/>
  <c r="I4112" i="13" s="1"/>
  <c r="H4111" i="13"/>
  <c r="I4111" i="13" s="1"/>
  <c r="H4110" i="13"/>
  <c r="I4110" i="13" s="1"/>
  <c r="H4109" i="13"/>
  <c r="I4109" i="13" s="1"/>
  <c r="H4108" i="13"/>
  <c r="I4108" i="13" s="1"/>
  <c r="H4107" i="13"/>
  <c r="I4107" i="13" s="1"/>
  <c r="H4106" i="13"/>
  <c r="I4106" i="13" s="1"/>
  <c r="H4105" i="13"/>
  <c r="I4105" i="13" s="1"/>
  <c r="H4104" i="13"/>
  <c r="I4104" i="13" s="1"/>
  <c r="H4103" i="13"/>
  <c r="I4103" i="13" s="1"/>
  <c r="H4102" i="13"/>
  <c r="I4102" i="13" s="1"/>
  <c r="H4101" i="13"/>
  <c r="I4101" i="13" s="1"/>
  <c r="H4100" i="13"/>
  <c r="I4100" i="13" s="1"/>
  <c r="H4099" i="13"/>
  <c r="I4099" i="13" s="1"/>
  <c r="H4098" i="13"/>
  <c r="I4098" i="13" s="1"/>
  <c r="H4097" i="13"/>
  <c r="I4097" i="13" s="1"/>
  <c r="H4096" i="13"/>
  <c r="I4096" i="13" s="1"/>
  <c r="H4095" i="13"/>
  <c r="I4095" i="13" s="1"/>
  <c r="H4094" i="13"/>
  <c r="I4094" i="13" s="1"/>
  <c r="H4093" i="13"/>
  <c r="I4093" i="13" s="1"/>
  <c r="H4092" i="13"/>
  <c r="I4092" i="13" s="1"/>
  <c r="H4091" i="13"/>
  <c r="I4091" i="13" s="1"/>
  <c r="H4090" i="13"/>
  <c r="I4090" i="13" s="1"/>
  <c r="H4089" i="13"/>
  <c r="I4089" i="13" s="1"/>
  <c r="H4088" i="13"/>
  <c r="I4088" i="13" s="1"/>
  <c r="H4087" i="13"/>
  <c r="I4087" i="13" s="1"/>
  <c r="H4086" i="13"/>
  <c r="I4086" i="13" s="1"/>
  <c r="H4085" i="13"/>
  <c r="I4085" i="13" s="1"/>
  <c r="H4084" i="13"/>
  <c r="I4084" i="13" s="1"/>
  <c r="H4083" i="13"/>
  <c r="I4083" i="13" s="1"/>
  <c r="H4082" i="13"/>
  <c r="I4082" i="13" s="1"/>
  <c r="H4081" i="13"/>
  <c r="I4081" i="13" s="1"/>
  <c r="H4080" i="13"/>
  <c r="I4080" i="13" s="1"/>
  <c r="H4079" i="13"/>
  <c r="I4079" i="13" s="1"/>
  <c r="H4078" i="13"/>
  <c r="I4078" i="13" s="1"/>
  <c r="H4077" i="13"/>
  <c r="I4077" i="13" s="1"/>
  <c r="H4076" i="13"/>
  <c r="I4076" i="13" s="1"/>
  <c r="H4075" i="13"/>
  <c r="I4075" i="13" s="1"/>
  <c r="H4074" i="13"/>
  <c r="I4074" i="13" s="1"/>
  <c r="H4073" i="13"/>
  <c r="I4073" i="13" s="1"/>
  <c r="H4072" i="13"/>
  <c r="I4072" i="13" s="1"/>
  <c r="H4071" i="13"/>
  <c r="I4071" i="13" s="1"/>
  <c r="H4070" i="13"/>
  <c r="I4070" i="13" s="1"/>
  <c r="H4069" i="13"/>
  <c r="I4069" i="13" s="1"/>
  <c r="H4068" i="13"/>
  <c r="I4068" i="13" s="1"/>
  <c r="H4067" i="13"/>
  <c r="I4067" i="13" s="1"/>
  <c r="H4066" i="13"/>
  <c r="I4066" i="13" s="1"/>
  <c r="H4065" i="13"/>
  <c r="I4065" i="13" s="1"/>
  <c r="H4064" i="13"/>
  <c r="I4064" i="13" s="1"/>
  <c r="H4063" i="13"/>
  <c r="I4063" i="13" s="1"/>
  <c r="H4062" i="13"/>
  <c r="I4062" i="13" s="1"/>
  <c r="H4061" i="13"/>
  <c r="I4061" i="13" s="1"/>
  <c r="H4060" i="13"/>
  <c r="I4060" i="13" s="1"/>
  <c r="H4059" i="13"/>
  <c r="I4059" i="13" s="1"/>
  <c r="H4058" i="13"/>
  <c r="I4058" i="13" s="1"/>
  <c r="H4057" i="13"/>
  <c r="I4057" i="13" s="1"/>
  <c r="H4056" i="13"/>
  <c r="I4056" i="13" s="1"/>
  <c r="H4055" i="13"/>
  <c r="I4055" i="13" s="1"/>
  <c r="H4054" i="13"/>
  <c r="I4054" i="13" s="1"/>
  <c r="H4053" i="13"/>
  <c r="I4053" i="13" s="1"/>
  <c r="H4052" i="13"/>
  <c r="I4052" i="13" s="1"/>
  <c r="H4051" i="13"/>
  <c r="I4051" i="13" s="1"/>
  <c r="H4050" i="13"/>
  <c r="I4050" i="13" s="1"/>
  <c r="H4049" i="13"/>
  <c r="I4049" i="13" s="1"/>
  <c r="H4048" i="13"/>
  <c r="I4048" i="13" s="1"/>
  <c r="H4047" i="13"/>
  <c r="I4047" i="13" s="1"/>
  <c r="H4046" i="13"/>
  <c r="I4046" i="13" s="1"/>
  <c r="H4045" i="13"/>
  <c r="I4045" i="13" s="1"/>
  <c r="H4044" i="13"/>
  <c r="I4044" i="13" s="1"/>
  <c r="H4043" i="13"/>
  <c r="I4043" i="13" s="1"/>
  <c r="H4042" i="13"/>
  <c r="I4042" i="13" s="1"/>
  <c r="H4041" i="13"/>
  <c r="I4041" i="13" s="1"/>
  <c r="H4040" i="13"/>
  <c r="I4040" i="13" s="1"/>
  <c r="H4039" i="13"/>
  <c r="I4039" i="13" s="1"/>
  <c r="H4038" i="13"/>
  <c r="I4038" i="13" s="1"/>
  <c r="H4037" i="13"/>
  <c r="I4037" i="13" s="1"/>
  <c r="H4036" i="13"/>
  <c r="I4036" i="13" s="1"/>
  <c r="H4035" i="13"/>
  <c r="I4035" i="13" s="1"/>
  <c r="H4034" i="13"/>
  <c r="I4034" i="13" s="1"/>
  <c r="H4033" i="13"/>
  <c r="I4033" i="13" s="1"/>
  <c r="H4032" i="13"/>
  <c r="I4032" i="13" s="1"/>
  <c r="H4031" i="13"/>
  <c r="I4031" i="13" s="1"/>
  <c r="H4030" i="13"/>
  <c r="I4030" i="13" s="1"/>
  <c r="H4029" i="13"/>
  <c r="I4029" i="13" s="1"/>
  <c r="H4028" i="13"/>
  <c r="I4028" i="13" s="1"/>
  <c r="H4027" i="13"/>
  <c r="I4027" i="13" s="1"/>
  <c r="H4026" i="13"/>
  <c r="I4026" i="13" s="1"/>
  <c r="H4025" i="13"/>
  <c r="I4025" i="13" s="1"/>
  <c r="H4024" i="13"/>
  <c r="I4024" i="13" s="1"/>
  <c r="H4023" i="13"/>
  <c r="I4023" i="13" s="1"/>
  <c r="H4022" i="13"/>
  <c r="I4022" i="13" s="1"/>
  <c r="H4021" i="13"/>
  <c r="I4021" i="13" s="1"/>
  <c r="H4020" i="13"/>
  <c r="I4020" i="13" s="1"/>
  <c r="H4019" i="13"/>
  <c r="I4019" i="13" s="1"/>
  <c r="H4018" i="13"/>
  <c r="I4018" i="13" s="1"/>
  <c r="H4017" i="13"/>
  <c r="I4017" i="13" s="1"/>
  <c r="H4016" i="13"/>
  <c r="I4016" i="13" s="1"/>
  <c r="H4015" i="13"/>
  <c r="I4015" i="13" s="1"/>
  <c r="H4014" i="13"/>
  <c r="I4014" i="13" s="1"/>
  <c r="H4013" i="13"/>
  <c r="I4013" i="13" s="1"/>
  <c r="H4012" i="13"/>
  <c r="I4012" i="13" s="1"/>
  <c r="H4011" i="13"/>
  <c r="I4011" i="13" s="1"/>
  <c r="H4010" i="13"/>
  <c r="I4010" i="13" s="1"/>
  <c r="H4009" i="13"/>
  <c r="I4009" i="13" s="1"/>
  <c r="H4008" i="13"/>
  <c r="I4008" i="13" s="1"/>
  <c r="H4007" i="13"/>
  <c r="I4007" i="13" s="1"/>
  <c r="H4006" i="13"/>
  <c r="I4006" i="13" s="1"/>
  <c r="H4005" i="13"/>
  <c r="I4005" i="13" s="1"/>
  <c r="H4004" i="13"/>
  <c r="I4004" i="13" s="1"/>
  <c r="H4003" i="13"/>
  <c r="I4003" i="13" s="1"/>
  <c r="H4002" i="13"/>
  <c r="I4002" i="13" s="1"/>
  <c r="H4001" i="13"/>
  <c r="I4001" i="13" s="1"/>
  <c r="H4000" i="13"/>
  <c r="I4000" i="13" s="1"/>
  <c r="H3999" i="13"/>
  <c r="I3999" i="13" s="1"/>
  <c r="H3998" i="13"/>
  <c r="I3998" i="13" s="1"/>
  <c r="H3997" i="13"/>
  <c r="I3997" i="13" s="1"/>
  <c r="H3996" i="13"/>
  <c r="I3996" i="13" s="1"/>
  <c r="H3995" i="13"/>
  <c r="I3995" i="13" s="1"/>
  <c r="H3994" i="13"/>
  <c r="I3994" i="13" s="1"/>
  <c r="H3993" i="13"/>
  <c r="I3993" i="13" s="1"/>
  <c r="H3992" i="13"/>
  <c r="I3992" i="13" s="1"/>
  <c r="H3991" i="13"/>
  <c r="I3991" i="13" s="1"/>
  <c r="H3990" i="13"/>
  <c r="I3990" i="13" s="1"/>
  <c r="H3989" i="13"/>
  <c r="I3989" i="13" s="1"/>
  <c r="H3988" i="13"/>
  <c r="I3988" i="13" s="1"/>
  <c r="H3987" i="13"/>
  <c r="I3987" i="13" s="1"/>
  <c r="H3986" i="13"/>
  <c r="I3986" i="13" s="1"/>
  <c r="H3985" i="13"/>
  <c r="I3985" i="13" s="1"/>
  <c r="H3984" i="13"/>
  <c r="I3984" i="13" s="1"/>
  <c r="H3983" i="13"/>
  <c r="I3983" i="13" s="1"/>
  <c r="H3982" i="13"/>
  <c r="I3982" i="13" s="1"/>
  <c r="H3981" i="13"/>
  <c r="I3981" i="13" s="1"/>
  <c r="H3980" i="13"/>
  <c r="I3980" i="13" s="1"/>
  <c r="H3979" i="13"/>
  <c r="I3979" i="13" s="1"/>
  <c r="H3978" i="13"/>
  <c r="I3978" i="13" s="1"/>
  <c r="H3977" i="13"/>
  <c r="I3977" i="13" s="1"/>
  <c r="H3976" i="13"/>
  <c r="I3976" i="13" s="1"/>
  <c r="H3975" i="13"/>
  <c r="I3975" i="13" s="1"/>
  <c r="H3974" i="13"/>
  <c r="I3974" i="13" s="1"/>
  <c r="H3973" i="13"/>
  <c r="I3973" i="13" s="1"/>
  <c r="H3972" i="13"/>
  <c r="I3972" i="13" s="1"/>
  <c r="H3971" i="13"/>
  <c r="I3971" i="13" s="1"/>
  <c r="H3970" i="13"/>
  <c r="I3970" i="13" s="1"/>
  <c r="H3969" i="13"/>
  <c r="I3969" i="13" s="1"/>
  <c r="H3968" i="13"/>
  <c r="I3968" i="13" s="1"/>
  <c r="H3967" i="13"/>
  <c r="I3967" i="13" s="1"/>
  <c r="H3966" i="13"/>
  <c r="I3966" i="13" s="1"/>
  <c r="H3965" i="13"/>
  <c r="I3965" i="13" s="1"/>
  <c r="H3964" i="13"/>
  <c r="I3964" i="13" s="1"/>
  <c r="H3963" i="13"/>
  <c r="I3963" i="13" s="1"/>
  <c r="H3962" i="13"/>
  <c r="I3962" i="13" s="1"/>
  <c r="H3961" i="13"/>
  <c r="I3961" i="13" s="1"/>
  <c r="H3960" i="13"/>
  <c r="I3960" i="13" s="1"/>
  <c r="H3959" i="13"/>
  <c r="I3959" i="13" s="1"/>
  <c r="H3958" i="13"/>
  <c r="I3958" i="13" s="1"/>
  <c r="H3957" i="13"/>
  <c r="I3957" i="13" s="1"/>
  <c r="H3956" i="13"/>
  <c r="I3956" i="13" s="1"/>
  <c r="H3955" i="13"/>
  <c r="I3955" i="13" s="1"/>
  <c r="H3954" i="13"/>
  <c r="I3954" i="13" s="1"/>
  <c r="H3953" i="13"/>
  <c r="I3953" i="13" s="1"/>
  <c r="H3952" i="13"/>
  <c r="I3952" i="13" s="1"/>
  <c r="H3951" i="13"/>
  <c r="I3951" i="13" s="1"/>
  <c r="H3950" i="13"/>
  <c r="I3950" i="13" s="1"/>
  <c r="H3949" i="13"/>
  <c r="I3949" i="13" s="1"/>
  <c r="H3948" i="13"/>
  <c r="I3948" i="13" s="1"/>
  <c r="H3947" i="13"/>
  <c r="I3947" i="13" s="1"/>
  <c r="H3946" i="13"/>
  <c r="I3946" i="13" s="1"/>
  <c r="H3945" i="13"/>
  <c r="I3945" i="13" s="1"/>
  <c r="H3944" i="13"/>
  <c r="I3944" i="13" s="1"/>
  <c r="H3943" i="13"/>
  <c r="I3943" i="13" s="1"/>
  <c r="H3942" i="13"/>
  <c r="I3942" i="13" s="1"/>
  <c r="H3941" i="13"/>
  <c r="I3941" i="13" s="1"/>
  <c r="H3940" i="13"/>
  <c r="I3940" i="13" s="1"/>
  <c r="H3939" i="13"/>
  <c r="I3939" i="13" s="1"/>
  <c r="H3938" i="13"/>
  <c r="I3938" i="13" s="1"/>
  <c r="H3937" i="13"/>
  <c r="I3937" i="13" s="1"/>
  <c r="H3936" i="13"/>
  <c r="I3936" i="13" s="1"/>
  <c r="H3935" i="13"/>
  <c r="I3935" i="13" s="1"/>
  <c r="H3934" i="13"/>
  <c r="I3934" i="13" s="1"/>
  <c r="H3933" i="13"/>
  <c r="I3933" i="13" s="1"/>
  <c r="H3932" i="13"/>
  <c r="I3932" i="13" s="1"/>
  <c r="H3931" i="13"/>
  <c r="I3931" i="13" s="1"/>
  <c r="H3930" i="13"/>
  <c r="I3930" i="13" s="1"/>
  <c r="H3929" i="13"/>
  <c r="I3929" i="13" s="1"/>
  <c r="H3928" i="13"/>
  <c r="I3928" i="13" s="1"/>
  <c r="H3927" i="13"/>
  <c r="I3927" i="13" s="1"/>
  <c r="H3926" i="13"/>
  <c r="I3926" i="13" s="1"/>
  <c r="H3925" i="13"/>
  <c r="I3925" i="13" s="1"/>
  <c r="H3924" i="13"/>
  <c r="I3924" i="13" s="1"/>
  <c r="H3923" i="13"/>
  <c r="I3923" i="13" s="1"/>
  <c r="H3922" i="13"/>
  <c r="I3922" i="13" s="1"/>
  <c r="H3921" i="13"/>
  <c r="I3921" i="13" s="1"/>
  <c r="H3920" i="13"/>
  <c r="I3920" i="13" s="1"/>
  <c r="H3919" i="13"/>
  <c r="I3919" i="13" s="1"/>
  <c r="H3918" i="13"/>
  <c r="I3918" i="13" s="1"/>
  <c r="H3917" i="13"/>
  <c r="I3917" i="13" s="1"/>
  <c r="H3916" i="13"/>
  <c r="I3916" i="13" s="1"/>
  <c r="H3915" i="13"/>
  <c r="I3915" i="13" s="1"/>
  <c r="H3914" i="13"/>
  <c r="I3914" i="13" s="1"/>
  <c r="H3913" i="13"/>
  <c r="I3913" i="13" s="1"/>
  <c r="H3912" i="13"/>
  <c r="I3912" i="13" s="1"/>
  <c r="H3911" i="13"/>
  <c r="I3911" i="13" s="1"/>
  <c r="H3910" i="13"/>
  <c r="I3910" i="13" s="1"/>
  <c r="H3909" i="13"/>
  <c r="I3909" i="13" s="1"/>
  <c r="H3908" i="13"/>
  <c r="I3908" i="13" s="1"/>
  <c r="H3907" i="13"/>
  <c r="I3907" i="13" s="1"/>
  <c r="H3906" i="13"/>
  <c r="I3906" i="13" s="1"/>
  <c r="H3905" i="13"/>
  <c r="I3905" i="13" s="1"/>
  <c r="H3904" i="13"/>
  <c r="I3904" i="13" s="1"/>
  <c r="H3903" i="13"/>
  <c r="I3903" i="13" s="1"/>
  <c r="H3902" i="13"/>
  <c r="I3902" i="13" s="1"/>
  <c r="H3901" i="13"/>
  <c r="I3901" i="13" s="1"/>
  <c r="H3900" i="13"/>
  <c r="I3900" i="13" s="1"/>
  <c r="H3899" i="13"/>
  <c r="I3899" i="13" s="1"/>
  <c r="H3898" i="13"/>
  <c r="I3898" i="13" s="1"/>
  <c r="H3897" i="13"/>
  <c r="I3897" i="13" s="1"/>
  <c r="H3896" i="13"/>
  <c r="I3896" i="13" s="1"/>
  <c r="H3895" i="13"/>
  <c r="I3895" i="13" s="1"/>
  <c r="H3894" i="13"/>
  <c r="I3894" i="13" s="1"/>
  <c r="H3893" i="13"/>
  <c r="I3893" i="13" s="1"/>
  <c r="H3892" i="13"/>
  <c r="I3892" i="13" s="1"/>
  <c r="H3891" i="13"/>
  <c r="I3891" i="13" s="1"/>
  <c r="H3890" i="13"/>
  <c r="I3890" i="13" s="1"/>
  <c r="H3889" i="13"/>
  <c r="I3889" i="13" s="1"/>
  <c r="H3888" i="13"/>
  <c r="I3888" i="13" s="1"/>
  <c r="H3887" i="13"/>
  <c r="I3887" i="13" s="1"/>
  <c r="H3886" i="13"/>
  <c r="I3886" i="13" s="1"/>
  <c r="H3885" i="13"/>
  <c r="I3885" i="13" s="1"/>
  <c r="H3884" i="13"/>
  <c r="I3884" i="13" s="1"/>
  <c r="H3883" i="13"/>
  <c r="I3883" i="13" s="1"/>
  <c r="H3882" i="13"/>
  <c r="I3882" i="13" s="1"/>
  <c r="H3881" i="13"/>
  <c r="I3881" i="13" s="1"/>
  <c r="H3880" i="13"/>
  <c r="I3880" i="13" s="1"/>
  <c r="H3879" i="13"/>
  <c r="I3879" i="13" s="1"/>
  <c r="H3878" i="13"/>
  <c r="I3878" i="13" s="1"/>
  <c r="H3877" i="13"/>
  <c r="I3877" i="13" s="1"/>
  <c r="H3876" i="13"/>
  <c r="I3876" i="13" s="1"/>
  <c r="H3875" i="13"/>
  <c r="I3875" i="13" s="1"/>
  <c r="H3874" i="13"/>
  <c r="I3874" i="13" s="1"/>
  <c r="H3873" i="13"/>
  <c r="I3873" i="13" s="1"/>
  <c r="H3872" i="13"/>
  <c r="I3872" i="13" s="1"/>
  <c r="H3871" i="13"/>
  <c r="I3871" i="13" s="1"/>
  <c r="H3870" i="13"/>
  <c r="I3870" i="13" s="1"/>
  <c r="H3869" i="13"/>
  <c r="I3869" i="13" s="1"/>
  <c r="H3868" i="13"/>
  <c r="I3868" i="13" s="1"/>
  <c r="H3867" i="13"/>
  <c r="I3867" i="13" s="1"/>
  <c r="H3866" i="13"/>
  <c r="I3866" i="13" s="1"/>
  <c r="H3865" i="13"/>
  <c r="I3865" i="13" s="1"/>
  <c r="H3864" i="13"/>
  <c r="I3864" i="13" s="1"/>
  <c r="H3863" i="13"/>
  <c r="I3863" i="13" s="1"/>
  <c r="H3862" i="13"/>
  <c r="I3862" i="13" s="1"/>
  <c r="H3861" i="13"/>
  <c r="I3861" i="13" s="1"/>
  <c r="H3860" i="13"/>
  <c r="I3860" i="13" s="1"/>
  <c r="H3859" i="13"/>
  <c r="I3859" i="13" s="1"/>
  <c r="H3858" i="13"/>
  <c r="I3858" i="13" s="1"/>
  <c r="H3857" i="13"/>
  <c r="I3857" i="13" s="1"/>
  <c r="H3856" i="13"/>
  <c r="I3856" i="13" s="1"/>
  <c r="H3855" i="13"/>
  <c r="I3855" i="13" s="1"/>
  <c r="H3854" i="13"/>
  <c r="I3854" i="13" s="1"/>
  <c r="H3853" i="13"/>
  <c r="I3853" i="13" s="1"/>
  <c r="H3852" i="13"/>
  <c r="I3852" i="13" s="1"/>
  <c r="H3851" i="13"/>
  <c r="I3851" i="13" s="1"/>
  <c r="H3850" i="13"/>
  <c r="I3850" i="13" s="1"/>
  <c r="H3849" i="13"/>
  <c r="I3849" i="13" s="1"/>
  <c r="H3848" i="13"/>
  <c r="I3848" i="13" s="1"/>
  <c r="H3847" i="13"/>
  <c r="I3847" i="13" s="1"/>
  <c r="H3846" i="13"/>
  <c r="I3846" i="13" s="1"/>
  <c r="H3845" i="13"/>
  <c r="I3845" i="13" s="1"/>
  <c r="H3844" i="13"/>
  <c r="I3844" i="13" s="1"/>
  <c r="H3843" i="13"/>
  <c r="I3843" i="13" s="1"/>
  <c r="H3842" i="13"/>
  <c r="I3842" i="13" s="1"/>
  <c r="H3841" i="13"/>
  <c r="I3841" i="13" s="1"/>
  <c r="H3840" i="13"/>
  <c r="I3840" i="13" s="1"/>
  <c r="H3839" i="13"/>
  <c r="I3839" i="13" s="1"/>
  <c r="H3838" i="13"/>
  <c r="I3838" i="13" s="1"/>
  <c r="H3837" i="13"/>
  <c r="I3837" i="13" s="1"/>
  <c r="H3836" i="13"/>
  <c r="I3836" i="13" s="1"/>
  <c r="H3835" i="13"/>
  <c r="I3835" i="13" s="1"/>
  <c r="H3834" i="13"/>
  <c r="I3834" i="13" s="1"/>
  <c r="H3833" i="13"/>
  <c r="I3833" i="13" s="1"/>
  <c r="H3832" i="13"/>
  <c r="I3832" i="13" s="1"/>
  <c r="H3831" i="13"/>
  <c r="I3831" i="13" s="1"/>
  <c r="H3830" i="13"/>
  <c r="I3830" i="13" s="1"/>
  <c r="H3829" i="13"/>
  <c r="I3829" i="13" s="1"/>
  <c r="H3828" i="13"/>
  <c r="I3828" i="13" s="1"/>
  <c r="H3827" i="13"/>
  <c r="I3827" i="13" s="1"/>
  <c r="H3826" i="13"/>
  <c r="I3826" i="13" s="1"/>
  <c r="H3825" i="13"/>
  <c r="I3825" i="13" s="1"/>
  <c r="H3824" i="13"/>
  <c r="I3824" i="13" s="1"/>
  <c r="H3823" i="13"/>
  <c r="I3823" i="13" s="1"/>
  <c r="H3822" i="13"/>
  <c r="I3822" i="13" s="1"/>
  <c r="H3821" i="13"/>
  <c r="I3821" i="13" s="1"/>
  <c r="H3820" i="13"/>
  <c r="I3820" i="13" s="1"/>
  <c r="H3819" i="13"/>
  <c r="I3819" i="13" s="1"/>
  <c r="H3818" i="13"/>
  <c r="I3818" i="13" s="1"/>
  <c r="H3817" i="13"/>
  <c r="I3817" i="13" s="1"/>
  <c r="H3816" i="13"/>
  <c r="I3816" i="13" s="1"/>
  <c r="H3815" i="13"/>
  <c r="I3815" i="13" s="1"/>
  <c r="H3814" i="13"/>
  <c r="I3814" i="13" s="1"/>
  <c r="H3813" i="13"/>
  <c r="I3813" i="13" s="1"/>
  <c r="H3812" i="13"/>
  <c r="I3812" i="13" s="1"/>
  <c r="H3811" i="13"/>
  <c r="I3811" i="13" s="1"/>
  <c r="H3810" i="13"/>
  <c r="I3810" i="13" s="1"/>
  <c r="H3809" i="13"/>
  <c r="I3809" i="13" s="1"/>
  <c r="H3808" i="13"/>
  <c r="I3808" i="13" s="1"/>
  <c r="H3807" i="13"/>
  <c r="I3807" i="13" s="1"/>
  <c r="H3806" i="13"/>
  <c r="I3806" i="13" s="1"/>
  <c r="H3805" i="13"/>
  <c r="I3805" i="13" s="1"/>
  <c r="H3804" i="13"/>
  <c r="I3804" i="13" s="1"/>
  <c r="H3803" i="13"/>
  <c r="I3803" i="13" s="1"/>
  <c r="H3802" i="13"/>
  <c r="I3802" i="13" s="1"/>
  <c r="H3801" i="13"/>
  <c r="I3801" i="13" s="1"/>
  <c r="H3800" i="13"/>
  <c r="I3800" i="13" s="1"/>
  <c r="H3799" i="13"/>
  <c r="I3799" i="13" s="1"/>
  <c r="H3798" i="13"/>
  <c r="I3798" i="13" s="1"/>
  <c r="H3797" i="13"/>
  <c r="I3797" i="13" s="1"/>
  <c r="H3796" i="13"/>
  <c r="I3796" i="13" s="1"/>
  <c r="H3795" i="13"/>
  <c r="I3795" i="13" s="1"/>
  <c r="H3794" i="13"/>
  <c r="I3794" i="13" s="1"/>
  <c r="H3793" i="13"/>
  <c r="I3793" i="13" s="1"/>
  <c r="H3792" i="13"/>
  <c r="I3792" i="13" s="1"/>
  <c r="H3791" i="13"/>
  <c r="I3791" i="13" s="1"/>
  <c r="H3790" i="13"/>
  <c r="I3790" i="13" s="1"/>
  <c r="H3789" i="13"/>
  <c r="I3789" i="13" s="1"/>
  <c r="H3788" i="13"/>
  <c r="I3788" i="13" s="1"/>
  <c r="H3787" i="13"/>
  <c r="I3787" i="13" s="1"/>
  <c r="H3786" i="13"/>
  <c r="I3786" i="13" s="1"/>
  <c r="H3785" i="13"/>
  <c r="I3785" i="13" s="1"/>
  <c r="H3784" i="13"/>
  <c r="I3784" i="13" s="1"/>
  <c r="H3783" i="13"/>
  <c r="I3783" i="13" s="1"/>
  <c r="H3782" i="13"/>
  <c r="I3782" i="13" s="1"/>
  <c r="H3781" i="13"/>
  <c r="I3781" i="13" s="1"/>
  <c r="H3780" i="13"/>
  <c r="I3780" i="13" s="1"/>
  <c r="H3779" i="13"/>
  <c r="I3779" i="13" s="1"/>
  <c r="H3778" i="13"/>
  <c r="I3778" i="13" s="1"/>
  <c r="H3777" i="13"/>
  <c r="I3777" i="13" s="1"/>
  <c r="H3776" i="13"/>
  <c r="I3776" i="13" s="1"/>
  <c r="H3775" i="13"/>
  <c r="I3775" i="13" s="1"/>
  <c r="H3774" i="13"/>
  <c r="I3774" i="13" s="1"/>
  <c r="H3773" i="13"/>
  <c r="I3773" i="13" s="1"/>
  <c r="H3772" i="13"/>
  <c r="I3772" i="13" s="1"/>
  <c r="H3771" i="13"/>
  <c r="I3771" i="13" s="1"/>
  <c r="H3770" i="13"/>
  <c r="I3770" i="13" s="1"/>
  <c r="H3769" i="13"/>
  <c r="I3769" i="13" s="1"/>
  <c r="H3768" i="13"/>
  <c r="I3768" i="13" s="1"/>
  <c r="H3767" i="13"/>
  <c r="I3767" i="13" s="1"/>
  <c r="H3766" i="13"/>
  <c r="I3766" i="13" s="1"/>
  <c r="H3765" i="13"/>
  <c r="I3765" i="13" s="1"/>
  <c r="H3764" i="13"/>
  <c r="I3764" i="13" s="1"/>
  <c r="H3763" i="13"/>
  <c r="I3763" i="13" s="1"/>
  <c r="H3762" i="13"/>
  <c r="I3762" i="13" s="1"/>
  <c r="H3761" i="13"/>
  <c r="I3761" i="13" s="1"/>
  <c r="H3760" i="13"/>
  <c r="I3760" i="13" s="1"/>
  <c r="H3759" i="13"/>
  <c r="I3759" i="13" s="1"/>
  <c r="H3758" i="13"/>
  <c r="I3758" i="13" s="1"/>
  <c r="H3757" i="13"/>
  <c r="I3757" i="13" s="1"/>
  <c r="H3756" i="13"/>
  <c r="I3756" i="13" s="1"/>
  <c r="H3755" i="13"/>
  <c r="I3755" i="13" s="1"/>
  <c r="H3754" i="13"/>
  <c r="I3754" i="13" s="1"/>
  <c r="H3753" i="13"/>
  <c r="I3753" i="13" s="1"/>
  <c r="H3752" i="13"/>
  <c r="I3752" i="13" s="1"/>
  <c r="H3751" i="13"/>
  <c r="I3751" i="13" s="1"/>
  <c r="H3750" i="13"/>
  <c r="I3750" i="13" s="1"/>
  <c r="H3749" i="13"/>
  <c r="I3749" i="13" s="1"/>
  <c r="H3748" i="13"/>
  <c r="I3748" i="13" s="1"/>
  <c r="H3747" i="13"/>
  <c r="I3747" i="13" s="1"/>
  <c r="H3746" i="13"/>
  <c r="I3746" i="13" s="1"/>
  <c r="H3745" i="13"/>
  <c r="I3745" i="13" s="1"/>
  <c r="H3744" i="13"/>
  <c r="I3744" i="13" s="1"/>
  <c r="H3743" i="13"/>
  <c r="I3743" i="13" s="1"/>
  <c r="H3742" i="13"/>
  <c r="I3742" i="13" s="1"/>
  <c r="H3741" i="13"/>
  <c r="I3741" i="13" s="1"/>
  <c r="H3740" i="13"/>
  <c r="I3740" i="13" s="1"/>
  <c r="H3739" i="13"/>
  <c r="I3739" i="13" s="1"/>
  <c r="H3738" i="13"/>
  <c r="I3738" i="13" s="1"/>
  <c r="H3737" i="13"/>
  <c r="I3737" i="13" s="1"/>
  <c r="H3736" i="13"/>
  <c r="I3736" i="13" s="1"/>
  <c r="H3735" i="13"/>
  <c r="I3735" i="13" s="1"/>
  <c r="H3734" i="13"/>
  <c r="I3734" i="13" s="1"/>
  <c r="H3733" i="13"/>
  <c r="I3733" i="13" s="1"/>
  <c r="H3732" i="13"/>
  <c r="I3732" i="13" s="1"/>
  <c r="H3731" i="13"/>
  <c r="I3731" i="13" s="1"/>
  <c r="H3730" i="13"/>
  <c r="I3730" i="13" s="1"/>
  <c r="H3729" i="13"/>
  <c r="I3729" i="13" s="1"/>
  <c r="H3728" i="13"/>
  <c r="I3728" i="13" s="1"/>
  <c r="H3727" i="13"/>
  <c r="I3727" i="13" s="1"/>
  <c r="H3726" i="13"/>
  <c r="I3726" i="13" s="1"/>
  <c r="H3725" i="13"/>
  <c r="I3725" i="13" s="1"/>
  <c r="H3724" i="13"/>
  <c r="I3724" i="13" s="1"/>
  <c r="H3723" i="13"/>
  <c r="I3723" i="13" s="1"/>
  <c r="H3722" i="13"/>
  <c r="I3722" i="13" s="1"/>
  <c r="H3721" i="13"/>
  <c r="I3721" i="13" s="1"/>
  <c r="H3720" i="13"/>
  <c r="I3720" i="13" s="1"/>
  <c r="H3719" i="13"/>
  <c r="I3719" i="13" s="1"/>
  <c r="H3718" i="13"/>
  <c r="I3718" i="13" s="1"/>
  <c r="H3717" i="13"/>
  <c r="I3717" i="13" s="1"/>
  <c r="H3716" i="13"/>
  <c r="I3716" i="13" s="1"/>
  <c r="H3715" i="13"/>
  <c r="I3715" i="13" s="1"/>
  <c r="H3714" i="13"/>
  <c r="I3714" i="13" s="1"/>
  <c r="H3713" i="13"/>
  <c r="I3713" i="13" s="1"/>
  <c r="H3712" i="13"/>
  <c r="I3712" i="13" s="1"/>
  <c r="H3711" i="13"/>
  <c r="I3711" i="13" s="1"/>
  <c r="H3710" i="13"/>
  <c r="I3710" i="13" s="1"/>
  <c r="H3709" i="13"/>
  <c r="I3709" i="13" s="1"/>
  <c r="H3708" i="13"/>
  <c r="I3708" i="13" s="1"/>
  <c r="H3707" i="13"/>
  <c r="I3707" i="13" s="1"/>
  <c r="H3706" i="13"/>
  <c r="I3706" i="13" s="1"/>
  <c r="H3705" i="13"/>
  <c r="I3705" i="13" s="1"/>
  <c r="H3704" i="13"/>
  <c r="I3704" i="13" s="1"/>
  <c r="H3703" i="13"/>
  <c r="I3703" i="13" s="1"/>
  <c r="H3702" i="13"/>
  <c r="I3702" i="13" s="1"/>
  <c r="H3701" i="13"/>
  <c r="I3701" i="13" s="1"/>
  <c r="H3700" i="13"/>
  <c r="I3700" i="13" s="1"/>
  <c r="H3699" i="13"/>
  <c r="I3699" i="13" s="1"/>
  <c r="H3698" i="13"/>
  <c r="I3698" i="13" s="1"/>
  <c r="H3697" i="13"/>
  <c r="I3697" i="13" s="1"/>
  <c r="H3696" i="13"/>
  <c r="I3696" i="13" s="1"/>
  <c r="H3695" i="13"/>
  <c r="I3695" i="13" s="1"/>
  <c r="H3694" i="13"/>
  <c r="I3694" i="13" s="1"/>
  <c r="H3693" i="13"/>
  <c r="I3693" i="13" s="1"/>
  <c r="H3692" i="13"/>
  <c r="I3692" i="13" s="1"/>
  <c r="H3691" i="13"/>
  <c r="I3691" i="13" s="1"/>
  <c r="H3690" i="13"/>
  <c r="I3690" i="13" s="1"/>
  <c r="H3689" i="13"/>
  <c r="I3689" i="13" s="1"/>
  <c r="H3688" i="13"/>
  <c r="I3688" i="13" s="1"/>
  <c r="H3687" i="13"/>
  <c r="I3687" i="13" s="1"/>
  <c r="H3686" i="13"/>
  <c r="I3686" i="13" s="1"/>
  <c r="H3685" i="13"/>
  <c r="I3685" i="13" s="1"/>
  <c r="H3684" i="13"/>
  <c r="I3684" i="13" s="1"/>
  <c r="H3683" i="13"/>
  <c r="I3683" i="13" s="1"/>
  <c r="H3682" i="13"/>
  <c r="I3682" i="13" s="1"/>
  <c r="H3681" i="13"/>
  <c r="I3681" i="13" s="1"/>
  <c r="H3680" i="13"/>
  <c r="I3680" i="13" s="1"/>
  <c r="H3679" i="13"/>
  <c r="I3679" i="13" s="1"/>
  <c r="H3678" i="13"/>
  <c r="I3678" i="13" s="1"/>
  <c r="H3677" i="13"/>
  <c r="I3677" i="13" s="1"/>
  <c r="H3676" i="13"/>
  <c r="I3676" i="13" s="1"/>
  <c r="H3675" i="13"/>
  <c r="I3675" i="13" s="1"/>
  <c r="H3674" i="13"/>
  <c r="I3674" i="13" s="1"/>
  <c r="H3673" i="13"/>
  <c r="I3673" i="13" s="1"/>
  <c r="H3672" i="13"/>
  <c r="I3672" i="13" s="1"/>
  <c r="H3671" i="13"/>
  <c r="I3671" i="13" s="1"/>
  <c r="H3670" i="13"/>
  <c r="I3670" i="13" s="1"/>
  <c r="H3669" i="13"/>
  <c r="I3669" i="13" s="1"/>
  <c r="H3668" i="13"/>
  <c r="I3668" i="13" s="1"/>
  <c r="H3667" i="13"/>
  <c r="I3667" i="13" s="1"/>
  <c r="H3666" i="13"/>
  <c r="I3666" i="13" s="1"/>
  <c r="H3665" i="13"/>
  <c r="I3665" i="13" s="1"/>
  <c r="H3664" i="13"/>
  <c r="I3664" i="13" s="1"/>
  <c r="H3663" i="13"/>
  <c r="I3663" i="13" s="1"/>
  <c r="H3662" i="13"/>
  <c r="I3662" i="13" s="1"/>
  <c r="H3661" i="13"/>
  <c r="I3661" i="13" s="1"/>
  <c r="H3660" i="13"/>
  <c r="I3660" i="13" s="1"/>
  <c r="H3659" i="13"/>
  <c r="I3659" i="13" s="1"/>
  <c r="H3658" i="13"/>
  <c r="I3658" i="13" s="1"/>
  <c r="H3657" i="13"/>
  <c r="I3657" i="13" s="1"/>
  <c r="H3656" i="13"/>
  <c r="I3656" i="13" s="1"/>
  <c r="H3655" i="13"/>
  <c r="I3655" i="13" s="1"/>
  <c r="H3654" i="13"/>
  <c r="I3654" i="13" s="1"/>
  <c r="H3653" i="13"/>
  <c r="I3653" i="13" s="1"/>
  <c r="H3652" i="13"/>
  <c r="I3652" i="13" s="1"/>
  <c r="H3651" i="13"/>
  <c r="I3651" i="13" s="1"/>
  <c r="H3650" i="13"/>
  <c r="I3650" i="13" s="1"/>
  <c r="H3649" i="13"/>
  <c r="I3649" i="13" s="1"/>
  <c r="H3648" i="13"/>
  <c r="I3648" i="13" s="1"/>
  <c r="H3647" i="13"/>
  <c r="I3647" i="13" s="1"/>
  <c r="H3646" i="13"/>
  <c r="I3646" i="13" s="1"/>
  <c r="H3645" i="13"/>
  <c r="I3645" i="13" s="1"/>
  <c r="H3644" i="13"/>
  <c r="I3644" i="13" s="1"/>
  <c r="H3643" i="13"/>
  <c r="I3643" i="13" s="1"/>
  <c r="H3642" i="13"/>
  <c r="I3642" i="13" s="1"/>
  <c r="H3641" i="13"/>
  <c r="I3641" i="13" s="1"/>
  <c r="H3640" i="13"/>
  <c r="I3640" i="13" s="1"/>
  <c r="H3639" i="13"/>
  <c r="I3639" i="13" s="1"/>
  <c r="H3638" i="13"/>
  <c r="I3638" i="13" s="1"/>
  <c r="H3637" i="13"/>
  <c r="I3637" i="13" s="1"/>
  <c r="H3636" i="13"/>
  <c r="I3636" i="13" s="1"/>
  <c r="H3635" i="13"/>
  <c r="I3635" i="13" s="1"/>
  <c r="H3634" i="13"/>
  <c r="I3634" i="13" s="1"/>
  <c r="H3633" i="13"/>
  <c r="I3633" i="13" s="1"/>
  <c r="H3632" i="13"/>
  <c r="I3632" i="13" s="1"/>
  <c r="H3631" i="13"/>
  <c r="I3631" i="13" s="1"/>
  <c r="H3630" i="13"/>
  <c r="I3630" i="13" s="1"/>
  <c r="H3629" i="13"/>
  <c r="I3629" i="13" s="1"/>
  <c r="H3628" i="13"/>
  <c r="I3628" i="13" s="1"/>
  <c r="H3627" i="13"/>
  <c r="I3627" i="13" s="1"/>
  <c r="H3626" i="13"/>
  <c r="I3626" i="13" s="1"/>
  <c r="H3625" i="13"/>
  <c r="I3625" i="13" s="1"/>
  <c r="H3624" i="13"/>
  <c r="I3624" i="13" s="1"/>
  <c r="H3623" i="13"/>
  <c r="I3623" i="13" s="1"/>
  <c r="H3622" i="13"/>
  <c r="I3622" i="13" s="1"/>
  <c r="H3621" i="13"/>
  <c r="I3621" i="13" s="1"/>
  <c r="H3620" i="13"/>
  <c r="I3620" i="13" s="1"/>
  <c r="H3619" i="13"/>
  <c r="I3619" i="13" s="1"/>
  <c r="H3618" i="13"/>
  <c r="I3618" i="13" s="1"/>
  <c r="H3617" i="13"/>
  <c r="I3617" i="13" s="1"/>
  <c r="H3616" i="13"/>
  <c r="I3616" i="13" s="1"/>
  <c r="H3615" i="13"/>
  <c r="I3615" i="13" s="1"/>
  <c r="H3614" i="13"/>
  <c r="I3614" i="13" s="1"/>
  <c r="H3613" i="13"/>
  <c r="I3613" i="13" s="1"/>
  <c r="H3612" i="13"/>
  <c r="I3612" i="13" s="1"/>
  <c r="H3611" i="13"/>
  <c r="I3611" i="13" s="1"/>
  <c r="H3610" i="13"/>
  <c r="I3610" i="13" s="1"/>
  <c r="H3609" i="13"/>
  <c r="I3609" i="13" s="1"/>
  <c r="H3608" i="13"/>
  <c r="I3608" i="13" s="1"/>
  <c r="H3607" i="13"/>
  <c r="I3607" i="13" s="1"/>
  <c r="H3606" i="13"/>
  <c r="I3606" i="13" s="1"/>
  <c r="H3605" i="13"/>
  <c r="I3605" i="13" s="1"/>
  <c r="H3604" i="13"/>
  <c r="I3604" i="13" s="1"/>
  <c r="H3603" i="13"/>
  <c r="I3603" i="13" s="1"/>
  <c r="H3602" i="13"/>
  <c r="I3602" i="13" s="1"/>
  <c r="H3601" i="13"/>
  <c r="I3601" i="13" s="1"/>
  <c r="H3600" i="13"/>
  <c r="I3600" i="13" s="1"/>
  <c r="H3599" i="13"/>
  <c r="I3599" i="13" s="1"/>
  <c r="H3598" i="13"/>
  <c r="I3598" i="13" s="1"/>
  <c r="H3597" i="13"/>
  <c r="I3597" i="13" s="1"/>
  <c r="H3596" i="13"/>
  <c r="I3596" i="13" s="1"/>
  <c r="H3595" i="13"/>
  <c r="I3595" i="13" s="1"/>
  <c r="H3594" i="13"/>
  <c r="I3594" i="13" s="1"/>
  <c r="H3593" i="13"/>
  <c r="I3593" i="13" s="1"/>
  <c r="H3592" i="13"/>
  <c r="I3592" i="13" s="1"/>
  <c r="H3591" i="13"/>
  <c r="I3591" i="13" s="1"/>
  <c r="H3590" i="13"/>
  <c r="I3590" i="13" s="1"/>
  <c r="H3589" i="13"/>
  <c r="I3589" i="13" s="1"/>
  <c r="H3588" i="13"/>
  <c r="I3588" i="13" s="1"/>
  <c r="H3587" i="13"/>
  <c r="I3587" i="13" s="1"/>
  <c r="H3586" i="13"/>
  <c r="I3586" i="13" s="1"/>
  <c r="H3585" i="13"/>
  <c r="I3585" i="13" s="1"/>
  <c r="H3584" i="13"/>
  <c r="I3584" i="13" s="1"/>
  <c r="H3583" i="13"/>
  <c r="I3583" i="13" s="1"/>
  <c r="H3582" i="13"/>
  <c r="I3582" i="13" s="1"/>
  <c r="H3581" i="13"/>
  <c r="I3581" i="13" s="1"/>
  <c r="H3580" i="13"/>
  <c r="I3580" i="13" s="1"/>
  <c r="H3579" i="13"/>
  <c r="I3579" i="13" s="1"/>
  <c r="H3578" i="13"/>
  <c r="I3578" i="13" s="1"/>
  <c r="H3577" i="13"/>
  <c r="I3577" i="13" s="1"/>
  <c r="H3576" i="13"/>
  <c r="I3576" i="13" s="1"/>
  <c r="H3575" i="13"/>
  <c r="I3575" i="13" s="1"/>
  <c r="H3574" i="13"/>
  <c r="I3574" i="13" s="1"/>
  <c r="H3573" i="13"/>
  <c r="I3573" i="13" s="1"/>
  <c r="H3572" i="13"/>
  <c r="I3572" i="13" s="1"/>
  <c r="H3571" i="13"/>
  <c r="I3571" i="13" s="1"/>
  <c r="H3570" i="13"/>
  <c r="I3570" i="13" s="1"/>
  <c r="H3569" i="13"/>
  <c r="I3569" i="13" s="1"/>
  <c r="H3568" i="13"/>
  <c r="I3568" i="13" s="1"/>
  <c r="H3567" i="13"/>
  <c r="I3567" i="13" s="1"/>
  <c r="H3566" i="13"/>
  <c r="I3566" i="13" s="1"/>
  <c r="H3565" i="13"/>
  <c r="I3565" i="13" s="1"/>
  <c r="H3564" i="13"/>
  <c r="I3564" i="13" s="1"/>
  <c r="H3563" i="13"/>
  <c r="I3563" i="13" s="1"/>
  <c r="H3562" i="13"/>
  <c r="I3562" i="13" s="1"/>
  <c r="H3561" i="13"/>
  <c r="I3561" i="13" s="1"/>
  <c r="H3560" i="13"/>
  <c r="I3560" i="13" s="1"/>
  <c r="H3559" i="13"/>
  <c r="I3559" i="13" s="1"/>
  <c r="H3558" i="13"/>
  <c r="I3558" i="13" s="1"/>
  <c r="H3557" i="13"/>
  <c r="I3557" i="13" s="1"/>
  <c r="H3556" i="13"/>
  <c r="I3556" i="13" s="1"/>
  <c r="H3555" i="13"/>
  <c r="I3555" i="13" s="1"/>
  <c r="H3554" i="13"/>
  <c r="I3554" i="13" s="1"/>
  <c r="H3553" i="13"/>
  <c r="I3553" i="13" s="1"/>
  <c r="H3552" i="13"/>
  <c r="I3552" i="13" s="1"/>
  <c r="H3551" i="13"/>
  <c r="I3551" i="13" s="1"/>
  <c r="H3550" i="13"/>
  <c r="I3550" i="13" s="1"/>
  <c r="H3549" i="13"/>
  <c r="I3549" i="13" s="1"/>
  <c r="H3548" i="13"/>
  <c r="I3548" i="13" s="1"/>
  <c r="H3547" i="13"/>
  <c r="I3547" i="13" s="1"/>
  <c r="H3546" i="13"/>
  <c r="I3546" i="13" s="1"/>
  <c r="H3545" i="13"/>
  <c r="I3545" i="13" s="1"/>
  <c r="H3544" i="13"/>
  <c r="I3544" i="13" s="1"/>
  <c r="H3543" i="13"/>
  <c r="I3543" i="13" s="1"/>
  <c r="H3542" i="13"/>
  <c r="I3542" i="13" s="1"/>
  <c r="H3541" i="13"/>
  <c r="I3541" i="13" s="1"/>
  <c r="H3540" i="13"/>
  <c r="I3540" i="13" s="1"/>
  <c r="H3539" i="13"/>
  <c r="I3539" i="13" s="1"/>
  <c r="H3538" i="13"/>
  <c r="I3538" i="13" s="1"/>
  <c r="H3537" i="13"/>
  <c r="I3537" i="13" s="1"/>
  <c r="H3536" i="13"/>
  <c r="I3536" i="13" s="1"/>
  <c r="H3535" i="13"/>
  <c r="I3535" i="13" s="1"/>
  <c r="H3534" i="13"/>
  <c r="I3534" i="13" s="1"/>
  <c r="H3533" i="13"/>
  <c r="I3533" i="13" s="1"/>
  <c r="H3532" i="13"/>
  <c r="I3532" i="13" s="1"/>
  <c r="H3531" i="13"/>
  <c r="I3531" i="13" s="1"/>
  <c r="H3530" i="13"/>
  <c r="I3530" i="13" s="1"/>
  <c r="H3529" i="13"/>
  <c r="I3529" i="13" s="1"/>
  <c r="H3528" i="13"/>
  <c r="I3528" i="13" s="1"/>
  <c r="H3527" i="13"/>
  <c r="I3527" i="13" s="1"/>
  <c r="H3526" i="13"/>
  <c r="I3526" i="13" s="1"/>
  <c r="H3525" i="13"/>
  <c r="I3525" i="13" s="1"/>
  <c r="H3524" i="13"/>
  <c r="I3524" i="13" s="1"/>
  <c r="H3523" i="13"/>
  <c r="I3523" i="13" s="1"/>
  <c r="H3522" i="13"/>
  <c r="I3522" i="13" s="1"/>
  <c r="H3521" i="13"/>
  <c r="I3521" i="13" s="1"/>
  <c r="H3520" i="13"/>
  <c r="I3520" i="13" s="1"/>
  <c r="H3519" i="13"/>
  <c r="I3519" i="13" s="1"/>
  <c r="H3518" i="13"/>
  <c r="I3518" i="13" s="1"/>
  <c r="H3517" i="13"/>
  <c r="I3517" i="13" s="1"/>
  <c r="H3516" i="13"/>
  <c r="I3516" i="13" s="1"/>
  <c r="H3515" i="13"/>
  <c r="I3515" i="13" s="1"/>
  <c r="H3514" i="13"/>
  <c r="I3514" i="13" s="1"/>
  <c r="H3513" i="13"/>
  <c r="I3513" i="13" s="1"/>
  <c r="H3512" i="13"/>
  <c r="I3512" i="13" s="1"/>
  <c r="H3511" i="13"/>
  <c r="I3511" i="13" s="1"/>
  <c r="H3510" i="13"/>
  <c r="I3510" i="13" s="1"/>
  <c r="H3509" i="13"/>
  <c r="I3509" i="13" s="1"/>
  <c r="H3508" i="13"/>
  <c r="I3508" i="13" s="1"/>
  <c r="H3507" i="13"/>
  <c r="I3507" i="13" s="1"/>
  <c r="H3506" i="13"/>
  <c r="I3506" i="13" s="1"/>
  <c r="H3505" i="13"/>
  <c r="I3505" i="13" s="1"/>
  <c r="H3504" i="13"/>
  <c r="I3504" i="13" s="1"/>
  <c r="H3503" i="13"/>
  <c r="I3503" i="13" s="1"/>
  <c r="H3502" i="13"/>
  <c r="I3502" i="13" s="1"/>
  <c r="H3501" i="13"/>
  <c r="I3501" i="13" s="1"/>
  <c r="H3500" i="13"/>
  <c r="I3500" i="13" s="1"/>
  <c r="H3499" i="13"/>
  <c r="I3499" i="13" s="1"/>
  <c r="H3498" i="13"/>
  <c r="I3498" i="13" s="1"/>
  <c r="H3497" i="13"/>
  <c r="I3497" i="13" s="1"/>
  <c r="H3496" i="13"/>
  <c r="I3496" i="13" s="1"/>
  <c r="H3495" i="13"/>
  <c r="I3495" i="13" s="1"/>
  <c r="H3494" i="13"/>
  <c r="I3494" i="13" s="1"/>
  <c r="H3493" i="13"/>
  <c r="I3493" i="13" s="1"/>
  <c r="H3492" i="13"/>
  <c r="I3492" i="13" s="1"/>
  <c r="H3491" i="13"/>
  <c r="I3491" i="13" s="1"/>
  <c r="H3490" i="13"/>
  <c r="I3490" i="13" s="1"/>
  <c r="H3489" i="13"/>
  <c r="I3489" i="13" s="1"/>
  <c r="H3488" i="13"/>
  <c r="I3488" i="13" s="1"/>
  <c r="H3487" i="13"/>
  <c r="I3487" i="13" s="1"/>
  <c r="H3486" i="13"/>
  <c r="I3486" i="13" s="1"/>
  <c r="H3485" i="13"/>
  <c r="I3485" i="13" s="1"/>
  <c r="H3484" i="13"/>
  <c r="I3484" i="13" s="1"/>
  <c r="H3483" i="13"/>
  <c r="I3483" i="13" s="1"/>
  <c r="H3482" i="13"/>
  <c r="I3482" i="13" s="1"/>
  <c r="H3481" i="13"/>
  <c r="I3481" i="13" s="1"/>
  <c r="H3480" i="13"/>
  <c r="I3480" i="13" s="1"/>
  <c r="H3479" i="13"/>
  <c r="I3479" i="13" s="1"/>
  <c r="H3478" i="13"/>
  <c r="I3478" i="13" s="1"/>
  <c r="H3477" i="13"/>
  <c r="I3477" i="13" s="1"/>
  <c r="H3476" i="13"/>
  <c r="I3476" i="13" s="1"/>
  <c r="H3475" i="13"/>
  <c r="I3475" i="13" s="1"/>
  <c r="H3474" i="13"/>
  <c r="I3474" i="13" s="1"/>
  <c r="H3473" i="13"/>
  <c r="I3473" i="13" s="1"/>
  <c r="H3472" i="13"/>
  <c r="I3472" i="13" s="1"/>
  <c r="H3471" i="13"/>
  <c r="I3471" i="13" s="1"/>
  <c r="H3470" i="13"/>
  <c r="I3470" i="13" s="1"/>
  <c r="H3469" i="13"/>
  <c r="I3469" i="13" s="1"/>
  <c r="H3468" i="13"/>
  <c r="I3468" i="13" s="1"/>
  <c r="H3467" i="13"/>
  <c r="I3467" i="13" s="1"/>
  <c r="H3466" i="13"/>
  <c r="I3466" i="13" s="1"/>
  <c r="H3465" i="13"/>
  <c r="I3465" i="13" s="1"/>
  <c r="H3464" i="13"/>
  <c r="I3464" i="13" s="1"/>
  <c r="H3463" i="13"/>
  <c r="I3463" i="13" s="1"/>
  <c r="H3462" i="13"/>
  <c r="I3462" i="13" s="1"/>
  <c r="H3461" i="13"/>
  <c r="I3461" i="13" s="1"/>
  <c r="H3460" i="13"/>
  <c r="I3460" i="13" s="1"/>
  <c r="H3459" i="13"/>
  <c r="I3459" i="13" s="1"/>
  <c r="H3458" i="13"/>
  <c r="I3458" i="13" s="1"/>
  <c r="H3457" i="13"/>
  <c r="I3457" i="13" s="1"/>
  <c r="H3456" i="13"/>
  <c r="I3456" i="13" s="1"/>
  <c r="H3455" i="13"/>
  <c r="I3455" i="13" s="1"/>
  <c r="H3454" i="13"/>
  <c r="I3454" i="13" s="1"/>
  <c r="H3453" i="13"/>
  <c r="I3453" i="13" s="1"/>
  <c r="H3452" i="13"/>
  <c r="I3452" i="13" s="1"/>
  <c r="H3451" i="13"/>
  <c r="I3451" i="13" s="1"/>
  <c r="H3450" i="13"/>
  <c r="I3450" i="13" s="1"/>
  <c r="H3449" i="13"/>
  <c r="I3449" i="13" s="1"/>
  <c r="H3448" i="13"/>
  <c r="I3448" i="13" s="1"/>
  <c r="H3447" i="13"/>
  <c r="I3447" i="13" s="1"/>
  <c r="H3446" i="13"/>
  <c r="I3446" i="13" s="1"/>
  <c r="H3445" i="13"/>
  <c r="I3445" i="13" s="1"/>
  <c r="H3444" i="13"/>
  <c r="I3444" i="13" s="1"/>
  <c r="H3443" i="13"/>
  <c r="I3443" i="13" s="1"/>
  <c r="H3442" i="13"/>
  <c r="I3442" i="13" s="1"/>
  <c r="H3441" i="13"/>
  <c r="I3441" i="13" s="1"/>
  <c r="H3440" i="13"/>
  <c r="I3440" i="13" s="1"/>
  <c r="H3439" i="13"/>
  <c r="I3439" i="13" s="1"/>
  <c r="H3438" i="13"/>
  <c r="I3438" i="13" s="1"/>
  <c r="H3437" i="13"/>
  <c r="I3437" i="13" s="1"/>
  <c r="H3436" i="13"/>
  <c r="I3436" i="13" s="1"/>
  <c r="H3435" i="13"/>
  <c r="I3435" i="13" s="1"/>
  <c r="H3434" i="13"/>
  <c r="I3434" i="13" s="1"/>
  <c r="H3433" i="13"/>
  <c r="I3433" i="13" s="1"/>
  <c r="H3432" i="13"/>
  <c r="I3432" i="13" s="1"/>
  <c r="H3431" i="13"/>
  <c r="I3431" i="13" s="1"/>
  <c r="H3430" i="13"/>
  <c r="I3430" i="13" s="1"/>
  <c r="H3429" i="13"/>
  <c r="I3429" i="13" s="1"/>
  <c r="H3428" i="13"/>
  <c r="I3428" i="13" s="1"/>
  <c r="H3427" i="13"/>
  <c r="I3427" i="13" s="1"/>
  <c r="H3426" i="13"/>
  <c r="I3426" i="13" s="1"/>
  <c r="H3425" i="13"/>
  <c r="I3425" i="13" s="1"/>
  <c r="H3424" i="13"/>
  <c r="I3424" i="13" s="1"/>
  <c r="H3423" i="13"/>
  <c r="I3423" i="13" s="1"/>
  <c r="H3422" i="13"/>
  <c r="I3422" i="13" s="1"/>
  <c r="H3421" i="13"/>
  <c r="I3421" i="13" s="1"/>
  <c r="H3420" i="13"/>
  <c r="I3420" i="13" s="1"/>
  <c r="H3419" i="13"/>
  <c r="I3419" i="13" s="1"/>
  <c r="H3418" i="13"/>
  <c r="I3418" i="13" s="1"/>
  <c r="H3417" i="13"/>
  <c r="I3417" i="13" s="1"/>
  <c r="H3416" i="13"/>
  <c r="I3416" i="13" s="1"/>
  <c r="H3415" i="13"/>
  <c r="I3415" i="13" s="1"/>
  <c r="H3414" i="13"/>
  <c r="I3414" i="13" s="1"/>
  <c r="H3413" i="13"/>
  <c r="I3413" i="13" s="1"/>
  <c r="H3412" i="13"/>
  <c r="I3412" i="13" s="1"/>
  <c r="H3411" i="13"/>
  <c r="I3411" i="13" s="1"/>
  <c r="H3410" i="13"/>
  <c r="I3410" i="13" s="1"/>
  <c r="H3409" i="13"/>
  <c r="I3409" i="13" s="1"/>
  <c r="H3408" i="13"/>
  <c r="I3408" i="13" s="1"/>
  <c r="H3407" i="13"/>
  <c r="I3407" i="13" s="1"/>
  <c r="H3406" i="13"/>
  <c r="I3406" i="13" s="1"/>
  <c r="H3405" i="13"/>
  <c r="I3405" i="13" s="1"/>
  <c r="H3404" i="13"/>
  <c r="I3404" i="13" s="1"/>
  <c r="H3403" i="13"/>
  <c r="I3403" i="13" s="1"/>
  <c r="H3402" i="13"/>
  <c r="I3402" i="13" s="1"/>
  <c r="H3401" i="13"/>
  <c r="I3401" i="13" s="1"/>
  <c r="H3400" i="13"/>
  <c r="I3400" i="13" s="1"/>
  <c r="H3399" i="13"/>
  <c r="I3399" i="13" s="1"/>
  <c r="H3398" i="13"/>
  <c r="I3398" i="13" s="1"/>
  <c r="H3397" i="13"/>
  <c r="I3397" i="13" s="1"/>
  <c r="H3396" i="13"/>
  <c r="I3396" i="13" s="1"/>
  <c r="H3395" i="13"/>
  <c r="I3395" i="13" s="1"/>
  <c r="H3394" i="13"/>
  <c r="I3394" i="13" s="1"/>
  <c r="H3393" i="13"/>
  <c r="I3393" i="13" s="1"/>
  <c r="H3392" i="13"/>
  <c r="I3392" i="13" s="1"/>
  <c r="H3391" i="13"/>
  <c r="I3391" i="13" s="1"/>
  <c r="H3390" i="13"/>
  <c r="I3390" i="13" s="1"/>
  <c r="H3389" i="13"/>
  <c r="I3389" i="13" s="1"/>
  <c r="H3388" i="13"/>
  <c r="I3388" i="13" s="1"/>
  <c r="H3387" i="13"/>
  <c r="I3387" i="13" s="1"/>
  <c r="H3386" i="13"/>
  <c r="I3386" i="13" s="1"/>
  <c r="H3385" i="13"/>
  <c r="I3385" i="13" s="1"/>
  <c r="H3384" i="13"/>
  <c r="I3384" i="13" s="1"/>
  <c r="H3383" i="13"/>
  <c r="I3383" i="13" s="1"/>
  <c r="H3382" i="13"/>
  <c r="I3382" i="13" s="1"/>
  <c r="H3381" i="13"/>
  <c r="I3381" i="13" s="1"/>
  <c r="H3380" i="13"/>
  <c r="I3380" i="13" s="1"/>
  <c r="H3379" i="13"/>
  <c r="I3379" i="13" s="1"/>
  <c r="H3378" i="13"/>
  <c r="I3378" i="13" s="1"/>
  <c r="H3377" i="13"/>
  <c r="I3377" i="13" s="1"/>
  <c r="H3376" i="13"/>
  <c r="I3376" i="13" s="1"/>
  <c r="H3375" i="13"/>
  <c r="I3375" i="13" s="1"/>
  <c r="H3374" i="13"/>
  <c r="I3374" i="13" s="1"/>
  <c r="H3373" i="13"/>
  <c r="I3373" i="13" s="1"/>
  <c r="H3372" i="13"/>
  <c r="I3372" i="13" s="1"/>
  <c r="H3371" i="13"/>
  <c r="I3371" i="13" s="1"/>
  <c r="H3370" i="13"/>
  <c r="I3370" i="13" s="1"/>
  <c r="H3369" i="13"/>
  <c r="I3369" i="13" s="1"/>
  <c r="H3368" i="13"/>
  <c r="I3368" i="13" s="1"/>
  <c r="H3367" i="13"/>
  <c r="I3367" i="13" s="1"/>
  <c r="H3366" i="13"/>
  <c r="I3366" i="13" s="1"/>
  <c r="H3365" i="13"/>
  <c r="I3365" i="13" s="1"/>
  <c r="H3364" i="13"/>
  <c r="I3364" i="13" s="1"/>
  <c r="H3363" i="13"/>
  <c r="I3363" i="13" s="1"/>
  <c r="H3362" i="13"/>
  <c r="I3362" i="13" s="1"/>
  <c r="H3361" i="13"/>
  <c r="I3361" i="13" s="1"/>
  <c r="H3360" i="13"/>
  <c r="I3360" i="13" s="1"/>
  <c r="H3359" i="13"/>
  <c r="I3359" i="13" s="1"/>
  <c r="H3358" i="13"/>
  <c r="I3358" i="13" s="1"/>
  <c r="H3357" i="13"/>
  <c r="I3357" i="13" s="1"/>
  <c r="H3356" i="13"/>
  <c r="I3356" i="13" s="1"/>
  <c r="H3355" i="13"/>
  <c r="I3355" i="13" s="1"/>
  <c r="H3354" i="13"/>
  <c r="I3354" i="13" s="1"/>
  <c r="H3353" i="13"/>
  <c r="I3353" i="13" s="1"/>
  <c r="H3352" i="13"/>
  <c r="I3352" i="13" s="1"/>
  <c r="H3351" i="13"/>
  <c r="I3351" i="13" s="1"/>
  <c r="H3350" i="13"/>
  <c r="I3350" i="13" s="1"/>
  <c r="H3349" i="13"/>
  <c r="I3349" i="13" s="1"/>
  <c r="H3348" i="13"/>
  <c r="I3348" i="13" s="1"/>
  <c r="H3347" i="13"/>
  <c r="I3347" i="13" s="1"/>
  <c r="H3346" i="13"/>
  <c r="I3346" i="13" s="1"/>
  <c r="H3345" i="13"/>
  <c r="I3345" i="13" s="1"/>
  <c r="H3344" i="13"/>
  <c r="I3344" i="13" s="1"/>
  <c r="H3343" i="13"/>
  <c r="I3343" i="13" s="1"/>
  <c r="H3342" i="13"/>
  <c r="I3342" i="13" s="1"/>
  <c r="H3341" i="13"/>
  <c r="I3341" i="13" s="1"/>
  <c r="H3340" i="13"/>
  <c r="I3340" i="13" s="1"/>
  <c r="H3339" i="13"/>
  <c r="I3339" i="13" s="1"/>
  <c r="H3338" i="13"/>
  <c r="I3338" i="13" s="1"/>
  <c r="H3337" i="13"/>
  <c r="I3337" i="13" s="1"/>
  <c r="H3336" i="13"/>
  <c r="I3336" i="13" s="1"/>
  <c r="H3335" i="13"/>
  <c r="I3335" i="13" s="1"/>
  <c r="H3334" i="13"/>
  <c r="I3334" i="13" s="1"/>
  <c r="H3333" i="13"/>
  <c r="I3333" i="13" s="1"/>
  <c r="H3332" i="13"/>
  <c r="I3332" i="13" s="1"/>
  <c r="H3331" i="13"/>
  <c r="I3331" i="13" s="1"/>
  <c r="H3330" i="13"/>
  <c r="I3330" i="13" s="1"/>
  <c r="H3329" i="13"/>
  <c r="I3329" i="13" s="1"/>
  <c r="H3328" i="13"/>
  <c r="I3328" i="13" s="1"/>
  <c r="H3327" i="13"/>
  <c r="I3327" i="13" s="1"/>
  <c r="H3326" i="13"/>
  <c r="I3326" i="13" s="1"/>
  <c r="H3325" i="13"/>
  <c r="I3325" i="13" s="1"/>
  <c r="H3324" i="13"/>
  <c r="I3324" i="13" s="1"/>
  <c r="H3323" i="13"/>
  <c r="I3323" i="13" s="1"/>
  <c r="H3322" i="13"/>
  <c r="I3322" i="13" s="1"/>
  <c r="H3321" i="13"/>
  <c r="I3321" i="13" s="1"/>
  <c r="H3320" i="13"/>
  <c r="I3320" i="13" s="1"/>
  <c r="H3319" i="13"/>
  <c r="I3319" i="13" s="1"/>
  <c r="H3318" i="13"/>
  <c r="I3318" i="13" s="1"/>
  <c r="H3317" i="13"/>
  <c r="I3317" i="13" s="1"/>
  <c r="H3316" i="13"/>
  <c r="I3316" i="13" s="1"/>
  <c r="H3315" i="13"/>
  <c r="I3315" i="13" s="1"/>
  <c r="H3314" i="13"/>
  <c r="I3314" i="13" s="1"/>
  <c r="H3313" i="13"/>
  <c r="I3313" i="13" s="1"/>
  <c r="H3312" i="13"/>
  <c r="I3312" i="13" s="1"/>
  <c r="H3311" i="13"/>
  <c r="I3311" i="13" s="1"/>
  <c r="H3310" i="13"/>
  <c r="I3310" i="13" s="1"/>
  <c r="H3309" i="13"/>
  <c r="I3309" i="13" s="1"/>
  <c r="H3308" i="13"/>
  <c r="I3308" i="13" s="1"/>
  <c r="H3307" i="13"/>
  <c r="I3307" i="13" s="1"/>
  <c r="H3306" i="13"/>
  <c r="I3306" i="13" s="1"/>
  <c r="H3305" i="13"/>
  <c r="I3305" i="13" s="1"/>
  <c r="H3304" i="13"/>
  <c r="I3304" i="13" s="1"/>
  <c r="H3303" i="13"/>
  <c r="I3303" i="13" s="1"/>
  <c r="H3302" i="13"/>
  <c r="I3302" i="13" s="1"/>
  <c r="H3301" i="13"/>
  <c r="I3301" i="13" s="1"/>
  <c r="H3300" i="13"/>
  <c r="I3300" i="13" s="1"/>
  <c r="H3299" i="13"/>
  <c r="I3299" i="13" s="1"/>
  <c r="H3298" i="13"/>
  <c r="I3298" i="13" s="1"/>
  <c r="H3297" i="13"/>
  <c r="I3297" i="13" s="1"/>
  <c r="H3296" i="13"/>
  <c r="I3296" i="13" s="1"/>
  <c r="H3295" i="13"/>
  <c r="I3295" i="13" s="1"/>
  <c r="H3294" i="13"/>
  <c r="I3294" i="13" s="1"/>
  <c r="H3293" i="13"/>
  <c r="I3293" i="13" s="1"/>
  <c r="H3292" i="13"/>
  <c r="I3292" i="13" s="1"/>
  <c r="H3291" i="13"/>
  <c r="I3291" i="13" s="1"/>
  <c r="H3290" i="13"/>
  <c r="I3290" i="13" s="1"/>
  <c r="H3289" i="13"/>
  <c r="I3289" i="13" s="1"/>
  <c r="H3288" i="13"/>
  <c r="I3288" i="13" s="1"/>
  <c r="H3287" i="13"/>
  <c r="I3287" i="13" s="1"/>
  <c r="H3286" i="13"/>
  <c r="I3286" i="13" s="1"/>
  <c r="H3285" i="13"/>
  <c r="I3285" i="13" s="1"/>
  <c r="H3284" i="13"/>
  <c r="I3284" i="13" s="1"/>
  <c r="H3283" i="13"/>
  <c r="I3283" i="13" s="1"/>
  <c r="H3282" i="13"/>
  <c r="I3282" i="13" s="1"/>
  <c r="H3281" i="13"/>
  <c r="I3281" i="13" s="1"/>
  <c r="H3280" i="13"/>
  <c r="I3280" i="13" s="1"/>
  <c r="H3279" i="13"/>
  <c r="I3279" i="13" s="1"/>
  <c r="H3278" i="13"/>
  <c r="I3278" i="13" s="1"/>
  <c r="H3277" i="13"/>
  <c r="I3277" i="13" s="1"/>
  <c r="H3276" i="13"/>
  <c r="I3276" i="13" s="1"/>
  <c r="H3275" i="13"/>
  <c r="I3275" i="13" s="1"/>
  <c r="H3274" i="13"/>
  <c r="I3274" i="13" s="1"/>
  <c r="H3273" i="13"/>
  <c r="I3273" i="13" s="1"/>
  <c r="H3272" i="13"/>
  <c r="I3272" i="13" s="1"/>
  <c r="H3271" i="13"/>
  <c r="I3271" i="13" s="1"/>
  <c r="H3270" i="13"/>
  <c r="I3270" i="13" s="1"/>
  <c r="H3269" i="13"/>
  <c r="I3269" i="13" s="1"/>
  <c r="H3268" i="13"/>
  <c r="I3268" i="13" s="1"/>
  <c r="H3267" i="13"/>
  <c r="I3267" i="13" s="1"/>
  <c r="H3266" i="13"/>
  <c r="I3266" i="13" s="1"/>
  <c r="H3265" i="13"/>
  <c r="I3265" i="13" s="1"/>
  <c r="H3264" i="13"/>
  <c r="I3264" i="13" s="1"/>
  <c r="H3263" i="13"/>
  <c r="I3263" i="13" s="1"/>
  <c r="H3262" i="13"/>
  <c r="I3262" i="13" s="1"/>
  <c r="H3261" i="13"/>
  <c r="I3261" i="13" s="1"/>
  <c r="H3260" i="13"/>
  <c r="I3260" i="13" s="1"/>
  <c r="H3259" i="13"/>
  <c r="I3259" i="13" s="1"/>
  <c r="H3258" i="13"/>
  <c r="I3258" i="13" s="1"/>
  <c r="H3257" i="13"/>
  <c r="I3257" i="13" s="1"/>
  <c r="H3256" i="13"/>
  <c r="I3256" i="13" s="1"/>
  <c r="H3255" i="13"/>
  <c r="I3255" i="13" s="1"/>
  <c r="H3254" i="13"/>
  <c r="I3254" i="13" s="1"/>
  <c r="H3253" i="13"/>
  <c r="I3253" i="13" s="1"/>
  <c r="H3252" i="13"/>
  <c r="I3252" i="13" s="1"/>
  <c r="H3251" i="13"/>
  <c r="I3251" i="13" s="1"/>
  <c r="H3250" i="13"/>
  <c r="I3250" i="13" s="1"/>
  <c r="H3249" i="13"/>
  <c r="I3249" i="13" s="1"/>
  <c r="H3248" i="13"/>
  <c r="I3248" i="13" s="1"/>
  <c r="H3247" i="13"/>
  <c r="I3247" i="13" s="1"/>
  <c r="H3246" i="13"/>
  <c r="I3246" i="13" s="1"/>
  <c r="H3245" i="13"/>
  <c r="I3245" i="13" s="1"/>
  <c r="H3244" i="13"/>
  <c r="I3244" i="13" s="1"/>
  <c r="H3243" i="13"/>
  <c r="I3243" i="13" s="1"/>
  <c r="H3242" i="13"/>
  <c r="I3242" i="13" s="1"/>
  <c r="H3241" i="13"/>
  <c r="I3241" i="13" s="1"/>
  <c r="H3240" i="13"/>
  <c r="I3240" i="13" s="1"/>
  <c r="H3239" i="13"/>
  <c r="I3239" i="13" s="1"/>
  <c r="H3238" i="13"/>
  <c r="I3238" i="13" s="1"/>
  <c r="H3237" i="13"/>
  <c r="I3237" i="13" s="1"/>
  <c r="H3236" i="13"/>
  <c r="I3236" i="13" s="1"/>
  <c r="H3235" i="13"/>
  <c r="I3235" i="13" s="1"/>
  <c r="H3234" i="13"/>
  <c r="I3234" i="13" s="1"/>
  <c r="H3233" i="13"/>
  <c r="I3233" i="13" s="1"/>
  <c r="H3232" i="13"/>
  <c r="I3232" i="13" s="1"/>
  <c r="H3231" i="13"/>
  <c r="I3231" i="13" s="1"/>
  <c r="H3230" i="13"/>
  <c r="I3230" i="13" s="1"/>
  <c r="H3229" i="13"/>
  <c r="I3229" i="13" s="1"/>
  <c r="H3228" i="13"/>
  <c r="I3228" i="13" s="1"/>
  <c r="H3227" i="13"/>
  <c r="I3227" i="13" s="1"/>
  <c r="H3226" i="13"/>
  <c r="I3226" i="13" s="1"/>
  <c r="H3225" i="13"/>
  <c r="I3225" i="13" s="1"/>
  <c r="H3224" i="13"/>
  <c r="I3224" i="13" s="1"/>
  <c r="H3223" i="13"/>
  <c r="I3223" i="13" s="1"/>
  <c r="H3222" i="13"/>
  <c r="I3222" i="13" s="1"/>
  <c r="H3221" i="13"/>
  <c r="I3221" i="13" s="1"/>
  <c r="H3220" i="13"/>
  <c r="I3220" i="13" s="1"/>
  <c r="H3219" i="13"/>
  <c r="I3219" i="13" s="1"/>
  <c r="H3218" i="13"/>
  <c r="I3218" i="13" s="1"/>
  <c r="H3217" i="13"/>
  <c r="I3217" i="13" s="1"/>
  <c r="H3216" i="13"/>
  <c r="I3216" i="13" s="1"/>
  <c r="H3215" i="13"/>
  <c r="I3215" i="13" s="1"/>
  <c r="H3214" i="13"/>
  <c r="I3214" i="13" s="1"/>
  <c r="H3213" i="13"/>
  <c r="I3213" i="13" s="1"/>
  <c r="H3212" i="13"/>
  <c r="I3212" i="13" s="1"/>
  <c r="H3211" i="13"/>
  <c r="I3211" i="13" s="1"/>
  <c r="H3210" i="13"/>
  <c r="I3210" i="13" s="1"/>
  <c r="H3209" i="13"/>
  <c r="I3209" i="13" s="1"/>
  <c r="H3208" i="13"/>
  <c r="I3208" i="13" s="1"/>
  <c r="H3207" i="13"/>
  <c r="I3207" i="13" s="1"/>
  <c r="H3206" i="13"/>
  <c r="I3206" i="13" s="1"/>
  <c r="H3205" i="13"/>
  <c r="I3205" i="13" s="1"/>
  <c r="H3204" i="13"/>
  <c r="I3204" i="13" s="1"/>
  <c r="H3203" i="13"/>
  <c r="I3203" i="13" s="1"/>
  <c r="H3202" i="13"/>
  <c r="I3202" i="13" s="1"/>
  <c r="H3201" i="13"/>
  <c r="I3201" i="13" s="1"/>
  <c r="H3200" i="13"/>
  <c r="I3200" i="13" s="1"/>
  <c r="H3199" i="13"/>
  <c r="I3199" i="13" s="1"/>
  <c r="H3198" i="13"/>
  <c r="I3198" i="13" s="1"/>
  <c r="H3197" i="13"/>
  <c r="I3197" i="13" s="1"/>
  <c r="H3196" i="13"/>
  <c r="I3196" i="13" s="1"/>
  <c r="H3195" i="13"/>
  <c r="I3195" i="13" s="1"/>
  <c r="H3194" i="13"/>
  <c r="I3194" i="13" s="1"/>
  <c r="H3193" i="13"/>
  <c r="I3193" i="13" s="1"/>
  <c r="H3192" i="13"/>
  <c r="I3192" i="13" s="1"/>
  <c r="H3191" i="13"/>
  <c r="I3191" i="13" s="1"/>
  <c r="H3190" i="13"/>
  <c r="I3190" i="13" s="1"/>
  <c r="H3189" i="13"/>
  <c r="I3189" i="13" s="1"/>
  <c r="H3188" i="13"/>
  <c r="I3188" i="13" s="1"/>
  <c r="H3187" i="13"/>
  <c r="I3187" i="13" s="1"/>
  <c r="H3186" i="13"/>
  <c r="I3186" i="13" s="1"/>
  <c r="H3185" i="13"/>
  <c r="I3185" i="13" s="1"/>
  <c r="H3184" i="13"/>
  <c r="I3184" i="13" s="1"/>
  <c r="H3183" i="13"/>
  <c r="I3183" i="13" s="1"/>
  <c r="H3182" i="13"/>
  <c r="I3182" i="13" s="1"/>
  <c r="H3181" i="13"/>
  <c r="I3181" i="13" s="1"/>
  <c r="H3180" i="13"/>
  <c r="I3180" i="13" s="1"/>
  <c r="H3179" i="13"/>
  <c r="I3179" i="13" s="1"/>
  <c r="H3178" i="13"/>
  <c r="I3178" i="13" s="1"/>
  <c r="H3177" i="13"/>
  <c r="I3177" i="13" s="1"/>
  <c r="H3176" i="13"/>
  <c r="I3176" i="13" s="1"/>
  <c r="H3175" i="13"/>
  <c r="I3175" i="13" s="1"/>
  <c r="H3174" i="13"/>
  <c r="I3174" i="13" s="1"/>
  <c r="H3173" i="13"/>
  <c r="I3173" i="13" s="1"/>
  <c r="H3172" i="13"/>
  <c r="I3172" i="13" s="1"/>
  <c r="H3171" i="13"/>
  <c r="I3171" i="13" s="1"/>
  <c r="H3170" i="13"/>
  <c r="I3170" i="13" s="1"/>
  <c r="H3169" i="13"/>
  <c r="I3169" i="13" s="1"/>
  <c r="H3168" i="13"/>
  <c r="I3168" i="13" s="1"/>
  <c r="H3167" i="13"/>
  <c r="I3167" i="13" s="1"/>
  <c r="H3166" i="13"/>
  <c r="I3166" i="13" s="1"/>
  <c r="H3165" i="13"/>
  <c r="I3165" i="13" s="1"/>
  <c r="H3164" i="13"/>
  <c r="I3164" i="13" s="1"/>
  <c r="H3163" i="13"/>
  <c r="I3163" i="13" s="1"/>
  <c r="H3162" i="13"/>
  <c r="I3162" i="13" s="1"/>
  <c r="H3161" i="13"/>
  <c r="I3161" i="13" s="1"/>
  <c r="H3160" i="13"/>
  <c r="I3160" i="13" s="1"/>
  <c r="H3159" i="13"/>
  <c r="I3159" i="13" s="1"/>
  <c r="H3158" i="13"/>
  <c r="I3158" i="13" s="1"/>
  <c r="H3157" i="13"/>
  <c r="I3157" i="13" s="1"/>
  <c r="H3156" i="13"/>
  <c r="I3156" i="13" s="1"/>
  <c r="H3155" i="13"/>
  <c r="I3155" i="13" s="1"/>
  <c r="H3154" i="13"/>
  <c r="I3154" i="13" s="1"/>
  <c r="H3153" i="13"/>
  <c r="I3153" i="13" s="1"/>
  <c r="H3152" i="13"/>
  <c r="I3152" i="13" s="1"/>
  <c r="H3151" i="13"/>
  <c r="I3151" i="13" s="1"/>
  <c r="H3150" i="13"/>
  <c r="I3150" i="13" s="1"/>
  <c r="H3149" i="13"/>
  <c r="I3149" i="13" s="1"/>
  <c r="H3148" i="13"/>
  <c r="I3148" i="13" s="1"/>
  <c r="H3147" i="13"/>
  <c r="I3147" i="13" s="1"/>
  <c r="H3146" i="13"/>
  <c r="I3146" i="13" s="1"/>
  <c r="H3145" i="13"/>
  <c r="I3145" i="13" s="1"/>
  <c r="H3144" i="13"/>
  <c r="I3144" i="13" s="1"/>
  <c r="H3143" i="13"/>
  <c r="I3143" i="13" s="1"/>
  <c r="H3142" i="13"/>
  <c r="I3142" i="13" s="1"/>
  <c r="H3141" i="13"/>
  <c r="I3141" i="13" s="1"/>
  <c r="H3140" i="13"/>
  <c r="I3140" i="13" s="1"/>
  <c r="H3139" i="13"/>
  <c r="I3139" i="13" s="1"/>
  <c r="H3138" i="13"/>
  <c r="I3138" i="13" s="1"/>
  <c r="H3137" i="13"/>
  <c r="I3137" i="13" s="1"/>
  <c r="H3136" i="13"/>
  <c r="I3136" i="13" s="1"/>
  <c r="H3135" i="13"/>
  <c r="I3135" i="13" s="1"/>
  <c r="H3134" i="13"/>
  <c r="I3134" i="13" s="1"/>
  <c r="H3133" i="13"/>
  <c r="I3133" i="13" s="1"/>
  <c r="H3132" i="13"/>
  <c r="I3132" i="13" s="1"/>
  <c r="H3131" i="13"/>
  <c r="I3131" i="13" s="1"/>
  <c r="H3130" i="13"/>
  <c r="I3130" i="13" s="1"/>
  <c r="H3129" i="13"/>
  <c r="I3129" i="13" s="1"/>
  <c r="H3128" i="13"/>
  <c r="I3128" i="13" s="1"/>
  <c r="H3127" i="13"/>
  <c r="I3127" i="13" s="1"/>
  <c r="H3126" i="13"/>
  <c r="I3126" i="13" s="1"/>
  <c r="H3125" i="13"/>
  <c r="I3125" i="13" s="1"/>
  <c r="H3124" i="13"/>
  <c r="I3124" i="13" s="1"/>
  <c r="H3123" i="13"/>
  <c r="I3123" i="13" s="1"/>
  <c r="H3122" i="13"/>
  <c r="I3122" i="13" s="1"/>
  <c r="H3121" i="13"/>
  <c r="I3121" i="13" s="1"/>
  <c r="H3120" i="13"/>
  <c r="I3120" i="13" s="1"/>
  <c r="H3119" i="13"/>
  <c r="I3119" i="13" s="1"/>
  <c r="H3118" i="13"/>
  <c r="I3118" i="13" s="1"/>
  <c r="H3117" i="13"/>
  <c r="I3117" i="13" s="1"/>
  <c r="H3116" i="13"/>
  <c r="I3116" i="13" s="1"/>
  <c r="H3115" i="13"/>
  <c r="I3115" i="13" s="1"/>
  <c r="H3114" i="13"/>
  <c r="I3114" i="13" s="1"/>
  <c r="H3113" i="13"/>
  <c r="I3113" i="13" s="1"/>
  <c r="H3112" i="13"/>
  <c r="I3112" i="13" s="1"/>
  <c r="H3111" i="13"/>
  <c r="I3111" i="13" s="1"/>
  <c r="H3110" i="13"/>
  <c r="I3110" i="13" s="1"/>
  <c r="H3109" i="13"/>
  <c r="I3109" i="13" s="1"/>
  <c r="H3108" i="13"/>
  <c r="I3108" i="13" s="1"/>
  <c r="H3107" i="13"/>
  <c r="I3107" i="13" s="1"/>
  <c r="H3106" i="13"/>
  <c r="I3106" i="13" s="1"/>
  <c r="H3105" i="13"/>
  <c r="I3105" i="13" s="1"/>
  <c r="H3104" i="13"/>
  <c r="I3104" i="13" s="1"/>
  <c r="H3103" i="13"/>
  <c r="I3103" i="13" s="1"/>
  <c r="H3102" i="13"/>
  <c r="I3102" i="13" s="1"/>
  <c r="H3101" i="13"/>
  <c r="I3101" i="13" s="1"/>
  <c r="H3100" i="13"/>
  <c r="I3100" i="13" s="1"/>
  <c r="H3099" i="13"/>
  <c r="I3099" i="13" s="1"/>
  <c r="H3098" i="13"/>
  <c r="I3098" i="13" s="1"/>
  <c r="H3097" i="13"/>
  <c r="I3097" i="13" s="1"/>
  <c r="H3096" i="13"/>
  <c r="I3096" i="13" s="1"/>
  <c r="H3095" i="13"/>
  <c r="I3095" i="13" s="1"/>
  <c r="H3094" i="13"/>
  <c r="I3094" i="13" s="1"/>
  <c r="H3093" i="13"/>
  <c r="I3093" i="13" s="1"/>
  <c r="H3092" i="13"/>
  <c r="I3092" i="13" s="1"/>
  <c r="H3091" i="13"/>
  <c r="I3091" i="13" s="1"/>
  <c r="H3090" i="13"/>
  <c r="I3090" i="13" s="1"/>
  <c r="H3089" i="13"/>
  <c r="I3089" i="13" s="1"/>
  <c r="H3088" i="13"/>
  <c r="I3088" i="13" s="1"/>
  <c r="H3087" i="13"/>
  <c r="I3087" i="13" s="1"/>
  <c r="H3086" i="13"/>
  <c r="I3086" i="13" s="1"/>
  <c r="H3085" i="13"/>
  <c r="I3085" i="13" s="1"/>
  <c r="H3084" i="13"/>
  <c r="I3084" i="13" s="1"/>
  <c r="H3083" i="13"/>
  <c r="I3083" i="13" s="1"/>
  <c r="H3082" i="13"/>
  <c r="I3082" i="13" s="1"/>
  <c r="H3081" i="13"/>
  <c r="I3081" i="13" s="1"/>
  <c r="H3080" i="13"/>
  <c r="I3080" i="13" s="1"/>
  <c r="H3079" i="13"/>
  <c r="I3079" i="13" s="1"/>
  <c r="H3078" i="13"/>
  <c r="I3078" i="13" s="1"/>
  <c r="H3077" i="13"/>
  <c r="I3077" i="13" s="1"/>
  <c r="H3076" i="13"/>
  <c r="I3076" i="13" s="1"/>
  <c r="H3075" i="13"/>
  <c r="I3075" i="13" s="1"/>
  <c r="H3074" i="13"/>
  <c r="I3074" i="13" s="1"/>
  <c r="H3073" i="13"/>
  <c r="I3073" i="13" s="1"/>
  <c r="H3072" i="13"/>
  <c r="I3072" i="13" s="1"/>
  <c r="H3071" i="13"/>
  <c r="I3071" i="13" s="1"/>
  <c r="H3070" i="13"/>
  <c r="I3070" i="13" s="1"/>
  <c r="H3069" i="13"/>
  <c r="I3069" i="13" s="1"/>
  <c r="H3068" i="13"/>
  <c r="I3068" i="13" s="1"/>
  <c r="H3067" i="13"/>
  <c r="I3067" i="13" s="1"/>
  <c r="H3066" i="13"/>
  <c r="I3066" i="13" s="1"/>
  <c r="H3065" i="13"/>
  <c r="I3065" i="13" s="1"/>
  <c r="H3064" i="13"/>
  <c r="I3064" i="13" s="1"/>
  <c r="H3063" i="13"/>
  <c r="I3063" i="13" s="1"/>
  <c r="H3062" i="13"/>
  <c r="I3062" i="13" s="1"/>
  <c r="H3061" i="13"/>
  <c r="I3061" i="13" s="1"/>
  <c r="H3060" i="13"/>
  <c r="I3060" i="13" s="1"/>
  <c r="H3059" i="13"/>
  <c r="I3059" i="13" s="1"/>
  <c r="H3058" i="13"/>
  <c r="I3058" i="13" s="1"/>
  <c r="H3057" i="13"/>
  <c r="I3057" i="13" s="1"/>
  <c r="H3056" i="13"/>
  <c r="I3056" i="13" s="1"/>
  <c r="H3055" i="13"/>
  <c r="I3055" i="13" s="1"/>
  <c r="H3054" i="13"/>
  <c r="I3054" i="13" s="1"/>
  <c r="H3053" i="13"/>
  <c r="I3053" i="13" s="1"/>
  <c r="H3052" i="13"/>
  <c r="I3052" i="13" s="1"/>
  <c r="H3051" i="13"/>
  <c r="I3051" i="13" s="1"/>
  <c r="H3050" i="13"/>
  <c r="I3050" i="13" s="1"/>
  <c r="H3049" i="13"/>
  <c r="I3049" i="13" s="1"/>
  <c r="H3048" i="13"/>
  <c r="I3048" i="13" s="1"/>
  <c r="H3047" i="13"/>
  <c r="I3047" i="13" s="1"/>
  <c r="H3046" i="13"/>
  <c r="I3046" i="13" s="1"/>
  <c r="H3045" i="13"/>
  <c r="I3045" i="13" s="1"/>
  <c r="H3044" i="13"/>
  <c r="I3044" i="13" s="1"/>
  <c r="H3043" i="13"/>
  <c r="I3043" i="13" s="1"/>
  <c r="H3042" i="13"/>
  <c r="I3042" i="13" s="1"/>
  <c r="H3041" i="13"/>
  <c r="I3041" i="13" s="1"/>
  <c r="H3040" i="13"/>
  <c r="I3040" i="13" s="1"/>
  <c r="H3039" i="13"/>
  <c r="I3039" i="13" s="1"/>
  <c r="H3038" i="13"/>
  <c r="I3038" i="13" s="1"/>
  <c r="H3037" i="13"/>
  <c r="I3037" i="13" s="1"/>
  <c r="H3036" i="13"/>
  <c r="I3036" i="13" s="1"/>
  <c r="H3020" i="13"/>
  <c r="I3020" i="13" s="1"/>
  <c r="H3019" i="13"/>
  <c r="I3019" i="13" s="1"/>
  <c r="H3018" i="13"/>
  <c r="I3018" i="13" s="1"/>
  <c r="H3017" i="13"/>
  <c r="I3017" i="13" s="1"/>
  <c r="H3016" i="13"/>
  <c r="I3016" i="13" s="1"/>
  <c r="H3015" i="13"/>
  <c r="I3015" i="13" s="1"/>
  <c r="H3014" i="13"/>
  <c r="I3014" i="13" s="1"/>
  <c r="H3013" i="13"/>
  <c r="I3013" i="13" s="1"/>
  <c r="H3012" i="13"/>
  <c r="I3012" i="13" s="1"/>
  <c r="H3011" i="13"/>
  <c r="I3011" i="13" s="1"/>
  <c r="H3010" i="13"/>
  <c r="I3010" i="13" s="1"/>
  <c r="H3009" i="13"/>
  <c r="I3009" i="13" s="1"/>
  <c r="H3008" i="13"/>
  <c r="I3008" i="13" s="1"/>
  <c r="H3007" i="13"/>
  <c r="I3007" i="13" s="1"/>
  <c r="H3006" i="13"/>
  <c r="I3006" i="13" s="1"/>
  <c r="H3005" i="13"/>
  <c r="I3005" i="13" s="1"/>
  <c r="H3004" i="13"/>
  <c r="I3004" i="13" s="1"/>
  <c r="H3003" i="13"/>
  <c r="I3003" i="13" s="1"/>
  <c r="H3002" i="13"/>
  <c r="I3002" i="13" s="1"/>
  <c r="H3001" i="13"/>
  <c r="I3001" i="13" s="1"/>
  <c r="H3000" i="13"/>
  <c r="I3000" i="13" s="1"/>
  <c r="H2999" i="13"/>
  <c r="I2999" i="13" s="1"/>
  <c r="H2998" i="13"/>
  <c r="I2998" i="13" s="1"/>
  <c r="H2997" i="13"/>
  <c r="I2997" i="13" s="1"/>
  <c r="H2996" i="13"/>
  <c r="I2996" i="13" s="1"/>
  <c r="H2995" i="13"/>
  <c r="I2995" i="13" s="1"/>
  <c r="H2994" i="13"/>
  <c r="I2994" i="13" s="1"/>
  <c r="H2993" i="13"/>
  <c r="I2993" i="13" s="1"/>
  <c r="H2992" i="13"/>
  <c r="I2992" i="13" s="1"/>
  <c r="H2991" i="13"/>
  <c r="I2991" i="13" s="1"/>
  <c r="H2990" i="13"/>
  <c r="I2990" i="13" s="1"/>
  <c r="H2989" i="13"/>
  <c r="I2989" i="13" s="1"/>
  <c r="H2988" i="13"/>
  <c r="I2988" i="13" s="1"/>
  <c r="H2987" i="13"/>
  <c r="I2987" i="13" s="1"/>
  <c r="H2986" i="13"/>
  <c r="I2986" i="13" s="1"/>
  <c r="H2985" i="13"/>
  <c r="I2985" i="13" s="1"/>
  <c r="H2984" i="13"/>
  <c r="I2984" i="13" s="1"/>
  <c r="H2983" i="13"/>
  <c r="I2983" i="13" s="1"/>
  <c r="H2982" i="13"/>
  <c r="I2982" i="13" s="1"/>
  <c r="H2981" i="13"/>
  <c r="I2981" i="13" s="1"/>
  <c r="H2980" i="13"/>
  <c r="I2980" i="13" s="1"/>
  <c r="H2979" i="13"/>
  <c r="I2979" i="13" s="1"/>
  <c r="H2978" i="13"/>
  <c r="I2978" i="13" s="1"/>
  <c r="H2977" i="13"/>
  <c r="I2977" i="13" s="1"/>
  <c r="H2976" i="13"/>
  <c r="I2976" i="13" s="1"/>
  <c r="H2975" i="13"/>
  <c r="I2975" i="13" s="1"/>
  <c r="H2974" i="13"/>
  <c r="I2974" i="13" s="1"/>
  <c r="H2973" i="13"/>
  <c r="I2973" i="13" s="1"/>
  <c r="H2972" i="13"/>
  <c r="I2972" i="13" s="1"/>
  <c r="H2971" i="13"/>
  <c r="I2971" i="13" s="1"/>
  <c r="H2970" i="13"/>
  <c r="I2970" i="13" s="1"/>
  <c r="H2969" i="13"/>
  <c r="I2969" i="13" s="1"/>
  <c r="H2968" i="13"/>
  <c r="I2968" i="13" s="1"/>
  <c r="H2967" i="13"/>
  <c r="I2967" i="13" s="1"/>
  <c r="H2966" i="13"/>
  <c r="I2966" i="13" s="1"/>
  <c r="H2965" i="13"/>
  <c r="I2965" i="13" s="1"/>
  <c r="H2964" i="13"/>
  <c r="I2964" i="13" s="1"/>
  <c r="H2963" i="13"/>
  <c r="I2963" i="13" s="1"/>
  <c r="H2962" i="13"/>
  <c r="I2962" i="13" s="1"/>
  <c r="H2961" i="13"/>
  <c r="I2961" i="13" s="1"/>
  <c r="H2960" i="13"/>
  <c r="I2960" i="13" s="1"/>
  <c r="H2959" i="13"/>
  <c r="I2959" i="13" s="1"/>
  <c r="H2958" i="13"/>
  <c r="I2958" i="13" s="1"/>
  <c r="H2957" i="13"/>
  <c r="I2957" i="13" s="1"/>
  <c r="H2956" i="13"/>
  <c r="I2956" i="13" s="1"/>
  <c r="H2955" i="13"/>
  <c r="I2955" i="13" s="1"/>
  <c r="H2954" i="13"/>
  <c r="I2954" i="13" s="1"/>
  <c r="H2953" i="13"/>
  <c r="I2953" i="13" s="1"/>
  <c r="H2952" i="13"/>
  <c r="I2952" i="13" s="1"/>
  <c r="H2951" i="13"/>
  <c r="I2951" i="13" s="1"/>
  <c r="H2950" i="13"/>
  <c r="I2950" i="13" s="1"/>
  <c r="H2949" i="13"/>
  <c r="I2949" i="13" s="1"/>
  <c r="H2948" i="13"/>
  <c r="I2948" i="13" s="1"/>
  <c r="H2947" i="13"/>
  <c r="I2947" i="13" s="1"/>
  <c r="H2946" i="13"/>
  <c r="I2946" i="13" s="1"/>
  <c r="H2945" i="13"/>
  <c r="I2945" i="13" s="1"/>
  <c r="H2944" i="13"/>
  <c r="I2944" i="13" s="1"/>
  <c r="H2943" i="13"/>
  <c r="I2943" i="13" s="1"/>
  <c r="H2942" i="13"/>
  <c r="I2942" i="13" s="1"/>
  <c r="H2941" i="13"/>
  <c r="I2941" i="13" s="1"/>
  <c r="H2940" i="13"/>
  <c r="I2940" i="13" s="1"/>
  <c r="H2939" i="13"/>
  <c r="I2939" i="13" s="1"/>
  <c r="H2938" i="13"/>
  <c r="I2938" i="13" s="1"/>
  <c r="H2937" i="13"/>
  <c r="I2937" i="13" s="1"/>
  <c r="H2936" i="13"/>
  <c r="I2936" i="13" s="1"/>
  <c r="H2935" i="13"/>
  <c r="I2935" i="13" s="1"/>
  <c r="H2934" i="13"/>
  <c r="I2934" i="13" s="1"/>
  <c r="H2933" i="13"/>
  <c r="I2933" i="13" s="1"/>
  <c r="H2932" i="13"/>
  <c r="I2932" i="13" s="1"/>
  <c r="H2931" i="13"/>
  <c r="I2931" i="13" s="1"/>
  <c r="H2930" i="13"/>
  <c r="I2930" i="13" s="1"/>
  <c r="H2929" i="13"/>
  <c r="I2929" i="13" s="1"/>
  <c r="H2928" i="13"/>
  <c r="I2928" i="13" s="1"/>
  <c r="H2927" i="13"/>
  <c r="I2927" i="13" s="1"/>
  <c r="H2926" i="13"/>
  <c r="I2926" i="13" s="1"/>
  <c r="H2925" i="13"/>
  <c r="I2925" i="13" s="1"/>
  <c r="H2924" i="13"/>
  <c r="I2924" i="13" s="1"/>
  <c r="H2923" i="13"/>
  <c r="I2923" i="13" s="1"/>
  <c r="H2922" i="13"/>
  <c r="I2922" i="13" s="1"/>
  <c r="H2921" i="13"/>
  <c r="I2921" i="13" s="1"/>
  <c r="H2920" i="13"/>
  <c r="I2920" i="13" s="1"/>
  <c r="H2919" i="13"/>
  <c r="I2919" i="13" s="1"/>
  <c r="H2918" i="13"/>
  <c r="I2918" i="13" s="1"/>
  <c r="H2917" i="13"/>
  <c r="I2917" i="13" s="1"/>
  <c r="H2916" i="13"/>
  <c r="I2916" i="13" s="1"/>
  <c r="H2915" i="13"/>
  <c r="I2915" i="13" s="1"/>
  <c r="H2914" i="13"/>
  <c r="I2914" i="13" s="1"/>
  <c r="H2913" i="13"/>
  <c r="I2913" i="13" s="1"/>
  <c r="H2912" i="13"/>
  <c r="I2912" i="13" s="1"/>
  <c r="H2911" i="13"/>
  <c r="I2911" i="13" s="1"/>
  <c r="H2910" i="13"/>
  <c r="I2910" i="13" s="1"/>
  <c r="H2909" i="13"/>
  <c r="I2909" i="13" s="1"/>
  <c r="H2908" i="13"/>
  <c r="I2908" i="13" s="1"/>
  <c r="H2907" i="13"/>
  <c r="I2907" i="13" s="1"/>
  <c r="H2906" i="13"/>
  <c r="I2906" i="13" s="1"/>
  <c r="H2905" i="13"/>
  <c r="I2905" i="13" s="1"/>
  <c r="H2904" i="13"/>
  <c r="I2904" i="13" s="1"/>
  <c r="H2903" i="13"/>
  <c r="I2903" i="13" s="1"/>
  <c r="H2902" i="13"/>
  <c r="I2902" i="13" s="1"/>
  <c r="H2901" i="13"/>
  <c r="I2901" i="13" s="1"/>
  <c r="H2900" i="13"/>
  <c r="I2900" i="13" s="1"/>
  <c r="H2899" i="13"/>
  <c r="I2899" i="13" s="1"/>
  <c r="H2898" i="13"/>
  <c r="I2898" i="13" s="1"/>
  <c r="H2897" i="13"/>
  <c r="I2897" i="13" s="1"/>
  <c r="H2896" i="13"/>
  <c r="I2896" i="13" s="1"/>
  <c r="H2895" i="13"/>
  <c r="I2895" i="13" s="1"/>
  <c r="H2894" i="13"/>
  <c r="I2894" i="13" s="1"/>
  <c r="H2893" i="13"/>
  <c r="I2893" i="13" s="1"/>
  <c r="H2892" i="13"/>
  <c r="I2892" i="13" s="1"/>
  <c r="H2891" i="13"/>
  <c r="I2891" i="13" s="1"/>
  <c r="H2890" i="13"/>
  <c r="I2890" i="13" s="1"/>
  <c r="H2889" i="13"/>
  <c r="I2889" i="13" s="1"/>
  <c r="H2888" i="13"/>
  <c r="I2888" i="13" s="1"/>
  <c r="H2887" i="13"/>
  <c r="I2887" i="13" s="1"/>
  <c r="H2886" i="13"/>
  <c r="I2886" i="13" s="1"/>
  <c r="H2885" i="13"/>
  <c r="I2885" i="13" s="1"/>
  <c r="H2884" i="13"/>
  <c r="I2884" i="13" s="1"/>
  <c r="H2883" i="13"/>
  <c r="I2883" i="13" s="1"/>
  <c r="H2882" i="13"/>
  <c r="I2882" i="13" s="1"/>
  <c r="H2881" i="13"/>
  <c r="I2881" i="13" s="1"/>
  <c r="H2880" i="13"/>
  <c r="I2880" i="13" s="1"/>
  <c r="H2879" i="13"/>
  <c r="I2879" i="13" s="1"/>
  <c r="H2878" i="13"/>
  <c r="I2878" i="13" s="1"/>
  <c r="H2877" i="13"/>
  <c r="I2877" i="13" s="1"/>
  <c r="H2876" i="13"/>
  <c r="I2876" i="13" s="1"/>
  <c r="H2875" i="13"/>
  <c r="I2875" i="13" s="1"/>
  <c r="H2874" i="13"/>
  <c r="I2874" i="13" s="1"/>
  <c r="H2873" i="13"/>
  <c r="I2873" i="13" s="1"/>
  <c r="H2872" i="13"/>
  <c r="I2872" i="13" s="1"/>
  <c r="H2871" i="13"/>
  <c r="I2871" i="13" s="1"/>
  <c r="H2870" i="13"/>
  <c r="I2870" i="13" s="1"/>
  <c r="H2869" i="13"/>
  <c r="I2869" i="13" s="1"/>
  <c r="H2868" i="13"/>
  <c r="I2868" i="13" s="1"/>
  <c r="H2867" i="13"/>
  <c r="I2867" i="13" s="1"/>
  <c r="H2866" i="13"/>
  <c r="I2866" i="13" s="1"/>
  <c r="H2865" i="13"/>
  <c r="I2865" i="13" s="1"/>
  <c r="H2864" i="13"/>
  <c r="I2864" i="13" s="1"/>
  <c r="H2863" i="13"/>
  <c r="I2863" i="13" s="1"/>
  <c r="H2862" i="13"/>
  <c r="I2862" i="13" s="1"/>
  <c r="H2861" i="13"/>
  <c r="I2861" i="13" s="1"/>
  <c r="H2860" i="13"/>
  <c r="I2860" i="13" s="1"/>
  <c r="H2859" i="13"/>
  <c r="I2859" i="13" s="1"/>
  <c r="H2858" i="13"/>
  <c r="I2858" i="13" s="1"/>
  <c r="H2857" i="13"/>
  <c r="I2857" i="13" s="1"/>
  <c r="H2856" i="13"/>
  <c r="I2856" i="13" s="1"/>
  <c r="H2855" i="13"/>
  <c r="I2855" i="13" s="1"/>
  <c r="H2854" i="13"/>
  <c r="I2854" i="13" s="1"/>
  <c r="H2853" i="13"/>
  <c r="I2853" i="13" s="1"/>
  <c r="H2852" i="13"/>
  <c r="I2852" i="13" s="1"/>
  <c r="H2851" i="13"/>
  <c r="I2851" i="13" s="1"/>
  <c r="H2850" i="13"/>
  <c r="I2850" i="13" s="1"/>
  <c r="H2849" i="13"/>
  <c r="I2849" i="13" s="1"/>
  <c r="H2848" i="13"/>
  <c r="I2848" i="13" s="1"/>
  <c r="H2847" i="13"/>
  <c r="I2847" i="13" s="1"/>
  <c r="H2846" i="13"/>
  <c r="I2846" i="13" s="1"/>
  <c r="H2845" i="13"/>
  <c r="I2845" i="13" s="1"/>
  <c r="H2844" i="13"/>
  <c r="I2844" i="13" s="1"/>
  <c r="H2843" i="13"/>
  <c r="I2843" i="13" s="1"/>
  <c r="H2842" i="13"/>
  <c r="I2842" i="13" s="1"/>
  <c r="H2841" i="13"/>
  <c r="I2841" i="13" s="1"/>
  <c r="H2840" i="13"/>
  <c r="I2840" i="13" s="1"/>
  <c r="H2839" i="13"/>
  <c r="I2839" i="13" s="1"/>
  <c r="H2838" i="13"/>
  <c r="I2838" i="13" s="1"/>
  <c r="H2837" i="13"/>
  <c r="I2837" i="13" s="1"/>
  <c r="H2836" i="13"/>
  <c r="I2836" i="13" s="1"/>
  <c r="H2835" i="13"/>
  <c r="I2835" i="13" s="1"/>
  <c r="H2834" i="13"/>
  <c r="I2834" i="13" s="1"/>
  <c r="H2833" i="13"/>
  <c r="I2833" i="13" s="1"/>
  <c r="H2832" i="13"/>
  <c r="I2832" i="13" s="1"/>
  <c r="H2831" i="13"/>
  <c r="I2831" i="13" s="1"/>
  <c r="H2830" i="13"/>
  <c r="I2830" i="13" s="1"/>
  <c r="H2829" i="13"/>
  <c r="I2829" i="13" s="1"/>
  <c r="H2828" i="13"/>
  <c r="I2828" i="13" s="1"/>
  <c r="H2827" i="13"/>
  <c r="I2827" i="13" s="1"/>
  <c r="H2826" i="13"/>
  <c r="I2826" i="13" s="1"/>
  <c r="H2825" i="13"/>
  <c r="I2825" i="13" s="1"/>
  <c r="H2824" i="13"/>
  <c r="I2824" i="13" s="1"/>
  <c r="H2823" i="13"/>
  <c r="I2823" i="13" s="1"/>
  <c r="H2822" i="13"/>
  <c r="I2822" i="13" s="1"/>
  <c r="H2821" i="13"/>
  <c r="I2821" i="13" s="1"/>
  <c r="H2820" i="13"/>
  <c r="I2820" i="13" s="1"/>
  <c r="H2819" i="13"/>
  <c r="I2819" i="13" s="1"/>
  <c r="H2818" i="13"/>
  <c r="I2818" i="13" s="1"/>
  <c r="H2817" i="13"/>
  <c r="I2817" i="13" s="1"/>
  <c r="H2816" i="13"/>
  <c r="I2816" i="13" s="1"/>
  <c r="H2815" i="13"/>
  <c r="I2815" i="13" s="1"/>
  <c r="H2814" i="13"/>
  <c r="I2814" i="13" s="1"/>
  <c r="H2813" i="13"/>
  <c r="I2813" i="13" s="1"/>
  <c r="H2812" i="13"/>
  <c r="I2812" i="13" s="1"/>
  <c r="H2811" i="13"/>
  <c r="I2811" i="13" s="1"/>
  <c r="H2810" i="13"/>
  <c r="I2810" i="13" s="1"/>
  <c r="H2809" i="13"/>
  <c r="I2809" i="13" s="1"/>
  <c r="H2808" i="13"/>
  <c r="I2808" i="13" s="1"/>
  <c r="H2807" i="13"/>
  <c r="I2807" i="13" s="1"/>
  <c r="H2806" i="13"/>
  <c r="I2806" i="13" s="1"/>
  <c r="H2805" i="13"/>
  <c r="I2805" i="13" s="1"/>
  <c r="H2804" i="13"/>
  <c r="I2804" i="13" s="1"/>
  <c r="H2803" i="13"/>
  <c r="I2803" i="13" s="1"/>
  <c r="H2802" i="13"/>
  <c r="I2802" i="13" s="1"/>
  <c r="H2801" i="13"/>
  <c r="I2801" i="13" s="1"/>
  <c r="H2800" i="13"/>
  <c r="I2800" i="13" s="1"/>
  <c r="H2799" i="13"/>
  <c r="I2799" i="13" s="1"/>
  <c r="H2798" i="13"/>
  <c r="I2798" i="13" s="1"/>
  <c r="H2797" i="13"/>
  <c r="I2797" i="13" s="1"/>
  <c r="H2796" i="13"/>
  <c r="I2796" i="13" s="1"/>
  <c r="H2795" i="13"/>
  <c r="I2795" i="13" s="1"/>
  <c r="H2794" i="13"/>
  <c r="I2794" i="13" s="1"/>
  <c r="H2793" i="13"/>
  <c r="I2793" i="13" s="1"/>
  <c r="H2792" i="13"/>
  <c r="I2792" i="13" s="1"/>
  <c r="H2791" i="13"/>
  <c r="I2791" i="13" s="1"/>
  <c r="H2790" i="13"/>
  <c r="I2790" i="13" s="1"/>
  <c r="H2789" i="13"/>
  <c r="I2789" i="13" s="1"/>
  <c r="H2788" i="13"/>
  <c r="I2788" i="13" s="1"/>
  <c r="H2787" i="13"/>
  <c r="I2787" i="13" s="1"/>
  <c r="H2786" i="13"/>
  <c r="I2786" i="13" s="1"/>
  <c r="H2785" i="13"/>
  <c r="I2785" i="13" s="1"/>
  <c r="H2784" i="13"/>
  <c r="I2784" i="13" s="1"/>
  <c r="H2783" i="13"/>
  <c r="I2783" i="13" s="1"/>
  <c r="H2782" i="13"/>
  <c r="I2782" i="13" s="1"/>
  <c r="H2781" i="13"/>
  <c r="I2781" i="13" s="1"/>
  <c r="H2780" i="13"/>
  <c r="I2780" i="13" s="1"/>
  <c r="H2779" i="13"/>
  <c r="I2779" i="13" s="1"/>
  <c r="H2778" i="13"/>
  <c r="I2778" i="13" s="1"/>
  <c r="H2777" i="13"/>
  <c r="I2777" i="13" s="1"/>
  <c r="H2776" i="13"/>
  <c r="I2776" i="13" s="1"/>
  <c r="H2775" i="13"/>
  <c r="I2775" i="13" s="1"/>
  <c r="H2774" i="13"/>
  <c r="I2774" i="13" s="1"/>
  <c r="H2773" i="13"/>
  <c r="I2773" i="13" s="1"/>
  <c r="H2772" i="13"/>
  <c r="I2772" i="13" s="1"/>
  <c r="H2771" i="13"/>
  <c r="I2771" i="13" s="1"/>
  <c r="H2770" i="13"/>
  <c r="I2770" i="13" s="1"/>
  <c r="H2769" i="13"/>
  <c r="I2769" i="13" s="1"/>
  <c r="H2768" i="13"/>
  <c r="I2768" i="13" s="1"/>
  <c r="H2767" i="13"/>
  <c r="I2767" i="13" s="1"/>
  <c r="H2766" i="13"/>
  <c r="I2766" i="13" s="1"/>
  <c r="H2765" i="13"/>
  <c r="I2765" i="13" s="1"/>
  <c r="H2764" i="13"/>
  <c r="I2764" i="13" s="1"/>
  <c r="H2763" i="13"/>
  <c r="I2763" i="13" s="1"/>
  <c r="H2762" i="13"/>
  <c r="I2762" i="13" s="1"/>
  <c r="H2761" i="13"/>
  <c r="I2761" i="13" s="1"/>
  <c r="H2760" i="13"/>
  <c r="I2760" i="13" s="1"/>
  <c r="H2759" i="13"/>
  <c r="I2759" i="13" s="1"/>
  <c r="H2758" i="13"/>
  <c r="I2758" i="13" s="1"/>
  <c r="H2757" i="13"/>
  <c r="I2757" i="13" s="1"/>
  <c r="H2756" i="13"/>
  <c r="I2756" i="13" s="1"/>
  <c r="H2755" i="13"/>
  <c r="I2755" i="13" s="1"/>
  <c r="H2754" i="13"/>
  <c r="I2754" i="13" s="1"/>
  <c r="H2753" i="13"/>
  <c r="I2753" i="13" s="1"/>
  <c r="H2752" i="13"/>
  <c r="I2752" i="13" s="1"/>
  <c r="H2751" i="13"/>
  <c r="I2751" i="13" s="1"/>
  <c r="H2750" i="13"/>
  <c r="I2750" i="13" s="1"/>
  <c r="H2749" i="13"/>
  <c r="I2749" i="13" s="1"/>
  <c r="H2748" i="13"/>
  <c r="I2748" i="13" s="1"/>
  <c r="H2747" i="13"/>
  <c r="I2747" i="13" s="1"/>
  <c r="H2746" i="13"/>
  <c r="I2746" i="13" s="1"/>
  <c r="H2745" i="13"/>
  <c r="I2745" i="13" s="1"/>
  <c r="H2744" i="13"/>
  <c r="I2744" i="13" s="1"/>
  <c r="H2743" i="13"/>
  <c r="I2743" i="13" s="1"/>
  <c r="H2742" i="13"/>
  <c r="I2742" i="13" s="1"/>
  <c r="H2741" i="13"/>
  <c r="I2741" i="13" s="1"/>
  <c r="H2740" i="13"/>
  <c r="I2740" i="13" s="1"/>
  <c r="H2739" i="13"/>
  <c r="I2739" i="13" s="1"/>
  <c r="H2738" i="13"/>
  <c r="I2738" i="13" s="1"/>
  <c r="H2737" i="13"/>
  <c r="I2737" i="13" s="1"/>
  <c r="H2736" i="13"/>
  <c r="I2736" i="13" s="1"/>
  <c r="H2735" i="13"/>
  <c r="I2735" i="13" s="1"/>
  <c r="H2734" i="13"/>
  <c r="I2734" i="13" s="1"/>
  <c r="H2733" i="13"/>
  <c r="I2733" i="13" s="1"/>
  <c r="H2732" i="13"/>
  <c r="I2732" i="13" s="1"/>
  <c r="H2731" i="13"/>
  <c r="I2731" i="13" s="1"/>
  <c r="H2730" i="13"/>
  <c r="I2730" i="13" s="1"/>
  <c r="H2729" i="13"/>
  <c r="I2729" i="13" s="1"/>
  <c r="H2728" i="13"/>
  <c r="I2728" i="13" s="1"/>
  <c r="H2727" i="13"/>
  <c r="I2727" i="13" s="1"/>
  <c r="H2726" i="13"/>
  <c r="I2726" i="13" s="1"/>
  <c r="H2725" i="13"/>
  <c r="I2725" i="13" s="1"/>
  <c r="H2724" i="13"/>
  <c r="I2724" i="13" s="1"/>
  <c r="H2723" i="13"/>
  <c r="I2723" i="13" s="1"/>
  <c r="H2722" i="13"/>
  <c r="I2722" i="13" s="1"/>
  <c r="H2721" i="13"/>
  <c r="I2721" i="13" s="1"/>
  <c r="H2720" i="13"/>
  <c r="I2720" i="13" s="1"/>
  <c r="H2719" i="13"/>
  <c r="I2719" i="13" s="1"/>
  <c r="H2718" i="13"/>
  <c r="I2718" i="13" s="1"/>
  <c r="H2717" i="13"/>
  <c r="I2717" i="13" s="1"/>
  <c r="H2716" i="13"/>
  <c r="I2716" i="13" s="1"/>
  <c r="H2715" i="13"/>
  <c r="I2715" i="13" s="1"/>
  <c r="H2714" i="13"/>
  <c r="I2714" i="13" s="1"/>
  <c r="H2713" i="13"/>
  <c r="I2713" i="13" s="1"/>
  <c r="H2712" i="13"/>
  <c r="I2712" i="13" s="1"/>
  <c r="H2711" i="13"/>
  <c r="I2711" i="13" s="1"/>
  <c r="H2710" i="13"/>
  <c r="I2710" i="13" s="1"/>
  <c r="H2709" i="13"/>
  <c r="I2709" i="13" s="1"/>
  <c r="H2708" i="13"/>
  <c r="I2708" i="13" s="1"/>
  <c r="H2707" i="13"/>
  <c r="I2707" i="13" s="1"/>
  <c r="H2706" i="13"/>
  <c r="I2706" i="13" s="1"/>
  <c r="H2705" i="13"/>
  <c r="I2705" i="13" s="1"/>
  <c r="H2704" i="13"/>
  <c r="I2704" i="13" s="1"/>
  <c r="H2703" i="13"/>
  <c r="I2703" i="13" s="1"/>
  <c r="H2702" i="13"/>
  <c r="I2702" i="13" s="1"/>
  <c r="H2701" i="13"/>
  <c r="I2701" i="13" s="1"/>
  <c r="H2700" i="13"/>
  <c r="I2700" i="13" s="1"/>
  <c r="H2699" i="13"/>
  <c r="I2699" i="13" s="1"/>
  <c r="H2698" i="13"/>
  <c r="I2698" i="13" s="1"/>
  <c r="H2697" i="13"/>
  <c r="I2697" i="13" s="1"/>
  <c r="H2696" i="13"/>
  <c r="I2696" i="13" s="1"/>
  <c r="H2695" i="13"/>
  <c r="I2695" i="13" s="1"/>
  <c r="H2694" i="13"/>
  <c r="I2694" i="13" s="1"/>
  <c r="H2693" i="13"/>
  <c r="I2693" i="13" s="1"/>
  <c r="H2692" i="13"/>
  <c r="I2692" i="13" s="1"/>
  <c r="H2691" i="13"/>
  <c r="I2691" i="13" s="1"/>
  <c r="H2690" i="13"/>
  <c r="I2690" i="13" s="1"/>
  <c r="H2689" i="13"/>
  <c r="I2689" i="13" s="1"/>
  <c r="H2688" i="13"/>
  <c r="I2688" i="13" s="1"/>
  <c r="H2687" i="13"/>
  <c r="I2687" i="13" s="1"/>
  <c r="H2686" i="13"/>
  <c r="I2686" i="13" s="1"/>
  <c r="H2685" i="13"/>
  <c r="I2685" i="13" s="1"/>
  <c r="H2684" i="13"/>
  <c r="I2684" i="13" s="1"/>
  <c r="H2683" i="13"/>
  <c r="I2683" i="13" s="1"/>
  <c r="H2682" i="13"/>
  <c r="I2682" i="13" s="1"/>
  <c r="H2681" i="13"/>
  <c r="I2681" i="13" s="1"/>
  <c r="H2680" i="13"/>
  <c r="I2680" i="13" s="1"/>
  <c r="H2679" i="13"/>
  <c r="I2679" i="13" s="1"/>
  <c r="H2678" i="13"/>
  <c r="I2678" i="13" s="1"/>
  <c r="H2677" i="13"/>
  <c r="I2677" i="13" s="1"/>
  <c r="H2676" i="13"/>
  <c r="I2676" i="13" s="1"/>
  <c r="H2675" i="13"/>
  <c r="I2675" i="13" s="1"/>
  <c r="H2674" i="13"/>
  <c r="I2674" i="13" s="1"/>
  <c r="H2673" i="13"/>
  <c r="I2673" i="13" s="1"/>
  <c r="H2672" i="13"/>
  <c r="I2672" i="13" s="1"/>
  <c r="H2671" i="13"/>
  <c r="I2671" i="13" s="1"/>
  <c r="H2670" i="13"/>
  <c r="I2670" i="13" s="1"/>
  <c r="H2669" i="13"/>
  <c r="I2669" i="13" s="1"/>
  <c r="H2668" i="13"/>
  <c r="I2668" i="13" s="1"/>
  <c r="H2667" i="13"/>
  <c r="I2667" i="13" s="1"/>
  <c r="H2666" i="13"/>
  <c r="I2666" i="13" s="1"/>
  <c r="H2665" i="13"/>
  <c r="I2665" i="13" s="1"/>
  <c r="H2664" i="13"/>
  <c r="I2664" i="13" s="1"/>
  <c r="H2663" i="13"/>
  <c r="I2663" i="13" s="1"/>
  <c r="H2662" i="13"/>
  <c r="I2662" i="13" s="1"/>
  <c r="H2661" i="13"/>
  <c r="I2661" i="13" s="1"/>
  <c r="H2660" i="13"/>
  <c r="I2660" i="13" s="1"/>
  <c r="H2659" i="13"/>
  <c r="I2659" i="13" s="1"/>
  <c r="H2658" i="13"/>
  <c r="I2658" i="13" s="1"/>
  <c r="H2657" i="13"/>
  <c r="I2657" i="13" s="1"/>
  <c r="H2656" i="13"/>
  <c r="I2656" i="13" s="1"/>
  <c r="H2655" i="13"/>
  <c r="I2655" i="13" s="1"/>
  <c r="H2654" i="13"/>
  <c r="I2654" i="13" s="1"/>
  <c r="H2653" i="13"/>
  <c r="I2653" i="13" s="1"/>
  <c r="H2652" i="13"/>
  <c r="I2652" i="13" s="1"/>
  <c r="H2651" i="13"/>
  <c r="I2651" i="13" s="1"/>
  <c r="H2650" i="13"/>
  <c r="I2650" i="13" s="1"/>
  <c r="H2649" i="13"/>
  <c r="I2649" i="13" s="1"/>
  <c r="H2648" i="13"/>
  <c r="I2648" i="13" s="1"/>
  <c r="H2647" i="13"/>
  <c r="I2647" i="13" s="1"/>
  <c r="H2646" i="13"/>
  <c r="I2646" i="13" s="1"/>
  <c r="H2645" i="13"/>
  <c r="I2645" i="13" s="1"/>
  <c r="H2644" i="13"/>
  <c r="I2644" i="13" s="1"/>
  <c r="H2643" i="13"/>
  <c r="I2643" i="13" s="1"/>
  <c r="H2642" i="13"/>
  <c r="I2642" i="13" s="1"/>
  <c r="H2641" i="13"/>
  <c r="I2641" i="13" s="1"/>
  <c r="H2640" i="13"/>
  <c r="I2640" i="13" s="1"/>
  <c r="H2639" i="13"/>
  <c r="I2639" i="13" s="1"/>
  <c r="H2638" i="13"/>
  <c r="I2638" i="13" s="1"/>
  <c r="H2637" i="13"/>
  <c r="I2637" i="13" s="1"/>
  <c r="H2636" i="13"/>
  <c r="I2636" i="13" s="1"/>
  <c r="H2635" i="13"/>
  <c r="I2635" i="13" s="1"/>
  <c r="H2634" i="13"/>
  <c r="I2634" i="13" s="1"/>
  <c r="H2633" i="13"/>
  <c r="I2633" i="13" s="1"/>
  <c r="H2632" i="13"/>
  <c r="I2632" i="13" s="1"/>
  <c r="H2631" i="13"/>
  <c r="I2631" i="13" s="1"/>
  <c r="H2630" i="13"/>
  <c r="I2630" i="13" s="1"/>
  <c r="H2629" i="13"/>
  <c r="I2629" i="13" s="1"/>
  <c r="H2628" i="13"/>
  <c r="I2628" i="13" s="1"/>
  <c r="H2627" i="13"/>
  <c r="I2627" i="13" s="1"/>
  <c r="H2626" i="13"/>
  <c r="I2626" i="13" s="1"/>
  <c r="H2625" i="13"/>
  <c r="I2625" i="13" s="1"/>
  <c r="H2624" i="13"/>
  <c r="I2624" i="13" s="1"/>
  <c r="H2623" i="13"/>
  <c r="I2623" i="13" s="1"/>
  <c r="H2622" i="13"/>
  <c r="I2622" i="13" s="1"/>
  <c r="H2621" i="13"/>
  <c r="I2621" i="13" s="1"/>
  <c r="H2620" i="13"/>
  <c r="I2620" i="13" s="1"/>
  <c r="H2619" i="13"/>
  <c r="I2619" i="13" s="1"/>
  <c r="H2618" i="13"/>
  <c r="I2618" i="13" s="1"/>
  <c r="H2617" i="13"/>
  <c r="I2617" i="13" s="1"/>
  <c r="H2616" i="13"/>
  <c r="I2616" i="13" s="1"/>
  <c r="H2615" i="13"/>
  <c r="I2615" i="13" s="1"/>
  <c r="H2614" i="13"/>
  <c r="I2614" i="13" s="1"/>
  <c r="H2613" i="13"/>
  <c r="I2613" i="13" s="1"/>
  <c r="H2612" i="13"/>
  <c r="I2612" i="13" s="1"/>
  <c r="H2611" i="13"/>
  <c r="I2611" i="13" s="1"/>
  <c r="H2610" i="13"/>
  <c r="I2610" i="13" s="1"/>
  <c r="H2609" i="13"/>
  <c r="I2609" i="13" s="1"/>
  <c r="H2608" i="13"/>
  <c r="I2608" i="13" s="1"/>
  <c r="H2607" i="13"/>
  <c r="I2607" i="13" s="1"/>
  <c r="H2606" i="13"/>
  <c r="I2606" i="13" s="1"/>
  <c r="H2605" i="13"/>
  <c r="I2605" i="13" s="1"/>
  <c r="H2604" i="13"/>
  <c r="I2604" i="13" s="1"/>
  <c r="H2603" i="13"/>
  <c r="I2603" i="13" s="1"/>
  <c r="H2602" i="13"/>
  <c r="I2602" i="13" s="1"/>
  <c r="H2601" i="13"/>
  <c r="I2601" i="13" s="1"/>
  <c r="H2600" i="13"/>
  <c r="I2600" i="13" s="1"/>
  <c r="H2599" i="13"/>
  <c r="I2599" i="13" s="1"/>
  <c r="H2598" i="13"/>
  <c r="I2598" i="13" s="1"/>
  <c r="H2597" i="13"/>
  <c r="I2597" i="13" s="1"/>
  <c r="H2596" i="13"/>
  <c r="I2596" i="13" s="1"/>
  <c r="H2595" i="13"/>
  <c r="I2595" i="13" s="1"/>
  <c r="H2594" i="13"/>
  <c r="I2594" i="13" s="1"/>
  <c r="H2593" i="13"/>
  <c r="I2593" i="13" s="1"/>
  <c r="H2592" i="13"/>
  <c r="I2592" i="13" s="1"/>
  <c r="H2591" i="13"/>
  <c r="I2591" i="13" s="1"/>
  <c r="H2590" i="13"/>
  <c r="I2590" i="13" s="1"/>
  <c r="H2589" i="13"/>
  <c r="I2589" i="13" s="1"/>
  <c r="H2588" i="13"/>
  <c r="I2588" i="13" s="1"/>
  <c r="H2587" i="13"/>
  <c r="I2587" i="13" s="1"/>
  <c r="H2586" i="13"/>
  <c r="I2586" i="13" s="1"/>
  <c r="H2585" i="13"/>
  <c r="I2585" i="13" s="1"/>
  <c r="H2584" i="13"/>
  <c r="I2584" i="13" s="1"/>
  <c r="H2583" i="13"/>
  <c r="I2583" i="13" s="1"/>
  <c r="H2582" i="13"/>
  <c r="I2582" i="13" s="1"/>
  <c r="H2581" i="13"/>
  <c r="I2581" i="13" s="1"/>
  <c r="H2580" i="13"/>
  <c r="I2580" i="13" s="1"/>
  <c r="H2579" i="13"/>
  <c r="I2579" i="13" s="1"/>
  <c r="H2578" i="13"/>
  <c r="I2578" i="13" s="1"/>
  <c r="H2577" i="13"/>
  <c r="I2577" i="13" s="1"/>
  <c r="H2576" i="13"/>
  <c r="I2576" i="13" s="1"/>
  <c r="H2575" i="13"/>
  <c r="I2575" i="13" s="1"/>
  <c r="H2574" i="13"/>
  <c r="I2574" i="13" s="1"/>
  <c r="H2573" i="13"/>
  <c r="I2573" i="13" s="1"/>
  <c r="H2572" i="13"/>
  <c r="I2572" i="13" s="1"/>
  <c r="H2571" i="13"/>
  <c r="I2571" i="13" s="1"/>
  <c r="H2570" i="13"/>
  <c r="I2570" i="13" s="1"/>
  <c r="H2569" i="13"/>
  <c r="I2569" i="13" s="1"/>
  <c r="H2568" i="13"/>
  <c r="I2568" i="13" s="1"/>
  <c r="H2567" i="13"/>
  <c r="I2567" i="13" s="1"/>
  <c r="H2566" i="13"/>
  <c r="I2566" i="13" s="1"/>
  <c r="H2565" i="13"/>
  <c r="I2565" i="13" s="1"/>
  <c r="H2564" i="13"/>
  <c r="I2564" i="13" s="1"/>
  <c r="H2563" i="13"/>
  <c r="I2563" i="13" s="1"/>
  <c r="H2562" i="13"/>
  <c r="I2562" i="13" s="1"/>
  <c r="H2561" i="13"/>
  <c r="I2561" i="13" s="1"/>
  <c r="H2560" i="13"/>
  <c r="I2560" i="13" s="1"/>
  <c r="H2559" i="13"/>
  <c r="I2559" i="13" s="1"/>
  <c r="H2558" i="13"/>
  <c r="I2558" i="13" s="1"/>
  <c r="H2557" i="13"/>
  <c r="I2557" i="13" s="1"/>
  <c r="H2556" i="13"/>
  <c r="I2556" i="13" s="1"/>
  <c r="H2555" i="13"/>
  <c r="I2555" i="13" s="1"/>
  <c r="H2554" i="13"/>
  <c r="I2554" i="13" s="1"/>
  <c r="H2553" i="13"/>
  <c r="I2553" i="13" s="1"/>
  <c r="H2552" i="13"/>
  <c r="I2552" i="13" s="1"/>
  <c r="H2551" i="13"/>
  <c r="I2551" i="13" s="1"/>
  <c r="H2550" i="13"/>
  <c r="I2550" i="13" s="1"/>
  <c r="H2549" i="13"/>
  <c r="I2549" i="13" s="1"/>
  <c r="H2548" i="13"/>
  <c r="I2548" i="13" s="1"/>
  <c r="H2547" i="13"/>
  <c r="I2547" i="13" s="1"/>
  <c r="H2546" i="13"/>
  <c r="I2546" i="13" s="1"/>
  <c r="H2545" i="13"/>
  <c r="I2545" i="13" s="1"/>
  <c r="H2544" i="13"/>
  <c r="I2544" i="13" s="1"/>
  <c r="H2543" i="13"/>
  <c r="I2543" i="13" s="1"/>
  <c r="H2542" i="13"/>
  <c r="I2542" i="13" s="1"/>
  <c r="H2541" i="13"/>
  <c r="I2541" i="13" s="1"/>
  <c r="H2540" i="13"/>
  <c r="I2540" i="13" s="1"/>
  <c r="H2539" i="13"/>
  <c r="I2539" i="13" s="1"/>
  <c r="H2538" i="13"/>
  <c r="I2538" i="13" s="1"/>
  <c r="H2537" i="13"/>
  <c r="I2537" i="13" s="1"/>
  <c r="H2536" i="13"/>
  <c r="I2536" i="13" s="1"/>
  <c r="H2535" i="13"/>
  <c r="I2535" i="13" s="1"/>
  <c r="H2534" i="13"/>
  <c r="I2534" i="13" s="1"/>
  <c r="H2533" i="13"/>
  <c r="I2533" i="13" s="1"/>
  <c r="H2532" i="13"/>
  <c r="I2532" i="13" s="1"/>
  <c r="H2531" i="13"/>
  <c r="I2531" i="13" s="1"/>
  <c r="H2530" i="13"/>
  <c r="I2530" i="13" s="1"/>
  <c r="H2529" i="13"/>
  <c r="I2529" i="13" s="1"/>
  <c r="H2528" i="13"/>
  <c r="I2528" i="13" s="1"/>
  <c r="H2527" i="13"/>
  <c r="I2527" i="13" s="1"/>
  <c r="H2526" i="13"/>
  <c r="I2526" i="13" s="1"/>
  <c r="H2525" i="13"/>
  <c r="I2525" i="13" s="1"/>
  <c r="H2524" i="13"/>
  <c r="I2524" i="13" s="1"/>
  <c r="H2523" i="13"/>
  <c r="I2523" i="13" s="1"/>
  <c r="H2522" i="13"/>
  <c r="I2522" i="13" s="1"/>
  <c r="H2521" i="13"/>
  <c r="I2521" i="13" s="1"/>
  <c r="H2520" i="13"/>
  <c r="I2520" i="13" s="1"/>
  <c r="H2519" i="13"/>
  <c r="I2519" i="13" s="1"/>
  <c r="H2518" i="13"/>
  <c r="I2518" i="13" s="1"/>
  <c r="H2517" i="13"/>
  <c r="I2517" i="13" s="1"/>
  <c r="H2516" i="13"/>
  <c r="I2516" i="13" s="1"/>
  <c r="H2515" i="13"/>
  <c r="I2515" i="13" s="1"/>
  <c r="H2514" i="13"/>
  <c r="I2514" i="13" s="1"/>
  <c r="H2513" i="13"/>
  <c r="I2513" i="13" s="1"/>
  <c r="H2512" i="13"/>
  <c r="I2512" i="13" s="1"/>
  <c r="H2511" i="13"/>
  <c r="I2511" i="13" s="1"/>
  <c r="H2510" i="13"/>
  <c r="I2510" i="13" s="1"/>
  <c r="H2509" i="13"/>
  <c r="I2509" i="13" s="1"/>
  <c r="H2508" i="13"/>
  <c r="I2508" i="13" s="1"/>
  <c r="H2507" i="13"/>
  <c r="I2507" i="13" s="1"/>
  <c r="H2506" i="13"/>
  <c r="I2506" i="13" s="1"/>
  <c r="H2505" i="13"/>
  <c r="I2505" i="13" s="1"/>
  <c r="H2504" i="13"/>
  <c r="I2504" i="13" s="1"/>
  <c r="H2503" i="13"/>
  <c r="I2503" i="13" s="1"/>
  <c r="H2502" i="13"/>
  <c r="I2502" i="13" s="1"/>
  <c r="H2501" i="13"/>
  <c r="I2501" i="13" s="1"/>
  <c r="H2500" i="13"/>
  <c r="I2500" i="13" s="1"/>
  <c r="H2499" i="13"/>
  <c r="I2499" i="13" s="1"/>
  <c r="H2498" i="13"/>
  <c r="I2498" i="13" s="1"/>
  <c r="H2497" i="13"/>
  <c r="I2497" i="13" s="1"/>
  <c r="H2496" i="13"/>
  <c r="I2496" i="13" s="1"/>
  <c r="H2495" i="13"/>
  <c r="I2495" i="13" s="1"/>
  <c r="H2494" i="13"/>
  <c r="I2494" i="13" s="1"/>
  <c r="H2493" i="13"/>
  <c r="I2493" i="13" s="1"/>
  <c r="H2492" i="13"/>
  <c r="I2492" i="13" s="1"/>
  <c r="H2491" i="13"/>
  <c r="I2491" i="13" s="1"/>
  <c r="H2490" i="13"/>
  <c r="I2490" i="13" s="1"/>
  <c r="H2489" i="13"/>
  <c r="I2489" i="13" s="1"/>
  <c r="H2488" i="13"/>
  <c r="I2488" i="13" s="1"/>
  <c r="H2487" i="13"/>
  <c r="I2487" i="13" s="1"/>
  <c r="H2486" i="13"/>
  <c r="I2486" i="13" s="1"/>
  <c r="H2485" i="13"/>
  <c r="I2485" i="13" s="1"/>
  <c r="H2484" i="13"/>
  <c r="I2484" i="13" s="1"/>
  <c r="H2483" i="13"/>
  <c r="I2483" i="13" s="1"/>
  <c r="H2482" i="13"/>
  <c r="I2482" i="13" s="1"/>
  <c r="H2481" i="13"/>
  <c r="I2481" i="13" s="1"/>
  <c r="H2480" i="13"/>
  <c r="I2480" i="13" s="1"/>
  <c r="H2479" i="13"/>
  <c r="I2479" i="13" s="1"/>
  <c r="H2478" i="13"/>
  <c r="I2478" i="13" s="1"/>
  <c r="H2477" i="13"/>
  <c r="I2477" i="13" s="1"/>
  <c r="H2476" i="13"/>
  <c r="I2476" i="13" s="1"/>
  <c r="H2475" i="13"/>
  <c r="I2475" i="13" s="1"/>
  <c r="H2474" i="13"/>
  <c r="I2474" i="13" s="1"/>
  <c r="H2473" i="13"/>
  <c r="I2473" i="13" s="1"/>
  <c r="H2472" i="13"/>
  <c r="I2472" i="13" s="1"/>
  <c r="H2471" i="13"/>
  <c r="I2471" i="13" s="1"/>
  <c r="H2470" i="13"/>
  <c r="I2470" i="13" s="1"/>
  <c r="H2469" i="13"/>
  <c r="I2469" i="13" s="1"/>
  <c r="H2468" i="13"/>
  <c r="I2468" i="13" s="1"/>
  <c r="H2467" i="13"/>
  <c r="I2467" i="13" s="1"/>
  <c r="H2466" i="13"/>
  <c r="I2466" i="13" s="1"/>
  <c r="H2465" i="13"/>
  <c r="I2465" i="13" s="1"/>
  <c r="H2464" i="13"/>
  <c r="I2464" i="13" s="1"/>
  <c r="H2463" i="13"/>
  <c r="I2463" i="13" s="1"/>
  <c r="H2462" i="13"/>
  <c r="I2462" i="13" s="1"/>
  <c r="H2461" i="13"/>
  <c r="I2461" i="13" s="1"/>
  <c r="H2460" i="13"/>
  <c r="I2460" i="13" s="1"/>
  <c r="H2459" i="13"/>
  <c r="I2459" i="13" s="1"/>
  <c r="H2458" i="13"/>
  <c r="I2458" i="13" s="1"/>
  <c r="H2457" i="13"/>
  <c r="I2457" i="13" s="1"/>
  <c r="H2456" i="13"/>
  <c r="I2456" i="13" s="1"/>
  <c r="H2455" i="13"/>
  <c r="I2455" i="13" s="1"/>
  <c r="H2454" i="13"/>
  <c r="I2454" i="13" s="1"/>
  <c r="H2453" i="13"/>
  <c r="I2453" i="13" s="1"/>
  <c r="H2452" i="13"/>
  <c r="I2452" i="13" s="1"/>
  <c r="H2451" i="13"/>
  <c r="I2451" i="13" s="1"/>
  <c r="H2450" i="13"/>
  <c r="I2450" i="13" s="1"/>
  <c r="H2449" i="13"/>
  <c r="I2449" i="13" s="1"/>
  <c r="H2448" i="13"/>
  <c r="I2448" i="13" s="1"/>
  <c r="H2447" i="13"/>
  <c r="I2447" i="13" s="1"/>
  <c r="H2446" i="13"/>
  <c r="I2446" i="13" s="1"/>
  <c r="H2445" i="13"/>
  <c r="I2445" i="13" s="1"/>
  <c r="H2444" i="13"/>
  <c r="I2444" i="13" s="1"/>
  <c r="H2443" i="13"/>
  <c r="I2443" i="13" s="1"/>
  <c r="H2442" i="13"/>
  <c r="I2442" i="13" s="1"/>
  <c r="H2441" i="13"/>
  <c r="I2441" i="13" s="1"/>
  <c r="H2440" i="13"/>
  <c r="I2440" i="13" s="1"/>
  <c r="H2439" i="13"/>
  <c r="I2439" i="13" s="1"/>
  <c r="H2438" i="13"/>
  <c r="I2438" i="13" s="1"/>
  <c r="H2437" i="13"/>
  <c r="I2437" i="13" s="1"/>
  <c r="H2436" i="13"/>
  <c r="I2436" i="13" s="1"/>
  <c r="H2435" i="13"/>
  <c r="I2435" i="13" s="1"/>
  <c r="H2434" i="13"/>
  <c r="I2434" i="13" s="1"/>
  <c r="H2433" i="13"/>
  <c r="I2433" i="13" s="1"/>
  <c r="H2432" i="13"/>
  <c r="I2432" i="13" s="1"/>
  <c r="H2431" i="13"/>
  <c r="I2431" i="13" s="1"/>
  <c r="H2430" i="13"/>
  <c r="I2430" i="13" s="1"/>
  <c r="H2429" i="13"/>
  <c r="I2429" i="13" s="1"/>
  <c r="H2428" i="13"/>
  <c r="I2428" i="13" s="1"/>
  <c r="H2427" i="13"/>
  <c r="I2427" i="13" s="1"/>
  <c r="H2426" i="13"/>
  <c r="I2426" i="13" s="1"/>
  <c r="H2425" i="13"/>
  <c r="I2425" i="13" s="1"/>
  <c r="H2424" i="13"/>
  <c r="I2424" i="13" s="1"/>
  <c r="H2423" i="13"/>
  <c r="I2423" i="13" s="1"/>
  <c r="H2422" i="13"/>
  <c r="I2422" i="13" s="1"/>
  <c r="H2421" i="13"/>
  <c r="I2421" i="13" s="1"/>
  <c r="H2420" i="13"/>
  <c r="I2420" i="13" s="1"/>
  <c r="H2419" i="13"/>
  <c r="I2419" i="13" s="1"/>
  <c r="H2418" i="13"/>
  <c r="I2418" i="13" s="1"/>
  <c r="H2417" i="13"/>
  <c r="I2417" i="13" s="1"/>
  <c r="H2416" i="13"/>
  <c r="I2416" i="13" s="1"/>
  <c r="H2415" i="13"/>
  <c r="I2415" i="13" s="1"/>
  <c r="H2414" i="13"/>
  <c r="I2414" i="13" s="1"/>
  <c r="H2413" i="13"/>
  <c r="I2413" i="13" s="1"/>
  <c r="H2412" i="13"/>
  <c r="I2412" i="13" s="1"/>
  <c r="H2411" i="13"/>
  <c r="I2411" i="13" s="1"/>
  <c r="H2410" i="13"/>
  <c r="I2410" i="13" s="1"/>
  <c r="H2409" i="13"/>
  <c r="I2409" i="13" s="1"/>
  <c r="H2408" i="13"/>
  <c r="I2408" i="13" s="1"/>
  <c r="H2407" i="13"/>
  <c r="I2407" i="13" s="1"/>
  <c r="H2406" i="13"/>
  <c r="I2406" i="13" s="1"/>
  <c r="H2405" i="13"/>
  <c r="I2405" i="13" s="1"/>
  <c r="H2404" i="13"/>
  <c r="I2404" i="13" s="1"/>
  <c r="H2403" i="13"/>
  <c r="I2403" i="13" s="1"/>
  <c r="H2402" i="13"/>
  <c r="I2402" i="13" s="1"/>
  <c r="H2401" i="13"/>
  <c r="I2401" i="13" s="1"/>
  <c r="H2400" i="13"/>
  <c r="I2400" i="13" s="1"/>
  <c r="H2399" i="13"/>
  <c r="I2399" i="13" s="1"/>
  <c r="H2398" i="13"/>
  <c r="I2398" i="13" s="1"/>
  <c r="H2397" i="13"/>
  <c r="I2397" i="13" s="1"/>
  <c r="H2396" i="13"/>
  <c r="I2396" i="13" s="1"/>
  <c r="H2395" i="13"/>
  <c r="I2395" i="13" s="1"/>
  <c r="H2394" i="13"/>
  <c r="I2394" i="13" s="1"/>
  <c r="H2393" i="13"/>
  <c r="I2393" i="13" s="1"/>
  <c r="H2392" i="13"/>
  <c r="I2392" i="13" s="1"/>
  <c r="H2391" i="13"/>
  <c r="I2391" i="13" s="1"/>
  <c r="H2390" i="13"/>
  <c r="I2390" i="13" s="1"/>
  <c r="H2389" i="13"/>
  <c r="I2389" i="13" s="1"/>
  <c r="H2388" i="13"/>
  <c r="I2388" i="13" s="1"/>
  <c r="H2387" i="13"/>
  <c r="I2387" i="13" s="1"/>
  <c r="H2386" i="13"/>
  <c r="I2386" i="13" s="1"/>
  <c r="H2385" i="13"/>
  <c r="I2385" i="13" s="1"/>
  <c r="H2384" i="13"/>
  <c r="I2384" i="13" s="1"/>
  <c r="H2383" i="13"/>
  <c r="I2383" i="13" s="1"/>
  <c r="H2382" i="13"/>
  <c r="I2382" i="13" s="1"/>
  <c r="H2381" i="13"/>
  <c r="I2381" i="13" s="1"/>
  <c r="H2380" i="13"/>
  <c r="I2380" i="13" s="1"/>
  <c r="H2379" i="13"/>
  <c r="I2379" i="13" s="1"/>
  <c r="H2378" i="13"/>
  <c r="I2378" i="13" s="1"/>
  <c r="H2377" i="13"/>
  <c r="I2377" i="13" s="1"/>
  <c r="H2376" i="13"/>
  <c r="I2376" i="13" s="1"/>
  <c r="H2375" i="13"/>
  <c r="I2375" i="13" s="1"/>
  <c r="H2374" i="13"/>
  <c r="I2374" i="13" s="1"/>
  <c r="H2373" i="13"/>
  <c r="I2373" i="13" s="1"/>
  <c r="H2372" i="13"/>
  <c r="I2372" i="13" s="1"/>
  <c r="H2371" i="13"/>
  <c r="I2371" i="13" s="1"/>
  <c r="H2370" i="13"/>
  <c r="I2370" i="13" s="1"/>
  <c r="H2369" i="13"/>
  <c r="I2369" i="13" s="1"/>
  <c r="H2368" i="13"/>
  <c r="I2368" i="13" s="1"/>
  <c r="H2367" i="13"/>
  <c r="I2367" i="13" s="1"/>
  <c r="H2366" i="13"/>
  <c r="I2366" i="13" s="1"/>
  <c r="H2365" i="13"/>
  <c r="I2365" i="13" s="1"/>
  <c r="H2364" i="13"/>
  <c r="I2364" i="13" s="1"/>
  <c r="H2363" i="13"/>
  <c r="I2363" i="13" s="1"/>
  <c r="H2362" i="13"/>
  <c r="I2362" i="13" s="1"/>
  <c r="H2361" i="13"/>
  <c r="I2361" i="13" s="1"/>
  <c r="H2360" i="13"/>
  <c r="I2360" i="13" s="1"/>
  <c r="H2359" i="13"/>
  <c r="I2359" i="13" s="1"/>
  <c r="H2358" i="13"/>
  <c r="I2358" i="13" s="1"/>
  <c r="H2357" i="13"/>
  <c r="I2357" i="13" s="1"/>
  <c r="H2356" i="13"/>
  <c r="I2356" i="13" s="1"/>
  <c r="H2355" i="13"/>
  <c r="I2355" i="13" s="1"/>
  <c r="H2354" i="13"/>
  <c r="I2354" i="13" s="1"/>
  <c r="H2353" i="13"/>
  <c r="I2353" i="13" s="1"/>
  <c r="H2352" i="13"/>
  <c r="I2352" i="13" s="1"/>
  <c r="H2351" i="13"/>
  <c r="I2351" i="13" s="1"/>
  <c r="H2350" i="13"/>
  <c r="I2350" i="13" s="1"/>
  <c r="H2349" i="13"/>
  <c r="I2349" i="13" s="1"/>
  <c r="H2348" i="13"/>
  <c r="I2348" i="13" s="1"/>
  <c r="H2347" i="13"/>
  <c r="I2347" i="13" s="1"/>
  <c r="H2346" i="13"/>
  <c r="I2346" i="13" s="1"/>
  <c r="H2345" i="13"/>
  <c r="I2345" i="13" s="1"/>
  <c r="H2344" i="13"/>
  <c r="I2344" i="13" s="1"/>
  <c r="H2343" i="13"/>
  <c r="I2343" i="13" s="1"/>
  <c r="H2342" i="13"/>
  <c r="I2342" i="13" s="1"/>
  <c r="H2341" i="13"/>
  <c r="I2341" i="13" s="1"/>
  <c r="H2340" i="13"/>
  <c r="I2340" i="13" s="1"/>
  <c r="H2339" i="13"/>
  <c r="I2339" i="13" s="1"/>
  <c r="H2338" i="13"/>
  <c r="I2338" i="13" s="1"/>
  <c r="H2337" i="13"/>
  <c r="I2337" i="13" s="1"/>
  <c r="H2336" i="13"/>
  <c r="I2336" i="13" s="1"/>
  <c r="H2335" i="13"/>
  <c r="I2335" i="13" s="1"/>
  <c r="H2334" i="13"/>
  <c r="I2334" i="13" s="1"/>
  <c r="H2333" i="13"/>
  <c r="I2333" i="13" s="1"/>
  <c r="H2332" i="13"/>
  <c r="I2332" i="13" s="1"/>
  <c r="H2331" i="13"/>
  <c r="I2331" i="13" s="1"/>
  <c r="H2330" i="13"/>
  <c r="I2330" i="13" s="1"/>
  <c r="H2329" i="13"/>
  <c r="I2329" i="13" s="1"/>
  <c r="H2328" i="13"/>
  <c r="I2328" i="13" s="1"/>
  <c r="H2327" i="13"/>
  <c r="I2327" i="13" s="1"/>
  <c r="H2326" i="13"/>
  <c r="I2326" i="13" s="1"/>
  <c r="H2325" i="13"/>
  <c r="I2325" i="13" s="1"/>
  <c r="H2324" i="13"/>
  <c r="I2324" i="13" s="1"/>
  <c r="H2323" i="13"/>
  <c r="I2323" i="13" s="1"/>
  <c r="H2322" i="13"/>
  <c r="I2322" i="13" s="1"/>
  <c r="H2321" i="13"/>
  <c r="I2321" i="13" s="1"/>
  <c r="H2320" i="13"/>
  <c r="I2320" i="13" s="1"/>
  <c r="H2319" i="13"/>
  <c r="I2319" i="13" s="1"/>
  <c r="H2318" i="13"/>
  <c r="I2318" i="13" s="1"/>
  <c r="H2317" i="13"/>
  <c r="I2317" i="13" s="1"/>
  <c r="H2316" i="13"/>
  <c r="I2316" i="13" s="1"/>
  <c r="H2315" i="13"/>
  <c r="I2315" i="13" s="1"/>
  <c r="H2314" i="13"/>
  <c r="I2314" i="13" s="1"/>
  <c r="H2313" i="13"/>
  <c r="I2313" i="13" s="1"/>
  <c r="H2312" i="13"/>
  <c r="I2312" i="13" s="1"/>
  <c r="H2311" i="13"/>
  <c r="I2311" i="13" s="1"/>
  <c r="H2310" i="13"/>
  <c r="I2310" i="13" s="1"/>
  <c r="H2309" i="13"/>
  <c r="I2309" i="13" s="1"/>
  <c r="H2308" i="13"/>
  <c r="I2308" i="13" s="1"/>
  <c r="H2307" i="13"/>
  <c r="I2307" i="13" s="1"/>
  <c r="H2306" i="13"/>
  <c r="I2306" i="13" s="1"/>
  <c r="H2305" i="13"/>
  <c r="I2305" i="13" s="1"/>
  <c r="H2304" i="13"/>
  <c r="I2304" i="13" s="1"/>
  <c r="H2303" i="13"/>
  <c r="I2303" i="13" s="1"/>
  <c r="H2302" i="13"/>
  <c r="I2302" i="13" s="1"/>
  <c r="H2301" i="13"/>
  <c r="I2301" i="13" s="1"/>
  <c r="H2300" i="13"/>
  <c r="I2300" i="13" s="1"/>
  <c r="H2299" i="13"/>
  <c r="I2299" i="13" s="1"/>
  <c r="H2298" i="13"/>
  <c r="I2298" i="13" s="1"/>
  <c r="H2297" i="13"/>
  <c r="I2297" i="13" s="1"/>
  <c r="H2296" i="13"/>
  <c r="I2296" i="13" s="1"/>
  <c r="H2295" i="13"/>
  <c r="I2295" i="13" s="1"/>
  <c r="H2294" i="13"/>
  <c r="I2294" i="13" s="1"/>
  <c r="H2293" i="13"/>
  <c r="I2293" i="13" s="1"/>
  <c r="H2292" i="13"/>
  <c r="I2292" i="13" s="1"/>
  <c r="H2291" i="13"/>
  <c r="I2291" i="13" s="1"/>
  <c r="H2290" i="13"/>
  <c r="I2290" i="13" s="1"/>
  <c r="H2289" i="13"/>
  <c r="I2289" i="13" s="1"/>
  <c r="H2288" i="13"/>
  <c r="I2288" i="13" s="1"/>
  <c r="H2287" i="13"/>
  <c r="I2287" i="13" s="1"/>
  <c r="H2286" i="13"/>
  <c r="I2286" i="13" s="1"/>
  <c r="H2285" i="13"/>
  <c r="I2285" i="13" s="1"/>
  <c r="H2284" i="13"/>
  <c r="I2284" i="13" s="1"/>
  <c r="H2283" i="13"/>
  <c r="I2283" i="13" s="1"/>
  <c r="H2282" i="13"/>
  <c r="I2282" i="13" s="1"/>
  <c r="H2281" i="13"/>
  <c r="I2281" i="13" s="1"/>
  <c r="H2280" i="13"/>
  <c r="I2280" i="13" s="1"/>
  <c r="H2279" i="13"/>
  <c r="I2279" i="13" s="1"/>
  <c r="H2278" i="13"/>
  <c r="I2278" i="13" s="1"/>
  <c r="H2277" i="13"/>
  <c r="I2277" i="13" s="1"/>
  <c r="H2276" i="13"/>
  <c r="I2276" i="13" s="1"/>
  <c r="H2275" i="13"/>
  <c r="I2275" i="13" s="1"/>
  <c r="H2274" i="13"/>
  <c r="I2274" i="13" s="1"/>
  <c r="H2273" i="13"/>
  <c r="I2273" i="13" s="1"/>
  <c r="H2272" i="13"/>
  <c r="I2272" i="13" s="1"/>
  <c r="H2271" i="13"/>
  <c r="I2271" i="13" s="1"/>
  <c r="H2270" i="13"/>
  <c r="I2270" i="13" s="1"/>
  <c r="H2269" i="13"/>
  <c r="I2269" i="13" s="1"/>
  <c r="H2268" i="13"/>
  <c r="I2268" i="13" s="1"/>
  <c r="H2267" i="13"/>
  <c r="I2267" i="13" s="1"/>
  <c r="H2266" i="13"/>
  <c r="I2266" i="13" s="1"/>
  <c r="H2265" i="13"/>
  <c r="I2265" i="13" s="1"/>
  <c r="H2264" i="13"/>
  <c r="I2264" i="13" s="1"/>
  <c r="H2263" i="13"/>
  <c r="I2263" i="13" s="1"/>
  <c r="H2262" i="13"/>
  <c r="I2262" i="13" s="1"/>
  <c r="H2261" i="13"/>
  <c r="I2261" i="13" s="1"/>
  <c r="H2260" i="13"/>
  <c r="I2260" i="13" s="1"/>
  <c r="H2259" i="13"/>
  <c r="I2259" i="13" s="1"/>
  <c r="H2258" i="13"/>
  <c r="I2258" i="13" s="1"/>
  <c r="H2257" i="13"/>
  <c r="I2257" i="13" s="1"/>
  <c r="H2256" i="13"/>
  <c r="I2256" i="13" s="1"/>
  <c r="H2255" i="13"/>
  <c r="I2255" i="13" s="1"/>
  <c r="H2254" i="13"/>
  <c r="I2254" i="13" s="1"/>
  <c r="H2253" i="13"/>
  <c r="I2253" i="13" s="1"/>
  <c r="H2252" i="13"/>
  <c r="I2252" i="13" s="1"/>
  <c r="H2251" i="13"/>
  <c r="I2251" i="13" s="1"/>
  <c r="H2250" i="13"/>
  <c r="I2250" i="13" s="1"/>
  <c r="H2249" i="13"/>
  <c r="I2249" i="13" s="1"/>
  <c r="H2248" i="13"/>
  <c r="I2248" i="13" s="1"/>
  <c r="H2247" i="13"/>
  <c r="I2247" i="13" s="1"/>
  <c r="H2246" i="13"/>
  <c r="I2246" i="13" s="1"/>
  <c r="H2245" i="13"/>
  <c r="I2245" i="13" s="1"/>
  <c r="H2244" i="13"/>
  <c r="I2244" i="13" s="1"/>
  <c r="H2243" i="13"/>
  <c r="I2243" i="13" s="1"/>
  <c r="H2242" i="13"/>
  <c r="I2242" i="13" s="1"/>
  <c r="H2241" i="13"/>
  <c r="I2241" i="13" s="1"/>
  <c r="H2240" i="13"/>
  <c r="I2240" i="13" s="1"/>
  <c r="H2239" i="13"/>
  <c r="I2239" i="13" s="1"/>
  <c r="H2238" i="13"/>
  <c r="I2238" i="13" s="1"/>
  <c r="H2237" i="13"/>
  <c r="I2237" i="13" s="1"/>
  <c r="H2236" i="13"/>
  <c r="I2236" i="13" s="1"/>
  <c r="H2235" i="13"/>
  <c r="I2235" i="13" s="1"/>
  <c r="H2234" i="13"/>
  <c r="I2234" i="13" s="1"/>
  <c r="H2233" i="13"/>
  <c r="I2233" i="13" s="1"/>
  <c r="H2232" i="13"/>
  <c r="I2232" i="13" s="1"/>
  <c r="H2231" i="13"/>
  <c r="I2231" i="13" s="1"/>
  <c r="H2230" i="13"/>
  <c r="I2230" i="13" s="1"/>
  <c r="H2229" i="13"/>
  <c r="I2229" i="13" s="1"/>
  <c r="H2228" i="13"/>
  <c r="I2228" i="13" s="1"/>
  <c r="H2227" i="13"/>
  <c r="I2227" i="13" s="1"/>
  <c r="H2226" i="13"/>
  <c r="I2226" i="13" s="1"/>
  <c r="H2225" i="13"/>
  <c r="I2225" i="13" s="1"/>
  <c r="H2224" i="13"/>
  <c r="I2224" i="13" s="1"/>
  <c r="H2223" i="13"/>
  <c r="I2223" i="13" s="1"/>
  <c r="H2222" i="13"/>
  <c r="I2222" i="13" s="1"/>
  <c r="H2221" i="13"/>
  <c r="I2221" i="13" s="1"/>
  <c r="H2220" i="13"/>
  <c r="I2220" i="13" s="1"/>
  <c r="H2219" i="13"/>
  <c r="I2219" i="13" s="1"/>
  <c r="H2218" i="13"/>
  <c r="I2218" i="13" s="1"/>
  <c r="H2217" i="13"/>
  <c r="I2217" i="13" s="1"/>
  <c r="H2216" i="13"/>
  <c r="I2216" i="13" s="1"/>
  <c r="H2215" i="13"/>
  <c r="I2215" i="13" s="1"/>
  <c r="H2214" i="13"/>
  <c r="I2214" i="13" s="1"/>
  <c r="H2213" i="13"/>
  <c r="I2213" i="13" s="1"/>
  <c r="H2212" i="13"/>
  <c r="I2212" i="13" s="1"/>
  <c r="H2211" i="13"/>
  <c r="I2211" i="13" s="1"/>
  <c r="H2210" i="13"/>
  <c r="I2210" i="13" s="1"/>
  <c r="H2209" i="13"/>
  <c r="I2209" i="13" s="1"/>
  <c r="H2208" i="13"/>
  <c r="I2208" i="13" s="1"/>
  <c r="H2207" i="13"/>
  <c r="I2207" i="13" s="1"/>
  <c r="H2206" i="13"/>
  <c r="I2206" i="13" s="1"/>
  <c r="H2205" i="13"/>
  <c r="I2205" i="13" s="1"/>
  <c r="H2204" i="13"/>
  <c r="I2204" i="13" s="1"/>
  <c r="H2203" i="13"/>
  <c r="I2203" i="13" s="1"/>
  <c r="H2202" i="13"/>
  <c r="I2202" i="13" s="1"/>
  <c r="H2201" i="13"/>
  <c r="I2201" i="13" s="1"/>
  <c r="H2200" i="13"/>
  <c r="I2200" i="13" s="1"/>
  <c r="H2199" i="13"/>
  <c r="I2199" i="13" s="1"/>
  <c r="H2198" i="13"/>
  <c r="I2198" i="13" s="1"/>
  <c r="H2197" i="13"/>
  <c r="I2197" i="13" s="1"/>
  <c r="H2196" i="13"/>
  <c r="I2196" i="13" s="1"/>
  <c r="H2195" i="13"/>
  <c r="I2195" i="13" s="1"/>
  <c r="H2194" i="13"/>
  <c r="I2194" i="13" s="1"/>
  <c r="H2193" i="13"/>
  <c r="I2193" i="13" s="1"/>
  <c r="H2192" i="13"/>
  <c r="I2192" i="13" s="1"/>
  <c r="H2191" i="13"/>
  <c r="I2191" i="13" s="1"/>
  <c r="H2190" i="13"/>
  <c r="I2190" i="13" s="1"/>
  <c r="H2189" i="13"/>
  <c r="I2189" i="13" s="1"/>
  <c r="H2188" i="13"/>
  <c r="I2188" i="13" s="1"/>
  <c r="H2187" i="13"/>
  <c r="I2187" i="13" s="1"/>
  <c r="H2186" i="13"/>
  <c r="I2186" i="13" s="1"/>
  <c r="H2185" i="13"/>
  <c r="I2185" i="13" s="1"/>
  <c r="H2184" i="13"/>
  <c r="I2184" i="13" s="1"/>
  <c r="H2183" i="13"/>
  <c r="I2183" i="13" s="1"/>
  <c r="H2182" i="13"/>
  <c r="I2182" i="13" s="1"/>
  <c r="H2181" i="13"/>
  <c r="I2181" i="13" s="1"/>
  <c r="H2180" i="13"/>
  <c r="I2180" i="13" s="1"/>
  <c r="H2179" i="13"/>
  <c r="I2179" i="13" s="1"/>
  <c r="H2178" i="13"/>
  <c r="I2178" i="13" s="1"/>
  <c r="H2177" i="13"/>
  <c r="I2177" i="13" s="1"/>
  <c r="H2176" i="13"/>
  <c r="I2176" i="13" s="1"/>
  <c r="H2175" i="13"/>
  <c r="I2175" i="13" s="1"/>
  <c r="H2174" i="13"/>
  <c r="I2174" i="13" s="1"/>
  <c r="H2173" i="13"/>
  <c r="I2173" i="13" s="1"/>
  <c r="H2172" i="13"/>
  <c r="I2172" i="13" s="1"/>
  <c r="H2171" i="13"/>
  <c r="I2171" i="13" s="1"/>
  <c r="H2170" i="13"/>
  <c r="I2170" i="13" s="1"/>
  <c r="H2169" i="13"/>
  <c r="I2169" i="13" s="1"/>
  <c r="H2168" i="13"/>
  <c r="I2168" i="13" s="1"/>
  <c r="H2167" i="13"/>
  <c r="I2167" i="13" s="1"/>
  <c r="H2166" i="13"/>
  <c r="I2166" i="13" s="1"/>
  <c r="H2165" i="13"/>
  <c r="I2165" i="13" s="1"/>
  <c r="H2164" i="13"/>
  <c r="I2164" i="13" s="1"/>
  <c r="H2163" i="13"/>
  <c r="I2163" i="13" s="1"/>
  <c r="H2162" i="13"/>
  <c r="I2162" i="13" s="1"/>
  <c r="H2161" i="13"/>
  <c r="I2161" i="13" s="1"/>
  <c r="H2160" i="13"/>
  <c r="I2160" i="13" s="1"/>
  <c r="H2159" i="13"/>
  <c r="I2159" i="13" s="1"/>
  <c r="H2158" i="13"/>
  <c r="I2158" i="13" s="1"/>
  <c r="H2157" i="13"/>
  <c r="I2157" i="13" s="1"/>
  <c r="H2156" i="13"/>
  <c r="I2156" i="13" s="1"/>
  <c r="H2155" i="13"/>
  <c r="I2155" i="13" s="1"/>
  <c r="H2154" i="13"/>
  <c r="I2154" i="13" s="1"/>
  <c r="H2153" i="13"/>
  <c r="I2153" i="13" s="1"/>
  <c r="H2152" i="13"/>
  <c r="I2152" i="13" s="1"/>
  <c r="H2151" i="13"/>
  <c r="I2151" i="13" s="1"/>
  <c r="H2150" i="13"/>
  <c r="I2150" i="13" s="1"/>
  <c r="H2149" i="13"/>
  <c r="I2149" i="13" s="1"/>
  <c r="H2148" i="13"/>
  <c r="I2148" i="13" s="1"/>
  <c r="H2147" i="13"/>
  <c r="I2147" i="13" s="1"/>
  <c r="H2146" i="13"/>
  <c r="I2146" i="13" s="1"/>
  <c r="H2145" i="13"/>
  <c r="I2145" i="13" s="1"/>
  <c r="H2144" i="13"/>
  <c r="I2144" i="13" s="1"/>
  <c r="H2143" i="13"/>
  <c r="I2143" i="13" s="1"/>
  <c r="H2142" i="13"/>
  <c r="I2142" i="13" s="1"/>
  <c r="H2141" i="13"/>
  <c r="I2141" i="13" s="1"/>
  <c r="H2140" i="13"/>
  <c r="I2140" i="13" s="1"/>
  <c r="H2139" i="13"/>
  <c r="I2139" i="13" s="1"/>
  <c r="H2138" i="13"/>
  <c r="I2138" i="13" s="1"/>
  <c r="H2137" i="13"/>
  <c r="I2137" i="13" s="1"/>
  <c r="H2136" i="13"/>
  <c r="I2136" i="13" s="1"/>
  <c r="H2135" i="13"/>
  <c r="I2135" i="13" s="1"/>
  <c r="H2134" i="13"/>
  <c r="I2134" i="13" s="1"/>
  <c r="H2133" i="13"/>
  <c r="I2133" i="13" s="1"/>
  <c r="H2132" i="13"/>
  <c r="I2132" i="13" s="1"/>
  <c r="H2131" i="13"/>
  <c r="I2131" i="13" s="1"/>
  <c r="H2130" i="13"/>
  <c r="I2130" i="13" s="1"/>
  <c r="H2129" i="13"/>
  <c r="I2129" i="13" s="1"/>
  <c r="H2128" i="13"/>
  <c r="I2128" i="13" s="1"/>
  <c r="H2127" i="13"/>
  <c r="I2127" i="13" s="1"/>
  <c r="H2126" i="13"/>
  <c r="I2126" i="13" s="1"/>
  <c r="H2125" i="13"/>
  <c r="I2125" i="13" s="1"/>
  <c r="H2124" i="13"/>
  <c r="I2124" i="13" s="1"/>
  <c r="H2123" i="13"/>
  <c r="I2123" i="13" s="1"/>
  <c r="H2122" i="13"/>
  <c r="I2122" i="13" s="1"/>
  <c r="H2121" i="13"/>
  <c r="I2121" i="13" s="1"/>
  <c r="H2120" i="13"/>
  <c r="I2120" i="13" s="1"/>
  <c r="H2119" i="13"/>
  <c r="I2119" i="13" s="1"/>
  <c r="H2118" i="13"/>
  <c r="I2118" i="13" s="1"/>
  <c r="H2117" i="13"/>
  <c r="I2117" i="13" s="1"/>
  <c r="H2116" i="13"/>
  <c r="I2116" i="13" s="1"/>
  <c r="H2115" i="13"/>
  <c r="I2115" i="13" s="1"/>
  <c r="H2114" i="13"/>
  <c r="I2114" i="13" s="1"/>
  <c r="H2113" i="13"/>
  <c r="I2113" i="13" s="1"/>
  <c r="H2112" i="13"/>
  <c r="I2112" i="13" s="1"/>
  <c r="H2111" i="13"/>
  <c r="I2111" i="13" s="1"/>
  <c r="H2110" i="13"/>
  <c r="I2110" i="13" s="1"/>
  <c r="H2109" i="13"/>
  <c r="I2109" i="13" s="1"/>
  <c r="H2108" i="13"/>
  <c r="I2108" i="13" s="1"/>
  <c r="H2107" i="13"/>
  <c r="I2107" i="13" s="1"/>
  <c r="H2106" i="13"/>
  <c r="I2106" i="13" s="1"/>
  <c r="H2105" i="13"/>
  <c r="I2105" i="13" s="1"/>
  <c r="H2104" i="13"/>
  <c r="I2104" i="13" s="1"/>
  <c r="H2103" i="13"/>
  <c r="I2103" i="13" s="1"/>
  <c r="H2102" i="13"/>
  <c r="I2102" i="13" s="1"/>
  <c r="H2101" i="13"/>
  <c r="I2101" i="13" s="1"/>
  <c r="H2100" i="13"/>
  <c r="I2100" i="13" s="1"/>
  <c r="H2099" i="13"/>
  <c r="I2099" i="13" s="1"/>
  <c r="H2098" i="13"/>
  <c r="I2098" i="13" s="1"/>
  <c r="H2097" i="13"/>
  <c r="I2097" i="13" s="1"/>
  <c r="H2096" i="13"/>
  <c r="I2096" i="13" s="1"/>
  <c r="H2095" i="13"/>
  <c r="I2095" i="13" s="1"/>
  <c r="H2094" i="13"/>
  <c r="I2094" i="13" s="1"/>
  <c r="H2093" i="13"/>
  <c r="I2093" i="13" s="1"/>
  <c r="H2092" i="13"/>
  <c r="I2092" i="13" s="1"/>
  <c r="H2091" i="13"/>
  <c r="I2091" i="13" s="1"/>
  <c r="H2090" i="13"/>
  <c r="I2090" i="13" s="1"/>
  <c r="H2089" i="13"/>
  <c r="I2089" i="13" s="1"/>
  <c r="H2088" i="13"/>
  <c r="I2088" i="13" s="1"/>
  <c r="H2087" i="13"/>
  <c r="I2087" i="13" s="1"/>
  <c r="H2086" i="13"/>
  <c r="I2086" i="13" s="1"/>
  <c r="H2085" i="13"/>
  <c r="I2085" i="13" s="1"/>
  <c r="H2084" i="13"/>
  <c r="I2084" i="13" s="1"/>
  <c r="H2083" i="13"/>
  <c r="I2083" i="13" s="1"/>
  <c r="H2082" i="13"/>
  <c r="I2082" i="13" s="1"/>
  <c r="H2081" i="13"/>
  <c r="I2081" i="13" s="1"/>
  <c r="H2080" i="13"/>
  <c r="I2080" i="13" s="1"/>
  <c r="H2079" i="13"/>
  <c r="I2079" i="13" s="1"/>
  <c r="H2078" i="13"/>
  <c r="I2078" i="13" s="1"/>
  <c r="H2077" i="13"/>
  <c r="I2077" i="13" s="1"/>
  <c r="H2076" i="13"/>
  <c r="I2076" i="13" s="1"/>
  <c r="H2075" i="13"/>
  <c r="I2075" i="13" s="1"/>
  <c r="H2074" i="13"/>
  <c r="I2074" i="13" s="1"/>
  <c r="H2073" i="13"/>
  <c r="I2073" i="13" s="1"/>
  <c r="H2072" i="13"/>
  <c r="I2072" i="13" s="1"/>
  <c r="H2071" i="13"/>
  <c r="I2071" i="13" s="1"/>
  <c r="H2070" i="13"/>
  <c r="I2070" i="13" s="1"/>
  <c r="H2069" i="13"/>
  <c r="I2069" i="13" s="1"/>
  <c r="H2068" i="13"/>
  <c r="I2068" i="13" s="1"/>
  <c r="H2067" i="13"/>
  <c r="I2067" i="13" s="1"/>
  <c r="H2066" i="13"/>
  <c r="I2066" i="13" s="1"/>
  <c r="H2065" i="13"/>
  <c r="I2065" i="13" s="1"/>
  <c r="H2064" i="13"/>
  <c r="I2064" i="13" s="1"/>
  <c r="H2063" i="13"/>
  <c r="I2063" i="13" s="1"/>
  <c r="H2062" i="13"/>
  <c r="I2062" i="13" s="1"/>
  <c r="H2061" i="13"/>
  <c r="I2061" i="13" s="1"/>
  <c r="H2060" i="13"/>
  <c r="I2060" i="13" s="1"/>
  <c r="H2059" i="13"/>
  <c r="I2059" i="13" s="1"/>
  <c r="H2058" i="13"/>
  <c r="I2058" i="13" s="1"/>
  <c r="H2057" i="13"/>
  <c r="I2057" i="13" s="1"/>
  <c r="H2056" i="13"/>
  <c r="I2056" i="13" s="1"/>
  <c r="H2055" i="13"/>
  <c r="I2055" i="13" s="1"/>
  <c r="H2054" i="13"/>
  <c r="I2054" i="13" s="1"/>
  <c r="H2053" i="13"/>
  <c r="I2053" i="13" s="1"/>
  <c r="H2052" i="13"/>
  <c r="I2052" i="13" s="1"/>
  <c r="H2051" i="13"/>
  <c r="I2051" i="13" s="1"/>
  <c r="H2050" i="13"/>
  <c r="I2050" i="13" s="1"/>
  <c r="H2049" i="13"/>
  <c r="I2049" i="13" s="1"/>
  <c r="H2048" i="13"/>
  <c r="I2048" i="13" s="1"/>
  <c r="H2047" i="13"/>
  <c r="I2047" i="13" s="1"/>
  <c r="H2046" i="13"/>
  <c r="I2046" i="13" s="1"/>
  <c r="H2045" i="13"/>
  <c r="I2045" i="13" s="1"/>
  <c r="H2044" i="13"/>
  <c r="I2044" i="13" s="1"/>
  <c r="H2043" i="13"/>
  <c r="I2043" i="13" s="1"/>
  <c r="H2042" i="13"/>
  <c r="I2042" i="13" s="1"/>
  <c r="H2041" i="13"/>
  <c r="I2041" i="13" s="1"/>
  <c r="H2040" i="13"/>
  <c r="I2040" i="13" s="1"/>
  <c r="H2039" i="13"/>
  <c r="I2039" i="13" s="1"/>
  <c r="H2038" i="13"/>
  <c r="I2038" i="13" s="1"/>
  <c r="H2037" i="13"/>
  <c r="I2037" i="13" s="1"/>
  <c r="H2036" i="13"/>
  <c r="I2036" i="13" s="1"/>
  <c r="H2035" i="13"/>
  <c r="I2035" i="13" s="1"/>
  <c r="H2034" i="13"/>
  <c r="I2034" i="13" s="1"/>
  <c r="H2033" i="13"/>
  <c r="I2033" i="13" s="1"/>
  <c r="H2032" i="13"/>
  <c r="I2032" i="13" s="1"/>
  <c r="H2031" i="13"/>
  <c r="I2031" i="13" s="1"/>
  <c r="H2030" i="13"/>
  <c r="I2030" i="13" s="1"/>
  <c r="H2029" i="13"/>
  <c r="I2029" i="13" s="1"/>
  <c r="H2028" i="13"/>
  <c r="I2028" i="13" s="1"/>
  <c r="H2027" i="13"/>
  <c r="I2027" i="13" s="1"/>
  <c r="H2026" i="13"/>
  <c r="I2026" i="13" s="1"/>
  <c r="H2025" i="13"/>
  <c r="I2025" i="13" s="1"/>
  <c r="H2024" i="13"/>
  <c r="I2024" i="13" s="1"/>
  <c r="H2023" i="13"/>
  <c r="I2023" i="13" s="1"/>
  <c r="H2022" i="13"/>
  <c r="I2022" i="13" s="1"/>
  <c r="H2021" i="13"/>
  <c r="I2021" i="13" s="1"/>
  <c r="H2020" i="13"/>
  <c r="I2020" i="13" s="1"/>
  <c r="H2019" i="13"/>
  <c r="I2019" i="13" s="1"/>
  <c r="H2018" i="13"/>
  <c r="I2018" i="13" s="1"/>
  <c r="H2017" i="13"/>
  <c r="I2017" i="13" s="1"/>
  <c r="H2016" i="13"/>
  <c r="I2016" i="13" s="1"/>
  <c r="H2015" i="13"/>
  <c r="I2015" i="13" s="1"/>
  <c r="H2014" i="13"/>
  <c r="I2014" i="13" s="1"/>
  <c r="H2013" i="13"/>
  <c r="I2013" i="13" s="1"/>
  <c r="H2012" i="13"/>
  <c r="I2012" i="13" s="1"/>
  <c r="H2011" i="13"/>
  <c r="I2011" i="13" s="1"/>
  <c r="H2010" i="13"/>
  <c r="I2010" i="13" s="1"/>
  <c r="H2009" i="13"/>
  <c r="I2009" i="13" s="1"/>
  <c r="H2008" i="13"/>
  <c r="I2008" i="13" s="1"/>
  <c r="H2007" i="13"/>
  <c r="I2007" i="13" s="1"/>
  <c r="H2006" i="13"/>
  <c r="I2006" i="13" s="1"/>
  <c r="H2005" i="13"/>
  <c r="I2005" i="13" s="1"/>
  <c r="H2004" i="13"/>
  <c r="I2004" i="13" s="1"/>
  <c r="H2003" i="13"/>
  <c r="I2003" i="13" s="1"/>
  <c r="H2002" i="13"/>
  <c r="I2002" i="13" s="1"/>
  <c r="H2001" i="13"/>
  <c r="I2001" i="13" s="1"/>
  <c r="H2000" i="13"/>
  <c r="I2000" i="13" s="1"/>
  <c r="H1999" i="13"/>
  <c r="I1999" i="13" s="1"/>
  <c r="H1998" i="13"/>
  <c r="I1998" i="13" s="1"/>
  <c r="H1997" i="13"/>
  <c r="I1997" i="13" s="1"/>
  <c r="H1996" i="13"/>
  <c r="I1996" i="13" s="1"/>
  <c r="H1995" i="13"/>
  <c r="I1995" i="13" s="1"/>
  <c r="H1994" i="13"/>
  <c r="I1994" i="13" s="1"/>
  <c r="H1993" i="13"/>
  <c r="I1993" i="13" s="1"/>
  <c r="H1992" i="13"/>
  <c r="I1992" i="13" s="1"/>
  <c r="H1979" i="13"/>
  <c r="I1979" i="13" s="1"/>
  <c r="H1978" i="13"/>
  <c r="I1978" i="13" s="1"/>
  <c r="H1977" i="13"/>
  <c r="I1977" i="13" s="1"/>
  <c r="H1976" i="13"/>
  <c r="I1976" i="13" s="1"/>
  <c r="H1975" i="13"/>
  <c r="I1975" i="13" s="1"/>
  <c r="H1974" i="13"/>
  <c r="I1974" i="13" s="1"/>
  <c r="H1973" i="13"/>
  <c r="I1973" i="13" s="1"/>
  <c r="H1972" i="13"/>
  <c r="I1972" i="13" s="1"/>
  <c r="H1971" i="13"/>
  <c r="I1971" i="13" s="1"/>
  <c r="H1970" i="13"/>
  <c r="I1970" i="13" s="1"/>
  <c r="H1969" i="13"/>
  <c r="I1969" i="13" s="1"/>
  <c r="H1968" i="13"/>
  <c r="I1968" i="13" s="1"/>
  <c r="H1967" i="13"/>
  <c r="I1967" i="13" s="1"/>
  <c r="H1966" i="13"/>
  <c r="I1966" i="13" s="1"/>
  <c r="H1965" i="13"/>
  <c r="I1965" i="13" s="1"/>
  <c r="H1964" i="13"/>
  <c r="I1964" i="13" s="1"/>
  <c r="H1963" i="13"/>
  <c r="I1963" i="13" s="1"/>
  <c r="H1962" i="13"/>
  <c r="I1962" i="13" s="1"/>
  <c r="H1961" i="13"/>
  <c r="I1961" i="13" s="1"/>
  <c r="H1960" i="13"/>
  <c r="I1960" i="13" s="1"/>
  <c r="H1959" i="13"/>
  <c r="I1959" i="13" s="1"/>
  <c r="H1958" i="13"/>
  <c r="I1958" i="13" s="1"/>
  <c r="H1957" i="13"/>
  <c r="I1957" i="13" s="1"/>
  <c r="H1956" i="13"/>
  <c r="I1956" i="13" s="1"/>
  <c r="H1955" i="13"/>
  <c r="I1955" i="13" s="1"/>
  <c r="H1954" i="13"/>
  <c r="I1954" i="13" s="1"/>
  <c r="H1953" i="13"/>
  <c r="I1953" i="13" s="1"/>
  <c r="H1952" i="13"/>
  <c r="I1952" i="13" s="1"/>
  <c r="H1951" i="13"/>
  <c r="I1951" i="13" s="1"/>
  <c r="H1950" i="13"/>
  <c r="I1950" i="13" s="1"/>
  <c r="H1949" i="13"/>
  <c r="I1949" i="13" s="1"/>
  <c r="H1948" i="13"/>
  <c r="I1948" i="13" s="1"/>
  <c r="H1947" i="13"/>
  <c r="I1947" i="13" s="1"/>
  <c r="H1946" i="13"/>
  <c r="I1946" i="13" s="1"/>
  <c r="H1945" i="13"/>
  <c r="I1945" i="13" s="1"/>
  <c r="H1944" i="13"/>
  <c r="I1944" i="13" s="1"/>
  <c r="H1943" i="13"/>
  <c r="I1943" i="13" s="1"/>
  <c r="H1942" i="13"/>
  <c r="I1942" i="13" s="1"/>
  <c r="H1941" i="13"/>
  <c r="I1941" i="13" s="1"/>
  <c r="H1940" i="13"/>
  <c r="I1940" i="13" s="1"/>
  <c r="H1939" i="13"/>
  <c r="I1939" i="13" s="1"/>
  <c r="H1938" i="13"/>
  <c r="I1938" i="13" s="1"/>
  <c r="H1937" i="13"/>
  <c r="I1937" i="13" s="1"/>
  <c r="H1936" i="13"/>
  <c r="I1936" i="13" s="1"/>
  <c r="H1935" i="13"/>
  <c r="I1935" i="13" s="1"/>
  <c r="H1934" i="13"/>
  <c r="I1934" i="13" s="1"/>
  <c r="H1933" i="13"/>
  <c r="I1933" i="13" s="1"/>
  <c r="H1932" i="13"/>
  <c r="I1932" i="13" s="1"/>
  <c r="H1931" i="13"/>
  <c r="I1931" i="13" s="1"/>
  <c r="H1930" i="13"/>
  <c r="I1930" i="13" s="1"/>
  <c r="H1929" i="13"/>
  <c r="I1929" i="13" s="1"/>
  <c r="H1928" i="13"/>
  <c r="I1928" i="13" s="1"/>
  <c r="H1927" i="13"/>
  <c r="I1927" i="13" s="1"/>
  <c r="H1926" i="13"/>
  <c r="I1926" i="13" s="1"/>
  <c r="H1925" i="13"/>
  <c r="I1925" i="13" s="1"/>
  <c r="H1924" i="13"/>
  <c r="I1924" i="13" s="1"/>
  <c r="H1923" i="13"/>
  <c r="I1923" i="13" s="1"/>
  <c r="H1922" i="13"/>
  <c r="I1922" i="13" s="1"/>
  <c r="H1921" i="13"/>
  <c r="I1921" i="13" s="1"/>
  <c r="H1920" i="13"/>
  <c r="I1920" i="13" s="1"/>
  <c r="H1919" i="13"/>
  <c r="I1919" i="13" s="1"/>
  <c r="H1918" i="13"/>
  <c r="I1918" i="13" s="1"/>
  <c r="H1917" i="13"/>
  <c r="I1917" i="13" s="1"/>
  <c r="H1916" i="13"/>
  <c r="I1916" i="13" s="1"/>
  <c r="H1915" i="13"/>
  <c r="I1915" i="13" s="1"/>
  <c r="H1914" i="13"/>
  <c r="I1914" i="13" s="1"/>
  <c r="H1913" i="13"/>
  <c r="I1913" i="13" s="1"/>
  <c r="H1912" i="13"/>
  <c r="I1912" i="13" s="1"/>
  <c r="H1911" i="13"/>
  <c r="I1911" i="13" s="1"/>
  <c r="H1910" i="13"/>
  <c r="I1910" i="13" s="1"/>
  <c r="H1909" i="13"/>
  <c r="I1909" i="13" s="1"/>
  <c r="H1908" i="13"/>
  <c r="I1908" i="13" s="1"/>
  <c r="H1907" i="13"/>
  <c r="I1907" i="13" s="1"/>
  <c r="H1906" i="13"/>
  <c r="I1906" i="13" s="1"/>
  <c r="H1905" i="13"/>
  <c r="I1905" i="13" s="1"/>
  <c r="H1904" i="13"/>
  <c r="I1904" i="13" s="1"/>
  <c r="H1903" i="13"/>
  <c r="I1903" i="13" s="1"/>
  <c r="H1902" i="13"/>
  <c r="I1902" i="13" s="1"/>
  <c r="H1901" i="13"/>
  <c r="I1901" i="13" s="1"/>
  <c r="H1900" i="13"/>
  <c r="I1900" i="13" s="1"/>
  <c r="H1899" i="13"/>
  <c r="I1899" i="13" s="1"/>
  <c r="H1898" i="13"/>
  <c r="I1898" i="13" s="1"/>
  <c r="H1897" i="13"/>
  <c r="I1897" i="13" s="1"/>
  <c r="H1896" i="13"/>
  <c r="I1896" i="13" s="1"/>
  <c r="H1895" i="13"/>
  <c r="I1895" i="13" s="1"/>
  <c r="H1894" i="13"/>
  <c r="I1894" i="13" s="1"/>
  <c r="H1893" i="13"/>
  <c r="I1893" i="13" s="1"/>
  <c r="H1892" i="13"/>
  <c r="I1892" i="13" s="1"/>
  <c r="H1891" i="13"/>
  <c r="I1891" i="13" s="1"/>
  <c r="H1890" i="13"/>
  <c r="I1890" i="13" s="1"/>
  <c r="H1889" i="13"/>
  <c r="I1889" i="13" s="1"/>
  <c r="H1888" i="13"/>
  <c r="I1888" i="13" s="1"/>
  <c r="H1887" i="13"/>
  <c r="I1887" i="13" s="1"/>
  <c r="H1886" i="13"/>
  <c r="I1886" i="13" s="1"/>
  <c r="H1885" i="13"/>
  <c r="I1885" i="13" s="1"/>
  <c r="H1884" i="13"/>
  <c r="I1884" i="13" s="1"/>
  <c r="H1883" i="13"/>
  <c r="I1883" i="13" s="1"/>
  <c r="H1882" i="13"/>
  <c r="I1882" i="13" s="1"/>
  <c r="H1881" i="13"/>
  <c r="I1881" i="13" s="1"/>
  <c r="H1880" i="13"/>
  <c r="I1880" i="13" s="1"/>
  <c r="H1879" i="13"/>
  <c r="I1879" i="13" s="1"/>
  <c r="H1878" i="13"/>
  <c r="I1878" i="13" s="1"/>
  <c r="H1877" i="13"/>
  <c r="I1877" i="13" s="1"/>
  <c r="H1876" i="13"/>
  <c r="I1876" i="13" s="1"/>
  <c r="H1875" i="13"/>
  <c r="I1875" i="13" s="1"/>
  <c r="H1874" i="13"/>
  <c r="I1874" i="13" s="1"/>
  <c r="H1873" i="13"/>
  <c r="I1873" i="13" s="1"/>
  <c r="H1872" i="13"/>
  <c r="I1872" i="13" s="1"/>
  <c r="H1871" i="13"/>
  <c r="I1871" i="13" s="1"/>
  <c r="H1870" i="13"/>
  <c r="I1870" i="13" s="1"/>
  <c r="H1869" i="13"/>
  <c r="I1869" i="13" s="1"/>
  <c r="H1868" i="13"/>
  <c r="I1868" i="13" s="1"/>
  <c r="H1867" i="13"/>
  <c r="I1867" i="13" s="1"/>
  <c r="H1866" i="13"/>
  <c r="I1866" i="13" s="1"/>
  <c r="H1865" i="13"/>
  <c r="I1865" i="13" s="1"/>
  <c r="H1864" i="13"/>
  <c r="I1864" i="13" s="1"/>
  <c r="H1863" i="13"/>
  <c r="I1863" i="13" s="1"/>
  <c r="H1862" i="13"/>
  <c r="I1862" i="13" s="1"/>
  <c r="H1861" i="13"/>
  <c r="I1861" i="13" s="1"/>
  <c r="H1860" i="13"/>
  <c r="I1860" i="13" s="1"/>
  <c r="H1859" i="13"/>
  <c r="I1859" i="13" s="1"/>
  <c r="H1858" i="13"/>
  <c r="I1858" i="13" s="1"/>
  <c r="H1857" i="13"/>
  <c r="I1857" i="13" s="1"/>
  <c r="H1856" i="13"/>
  <c r="I1856" i="13" s="1"/>
  <c r="H1855" i="13"/>
  <c r="I1855" i="13" s="1"/>
  <c r="H1854" i="13"/>
  <c r="I1854" i="13" s="1"/>
  <c r="H1853" i="13"/>
  <c r="I1853" i="13" s="1"/>
  <c r="H1852" i="13"/>
  <c r="I1852" i="13" s="1"/>
  <c r="H1851" i="13"/>
  <c r="I1851" i="13" s="1"/>
  <c r="H1850" i="13"/>
  <c r="I1850" i="13" s="1"/>
  <c r="H1849" i="13"/>
  <c r="I1849" i="13" s="1"/>
  <c r="H1848" i="13"/>
  <c r="I1848" i="13" s="1"/>
  <c r="H1847" i="13"/>
  <c r="I1847" i="13" s="1"/>
  <c r="H1846" i="13"/>
  <c r="I1846" i="13" s="1"/>
  <c r="H1845" i="13"/>
  <c r="I1845" i="13" s="1"/>
  <c r="H1844" i="13"/>
  <c r="I1844" i="13" s="1"/>
  <c r="H1843" i="13"/>
  <c r="I1843" i="13" s="1"/>
  <c r="H1842" i="13"/>
  <c r="I1842" i="13" s="1"/>
  <c r="H1841" i="13"/>
  <c r="I1841" i="13" s="1"/>
  <c r="H1840" i="13"/>
  <c r="I1840" i="13" s="1"/>
  <c r="H1839" i="13"/>
  <c r="I1839" i="13" s="1"/>
  <c r="H1838" i="13"/>
  <c r="I1838" i="13" s="1"/>
  <c r="H1837" i="13"/>
  <c r="I1837" i="13" s="1"/>
  <c r="H1836" i="13"/>
  <c r="I1836" i="13" s="1"/>
  <c r="H1835" i="13"/>
  <c r="I1835" i="13" s="1"/>
  <c r="H1834" i="13"/>
  <c r="I1834" i="13" s="1"/>
  <c r="H1833" i="13"/>
  <c r="I1833" i="13" s="1"/>
  <c r="H1832" i="13"/>
  <c r="I1832" i="13" s="1"/>
  <c r="H1831" i="13"/>
  <c r="I1831" i="13" s="1"/>
  <c r="H1830" i="13"/>
  <c r="I1830" i="13" s="1"/>
  <c r="H1829" i="13"/>
  <c r="I1829" i="13" s="1"/>
  <c r="H1828" i="13"/>
  <c r="I1828" i="13" s="1"/>
  <c r="H1827" i="13"/>
  <c r="I1827" i="13" s="1"/>
  <c r="H1826" i="13"/>
  <c r="I1826" i="13" s="1"/>
  <c r="H1825" i="13"/>
  <c r="I1825" i="13" s="1"/>
  <c r="H1824" i="13"/>
  <c r="I1824" i="13" s="1"/>
  <c r="H1823" i="13"/>
  <c r="I1823" i="13" s="1"/>
  <c r="H1822" i="13"/>
  <c r="I1822" i="13" s="1"/>
  <c r="H1821" i="13"/>
  <c r="I1821" i="13" s="1"/>
  <c r="H1820" i="13"/>
  <c r="I1820" i="13" s="1"/>
  <c r="H1819" i="13"/>
  <c r="I1819" i="13" s="1"/>
  <c r="H1818" i="13"/>
  <c r="I1818" i="13" s="1"/>
  <c r="H1817" i="13"/>
  <c r="I1817" i="13" s="1"/>
  <c r="H1816" i="13"/>
  <c r="I1816" i="13" s="1"/>
  <c r="H1815" i="13"/>
  <c r="I1815" i="13" s="1"/>
  <c r="H1814" i="13"/>
  <c r="I1814" i="13" s="1"/>
  <c r="H1813" i="13"/>
  <c r="I1813" i="13" s="1"/>
  <c r="H1812" i="13"/>
  <c r="I1812" i="13" s="1"/>
  <c r="H1811" i="13"/>
  <c r="I1811" i="13" s="1"/>
  <c r="H1810" i="13"/>
  <c r="I1810" i="13" s="1"/>
  <c r="H1809" i="13"/>
  <c r="I1809" i="13" s="1"/>
  <c r="H1808" i="13"/>
  <c r="I1808" i="13" s="1"/>
  <c r="H1807" i="13"/>
  <c r="I1807" i="13" s="1"/>
  <c r="H1806" i="13"/>
  <c r="I1806" i="13" s="1"/>
  <c r="H1805" i="13"/>
  <c r="I1805" i="13" s="1"/>
  <c r="H1804" i="13"/>
  <c r="I1804" i="13" s="1"/>
  <c r="H1803" i="13"/>
  <c r="I1803" i="13" s="1"/>
  <c r="H1802" i="13"/>
  <c r="I1802" i="13" s="1"/>
  <c r="H1801" i="13"/>
  <c r="I1801" i="13" s="1"/>
  <c r="H1800" i="13"/>
  <c r="I1800" i="13" s="1"/>
  <c r="H1799" i="13"/>
  <c r="I1799" i="13" s="1"/>
  <c r="H1798" i="13"/>
  <c r="I1798" i="13" s="1"/>
  <c r="H1797" i="13"/>
  <c r="I1797" i="13" s="1"/>
  <c r="H1796" i="13"/>
  <c r="I1796" i="13" s="1"/>
  <c r="H1795" i="13"/>
  <c r="I1795" i="13" s="1"/>
  <c r="H1794" i="13"/>
  <c r="I1794" i="13" s="1"/>
  <c r="H1793" i="13"/>
  <c r="I1793" i="13" s="1"/>
  <c r="H1792" i="13"/>
  <c r="I1792" i="13" s="1"/>
  <c r="H1791" i="13"/>
  <c r="I1791" i="13" s="1"/>
  <c r="H1790" i="13"/>
  <c r="I1790" i="13" s="1"/>
  <c r="H1789" i="13"/>
  <c r="I1789" i="13" s="1"/>
  <c r="H1788" i="13"/>
  <c r="I1788" i="13" s="1"/>
  <c r="H1787" i="13"/>
  <c r="I1787" i="13" s="1"/>
  <c r="H1786" i="13"/>
  <c r="I1786" i="13" s="1"/>
  <c r="H1785" i="13"/>
  <c r="I1785" i="13" s="1"/>
  <c r="H1784" i="13"/>
  <c r="I1784" i="13" s="1"/>
  <c r="H1783" i="13"/>
  <c r="I1783" i="13" s="1"/>
  <c r="H1782" i="13"/>
  <c r="I1782" i="13" s="1"/>
  <c r="H1781" i="13"/>
  <c r="I1781" i="13" s="1"/>
  <c r="H1780" i="13"/>
  <c r="I1780" i="13" s="1"/>
  <c r="H1779" i="13"/>
  <c r="I1779" i="13" s="1"/>
  <c r="H1778" i="13"/>
  <c r="I1778" i="13" s="1"/>
  <c r="H1777" i="13"/>
  <c r="I1777" i="13" s="1"/>
  <c r="H1776" i="13"/>
  <c r="I1776" i="13" s="1"/>
  <c r="H1775" i="13"/>
  <c r="I1775" i="13" s="1"/>
  <c r="H1774" i="13"/>
  <c r="I1774" i="13" s="1"/>
  <c r="H1773" i="13"/>
  <c r="I1773" i="13" s="1"/>
  <c r="H1772" i="13"/>
  <c r="I1772" i="13" s="1"/>
  <c r="H1771" i="13"/>
  <c r="I1771" i="13" s="1"/>
  <c r="H1770" i="13"/>
  <c r="I1770" i="13" s="1"/>
  <c r="H1769" i="13"/>
  <c r="I1769" i="13" s="1"/>
  <c r="H1768" i="13"/>
  <c r="I1768" i="13" s="1"/>
  <c r="H1767" i="13"/>
  <c r="I1767" i="13" s="1"/>
  <c r="H1766" i="13"/>
  <c r="I1766" i="13" s="1"/>
  <c r="H1765" i="13"/>
  <c r="I1765" i="13" s="1"/>
  <c r="H1764" i="13"/>
  <c r="I1764" i="13" s="1"/>
  <c r="H1763" i="13"/>
  <c r="I1763" i="13" s="1"/>
  <c r="H1762" i="13"/>
  <c r="I1762" i="13" s="1"/>
  <c r="H1761" i="13"/>
  <c r="I1761" i="13" s="1"/>
  <c r="H1760" i="13"/>
  <c r="I1760" i="13" s="1"/>
  <c r="H1759" i="13"/>
  <c r="I1759" i="13" s="1"/>
  <c r="H1758" i="13"/>
  <c r="I1758" i="13" s="1"/>
  <c r="H1757" i="13"/>
  <c r="I1757" i="13" s="1"/>
  <c r="H1756" i="13"/>
  <c r="I1756" i="13" s="1"/>
  <c r="H1755" i="13"/>
  <c r="I1755" i="13" s="1"/>
  <c r="H1754" i="13"/>
  <c r="I1754" i="13" s="1"/>
  <c r="H1753" i="13"/>
  <c r="I1753" i="13" s="1"/>
  <c r="H1752" i="13"/>
  <c r="I1752" i="13" s="1"/>
  <c r="H1751" i="13"/>
  <c r="I1751" i="13" s="1"/>
  <c r="H1750" i="13"/>
  <c r="I1750" i="13" s="1"/>
  <c r="H1749" i="13"/>
  <c r="I1749" i="13" s="1"/>
  <c r="H1748" i="13"/>
  <c r="I1748" i="13" s="1"/>
  <c r="H1747" i="13"/>
  <c r="I1747" i="13" s="1"/>
  <c r="H1746" i="13"/>
  <c r="I1746" i="13" s="1"/>
  <c r="H1745" i="13"/>
  <c r="I1745" i="13" s="1"/>
  <c r="H1744" i="13"/>
  <c r="I1744" i="13" s="1"/>
  <c r="H1743" i="13"/>
  <c r="I1743" i="13" s="1"/>
  <c r="H1742" i="13"/>
  <c r="I1742" i="13" s="1"/>
  <c r="H1741" i="13"/>
  <c r="I1741" i="13" s="1"/>
  <c r="H1740" i="13"/>
  <c r="I1740" i="13" s="1"/>
  <c r="H1739" i="13"/>
  <c r="I1739" i="13" s="1"/>
  <c r="H1738" i="13"/>
  <c r="I1738" i="13" s="1"/>
  <c r="H1737" i="13"/>
  <c r="I1737" i="13" s="1"/>
  <c r="H1736" i="13"/>
  <c r="I1736" i="13" s="1"/>
  <c r="H1735" i="13"/>
  <c r="I1735" i="13" s="1"/>
  <c r="H1734" i="13"/>
  <c r="I1734" i="13" s="1"/>
  <c r="H1733" i="13"/>
  <c r="I1733" i="13" s="1"/>
  <c r="H1732" i="13"/>
  <c r="I1732" i="13" s="1"/>
  <c r="H1731" i="13"/>
  <c r="I1731" i="13" s="1"/>
  <c r="H1730" i="13"/>
  <c r="I1730" i="13" s="1"/>
  <c r="H1729" i="13"/>
  <c r="I1729" i="13" s="1"/>
  <c r="H1728" i="13"/>
  <c r="I1728" i="13" s="1"/>
  <c r="H1727" i="13"/>
  <c r="I1727" i="13" s="1"/>
  <c r="H1726" i="13"/>
  <c r="I1726" i="13" s="1"/>
  <c r="H1725" i="13"/>
  <c r="I1725" i="13" s="1"/>
  <c r="H1724" i="13"/>
  <c r="I1724" i="13" s="1"/>
  <c r="H1723" i="13"/>
  <c r="I1723" i="13" s="1"/>
  <c r="H1722" i="13"/>
  <c r="I1722" i="13" s="1"/>
  <c r="H1721" i="13"/>
  <c r="I1721" i="13" s="1"/>
  <c r="H1720" i="13"/>
  <c r="I1720" i="13" s="1"/>
  <c r="H1719" i="13"/>
  <c r="I1719" i="13" s="1"/>
  <c r="H1718" i="13"/>
  <c r="I1718" i="13" s="1"/>
  <c r="H1717" i="13"/>
  <c r="I1717" i="13" s="1"/>
  <c r="H1716" i="13"/>
  <c r="I1716" i="13" s="1"/>
  <c r="H1715" i="13"/>
  <c r="I1715" i="13" s="1"/>
  <c r="H1714" i="13"/>
  <c r="I1714" i="13" s="1"/>
  <c r="H1713" i="13"/>
  <c r="I1713" i="13" s="1"/>
  <c r="H1712" i="13"/>
  <c r="I1712" i="13" s="1"/>
  <c r="H1711" i="13"/>
  <c r="I1711" i="13" s="1"/>
  <c r="H1710" i="13"/>
  <c r="I1710" i="13" s="1"/>
  <c r="H1709" i="13"/>
  <c r="I1709" i="13" s="1"/>
  <c r="H1708" i="13"/>
  <c r="I1708" i="13" s="1"/>
  <c r="H1707" i="13"/>
  <c r="I1707" i="13" s="1"/>
  <c r="H1706" i="13"/>
  <c r="I1706" i="13" s="1"/>
  <c r="H1705" i="13"/>
  <c r="I1705" i="13" s="1"/>
  <c r="H1704" i="13"/>
  <c r="I1704" i="13" s="1"/>
  <c r="H1703" i="13"/>
  <c r="I1703" i="13" s="1"/>
  <c r="H1702" i="13"/>
  <c r="I1702" i="13" s="1"/>
  <c r="H1701" i="13"/>
  <c r="I1701" i="13" s="1"/>
  <c r="H1700" i="13"/>
  <c r="I1700" i="13" s="1"/>
  <c r="H1699" i="13"/>
  <c r="I1699" i="13" s="1"/>
  <c r="H1698" i="13"/>
  <c r="I1698" i="13" s="1"/>
  <c r="H1697" i="13"/>
  <c r="I1697" i="13" s="1"/>
  <c r="H1696" i="13"/>
  <c r="I1696" i="13" s="1"/>
  <c r="H1695" i="13"/>
  <c r="I1695" i="13" s="1"/>
  <c r="H1694" i="13"/>
  <c r="I1694" i="13" s="1"/>
  <c r="H1693" i="13"/>
  <c r="I1693" i="13" s="1"/>
  <c r="H1692" i="13"/>
  <c r="I1692" i="13" s="1"/>
  <c r="H1691" i="13"/>
  <c r="I1691" i="13" s="1"/>
  <c r="H1690" i="13"/>
  <c r="I1690" i="13" s="1"/>
  <c r="H1689" i="13"/>
  <c r="I1689" i="13" s="1"/>
  <c r="H1688" i="13"/>
  <c r="I1688" i="13" s="1"/>
  <c r="H1687" i="13"/>
  <c r="I1687" i="13" s="1"/>
  <c r="H1686" i="13"/>
  <c r="I1686" i="13" s="1"/>
  <c r="H1685" i="13"/>
  <c r="I1685" i="13" s="1"/>
  <c r="H1684" i="13"/>
  <c r="I1684" i="13" s="1"/>
  <c r="H1683" i="13"/>
  <c r="I1683" i="13" s="1"/>
  <c r="H1682" i="13"/>
  <c r="I1682" i="13" s="1"/>
  <c r="H1681" i="13"/>
  <c r="I1681" i="13" s="1"/>
  <c r="H1680" i="13"/>
  <c r="I1680" i="13" s="1"/>
  <c r="H1679" i="13"/>
  <c r="I1679" i="13" s="1"/>
  <c r="H1678" i="13"/>
  <c r="I1678" i="13" s="1"/>
  <c r="H1677" i="13"/>
  <c r="I1677" i="13" s="1"/>
  <c r="H1676" i="13"/>
  <c r="I1676" i="13" s="1"/>
  <c r="H1675" i="13"/>
  <c r="I1675" i="13" s="1"/>
  <c r="H1674" i="13"/>
  <c r="I1674" i="13" s="1"/>
  <c r="H1673" i="13"/>
  <c r="I1673" i="13" s="1"/>
  <c r="H1672" i="13"/>
  <c r="I1672" i="13" s="1"/>
  <c r="H1671" i="13"/>
  <c r="I1671" i="13" s="1"/>
  <c r="H1670" i="13"/>
  <c r="I1670" i="13" s="1"/>
  <c r="H1669" i="13"/>
  <c r="I1669" i="13" s="1"/>
  <c r="H1668" i="13"/>
  <c r="I1668" i="13" s="1"/>
  <c r="H1667" i="13"/>
  <c r="I1667" i="13" s="1"/>
  <c r="H1666" i="13"/>
  <c r="I1666" i="13" s="1"/>
  <c r="H1665" i="13"/>
  <c r="I1665" i="13" s="1"/>
  <c r="H1664" i="13"/>
  <c r="I1664" i="13" s="1"/>
  <c r="H1663" i="13"/>
  <c r="I1663" i="13" s="1"/>
  <c r="H1662" i="13"/>
  <c r="I1662" i="13" s="1"/>
  <c r="H1661" i="13"/>
  <c r="I1661" i="13" s="1"/>
  <c r="H1660" i="13"/>
  <c r="I1660" i="13" s="1"/>
  <c r="H1659" i="13"/>
  <c r="I1659" i="13" s="1"/>
  <c r="H1658" i="13"/>
  <c r="I1658" i="13" s="1"/>
  <c r="H1657" i="13"/>
  <c r="I1657" i="13" s="1"/>
  <c r="H1656" i="13"/>
  <c r="I1656" i="13" s="1"/>
  <c r="H1655" i="13"/>
  <c r="I1655" i="13" s="1"/>
  <c r="H1654" i="13"/>
  <c r="I1654" i="13" s="1"/>
  <c r="H1653" i="13"/>
  <c r="I1653" i="13" s="1"/>
  <c r="H1652" i="13"/>
  <c r="I1652" i="13" s="1"/>
  <c r="H1651" i="13"/>
  <c r="I1651" i="13" s="1"/>
  <c r="H1650" i="13"/>
  <c r="I1650" i="13" s="1"/>
  <c r="H1649" i="13"/>
  <c r="I1649" i="13" s="1"/>
  <c r="H1648" i="13"/>
  <c r="I1648" i="13" s="1"/>
  <c r="H1647" i="13"/>
  <c r="I1647" i="13" s="1"/>
  <c r="H1646" i="13"/>
  <c r="I1646" i="13" s="1"/>
  <c r="H1645" i="13"/>
  <c r="I1645" i="13" s="1"/>
  <c r="H1644" i="13"/>
  <c r="I1644" i="13" s="1"/>
  <c r="H1643" i="13"/>
  <c r="I1643" i="13" s="1"/>
  <c r="H1642" i="13"/>
  <c r="I1642" i="13" s="1"/>
  <c r="H1641" i="13"/>
  <c r="I1641" i="13" s="1"/>
  <c r="H1640" i="13"/>
  <c r="I1640" i="13" s="1"/>
  <c r="H1639" i="13"/>
  <c r="I1639" i="13" s="1"/>
  <c r="H1638" i="13"/>
  <c r="I1638" i="13" s="1"/>
  <c r="H1637" i="13"/>
  <c r="I1637" i="13" s="1"/>
  <c r="H1636" i="13"/>
  <c r="I1636" i="13" s="1"/>
  <c r="H1635" i="13"/>
  <c r="I1635" i="13" s="1"/>
  <c r="H1634" i="13"/>
  <c r="I1634" i="13" s="1"/>
  <c r="H1633" i="13"/>
  <c r="I1633" i="13" s="1"/>
  <c r="H1632" i="13"/>
  <c r="I1632" i="13" s="1"/>
  <c r="H1631" i="13"/>
  <c r="I1631" i="13" s="1"/>
  <c r="H1630" i="13"/>
  <c r="I1630" i="13" s="1"/>
  <c r="H1629" i="13"/>
  <c r="I1629" i="13" s="1"/>
  <c r="H1628" i="13"/>
  <c r="I1628" i="13" s="1"/>
  <c r="H1627" i="13"/>
  <c r="I1627" i="13" s="1"/>
  <c r="H1626" i="13"/>
  <c r="I1626" i="13" s="1"/>
  <c r="H1625" i="13"/>
  <c r="I1625" i="13" s="1"/>
  <c r="H1624" i="13"/>
  <c r="I1624" i="13" s="1"/>
  <c r="H1623" i="13"/>
  <c r="I1623" i="13" s="1"/>
  <c r="H1622" i="13"/>
  <c r="I1622" i="13" s="1"/>
  <c r="H1621" i="13"/>
  <c r="I1621" i="13" s="1"/>
  <c r="H1620" i="13"/>
  <c r="I1620" i="13" s="1"/>
  <c r="H1619" i="13"/>
  <c r="I1619" i="13" s="1"/>
  <c r="H1618" i="13"/>
  <c r="I1618" i="13" s="1"/>
  <c r="H1617" i="13"/>
  <c r="I1617" i="13" s="1"/>
  <c r="H1616" i="13"/>
  <c r="I1616" i="13" s="1"/>
  <c r="H1615" i="13"/>
  <c r="I1615" i="13" s="1"/>
  <c r="H1614" i="13"/>
  <c r="I1614" i="13" s="1"/>
  <c r="H1613" i="13"/>
  <c r="I1613" i="13" s="1"/>
  <c r="H1612" i="13"/>
  <c r="I1612" i="13" s="1"/>
  <c r="H1611" i="13"/>
  <c r="I1611" i="13" s="1"/>
  <c r="H1610" i="13"/>
  <c r="I1610" i="13" s="1"/>
  <c r="H1609" i="13"/>
  <c r="I1609" i="13" s="1"/>
  <c r="H1608" i="13"/>
  <c r="I1608" i="13" s="1"/>
  <c r="H1607" i="13"/>
  <c r="I1607" i="13" s="1"/>
  <c r="H1606" i="13"/>
  <c r="I1606" i="13" s="1"/>
  <c r="H1605" i="13"/>
  <c r="I1605" i="13" s="1"/>
  <c r="H1604" i="13"/>
  <c r="I1604" i="13" s="1"/>
  <c r="H1603" i="13"/>
  <c r="I1603" i="13" s="1"/>
  <c r="H1602" i="13"/>
  <c r="I1602" i="13" s="1"/>
  <c r="H1601" i="13"/>
  <c r="I1601" i="13" s="1"/>
  <c r="H1600" i="13"/>
  <c r="I1600" i="13" s="1"/>
  <c r="H1599" i="13"/>
  <c r="I1599" i="13" s="1"/>
  <c r="H1598" i="13"/>
  <c r="I1598" i="13" s="1"/>
  <c r="H1597" i="13"/>
  <c r="I1597" i="13" s="1"/>
  <c r="H1596" i="13"/>
  <c r="I1596" i="13" s="1"/>
  <c r="H1595" i="13"/>
  <c r="I1595" i="13" s="1"/>
  <c r="H1594" i="13"/>
  <c r="I1594" i="13" s="1"/>
  <c r="H1593" i="13"/>
  <c r="I1593" i="13" s="1"/>
  <c r="H1592" i="13"/>
  <c r="I1592" i="13" s="1"/>
  <c r="H1591" i="13"/>
  <c r="I1591" i="13" s="1"/>
  <c r="H1590" i="13"/>
  <c r="I1590" i="13" s="1"/>
  <c r="H1589" i="13"/>
  <c r="I1589" i="13" s="1"/>
  <c r="H1588" i="13"/>
  <c r="I1588" i="13" s="1"/>
  <c r="H1587" i="13"/>
  <c r="I1587" i="13" s="1"/>
  <c r="H1586" i="13"/>
  <c r="I1586" i="13" s="1"/>
  <c r="H1585" i="13"/>
  <c r="I1585" i="13" s="1"/>
  <c r="H1584" i="13"/>
  <c r="I1584" i="13" s="1"/>
  <c r="H1583" i="13"/>
  <c r="I1583" i="13" s="1"/>
  <c r="H1582" i="13"/>
  <c r="I1582" i="13" s="1"/>
  <c r="H1581" i="13"/>
  <c r="I1581" i="13" s="1"/>
  <c r="H1580" i="13"/>
  <c r="I1580" i="13" s="1"/>
  <c r="H1579" i="13"/>
  <c r="I1579" i="13" s="1"/>
  <c r="H1578" i="13"/>
  <c r="I1578" i="13" s="1"/>
  <c r="H1577" i="13"/>
  <c r="I1577" i="13" s="1"/>
  <c r="H1576" i="13"/>
  <c r="I1576" i="13" s="1"/>
  <c r="H1575" i="13"/>
  <c r="I1575" i="13" s="1"/>
  <c r="H1574" i="13"/>
  <c r="I1574" i="13" s="1"/>
  <c r="H1573" i="13"/>
  <c r="I1573" i="13" s="1"/>
  <c r="H1572" i="13"/>
  <c r="I1572" i="13" s="1"/>
  <c r="H1571" i="13"/>
  <c r="I1571" i="13" s="1"/>
  <c r="H1570" i="13"/>
  <c r="I1570" i="13" s="1"/>
  <c r="H1569" i="13"/>
  <c r="I1569" i="13" s="1"/>
  <c r="H1568" i="13"/>
  <c r="I1568" i="13" s="1"/>
  <c r="H1567" i="13"/>
  <c r="I1567" i="13" s="1"/>
  <c r="H1566" i="13"/>
  <c r="I1566" i="13" s="1"/>
  <c r="H1565" i="13"/>
  <c r="I1565" i="13" s="1"/>
  <c r="H1564" i="13"/>
  <c r="I1564" i="13" s="1"/>
  <c r="H1563" i="13"/>
  <c r="I1563" i="13" s="1"/>
  <c r="H1562" i="13"/>
  <c r="I1562" i="13" s="1"/>
  <c r="H1561" i="13"/>
  <c r="I1561" i="13" s="1"/>
  <c r="H1560" i="13"/>
  <c r="I1560" i="13" s="1"/>
  <c r="H1559" i="13"/>
  <c r="I1559" i="13" s="1"/>
  <c r="H1558" i="13"/>
  <c r="I1558" i="13" s="1"/>
  <c r="H1557" i="13"/>
  <c r="I1557" i="13" s="1"/>
  <c r="H1556" i="13"/>
  <c r="I1556" i="13" s="1"/>
  <c r="H1555" i="13"/>
  <c r="I1555" i="13" s="1"/>
  <c r="H1554" i="13"/>
  <c r="I1554" i="13" s="1"/>
  <c r="H1553" i="13"/>
  <c r="I1553" i="13" s="1"/>
  <c r="H1552" i="13"/>
  <c r="I1552" i="13" s="1"/>
  <c r="H1551" i="13"/>
  <c r="I1551" i="13" s="1"/>
  <c r="H1550" i="13"/>
  <c r="I1550" i="13" s="1"/>
  <c r="H1549" i="13"/>
  <c r="I1549" i="13" s="1"/>
  <c r="H1548" i="13"/>
  <c r="I1548" i="13" s="1"/>
  <c r="H1547" i="13"/>
  <c r="I1547" i="13" s="1"/>
  <c r="H1546" i="13"/>
  <c r="I1546" i="13" s="1"/>
  <c r="H1545" i="13"/>
  <c r="I1545" i="13" s="1"/>
  <c r="H1544" i="13"/>
  <c r="I1544" i="13" s="1"/>
  <c r="H1543" i="13"/>
  <c r="I1543" i="13" s="1"/>
  <c r="H1542" i="13"/>
  <c r="I1542" i="13" s="1"/>
  <c r="H1541" i="13"/>
  <c r="I1541" i="13" s="1"/>
  <c r="H1540" i="13"/>
  <c r="I1540" i="13" s="1"/>
  <c r="H1539" i="13"/>
  <c r="I1539" i="13" s="1"/>
  <c r="H1538" i="13"/>
  <c r="I1538" i="13" s="1"/>
  <c r="H1537" i="13"/>
  <c r="I1537" i="13" s="1"/>
  <c r="H1536" i="13"/>
  <c r="I1536" i="13" s="1"/>
  <c r="H1535" i="13"/>
  <c r="I1535" i="13" s="1"/>
  <c r="H1534" i="13"/>
  <c r="I1534" i="13" s="1"/>
  <c r="H1533" i="13"/>
  <c r="I1533" i="13" s="1"/>
  <c r="H1532" i="13"/>
  <c r="I1532" i="13" s="1"/>
  <c r="H1531" i="13"/>
  <c r="I1531" i="13" s="1"/>
  <c r="H1530" i="13"/>
  <c r="I1530" i="13" s="1"/>
  <c r="H1529" i="13"/>
  <c r="I1529" i="13" s="1"/>
  <c r="H1528" i="13"/>
  <c r="I1528" i="13" s="1"/>
  <c r="H1527" i="13"/>
  <c r="I1527" i="13" s="1"/>
  <c r="H1526" i="13"/>
  <c r="I1526" i="13" s="1"/>
  <c r="H1525" i="13"/>
  <c r="I1525" i="13" s="1"/>
  <c r="H1524" i="13"/>
  <c r="I1524" i="13" s="1"/>
  <c r="H1523" i="13"/>
  <c r="I1523" i="13" s="1"/>
  <c r="H1522" i="13"/>
  <c r="I1522" i="13" s="1"/>
  <c r="H1521" i="13"/>
  <c r="I1521" i="13" s="1"/>
  <c r="H1520" i="13"/>
  <c r="I1520" i="13" s="1"/>
  <c r="H1519" i="13"/>
  <c r="I1519" i="13" s="1"/>
  <c r="H1518" i="13"/>
  <c r="I1518" i="13" s="1"/>
  <c r="H1517" i="13"/>
  <c r="I1517" i="13" s="1"/>
  <c r="H1516" i="13"/>
  <c r="I1516" i="13" s="1"/>
  <c r="H1515" i="13"/>
  <c r="I1515" i="13" s="1"/>
  <c r="H1514" i="13"/>
  <c r="I1514" i="13" s="1"/>
  <c r="H1513" i="13"/>
  <c r="I1513" i="13" s="1"/>
  <c r="H1512" i="13"/>
  <c r="I1512" i="13" s="1"/>
  <c r="H1511" i="13"/>
  <c r="I1511" i="13" s="1"/>
  <c r="H1510" i="13"/>
  <c r="I1510" i="13" s="1"/>
  <c r="H1509" i="13"/>
  <c r="I1509" i="13" s="1"/>
  <c r="H1508" i="13"/>
  <c r="I1508" i="13" s="1"/>
  <c r="H1507" i="13"/>
  <c r="I1507" i="13" s="1"/>
  <c r="H1506" i="13"/>
  <c r="I1506" i="13" s="1"/>
  <c r="H1505" i="13"/>
  <c r="I1505" i="13" s="1"/>
  <c r="H1504" i="13"/>
  <c r="I1504" i="13" s="1"/>
  <c r="H1503" i="13"/>
  <c r="I1503" i="13" s="1"/>
  <c r="H1502" i="13"/>
  <c r="I1502" i="13" s="1"/>
  <c r="H1501" i="13"/>
  <c r="I1501" i="13" s="1"/>
  <c r="H1500" i="13"/>
  <c r="I1500" i="13" s="1"/>
  <c r="H1499" i="13"/>
  <c r="I1499" i="13" s="1"/>
  <c r="H1498" i="13"/>
  <c r="I1498" i="13" s="1"/>
  <c r="H1497" i="13"/>
  <c r="I1497" i="13" s="1"/>
  <c r="H1496" i="13"/>
  <c r="I1496" i="13" s="1"/>
  <c r="H1495" i="13"/>
  <c r="I1495" i="13" s="1"/>
  <c r="H1494" i="13"/>
  <c r="I1494" i="13" s="1"/>
  <c r="H1493" i="13"/>
  <c r="I1493" i="13" s="1"/>
  <c r="H1492" i="13"/>
  <c r="I1492" i="13" s="1"/>
  <c r="H1491" i="13"/>
  <c r="I1491" i="13" s="1"/>
  <c r="H1490" i="13"/>
  <c r="I1490" i="13" s="1"/>
  <c r="H1489" i="13"/>
  <c r="I1489" i="13" s="1"/>
  <c r="H1488" i="13"/>
  <c r="I1488" i="13" s="1"/>
  <c r="H1487" i="13"/>
  <c r="I1487" i="13" s="1"/>
  <c r="H1486" i="13"/>
  <c r="I1486" i="13" s="1"/>
  <c r="H1485" i="13"/>
  <c r="I1485" i="13" s="1"/>
  <c r="H1484" i="13"/>
  <c r="I1484" i="13" s="1"/>
  <c r="H1483" i="13"/>
  <c r="I1483" i="13" s="1"/>
  <c r="H1482" i="13"/>
  <c r="I1482" i="13" s="1"/>
  <c r="H1481" i="13"/>
  <c r="I1481" i="13" s="1"/>
  <c r="H1480" i="13"/>
  <c r="I1480" i="13" s="1"/>
  <c r="H1479" i="13"/>
  <c r="I1479" i="13" s="1"/>
  <c r="H1478" i="13"/>
  <c r="I1478" i="13" s="1"/>
  <c r="H1477" i="13"/>
  <c r="I1477" i="13" s="1"/>
  <c r="H1476" i="13"/>
  <c r="I1476" i="13" s="1"/>
  <c r="H1475" i="13"/>
  <c r="I1475" i="13" s="1"/>
  <c r="H1474" i="13"/>
  <c r="I1474" i="13" s="1"/>
  <c r="H1473" i="13"/>
  <c r="I1473" i="13" s="1"/>
  <c r="H1472" i="13"/>
  <c r="I1472" i="13" s="1"/>
  <c r="H1471" i="13"/>
  <c r="I1471" i="13" s="1"/>
  <c r="H1470" i="13"/>
  <c r="I1470" i="13" s="1"/>
  <c r="H1469" i="13"/>
  <c r="I1469" i="13" s="1"/>
  <c r="H1468" i="13"/>
  <c r="I1468" i="13" s="1"/>
  <c r="H1467" i="13"/>
  <c r="I1467" i="13" s="1"/>
  <c r="H1466" i="13"/>
  <c r="I1466" i="13" s="1"/>
  <c r="H1465" i="13"/>
  <c r="I1465" i="13" s="1"/>
  <c r="H1464" i="13"/>
  <c r="I1464" i="13" s="1"/>
  <c r="H1463" i="13"/>
  <c r="I1463" i="13" s="1"/>
  <c r="H1462" i="13"/>
  <c r="I1462" i="13" s="1"/>
  <c r="H1461" i="13"/>
  <c r="I1461" i="13" s="1"/>
  <c r="H1460" i="13"/>
  <c r="I1460" i="13" s="1"/>
  <c r="H1459" i="13"/>
  <c r="I1459" i="13" s="1"/>
  <c r="H1458" i="13"/>
  <c r="I1458" i="13" s="1"/>
  <c r="H1457" i="13"/>
  <c r="I1457" i="13" s="1"/>
  <c r="H1456" i="13"/>
  <c r="I1456" i="13" s="1"/>
  <c r="H1455" i="13"/>
  <c r="I1455" i="13" s="1"/>
  <c r="H1454" i="13"/>
  <c r="I1454" i="13" s="1"/>
  <c r="H1453" i="13"/>
  <c r="I1453" i="13" s="1"/>
  <c r="H1452" i="13"/>
  <c r="I1452" i="13" s="1"/>
  <c r="H1451" i="13"/>
  <c r="I1451" i="13" s="1"/>
  <c r="H1450" i="13"/>
  <c r="I1450" i="13" s="1"/>
  <c r="H1449" i="13"/>
  <c r="I1449" i="13" s="1"/>
  <c r="H1448" i="13"/>
  <c r="I1448" i="13" s="1"/>
  <c r="H1447" i="13"/>
  <c r="I1447" i="13" s="1"/>
  <c r="H1446" i="13"/>
  <c r="I1446" i="13" s="1"/>
  <c r="H1445" i="13"/>
  <c r="I1445" i="13" s="1"/>
  <c r="H1444" i="13"/>
  <c r="I1444" i="13" s="1"/>
  <c r="H1443" i="13"/>
  <c r="I1443" i="13" s="1"/>
  <c r="H1442" i="13"/>
  <c r="I1442" i="13" s="1"/>
  <c r="H1441" i="13"/>
  <c r="I1441" i="13" s="1"/>
  <c r="H1440" i="13"/>
  <c r="I1440" i="13" s="1"/>
  <c r="H1439" i="13"/>
  <c r="I1439" i="13" s="1"/>
  <c r="H1438" i="13"/>
  <c r="I1438" i="13" s="1"/>
  <c r="H1437" i="13"/>
  <c r="I1437" i="13" s="1"/>
  <c r="H1436" i="13"/>
  <c r="I1436" i="13" s="1"/>
  <c r="H1435" i="13"/>
  <c r="I1435" i="13" s="1"/>
  <c r="H1434" i="13"/>
  <c r="I1434" i="13" s="1"/>
  <c r="H1433" i="13"/>
  <c r="I1433" i="13" s="1"/>
  <c r="H1432" i="13"/>
  <c r="I1432" i="13" s="1"/>
  <c r="H1431" i="13"/>
  <c r="I1431" i="13" s="1"/>
  <c r="H1430" i="13"/>
  <c r="I1430" i="13" s="1"/>
  <c r="H1429" i="13"/>
  <c r="I1429" i="13" s="1"/>
  <c r="H1428" i="13"/>
  <c r="I1428" i="13" s="1"/>
  <c r="H1427" i="13"/>
  <c r="I1427" i="13" s="1"/>
  <c r="H1426" i="13"/>
  <c r="I1426" i="13" s="1"/>
  <c r="H1425" i="13"/>
  <c r="I1425" i="13" s="1"/>
  <c r="H1424" i="13"/>
  <c r="I1424" i="13" s="1"/>
  <c r="H1423" i="13"/>
  <c r="I1423" i="13" s="1"/>
  <c r="H1422" i="13"/>
  <c r="I1422" i="13" s="1"/>
  <c r="H1421" i="13"/>
  <c r="I1421" i="13" s="1"/>
  <c r="H1420" i="13"/>
  <c r="I1420" i="13" s="1"/>
  <c r="H1419" i="13"/>
  <c r="I1419" i="13" s="1"/>
  <c r="H1418" i="13"/>
  <c r="I1418" i="13" s="1"/>
  <c r="H1417" i="13"/>
  <c r="I1417" i="13" s="1"/>
  <c r="H1416" i="13"/>
  <c r="I1416" i="13" s="1"/>
  <c r="H1415" i="13"/>
  <c r="I1415" i="13" s="1"/>
  <c r="H1414" i="13"/>
  <c r="I1414" i="13" s="1"/>
  <c r="H1413" i="13"/>
  <c r="I1413" i="13" s="1"/>
  <c r="H1412" i="13"/>
  <c r="I1412" i="13" s="1"/>
  <c r="H1411" i="13"/>
  <c r="I1411" i="13" s="1"/>
  <c r="H1410" i="13"/>
  <c r="I1410" i="13" s="1"/>
  <c r="H1409" i="13"/>
  <c r="I1409" i="13" s="1"/>
  <c r="H1408" i="13"/>
  <c r="I1408" i="13" s="1"/>
  <c r="H1407" i="13"/>
  <c r="I1407" i="13" s="1"/>
  <c r="H1406" i="13"/>
  <c r="I1406" i="13" s="1"/>
  <c r="H1405" i="13"/>
  <c r="I1405" i="13" s="1"/>
  <c r="H1404" i="13"/>
  <c r="I1404" i="13" s="1"/>
  <c r="H1403" i="13"/>
  <c r="I1403" i="13" s="1"/>
  <c r="H1402" i="13"/>
  <c r="I1402" i="13" s="1"/>
  <c r="H1401" i="13"/>
  <c r="I1401" i="13" s="1"/>
  <c r="H1400" i="13"/>
  <c r="I1400" i="13" s="1"/>
  <c r="H1399" i="13"/>
  <c r="I1399" i="13" s="1"/>
  <c r="H1398" i="13"/>
  <c r="I1398" i="13" s="1"/>
  <c r="H1397" i="13"/>
  <c r="I1397" i="13" s="1"/>
  <c r="H1396" i="13"/>
  <c r="I1396" i="13" s="1"/>
  <c r="H1395" i="13"/>
  <c r="I1395" i="13" s="1"/>
  <c r="H1394" i="13"/>
  <c r="I1394" i="13" s="1"/>
  <c r="H1393" i="13"/>
  <c r="I1393" i="13" s="1"/>
  <c r="H1392" i="13"/>
  <c r="I1392" i="13" s="1"/>
  <c r="H1391" i="13"/>
  <c r="I1391" i="13" s="1"/>
  <c r="H1390" i="13"/>
  <c r="I1390" i="13" s="1"/>
  <c r="H1389" i="13"/>
  <c r="I1389" i="13" s="1"/>
  <c r="H1388" i="13"/>
  <c r="I1388" i="13" s="1"/>
  <c r="H1387" i="13"/>
  <c r="I1387" i="13" s="1"/>
  <c r="H1386" i="13"/>
  <c r="I1386" i="13" s="1"/>
  <c r="H1385" i="13"/>
  <c r="I1385" i="13" s="1"/>
  <c r="H1384" i="13"/>
  <c r="I1384" i="13" s="1"/>
  <c r="H1383" i="13"/>
  <c r="I1383" i="13" s="1"/>
  <c r="H1382" i="13"/>
  <c r="I1382" i="13" s="1"/>
  <c r="H1381" i="13"/>
  <c r="I1381" i="13" s="1"/>
  <c r="H1380" i="13"/>
  <c r="I1380" i="13" s="1"/>
  <c r="H1379" i="13"/>
  <c r="I1379" i="13" s="1"/>
  <c r="H1378" i="13"/>
  <c r="I1378" i="13" s="1"/>
  <c r="H1377" i="13"/>
  <c r="I1377" i="13" s="1"/>
  <c r="H1376" i="13"/>
  <c r="I1376" i="13" s="1"/>
  <c r="H1375" i="13"/>
  <c r="I1375" i="13" s="1"/>
  <c r="H1374" i="13"/>
  <c r="I1374" i="13" s="1"/>
  <c r="H1373" i="13"/>
  <c r="I1373" i="13" s="1"/>
  <c r="H1372" i="13"/>
  <c r="I1372" i="13" s="1"/>
  <c r="H1371" i="13"/>
  <c r="I1371" i="13" s="1"/>
  <c r="H1370" i="13"/>
  <c r="I1370" i="13" s="1"/>
  <c r="H1369" i="13"/>
  <c r="I1369" i="13" s="1"/>
  <c r="H1368" i="13"/>
  <c r="I1368" i="13" s="1"/>
  <c r="H1367" i="13"/>
  <c r="I1367" i="13" s="1"/>
  <c r="H1366" i="13"/>
  <c r="I1366" i="13" s="1"/>
  <c r="H1365" i="13"/>
  <c r="I1365" i="13" s="1"/>
  <c r="H1364" i="13"/>
  <c r="I1364" i="13" s="1"/>
  <c r="H1363" i="13"/>
  <c r="I1363" i="13" s="1"/>
  <c r="H1362" i="13"/>
  <c r="I1362" i="13" s="1"/>
  <c r="H1361" i="13"/>
  <c r="I1361" i="13" s="1"/>
  <c r="H1360" i="13"/>
  <c r="I1360" i="13" s="1"/>
  <c r="H1359" i="13"/>
  <c r="I1359" i="13" s="1"/>
  <c r="H1358" i="13"/>
  <c r="I1358" i="13" s="1"/>
  <c r="H1357" i="13"/>
  <c r="I1357" i="13" s="1"/>
  <c r="H1356" i="13"/>
  <c r="I1356" i="13" s="1"/>
  <c r="H1355" i="13"/>
  <c r="I1355" i="13" s="1"/>
  <c r="H1354" i="13"/>
  <c r="I1354" i="13" s="1"/>
  <c r="H1353" i="13"/>
  <c r="I1353" i="13" s="1"/>
  <c r="H1352" i="13"/>
  <c r="I1352" i="13" s="1"/>
  <c r="H1351" i="13"/>
  <c r="I1351" i="13" s="1"/>
  <c r="H1350" i="13"/>
  <c r="I1350" i="13" s="1"/>
  <c r="H1349" i="13"/>
  <c r="I1349" i="13" s="1"/>
  <c r="H1348" i="13"/>
  <c r="I1348" i="13" s="1"/>
  <c r="H1347" i="13"/>
  <c r="I1347" i="13" s="1"/>
  <c r="H1346" i="13"/>
  <c r="I1346" i="13" s="1"/>
  <c r="H1345" i="13"/>
  <c r="I1345" i="13" s="1"/>
  <c r="H1344" i="13"/>
  <c r="I1344" i="13" s="1"/>
  <c r="H1343" i="13"/>
  <c r="I1343" i="13" s="1"/>
  <c r="H1342" i="13"/>
  <c r="I1342" i="13" s="1"/>
  <c r="H1341" i="13"/>
  <c r="I1341" i="13" s="1"/>
  <c r="H1340" i="13"/>
  <c r="I1340" i="13" s="1"/>
  <c r="H1339" i="13"/>
  <c r="I1339" i="13" s="1"/>
  <c r="H1338" i="13"/>
  <c r="I1338" i="13" s="1"/>
  <c r="H1337" i="13"/>
  <c r="I1337" i="13" s="1"/>
  <c r="H1336" i="13"/>
  <c r="I1336" i="13" s="1"/>
  <c r="H1335" i="13"/>
  <c r="I1335" i="13" s="1"/>
  <c r="H1334" i="13"/>
  <c r="I1334" i="13" s="1"/>
  <c r="H1333" i="13"/>
  <c r="I1333" i="13" s="1"/>
  <c r="H1332" i="13"/>
  <c r="I1332" i="13" s="1"/>
  <c r="H1331" i="13"/>
  <c r="I1331" i="13" s="1"/>
  <c r="H1330" i="13"/>
  <c r="I1330" i="13" s="1"/>
  <c r="H1329" i="13"/>
  <c r="I1329" i="13" s="1"/>
  <c r="H1328" i="13"/>
  <c r="I1328" i="13" s="1"/>
  <c r="H1327" i="13"/>
  <c r="I1327" i="13" s="1"/>
  <c r="H1326" i="13"/>
  <c r="I1326" i="13" s="1"/>
  <c r="H1325" i="13"/>
  <c r="I1325" i="13" s="1"/>
  <c r="H1324" i="13"/>
  <c r="I1324" i="13" s="1"/>
  <c r="H1323" i="13"/>
  <c r="I1323" i="13" s="1"/>
  <c r="H1322" i="13"/>
  <c r="I1322" i="13" s="1"/>
  <c r="H1321" i="13"/>
  <c r="I1321" i="13" s="1"/>
  <c r="H1320" i="13"/>
  <c r="I1320" i="13" s="1"/>
  <c r="H1319" i="13"/>
  <c r="I1319" i="13" s="1"/>
  <c r="H1318" i="13"/>
  <c r="I1318" i="13" s="1"/>
  <c r="H1317" i="13"/>
  <c r="I1317" i="13" s="1"/>
  <c r="H1316" i="13"/>
  <c r="I1316" i="13" s="1"/>
  <c r="H1315" i="13"/>
  <c r="I1315" i="13" s="1"/>
  <c r="H1314" i="13"/>
  <c r="I1314" i="13" s="1"/>
  <c r="H1313" i="13"/>
  <c r="I1313" i="13" s="1"/>
  <c r="H1312" i="13"/>
  <c r="I1312" i="13" s="1"/>
  <c r="H1311" i="13"/>
  <c r="I1311" i="13" s="1"/>
  <c r="H1310" i="13"/>
  <c r="I1310" i="13" s="1"/>
  <c r="H1309" i="13"/>
  <c r="I1309" i="13" s="1"/>
  <c r="H1308" i="13"/>
  <c r="I1308" i="13" s="1"/>
  <c r="H1307" i="13"/>
  <c r="I1307" i="13" s="1"/>
  <c r="H1306" i="13"/>
  <c r="I1306" i="13" s="1"/>
  <c r="H1305" i="13"/>
  <c r="I1305" i="13" s="1"/>
  <c r="H1304" i="13"/>
  <c r="I1304" i="13" s="1"/>
  <c r="H1303" i="13"/>
  <c r="I1303" i="13" s="1"/>
  <c r="H1302" i="13"/>
  <c r="I1302" i="13" s="1"/>
  <c r="H1301" i="13"/>
  <c r="I1301" i="13" s="1"/>
  <c r="H1300" i="13"/>
  <c r="I1300" i="13" s="1"/>
  <c r="H1299" i="13"/>
  <c r="I1299" i="13" s="1"/>
  <c r="H1298" i="13"/>
  <c r="I1298" i="13" s="1"/>
  <c r="H1297" i="13"/>
  <c r="I1297" i="13" s="1"/>
  <c r="H1296" i="13"/>
  <c r="I1296" i="13" s="1"/>
  <c r="H1295" i="13"/>
  <c r="I1295" i="13" s="1"/>
  <c r="H1294" i="13"/>
  <c r="I1294" i="13" s="1"/>
  <c r="H1293" i="13"/>
  <c r="I1293" i="13" s="1"/>
  <c r="H1292" i="13"/>
  <c r="I1292" i="13" s="1"/>
  <c r="H1291" i="13"/>
  <c r="I1291" i="13" s="1"/>
  <c r="H1290" i="13"/>
  <c r="I1290" i="13" s="1"/>
  <c r="H1289" i="13"/>
  <c r="I1289" i="13" s="1"/>
  <c r="H1288" i="13"/>
  <c r="I1288" i="13" s="1"/>
  <c r="H1287" i="13"/>
  <c r="I1287" i="13" s="1"/>
  <c r="H1286" i="13"/>
  <c r="I1286" i="13" s="1"/>
  <c r="H1285" i="13"/>
  <c r="I1285" i="13" s="1"/>
  <c r="H1284" i="13"/>
  <c r="I1284" i="13" s="1"/>
  <c r="H1283" i="13"/>
  <c r="I1283" i="13" s="1"/>
  <c r="H1282" i="13"/>
  <c r="I1282" i="13" s="1"/>
  <c r="H1281" i="13"/>
  <c r="I1281" i="13" s="1"/>
  <c r="H1280" i="13"/>
  <c r="I1280" i="13" s="1"/>
  <c r="H1279" i="13"/>
  <c r="I1279" i="13" s="1"/>
  <c r="H1278" i="13"/>
  <c r="I1278" i="13" s="1"/>
  <c r="H1277" i="13"/>
  <c r="I1277" i="13" s="1"/>
  <c r="H1276" i="13"/>
  <c r="I1276" i="13" s="1"/>
  <c r="H1275" i="13"/>
  <c r="I1275" i="13" s="1"/>
  <c r="H1274" i="13"/>
  <c r="I1274" i="13" s="1"/>
  <c r="H1273" i="13"/>
  <c r="I1273" i="13" s="1"/>
  <c r="H1272" i="13"/>
  <c r="I1272" i="13" s="1"/>
  <c r="H1271" i="13"/>
  <c r="I1271" i="13" s="1"/>
  <c r="H1270" i="13"/>
  <c r="I1270" i="13" s="1"/>
  <c r="H1269" i="13"/>
  <c r="I1269" i="13" s="1"/>
  <c r="H1268" i="13"/>
  <c r="I1268" i="13" s="1"/>
  <c r="H1267" i="13"/>
  <c r="I1267" i="13" s="1"/>
  <c r="H1266" i="13"/>
  <c r="I1266" i="13" s="1"/>
  <c r="H1265" i="13"/>
  <c r="I1265" i="13" s="1"/>
  <c r="H1264" i="13"/>
  <c r="I1264" i="13" s="1"/>
  <c r="H1263" i="13"/>
  <c r="I1263" i="13" s="1"/>
  <c r="H1262" i="13"/>
  <c r="I1262" i="13" s="1"/>
  <c r="H1261" i="13"/>
  <c r="I1261" i="13" s="1"/>
  <c r="H1260" i="13"/>
  <c r="I1260" i="13" s="1"/>
  <c r="H1259" i="13"/>
  <c r="I1259" i="13" s="1"/>
  <c r="H1258" i="13"/>
  <c r="I1258" i="13" s="1"/>
  <c r="H1257" i="13"/>
  <c r="I1257" i="13" s="1"/>
  <c r="H1256" i="13"/>
  <c r="I1256" i="13" s="1"/>
  <c r="H1255" i="13"/>
  <c r="I1255" i="13" s="1"/>
  <c r="H1254" i="13"/>
  <c r="I1254" i="13" s="1"/>
  <c r="H1253" i="13"/>
  <c r="I1253" i="13" s="1"/>
  <c r="H1252" i="13"/>
  <c r="I1252" i="13" s="1"/>
  <c r="H1251" i="13"/>
  <c r="I1251" i="13" s="1"/>
  <c r="H1250" i="13"/>
  <c r="I1250" i="13" s="1"/>
  <c r="H1249" i="13"/>
  <c r="I1249" i="13" s="1"/>
  <c r="H1248" i="13"/>
  <c r="I1248" i="13" s="1"/>
  <c r="H1247" i="13"/>
  <c r="I1247" i="13" s="1"/>
  <c r="H1246" i="13"/>
  <c r="I1246" i="13" s="1"/>
  <c r="H1245" i="13"/>
  <c r="I1245" i="13" s="1"/>
  <c r="H1244" i="13"/>
  <c r="I1244" i="13" s="1"/>
  <c r="H1243" i="13"/>
  <c r="I1243" i="13" s="1"/>
  <c r="H1242" i="13"/>
  <c r="I1242" i="13" s="1"/>
  <c r="H1241" i="13"/>
  <c r="I1241" i="13" s="1"/>
  <c r="H1240" i="13"/>
  <c r="I1240" i="13" s="1"/>
  <c r="H1239" i="13"/>
  <c r="I1239" i="13" s="1"/>
  <c r="H1238" i="13"/>
  <c r="I1238" i="13" s="1"/>
  <c r="H1237" i="13"/>
  <c r="I1237" i="13" s="1"/>
  <c r="H1236" i="13"/>
  <c r="I1236" i="13" s="1"/>
  <c r="H1235" i="13"/>
  <c r="I1235" i="13" s="1"/>
  <c r="H1234" i="13"/>
  <c r="I1234" i="13" s="1"/>
  <c r="H1233" i="13"/>
  <c r="I1233" i="13" s="1"/>
  <c r="H1232" i="13"/>
  <c r="I1232" i="13" s="1"/>
  <c r="H1231" i="13"/>
  <c r="I1231" i="13" s="1"/>
  <c r="H1230" i="13"/>
  <c r="I1230" i="13" s="1"/>
  <c r="H1229" i="13"/>
  <c r="I1229" i="13" s="1"/>
  <c r="H1228" i="13"/>
  <c r="I1228" i="13" s="1"/>
  <c r="H1227" i="13"/>
  <c r="I1227" i="13" s="1"/>
  <c r="H1226" i="13"/>
  <c r="I1226" i="13" s="1"/>
  <c r="H1225" i="13"/>
  <c r="I1225" i="13" s="1"/>
  <c r="H1224" i="13"/>
  <c r="I1224" i="13" s="1"/>
  <c r="H1223" i="13"/>
  <c r="I1223" i="13" s="1"/>
  <c r="H1222" i="13"/>
  <c r="I1222" i="13" s="1"/>
  <c r="H1221" i="13"/>
  <c r="I1221" i="13" s="1"/>
  <c r="H1220" i="13"/>
  <c r="I1220" i="13" s="1"/>
  <c r="H1219" i="13"/>
  <c r="I1219" i="13" s="1"/>
  <c r="H1218" i="13"/>
  <c r="I1218" i="13" s="1"/>
  <c r="H1217" i="13"/>
  <c r="I1217" i="13" s="1"/>
  <c r="H1216" i="13"/>
  <c r="I1216" i="13" s="1"/>
  <c r="H1215" i="13"/>
  <c r="I1215" i="13" s="1"/>
  <c r="H1214" i="13"/>
  <c r="I1214" i="13" s="1"/>
  <c r="H1213" i="13"/>
  <c r="I1213" i="13" s="1"/>
  <c r="H1212" i="13"/>
  <c r="I1212" i="13" s="1"/>
  <c r="H1211" i="13"/>
  <c r="I1211" i="13" s="1"/>
  <c r="H1210" i="13"/>
  <c r="I1210" i="13" s="1"/>
  <c r="H1209" i="13"/>
  <c r="I1209" i="13" s="1"/>
  <c r="H1208" i="13"/>
  <c r="I1208" i="13" s="1"/>
  <c r="H1207" i="13"/>
  <c r="I1207" i="13" s="1"/>
  <c r="H1206" i="13"/>
  <c r="I1206" i="13" s="1"/>
  <c r="H1205" i="13"/>
  <c r="I1205" i="13" s="1"/>
  <c r="H1204" i="13"/>
  <c r="I1204" i="13" s="1"/>
  <c r="H1203" i="13"/>
  <c r="I1203" i="13" s="1"/>
  <c r="H1202" i="13"/>
  <c r="I1202" i="13" s="1"/>
  <c r="H1201" i="13"/>
  <c r="I1201" i="13" s="1"/>
  <c r="H1200" i="13"/>
  <c r="I1200" i="13" s="1"/>
  <c r="H1199" i="13"/>
  <c r="I1199" i="13" s="1"/>
  <c r="H1198" i="13"/>
  <c r="I1198" i="13" s="1"/>
  <c r="H1197" i="13"/>
  <c r="I1197" i="13" s="1"/>
  <c r="H1196" i="13"/>
  <c r="I1196" i="13" s="1"/>
  <c r="H1195" i="13"/>
  <c r="I1195" i="13" s="1"/>
  <c r="H1194" i="13"/>
  <c r="I1194" i="13" s="1"/>
  <c r="H1193" i="13"/>
  <c r="I1193" i="13" s="1"/>
  <c r="H1192" i="13"/>
  <c r="I1192" i="13" s="1"/>
  <c r="H1191" i="13"/>
  <c r="I1191" i="13" s="1"/>
  <c r="H1190" i="13"/>
  <c r="I1190" i="13" s="1"/>
  <c r="H1189" i="13"/>
  <c r="I1189" i="13" s="1"/>
  <c r="H1188" i="13"/>
  <c r="I1188" i="13" s="1"/>
  <c r="H1187" i="13"/>
  <c r="I1187" i="13" s="1"/>
  <c r="H1186" i="13"/>
  <c r="I1186" i="13" s="1"/>
  <c r="H1185" i="13"/>
  <c r="I1185" i="13" s="1"/>
  <c r="H1184" i="13"/>
  <c r="I1184" i="13" s="1"/>
  <c r="H1183" i="13"/>
  <c r="I1183" i="13" s="1"/>
  <c r="H1182" i="13"/>
  <c r="I1182" i="13" s="1"/>
  <c r="H1181" i="13"/>
  <c r="I1181" i="13" s="1"/>
  <c r="H1180" i="13"/>
  <c r="I1180" i="13" s="1"/>
  <c r="H1179" i="13"/>
  <c r="I1179" i="13" s="1"/>
  <c r="H1178" i="13"/>
  <c r="I1178" i="13" s="1"/>
  <c r="H1177" i="13"/>
  <c r="I1177" i="13" s="1"/>
  <c r="H1176" i="13"/>
  <c r="I1176" i="13" s="1"/>
  <c r="H1175" i="13"/>
  <c r="I1175" i="13" s="1"/>
  <c r="H1174" i="13"/>
  <c r="I1174" i="13" s="1"/>
  <c r="H1173" i="13"/>
  <c r="I1173" i="13" s="1"/>
  <c r="H1172" i="13"/>
  <c r="I1172" i="13" s="1"/>
  <c r="H1171" i="13"/>
  <c r="I1171" i="13" s="1"/>
  <c r="H1170" i="13"/>
  <c r="I1170" i="13" s="1"/>
  <c r="H1169" i="13"/>
  <c r="I1169" i="13" s="1"/>
  <c r="H1168" i="13"/>
  <c r="I1168" i="13" s="1"/>
  <c r="H1167" i="13"/>
  <c r="I1167" i="13" s="1"/>
  <c r="H1166" i="13"/>
  <c r="I1166" i="13" s="1"/>
  <c r="H1165" i="13"/>
  <c r="I1165" i="13" s="1"/>
  <c r="H1164" i="13"/>
  <c r="I1164" i="13" s="1"/>
  <c r="H1163" i="13"/>
  <c r="I1163" i="13" s="1"/>
  <c r="H1162" i="13"/>
  <c r="I1162" i="13" s="1"/>
  <c r="H1161" i="13"/>
  <c r="I1161" i="13" s="1"/>
  <c r="H1160" i="13"/>
  <c r="I1160" i="13" s="1"/>
  <c r="H1159" i="13"/>
  <c r="I1159" i="13" s="1"/>
  <c r="H1158" i="13"/>
  <c r="I1158" i="13" s="1"/>
  <c r="H1157" i="13"/>
  <c r="I1157" i="13" s="1"/>
  <c r="H1156" i="13"/>
  <c r="I1156" i="13" s="1"/>
  <c r="H1155" i="13"/>
  <c r="I1155" i="13" s="1"/>
  <c r="H1154" i="13"/>
  <c r="I1154" i="13" s="1"/>
  <c r="H1153" i="13"/>
  <c r="I1153" i="13" s="1"/>
  <c r="H1152" i="13"/>
  <c r="I1152" i="13" s="1"/>
  <c r="H1151" i="13"/>
  <c r="I1151" i="13" s="1"/>
  <c r="H1150" i="13"/>
  <c r="I1150" i="13" s="1"/>
  <c r="H1149" i="13"/>
  <c r="I1149" i="13" s="1"/>
  <c r="H1148" i="13"/>
  <c r="I1148" i="13" s="1"/>
  <c r="H1147" i="13"/>
  <c r="I1147" i="13" s="1"/>
  <c r="H1146" i="13"/>
  <c r="I1146" i="13" s="1"/>
  <c r="H1145" i="13"/>
  <c r="I1145" i="13" s="1"/>
  <c r="H1144" i="13"/>
  <c r="I1144" i="13" s="1"/>
  <c r="H1143" i="13"/>
  <c r="I1143" i="13" s="1"/>
  <c r="H1142" i="13"/>
  <c r="I1142" i="13" s="1"/>
  <c r="H1141" i="13"/>
  <c r="I1141" i="13" s="1"/>
  <c r="H1140" i="13"/>
  <c r="I1140" i="13" s="1"/>
  <c r="H1139" i="13"/>
  <c r="I1139" i="13" s="1"/>
  <c r="H1138" i="13"/>
  <c r="I1138" i="13" s="1"/>
  <c r="H1137" i="13"/>
  <c r="I1137" i="13" s="1"/>
  <c r="H1136" i="13"/>
  <c r="I1136" i="13" s="1"/>
  <c r="H1135" i="13"/>
  <c r="I1135" i="13" s="1"/>
  <c r="H1134" i="13"/>
  <c r="I1134" i="13" s="1"/>
  <c r="H1133" i="13"/>
  <c r="I1133" i="13" s="1"/>
  <c r="H1132" i="13"/>
  <c r="I1132" i="13" s="1"/>
  <c r="H1131" i="13"/>
  <c r="I1131" i="13" s="1"/>
  <c r="H1130" i="13"/>
  <c r="I1130" i="13" s="1"/>
  <c r="H1129" i="13"/>
  <c r="I1129" i="13" s="1"/>
  <c r="H1128" i="13"/>
  <c r="I1128" i="13" s="1"/>
  <c r="H1127" i="13"/>
  <c r="I1127" i="13" s="1"/>
  <c r="H1126" i="13"/>
  <c r="I1126" i="13" s="1"/>
  <c r="H1125" i="13"/>
  <c r="I1125" i="13" s="1"/>
  <c r="H1124" i="13"/>
  <c r="I1124" i="13" s="1"/>
  <c r="H1123" i="13"/>
  <c r="I1123" i="13" s="1"/>
  <c r="H1122" i="13"/>
  <c r="I1122" i="13" s="1"/>
  <c r="H1121" i="13"/>
  <c r="I1121" i="13" s="1"/>
  <c r="H1120" i="13"/>
  <c r="I1120" i="13" s="1"/>
  <c r="H1119" i="13"/>
  <c r="I1119" i="13" s="1"/>
  <c r="H1118" i="13"/>
  <c r="I1118" i="13" s="1"/>
  <c r="H1117" i="13"/>
  <c r="I1117" i="13" s="1"/>
  <c r="H1116" i="13"/>
  <c r="I1116" i="13" s="1"/>
  <c r="H1115" i="13"/>
  <c r="I1115" i="13" s="1"/>
  <c r="H1114" i="13"/>
  <c r="I1114" i="13" s="1"/>
  <c r="H1113" i="13"/>
  <c r="I1113" i="13" s="1"/>
  <c r="H1112" i="13"/>
  <c r="I1112" i="13" s="1"/>
  <c r="H1111" i="13"/>
  <c r="I1111" i="13" s="1"/>
  <c r="H1110" i="13"/>
  <c r="I1110" i="13" s="1"/>
  <c r="H1109" i="13"/>
  <c r="I1109" i="13" s="1"/>
  <c r="H1108" i="13"/>
  <c r="I1108" i="13" s="1"/>
  <c r="H1107" i="13"/>
  <c r="I1107" i="13" s="1"/>
  <c r="H1106" i="13"/>
  <c r="I1106" i="13" s="1"/>
  <c r="H1105" i="13"/>
  <c r="I1105" i="13" s="1"/>
  <c r="H1104" i="13"/>
  <c r="I1104" i="13" s="1"/>
  <c r="H1103" i="13"/>
  <c r="I1103" i="13" s="1"/>
  <c r="H1102" i="13"/>
  <c r="I1102" i="13" s="1"/>
  <c r="H1101" i="13"/>
  <c r="I1101" i="13" s="1"/>
  <c r="H1100" i="13"/>
  <c r="I1100" i="13" s="1"/>
  <c r="H1099" i="13"/>
  <c r="I1099" i="13" s="1"/>
  <c r="H1098" i="13"/>
  <c r="I1098" i="13" s="1"/>
  <c r="H1097" i="13"/>
  <c r="I1097" i="13" s="1"/>
  <c r="H1096" i="13"/>
  <c r="I1096" i="13" s="1"/>
  <c r="H1095" i="13"/>
  <c r="I1095" i="13" s="1"/>
  <c r="H1094" i="13"/>
  <c r="I1094" i="13" s="1"/>
  <c r="H1093" i="13"/>
  <c r="I1093" i="13" s="1"/>
  <c r="H1092" i="13"/>
  <c r="I1092" i="13" s="1"/>
  <c r="H1091" i="13"/>
  <c r="I1091" i="13" s="1"/>
  <c r="H1090" i="13"/>
  <c r="I1090" i="13" s="1"/>
  <c r="H1089" i="13"/>
  <c r="I1089" i="13" s="1"/>
  <c r="H1088" i="13"/>
  <c r="I1088" i="13" s="1"/>
  <c r="H1087" i="13"/>
  <c r="I1087" i="13" s="1"/>
  <c r="H1086" i="13"/>
  <c r="I1086" i="13" s="1"/>
  <c r="H1085" i="13"/>
  <c r="I1085" i="13" s="1"/>
  <c r="H1084" i="13"/>
  <c r="I1084" i="13" s="1"/>
  <c r="H1083" i="13"/>
  <c r="I1083" i="13" s="1"/>
  <c r="H1082" i="13"/>
  <c r="I1082" i="13" s="1"/>
  <c r="H1081" i="13"/>
  <c r="I1081" i="13" s="1"/>
  <c r="H1080" i="13"/>
  <c r="I1080" i="13" s="1"/>
  <c r="H1079" i="13"/>
  <c r="I1079" i="13" s="1"/>
  <c r="H1078" i="13"/>
  <c r="I1078" i="13" s="1"/>
  <c r="H1077" i="13"/>
  <c r="I1077" i="13" s="1"/>
  <c r="H1076" i="13"/>
  <c r="I1076" i="13" s="1"/>
  <c r="H1075" i="13"/>
  <c r="I1075" i="13" s="1"/>
  <c r="H1074" i="13"/>
  <c r="I1074" i="13" s="1"/>
  <c r="H1073" i="13"/>
  <c r="I1073" i="13" s="1"/>
  <c r="H1072" i="13"/>
  <c r="I1072" i="13" s="1"/>
  <c r="H1071" i="13"/>
  <c r="I1071" i="13" s="1"/>
  <c r="H1070" i="13"/>
  <c r="I1070" i="13" s="1"/>
  <c r="H1069" i="13"/>
  <c r="I1069" i="13" s="1"/>
  <c r="H1068" i="13"/>
  <c r="I1068" i="13" s="1"/>
  <c r="H1051" i="13"/>
  <c r="I1051" i="13" s="1"/>
  <c r="H1050" i="13"/>
  <c r="I1050" i="13" s="1"/>
  <c r="H1049" i="13"/>
  <c r="I1049" i="13" s="1"/>
  <c r="H1048" i="13"/>
  <c r="I1048" i="13" s="1"/>
  <c r="H1047" i="13"/>
  <c r="I1047" i="13" s="1"/>
  <c r="H1046" i="13"/>
  <c r="I1046" i="13" s="1"/>
  <c r="H1045" i="13"/>
  <c r="I1045" i="13" s="1"/>
  <c r="H1044" i="13"/>
  <c r="I1044" i="13" s="1"/>
  <c r="H1043" i="13"/>
  <c r="I1043" i="13" s="1"/>
  <c r="H1042" i="13"/>
  <c r="I1042" i="13" s="1"/>
  <c r="H1041" i="13"/>
  <c r="I1041" i="13" s="1"/>
  <c r="H1040" i="13"/>
  <c r="I1040" i="13" s="1"/>
  <c r="H1039" i="13"/>
  <c r="I1039" i="13" s="1"/>
  <c r="H1038" i="13"/>
  <c r="I1038" i="13" s="1"/>
  <c r="H1037" i="13"/>
  <c r="I1037" i="13" s="1"/>
  <c r="H1036" i="13"/>
  <c r="I1036" i="13" s="1"/>
  <c r="H1035" i="13"/>
  <c r="I1035" i="13" s="1"/>
  <c r="H1034" i="13"/>
  <c r="I1034" i="13" s="1"/>
  <c r="H1033" i="13"/>
  <c r="I1033" i="13" s="1"/>
  <c r="H1032" i="13"/>
  <c r="I1032" i="13" s="1"/>
  <c r="H1031" i="13"/>
  <c r="I1031" i="13" s="1"/>
  <c r="H1030" i="13"/>
  <c r="I1030" i="13" s="1"/>
  <c r="H1029" i="13"/>
  <c r="I1029" i="13" s="1"/>
  <c r="H1028" i="13"/>
  <c r="I1028" i="13" s="1"/>
  <c r="H1027" i="13"/>
  <c r="I1027" i="13" s="1"/>
  <c r="H1026" i="13"/>
  <c r="I1026" i="13" s="1"/>
  <c r="H1025" i="13"/>
  <c r="I1025" i="13" s="1"/>
  <c r="H1024" i="13"/>
  <c r="I1024" i="13" s="1"/>
  <c r="H1023" i="13"/>
  <c r="I1023" i="13" s="1"/>
  <c r="H1022" i="13"/>
  <c r="I1022" i="13" s="1"/>
  <c r="H1021" i="13"/>
  <c r="I1021" i="13" s="1"/>
  <c r="H1020" i="13"/>
  <c r="I1020" i="13" s="1"/>
  <c r="H1019" i="13"/>
  <c r="I1019" i="13" s="1"/>
  <c r="H1018" i="13"/>
  <c r="I1018" i="13" s="1"/>
  <c r="H1017" i="13"/>
  <c r="I1017" i="13" s="1"/>
  <c r="H1016" i="13"/>
  <c r="I1016" i="13" s="1"/>
  <c r="H1015" i="13"/>
  <c r="I1015" i="13" s="1"/>
  <c r="H1014" i="13"/>
  <c r="I1014" i="13" s="1"/>
  <c r="H1013" i="13"/>
  <c r="I1013" i="13" s="1"/>
  <c r="H1012" i="13"/>
  <c r="I1012" i="13" s="1"/>
  <c r="H1011" i="13"/>
  <c r="I1011" i="13" s="1"/>
  <c r="H1010" i="13"/>
  <c r="I1010" i="13" s="1"/>
  <c r="H1009" i="13"/>
  <c r="I1009" i="13" s="1"/>
  <c r="H1008" i="13"/>
  <c r="I1008" i="13" s="1"/>
  <c r="H1007" i="13"/>
  <c r="I1007" i="13" s="1"/>
  <c r="H1006" i="13"/>
  <c r="I1006" i="13" s="1"/>
  <c r="H1005" i="13"/>
  <c r="I1005" i="13" s="1"/>
  <c r="H1004" i="13"/>
  <c r="I1004" i="13" s="1"/>
  <c r="H1003" i="13"/>
  <c r="I1003" i="13" s="1"/>
  <c r="H1002" i="13"/>
  <c r="I1002" i="13" s="1"/>
  <c r="H1001" i="13"/>
  <c r="I1001" i="13" s="1"/>
  <c r="H1000" i="13"/>
  <c r="I1000" i="13" s="1"/>
  <c r="H999" i="13"/>
  <c r="I999" i="13" s="1"/>
  <c r="H998" i="13"/>
  <c r="I998" i="13" s="1"/>
  <c r="H997" i="13"/>
  <c r="I997" i="13" s="1"/>
  <c r="H996" i="13"/>
  <c r="I996" i="13" s="1"/>
  <c r="H995" i="13"/>
  <c r="I995" i="13" s="1"/>
  <c r="H994" i="13"/>
  <c r="I994" i="13" s="1"/>
  <c r="H993" i="13"/>
  <c r="I993" i="13" s="1"/>
  <c r="H992" i="13"/>
  <c r="I992" i="13" s="1"/>
  <c r="H991" i="13"/>
  <c r="I991" i="13" s="1"/>
  <c r="H990" i="13"/>
  <c r="I990" i="13" s="1"/>
  <c r="H989" i="13"/>
  <c r="I989" i="13" s="1"/>
  <c r="H988" i="13"/>
  <c r="I988" i="13" s="1"/>
  <c r="H987" i="13"/>
  <c r="I987" i="13" s="1"/>
  <c r="H986" i="13"/>
  <c r="I986" i="13" s="1"/>
  <c r="H985" i="13"/>
  <c r="I985" i="13" s="1"/>
  <c r="H984" i="13"/>
  <c r="I984" i="13" s="1"/>
  <c r="H983" i="13"/>
  <c r="I983" i="13" s="1"/>
  <c r="H982" i="13"/>
  <c r="I982" i="13" s="1"/>
  <c r="H981" i="13"/>
  <c r="I981" i="13" s="1"/>
  <c r="H980" i="13"/>
  <c r="I980" i="13" s="1"/>
  <c r="H979" i="13"/>
  <c r="I979" i="13" s="1"/>
  <c r="H978" i="13"/>
  <c r="I978" i="13" s="1"/>
  <c r="H977" i="13"/>
  <c r="I977" i="13" s="1"/>
  <c r="H976" i="13"/>
  <c r="I976" i="13" s="1"/>
  <c r="H975" i="13"/>
  <c r="I975" i="13" s="1"/>
  <c r="H974" i="13"/>
  <c r="I974" i="13" s="1"/>
  <c r="H973" i="13"/>
  <c r="I973" i="13" s="1"/>
  <c r="H972" i="13"/>
  <c r="I972" i="13" s="1"/>
  <c r="H971" i="13"/>
  <c r="I971" i="13" s="1"/>
  <c r="H970" i="13"/>
  <c r="I970" i="13" s="1"/>
  <c r="H969" i="13"/>
  <c r="I969" i="13" s="1"/>
  <c r="H968" i="13"/>
  <c r="I968" i="13" s="1"/>
  <c r="H967" i="13"/>
  <c r="I967" i="13" s="1"/>
  <c r="H966" i="13"/>
  <c r="I966" i="13" s="1"/>
  <c r="H965" i="13"/>
  <c r="I965" i="13" s="1"/>
  <c r="H964" i="13"/>
  <c r="I964" i="13" s="1"/>
  <c r="H963" i="13"/>
  <c r="I963" i="13" s="1"/>
  <c r="H962" i="13"/>
  <c r="I962" i="13" s="1"/>
  <c r="H961" i="13"/>
  <c r="I961" i="13" s="1"/>
  <c r="H960" i="13"/>
  <c r="I960" i="13" s="1"/>
  <c r="H959" i="13"/>
  <c r="I959" i="13" s="1"/>
  <c r="H958" i="13"/>
  <c r="I958" i="13" s="1"/>
  <c r="H957" i="13"/>
  <c r="I957" i="13" s="1"/>
  <c r="H956" i="13"/>
  <c r="I956" i="13" s="1"/>
  <c r="H955" i="13"/>
  <c r="I955" i="13" s="1"/>
  <c r="H954" i="13"/>
  <c r="I954" i="13" s="1"/>
  <c r="H953" i="13"/>
  <c r="I953" i="13" s="1"/>
  <c r="H952" i="13"/>
  <c r="I952" i="13" s="1"/>
  <c r="H951" i="13"/>
  <c r="I951" i="13" s="1"/>
  <c r="H950" i="13"/>
  <c r="I950" i="13" s="1"/>
  <c r="H949" i="13"/>
  <c r="I949" i="13" s="1"/>
  <c r="H948" i="13"/>
  <c r="I948" i="13" s="1"/>
  <c r="H947" i="13"/>
  <c r="I947" i="13" s="1"/>
  <c r="H946" i="13"/>
  <c r="I946" i="13" s="1"/>
  <c r="H945" i="13"/>
  <c r="I945" i="13" s="1"/>
  <c r="H944" i="13"/>
  <c r="I944" i="13" s="1"/>
  <c r="H943" i="13"/>
  <c r="I943" i="13" s="1"/>
  <c r="H942" i="13"/>
  <c r="I942" i="13" s="1"/>
  <c r="H941" i="13"/>
  <c r="I941" i="13" s="1"/>
  <c r="H940" i="13"/>
  <c r="I940" i="13" s="1"/>
  <c r="H939" i="13"/>
  <c r="I939" i="13" s="1"/>
  <c r="H938" i="13"/>
  <c r="I938" i="13" s="1"/>
  <c r="H937" i="13"/>
  <c r="I937" i="13" s="1"/>
  <c r="H936" i="13"/>
  <c r="I936" i="13" s="1"/>
  <c r="H935" i="13"/>
  <c r="I935" i="13" s="1"/>
  <c r="H934" i="13"/>
  <c r="I934" i="13" s="1"/>
  <c r="H933" i="13"/>
  <c r="I933" i="13" s="1"/>
  <c r="H932" i="13"/>
  <c r="I932" i="13" s="1"/>
  <c r="H931" i="13"/>
  <c r="I931" i="13" s="1"/>
  <c r="H930" i="13"/>
  <c r="I930" i="13" s="1"/>
  <c r="H929" i="13"/>
  <c r="I929" i="13" s="1"/>
  <c r="H928" i="13"/>
  <c r="I928" i="13" s="1"/>
  <c r="H927" i="13"/>
  <c r="I927" i="13" s="1"/>
  <c r="H926" i="13"/>
  <c r="I926" i="13" s="1"/>
  <c r="H925" i="13"/>
  <c r="I925" i="13" s="1"/>
  <c r="H924" i="13"/>
  <c r="I924" i="13" s="1"/>
  <c r="H923" i="13"/>
  <c r="I923" i="13" s="1"/>
  <c r="H922" i="13"/>
  <c r="I922" i="13" s="1"/>
  <c r="H921" i="13"/>
  <c r="I921" i="13" s="1"/>
  <c r="H920" i="13"/>
  <c r="I920" i="13" s="1"/>
  <c r="H919" i="13"/>
  <c r="I919" i="13" s="1"/>
  <c r="H918" i="13"/>
  <c r="I918" i="13" s="1"/>
  <c r="H917" i="13"/>
  <c r="I917" i="13" s="1"/>
  <c r="H916" i="13"/>
  <c r="I916" i="13" s="1"/>
  <c r="H915" i="13"/>
  <c r="I915" i="13" s="1"/>
  <c r="H914" i="13"/>
  <c r="I914" i="13" s="1"/>
  <c r="H913" i="13"/>
  <c r="I913" i="13" s="1"/>
  <c r="H912" i="13"/>
  <c r="I912" i="13" s="1"/>
  <c r="H911" i="13"/>
  <c r="I911" i="13" s="1"/>
  <c r="H910" i="13"/>
  <c r="I910" i="13" s="1"/>
  <c r="H909" i="13"/>
  <c r="I909" i="13" s="1"/>
  <c r="H908" i="13"/>
  <c r="I908" i="13" s="1"/>
  <c r="H907" i="13"/>
  <c r="I907" i="13" s="1"/>
  <c r="H906" i="13"/>
  <c r="I906" i="13" s="1"/>
  <c r="H905" i="13"/>
  <c r="I905" i="13" s="1"/>
  <c r="H904" i="13"/>
  <c r="I904" i="13" s="1"/>
  <c r="H903" i="13"/>
  <c r="I903" i="13" s="1"/>
  <c r="H902" i="13"/>
  <c r="I902" i="13" s="1"/>
  <c r="H901" i="13"/>
  <c r="I901" i="13" s="1"/>
  <c r="H900" i="13"/>
  <c r="I900" i="13" s="1"/>
  <c r="H899" i="13"/>
  <c r="I899" i="13" s="1"/>
  <c r="H898" i="13"/>
  <c r="I898" i="13" s="1"/>
  <c r="H897" i="13"/>
  <c r="I897" i="13" s="1"/>
  <c r="H896" i="13"/>
  <c r="I896" i="13" s="1"/>
  <c r="H895" i="13"/>
  <c r="I895" i="13" s="1"/>
  <c r="H894" i="13"/>
  <c r="I894" i="13" s="1"/>
  <c r="H893" i="13"/>
  <c r="I893" i="13" s="1"/>
  <c r="H892" i="13"/>
  <c r="I892" i="13" s="1"/>
  <c r="H891" i="13"/>
  <c r="I891" i="13" s="1"/>
  <c r="H890" i="13"/>
  <c r="I890" i="13" s="1"/>
  <c r="H889" i="13"/>
  <c r="I889" i="13" s="1"/>
  <c r="H888" i="13"/>
  <c r="I888" i="13" s="1"/>
  <c r="H887" i="13"/>
  <c r="I887" i="13" s="1"/>
  <c r="H886" i="13"/>
  <c r="I886" i="13" s="1"/>
  <c r="H885" i="13"/>
  <c r="I885" i="13" s="1"/>
  <c r="H884" i="13"/>
  <c r="I884" i="13" s="1"/>
  <c r="H883" i="13"/>
  <c r="I883" i="13" s="1"/>
  <c r="H882" i="13"/>
  <c r="I882" i="13" s="1"/>
  <c r="H881" i="13"/>
  <c r="I881" i="13" s="1"/>
  <c r="H880" i="13"/>
  <c r="I880" i="13" s="1"/>
  <c r="H879" i="13"/>
  <c r="I879" i="13" s="1"/>
  <c r="H878" i="13"/>
  <c r="I878" i="13" s="1"/>
  <c r="H877" i="13"/>
  <c r="I877" i="13" s="1"/>
  <c r="H876" i="13"/>
  <c r="I876" i="13" s="1"/>
  <c r="H875" i="13"/>
  <c r="I875" i="13" s="1"/>
  <c r="H874" i="13"/>
  <c r="I874" i="13" s="1"/>
  <c r="H873" i="13"/>
  <c r="I873" i="13" s="1"/>
  <c r="H872" i="13"/>
  <c r="I872" i="13" s="1"/>
  <c r="H871" i="13"/>
  <c r="I871" i="13" s="1"/>
  <c r="H870" i="13"/>
  <c r="I870" i="13" s="1"/>
  <c r="H869" i="13"/>
  <c r="I869" i="13" s="1"/>
  <c r="H868" i="13"/>
  <c r="I868" i="13" s="1"/>
  <c r="H867" i="13"/>
  <c r="I867" i="13" s="1"/>
  <c r="H866" i="13"/>
  <c r="I866" i="13" s="1"/>
  <c r="H865" i="13"/>
  <c r="I865" i="13" s="1"/>
  <c r="H864" i="13"/>
  <c r="I864" i="13" s="1"/>
  <c r="H863" i="13"/>
  <c r="I863" i="13" s="1"/>
  <c r="H862" i="13"/>
  <c r="I862" i="13" s="1"/>
  <c r="H861" i="13"/>
  <c r="I861" i="13" s="1"/>
  <c r="H860" i="13"/>
  <c r="I860" i="13" s="1"/>
  <c r="H859" i="13"/>
  <c r="I859" i="13" s="1"/>
  <c r="H858" i="13"/>
  <c r="I858" i="13" s="1"/>
  <c r="H857" i="13"/>
  <c r="I857" i="13" s="1"/>
  <c r="H856" i="13"/>
  <c r="I856" i="13" s="1"/>
  <c r="H855" i="13"/>
  <c r="I855" i="13" s="1"/>
  <c r="H854" i="13"/>
  <c r="I854" i="13" s="1"/>
  <c r="H853" i="13"/>
  <c r="I853" i="13" s="1"/>
  <c r="H852" i="13"/>
  <c r="I852" i="13" s="1"/>
  <c r="H851" i="13"/>
  <c r="I851" i="13" s="1"/>
  <c r="H850" i="13"/>
  <c r="I850" i="13" s="1"/>
  <c r="H849" i="13"/>
  <c r="I849" i="13" s="1"/>
  <c r="H848" i="13"/>
  <c r="I848" i="13" s="1"/>
  <c r="H847" i="13"/>
  <c r="I847" i="13" s="1"/>
  <c r="H846" i="13"/>
  <c r="I846" i="13" s="1"/>
  <c r="H845" i="13"/>
  <c r="I845" i="13" s="1"/>
  <c r="H844" i="13"/>
  <c r="I844" i="13" s="1"/>
  <c r="H843" i="13"/>
  <c r="I843" i="13" s="1"/>
  <c r="H842" i="13"/>
  <c r="I842" i="13" s="1"/>
  <c r="H841" i="13"/>
  <c r="I841" i="13" s="1"/>
  <c r="H840" i="13"/>
  <c r="I840" i="13" s="1"/>
  <c r="H839" i="13"/>
  <c r="I839" i="13" s="1"/>
  <c r="H838" i="13"/>
  <c r="I838" i="13" s="1"/>
  <c r="H837" i="13"/>
  <c r="I837" i="13" s="1"/>
  <c r="H836" i="13"/>
  <c r="I836" i="13" s="1"/>
  <c r="H835" i="13"/>
  <c r="I835" i="13" s="1"/>
  <c r="H834" i="13"/>
  <c r="I834" i="13" s="1"/>
  <c r="H833" i="13"/>
  <c r="I833" i="13" s="1"/>
  <c r="H832" i="13"/>
  <c r="I832" i="13" s="1"/>
  <c r="H831" i="13"/>
  <c r="I831" i="13" s="1"/>
  <c r="H830" i="13"/>
  <c r="I830" i="13" s="1"/>
  <c r="H829" i="13"/>
  <c r="I829" i="13" s="1"/>
  <c r="H828" i="13"/>
  <c r="I828" i="13" s="1"/>
  <c r="H827" i="13"/>
  <c r="I827" i="13" s="1"/>
  <c r="H826" i="13"/>
  <c r="I826" i="13" s="1"/>
  <c r="H825" i="13"/>
  <c r="I825" i="13" s="1"/>
  <c r="H824" i="13"/>
  <c r="I824" i="13" s="1"/>
  <c r="H823" i="13"/>
  <c r="I823" i="13" s="1"/>
  <c r="H822" i="13"/>
  <c r="I822" i="13" s="1"/>
  <c r="H821" i="13"/>
  <c r="I821" i="13" s="1"/>
  <c r="H820" i="13"/>
  <c r="I820" i="13" s="1"/>
  <c r="H819" i="13"/>
  <c r="I819" i="13" s="1"/>
  <c r="H818" i="13"/>
  <c r="I818" i="13" s="1"/>
  <c r="H817" i="13"/>
  <c r="I817" i="13" s="1"/>
  <c r="H816" i="13"/>
  <c r="I816" i="13" s="1"/>
  <c r="H815" i="13"/>
  <c r="I815" i="13" s="1"/>
  <c r="H814" i="13"/>
  <c r="I814" i="13" s="1"/>
  <c r="H813" i="13"/>
  <c r="I813" i="13" s="1"/>
  <c r="H812" i="13"/>
  <c r="I812" i="13" s="1"/>
  <c r="H811" i="13"/>
  <c r="I811" i="13" s="1"/>
  <c r="H810" i="13"/>
  <c r="I810" i="13" s="1"/>
  <c r="H809" i="13"/>
  <c r="I809" i="13" s="1"/>
  <c r="H808" i="13"/>
  <c r="I808" i="13" s="1"/>
  <c r="H807" i="13"/>
  <c r="I807" i="13" s="1"/>
  <c r="H806" i="13"/>
  <c r="I806" i="13" s="1"/>
  <c r="H805" i="13"/>
  <c r="I805" i="13" s="1"/>
  <c r="H804" i="13"/>
  <c r="I804" i="13" s="1"/>
  <c r="H803" i="13"/>
  <c r="I803" i="13" s="1"/>
  <c r="H802" i="13"/>
  <c r="I802" i="13" s="1"/>
  <c r="H801" i="13"/>
  <c r="I801" i="13" s="1"/>
  <c r="H800" i="13"/>
  <c r="I800" i="13" s="1"/>
  <c r="H799" i="13"/>
  <c r="I799" i="13" s="1"/>
  <c r="H798" i="13"/>
  <c r="I798" i="13" s="1"/>
  <c r="H797" i="13"/>
  <c r="I797" i="13" s="1"/>
  <c r="H796" i="13"/>
  <c r="I796" i="13" s="1"/>
  <c r="H795" i="13"/>
  <c r="I795" i="13" s="1"/>
  <c r="H794" i="13"/>
  <c r="I794" i="13" s="1"/>
  <c r="H793" i="13"/>
  <c r="I793" i="13" s="1"/>
  <c r="H792" i="13"/>
  <c r="I792" i="13" s="1"/>
  <c r="H791" i="13"/>
  <c r="I791" i="13" s="1"/>
  <c r="H790" i="13"/>
  <c r="I790" i="13" s="1"/>
  <c r="H789" i="13"/>
  <c r="I789" i="13" s="1"/>
  <c r="H788" i="13"/>
  <c r="I788" i="13" s="1"/>
  <c r="H787" i="13"/>
  <c r="I787" i="13" s="1"/>
  <c r="H786" i="13"/>
  <c r="I786" i="13" s="1"/>
  <c r="H785" i="13"/>
  <c r="I785" i="13" s="1"/>
  <c r="H784" i="13"/>
  <c r="I784" i="13" s="1"/>
  <c r="H783" i="13"/>
  <c r="I783" i="13" s="1"/>
  <c r="H782" i="13"/>
  <c r="I782" i="13" s="1"/>
  <c r="H781" i="13"/>
  <c r="I781" i="13" s="1"/>
  <c r="H780" i="13"/>
  <c r="I780" i="13" s="1"/>
  <c r="H779" i="13"/>
  <c r="I779" i="13" s="1"/>
  <c r="H778" i="13"/>
  <c r="I778" i="13" s="1"/>
  <c r="H777" i="13"/>
  <c r="I777" i="13" s="1"/>
  <c r="H776" i="13"/>
  <c r="I776" i="13" s="1"/>
  <c r="H775" i="13"/>
  <c r="I775" i="13" s="1"/>
  <c r="H774" i="13"/>
  <c r="I774" i="13" s="1"/>
  <c r="H773" i="13"/>
  <c r="I773" i="13" s="1"/>
  <c r="H772" i="13"/>
  <c r="I772" i="13" s="1"/>
  <c r="H771" i="13"/>
  <c r="I771" i="13" s="1"/>
  <c r="H770" i="13"/>
  <c r="I770" i="13" s="1"/>
  <c r="H769" i="13"/>
  <c r="I769" i="13" s="1"/>
  <c r="H768" i="13"/>
  <c r="I768" i="13" s="1"/>
  <c r="H767" i="13"/>
  <c r="I767" i="13" s="1"/>
  <c r="H766" i="13"/>
  <c r="I766" i="13" s="1"/>
  <c r="H765" i="13"/>
  <c r="I765" i="13" s="1"/>
  <c r="H764" i="13"/>
  <c r="I764" i="13" s="1"/>
  <c r="H763" i="13"/>
  <c r="I763" i="13" s="1"/>
  <c r="H762" i="13"/>
  <c r="I762" i="13" s="1"/>
  <c r="H761" i="13"/>
  <c r="I761" i="13" s="1"/>
  <c r="H760" i="13"/>
  <c r="I760" i="13" s="1"/>
  <c r="H759" i="13"/>
  <c r="I759" i="13" s="1"/>
  <c r="H758" i="13"/>
  <c r="I758" i="13" s="1"/>
  <c r="H757" i="13"/>
  <c r="I757" i="13" s="1"/>
  <c r="H756" i="13"/>
  <c r="I756" i="13" s="1"/>
  <c r="H755" i="13"/>
  <c r="I755" i="13" s="1"/>
  <c r="H754" i="13"/>
  <c r="I754" i="13" s="1"/>
  <c r="H753" i="13"/>
  <c r="I753" i="13" s="1"/>
  <c r="H752" i="13"/>
  <c r="I752" i="13" s="1"/>
  <c r="H751" i="13"/>
  <c r="I751" i="13" s="1"/>
  <c r="H750" i="13"/>
  <c r="I750" i="13" s="1"/>
  <c r="H749" i="13"/>
  <c r="I749" i="13" s="1"/>
  <c r="H748" i="13"/>
  <c r="I748" i="13" s="1"/>
  <c r="H747" i="13"/>
  <c r="I747" i="13" s="1"/>
  <c r="H746" i="13"/>
  <c r="I746" i="13" s="1"/>
  <c r="H745" i="13"/>
  <c r="I745" i="13" s="1"/>
  <c r="H744" i="13"/>
  <c r="I744" i="13" s="1"/>
  <c r="H743" i="13"/>
  <c r="I743" i="13" s="1"/>
  <c r="H742" i="13"/>
  <c r="I742" i="13" s="1"/>
  <c r="H741" i="13"/>
  <c r="I741" i="13" s="1"/>
  <c r="H740" i="13"/>
  <c r="I740" i="13" s="1"/>
  <c r="H739" i="13"/>
  <c r="I739" i="13" s="1"/>
  <c r="H738" i="13"/>
  <c r="I738" i="13" s="1"/>
  <c r="H737" i="13"/>
  <c r="I737" i="13" s="1"/>
  <c r="H736" i="13"/>
  <c r="I736" i="13" s="1"/>
  <c r="H735" i="13"/>
  <c r="I735" i="13" s="1"/>
  <c r="H734" i="13"/>
  <c r="I734" i="13" s="1"/>
  <c r="H733" i="13"/>
  <c r="I733" i="13" s="1"/>
  <c r="H732" i="13"/>
  <c r="I732" i="13" s="1"/>
  <c r="H731" i="13"/>
  <c r="I731" i="13" s="1"/>
  <c r="H730" i="13"/>
  <c r="I730" i="13" s="1"/>
  <c r="H729" i="13"/>
  <c r="I729" i="13" s="1"/>
  <c r="H728" i="13"/>
  <c r="I728" i="13" s="1"/>
  <c r="H727" i="13"/>
  <c r="I727" i="13" s="1"/>
  <c r="H726" i="13"/>
  <c r="I726" i="13" s="1"/>
  <c r="H725" i="13"/>
  <c r="I725" i="13" s="1"/>
  <c r="H724" i="13"/>
  <c r="I724" i="13" s="1"/>
  <c r="H723" i="13"/>
  <c r="I723" i="13" s="1"/>
  <c r="H722" i="13"/>
  <c r="I722" i="13" s="1"/>
  <c r="H721" i="13"/>
  <c r="I721" i="13" s="1"/>
  <c r="H720" i="13"/>
  <c r="I720" i="13" s="1"/>
  <c r="H719" i="13"/>
  <c r="I719" i="13" s="1"/>
  <c r="H718" i="13"/>
  <c r="I718" i="13" s="1"/>
  <c r="H717" i="13"/>
  <c r="I717" i="13" s="1"/>
  <c r="H716" i="13"/>
  <c r="I716" i="13" s="1"/>
  <c r="H715" i="13"/>
  <c r="I715" i="13" s="1"/>
  <c r="H714" i="13"/>
  <c r="I714" i="13" s="1"/>
  <c r="H713" i="13"/>
  <c r="I713" i="13" s="1"/>
  <c r="H712" i="13"/>
  <c r="I712" i="13" s="1"/>
  <c r="H711" i="13"/>
  <c r="I711" i="13" s="1"/>
  <c r="H710" i="13"/>
  <c r="I710" i="13" s="1"/>
  <c r="H709" i="13"/>
  <c r="I709" i="13" s="1"/>
  <c r="H708" i="13"/>
  <c r="I708" i="13" s="1"/>
  <c r="H707" i="13"/>
  <c r="I707" i="13" s="1"/>
  <c r="H706" i="13"/>
  <c r="I706" i="13" s="1"/>
  <c r="H705" i="13"/>
  <c r="I705" i="13" s="1"/>
  <c r="H704" i="13"/>
  <c r="I704" i="13" s="1"/>
  <c r="H703" i="13"/>
  <c r="I703" i="13" s="1"/>
  <c r="H702" i="13"/>
  <c r="I702" i="13" s="1"/>
  <c r="H701" i="13"/>
  <c r="I701" i="13" s="1"/>
  <c r="H700" i="13"/>
  <c r="I700" i="13" s="1"/>
  <c r="H699" i="13"/>
  <c r="I699" i="13" s="1"/>
  <c r="H698" i="13"/>
  <c r="I698" i="13" s="1"/>
  <c r="H697" i="13"/>
  <c r="I697" i="13" s="1"/>
  <c r="H696" i="13"/>
  <c r="I696" i="13" s="1"/>
  <c r="H695" i="13"/>
  <c r="I695" i="13" s="1"/>
  <c r="H694" i="13"/>
  <c r="I694" i="13" s="1"/>
  <c r="H693" i="13"/>
  <c r="I693" i="13" s="1"/>
  <c r="H692" i="13"/>
  <c r="I692" i="13" s="1"/>
  <c r="H691" i="13"/>
  <c r="I691" i="13" s="1"/>
  <c r="H690" i="13"/>
  <c r="I690" i="13" s="1"/>
  <c r="H689" i="13"/>
  <c r="I689" i="13" s="1"/>
  <c r="H688" i="13"/>
  <c r="I688" i="13" s="1"/>
  <c r="H687" i="13"/>
  <c r="I687" i="13" s="1"/>
  <c r="H686" i="13"/>
  <c r="I686" i="13" s="1"/>
  <c r="H685" i="13"/>
  <c r="I685" i="13" s="1"/>
  <c r="H684" i="13"/>
  <c r="I684" i="13" s="1"/>
  <c r="H683" i="13"/>
  <c r="I683" i="13" s="1"/>
  <c r="H682" i="13"/>
  <c r="I682" i="13" s="1"/>
  <c r="H681" i="13"/>
  <c r="I681" i="13" s="1"/>
  <c r="H680" i="13"/>
  <c r="I680" i="13" s="1"/>
  <c r="H679" i="13"/>
  <c r="I679" i="13" s="1"/>
  <c r="H678" i="13"/>
  <c r="I678" i="13" s="1"/>
  <c r="H677" i="13"/>
  <c r="I677" i="13" s="1"/>
  <c r="H676" i="13"/>
  <c r="I676" i="13" s="1"/>
  <c r="H675" i="13"/>
  <c r="I675" i="13" s="1"/>
  <c r="H674" i="13"/>
  <c r="I674" i="13" s="1"/>
  <c r="H673" i="13"/>
  <c r="I673" i="13" s="1"/>
  <c r="H672" i="13"/>
  <c r="I672" i="13" s="1"/>
  <c r="H671" i="13"/>
  <c r="I671" i="13" s="1"/>
  <c r="H670" i="13"/>
  <c r="I670" i="13" s="1"/>
  <c r="H669" i="13"/>
  <c r="I669" i="13" s="1"/>
  <c r="H668" i="13"/>
  <c r="I668" i="13" s="1"/>
  <c r="H667" i="13"/>
  <c r="I667" i="13" s="1"/>
  <c r="H666" i="13"/>
  <c r="I666" i="13" s="1"/>
  <c r="H665" i="13"/>
  <c r="I665" i="13" s="1"/>
  <c r="H664" i="13"/>
  <c r="I664" i="13" s="1"/>
  <c r="H663" i="13"/>
  <c r="I663" i="13" s="1"/>
  <c r="H662" i="13"/>
  <c r="I662" i="13" s="1"/>
  <c r="H661" i="13"/>
  <c r="I661" i="13" s="1"/>
  <c r="H660" i="13"/>
  <c r="I660" i="13" s="1"/>
  <c r="H659" i="13"/>
  <c r="I659" i="13" s="1"/>
  <c r="H658" i="13"/>
  <c r="I658" i="13" s="1"/>
  <c r="H657" i="13"/>
  <c r="I657" i="13" s="1"/>
  <c r="H656" i="13"/>
  <c r="I656" i="13" s="1"/>
  <c r="H655" i="13"/>
  <c r="I655" i="13" s="1"/>
  <c r="H654" i="13"/>
  <c r="I654" i="13" s="1"/>
  <c r="H653" i="13"/>
  <c r="I653" i="13" s="1"/>
  <c r="H652" i="13"/>
  <c r="I652" i="13" s="1"/>
  <c r="H651" i="13"/>
  <c r="I651" i="13" s="1"/>
  <c r="H650" i="13"/>
  <c r="I650" i="13" s="1"/>
  <c r="H649" i="13"/>
  <c r="I649" i="13" s="1"/>
  <c r="H648" i="13"/>
  <c r="I648" i="13" s="1"/>
  <c r="H647" i="13"/>
  <c r="I647" i="13" s="1"/>
  <c r="H646" i="13"/>
  <c r="I646" i="13" s="1"/>
  <c r="H645" i="13"/>
  <c r="I645" i="13" s="1"/>
  <c r="H644" i="13"/>
  <c r="I644" i="13" s="1"/>
  <c r="H643" i="13"/>
  <c r="I643" i="13" s="1"/>
  <c r="H642" i="13"/>
  <c r="I642" i="13" s="1"/>
  <c r="H641" i="13"/>
  <c r="I641" i="13" s="1"/>
  <c r="H640" i="13"/>
  <c r="I640" i="13" s="1"/>
  <c r="H639" i="13"/>
  <c r="I639" i="13" s="1"/>
  <c r="H638" i="13"/>
  <c r="I638" i="13" s="1"/>
  <c r="H637" i="13"/>
  <c r="I637" i="13" s="1"/>
  <c r="H636" i="13"/>
  <c r="I636" i="13" s="1"/>
  <c r="H635" i="13"/>
  <c r="I635" i="13" s="1"/>
  <c r="H634" i="13"/>
  <c r="I634" i="13" s="1"/>
  <c r="H633" i="13"/>
  <c r="I633" i="13" s="1"/>
  <c r="H632" i="13"/>
  <c r="I632" i="13" s="1"/>
  <c r="H631" i="13"/>
  <c r="I631" i="13" s="1"/>
  <c r="H630" i="13"/>
  <c r="I630" i="13" s="1"/>
  <c r="H629" i="13"/>
  <c r="I629" i="13" s="1"/>
  <c r="H628" i="13"/>
  <c r="I628" i="13" s="1"/>
  <c r="H627" i="13"/>
  <c r="I627" i="13" s="1"/>
  <c r="H626" i="13"/>
  <c r="I626" i="13" s="1"/>
  <c r="H625" i="13"/>
  <c r="I625" i="13" s="1"/>
  <c r="H624" i="13"/>
  <c r="I624" i="13" s="1"/>
  <c r="H623" i="13"/>
  <c r="I623" i="13" s="1"/>
  <c r="H622" i="13"/>
  <c r="I622" i="13" s="1"/>
  <c r="H621" i="13"/>
  <c r="I621" i="13" s="1"/>
  <c r="H620" i="13"/>
  <c r="I620" i="13" s="1"/>
  <c r="H619" i="13"/>
  <c r="I619" i="13" s="1"/>
  <c r="H618" i="13"/>
  <c r="I618" i="13" s="1"/>
  <c r="H617" i="13"/>
  <c r="I617" i="13" s="1"/>
  <c r="H616" i="13"/>
  <c r="I616" i="13" s="1"/>
  <c r="H615" i="13"/>
  <c r="I615" i="13" s="1"/>
  <c r="H614" i="13"/>
  <c r="I614" i="13" s="1"/>
  <c r="H613" i="13"/>
  <c r="I613" i="13" s="1"/>
  <c r="H612" i="13"/>
  <c r="I612" i="13" s="1"/>
  <c r="H611" i="13"/>
  <c r="I611" i="13" s="1"/>
  <c r="H610" i="13"/>
  <c r="I610" i="13" s="1"/>
  <c r="H609" i="13"/>
  <c r="I609" i="13" s="1"/>
  <c r="H608" i="13"/>
  <c r="I608" i="13" s="1"/>
  <c r="H607" i="13"/>
  <c r="I607" i="13" s="1"/>
  <c r="H606" i="13"/>
  <c r="I606" i="13" s="1"/>
  <c r="H605" i="13"/>
  <c r="I605" i="13" s="1"/>
  <c r="H604" i="13"/>
  <c r="I604" i="13" s="1"/>
  <c r="H603" i="13"/>
  <c r="I603" i="13" s="1"/>
  <c r="H602" i="13"/>
  <c r="I602" i="13" s="1"/>
  <c r="H601" i="13"/>
  <c r="I601" i="13" s="1"/>
  <c r="H600" i="13"/>
  <c r="I600" i="13" s="1"/>
  <c r="H599" i="13"/>
  <c r="I599" i="13" s="1"/>
  <c r="H598" i="13"/>
  <c r="I598" i="13" s="1"/>
  <c r="H597" i="13"/>
  <c r="I597" i="13" s="1"/>
  <c r="H596" i="13"/>
  <c r="I596" i="13" s="1"/>
  <c r="H595" i="13"/>
  <c r="I595" i="13" s="1"/>
  <c r="H594" i="13"/>
  <c r="I594" i="13" s="1"/>
  <c r="H593" i="13"/>
  <c r="I593" i="13" s="1"/>
  <c r="H592" i="13"/>
  <c r="I592" i="13" s="1"/>
  <c r="H591" i="13"/>
  <c r="I591" i="13" s="1"/>
  <c r="H590" i="13"/>
  <c r="I590" i="13" s="1"/>
  <c r="H589" i="13"/>
  <c r="I589" i="13" s="1"/>
  <c r="H588" i="13"/>
  <c r="I588" i="13" s="1"/>
  <c r="H587" i="13"/>
  <c r="I587" i="13" s="1"/>
  <c r="H586" i="13"/>
  <c r="I586" i="13" s="1"/>
  <c r="H585" i="13"/>
  <c r="I585" i="13" s="1"/>
  <c r="H584" i="13"/>
  <c r="I584" i="13" s="1"/>
  <c r="H583" i="13"/>
  <c r="I583" i="13" s="1"/>
  <c r="H582" i="13"/>
  <c r="I582" i="13" s="1"/>
  <c r="H581" i="13"/>
  <c r="I581" i="13" s="1"/>
  <c r="H580" i="13"/>
  <c r="I580" i="13" s="1"/>
  <c r="H579" i="13"/>
  <c r="I579" i="13" s="1"/>
  <c r="H578" i="13"/>
  <c r="I578" i="13" s="1"/>
  <c r="H577" i="13"/>
  <c r="I577" i="13" s="1"/>
  <c r="H576" i="13"/>
  <c r="I576" i="13" s="1"/>
  <c r="H575" i="13"/>
  <c r="I575" i="13" s="1"/>
  <c r="H574" i="13"/>
  <c r="I574" i="13" s="1"/>
  <c r="H573" i="13"/>
  <c r="I573" i="13" s="1"/>
  <c r="H572" i="13"/>
  <c r="I572" i="13" s="1"/>
  <c r="H571" i="13"/>
  <c r="I571" i="13" s="1"/>
  <c r="H570" i="13"/>
  <c r="I570" i="13" s="1"/>
  <c r="H569" i="13"/>
  <c r="I569" i="13" s="1"/>
  <c r="H568" i="13"/>
  <c r="I568" i="13" s="1"/>
  <c r="H567" i="13"/>
  <c r="I567" i="13" s="1"/>
  <c r="H566" i="13"/>
  <c r="I566" i="13" s="1"/>
  <c r="H565" i="13"/>
  <c r="I565" i="13" s="1"/>
  <c r="H564" i="13"/>
  <c r="I564" i="13" s="1"/>
  <c r="H563" i="13"/>
  <c r="I563" i="13" s="1"/>
  <c r="H562" i="13"/>
  <c r="I562" i="13" s="1"/>
  <c r="H561" i="13"/>
  <c r="I561" i="13" s="1"/>
  <c r="H560" i="13"/>
  <c r="I560" i="13" s="1"/>
  <c r="H559" i="13"/>
  <c r="I559" i="13" s="1"/>
  <c r="H558" i="13"/>
  <c r="I558" i="13" s="1"/>
  <c r="H557" i="13"/>
  <c r="I557" i="13" s="1"/>
  <c r="H556" i="13"/>
  <c r="I556" i="13" s="1"/>
  <c r="H555" i="13"/>
  <c r="I555" i="13" s="1"/>
  <c r="H554" i="13"/>
  <c r="I554" i="13" s="1"/>
  <c r="H553" i="13"/>
  <c r="I553" i="13" s="1"/>
  <c r="H552" i="13"/>
  <c r="I552" i="13" s="1"/>
  <c r="H551" i="13"/>
  <c r="I551" i="13" s="1"/>
  <c r="H550" i="13"/>
  <c r="I550" i="13" s="1"/>
  <c r="H549" i="13"/>
  <c r="I549" i="13" s="1"/>
  <c r="H548" i="13"/>
  <c r="I548" i="13" s="1"/>
  <c r="H547" i="13"/>
  <c r="I547" i="13" s="1"/>
  <c r="H546" i="13"/>
  <c r="I546" i="13" s="1"/>
  <c r="H545" i="13"/>
  <c r="I545" i="13" s="1"/>
  <c r="H544" i="13"/>
  <c r="I544" i="13" s="1"/>
  <c r="H543" i="13"/>
  <c r="I543" i="13" s="1"/>
  <c r="H542" i="13"/>
  <c r="I542" i="13" s="1"/>
  <c r="H541" i="13"/>
  <c r="I541" i="13" s="1"/>
  <c r="H540" i="13"/>
  <c r="I540" i="13" s="1"/>
  <c r="H539" i="13"/>
  <c r="I539" i="13" s="1"/>
  <c r="H538" i="13"/>
  <c r="I538" i="13" s="1"/>
  <c r="H537" i="13"/>
  <c r="I537" i="13" s="1"/>
  <c r="H536" i="13"/>
  <c r="I536" i="13" s="1"/>
  <c r="H535" i="13"/>
  <c r="I535" i="13" s="1"/>
  <c r="H534" i="13"/>
  <c r="I534" i="13" s="1"/>
  <c r="H533" i="13"/>
  <c r="I533" i="13" s="1"/>
  <c r="H532" i="13"/>
  <c r="I532" i="13" s="1"/>
  <c r="H531" i="13"/>
  <c r="I531" i="13" s="1"/>
  <c r="H530" i="13"/>
  <c r="I530" i="13" s="1"/>
  <c r="H529" i="13"/>
  <c r="I529" i="13" s="1"/>
  <c r="H528" i="13"/>
  <c r="I528" i="13" s="1"/>
  <c r="H527" i="13"/>
  <c r="I527" i="13" s="1"/>
  <c r="H526" i="13"/>
  <c r="I526" i="13" s="1"/>
  <c r="H525" i="13"/>
  <c r="I525" i="13" s="1"/>
  <c r="H524" i="13"/>
  <c r="I524" i="13" s="1"/>
  <c r="H523" i="13"/>
  <c r="I523" i="13" s="1"/>
  <c r="H522" i="13"/>
  <c r="I522" i="13" s="1"/>
  <c r="H521" i="13"/>
  <c r="I521" i="13" s="1"/>
  <c r="H520" i="13"/>
  <c r="I520" i="13" s="1"/>
  <c r="H519" i="13"/>
  <c r="I519" i="13" s="1"/>
  <c r="H518" i="13"/>
  <c r="I518" i="13" s="1"/>
  <c r="H517" i="13"/>
  <c r="I517" i="13" s="1"/>
  <c r="H516" i="13"/>
  <c r="I516" i="13" s="1"/>
  <c r="H515" i="13"/>
  <c r="I515" i="13" s="1"/>
  <c r="H514" i="13"/>
  <c r="I514" i="13" s="1"/>
  <c r="H513" i="13"/>
  <c r="I513" i="13" s="1"/>
  <c r="H512" i="13"/>
  <c r="I512" i="13" s="1"/>
  <c r="H511" i="13"/>
  <c r="I511" i="13" s="1"/>
  <c r="H510" i="13"/>
  <c r="I510" i="13" s="1"/>
  <c r="H509" i="13"/>
  <c r="I509" i="13" s="1"/>
  <c r="H508" i="13"/>
  <c r="I508" i="13" s="1"/>
  <c r="H507" i="13"/>
  <c r="I507" i="13" s="1"/>
  <c r="H506" i="13"/>
  <c r="I506" i="13" s="1"/>
  <c r="H505" i="13"/>
  <c r="I505" i="13" s="1"/>
  <c r="H504" i="13"/>
  <c r="I504" i="13" s="1"/>
  <c r="H503" i="13"/>
  <c r="I503" i="13" s="1"/>
  <c r="H502" i="13"/>
  <c r="I502" i="13" s="1"/>
  <c r="H501" i="13"/>
  <c r="I501" i="13" s="1"/>
  <c r="H500" i="13"/>
  <c r="I500" i="13" s="1"/>
  <c r="H499" i="13"/>
  <c r="I499" i="13" s="1"/>
  <c r="H498" i="13"/>
  <c r="I498" i="13" s="1"/>
  <c r="H497" i="13"/>
  <c r="I497" i="13" s="1"/>
  <c r="H496" i="13"/>
  <c r="I496" i="13" s="1"/>
  <c r="H495" i="13"/>
  <c r="I495" i="13" s="1"/>
  <c r="H494" i="13"/>
  <c r="I494" i="13" s="1"/>
  <c r="H493" i="13"/>
  <c r="I493" i="13" s="1"/>
  <c r="H492" i="13"/>
  <c r="I492" i="13" s="1"/>
  <c r="H491" i="13"/>
  <c r="I491" i="13" s="1"/>
  <c r="H490" i="13"/>
  <c r="I490" i="13" s="1"/>
  <c r="H489" i="13"/>
  <c r="I489" i="13" s="1"/>
  <c r="H488" i="13"/>
  <c r="I488" i="13" s="1"/>
  <c r="H487" i="13"/>
  <c r="I487" i="13" s="1"/>
  <c r="H486" i="13"/>
  <c r="I486" i="13" s="1"/>
  <c r="H485" i="13"/>
  <c r="I485" i="13" s="1"/>
  <c r="H484" i="13"/>
  <c r="I484" i="13" s="1"/>
  <c r="H483" i="13"/>
  <c r="I483" i="13" s="1"/>
  <c r="H482" i="13"/>
  <c r="I482" i="13" s="1"/>
  <c r="H481" i="13"/>
  <c r="I481" i="13" s="1"/>
  <c r="H480" i="13"/>
  <c r="I480" i="13" s="1"/>
  <c r="H479" i="13"/>
  <c r="I479" i="13" s="1"/>
  <c r="H478" i="13"/>
  <c r="I478" i="13" s="1"/>
  <c r="H477" i="13"/>
  <c r="I477" i="13" s="1"/>
  <c r="H476" i="13"/>
  <c r="I476" i="13" s="1"/>
  <c r="H475" i="13"/>
  <c r="I475" i="13" s="1"/>
  <c r="H474" i="13"/>
  <c r="I474" i="13" s="1"/>
  <c r="H473" i="13"/>
  <c r="I473" i="13" s="1"/>
  <c r="H472" i="13"/>
  <c r="I472" i="13" s="1"/>
  <c r="H471" i="13"/>
  <c r="I471" i="13" s="1"/>
  <c r="H470" i="13"/>
  <c r="I470" i="13" s="1"/>
  <c r="H469" i="13"/>
  <c r="I469" i="13" s="1"/>
  <c r="H468" i="13"/>
  <c r="I468" i="13" s="1"/>
  <c r="H467" i="13"/>
  <c r="I467" i="13" s="1"/>
  <c r="H466" i="13"/>
  <c r="I466" i="13" s="1"/>
  <c r="H465" i="13"/>
  <c r="I465" i="13" s="1"/>
  <c r="H464" i="13"/>
  <c r="I464" i="13" s="1"/>
  <c r="H463" i="13"/>
  <c r="I463" i="13" s="1"/>
  <c r="H462" i="13"/>
  <c r="I462" i="13" s="1"/>
  <c r="H461" i="13"/>
  <c r="I461" i="13" s="1"/>
  <c r="H460" i="13"/>
  <c r="I460" i="13" s="1"/>
  <c r="H459" i="13"/>
  <c r="I459" i="13" s="1"/>
  <c r="H458" i="13"/>
  <c r="I458" i="13" s="1"/>
  <c r="H457" i="13"/>
  <c r="I457" i="13" s="1"/>
  <c r="H456" i="13"/>
  <c r="I456" i="13" s="1"/>
  <c r="H455" i="13"/>
  <c r="I455" i="13" s="1"/>
  <c r="H454" i="13"/>
  <c r="I454" i="13" s="1"/>
  <c r="H453" i="13"/>
  <c r="I453" i="13" s="1"/>
  <c r="H452" i="13"/>
  <c r="I452" i="13" s="1"/>
  <c r="H451" i="13"/>
  <c r="I451" i="13" s="1"/>
  <c r="H450" i="13"/>
  <c r="I450" i="13" s="1"/>
  <c r="H449" i="13"/>
  <c r="I449" i="13" s="1"/>
  <c r="H448" i="13"/>
  <c r="I448" i="13" s="1"/>
  <c r="H447" i="13"/>
  <c r="I447" i="13" s="1"/>
  <c r="H446" i="13"/>
  <c r="I446" i="13" s="1"/>
  <c r="H445" i="13"/>
  <c r="I445" i="13" s="1"/>
  <c r="H444" i="13"/>
  <c r="I444" i="13" s="1"/>
  <c r="H443" i="13"/>
  <c r="I443" i="13" s="1"/>
  <c r="H442" i="13"/>
  <c r="I442" i="13" s="1"/>
  <c r="H441" i="13"/>
  <c r="I441" i="13" s="1"/>
  <c r="H440" i="13"/>
  <c r="I440" i="13" s="1"/>
  <c r="H439" i="13"/>
  <c r="I439" i="13" s="1"/>
  <c r="H438" i="13"/>
  <c r="I438" i="13" s="1"/>
  <c r="H437" i="13"/>
  <c r="I437" i="13" s="1"/>
  <c r="H436" i="13"/>
  <c r="I436" i="13" s="1"/>
  <c r="H435" i="13"/>
  <c r="I435" i="13" s="1"/>
  <c r="H434" i="13"/>
  <c r="I434" i="13" s="1"/>
  <c r="H433" i="13"/>
  <c r="I433" i="13" s="1"/>
  <c r="H432" i="13"/>
  <c r="I432" i="13" s="1"/>
  <c r="H431" i="13"/>
  <c r="I431" i="13" s="1"/>
  <c r="H430" i="13"/>
  <c r="I430" i="13" s="1"/>
  <c r="H429" i="13"/>
  <c r="I429" i="13" s="1"/>
  <c r="H428" i="13"/>
  <c r="I428" i="13" s="1"/>
  <c r="H427" i="13"/>
  <c r="I427" i="13" s="1"/>
  <c r="H426" i="13"/>
  <c r="I426" i="13" s="1"/>
  <c r="H425" i="13"/>
  <c r="I425" i="13" s="1"/>
  <c r="H424" i="13"/>
  <c r="I424" i="13" s="1"/>
  <c r="H423" i="13"/>
  <c r="I423" i="13" s="1"/>
  <c r="H422" i="13"/>
  <c r="I422" i="13" s="1"/>
  <c r="H421" i="13"/>
  <c r="I421" i="13" s="1"/>
  <c r="H420" i="13"/>
  <c r="I420" i="13" s="1"/>
  <c r="H419" i="13"/>
  <c r="I419" i="13" s="1"/>
  <c r="H418" i="13"/>
  <c r="I418" i="13" s="1"/>
  <c r="H417" i="13"/>
  <c r="I417" i="13" s="1"/>
  <c r="H416" i="13"/>
  <c r="I416" i="13" s="1"/>
  <c r="H415" i="13"/>
  <c r="I415" i="13" s="1"/>
  <c r="H414" i="13"/>
  <c r="I414" i="13" s="1"/>
  <c r="H413" i="13"/>
  <c r="I413" i="13" s="1"/>
  <c r="H412" i="13"/>
  <c r="I412" i="13" s="1"/>
  <c r="H411" i="13"/>
  <c r="I411" i="13" s="1"/>
  <c r="H410" i="13"/>
  <c r="I410" i="13" s="1"/>
  <c r="H409" i="13"/>
  <c r="I409" i="13" s="1"/>
  <c r="H408" i="13"/>
  <c r="I408" i="13" s="1"/>
  <c r="H407" i="13"/>
  <c r="I407" i="13" s="1"/>
  <c r="H406" i="13"/>
  <c r="I406" i="13" s="1"/>
  <c r="H405" i="13"/>
  <c r="I405" i="13" s="1"/>
  <c r="H404" i="13"/>
  <c r="I404" i="13" s="1"/>
  <c r="H403" i="13"/>
  <c r="I403" i="13" s="1"/>
  <c r="H402" i="13"/>
  <c r="I402" i="13" s="1"/>
  <c r="H401" i="13"/>
  <c r="I401" i="13" s="1"/>
  <c r="H400" i="13"/>
  <c r="I400" i="13" s="1"/>
  <c r="H399" i="13"/>
  <c r="I399" i="13" s="1"/>
  <c r="H398" i="13"/>
  <c r="I398" i="13" s="1"/>
  <c r="H397" i="13"/>
  <c r="I397" i="13" s="1"/>
  <c r="H396" i="13"/>
  <c r="I396" i="13" s="1"/>
  <c r="H395" i="13"/>
  <c r="I395" i="13" s="1"/>
  <c r="H394" i="13"/>
  <c r="I394" i="13" s="1"/>
  <c r="H393" i="13"/>
  <c r="I393" i="13" s="1"/>
  <c r="H392" i="13"/>
  <c r="I392" i="13" s="1"/>
  <c r="H391" i="13"/>
  <c r="I391" i="13" s="1"/>
  <c r="H390" i="13"/>
  <c r="I390" i="13" s="1"/>
  <c r="H389" i="13"/>
  <c r="I389" i="13" s="1"/>
  <c r="H388" i="13"/>
  <c r="I388" i="13" s="1"/>
  <c r="H387" i="13"/>
  <c r="I387" i="13" s="1"/>
  <c r="H386" i="13"/>
  <c r="I386" i="13" s="1"/>
  <c r="H385" i="13"/>
  <c r="I385" i="13" s="1"/>
  <c r="H384" i="13"/>
  <c r="I384" i="13" s="1"/>
  <c r="H383" i="13"/>
  <c r="I383" i="13" s="1"/>
  <c r="H382" i="13"/>
  <c r="I382" i="13" s="1"/>
  <c r="H381" i="13"/>
  <c r="I381" i="13" s="1"/>
  <c r="H380" i="13"/>
  <c r="I380" i="13" s="1"/>
  <c r="H379" i="13"/>
  <c r="I379" i="13" s="1"/>
  <c r="H378" i="13"/>
  <c r="I378" i="13" s="1"/>
  <c r="H377" i="13"/>
  <c r="I377" i="13" s="1"/>
  <c r="H376" i="13"/>
  <c r="I376" i="13" s="1"/>
  <c r="H375" i="13"/>
  <c r="I375" i="13" s="1"/>
  <c r="H374" i="13"/>
  <c r="I374" i="13" s="1"/>
  <c r="H373" i="13"/>
  <c r="I373" i="13" s="1"/>
  <c r="H372" i="13"/>
  <c r="I372" i="13" s="1"/>
  <c r="H371" i="13"/>
  <c r="I371" i="13" s="1"/>
  <c r="H370" i="13"/>
  <c r="I370" i="13" s="1"/>
  <c r="H369" i="13"/>
  <c r="I369" i="13" s="1"/>
  <c r="H368" i="13"/>
  <c r="I368" i="13" s="1"/>
  <c r="H367" i="13"/>
  <c r="I367" i="13" s="1"/>
  <c r="H366" i="13"/>
  <c r="I366" i="13" s="1"/>
  <c r="H365" i="13"/>
  <c r="I365" i="13" s="1"/>
  <c r="H364" i="13"/>
  <c r="I364" i="13" s="1"/>
  <c r="H363" i="13"/>
  <c r="I363" i="13" s="1"/>
  <c r="H362" i="13"/>
  <c r="I362" i="13" s="1"/>
  <c r="H361" i="13"/>
  <c r="I361" i="13" s="1"/>
  <c r="H360" i="13"/>
  <c r="I360" i="13" s="1"/>
  <c r="H359" i="13"/>
  <c r="I359" i="13" s="1"/>
  <c r="H358" i="13"/>
  <c r="I358" i="13" s="1"/>
  <c r="H357" i="13"/>
  <c r="I357" i="13" s="1"/>
  <c r="H356" i="13"/>
  <c r="I356" i="13" s="1"/>
  <c r="H355" i="13"/>
  <c r="I355" i="13" s="1"/>
  <c r="H354" i="13"/>
  <c r="I354" i="13" s="1"/>
  <c r="H353" i="13"/>
  <c r="I353" i="13" s="1"/>
  <c r="H352" i="13"/>
  <c r="I352" i="13" s="1"/>
  <c r="H351" i="13"/>
  <c r="I351" i="13" s="1"/>
  <c r="H350" i="13"/>
  <c r="I350" i="13" s="1"/>
  <c r="H349" i="13"/>
  <c r="I349" i="13" s="1"/>
  <c r="H348" i="13"/>
  <c r="I348" i="13" s="1"/>
  <c r="H347" i="13"/>
  <c r="I347" i="13" s="1"/>
  <c r="H346" i="13"/>
  <c r="I346" i="13" s="1"/>
  <c r="H345" i="13"/>
  <c r="I345" i="13" s="1"/>
  <c r="H344" i="13"/>
  <c r="I344" i="13" s="1"/>
  <c r="H343" i="13"/>
  <c r="I343" i="13" s="1"/>
  <c r="H342" i="13"/>
  <c r="I342" i="13" s="1"/>
  <c r="H341" i="13"/>
  <c r="I341" i="13" s="1"/>
  <c r="H340" i="13"/>
  <c r="I340" i="13" s="1"/>
  <c r="H339" i="13"/>
  <c r="I339" i="13" s="1"/>
  <c r="H338" i="13"/>
  <c r="I338" i="13" s="1"/>
  <c r="H337" i="13"/>
  <c r="I337" i="13" s="1"/>
  <c r="H336" i="13"/>
  <c r="I336" i="13" s="1"/>
  <c r="H335" i="13"/>
  <c r="I335" i="13" s="1"/>
  <c r="H334" i="13"/>
  <c r="I334" i="13" s="1"/>
  <c r="H333" i="13"/>
  <c r="I333" i="13" s="1"/>
  <c r="H332" i="13"/>
  <c r="I332" i="13" s="1"/>
  <c r="H331" i="13"/>
  <c r="I331" i="13" s="1"/>
  <c r="H330" i="13"/>
  <c r="I330" i="13" s="1"/>
  <c r="H329" i="13"/>
  <c r="I329" i="13" s="1"/>
  <c r="H328" i="13"/>
  <c r="I328" i="13" s="1"/>
  <c r="H327" i="13"/>
  <c r="I327" i="13" s="1"/>
  <c r="H326" i="13"/>
  <c r="I326" i="13" s="1"/>
  <c r="H325" i="13"/>
  <c r="I325" i="13" s="1"/>
  <c r="H324" i="13"/>
  <c r="I324" i="13" s="1"/>
  <c r="H323" i="13"/>
  <c r="I323" i="13" s="1"/>
  <c r="H322" i="13"/>
  <c r="I322" i="13" s="1"/>
  <c r="H321" i="13"/>
  <c r="I321" i="13" s="1"/>
  <c r="H320" i="13"/>
  <c r="I320" i="13" s="1"/>
  <c r="H319" i="13"/>
  <c r="I319" i="13" s="1"/>
  <c r="H318" i="13"/>
  <c r="I318" i="13" s="1"/>
  <c r="H317" i="13"/>
  <c r="I317" i="13" s="1"/>
  <c r="H316" i="13"/>
  <c r="I316" i="13" s="1"/>
  <c r="H315" i="13"/>
  <c r="I315" i="13" s="1"/>
  <c r="H314" i="13"/>
  <c r="I314" i="13" s="1"/>
  <c r="H313" i="13"/>
  <c r="I313" i="13" s="1"/>
  <c r="H312" i="13"/>
  <c r="I312" i="13" s="1"/>
  <c r="H311" i="13"/>
  <c r="I311" i="13" s="1"/>
  <c r="H310" i="13"/>
  <c r="I310" i="13" s="1"/>
  <c r="H309" i="13"/>
  <c r="I309" i="13" s="1"/>
  <c r="H308" i="13"/>
  <c r="I308" i="13" s="1"/>
  <c r="H307" i="13"/>
  <c r="I307" i="13" s="1"/>
  <c r="H306" i="13"/>
  <c r="I306" i="13" s="1"/>
  <c r="H305" i="13"/>
  <c r="I305" i="13" s="1"/>
  <c r="H304" i="13"/>
  <c r="I304" i="13" s="1"/>
  <c r="H303" i="13"/>
  <c r="I303" i="13" s="1"/>
  <c r="H302" i="13"/>
  <c r="I302" i="13" s="1"/>
  <c r="H301" i="13"/>
  <c r="I301" i="13" s="1"/>
  <c r="H300" i="13"/>
  <c r="I300" i="13" s="1"/>
  <c r="H299" i="13"/>
  <c r="I299" i="13" s="1"/>
  <c r="H298" i="13"/>
  <c r="I298" i="13" s="1"/>
  <c r="H297" i="13"/>
  <c r="I297" i="13" s="1"/>
  <c r="H296" i="13"/>
  <c r="I296" i="13" s="1"/>
  <c r="H295" i="13"/>
  <c r="I295" i="13" s="1"/>
  <c r="H294" i="13"/>
  <c r="I294" i="13" s="1"/>
  <c r="H293" i="13"/>
  <c r="I293" i="13" s="1"/>
  <c r="H292" i="13"/>
  <c r="I292" i="13" s="1"/>
  <c r="H291" i="13"/>
  <c r="I291" i="13" s="1"/>
  <c r="H290" i="13"/>
  <c r="I290" i="13" s="1"/>
  <c r="H289" i="13"/>
  <c r="I289" i="13" s="1"/>
  <c r="H288" i="13"/>
  <c r="I288" i="13" s="1"/>
  <c r="H287" i="13"/>
  <c r="I287" i="13" s="1"/>
  <c r="H286" i="13"/>
  <c r="I286" i="13" s="1"/>
  <c r="H285" i="13"/>
  <c r="I285" i="13" s="1"/>
  <c r="H284" i="13"/>
  <c r="I284" i="13" s="1"/>
  <c r="H283" i="13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H276" i="13"/>
  <c r="I276" i="13" s="1"/>
  <c r="H275" i="13"/>
  <c r="I275" i="13" s="1"/>
  <c r="H274" i="13"/>
  <c r="I274" i="13" s="1"/>
  <c r="H273" i="13"/>
  <c r="I273" i="13" s="1"/>
  <c r="H272" i="13"/>
  <c r="I272" i="13" s="1"/>
  <c r="H271" i="13"/>
  <c r="I271" i="13" s="1"/>
  <c r="H270" i="13"/>
  <c r="I270" i="13" s="1"/>
  <c r="H269" i="13"/>
  <c r="I269" i="13" s="1"/>
  <c r="H268" i="13"/>
  <c r="I268" i="13" s="1"/>
  <c r="H267" i="13"/>
  <c r="I267" i="13" s="1"/>
  <c r="H266" i="13"/>
  <c r="I266" i="13" s="1"/>
  <c r="H265" i="13"/>
  <c r="I265" i="13" s="1"/>
  <c r="H264" i="13"/>
  <c r="I264" i="13" s="1"/>
  <c r="H263" i="13"/>
  <c r="I263" i="13" s="1"/>
  <c r="H262" i="13"/>
  <c r="I262" i="13" s="1"/>
  <c r="H261" i="13"/>
  <c r="I261" i="13" s="1"/>
  <c r="H260" i="13"/>
  <c r="I260" i="13" s="1"/>
  <c r="H259" i="13"/>
  <c r="I259" i="13" s="1"/>
  <c r="H258" i="13"/>
  <c r="I258" i="13" s="1"/>
  <c r="H257" i="13"/>
  <c r="I257" i="13" s="1"/>
  <c r="H256" i="13"/>
  <c r="I256" i="13" s="1"/>
  <c r="H255" i="13"/>
  <c r="I255" i="13" s="1"/>
  <c r="H254" i="13"/>
  <c r="I254" i="13" s="1"/>
  <c r="H253" i="13"/>
  <c r="I253" i="13" s="1"/>
  <c r="H252" i="13"/>
  <c r="I252" i="13" s="1"/>
  <c r="H251" i="13"/>
  <c r="I251" i="13" s="1"/>
  <c r="H250" i="13"/>
  <c r="I250" i="13" s="1"/>
  <c r="H249" i="13"/>
  <c r="I249" i="13" s="1"/>
  <c r="H248" i="13"/>
  <c r="I248" i="13" s="1"/>
  <c r="H247" i="13"/>
  <c r="I247" i="13" s="1"/>
  <c r="H246" i="13"/>
  <c r="I246" i="13" s="1"/>
  <c r="H245" i="13"/>
  <c r="I245" i="13" s="1"/>
  <c r="H244" i="13"/>
  <c r="I244" i="13" s="1"/>
  <c r="H243" i="13"/>
  <c r="I243" i="13" s="1"/>
  <c r="H242" i="13"/>
  <c r="I242" i="13" s="1"/>
  <c r="H241" i="13"/>
  <c r="I241" i="13" s="1"/>
  <c r="H240" i="13"/>
  <c r="I240" i="13" s="1"/>
  <c r="H239" i="13"/>
  <c r="I239" i="13" s="1"/>
  <c r="H238" i="13"/>
  <c r="I238" i="13" s="1"/>
  <c r="H237" i="13"/>
  <c r="I237" i="13" s="1"/>
  <c r="H236" i="13"/>
  <c r="I236" i="13" s="1"/>
  <c r="H235" i="13"/>
  <c r="I235" i="13" s="1"/>
  <c r="H234" i="13"/>
  <c r="I234" i="13" s="1"/>
  <c r="H233" i="13"/>
  <c r="I233" i="13" s="1"/>
  <c r="H232" i="13"/>
  <c r="I232" i="13" s="1"/>
  <c r="H231" i="13"/>
  <c r="I231" i="13" s="1"/>
  <c r="H230" i="13"/>
  <c r="I230" i="13" s="1"/>
  <c r="H229" i="13"/>
  <c r="I229" i="13" s="1"/>
  <c r="H228" i="13"/>
  <c r="I228" i="13" s="1"/>
  <c r="H227" i="13"/>
  <c r="I227" i="13" s="1"/>
  <c r="H226" i="13"/>
  <c r="I226" i="13" s="1"/>
  <c r="H225" i="13"/>
  <c r="I225" i="13" s="1"/>
  <c r="H224" i="13"/>
  <c r="I224" i="13" s="1"/>
  <c r="H223" i="13"/>
  <c r="I223" i="13" s="1"/>
  <c r="H222" i="13"/>
  <c r="I222" i="13" s="1"/>
  <c r="H221" i="13"/>
  <c r="I221" i="13" s="1"/>
  <c r="H220" i="13"/>
  <c r="I220" i="13" s="1"/>
  <c r="H219" i="13"/>
  <c r="I219" i="13" s="1"/>
  <c r="H218" i="13"/>
  <c r="I218" i="13" s="1"/>
  <c r="H217" i="13"/>
  <c r="I217" i="13" s="1"/>
  <c r="H216" i="13"/>
  <c r="I216" i="13" s="1"/>
  <c r="H215" i="13"/>
  <c r="I215" i="13" s="1"/>
  <c r="H214" i="13"/>
  <c r="I214" i="13" s="1"/>
  <c r="H213" i="13"/>
  <c r="I213" i="13" s="1"/>
  <c r="H212" i="13"/>
  <c r="I212" i="13" s="1"/>
  <c r="H211" i="13"/>
  <c r="I211" i="13" s="1"/>
  <c r="H210" i="13"/>
  <c r="I210" i="13" s="1"/>
  <c r="H209" i="13"/>
  <c r="I209" i="13" s="1"/>
  <c r="H208" i="13"/>
  <c r="I208" i="13" s="1"/>
  <c r="H207" i="13"/>
  <c r="I207" i="13" s="1"/>
  <c r="H206" i="13"/>
  <c r="I206" i="13" s="1"/>
  <c r="H205" i="13"/>
  <c r="I205" i="13" s="1"/>
  <c r="H204" i="13"/>
  <c r="I204" i="13" s="1"/>
  <c r="H203" i="13"/>
  <c r="I203" i="13" s="1"/>
  <c r="H202" i="13"/>
  <c r="I202" i="13" s="1"/>
  <c r="H201" i="13"/>
  <c r="I201" i="13" s="1"/>
  <c r="H200" i="13"/>
  <c r="I200" i="13" s="1"/>
  <c r="H199" i="13"/>
  <c r="I199" i="13" s="1"/>
  <c r="H198" i="13"/>
  <c r="I198" i="13" s="1"/>
  <c r="H197" i="13"/>
  <c r="I197" i="13" s="1"/>
  <c r="H196" i="13"/>
  <c r="I196" i="13" s="1"/>
  <c r="H195" i="13"/>
  <c r="I195" i="13" s="1"/>
  <c r="H194" i="13"/>
  <c r="I194" i="13" s="1"/>
  <c r="H193" i="13"/>
  <c r="I193" i="13" s="1"/>
  <c r="H192" i="13"/>
  <c r="I192" i="13" s="1"/>
  <c r="H191" i="13"/>
  <c r="I191" i="13" s="1"/>
  <c r="H190" i="13"/>
  <c r="I190" i="13" s="1"/>
  <c r="H189" i="13"/>
  <c r="I189" i="13" s="1"/>
  <c r="H188" i="13"/>
  <c r="I188" i="13" s="1"/>
  <c r="H187" i="13"/>
  <c r="I187" i="13" s="1"/>
  <c r="H186" i="13"/>
  <c r="I186" i="13" s="1"/>
  <c r="H185" i="13"/>
  <c r="I185" i="13" s="1"/>
  <c r="H184" i="13"/>
  <c r="I184" i="13" s="1"/>
  <c r="H183" i="13"/>
  <c r="I183" i="13" s="1"/>
  <c r="H182" i="13"/>
  <c r="I182" i="13" s="1"/>
  <c r="H181" i="13"/>
  <c r="I181" i="13" s="1"/>
  <c r="H180" i="13"/>
  <c r="I180" i="13" s="1"/>
  <c r="H179" i="13"/>
  <c r="I179" i="13" s="1"/>
  <c r="H178" i="13"/>
  <c r="I178" i="13" s="1"/>
  <c r="H177" i="13"/>
  <c r="I177" i="13" s="1"/>
  <c r="H176" i="13"/>
  <c r="I176" i="13" s="1"/>
  <c r="H175" i="13"/>
  <c r="I175" i="13" s="1"/>
  <c r="H174" i="13"/>
  <c r="I174" i="13" s="1"/>
  <c r="H173" i="13"/>
  <c r="I173" i="13" s="1"/>
  <c r="H172" i="13"/>
  <c r="I172" i="13" s="1"/>
  <c r="H171" i="13"/>
  <c r="I171" i="13" s="1"/>
  <c r="H170" i="13"/>
  <c r="I170" i="13" s="1"/>
  <c r="H169" i="13"/>
  <c r="I169" i="13" s="1"/>
  <c r="H168" i="13"/>
  <c r="I168" i="13" s="1"/>
  <c r="H167" i="13"/>
  <c r="I167" i="13" s="1"/>
  <c r="H166" i="13"/>
  <c r="I166" i="13" s="1"/>
  <c r="H165" i="13"/>
  <c r="I165" i="13" s="1"/>
  <c r="H164" i="13"/>
  <c r="I164" i="13" s="1"/>
  <c r="H163" i="13"/>
  <c r="I163" i="13" s="1"/>
  <c r="H162" i="13"/>
  <c r="I162" i="13" s="1"/>
  <c r="H161" i="13"/>
  <c r="I161" i="13" s="1"/>
  <c r="H160" i="13"/>
  <c r="I160" i="13" s="1"/>
  <c r="H159" i="13"/>
  <c r="I159" i="13" s="1"/>
  <c r="H158" i="13"/>
  <c r="I158" i="13" s="1"/>
  <c r="H157" i="13"/>
  <c r="I157" i="13" s="1"/>
  <c r="H156" i="13"/>
  <c r="I156" i="13" s="1"/>
  <c r="H155" i="13"/>
  <c r="I155" i="13" s="1"/>
  <c r="H154" i="13"/>
  <c r="I154" i="13" s="1"/>
  <c r="H153" i="13"/>
  <c r="I153" i="13" s="1"/>
  <c r="H152" i="13"/>
  <c r="I152" i="13" s="1"/>
  <c r="H151" i="13"/>
  <c r="I151" i="13" s="1"/>
  <c r="H150" i="13"/>
  <c r="I150" i="13" s="1"/>
  <c r="H149" i="13"/>
  <c r="I149" i="13" s="1"/>
  <c r="H148" i="13"/>
  <c r="I148" i="13" s="1"/>
  <c r="H147" i="13"/>
  <c r="I147" i="13" s="1"/>
  <c r="H146" i="13"/>
  <c r="I146" i="13" s="1"/>
  <c r="H145" i="13"/>
  <c r="I145" i="13" s="1"/>
  <c r="H144" i="13"/>
  <c r="I144" i="13" s="1"/>
  <c r="H143" i="13"/>
  <c r="I143" i="13" s="1"/>
  <c r="H142" i="13"/>
  <c r="I142" i="13" s="1"/>
  <c r="H141" i="13"/>
  <c r="I141" i="13" s="1"/>
  <c r="H140" i="13"/>
  <c r="I140" i="13" s="1"/>
  <c r="H139" i="13"/>
  <c r="I139" i="13" s="1"/>
  <c r="H138" i="13"/>
  <c r="I138" i="13" s="1"/>
  <c r="H137" i="13"/>
  <c r="I137" i="13" s="1"/>
  <c r="H136" i="13"/>
  <c r="I136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5" i="13"/>
  <c r="I115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109" i="13"/>
  <c r="I109" i="13" s="1"/>
  <c r="H108" i="13"/>
  <c r="I108" i="13" s="1"/>
  <c r="H107" i="13"/>
  <c r="I107" i="13" s="1"/>
  <c r="H106" i="13"/>
  <c r="I106" i="13" s="1"/>
  <c r="H105" i="13"/>
  <c r="I105" i="13" s="1"/>
  <c r="H104" i="13"/>
  <c r="I104" i="13" s="1"/>
  <c r="H103" i="13"/>
  <c r="I103" i="13" s="1"/>
  <c r="H102" i="13"/>
  <c r="I102" i="13" s="1"/>
  <c r="H101" i="13"/>
  <c r="I101" i="13" s="1"/>
  <c r="H100" i="13"/>
  <c r="I100" i="13" s="1"/>
  <c r="H99" i="13"/>
  <c r="I99" i="13" s="1"/>
  <c r="H98" i="13"/>
  <c r="I98" i="13" s="1"/>
  <c r="H97" i="13"/>
  <c r="I97" i="13" s="1"/>
  <c r="H96" i="13"/>
  <c r="I96" i="13" s="1"/>
  <c r="H95" i="13"/>
  <c r="I95" i="13" s="1"/>
  <c r="H94" i="13"/>
  <c r="I94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69" i="13"/>
  <c r="I69" i="13" s="1"/>
  <c r="H68" i="13"/>
  <c r="I68" i="13" s="1"/>
  <c r="H67" i="13"/>
  <c r="I67" i="13" s="1"/>
  <c r="H66" i="13"/>
  <c r="I66" i="13" s="1"/>
  <c r="H65" i="13"/>
  <c r="I65" i="13" s="1"/>
  <c r="H64" i="13"/>
  <c r="I64" i="13" s="1"/>
  <c r="H63" i="13"/>
  <c r="I63" i="13" s="1"/>
  <c r="H62" i="13"/>
  <c r="I62" i="13" s="1"/>
  <c r="H61" i="13"/>
  <c r="I61" i="13" s="1"/>
  <c r="H60" i="13"/>
  <c r="I60" i="13" s="1"/>
  <c r="H59" i="13"/>
  <c r="I59" i="13" s="1"/>
  <c r="H58" i="13"/>
  <c r="I58" i="13" s="1"/>
  <c r="H57" i="13"/>
  <c r="I57" i="13" s="1"/>
  <c r="H56" i="13"/>
  <c r="I56" i="13" s="1"/>
  <c r="H55" i="13"/>
  <c r="I55" i="13" s="1"/>
  <c r="H54" i="13"/>
  <c r="I54" i="13" s="1"/>
  <c r="H53" i="13"/>
  <c r="I53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7" i="13"/>
  <c r="I27" i="13" s="1"/>
  <c r="H26" i="13"/>
  <c r="I26" i="13" s="1"/>
  <c r="H25" i="13"/>
  <c r="I25" i="13" s="1"/>
  <c r="H24" i="13"/>
  <c r="I24" i="13" s="1"/>
  <c r="H23" i="13"/>
  <c r="I23" i="13" s="1"/>
  <c r="H22" i="13"/>
  <c r="I22" i="13" s="1"/>
  <c r="H21" i="13"/>
  <c r="I21" i="13" s="1"/>
  <c r="H20" i="13"/>
  <c r="I20" i="13" s="1"/>
  <c r="H19" i="13"/>
  <c r="I19" i="13" s="1"/>
  <c r="H18" i="13"/>
  <c r="I18" i="13" s="1"/>
  <c r="H17" i="13"/>
  <c r="I17" i="13" s="1"/>
  <c r="H16" i="13"/>
  <c r="I16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H9" i="13"/>
  <c r="I9" i="13" s="1"/>
  <c r="E5043" i="1"/>
  <c r="F5043" i="1" s="1"/>
  <c r="E5042" i="1"/>
  <c r="F5042" i="1" s="1"/>
  <c r="E5041" i="1"/>
  <c r="F5041" i="1" s="1"/>
  <c r="E5040" i="1"/>
  <c r="F5040" i="1" s="1"/>
  <c r="E5039" i="1"/>
  <c r="F5039" i="1" s="1"/>
  <c r="E5038" i="1"/>
  <c r="F5038" i="1" s="1"/>
  <c r="E5037" i="1"/>
  <c r="F5037" i="1" s="1"/>
  <c r="E5036" i="1"/>
  <c r="F5036" i="1" s="1"/>
  <c r="E5035" i="1"/>
  <c r="F5035" i="1" s="1"/>
  <c r="E5034" i="1"/>
  <c r="F5034" i="1" s="1"/>
  <c r="E5033" i="1"/>
  <c r="F5033" i="1" s="1"/>
  <c r="E5032" i="1"/>
  <c r="F5032" i="1" s="1"/>
  <c r="E5031" i="1"/>
  <c r="F5031" i="1" s="1"/>
  <c r="E5030" i="1"/>
  <c r="F5030" i="1" s="1"/>
  <c r="E5029" i="1"/>
  <c r="F5029" i="1" s="1"/>
  <c r="E5028" i="1"/>
  <c r="F5028" i="1" s="1"/>
  <c r="E5027" i="1"/>
  <c r="F5027" i="1" s="1"/>
  <c r="E5026" i="1"/>
  <c r="F5026" i="1" s="1"/>
  <c r="E5025" i="1"/>
  <c r="F5025" i="1" s="1"/>
  <c r="E5024" i="1"/>
  <c r="F5024" i="1" s="1"/>
  <c r="E5023" i="1"/>
  <c r="F5023" i="1" s="1"/>
  <c r="E5022" i="1"/>
  <c r="F5022" i="1" s="1"/>
  <c r="E5021" i="1"/>
  <c r="F5021" i="1" s="1"/>
  <c r="E5020" i="1"/>
  <c r="F5020" i="1" s="1"/>
  <c r="E5019" i="1"/>
  <c r="F5019" i="1" s="1"/>
  <c r="E5018" i="1"/>
  <c r="F5018" i="1" s="1"/>
  <c r="E5017" i="1"/>
  <c r="F5017" i="1" s="1"/>
  <c r="E5016" i="1"/>
  <c r="F5016" i="1" s="1"/>
  <c r="E5015" i="1"/>
  <c r="F5015" i="1" s="1"/>
  <c r="E5014" i="1"/>
  <c r="F5014" i="1" s="1"/>
  <c r="E5013" i="1"/>
  <c r="F5013" i="1" s="1"/>
  <c r="E5012" i="1"/>
  <c r="F5012" i="1" s="1"/>
  <c r="E5011" i="1"/>
  <c r="F5011" i="1" s="1"/>
  <c r="E5010" i="1"/>
  <c r="F5010" i="1" s="1"/>
  <c r="E5009" i="1"/>
  <c r="F5009" i="1" s="1"/>
  <c r="E5008" i="1"/>
  <c r="F5008" i="1" s="1"/>
  <c r="E5007" i="1"/>
  <c r="F5007" i="1" s="1"/>
  <c r="E5006" i="1"/>
  <c r="F5006" i="1" s="1"/>
  <c r="E5005" i="1"/>
  <c r="F5005" i="1" s="1"/>
  <c r="E5004" i="1"/>
  <c r="F5004" i="1" s="1"/>
  <c r="E5003" i="1"/>
  <c r="F5003" i="1" s="1"/>
  <c r="E5002" i="1"/>
  <c r="F5002" i="1" s="1"/>
  <c r="E5001" i="1"/>
  <c r="F5001" i="1" s="1"/>
  <c r="E5000" i="1"/>
  <c r="F5000" i="1" s="1"/>
  <c r="E4999" i="1"/>
  <c r="F4999" i="1" s="1"/>
  <c r="E4998" i="1"/>
  <c r="F4998" i="1" s="1"/>
  <c r="E4997" i="1"/>
  <c r="F4997" i="1" s="1"/>
  <c r="E4996" i="1"/>
  <c r="F4996" i="1" s="1"/>
  <c r="E4995" i="1"/>
  <c r="F4995" i="1" s="1"/>
  <c r="E4994" i="1"/>
  <c r="F4994" i="1" s="1"/>
  <c r="E4993" i="1"/>
  <c r="F4993" i="1" s="1"/>
  <c r="E4992" i="1"/>
  <c r="F4992" i="1" s="1"/>
  <c r="E4991" i="1"/>
  <c r="F4991" i="1" s="1"/>
  <c r="E4990" i="1"/>
  <c r="F4990" i="1" s="1"/>
  <c r="E4989" i="1"/>
  <c r="F4989" i="1" s="1"/>
  <c r="E4988" i="1"/>
  <c r="F4988" i="1" s="1"/>
  <c r="E4987" i="1"/>
  <c r="F4987" i="1" s="1"/>
  <c r="E4986" i="1"/>
  <c r="F4986" i="1" s="1"/>
  <c r="E4985" i="1"/>
  <c r="F4985" i="1" s="1"/>
  <c r="E4984" i="1"/>
  <c r="F4984" i="1" s="1"/>
  <c r="E4983" i="1"/>
  <c r="F4983" i="1" s="1"/>
  <c r="E4982" i="1"/>
  <c r="F4982" i="1" s="1"/>
  <c r="E4981" i="1"/>
  <c r="F4981" i="1" s="1"/>
  <c r="E4980" i="1"/>
  <c r="F4980" i="1" s="1"/>
  <c r="E4979" i="1"/>
  <c r="F4979" i="1" s="1"/>
  <c r="E4978" i="1"/>
  <c r="F4978" i="1" s="1"/>
  <c r="E4977" i="1"/>
  <c r="F4977" i="1" s="1"/>
  <c r="E4976" i="1"/>
  <c r="F4976" i="1" s="1"/>
  <c r="E4975" i="1"/>
  <c r="F4975" i="1" s="1"/>
  <c r="E4974" i="1"/>
  <c r="F4974" i="1" s="1"/>
  <c r="E4973" i="1"/>
  <c r="F4973" i="1" s="1"/>
  <c r="E4972" i="1"/>
  <c r="F4972" i="1" s="1"/>
  <c r="E4971" i="1"/>
  <c r="F4971" i="1" s="1"/>
  <c r="E4970" i="1"/>
  <c r="F4970" i="1" s="1"/>
  <c r="E4969" i="1"/>
  <c r="F4969" i="1" s="1"/>
  <c r="E4968" i="1"/>
  <c r="F4968" i="1" s="1"/>
  <c r="E4967" i="1"/>
  <c r="F4967" i="1" s="1"/>
  <c r="E4966" i="1"/>
  <c r="F4966" i="1" s="1"/>
  <c r="E4965" i="1"/>
  <c r="F4965" i="1" s="1"/>
  <c r="E4964" i="1"/>
  <c r="F4964" i="1" s="1"/>
  <c r="E4963" i="1"/>
  <c r="F4963" i="1" s="1"/>
  <c r="E4962" i="1"/>
  <c r="F4962" i="1" s="1"/>
  <c r="E4961" i="1"/>
  <c r="F4961" i="1" s="1"/>
  <c r="E4960" i="1"/>
  <c r="F4960" i="1" s="1"/>
  <c r="E4959" i="1"/>
  <c r="F4959" i="1" s="1"/>
  <c r="E4958" i="1"/>
  <c r="F4958" i="1" s="1"/>
  <c r="E4957" i="1"/>
  <c r="F4957" i="1" s="1"/>
  <c r="E4956" i="1"/>
  <c r="F4956" i="1" s="1"/>
  <c r="E4955" i="1"/>
  <c r="F4955" i="1" s="1"/>
  <c r="E4954" i="1"/>
  <c r="F4954" i="1" s="1"/>
  <c r="E4953" i="1"/>
  <c r="F4953" i="1" s="1"/>
  <c r="E4952" i="1"/>
  <c r="F4952" i="1" s="1"/>
  <c r="E4951" i="1"/>
  <c r="F4951" i="1" s="1"/>
  <c r="E4950" i="1"/>
  <c r="F4950" i="1" s="1"/>
  <c r="E4949" i="1"/>
  <c r="F4949" i="1" s="1"/>
  <c r="E4948" i="1"/>
  <c r="F4948" i="1" s="1"/>
  <c r="E4947" i="1"/>
  <c r="F4947" i="1" s="1"/>
  <c r="E4946" i="1"/>
  <c r="F4946" i="1" s="1"/>
  <c r="E4945" i="1"/>
  <c r="F4945" i="1" s="1"/>
  <c r="E4944" i="1"/>
  <c r="F4944" i="1" s="1"/>
  <c r="E4943" i="1"/>
  <c r="F4943" i="1" s="1"/>
  <c r="E4942" i="1"/>
  <c r="F4942" i="1" s="1"/>
  <c r="E4941" i="1"/>
  <c r="F4941" i="1" s="1"/>
  <c r="E4940" i="1"/>
  <c r="F4940" i="1" s="1"/>
  <c r="E4939" i="1"/>
  <c r="F4939" i="1" s="1"/>
  <c r="E4938" i="1"/>
  <c r="F4938" i="1" s="1"/>
  <c r="E4937" i="1"/>
  <c r="F4937" i="1" s="1"/>
  <c r="E4936" i="1"/>
  <c r="F4936" i="1" s="1"/>
  <c r="E4935" i="1"/>
  <c r="F4935" i="1" s="1"/>
  <c r="E4934" i="1"/>
  <c r="F4934" i="1" s="1"/>
  <c r="E4933" i="1"/>
  <c r="F4933" i="1" s="1"/>
  <c r="E4932" i="1"/>
  <c r="F4932" i="1" s="1"/>
  <c r="E4931" i="1"/>
  <c r="F4931" i="1" s="1"/>
  <c r="E4930" i="1"/>
  <c r="F4930" i="1" s="1"/>
  <c r="E4929" i="1"/>
  <c r="F4929" i="1" s="1"/>
  <c r="E4928" i="1"/>
  <c r="F4928" i="1" s="1"/>
  <c r="E4927" i="1"/>
  <c r="F4927" i="1" s="1"/>
  <c r="E4926" i="1"/>
  <c r="F4926" i="1" s="1"/>
  <c r="E4925" i="1"/>
  <c r="F4925" i="1" s="1"/>
  <c r="E4924" i="1"/>
  <c r="F4924" i="1" s="1"/>
  <c r="E4923" i="1"/>
  <c r="F4923" i="1" s="1"/>
  <c r="E4922" i="1"/>
  <c r="F4922" i="1" s="1"/>
  <c r="E4921" i="1"/>
  <c r="F4921" i="1" s="1"/>
  <c r="E4920" i="1"/>
  <c r="F4920" i="1" s="1"/>
  <c r="E4919" i="1"/>
  <c r="F4919" i="1" s="1"/>
  <c r="E4918" i="1"/>
  <c r="F4918" i="1" s="1"/>
  <c r="E4917" i="1"/>
  <c r="F4917" i="1" s="1"/>
  <c r="E4916" i="1"/>
  <c r="F4916" i="1" s="1"/>
  <c r="E4915" i="1"/>
  <c r="F4915" i="1" s="1"/>
  <c r="E4914" i="1"/>
  <c r="F4914" i="1" s="1"/>
  <c r="E4913" i="1"/>
  <c r="F4913" i="1" s="1"/>
  <c r="E4912" i="1"/>
  <c r="F4912" i="1" s="1"/>
  <c r="E4911" i="1"/>
  <c r="F4911" i="1" s="1"/>
  <c r="E4910" i="1"/>
  <c r="F4910" i="1" s="1"/>
  <c r="E4909" i="1"/>
  <c r="F4909" i="1" s="1"/>
  <c r="E4908" i="1"/>
  <c r="F4908" i="1" s="1"/>
  <c r="E4907" i="1"/>
  <c r="F4907" i="1" s="1"/>
  <c r="E4906" i="1"/>
  <c r="F4906" i="1" s="1"/>
  <c r="E4905" i="1"/>
  <c r="F4905" i="1" s="1"/>
  <c r="E4904" i="1"/>
  <c r="F4904" i="1" s="1"/>
  <c r="E4903" i="1"/>
  <c r="F4903" i="1" s="1"/>
  <c r="E4902" i="1"/>
  <c r="F4902" i="1" s="1"/>
  <c r="E4901" i="1"/>
  <c r="F4901" i="1" s="1"/>
  <c r="E4900" i="1"/>
  <c r="F4900" i="1" s="1"/>
  <c r="E4899" i="1"/>
  <c r="F4899" i="1" s="1"/>
  <c r="E4898" i="1"/>
  <c r="F4898" i="1" s="1"/>
  <c r="E4897" i="1"/>
  <c r="F4897" i="1" s="1"/>
  <c r="E4896" i="1"/>
  <c r="F4896" i="1" s="1"/>
  <c r="E4895" i="1"/>
  <c r="F4895" i="1" s="1"/>
  <c r="E4894" i="1"/>
  <c r="F4894" i="1" s="1"/>
  <c r="E4893" i="1"/>
  <c r="F4893" i="1" s="1"/>
  <c r="E4892" i="1"/>
  <c r="F4892" i="1" s="1"/>
  <c r="E4891" i="1"/>
  <c r="F4891" i="1" s="1"/>
  <c r="E4890" i="1"/>
  <c r="F4890" i="1" s="1"/>
  <c r="E4889" i="1"/>
  <c r="F4889" i="1" s="1"/>
  <c r="E4888" i="1"/>
  <c r="F4888" i="1" s="1"/>
  <c r="E4887" i="1"/>
  <c r="F4887" i="1" s="1"/>
  <c r="E4886" i="1"/>
  <c r="F4886" i="1" s="1"/>
  <c r="E4885" i="1"/>
  <c r="F4885" i="1" s="1"/>
  <c r="E4884" i="1"/>
  <c r="F4884" i="1" s="1"/>
  <c r="E4883" i="1"/>
  <c r="F4883" i="1" s="1"/>
  <c r="E4882" i="1"/>
  <c r="F4882" i="1" s="1"/>
  <c r="E4881" i="1"/>
  <c r="F4881" i="1" s="1"/>
  <c r="E4880" i="1"/>
  <c r="F4880" i="1" s="1"/>
  <c r="E4879" i="1"/>
  <c r="F4879" i="1" s="1"/>
  <c r="E4878" i="1"/>
  <c r="F4878" i="1" s="1"/>
  <c r="E4877" i="1"/>
  <c r="F4877" i="1" s="1"/>
  <c r="E4876" i="1"/>
  <c r="F4876" i="1" s="1"/>
  <c r="E4875" i="1"/>
  <c r="F4875" i="1" s="1"/>
  <c r="E4874" i="1"/>
  <c r="F4874" i="1" s="1"/>
  <c r="E4873" i="1"/>
  <c r="F4873" i="1" s="1"/>
  <c r="E4872" i="1"/>
  <c r="F4872" i="1" s="1"/>
  <c r="E4871" i="1"/>
  <c r="F4871" i="1" s="1"/>
  <c r="E4870" i="1"/>
  <c r="F4870" i="1" s="1"/>
  <c r="E4869" i="1"/>
  <c r="F4869" i="1" s="1"/>
  <c r="E4868" i="1"/>
  <c r="F4868" i="1" s="1"/>
  <c r="E4867" i="1"/>
  <c r="F4867" i="1" s="1"/>
  <c r="E4866" i="1"/>
  <c r="F4866" i="1" s="1"/>
  <c r="E4865" i="1"/>
  <c r="F4865" i="1" s="1"/>
  <c r="E4864" i="1"/>
  <c r="F4864" i="1" s="1"/>
  <c r="E4863" i="1"/>
  <c r="F4863" i="1" s="1"/>
  <c r="E4862" i="1"/>
  <c r="F4862" i="1" s="1"/>
  <c r="E4861" i="1"/>
  <c r="F4861" i="1" s="1"/>
  <c r="E4860" i="1"/>
  <c r="F4860" i="1" s="1"/>
  <c r="E4859" i="1"/>
  <c r="F4859" i="1" s="1"/>
  <c r="E4858" i="1"/>
  <c r="F4858" i="1" s="1"/>
  <c r="E4857" i="1"/>
  <c r="F4857" i="1" s="1"/>
  <c r="E4856" i="1"/>
  <c r="F4856" i="1" s="1"/>
  <c r="E4855" i="1"/>
  <c r="F4855" i="1" s="1"/>
  <c r="E4854" i="1"/>
  <c r="F4854" i="1" s="1"/>
  <c r="E4853" i="1"/>
  <c r="F4853" i="1" s="1"/>
  <c r="E4852" i="1"/>
  <c r="F4852" i="1" s="1"/>
  <c r="E4851" i="1"/>
  <c r="F4851" i="1" s="1"/>
  <c r="E4850" i="1"/>
  <c r="F4850" i="1" s="1"/>
  <c r="E4849" i="1"/>
  <c r="F4849" i="1" s="1"/>
  <c r="E4848" i="1"/>
  <c r="F4848" i="1" s="1"/>
  <c r="E4847" i="1"/>
  <c r="F4847" i="1" s="1"/>
  <c r="E4846" i="1"/>
  <c r="F4846" i="1" s="1"/>
  <c r="E4845" i="1"/>
  <c r="F4845" i="1" s="1"/>
  <c r="E4844" i="1"/>
  <c r="F4844" i="1" s="1"/>
  <c r="E4843" i="1"/>
  <c r="F4843" i="1" s="1"/>
  <c r="E4842" i="1"/>
  <c r="F4842" i="1" s="1"/>
  <c r="E4841" i="1"/>
  <c r="F4841" i="1" s="1"/>
  <c r="E4840" i="1"/>
  <c r="F4840" i="1" s="1"/>
  <c r="E4839" i="1"/>
  <c r="F4839" i="1" s="1"/>
  <c r="E4838" i="1"/>
  <c r="F4838" i="1" s="1"/>
  <c r="E4837" i="1"/>
  <c r="F4837" i="1" s="1"/>
  <c r="E4836" i="1"/>
  <c r="F4836" i="1" s="1"/>
  <c r="E4835" i="1"/>
  <c r="F4835" i="1" s="1"/>
  <c r="E4834" i="1"/>
  <c r="F4834" i="1" s="1"/>
  <c r="E4833" i="1"/>
  <c r="F4833" i="1" s="1"/>
  <c r="E4832" i="1"/>
  <c r="F4832" i="1" s="1"/>
  <c r="E4831" i="1"/>
  <c r="F4831" i="1" s="1"/>
  <c r="E4830" i="1"/>
  <c r="F4830" i="1" s="1"/>
  <c r="E4829" i="1"/>
  <c r="F4829" i="1" s="1"/>
  <c r="E4828" i="1"/>
  <c r="F4828" i="1" s="1"/>
  <c r="E4827" i="1"/>
  <c r="F4827" i="1" s="1"/>
  <c r="E4826" i="1"/>
  <c r="F4826" i="1" s="1"/>
  <c r="E4825" i="1"/>
  <c r="F4825" i="1" s="1"/>
  <c r="E4824" i="1"/>
  <c r="F4824" i="1" s="1"/>
  <c r="E4823" i="1"/>
  <c r="F4823" i="1" s="1"/>
  <c r="E4822" i="1"/>
  <c r="F4822" i="1" s="1"/>
  <c r="E4821" i="1"/>
  <c r="F4821" i="1" s="1"/>
  <c r="E4820" i="1"/>
  <c r="F4820" i="1" s="1"/>
  <c r="E4819" i="1"/>
  <c r="F4819" i="1" s="1"/>
  <c r="E4818" i="1"/>
  <c r="F4818" i="1" s="1"/>
  <c r="E4817" i="1"/>
  <c r="F4817" i="1" s="1"/>
  <c r="E4816" i="1"/>
  <c r="F4816" i="1" s="1"/>
  <c r="E4815" i="1"/>
  <c r="F4815" i="1" s="1"/>
  <c r="E4814" i="1"/>
  <c r="F4814" i="1" s="1"/>
  <c r="E4813" i="1"/>
  <c r="F4813" i="1" s="1"/>
  <c r="E4812" i="1"/>
  <c r="F4812" i="1" s="1"/>
  <c r="E4811" i="1"/>
  <c r="F4811" i="1" s="1"/>
  <c r="E4810" i="1"/>
  <c r="F4810" i="1" s="1"/>
  <c r="E4809" i="1"/>
  <c r="F4809" i="1" s="1"/>
  <c r="E4808" i="1"/>
  <c r="F4808" i="1" s="1"/>
  <c r="E4807" i="1"/>
  <c r="F4807" i="1" s="1"/>
  <c r="E4806" i="1"/>
  <c r="F4806" i="1" s="1"/>
  <c r="E4805" i="1"/>
  <c r="F4805" i="1" s="1"/>
  <c r="E4804" i="1"/>
  <c r="F4804" i="1" s="1"/>
  <c r="E4803" i="1"/>
  <c r="F4803" i="1" s="1"/>
  <c r="E4802" i="1"/>
  <c r="F4802" i="1" s="1"/>
  <c r="E4801" i="1"/>
  <c r="F4801" i="1" s="1"/>
  <c r="E4800" i="1"/>
  <c r="F4800" i="1" s="1"/>
  <c r="E4799" i="1"/>
  <c r="F4799" i="1" s="1"/>
  <c r="E4798" i="1"/>
  <c r="F4798" i="1" s="1"/>
  <c r="E4797" i="1"/>
  <c r="F4797" i="1" s="1"/>
  <c r="E4796" i="1"/>
  <c r="F4796" i="1" s="1"/>
  <c r="E4795" i="1"/>
  <c r="F4795" i="1" s="1"/>
  <c r="E4794" i="1"/>
  <c r="F4794" i="1" s="1"/>
  <c r="E4793" i="1"/>
  <c r="F4793" i="1" s="1"/>
  <c r="E4792" i="1"/>
  <c r="F4792" i="1" s="1"/>
  <c r="E4791" i="1"/>
  <c r="F4791" i="1" s="1"/>
  <c r="E4790" i="1"/>
  <c r="F4790" i="1" s="1"/>
  <c r="E4789" i="1"/>
  <c r="F4789" i="1" s="1"/>
  <c r="E4788" i="1"/>
  <c r="F4788" i="1" s="1"/>
  <c r="E4787" i="1"/>
  <c r="F4787" i="1" s="1"/>
  <c r="E4786" i="1"/>
  <c r="F4786" i="1" s="1"/>
  <c r="E4785" i="1"/>
  <c r="F4785" i="1" s="1"/>
  <c r="E4784" i="1"/>
  <c r="F4784" i="1" s="1"/>
  <c r="E4783" i="1"/>
  <c r="F4783" i="1" s="1"/>
  <c r="E4782" i="1"/>
  <c r="F4782" i="1" s="1"/>
  <c r="E4781" i="1"/>
  <c r="F4781" i="1" s="1"/>
  <c r="E4780" i="1"/>
  <c r="F4780" i="1" s="1"/>
  <c r="E4779" i="1"/>
  <c r="F4779" i="1" s="1"/>
  <c r="E4778" i="1"/>
  <c r="F4778" i="1" s="1"/>
  <c r="E4777" i="1"/>
  <c r="F4777" i="1" s="1"/>
  <c r="E4776" i="1"/>
  <c r="F4776" i="1" s="1"/>
  <c r="E4775" i="1"/>
  <c r="F4775" i="1" s="1"/>
  <c r="E4774" i="1"/>
  <c r="F4774" i="1" s="1"/>
  <c r="E4773" i="1"/>
  <c r="F4773" i="1" s="1"/>
  <c r="E4772" i="1"/>
  <c r="F4772" i="1" s="1"/>
  <c r="E4771" i="1"/>
  <c r="F4771" i="1" s="1"/>
  <c r="E4770" i="1"/>
  <c r="F4770" i="1" s="1"/>
  <c r="E4769" i="1"/>
  <c r="F4769" i="1" s="1"/>
  <c r="E4768" i="1"/>
  <c r="F4768" i="1" s="1"/>
  <c r="E4767" i="1"/>
  <c r="F4767" i="1" s="1"/>
  <c r="E4766" i="1"/>
  <c r="F4766" i="1" s="1"/>
  <c r="E4765" i="1"/>
  <c r="F4765" i="1" s="1"/>
  <c r="E4764" i="1"/>
  <c r="F4764" i="1" s="1"/>
  <c r="E4763" i="1"/>
  <c r="F4763" i="1" s="1"/>
  <c r="E4762" i="1"/>
  <c r="F4762" i="1" s="1"/>
  <c r="E4761" i="1"/>
  <c r="F4761" i="1" s="1"/>
  <c r="E4760" i="1"/>
  <c r="F4760" i="1" s="1"/>
  <c r="E4759" i="1"/>
  <c r="F4759" i="1" s="1"/>
  <c r="E4758" i="1"/>
  <c r="F4758" i="1" s="1"/>
  <c r="E4757" i="1"/>
  <c r="F4757" i="1" s="1"/>
  <c r="E4756" i="1"/>
  <c r="F4756" i="1" s="1"/>
  <c r="E4755" i="1"/>
  <c r="F4755" i="1" s="1"/>
  <c r="E4754" i="1"/>
  <c r="F4754" i="1" s="1"/>
  <c r="E4753" i="1"/>
  <c r="F4753" i="1" s="1"/>
  <c r="E4752" i="1"/>
  <c r="F4752" i="1" s="1"/>
  <c r="E4751" i="1"/>
  <c r="F4751" i="1" s="1"/>
  <c r="E4750" i="1"/>
  <c r="F4750" i="1" s="1"/>
  <c r="E4749" i="1"/>
  <c r="F4749" i="1" s="1"/>
  <c r="E4748" i="1"/>
  <c r="F4748" i="1" s="1"/>
  <c r="E4747" i="1"/>
  <c r="F4747" i="1" s="1"/>
  <c r="E4746" i="1"/>
  <c r="F4746" i="1" s="1"/>
  <c r="E4745" i="1"/>
  <c r="F4745" i="1" s="1"/>
  <c r="E4744" i="1"/>
  <c r="F4744" i="1" s="1"/>
  <c r="E4743" i="1"/>
  <c r="F4743" i="1" s="1"/>
  <c r="E4742" i="1"/>
  <c r="F4742" i="1" s="1"/>
  <c r="E4741" i="1"/>
  <c r="F4741" i="1" s="1"/>
  <c r="E4740" i="1"/>
  <c r="F4740" i="1" s="1"/>
  <c r="E4739" i="1"/>
  <c r="F4739" i="1" s="1"/>
  <c r="E4738" i="1"/>
  <c r="F4738" i="1" s="1"/>
  <c r="E4737" i="1"/>
  <c r="F4737" i="1" s="1"/>
  <c r="E4736" i="1"/>
  <c r="F4736" i="1" s="1"/>
  <c r="E4735" i="1"/>
  <c r="F4735" i="1" s="1"/>
  <c r="E4734" i="1"/>
  <c r="F4734" i="1" s="1"/>
  <c r="E4733" i="1"/>
  <c r="F4733" i="1" s="1"/>
  <c r="E4732" i="1"/>
  <c r="F4732" i="1" s="1"/>
  <c r="E4731" i="1"/>
  <c r="F4731" i="1" s="1"/>
  <c r="E4730" i="1"/>
  <c r="F4730" i="1" s="1"/>
  <c r="E4729" i="1"/>
  <c r="F4729" i="1" s="1"/>
  <c r="E4728" i="1"/>
  <c r="F4728" i="1" s="1"/>
  <c r="E4727" i="1"/>
  <c r="F4727" i="1" s="1"/>
  <c r="E4726" i="1"/>
  <c r="F4726" i="1" s="1"/>
  <c r="E4725" i="1"/>
  <c r="F4725" i="1" s="1"/>
  <c r="E4724" i="1"/>
  <c r="F4724" i="1" s="1"/>
  <c r="E4723" i="1"/>
  <c r="F4723" i="1" s="1"/>
  <c r="E4722" i="1"/>
  <c r="F4722" i="1" s="1"/>
  <c r="E4721" i="1"/>
  <c r="F4721" i="1" s="1"/>
  <c r="E4720" i="1"/>
  <c r="F4720" i="1" s="1"/>
  <c r="E4719" i="1"/>
  <c r="F4719" i="1" s="1"/>
  <c r="E4718" i="1"/>
  <c r="F4718" i="1" s="1"/>
  <c r="E4717" i="1"/>
  <c r="F4717" i="1" s="1"/>
  <c r="E4716" i="1"/>
  <c r="F4716" i="1" s="1"/>
  <c r="E4715" i="1"/>
  <c r="F4715" i="1" s="1"/>
  <c r="E4714" i="1"/>
  <c r="F4714" i="1" s="1"/>
  <c r="E4713" i="1"/>
  <c r="F4713" i="1" s="1"/>
  <c r="E4712" i="1"/>
  <c r="F4712" i="1" s="1"/>
  <c r="E4711" i="1"/>
  <c r="F4711" i="1" s="1"/>
  <c r="E4710" i="1"/>
  <c r="F4710" i="1" s="1"/>
  <c r="E4709" i="1"/>
  <c r="F4709" i="1" s="1"/>
  <c r="E4708" i="1"/>
  <c r="F4708" i="1" s="1"/>
  <c r="E4707" i="1"/>
  <c r="F4707" i="1" s="1"/>
  <c r="E4706" i="1"/>
  <c r="F4706" i="1" s="1"/>
  <c r="E4705" i="1"/>
  <c r="F4705" i="1" s="1"/>
  <c r="E4704" i="1"/>
  <c r="F4704" i="1" s="1"/>
  <c r="E4703" i="1"/>
  <c r="F4703" i="1" s="1"/>
  <c r="E4702" i="1"/>
  <c r="F4702" i="1" s="1"/>
  <c r="E4701" i="1"/>
  <c r="F4701" i="1" s="1"/>
  <c r="E4700" i="1"/>
  <c r="F4700" i="1" s="1"/>
  <c r="E4699" i="1"/>
  <c r="F4699" i="1" s="1"/>
  <c r="E4698" i="1"/>
  <c r="F4698" i="1" s="1"/>
  <c r="E4697" i="1"/>
  <c r="F4697" i="1" s="1"/>
  <c r="E4696" i="1"/>
  <c r="F4696" i="1" s="1"/>
  <c r="E4695" i="1"/>
  <c r="F4695" i="1" s="1"/>
  <c r="E4694" i="1"/>
  <c r="F4694" i="1" s="1"/>
  <c r="E4693" i="1"/>
  <c r="F4693" i="1" s="1"/>
  <c r="E4692" i="1"/>
  <c r="F4692" i="1" s="1"/>
  <c r="E4691" i="1"/>
  <c r="F4691" i="1" s="1"/>
  <c r="E4690" i="1"/>
  <c r="F4690" i="1" s="1"/>
  <c r="E4689" i="1"/>
  <c r="F4689" i="1" s="1"/>
  <c r="E4688" i="1"/>
  <c r="F4688" i="1" s="1"/>
  <c r="E4687" i="1"/>
  <c r="F4687" i="1" s="1"/>
  <c r="E4686" i="1"/>
  <c r="F4686" i="1" s="1"/>
  <c r="E4685" i="1"/>
  <c r="F4685" i="1" s="1"/>
  <c r="E4684" i="1"/>
  <c r="F4684" i="1" s="1"/>
  <c r="E4669" i="1"/>
  <c r="F4669" i="1" s="1"/>
  <c r="E4668" i="1"/>
  <c r="F4668" i="1" s="1"/>
  <c r="E4667" i="1"/>
  <c r="F4667" i="1" s="1"/>
  <c r="E4666" i="1"/>
  <c r="F4666" i="1" s="1"/>
  <c r="E4665" i="1"/>
  <c r="F4665" i="1" s="1"/>
  <c r="E4664" i="1"/>
  <c r="F4664" i="1" s="1"/>
  <c r="E4663" i="1"/>
  <c r="F4663" i="1" s="1"/>
  <c r="E4662" i="1"/>
  <c r="F4662" i="1" s="1"/>
  <c r="E4661" i="1"/>
  <c r="F4661" i="1" s="1"/>
  <c r="E4660" i="1"/>
  <c r="F4660" i="1" s="1"/>
  <c r="E4659" i="1"/>
  <c r="F4659" i="1" s="1"/>
  <c r="E4658" i="1"/>
  <c r="F4658" i="1" s="1"/>
  <c r="E4657" i="1"/>
  <c r="F4657" i="1" s="1"/>
  <c r="E4656" i="1"/>
  <c r="F4656" i="1" s="1"/>
  <c r="E4655" i="1"/>
  <c r="F4655" i="1" s="1"/>
  <c r="E4654" i="1"/>
  <c r="F4654" i="1" s="1"/>
  <c r="E4653" i="1"/>
  <c r="F4653" i="1" s="1"/>
  <c r="E4652" i="1"/>
  <c r="F4652" i="1" s="1"/>
  <c r="E4651" i="1"/>
  <c r="F4651" i="1" s="1"/>
  <c r="E4650" i="1"/>
  <c r="F4650" i="1" s="1"/>
  <c r="E4649" i="1"/>
  <c r="F4649" i="1" s="1"/>
  <c r="E4648" i="1"/>
  <c r="F4648" i="1" s="1"/>
  <c r="E4647" i="1"/>
  <c r="F4647" i="1" s="1"/>
  <c r="E4646" i="1"/>
  <c r="F4646" i="1" s="1"/>
  <c r="E4645" i="1"/>
  <c r="F4645" i="1" s="1"/>
  <c r="E4644" i="1"/>
  <c r="F4644" i="1" s="1"/>
  <c r="E4643" i="1"/>
  <c r="F4643" i="1" s="1"/>
  <c r="E4642" i="1"/>
  <c r="F4642" i="1" s="1"/>
  <c r="E4641" i="1"/>
  <c r="F4641" i="1" s="1"/>
  <c r="E4640" i="1"/>
  <c r="F4640" i="1" s="1"/>
  <c r="E4639" i="1"/>
  <c r="F4639" i="1" s="1"/>
  <c r="E4638" i="1"/>
  <c r="F4638" i="1" s="1"/>
  <c r="E4637" i="1"/>
  <c r="F4637" i="1" s="1"/>
  <c r="E4636" i="1"/>
  <c r="F4636" i="1" s="1"/>
  <c r="E4635" i="1"/>
  <c r="F4635" i="1" s="1"/>
  <c r="E4634" i="1"/>
  <c r="F4634" i="1" s="1"/>
  <c r="E4633" i="1"/>
  <c r="F4633" i="1" s="1"/>
  <c r="E4632" i="1"/>
  <c r="F4632" i="1" s="1"/>
  <c r="E4631" i="1"/>
  <c r="F4631" i="1" s="1"/>
  <c r="E4630" i="1"/>
  <c r="F4630" i="1" s="1"/>
  <c r="E4629" i="1"/>
  <c r="F4629" i="1" s="1"/>
  <c r="E4628" i="1"/>
  <c r="F4628" i="1" s="1"/>
  <c r="E4627" i="1"/>
  <c r="F4627" i="1" s="1"/>
  <c r="E4626" i="1"/>
  <c r="F4626" i="1" s="1"/>
  <c r="E4625" i="1"/>
  <c r="F4625" i="1" s="1"/>
  <c r="E4624" i="1"/>
  <c r="F4624" i="1" s="1"/>
  <c r="E4623" i="1"/>
  <c r="F4623" i="1" s="1"/>
  <c r="E4622" i="1"/>
  <c r="F4622" i="1" s="1"/>
  <c r="E4621" i="1"/>
  <c r="F4621" i="1" s="1"/>
  <c r="E4620" i="1"/>
  <c r="F4620" i="1" s="1"/>
  <c r="E4619" i="1"/>
  <c r="F4619" i="1" s="1"/>
  <c r="E4618" i="1"/>
  <c r="F4618" i="1" s="1"/>
  <c r="E4617" i="1"/>
  <c r="F4617" i="1" s="1"/>
  <c r="E4616" i="1"/>
  <c r="F4616" i="1" s="1"/>
  <c r="E4615" i="1"/>
  <c r="F4615" i="1" s="1"/>
  <c r="E4614" i="1"/>
  <c r="F4614" i="1" s="1"/>
  <c r="E4613" i="1"/>
  <c r="F4613" i="1" s="1"/>
  <c r="E4612" i="1"/>
  <c r="F4612" i="1" s="1"/>
  <c r="E4611" i="1"/>
  <c r="F4611" i="1" s="1"/>
  <c r="E4610" i="1"/>
  <c r="F4610" i="1" s="1"/>
  <c r="E4609" i="1"/>
  <c r="F4609" i="1" s="1"/>
  <c r="E4608" i="1"/>
  <c r="F4608" i="1" s="1"/>
  <c r="E4607" i="1"/>
  <c r="F4607" i="1" s="1"/>
  <c r="E4606" i="1"/>
  <c r="F4606" i="1" s="1"/>
  <c r="E4605" i="1"/>
  <c r="F4605" i="1" s="1"/>
  <c r="E4604" i="1"/>
  <c r="F4604" i="1" s="1"/>
  <c r="E4603" i="1"/>
  <c r="F4603" i="1" s="1"/>
  <c r="E4602" i="1"/>
  <c r="F4602" i="1" s="1"/>
  <c r="E4601" i="1"/>
  <c r="F4601" i="1" s="1"/>
  <c r="E4600" i="1"/>
  <c r="F4600" i="1" s="1"/>
  <c r="E4599" i="1"/>
  <c r="F4599" i="1" s="1"/>
  <c r="E4598" i="1"/>
  <c r="F4598" i="1" s="1"/>
  <c r="E4597" i="1"/>
  <c r="F4597" i="1" s="1"/>
  <c r="E4596" i="1"/>
  <c r="F4596" i="1" s="1"/>
  <c r="E4595" i="1"/>
  <c r="F4595" i="1" s="1"/>
  <c r="E4594" i="1"/>
  <c r="F4594" i="1" s="1"/>
  <c r="E4593" i="1"/>
  <c r="F4593" i="1" s="1"/>
  <c r="E4592" i="1"/>
  <c r="F4592" i="1" s="1"/>
  <c r="E4591" i="1"/>
  <c r="F4591" i="1" s="1"/>
  <c r="E4590" i="1"/>
  <c r="F4590" i="1" s="1"/>
  <c r="E4589" i="1"/>
  <c r="F4589" i="1" s="1"/>
  <c r="E4588" i="1"/>
  <c r="F4588" i="1" s="1"/>
  <c r="E4587" i="1"/>
  <c r="F4587" i="1" s="1"/>
  <c r="E4586" i="1"/>
  <c r="F4586" i="1" s="1"/>
  <c r="E4585" i="1"/>
  <c r="F4585" i="1" s="1"/>
  <c r="E4584" i="1"/>
  <c r="F4584" i="1" s="1"/>
  <c r="E4583" i="1"/>
  <c r="F4583" i="1" s="1"/>
  <c r="E4582" i="1"/>
  <c r="F4582" i="1" s="1"/>
  <c r="E4581" i="1"/>
  <c r="F4581" i="1" s="1"/>
  <c r="E4580" i="1"/>
  <c r="F4580" i="1" s="1"/>
  <c r="E4579" i="1"/>
  <c r="F4579" i="1" s="1"/>
  <c r="E4578" i="1"/>
  <c r="F4578" i="1" s="1"/>
  <c r="E4577" i="1"/>
  <c r="F4577" i="1" s="1"/>
  <c r="E4576" i="1"/>
  <c r="F4576" i="1" s="1"/>
  <c r="E4575" i="1"/>
  <c r="F4575" i="1" s="1"/>
  <c r="E4574" i="1"/>
  <c r="F4574" i="1" s="1"/>
  <c r="E4573" i="1"/>
  <c r="F4573" i="1" s="1"/>
  <c r="E4572" i="1"/>
  <c r="F4572" i="1" s="1"/>
  <c r="E4571" i="1"/>
  <c r="F4571" i="1" s="1"/>
  <c r="E4570" i="1"/>
  <c r="F4570" i="1" s="1"/>
  <c r="E4569" i="1"/>
  <c r="F4569" i="1" s="1"/>
  <c r="E4568" i="1"/>
  <c r="F4568" i="1" s="1"/>
  <c r="E4567" i="1"/>
  <c r="F4567" i="1" s="1"/>
  <c r="E4566" i="1"/>
  <c r="F4566" i="1" s="1"/>
  <c r="E4565" i="1"/>
  <c r="F4565" i="1" s="1"/>
  <c r="E4564" i="1"/>
  <c r="F4564" i="1" s="1"/>
  <c r="E4563" i="1"/>
  <c r="F4563" i="1" s="1"/>
  <c r="E4562" i="1"/>
  <c r="F4562" i="1" s="1"/>
  <c r="E4561" i="1"/>
  <c r="F4561" i="1" s="1"/>
  <c r="E4560" i="1"/>
  <c r="F4560" i="1" s="1"/>
  <c r="E4559" i="1"/>
  <c r="F4559" i="1" s="1"/>
  <c r="E4558" i="1"/>
  <c r="F4558" i="1" s="1"/>
  <c r="E4557" i="1"/>
  <c r="F4557" i="1" s="1"/>
  <c r="E4556" i="1"/>
  <c r="F4556" i="1" s="1"/>
  <c r="E4555" i="1"/>
  <c r="F4555" i="1" s="1"/>
  <c r="E4554" i="1"/>
  <c r="F4554" i="1" s="1"/>
  <c r="E4553" i="1"/>
  <c r="F4553" i="1" s="1"/>
  <c r="E4552" i="1"/>
  <c r="F4552" i="1" s="1"/>
  <c r="E4551" i="1"/>
  <c r="F4551" i="1" s="1"/>
  <c r="E4550" i="1"/>
  <c r="F4550" i="1" s="1"/>
  <c r="E4549" i="1"/>
  <c r="F4549" i="1" s="1"/>
  <c r="E4548" i="1"/>
  <c r="F4548" i="1" s="1"/>
  <c r="E4547" i="1"/>
  <c r="F4547" i="1" s="1"/>
  <c r="E4546" i="1"/>
  <c r="F4546" i="1" s="1"/>
  <c r="E4545" i="1"/>
  <c r="F4545" i="1" s="1"/>
  <c r="E4544" i="1"/>
  <c r="F4544" i="1" s="1"/>
  <c r="E4543" i="1"/>
  <c r="F4543" i="1" s="1"/>
  <c r="E4542" i="1"/>
  <c r="F4542" i="1" s="1"/>
  <c r="E4541" i="1"/>
  <c r="F4541" i="1" s="1"/>
  <c r="E4540" i="1"/>
  <c r="F4540" i="1" s="1"/>
  <c r="E4539" i="1"/>
  <c r="F4539" i="1" s="1"/>
  <c r="E4538" i="1"/>
  <c r="F4538" i="1" s="1"/>
  <c r="E4537" i="1"/>
  <c r="F4537" i="1" s="1"/>
  <c r="E4536" i="1"/>
  <c r="F4536" i="1" s="1"/>
  <c r="E4535" i="1"/>
  <c r="F4535" i="1" s="1"/>
  <c r="E4534" i="1"/>
  <c r="F4534" i="1" s="1"/>
  <c r="E4533" i="1"/>
  <c r="F4533" i="1" s="1"/>
  <c r="E4532" i="1"/>
  <c r="F4532" i="1" s="1"/>
  <c r="E4531" i="1"/>
  <c r="F4531" i="1" s="1"/>
  <c r="E4530" i="1"/>
  <c r="F4530" i="1" s="1"/>
  <c r="E4529" i="1"/>
  <c r="F4529" i="1" s="1"/>
  <c r="E4528" i="1"/>
  <c r="F4528" i="1" s="1"/>
  <c r="E4527" i="1"/>
  <c r="F4527" i="1" s="1"/>
  <c r="E4526" i="1"/>
  <c r="F4526" i="1" s="1"/>
  <c r="E4525" i="1"/>
  <c r="F4525" i="1" s="1"/>
  <c r="E4524" i="1"/>
  <c r="F4524" i="1" s="1"/>
  <c r="E4523" i="1"/>
  <c r="F4523" i="1" s="1"/>
  <c r="E4522" i="1"/>
  <c r="F4522" i="1" s="1"/>
  <c r="E4521" i="1"/>
  <c r="F4521" i="1" s="1"/>
  <c r="E4520" i="1"/>
  <c r="F4520" i="1" s="1"/>
  <c r="E4519" i="1"/>
  <c r="F4519" i="1" s="1"/>
  <c r="E4518" i="1"/>
  <c r="F4518" i="1" s="1"/>
  <c r="E4517" i="1"/>
  <c r="F4517" i="1" s="1"/>
  <c r="E4516" i="1"/>
  <c r="F4516" i="1" s="1"/>
  <c r="E4515" i="1"/>
  <c r="F4515" i="1" s="1"/>
  <c r="E4514" i="1"/>
  <c r="F4514" i="1" s="1"/>
  <c r="E4513" i="1"/>
  <c r="F4513" i="1" s="1"/>
  <c r="E4512" i="1"/>
  <c r="F4512" i="1" s="1"/>
  <c r="E4511" i="1"/>
  <c r="F4511" i="1" s="1"/>
  <c r="E4510" i="1"/>
  <c r="F4510" i="1" s="1"/>
  <c r="E4509" i="1"/>
  <c r="F4509" i="1" s="1"/>
  <c r="E4508" i="1"/>
  <c r="F4508" i="1" s="1"/>
  <c r="E4507" i="1"/>
  <c r="F4507" i="1" s="1"/>
  <c r="E4506" i="1"/>
  <c r="F4506" i="1" s="1"/>
  <c r="E4505" i="1"/>
  <c r="F4505" i="1" s="1"/>
  <c r="E4504" i="1"/>
  <c r="F4504" i="1" s="1"/>
  <c r="E4503" i="1"/>
  <c r="F4503" i="1" s="1"/>
  <c r="E4502" i="1"/>
  <c r="F4502" i="1" s="1"/>
  <c r="E4501" i="1"/>
  <c r="F4501" i="1" s="1"/>
  <c r="E4500" i="1"/>
  <c r="F4500" i="1" s="1"/>
  <c r="E4499" i="1"/>
  <c r="F4499" i="1" s="1"/>
  <c r="E4498" i="1"/>
  <c r="F4498" i="1" s="1"/>
  <c r="E4497" i="1"/>
  <c r="F4497" i="1" s="1"/>
  <c r="E4496" i="1"/>
  <c r="F4496" i="1" s="1"/>
  <c r="E4495" i="1"/>
  <c r="F4495" i="1" s="1"/>
  <c r="E4494" i="1"/>
  <c r="F4494" i="1" s="1"/>
  <c r="E4493" i="1"/>
  <c r="F4493" i="1" s="1"/>
  <c r="E4492" i="1"/>
  <c r="F4492" i="1" s="1"/>
  <c r="E4491" i="1"/>
  <c r="F4491" i="1" s="1"/>
  <c r="E4490" i="1"/>
  <c r="F4490" i="1" s="1"/>
  <c r="E4489" i="1"/>
  <c r="F4489" i="1" s="1"/>
  <c r="E4488" i="1"/>
  <c r="F4488" i="1" s="1"/>
  <c r="E4487" i="1"/>
  <c r="F4487" i="1" s="1"/>
  <c r="E4486" i="1"/>
  <c r="F4486" i="1" s="1"/>
  <c r="E4485" i="1"/>
  <c r="F4485" i="1" s="1"/>
  <c r="E4484" i="1"/>
  <c r="F4484" i="1" s="1"/>
  <c r="E4483" i="1"/>
  <c r="F4483" i="1" s="1"/>
  <c r="E4482" i="1"/>
  <c r="F4482" i="1" s="1"/>
  <c r="E4481" i="1"/>
  <c r="F4481" i="1" s="1"/>
  <c r="E4480" i="1"/>
  <c r="F4480" i="1" s="1"/>
  <c r="E4479" i="1"/>
  <c r="F4479" i="1" s="1"/>
  <c r="E4478" i="1"/>
  <c r="F4478" i="1" s="1"/>
  <c r="E4477" i="1"/>
  <c r="F4477" i="1" s="1"/>
  <c r="E4476" i="1"/>
  <c r="F4476" i="1" s="1"/>
  <c r="E4475" i="1"/>
  <c r="F4475" i="1" s="1"/>
  <c r="E4474" i="1"/>
  <c r="F4474" i="1" s="1"/>
  <c r="E4473" i="1"/>
  <c r="F4473" i="1" s="1"/>
  <c r="E4472" i="1"/>
  <c r="F4472" i="1" s="1"/>
  <c r="E4471" i="1"/>
  <c r="F4471" i="1" s="1"/>
  <c r="E4470" i="1"/>
  <c r="F4470" i="1" s="1"/>
  <c r="E4469" i="1"/>
  <c r="F4469" i="1" s="1"/>
  <c r="E4468" i="1"/>
  <c r="F4468" i="1" s="1"/>
  <c r="E4467" i="1"/>
  <c r="F4467" i="1" s="1"/>
  <c r="E4466" i="1"/>
  <c r="F4466" i="1" s="1"/>
  <c r="E4465" i="1"/>
  <c r="F4465" i="1" s="1"/>
  <c r="E4464" i="1"/>
  <c r="F4464" i="1" s="1"/>
  <c r="E4463" i="1"/>
  <c r="F4463" i="1" s="1"/>
  <c r="E4462" i="1"/>
  <c r="F4462" i="1" s="1"/>
  <c r="E4461" i="1"/>
  <c r="F4461" i="1" s="1"/>
  <c r="E4460" i="1"/>
  <c r="F4460" i="1" s="1"/>
  <c r="E4459" i="1"/>
  <c r="F4459" i="1" s="1"/>
  <c r="E4458" i="1"/>
  <c r="F4458" i="1" s="1"/>
  <c r="E4457" i="1"/>
  <c r="F4457" i="1" s="1"/>
  <c r="E4456" i="1"/>
  <c r="F4456" i="1" s="1"/>
  <c r="E4455" i="1"/>
  <c r="F4455" i="1" s="1"/>
  <c r="E4454" i="1"/>
  <c r="F4454" i="1" s="1"/>
  <c r="E4453" i="1"/>
  <c r="F4453" i="1" s="1"/>
  <c r="E4452" i="1"/>
  <c r="F4452" i="1" s="1"/>
  <c r="E4451" i="1"/>
  <c r="F4451" i="1" s="1"/>
  <c r="E4450" i="1"/>
  <c r="F4450" i="1" s="1"/>
  <c r="E4449" i="1"/>
  <c r="F4449" i="1" s="1"/>
  <c r="E4448" i="1"/>
  <c r="F4448" i="1" s="1"/>
  <c r="E4447" i="1"/>
  <c r="F4447" i="1" s="1"/>
  <c r="E4446" i="1"/>
  <c r="F4446" i="1" s="1"/>
  <c r="E4445" i="1"/>
  <c r="F4445" i="1" s="1"/>
  <c r="E4444" i="1"/>
  <c r="F4444" i="1" s="1"/>
  <c r="E4443" i="1"/>
  <c r="F4443" i="1" s="1"/>
  <c r="E4442" i="1"/>
  <c r="F4442" i="1" s="1"/>
  <c r="E4441" i="1"/>
  <c r="F4441" i="1" s="1"/>
  <c r="E4440" i="1"/>
  <c r="F4440" i="1" s="1"/>
  <c r="E4439" i="1"/>
  <c r="F4439" i="1" s="1"/>
  <c r="E4438" i="1"/>
  <c r="F4438" i="1" s="1"/>
  <c r="E4437" i="1"/>
  <c r="F4437" i="1" s="1"/>
  <c r="E4436" i="1"/>
  <c r="F4436" i="1" s="1"/>
  <c r="E4435" i="1"/>
  <c r="F4435" i="1" s="1"/>
  <c r="E4434" i="1"/>
  <c r="F4434" i="1" s="1"/>
  <c r="E4433" i="1"/>
  <c r="F4433" i="1" s="1"/>
  <c r="E4432" i="1"/>
  <c r="F4432" i="1" s="1"/>
  <c r="E4431" i="1"/>
  <c r="F4431" i="1" s="1"/>
  <c r="E4430" i="1"/>
  <c r="F4430" i="1" s="1"/>
  <c r="E4429" i="1"/>
  <c r="F4429" i="1" s="1"/>
  <c r="E4428" i="1"/>
  <c r="F4428" i="1" s="1"/>
  <c r="E4427" i="1"/>
  <c r="F4427" i="1" s="1"/>
  <c r="E4426" i="1"/>
  <c r="F4426" i="1" s="1"/>
  <c r="E4425" i="1"/>
  <c r="F4425" i="1" s="1"/>
  <c r="E4424" i="1"/>
  <c r="F4424" i="1" s="1"/>
  <c r="E4423" i="1"/>
  <c r="F4423" i="1" s="1"/>
  <c r="E4422" i="1"/>
  <c r="F4422" i="1" s="1"/>
  <c r="E4421" i="1"/>
  <c r="F4421" i="1" s="1"/>
  <c r="E4420" i="1"/>
  <c r="F4420" i="1" s="1"/>
  <c r="E4419" i="1"/>
  <c r="F4419" i="1" s="1"/>
  <c r="E4418" i="1"/>
  <c r="F4418" i="1" s="1"/>
  <c r="E4417" i="1"/>
  <c r="F4417" i="1" s="1"/>
  <c r="E4416" i="1"/>
  <c r="F4416" i="1" s="1"/>
  <c r="E4415" i="1"/>
  <c r="F4415" i="1" s="1"/>
  <c r="E4414" i="1"/>
  <c r="F4414" i="1" s="1"/>
  <c r="E4413" i="1"/>
  <c r="F4413" i="1" s="1"/>
  <c r="E4412" i="1"/>
  <c r="F4412" i="1" s="1"/>
  <c r="E4411" i="1"/>
  <c r="F4411" i="1" s="1"/>
  <c r="E4410" i="1"/>
  <c r="F4410" i="1" s="1"/>
  <c r="E4409" i="1"/>
  <c r="F4409" i="1" s="1"/>
  <c r="E4408" i="1"/>
  <c r="F4408" i="1" s="1"/>
  <c r="E4407" i="1"/>
  <c r="F4407" i="1" s="1"/>
  <c r="E4406" i="1"/>
  <c r="F4406" i="1" s="1"/>
  <c r="E4405" i="1"/>
  <c r="F4405" i="1" s="1"/>
  <c r="E4404" i="1"/>
  <c r="F4404" i="1" s="1"/>
  <c r="E4403" i="1"/>
  <c r="F4403" i="1" s="1"/>
  <c r="E4402" i="1"/>
  <c r="F4402" i="1" s="1"/>
  <c r="E4401" i="1"/>
  <c r="F4401" i="1" s="1"/>
  <c r="E4400" i="1"/>
  <c r="F4400" i="1" s="1"/>
  <c r="E4399" i="1"/>
  <c r="F4399" i="1" s="1"/>
  <c r="E4398" i="1"/>
  <c r="F4398" i="1" s="1"/>
  <c r="E4397" i="1"/>
  <c r="F4397" i="1" s="1"/>
  <c r="E4396" i="1"/>
  <c r="F4396" i="1" s="1"/>
  <c r="E4395" i="1"/>
  <c r="F4395" i="1" s="1"/>
  <c r="E4394" i="1"/>
  <c r="F4394" i="1" s="1"/>
  <c r="E4393" i="1"/>
  <c r="F4393" i="1" s="1"/>
  <c r="E4392" i="1"/>
  <c r="F4392" i="1" s="1"/>
  <c r="E4391" i="1"/>
  <c r="F4391" i="1" s="1"/>
  <c r="E4390" i="1"/>
  <c r="F4390" i="1" s="1"/>
  <c r="E4389" i="1"/>
  <c r="F4389" i="1" s="1"/>
  <c r="E4388" i="1"/>
  <c r="F4388" i="1" s="1"/>
  <c r="E4387" i="1"/>
  <c r="F4387" i="1" s="1"/>
  <c r="E4386" i="1"/>
  <c r="F4386" i="1" s="1"/>
  <c r="E4385" i="1"/>
  <c r="F4385" i="1" s="1"/>
  <c r="E4384" i="1"/>
  <c r="F4384" i="1" s="1"/>
  <c r="E4383" i="1"/>
  <c r="F4383" i="1" s="1"/>
  <c r="E4382" i="1"/>
  <c r="F4382" i="1" s="1"/>
  <c r="E4381" i="1"/>
  <c r="F4381" i="1" s="1"/>
  <c r="E4380" i="1"/>
  <c r="F4380" i="1" s="1"/>
  <c r="E4379" i="1"/>
  <c r="F4379" i="1" s="1"/>
  <c r="E4378" i="1"/>
  <c r="F4378" i="1" s="1"/>
  <c r="E4377" i="1"/>
  <c r="F4377" i="1" s="1"/>
  <c r="E4376" i="1"/>
  <c r="F4376" i="1" s="1"/>
  <c r="E4375" i="1"/>
  <c r="F4375" i="1" s="1"/>
  <c r="E4374" i="1"/>
  <c r="F4374" i="1" s="1"/>
  <c r="E4373" i="1"/>
  <c r="F4373" i="1" s="1"/>
  <c r="E4372" i="1"/>
  <c r="F4372" i="1" s="1"/>
  <c r="E4371" i="1"/>
  <c r="F4371" i="1" s="1"/>
  <c r="E4370" i="1"/>
  <c r="F4370" i="1" s="1"/>
  <c r="E4369" i="1"/>
  <c r="F4369" i="1" s="1"/>
  <c r="E4368" i="1"/>
  <c r="F4368" i="1" s="1"/>
  <c r="E4367" i="1"/>
  <c r="F4367" i="1" s="1"/>
  <c r="E4366" i="1"/>
  <c r="F4366" i="1" s="1"/>
  <c r="E4365" i="1"/>
  <c r="F4365" i="1" s="1"/>
  <c r="E4364" i="1"/>
  <c r="F4364" i="1" s="1"/>
  <c r="E4362" i="1"/>
  <c r="F4362" i="1" s="1"/>
  <c r="E4361" i="1"/>
  <c r="F4361" i="1" s="1"/>
  <c r="E4360" i="1"/>
  <c r="F4360" i="1" s="1"/>
  <c r="E4359" i="1"/>
  <c r="F4359" i="1" s="1"/>
  <c r="E4358" i="1"/>
  <c r="F4358" i="1" s="1"/>
  <c r="E4357" i="1"/>
  <c r="F4357" i="1" s="1"/>
  <c r="E4356" i="1"/>
  <c r="F4356" i="1" s="1"/>
  <c r="E4355" i="1"/>
  <c r="F4355" i="1" s="1"/>
  <c r="E4354" i="1"/>
  <c r="F4354" i="1" s="1"/>
  <c r="E4353" i="1"/>
  <c r="F4353" i="1" s="1"/>
  <c r="E4352" i="1"/>
  <c r="F4352" i="1" s="1"/>
  <c r="E4351" i="1"/>
  <c r="F4351" i="1" s="1"/>
  <c r="E4350" i="1"/>
  <c r="F4350" i="1" s="1"/>
  <c r="E4349" i="1"/>
  <c r="F4349" i="1" s="1"/>
  <c r="E4348" i="1"/>
  <c r="F4348" i="1" s="1"/>
  <c r="E4347" i="1"/>
  <c r="F4347" i="1" s="1"/>
  <c r="E4346" i="1"/>
  <c r="F4346" i="1" s="1"/>
  <c r="E4345" i="1"/>
  <c r="F4345" i="1" s="1"/>
  <c r="E4344" i="1"/>
  <c r="F4344" i="1" s="1"/>
  <c r="E4343" i="1"/>
  <c r="F4343" i="1" s="1"/>
  <c r="E4342" i="1"/>
  <c r="F4342" i="1" s="1"/>
  <c r="E4341" i="1"/>
  <c r="F4341" i="1" s="1"/>
  <c r="E4340" i="1"/>
  <c r="F4340" i="1" s="1"/>
  <c r="E4339" i="1"/>
  <c r="F4339" i="1" s="1"/>
  <c r="E4338" i="1"/>
  <c r="F4338" i="1" s="1"/>
  <c r="E4337" i="1"/>
  <c r="F4337" i="1" s="1"/>
  <c r="E4336" i="1"/>
  <c r="F4336" i="1" s="1"/>
  <c r="E4335" i="1"/>
  <c r="F4335" i="1" s="1"/>
  <c r="E4334" i="1"/>
  <c r="F4334" i="1" s="1"/>
  <c r="E4333" i="1"/>
  <c r="F4333" i="1" s="1"/>
  <c r="E4332" i="1"/>
  <c r="F4332" i="1" s="1"/>
  <c r="E4331" i="1"/>
  <c r="F4331" i="1" s="1"/>
  <c r="E4330" i="1"/>
  <c r="F4330" i="1" s="1"/>
  <c r="E4329" i="1"/>
  <c r="F4329" i="1" s="1"/>
  <c r="E4328" i="1"/>
  <c r="F4328" i="1" s="1"/>
  <c r="E4327" i="1"/>
  <c r="F4327" i="1" s="1"/>
  <c r="E4326" i="1"/>
  <c r="F4326" i="1" s="1"/>
  <c r="E4325" i="1"/>
  <c r="F4325" i="1" s="1"/>
  <c r="E4324" i="1"/>
  <c r="F4324" i="1" s="1"/>
  <c r="E4323" i="1"/>
  <c r="F4323" i="1" s="1"/>
  <c r="E4322" i="1"/>
  <c r="F4322" i="1" s="1"/>
  <c r="E4321" i="1"/>
  <c r="F4321" i="1" s="1"/>
  <c r="E4320" i="1"/>
  <c r="F4320" i="1" s="1"/>
  <c r="E4319" i="1"/>
  <c r="F4319" i="1" s="1"/>
  <c r="E4318" i="1"/>
  <c r="F4318" i="1" s="1"/>
  <c r="E4317" i="1"/>
  <c r="F4317" i="1" s="1"/>
  <c r="E4316" i="1"/>
  <c r="F4316" i="1" s="1"/>
  <c r="E4315" i="1"/>
  <c r="F4315" i="1" s="1"/>
  <c r="E4314" i="1"/>
  <c r="F4314" i="1" s="1"/>
  <c r="E4313" i="1"/>
  <c r="F4313" i="1" s="1"/>
  <c r="E4312" i="1"/>
  <c r="F4312" i="1" s="1"/>
  <c r="E4311" i="1"/>
  <c r="F4311" i="1" s="1"/>
  <c r="E4310" i="1"/>
  <c r="F4310" i="1" s="1"/>
  <c r="E4309" i="1"/>
  <c r="F4309" i="1" s="1"/>
  <c r="E4308" i="1"/>
  <c r="F4308" i="1" s="1"/>
  <c r="E4307" i="1"/>
  <c r="F4307" i="1" s="1"/>
  <c r="E4306" i="1"/>
  <c r="F4306" i="1" s="1"/>
  <c r="E4305" i="1"/>
  <c r="F4305" i="1" s="1"/>
  <c r="E4304" i="1"/>
  <c r="F4304" i="1" s="1"/>
  <c r="E4303" i="1"/>
  <c r="F4303" i="1" s="1"/>
  <c r="E4302" i="1"/>
  <c r="F4302" i="1" s="1"/>
  <c r="E4301" i="1"/>
  <c r="F4301" i="1" s="1"/>
  <c r="E4300" i="1"/>
  <c r="F4300" i="1" s="1"/>
  <c r="E4299" i="1"/>
  <c r="F4299" i="1" s="1"/>
  <c r="E4298" i="1"/>
  <c r="F4298" i="1" s="1"/>
  <c r="E4297" i="1"/>
  <c r="F4297" i="1" s="1"/>
  <c r="E4296" i="1"/>
  <c r="F4296" i="1" s="1"/>
  <c r="E4295" i="1"/>
  <c r="F4295" i="1" s="1"/>
  <c r="E4294" i="1"/>
  <c r="F4294" i="1" s="1"/>
  <c r="E4293" i="1"/>
  <c r="F4293" i="1" s="1"/>
  <c r="E4292" i="1"/>
  <c r="F4292" i="1" s="1"/>
  <c r="E4291" i="1"/>
  <c r="F4291" i="1" s="1"/>
  <c r="E4290" i="1"/>
  <c r="F4290" i="1" s="1"/>
  <c r="E4289" i="1"/>
  <c r="F4289" i="1" s="1"/>
  <c r="E4288" i="1"/>
  <c r="F4288" i="1" s="1"/>
  <c r="E4287" i="1"/>
  <c r="F4287" i="1" s="1"/>
  <c r="E4286" i="1"/>
  <c r="F4286" i="1" s="1"/>
  <c r="E4285" i="1"/>
  <c r="F4285" i="1" s="1"/>
  <c r="E4284" i="1"/>
  <c r="F4284" i="1" s="1"/>
  <c r="E4283" i="1"/>
  <c r="F4283" i="1" s="1"/>
  <c r="E4282" i="1"/>
  <c r="F4282" i="1" s="1"/>
  <c r="E4281" i="1"/>
  <c r="F4281" i="1" s="1"/>
  <c r="E4280" i="1"/>
  <c r="F4280" i="1" s="1"/>
  <c r="E4279" i="1"/>
  <c r="F4279" i="1" s="1"/>
  <c r="E4278" i="1"/>
  <c r="F4278" i="1" s="1"/>
  <c r="E4277" i="1"/>
  <c r="F4277" i="1" s="1"/>
  <c r="E4276" i="1"/>
  <c r="F4276" i="1" s="1"/>
  <c r="E4275" i="1"/>
  <c r="F4275" i="1" s="1"/>
  <c r="E4274" i="1"/>
  <c r="F4274" i="1" s="1"/>
  <c r="E4273" i="1"/>
  <c r="F4273" i="1" s="1"/>
  <c r="E4272" i="1"/>
  <c r="F4272" i="1" s="1"/>
  <c r="E4271" i="1"/>
  <c r="F4271" i="1" s="1"/>
  <c r="E4270" i="1"/>
  <c r="F4270" i="1" s="1"/>
  <c r="E4269" i="1"/>
  <c r="F4269" i="1" s="1"/>
  <c r="E4268" i="1"/>
  <c r="F4268" i="1" s="1"/>
  <c r="E4267" i="1"/>
  <c r="F4267" i="1" s="1"/>
  <c r="E4266" i="1"/>
  <c r="F4266" i="1" s="1"/>
  <c r="E4265" i="1"/>
  <c r="F4265" i="1" s="1"/>
  <c r="E4264" i="1"/>
  <c r="F4264" i="1" s="1"/>
  <c r="E4263" i="1"/>
  <c r="F4263" i="1" s="1"/>
  <c r="E4262" i="1"/>
  <c r="F4262" i="1" s="1"/>
  <c r="E4261" i="1"/>
  <c r="F4261" i="1" s="1"/>
  <c r="E4260" i="1"/>
  <c r="F4260" i="1" s="1"/>
  <c r="E4259" i="1"/>
  <c r="F4259" i="1" s="1"/>
  <c r="E4258" i="1"/>
  <c r="F4258" i="1" s="1"/>
  <c r="E4257" i="1"/>
  <c r="F4257" i="1" s="1"/>
  <c r="E4256" i="1"/>
  <c r="F4256" i="1" s="1"/>
  <c r="E4255" i="1"/>
  <c r="F4255" i="1" s="1"/>
  <c r="E4254" i="1"/>
  <c r="F4254" i="1" s="1"/>
  <c r="E4253" i="1"/>
  <c r="F4253" i="1" s="1"/>
  <c r="E4252" i="1"/>
  <c r="F4252" i="1" s="1"/>
  <c r="E4251" i="1"/>
  <c r="F4251" i="1" s="1"/>
  <c r="E4250" i="1"/>
  <c r="F4250" i="1" s="1"/>
  <c r="E4249" i="1"/>
  <c r="F4249" i="1" s="1"/>
  <c r="E4248" i="1"/>
  <c r="F4248" i="1" s="1"/>
  <c r="E4247" i="1"/>
  <c r="F4247" i="1" s="1"/>
  <c r="E4246" i="1"/>
  <c r="F4246" i="1" s="1"/>
  <c r="E4245" i="1"/>
  <c r="F4245" i="1" s="1"/>
  <c r="E4244" i="1"/>
  <c r="F4244" i="1" s="1"/>
  <c r="E4243" i="1"/>
  <c r="F4243" i="1" s="1"/>
  <c r="E4242" i="1"/>
  <c r="F4242" i="1" s="1"/>
  <c r="E4241" i="1"/>
  <c r="F4241" i="1" s="1"/>
  <c r="E4240" i="1"/>
  <c r="F4240" i="1" s="1"/>
  <c r="E4239" i="1"/>
  <c r="F4239" i="1" s="1"/>
  <c r="E4238" i="1"/>
  <c r="F4238" i="1" s="1"/>
  <c r="E4237" i="1"/>
  <c r="F4237" i="1" s="1"/>
  <c r="E4236" i="1"/>
  <c r="F4236" i="1" s="1"/>
  <c r="E4235" i="1"/>
  <c r="F4235" i="1" s="1"/>
  <c r="E4234" i="1"/>
  <c r="F4234" i="1" s="1"/>
  <c r="E4233" i="1"/>
  <c r="F4233" i="1" s="1"/>
  <c r="E4232" i="1"/>
  <c r="F4232" i="1" s="1"/>
  <c r="E4231" i="1"/>
  <c r="F4231" i="1" s="1"/>
  <c r="E4230" i="1"/>
  <c r="F4230" i="1" s="1"/>
  <c r="E4229" i="1"/>
  <c r="F4229" i="1" s="1"/>
  <c r="E4228" i="1"/>
  <c r="F4228" i="1" s="1"/>
  <c r="E4227" i="1"/>
  <c r="F4227" i="1" s="1"/>
  <c r="E4226" i="1"/>
  <c r="F4226" i="1" s="1"/>
  <c r="E4225" i="1"/>
  <c r="F4225" i="1" s="1"/>
  <c r="E4224" i="1"/>
  <c r="F4224" i="1" s="1"/>
  <c r="E4223" i="1"/>
  <c r="F4223" i="1" s="1"/>
  <c r="E4222" i="1"/>
  <c r="F4222" i="1" s="1"/>
  <c r="E4221" i="1"/>
  <c r="F4221" i="1" s="1"/>
  <c r="E4220" i="1"/>
  <c r="F4220" i="1" s="1"/>
  <c r="E4219" i="1"/>
  <c r="F4219" i="1" s="1"/>
  <c r="E4218" i="1"/>
  <c r="F4218" i="1" s="1"/>
  <c r="E4217" i="1"/>
  <c r="F4217" i="1" s="1"/>
  <c r="E4216" i="1"/>
  <c r="F4216" i="1" s="1"/>
  <c r="E4215" i="1"/>
  <c r="F4215" i="1" s="1"/>
  <c r="E4214" i="1"/>
  <c r="F4214" i="1" s="1"/>
  <c r="E4213" i="1"/>
  <c r="F4213" i="1" s="1"/>
  <c r="E4212" i="1"/>
  <c r="F4212" i="1" s="1"/>
  <c r="E4211" i="1"/>
  <c r="F4211" i="1" s="1"/>
  <c r="E4210" i="1"/>
  <c r="F4210" i="1" s="1"/>
  <c r="E4209" i="1"/>
  <c r="F4209" i="1" s="1"/>
  <c r="E4208" i="1"/>
  <c r="F4208" i="1" s="1"/>
  <c r="E4207" i="1"/>
  <c r="F4207" i="1" s="1"/>
  <c r="E4206" i="1"/>
  <c r="F4206" i="1" s="1"/>
  <c r="E4205" i="1"/>
  <c r="F4205" i="1" s="1"/>
  <c r="E4204" i="1"/>
  <c r="F4204" i="1" s="1"/>
  <c r="E4203" i="1"/>
  <c r="F4203" i="1" s="1"/>
  <c r="E4202" i="1"/>
  <c r="F4202" i="1" s="1"/>
  <c r="E4201" i="1"/>
  <c r="F4201" i="1" s="1"/>
  <c r="E4200" i="1"/>
  <c r="F4200" i="1" s="1"/>
  <c r="E4199" i="1"/>
  <c r="F4199" i="1" s="1"/>
  <c r="E4198" i="1"/>
  <c r="F4198" i="1" s="1"/>
  <c r="E4197" i="1"/>
  <c r="F4197" i="1" s="1"/>
  <c r="E4196" i="1"/>
  <c r="F4196" i="1" s="1"/>
  <c r="E4195" i="1"/>
  <c r="F4195" i="1" s="1"/>
  <c r="E4194" i="1"/>
  <c r="F4194" i="1" s="1"/>
  <c r="E4193" i="1"/>
  <c r="F4193" i="1" s="1"/>
  <c r="E4192" i="1"/>
  <c r="F4192" i="1" s="1"/>
  <c r="E4191" i="1"/>
  <c r="F4191" i="1" s="1"/>
  <c r="E4190" i="1"/>
  <c r="F4190" i="1" s="1"/>
  <c r="E4189" i="1"/>
  <c r="F4189" i="1" s="1"/>
  <c r="E4188" i="1"/>
  <c r="F4188" i="1" s="1"/>
  <c r="E4185" i="1"/>
  <c r="F4185" i="1" s="1"/>
  <c r="E4184" i="1"/>
  <c r="F4184" i="1" s="1"/>
  <c r="E4183" i="1"/>
  <c r="F4183" i="1" s="1"/>
  <c r="E4182" i="1"/>
  <c r="F4182" i="1" s="1"/>
  <c r="E4181" i="1"/>
  <c r="F4181" i="1" s="1"/>
  <c r="E4180" i="1"/>
  <c r="F4180" i="1" s="1"/>
  <c r="E4179" i="1"/>
  <c r="F4179" i="1" s="1"/>
  <c r="E4178" i="1"/>
  <c r="F4178" i="1" s="1"/>
  <c r="E4177" i="1"/>
  <c r="F4177" i="1" s="1"/>
  <c r="E4176" i="1"/>
  <c r="F4176" i="1" s="1"/>
  <c r="E4175" i="1"/>
  <c r="F4175" i="1" s="1"/>
  <c r="E4174" i="1"/>
  <c r="F4174" i="1" s="1"/>
  <c r="E4173" i="1"/>
  <c r="F4173" i="1" s="1"/>
  <c r="E4172" i="1"/>
  <c r="F4172" i="1" s="1"/>
  <c r="E4171" i="1"/>
  <c r="F4171" i="1" s="1"/>
  <c r="E4170" i="1"/>
  <c r="F4170" i="1" s="1"/>
  <c r="E4169" i="1"/>
  <c r="F4169" i="1" s="1"/>
  <c r="E4168" i="1"/>
  <c r="F4168" i="1" s="1"/>
  <c r="E4167" i="1"/>
  <c r="F4167" i="1" s="1"/>
  <c r="E4166" i="1"/>
  <c r="F4166" i="1" s="1"/>
  <c r="E4165" i="1"/>
  <c r="F4165" i="1" s="1"/>
  <c r="E4164" i="1"/>
  <c r="F4164" i="1" s="1"/>
  <c r="E4163" i="1"/>
  <c r="F4163" i="1" s="1"/>
  <c r="E4162" i="1"/>
  <c r="F4162" i="1" s="1"/>
  <c r="E4161" i="1"/>
  <c r="F4161" i="1" s="1"/>
  <c r="E4160" i="1"/>
  <c r="F4160" i="1" s="1"/>
  <c r="E4159" i="1"/>
  <c r="F4159" i="1" s="1"/>
  <c r="E4158" i="1"/>
  <c r="F4158" i="1" s="1"/>
  <c r="E4157" i="1"/>
  <c r="F4157" i="1" s="1"/>
  <c r="E4156" i="1"/>
  <c r="F4156" i="1" s="1"/>
  <c r="E4155" i="1"/>
  <c r="F4155" i="1" s="1"/>
  <c r="E4154" i="1"/>
  <c r="F4154" i="1" s="1"/>
  <c r="E4153" i="1"/>
  <c r="F4153" i="1" s="1"/>
  <c r="E4152" i="1"/>
  <c r="F4152" i="1" s="1"/>
  <c r="E4151" i="1"/>
  <c r="F4151" i="1" s="1"/>
  <c r="E4150" i="1"/>
  <c r="F4150" i="1" s="1"/>
  <c r="E4149" i="1"/>
  <c r="F4149" i="1" s="1"/>
  <c r="E4148" i="1"/>
  <c r="F4148" i="1" s="1"/>
  <c r="E4147" i="1"/>
  <c r="F4147" i="1" s="1"/>
  <c r="E4146" i="1"/>
  <c r="F4146" i="1" s="1"/>
  <c r="E4145" i="1"/>
  <c r="F4145" i="1" s="1"/>
  <c r="E4144" i="1"/>
  <c r="F4144" i="1" s="1"/>
  <c r="E4143" i="1"/>
  <c r="F4143" i="1" s="1"/>
  <c r="E4142" i="1"/>
  <c r="F4142" i="1" s="1"/>
  <c r="E4141" i="1"/>
  <c r="F4141" i="1" s="1"/>
  <c r="E4140" i="1"/>
  <c r="F4140" i="1" s="1"/>
  <c r="E4139" i="1"/>
  <c r="F4139" i="1" s="1"/>
  <c r="E4138" i="1"/>
  <c r="F4138" i="1" s="1"/>
  <c r="E4137" i="1"/>
  <c r="F4137" i="1" s="1"/>
  <c r="E4136" i="1"/>
  <c r="F4136" i="1" s="1"/>
  <c r="E4135" i="1"/>
  <c r="F4135" i="1" s="1"/>
  <c r="E4134" i="1"/>
  <c r="F4134" i="1" s="1"/>
  <c r="E4133" i="1"/>
  <c r="F4133" i="1" s="1"/>
  <c r="E4132" i="1"/>
  <c r="F4132" i="1" s="1"/>
  <c r="E4131" i="1"/>
  <c r="F4131" i="1" s="1"/>
  <c r="E4130" i="1"/>
  <c r="F4130" i="1" s="1"/>
  <c r="E4129" i="1"/>
  <c r="F4129" i="1" s="1"/>
  <c r="E4128" i="1"/>
  <c r="F4128" i="1" s="1"/>
  <c r="E4127" i="1"/>
  <c r="F4127" i="1" s="1"/>
  <c r="E4126" i="1"/>
  <c r="F4126" i="1" s="1"/>
  <c r="E4125" i="1"/>
  <c r="F4125" i="1" s="1"/>
  <c r="E4124" i="1"/>
  <c r="F4124" i="1" s="1"/>
  <c r="E4123" i="1"/>
  <c r="F4123" i="1" s="1"/>
  <c r="E4122" i="1"/>
  <c r="F4122" i="1" s="1"/>
  <c r="E4121" i="1"/>
  <c r="F4121" i="1" s="1"/>
  <c r="E4120" i="1"/>
  <c r="F4120" i="1" s="1"/>
  <c r="E4119" i="1"/>
  <c r="F4119" i="1" s="1"/>
  <c r="E4118" i="1"/>
  <c r="F4118" i="1" s="1"/>
  <c r="E4117" i="1"/>
  <c r="F4117" i="1" s="1"/>
  <c r="E4116" i="1"/>
  <c r="F4116" i="1" s="1"/>
  <c r="E4115" i="1"/>
  <c r="F4115" i="1" s="1"/>
  <c r="E4114" i="1"/>
  <c r="F4114" i="1" s="1"/>
  <c r="E4113" i="1"/>
  <c r="F4113" i="1" s="1"/>
  <c r="E4112" i="1"/>
  <c r="F4112" i="1" s="1"/>
  <c r="E4111" i="1"/>
  <c r="F4111" i="1" s="1"/>
  <c r="E4110" i="1"/>
  <c r="F4110" i="1" s="1"/>
  <c r="E4109" i="1"/>
  <c r="F4109" i="1" s="1"/>
  <c r="E4108" i="1"/>
  <c r="F4108" i="1" s="1"/>
  <c r="E4107" i="1"/>
  <c r="F4107" i="1" s="1"/>
  <c r="E4106" i="1"/>
  <c r="F4106" i="1" s="1"/>
  <c r="E4105" i="1"/>
  <c r="F4105" i="1" s="1"/>
  <c r="E4104" i="1"/>
  <c r="F4104" i="1" s="1"/>
  <c r="E4103" i="1"/>
  <c r="F4103" i="1" s="1"/>
  <c r="E4102" i="1"/>
  <c r="F4102" i="1" s="1"/>
  <c r="E4101" i="1"/>
  <c r="F4101" i="1" s="1"/>
  <c r="E4100" i="1"/>
  <c r="F4100" i="1" s="1"/>
  <c r="E4099" i="1"/>
  <c r="F4099" i="1" s="1"/>
  <c r="E4098" i="1"/>
  <c r="F4098" i="1" s="1"/>
  <c r="E4097" i="1"/>
  <c r="F4097" i="1" s="1"/>
  <c r="E4096" i="1"/>
  <c r="F4096" i="1" s="1"/>
  <c r="E4095" i="1"/>
  <c r="F4095" i="1" s="1"/>
  <c r="E4094" i="1"/>
  <c r="F4094" i="1" s="1"/>
  <c r="E4093" i="1"/>
  <c r="F4093" i="1" s="1"/>
  <c r="E4092" i="1"/>
  <c r="F4092" i="1" s="1"/>
  <c r="E4091" i="1"/>
  <c r="F4091" i="1" s="1"/>
  <c r="E4090" i="1"/>
  <c r="F4090" i="1" s="1"/>
  <c r="E4089" i="1"/>
  <c r="F4089" i="1" s="1"/>
  <c r="E4088" i="1"/>
  <c r="F4088" i="1" s="1"/>
  <c r="E4087" i="1"/>
  <c r="F4087" i="1" s="1"/>
  <c r="E4086" i="1"/>
  <c r="F4086" i="1" s="1"/>
  <c r="E4085" i="1"/>
  <c r="F4085" i="1" s="1"/>
  <c r="E4084" i="1"/>
  <c r="F4084" i="1" s="1"/>
  <c r="E4083" i="1"/>
  <c r="F4083" i="1" s="1"/>
  <c r="E4082" i="1"/>
  <c r="F4082" i="1" s="1"/>
  <c r="E4081" i="1"/>
  <c r="F4081" i="1" s="1"/>
  <c r="E4080" i="1"/>
  <c r="F4080" i="1" s="1"/>
  <c r="E4079" i="1"/>
  <c r="F4079" i="1" s="1"/>
  <c r="E4078" i="1"/>
  <c r="F4078" i="1" s="1"/>
  <c r="E4077" i="1"/>
  <c r="F4077" i="1" s="1"/>
  <c r="E4076" i="1"/>
  <c r="F4076" i="1" s="1"/>
  <c r="E4075" i="1"/>
  <c r="F4075" i="1" s="1"/>
  <c r="E4074" i="1"/>
  <c r="F4074" i="1" s="1"/>
  <c r="E4073" i="1"/>
  <c r="F4073" i="1" s="1"/>
  <c r="E4072" i="1"/>
  <c r="F4072" i="1" s="1"/>
  <c r="E4071" i="1"/>
  <c r="F4071" i="1" s="1"/>
  <c r="E4070" i="1"/>
  <c r="F4070" i="1" s="1"/>
  <c r="E4069" i="1"/>
  <c r="F4069" i="1" s="1"/>
  <c r="E4068" i="1"/>
  <c r="F4068" i="1" s="1"/>
  <c r="E4067" i="1"/>
  <c r="F4067" i="1" s="1"/>
  <c r="E4066" i="1"/>
  <c r="F4066" i="1" s="1"/>
  <c r="E4065" i="1"/>
  <c r="F4065" i="1" s="1"/>
  <c r="E4064" i="1"/>
  <c r="F4064" i="1" s="1"/>
  <c r="E4063" i="1"/>
  <c r="F4063" i="1" s="1"/>
  <c r="E4062" i="1"/>
  <c r="F4062" i="1" s="1"/>
  <c r="E4061" i="1"/>
  <c r="F4061" i="1" s="1"/>
  <c r="E4060" i="1"/>
  <c r="F4060" i="1" s="1"/>
  <c r="E4059" i="1"/>
  <c r="F4059" i="1" s="1"/>
  <c r="E4058" i="1"/>
  <c r="F4058" i="1" s="1"/>
  <c r="E4057" i="1"/>
  <c r="F4057" i="1" s="1"/>
  <c r="E4056" i="1"/>
  <c r="F4056" i="1" s="1"/>
  <c r="E4055" i="1"/>
  <c r="F4055" i="1" s="1"/>
  <c r="E4054" i="1"/>
  <c r="F4054" i="1" s="1"/>
  <c r="E4053" i="1"/>
  <c r="F4053" i="1" s="1"/>
  <c r="E4052" i="1"/>
  <c r="F4052" i="1" s="1"/>
  <c r="E4051" i="1"/>
  <c r="F4051" i="1" s="1"/>
  <c r="E4050" i="1"/>
  <c r="F4050" i="1" s="1"/>
  <c r="E4049" i="1"/>
  <c r="F4049" i="1" s="1"/>
  <c r="E4048" i="1"/>
  <c r="F4048" i="1" s="1"/>
  <c r="E4047" i="1"/>
  <c r="F4047" i="1" s="1"/>
  <c r="E4046" i="1"/>
  <c r="F4046" i="1" s="1"/>
  <c r="E4045" i="1"/>
  <c r="F4045" i="1" s="1"/>
  <c r="E4044" i="1"/>
  <c r="F4044" i="1" s="1"/>
  <c r="E4043" i="1"/>
  <c r="F4043" i="1" s="1"/>
  <c r="E4042" i="1"/>
  <c r="F4042" i="1" s="1"/>
  <c r="E4041" i="1"/>
  <c r="F4041" i="1" s="1"/>
  <c r="E4040" i="1"/>
  <c r="F4040" i="1" s="1"/>
  <c r="E4039" i="1"/>
  <c r="F4039" i="1" s="1"/>
  <c r="E4038" i="1"/>
  <c r="F4038" i="1" s="1"/>
  <c r="E4037" i="1"/>
  <c r="F4037" i="1" s="1"/>
  <c r="E4036" i="1"/>
  <c r="F4036" i="1" s="1"/>
  <c r="E4035" i="1"/>
  <c r="F4035" i="1" s="1"/>
  <c r="E4034" i="1"/>
  <c r="F4034" i="1" s="1"/>
  <c r="E4033" i="1"/>
  <c r="F4033" i="1" s="1"/>
  <c r="E4032" i="1"/>
  <c r="F4032" i="1" s="1"/>
  <c r="E4031" i="1"/>
  <c r="F4031" i="1" s="1"/>
  <c r="E4030" i="1"/>
  <c r="F4030" i="1" s="1"/>
  <c r="E4029" i="1"/>
  <c r="F4029" i="1" s="1"/>
  <c r="E4028" i="1"/>
  <c r="F4028" i="1" s="1"/>
  <c r="E4027" i="1"/>
  <c r="F4027" i="1" s="1"/>
  <c r="E4026" i="1"/>
  <c r="F4026" i="1" s="1"/>
  <c r="E4025" i="1"/>
  <c r="F4025" i="1" s="1"/>
  <c r="E4024" i="1"/>
  <c r="F4024" i="1" s="1"/>
  <c r="E4023" i="1"/>
  <c r="F4023" i="1" s="1"/>
  <c r="E4022" i="1"/>
  <c r="F4022" i="1" s="1"/>
  <c r="E4021" i="1"/>
  <c r="F4021" i="1" s="1"/>
  <c r="E4020" i="1"/>
  <c r="F4020" i="1" s="1"/>
  <c r="E4019" i="1"/>
  <c r="F4019" i="1" s="1"/>
  <c r="E4018" i="1"/>
  <c r="F4018" i="1" s="1"/>
  <c r="E4017" i="1"/>
  <c r="F4017" i="1" s="1"/>
  <c r="E4016" i="1"/>
  <c r="F4016" i="1" s="1"/>
  <c r="E4015" i="1"/>
  <c r="F4015" i="1" s="1"/>
  <c r="E4014" i="1"/>
  <c r="F4014" i="1" s="1"/>
  <c r="E4013" i="1"/>
  <c r="F4013" i="1" s="1"/>
  <c r="E4012" i="1"/>
  <c r="F4012" i="1" s="1"/>
  <c r="E4011" i="1"/>
  <c r="F4011" i="1" s="1"/>
  <c r="E4010" i="1"/>
  <c r="F4010" i="1" s="1"/>
  <c r="E4009" i="1"/>
  <c r="F4009" i="1" s="1"/>
  <c r="E4008" i="1"/>
  <c r="F4008" i="1" s="1"/>
  <c r="E4007" i="1"/>
  <c r="F4007" i="1" s="1"/>
  <c r="E4006" i="1"/>
  <c r="F4006" i="1" s="1"/>
  <c r="E4005" i="1"/>
  <c r="F4005" i="1" s="1"/>
  <c r="E4004" i="1"/>
  <c r="F4004" i="1" s="1"/>
  <c r="E4003" i="1"/>
  <c r="F4003" i="1" s="1"/>
  <c r="E4002" i="1"/>
  <c r="F4002" i="1" s="1"/>
  <c r="E4001" i="1"/>
  <c r="F4001" i="1" s="1"/>
  <c r="E4000" i="1"/>
  <c r="F4000" i="1" s="1"/>
  <c r="E3999" i="1"/>
  <c r="F3999" i="1" s="1"/>
  <c r="E3998" i="1"/>
  <c r="F3998" i="1" s="1"/>
  <c r="E3997" i="1"/>
  <c r="F3997" i="1" s="1"/>
  <c r="E3996" i="1"/>
  <c r="F3996" i="1" s="1"/>
  <c r="E3995" i="1"/>
  <c r="F3995" i="1" s="1"/>
  <c r="E3994" i="1"/>
  <c r="F3994" i="1" s="1"/>
  <c r="E3993" i="1"/>
  <c r="F3993" i="1" s="1"/>
  <c r="E3992" i="1"/>
  <c r="F3992" i="1" s="1"/>
  <c r="E3991" i="1"/>
  <c r="F3991" i="1" s="1"/>
  <c r="E3990" i="1"/>
  <c r="F3990" i="1" s="1"/>
  <c r="E3989" i="1"/>
  <c r="F3989" i="1" s="1"/>
  <c r="E3988" i="1"/>
  <c r="F3988" i="1" s="1"/>
  <c r="E3987" i="1"/>
  <c r="F3987" i="1" s="1"/>
  <c r="E3986" i="1"/>
  <c r="F3986" i="1" s="1"/>
  <c r="E3985" i="1"/>
  <c r="F3985" i="1" s="1"/>
  <c r="E3984" i="1"/>
  <c r="F3984" i="1" s="1"/>
  <c r="E3983" i="1"/>
  <c r="F3983" i="1" s="1"/>
  <c r="E3982" i="1"/>
  <c r="F3982" i="1" s="1"/>
  <c r="E3981" i="1"/>
  <c r="F3981" i="1" s="1"/>
  <c r="E3980" i="1"/>
  <c r="F3980" i="1" s="1"/>
  <c r="E3979" i="1"/>
  <c r="F3979" i="1" s="1"/>
  <c r="E3978" i="1"/>
  <c r="F3978" i="1" s="1"/>
  <c r="E3977" i="1"/>
  <c r="F3977" i="1" s="1"/>
  <c r="E3976" i="1"/>
  <c r="F3976" i="1" s="1"/>
  <c r="E3975" i="1"/>
  <c r="F3975" i="1" s="1"/>
  <c r="E3974" i="1"/>
  <c r="F3974" i="1" s="1"/>
  <c r="E3973" i="1"/>
  <c r="F3973" i="1" s="1"/>
  <c r="E3972" i="1"/>
  <c r="F3972" i="1" s="1"/>
  <c r="E3971" i="1"/>
  <c r="F3971" i="1" s="1"/>
  <c r="E3970" i="1"/>
  <c r="F3970" i="1" s="1"/>
  <c r="E3969" i="1"/>
  <c r="F3969" i="1" s="1"/>
  <c r="E3968" i="1"/>
  <c r="F3968" i="1" s="1"/>
  <c r="E3967" i="1"/>
  <c r="F3967" i="1" s="1"/>
  <c r="E3966" i="1"/>
  <c r="F3966" i="1" s="1"/>
  <c r="E3965" i="1"/>
  <c r="F3965" i="1" s="1"/>
  <c r="E3964" i="1"/>
  <c r="F3964" i="1" s="1"/>
  <c r="E3963" i="1"/>
  <c r="F3963" i="1" s="1"/>
  <c r="E3962" i="1"/>
  <c r="F3962" i="1" s="1"/>
  <c r="E3961" i="1"/>
  <c r="F3961" i="1" s="1"/>
  <c r="E3960" i="1"/>
  <c r="F3960" i="1" s="1"/>
  <c r="E3959" i="1"/>
  <c r="F3959" i="1" s="1"/>
  <c r="E3958" i="1"/>
  <c r="F3958" i="1" s="1"/>
  <c r="E3957" i="1"/>
  <c r="F3957" i="1" s="1"/>
  <c r="E3956" i="1"/>
  <c r="F3956" i="1" s="1"/>
  <c r="E3955" i="1"/>
  <c r="F3955" i="1" s="1"/>
  <c r="E3954" i="1"/>
  <c r="F3954" i="1" s="1"/>
  <c r="E3953" i="1"/>
  <c r="F3953" i="1" s="1"/>
  <c r="E3952" i="1"/>
  <c r="F3952" i="1" s="1"/>
  <c r="E3951" i="1"/>
  <c r="F3951" i="1" s="1"/>
  <c r="E3950" i="1"/>
  <c r="F3950" i="1" s="1"/>
  <c r="E3949" i="1"/>
  <c r="F3949" i="1" s="1"/>
  <c r="E3948" i="1"/>
  <c r="F3948" i="1" s="1"/>
  <c r="E3947" i="1"/>
  <c r="F3947" i="1" s="1"/>
  <c r="E3946" i="1"/>
  <c r="F3946" i="1" s="1"/>
  <c r="E3945" i="1"/>
  <c r="F3945" i="1" s="1"/>
  <c r="E3944" i="1"/>
  <c r="F3944" i="1" s="1"/>
  <c r="E3943" i="1"/>
  <c r="F3943" i="1" s="1"/>
  <c r="E3942" i="1"/>
  <c r="F3942" i="1" s="1"/>
  <c r="E3941" i="1"/>
  <c r="F3941" i="1" s="1"/>
  <c r="E3940" i="1"/>
  <c r="F3940" i="1" s="1"/>
  <c r="E3939" i="1"/>
  <c r="F3939" i="1" s="1"/>
  <c r="E3938" i="1"/>
  <c r="F3938" i="1" s="1"/>
  <c r="E3937" i="1"/>
  <c r="F3937" i="1" s="1"/>
  <c r="E3936" i="1"/>
  <c r="F3936" i="1" s="1"/>
  <c r="E3935" i="1"/>
  <c r="F3935" i="1" s="1"/>
  <c r="E3934" i="1"/>
  <c r="F3934" i="1" s="1"/>
  <c r="E3933" i="1"/>
  <c r="F3933" i="1" s="1"/>
  <c r="E3932" i="1"/>
  <c r="F3932" i="1" s="1"/>
  <c r="E3931" i="1"/>
  <c r="F3931" i="1" s="1"/>
  <c r="E3930" i="1"/>
  <c r="F3930" i="1" s="1"/>
  <c r="E3929" i="1"/>
  <c r="F3929" i="1" s="1"/>
  <c r="E3928" i="1"/>
  <c r="F3928" i="1" s="1"/>
  <c r="E3927" i="1"/>
  <c r="F3927" i="1" s="1"/>
  <c r="E3926" i="1"/>
  <c r="F3926" i="1" s="1"/>
  <c r="E3925" i="1"/>
  <c r="F3925" i="1" s="1"/>
  <c r="E3924" i="1"/>
  <c r="F3924" i="1" s="1"/>
  <c r="E3923" i="1"/>
  <c r="F3923" i="1" s="1"/>
  <c r="E3922" i="1"/>
  <c r="F3922" i="1" s="1"/>
  <c r="E3921" i="1"/>
  <c r="F3921" i="1" s="1"/>
  <c r="E3920" i="1"/>
  <c r="F3920" i="1" s="1"/>
  <c r="E3919" i="1"/>
  <c r="F3919" i="1" s="1"/>
  <c r="E3918" i="1"/>
  <c r="F3918" i="1" s="1"/>
  <c r="E3917" i="1"/>
  <c r="F3917" i="1" s="1"/>
  <c r="E3916" i="1"/>
  <c r="F3916" i="1" s="1"/>
  <c r="E3915" i="1"/>
  <c r="F3915" i="1" s="1"/>
  <c r="E3914" i="1"/>
  <c r="F3914" i="1" s="1"/>
  <c r="E3913" i="1"/>
  <c r="F3913" i="1" s="1"/>
  <c r="E3912" i="1"/>
  <c r="F3912" i="1" s="1"/>
  <c r="E3911" i="1"/>
  <c r="F3911" i="1" s="1"/>
  <c r="E3910" i="1"/>
  <c r="F3910" i="1" s="1"/>
  <c r="E3909" i="1"/>
  <c r="F3909" i="1" s="1"/>
  <c r="E3908" i="1"/>
  <c r="F3908" i="1" s="1"/>
  <c r="E3907" i="1"/>
  <c r="F3907" i="1" s="1"/>
  <c r="E3906" i="1"/>
  <c r="F3906" i="1" s="1"/>
  <c r="E3905" i="1"/>
  <c r="F3905" i="1" s="1"/>
  <c r="E3904" i="1"/>
  <c r="F3904" i="1" s="1"/>
  <c r="E3903" i="1"/>
  <c r="F3903" i="1" s="1"/>
  <c r="E3902" i="1"/>
  <c r="F3902" i="1" s="1"/>
  <c r="E3901" i="1"/>
  <c r="F3901" i="1" s="1"/>
  <c r="E3900" i="1"/>
  <c r="F3900" i="1" s="1"/>
  <c r="E3899" i="1"/>
  <c r="F3899" i="1" s="1"/>
  <c r="E3898" i="1"/>
  <c r="F3898" i="1" s="1"/>
  <c r="E3897" i="1"/>
  <c r="F3897" i="1" s="1"/>
  <c r="E3896" i="1"/>
  <c r="F3896" i="1" s="1"/>
  <c r="E3895" i="1"/>
  <c r="F3895" i="1" s="1"/>
  <c r="E3894" i="1"/>
  <c r="F3894" i="1" s="1"/>
  <c r="E3893" i="1"/>
  <c r="F3893" i="1" s="1"/>
  <c r="E3892" i="1"/>
  <c r="F3892" i="1" s="1"/>
  <c r="E3891" i="1"/>
  <c r="F3891" i="1" s="1"/>
  <c r="E3890" i="1"/>
  <c r="F3890" i="1" s="1"/>
  <c r="E3889" i="1"/>
  <c r="F3889" i="1" s="1"/>
  <c r="E3888" i="1"/>
  <c r="F3888" i="1" s="1"/>
  <c r="E3887" i="1"/>
  <c r="F3887" i="1" s="1"/>
  <c r="E3886" i="1"/>
  <c r="F3886" i="1" s="1"/>
  <c r="E3885" i="1"/>
  <c r="F3885" i="1" s="1"/>
  <c r="E3884" i="1"/>
  <c r="F3884" i="1" s="1"/>
  <c r="E3883" i="1"/>
  <c r="F3883" i="1" s="1"/>
  <c r="E3882" i="1"/>
  <c r="F3882" i="1" s="1"/>
  <c r="E3881" i="1"/>
  <c r="F3881" i="1" s="1"/>
  <c r="E3880" i="1"/>
  <c r="F3880" i="1" s="1"/>
  <c r="E3879" i="1"/>
  <c r="F3879" i="1" s="1"/>
  <c r="E3878" i="1"/>
  <c r="F3878" i="1" s="1"/>
  <c r="E3877" i="1"/>
  <c r="F3877" i="1" s="1"/>
  <c r="E3876" i="1"/>
  <c r="F3876" i="1" s="1"/>
  <c r="E3875" i="1"/>
  <c r="F3875" i="1" s="1"/>
  <c r="E3874" i="1"/>
  <c r="F3874" i="1" s="1"/>
  <c r="E3873" i="1"/>
  <c r="F3873" i="1" s="1"/>
  <c r="E3872" i="1"/>
  <c r="F3872" i="1" s="1"/>
  <c r="E3871" i="1"/>
  <c r="F3871" i="1" s="1"/>
  <c r="E3870" i="1"/>
  <c r="F3870" i="1" s="1"/>
  <c r="E3869" i="1"/>
  <c r="F3869" i="1" s="1"/>
  <c r="E3868" i="1"/>
  <c r="F3868" i="1" s="1"/>
  <c r="E3867" i="1"/>
  <c r="F3867" i="1" s="1"/>
  <c r="E3866" i="1"/>
  <c r="F3866" i="1" s="1"/>
  <c r="E3865" i="1"/>
  <c r="F3865" i="1" s="1"/>
  <c r="E3864" i="1"/>
  <c r="F3864" i="1" s="1"/>
  <c r="E3863" i="1"/>
  <c r="F3863" i="1" s="1"/>
  <c r="E3862" i="1"/>
  <c r="F3862" i="1" s="1"/>
  <c r="E3861" i="1"/>
  <c r="F3861" i="1" s="1"/>
  <c r="E3860" i="1"/>
  <c r="F3860" i="1" s="1"/>
  <c r="E3859" i="1"/>
  <c r="F3859" i="1" s="1"/>
  <c r="E3858" i="1"/>
  <c r="F3858" i="1" s="1"/>
  <c r="E3857" i="1"/>
  <c r="F3857" i="1" s="1"/>
  <c r="E3856" i="1"/>
  <c r="F3856" i="1" s="1"/>
  <c r="E3855" i="1"/>
  <c r="F3855" i="1" s="1"/>
  <c r="E3854" i="1"/>
  <c r="F3854" i="1" s="1"/>
  <c r="E3853" i="1"/>
  <c r="F3853" i="1" s="1"/>
  <c r="E3852" i="1"/>
  <c r="F3852" i="1" s="1"/>
  <c r="E3851" i="1"/>
  <c r="F3851" i="1" s="1"/>
  <c r="E3850" i="1"/>
  <c r="F3850" i="1" s="1"/>
  <c r="E3849" i="1"/>
  <c r="F3849" i="1" s="1"/>
  <c r="E3848" i="1"/>
  <c r="F3848" i="1" s="1"/>
  <c r="E3847" i="1"/>
  <c r="F3847" i="1" s="1"/>
  <c r="E3846" i="1"/>
  <c r="F3846" i="1" s="1"/>
  <c r="E3845" i="1"/>
  <c r="F3845" i="1" s="1"/>
  <c r="E3844" i="1"/>
  <c r="F3844" i="1" s="1"/>
  <c r="E3843" i="1"/>
  <c r="F3843" i="1" s="1"/>
  <c r="E3842" i="1"/>
  <c r="F3842" i="1" s="1"/>
  <c r="E3841" i="1"/>
  <c r="F3841" i="1" s="1"/>
  <c r="E3840" i="1"/>
  <c r="F3840" i="1" s="1"/>
  <c r="E3839" i="1"/>
  <c r="F3839" i="1" s="1"/>
  <c r="E3838" i="1"/>
  <c r="F3838" i="1" s="1"/>
  <c r="E3837" i="1"/>
  <c r="F3837" i="1" s="1"/>
  <c r="E3836" i="1"/>
  <c r="F3836" i="1" s="1"/>
  <c r="E3835" i="1"/>
  <c r="F3835" i="1" s="1"/>
  <c r="E3834" i="1"/>
  <c r="F3834" i="1" s="1"/>
  <c r="E3833" i="1"/>
  <c r="F3833" i="1" s="1"/>
  <c r="E3832" i="1"/>
  <c r="F3832" i="1" s="1"/>
  <c r="E3831" i="1"/>
  <c r="F3831" i="1" s="1"/>
  <c r="E3830" i="1"/>
  <c r="F3830" i="1" s="1"/>
  <c r="E3829" i="1"/>
  <c r="F3829" i="1" s="1"/>
  <c r="E3828" i="1"/>
  <c r="F3828" i="1" s="1"/>
  <c r="E3827" i="1"/>
  <c r="F3827" i="1" s="1"/>
  <c r="E3826" i="1"/>
  <c r="F3826" i="1" s="1"/>
  <c r="E3825" i="1"/>
  <c r="F3825" i="1" s="1"/>
  <c r="E3824" i="1"/>
  <c r="F3824" i="1" s="1"/>
  <c r="E3823" i="1"/>
  <c r="F3823" i="1" s="1"/>
  <c r="E3822" i="1"/>
  <c r="F3822" i="1" s="1"/>
  <c r="E3821" i="1"/>
  <c r="F3821" i="1" s="1"/>
  <c r="E3820" i="1"/>
  <c r="F3820" i="1" s="1"/>
  <c r="E3819" i="1"/>
  <c r="F3819" i="1" s="1"/>
  <c r="E3818" i="1"/>
  <c r="F3818" i="1" s="1"/>
  <c r="E3817" i="1"/>
  <c r="F3817" i="1" s="1"/>
  <c r="E3816" i="1"/>
  <c r="F3816" i="1" s="1"/>
  <c r="E3815" i="1"/>
  <c r="F3815" i="1" s="1"/>
  <c r="E3814" i="1"/>
  <c r="F3814" i="1" s="1"/>
  <c r="E3813" i="1"/>
  <c r="F3813" i="1" s="1"/>
  <c r="E3812" i="1"/>
  <c r="F3812" i="1" s="1"/>
  <c r="E3811" i="1"/>
  <c r="F3811" i="1" s="1"/>
  <c r="E3810" i="1"/>
  <c r="F3810" i="1" s="1"/>
  <c r="E3809" i="1"/>
  <c r="F3809" i="1" s="1"/>
  <c r="E3808" i="1"/>
  <c r="F3808" i="1" s="1"/>
  <c r="E3807" i="1"/>
  <c r="F3807" i="1" s="1"/>
  <c r="E3806" i="1"/>
  <c r="F3806" i="1" s="1"/>
  <c r="E3805" i="1"/>
  <c r="F3805" i="1" s="1"/>
  <c r="E3804" i="1"/>
  <c r="F3804" i="1" s="1"/>
  <c r="E3803" i="1"/>
  <c r="F3803" i="1" s="1"/>
  <c r="E3802" i="1"/>
  <c r="F3802" i="1" s="1"/>
  <c r="E3801" i="1"/>
  <c r="F3801" i="1" s="1"/>
  <c r="E3800" i="1"/>
  <c r="F3800" i="1" s="1"/>
  <c r="E3799" i="1"/>
  <c r="F3799" i="1" s="1"/>
  <c r="E3798" i="1"/>
  <c r="F3798" i="1" s="1"/>
  <c r="E3797" i="1"/>
  <c r="F3797" i="1" s="1"/>
  <c r="E3796" i="1"/>
  <c r="F3796" i="1" s="1"/>
  <c r="E3795" i="1"/>
  <c r="F3795" i="1" s="1"/>
  <c r="E3794" i="1"/>
  <c r="F3794" i="1" s="1"/>
  <c r="E3793" i="1"/>
  <c r="F3793" i="1" s="1"/>
  <c r="E3792" i="1"/>
  <c r="F3792" i="1" s="1"/>
  <c r="E3791" i="1"/>
  <c r="F3791" i="1" s="1"/>
  <c r="E3790" i="1"/>
  <c r="F3790" i="1" s="1"/>
  <c r="E3789" i="1"/>
  <c r="F3789" i="1" s="1"/>
  <c r="E3788" i="1"/>
  <c r="F3788" i="1" s="1"/>
  <c r="E3787" i="1"/>
  <c r="F3787" i="1" s="1"/>
  <c r="E3786" i="1"/>
  <c r="F3786" i="1" s="1"/>
  <c r="E3785" i="1"/>
  <c r="F3785" i="1" s="1"/>
  <c r="E3784" i="1"/>
  <c r="F3784" i="1" s="1"/>
  <c r="E3783" i="1"/>
  <c r="F3783" i="1" s="1"/>
  <c r="E3782" i="1"/>
  <c r="F3782" i="1" s="1"/>
  <c r="E3781" i="1"/>
  <c r="F3781" i="1" s="1"/>
  <c r="E3780" i="1"/>
  <c r="F3780" i="1" s="1"/>
  <c r="E3779" i="1"/>
  <c r="F3779" i="1" s="1"/>
  <c r="E3778" i="1"/>
  <c r="F3778" i="1" s="1"/>
  <c r="E3777" i="1"/>
  <c r="F3777" i="1" s="1"/>
  <c r="E3776" i="1"/>
  <c r="F3776" i="1" s="1"/>
  <c r="E3775" i="1"/>
  <c r="F3775" i="1" s="1"/>
  <c r="E3774" i="1"/>
  <c r="F3774" i="1" s="1"/>
  <c r="E3773" i="1"/>
  <c r="F3773" i="1" s="1"/>
  <c r="E3772" i="1"/>
  <c r="F3772" i="1" s="1"/>
  <c r="E3771" i="1"/>
  <c r="F3771" i="1" s="1"/>
  <c r="E3770" i="1"/>
  <c r="F3770" i="1" s="1"/>
  <c r="E3769" i="1"/>
  <c r="F3769" i="1" s="1"/>
  <c r="E3768" i="1"/>
  <c r="F3768" i="1" s="1"/>
  <c r="E3767" i="1"/>
  <c r="F3767" i="1" s="1"/>
  <c r="E3766" i="1"/>
  <c r="F3766" i="1" s="1"/>
  <c r="E3765" i="1"/>
  <c r="F3765" i="1" s="1"/>
  <c r="E3764" i="1"/>
  <c r="F3764" i="1" s="1"/>
  <c r="E3763" i="1"/>
  <c r="F3763" i="1" s="1"/>
  <c r="E3762" i="1"/>
  <c r="F3762" i="1" s="1"/>
  <c r="E3761" i="1"/>
  <c r="F3761" i="1" s="1"/>
  <c r="E3760" i="1"/>
  <c r="F3760" i="1" s="1"/>
  <c r="E3759" i="1"/>
  <c r="F3759" i="1" s="1"/>
  <c r="E3758" i="1"/>
  <c r="F3758" i="1" s="1"/>
  <c r="E3757" i="1"/>
  <c r="F3757" i="1" s="1"/>
  <c r="E3756" i="1"/>
  <c r="F3756" i="1" s="1"/>
  <c r="E3755" i="1"/>
  <c r="F3755" i="1" s="1"/>
  <c r="E3754" i="1"/>
  <c r="F3754" i="1" s="1"/>
  <c r="E3753" i="1"/>
  <c r="F3753" i="1" s="1"/>
  <c r="E3752" i="1"/>
  <c r="F3752" i="1" s="1"/>
  <c r="E3751" i="1"/>
  <c r="F3751" i="1" s="1"/>
  <c r="E3750" i="1"/>
  <c r="F3750" i="1" s="1"/>
  <c r="E3749" i="1"/>
  <c r="F3749" i="1" s="1"/>
  <c r="E3748" i="1"/>
  <c r="F3748" i="1" s="1"/>
  <c r="E3747" i="1"/>
  <c r="F3747" i="1" s="1"/>
  <c r="E3746" i="1"/>
  <c r="F3746" i="1" s="1"/>
  <c r="E3745" i="1"/>
  <c r="F3745" i="1" s="1"/>
  <c r="E3744" i="1"/>
  <c r="F3744" i="1" s="1"/>
  <c r="E3743" i="1"/>
  <c r="F3743" i="1" s="1"/>
  <c r="E3742" i="1"/>
  <c r="F3742" i="1" s="1"/>
  <c r="E3741" i="1"/>
  <c r="F3741" i="1" s="1"/>
  <c r="E3740" i="1"/>
  <c r="F3740" i="1" s="1"/>
  <c r="E3739" i="1"/>
  <c r="F3739" i="1" s="1"/>
  <c r="E3738" i="1"/>
  <c r="F3738" i="1" s="1"/>
  <c r="E3737" i="1"/>
  <c r="F3737" i="1" s="1"/>
  <c r="E3736" i="1"/>
  <c r="F3736" i="1" s="1"/>
  <c r="E3735" i="1"/>
  <c r="F3735" i="1" s="1"/>
  <c r="E3734" i="1"/>
  <c r="F3734" i="1" s="1"/>
  <c r="E3733" i="1"/>
  <c r="F3733" i="1" s="1"/>
  <c r="E3732" i="1"/>
  <c r="F3732" i="1" s="1"/>
  <c r="E3731" i="1"/>
  <c r="F3731" i="1" s="1"/>
  <c r="E3730" i="1"/>
  <c r="F3730" i="1" s="1"/>
  <c r="E3729" i="1"/>
  <c r="F3729" i="1" s="1"/>
  <c r="E3728" i="1"/>
  <c r="F3728" i="1" s="1"/>
  <c r="E3727" i="1"/>
  <c r="F3727" i="1" s="1"/>
  <c r="E3726" i="1"/>
  <c r="F3726" i="1" s="1"/>
  <c r="E3725" i="1"/>
  <c r="F3725" i="1" s="1"/>
  <c r="E3724" i="1"/>
  <c r="F3724" i="1" s="1"/>
  <c r="E3723" i="1"/>
  <c r="F3723" i="1" s="1"/>
  <c r="E3722" i="1"/>
  <c r="F3722" i="1" s="1"/>
  <c r="E3721" i="1"/>
  <c r="F3721" i="1" s="1"/>
  <c r="E3720" i="1"/>
  <c r="F3720" i="1" s="1"/>
  <c r="E3719" i="1"/>
  <c r="F3719" i="1" s="1"/>
  <c r="E3718" i="1"/>
  <c r="F3718" i="1" s="1"/>
  <c r="E3717" i="1"/>
  <c r="F3717" i="1" s="1"/>
  <c r="E3716" i="1"/>
  <c r="F3716" i="1" s="1"/>
  <c r="E3715" i="1"/>
  <c r="F3715" i="1" s="1"/>
  <c r="E3714" i="1"/>
  <c r="F3714" i="1" s="1"/>
  <c r="E3713" i="1"/>
  <c r="F3713" i="1" s="1"/>
  <c r="E3712" i="1"/>
  <c r="F3712" i="1" s="1"/>
  <c r="E3711" i="1"/>
  <c r="F3711" i="1" s="1"/>
  <c r="E3710" i="1"/>
  <c r="F3710" i="1" s="1"/>
  <c r="E3709" i="1"/>
  <c r="F3709" i="1" s="1"/>
  <c r="E3708" i="1"/>
  <c r="F3708" i="1" s="1"/>
  <c r="E3707" i="1"/>
  <c r="F3707" i="1" s="1"/>
  <c r="E3706" i="1"/>
  <c r="F3706" i="1" s="1"/>
  <c r="E3705" i="1"/>
  <c r="F3705" i="1" s="1"/>
  <c r="E3704" i="1"/>
  <c r="F3704" i="1" s="1"/>
  <c r="E3703" i="1"/>
  <c r="F3703" i="1" s="1"/>
  <c r="E3702" i="1"/>
  <c r="F3702" i="1" s="1"/>
  <c r="E3701" i="1"/>
  <c r="F3701" i="1" s="1"/>
  <c r="E3700" i="1"/>
  <c r="F3700" i="1" s="1"/>
  <c r="E3699" i="1"/>
  <c r="F3699" i="1" s="1"/>
  <c r="E3698" i="1"/>
  <c r="F3698" i="1" s="1"/>
  <c r="E3697" i="1"/>
  <c r="F3697" i="1" s="1"/>
  <c r="E3696" i="1"/>
  <c r="F3696" i="1" s="1"/>
  <c r="E3695" i="1"/>
  <c r="F3695" i="1" s="1"/>
  <c r="E3694" i="1"/>
  <c r="F3694" i="1" s="1"/>
  <c r="E3693" i="1"/>
  <c r="F3693" i="1" s="1"/>
  <c r="E3692" i="1"/>
  <c r="F3692" i="1" s="1"/>
  <c r="E3691" i="1"/>
  <c r="F3691" i="1" s="1"/>
  <c r="E3690" i="1"/>
  <c r="F3690" i="1" s="1"/>
  <c r="E3689" i="1"/>
  <c r="F3689" i="1" s="1"/>
  <c r="E3688" i="1"/>
  <c r="F3688" i="1" s="1"/>
  <c r="E3687" i="1"/>
  <c r="F3687" i="1" s="1"/>
  <c r="E3686" i="1"/>
  <c r="F3686" i="1" s="1"/>
  <c r="E3685" i="1"/>
  <c r="F3685" i="1" s="1"/>
  <c r="E3684" i="1"/>
  <c r="F3684" i="1" s="1"/>
  <c r="E3683" i="1"/>
  <c r="F3683" i="1" s="1"/>
  <c r="E3682" i="1"/>
  <c r="F3682" i="1" s="1"/>
  <c r="E3681" i="1"/>
  <c r="F3681" i="1" s="1"/>
  <c r="E3680" i="1"/>
  <c r="F3680" i="1" s="1"/>
  <c r="E3679" i="1"/>
  <c r="F3679" i="1" s="1"/>
  <c r="E3678" i="1"/>
  <c r="F3678" i="1" s="1"/>
  <c r="E3677" i="1"/>
  <c r="F3677" i="1" s="1"/>
  <c r="E3676" i="1"/>
  <c r="F3676" i="1" s="1"/>
  <c r="E3675" i="1"/>
  <c r="F3675" i="1" s="1"/>
  <c r="E3674" i="1"/>
  <c r="F3674" i="1" s="1"/>
  <c r="E3673" i="1"/>
  <c r="F3673" i="1" s="1"/>
  <c r="E3672" i="1"/>
  <c r="F3672" i="1" s="1"/>
  <c r="E3671" i="1"/>
  <c r="F3671" i="1" s="1"/>
  <c r="E3670" i="1"/>
  <c r="F3670" i="1" s="1"/>
  <c r="E3669" i="1"/>
  <c r="F3669" i="1" s="1"/>
  <c r="E3668" i="1"/>
  <c r="F3668" i="1" s="1"/>
  <c r="E3667" i="1"/>
  <c r="F3667" i="1" s="1"/>
  <c r="E3666" i="1"/>
  <c r="F3666" i="1" s="1"/>
  <c r="E3665" i="1"/>
  <c r="F3665" i="1" s="1"/>
  <c r="E3664" i="1"/>
  <c r="F3664" i="1" s="1"/>
  <c r="E3663" i="1"/>
  <c r="F3663" i="1" s="1"/>
  <c r="E3662" i="1"/>
  <c r="F3662" i="1" s="1"/>
  <c r="E3661" i="1"/>
  <c r="F3661" i="1" s="1"/>
  <c r="E3660" i="1"/>
  <c r="F3660" i="1" s="1"/>
  <c r="E3659" i="1"/>
  <c r="F3659" i="1" s="1"/>
  <c r="E3658" i="1"/>
  <c r="F3658" i="1" s="1"/>
  <c r="E3657" i="1"/>
  <c r="F3657" i="1" s="1"/>
  <c r="E3656" i="1"/>
  <c r="F3656" i="1" s="1"/>
  <c r="E3655" i="1"/>
  <c r="F3655" i="1" s="1"/>
  <c r="E3654" i="1"/>
  <c r="F3654" i="1" s="1"/>
  <c r="E3653" i="1"/>
  <c r="F3653" i="1" s="1"/>
  <c r="E3652" i="1"/>
  <c r="F3652" i="1" s="1"/>
  <c r="E3651" i="1"/>
  <c r="F3651" i="1" s="1"/>
  <c r="E3650" i="1"/>
  <c r="F3650" i="1" s="1"/>
  <c r="E3649" i="1"/>
  <c r="F3649" i="1" s="1"/>
  <c r="E3648" i="1"/>
  <c r="F3648" i="1" s="1"/>
  <c r="E3647" i="1"/>
  <c r="F3647" i="1" s="1"/>
  <c r="E3646" i="1"/>
  <c r="F3646" i="1" s="1"/>
  <c r="E3645" i="1"/>
  <c r="F3645" i="1" s="1"/>
  <c r="E3644" i="1"/>
  <c r="F3644" i="1" s="1"/>
  <c r="E3643" i="1"/>
  <c r="F3643" i="1" s="1"/>
  <c r="E3642" i="1"/>
  <c r="F3642" i="1" s="1"/>
  <c r="E3641" i="1"/>
  <c r="F3641" i="1" s="1"/>
  <c r="E3640" i="1"/>
  <c r="F3640" i="1" s="1"/>
  <c r="E3639" i="1"/>
  <c r="F3639" i="1" s="1"/>
  <c r="E3638" i="1"/>
  <c r="F3638" i="1" s="1"/>
  <c r="E3637" i="1"/>
  <c r="F3637" i="1" s="1"/>
  <c r="E3636" i="1"/>
  <c r="F3636" i="1" s="1"/>
  <c r="E3635" i="1"/>
  <c r="F3635" i="1" s="1"/>
  <c r="E3634" i="1"/>
  <c r="F3634" i="1" s="1"/>
  <c r="E3633" i="1"/>
  <c r="F3633" i="1" s="1"/>
  <c r="E3632" i="1"/>
  <c r="F3632" i="1" s="1"/>
  <c r="E3631" i="1"/>
  <c r="F3631" i="1" s="1"/>
  <c r="E3630" i="1"/>
  <c r="F3630" i="1" s="1"/>
  <c r="E3629" i="1"/>
  <c r="F3629" i="1" s="1"/>
  <c r="E3628" i="1"/>
  <c r="F3628" i="1" s="1"/>
  <c r="E3627" i="1"/>
  <c r="F3627" i="1" s="1"/>
  <c r="E3626" i="1"/>
  <c r="F3626" i="1" s="1"/>
  <c r="E3625" i="1"/>
  <c r="F3625" i="1" s="1"/>
  <c r="E3624" i="1"/>
  <c r="F3624" i="1" s="1"/>
  <c r="E3623" i="1"/>
  <c r="F3623" i="1" s="1"/>
  <c r="E3622" i="1"/>
  <c r="F3622" i="1" s="1"/>
  <c r="E3621" i="1"/>
  <c r="F3621" i="1" s="1"/>
  <c r="E3620" i="1"/>
  <c r="F3620" i="1" s="1"/>
  <c r="E3619" i="1"/>
  <c r="F3619" i="1" s="1"/>
  <c r="E3618" i="1"/>
  <c r="F3618" i="1" s="1"/>
  <c r="E3617" i="1"/>
  <c r="F3617" i="1" s="1"/>
  <c r="E3616" i="1"/>
  <c r="F3616" i="1" s="1"/>
  <c r="E3615" i="1"/>
  <c r="F3615" i="1" s="1"/>
  <c r="E3614" i="1"/>
  <c r="F3614" i="1" s="1"/>
  <c r="E3613" i="1"/>
  <c r="F3613" i="1" s="1"/>
  <c r="E3612" i="1"/>
  <c r="F3612" i="1" s="1"/>
  <c r="E3611" i="1"/>
  <c r="F3611" i="1" s="1"/>
  <c r="E3610" i="1"/>
  <c r="F3610" i="1" s="1"/>
  <c r="E3609" i="1"/>
  <c r="F3609" i="1" s="1"/>
  <c r="E3608" i="1"/>
  <c r="F3608" i="1" s="1"/>
  <c r="E3607" i="1"/>
  <c r="F3607" i="1" s="1"/>
  <c r="E3606" i="1"/>
  <c r="F3606" i="1" s="1"/>
  <c r="E3605" i="1"/>
  <c r="F3605" i="1" s="1"/>
  <c r="E3604" i="1"/>
  <c r="F3604" i="1" s="1"/>
  <c r="E3603" i="1"/>
  <c r="F3603" i="1" s="1"/>
  <c r="E3602" i="1"/>
  <c r="F3602" i="1" s="1"/>
  <c r="E3601" i="1"/>
  <c r="F3601" i="1" s="1"/>
  <c r="E3600" i="1"/>
  <c r="F3600" i="1" s="1"/>
  <c r="E3599" i="1"/>
  <c r="F3599" i="1" s="1"/>
  <c r="E3598" i="1"/>
  <c r="F3598" i="1" s="1"/>
  <c r="E3597" i="1"/>
  <c r="F3597" i="1" s="1"/>
  <c r="E3596" i="1"/>
  <c r="F3596" i="1" s="1"/>
  <c r="E3595" i="1"/>
  <c r="F3595" i="1" s="1"/>
  <c r="E3594" i="1"/>
  <c r="F3594" i="1" s="1"/>
  <c r="E3593" i="1"/>
  <c r="F3593" i="1" s="1"/>
  <c r="E3592" i="1"/>
  <c r="F3592" i="1" s="1"/>
  <c r="E3591" i="1"/>
  <c r="F3591" i="1" s="1"/>
  <c r="E3590" i="1"/>
  <c r="F3590" i="1" s="1"/>
  <c r="E3589" i="1"/>
  <c r="F3589" i="1" s="1"/>
  <c r="E3588" i="1"/>
  <c r="F3588" i="1" s="1"/>
  <c r="E3587" i="1"/>
  <c r="F3587" i="1" s="1"/>
  <c r="E3586" i="1"/>
  <c r="F3586" i="1" s="1"/>
  <c r="E3585" i="1"/>
  <c r="F3585" i="1" s="1"/>
  <c r="E3584" i="1"/>
  <c r="F3584" i="1" s="1"/>
  <c r="E3583" i="1"/>
  <c r="F3583" i="1" s="1"/>
  <c r="E3582" i="1"/>
  <c r="F3582" i="1" s="1"/>
  <c r="E3581" i="1"/>
  <c r="F3581" i="1" s="1"/>
  <c r="E3580" i="1"/>
  <c r="F3580" i="1" s="1"/>
  <c r="E3579" i="1"/>
  <c r="F3579" i="1" s="1"/>
  <c r="E3578" i="1"/>
  <c r="F3578" i="1" s="1"/>
  <c r="E3577" i="1"/>
  <c r="F3577" i="1" s="1"/>
  <c r="E3576" i="1"/>
  <c r="F3576" i="1" s="1"/>
  <c r="E3575" i="1"/>
  <c r="F3575" i="1" s="1"/>
  <c r="E3574" i="1"/>
  <c r="F3574" i="1" s="1"/>
  <c r="E3573" i="1"/>
  <c r="F3573" i="1" s="1"/>
  <c r="E3572" i="1"/>
  <c r="F3572" i="1" s="1"/>
  <c r="E3571" i="1"/>
  <c r="F3571" i="1" s="1"/>
  <c r="E3570" i="1"/>
  <c r="F3570" i="1" s="1"/>
  <c r="E3569" i="1"/>
  <c r="F3569" i="1" s="1"/>
  <c r="E3568" i="1"/>
  <c r="F3568" i="1" s="1"/>
  <c r="E3567" i="1"/>
  <c r="F3567" i="1" s="1"/>
  <c r="E3566" i="1"/>
  <c r="F3566" i="1" s="1"/>
  <c r="E3565" i="1"/>
  <c r="F3565" i="1" s="1"/>
  <c r="E3564" i="1"/>
  <c r="F3564" i="1" s="1"/>
  <c r="E3563" i="1"/>
  <c r="F3563" i="1" s="1"/>
  <c r="E3562" i="1"/>
  <c r="F3562" i="1" s="1"/>
  <c r="E3561" i="1"/>
  <c r="F3561" i="1" s="1"/>
  <c r="E3560" i="1"/>
  <c r="F3560" i="1" s="1"/>
  <c r="E3559" i="1"/>
  <c r="F3559" i="1" s="1"/>
  <c r="E3558" i="1"/>
  <c r="F3558" i="1" s="1"/>
  <c r="E3557" i="1"/>
  <c r="F3557" i="1" s="1"/>
  <c r="E3556" i="1"/>
  <c r="F3556" i="1" s="1"/>
  <c r="E3555" i="1"/>
  <c r="F3555" i="1" s="1"/>
  <c r="E3554" i="1"/>
  <c r="F3554" i="1" s="1"/>
  <c r="E3553" i="1"/>
  <c r="F3553" i="1" s="1"/>
  <c r="E3552" i="1"/>
  <c r="F3552" i="1" s="1"/>
  <c r="E3551" i="1"/>
  <c r="F3551" i="1" s="1"/>
  <c r="E3550" i="1"/>
  <c r="F3550" i="1" s="1"/>
  <c r="E3549" i="1"/>
  <c r="F3549" i="1" s="1"/>
  <c r="E3548" i="1"/>
  <c r="F3548" i="1" s="1"/>
  <c r="E3547" i="1"/>
  <c r="F3547" i="1" s="1"/>
  <c r="E3546" i="1"/>
  <c r="F3546" i="1" s="1"/>
  <c r="E3545" i="1"/>
  <c r="F3545" i="1" s="1"/>
  <c r="E3544" i="1"/>
  <c r="F3544" i="1" s="1"/>
  <c r="E3543" i="1"/>
  <c r="F3543" i="1" s="1"/>
  <c r="E3542" i="1"/>
  <c r="F3542" i="1" s="1"/>
  <c r="E3541" i="1"/>
  <c r="F3541" i="1" s="1"/>
  <c r="E3540" i="1"/>
  <c r="F3540" i="1" s="1"/>
  <c r="E3539" i="1"/>
  <c r="F3539" i="1" s="1"/>
  <c r="E3538" i="1"/>
  <c r="F3538" i="1" s="1"/>
  <c r="E3537" i="1"/>
  <c r="F3537" i="1" s="1"/>
  <c r="E3536" i="1"/>
  <c r="F3536" i="1" s="1"/>
  <c r="E3535" i="1"/>
  <c r="F3535" i="1" s="1"/>
  <c r="E3534" i="1"/>
  <c r="F3534" i="1" s="1"/>
  <c r="E3533" i="1"/>
  <c r="F3533" i="1" s="1"/>
  <c r="E3532" i="1"/>
  <c r="F3532" i="1" s="1"/>
  <c r="E3531" i="1"/>
  <c r="F3531" i="1" s="1"/>
  <c r="E3530" i="1"/>
  <c r="F3530" i="1" s="1"/>
  <c r="E3529" i="1"/>
  <c r="F3529" i="1" s="1"/>
  <c r="E3528" i="1"/>
  <c r="F3528" i="1" s="1"/>
  <c r="E3527" i="1"/>
  <c r="F3527" i="1" s="1"/>
  <c r="E3526" i="1"/>
  <c r="F3526" i="1" s="1"/>
  <c r="E3525" i="1"/>
  <c r="F3525" i="1" s="1"/>
  <c r="E3524" i="1"/>
  <c r="F3524" i="1" s="1"/>
  <c r="E3523" i="1"/>
  <c r="F3523" i="1" s="1"/>
  <c r="E3522" i="1"/>
  <c r="F3522" i="1" s="1"/>
  <c r="E3521" i="1"/>
  <c r="F3521" i="1" s="1"/>
  <c r="E3520" i="1"/>
  <c r="F3520" i="1" s="1"/>
  <c r="E3519" i="1"/>
  <c r="F3519" i="1" s="1"/>
  <c r="E3518" i="1"/>
  <c r="F3518" i="1" s="1"/>
  <c r="E3517" i="1"/>
  <c r="F3517" i="1" s="1"/>
  <c r="E3516" i="1"/>
  <c r="F3516" i="1" s="1"/>
  <c r="E3515" i="1"/>
  <c r="F3515" i="1" s="1"/>
  <c r="E3514" i="1"/>
  <c r="F3514" i="1" s="1"/>
  <c r="E3513" i="1"/>
  <c r="F3513" i="1" s="1"/>
  <c r="E3512" i="1"/>
  <c r="F3512" i="1" s="1"/>
  <c r="E3511" i="1"/>
  <c r="F3511" i="1" s="1"/>
  <c r="E3510" i="1"/>
  <c r="F3510" i="1" s="1"/>
  <c r="E3509" i="1"/>
  <c r="F3509" i="1" s="1"/>
  <c r="E3508" i="1"/>
  <c r="F3508" i="1" s="1"/>
  <c r="E3507" i="1"/>
  <c r="F3507" i="1" s="1"/>
  <c r="E3506" i="1"/>
  <c r="F3506" i="1" s="1"/>
  <c r="E3505" i="1"/>
  <c r="F3505" i="1" s="1"/>
  <c r="E3504" i="1"/>
  <c r="F3504" i="1" s="1"/>
  <c r="E3503" i="1"/>
  <c r="F3503" i="1" s="1"/>
  <c r="E3502" i="1"/>
  <c r="F3502" i="1" s="1"/>
  <c r="E3501" i="1"/>
  <c r="F3501" i="1" s="1"/>
  <c r="E3500" i="1"/>
  <c r="F3500" i="1" s="1"/>
  <c r="E3499" i="1"/>
  <c r="F3499" i="1" s="1"/>
  <c r="E3498" i="1"/>
  <c r="F3498" i="1" s="1"/>
  <c r="E3497" i="1"/>
  <c r="F3497" i="1" s="1"/>
  <c r="E3496" i="1"/>
  <c r="F3496" i="1" s="1"/>
  <c r="E3495" i="1"/>
  <c r="F3495" i="1" s="1"/>
  <c r="E3494" i="1"/>
  <c r="F3494" i="1" s="1"/>
  <c r="E3493" i="1"/>
  <c r="F3493" i="1" s="1"/>
  <c r="E3492" i="1"/>
  <c r="F3492" i="1" s="1"/>
  <c r="E3491" i="1"/>
  <c r="F3491" i="1" s="1"/>
  <c r="E3490" i="1"/>
  <c r="F3490" i="1" s="1"/>
  <c r="E3489" i="1"/>
  <c r="F3489" i="1" s="1"/>
  <c r="E3488" i="1"/>
  <c r="F3488" i="1" s="1"/>
  <c r="E3487" i="1"/>
  <c r="F3487" i="1" s="1"/>
  <c r="E3486" i="1"/>
  <c r="F3486" i="1" s="1"/>
  <c r="E3485" i="1"/>
  <c r="F3485" i="1" s="1"/>
  <c r="E3484" i="1"/>
  <c r="F3484" i="1" s="1"/>
  <c r="E3483" i="1"/>
  <c r="F3483" i="1" s="1"/>
  <c r="E3482" i="1"/>
  <c r="F3482" i="1" s="1"/>
  <c r="E3481" i="1"/>
  <c r="F3481" i="1" s="1"/>
  <c r="E3480" i="1"/>
  <c r="F3480" i="1" s="1"/>
  <c r="E3479" i="1"/>
  <c r="F3479" i="1" s="1"/>
  <c r="E3478" i="1"/>
  <c r="F3478" i="1" s="1"/>
  <c r="E3477" i="1"/>
  <c r="F3477" i="1" s="1"/>
  <c r="E3476" i="1"/>
  <c r="F3476" i="1" s="1"/>
  <c r="E3475" i="1"/>
  <c r="F3475" i="1" s="1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E3460" i="1"/>
  <c r="F3460" i="1" s="1"/>
  <c r="E3459" i="1"/>
  <c r="F3459" i="1" s="1"/>
  <c r="E3458" i="1"/>
  <c r="F3458" i="1" s="1"/>
  <c r="E3457" i="1"/>
  <c r="F3457" i="1" s="1"/>
  <c r="E3456" i="1"/>
  <c r="F3456" i="1" s="1"/>
  <c r="E3455" i="1"/>
  <c r="F3455" i="1" s="1"/>
  <c r="E3454" i="1"/>
  <c r="F3454" i="1" s="1"/>
  <c r="E3453" i="1"/>
  <c r="F3453" i="1" s="1"/>
  <c r="E3452" i="1"/>
  <c r="F3452" i="1" s="1"/>
  <c r="E3451" i="1"/>
  <c r="F3451" i="1" s="1"/>
  <c r="E3450" i="1"/>
  <c r="F3450" i="1" s="1"/>
  <c r="E3449" i="1"/>
  <c r="F3449" i="1" s="1"/>
  <c r="E3448" i="1"/>
  <c r="F3448" i="1" s="1"/>
  <c r="E3447" i="1"/>
  <c r="F3447" i="1" s="1"/>
  <c r="E3446" i="1"/>
  <c r="F3446" i="1" s="1"/>
  <c r="E3445" i="1"/>
  <c r="F3445" i="1" s="1"/>
  <c r="E3444" i="1"/>
  <c r="F3444" i="1" s="1"/>
  <c r="E3443" i="1"/>
  <c r="F3443" i="1" s="1"/>
  <c r="E3442" i="1"/>
  <c r="F3442" i="1" s="1"/>
  <c r="E3441" i="1"/>
  <c r="F3441" i="1" s="1"/>
  <c r="E3440" i="1"/>
  <c r="F3440" i="1" s="1"/>
  <c r="E3439" i="1"/>
  <c r="F3439" i="1" s="1"/>
  <c r="E3438" i="1"/>
  <c r="F3438" i="1" s="1"/>
  <c r="E3437" i="1"/>
  <c r="F3437" i="1" s="1"/>
  <c r="E3436" i="1"/>
  <c r="F3436" i="1" s="1"/>
  <c r="E3435" i="1"/>
  <c r="F3435" i="1" s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E3421" i="1"/>
  <c r="F3421" i="1" s="1"/>
  <c r="E3420" i="1"/>
  <c r="F3420" i="1" s="1"/>
  <c r="E3419" i="1"/>
  <c r="F3419" i="1" s="1"/>
  <c r="E3418" i="1"/>
  <c r="F3418" i="1" s="1"/>
  <c r="E3417" i="1"/>
  <c r="F3417" i="1" s="1"/>
  <c r="E3416" i="1"/>
  <c r="F3416" i="1" s="1"/>
  <c r="E3415" i="1"/>
  <c r="F3415" i="1" s="1"/>
  <c r="E3414" i="1"/>
  <c r="F3414" i="1" s="1"/>
  <c r="E3413" i="1"/>
  <c r="F3413" i="1" s="1"/>
  <c r="E3412" i="1"/>
  <c r="F3412" i="1" s="1"/>
  <c r="E3411" i="1"/>
  <c r="F3411" i="1" s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E3403" i="1"/>
  <c r="F3403" i="1" s="1"/>
  <c r="E3402" i="1"/>
  <c r="F3402" i="1" s="1"/>
  <c r="E3401" i="1"/>
  <c r="F3401" i="1" s="1"/>
  <c r="E3400" i="1"/>
  <c r="F3400" i="1" s="1"/>
  <c r="E3399" i="1"/>
  <c r="F3399" i="1" s="1"/>
  <c r="E3398" i="1"/>
  <c r="F3398" i="1" s="1"/>
  <c r="E3397" i="1"/>
  <c r="F3397" i="1" s="1"/>
  <c r="E3396" i="1"/>
  <c r="F3396" i="1" s="1"/>
  <c r="E3395" i="1"/>
  <c r="F3395" i="1" s="1"/>
  <c r="E3394" i="1"/>
  <c r="F3394" i="1" s="1"/>
  <c r="E3393" i="1"/>
  <c r="F3393" i="1" s="1"/>
  <c r="E3392" i="1"/>
  <c r="F3392" i="1" s="1"/>
  <c r="E3391" i="1"/>
  <c r="F3391" i="1" s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F3385" i="1" s="1"/>
  <c r="E3384" i="1"/>
  <c r="F3384" i="1" s="1"/>
  <c r="E3383" i="1"/>
  <c r="F3383" i="1" s="1"/>
  <c r="E3382" i="1"/>
  <c r="F3382" i="1" s="1"/>
  <c r="E3381" i="1"/>
  <c r="F3381" i="1" s="1"/>
  <c r="E3380" i="1"/>
  <c r="F3380" i="1" s="1"/>
  <c r="E3379" i="1"/>
  <c r="F3379" i="1" s="1"/>
  <c r="E3378" i="1"/>
  <c r="F3378" i="1" s="1"/>
  <c r="E3377" i="1"/>
  <c r="F3377" i="1" s="1"/>
  <c r="E3376" i="1"/>
  <c r="F3376" i="1" s="1"/>
  <c r="E3375" i="1"/>
  <c r="F3375" i="1" s="1"/>
  <c r="E3374" i="1"/>
  <c r="F3374" i="1" s="1"/>
  <c r="E3373" i="1"/>
  <c r="F3373" i="1" s="1"/>
  <c r="E3372" i="1"/>
  <c r="F3372" i="1" s="1"/>
  <c r="E3371" i="1"/>
  <c r="F3371" i="1" s="1"/>
  <c r="E3370" i="1"/>
  <c r="F3370" i="1" s="1"/>
  <c r="E3369" i="1"/>
  <c r="F3369" i="1" s="1"/>
  <c r="E3368" i="1"/>
  <c r="F3368" i="1" s="1"/>
  <c r="E3367" i="1"/>
  <c r="F3367" i="1" s="1"/>
  <c r="E3366" i="1"/>
  <c r="F3366" i="1" s="1"/>
  <c r="E3365" i="1"/>
  <c r="F3365" i="1" s="1"/>
  <c r="E3364" i="1"/>
  <c r="F3364" i="1" s="1"/>
  <c r="E3363" i="1"/>
  <c r="F3363" i="1" s="1"/>
  <c r="E3362" i="1"/>
  <c r="F3362" i="1" s="1"/>
  <c r="E3361" i="1"/>
  <c r="F3361" i="1" s="1"/>
  <c r="E3360" i="1"/>
  <c r="F3360" i="1" s="1"/>
  <c r="E3359" i="1"/>
  <c r="F3359" i="1" s="1"/>
  <c r="E3358" i="1"/>
  <c r="F3358" i="1" s="1"/>
  <c r="E3357" i="1"/>
  <c r="F3357" i="1" s="1"/>
  <c r="E3356" i="1"/>
  <c r="F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F3346" i="1" s="1"/>
  <c r="E3345" i="1"/>
  <c r="F3345" i="1" s="1"/>
  <c r="E3344" i="1"/>
  <c r="F3344" i="1" s="1"/>
  <c r="E3343" i="1"/>
  <c r="F3343" i="1" s="1"/>
  <c r="E3342" i="1"/>
  <c r="F3342" i="1" s="1"/>
  <c r="E3341" i="1"/>
  <c r="F3341" i="1" s="1"/>
  <c r="E3340" i="1"/>
  <c r="F3340" i="1" s="1"/>
  <c r="E3339" i="1"/>
  <c r="F3339" i="1" s="1"/>
  <c r="E3338" i="1"/>
  <c r="F3338" i="1" s="1"/>
  <c r="E3337" i="1"/>
  <c r="F3337" i="1" s="1"/>
  <c r="E3336" i="1"/>
  <c r="F3336" i="1" s="1"/>
  <c r="E3335" i="1"/>
  <c r="F3335" i="1" s="1"/>
  <c r="E3334" i="1"/>
  <c r="F3334" i="1" s="1"/>
  <c r="E3333" i="1"/>
  <c r="F3333" i="1" s="1"/>
  <c r="E3332" i="1"/>
  <c r="F3332" i="1" s="1"/>
  <c r="E3331" i="1"/>
  <c r="F3331" i="1" s="1"/>
  <c r="E3330" i="1"/>
  <c r="F3330" i="1" s="1"/>
  <c r="E3329" i="1"/>
  <c r="F3329" i="1" s="1"/>
  <c r="E3328" i="1"/>
  <c r="F3328" i="1" s="1"/>
  <c r="E3327" i="1"/>
  <c r="F3327" i="1" s="1"/>
  <c r="E3326" i="1"/>
  <c r="F3326" i="1" s="1"/>
  <c r="E3325" i="1"/>
  <c r="F3325" i="1" s="1"/>
  <c r="E3324" i="1"/>
  <c r="F3324" i="1" s="1"/>
  <c r="E3323" i="1"/>
  <c r="F3323" i="1" s="1"/>
  <c r="E3322" i="1"/>
  <c r="F3322" i="1" s="1"/>
  <c r="E3321" i="1"/>
  <c r="F3321" i="1" s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F3312" i="1" s="1"/>
  <c r="E3311" i="1"/>
  <c r="F3311" i="1" s="1"/>
  <c r="E3310" i="1"/>
  <c r="F3310" i="1" s="1"/>
  <c r="E3309" i="1"/>
  <c r="F3309" i="1" s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F3293" i="1" s="1"/>
  <c r="E3292" i="1"/>
  <c r="F3292" i="1" s="1"/>
  <c r="E3291" i="1"/>
  <c r="F3291" i="1" s="1"/>
  <c r="E3290" i="1"/>
  <c r="F3290" i="1" s="1"/>
  <c r="E3289" i="1"/>
  <c r="F3289" i="1" s="1"/>
  <c r="E3288" i="1"/>
  <c r="F3288" i="1" s="1"/>
  <c r="E3287" i="1"/>
  <c r="F3287" i="1" s="1"/>
  <c r="E3286" i="1"/>
  <c r="F3286" i="1" s="1"/>
  <c r="E3285" i="1"/>
  <c r="F3285" i="1" s="1"/>
  <c r="E3284" i="1"/>
  <c r="F3284" i="1" s="1"/>
  <c r="E3283" i="1"/>
  <c r="F3283" i="1" s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F3271" i="1" s="1"/>
  <c r="E3270" i="1"/>
  <c r="F3270" i="1" s="1"/>
  <c r="E3269" i="1"/>
  <c r="F3269" i="1" s="1"/>
  <c r="E3268" i="1"/>
  <c r="F3268" i="1" s="1"/>
  <c r="E3267" i="1"/>
  <c r="F3267" i="1" s="1"/>
  <c r="E3266" i="1"/>
  <c r="F3266" i="1" s="1"/>
  <c r="E3265" i="1"/>
  <c r="F3265" i="1" s="1"/>
  <c r="E3264" i="1"/>
  <c r="F3264" i="1" s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F3257" i="1" s="1"/>
  <c r="E3256" i="1"/>
  <c r="F3256" i="1" s="1"/>
  <c r="E3255" i="1"/>
  <c r="F3255" i="1" s="1"/>
  <c r="E3254" i="1"/>
  <c r="F3254" i="1" s="1"/>
  <c r="E3253" i="1"/>
  <c r="F3253" i="1" s="1"/>
  <c r="E3252" i="1"/>
  <c r="F3252" i="1" s="1"/>
  <c r="E3251" i="1"/>
  <c r="F3251" i="1" s="1"/>
  <c r="E3250" i="1"/>
  <c r="F3250" i="1" s="1"/>
  <c r="E3249" i="1"/>
  <c r="F3249" i="1" s="1"/>
  <c r="E3248" i="1"/>
  <c r="F3248" i="1" s="1"/>
  <c r="E3247" i="1"/>
  <c r="F3247" i="1" s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E3227" i="1"/>
  <c r="F3227" i="1" s="1"/>
  <c r="E3226" i="1"/>
  <c r="F3226" i="1" s="1"/>
  <c r="E3225" i="1"/>
  <c r="F3225" i="1" s="1"/>
  <c r="E3224" i="1"/>
  <c r="F3224" i="1" s="1"/>
  <c r="E3223" i="1"/>
  <c r="F3223" i="1" s="1"/>
  <c r="E3222" i="1"/>
  <c r="F3222" i="1" s="1"/>
  <c r="E3221" i="1"/>
  <c r="F3221" i="1" s="1"/>
  <c r="E3220" i="1"/>
  <c r="F3220" i="1" s="1"/>
  <c r="E3219" i="1"/>
  <c r="F3219" i="1" s="1"/>
  <c r="E3218" i="1"/>
  <c r="F3218" i="1" s="1"/>
  <c r="E3217" i="1"/>
  <c r="F3217" i="1" s="1"/>
  <c r="E3216" i="1"/>
  <c r="F3216" i="1" s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F3199" i="1" s="1"/>
  <c r="E3198" i="1"/>
  <c r="F3198" i="1" s="1"/>
  <c r="E3197" i="1"/>
  <c r="F3197" i="1" s="1"/>
  <c r="E3196" i="1"/>
  <c r="F3196" i="1" s="1"/>
  <c r="E3195" i="1"/>
  <c r="F3195" i="1" s="1"/>
  <c r="E3194" i="1"/>
  <c r="F3194" i="1" s="1"/>
  <c r="E3193" i="1"/>
  <c r="F3193" i="1" s="1"/>
  <c r="E3192" i="1"/>
  <c r="F3192" i="1" s="1"/>
  <c r="E3191" i="1"/>
  <c r="F3191" i="1" s="1"/>
  <c r="E3190" i="1"/>
  <c r="F3190" i="1" s="1"/>
  <c r="E3189" i="1"/>
  <c r="F3189" i="1" s="1"/>
  <c r="E3188" i="1"/>
  <c r="F3188" i="1" s="1"/>
  <c r="E3187" i="1"/>
  <c r="F3187" i="1" s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F3179" i="1" s="1"/>
  <c r="E3178" i="1"/>
  <c r="F3178" i="1" s="1"/>
  <c r="E3177" i="1"/>
  <c r="F3177" i="1" s="1"/>
  <c r="E3176" i="1"/>
  <c r="F3176" i="1" s="1"/>
  <c r="E3175" i="1"/>
  <c r="F3175" i="1" s="1"/>
  <c r="E3174" i="1"/>
  <c r="F3174" i="1" s="1"/>
  <c r="E3173" i="1"/>
  <c r="F3173" i="1" s="1"/>
  <c r="E3172" i="1"/>
  <c r="F3172" i="1" s="1"/>
  <c r="E3171" i="1"/>
  <c r="F3171" i="1" s="1"/>
  <c r="E3170" i="1"/>
  <c r="F3170" i="1" s="1"/>
  <c r="E3169" i="1"/>
  <c r="F3169" i="1" s="1"/>
  <c r="E3168" i="1"/>
  <c r="F3168" i="1" s="1"/>
  <c r="E3167" i="1"/>
  <c r="F3167" i="1" s="1"/>
  <c r="E3166" i="1"/>
  <c r="F3166" i="1" s="1"/>
  <c r="E3165" i="1"/>
  <c r="F3165" i="1" s="1"/>
  <c r="E3164" i="1"/>
  <c r="F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F3154" i="1" s="1"/>
  <c r="E3153" i="1"/>
  <c r="F3153" i="1" s="1"/>
  <c r="E3152" i="1"/>
  <c r="F3152" i="1" s="1"/>
  <c r="E3151" i="1"/>
  <c r="F3151" i="1" s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F3139" i="1" s="1"/>
  <c r="E3138" i="1"/>
  <c r="F3138" i="1" s="1"/>
  <c r="E3137" i="1"/>
  <c r="F3137" i="1" s="1"/>
  <c r="E3136" i="1"/>
  <c r="F3136" i="1" s="1"/>
  <c r="E3135" i="1"/>
  <c r="F3135" i="1" s="1"/>
  <c r="E3134" i="1"/>
  <c r="F3134" i="1" s="1"/>
  <c r="E3133" i="1"/>
  <c r="F3133" i="1" s="1"/>
  <c r="E3132" i="1"/>
  <c r="F3132" i="1" s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F3115" i="1" s="1"/>
  <c r="E3114" i="1"/>
  <c r="F3114" i="1" s="1"/>
  <c r="E3113" i="1"/>
  <c r="F3113" i="1" s="1"/>
  <c r="E3112" i="1"/>
  <c r="F3112" i="1" s="1"/>
  <c r="E3111" i="1"/>
  <c r="F3111" i="1" s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E3101" i="1"/>
  <c r="F3101" i="1" s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E3085" i="1"/>
  <c r="F3085" i="1" s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E3064" i="1"/>
  <c r="F3064" i="1" s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E3057" i="1"/>
  <c r="F3057" i="1" s="1"/>
  <c r="E3056" i="1"/>
  <c r="F3056" i="1" s="1"/>
  <c r="E3055" i="1"/>
  <c r="F3055" i="1" s="1"/>
  <c r="E3054" i="1"/>
  <c r="F3054" i="1" s="1"/>
  <c r="E3053" i="1"/>
  <c r="F3053" i="1" s="1"/>
  <c r="E3052" i="1"/>
  <c r="F3052" i="1" s="1"/>
  <c r="E3051" i="1"/>
  <c r="F3051" i="1" s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E3020" i="1"/>
  <c r="F3020" i="1" s="1"/>
  <c r="E3019" i="1"/>
  <c r="F3019" i="1" s="1"/>
  <c r="E3018" i="1"/>
  <c r="F3018" i="1" s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E3006" i="1"/>
  <c r="F3006" i="1" s="1"/>
  <c r="E3005" i="1"/>
  <c r="F3005" i="1" s="1"/>
  <c r="E3004" i="1"/>
  <c r="F3004" i="1" s="1"/>
  <c r="E3003" i="1"/>
  <c r="F3003" i="1" s="1"/>
  <c r="E3002" i="1"/>
  <c r="F3002" i="1" s="1"/>
  <c r="E3001" i="1"/>
  <c r="F3001" i="1" s="1"/>
  <c r="E3000" i="1"/>
  <c r="F3000" i="1" s="1"/>
  <c r="E2999" i="1"/>
  <c r="F2999" i="1" s="1"/>
  <c r="E2998" i="1"/>
  <c r="F2998" i="1" s="1"/>
  <c r="E2997" i="1"/>
  <c r="F2997" i="1" s="1"/>
  <c r="E2996" i="1"/>
  <c r="F2996" i="1" s="1"/>
  <c r="E2995" i="1"/>
  <c r="F2995" i="1" s="1"/>
  <c r="E2994" i="1"/>
  <c r="F2994" i="1" s="1"/>
  <c r="E2993" i="1"/>
  <c r="F2993" i="1" s="1"/>
  <c r="E2992" i="1"/>
  <c r="F2992" i="1" s="1"/>
  <c r="E2991" i="1"/>
  <c r="F2991" i="1" s="1"/>
  <c r="E2990" i="1"/>
  <c r="F2990" i="1" s="1"/>
  <c r="E2989" i="1"/>
  <c r="F2989" i="1" s="1"/>
  <c r="E2988" i="1"/>
  <c r="F2988" i="1" s="1"/>
  <c r="E2987" i="1"/>
  <c r="F2987" i="1" s="1"/>
  <c r="E2986" i="1"/>
  <c r="F2986" i="1" s="1"/>
  <c r="E2985" i="1"/>
  <c r="F2985" i="1" s="1"/>
  <c r="E2984" i="1"/>
  <c r="F2984" i="1" s="1"/>
  <c r="E2983" i="1"/>
  <c r="F2983" i="1" s="1"/>
  <c r="E2982" i="1"/>
  <c r="F2982" i="1" s="1"/>
  <c r="E2981" i="1"/>
  <c r="F2981" i="1" s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F2971" i="1" s="1"/>
  <c r="E2970" i="1"/>
  <c r="F2970" i="1" s="1"/>
  <c r="E2969" i="1"/>
  <c r="F2969" i="1" s="1"/>
  <c r="E2968" i="1"/>
  <c r="F2968" i="1" s="1"/>
  <c r="E2967" i="1"/>
  <c r="F2967" i="1" s="1"/>
  <c r="E2966" i="1"/>
  <c r="F2966" i="1" s="1"/>
  <c r="E2965" i="1"/>
  <c r="F2965" i="1" s="1"/>
  <c r="E2964" i="1"/>
  <c r="F2964" i="1" s="1"/>
  <c r="E2963" i="1"/>
  <c r="F2963" i="1" s="1"/>
  <c r="E2962" i="1"/>
  <c r="F2962" i="1" s="1"/>
  <c r="E2961" i="1"/>
  <c r="F2961" i="1" s="1"/>
  <c r="E2960" i="1"/>
  <c r="F2960" i="1" s="1"/>
  <c r="E2959" i="1"/>
  <c r="F2959" i="1" s="1"/>
  <c r="E2958" i="1"/>
  <c r="F2958" i="1" s="1"/>
  <c r="E2957" i="1"/>
  <c r="F2957" i="1" s="1"/>
  <c r="E2956" i="1"/>
  <c r="F2956" i="1" s="1"/>
  <c r="E2955" i="1"/>
  <c r="F2955" i="1" s="1"/>
  <c r="E2954" i="1"/>
  <c r="F2954" i="1" s="1"/>
  <c r="E2953" i="1"/>
  <c r="F2953" i="1" s="1"/>
  <c r="E2952" i="1"/>
  <c r="F2952" i="1" s="1"/>
  <c r="E2951" i="1"/>
  <c r="F2951" i="1" s="1"/>
  <c r="E2950" i="1"/>
  <c r="F2950" i="1" s="1"/>
  <c r="E2949" i="1"/>
  <c r="F2949" i="1" s="1"/>
  <c r="E2948" i="1"/>
  <c r="F2948" i="1" s="1"/>
  <c r="E2947" i="1"/>
  <c r="F2947" i="1" s="1"/>
  <c r="E2946" i="1"/>
  <c r="F2946" i="1" s="1"/>
  <c r="E2945" i="1"/>
  <c r="F2945" i="1" s="1"/>
  <c r="E2944" i="1"/>
  <c r="F2944" i="1" s="1"/>
  <c r="E2943" i="1"/>
  <c r="F2943" i="1" s="1"/>
  <c r="E2942" i="1"/>
  <c r="F2942" i="1" s="1"/>
  <c r="E2941" i="1"/>
  <c r="F2941" i="1" s="1"/>
  <c r="E2940" i="1"/>
  <c r="F2940" i="1" s="1"/>
  <c r="E2939" i="1"/>
  <c r="F2939" i="1" s="1"/>
  <c r="E2938" i="1"/>
  <c r="F2938" i="1" s="1"/>
  <c r="E2937" i="1"/>
  <c r="F2937" i="1" s="1"/>
  <c r="E2936" i="1"/>
  <c r="F2936" i="1" s="1"/>
  <c r="E2935" i="1"/>
  <c r="F2935" i="1" s="1"/>
  <c r="E2934" i="1"/>
  <c r="F2934" i="1" s="1"/>
  <c r="E2933" i="1"/>
  <c r="F2933" i="1" s="1"/>
  <c r="E2932" i="1"/>
  <c r="F2932" i="1" s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F2926" i="1" s="1"/>
  <c r="E2925" i="1"/>
  <c r="F2925" i="1" s="1"/>
  <c r="E2924" i="1"/>
  <c r="F2924" i="1" s="1"/>
  <c r="E2923" i="1"/>
  <c r="F2923" i="1" s="1"/>
  <c r="E2922" i="1"/>
  <c r="F2922" i="1" s="1"/>
  <c r="E2921" i="1"/>
  <c r="F2921" i="1" s="1"/>
  <c r="E2920" i="1"/>
  <c r="F2920" i="1" s="1"/>
  <c r="E2919" i="1"/>
  <c r="F2919" i="1" s="1"/>
  <c r="E2918" i="1"/>
  <c r="F2918" i="1" s="1"/>
  <c r="E2917" i="1"/>
  <c r="F2917" i="1" s="1"/>
  <c r="E2916" i="1"/>
  <c r="F2916" i="1" s="1"/>
  <c r="E2915" i="1"/>
  <c r="F2915" i="1" s="1"/>
  <c r="E2914" i="1"/>
  <c r="F2914" i="1" s="1"/>
  <c r="E2913" i="1"/>
  <c r="F2913" i="1" s="1"/>
  <c r="E2912" i="1"/>
  <c r="F2912" i="1" s="1"/>
  <c r="E2911" i="1"/>
  <c r="F2911" i="1" s="1"/>
  <c r="E2910" i="1"/>
  <c r="F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E2902" i="1"/>
  <c r="F2902" i="1" s="1"/>
  <c r="E2901" i="1"/>
  <c r="F2901" i="1" s="1"/>
  <c r="E2900" i="1"/>
  <c r="F2900" i="1" s="1"/>
  <c r="E2899" i="1"/>
  <c r="F2899" i="1" s="1"/>
  <c r="E2898" i="1"/>
  <c r="F2898" i="1" s="1"/>
  <c r="E2897" i="1"/>
  <c r="F2897" i="1" s="1"/>
  <c r="E2896" i="1"/>
  <c r="F2896" i="1" s="1"/>
  <c r="E2895" i="1"/>
  <c r="F2895" i="1" s="1"/>
  <c r="E2894" i="1"/>
  <c r="F2894" i="1" s="1"/>
  <c r="E2893" i="1"/>
  <c r="F2893" i="1" s="1"/>
  <c r="E2892" i="1"/>
  <c r="F2892" i="1" s="1"/>
  <c r="E2891" i="1"/>
  <c r="F2891" i="1" s="1"/>
  <c r="E2890" i="1"/>
  <c r="F2890" i="1" s="1"/>
  <c r="E2889" i="1"/>
  <c r="F2889" i="1" s="1"/>
  <c r="E2888" i="1"/>
  <c r="F2888" i="1" s="1"/>
  <c r="E2887" i="1"/>
  <c r="F2887" i="1" s="1"/>
  <c r="E2886" i="1"/>
  <c r="F2886" i="1" s="1"/>
  <c r="E2885" i="1"/>
  <c r="F2885" i="1" s="1"/>
  <c r="E2884" i="1"/>
  <c r="F2884" i="1" s="1"/>
  <c r="E2883" i="1"/>
  <c r="F2883" i="1" s="1"/>
  <c r="E2882" i="1"/>
  <c r="F2882" i="1" s="1"/>
  <c r="E2881" i="1"/>
  <c r="F2881" i="1" s="1"/>
  <c r="E2880" i="1"/>
  <c r="F2880" i="1" s="1"/>
  <c r="E2879" i="1"/>
  <c r="F2879" i="1" s="1"/>
  <c r="E2878" i="1"/>
  <c r="F2878" i="1" s="1"/>
  <c r="E2877" i="1"/>
  <c r="F2877" i="1" s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F2869" i="1" s="1"/>
  <c r="E2868" i="1"/>
  <c r="F2868" i="1" s="1"/>
  <c r="E2867" i="1"/>
  <c r="F2867" i="1" s="1"/>
  <c r="E2866" i="1"/>
  <c r="F2866" i="1" s="1"/>
  <c r="E2865" i="1"/>
  <c r="F2865" i="1" s="1"/>
  <c r="E2864" i="1"/>
  <c r="F2864" i="1" s="1"/>
  <c r="E2863" i="1"/>
  <c r="F2863" i="1" s="1"/>
  <c r="E2862" i="1"/>
  <c r="F2862" i="1" s="1"/>
  <c r="E2861" i="1"/>
  <c r="F2861" i="1" s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F2855" i="1" s="1"/>
  <c r="E2854" i="1"/>
  <c r="F2854" i="1" s="1"/>
  <c r="E2853" i="1"/>
  <c r="F2853" i="1" s="1"/>
  <c r="E2852" i="1"/>
  <c r="F2852" i="1" s="1"/>
  <c r="E2851" i="1"/>
  <c r="F2851" i="1" s="1"/>
  <c r="E2850" i="1"/>
  <c r="F2850" i="1" s="1"/>
  <c r="E2849" i="1"/>
  <c r="F2849" i="1" s="1"/>
  <c r="E2848" i="1"/>
  <c r="F2848" i="1" s="1"/>
  <c r="E2847" i="1"/>
  <c r="F2847" i="1" s="1"/>
  <c r="E2846" i="1"/>
  <c r="F2846" i="1" s="1"/>
  <c r="E2845" i="1"/>
  <c r="F2845" i="1" s="1"/>
  <c r="E2844" i="1"/>
  <c r="F2844" i="1" s="1"/>
  <c r="E2843" i="1"/>
  <c r="F2843" i="1" s="1"/>
  <c r="E2842" i="1"/>
  <c r="F2842" i="1" s="1"/>
  <c r="E2841" i="1"/>
  <c r="F2841" i="1" s="1"/>
  <c r="E2840" i="1"/>
  <c r="F2840" i="1" s="1"/>
  <c r="E2839" i="1"/>
  <c r="F2839" i="1" s="1"/>
  <c r="E2838" i="1"/>
  <c r="F2838" i="1" s="1"/>
  <c r="E2837" i="1"/>
  <c r="F2837" i="1" s="1"/>
  <c r="E2836" i="1"/>
  <c r="F2836" i="1" s="1"/>
  <c r="E2835" i="1"/>
  <c r="F2835" i="1" s="1"/>
  <c r="E2834" i="1"/>
  <c r="F2834" i="1" s="1"/>
  <c r="E2833" i="1"/>
  <c r="F2833" i="1" s="1"/>
  <c r="E2832" i="1"/>
  <c r="F2832" i="1" s="1"/>
  <c r="E2831" i="1"/>
  <c r="F2831" i="1" s="1"/>
  <c r="E2830" i="1"/>
  <c r="F2830" i="1" s="1"/>
  <c r="E2829" i="1"/>
  <c r="F2829" i="1" s="1"/>
  <c r="E2828" i="1"/>
  <c r="F2828" i="1" s="1"/>
  <c r="E2827" i="1"/>
  <c r="F2827" i="1" s="1"/>
  <c r="E2826" i="1"/>
  <c r="F2826" i="1" s="1"/>
  <c r="E2825" i="1"/>
  <c r="F2825" i="1" s="1"/>
  <c r="E2824" i="1"/>
  <c r="F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F2818" i="1" s="1"/>
  <c r="E2817" i="1"/>
  <c r="F2817" i="1" s="1"/>
  <c r="E2816" i="1"/>
  <c r="F2816" i="1" s="1"/>
  <c r="E2815" i="1"/>
  <c r="F2815" i="1" s="1"/>
  <c r="E2814" i="1"/>
  <c r="F2814" i="1" s="1"/>
  <c r="E2813" i="1"/>
  <c r="F2813" i="1" s="1"/>
  <c r="E2812" i="1"/>
  <c r="F2812" i="1" s="1"/>
  <c r="E2811" i="1"/>
  <c r="F2811" i="1" s="1"/>
  <c r="E2810" i="1"/>
  <c r="F2810" i="1" s="1"/>
  <c r="E2809" i="1"/>
  <c r="F2809" i="1" s="1"/>
  <c r="E2808" i="1"/>
  <c r="F2808" i="1" s="1"/>
  <c r="E2807" i="1"/>
  <c r="F2807" i="1" s="1"/>
  <c r="E2806" i="1"/>
  <c r="F2806" i="1" s="1"/>
  <c r="E2805" i="1"/>
  <c r="F2805" i="1" s="1"/>
  <c r="E2804" i="1"/>
  <c r="F2804" i="1" s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F2797" i="1" s="1"/>
  <c r="E2796" i="1"/>
  <c r="F2796" i="1" s="1"/>
  <c r="E2795" i="1"/>
  <c r="F2795" i="1" s="1"/>
  <c r="E2794" i="1"/>
  <c r="F2794" i="1" s="1"/>
  <c r="E2793" i="1"/>
  <c r="F2793" i="1" s="1"/>
  <c r="E2792" i="1"/>
  <c r="F2792" i="1" s="1"/>
  <c r="E2791" i="1"/>
  <c r="F2791" i="1" s="1"/>
  <c r="E2790" i="1"/>
  <c r="F2790" i="1" s="1"/>
  <c r="E2789" i="1"/>
  <c r="F2789" i="1" s="1"/>
  <c r="E2788" i="1"/>
  <c r="F2788" i="1" s="1"/>
  <c r="E2787" i="1"/>
  <c r="F2787" i="1" s="1"/>
  <c r="E2786" i="1"/>
  <c r="F2786" i="1" s="1"/>
  <c r="E2785" i="1"/>
  <c r="F2785" i="1" s="1"/>
  <c r="E2784" i="1"/>
  <c r="F2784" i="1" s="1"/>
  <c r="E2783" i="1"/>
  <c r="F2783" i="1" s="1"/>
  <c r="E2782" i="1"/>
  <c r="F2782" i="1" s="1"/>
  <c r="E2781" i="1"/>
  <c r="F2781" i="1" s="1"/>
  <c r="E2780" i="1"/>
  <c r="F2780" i="1" s="1"/>
  <c r="E2779" i="1"/>
  <c r="F2779" i="1" s="1"/>
  <c r="E2778" i="1"/>
  <c r="F2778" i="1" s="1"/>
  <c r="E2777" i="1"/>
  <c r="F2777" i="1" s="1"/>
  <c r="E2776" i="1"/>
  <c r="F2776" i="1" s="1"/>
  <c r="E2775" i="1"/>
  <c r="F2775" i="1" s="1"/>
  <c r="E2774" i="1"/>
  <c r="F2774" i="1" s="1"/>
  <c r="E2773" i="1"/>
  <c r="F2773" i="1" s="1"/>
  <c r="E2772" i="1"/>
  <c r="F2772" i="1" s="1"/>
  <c r="E2771" i="1"/>
  <c r="F2771" i="1" s="1"/>
  <c r="E2770" i="1"/>
  <c r="F2770" i="1" s="1"/>
  <c r="E2769" i="1"/>
  <c r="F2769" i="1" s="1"/>
  <c r="E2768" i="1"/>
  <c r="F2768" i="1" s="1"/>
  <c r="E2767" i="1"/>
  <c r="F2767" i="1" s="1"/>
  <c r="E2766" i="1"/>
  <c r="F2766" i="1" s="1"/>
  <c r="E2765" i="1"/>
  <c r="F2765" i="1" s="1"/>
  <c r="E2764" i="1"/>
  <c r="F2764" i="1" s="1"/>
  <c r="E2763" i="1"/>
  <c r="F2763" i="1" s="1"/>
  <c r="E2762" i="1"/>
  <c r="F2762" i="1" s="1"/>
  <c r="E2761" i="1"/>
  <c r="F2761" i="1" s="1"/>
  <c r="E2760" i="1"/>
  <c r="F2760" i="1" s="1"/>
  <c r="E2759" i="1"/>
  <c r="F2759" i="1" s="1"/>
  <c r="E2758" i="1"/>
  <c r="F2758" i="1" s="1"/>
  <c r="E2757" i="1"/>
  <c r="F2757" i="1" s="1"/>
  <c r="E2756" i="1"/>
  <c r="F2756" i="1" s="1"/>
  <c r="E2755" i="1"/>
  <c r="F2755" i="1" s="1"/>
  <c r="E2754" i="1"/>
  <c r="F2754" i="1" s="1"/>
  <c r="E2753" i="1"/>
  <c r="F2753" i="1" s="1"/>
  <c r="E2752" i="1"/>
  <c r="F2752" i="1" s="1"/>
  <c r="E2751" i="1"/>
  <c r="F2751" i="1" s="1"/>
  <c r="E2750" i="1"/>
  <c r="F2750" i="1" s="1"/>
  <c r="E2749" i="1"/>
  <c r="F2749" i="1" s="1"/>
  <c r="E2748" i="1"/>
  <c r="F2748" i="1" s="1"/>
  <c r="E2747" i="1"/>
  <c r="F2747" i="1" s="1"/>
  <c r="E2746" i="1"/>
  <c r="F2746" i="1" s="1"/>
  <c r="E2745" i="1"/>
  <c r="F2745" i="1" s="1"/>
  <c r="E2744" i="1"/>
  <c r="F2744" i="1" s="1"/>
  <c r="E2743" i="1"/>
  <c r="F2743" i="1" s="1"/>
  <c r="E2742" i="1"/>
  <c r="F2742" i="1" s="1"/>
  <c r="E2741" i="1"/>
  <c r="F2741" i="1" s="1"/>
  <c r="E2740" i="1"/>
  <c r="F2740" i="1" s="1"/>
  <c r="E2739" i="1"/>
  <c r="F2739" i="1" s="1"/>
  <c r="E2738" i="1"/>
  <c r="F2738" i="1" s="1"/>
  <c r="E2737" i="1"/>
  <c r="F2737" i="1" s="1"/>
  <c r="E2736" i="1"/>
  <c r="F2736" i="1" s="1"/>
  <c r="E2735" i="1"/>
  <c r="F2735" i="1" s="1"/>
  <c r="E2734" i="1"/>
  <c r="F2734" i="1" s="1"/>
  <c r="E2733" i="1"/>
  <c r="F2733" i="1" s="1"/>
  <c r="E2732" i="1"/>
  <c r="F2732" i="1" s="1"/>
  <c r="E2731" i="1"/>
  <c r="F2731" i="1" s="1"/>
  <c r="E2730" i="1"/>
  <c r="F2730" i="1" s="1"/>
  <c r="E2729" i="1"/>
  <c r="F2729" i="1" s="1"/>
  <c r="E2728" i="1"/>
  <c r="F2728" i="1" s="1"/>
  <c r="E2727" i="1"/>
  <c r="F2727" i="1" s="1"/>
  <c r="E2726" i="1"/>
  <c r="F2726" i="1" s="1"/>
  <c r="E2725" i="1"/>
  <c r="F2725" i="1" s="1"/>
  <c r="E2724" i="1"/>
  <c r="F2724" i="1" s="1"/>
  <c r="E2723" i="1"/>
  <c r="F2723" i="1" s="1"/>
  <c r="E2722" i="1"/>
  <c r="F2722" i="1" s="1"/>
  <c r="E2721" i="1"/>
  <c r="F2721" i="1" s="1"/>
  <c r="E2720" i="1"/>
  <c r="F2720" i="1" s="1"/>
  <c r="E2719" i="1"/>
  <c r="F2719" i="1" s="1"/>
  <c r="E2718" i="1"/>
  <c r="F2718" i="1" s="1"/>
  <c r="E2717" i="1"/>
  <c r="F2717" i="1" s="1"/>
  <c r="E2716" i="1"/>
  <c r="F2716" i="1" s="1"/>
  <c r="E2715" i="1"/>
  <c r="F2715" i="1" s="1"/>
  <c r="E2714" i="1"/>
  <c r="F2714" i="1" s="1"/>
  <c r="E2713" i="1"/>
  <c r="F2713" i="1" s="1"/>
  <c r="E2712" i="1"/>
  <c r="F2712" i="1" s="1"/>
  <c r="E2711" i="1"/>
  <c r="F2711" i="1" s="1"/>
  <c r="E2710" i="1"/>
  <c r="F2710" i="1" s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F2699" i="1" s="1"/>
  <c r="E2698" i="1"/>
  <c r="F2698" i="1" s="1"/>
  <c r="E2697" i="1"/>
  <c r="F2697" i="1" s="1"/>
  <c r="E2696" i="1"/>
  <c r="F2696" i="1" s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F2688" i="1" s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F2681" i="1" s="1"/>
  <c r="E2680" i="1"/>
  <c r="F2680" i="1" s="1"/>
  <c r="E2679" i="1"/>
  <c r="F2679" i="1" s="1"/>
  <c r="E2678" i="1"/>
  <c r="F2678" i="1" s="1"/>
  <c r="E2677" i="1"/>
  <c r="F2677" i="1" s="1"/>
  <c r="E2676" i="1"/>
  <c r="F2676" i="1" s="1"/>
  <c r="E2675" i="1"/>
  <c r="F2675" i="1" s="1"/>
  <c r="E2674" i="1"/>
  <c r="F2674" i="1" s="1"/>
  <c r="E2673" i="1"/>
  <c r="F2673" i="1" s="1"/>
  <c r="E2672" i="1"/>
  <c r="F2672" i="1" s="1"/>
  <c r="E2671" i="1"/>
  <c r="F2671" i="1" s="1"/>
  <c r="E2670" i="1"/>
  <c r="F2670" i="1" s="1"/>
  <c r="E2669" i="1"/>
  <c r="F2669" i="1" s="1"/>
  <c r="E2668" i="1"/>
  <c r="F2668" i="1" s="1"/>
  <c r="E2667" i="1"/>
  <c r="F2667" i="1" s="1"/>
  <c r="E2666" i="1"/>
  <c r="F2666" i="1" s="1"/>
  <c r="E2665" i="1"/>
  <c r="F2665" i="1" s="1"/>
  <c r="E2664" i="1"/>
  <c r="F2664" i="1" s="1"/>
  <c r="E2663" i="1"/>
  <c r="F2663" i="1" s="1"/>
  <c r="E2662" i="1"/>
  <c r="F2662" i="1" s="1"/>
  <c r="E2661" i="1"/>
  <c r="F2661" i="1" s="1"/>
  <c r="E2660" i="1"/>
  <c r="F2660" i="1" s="1"/>
  <c r="E2659" i="1"/>
  <c r="F2659" i="1" s="1"/>
  <c r="E2658" i="1"/>
  <c r="F2658" i="1" s="1"/>
  <c r="E2657" i="1"/>
  <c r="F2657" i="1" s="1"/>
  <c r="E2656" i="1"/>
  <c r="F2656" i="1" s="1"/>
  <c r="E2655" i="1"/>
  <c r="F2655" i="1" s="1"/>
  <c r="E2654" i="1"/>
  <c r="F2654" i="1" s="1"/>
  <c r="E2653" i="1"/>
  <c r="F2653" i="1" s="1"/>
  <c r="E2652" i="1"/>
  <c r="F2652" i="1" s="1"/>
  <c r="E2651" i="1"/>
  <c r="F2651" i="1" s="1"/>
  <c r="E2650" i="1"/>
  <c r="F2650" i="1" s="1"/>
  <c r="E2649" i="1"/>
  <c r="F2649" i="1" s="1"/>
  <c r="E2648" i="1"/>
  <c r="F2648" i="1" s="1"/>
  <c r="E2647" i="1"/>
  <c r="F2647" i="1" s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1" i="1" s="1"/>
  <c r="E2640" i="1"/>
  <c r="F2640" i="1" s="1"/>
  <c r="E2639" i="1"/>
  <c r="F2639" i="1" s="1"/>
  <c r="E2638" i="1"/>
  <c r="F2638" i="1" s="1"/>
  <c r="E2637" i="1"/>
  <c r="F2637" i="1" s="1"/>
  <c r="E2636" i="1"/>
  <c r="F2636" i="1" s="1"/>
  <c r="E2635" i="1"/>
  <c r="F2635" i="1" s="1"/>
  <c r="E2634" i="1"/>
  <c r="F2634" i="1" s="1"/>
  <c r="E2633" i="1"/>
  <c r="F2633" i="1" s="1"/>
  <c r="E2632" i="1"/>
  <c r="F2632" i="1" s="1"/>
  <c r="E2631" i="1"/>
  <c r="F2631" i="1" s="1"/>
  <c r="E2630" i="1"/>
  <c r="F2630" i="1" s="1"/>
  <c r="E2629" i="1"/>
  <c r="F2629" i="1" s="1"/>
  <c r="E2628" i="1"/>
  <c r="F2628" i="1" s="1"/>
  <c r="E2627" i="1"/>
  <c r="F2627" i="1" s="1"/>
  <c r="E2626" i="1"/>
  <c r="F2626" i="1" s="1"/>
  <c r="E2625" i="1"/>
  <c r="F2625" i="1" s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F2618" i="1" s="1"/>
  <c r="E2617" i="1"/>
  <c r="F2617" i="1" s="1"/>
  <c r="E2616" i="1"/>
  <c r="F2616" i="1" s="1"/>
  <c r="E2615" i="1"/>
  <c r="F2615" i="1" s="1"/>
  <c r="E2614" i="1"/>
  <c r="F2614" i="1" s="1"/>
  <c r="E2613" i="1"/>
  <c r="F2613" i="1" s="1"/>
  <c r="E2612" i="1"/>
  <c r="F2612" i="1" s="1"/>
  <c r="E2611" i="1"/>
  <c r="F2611" i="1" s="1"/>
  <c r="E2610" i="1"/>
  <c r="F2610" i="1" s="1"/>
  <c r="E2609" i="1"/>
  <c r="F2609" i="1" s="1"/>
  <c r="E2608" i="1"/>
  <c r="F2608" i="1" s="1"/>
  <c r="E2607" i="1"/>
  <c r="F2607" i="1" s="1"/>
  <c r="E2606" i="1"/>
  <c r="F2606" i="1" s="1"/>
  <c r="E2605" i="1"/>
  <c r="F2605" i="1" s="1"/>
  <c r="E2604" i="1"/>
  <c r="F2604" i="1" s="1"/>
  <c r="E2603" i="1"/>
  <c r="F2603" i="1" s="1"/>
  <c r="E2602" i="1"/>
  <c r="F2602" i="1" s="1"/>
  <c r="E2601" i="1"/>
  <c r="F2601" i="1" s="1"/>
  <c r="E2600" i="1"/>
  <c r="F2600" i="1" s="1"/>
  <c r="E2599" i="1"/>
  <c r="F2599" i="1" s="1"/>
  <c r="E2598" i="1"/>
  <c r="F2598" i="1" s="1"/>
  <c r="E2597" i="1"/>
  <c r="F2597" i="1" s="1"/>
  <c r="E2596" i="1"/>
  <c r="F2596" i="1" s="1"/>
  <c r="E2595" i="1"/>
  <c r="F2595" i="1" s="1"/>
  <c r="E2594" i="1"/>
  <c r="F2594" i="1" s="1"/>
  <c r="E2593" i="1"/>
  <c r="F2593" i="1" s="1"/>
  <c r="E2592" i="1"/>
  <c r="F2592" i="1" s="1"/>
  <c r="E2591" i="1"/>
  <c r="F2591" i="1" s="1"/>
  <c r="E2590" i="1"/>
  <c r="F2590" i="1" s="1"/>
  <c r="E2589" i="1"/>
  <c r="F2589" i="1" s="1"/>
  <c r="E2588" i="1"/>
  <c r="F2588" i="1" s="1"/>
  <c r="E2587" i="1"/>
  <c r="F2587" i="1" s="1"/>
  <c r="E2586" i="1"/>
  <c r="F2586" i="1" s="1"/>
  <c r="E2585" i="1"/>
  <c r="F2585" i="1" s="1"/>
  <c r="E2584" i="1"/>
  <c r="F2584" i="1" s="1"/>
  <c r="E2583" i="1"/>
  <c r="F2583" i="1" s="1"/>
  <c r="E2582" i="1"/>
  <c r="F2582" i="1" s="1"/>
  <c r="E2581" i="1"/>
  <c r="F2581" i="1" s="1"/>
  <c r="E2580" i="1"/>
  <c r="F2580" i="1" s="1"/>
  <c r="E2579" i="1"/>
  <c r="F2579" i="1" s="1"/>
  <c r="E2578" i="1"/>
  <c r="F2578" i="1" s="1"/>
  <c r="E2577" i="1"/>
  <c r="F2577" i="1" s="1"/>
  <c r="E2576" i="1"/>
  <c r="F2576" i="1" s="1"/>
  <c r="E2575" i="1"/>
  <c r="F2575" i="1" s="1"/>
  <c r="E2574" i="1"/>
  <c r="F2574" i="1" s="1"/>
  <c r="E2573" i="1"/>
  <c r="F2573" i="1" s="1"/>
  <c r="E2572" i="1"/>
  <c r="F2572" i="1" s="1"/>
  <c r="E2571" i="1"/>
  <c r="F2571" i="1" s="1"/>
  <c r="E2570" i="1"/>
  <c r="F2570" i="1" s="1"/>
  <c r="E2569" i="1"/>
  <c r="F2569" i="1" s="1"/>
  <c r="E2568" i="1"/>
  <c r="F2568" i="1" s="1"/>
  <c r="E2567" i="1"/>
  <c r="F2567" i="1" s="1"/>
  <c r="E2566" i="1"/>
  <c r="F2566" i="1" s="1"/>
  <c r="E2565" i="1"/>
  <c r="F2565" i="1" s="1"/>
  <c r="E2564" i="1"/>
  <c r="F2564" i="1" s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F2558" i="1" s="1"/>
  <c r="E2557" i="1"/>
  <c r="F2557" i="1" s="1"/>
  <c r="E2556" i="1"/>
  <c r="F2556" i="1" s="1"/>
  <c r="E2555" i="1"/>
  <c r="F2555" i="1" s="1"/>
  <c r="E2554" i="1"/>
  <c r="F2554" i="1" s="1"/>
  <c r="E2553" i="1"/>
  <c r="F2553" i="1" s="1"/>
  <c r="E2552" i="1"/>
  <c r="F2552" i="1" s="1"/>
  <c r="E2551" i="1"/>
  <c r="F2551" i="1" s="1"/>
  <c r="E2550" i="1"/>
  <c r="F2550" i="1" s="1"/>
  <c r="E2549" i="1"/>
  <c r="F2549" i="1" s="1"/>
  <c r="E2548" i="1"/>
  <c r="F2548" i="1" s="1"/>
  <c r="E2547" i="1"/>
  <c r="F2547" i="1" s="1"/>
  <c r="E2546" i="1"/>
  <c r="F2546" i="1" s="1"/>
  <c r="E2545" i="1"/>
  <c r="F2545" i="1" s="1"/>
  <c r="E2544" i="1"/>
  <c r="F2544" i="1" s="1"/>
  <c r="E2543" i="1"/>
  <c r="F2543" i="1" s="1"/>
  <c r="E2542" i="1"/>
  <c r="F2542" i="1" s="1"/>
  <c r="E2541" i="1"/>
  <c r="F2541" i="1" s="1"/>
  <c r="E2540" i="1"/>
  <c r="F2540" i="1" s="1"/>
  <c r="E2539" i="1"/>
  <c r="F2539" i="1" s="1"/>
  <c r="E2538" i="1"/>
  <c r="F2538" i="1" s="1"/>
  <c r="E2537" i="1"/>
  <c r="F2537" i="1" s="1"/>
  <c r="E2536" i="1"/>
  <c r="F2536" i="1" s="1"/>
  <c r="E2535" i="1"/>
  <c r="F2535" i="1" s="1"/>
  <c r="E2534" i="1"/>
  <c r="F2534" i="1" s="1"/>
  <c r="E2533" i="1"/>
  <c r="F2533" i="1" s="1"/>
  <c r="E2532" i="1"/>
  <c r="F2532" i="1" s="1"/>
  <c r="E2531" i="1"/>
  <c r="F2531" i="1" s="1"/>
  <c r="E2530" i="1"/>
  <c r="F2530" i="1" s="1"/>
  <c r="E2529" i="1"/>
  <c r="F2529" i="1" s="1"/>
  <c r="E2528" i="1"/>
  <c r="F2528" i="1" s="1"/>
  <c r="E2527" i="1"/>
  <c r="F2527" i="1" s="1"/>
  <c r="E2526" i="1"/>
  <c r="F2526" i="1" s="1"/>
  <c r="E2525" i="1"/>
  <c r="F2525" i="1" s="1"/>
  <c r="E2524" i="1"/>
  <c r="F2524" i="1" s="1"/>
  <c r="E2523" i="1"/>
  <c r="F2523" i="1" s="1"/>
  <c r="E2522" i="1"/>
  <c r="F2522" i="1" s="1"/>
  <c r="E2521" i="1"/>
  <c r="F2521" i="1" s="1"/>
  <c r="E2520" i="1"/>
  <c r="F2520" i="1" s="1"/>
  <c r="E2519" i="1"/>
  <c r="F2519" i="1" s="1"/>
  <c r="E2518" i="1"/>
  <c r="F2518" i="1" s="1"/>
  <c r="E2517" i="1"/>
  <c r="F2517" i="1" s="1"/>
  <c r="E2516" i="1"/>
  <c r="F2516" i="1" s="1"/>
  <c r="E2515" i="1"/>
  <c r="F2515" i="1" s="1"/>
  <c r="E2514" i="1"/>
  <c r="F2514" i="1" s="1"/>
  <c r="E2513" i="1"/>
  <c r="F2513" i="1" s="1"/>
  <c r="E2512" i="1"/>
  <c r="F2512" i="1" s="1"/>
  <c r="E2511" i="1"/>
  <c r="F2511" i="1" s="1"/>
  <c r="E2510" i="1"/>
  <c r="F2510" i="1" s="1"/>
  <c r="E2509" i="1"/>
  <c r="F2509" i="1" s="1"/>
  <c r="E2508" i="1"/>
  <c r="F2508" i="1" s="1"/>
  <c r="E2507" i="1"/>
  <c r="F2507" i="1" s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F2499" i="1" s="1"/>
  <c r="E2498" i="1"/>
  <c r="F2498" i="1" s="1"/>
  <c r="E2497" i="1"/>
  <c r="F2497" i="1" s="1"/>
  <c r="E2496" i="1"/>
  <c r="F2496" i="1" s="1"/>
  <c r="E2495" i="1"/>
  <c r="F2495" i="1" s="1"/>
  <c r="E2494" i="1"/>
  <c r="F2494" i="1" s="1"/>
  <c r="E2493" i="1"/>
  <c r="F2493" i="1" s="1"/>
  <c r="E2492" i="1"/>
  <c r="F2492" i="1" s="1"/>
  <c r="E2491" i="1"/>
  <c r="F2491" i="1" s="1"/>
  <c r="E2490" i="1"/>
  <c r="F2490" i="1" s="1"/>
  <c r="E2489" i="1"/>
  <c r="F2489" i="1" s="1"/>
  <c r="E2488" i="1"/>
  <c r="F2488" i="1" s="1"/>
  <c r="E2487" i="1"/>
  <c r="F2487" i="1" s="1"/>
  <c r="E2486" i="1"/>
  <c r="F2486" i="1" s="1"/>
  <c r="E2485" i="1"/>
  <c r="F2485" i="1" s="1"/>
  <c r="E2484" i="1"/>
  <c r="F2484" i="1" s="1"/>
  <c r="E2483" i="1"/>
  <c r="F2483" i="1" s="1"/>
  <c r="E2482" i="1"/>
  <c r="F2482" i="1" s="1"/>
  <c r="E2481" i="1"/>
  <c r="F2481" i="1" s="1"/>
  <c r="E2480" i="1"/>
  <c r="F2480" i="1" s="1"/>
  <c r="E2479" i="1"/>
  <c r="F2479" i="1" s="1"/>
  <c r="E2478" i="1"/>
  <c r="F2478" i="1" s="1"/>
  <c r="E2477" i="1"/>
  <c r="F2477" i="1" s="1"/>
  <c r="E2476" i="1"/>
  <c r="F2476" i="1" s="1"/>
  <c r="E2475" i="1"/>
  <c r="F2475" i="1" s="1"/>
  <c r="E2474" i="1"/>
  <c r="F2474" i="1" s="1"/>
  <c r="E2473" i="1"/>
  <c r="F2473" i="1" s="1"/>
  <c r="E2472" i="1"/>
  <c r="F2472" i="1" s="1"/>
  <c r="E2471" i="1"/>
  <c r="F2471" i="1" s="1"/>
  <c r="E2470" i="1"/>
  <c r="F2470" i="1" s="1"/>
  <c r="E2469" i="1"/>
  <c r="F2469" i="1" s="1"/>
  <c r="E2468" i="1"/>
  <c r="F2468" i="1" s="1"/>
  <c r="E2467" i="1"/>
  <c r="F2467" i="1" s="1"/>
  <c r="E2466" i="1"/>
  <c r="F2466" i="1" s="1"/>
  <c r="E2465" i="1"/>
  <c r="F2465" i="1" s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F2459" i="1" s="1"/>
  <c r="E2458" i="1"/>
  <c r="F2458" i="1" s="1"/>
  <c r="E2457" i="1"/>
  <c r="F2457" i="1" s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1" i="1" s="1"/>
  <c r="E2450" i="1"/>
  <c r="F2450" i="1" s="1"/>
  <c r="E2449" i="1"/>
  <c r="F2449" i="1" s="1"/>
  <c r="E2448" i="1"/>
  <c r="F2448" i="1" s="1"/>
  <c r="E2447" i="1"/>
  <c r="F2447" i="1" s="1"/>
  <c r="E2446" i="1"/>
  <c r="F2446" i="1" s="1"/>
  <c r="E2445" i="1"/>
  <c r="F2445" i="1" s="1"/>
  <c r="E2444" i="1"/>
  <c r="F2444" i="1" s="1"/>
  <c r="E2443" i="1"/>
  <c r="F2443" i="1" s="1"/>
  <c r="E2442" i="1"/>
  <c r="F2442" i="1" s="1"/>
  <c r="E2441" i="1"/>
  <c r="F2441" i="1" s="1"/>
  <c r="E2440" i="1"/>
  <c r="F2440" i="1" s="1"/>
  <c r="E2439" i="1"/>
  <c r="F2439" i="1" s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F2431" i="1" s="1"/>
  <c r="E2430" i="1"/>
  <c r="F2430" i="1" s="1"/>
  <c r="E2429" i="1"/>
  <c r="F2429" i="1" s="1"/>
  <c r="E2428" i="1"/>
  <c r="F2428" i="1" s="1"/>
  <c r="E2427" i="1"/>
  <c r="F2427" i="1" s="1"/>
  <c r="E2426" i="1"/>
  <c r="F2426" i="1" s="1"/>
  <c r="E2425" i="1"/>
  <c r="F2425" i="1" s="1"/>
  <c r="E2424" i="1"/>
  <c r="F2424" i="1" s="1"/>
  <c r="E2423" i="1"/>
  <c r="F2423" i="1" s="1"/>
  <c r="E2422" i="1"/>
  <c r="F2422" i="1" s="1"/>
  <c r="E2421" i="1"/>
  <c r="F2421" i="1" s="1"/>
  <c r="E2420" i="1"/>
  <c r="F2420" i="1" s="1"/>
  <c r="E2419" i="1"/>
  <c r="F2419" i="1" s="1"/>
  <c r="E2418" i="1"/>
  <c r="F2418" i="1" s="1"/>
  <c r="E2417" i="1"/>
  <c r="F2417" i="1" s="1"/>
  <c r="E2416" i="1"/>
  <c r="F2416" i="1" s="1"/>
  <c r="E2415" i="1"/>
  <c r="F2415" i="1" s="1"/>
  <c r="E2414" i="1"/>
  <c r="F2414" i="1" s="1"/>
  <c r="E2413" i="1"/>
  <c r="F2413" i="1" s="1"/>
  <c r="E2412" i="1"/>
  <c r="F2412" i="1" s="1"/>
  <c r="E2411" i="1"/>
  <c r="F2411" i="1" s="1"/>
  <c r="E2410" i="1"/>
  <c r="F2410" i="1" s="1"/>
  <c r="E2409" i="1"/>
  <c r="F2409" i="1" s="1"/>
  <c r="E2408" i="1"/>
  <c r="F2408" i="1" s="1"/>
  <c r="E2407" i="1"/>
  <c r="F2407" i="1" s="1"/>
  <c r="E2406" i="1"/>
  <c r="F2406" i="1" s="1"/>
  <c r="E2405" i="1"/>
  <c r="F2405" i="1" s="1"/>
  <c r="E2404" i="1"/>
  <c r="F2404" i="1" s="1"/>
  <c r="E2403" i="1"/>
  <c r="F2403" i="1" s="1"/>
  <c r="E2402" i="1"/>
  <c r="F2402" i="1" s="1"/>
  <c r="E2401" i="1"/>
  <c r="F2401" i="1" s="1"/>
  <c r="E2400" i="1"/>
  <c r="F2400" i="1" s="1"/>
  <c r="E2399" i="1"/>
  <c r="F2399" i="1" s="1"/>
  <c r="E2398" i="1"/>
  <c r="F2398" i="1" s="1"/>
  <c r="E2397" i="1"/>
  <c r="F2397" i="1" s="1"/>
  <c r="E2396" i="1"/>
  <c r="F2396" i="1" s="1"/>
  <c r="E2395" i="1"/>
  <c r="F2395" i="1" s="1"/>
  <c r="E2394" i="1"/>
  <c r="F2394" i="1" s="1"/>
  <c r="E2393" i="1"/>
  <c r="F2393" i="1" s="1"/>
  <c r="E2392" i="1"/>
  <c r="F2392" i="1" s="1"/>
  <c r="E2391" i="1"/>
  <c r="F2391" i="1" s="1"/>
  <c r="E2390" i="1"/>
  <c r="F2390" i="1" s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F2384" i="1" s="1"/>
  <c r="E2383" i="1"/>
  <c r="F2383" i="1" s="1"/>
  <c r="E2382" i="1"/>
  <c r="F2382" i="1" s="1"/>
  <c r="E2381" i="1"/>
  <c r="F2381" i="1" s="1"/>
  <c r="E2380" i="1"/>
  <c r="F2380" i="1" s="1"/>
  <c r="E2379" i="1"/>
  <c r="F2379" i="1" s="1"/>
  <c r="E2378" i="1"/>
  <c r="F2378" i="1" s="1"/>
  <c r="E2377" i="1"/>
  <c r="F2377" i="1" s="1"/>
  <c r="E2376" i="1"/>
  <c r="F2376" i="1" s="1"/>
  <c r="E2375" i="1"/>
  <c r="F2375" i="1" s="1"/>
  <c r="E2374" i="1"/>
  <c r="F2374" i="1" s="1"/>
  <c r="E2373" i="1"/>
  <c r="F2373" i="1" s="1"/>
  <c r="E2372" i="1"/>
  <c r="F2372" i="1" s="1"/>
  <c r="E2371" i="1"/>
  <c r="F2371" i="1" s="1"/>
  <c r="E2370" i="1"/>
  <c r="F2370" i="1" s="1"/>
  <c r="E2369" i="1"/>
  <c r="F2369" i="1" s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F2362" i="1" s="1"/>
  <c r="E2361" i="1"/>
  <c r="F2361" i="1" s="1"/>
  <c r="E2360" i="1"/>
  <c r="F2360" i="1" s="1"/>
  <c r="E2359" i="1"/>
  <c r="F2359" i="1" s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F2353" i="1" s="1"/>
  <c r="E2352" i="1"/>
  <c r="F2352" i="1" s="1"/>
  <c r="E2351" i="1"/>
  <c r="F2351" i="1" s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F2343" i="1" s="1"/>
  <c r="E2342" i="1"/>
  <c r="F2342" i="1" s="1"/>
  <c r="E2341" i="1"/>
  <c r="F2341" i="1" s="1"/>
  <c r="E2340" i="1"/>
  <c r="F2340" i="1" s="1"/>
  <c r="E2339" i="1"/>
  <c r="F2339" i="1" s="1"/>
  <c r="E2338" i="1"/>
  <c r="F2338" i="1" s="1"/>
  <c r="E2337" i="1"/>
  <c r="F2337" i="1" s="1"/>
  <c r="E2336" i="1"/>
  <c r="F2336" i="1" s="1"/>
  <c r="E2335" i="1"/>
  <c r="F2335" i="1" s="1"/>
  <c r="E2334" i="1"/>
  <c r="F2334" i="1" s="1"/>
  <c r="E2333" i="1"/>
  <c r="F2333" i="1" s="1"/>
  <c r="E2332" i="1"/>
  <c r="F2332" i="1" s="1"/>
  <c r="E2331" i="1"/>
  <c r="F2331" i="1" s="1"/>
  <c r="E2330" i="1"/>
  <c r="F2330" i="1" s="1"/>
  <c r="E2329" i="1"/>
  <c r="F2329" i="1" s="1"/>
  <c r="E2328" i="1"/>
  <c r="F2328" i="1" s="1"/>
  <c r="E2327" i="1"/>
  <c r="F2327" i="1" s="1"/>
  <c r="E2326" i="1"/>
  <c r="F2326" i="1" s="1"/>
  <c r="E2325" i="1"/>
  <c r="F2325" i="1" s="1"/>
  <c r="E2324" i="1"/>
  <c r="F2324" i="1" s="1"/>
  <c r="E2323" i="1"/>
  <c r="F2323" i="1" s="1"/>
  <c r="E2322" i="1"/>
  <c r="F2322" i="1" s="1"/>
  <c r="E2321" i="1"/>
  <c r="F2321" i="1" s="1"/>
  <c r="E2320" i="1"/>
  <c r="F2320" i="1" s="1"/>
  <c r="E2319" i="1"/>
  <c r="F2319" i="1" s="1"/>
  <c r="E2318" i="1"/>
  <c r="F2318" i="1" s="1"/>
  <c r="E2317" i="1"/>
  <c r="F2317" i="1" s="1"/>
  <c r="E2316" i="1"/>
  <c r="F2316" i="1" s="1"/>
  <c r="E2315" i="1"/>
  <c r="F2315" i="1" s="1"/>
  <c r="E2314" i="1"/>
  <c r="F2314" i="1" s="1"/>
  <c r="E2313" i="1"/>
  <c r="F2313" i="1" s="1"/>
  <c r="E2312" i="1"/>
  <c r="F2312" i="1" s="1"/>
  <c r="E2311" i="1"/>
  <c r="F2311" i="1" s="1"/>
  <c r="E2310" i="1"/>
  <c r="F2310" i="1" s="1"/>
  <c r="E2309" i="1"/>
  <c r="F2309" i="1" s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F2299" i="1" s="1"/>
  <c r="E2298" i="1"/>
  <c r="F2298" i="1" s="1"/>
  <c r="E2297" i="1"/>
  <c r="F2297" i="1" s="1"/>
  <c r="E2296" i="1"/>
  <c r="F2296" i="1" s="1"/>
  <c r="E2295" i="1"/>
  <c r="F2295" i="1" s="1"/>
  <c r="E2294" i="1"/>
  <c r="F2294" i="1" s="1"/>
  <c r="E2293" i="1"/>
  <c r="F2293" i="1" s="1"/>
  <c r="E2292" i="1"/>
  <c r="F2292" i="1" s="1"/>
  <c r="E2291" i="1"/>
  <c r="F2291" i="1" s="1"/>
  <c r="E2290" i="1"/>
  <c r="F2290" i="1" s="1"/>
  <c r="E2289" i="1"/>
  <c r="F2289" i="1" s="1"/>
  <c r="E2288" i="1"/>
  <c r="F2288" i="1" s="1"/>
  <c r="E2287" i="1"/>
  <c r="F2287" i="1" s="1"/>
  <c r="E2286" i="1"/>
  <c r="F2286" i="1" s="1"/>
  <c r="E2285" i="1"/>
  <c r="F2285" i="1" s="1"/>
  <c r="E2284" i="1"/>
  <c r="F2284" i="1" s="1"/>
  <c r="E2283" i="1"/>
  <c r="F2283" i="1" s="1"/>
  <c r="E2282" i="1"/>
  <c r="F2282" i="1" s="1"/>
  <c r="E2281" i="1"/>
  <c r="F2281" i="1" s="1"/>
  <c r="E2280" i="1"/>
  <c r="F2280" i="1" s="1"/>
  <c r="E2279" i="1"/>
  <c r="F2279" i="1" s="1"/>
  <c r="E2278" i="1"/>
  <c r="F2278" i="1" s="1"/>
  <c r="E2277" i="1"/>
  <c r="F2277" i="1" s="1"/>
  <c r="E2276" i="1"/>
  <c r="F2276" i="1" s="1"/>
  <c r="E2275" i="1"/>
  <c r="F2275" i="1" s="1"/>
  <c r="E2274" i="1"/>
  <c r="F2274" i="1" s="1"/>
  <c r="E2273" i="1"/>
  <c r="F2273" i="1" s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F2266" i="1" s="1"/>
  <c r="E2265" i="1"/>
  <c r="F2265" i="1" s="1"/>
  <c r="E2264" i="1"/>
  <c r="F2264" i="1" s="1"/>
  <c r="E2263" i="1"/>
  <c r="F2263" i="1" s="1"/>
  <c r="E2262" i="1"/>
  <c r="F2262" i="1" s="1"/>
  <c r="E2261" i="1"/>
  <c r="F2261" i="1" s="1"/>
  <c r="E2260" i="1"/>
  <c r="F2260" i="1" s="1"/>
  <c r="E2259" i="1"/>
  <c r="F2259" i="1" s="1"/>
  <c r="E2258" i="1"/>
  <c r="F2258" i="1" s="1"/>
  <c r="E2257" i="1"/>
  <c r="F2257" i="1" s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F2245" i="1" s="1"/>
  <c r="E2244" i="1"/>
  <c r="F2244" i="1" s="1"/>
  <c r="E2243" i="1"/>
  <c r="F2243" i="1" s="1"/>
  <c r="E2242" i="1"/>
  <c r="F2242" i="1" s="1"/>
  <c r="E2241" i="1"/>
  <c r="F2241" i="1" s="1"/>
  <c r="E2240" i="1"/>
  <c r="F2240" i="1" s="1"/>
  <c r="E2239" i="1"/>
  <c r="F2239" i="1" s="1"/>
  <c r="E2238" i="1"/>
  <c r="F2238" i="1" s="1"/>
  <c r="E2237" i="1"/>
  <c r="F2237" i="1" s="1"/>
  <c r="E2236" i="1"/>
  <c r="F2236" i="1" s="1"/>
  <c r="E2235" i="1"/>
  <c r="F2235" i="1" s="1"/>
  <c r="E2234" i="1"/>
  <c r="F2234" i="1" s="1"/>
  <c r="E2233" i="1"/>
  <c r="F2233" i="1" s="1"/>
  <c r="E2232" i="1"/>
  <c r="F2232" i="1" s="1"/>
  <c r="E2231" i="1"/>
  <c r="F2231" i="1" s="1"/>
  <c r="E2230" i="1"/>
  <c r="F2230" i="1" s="1"/>
  <c r="E2229" i="1"/>
  <c r="F2229" i="1" s="1"/>
  <c r="E2228" i="1"/>
  <c r="F2228" i="1" s="1"/>
  <c r="E2227" i="1"/>
  <c r="F2227" i="1" s="1"/>
  <c r="E2226" i="1"/>
  <c r="F2226" i="1" s="1"/>
  <c r="E2225" i="1"/>
  <c r="F2225" i="1" s="1"/>
  <c r="E2224" i="1"/>
  <c r="F2224" i="1" s="1"/>
  <c r="E2223" i="1"/>
  <c r="F2223" i="1" s="1"/>
  <c r="E2222" i="1"/>
  <c r="F2222" i="1" s="1"/>
  <c r="E2221" i="1"/>
  <c r="F2221" i="1" s="1"/>
  <c r="E2220" i="1"/>
  <c r="F2220" i="1" s="1"/>
  <c r="E2219" i="1"/>
  <c r="F2219" i="1" s="1"/>
  <c r="E2218" i="1"/>
  <c r="F2218" i="1" s="1"/>
  <c r="E2217" i="1"/>
  <c r="F2217" i="1" s="1"/>
  <c r="E2216" i="1"/>
  <c r="F2216" i="1" s="1"/>
  <c r="E2215" i="1"/>
  <c r="F2215" i="1" s="1"/>
  <c r="E2214" i="1"/>
  <c r="F2214" i="1" s="1"/>
  <c r="E2213" i="1"/>
  <c r="F2213" i="1" s="1"/>
  <c r="E2212" i="1"/>
  <c r="F2212" i="1" s="1"/>
  <c r="E2211" i="1"/>
  <c r="F2211" i="1" s="1"/>
  <c r="E2210" i="1"/>
  <c r="F2210" i="1" s="1"/>
  <c r="E2209" i="1"/>
  <c r="F2209" i="1" s="1"/>
  <c r="E2208" i="1"/>
  <c r="F2208" i="1" s="1"/>
  <c r="E2207" i="1"/>
  <c r="F2207" i="1" s="1"/>
  <c r="E2206" i="1"/>
  <c r="F2206" i="1" s="1"/>
  <c r="E2205" i="1"/>
  <c r="F2205" i="1" s="1"/>
  <c r="E2204" i="1"/>
  <c r="F2204" i="1" s="1"/>
  <c r="E2203" i="1"/>
  <c r="F2203" i="1" s="1"/>
  <c r="E2202" i="1"/>
  <c r="F2202" i="1" s="1"/>
  <c r="E2201" i="1"/>
  <c r="F2201" i="1" s="1"/>
  <c r="E2200" i="1"/>
  <c r="F2200" i="1" s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F2191" i="1" s="1"/>
  <c r="E2190" i="1"/>
  <c r="F2190" i="1" s="1"/>
  <c r="E2189" i="1"/>
  <c r="F2189" i="1" s="1"/>
  <c r="E2188" i="1"/>
  <c r="F2188" i="1" s="1"/>
  <c r="E2187" i="1"/>
  <c r="F2187" i="1" s="1"/>
  <c r="E2186" i="1"/>
  <c r="F2186" i="1" s="1"/>
  <c r="E2185" i="1"/>
  <c r="F2185" i="1" s="1"/>
  <c r="E2184" i="1"/>
  <c r="F2184" i="1" s="1"/>
  <c r="E2183" i="1"/>
  <c r="F2183" i="1" s="1"/>
  <c r="E2182" i="1"/>
  <c r="F2182" i="1" s="1"/>
  <c r="E2181" i="1"/>
  <c r="F2181" i="1" s="1"/>
  <c r="E2180" i="1"/>
  <c r="F2180" i="1" s="1"/>
  <c r="E2179" i="1"/>
  <c r="F2179" i="1" s="1"/>
  <c r="E2178" i="1"/>
  <c r="F2178" i="1" s="1"/>
  <c r="E2177" i="1"/>
  <c r="F2177" i="1" s="1"/>
  <c r="E2176" i="1"/>
  <c r="F2176" i="1" s="1"/>
  <c r="E2175" i="1"/>
  <c r="F2175" i="1" s="1"/>
  <c r="E2174" i="1"/>
  <c r="F2174" i="1" s="1"/>
  <c r="E2173" i="1"/>
  <c r="F2173" i="1" s="1"/>
  <c r="E2172" i="1"/>
  <c r="F2172" i="1" s="1"/>
  <c r="E2171" i="1"/>
  <c r="F2171" i="1" s="1"/>
  <c r="E2170" i="1"/>
  <c r="F2170" i="1" s="1"/>
  <c r="E2169" i="1"/>
  <c r="F2169" i="1" s="1"/>
  <c r="E2168" i="1"/>
  <c r="F2168" i="1" s="1"/>
  <c r="E2167" i="1"/>
  <c r="F2167" i="1" s="1"/>
  <c r="E2166" i="1"/>
  <c r="F2166" i="1" s="1"/>
  <c r="E2165" i="1"/>
  <c r="F2165" i="1" s="1"/>
  <c r="E2164" i="1"/>
  <c r="F2164" i="1" s="1"/>
  <c r="E2163" i="1"/>
  <c r="F2163" i="1" s="1"/>
  <c r="E2162" i="1"/>
  <c r="F2162" i="1" s="1"/>
  <c r="E2161" i="1"/>
  <c r="F2161" i="1" s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F2155" i="1" s="1"/>
  <c r="E2154" i="1"/>
  <c r="F2154" i="1" s="1"/>
  <c r="E2153" i="1"/>
  <c r="F2153" i="1" s="1"/>
  <c r="E2152" i="1"/>
  <c r="F2152" i="1" s="1"/>
  <c r="E2151" i="1"/>
  <c r="F2151" i="1" s="1"/>
  <c r="E2150" i="1"/>
  <c r="F2150" i="1" s="1"/>
  <c r="E2149" i="1"/>
  <c r="F2149" i="1" s="1"/>
  <c r="E2148" i="1"/>
  <c r="F2148" i="1" s="1"/>
  <c r="E2147" i="1"/>
  <c r="F2147" i="1" s="1"/>
  <c r="E2146" i="1"/>
  <c r="F2146" i="1" s="1"/>
  <c r="E2145" i="1"/>
  <c r="F2145" i="1" s="1"/>
  <c r="E2144" i="1"/>
  <c r="F2144" i="1" s="1"/>
  <c r="E2143" i="1"/>
  <c r="F2143" i="1" s="1"/>
  <c r="E2142" i="1"/>
  <c r="F2142" i="1" s="1"/>
  <c r="E2141" i="1"/>
  <c r="F2141" i="1" s="1"/>
  <c r="E2140" i="1"/>
  <c r="F2140" i="1" s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F2134" i="1" s="1"/>
  <c r="E2133" i="1"/>
  <c r="F2133" i="1" s="1"/>
  <c r="E2132" i="1"/>
  <c r="F2132" i="1" s="1"/>
  <c r="E2131" i="1"/>
  <c r="F2131" i="1" s="1"/>
  <c r="E2130" i="1"/>
  <c r="F2130" i="1" s="1"/>
  <c r="E2129" i="1"/>
  <c r="F2129" i="1" s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F2122" i="1" s="1"/>
  <c r="E2121" i="1"/>
  <c r="F2121" i="1" s="1"/>
  <c r="E2120" i="1"/>
  <c r="F2120" i="1" s="1"/>
  <c r="E2119" i="1"/>
  <c r="F2119" i="1" s="1"/>
  <c r="E2118" i="1"/>
  <c r="F2118" i="1" s="1"/>
  <c r="E2117" i="1"/>
  <c r="F2117" i="1" s="1"/>
  <c r="E2116" i="1"/>
  <c r="F2116" i="1" s="1"/>
  <c r="E2115" i="1"/>
  <c r="F2115" i="1" s="1"/>
  <c r="E2114" i="1"/>
  <c r="F2114" i="1" s="1"/>
  <c r="E2113" i="1"/>
  <c r="F2113" i="1" s="1"/>
  <c r="E2112" i="1"/>
  <c r="F2112" i="1" s="1"/>
  <c r="E2111" i="1"/>
  <c r="F2111" i="1" s="1"/>
  <c r="E2110" i="1"/>
  <c r="F2110" i="1" s="1"/>
  <c r="E2109" i="1"/>
  <c r="F2109" i="1" s="1"/>
  <c r="E2108" i="1"/>
  <c r="F2108" i="1" s="1"/>
  <c r="E2107" i="1"/>
  <c r="F2107" i="1" s="1"/>
  <c r="E2106" i="1"/>
  <c r="F2106" i="1" s="1"/>
  <c r="E2105" i="1"/>
  <c r="F2105" i="1" s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E2075" i="1"/>
  <c r="F2075" i="1" s="1"/>
  <c r="E2074" i="1"/>
  <c r="F2074" i="1" s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E2060" i="1"/>
  <c r="F2060" i="1" s="1"/>
  <c r="E2059" i="1"/>
  <c r="F2059" i="1" s="1"/>
  <c r="E2058" i="1"/>
  <c r="F2058" i="1" s="1"/>
  <c r="E2057" i="1"/>
  <c r="F2057" i="1" s="1"/>
  <c r="E2056" i="1"/>
  <c r="F2056" i="1" s="1"/>
  <c r="E2055" i="1"/>
  <c r="F2055" i="1" s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E2044" i="1"/>
  <c r="F2044" i="1" s="1"/>
  <c r="E2043" i="1"/>
  <c r="F2043" i="1" s="1"/>
  <c r="E2042" i="1"/>
  <c r="F2042" i="1" s="1"/>
  <c r="E2041" i="1"/>
  <c r="F2041" i="1" s="1"/>
  <c r="E2040" i="1"/>
  <c r="F2040" i="1" s="1"/>
  <c r="E2039" i="1"/>
  <c r="F2039" i="1" s="1"/>
  <c r="E2038" i="1"/>
  <c r="F2038" i="1" s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E2026" i="1"/>
  <c r="F2026" i="1" s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E2019" i="1"/>
  <c r="F2019" i="1" s="1"/>
  <c r="E2018" i="1"/>
  <c r="F2018" i="1" s="1"/>
  <c r="E2017" i="1"/>
  <c r="F2017" i="1" s="1"/>
  <c r="E2016" i="1"/>
  <c r="F2016" i="1" s="1"/>
  <c r="E2015" i="1"/>
  <c r="F2015" i="1" s="1"/>
  <c r="E2014" i="1"/>
  <c r="F2014" i="1" s="1"/>
  <c r="E2013" i="1"/>
  <c r="F2013" i="1" s="1"/>
  <c r="E2012" i="1"/>
  <c r="F2012" i="1" s="1"/>
  <c r="E2011" i="1"/>
  <c r="F2011" i="1" s="1"/>
  <c r="E2010" i="1"/>
  <c r="F2010" i="1" s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F1996" i="1" s="1"/>
  <c r="E1995" i="1"/>
  <c r="F1995" i="1" s="1"/>
  <c r="E1994" i="1"/>
  <c r="F1994" i="1" s="1"/>
  <c r="E1993" i="1"/>
  <c r="F1993" i="1" s="1"/>
  <c r="E1992" i="1"/>
  <c r="F1992" i="1" s="1"/>
  <c r="E1979" i="1"/>
  <c r="F1979" i="1" s="1"/>
  <c r="E1978" i="1"/>
  <c r="F1978" i="1" s="1"/>
  <c r="E1977" i="1"/>
  <c r="F1977" i="1" s="1"/>
  <c r="E1976" i="1"/>
  <c r="F1976" i="1" s="1"/>
  <c r="E1975" i="1"/>
  <c r="F1975" i="1" s="1"/>
  <c r="E1974" i="1"/>
  <c r="F1974" i="1" s="1"/>
  <c r="E1973" i="1"/>
  <c r="F1973" i="1" s="1"/>
  <c r="E1972" i="1"/>
  <c r="F1972" i="1" s="1"/>
  <c r="E1971" i="1"/>
  <c r="F1971" i="1" s="1"/>
  <c r="E1970" i="1"/>
  <c r="F1970" i="1" s="1"/>
  <c r="E1969" i="1"/>
  <c r="F1969" i="1" s="1"/>
  <c r="E1968" i="1"/>
  <c r="F1968" i="1" s="1"/>
  <c r="E1967" i="1"/>
  <c r="F1967" i="1" s="1"/>
  <c r="E1966" i="1"/>
  <c r="F1966" i="1" s="1"/>
  <c r="E1965" i="1"/>
  <c r="F1965" i="1" s="1"/>
  <c r="E1964" i="1"/>
  <c r="F1964" i="1" s="1"/>
  <c r="E1963" i="1"/>
  <c r="F1963" i="1" s="1"/>
  <c r="E1962" i="1"/>
  <c r="F1962" i="1" s="1"/>
  <c r="E1961" i="1"/>
  <c r="F1961" i="1" s="1"/>
  <c r="E1960" i="1"/>
  <c r="F1960" i="1" s="1"/>
  <c r="E1959" i="1"/>
  <c r="F1959" i="1" s="1"/>
  <c r="E1958" i="1"/>
  <c r="F1958" i="1" s="1"/>
  <c r="E1957" i="1"/>
  <c r="F1957" i="1" s="1"/>
  <c r="E1956" i="1"/>
  <c r="F1956" i="1" s="1"/>
  <c r="E1955" i="1"/>
  <c r="F1955" i="1" s="1"/>
  <c r="E1954" i="1"/>
  <c r="F1954" i="1" s="1"/>
  <c r="E1953" i="1"/>
  <c r="F1953" i="1" s="1"/>
  <c r="E1952" i="1"/>
  <c r="F1952" i="1" s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F1945" i="1" s="1"/>
  <c r="E1944" i="1"/>
  <c r="F1944" i="1" s="1"/>
  <c r="E1943" i="1"/>
  <c r="F1943" i="1" s="1"/>
  <c r="E1942" i="1"/>
  <c r="F1942" i="1" s="1"/>
  <c r="E1941" i="1"/>
  <c r="F1941" i="1" s="1"/>
  <c r="E1940" i="1"/>
  <c r="F1940" i="1" s="1"/>
  <c r="E1939" i="1"/>
  <c r="F1939" i="1" s="1"/>
  <c r="E1938" i="1"/>
  <c r="F1938" i="1" s="1"/>
  <c r="E1937" i="1"/>
  <c r="F1937" i="1" s="1"/>
  <c r="E1936" i="1"/>
  <c r="F1936" i="1" s="1"/>
  <c r="E1935" i="1"/>
  <c r="F1935" i="1" s="1"/>
  <c r="E1934" i="1"/>
  <c r="F1934" i="1" s="1"/>
  <c r="E1933" i="1"/>
  <c r="F1933" i="1" s="1"/>
  <c r="E1932" i="1"/>
  <c r="F1932" i="1" s="1"/>
  <c r="E1931" i="1"/>
  <c r="F1931" i="1" s="1"/>
  <c r="E1930" i="1"/>
  <c r="F1930" i="1" s="1"/>
  <c r="E1929" i="1"/>
  <c r="F1929" i="1" s="1"/>
  <c r="E1928" i="1"/>
  <c r="F1928" i="1" s="1"/>
  <c r="E1927" i="1"/>
  <c r="F1927" i="1" s="1"/>
  <c r="E1926" i="1"/>
  <c r="F1926" i="1" s="1"/>
  <c r="E1925" i="1"/>
  <c r="F1925" i="1" s="1"/>
  <c r="E1924" i="1"/>
  <c r="F1924" i="1" s="1"/>
  <c r="E1923" i="1"/>
  <c r="F1923" i="1" s="1"/>
  <c r="E1922" i="1"/>
  <c r="F1922" i="1" s="1"/>
  <c r="E1921" i="1"/>
  <c r="F1921" i="1" s="1"/>
  <c r="E1920" i="1"/>
  <c r="F1920" i="1" s="1"/>
  <c r="E1919" i="1"/>
  <c r="F1919" i="1" s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E1909" i="1"/>
  <c r="F1909" i="1" s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F1896" i="1" s="1"/>
  <c r="E1895" i="1"/>
  <c r="F1895" i="1" s="1"/>
  <c r="E1894" i="1"/>
  <c r="F1894" i="1" s="1"/>
  <c r="E1893" i="1"/>
  <c r="F1893" i="1" s="1"/>
  <c r="E1892" i="1"/>
  <c r="F1892" i="1" s="1"/>
  <c r="E1891" i="1"/>
  <c r="F1891" i="1" s="1"/>
  <c r="E1890" i="1"/>
  <c r="F1890" i="1" s="1"/>
  <c r="E1889" i="1"/>
  <c r="F1889" i="1" s="1"/>
  <c r="E1888" i="1"/>
  <c r="F1888" i="1" s="1"/>
  <c r="E1887" i="1"/>
  <c r="F1887" i="1" s="1"/>
  <c r="E1886" i="1"/>
  <c r="F1886" i="1" s="1"/>
  <c r="E1885" i="1"/>
  <c r="F1885" i="1" s="1"/>
  <c r="E1884" i="1"/>
  <c r="F1884" i="1" s="1"/>
  <c r="E1883" i="1"/>
  <c r="F1883" i="1" s="1"/>
  <c r="E1882" i="1"/>
  <c r="F1882" i="1" s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F1873" i="1" s="1"/>
  <c r="E1872" i="1"/>
  <c r="F1872" i="1" s="1"/>
  <c r="E1871" i="1"/>
  <c r="F1871" i="1" s="1"/>
  <c r="E1870" i="1"/>
  <c r="F1870" i="1" s="1"/>
  <c r="E1869" i="1"/>
  <c r="F1869" i="1" s="1"/>
  <c r="E1868" i="1"/>
  <c r="F1868" i="1" s="1"/>
  <c r="E1867" i="1"/>
  <c r="F1867" i="1" s="1"/>
  <c r="E1866" i="1"/>
  <c r="F1866" i="1" s="1"/>
  <c r="E1865" i="1"/>
  <c r="F1865" i="1" s="1"/>
  <c r="E1864" i="1"/>
  <c r="F1864" i="1" s="1"/>
  <c r="E1863" i="1"/>
  <c r="F1863" i="1" s="1"/>
  <c r="E1862" i="1"/>
  <c r="F1862" i="1" s="1"/>
  <c r="E1861" i="1"/>
  <c r="F1861" i="1" s="1"/>
  <c r="E1860" i="1"/>
  <c r="F1860" i="1" s="1"/>
  <c r="E1859" i="1"/>
  <c r="F1859" i="1" s="1"/>
  <c r="E1858" i="1"/>
  <c r="F1858" i="1" s="1"/>
  <c r="E1857" i="1"/>
  <c r="F1857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F1838" i="1" s="1"/>
  <c r="E1837" i="1"/>
  <c r="F1837" i="1" s="1"/>
  <c r="E1836" i="1"/>
  <c r="F1836" i="1" s="1"/>
  <c r="E1835" i="1"/>
  <c r="F1835" i="1" s="1"/>
  <c r="E1834" i="1"/>
  <c r="F1834" i="1" s="1"/>
  <c r="E1833" i="1"/>
  <c r="F1833" i="1" s="1"/>
  <c r="E1832" i="1"/>
  <c r="F1832" i="1" s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F1825" i="1" s="1"/>
  <c r="E1824" i="1"/>
  <c r="F1824" i="1" s="1"/>
  <c r="E1823" i="1"/>
  <c r="F1823" i="1" s="1"/>
  <c r="E1822" i="1"/>
  <c r="F1822" i="1" s="1"/>
  <c r="E1821" i="1"/>
  <c r="F1821" i="1" s="1"/>
  <c r="E1820" i="1"/>
  <c r="F1820" i="1" s="1"/>
  <c r="E1819" i="1"/>
  <c r="F1819" i="1" s="1"/>
  <c r="E1818" i="1"/>
  <c r="F1818" i="1" s="1"/>
  <c r="E1817" i="1"/>
  <c r="F1817" i="1" s="1"/>
  <c r="E1816" i="1"/>
  <c r="F1816" i="1" s="1"/>
  <c r="E1815" i="1"/>
  <c r="F1815" i="1" s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F1798" i="1" s="1"/>
  <c r="E1797" i="1"/>
  <c r="F1797" i="1" s="1"/>
  <c r="E1796" i="1"/>
  <c r="F1796" i="1" s="1"/>
  <c r="E1795" i="1"/>
  <c r="F1795" i="1" s="1"/>
  <c r="E1794" i="1"/>
  <c r="F1794" i="1" s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F1787" i="1" s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F1779" i="1" s="1"/>
  <c r="E1778" i="1"/>
  <c r="F1778" i="1" s="1"/>
  <c r="E1777" i="1"/>
  <c r="F1777" i="1" s="1"/>
  <c r="E1776" i="1"/>
  <c r="F1776" i="1" s="1"/>
  <c r="E1775" i="1"/>
  <c r="F1775" i="1" s="1"/>
  <c r="E1774" i="1"/>
  <c r="F1774" i="1" s="1"/>
  <c r="E1773" i="1"/>
  <c r="F1773" i="1" s="1"/>
  <c r="E1772" i="1"/>
  <c r="F1772" i="1" s="1"/>
  <c r="E1771" i="1"/>
  <c r="F1771" i="1" s="1"/>
  <c r="E1770" i="1"/>
  <c r="F1770" i="1" s="1"/>
  <c r="E1769" i="1"/>
  <c r="F1769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E1763" i="1"/>
  <c r="F1763" i="1" s="1"/>
  <c r="E1762" i="1"/>
  <c r="F1762" i="1" s="1"/>
  <c r="E1761" i="1"/>
  <c r="F1761" i="1" s="1"/>
  <c r="E1760" i="1"/>
  <c r="F1760" i="1" s="1"/>
  <c r="E1759" i="1"/>
  <c r="F1759" i="1" s="1"/>
  <c r="E1758" i="1"/>
  <c r="F1758" i="1" s="1"/>
  <c r="E1757" i="1"/>
  <c r="F1757" i="1" s="1"/>
  <c r="E1756" i="1"/>
  <c r="F1756" i="1" s="1"/>
  <c r="E1755" i="1"/>
  <c r="F1755" i="1" s="1"/>
  <c r="E1754" i="1"/>
  <c r="F1754" i="1" s="1"/>
  <c r="E1753" i="1"/>
  <c r="F1753" i="1" s="1"/>
  <c r="E1752" i="1"/>
  <c r="F1752" i="1" s="1"/>
  <c r="E1751" i="1"/>
  <c r="F1751" i="1" s="1"/>
  <c r="E1750" i="1"/>
  <c r="F1750" i="1" s="1"/>
  <c r="E1749" i="1"/>
  <c r="F1749" i="1" s="1"/>
  <c r="E1748" i="1"/>
  <c r="F1748" i="1" s="1"/>
  <c r="E1747" i="1"/>
  <c r="F1747" i="1" s="1"/>
  <c r="E1746" i="1"/>
  <c r="F1746" i="1" s="1"/>
  <c r="E1745" i="1"/>
  <c r="F1745" i="1" s="1"/>
  <c r="E1744" i="1"/>
  <c r="F1744" i="1" s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F1738" i="1" s="1"/>
  <c r="E1737" i="1"/>
  <c r="F1737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F1731" i="1" s="1"/>
  <c r="E1730" i="1"/>
  <c r="F1730" i="1" s="1"/>
  <c r="E1729" i="1"/>
  <c r="F1729" i="1" s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F1722" i="1" s="1"/>
  <c r="E1721" i="1"/>
  <c r="F1721" i="1" s="1"/>
  <c r="E1720" i="1"/>
  <c r="F1720" i="1" s="1"/>
  <c r="E1719" i="1"/>
  <c r="F1719" i="1" s="1"/>
  <c r="E1718" i="1"/>
  <c r="F1718" i="1" s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F1712" i="1" s="1"/>
  <c r="E1711" i="1"/>
  <c r="F1711" i="1" s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E1704" i="1"/>
  <c r="F1704" i="1" s="1"/>
  <c r="E1703" i="1"/>
  <c r="F1703" i="1" s="1"/>
  <c r="E1702" i="1"/>
  <c r="F1702" i="1" s="1"/>
  <c r="E1701" i="1"/>
  <c r="F1701" i="1" s="1"/>
  <c r="E1700" i="1"/>
  <c r="F1700" i="1" s="1"/>
  <c r="E1699" i="1"/>
  <c r="F1699" i="1" s="1"/>
  <c r="E1698" i="1"/>
  <c r="F1698" i="1" s="1"/>
  <c r="E1697" i="1"/>
  <c r="F1697" i="1" s="1"/>
  <c r="E1696" i="1"/>
  <c r="F1696" i="1" s="1"/>
  <c r="E1695" i="1"/>
  <c r="F1695" i="1" s="1"/>
  <c r="E1694" i="1"/>
  <c r="F1694" i="1" s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F1688" i="1" s="1"/>
  <c r="E1687" i="1"/>
  <c r="F1687" i="1" s="1"/>
  <c r="E1686" i="1"/>
  <c r="F1686" i="1" s="1"/>
  <c r="E1685" i="1"/>
  <c r="F1685" i="1" s="1"/>
  <c r="E1684" i="1"/>
  <c r="F1684" i="1" s="1"/>
  <c r="E1683" i="1"/>
  <c r="F1683" i="1" s="1"/>
  <c r="E1682" i="1"/>
  <c r="F1682" i="1" s="1"/>
  <c r="E1681" i="1"/>
  <c r="F1681" i="1" s="1"/>
  <c r="E1680" i="1"/>
  <c r="F1680" i="1" s="1"/>
  <c r="E1679" i="1"/>
  <c r="F1679" i="1" s="1"/>
  <c r="E1678" i="1"/>
  <c r="F1678" i="1" s="1"/>
  <c r="E1677" i="1"/>
  <c r="F1677" i="1" s="1"/>
  <c r="E1676" i="1"/>
  <c r="F1676" i="1" s="1"/>
  <c r="E1675" i="1"/>
  <c r="F1675" i="1" s="1"/>
  <c r="E1674" i="1"/>
  <c r="F1674" i="1" s="1"/>
  <c r="E1673" i="1"/>
  <c r="F1673" i="1" s="1"/>
  <c r="E1672" i="1"/>
  <c r="F1672" i="1" s="1"/>
  <c r="E1671" i="1"/>
  <c r="F1671" i="1" s="1"/>
  <c r="E1670" i="1"/>
  <c r="F1670" i="1" s="1"/>
  <c r="E1669" i="1"/>
  <c r="F1669" i="1" s="1"/>
  <c r="E1668" i="1"/>
  <c r="F1668" i="1" s="1"/>
  <c r="E1667" i="1"/>
  <c r="F1667" i="1" s="1"/>
  <c r="E1666" i="1"/>
  <c r="F1666" i="1" s="1"/>
  <c r="E1665" i="1"/>
  <c r="F1665" i="1" s="1"/>
  <c r="E1664" i="1"/>
  <c r="F1664" i="1" s="1"/>
  <c r="E1663" i="1"/>
  <c r="F1663" i="1" s="1"/>
  <c r="E1662" i="1"/>
  <c r="F1662" i="1" s="1"/>
  <c r="E1661" i="1"/>
  <c r="F1661" i="1" s="1"/>
  <c r="E1660" i="1"/>
  <c r="F1660" i="1" s="1"/>
  <c r="E1659" i="1"/>
  <c r="F1659" i="1" s="1"/>
  <c r="E1658" i="1"/>
  <c r="F1658" i="1" s="1"/>
  <c r="E1657" i="1"/>
  <c r="F1657" i="1" s="1"/>
  <c r="E1656" i="1"/>
  <c r="F1656" i="1" s="1"/>
  <c r="E1655" i="1"/>
  <c r="F1655" i="1" s="1"/>
  <c r="E1654" i="1"/>
  <c r="F1654" i="1" s="1"/>
  <c r="E1653" i="1"/>
  <c r="F1653" i="1" s="1"/>
  <c r="E1652" i="1"/>
  <c r="F1652" i="1" s="1"/>
  <c r="E1651" i="1"/>
  <c r="F1651" i="1" s="1"/>
  <c r="E1650" i="1"/>
  <c r="F1650" i="1" s="1"/>
  <c r="E1649" i="1"/>
  <c r="F1649" i="1" s="1"/>
  <c r="E1648" i="1"/>
  <c r="F1648" i="1" s="1"/>
  <c r="E1647" i="1"/>
  <c r="F1647" i="1" s="1"/>
  <c r="E1646" i="1"/>
  <c r="F1646" i="1" s="1"/>
  <c r="E1645" i="1"/>
  <c r="F1645" i="1" s="1"/>
  <c r="E1644" i="1"/>
  <c r="F1644" i="1" s="1"/>
  <c r="E1643" i="1"/>
  <c r="F1643" i="1" s="1"/>
  <c r="E1642" i="1"/>
  <c r="F1642" i="1" s="1"/>
  <c r="E1641" i="1"/>
  <c r="F1641" i="1" s="1"/>
  <c r="E1640" i="1"/>
  <c r="F1640" i="1" s="1"/>
  <c r="E1639" i="1"/>
  <c r="F1639" i="1" s="1"/>
  <c r="E1638" i="1"/>
  <c r="F1638" i="1" s="1"/>
  <c r="E1637" i="1"/>
  <c r="F1637" i="1" s="1"/>
  <c r="E1636" i="1"/>
  <c r="F1636" i="1" s="1"/>
  <c r="E1635" i="1"/>
  <c r="F1635" i="1" s="1"/>
  <c r="E1634" i="1"/>
  <c r="F1634" i="1" s="1"/>
  <c r="E1633" i="1"/>
  <c r="F1633" i="1" s="1"/>
  <c r="E1632" i="1"/>
  <c r="F1632" i="1" s="1"/>
  <c r="E1631" i="1"/>
  <c r="F1631" i="1" s="1"/>
  <c r="E1630" i="1"/>
  <c r="F1630" i="1" s="1"/>
  <c r="E1629" i="1"/>
  <c r="F1629" i="1" s="1"/>
  <c r="E1628" i="1"/>
  <c r="F1628" i="1" s="1"/>
  <c r="E1627" i="1"/>
  <c r="F1627" i="1" s="1"/>
  <c r="E1626" i="1"/>
  <c r="F1626" i="1" s="1"/>
  <c r="E1625" i="1"/>
  <c r="F1625" i="1" s="1"/>
  <c r="E1624" i="1"/>
  <c r="F1624" i="1" s="1"/>
  <c r="E1623" i="1"/>
  <c r="F1623" i="1" s="1"/>
  <c r="E1622" i="1"/>
  <c r="F1622" i="1" s="1"/>
  <c r="E1621" i="1"/>
  <c r="F1621" i="1" s="1"/>
  <c r="E1620" i="1"/>
  <c r="F1620" i="1" s="1"/>
  <c r="E1619" i="1"/>
  <c r="F1619" i="1" s="1"/>
  <c r="E1618" i="1"/>
  <c r="F1618" i="1" s="1"/>
  <c r="E1617" i="1"/>
  <c r="F1617" i="1" s="1"/>
  <c r="E1616" i="1"/>
  <c r="F1616" i="1" s="1"/>
  <c r="E1615" i="1"/>
  <c r="F1615" i="1" s="1"/>
  <c r="E1614" i="1"/>
  <c r="F1614" i="1" s="1"/>
  <c r="E1613" i="1"/>
  <c r="F1613" i="1" s="1"/>
  <c r="E1612" i="1"/>
  <c r="F1612" i="1" s="1"/>
  <c r="E1611" i="1"/>
  <c r="F1611" i="1" s="1"/>
  <c r="E1610" i="1"/>
  <c r="F1610" i="1" s="1"/>
  <c r="E1609" i="1"/>
  <c r="F1609" i="1" s="1"/>
  <c r="E1608" i="1"/>
  <c r="F1608" i="1" s="1"/>
  <c r="E1607" i="1"/>
  <c r="F1607" i="1" s="1"/>
  <c r="E1606" i="1"/>
  <c r="F1606" i="1" s="1"/>
  <c r="E1605" i="1"/>
  <c r="F1605" i="1" s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F1599" i="1" s="1"/>
  <c r="E1598" i="1"/>
  <c r="F1598" i="1" s="1"/>
  <c r="E1597" i="1"/>
  <c r="F1597" i="1" s="1"/>
  <c r="E1596" i="1"/>
  <c r="F1596" i="1" s="1"/>
  <c r="E1595" i="1"/>
  <c r="F1595" i="1" s="1"/>
  <c r="E1594" i="1"/>
  <c r="F1594" i="1" s="1"/>
  <c r="E1593" i="1"/>
  <c r="F1593" i="1" s="1"/>
  <c r="E1592" i="1"/>
  <c r="F1592" i="1" s="1"/>
  <c r="E1591" i="1"/>
  <c r="F1591" i="1" s="1"/>
  <c r="E1590" i="1"/>
  <c r="F1590" i="1" s="1"/>
  <c r="E1589" i="1"/>
  <c r="F1589" i="1" s="1"/>
  <c r="E1588" i="1"/>
  <c r="F1588" i="1" s="1"/>
  <c r="E1587" i="1"/>
  <c r="F1587" i="1" s="1"/>
  <c r="E1586" i="1"/>
  <c r="F1586" i="1" s="1"/>
  <c r="E1585" i="1"/>
  <c r="F1585" i="1" s="1"/>
  <c r="E1584" i="1"/>
  <c r="F1584" i="1" s="1"/>
  <c r="E1583" i="1"/>
  <c r="F1583" i="1" s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F1577" i="1" s="1"/>
  <c r="E1576" i="1"/>
  <c r="F1576" i="1" s="1"/>
  <c r="E1575" i="1"/>
  <c r="F1575" i="1" s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E1565" i="1"/>
  <c r="F1565" i="1" s="1"/>
  <c r="E1564" i="1"/>
  <c r="F1564" i="1" s="1"/>
  <c r="E1563" i="1"/>
  <c r="F1563" i="1" s="1"/>
  <c r="E1562" i="1"/>
  <c r="F1562" i="1" s="1"/>
  <c r="E1561" i="1"/>
  <c r="F1561" i="1" s="1"/>
  <c r="E1560" i="1"/>
  <c r="F1560" i="1" s="1"/>
  <c r="E1559" i="1"/>
  <c r="F1559" i="1" s="1"/>
  <c r="E1558" i="1"/>
  <c r="F1558" i="1" s="1"/>
  <c r="E1557" i="1"/>
  <c r="F1557" i="1" s="1"/>
  <c r="E1556" i="1"/>
  <c r="F1556" i="1" s="1"/>
  <c r="E1555" i="1"/>
  <c r="F1555" i="1" s="1"/>
  <c r="E1554" i="1"/>
  <c r="F1554" i="1" s="1"/>
  <c r="E1553" i="1"/>
  <c r="F1553" i="1" s="1"/>
  <c r="E1552" i="1"/>
  <c r="F1552" i="1" s="1"/>
  <c r="E1551" i="1"/>
  <c r="F1551" i="1" s="1"/>
  <c r="E1550" i="1"/>
  <c r="F1550" i="1" s="1"/>
  <c r="E1549" i="1"/>
  <c r="F1549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E1542" i="1"/>
  <c r="F1542" i="1" s="1"/>
  <c r="E1541" i="1"/>
  <c r="F1541" i="1" s="1"/>
  <c r="E1540" i="1"/>
  <c r="F1540" i="1" s="1"/>
  <c r="E1539" i="1"/>
  <c r="F1539" i="1" s="1"/>
  <c r="E1538" i="1"/>
  <c r="F1538" i="1" s="1"/>
  <c r="E1537" i="1"/>
  <c r="F1537" i="1" s="1"/>
  <c r="E1536" i="1"/>
  <c r="F1536" i="1" s="1"/>
  <c r="E1535" i="1"/>
  <c r="F1535" i="1" s="1"/>
  <c r="E1534" i="1"/>
  <c r="F1534" i="1" s="1"/>
  <c r="E1533" i="1"/>
  <c r="F1533" i="1" s="1"/>
  <c r="E1532" i="1"/>
  <c r="F1532" i="1" s="1"/>
  <c r="E1531" i="1"/>
  <c r="F1531" i="1" s="1"/>
  <c r="E1530" i="1"/>
  <c r="F1530" i="1" s="1"/>
  <c r="E1529" i="1"/>
  <c r="F1529" i="1" s="1"/>
  <c r="E1528" i="1"/>
  <c r="F1528" i="1" s="1"/>
  <c r="E1527" i="1"/>
  <c r="F1527" i="1" s="1"/>
  <c r="E1526" i="1"/>
  <c r="F1526" i="1" s="1"/>
  <c r="E1525" i="1"/>
  <c r="F1525" i="1" s="1"/>
  <c r="E1524" i="1"/>
  <c r="F1524" i="1" s="1"/>
  <c r="E1523" i="1"/>
  <c r="F1523" i="1" s="1"/>
  <c r="E1522" i="1"/>
  <c r="F1522" i="1" s="1"/>
  <c r="E1521" i="1"/>
  <c r="F1521" i="1" s="1"/>
  <c r="E1520" i="1"/>
  <c r="F1520" i="1" s="1"/>
  <c r="E1519" i="1"/>
  <c r="F1519" i="1" s="1"/>
  <c r="E1518" i="1"/>
  <c r="F1518" i="1" s="1"/>
  <c r="E1517" i="1"/>
  <c r="F1517" i="1" s="1"/>
  <c r="E1516" i="1"/>
  <c r="F1516" i="1" s="1"/>
  <c r="E1515" i="1"/>
  <c r="F1515" i="1" s="1"/>
  <c r="E1514" i="1"/>
  <c r="F1514" i="1" s="1"/>
  <c r="E1513" i="1"/>
  <c r="F1513" i="1" s="1"/>
  <c r="E1512" i="1"/>
  <c r="F1512" i="1" s="1"/>
  <c r="E1511" i="1"/>
  <c r="F1511" i="1" s="1"/>
  <c r="E1510" i="1"/>
  <c r="F1510" i="1" s="1"/>
  <c r="E1509" i="1"/>
  <c r="F1509" i="1" s="1"/>
  <c r="E1508" i="1"/>
  <c r="F1508" i="1" s="1"/>
  <c r="E1507" i="1"/>
  <c r="F1507" i="1" s="1"/>
  <c r="E1506" i="1"/>
  <c r="F1506" i="1" s="1"/>
  <c r="E1505" i="1"/>
  <c r="F1505" i="1" s="1"/>
  <c r="E1504" i="1"/>
  <c r="F1504" i="1" s="1"/>
  <c r="E1503" i="1"/>
  <c r="F1503" i="1" s="1"/>
  <c r="E1502" i="1"/>
  <c r="F1502" i="1" s="1"/>
  <c r="E1501" i="1"/>
  <c r="F1501" i="1" s="1"/>
  <c r="E1500" i="1"/>
  <c r="F1500" i="1" s="1"/>
  <c r="E1499" i="1"/>
  <c r="F1499" i="1" s="1"/>
  <c r="E1498" i="1"/>
  <c r="F1498" i="1" s="1"/>
  <c r="E1497" i="1"/>
  <c r="F1497" i="1" s="1"/>
  <c r="E1496" i="1"/>
  <c r="F1496" i="1" s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F1489" i="1" s="1"/>
  <c r="E1488" i="1"/>
  <c r="F1488" i="1" s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F1482" i="1" s="1"/>
  <c r="E1481" i="1"/>
  <c r="F1481" i="1" s="1"/>
  <c r="E1480" i="1"/>
  <c r="F1480" i="1" s="1"/>
  <c r="E1479" i="1"/>
  <c r="F1479" i="1" s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E1470" i="1"/>
  <c r="F1470" i="1" s="1"/>
  <c r="E1469" i="1"/>
  <c r="F1469" i="1" s="1"/>
  <c r="E1468" i="1"/>
  <c r="F1468" i="1" s="1"/>
  <c r="E1467" i="1"/>
  <c r="F1467" i="1" s="1"/>
  <c r="E1466" i="1"/>
  <c r="F1466" i="1" s="1"/>
  <c r="E1465" i="1"/>
  <c r="F1465" i="1" s="1"/>
  <c r="E1464" i="1"/>
  <c r="F1464" i="1" s="1"/>
  <c r="E1463" i="1"/>
  <c r="F1463" i="1" s="1"/>
  <c r="E1462" i="1"/>
  <c r="F1462" i="1" s="1"/>
  <c r="E1461" i="1"/>
  <c r="F1461" i="1" s="1"/>
  <c r="E1460" i="1"/>
  <c r="F1460" i="1" s="1"/>
  <c r="E1459" i="1"/>
  <c r="F1459" i="1" s="1"/>
  <c r="E1458" i="1"/>
  <c r="F1458" i="1" s="1"/>
  <c r="E1457" i="1"/>
  <c r="F1457" i="1" s="1"/>
  <c r="E1456" i="1"/>
  <c r="F1456" i="1" s="1"/>
  <c r="E1455" i="1"/>
  <c r="F1455" i="1" s="1"/>
  <c r="E1454" i="1"/>
  <c r="F1454" i="1" s="1"/>
  <c r="E1453" i="1"/>
  <c r="F1453" i="1" s="1"/>
  <c r="E1452" i="1"/>
  <c r="F1452" i="1" s="1"/>
  <c r="E1451" i="1"/>
  <c r="F1451" i="1" s="1"/>
  <c r="E1450" i="1"/>
  <c r="F1450" i="1" s="1"/>
  <c r="E1449" i="1"/>
  <c r="F1449" i="1" s="1"/>
  <c r="E1448" i="1"/>
  <c r="F1448" i="1" s="1"/>
  <c r="E1447" i="1"/>
  <c r="F1447" i="1" s="1"/>
  <c r="E1446" i="1"/>
  <c r="F1446" i="1" s="1"/>
  <c r="E1445" i="1"/>
  <c r="F1445" i="1" s="1"/>
  <c r="E1444" i="1"/>
  <c r="F1444" i="1" s="1"/>
  <c r="E1443" i="1"/>
  <c r="F1443" i="1" s="1"/>
  <c r="E1442" i="1"/>
  <c r="F1442" i="1" s="1"/>
  <c r="E1441" i="1"/>
  <c r="F1441" i="1" s="1"/>
  <c r="E1440" i="1"/>
  <c r="F1440" i="1" s="1"/>
  <c r="E1439" i="1"/>
  <c r="F1439" i="1" s="1"/>
  <c r="E1438" i="1"/>
  <c r="F1438" i="1" s="1"/>
  <c r="E1437" i="1"/>
  <c r="F1437" i="1" s="1"/>
  <c r="E1436" i="1"/>
  <c r="F1436" i="1" s="1"/>
  <c r="E1435" i="1"/>
  <c r="F1435" i="1" s="1"/>
  <c r="E1434" i="1"/>
  <c r="F1434" i="1" s="1"/>
  <c r="E1433" i="1"/>
  <c r="F1433" i="1" s="1"/>
  <c r="E1432" i="1"/>
  <c r="F1432" i="1" s="1"/>
  <c r="E1431" i="1"/>
  <c r="F1431" i="1" s="1"/>
  <c r="E1430" i="1"/>
  <c r="F1430" i="1" s="1"/>
  <c r="E1429" i="1"/>
  <c r="F1429" i="1" s="1"/>
  <c r="E1428" i="1"/>
  <c r="F1428" i="1" s="1"/>
  <c r="E1427" i="1"/>
  <c r="F1427" i="1" s="1"/>
  <c r="E1426" i="1"/>
  <c r="F1426" i="1" s="1"/>
  <c r="E1425" i="1"/>
  <c r="F1425" i="1" s="1"/>
  <c r="E1424" i="1"/>
  <c r="F1424" i="1" s="1"/>
  <c r="E1423" i="1"/>
  <c r="F1423" i="1" s="1"/>
  <c r="E1422" i="1"/>
  <c r="F1422" i="1" s="1"/>
  <c r="E1421" i="1"/>
  <c r="F1421" i="1" s="1"/>
  <c r="E1420" i="1"/>
  <c r="F1420" i="1" s="1"/>
  <c r="E1419" i="1"/>
  <c r="F1419" i="1" s="1"/>
  <c r="E1418" i="1"/>
  <c r="F1418" i="1" s="1"/>
  <c r="E1417" i="1"/>
  <c r="F1417" i="1" s="1"/>
  <c r="E1416" i="1"/>
  <c r="F1416" i="1" s="1"/>
  <c r="E1415" i="1"/>
  <c r="F1415" i="1" s="1"/>
  <c r="E1414" i="1"/>
  <c r="F1414" i="1" s="1"/>
  <c r="E1413" i="1"/>
  <c r="F1413" i="1" s="1"/>
  <c r="E1412" i="1"/>
  <c r="F1412" i="1" s="1"/>
  <c r="E1411" i="1"/>
  <c r="F1411" i="1" s="1"/>
  <c r="E1410" i="1"/>
  <c r="F1410" i="1" s="1"/>
  <c r="E1409" i="1"/>
  <c r="F1409" i="1" s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E1401" i="1"/>
  <c r="F1401" i="1" s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F1389" i="1" s="1"/>
  <c r="E1388" i="1"/>
  <c r="F1388" i="1" s="1"/>
  <c r="E1387" i="1"/>
  <c r="F1387" i="1" s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F1378" i="1" s="1"/>
  <c r="E1377" i="1"/>
  <c r="F1377" i="1" s="1"/>
  <c r="E1376" i="1"/>
  <c r="F1376" i="1" s="1"/>
  <c r="E1375" i="1"/>
  <c r="F1375" i="1" s="1"/>
  <c r="E1374" i="1"/>
  <c r="F1374" i="1" s="1"/>
  <c r="E1373" i="1"/>
  <c r="F1373" i="1" s="1"/>
  <c r="E1372" i="1"/>
  <c r="F1372" i="1" s="1"/>
  <c r="E1371" i="1"/>
  <c r="F1371" i="1" s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F1365" i="1" s="1"/>
  <c r="E1364" i="1"/>
  <c r="F1364" i="1" s="1"/>
  <c r="E1363" i="1"/>
  <c r="F1363" i="1" s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F1356" i="1" s="1"/>
  <c r="E1355" i="1"/>
  <c r="F1355" i="1" s="1"/>
  <c r="E1354" i="1"/>
  <c r="F1354" i="1" s="1"/>
  <c r="E1353" i="1"/>
  <c r="F1353" i="1" s="1"/>
  <c r="E1352" i="1"/>
  <c r="F1352" i="1" s="1"/>
  <c r="E1351" i="1"/>
  <c r="F1351" i="1" s="1"/>
  <c r="E1350" i="1"/>
  <c r="F1350" i="1" s="1"/>
  <c r="E1349" i="1"/>
  <c r="F1349" i="1" s="1"/>
  <c r="E1348" i="1"/>
  <c r="F1348" i="1" s="1"/>
  <c r="E1347" i="1"/>
  <c r="F1347" i="1" s="1"/>
  <c r="E1346" i="1"/>
  <c r="F1346" i="1" s="1"/>
  <c r="E1345" i="1"/>
  <c r="F1345" i="1" s="1"/>
  <c r="E1344" i="1"/>
  <c r="F1344" i="1" s="1"/>
  <c r="E1343" i="1"/>
  <c r="F1343" i="1" s="1"/>
  <c r="E1342" i="1"/>
  <c r="F1342" i="1" s="1"/>
  <c r="E1341" i="1"/>
  <c r="F1341" i="1" s="1"/>
  <c r="E1340" i="1"/>
  <c r="F1340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F1334" i="1" s="1"/>
  <c r="E1333" i="1"/>
  <c r="F1333" i="1" s="1"/>
  <c r="E1332" i="1"/>
  <c r="F1332" i="1" s="1"/>
  <c r="E1331" i="1"/>
  <c r="F1331" i="1" s="1"/>
  <c r="E1330" i="1"/>
  <c r="F1330" i="1" s="1"/>
  <c r="E1329" i="1"/>
  <c r="F1329" i="1" s="1"/>
  <c r="E1328" i="1"/>
  <c r="F1328" i="1" s="1"/>
  <c r="E1327" i="1"/>
  <c r="F1327" i="1" s="1"/>
  <c r="E1326" i="1"/>
  <c r="F1326" i="1" s="1"/>
  <c r="E1325" i="1"/>
  <c r="F1325" i="1" s="1"/>
  <c r="E1324" i="1"/>
  <c r="F1324" i="1" s="1"/>
  <c r="E1323" i="1"/>
  <c r="F1323" i="1" s="1"/>
  <c r="E1322" i="1"/>
  <c r="F1322" i="1" s="1"/>
  <c r="E1321" i="1"/>
  <c r="F1321" i="1" s="1"/>
  <c r="E1320" i="1"/>
  <c r="F1320" i="1" s="1"/>
  <c r="E1319" i="1"/>
  <c r="F1319" i="1" s="1"/>
  <c r="E1318" i="1"/>
  <c r="F1318" i="1" s="1"/>
  <c r="E1317" i="1"/>
  <c r="F1317" i="1" s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1" i="1"/>
  <c r="F1291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1181" i="1"/>
  <c r="F1181" i="1" s="1"/>
  <c r="E1180" i="1"/>
  <c r="F1180" i="1" s="1"/>
  <c r="E1179" i="1"/>
  <c r="F1179" i="1" s="1"/>
  <c r="E1178" i="1"/>
  <c r="F1178" i="1" s="1"/>
  <c r="E1177" i="1"/>
  <c r="F1177" i="1" s="1"/>
  <c r="E1176" i="1"/>
  <c r="F1176" i="1" s="1"/>
  <c r="E1175" i="1"/>
  <c r="F1175" i="1" s="1"/>
  <c r="E1174" i="1"/>
  <c r="F1174" i="1" s="1"/>
  <c r="E1173" i="1"/>
  <c r="F1173" i="1" s="1"/>
  <c r="E1172" i="1"/>
  <c r="F1172" i="1" s="1"/>
  <c r="E1171" i="1"/>
  <c r="F1171" i="1" s="1"/>
  <c r="E1170" i="1"/>
  <c r="F1170" i="1" s="1"/>
  <c r="E1169" i="1"/>
  <c r="F1169" i="1" s="1"/>
  <c r="E1168" i="1"/>
  <c r="F1168" i="1" s="1"/>
  <c r="E1167" i="1"/>
  <c r="F1167" i="1" s="1"/>
  <c r="E1166" i="1"/>
  <c r="F1166" i="1" s="1"/>
  <c r="E1165" i="1"/>
  <c r="F1165" i="1" s="1"/>
  <c r="E1164" i="1"/>
  <c r="F1164" i="1" s="1"/>
  <c r="E1163" i="1"/>
  <c r="F1163" i="1" s="1"/>
  <c r="E1162" i="1"/>
  <c r="F1162" i="1" s="1"/>
  <c r="E1161" i="1"/>
  <c r="F1161" i="1" s="1"/>
  <c r="E1160" i="1"/>
  <c r="F1160" i="1" s="1"/>
  <c r="E1159" i="1"/>
  <c r="F1159" i="1" s="1"/>
  <c r="E1158" i="1"/>
  <c r="F1158" i="1" s="1"/>
  <c r="E1157" i="1"/>
  <c r="F1157" i="1" s="1"/>
  <c r="E1156" i="1"/>
  <c r="F1156" i="1" s="1"/>
  <c r="E1155" i="1"/>
  <c r="F1155" i="1" s="1"/>
  <c r="E1154" i="1"/>
  <c r="F1154" i="1" s="1"/>
  <c r="E1153" i="1"/>
  <c r="F1153" i="1" s="1"/>
  <c r="E1152" i="1"/>
  <c r="F1152" i="1" s="1"/>
  <c r="E1151" i="1"/>
  <c r="F1151" i="1" s="1"/>
  <c r="E1150" i="1"/>
  <c r="F1150" i="1" s="1"/>
  <c r="E1149" i="1"/>
  <c r="F1149" i="1" s="1"/>
  <c r="E1148" i="1"/>
  <c r="F1148" i="1" s="1"/>
  <c r="E1147" i="1"/>
  <c r="F1147" i="1" s="1"/>
  <c r="E1146" i="1"/>
  <c r="F1146" i="1" s="1"/>
  <c r="E1145" i="1"/>
  <c r="F1145" i="1" s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F1133" i="1" s="1"/>
  <c r="E1132" i="1"/>
  <c r="F1132" i="1" s="1"/>
  <c r="E1131" i="1"/>
  <c r="F1131" i="1" s="1"/>
  <c r="E1130" i="1"/>
  <c r="F1130" i="1" s="1"/>
  <c r="E1129" i="1"/>
  <c r="F1129" i="1" s="1"/>
  <c r="E1128" i="1"/>
  <c r="F1128" i="1" s="1"/>
  <c r="E1127" i="1"/>
  <c r="F1127" i="1" s="1"/>
  <c r="E1126" i="1"/>
  <c r="F1126" i="1" s="1"/>
  <c r="E1125" i="1"/>
  <c r="F1125" i="1" s="1"/>
  <c r="E1124" i="1"/>
  <c r="F1124" i="1" s="1"/>
  <c r="E1123" i="1"/>
  <c r="F1123" i="1" s="1"/>
  <c r="E1122" i="1"/>
  <c r="F1122" i="1" s="1"/>
  <c r="E1121" i="1"/>
  <c r="F1121" i="1" s="1"/>
  <c r="E1120" i="1"/>
  <c r="F1120" i="1" s="1"/>
  <c r="E1119" i="1"/>
  <c r="F1119" i="1" s="1"/>
  <c r="E1118" i="1"/>
  <c r="F1118" i="1" s="1"/>
  <c r="E1117" i="1"/>
  <c r="F1117" i="1" s="1"/>
  <c r="E1116" i="1"/>
  <c r="F1116" i="1" s="1"/>
  <c r="E1115" i="1"/>
  <c r="F1115" i="1" s="1"/>
  <c r="E1114" i="1"/>
  <c r="F1114" i="1" s="1"/>
  <c r="E1113" i="1"/>
  <c r="F1113" i="1" s="1"/>
  <c r="E1112" i="1"/>
  <c r="F1112" i="1" s="1"/>
  <c r="E1111" i="1"/>
  <c r="F1111" i="1" s="1"/>
  <c r="E1110" i="1"/>
  <c r="F1110" i="1" s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E1097" i="1"/>
  <c r="F1097" i="1" s="1"/>
  <c r="E1096" i="1"/>
  <c r="F1096" i="1" s="1"/>
  <c r="E1095" i="1"/>
  <c r="F1095" i="1" s="1"/>
  <c r="E1094" i="1"/>
  <c r="F1094" i="1" s="1"/>
  <c r="E1093" i="1"/>
  <c r="F1093" i="1" s="1"/>
  <c r="E1092" i="1"/>
  <c r="F1092" i="1" s="1"/>
  <c r="E1091" i="1"/>
  <c r="F1091" i="1" s="1"/>
  <c r="E1090" i="1"/>
  <c r="F1090" i="1" s="1"/>
  <c r="E1089" i="1"/>
  <c r="F1089" i="1" s="1"/>
  <c r="E1088" i="1"/>
  <c r="F1088" i="1" s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E1070" i="1"/>
  <c r="F1070" i="1" s="1"/>
  <c r="E1069" i="1"/>
  <c r="F1069" i="1" s="1"/>
  <c r="E1068" i="1"/>
  <c r="F1068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E1040" i="1"/>
  <c r="F1040" i="1" s="1"/>
  <c r="E1039" i="1"/>
  <c r="F1039" i="1" s="1"/>
  <c r="E1038" i="1"/>
  <c r="F1038" i="1" s="1"/>
  <c r="E1037" i="1"/>
  <c r="F1037" i="1" s="1"/>
  <c r="E1036" i="1"/>
  <c r="F1036" i="1" s="1"/>
  <c r="E1035" i="1"/>
  <c r="F1035" i="1" s="1"/>
  <c r="E1034" i="1"/>
  <c r="F1034" i="1" s="1"/>
  <c r="E1033" i="1"/>
  <c r="F1033" i="1" s="1"/>
  <c r="E1032" i="1"/>
  <c r="F1032" i="1" s="1"/>
  <c r="E1031" i="1"/>
  <c r="F1031" i="1" s="1"/>
  <c r="E1030" i="1"/>
  <c r="F1030" i="1" s="1"/>
  <c r="E1029" i="1"/>
  <c r="F1029" i="1" s="1"/>
  <c r="E1028" i="1"/>
  <c r="F1028" i="1" s="1"/>
  <c r="E1027" i="1"/>
  <c r="F1027" i="1" s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E1015" i="1"/>
  <c r="F1015" i="1" s="1"/>
  <c r="E1014" i="1"/>
  <c r="F1014" i="1" s="1"/>
  <c r="E1013" i="1"/>
  <c r="F1013" i="1" s="1"/>
  <c r="E1012" i="1"/>
  <c r="F1012" i="1" s="1"/>
  <c r="E1011" i="1"/>
  <c r="F1011" i="1" s="1"/>
  <c r="E1010" i="1"/>
  <c r="F1010" i="1" s="1"/>
  <c r="E1009" i="1"/>
  <c r="F1009" i="1" s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E1000" i="1"/>
  <c r="F1000" i="1" s="1"/>
  <c r="E999" i="1"/>
  <c r="F999" i="1" s="1"/>
  <c r="E998" i="1"/>
  <c r="F998" i="1" s="1"/>
  <c r="E997" i="1"/>
  <c r="F997" i="1" s="1"/>
  <c r="E996" i="1"/>
  <c r="F996" i="1" s="1"/>
  <c r="E995" i="1"/>
  <c r="F995" i="1" s="1"/>
  <c r="E994" i="1"/>
  <c r="F994" i="1" s="1"/>
  <c r="E993" i="1"/>
  <c r="F993" i="1" s="1"/>
  <c r="E992" i="1"/>
  <c r="F992" i="1" s="1"/>
  <c r="E991" i="1"/>
  <c r="F991" i="1" s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E980" i="1"/>
  <c r="F980" i="1" s="1"/>
  <c r="E979" i="1"/>
  <c r="F979" i="1" s="1"/>
  <c r="E978" i="1"/>
  <c r="F978" i="1" s="1"/>
  <c r="E977" i="1"/>
  <c r="F977" i="1" s="1"/>
  <c r="E976" i="1"/>
  <c r="F976" i="1" s="1"/>
  <c r="E975" i="1"/>
  <c r="F975" i="1" s="1"/>
  <c r="E974" i="1"/>
  <c r="F974" i="1" s="1"/>
  <c r="E973" i="1"/>
  <c r="F973" i="1" s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F960" i="1" s="1"/>
  <c r="E959" i="1"/>
  <c r="F959" i="1" s="1"/>
  <c r="E958" i="1"/>
  <c r="F958" i="1" s="1"/>
  <c r="E957" i="1"/>
  <c r="F957" i="1" s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F946" i="1" s="1"/>
  <c r="E945" i="1"/>
  <c r="F945" i="1" s="1"/>
  <c r="E944" i="1"/>
  <c r="F944" i="1" s="1"/>
  <c r="E943" i="1"/>
  <c r="F943" i="1" s="1"/>
  <c r="E942" i="1"/>
  <c r="F942" i="1" s="1"/>
  <c r="E941" i="1"/>
  <c r="F941" i="1" s="1"/>
  <c r="E940" i="1"/>
  <c r="F940" i="1" s="1"/>
  <c r="E939" i="1"/>
  <c r="F939" i="1" s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F924" i="1" s="1"/>
  <c r="E923" i="1"/>
  <c r="F923" i="1" s="1"/>
  <c r="E922" i="1"/>
  <c r="F922" i="1" s="1"/>
  <c r="E921" i="1"/>
  <c r="F921" i="1" s="1"/>
  <c r="E920" i="1"/>
  <c r="F920" i="1" s="1"/>
  <c r="E919" i="1"/>
  <c r="F919" i="1" s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E910" i="1"/>
  <c r="F910" i="1" s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F896" i="1" s="1"/>
  <c r="E895" i="1"/>
  <c r="F895" i="1" s="1"/>
  <c r="E894" i="1"/>
  <c r="F894" i="1" s="1"/>
  <c r="E893" i="1"/>
  <c r="F893" i="1" s="1"/>
  <c r="E892" i="1"/>
  <c r="F892" i="1" s="1"/>
  <c r="E891" i="1"/>
  <c r="F891" i="1" s="1"/>
  <c r="E890" i="1"/>
  <c r="F890" i="1" s="1"/>
  <c r="E889" i="1"/>
  <c r="F889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F879" i="1" s="1"/>
  <c r="E878" i="1"/>
  <c r="F878" i="1" s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F869" i="1" s="1"/>
  <c r="E868" i="1"/>
  <c r="F868" i="1" s="1"/>
  <c r="E867" i="1"/>
  <c r="F867" i="1" s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F861" i="1" s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F851" i="1" s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F845" i="1" s="1"/>
  <c r="E844" i="1"/>
  <c r="F844" i="1" s="1"/>
  <c r="E843" i="1"/>
  <c r="F843" i="1" s="1"/>
  <c r="E842" i="1"/>
  <c r="F842" i="1" s="1"/>
  <c r="E841" i="1"/>
  <c r="F841" i="1" s="1"/>
  <c r="E840" i="1"/>
  <c r="F840" i="1" s="1"/>
  <c r="E839" i="1"/>
  <c r="F839" i="1" s="1"/>
  <c r="E838" i="1"/>
  <c r="F838" i="1" s="1"/>
  <c r="E837" i="1"/>
  <c r="F837" i="1" s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F828" i="1" s="1"/>
  <c r="E827" i="1"/>
  <c r="F827" i="1" s="1"/>
  <c r="E826" i="1"/>
  <c r="F826" i="1" s="1"/>
  <c r="E825" i="1"/>
  <c r="F825" i="1" s="1"/>
  <c r="E824" i="1"/>
  <c r="F824" i="1" s="1"/>
  <c r="E823" i="1"/>
  <c r="F823" i="1" s="1"/>
  <c r="E822" i="1"/>
  <c r="F822" i="1" s="1"/>
  <c r="E821" i="1"/>
  <c r="F821" i="1" s="1"/>
  <c r="E820" i="1"/>
  <c r="F820" i="1" s="1"/>
  <c r="E819" i="1"/>
  <c r="F819" i="1" s="1"/>
  <c r="E818" i="1"/>
  <c r="F818" i="1" s="1"/>
  <c r="E817" i="1"/>
  <c r="F817" i="1" s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E803" i="1"/>
  <c r="F803" i="1" s="1"/>
  <c r="E802" i="1"/>
  <c r="F802" i="1" s="1"/>
  <c r="E801" i="1"/>
  <c r="F801" i="1" s="1"/>
  <c r="E800" i="1"/>
  <c r="F800" i="1" s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F791" i="1" s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F783" i="1" s="1"/>
  <c r="E782" i="1"/>
  <c r="F782" i="1" s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F774" i="1" s="1"/>
  <c r="E773" i="1"/>
  <c r="F773" i="1" s="1"/>
  <c r="E772" i="1"/>
  <c r="F772" i="1" s="1"/>
  <c r="E771" i="1"/>
  <c r="F771" i="1" s="1"/>
  <c r="E770" i="1"/>
  <c r="F770" i="1" s="1"/>
  <c r="E769" i="1"/>
  <c r="F769" i="1" s="1"/>
  <c r="E768" i="1"/>
  <c r="F768" i="1" s="1"/>
  <c r="E767" i="1"/>
  <c r="F767" i="1" s="1"/>
  <c r="E766" i="1"/>
  <c r="F766" i="1" s="1"/>
  <c r="E765" i="1"/>
  <c r="F765" i="1" s="1"/>
  <c r="E764" i="1"/>
  <c r="F764" i="1" s="1"/>
  <c r="E763" i="1"/>
  <c r="F763" i="1" s="1"/>
  <c r="E762" i="1"/>
  <c r="F762" i="1" s="1"/>
  <c r="E761" i="1"/>
  <c r="F761" i="1" s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F751" i="1" s="1"/>
  <c r="E750" i="1"/>
  <c r="F750" i="1" s="1"/>
  <c r="E749" i="1"/>
  <c r="F749" i="1" s="1"/>
  <c r="E748" i="1"/>
  <c r="F748" i="1" s="1"/>
  <c r="E747" i="1"/>
  <c r="F747" i="1" s="1"/>
  <c r="E746" i="1"/>
  <c r="F746" i="1" s="1"/>
  <c r="E745" i="1"/>
  <c r="F745" i="1" s="1"/>
  <c r="E744" i="1"/>
  <c r="F744" i="1" s="1"/>
  <c r="E743" i="1"/>
  <c r="F743" i="1" s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F732" i="1" s="1"/>
  <c r="E731" i="1"/>
  <c r="F731" i="1" s="1"/>
  <c r="E730" i="1"/>
  <c r="F730" i="1" s="1"/>
  <c r="E729" i="1"/>
  <c r="F729" i="1" s="1"/>
  <c r="E728" i="1"/>
  <c r="F728" i="1" s="1"/>
  <c r="E727" i="1"/>
  <c r="F727" i="1" s="1"/>
  <c r="E726" i="1"/>
  <c r="F726" i="1" s="1"/>
  <c r="E725" i="1"/>
  <c r="F725" i="1" s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F719" i="1" s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F713" i="1" s="1"/>
  <c r="E712" i="1"/>
  <c r="F712" i="1" s="1"/>
  <c r="E711" i="1"/>
  <c r="F711" i="1" s="1"/>
  <c r="E710" i="1"/>
  <c r="F710" i="1" s="1"/>
  <c r="E709" i="1"/>
  <c r="F709" i="1" s="1"/>
  <c r="E708" i="1"/>
  <c r="F708" i="1" s="1"/>
  <c r="E707" i="1"/>
  <c r="F707" i="1" s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F699" i="1" s="1"/>
  <c r="E698" i="1"/>
  <c r="F698" i="1" s="1"/>
  <c r="E697" i="1"/>
  <c r="F697" i="1" s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E690" i="1"/>
  <c r="F690" i="1" s="1"/>
  <c r="E689" i="1"/>
  <c r="F689" i="1" s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F674" i="1" s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F667" i="1" s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F658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F652" i="1" s="1"/>
  <c r="E651" i="1"/>
  <c r="F651" i="1" s="1"/>
  <c r="E650" i="1"/>
  <c r="F650" i="1" s="1"/>
  <c r="E649" i="1"/>
  <c r="F649" i="1" s="1"/>
  <c r="E648" i="1"/>
  <c r="F648" i="1" s="1"/>
  <c r="E647" i="1"/>
  <c r="F647" i="1" s="1"/>
  <c r="E646" i="1"/>
  <c r="F646" i="1" s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F639" i="1" s="1"/>
  <c r="E638" i="1"/>
  <c r="F638" i="1" s="1"/>
  <c r="E637" i="1"/>
  <c r="F637" i="1" s="1"/>
  <c r="E636" i="1"/>
  <c r="F636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F626" i="1" s="1"/>
  <c r="E625" i="1"/>
  <c r="F625" i="1" s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F619" i="1" s="1"/>
  <c r="E618" i="1"/>
  <c r="F618" i="1" s="1"/>
  <c r="E617" i="1"/>
  <c r="F617" i="1" s="1"/>
  <c r="E616" i="1"/>
  <c r="F616" i="1" s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E607" i="1"/>
  <c r="F607" i="1" s="1"/>
  <c r="E606" i="1"/>
  <c r="F606" i="1" s="1"/>
  <c r="E605" i="1"/>
  <c r="F605" i="1" s="1"/>
  <c r="E604" i="1"/>
  <c r="F604" i="1" s="1"/>
  <c r="E603" i="1"/>
  <c r="F603" i="1" s="1"/>
  <c r="E602" i="1"/>
  <c r="F602" i="1" s="1"/>
  <c r="E601" i="1"/>
  <c r="F601" i="1" s="1"/>
  <c r="E600" i="1"/>
  <c r="F600" i="1" s="1"/>
  <c r="E599" i="1"/>
  <c r="F599" i="1" s="1"/>
  <c r="E598" i="1"/>
  <c r="F598" i="1" s="1"/>
  <c r="E597" i="1"/>
  <c r="F597" i="1" s="1"/>
  <c r="E596" i="1"/>
  <c r="F596" i="1" s="1"/>
  <c r="E595" i="1"/>
  <c r="F595" i="1" s="1"/>
  <c r="E594" i="1"/>
  <c r="F594" i="1" s="1"/>
  <c r="E593" i="1"/>
  <c r="F593" i="1" s="1"/>
  <c r="E592" i="1"/>
  <c r="F592" i="1" s="1"/>
  <c r="E591" i="1"/>
  <c r="F591" i="1" s="1"/>
  <c r="E590" i="1"/>
  <c r="F590" i="1" s="1"/>
  <c r="E589" i="1"/>
  <c r="F589" i="1" s="1"/>
  <c r="E588" i="1"/>
  <c r="F588" i="1" s="1"/>
  <c r="E587" i="1"/>
  <c r="F587" i="1" s="1"/>
  <c r="E586" i="1"/>
  <c r="F586" i="1" s="1"/>
  <c r="E585" i="1"/>
  <c r="F585" i="1" s="1"/>
  <c r="E584" i="1"/>
  <c r="F584" i="1" s="1"/>
  <c r="E583" i="1"/>
  <c r="F583" i="1" s="1"/>
  <c r="E582" i="1"/>
  <c r="F582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F571" i="1" s="1"/>
  <c r="E570" i="1"/>
  <c r="F570" i="1" s="1"/>
  <c r="E569" i="1"/>
  <c r="F569" i="1" s="1"/>
  <c r="E568" i="1"/>
  <c r="F568" i="1" s="1"/>
  <c r="E567" i="1"/>
  <c r="F567" i="1" s="1"/>
  <c r="E566" i="1"/>
  <c r="F566" i="1" s="1"/>
  <c r="E565" i="1"/>
  <c r="F565" i="1" s="1"/>
  <c r="E564" i="1"/>
  <c r="F564" i="1" s="1"/>
  <c r="E563" i="1"/>
  <c r="F563" i="1" s="1"/>
  <c r="E562" i="1"/>
  <c r="F562" i="1" s="1"/>
  <c r="E561" i="1"/>
  <c r="F561" i="1" s="1"/>
  <c r="E560" i="1"/>
  <c r="F560" i="1" s="1"/>
  <c r="E559" i="1"/>
  <c r="F559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E552" i="1"/>
  <c r="F552" i="1" s="1"/>
  <c r="E551" i="1"/>
  <c r="F551" i="1" s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F545" i="1" s="1"/>
  <c r="E544" i="1"/>
  <c r="F544" i="1" s="1"/>
  <c r="E543" i="1"/>
  <c r="F543" i="1" s="1"/>
  <c r="E542" i="1"/>
  <c r="F542" i="1" s="1"/>
  <c r="E541" i="1"/>
  <c r="F541" i="1" s="1"/>
  <c r="E540" i="1"/>
  <c r="F540" i="1" s="1"/>
  <c r="E539" i="1"/>
  <c r="F539" i="1" s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F527" i="1" s="1"/>
  <c r="E526" i="1"/>
  <c r="F526" i="1" s="1"/>
  <c r="E525" i="1"/>
  <c r="F525" i="1" s="1"/>
  <c r="E524" i="1"/>
  <c r="F524" i="1" s="1"/>
  <c r="E523" i="1"/>
  <c r="F523" i="1" s="1"/>
  <c r="E522" i="1"/>
  <c r="F522" i="1" s="1"/>
  <c r="E521" i="1"/>
  <c r="F521" i="1" s="1"/>
  <c r="E520" i="1"/>
  <c r="F520" i="1" s="1"/>
  <c r="E519" i="1"/>
  <c r="F519" i="1" s="1"/>
  <c r="E518" i="1"/>
  <c r="F518" i="1" s="1"/>
  <c r="E517" i="1"/>
  <c r="F517" i="1" s="1"/>
  <c r="E516" i="1"/>
  <c r="F516" i="1" s="1"/>
  <c r="E515" i="1"/>
  <c r="F515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F497" i="1" s="1"/>
  <c r="E496" i="1"/>
  <c r="F496" i="1" s="1"/>
  <c r="E495" i="1"/>
  <c r="F495" i="1" s="1"/>
  <c r="E494" i="1"/>
  <c r="F494" i="1" s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F486" i="1" s="1"/>
  <c r="E485" i="1"/>
  <c r="F485" i="1" s="1"/>
  <c r="E484" i="1"/>
  <c r="F484" i="1" s="1"/>
  <c r="E483" i="1"/>
  <c r="F483" i="1" s="1"/>
  <c r="E482" i="1"/>
  <c r="F482" i="1" s="1"/>
  <c r="E481" i="1"/>
  <c r="F481" i="1" s="1"/>
  <c r="E480" i="1"/>
  <c r="F480" i="1" s="1"/>
  <c r="E479" i="1"/>
  <c r="F479" i="1" s="1"/>
  <c r="E478" i="1"/>
  <c r="F478" i="1" s="1"/>
  <c r="E477" i="1"/>
  <c r="F477" i="1" s="1"/>
  <c r="E476" i="1"/>
  <c r="F476" i="1" s="1"/>
  <c r="E475" i="1"/>
  <c r="F475" i="1" s="1"/>
  <c r="E4187" i="1"/>
  <c r="F4187" i="1" s="1"/>
  <c r="E4186" i="1"/>
  <c r="F4186" i="1" s="1"/>
  <c r="E474" i="1"/>
  <c r="F474" i="1" s="1"/>
  <c r="E473" i="1"/>
  <c r="F473" i="1" s="1"/>
  <c r="E472" i="1"/>
  <c r="F472" i="1" s="1"/>
  <c r="E471" i="1"/>
  <c r="F471" i="1" s="1"/>
  <c r="E470" i="1"/>
  <c r="F470" i="1" s="1"/>
  <c r="E469" i="1"/>
  <c r="F469" i="1" s="1"/>
  <c r="E468" i="1"/>
  <c r="F468" i="1" s="1"/>
  <c r="E467" i="1"/>
  <c r="F467" i="1" s="1"/>
  <c r="E466" i="1"/>
  <c r="F466" i="1" s="1"/>
  <c r="E465" i="1"/>
  <c r="F465" i="1" s="1"/>
  <c r="E464" i="1"/>
  <c r="F464" i="1" s="1"/>
  <c r="E463" i="1"/>
  <c r="F463" i="1" s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F453" i="1" s="1"/>
  <c r="E452" i="1"/>
  <c r="F452" i="1" s="1"/>
  <c r="E451" i="1"/>
  <c r="F451" i="1" s="1"/>
  <c r="E450" i="1"/>
  <c r="F450" i="1" s="1"/>
  <c r="E449" i="1"/>
  <c r="F449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F443" i="1" s="1"/>
  <c r="E442" i="1"/>
  <c r="F442" i="1" s="1"/>
  <c r="E441" i="1"/>
  <c r="F441" i="1" s="1"/>
  <c r="E440" i="1"/>
  <c r="F440" i="1" s="1"/>
  <c r="E439" i="1"/>
  <c r="F439" i="1" s="1"/>
  <c r="E438" i="1"/>
  <c r="F438" i="1" s="1"/>
  <c r="E437" i="1"/>
  <c r="F437" i="1" s="1"/>
  <c r="E436" i="1"/>
  <c r="F436" i="1" s="1"/>
  <c r="E435" i="1"/>
  <c r="F435" i="1" s="1"/>
  <c r="E434" i="1"/>
  <c r="F434" i="1" s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F427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F421" i="1" s="1"/>
  <c r="E420" i="1"/>
  <c r="F420" i="1" s="1"/>
  <c r="E419" i="1"/>
  <c r="F419" i="1" s="1"/>
  <c r="E418" i="1"/>
  <c r="F418" i="1" s="1"/>
  <c r="E417" i="1"/>
  <c r="F417" i="1" s="1"/>
  <c r="E416" i="1"/>
  <c r="F416" i="1" s="1"/>
  <c r="E415" i="1"/>
  <c r="F415" i="1" s="1"/>
  <c r="E414" i="1"/>
  <c r="F414" i="1" s="1"/>
  <c r="E413" i="1"/>
  <c r="F413" i="1" s="1"/>
  <c r="E412" i="1"/>
  <c r="F412" i="1" s="1"/>
  <c r="E411" i="1"/>
  <c r="F411" i="1" s="1"/>
  <c r="E410" i="1"/>
  <c r="F410" i="1" s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F399" i="1" s="1"/>
  <c r="E398" i="1"/>
  <c r="F398" i="1" s="1"/>
  <c r="E397" i="1"/>
  <c r="F397" i="1" s="1"/>
  <c r="E396" i="1"/>
  <c r="F396" i="1" s="1"/>
  <c r="E395" i="1"/>
  <c r="F395" i="1" s="1"/>
  <c r="E394" i="1"/>
  <c r="F394" i="1" s="1"/>
  <c r="E393" i="1"/>
  <c r="F393" i="1" s="1"/>
  <c r="E392" i="1"/>
  <c r="F392" i="1" s="1"/>
  <c r="E391" i="1"/>
  <c r="F391" i="1" s="1"/>
  <c r="E390" i="1"/>
  <c r="F390" i="1" s="1"/>
  <c r="E389" i="1"/>
  <c r="F389" i="1" s="1"/>
  <c r="E388" i="1"/>
  <c r="F388" i="1" s="1"/>
  <c r="E387" i="1"/>
  <c r="F387" i="1" s="1"/>
  <c r="E386" i="1"/>
  <c r="F386" i="1" s="1"/>
  <c r="E385" i="1"/>
  <c r="F385" i="1" s="1"/>
  <c r="E384" i="1"/>
  <c r="F384" i="1" s="1"/>
  <c r="E383" i="1"/>
  <c r="F383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F377" i="1" s="1"/>
  <c r="E376" i="1"/>
  <c r="F376" i="1" s="1"/>
  <c r="E375" i="1"/>
  <c r="F375" i="1" s="1"/>
  <c r="E374" i="1"/>
  <c r="F374" i="1" s="1"/>
  <c r="E373" i="1"/>
  <c r="F373" i="1" s="1"/>
  <c r="E372" i="1"/>
  <c r="F372" i="1" s="1"/>
  <c r="E371" i="1"/>
  <c r="F371" i="1" s="1"/>
  <c r="E370" i="1"/>
  <c r="F370" i="1" s="1"/>
  <c r="E369" i="1"/>
  <c r="F369" i="1" s="1"/>
  <c r="E368" i="1"/>
  <c r="F368" i="1" s="1"/>
  <c r="E367" i="1"/>
  <c r="F367" i="1" s="1"/>
  <c r="E366" i="1"/>
  <c r="F366" i="1" s="1"/>
  <c r="E365" i="1"/>
  <c r="F365" i="1" s="1"/>
  <c r="E364" i="1"/>
  <c r="F364" i="1" s="1"/>
  <c r="E363" i="1"/>
  <c r="F363" i="1" s="1"/>
  <c r="E362" i="1"/>
  <c r="F362" i="1" s="1"/>
  <c r="E361" i="1"/>
  <c r="F361" i="1" s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F354" i="1" s="1"/>
  <c r="E353" i="1"/>
  <c r="F353" i="1" s="1"/>
  <c r="E352" i="1"/>
  <c r="F352" i="1" s="1"/>
  <c r="E351" i="1"/>
  <c r="F351" i="1" s="1"/>
  <c r="E350" i="1"/>
  <c r="F350" i="1" s="1"/>
  <c r="E349" i="1"/>
  <c r="F349" i="1" s="1"/>
  <c r="E348" i="1"/>
  <c r="F348" i="1" s="1"/>
  <c r="E347" i="1"/>
  <c r="F347" i="1" s="1"/>
  <c r="E346" i="1"/>
  <c r="F346" i="1" s="1"/>
  <c r="E345" i="1"/>
  <c r="F345" i="1" s="1"/>
  <c r="E344" i="1"/>
  <c r="F344" i="1" s="1"/>
  <c r="E343" i="1"/>
  <c r="F343" i="1" s="1"/>
  <c r="E342" i="1"/>
  <c r="F342" i="1" s="1"/>
  <c r="E341" i="1"/>
  <c r="F341" i="1" s="1"/>
  <c r="E340" i="1"/>
  <c r="F340" i="1" s="1"/>
  <c r="E339" i="1"/>
  <c r="F339" i="1" s="1"/>
  <c r="E338" i="1"/>
  <c r="F338" i="1" s="1"/>
  <c r="E337" i="1"/>
  <c r="F337" i="1" s="1"/>
  <c r="E336" i="1"/>
  <c r="F336" i="1" s="1"/>
  <c r="E335" i="1"/>
  <c r="F335" i="1" s="1"/>
  <c r="E334" i="1"/>
  <c r="F334" i="1" s="1"/>
  <c r="E333" i="1"/>
  <c r="F333" i="1" s="1"/>
  <c r="E332" i="1"/>
  <c r="F332" i="1" s="1"/>
  <c r="E331" i="1"/>
  <c r="F331" i="1" s="1"/>
  <c r="E330" i="1"/>
  <c r="F330" i="1" s="1"/>
  <c r="E329" i="1"/>
  <c r="F329" i="1" s="1"/>
  <c r="E328" i="1"/>
  <c r="F328" i="1" s="1"/>
  <c r="E327" i="1"/>
  <c r="F327" i="1" s="1"/>
  <c r="E326" i="1"/>
  <c r="F326" i="1" s="1"/>
  <c r="E325" i="1"/>
  <c r="F325" i="1" s="1"/>
  <c r="E324" i="1"/>
  <c r="F324" i="1" s="1"/>
  <c r="E323" i="1"/>
  <c r="F323" i="1" s="1"/>
  <c r="E322" i="1"/>
  <c r="F322" i="1" s="1"/>
  <c r="E321" i="1"/>
  <c r="F321" i="1" s="1"/>
  <c r="E320" i="1"/>
  <c r="F320" i="1" s="1"/>
  <c r="E319" i="1"/>
  <c r="F319" i="1" s="1"/>
  <c r="E318" i="1"/>
  <c r="F318" i="1" s="1"/>
  <c r="E317" i="1"/>
  <c r="F317" i="1" s="1"/>
  <c r="E316" i="1"/>
  <c r="F316" i="1" s="1"/>
  <c r="E315" i="1"/>
  <c r="F315" i="1" s="1"/>
  <c r="E314" i="1"/>
  <c r="F314" i="1" s="1"/>
  <c r="E313" i="1"/>
  <c r="F313" i="1" s="1"/>
  <c r="E312" i="1"/>
  <c r="F312" i="1" s="1"/>
  <c r="E311" i="1"/>
  <c r="F311" i="1" s="1"/>
  <c r="E310" i="1"/>
  <c r="F310" i="1" s="1"/>
  <c r="E309" i="1"/>
  <c r="F309" i="1" s="1"/>
  <c r="E308" i="1"/>
  <c r="F308" i="1" s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F293" i="1" s="1"/>
  <c r="E292" i="1"/>
  <c r="F292" i="1" s="1"/>
  <c r="E291" i="1"/>
  <c r="F291" i="1" s="1"/>
  <c r="E290" i="1"/>
  <c r="F290" i="1" s="1"/>
  <c r="E289" i="1"/>
  <c r="F289" i="1" s="1"/>
  <c r="E288" i="1"/>
  <c r="F288" i="1" s="1"/>
  <c r="E287" i="1"/>
  <c r="F287" i="1" s="1"/>
  <c r="E286" i="1"/>
  <c r="F286" i="1" s="1"/>
  <c r="E285" i="1"/>
  <c r="F285" i="1" s="1"/>
  <c r="E284" i="1"/>
  <c r="F284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F278" i="1" s="1"/>
  <c r="E277" i="1"/>
  <c r="F277" i="1" s="1"/>
  <c r="E276" i="1"/>
  <c r="F276" i="1" s="1"/>
  <c r="E275" i="1"/>
  <c r="F275" i="1" s="1"/>
  <c r="E274" i="1"/>
  <c r="F274" i="1" s="1"/>
  <c r="E273" i="1"/>
  <c r="F273" i="1" s="1"/>
  <c r="E272" i="1"/>
  <c r="F272" i="1" s="1"/>
  <c r="E271" i="1"/>
  <c r="F271" i="1" s="1"/>
  <c r="E270" i="1"/>
  <c r="F270" i="1" s="1"/>
  <c r="E269" i="1"/>
  <c r="F269" i="1" s="1"/>
  <c r="E268" i="1"/>
  <c r="F268" i="1" s="1"/>
  <c r="E267" i="1"/>
  <c r="F267" i="1" s="1"/>
  <c r="E266" i="1"/>
  <c r="F266" i="1" s="1"/>
  <c r="E265" i="1"/>
  <c r="F265" i="1" s="1"/>
  <c r="E264" i="1"/>
  <c r="F264" i="1" s="1"/>
  <c r="E263" i="1"/>
  <c r="F263" i="1" s="1"/>
  <c r="E262" i="1"/>
  <c r="F262" i="1" s="1"/>
  <c r="E261" i="1"/>
  <c r="F261" i="1" s="1"/>
  <c r="E260" i="1"/>
  <c r="F260" i="1" s="1"/>
  <c r="E259" i="1"/>
  <c r="F259" i="1" s="1"/>
  <c r="E258" i="1"/>
  <c r="F258" i="1" s="1"/>
  <c r="E257" i="1"/>
  <c r="F257" i="1" s="1"/>
  <c r="E256" i="1"/>
  <c r="F256" i="1" s="1"/>
  <c r="E255" i="1"/>
  <c r="F255" i="1" s="1"/>
  <c r="E254" i="1"/>
  <c r="F254" i="1" s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F248" i="1" s="1"/>
  <c r="E247" i="1"/>
  <c r="F247" i="1" s="1"/>
  <c r="E246" i="1"/>
  <c r="F246" i="1" s="1"/>
  <c r="E245" i="1"/>
  <c r="F245" i="1" s="1"/>
  <c r="E244" i="1"/>
  <c r="F244" i="1" s="1"/>
  <c r="E243" i="1"/>
  <c r="F243" i="1" s="1"/>
  <c r="E242" i="1"/>
  <c r="F242" i="1" s="1"/>
  <c r="E241" i="1"/>
  <c r="F241" i="1" s="1"/>
  <c r="E240" i="1"/>
  <c r="F240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F234" i="1" s="1"/>
  <c r="E233" i="1"/>
  <c r="F233" i="1" s="1"/>
  <c r="E232" i="1"/>
  <c r="F232" i="1" s="1"/>
  <c r="E231" i="1"/>
  <c r="F231" i="1" s="1"/>
  <c r="E230" i="1"/>
  <c r="F230" i="1" s="1"/>
  <c r="E229" i="1"/>
  <c r="F229" i="1" s="1"/>
  <c r="E228" i="1"/>
  <c r="F228" i="1" s="1"/>
  <c r="E227" i="1"/>
  <c r="F227" i="1" s="1"/>
  <c r="E226" i="1"/>
  <c r="F226" i="1" s="1"/>
  <c r="E225" i="1"/>
  <c r="F225" i="1" s="1"/>
  <c r="E224" i="1"/>
  <c r="F224" i="1" s="1"/>
  <c r="E223" i="1"/>
  <c r="F223" i="1" s="1"/>
  <c r="E222" i="1"/>
  <c r="F222" i="1" s="1"/>
  <c r="E221" i="1"/>
  <c r="F221" i="1" s="1"/>
  <c r="E220" i="1"/>
  <c r="F220" i="1" s="1"/>
  <c r="E219" i="1"/>
  <c r="F219" i="1" s="1"/>
  <c r="E218" i="1"/>
  <c r="F218" i="1" s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E203" i="1"/>
  <c r="F203" i="1" s="1"/>
  <c r="E202" i="1"/>
  <c r="F202" i="1" s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F195" i="1" s="1"/>
  <c r="E194" i="1"/>
  <c r="F194" i="1" s="1"/>
  <c r="E193" i="1"/>
  <c r="F193" i="1" s="1"/>
  <c r="E192" i="1"/>
  <c r="F192" i="1" s="1"/>
  <c r="E191" i="1"/>
  <c r="F191" i="1" s="1"/>
  <c r="E190" i="1"/>
  <c r="F190" i="1" s="1"/>
  <c r="E189" i="1"/>
  <c r="F189" i="1" s="1"/>
  <c r="E188" i="1"/>
  <c r="F188" i="1" s="1"/>
  <c r="E187" i="1"/>
  <c r="F187" i="1" s="1"/>
  <c r="E186" i="1"/>
  <c r="F186" i="1" s="1"/>
  <c r="E185" i="1"/>
  <c r="F185" i="1" s="1"/>
  <c r="E184" i="1"/>
  <c r="F184" i="1" s="1"/>
  <c r="E183" i="1"/>
  <c r="F183" i="1" s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F175" i="1" s="1"/>
  <c r="E174" i="1"/>
  <c r="F174" i="1" s="1"/>
  <c r="E173" i="1"/>
  <c r="F173" i="1" s="1"/>
  <c r="E172" i="1"/>
  <c r="F172" i="1" s="1"/>
  <c r="E171" i="1"/>
  <c r="F171" i="1" s="1"/>
  <c r="E170" i="1"/>
  <c r="F170" i="1" s="1"/>
  <c r="E169" i="1"/>
  <c r="F169" i="1" s="1"/>
  <c r="E168" i="1"/>
  <c r="F168" i="1" s="1"/>
  <c r="E167" i="1"/>
  <c r="F167" i="1" s="1"/>
  <c r="E166" i="1"/>
  <c r="F166" i="1" s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F159" i="1" s="1"/>
  <c r="E158" i="1"/>
  <c r="F158" i="1" s="1"/>
  <c r="E157" i="1"/>
  <c r="F157" i="1" s="1"/>
  <c r="E156" i="1"/>
  <c r="F156" i="1" s="1"/>
  <c r="E155" i="1"/>
  <c r="F155" i="1" s="1"/>
  <c r="E154" i="1"/>
  <c r="F154" i="1" s="1"/>
  <c r="E153" i="1"/>
  <c r="F153" i="1" s="1"/>
  <c r="E152" i="1"/>
  <c r="F152" i="1" s="1"/>
  <c r="E151" i="1"/>
  <c r="F151" i="1" s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F139" i="1" s="1"/>
  <c r="E138" i="1"/>
  <c r="F138" i="1" s="1"/>
  <c r="E137" i="1"/>
  <c r="F137" i="1" s="1"/>
  <c r="E136" i="1"/>
  <c r="F136" i="1" s="1"/>
  <c r="E135" i="1"/>
  <c r="F135" i="1" s="1"/>
  <c r="E134" i="1"/>
  <c r="F134" i="1" s="1"/>
  <c r="E133" i="1"/>
  <c r="F133" i="1" s="1"/>
  <c r="E132" i="1"/>
  <c r="F132" i="1" s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F126" i="1" s="1"/>
  <c r="E125" i="1"/>
  <c r="F125" i="1" s="1"/>
  <c r="E124" i="1"/>
  <c r="F124" i="1" s="1"/>
  <c r="E123" i="1"/>
  <c r="F123" i="1" s="1"/>
  <c r="E122" i="1"/>
  <c r="F122" i="1" s="1"/>
  <c r="E121" i="1"/>
  <c r="F121" i="1" s="1"/>
  <c r="E120" i="1"/>
  <c r="F120" i="1" s="1"/>
  <c r="E119" i="1"/>
  <c r="F119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E103" i="1"/>
  <c r="F103" i="1" s="1"/>
  <c r="E102" i="1"/>
  <c r="F102" i="1" s="1"/>
  <c r="E101" i="1"/>
  <c r="F101" i="1" s="1"/>
  <c r="E100" i="1"/>
  <c r="F100" i="1" s="1"/>
  <c r="E99" i="1"/>
  <c r="F99" i="1" s="1"/>
  <c r="E98" i="1"/>
  <c r="F98" i="1" s="1"/>
  <c r="E97" i="1"/>
  <c r="F97" i="1" s="1"/>
  <c r="E96" i="1"/>
  <c r="F96" i="1" s="1"/>
  <c r="E95" i="1"/>
  <c r="F95" i="1" s="1"/>
  <c r="E94" i="1"/>
  <c r="F94" i="1" s="1"/>
  <c r="E93" i="1"/>
  <c r="F93" i="1" s="1"/>
  <c r="E92" i="1"/>
  <c r="F92" i="1" s="1"/>
  <c r="E91" i="1"/>
  <c r="F91" i="1" s="1"/>
  <c r="E90" i="1"/>
  <c r="F90" i="1" s="1"/>
  <c r="E89" i="1"/>
  <c r="F89" i="1" s="1"/>
  <c r="E88" i="1"/>
  <c r="F88" i="1" s="1"/>
  <c r="E87" i="1"/>
  <c r="F87" i="1" s="1"/>
  <c r="E86" i="1"/>
  <c r="F86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F80" i="1" s="1"/>
  <c r="E79" i="1"/>
  <c r="F79" i="1" s="1"/>
  <c r="E78" i="1"/>
  <c r="F78" i="1" s="1"/>
  <c r="E77" i="1"/>
  <c r="F77" i="1" s="1"/>
  <c r="E76" i="1"/>
  <c r="F76" i="1" s="1"/>
  <c r="E75" i="1"/>
  <c r="F75" i="1" s="1"/>
  <c r="E74" i="1"/>
  <c r="F74" i="1" s="1"/>
  <c r="E73" i="1"/>
  <c r="F73" i="1" s="1"/>
  <c r="E72" i="1"/>
  <c r="F72" i="1" s="1"/>
  <c r="E71" i="1"/>
  <c r="F71" i="1" s="1"/>
  <c r="E70" i="1"/>
  <c r="F70" i="1" s="1"/>
  <c r="E69" i="1"/>
  <c r="F69" i="1" s="1"/>
  <c r="E68" i="1"/>
  <c r="F68" i="1" s="1"/>
  <c r="E67" i="1"/>
  <c r="F67" i="1" s="1"/>
  <c r="E66" i="1"/>
  <c r="F66" i="1" s="1"/>
  <c r="E65" i="1"/>
  <c r="F65" i="1" s="1"/>
  <c r="E64" i="1"/>
  <c r="F64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F34" i="1" s="1"/>
  <c r="E33" i="1"/>
  <c r="F33" i="1" s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C65" i="15"/>
  <c r="N5044" i="13" l="1"/>
  <c r="P5044" i="13"/>
  <c r="J20" i="16"/>
  <c r="J23" i="16" s="1"/>
  <c r="J24" i="16"/>
  <c r="G24" i="1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<sst xmlns="http://schemas.openxmlformats.org/spreadsheetml/2006/main" count="30466" uniqueCount="5446">
  <si>
    <t>Order ID</t>
  </si>
  <si>
    <t>Edo</t>
  </si>
  <si>
    <t>Josh</t>
  </si>
  <si>
    <t>Roman</t>
  </si>
  <si>
    <t>Burritos</t>
  </si>
  <si>
    <t>Chicken</t>
  </si>
  <si>
    <t>Salad</t>
  </si>
  <si>
    <t>Tuna</t>
  </si>
  <si>
    <t>Red meat</t>
  </si>
  <si>
    <t>Indian</t>
  </si>
  <si>
    <t>Vegan</t>
  </si>
  <si>
    <t>Chinese</t>
  </si>
  <si>
    <t>Mediterrenean</t>
  </si>
  <si>
    <t>Protein shake</t>
  </si>
  <si>
    <t>Vitamin boost</t>
  </si>
  <si>
    <t>Thai</t>
  </si>
  <si>
    <t>Breakfast</t>
  </si>
  <si>
    <t>Snacks</t>
  </si>
  <si>
    <t>Fish</t>
  </si>
  <si>
    <t>Chef name</t>
  </si>
  <si>
    <t>Meal type ID</t>
  </si>
  <si>
    <t>Meal type name</t>
  </si>
  <si>
    <t>Charlie</t>
  </si>
  <si>
    <t>Pete</t>
  </si>
  <si>
    <t>Serge</t>
  </si>
  <si>
    <t>Fees</t>
  </si>
  <si>
    <t>A</t>
  </si>
  <si>
    <t>B</t>
  </si>
  <si>
    <t>C</t>
  </si>
  <si>
    <t>D</t>
  </si>
  <si>
    <t>E</t>
  </si>
  <si>
    <t>F</t>
  </si>
  <si>
    <t>8693A</t>
  </si>
  <si>
    <t>794601</t>
  </si>
  <si>
    <t>217071</t>
  </si>
  <si>
    <t>57736A</t>
  </si>
  <si>
    <t>62925D</t>
  </si>
  <si>
    <t>51591A</t>
  </si>
  <si>
    <t>36939A</t>
  </si>
  <si>
    <t>26148E</t>
  </si>
  <si>
    <t>939181</t>
  </si>
  <si>
    <t>299681</t>
  </si>
  <si>
    <t>86730E</t>
  </si>
  <si>
    <t>904E</t>
  </si>
  <si>
    <t>79844B</t>
  </si>
  <si>
    <t>677230</t>
  </si>
  <si>
    <t>49730B</t>
  </si>
  <si>
    <t>72793D</t>
  </si>
  <si>
    <t>224341</t>
  </si>
  <si>
    <t>20923E</t>
  </si>
  <si>
    <t>345250</t>
  </si>
  <si>
    <t>46997A</t>
  </si>
  <si>
    <t>60497D</t>
  </si>
  <si>
    <t>585571</t>
  </si>
  <si>
    <t>307940</t>
  </si>
  <si>
    <t>386881</t>
  </si>
  <si>
    <t>16395D</t>
  </si>
  <si>
    <t>51767E</t>
  </si>
  <si>
    <t>16977A</t>
  </si>
  <si>
    <t>938530</t>
  </si>
  <si>
    <t>2887E</t>
  </si>
  <si>
    <t>21296B</t>
  </si>
  <si>
    <t>86706D</t>
  </si>
  <si>
    <t>80001E</t>
  </si>
  <si>
    <t>27801B</t>
  </si>
  <si>
    <t>17457E</t>
  </si>
  <si>
    <t>25590A</t>
  </si>
  <si>
    <t>46049A</t>
  </si>
  <si>
    <t>29651</t>
  </si>
  <si>
    <t>27199A</t>
  </si>
  <si>
    <t>15055E</t>
  </si>
  <si>
    <t>124041</t>
  </si>
  <si>
    <t>6793B</t>
  </si>
  <si>
    <t>12D</t>
  </si>
  <si>
    <t>35927E</t>
  </si>
  <si>
    <t>231301</t>
  </si>
  <si>
    <t>79526A</t>
  </si>
  <si>
    <t>745680</t>
  </si>
  <si>
    <t>527070</t>
  </si>
  <si>
    <t>70109A</t>
  </si>
  <si>
    <t>37015E</t>
  </si>
  <si>
    <t>54963A</t>
  </si>
  <si>
    <t>464041</t>
  </si>
  <si>
    <t>30783E</t>
  </si>
  <si>
    <t>514111</t>
  </si>
  <si>
    <t>6421</t>
  </si>
  <si>
    <t>72900E</t>
  </si>
  <si>
    <t>14155E</t>
  </si>
  <si>
    <t>36902E</t>
  </si>
  <si>
    <t>81760A</t>
  </si>
  <si>
    <t>57172E</t>
  </si>
  <si>
    <t>63516E</t>
  </si>
  <si>
    <t>8295A</t>
  </si>
  <si>
    <t>11615A</t>
  </si>
  <si>
    <t>47468E</t>
  </si>
  <si>
    <t>18540</t>
  </si>
  <si>
    <t>1022B</t>
  </si>
  <si>
    <t>41103D</t>
  </si>
  <si>
    <t>501980</t>
  </si>
  <si>
    <t>10037D</t>
  </si>
  <si>
    <t>55144B</t>
  </si>
  <si>
    <t>6769B</t>
  </si>
  <si>
    <t>1584D</t>
  </si>
  <si>
    <t>33654A</t>
  </si>
  <si>
    <t>26368E</t>
  </si>
  <si>
    <t>30854E</t>
  </si>
  <si>
    <t>10899A</t>
  </si>
  <si>
    <t>71410</t>
  </si>
  <si>
    <t>880011</t>
  </si>
  <si>
    <t>901710</t>
  </si>
  <si>
    <t>33867D</t>
  </si>
  <si>
    <t>827160</t>
  </si>
  <si>
    <t>25760A</t>
  </si>
  <si>
    <t>96901B</t>
  </si>
  <si>
    <t>823640</t>
  </si>
  <si>
    <t>567501</t>
  </si>
  <si>
    <t>911860</t>
  </si>
  <si>
    <t>23038B</t>
  </si>
  <si>
    <t>84566E</t>
  </si>
  <si>
    <t>34868B</t>
  </si>
  <si>
    <t>550740</t>
  </si>
  <si>
    <t>37155A</t>
  </si>
  <si>
    <t>58737B</t>
  </si>
  <si>
    <t>44255A</t>
  </si>
  <si>
    <t>96537B</t>
  </si>
  <si>
    <t>247471</t>
  </si>
  <si>
    <t>61491B</t>
  </si>
  <si>
    <t>42482D</t>
  </si>
  <si>
    <t>547331</t>
  </si>
  <si>
    <t>45724E</t>
  </si>
  <si>
    <t>178260</t>
  </si>
  <si>
    <t>48557B</t>
  </si>
  <si>
    <t>69503A</t>
  </si>
  <si>
    <t>95280B</t>
  </si>
  <si>
    <t>796911</t>
  </si>
  <si>
    <t>94252A</t>
  </si>
  <si>
    <t>897600</t>
  </si>
  <si>
    <t>73007E</t>
  </si>
  <si>
    <t>61703E</t>
  </si>
  <si>
    <t>35631D</t>
  </si>
  <si>
    <t>44182A</t>
  </si>
  <si>
    <t>88953A</t>
  </si>
  <si>
    <t>469491</t>
  </si>
  <si>
    <t>71950B</t>
  </si>
  <si>
    <t>62369A</t>
  </si>
  <si>
    <t>445641</t>
  </si>
  <si>
    <t>33341D</t>
  </si>
  <si>
    <t>72251B</t>
  </si>
  <si>
    <t>83777B</t>
  </si>
  <si>
    <t>21789D</t>
  </si>
  <si>
    <t>2730A</t>
  </si>
  <si>
    <t>46280B</t>
  </si>
  <si>
    <t>65956E</t>
  </si>
  <si>
    <t>440B</t>
  </si>
  <si>
    <t>997501</t>
  </si>
  <si>
    <t>26428B</t>
  </si>
  <si>
    <t>77476E</t>
  </si>
  <si>
    <t>58188B</t>
  </si>
  <si>
    <t>126171</t>
  </si>
  <si>
    <t>86331A</t>
  </si>
  <si>
    <t>29761A</t>
  </si>
  <si>
    <t>712700</t>
  </si>
  <si>
    <t>72598B</t>
  </si>
  <si>
    <t>69813B</t>
  </si>
  <si>
    <t>60620A</t>
  </si>
  <si>
    <t>819121</t>
  </si>
  <si>
    <t>79100</t>
  </si>
  <si>
    <t>18478D</t>
  </si>
  <si>
    <t>2788E</t>
  </si>
  <si>
    <t>53049E</t>
  </si>
  <si>
    <t>6986D</t>
  </si>
  <si>
    <t>33999D</t>
  </si>
  <si>
    <t>27568E</t>
  </si>
  <si>
    <t>737871</t>
  </si>
  <si>
    <t>97897B</t>
  </si>
  <si>
    <t>965021</t>
  </si>
  <si>
    <t>30093A</t>
  </si>
  <si>
    <t>43591</t>
  </si>
  <si>
    <t>40231A</t>
  </si>
  <si>
    <t>29909A</t>
  </si>
  <si>
    <t>32713E</t>
  </si>
  <si>
    <t>259210</t>
  </si>
  <si>
    <t>180560</t>
  </si>
  <si>
    <t>75241E</t>
  </si>
  <si>
    <t>47713E</t>
  </si>
  <si>
    <t>41565A</t>
  </si>
  <si>
    <t>150011</t>
  </si>
  <si>
    <t>50431D</t>
  </si>
  <si>
    <t>537281</t>
  </si>
  <si>
    <t>62343E</t>
  </si>
  <si>
    <t>571961</t>
  </si>
  <si>
    <t>5910E</t>
  </si>
  <si>
    <t>25215E</t>
  </si>
  <si>
    <t>87849B</t>
  </si>
  <si>
    <t>87948D</t>
  </si>
  <si>
    <t>42191D</t>
  </si>
  <si>
    <t>93297E</t>
  </si>
  <si>
    <t>1706E</t>
  </si>
  <si>
    <t>266451</t>
  </si>
  <si>
    <t>260060</t>
  </si>
  <si>
    <t>66378D</t>
  </si>
  <si>
    <t>51131E</t>
  </si>
  <si>
    <t>888931</t>
  </si>
  <si>
    <t>93448B</t>
  </si>
  <si>
    <t>35401A</t>
  </si>
  <si>
    <t>501610</t>
  </si>
  <si>
    <t>43183D</t>
  </si>
  <si>
    <t>81079B</t>
  </si>
  <si>
    <t>86666A</t>
  </si>
  <si>
    <t>87773D</t>
  </si>
  <si>
    <t>68814E</t>
  </si>
  <si>
    <t>59274E</t>
  </si>
  <si>
    <t>82686A</t>
  </si>
  <si>
    <t>33237A</t>
  </si>
  <si>
    <t>61263D</t>
  </si>
  <si>
    <t>604591</t>
  </si>
  <si>
    <t>43223D</t>
  </si>
  <si>
    <t>15962E</t>
  </si>
  <si>
    <t>23259E</t>
  </si>
  <si>
    <t>67049E</t>
  </si>
  <si>
    <t>31365B</t>
  </si>
  <si>
    <t>24588D</t>
  </si>
  <si>
    <t>98618E</t>
  </si>
  <si>
    <t>89843D</t>
  </si>
  <si>
    <t>62757E</t>
  </si>
  <si>
    <t>12454E</t>
  </si>
  <si>
    <t>3681A</t>
  </si>
  <si>
    <t>83058B</t>
  </si>
  <si>
    <t>67835D</t>
  </si>
  <si>
    <t>18750D</t>
  </si>
  <si>
    <t>79971E</t>
  </si>
  <si>
    <t>498910</t>
  </si>
  <si>
    <t>8651E</t>
  </si>
  <si>
    <t>55240A</t>
  </si>
  <si>
    <t>6655E</t>
  </si>
  <si>
    <t>26324A</t>
  </si>
  <si>
    <t>47091B</t>
  </si>
  <si>
    <t>38466A</t>
  </si>
  <si>
    <t>488480</t>
  </si>
  <si>
    <t>590A</t>
  </si>
  <si>
    <t>61260A</t>
  </si>
  <si>
    <t>298130</t>
  </si>
  <si>
    <t>49431D</t>
  </si>
  <si>
    <t>357480</t>
  </si>
  <si>
    <t>18804E</t>
  </si>
  <si>
    <t>18151</t>
  </si>
  <si>
    <t>39432B</t>
  </si>
  <si>
    <t>25459E</t>
  </si>
  <si>
    <t>359781</t>
  </si>
  <si>
    <t>920131</t>
  </si>
  <si>
    <t>84277E</t>
  </si>
  <si>
    <t>29928B</t>
  </si>
  <si>
    <t>45936E</t>
  </si>
  <si>
    <t>55142D</t>
  </si>
  <si>
    <t>32176E</t>
  </si>
  <si>
    <t>84542A</t>
  </si>
  <si>
    <t>21460E</t>
  </si>
  <si>
    <t>98315A</t>
  </si>
  <si>
    <t>531351</t>
  </si>
  <si>
    <t>56787E</t>
  </si>
  <si>
    <t>78406A</t>
  </si>
  <si>
    <t>796300</t>
  </si>
  <si>
    <t>58676B</t>
  </si>
  <si>
    <t>73078A</t>
  </si>
  <si>
    <t>78131D</t>
  </si>
  <si>
    <t>32550A</t>
  </si>
  <si>
    <t>59521A</t>
  </si>
  <si>
    <t>64396B</t>
  </si>
  <si>
    <t>48645E</t>
  </si>
  <si>
    <t>66906E</t>
  </si>
  <si>
    <t>34431D</t>
  </si>
  <si>
    <t>356191</t>
  </si>
  <si>
    <t>68432E</t>
  </si>
  <si>
    <t>606291</t>
  </si>
  <si>
    <t>60944E</t>
  </si>
  <si>
    <t>85560</t>
  </si>
  <si>
    <t>63108A</t>
  </si>
  <si>
    <t>16546B</t>
  </si>
  <si>
    <t>70459D</t>
  </si>
  <si>
    <t>734460</t>
  </si>
  <si>
    <t>85383A</t>
  </si>
  <si>
    <t>342270</t>
  </si>
  <si>
    <t>77665D</t>
  </si>
  <si>
    <t>24090D</t>
  </si>
  <si>
    <t>59291B</t>
  </si>
  <si>
    <t>16277A</t>
  </si>
  <si>
    <t>53443E</t>
  </si>
  <si>
    <t>15164A</t>
  </si>
  <si>
    <t>63825E</t>
  </si>
  <si>
    <t>12474E</t>
  </si>
  <si>
    <t>93569B</t>
  </si>
  <si>
    <t>93584B</t>
  </si>
  <si>
    <t>70181</t>
  </si>
  <si>
    <t>4558B</t>
  </si>
  <si>
    <t>43012D</t>
  </si>
  <si>
    <t>188340</t>
  </si>
  <si>
    <t>1286B</t>
  </si>
  <si>
    <t>26916D</t>
  </si>
  <si>
    <t>36939E</t>
  </si>
  <si>
    <t>19441</t>
  </si>
  <si>
    <t>18354D</t>
  </si>
  <si>
    <t>462040</t>
  </si>
  <si>
    <t>4447D</t>
  </si>
  <si>
    <t>524711</t>
  </si>
  <si>
    <t>870730</t>
  </si>
  <si>
    <t>53346B</t>
  </si>
  <si>
    <t>21271D</t>
  </si>
  <si>
    <t>364451</t>
  </si>
  <si>
    <t>7602D</t>
  </si>
  <si>
    <t>929280</t>
  </si>
  <si>
    <t>32191A</t>
  </si>
  <si>
    <t>99783A</t>
  </si>
  <si>
    <t>593191</t>
  </si>
  <si>
    <t>248301</t>
  </si>
  <si>
    <t>586750</t>
  </si>
  <si>
    <t>78412B</t>
  </si>
  <si>
    <t>56147E</t>
  </si>
  <si>
    <t>99883E</t>
  </si>
  <si>
    <t>69891A</t>
  </si>
  <si>
    <t>93784A</t>
  </si>
  <si>
    <t>94997E</t>
  </si>
  <si>
    <t>29846D</t>
  </si>
  <si>
    <t>679450</t>
  </si>
  <si>
    <t>100241</t>
  </si>
  <si>
    <t>11923B</t>
  </si>
  <si>
    <t>740481</t>
  </si>
  <si>
    <t>12311A</t>
  </si>
  <si>
    <t>24834D</t>
  </si>
  <si>
    <t>37485A</t>
  </si>
  <si>
    <t>927581</t>
  </si>
  <si>
    <t>76601D</t>
  </si>
  <si>
    <t>65399D</t>
  </si>
  <si>
    <t>780801</t>
  </si>
  <si>
    <t>61881B</t>
  </si>
  <si>
    <t>183190</t>
  </si>
  <si>
    <t>355860</t>
  </si>
  <si>
    <t>10250E</t>
  </si>
  <si>
    <t>99647A</t>
  </si>
  <si>
    <t>20843D</t>
  </si>
  <si>
    <t>5513E</t>
  </si>
  <si>
    <t>75646D</t>
  </si>
  <si>
    <t>85521A</t>
  </si>
  <si>
    <t>11030A</t>
  </si>
  <si>
    <t>43613A</t>
  </si>
  <si>
    <t>694190</t>
  </si>
  <si>
    <t>50614D</t>
  </si>
  <si>
    <t>274861</t>
  </si>
  <si>
    <t>1911B</t>
  </si>
  <si>
    <t>1371</t>
  </si>
  <si>
    <t>244680</t>
  </si>
  <si>
    <t>92115B</t>
  </si>
  <si>
    <t>299160</t>
  </si>
  <si>
    <t>511181</t>
  </si>
  <si>
    <t>69323E</t>
  </si>
  <si>
    <t>22650E</t>
  </si>
  <si>
    <t>261251</t>
  </si>
  <si>
    <t>638341</t>
  </si>
  <si>
    <t>476300</t>
  </si>
  <si>
    <t>38626A</t>
  </si>
  <si>
    <t>40187E</t>
  </si>
  <si>
    <t>74831</t>
  </si>
  <si>
    <t>25974A</t>
  </si>
  <si>
    <t>40500A</t>
  </si>
  <si>
    <t>806481</t>
  </si>
  <si>
    <t>11249B</t>
  </si>
  <si>
    <t>616610</t>
  </si>
  <si>
    <t>263120</t>
  </si>
  <si>
    <t>61293A</t>
  </si>
  <si>
    <t>80880E</t>
  </si>
  <si>
    <t>53383E</t>
  </si>
  <si>
    <t>64448D</t>
  </si>
  <si>
    <t>90975D</t>
  </si>
  <si>
    <t>60736B</t>
  </si>
  <si>
    <t>76148E</t>
  </si>
  <si>
    <t>46551D</t>
  </si>
  <si>
    <t>632870</t>
  </si>
  <si>
    <t>167011</t>
  </si>
  <si>
    <t>47709D</t>
  </si>
  <si>
    <t>99740D</t>
  </si>
  <si>
    <t>1445A</t>
  </si>
  <si>
    <t>68363B</t>
  </si>
  <si>
    <t>27879E</t>
  </si>
  <si>
    <t>7892B</t>
  </si>
  <si>
    <t>60242D</t>
  </si>
  <si>
    <t>33857D</t>
  </si>
  <si>
    <t>692051</t>
  </si>
  <si>
    <t>71448D</t>
  </si>
  <si>
    <t>87915D</t>
  </si>
  <si>
    <t>66921E</t>
  </si>
  <si>
    <t>280131</t>
  </si>
  <si>
    <t>49491A</t>
  </si>
  <si>
    <t>37810E</t>
  </si>
  <si>
    <t>62280</t>
  </si>
  <si>
    <t>35660B</t>
  </si>
  <si>
    <t>59784E</t>
  </si>
  <si>
    <t>97124A</t>
  </si>
  <si>
    <t>64318D</t>
  </si>
  <si>
    <t>34764A</t>
  </si>
  <si>
    <t>32000A</t>
  </si>
  <si>
    <t>38017D</t>
  </si>
  <si>
    <t>375710</t>
  </si>
  <si>
    <t>19993A</t>
  </si>
  <si>
    <t>826870</t>
  </si>
  <si>
    <t>64617E</t>
  </si>
  <si>
    <t>68976B</t>
  </si>
  <si>
    <t>274660</t>
  </si>
  <si>
    <t>310960</t>
  </si>
  <si>
    <t>41745D</t>
  </si>
  <si>
    <t>23674D</t>
  </si>
  <si>
    <t>30858A</t>
  </si>
  <si>
    <t>376120</t>
  </si>
  <si>
    <t>134120</t>
  </si>
  <si>
    <t>403350</t>
  </si>
  <si>
    <t>69472D</t>
  </si>
  <si>
    <t>895731</t>
  </si>
  <si>
    <t>9954D</t>
  </si>
  <si>
    <t>789860</t>
  </si>
  <si>
    <t>921730</t>
  </si>
  <si>
    <t>60798E</t>
  </si>
  <si>
    <t>909301</t>
  </si>
  <si>
    <t>160531</t>
  </si>
  <si>
    <t>585451</t>
  </si>
  <si>
    <t>96890D</t>
  </si>
  <si>
    <t>49286E</t>
  </si>
  <si>
    <t>75192E</t>
  </si>
  <si>
    <t>16200D</t>
  </si>
  <si>
    <t>5573A</t>
  </si>
  <si>
    <t>52594B</t>
  </si>
  <si>
    <t>7761D</t>
  </si>
  <si>
    <t>944510</t>
  </si>
  <si>
    <t>75210A</t>
  </si>
  <si>
    <t>579901</t>
  </si>
  <si>
    <t>62777E</t>
  </si>
  <si>
    <t>434201</t>
  </si>
  <si>
    <t>409290</t>
  </si>
  <si>
    <t>279980</t>
  </si>
  <si>
    <t>80031E</t>
  </si>
  <si>
    <t>405651</t>
  </si>
  <si>
    <t>19767D</t>
  </si>
  <si>
    <t>84929E</t>
  </si>
  <si>
    <t>820900</t>
  </si>
  <si>
    <t>435581</t>
  </si>
  <si>
    <t>95737E</t>
  </si>
  <si>
    <t>81350E</t>
  </si>
  <si>
    <t>55270</t>
  </si>
  <si>
    <t>616590</t>
  </si>
  <si>
    <t>9827E</t>
  </si>
  <si>
    <t>182761</t>
  </si>
  <si>
    <t>624630</t>
  </si>
  <si>
    <t>269991</t>
  </si>
  <si>
    <t>54185E</t>
  </si>
  <si>
    <t>32499A</t>
  </si>
  <si>
    <t>885180</t>
  </si>
  <si>
    <t>44253A</t>
  </si>
  <si>
    <t>897511</t>
  </si>
  <si>
    <t>394601</t>
  </si>
  <si>
    <t>95658A</t>
  </si>
  <si>
    <t>98316B</t>
  </si>
  <si>
    <t>97950B</t>
  </si>
  <si>
    <t>29517A</t>
  </si>
  <si>
    <t>8327A</t>
  </si>
  <si>
    <t>960560</t>
  </si>
  <si>
    <t>300710</t>
  </si>
  <si>
    <t>283810</t>
  </si>
  <si>
    <t>38960E</t>
  </si>
  <si>
    <t>78315D</t>
  </si>
  <si>
    <t>1301D</t>
  </si>
  <si>
    <t>815410</t>
  </si>
  <si>
    <t>255150</t>
  </si>
  <si>
    <t>34287E</t>
  </si>
  <si>
    <t>245400</t>
  </si>
  <si>
    <t>221441</t>
  </si>
  <si>
    <t>30543E</t>
  </si>
  <si>
    <t>34795A</t>
  </si>
  <si>
    <t>997531</t>
  </si>
  <si>
    <t>54177D</t>
  </si>
  <si>
    <t>28969D</t>
  </si>
  <si>
    <t>20033A</t>
  </si>
  <si>
    <t>720840</t>
  </si>
  <si>
    <t>50713B</t>
  </si>
  <si>
    <t>48651D</t>
  </si>
  <si>
    <t>61836B</t>
  </si>
  <si>
    <t>83286E</t>
  </si>
  <si>
    <t>61271D</t>
  </si>
  <si>
    <t>29699A</t>
  </si>
  <si>
    <t>13261D</t>
  </si>
  <si>
    <t>64894E</t>
  </si>
  <si>
    <t>87829E</t>
  </si>
  <si>
    <t>324D</t>
  </si>
  <si>
    <t>39673E</t>
  </si>
  <si>
    <t>50085B</t>
  </si>
  <si>
    <t>28743E</t>
  </si>
  <si>
    <t>41972B</t>
  </si>
  <si>
    <t>565721</t>
  </si>
  <si>
    <t>18483B</t>
  </si>
  <si>
    <t>78153E</t>
  </si>
  <si>
    <t>913830</t>
  </si>
  <si>
    <t>23620</t>
  </si>
  <si>
    <t>34491A</t>
  </si>
  <si>
    <t>462450</t>
  </si>
  <si>
    <t>94536E</t>
  </si>
  <si>
    <t>17954A</t>
  </si>
  <si>
    <t>40702D</t>
  </si>
  <si>
    <t>28736E</t>
  </si>
  <si>
    <t>8542B</t>
  </si>
  <si>
    <t>7741A</t>
  </si>
  <si>
    <t>8931D</t>
  </si>
  <si>
    <t>69214A</t>
  </si>
  <si>
    <t>352981</t>
  </si>
  <si>
    <t>349951</t>
  </si>
  <si>
    <t>5624E</t>
  </si>
  <si>
    <t>35077E</t>
  </si>
  <si>
    <t>27759D</t>
  </si>
  <si>
    <t>389410</t>
  </si>
  <si>
    <t>57020</t>
  </si>
  <si>
    <t>58513B</t>
  </si>
  <si>
    <t>406430</t>
  </si>
  <si>
    <t>87148D</t>
  </si>
  <si>
    <t>40143D</t>
  </si>
  <si>
    <t>46897E</t>
  </si>
  <si>
    <t>97258B</t>
  </si>
  <si>
    <t>23166B</t>
  </si>
  <si>
    <t>3502D</t>
  </si>
  <si>
    <t>89015E</t>
  </si>
  <si>
    <t>59936A</t>
  </si>
  <si>
    <t>53296E</t>
  </si>
  <si>
    <t>657260</t>
  </si>
  <si>
    <t>950130</t>
  </si>
  <si>
    <t>61202B</t>
  </si>
  <si>
    <t>62121B</t>
  </si>
  <si>
    <t>95151</t>
  </si>
  <si>
    <t>795460</t>
  </si>
  <si>
    <t>309940</t>
  </si>
  <si>
    <t>43169A</t>
  </si>
  <si>
    <t>93693B</t>
  </si>
  <si>
    <t>13588E</t>
  </si>
  <si>
    <t>464680</t>
  </si>
  <si>
    <t>15335A</t>
  </si>
  <si>
    <t>89177A</t>
  </si>
  <si>
    <t>26585A</t>
  </si>
  <si>
    <t>122381</t>
  </si>
  <si>
    <t>761950</t>
  </si>
  <si>
    <t>76830B</t>
  </si>
  <si>
    <t>16620</t>
  </si>
  <si>
    <t>82910</t>
  </si>
  <si>
    <t>11632A</t>
  </si>
  <si>
    <t>3077D</t>
  </si>
  <si>
    <t>79054E</t>
  </si>
  <si>
    <t>86958D</t>
  </si>
  <si>
    <t>922901</t>
  </si>
  <si>
    <t>73136A</t>
  </si>
  <si>
    <t>19780E</t>
  </si>
  <si>
    <t>34A</t>
  </si>
  <si>
    <t>54432A</t>
  </si>
  <si>
    <t>40229A</t>
  </si>
  <si>
    <t>65589B</t>
  </si>
  <si>
    <t>172351</t>
  </si>
  <si>
    <t>35816D</t>
  </si>
  <si>
    <t>512450</t>
  </si>
  <si>
    <t>402241</t>
  </si>
  <si>
    <t>36699E</t>
  </si>
  <si>
    <t>70056A</t>
  </si>
  <si>
    <t>75818B</t>
  </si>
  <si>
    <t>687281</t>
  </si>
  <si>
    <t>45643D</t>
  </si>
  <si>
    <t>38173B</t>
  </si>
  <si>
    <t>26703D</t>
  </si>
  <si>
    <t>28291</t>
  </si>
  <si>
    <t>535890</t>
  </si>
  <si>
    <t>192521</t>
  </si>
  <si>
    <t>783981</t>
  </si>
  <si>
    <t>91000D</t>
  </si>
  <si>
    <t>398161</t>
  </si>
  <si>
    <t>62298D</t>
  </si>
  <si>
    <t>57216E</t>
  </si>
  <si>
    <t>2143A</t>
  </si>
  <si>
    <t>592380</t>
  </si>
  <si>
    <t>91482E</t>
  </si>
  <si>
    <t>27033B</t>
  </si>
  <si>
    <t>77756D</t>
  </si>
  <si>
    <t>325260</t>
  </si>
  <si>
    <t>472840</t>
  </si>
  <si>
    <t>41086E</t>
  </si>
  <si>
    <t>5312A</t>
  </si>
  <si>
    <t>62655A</t>
  </si>
  <si>
    <t>78289E</t>
  </si>
  <si>
    <t>38584E</t>
  </si>
  <si>
    <t>65834E</t>
  </si>
  <si>
    <t>810531</t>
  </si>
  <si>
    <t>162990</t>
  </si>
  <si>
    <t>303970</t>
  </si>
  <si>
    <t>44870A</t>
  </si>
  <si>
    <t>64251A</t>
  </si>
  <si>
    <t>209160</t>
  </si>
  <si>
    <t>3098D</t>
  </si>
  <si>
    <t>58579B</t>
  </si>
  <si>
    <t>55383A</t>
  </si>
  <si>
    <t>168310</t>
  </si>
  <si>
    <t>22013D</t>
  </si>
  <si>
    <t>8118D</t>
  </si>
  <si>
    <t>20402A</t>
  </si>
  <si>
    <t>56878A</t>
  </si>
  <si>
    <t>96182A</t>
  </si>
  <si>
    <t>73429B</t>
  </si>
  <si>
    <t>22700</t>
  </si>
  <si>
    <t>796371</t>
  </si>
  <si>
    <t>95530A</t>
  </si>
  <si>
    <t>19931</t>
  </si>
  <si>
    <t>66882E</t>
  </si>
  <si>
    <t>62692D</t>
  </si>
  <si>
    <t>855450</t>
  </si>
  <si>
    <t>40033A</t>
  </si>
  <si>
    <t>104301</t>
  </si>
  <si>
    <t>35896B</t>
  </si>
  <si>
    <t>50323A</t>
  </si>
  <si>
    <t>231990</t>
  </si>
  <si>
    <t>372960</t>
  </si>
  <si>
    <t>49185D</t>
  </si>
  <si>
    <t>94035D</t>
  </si>
  <si>
    <t>34150B</t>
  </si>
  <si>
    <t>81320E</t>
  </si>
  <si>
    <t>235311</t>
  </si>
  <si>
    <t>223290</t>
  </si>
  <si>
    <t>443430</t>
  </si>
  <si>
    <t>68656D</t>
  </si>
  <si>
    <t>57443E</t>
  </si>
  <si>
    <t>716161</t>
  </si>
  <si>
    <t>35209A</t>
  </si>
  <si>
    <t>693710</t>
  </si>
  <si>
    <t>30299A</t>
  </si>
  <si>
    <t>47904B</t>
  </si>
  <si>
    <t>1352D</t>
  </si>
  <si>
    <t>62065A</t>
  </si>
  <si>
    <t>46917B</t>
  </si>
  <si>
    <t>85025D</t>
  </si>
  <si>
    <t>40267A</t>
  </si>
  <si>
    <t>941641</t>
  </si>
  <si>
    <t>71943A</t>
  </si>
  <si>
    <t>847291</t>
  </si>
  <si>
    <t>92728B</t>
  </si>
  <si>
    <t>53368E</t>
  </si>
  <si>
    <t>86348D</t>
  </si>
  <si>
    <t>828530</t>
  </si>
  <si>
    <t>62878A</t>
  </si>
  <si>
    <t>45674D</t>
  </si>
  <si>
    <t>7769E</t>
  </si>
  <si>
    <t>68406A</t>
  </si>
  <si>
    <t>98861</t>
  </si>
  <si>
    <t>52342D</t>
  </si>
  <si>
    <t>76716B</t>
  </si>
  <si>
    <t>57750A</t>
  </si>
  <si>
    <t>70103B</t>
  </si>
  <si>
    <t>52852E</t>
  </si>
  <si>
    <t>57132D</t>
  </si>
  <si>
    <t>9456A</t>
  </si>
  <si>
    <t>705120</t>
  </si>
  <si>
    <t>175780</t>
  </si>
  <si>
    <t>41829E</t>
  </si>
  <si>
    <t>11304D</t>
  </si>
  <si>
    <t>369411</t>
  </si>
  <si>
    <t>91232A</t>
  </si>
  <si>
    <t>34968B</t>
  </si>
  <si>
    <t>78974E</t>
  </si>
  <si>
    <t>99965E</t>
  </si>
  <si>
    <t>65566E</t>
  </si>
  <si>
    <t>23655B</t>
  </si>
  <si>
    <t>812451</t>
  </si>
  <si>
    <t>50513B</t>
  </si>
  <si>
    <t>13387E</t>
  </si>
  <si>
    <t>81097B</t>
  </si>
  <si>
    <t>464010</t>
  </si>
  <si>
    <t>51007E</t>
  </si>
  <si>
    <t>84544D</t>
  </si>
  <si>
    <t>33120D</t>
  </si>
  <si>
    <t>21838D</t>
  </si>
  <si>
    <t>37908D</t>
  </si>
  <si>
    <t>921631</t>
  </si>
  <si>
    <t>15761</t>
  </si>
  <si>
    <t>73819A</t>
  </si>
  <si>
    <t>276120</t>
  </si>
  <si>
    <t>10444A</t>
  </si>
  <si>
    <t>692271</t>
  </si>
  <si>
    <t>19850D</t>
  </si>
  <si>
    <t>17972E</t>
  </si>
  <si>
    <t>900521</t>
  </si>
  <si>
    <t>562861</t>
  </si>
  <si>
    <t>26652B</t>
  </si>
  <si>
    <t>86899E</t>
  </si>
  <si>
    <t>52221A</t>
  </si>
  <si>
    <t>592581</t>
  </si>
  <si>
    <t>78326A</t>
  </si>
  <si>
    <t>90017E</t>
  </si>
  <si>
    <t>16835D</t>
  </si>
  <si>
    <t>424581</t>
  </si>
  <si>
    <t>29831D</t>
  </si>
  <si>
    <t>383610</t>
  </si>
  <si>
    <t>79467E</t>
  </si>
  <si>
    <t>81778D</t>
  </si>
  <si>
    <t>59766B</t>
  </si>
  <si>
    <t>71473B</t>
  </si>
  <si>
    <t>8609B</t>
  </si>
  <si>
    <t>76519D</t>
  </si>
  <si>
    <t>94520D</t>
  </si>
  <si>
    <t>67746E</t>
  </si>
  <si>
    <t>166200</t>
  </si>
  <si>
    <t>23686B</t>
  </si>
  <si>
    <t>30898E</t>
  </si>
  <si>
    <t>47943D</t>
  </si>
  <si>
    <t>219451</t>
  </si>
  <si>
    <t>414150</t>
  </si>
  <si>
    <t>73194D</t>
  </si>
  <si>
    <t>66155B</t>
  </si>
  <si>
    <t>87010D</t>
  </si>
  <si>
    <t>8202E</t>
  </si>
  <si>
    <t>451921</t>
  </si>
  <si>
    <t>62364E</t>
  </si>
  <si>
    <t>747101</t>
  </si>
  <si>
    <t>98901D</t>
  </si>
  <si>
    <t>77174E</t>
  </si>
  <si>
    <t>64590A</t>
  </si>
  <si>
    <t>89508E</t>
  </si>
  <si>
    <t>278540</t>
  </si>
  <si>
    <t>49657B</t>
  </si>
  <si>
    <t>96169E</t>
  </si>
  <si>
    <t>349531</t>
  </si>
  <si>
    <t>49978B</t>
  </si>
  <si>
    <t>89961B</t>
  </si>
  <si>
    <t>441360</t>
  </si>
  <si>
    <t>65638B</t>
  </si>
  <si>
    <t>122440</t>
  </si>
  <si>
    <t>47683B</t>
  </si>
  <si>
    <t>11407E</t>
  </si>
  <si>
    <t>70374E</t>
  </si>
  <si>
    <t>57011A</t>
  </si>
  <si>
    <t>56168A</t>
  </si>
  <si>
    <t>83615A</t>
  </si>
  <si>
    <t>428541</t>
  </si>
  <si>
    <t>493151</t>
  </si>
  <si>
    <t>33433B</t>
  </si>
  <si>
    <t>47437B</t>
  </si>
  <si>
    <t>49459E</t>
  </si>
  <si>
    <t>340760</t>
  </si>
  <si>
    <t>211000</t>
  </si>
  <si>
    <t>116160</t>
  </si>
  <si>
    <t>838910</t>
  </si>
  <si>
    <t>655630</t>
  </si>
  <si>
    <t>19124A</t>
  </si>
  <si>
    <t>900990</t>
  </si>
  <si>
    <t>51072B</t>
  </si>
  <si>
    <t>959391</t>
  </si>
  <si>
    <t>29211B</t>
  </si>
  <si>
    <t>65492E</t>
  </si>
  <si>
    <t>885990</t>
  </si>
  <si>
    <t>84571B</t>
  </si>
  <si>
    <t>91744A</t>
  </si>
  <si>
    <t>186821</t>
  </si>
  <si>
    <t>64166A</t>
  </si>
  <si>
    <t>34551D</t>
  </si>
  <si>
    <t>57922A</t>
  </si>
  <si>
    <t>20740</t>
  </si>
  <si>
    <t>154511</t>
  </si>
  <si>
    <t>12420D</t>
  </si>
  <si>
    <t>353941</t>
  </si>
  <si>
    <t>26219B</t>
  </si>
  <si>
    <t>89395D</t>
  </si>
  <si>
    <t>64232A</t>
  </si>
  <si>
    <t>26B</t>
  </si>
  <si>
    <t>140230</t>
  </si>
  <si>
    <t>604920</t>
  </si>
  <si>
    <t>21365B</t>
  </si>
  <si>
    <t>75190A</t>
  </si>
  <si>
    <t>37780</t>
  </si>
  <si>
    <t>44329D</t>
  </si>
  <si>
    <t>591260</t>
  </si>
  <si>
    <t>844210</t>
  </si>
  <si>
    <t>541600</t>
  </si>
  <si>
    <t>22504E</t>
  </si>
  <si>
    <t>885380</t>
  </si>
  <si>
    <t>18217A</t>
  </si>
  <si>
    <t>963A</t>
  </si>
  <si>
    <t>88705B</t>
  </si>
  <si>
    <t>641560</t>
  </si>
  <si>
    <t>6748B</t>
  </si>
  <si>
    <t>978520</t>
  </si>
  <si>
    <t>31536D</t>
  </si>
  <si>
    <t>97794D</t>
  </si>
  <si>
    <t>99144A</t>
  </si>
  <si>
    <t>41146B</t>
  </si>
  <si>
    <t>230740</t>
  </si>
  <si>
    <t>69007A</t>
  </si>
  <si>
    <t>79929D</t>
  </si>
  <si>
    <t>73294B</t>
  </si>
  <si>
    <t>37252D</t>
  </si>
  <si>
    <t>729271</t>
  </si>
  <si>
    <t>56574E</t>
  </si>
  <si>
    <t>12730B</t>
  </si>
  <si>
    <t>146390</t>
  </si>
  <si>
    <t>47939A</t>
  </si>
  <si>
    <t>83125E</t>
  </si>
  <si>
    <t>37426E</t>
  </si>
  <si>
    <t>34238D</t>
  </si>
  <si>
    <t>95167A</t>
  </si>
  <si>
    <t>81589D</t>
  </si>
  <si>
    <t>71966E</t>
  </si>
  <si>
    <t>74253B</t>
  </si>
  <si>
    <t>2734E</t>
  </si>
  <si>
    <t>475811</t>
  </si>
  <si>
    <t>38580A</t>
  </si>
  <si>
    <t>91607E</t>
  </si>
  <si>
    <t>8630E</t>
  </si>
  <si>
    <t>54589A</t>
  </si>
  <si>
    <t>79921A</t>
  </si>
  <si>
    <t>234730</t>
  </si>
  <si>
    <t>70451</t>
  </si>
  <si>
    <t>66935A</t>
  </si>
  <si>
    <t>59219E</t>
  </si>
  <si>
    <t>110340</t>
  </si>
  <si>
    <t>41589A</t>
  </si>
  <si>
    <t>55599D</t>
  </si>
  <si>
    <t>10357A</t>
  </si>
  <si>
    <t>513640</t>
  </si>
  <si>
    <t>783221</t>
  </si>
  <si>
    <t>26911D</t>
  </si>
  <si>
    <t>154171</t>
  </si>
  <si>
    <t>85451E</t>
  </si>
  <si>
    <t>95876A</t>
  </si>
  <si>
    <t>99778D</t>
  </si>
  <si>
    <t>87081A</t>
  </si>
  <si>
    <t>312721</t>
  </si>
  <si>
    <t>19593A</t>
  </si>
  <si>
    <t>23980B</t>
  </si>
  <si>
    <t>35238E</t>
  </si>
  <si>
    <t>75942D</t>
  </si>
  <si>
    <t>25038B</t>
  </si>
  <si>
    <t>3235A</t>
  </si>
  <si>
    <t>52105E</t>
  </si>
  <si>
    <t>54102E</t>
  </si>
  <si>
    <t>56462E</t>
  </si>
  <si>
    <t>6161A</t>
  </si>
  <si>
    <t>171131</t>
  </si>
  <si>
    <t>19308D</t>
  </si>
  <si>
    <t>30458D</t>
  </si>
  <si>
    <t>12301D</t>
  </si>
  <si>
    <t>369061</t>
  </si>
  <si>
    <t>41832D</t>
  </si>
  <si>
    <t>17902E</t>
  </si>
  <si>
    <t>884560</t>
  </si>
  <si>
    <t>46795D</t>
  </si>
  <si>
    <t>522760</t>
  </si>
  <si>
    <t>484701</t>
  </si>
  <si>
    <t>21023D</t>
  </si>
  <si>
    <t>559471</t>
  </si>
  <si>
    <t>594251</t>
  </si>
  <si>
    <t>83420D</t>
  </si>
  <si>
    <t>908920</t>
  </si>
  <si>
    <t>615761</t>
  </si>
  <si>
    <t>49302E</t>
  </si>
  <si>
    <t>90976E</t>
  </si>
  <si>
    <t>4492D</t>
  </si>
  <si>
    <t>1039D</t>
  </si>
  <si>
    <t>95495A</t>
  </si>
  <si>
    <t>11315B</t>
  </si>
  <si>
    <t>25138D</t>
  </si>
  <si>
    <t>658960</t>
  </si>
  <si>
    <t>4695A</t>
  </si>
  <si>
    <t>20686B</t>
  </si>
  <si>
    <t>96325E</t>
  </si>
  <si>
    <t>38754D</t>
  </si>
  <si>
    <t>157020</t>
  </si>
  <si>
    <t>89309D</t>
  </si>
  <si>
    <t>263730</t>
  </si>
  <si>
    <t>65044E</t>
  </si>
  <si>
    <t>50991B</t>
  </si>
  <si>
    <t>57051B</t>
  </si>
  <si>
    <t>8372A</t>
  </si>
  <si>
    <t>239791</t>
  </si>
  <si>
    <t>49065E</t>
  </si>
  <si>
    <t>17131E</t>
  </si>
  <si>
    <t>537231</t>
  </si>
  <si>
    <t>9913B</t>
  </si>
  <si>
    <t>58132D</t>
  </si>
  <si>
    <t>783700</t>
  </si>
  <si>
    <t>14163B</t>
  </si>
  <si>
    <t>60946B</t>
  </si>
  <si>
    <t>18116E</t>
  </si>
  <si>
    <t>28578A</t>
  </si>
  <si>
    <t>401880</t>
  </si>
  <si>
    <t>91065B</t>
  </si>
  <si>
    <t>66032A</t>
  </si>
  <si>
    <t>416420</t>
  </si>
  <si>
    <t>46676B</t>
  </si>
  <si>
    <t>63850B</t>
  </si>
  <si>
    <t>58987B</t>
  </si>
  <si>
    <t>33045E</t>
  </si>
  <si>
    <t>96707B</t>
  </si>
  <si>
    <t>29246A</t>
  </si>
  <si>
    <t>63618D</t>
  </si>
  <si>
    <t>226641</t>
  </si>
  <si>
    <t>56510B</t>
  </si>
  <si>
    <t>37303E</t>
  </si>
  <si>
    <t>17312D</t>
  </si>
  <si>
    <t>633121</t>
  </si>
  <si>
    <t>385661</t>
  </si>
  <si>
    <t>629811</t>
  </si>
  <si>
    <t>75947D</t>
  </si>
  <si>
    <t>51316B</t>
  </si>
  <si>
    <t>89375E</t>
  </si>
  <si>
    <t>76860</t>
  </si>
  <si>
    <t>257621</t>
  </si>
  <si>
    <t>106741</t>
  </si>
  <si>
    <t>61553D</t>
  </si>
  <si>
    <t>322100</t>
  </si>
  <si>
    <t>1331A</t>
  </si>
  <si>
    <t>4606B</t>
  </si>
  <si>
    <t>425041</t>
  </si>
  <si>
    <t>197580</t>
  </si>
  <si>
    <t>66490</t>
  </si>
  <si>
    <t>76781E</t>
  </si>
  <si>
    <t>25533E</t>
  </si>
  <si>
    <t>47395A</t>
  </si>
  <si>
    <t>318451</t>
  </si>
  <si>
    <t>428951</t>
  </si>
  <si>
    <t>98737E</t>
  </si>
  <si>
    <t>10333B</t>
  </si>
  <si>
    <t>361420</t>
  </si>
  <si>
    <t>41113E</t>
  </si>
  <si>
    <t>43257E</t>
  </si>
  <si>
    <t>460141</t>
  </si>
  <si>
    <t>4367E</t>
  </si>
  <si>
    <t>51150D</t>
  </si>
  <si>
    <t>24382E</t>
  </si>
  <si>
    <t>418311</t>
  </si>
  <si>
    <t>45941A</t>
  </si>
  <si>
    <t>21280B</t>
  </si>
  <si>
    <t>967080</t>
  </si>
  <si>
    <t>60483E</t>
  </si>
  <si>
    <t>39379E</t>
  </si>
  <si>
    <t>679991</t>
  </si>
  <si>
    <t>58832A</t>
  </si>
  <si>
    <t>410061</t>
  </si>
  <si>
    <t>46741A</t>
  </si>
  <si>
    <t>243971</t>
  </si>
  <si>
    <t>199641</t>
  </si>
  <si>
    <t>728181</t>
  </si>
  <si>
    <t>948971</t>
  </si>
  <si>
    <t>54780D</t>
  </si>
  <si>
    <t>548991</t>
  </si>
  <si>
    <t>92159B</t>
  </si>
  <si>
    <t>28805D</t>
  </si>
  <si>
    <t>448291</t>
  </si>
  <si>
    <t>291451</t>
  </si>
  <si>
    <t>52351</t>
  </si>
  <si>
    <t>420320</t>
  </si>
  <si>
    <t>89614B</t>
  </si>
  <si>
    <t>22817B</t>
  </si>
  <si>
    <t>189671</t>
  </si>
  <si>
    <t>83486A</t>
  </si>
  <si>
    <t>754760</t>
  </si>
  <si>
    <t>59185B</t>
  </si>
  <si>
    <t>56477A</t>
  </si>
  <si>
    <t>60403E</t>
  </si>
  <si>
    <t>817191</t>
  </si>
  <si>
    <t>20291E</t>
  </si>
  <si>
    <t>452361</t>
  </si>
  <si>
    <t>658181</t>
  </si>
  <si>
    <t>83573D</t>
  </si>
  <si>
    <t>57382D</t>
  </si>
  <si>
    <t>1615B</t>
  </si>
  <si>
    <t>15329A</t>
  </si>
  <si>
    <t>87097A</t>
  </si>
  <si>
    <t>33522E</t>
  </si>
  <si>
    <t>399941</t>
  </si>
  <si>
    <t>285711</t>
  </si>
  <si>
    <t>15365A</t>
  </si>
  <si>
    <t>7262E</t>
  </si>
  <si>
    <t>373801</t>
  </si>
  <si>
    <t>61027D</t>
  </si>
  <si>
    <t>43087A</t>
  </si>
  <si>
    <t>21037B</t>
  </si>
  <si>
    <t>94998A</t>
  </si>
  <si>
    <t>71436D</t>
  </si>
  <si>
    <t>71110</t>
  </si>
  <si>
    <t>7503D</t>
  </si>
  <si>
    <t>597211</t>
  </si>
  <si>
    <t>324660</t>
  </si>
  <si>
    <t>67382E</t>
  </si>
  <si>
    <t>548340</t>
  </si>
  <si>
    <t>1250</t>
  </si>
  <si>
    <t>273410</t>
  </si>
  <si>
    <t>89118B</t>
  </si>
  <si>
    <t>904051</t>
  </si>
  <si>
    <t>60768B</t>
  </si>
  <si>
    <t>33942A</t>
  </si>
  <si>
    <t>63706A</t>
  </si>
  <si>
    <t>55762E</t>
  </si>
  <si>
    <t>805680</t>
  </si>
  <si>
    <t>39554D</t>
  </si>
  <si>
    <t>950650</t>
  </si>
  <si>
    <t>16362E</t>
  </si>
  <si>
    <t>86849D</t>
  </si>
  <si>
    <t>689901</t>
  </si>
  <si>
    <t>650751</t>
  </si>
  <si>
    <t>72212D</t>
  </si>
  <si>
    <t>914080</t>
  </si>
  <si>
    <t>52910</t>
  </si>
  <si>
    <t>350471</t>
  </si>
  <si>
    <t>57631E</t>
  </si>
  <si>
    <t>472031</t>
  </si>
  <si>
    <t>29200E</t>
  </si>
  <si>
    <t>832920</t>
  </si>
  <si>
    <t>35451</t>
  </si>
  <si>
    <t>79438B</t>
  </si>
  <si>
    <t>2051</t>
  </si>
  <si>
    <t>9039D</t>
  </si>
  <si>
    <t>92785B</t>
  </si>
  <si>
    <t>27160B</t>
  </si>
  <si>
    <t>72051D</t>
  </si>
  <si>
    <t>22861B</t>
  </si>
  <si>
    <t>28913A</t>
  </si>
  <si>
    <t>23146E</t>
  </si>
  <si>
    <t>24761B</t>
  </si>
  <si>
    <t>39921B</t>
  </si>
  <si>
    <t>250471</t>
  </si>
  <si>
    <t>82359E</t>
  </si>
  <si>
    <t>10850D</t>
  </si>
  <si>
    <t>195921</t>
  </si>
  <si>
    <t>33031D</t>
  </si>
  <si>
    <t>618440</t>
  </si>
  <si>
    <t>17981E</t>
  </si>
  <si>
    <t>75357D</t>
  </si>
  <si>
    <t>242040</t>
  </si>
  <si>
    <t>273671</t>
  </si>
  <si>
    <t>570251</t>
  </si>
  <si>
    <t>73692B</t>
  </si>
  <si>
    <t>49408E</t>
  </si>
  <si>
    <t>531410</t>
  </si>
  <si>
    <t>54710D</t>
  </si>
  <si>
    <t>65191B</t>
  </si>
  <si>
    <t>27979B</t>
  </si>
  <si>
    <t>755721</t>
  </si>
  <si>
    <t>843050</t>
  </si>
  <si>
    <t>755271</t>
  </si>
  <si>
    <t>740880</t>
  </si>
  <si>
    <t>27550E</t>
  </si>
  <si>
    <t>99209A</t>
  </si>
  <si>
    <t>7498A</t>
  </si>
  <si>
    <t>123181</t>
  </si>
  <si>
    <t>863750</t>
  </si>
  <si>
    <t>27176E</t>
  </si>
  <si>
    <t>519080</t>
  </si>
  <si>
    <t>27618B</t>
  </si>
  <si>
    <t>128870</t>
  </si>
  <si>
    <t>4862A</t>
  </si>
  <si>
    <t>326891</t>
  </si>
  <si>
    <t>72440E</t>
  </si>
  <si>
    <t>291E</t>
  </si>
  <si>
    <t>98617E</t>
  </si>
  <si>
    <t>969320</t>
  </si>
  <si>
    <t>61167D</t>
  </si>
  <si>
    <t>27362D</t>
  </si>
  <si>
    <t>536281</t>
  </si>
  <si>
    <t>15090B</t>
  </si>
  <si>
    <t>223460</t>
  </si>
  <si>
    <t>69002B</t>
  </si>
  <si>
    <t>91854A</t>
  </si>
  <si>
    <t>39111A</t>
  </si>
  <si>
    <t>224861</t>
  </si>
  <si>
    <t>64470</t>
  </si>
  <si>
    <t>63476D</t>
  </si>
  <si>
    <t>521770</t>
  </si>
  <si>
    <t>11460E</t>
  </si>
  <si>
    <t>2645D</t>
  </si>
  <si>
    <t>39486D</t>
  </si>
  <si>
    <t>651750</t>
  </si>
  <si>
    <t>198701</t>
  </si>
  <si>
    <t>89732A</t>
  </si>
  <si>
    <t>16361B</t>
  </si>
  <si>
    <t>38569A</t>
  </si>
  <si>
    <t>6132A</t>
  </si>
  <si>
    <t>11158D</t>
  </si>
  <si>
    <t>80411</t>
  </si>
  <si>
    <t>74446A</t>
  </si>
  <si>
    <t>23926E</t>
  </si>
  <si>
    <t>53782D</t>
  </si>
  <si>
    <t>88982B</t>
  </si>
  <si>
    <t>27696E</t>
  </si>
  <si>
    <t>31735B</t>
  </si>
  <si>
    <t>92631D</t>
  </si>
  <si>
    <t>82289D</t>
  </si>
  <si>
    <t>24065E</t>
  </si>
  <si>
    <t>14646E</t>
  </si>
  <si>
    <t>49700B</t>
  </si>
  <si>
    <t>691650</t>
  </si>
  <si>
    <t>28406E</t>
  </si>
  <si>
    <t>370311</t>
  </si>
  <si>
    <t>15033D</t>
  </si>
  <si>
    <t>109730</t>
  </si>
  <si>
    <t>59398D</t>
  </si>
  <si>
    <t>29894E</t>
  </si>
  <si>
    <t>65384D</t>
  </si>
  <si>
    <t>782471</t>
  </si>
  <si>
    <t>70665D</t>
  </si>
  <si>
    <t>7444B</t>
  </si>
  <si>
    <t>3579B</t>
  </si>
  <si>
    <t>25021</t>
  </si>
  <si>
    <t>48755D</t>
  </si>
  <si>
    <t>22811</t>
  </si>
  <si>
    <t>926560</t>
  </si>
  <si>
    <t>16244B</t>
  </si>
  <si>
    <t>5711E</t>
  </si>
  <si>
    <t>317771</t>
  </si>
  <si>
    <t>66889B</t>
  </si>
  <si>
    <t>33658B</t>
  </si>
  <si>
    <t>67543D</t>
  </si>
  <si>
    <t>79447A</t>
  </si>
  <si>
    <t>28562E</t>
  </si>
  <si>
    <t>95043D</t>
  </si>
  <si>
    <t>55447D</t>
  </si>
  <si>
    <t>279880</t>
  </si>
  <si>
    <t>43984D</t>
  </si>
  <si>
    <t>71184B</t>
  </si>
  <si>
    <t>9556E</t>
  </si>
  <si>
    <t>98184B</t>
  </si>
  <si>
    <t>1764A</t>
  </si>
  <si>
    <t>19489A</t>
  </si>
  <si>
    <t>5867D</t>
  </si>
  <si>
    <t>58008D</t>
  </si>
  <si>
    <t>81940A</t>
  </si>
  <si>
    <t>59641D</t>
  </si>
  <si>
    <t>680531</t>
  </si>
  <si>
    <t>315980</t>
  </si>
  <si>
    <t>75247B</t>
  </si>
  <si>
    <t>47652B</t>
  </si>
  <si>
    <t>84201</t>
  </si>
  <si>
    <t>606650</t>
  </si>
  <si>
    <t>85894E</t>
  </si>
  <si>
    <t>42771D</t>
  </si>
  <si>
    <t>318291</t>
  </si>
  <si>
    <t>36945E</t>
  </si>
  <si>
    <t>462550</t>
  </si>
  <si>
    <t>57072E</t>
  </si>
  <si>
    <t>476731</t>
  </si>
  <si>
    <t>87361D</t>
  </si>
  <si>
    <t>710891</t>
  </si>
  <si>
    <t>15946B</t>
  </si>
  <si>
    <t>835121</t>
  </si>
  <si>
    <t>24600B</t>
  </si>
  <si>
    <t>15283E</t>
  </si>
  <si>
    <t>217491</t>
  </si>
  <si>
    <t>31769D</t>
  </si>
  <si>
    <t>152490</t>
  </si>
  <si>
    <t>318631</t>
  </si>
  <si>
    <t>269481</t>
  </si>
  <si>
    <t>47629A</t>
  </si>
  <si>
    <t>13658E</t>
  </si>
  <si>
    <t>67900D</t>
  </si>
  <si>
    <t>158621</t>
  </si>
  <si>
    <t>78488B</t>
  </si>
  <si>
    <t>34630E</t>
  </si>
  <si>
    <t>81009D</t>
  </si>
  <si>
    <t>378481</t>
  </si>
  <si>
    <t>91287A</t>
  </si>
  <si>
    <t>46089B</t>
  </si>
  <si>
    <t>517131</t>
  </si>
  <si>
    <t>319730</t>
  </si>
  <si>
    <t>20067E</t>
  </si>
  <si>
    <t>582550</t>
  </si>
  <si>
    <t>15822D</t>
  </si>
  <si>
    <t>94783D</t>
  </si>
  <si>
    <t>2372E</t>
  </si>
  <si>
    <t>69171E</t>
  </si>
  <si>
    <t>56860</t>
  </si>
  <si>
    <t>166001</t>
  </si>
  <si>
    <t>33307A</t>
  </si>
  <si>
    <t>18050D</t>
  </si>
  <si>
    <t>116541</t>
  </si>
  <si>
    <t>780020</t>
  </si>
  <si>
    <t>999701</t>
  </si>
  <si>
    <t>946161</t>
  </si>
  <si>
    <t>72124A</t>
  </si>
  <si>
    <t>85206D</t>
  </si>
  <si>
    <t>35234E</t>
  </si>
  <si>
    <t>738520</t>
  </si>
  <si>
    <t>250201</t>
  </si>
  <si>
    <t>488830</t>
  </si>
  <si>
    <t>580281</t>
  </si>
  <si>
    <t>34412D</t>
  </si>
  <si>
    <t>74037B</t>
  </si>
  <si>
    <t>16102B</t>
  </si>
  <si>
    <t>3630A</t>
  </si>
  <si>
    <t>92874B</t>
  </si>
  <si>
    <t>89450</t>
  </si>
  <si>
    <t>96981A</t>
  </si>
  <si>
    <t>53127B</t>
  </si>
  <si>
    <t>14449D</t>
  </si>
  <si>
    <t>853190</t>
  </si>
  <si>
    <t>2950D</t>
  </si>
  <si>
    <t>54735E</t>
  </si>
  <si>
    <t>22407D</t>
  </si>
  <si>
    <t>53717D</t>
  </si>
  <si>
    <t>8453A</t>
  </si>
  <si>
    <t>31135B</t>
  </si>
  <si>
    <t>189151</t>
  </si>
  <si>
    <t>29631</t>
  </si>
  <si>
    <t>53719B</t>
  </si>
  <si>
    <t>81970A</t>
  </si>
  <si>
    <t>27131D</t>
  </si>
  <si>
    <t>17472A</t>
  </si>
  <si>
    <t>826021</t>
  </si>
  <si>
    <t>90005B</t>
  </si>
  <si>
    <t>585341</t>
  </si>
  <si>
    <t>82376D</t>
  </si>
  <si>
    <t>826130</t>
  </si>
  <si>
    <t>303751</t>
  </si>
  <si>
    <t>18172B</t>
  </si>
  <si>
    <t>36479B</t>
  </si>
  <si>
    <t>596751</t>
  </si>
  <si>
    <t>180670</t>
  </si>
  <si>
    <t>624701</t>
  </si>
  <si>
    <t>327371</t>
  </si>
  <si>
    <t>719360</t>
  </si>
  <si>
    <t>878401</t>
  </si>
  <si>
    <t>26071E</t>
  </si>
  <si>
    <t>36843D</t>
  </si>
  <si>
    <t>47720D</t>
  </si>
  <si>
    <t>11228E</t>
  </si>
  <si>
    <t>44731A</t>
  </si>
  <si>
    <t>484650</t>
  </si>
  <si>
    <t>6839E</t>
  </si>
  <si>
    <t>22231A</t>
  </si>
  <si>
    <t>74703E</t>
  </si>
  <si>
    <t>24578A</t>
  </si>
  <si>
    <t>5121B</t>
  </si>
  <si>
    <t>4116A</t>
  </si>
  <si>
    <t>83592B</t>
  </si>
  <si>
    <t>15882E</t>
  </si>
  <si>
    <t>88177D</t>
  </si>
  <si>
    <t>30019B</t>
  </si>
  <si>
    <t>53828D</t>
  </si>
  <si>
    <t>24644A</t>
  </si>
  <si>
    <t>53135A</t>
  </si>
  <si>
    <t>33691D</t>
  </si>
  <si>
    <t>1097D</t>
  </si>
  <si>
    <t>154520</t>
  </si>
  <si>
    <t>352620</t>
  </si>
  <si>
    <t>51814E</t>
  </si>
  <si>
    <t>10434E</t>
  </si>
  <si>
    <t>368781</t>
  </si>
  <si>
    <t>22291</t>
  </si>
  <si>
    <t>20597D</t>
  </si>
  <si>
    <t>36852A</t>
  </si>
  <si>
    <t>558500</t>
  </si>
  <si>
    <t>58609E</t>
  </si>
  <si>
    <t>170730</t>
  </si>
  <si>
    <t>387271</t>
  </si>
  <si>
    <t>19575B</t>
  </si>
  <si>
    <t>5033B</t>
  </si>
  <si>
    <t>75530D</t>
  </si>
  <si>
    <t>157791</t>
  </si>
  <si>
    <t>30263E</t>
  </si>
  <si>
    <t>12984E</t>
  </si>
  <si>
    <t>389491</t>
  </si>
  <si>
    <t>56254B</t>
  </si>
  <si>
    <t>63741B</t>
  </si>
  <si>
    <t>69324B</t>
  </si>
  <si>
    <t>28765B</t>
  </si>
  <si>
    <t>612700</t>
  </si>
  <si>
    <t>51834A</t>
  </si>
  <si>
    <t>551761</t>
  </si>
  <si>
    <t>421271</t>
  </si>
  <si>
    <t>37469B</t>
  </si>
  <si>
    <t>20354B</t>
  </si>
  <si>
    <t>30984E</t>
  </si>
  <si>
    <t>306011</t>
  </si>
  <si>
    <t>28169D</t>
  </si>
  <si>
    <t>76081B</t>
  </si>
  <si>
    <t>125941</t>
  </si>
  <si>
    <t>2710</t>
  </si>
  <si>
    <t>95057D</t>
  </si>
  <si>
    <t>4373E</t>
  </si>
  <si>
    <t>33907E</t>
  </si>
  <si>
    <t>286270</t>
  </si>
  <si>
    <t>21747D</t>
  </si>
  <si>
    <t>766411</t>
  </si>
  <si>
    <t>63081B</t>
  </si>
  <si>
    <t>63561A</t>
  </si>
  <si>
    <t>26739A</t>
  </si>
  <si>
    <t>770131</t>
  </si>
  <si>
    <t>49355A</t>
  </si>
  <si>
    <t>890101</t>
  </si>
  <si>
    <t>77016D</t>
  </si>
  <si>
    <t>613001</t>
  </si>
  <si>
    <t>21569D</t>
  </si>
  <si>
    <t>81463D</t>
  </si>
  <si>
    <t>53554A</t>
  </si>
  <si>
    <t>897810</t>
  </si>
  <si>
    <t>7589B</t>
  </si>
  <si>
    <t>759380</t>
  </si>
  <si>
    <t>296730</t>
  </si>
  <si>
    <t>175840</t>
  </si>
  <si>
    <t>76203D</t>
  </si>
  <si>
    <t>43309E</t>
  </si>
  <si>
    <t>94272D</t>
  </si>
  <si>
    <t>59657D</t>
  </si>
  <si>
    <t>2415D</t>
  </si>
  <si>
    <t>84325E</t>
  </si>
  <si>
    <t>82944E</t>
  </si>
  <si>
    <t>423601</t>
  </si>
  <si>
    <t>705361</t>
  </si>
  <si>
    <t>254531</t>
  </si>
  <si>
    <t>70919E</t>
  </si>
  <si>
    <t>15416A</t>
  </si>
  <si>
    <t>94303A</t>
  </si>
  <si>
    <t>4788B</t>
  </si>
  <si>
    <t>197261</t>
  </si>
  <si>
    <t>71516B</t>
  </si>
  <si>
    <t>70755E</t>
  </si>
  <si>
    <t>28749A</t>
  </si>
  <si>
    <t>73599E</t>
  </si>
  <si>
    <t>717770</t>
  </si>
  <si>
    <t>55241A</t>
  </si>
  <si>
    <t>94873B</t>
  </si>
  <si>
    <t>431221</t>
  </si>
  <si>
    <t>12245E</t>
  </si>
  <si>
    <t>75275D</t>
  </si>
  <si>
    <t>18204E</t>
  </si>
  <si>
    <t>56694D</t>
  </si>
  <si>
    <t>45958E</t>
  </si>
  <si>
    <t>676530</t>
  </si>
  <si>
    <t>860840</t>
  </si>
  <si>
    <t>86780B</t>
  </si>
  <si>
    <t>4159B</t>
  </si>
  <si>
    <t>35263B</t>
  </si>
  <si>
    <t>80762B</t>
  </si>
  <si>
    <t>36826B</t>
  </si>
  <si>
    <t>2038E</t>
  </si>
  <si>
    <t>657690</t>
  </si>
  <si>
    <t>41504B</t>
  </si>
  <si>
    <t>22955E</t>
  </si>
  <si>
    <t>22745A</t>
  </si>
  <si>
    <t>90386B</t>
  </si>
  <si>
    <t>10093A</t>
  </si>
  <si>
    <t>31111E</t>
  </si>
  <si>
    <t>99064D</t>
  </si>
  <si>
    <t>193711</t>
  </si>
  <si>
    <t>87839A</t>
  </si>
  <si>
    <t>64175A</t>
  </si>
  <si>
    <t>271001</t>
  </si>
  <si>
    <t>8501</t>
  </si>
  <si>
    <t>351000</t>
  </si>
  <si>
    <t>861301</t>
  </si>
  <si>
    <t>226440</t>
  </si>
  <si>
    <t>3548D</t>
  </si>
  <si>
    <t>822280</t>
  </si>
  <si>
    <t>23232B</t>
  </si>
  <si>
    <t>91259D</t>
  </si>
  <si>
    <t>759611</t>
  </si>
  <si>
    <t>10476A</t>
  </si>
  <si>
    <t>755081</t>
  </si>
  <si>
    <t>284600</t>
  </si>
  <si>
    <t>54188D</t>
  </si>
  <si>
    <t>369730</t>
  </si>
  <si>
    <t>18619D</t>
  </si>
  <si>
    <t>387421</t>
  </si>
  <si>
    <t>64904E</t>
  </si>
  <si>
    <t>425610</t>
  </si>
  <si>
    <t>81542D</t>
  </si>
  <si>
    <t>245450</t>
  </si>
  <si>
    <t>766671</t>
  </si>
  <si>
    <t>270641</t>
  </si>
  <si>
    <t>14364A</t>
  </si>
  <si>
    <t>43125D</t>
  </si>
  <si>
    <t>36632E</t>
  </si>
  <si>
    <t>350220</t>
  </si>
  <si>
    <t>50102D</t>
  </si>
  <si>
    <t>85269A</t>
  </si>
  <si>
    <t>56890</t>
  </si>
  <si>
    <t>527800</t>
  </si>
  <si>
    <t>28607D</t>
  </si>
  <si>
    <t>73210E</t>
  </si>
  <si>
    <t>807730</t>
  </si>
  <si>
    <t>70461A</t>
  </si>
  <si>
    <t>90755E</t>
  </si>
  <si>
    <t>825421</t>
  </si>
  <si>
    <t>63644D</t>
  </si>
  <si>
    <t>55853D</t>
  </si>
  <si>
    <t>80570D</t>
  </si>
  <si>
    <t>38192B</t>
  </si>
  <si>
    <t>47193D</t>
  </si>
  <si>
    <t>161610</t>
  </si>
  <si>
    <t>93037D</t>
  </si>
  <si>
    <t>493650</t>
  </si>
  <si>
    <t>41237B</t>
  </si>
  <si>
    <t>85440B</t>
  </si>
  <si>
    <t>35354B</t>
  </si>
  <si>
    <t>40053B</t>
  </si>
  <si>
    <t>78307A</t>
  </si>
  <si>
    <t>35391B</t>
  </si>
  <si>
    <t>903841</t>
  </si>
  <si>
    <t>12182B</t>
  </si>
  <si>
    <t>858881</t>
  </si>
  <si>
    <t>635540</t>
  </si>
  <si>
    <t>85786E</t>
  </si>
  <si>
    <t>60169D</t>
  </si>
  <si>
    <t>27468D</t>
  </si>
  <si>
    <t>93310E</t>
  </si>
  <si>
    <t>50579B</t>
  </si>
  <si>
    <t>35197B</t>
  </si>
  <si>
    <t>80352A</t>
  </si>
  <si>
    <t>52968B</t>
  </si>
  <si>
    <t>555541</t>
  </si>
  <si>
    <t>54981D</t>
  </si>
  <si>
    <t>644680</t>
  </si>
  <si>
    <t>74481</t>
  </si>
  <si>
    <t>35524E</t>
  </si>
  <si>
    <t>55747A</t>
  </si>
  <si>
    <t>39276A</t>
  </si>
  <si>
    <t>99062D</t>
  </si>
  <si>
    <t>43500B</t>
  </si>
  <si>
    <t>36661A</t>
  </si>
  <si>
    <t>11816B</t>
  </si>
  <si>
    <t>181060</t>
  </si>
  <si>
    <t>91330A</t>
  </si>
  <si>
    <t>1335D</t>
  </si>
  <si>
    <t>95748E</t>
  </si>
  <si>
    <t>16912E</t>
  </si>
  <si>
    <t>609920</t>
  </si>
  <si>
    <t>43861B</t>
  </si>
  <si>
    <t>78710B</t>
  </si>
  <si>
    <t>920301</t>
  </si>
  <si>
    <t>765580</t>
  </si>
  <si>
    <t>44491E</t>
  </si>
  <si>
    <t>16071A</t>
  </si>
  <si>
    <t>333A</t>
  </si>
  <si>
    <t>43175A</t>
  </si>
  <si>
    <t>66041A</t>
  </si>
  <si>
    <t>82931D</t>
  </si>
  <si>
    <t>40612D</t>
  </si>
  <si>
    <t>38799B</t>
  </si>
  <si>
    <t>10317E</t>
  </si>
  <si>
    <t>180321</t>
  </si>
  <si>
    <t>99113D</t>
  </si>
  <si>
    <t>74414D</t>
  </si>
  <si>
    <t>2740D</t>
  </si>
  <si>
    <t>69601B</t>
  </si>
  <si>
    <t>37828B</t>
  </si>
  <si>
    <t>716041</t>
  </si>
  <si>
    <t>407740</t>
  </si>
  <si>
    <t>551</t>
  </si>
  <si>
    <t>46395E</t>
  </si>
  <si>
    <t>89518D</t>
  </si>
  <si>
    <t>27960D</t>
  </si>
  <si>
    <t>47322B</t>
  </si>
  <si>
    <t>405430</t>
  </si>
  <si>
    <t>55593E</t>
  </si>
  <si>
    <t>783131</t>
  </si>
  <si>
    <t>19299E</t>
  </si>
  <si>
    <t>96351E</t>
  </si>
  <si>
    <t>595020</t>
  </si>
  <si>
    <t>58944E</t>
  </si>
  <si>
    <t>64157E</t>
  </si>
  <si>
    <t>28234A</t>
  </si>
  <si>
    <t>44637E</t>
  </si>
  <si>
    <t>56544E</t>
  </si>
  <si>
    <t>84659A</t>
  </si>
  <si>
    <t>76920B</t>
  </si>
  <si>
    <t>237010</t>
  </si>
  <si>
    <t>92959A</t>
  </si>
  <si>
    <t>30704B</t>
  </si>
  <si>
    <t>27290A</t>
  </si>
  <si>
    <t>58092A</t>
  </si>
  <si>
    <t>964900</t>
  </si>
  <si>
    <t>905450</t>
  </si>
  <si>
    <t>603971</t>
  </si>
  <si>
    <t>8276E</t>
  </si>
  <si>
    <t>18322B</t>
  </si>
  <si>
    <t>971201</t>
  </si>
  <si>
    <t>375301</t>
  </si>
  <si>
    <t>27477B</t>
  </si>
  <si>
    <t>41228D</t>
  </si>
  <si>
    <t>91898A</t>
  </si>
  <si>
    <t>329050</t>
  </si>
  <si>
    <t>935540</t>
  </si>
  <si>
    <t>11310B</t>
  </si>
  <si>
    <t>30172E</t>
  </si>
  <si>
    <t>15343B</t>
  </si>
  <si>
    <t>42898A</t>
  </si>
  <si>
    <t>83987E</t>
  </si>
  <si>
    <t>72912A</t>
  </si>
  <si>
    <t>59242B</t>
  </si>
  <si>
    <t>65743A</t>
  </si>
  <si>
    <t>590691</t>
  </si>
  <si>
    <t>305610</t>
  </si>
  <si>
    <t>710521</t>
  </si>
  <si>
    <t>19321</t>
  </si>
  <si>
    <t>92455E</t>
  </si>
  <si>
    <t>685500</t>
  </si>
  <si>
    <t>11170D</t>
  </si>
  <si>
    <t>98206D</t>
  </si>
  <si>
    <t>95584D</t>
  </si>
  <si>
    <t>276220</t>
  </si>
  <si>
    <t>227630</t>
  </si>
  <si>
    <t>69083B</t>
  </si>
  <si>
    <t>6360</t>
  </si>
  <si>
    <t>10743E</t>
  </si>
  <si>
    <t>96560D</t>
  </si>
  <si>
    <t>66092B</t>
  </si>
  <si>
    <t>58641B</t>
  </si>
  <si>
    <t>85199E</t>
  </si>
  <si>
    <t>69971A</t>
  </si>
  <si>
    <t>955880</t>
  </si>
  <si>
    <t>403741</t>
  </si>
  <si>
    <t>759420</t>
  </si>
  <si>
    <t>468761</t>
  </si>
  <si>
    <t>634420</t>
  </si>
  <si>
    <t>31288D</t>
  </si>
  <si>
    <t>45427B</t>
  </si>
  <si>
    <t>831880</t>
  </si>
  <si>
    <t>43841</t>
  </si>
  <si>
    <t>35526A</t>
  </si>
  <si>
    <t>27648E</t>
  </si>
  <si>
    <t>152671</t>
  </si>
  <si>
    <t>295681</t>
  </si>
  <si>
    <t>93108B</t>
  </si>
  <si>
    <t>969810</t>
  </si>
  <si>
    <t>24115D</t>
  </si>
  <si>
    <t>84720E</t>
  </si>
  <si>
    <t>24613B</t>
  </si>
  <si>
    <t>53100B</t>
  </si>
  <si>
    <t>37470B</t>
  </si>
  <si>
    <t>84031D</t>
  </si>
  <si>
    <t>69534D</t>
  </si>
  <si>
    <t>65303E</t>
  </si>
  <si>
    <t>50906B</t>
  </si>
  <si>
    <t>71968A</t>
  </si>
  <si>
    <t>65957E</t>
  </si>
  <si>
    <t>555710</t>
  </si>
  <si>
    <t>22588B</t>
  </si>
  <si>
    <t>87171A</t>
  </si>
  <si>
    <t>23599B</t>
  </si>
  <si>
    <t>56284D</t>
  </si>
  <si>
    <t>57213D</t>
  </si>
  <si>
    <t>809580</t>
  </si>
  <si>
    <t>86827D</t>
  </si>
  <si>
    <t>83827E</t>
  </si>
  <si>
    <t>68618D</t>
  </si>
  <si>
    <t>24325E</t>
  </si>
  <si>
    <t>45533A</t>
  </si>
  <si>
    <t>33888B</t>
  </si>
  <si>
    <t>51757E</t>
  </si>
  <si>
    <t>895811</t>
  </si>
  <si>
    <t>13616D</t>
  </si>
  <si>
    <t>49295A</t>
  </si>
  <si>
    <t>59452E</t>
  </si>
  <si>
    <t>823641</t>
  </si>
  <si>
    <t>625730</t>
  </si>
  <si>
    <t>59662E</t>
  </si>
  <si>
    <t>34265D</t>
  </si>
  <si>
    <t>915281</t>
  </si>
  <si>
    <t>335581</t>
  </si>
  <si>
    <t>19109D</t>
  </si>
  <si>
    <t>34351E</t>
  </si>
  <si>
    <t>48800</t>
  </si>
  <si>
    <t>89357E</t>
  </si>
  <si>
    <t>13504D</t>
  </si>
  <si>
    <t>44802D</t>
  </si>
  <si>
    <t>25361A</t>
  </si>
  <si>
    <t>49148D</t>
  </si>
  <si>
    <t>7760</t>
  </si>
  <si>
    <t>768621</t>
  </si>
  <si>
    <t>9791B</t>
  </si>
  <si>
    <t>6528A</t>
  </si>
  <si>
    <t>242601</t>
  </si>
  <si>
    <t>11996E</t>
  </si>
  <si>
    <t>555190</t>
  </si>
  <si>
    <t>79668D</t>
  </si>
  <si>
    <t>54015E</t>
  </si>
  <si>
    <t>609220</t>
  </si>
  <si>
    <t>19224B</t>
  </si>
  <si>
    <t>7953B</t>
  </si>
  <si>
    <t>53885E</t>
  </si>
  <si>
    <t>538930</t>
  </si>
  <si>
    <t>45811E</t>
  </si>
  <si>
    <t>41014A</t>
  </si>
  <si>
    <t>34956B</t>
  </si>
  <si>
    <t>15250E</t>
  </si>
  <si>
    <t>947830</t>
  </si>
  <si>
    <t>74056B</t>
  </si>
  <si>
    <t>66073B</t>
  </si>
  <si>
    <t>84455B</t>
  </si>
  <si>
    <t>95976B</t>
  </si>
  <si>
    <t>23111</t>
  </si>
  <si>
    <t>92399D</t>
  </si>
  <si>
    <t>903431</t>
  </si>
  <si>
    <t>587891</t>
  </si>
  <si>
    <t>36355B</t>
  </si>
  <si>
    <t>97051B</t>
  </si>
  <si>
    <t>69677D</t>
  </si>
  <si>
    <t>22275E</t>
  </si>
  <si>
    <t>926811</t>
  </si>
  <si>
    <t>855070</t>
  </si>
  <si>
    <t>2326B</t>
  </si>
  <si>
    <t>56818E</t>
  </si>
  <si>
    <t>125770</t>
  </si>
  <si>
    <t>4253E</t>
  </si>
  <si>
    <t>71849A</t>
  </si>
  <si>
    <t>7624E</t>
  </si>
  <si>
    <t>20507D</t>
  </si>
  <si>
    <t>709941</t>
  </si>
  <si>
    <t>34406D</t>
  </si>
  <si>
    <t>30530E</t>
  </si>
  <si>
    <t>52468B</t>
  </si>
  <si>
    <t>85553E</t>
  </si>
  <si>
    <t>32129A</t>
  </si>
  <si>
    <t>47052B</t>
  </si>
  <si>
    <t>58301E</t>
  </si>
  <si>
    <t>59520</t>
  </si>
  <si>
    <t>29485A</t>
  </si>
  <si>
    <t>92109E</t>
  </si>
  <si>
    <t>31641B</t>
  </si>
  <si>
    <t>90598E</t>
  </si>
  <si>
    <t>79398A</t>
  </si>
  <si>
    <t>50526B</t>
  </si>
  <si>
    <t>694710</t>
  </si>
  <si>
    <t>63646B</t>
  </si>
  <si>
    <t>61755B</t>
  </si>
  <si>
    <t>38847A</t>
  </si>
  <si>
    <t>81243A</t>
  </si>
  <si>
    <t>49890A</t>
  </si>
  <si>
    <t>927281</t>
  </si>
  <si>
    <t>28015A</t>
  </si>
  <si>
    <t>57658D</t>
  </si>
  <si>
    <t>684321</t>
  </si>
  <si>
    <t>233630</t>
  </si>
  <si>
    <t>63287D</t>
  </si>
  <si>
    <t>23850D</t>
  </si>
  <si>
    <t>29779E</t>
  </si>
  <si>
    <t>48949D</t>
  </si>
  <si>
    <t>594170</t>
  </si>
  <si>
    <t>33829B</t>
  </si>
  <si>
    <t>58E</t>
  </si>
  <si>
    <t>51746E</t>
  </si>
  <si>
    <t>4385A</t>
  </si>
  <si>
    <t>429990</t>
  </si>
  <si>
    <t>99377E</t>
  </si>
  <si>
    <t>217660</t>
  </si>
  <si>
    <t>91498D</t>
  </si>
  <si>
    <t>71946A</t>
  </si>
  <si>
    <t>53321D</t>
  </si>
  <si>
    <t>882171</t>
  </si>
  <si>
    <t>77240E</t>
  </si>
  <si>
    <t>96019E</t>
  </si>
  <si>
    <t>57657D</t>
  </si>
  <si>
    <t>83554B</t>
  </si>
  <si>
    <t>85228B</t>
  </si>
  <si>
    <t>76668B</t>
  </si>
  <si>
    <t>91443B</t>
  </si>
  <si>
    <t>744750</t>
  </si>
  <si>
    <t>478301</t>
  </si>
  <si>
    <t>10754A</t>
  </si>
  <si>
    <t>92477D</t>
  </si>
  <si>
    <t>88453A</t>
  </si>
  <si>
    <t>9232E</t>
  </si>
  <si>
    <t>498601</t>
  </si>
  <si>
    <t>67563B</t>
  </si>
  <si>
    <t>57710E</t>
  </si>
  <si>
    <t>75483E</t>
  </si>
  <si>
    <t>24366D</t>
  </si>
  <si>
    <t>229211</t>
  </si>
  <si>
    <t>303020</t>
  </si>
  <si>
    <t>67698B</t>
  </si>
  <si>
    <t>37380</t>
  </si>
  <si>
    <t>72383E</t>
  </si>
  <si>
    <t>57910</t>
  </si>
  <si>
    <t>595801</t>
  </si>
  <si>
    <t>50250B</t>
  </si>
  <si>
    <t>52142B</t>
  </si>
  <si>
    <t>50119A</t>
  </si>
  <si>
    <t>10497E</t>
  </si>
  <si>
    <t>60865D</t>
  </si>
  <si>
    <t>95797E</t>
  </si>
  <si>
    <t>29321D</t>
  </si>
  <si>
    <t>69864E</t>
  </si>
  <si>
    <t>7074A</t>
  </si>
  <si>
    <t>21427A</t>
  </si>
  <si>
    <t>35483D</t>
  </si>
  <si>
    <t>860551</t>
  </si>
  <si>
    <t>244551</t>
  </si>
  <si>
    <t>528860</t>
  </si>
  <si>
    <t>599031</t>
  </si>
  <si>
    <t>66326A</t>
  </si>
  <si>
    <t>67924E</t>
  </si>
  <si>
    <t>43038B</t>
  </si>
  <si>
    <t>14101D</t>
  </si>
  <si>
    <t>777451</t>
  </si>
  <si>
    <t>26311A</t>
  </si>
  <si>
    <t>98861D</t>
  </si>
  <si>
    <t>324820</t>
  </si>
  <si>
    <t>390031</t>
  </si>
  <si>
    <t>31351A</t>
  </si>
  <si>
    <t>33092D</t>
  </si>
  <si>
    <t>20623A</t>
  </si>
  <si>
    <t>26170B</t>
  </si>
  <si>
    <t>3381E</t>
  </si>
  <si>
    <t>630760</t>
  </si>
  <si>
    <t>13415E</t>
  </si>
  <si>
    <t>524950</t>
  </si>
  <si>
    <t>40841B</t>
  </si>
  <si>
    <t>93103A</t>
  </si>
  <si>
    <t>34105D</t>
  </si>
  <si>
    <t>15471E</t>
  </si>
  <si>
    <t>235420</t>
  </si>
  <si>
    <t>30710B</t>
  </si>
  <si>
    <t>84676D</t>
  </si>
  <si>
    <t>89727B</t>
  </si>
  <si>
    <t>977520</t>
  </si>
  <si>
    <t>642400</t>
  </si>
  <si>
    <t>11897D</t>
  </si>
  <si>
    <t>462311</t>
  </si>
  <si>
    <t>409161</t>
  </si>
  <si>
    <t>342171</t>
  </si>
  <si>
    <t>90888B</t>
  </si>
  <si>
    <t>821530</t>
  </si>
  <si>
    <t>227191</t>
  </si>
  <si>
    <t>82912B</t>
  </si>
  <si>
    <t>86698B</t>
  </si>
  <si>
    <t>80855D</t>
  </si>
  <si>
    <t>34009B</t>
  </si>
  <si>
    <t>305500</t>
  </si>
  <si>
    <t>667150</t>
  </si>
  <si>
    <t>653280</t>
  </si>
  <si>
    <t>806451</t>
  </si>
  <si>
    <t>73807B</t>
  </si>
  <si>
    <t>78950D</t>
  </si>
  <si>
    <t>46802D</t>
  </si>
  <si>
    <t>97674E</t>
  </si>
  <si>
    <t>391721</t>
  </si>
  <si>
    <t>112220</t>
  </si>
  <si>
    <t>88127B</t>
  </si>
  <si>
    <t>56490D</t>
  </si>
  <si>
    <t>47228E</t>
  </si>
  <si>
    <t>242660</t>
  </si>
  <si>
    <t>318630</t>
  </si>
  <si>
    <t>21709E</t>
  </si>
  <si>
    <t>18496E</t>
  </si>
  <si>
    <t>67531</t>
  </si>
  <si>
    <t>67912D</t>
  </si>
  <si>
    <t>493551</t>
  </si>
  <si>
    <t>35310A</t>
  </si>
  <si>
    <t>74241B</t>
  </si>
  <si>
    <t>83120</t>
  </si>
  <si>
    <t>46621B</t>
  </si>
  <si>
    <t>49150</t>
  </si>
  <si>
    <t>192421</t>
  </si>
  <si>
    <t>758800</t>
  </si>
  <si>
    <t>21202E</t>
  </si>
  <si>
    <t>35781A</t>
  </si>
  <si>
    <t>35191B</t>
  </si>
  <si>
    <t>55366D</t>
  </si>
  <si>
    <t>93469E</t>
  </si>
  <si>
    <t>18234B</t>
  </si>
  <si>
    <t>145681</t>
  </si>
  <si>
    <t>10833A</t>
  </si>
  <si>
    <t>495D</t>
  </si>
  <si>
    <t>349541</t>
  </si>
  <si>
    <t>20662D</t>
  </si>
  <si>
    <t>64382B</t>
  </si>
  <si>
    <t>89916B</t>
  </si>
  <si>
    <t>47066A</t>
  </si>
  <si>
    <t>859170</t>
  </si>
  <si>
    <t>33669B</t>
  </si>
  <si>
    <t>54026B</t>
  </si>
  <si>
    <t>736140</t>
  </si>
  <si>
    <t>37359D</t>
  </si>
  <si>
    <t>3472A</t>
  </si>
  <si>
    <t>66020E</t>
  </si>
  <si>
    <t>20925B</t>
  </si>
  <si>
    <t>65852A</t>
  </si>
  <si>
    <t>921011</t>
  </si>
  <si>
    <t>40335A</t>
  </si>
  <si>
    <t>548101</t>
  </si>
  <si>
    <t>8800E</t>
  </si>
  <si>
    <t>62271B</t>
  </si>
  <si>
    <t>237E</t>
  </si>
  <si>
    <t>3907B</t>
  </si>
  <si>
    <t>24549D</t>
  </si>
  <si>
    <t>617960</t>
  </si>
  <si>
    <t>798821</t>
  </si>
  <si>
    <t>27237B</t>
  </si>
  <si>
    <t>93067A</t>
  </si>
  <si>
    <t>539751</t>
  </si>
  <si>
    <t>67175E</t>
  </si>
  <si>
    <t>62340D</t>
  </si>
  <si>
    <t>29073B</t>
  </si>
  <si>
    <t>370631</t>
  </si>
  <si>
    <t>24160A</t>
  </si>
  <si>
    <t>82335B</t>
  </si>
  <si>
    <t>34257A</t>
  </si>
  <si>
    <t>64878D</t>
  </si>
  <si>
    <t>28365D</t>
  </si>
  <si>
    <t>26781</t>
  </si>
  <si>
    <t>112971</t>
  </si>
  <si>
    <t>37011A</t>
  </si>
  <si>
    <t>43344B</t>
  </si>
  <si>
    <t>35473B</t>
  </si>
  <si>
    <t>51140D</t>
  </si>
  <si>
    <t>51752D</t>
  </si>
  <si>
    <t>2115A</t>
  </si>
  <si>
    <t>99099D</t>
  </si>
  <si>
    <t>864561</t>
  </si>
  <si>
    <t>141350</t>
  </si>
  <si>
    <t>12955E</t>
  </si>
  <si>
    <t>87878E</t>
  </si>
  <si>
    <t>27025D</t>
  </si>
  <si>
    <t>576850</t>
  </si>
  <si>
    <t>357911</t>
  </si>
  <si>
    <t>50018E</t>
  </si>
  <si>
    <t>28522A</t>
  </si>
  <si>
    <t>588961</t>
  </si>
  <si>
    <t>111450</t>
  </si>
  <si>
    <t>54431A</t>
  </si>
  <si>
    <t>37136A</t>
  </si>
  <si>
    <t>15835D</t>
  </si>
  <si>
    <t>84779B</t>
  </si>
  <si>
    <t>578260</t>
  </si>
  <si>
    <t>60977E</t>
  </si>
  <si>
    <t>58087D</t>
  </si>
  <si>
    <t>583690</t>
  </si>
  <si>
    <t>26769E</t>
  </si>
  <si>
    <t>573491</t>
  </si>
  <si>
    <t>88037B</t>
  </si>
  <si>
    <t>89232D</t>
  </si>
  <si>
    <t>40175E</t>
  </si>
  <si>
    <t>8142A</t>
  </si>
  <si>
    <t>95881A</t>
  </si>
  <si>
    <t>35250</t>
  </si>
  <si>
    <t>445710</t>
  </si>
  <si>
    <t>58448E</t>
  </si>
  <si>
    <t>30561E</t>
  </si>
  <si>
    <t>97257D</t>
  </si>
  <si>
    <t>67109E</t>
  </si>
  <si>
    <t>67064D</t>
  </si>
  <si>
    <t>24544D</t>
  </si>
  <si>
    <t>195891</t>
  </si>
  <si>
    <t>52676D</t>
  </si>
  <si>
    <t>625020</t>
  </si>
  <si>
    <t>39297E</t>
  </si>
  <si>
    <t>331431</t>
  </si>
  <si>
    <t>49624B</t>
  </si>
  <si>
    <t>18077E</t>
  </si>
  <si>
    <t>74142B</t>
  </si>
  <si>
    <t>60497E</t>
  </si>
  <si>
    <t>50031E</t>
  </si>
  <si>
    <t>74542A</t>
  </si>
  <si>
    <t>43880D</t>
  </si>
  <si>
    <t>92717E</t>
  </si>
  <si>
    <t>41664A</t>
  </si>
  <si>
    <t>26117E</t>
  </si>
  <si>
    <t>993470</t>
  </si>
  <si>
    <t>74710D</t>
  </si>
  <si>
    <t>360011</t>
  </si>
  <si>
    <t>145811</t>
  </si>
  <si>
    <t>943140</t>
  </si>
  <si>
    <t>288851</t>
  </si>
  <si>
    <t>46024A</t>
  </si>
  <si>
    <t>17023A</t>
  </si>
  <si>
    <t>626400</t>
  </si>
  <si>
    <t>60693A</t>
  </si>
  <si>
    <t>54087E</t>
  </si>
  <si>
    <t>59891E</t>
  </si>
  <si>
    <t>17165B</t>
  </si>
  <si>
    <t>74055D</t>
  </si>
  <si>
    <t>92002B</t>
  </si>
  <si>
    <t>688671</t>
  </si>
  <si>
    <t>98821A</t>
  </si>
  <si>
    <t>54401</t>
  </si>
  <si>
    <t>1346B</t>
  </si>
  <si>
    <t>442140</t>
  </si>
  <si>
    <t>171980</t>
  </si>
  <si>
    <t>861510</t>
  </si>
  <si>
    <t>5576E</t>
  </si>
  <si>
    <t>53868A</t>
  </si>
  <si>
    <t>348871</t>
  </si>
  <si>
    <t>30351E</t>
  </si>
  <si>
    <t>649131</t>
  </si>
  <si>
    <t>40680D</t>
  </si>
  <si>
    <t>23849D</t>
  </si>
  <si>
    <t>75077D</t>
  </si>
  <si>
    <t>885031</t>
  </si>
  <si>
    <t>29215B</t>
  </si>
  <si>
    <t>9411D</t>
  </si>
  <si>
    <t>82422A</t>
  </si>
  <si>
    <t>15891A</t>
  </si>
  <si>
    <t>45331</t>
  </si>
  <si>
    <t>70985B</t>
  </si>
  <si>
    <t>35145E</t>
  </si>
  <si>
    <t>16956D</t>
  </si>
  <si>
    <t>680101</t>
  </si>
  <si>
    <t>99794D</t>
  </si>
  <si>
    <t>41094D</t>
  </si>
  <si>
    <t>770751</t>
  </si>
  <si>
    <t>29896D</t>
  </si>
  <si>
    <t>69154D</t>
  </si>
  <si>
    <t>26998B</t>
  </si>
  <si>
    <t>926531</t>
  </si>
  <si>
    <t>17476B</t>
  </si>
  <si>
    <t>24495B</t>
  </si>
  <si>
    <t>28944B</t>
  </si>
  <si>
    <t>51391A</t>
  </si>
  <si>
    <t>610630</t>
  </si>
  <si>
    <t>812450</t>
  </si>
  <si>
    <t>951521</t>
  </si>
  <si>
    <t>890511</t>
  </si>
  <si>
    <t>706481</t>
  </si>
  <si>
    <t>292821</t>
  </si>
  <si>
    <t>53650D</t>
  </si>
  <si>
    <t>45160B</t>
  </si>
  <si>
    <t>47551E</t>
  </si>
  <si>
    <t>211800</t>
  </si>
  <si>
    <t>734101</t>
  </si>
  <si>
    <t>637850</t>
  </si>
  <si>
    <t>49337E</t>
  </si>
  <si>
    <t>95035A</t>
  </si>
  <si>
    <t>43211B</t>
  </si>
  <si>
    <t>66430D</t>
  </si>
  <si>
    <t>15106E</t>
  </si>
  <si>
    <t>42434E</t>
  </si>
  <si>
    <t>22854E</t>
  </si>
  <si>
    <t>58511B</t>
  </si>
  <si>
    <t>476211</t>
  </si>
  <si>
    <t>39139D</t>
  </si>
  <si>
    <t>62957A</t>
  </si>
  <si>
    <t>79804B</t>
  </si>
  <si>
    <t>3619B</t>
  </si>
  <si>
    <t>2082E</t>
  </si>
  <si>
    <t>20788B</t>
  </si>
  <si>
    <t>99623D</t>
  </si>
  <si>
    <t>14122B</t>
  </si>
  <si>
    <t>649510</t>
  </si>
  <si>
    <t>52811A</t>
  </si>
  <si>
    <t>44599E</t>
  </si>
  <si>
    <t>230421</t>
  </si>
  <si>
    <t>774381</t>
  </si>
  <si>
    <t>92975E</t>
  </si>
  <si>
    <t>13601B</t>
  </si>
  <si>
    <t>48483E</t>
  </si>
  <si>
    <t>39927B</t>
  </si>
  <si>
    <t>77473A</t>
  </si>
  <si>
    <t>660371</t>
  </si>
  <si>
    <t>78171A</t>
  </si>
  <si>
    <t>66203A</t>
  </si>
  <si>
    <t>846191</t>
  </si>
  <si>
    <t>598061</t>
  </si>
  <si>
    <t>55629D</t>
  </si>
  <si>
    <t>24769B</t>
  </si>
  <si>
    <t>36574A</t>
  </si>
  <si>
    <t>52100D</t>
  </si>
  <si>
    <t>58816E</t>
  </si>
  <si>
    <t>5888A</t>
  </si>
  <si>
    <t>756051</t>
  </si>
  <si>
    <t>55741B</t>
  </si>
  <si>
    <t>593081</t>
  </si>
  <si>
    <t>109891</t>
  </si>
  <si>
    <t>24002E</t>
  </si>
  <si>
    <t>16226E</t>
  </si>
  <si>
    <t>618601</t>
  </si>
  <si>
    <t>54681E</t>
  </si>
  <si>
    <t>11531D</t>
  </si>
  <si>
    <t>17258B</t>
  </si>
  <si>
    <t>54426B</t>
  </si>
  <si>
    <t>948341</t>
  </si>
  <si>
    <t>964471</t>
  </si>
  <si>
    <t>3627E</t>
  </si>
  <si>
    <t>17773A</t>
  </si>
  <si>
    <t>57924E</t>
  </si>
  <si>
    <t>81302B</t>
  </si>
  <si>
    <t>43069E</t>
  </si>
  <si>
    <t>789591</t>
  </si>
  <si>
    <t>21147E</t>
  </si>
  <si>
    <t>67483A</t>
  </si>
  <si>
    <t>13550A</t>
  </si>
  <si>
    <t>50480</t>
  </si>
  <si>
    <t>21841</t>
  </si>
  <si>
    <t>38724A</t>
  </si>
  <si>
    <t>11377B</t>
  </si>
  <si>
    <t>22120D</t>
  </si>
  <si>
    <t>54567B</t>
  </si>
  <si>
    <t>995490</t>
  </si>
  <si>
    <t>43664A</t>
  </si>
  <si>
    <t>390831</t>
  </si>
  <si>
    <t>585230</t>
  </si>
  <si>
    <t>38442B</t>
  </si>
  <si>
    <t>84954D</t>
  </si>
  <si>
    <t>259510</t>
  </si>
  <si>
    <t>843811</t>
  </si>
  <si>
    <t>24329B</t>
  </si>
  <si>
    <t>99257D</t>
  </si>
  <si>
    <t>64212D</t>
  </si>
  <si>
    <t>99479B</t>
  </si>
  <si>
    <t>5942D</t>
  </si>
  <si>
    <t>33101E</t>
  </si>
  <si>
    <t>650150</t>
  </si>
  <si>
    <t>465201</t>
  </si>
  <si>
    <t>65596E</t>
  </si>
  <si>
    <t>77955A</t>
  </si>
  <si>
    <t>83811A</t>
  </si>
  <si>
    <t>126360</t>
  </si>
  <si>
    <t>77904D</t>
  </si>
  <si>
    <t>32718B</t>
  </si>
  <si>
    <t>41180E</t>
  </si>
  <si>
    <t>45625E</t>
  </si>
  <si>
    <t>926810</t>
  </si>
  <si>
    <t>66922A</t>
  </si>
  <si>
    <t>481271</t>
  </si>
  <si>
    <t>849870</t>
  </si>
  <si>
    <t>861810</t>
  </si>
  <si>
    <t>26318E</t>
  </si>
  <si>
    <t>98433E</t>
  </si>
  <si>
    <t>382761</t>
  </si>
  <si>
    <t>706510</t>
  </si>
  <si>
    <t>653941</t>
  </si>
  <si>
    <t>49349E</t>
  </si>
  <si>
    <t>29615D</t>
  </si>
  <si>
    <t>85674B</t>
  </si>
  <si>
    <t>11122B</t>
  </si>
  <si>
    <t>798811</t>
  </si>
  <si>
    <t>53727B</t>
  </si>
  <si>
    <t>6652E</t>
  </si>
  <si>
    <t>8242E</t>
  </si>
  <si>
    <t>596D</t>
  </si>
  <si>
    <t>94429E</t>
  </si>
  <si>
    <t>369930</t>
  </si>
  <si>
    <t>52167E</t>
  </si>
  <si>
    <t>57724D</t>
  </si>
  <si>
    <t>36725D</t>
  </si>
  <si>
    <t>43454D</t>
  </si>
  <si>
    <t>87205E</t>
  </si>
  <si>
    <t>33358A</t>
  </si>
  <si>
    <t>49684D</t>
  </si>
  <si>
    <t>476990</t>
  </si>
  <si>
    <t>42790</t>
  </si>
  <si>
    <t>802150</t>
  </si>
  <si>
    <t>50431A</t>
  </si>
  <si>
    <t>631101</t>
  </si>
  <si>
    <t>164851</t>
  </si>
  <si>
    <t>540530</t>
  </si>
  <si>
    <t>686451</t>
  </si>
  <si>
    <t>38558D</t>
  </si>
  <si>
    <t>38176D</t>
  </si>
  <si>
    <t>31447D</t>
  </si>
  <si>
    <t>690991</t>
  </si>
  <si>
    <t>275021</t>
  </si>
  <si>
    <t>768120</t>
  </si>
  <si>
    <t>868860</t>
  </si>
  <si>
    <t>167741</t>
  </si>
  <si>
    <t>84285A</t>
  </si>
  <si>
    <t>69077A</t>
  </si>
  <si>
    <t>30469D</t>
  </si>
  <si>
    <t>60297E</t>
  </si>
  <si>
    <t>495560</t>
  </si>
  <si>
    <t>4769B</t>
  </si>
  <si>
    <t>84499E</t>
  </si>
  <si>
    <t>20044E</t>
  </si>
  <si>
    <t>86440D</t>
  </si>
  <si>
    <t>9762A</t>
  </si>
  <si>
    <t>661631</t>
  </si>
  <si>
    <t>647700</t>
  </si>
  <si>
    <t>221580</t>
  </si>
  <si>
    <t>494531</t>
  </si>
  <si>
    <t>17061D</t>
  </si>
  <si>
    <t>57934D</t>
  </si>
  <si>
    <t>30580A</t>
  </si>
  <si>
    <t>97645A</t>
  </si>
  <si>
    <t>874910</t>
  </si>
  <si>
    <t>422311</t>
  </si>
  <si>
    <t>321871</t>
  </si>
  <si>
    <t>31853B</t>
  </si>
  <si>
    <t>979040</t>
  </si>
  <si>
    <t>672661</t>
  </si>
  <si>
    <t>16131B</t>
  </si>
  <si>
    <t>115661</t>
  </si>
  <si>
    <t>847850</t>
  </si>
  <si>
    <t>77433E</t>
  </si>
  <si>
    <t>592821</t>
  </si>
  <si>
    <t>5704E</t>
  </si>
  <si>
    <t>50079A</t>
  </si>
  <si>
    <t>173101</t>
  </si>
  <si>
    <t>29887A</t>
  </si>
  <si>
    <t>95190D</t>
  </si>
  <si>
    <t>372981</t>
  </si>
  <si>
    <t>71739E</t>
  </si>
  <si>
    <t>20081D</t>
  </si>
  <si>
    <t>74196B</t>
  </si>
  <si>
    <t>59805B</t>
  </si>
  <si>
    <t>46624A</t>
  </si>
  <si>
    <t>415791</t>
  </si>
  <si>
    <t>5630B</t>
  </si>
  <si>
    <t>2500D</t>
  </si>
  <si>
    <t>962111</t>
  </si>
  <si>
    <t>41656D</t>
  </si>
  <si>
    <t>86393D</t>
  </si>
  <si>
    <t>976060</t>
  </si>
  <si>
    <t>40064B</t>
  </si>
  <si>
    <t>8235A</t>
  </si>
  <si>
    <t>29526E</t>
  </si>
  <si>
    <t>55922D</t>
  </si>
  <si>
    <t>855351</t>
  </si>
  <si>
    <t>70057E</t>
  </si>
  <si>
    <t>19129D</t>
  </si>
  <si>
    <t>12827E</t>
  </si>
  <si>
    <t>26682A</t>
  </si>
  <si>
    <t>34699B</t>
  </si>
  <si>
    <t>22501</t>
  </si>
  <si>
    <t>604950</t>
  </si>
  <si>
    <t>54341A</t>
  </si>
  <si>
    <t>491811</t>
  </si>
  <si>
    <t>506201</t>
  </si>
  <si>
    <t>10931E</t>
  </si>
  <si>
    <t>17542B</t>
  </si>
  <si>
    <t>688291</t>
  </si>
  <si>
    <t>56314D</t>
  </si>
  <si>
    <t>65188E</t>
  </si>
  <si>
    <t>488181</t>
  </si>
  <si>
    <t>32474A</t>
  </si>
  <si>
    <t>44811D</t>
  </si>
  <si>
    <t>5799D</t>
  </si>
  <si>
    <t>672281</t>
  </si>
  <si>
    <t>11858A</t>
  </si>
  <si>
    <t>35299A</t>
  </si>
  <si>
    <t>36481E</t>
  </si>
  <si>
    <t>811310</t>
  </si>
  <si>
    <t>27630B</t>
  </si>
  <si>
    <t>970000</t>
  </si>
  <si>
    <t>444740</t>
  </si>
  <si>
    <t>28303E</t>
  </si>
  <si>
    <t>74004B</t>
  </si>
  <si>
    <t>94965B</t>
  </si>
  <si>
    <t>95664A</t>
  </si>
  <si>
    <t>76025D</t>
  </si>
  <si>
    <t>11611B</t>
  </si>
  <si>
    <t>44182B</t>
  </si>
  <si>
    <t>48556E</t>
  </si>
  <si>
    <t>356471</t>
  </si>
  <si>
    <t>50347D</t>
  </si>
  <si>
    <t>64864B</t>
  </si>
  <si>
    <t>253770</t>
  </si>
  <si>
    <t>667390</t>
  </si>
  <si>
    <t>301431</t>
  </si>
  <si>
    <t>3410B</t>
  </si>
  <si>
    <t>155340</t>
  </si>
  <si>
    <t>48153E</t>
  </si>
  <si>
    <t>20376A</t>
  </si>
  <si>
    <t>57270A</t>
  </si>
  <si>
    <t>482941</t>
  </si>
  <si>
    <t>962941</t>
  </si>
  <si>
    <t>17311B</t>
  </si>
  <si>
    <t>544370</t>
  </si>
  <si>
    <t>28922A</t>
  </si>
  <si>
    <t>83307E</t>
  </si>
  <si>
    <t>82271D</t>
  </si>
  <si>
    <t>21583B</t>
  </si>
  <si>
    <t>52796E</t>
  </si>
  <si>
    <t>557260</t>
  </si>
  <si>
    <t>829800</t>
  </si>
  <si>
    <t>74914D</t>
  </si>
  <si>
    <t>22871</t>
  </si>
  <si>
    <t>25682D</t>
  </si>
  <si>
    <t>718330</t>
  </si>
  <si>
    <t>5034E</t>
  </si>
  <si>
    <t>92841A</t>
  </si>
  <si>
    <t>296420</t>
  </si>
  <si>
    <t>58745D</t>
  </si>
  <si>
    <t>43882B</t>
  </si>
  <si>
    <t>2213A</t>
  </si>
  <si>
    <t>75159A</t>
  </si>
  <si>
    <t>33569A</t>
  </si>
  <si>
    <t>24613E</t>
  </si>
  <si>
    <t>69600D</t>
  </si>
  <si>
    <t>34527E</t>
  </si>
  <si>
    <t>73720A</t>
  </si>
  <si>
    <t>26680A</t>
  </si>
  <si>
    <t>32728B</t>
  </si>
  <si>
    <t>79240D</t>
  </si>
  <si>
    <t>50926B</t>
  </si>
  <si>
    <t>20423E</t>
  </si>
  <si>
    <t>30606A</t>
  </si>
  <si>
    <t>47054B</t>
  </si>
  <si>
    <t>714140</t>
  </si>
  <si>
    <t>533181</t>
  </si>
  <si>
    <t>1741E</t>
  </si>
  <si>
    <t>183480</t>
  </si>
  <si>
    <t>64077B</t>
  </si>
  <si>
    <t>76749A</t>
  </si>
  <si>
    <t>147070</t>
  </si>
  <si>
    <t>36319A</t>
  </si>
  <si>
    <t>24992A</t>
  </si>
  <si>
    <t>579381</t>
  </si>
  <si>
    <t>38263D</t>
  </si>
  <si>
    <t>273851</t>
  </si>
  <si>
    <t>29048A</t>
  </si>
  <si>
    <t>997481</t>
  </si>
  <si>
    <t>796061</t>
  </si>
  <si>
    <t>90303B</t>
  </si>
  <si>
    <t>77542D</t>
  </si>
  <si>
    <t>86435E</t>
  </si>
  <si>
    <t>8167B</t>
  </si>
  <si>
    <t>90224D</t>
  </si>
  <si>
    <t>5225E</t>
  </si>
  <si>
    <t>97239D</t>
  </si>
  <si>
    <t>226851</t>
  </si>
  <si>
    <t>60529D</t>
  </si>
  <si>
    <t>35939B</t>
  </si>
  <si>
    <t>589030</t>
  </si>
  <si>
    <t>205920</t>
  </si>
  <si>
    <t>588530</t>
  </si>
  <si>
    <t>58429E</t>
  </si>
  <si>
    <t>91411D</t>
  </si>
  <si>
    <t>42399D</t>
  </si>
  <si>
    <t>679790</t>
  </si>
  <si>
    <t>51493B</t>
  </si>
  <si>
    <t>584570</t>
  </si>
  <si>
    <t>662161</t>
  </si>
  <si>
    <t>90668E</t>
  </si>
  <si>
    <t>19511E</t>
  </si>
  <si>
    <t>31741A</t>
  </si>
  <si>
    <t>473A</t>
  </si>
  <si>
    <t>49536D</t>
  </si>
  <si>
    <t>70448D</t>
  </si>
  <si>
    <t>561781</t>
  </si>
  <si>
    <t>32382E</t>
  </si>
  <si>
    <t>17539A</t>
  </si>
  <si>
    <t>938140</t>
  </si>
  <si>
    <t>37478B</t>
  </si>
  <si>
    <t>83635D</t>
  </si>
  <si>
    <t>74044E</t>
  </si>
  <si>
    <t>14956B</t>
  </si>
  <si>
    <t>79418B</t>
  </si>
  <si>
    <t>96753A</t>
  </si>
  <si>
    <t>25958E</t>
  </si>
  <si>
    <t>55741A</t>
  </si>
  <si>
    <t>812240</t>
  </si>
  <si>
    <t>88769A</t>
  </si>
  <si>
    <t>350020</t>
  </si>
  <si>
    <t>138500</t>
  </si>
  <si>
    <t>22611D</t>
  </si>
  <si>
    <t>448660</t>
  </si>
  <si>
    <t>60849E</t>
  </si>
  <si>
    <t>67403D</t>
  </si>
  <si>
    <t>3094B</t>
  </si>
  <si>
    <t>910750</t>
  </si>
  <si>
    <t>208061</t>
  </si>
  <si>
    <t>822911</t>
  </si>
  <si>
    <t>188590</t>
  </si>
  <si>
    <t>43216A</t>
  </si>
  <si>
    <t>30958D</t>
  </si>
  <si>
    <t>11612D</t>
  </si>
  <si>
    <t>25676E</t>
  </si>
  <si>
    <t>65007D</t>
  </si>
  <si>
    <t>22824D</t>
  </si>
  <si>
    <t>349511</t>
  </si>
  <si>
    <t>504921</t>
  </si>
  <si>
    <t>24421E</t>
  </si>
  <si>
    <t>40041B</t>
  </si>
  <si>
    <t>63483D</t>
  </si>
  <si>
    <t>58479E</t>
  </si>
  <si>
    <t>859331</t>
  </si>
  <si>
    <t>18485E</t>
  </si>
  <si>
    <t>852361</t>
  </si>
  <si>
    <t>86963E</t>
  </si>
  <si>
    <t>664931</t>
  </si>
  <si>
    <t>5810E</t>
  </si>
  <si>
    <t>22694A</t>
  </si>
  <si>
    <t>99550</t>
  </si>
  <si>
    <t>1057E</t>
  </si>
  <si>
    <t>32300</t>
  </si>
  <si>
    <t>66461A</t>
  </si>
  <si>
    <t>353550</t>
  </si>
  <si>
    <t>13299E</t>
  </si>
  <si>
    <t>672421</t>
  </si>
  <si>
    <t>660181</t>
  </si>
  <si>
    <t>87346D</t>
  </si>
  <si>
    <t>846351</t>
  </si>
  <si>
    <t>5827B</t>
  </si>
  <si>
    <t>11624E</t>
  </si>
  <si>
    <t>302651</t>
  </si>
  <si>
    <t>73825D</t>
  </si>
  <si>
    <t>22329A</t>
  </si>
  <si>
    <t>262760</t>
  </si>
  <si>
    <t>965431</t>
  </si>
  <si>
    <t>21132A</t>
  </si>
  <si>
    <t>522031</t>
  </si>
  <si>
    <t>7698E</t>
  </si>
  <si>
    <t>288170</t>
  </si>
  <si>
    <t>125291</t>
  </si>
  <si>
    <t>97603E</t>
  </si>
  <si>
    <t>12625B</t>
  </si>
  <si>
    <t>630370</t>
  </si>
  <si>
    <t>35284E</t>
  </si>
  <si>
    <t>646731</t>
  </si>
  <si>
    <t>76335D</t>
  </si>
  <si>
    <t>34844E</t>
  </si>
  <si>
    <t>80181</t>
  </si>
  <si>
    <t>59921</t>
  </si>
  <si>
    <t>161200</t>
  </si>
  <si>
    <t>15283A</t>
  </si>
  <si>
    <t>491510</t>
  </si>
  <si>
    <t>90158D</t>
  </si>
  <si>
    <t>67589D</t>
  </si>
  <si>
    <t>98192D</t>
  </si>
  <si>
    <t>67546D</t>
  </si>
  <si>
    <t>41230B</t>
  </si>
  <si>
    <t>15745D</t>
  </si>
  <si>
    <t>947720</t>
  </si>
  <si>
    <t>88361</t>
  </si>
  <si>
    <t>825060</t>
  </si>
  <si>
    <t>8119E</t>
  </si>
  <si>
    <t>729941</t>
  </si>
  <si>
    <t>56585E</t>
  </si>
  <si>
    <t>94314E</t>
  </si>
  <si>
    <t>452031</t>
  </si>
  <si>
    <t>629460</t>
  </si>
  <si>
    <t>44945A</t>
  </si>
  <si>
    <t>63556B</t>
  </si>
  <si>
    <t>86981B</t>
  </si>
  <si>
    <t>44479E</t>
  </si>
  <si>
    <t>167211</t>
  </si>
  <si>
    <t>80962E</t>
  </si>
  <si>
    <t>78319A</t>
  </si>
  <si>
    <t>89692E</t>
  </si>
  <si>
    <t>640881</t>
  </si>
  <si>
    <t>286970</t>
  </si>
  <si>
    <t>26238A</t>
  </si>
  <si>
    <t>144490</t>
  </si>
  <si>
    <t>558400</t>
  </si>
  <si>
    <t>317671</t>
  </si>
  <si>
    <t>89513B</t>
  </si>
  <si>
    <t>137621</t>
  </si>
  <si>
    <t>35160D</t>
  </si>
  <si>
    <t>86615E</t>
  </si>
  <si>
    <t>92854B</t>
  </si>
  <si>
    <t>774871</t>
  </si>
  <si>
    <t>62611E</t>
  </si>
  <si>
    <t>39796E</t>
  </si>
  <si>
    <t>19370</t>
  </si>
  <si>
    <t>412121</t>
  </si>
  <si>
    <t>14750E</t>
  </si>
  <si>
    <t>402930</t>
  </si>
  <si>
    <t>89156E</t>
  </si>
  <si>
    <t>28044A</t>
  </si>
  <si>
    <t>78880E</t>
  </si>
  <si>
    <t>555E</t>
  </si>
  <si>
    <t>356010</t>
  </si>
  <si>
    <t>464400</t>
  </si>
  <si>
    <t>862800</t>
  </si>
  <si>
    <t>15810B</t>
  </si>
  <si>
    <t>27776A</t>
  </si>
  <si>
    <t>799801</t>
  </si>
  <si>
    <t>375660</t>
  </si>
  <si>
    <t>747870</t>
  </si>
  <si>
    <t>995561</t>
  </si>
  <si>
    <t>88584A</t>
  </si>
  <si>
    <t>232951</t>
  </si>
  <si>
    <t>28852B</t>
  </si>
  <si>
    <t>33296D</t>
  </si>
  <si>
    <t>57770</t>
  </si>
  <si>
    <t>61709E</t>
  </si>
  <si>
    <t>380101</t>
  </si>
  <si>
    <t>76067D</t>
  </si>
  <si>
    <t>78005A</t>
  </si>
  <si>
    <t>10326D</t>
  </si>
  <si>
    <t>24107A</t>
  </si>
  <si>
    <t>85333A</t>
  </si>
  <si>
    <t>877D</t>
  </si>
  <si>
    <t>113271</t>
  </si>
  <si>
    <t>12607A</t>
  </si>
  <si>
    <t>65047B</t>
  </si>
  <si>
    <t>2799B</t>
  </si>
  <si>
    <t>998771</t>
  </si>
  <si>
    <t>679531</t>
  </si>
  <si>
    <t>519520</t>
  </si>
  <si>
    <t>20507E</t>
  </si>
  <si>
    <t>58065B</t>
  </si>
  <si>
    <t>29837E</t>
  </si>
  <si>
    <t>59102B</t>
  </si>
  <si>
    <t>6731D</t>
  </si>
  <si>
    <t>828461</t>
  </si>
  <si>
    <t>157401</t>
  </si>
  <si>
    <t>98280E</t>
  </si>
  <si>
    <t>31067D</t>
  </si>
  <si>
    <t>38482A</t>
  </si>
  <si>
    <t>705230</t>
  </si>
  <si>
    <t>190080</t>
  </si>
  <si>
    <t>27745E</t>
  </si>
  <si>
    <t>334361</t>
  </si>
  <si>
    <t>1902A</t>
  </si>
  <si>
    <t>668690</t>
  </si>
  <si>
    <t>4130B</t>
  </si>
  <si>
    <t>71957A</t>
  </si>
  <si>
    <t>61670E</t>
  </si>
  <si>
    <t>359830</t>
  </si>
  <si>
    <t>21586B</t>
  </si>
  <si>
    <t>26912B</t>
  </si>
  <si>
    <t>512850</t>
  </si>
  <si>
    <t>55743B</t>
  </si>
  <si>
    <t>18B</t>
  </si>
  <si>
    <t>58421</t>
  </si>
  <si>
    <t>219920</t>
  </si>
  <si>
    <t>27542B</t>
  </si>
  <si>
    <t>93176A</t>
  </si>
  <si>
    <t>77321B</t>
  </si>
  <si>
    <t>3515D</t>
  </si>
  <si>
    <t>245381</t>
  </si>
  <si>
    <t>673361</t>
  </si>
  <si>
    <t>26979E</t>
  </si>
  <si>
    <t>49583B</t>
  </si>
  <si>
    <t>54370E</t>
  </si>
  <si>
    <t>91781B</t>
  </si>
  <si>
    <t>282341</t>
  </si>
  <si>
    <t>84557B</t>
  </si>
  <si>
    <t>677130</t>
  </si>
  <si>
    <t>35736A</t>
  </si>
  <si>
    <t>761711</t>
  </si>
  <si>
    <t>835111</t>
  </si>
  <si>
    <t>242541</t>
  </si>
  <si>
    <t>59946B</t>
  </si>
  <si>
    <t>688490</t>
  </si>
  <si>
    <t>541851</t>
  </si>
  <si>
    <t>75418B</t>
  </si>
  <si>
    <t>82484E</t>
  </si>
  <si>
    <t>92786A</t>
  </si>
  <si>
    <t>29742B</t>
  </si>
  <si>
    <t>10833D</t>
  </si>
  <si>
    <t>282601</t>
  </si>
  <si>
    <t>385470</t>
  </si>
  <si>
    <t>669000</t>
  </si>
  <si>
    <t>188401</t>
  </si>
  <si>
    <t>36633A</t>
  </si>
  <si>
    <t>23266D</t>
  </si>
  <si>
    <t>533161</t>
  </si>
  <si>
    <t>387301</t>
  </si>
  <si>
    <t>34643D</t>
  </si>
  <si>
    <t>97136E</t>
  </si>
  <si>
    <t>770770</t>
  </si>
  <si>
    <t>86845D</t>
  </si>
  <si>
    <t>15231E</t>
  </si>
  <si>
    <t>5537A</t>
  </si>
  <si>
    <t>43099E</t>
  </si>
  <si>
    <t>43852E</t>
  </si>
  <si>
    <t>19573B</t>
  </si>
  <si>
    <t>19503E</t>
  </si>
  <si>
    <t>50979B</t>
  </si>
  <si>
    <t>234191</t>
  </si>
  <si>
    <t>2285D</t>
  </si>
  <si>
    <t>773200</t>
  </si>
  <si>
    <t>71989B</t>
  </si>
  <si>
    <t>32383A</t>
  </si>
  <si>
    <t>54908B</t>
  </si>
  <si>
    <t>82093B</t>
  </si>
  <si>
    <t>493660</t>
  </si>
  <si>
    <t>98887D</t>
  </si>
  <si>
    <t>348480</t>
  </si>
  <si>
    <t>93480</t>
  </si>
  <si>
    <t>77129B</t>
  </si>
  <si>
    <t>59609E</t>
  </si>
  <si>
    <t>60047B</t>
  </si>
  <si>
    <t>883161</t>
  </si>
  <si>
    <t>75668A</t>
  </si>
  <si>
    <t>468971</t>
  </si>
  <si>
    <t>263110</t>
  </si>
  <si>
    <t>85457D</t>
  </si>
  <si>
    <t>87369D</t>
  </si>
  <si>
    <t>960811</t>
  </si>
  <si>
    <t>33662A</t>
  </si>
  <si>
    <t>972400</t>
  </si>
  <si>
    <t>3933A</t>
  </si>
  <si>
    <t>77997E</t>
  </si>
  <si>
    <t>82797D</t>
  </si>
  <si>
    <t>970501</t>
  </si>
  <si>
    <t>791150</t>
  </si>
  <si>
    <t>403620</t>
  </si>
  <si>
    <t>47718E</t>
  </si>
  <si>
    <t>72412D</t>
  </si>
  <si>
    <t>58558D</t>
  </si>
  <si>
    <t>586580</t>
  </si>
  <si>
    <t>98060D</t>
  </si>
  <si>
    <t>955200</t>
  </si>
  <si>
    <t>440820</t>
  </si>
  <si>
    <t>20223D</t>
  </si>
  <si>
    <t>70534E</t>
  </si>
  <si>
    <t>121E</t>
  </si>
  <si>
    <t>40242A</t>
  </si>
  <si>
    <t>38800</t>
  </si>
  <si>
    <t>47402D</t>
  </si>
  <si>
    <t>734610</t>
  </si>
  <si>
    <t>38375E</t>
  </si>
  <si>
    <t>30031E</t>
  </si>
  <si>
    <t>756430</t>
  </si>
  <si>
    <t>76094E</t>
  </si>
  <si>
    <t>63455D</t>
  </si>
  <si>
    <t>17580E</t>
  </si>
  <si>
    <t>68102A</t>
  </si>
  <si>
    <t>540780</t>
  </si>
  <si>
    <t>59764B</t>
  </si>
  <si>
    <t>44561E</t>
  </si>
  <si>
    <t>463430</t>
  </si>
  <si>
    <t>305960</t>
  </si>
  <si>
    <t>246900</t>
  </si>
  <si>
    <t>19173E</t>
  </si>
  <si>
    <t>483520</t>
  </si>
  <si>
    <t>58315A</t>
  </si>
  <si>
    <t>94666B</t>
  </si>
  <si>
    <t>47582A</t>
  </si>
  <si>
    <t>25643A</t>
  </si>
  <si>
    <t>48723D</t>
  </si>
  <si>
    <t>20996D</t>
  </si>
  <si>
    <t>90435A</t>
  </si>
  <si>
    <t>35553D</t>
  </si>
  <si>
    <t>98089D</t>
  </si>
  <si>
    <t>80132B</t>
  </si>
  <si>
    <t>502051</t>
  </si>
  <si>
    <t>41735D</t>
  </si>
  <si>
    <t>852991</t>
  </si>
  <si>
    <t>92515E</t>
  </si>
  <si>
    <t>222901</t>
  </si>
  <si>
    <t>847241</t>
  </si>
  <si>
    <t>49010A</t>
  </si>
  <si>
    <t>294491</t>
  </si>
  <si>
    <t>12403B</t>
  </si>
  <si>
    <t>291031</t>
  </si>
  <si>
    <t>23461B</t>
  </si>
  <si>
    <t>87983A</t>
  </si>
  <si>
    <t>36565D</t>
  </si>
  <si>
    <t>95551E</t>
  </si>
  <si>
    <t>51399B</t>
  </si>
  <si>
    <t>196360</t>
  </si>
  <si>
    <t>701590</t>
  </si>
  <si>
    <t>273680</t>
  </si>
  <si>
    <t>82271E</t>
  </si>
  <si>
    <t>83539B</t>
  </si>
  <si>
    <t>52996B</t>
  </si>
  <si>
    <t>521420</t>
  </si>
  <si>
    <t>51204D</t>
  </si>
  <si>
    <t>55062A</t>
  </si>
  <si>
    <t>41757D</t>
  </si>
  <si>
    <t>371571</t>
  </si>
  <si>
    <t>60370B</t>
  </si>
  <si>
    <t>19802E</t>
  </si>
  <si>
    <t>2535A</t>
  </si>
  <si>
    <t>680801</t>
  </si>
  <si>
    <t>698341</t>
  </si>
  <si>
    <t>47255D</t>
  </si>
  <si>
    <t>766960</t>
  </si>
  <si>
    <t>572370</t>
  </si>
  <si>
    <t>52529B</t>
  </si>
  <si>
    <t>38115E</t>
  </si>
  <si>
    <t>626561</t>
  </si>
  <si>
    <t>528130</t>
  </si>
  <si>
    <t>491541</t>
  </si>
  <si>
    <t>193060</t>
  </si>
  <si>
    <t>597651</t>
  </si>
  <si>
    <t>41746E</t>
  </si>
  <si>
    <t>51922A</t>
  </si>
  <si>
    <t>763111</t>
  </si>
  <si>
    <t>56062B</t>
  </si>
  <si>
    <t>67469D</t>
  </si>
  <si>
    <t>39986E</t>
  </si>
  <si>
    <t>72331D</t>
  </si>
  <si>
    <t>24443A</t>
  </si>
  <si>
    <t>19269A</t>
  </si>
  <si>
    <t>20656A</t>
  </si>
  <si>
    <t>463521</t>
  </si>
  <si>
    <t>44207D</t>
  </si>
  <si>
    <t>52316A</t>
  </si>
  <si>
    <t>294650</t>
  </si>
  <si>
    <t>71075D</t>
  </si>
  <si>
    <t>35410A</t>
  </si>
  <si>
    <t>22260</t>
  </si>
  <si>
    <t>7468D</t>
  </si>
  <si>
    <t>90701A</t>
  </si>
  <si>
    <t>50970E</t>
  </si>
  <si>
    <t>54761E</t>
  </si>
  <si>
    <t>531991</t>
  </si>
  <si>
    <t>3964E</t>
  </si>
  <si>
    <t>19055B</t>
  </si>
  <si>
    <t>471811</t>
  </si>
  <si>
    <t>935601</t>
  </si>
  <si>
    <t>98129D</t>
  </si>
  <si>
    <t>515031</t>
  </si>
  <si>
    <t>31581A</t>
  </si>
  <si>
    <t>80541A</t>
  </si>
  <si>
    <t>283701</t>
  </si>
  <si>
    <t>5525A</t>
  </si>
  <si>
    <t>49647E</t>
  </si>
  <si>
    <t>576610</t>
  </si>
  <si>
    <t>753120</t>
  </si>
  <si>
    <t>1785A</t>
  </si>
  <si>
    <t>19651B</t>
  </si>
  <si>
    <t>721620</t>
  </si>
  <si>
    <t>878931</t>
  </si>
  <si>
    <t>35303B</t>
  </si>
  <si>
    <t>78479B</t>
  </si>
  <si>
    <t>10956D</t>
  </si>
  <si>
    <t>82490A</t>
  </si>
  <si>
    <t>60907B</t>
  </si>
  <si>
    <t>373001</t>
  </si>
  <si>
    <t>9031</t>
  </si>
  <si>
    <t>821691</t>
  </si>
  <si>
    <t>56043B</t>
  </si>
  <si>
    <t>73956A</t>
  </si>
  <si>
    <t>55948B</t>
  </si>
  <si>
    <t>432710</t>
  </si>
  <si>
    <t>223410</t>
  </si>
  <si>
    <t>112280</t>
  </si>
  <si>
    <t>94445D</t>
  </si>
  <si>
    <t>43908A</t>
  </si>
  <si>
    <t>10193B</t>
  </si>
  <si>
    <t>22204E</t>
  </si>
  <si>
    <t>467350</t>
  </si>
  <si>
    <t>635A</t>
  </si>
  <si>
    <t>34251</t>
  </si>
  <si>
    <t>11117A</t>
  </si>
  <si>
    <t>183911</t>
  </si>
  <si>
    <t>10953A</t>
  </si>
  <si>
    <t>756621</t>
  </si>
  <si>
    <t>487441</t>
  </si>
  <si>
    <t>24621A</t>
  </si>
  <si>
    <t>66290A</t>
  </si>
  <si>
    <t>923471</t>
  </si>
  <si>
    <t>680291</t>
  </si>
  <si>
    <t>72372B</t>
  </si>
  <si>
    <t>653141</t>
  </si>
  <si>
    <t>496231</t>
  </si>
  <si>
    <t>17085D</t>
  </si>
  <si>
    <t>66508D</t>
  </si>
  <si>
    <t>51649D</t>
  </si>
  <si>
    <t>82026B</t>
  </si>
  <si>
    <t>28049D</t>
  </si>
  <si>
    <t>981811</t>
  </si>
  <si>
    <t>36689D</t>
  </si>
  <si>
    <t>76401</t>
  </si>
  <si>
    <t>223320</t>
  </si>
  <si>
    <t>730711</t>
  </si>
  <si>
    <t>853141</t>
  </si>
  <si>
    <t>35696E</t>
  </si>
  <si>
    <t>93263E</t>
  </si>
  <si>
    <t>77493E</t>
  </si>
  <si>
    <t>13507B</t>
  </si>
  <si>
    <t>60055B</t>
  </si>
  <si>
    <t>66691B</t>
  </si>
  <si>
    <t>11878E</t>
  </si>
  <si>
    <t>50880D</t>
  </si>
  <si>
    <t>59102A</t>
  </si>
  <si>
    <t>44386A</t>
  </si>
  <si>
    <t>55669D</t>
  </si>
  <si>
    <t>954450</t>
  </si>
  <si>
    <t>14826B</t>
  </si>
  <si>
    <t>599751</t>
  </si>
  <si>
    <t>67320A</t>
  </si>
  <si>
    <t>306541</t>
  </si>
  <si>
    <t>61598E</t>
  </si>
  <si>
    <t>81552E</t>
  </si>
  <si>
    <t>7994A</t>
  </si>
  <si>
    <t>37353B</t>
  </si>
  <si>
    <t>460521</t>
  </si>
  <si>
    <t>29552A</t>
  </si>
  <si>
    <t>136930</t>
  </si>
  <si>
    <t>29756B</t>
  </si>
  <si>
    <t>508980</t>
  </si>
  <si>
    <t>55557A</t>
  </si>
  <si>
    <t>588711</t>
  </si>
  <si>
    <t>69168D</t>
  </si>
  <si>
    <t>921951</t>
  </si>
  <si>
    <t>58353D</t>
  </si>
  <si>
    <t>88394B</t>
  </si>
  <si>
    <t>740951</t>
  </si>
  <si>
    <t>869041</t>
  </si>
  <si>
    <t>8187A</t>
  </si>
  <si>
    <t>968800</t>
  </si>
  <si>
    <t>88058A</t>
  </si>
  <si>
    <t>47216D</t>
  </si>
  <si>
    <t>729200</t>
  </si>
  <si>
    <t>369910</t>
  </si>
  <si>
    <t>99453D</t>
  </si>
  <si>
    <t>411581</t>
  </si>
  <si>
    <t>74890D</t>
  </si>
  <si>
    <t>9396A</t>
  </si>
  <si>
    <t>53499E</t>
  </si>
  <si>
    <t>40299B</t>
  </si>
  <si>
    <t>91927B</t>
  </si>
  <si>
    <t>282700</t>
  </si>
  <si>
    <t>1953D</t>
  </si>
  <si>
    <t>900961</t>
  </si>
  <si>
    <t>528350</t>
  </si>
  <si>
    <t>51728D</t>
  </si>
  <si>
    <t>589710</t>
  </si>
  <si>
    <t>89337E</t>
  </si>
  <si>
    <t>95639B</t>
  </si>
  <si>
    <t>84489A</t>
  </si>
  <si>
    <t>68181E</t>
  </si>
  <si>
    <t>44019B</t>
  </si>
  <si>
    <t>65201B</t>
  </si>
  <si>
    <t>9628A</t>
  </si>
  <si>
    <t>50210B</t>
  </si>
  <si>
    <t>676390</t>
  </si>
  <si>
    <t>97939D</t>
  </si>
  <si>
    <t>195970</t>
  </si>
  <si>
    <t>756070</t>
  </si>
  <si>
    <t>22252B</t>
  </si>
  <si>
    <t>541580</t>
  </si>
  <si>
    <t>71633A</t>
  </si>
  <si>
    <t>556631</t>
  </si>
  <si>
    <t>56325B</t>
  </si>
  <si>
    <t>59588A</t>
  </si>
  <si>
    <t>51027E</t>
  </si>
  <si>
    <t>717301</t>
  </si>
  <si>
    <t>709071</t>
  </si>
  <si>
    <t>55311D</t>
  </si>
  <si>
    <t>368920</t>
  </si>
  <si>
    <t>874931</t>
  </si>
  <si>
    <t>27744E</t>
  </si>
  <si>
    <t>810720</t>
  </si>
  <si>
    <t>132980</t>
  </si>
  <si>
    <t>701900</t>
  </si>
  <si>
    <t>601620</t>
  </si>
  <si>
    <t>96857B</t>
  </si>
  <si>
    <t>971021</t>
  </si>
  <si>
    <t>84870</t>
  </si>
  <si>
    <t>92013B</t>
  </si>
  <si>
    <t>37715E</t>
  </si>
  <si>
    <t>692151</t>
  </si>
  <si>
    <t>32913B</t>
  </si>
  <si>
    <t>18801A</t>
  </si>
  <si>
    <t>90974D</t>
  </si>
  <si>
    <t>617511</t>
  </si>
  <si>
    <t>61552B</t>
  </si>
  <si>
    <t>42512A</t>
  </si>
  <si>
    <t>21882E</t>
  </si>
  <si>
    <t>848321</t>
  </si>
  <si>
    <t>7982B</t>
  </si>
  <si>
    <t>76502D</t>
  </si>
  <si>
    <t>60443E</t>
  </si>
  <si>
    <t>69029D</t>
  </si>
  <si>
    <t>751790</t>
  </si>
  <si>
    <t>731511</t>
  </si>
  <si>
    <t>35916D</t>
  </si>
  <si>
    <t>94189E</t>
  </si>
  <si>
    <t>307271</t>
  </si>
  <si>
    <t>4332D</t>
  </si>
  <si>
    <t>79048E</t>
  </si>
  <si>
    <t>775301</t>
  </si>
  <si>
    <t>19000D</t>
  </si>
  <si>
    <t>74364E</t>
  </si>
  <si>
    <t>424270</t>
  </si>
  <si>
    <t>25463D</t>
  </si>
  <si>
    <t>547950</t>
  </si>
  <si>
    <t>59094A</t>
  </si>
  <si>
    <t>26313E</t>
  </si>
  <si>
    <t>88085E</t>
  </si>
  <si>
    <t>623711</t>
  </si>
  <si>
    <t>495260</t>
  </si>
  <si>
    <t>88609B</t>
  </si>
  <si>
    <t>536501</t>
  </si>
  <si>
    <t>94123D</t>
  </si>
  <si>
    <t>540341</t>
  </si>
  <si>
    <t>868841</t>
  </si>
  <si>
    <t>86623A</t>
  </si>
  <si>
    <t>74675B</t>
  </si>
  <si>
    <t>303600</t>
  </si>
  <si>
    <t>34932B</t>
  </si>
  <si>
    <t>37020B</t>
  </si>
  <si>
    <t>991250</t>
  </si>
  <si>
    <t>29564A</t>
  </si>
  <si>
    <t>13357E</t>
  </si>
  <si>
    <t>76985E</t>
  </si>
  <si>
    <t>16601</t>
  </si>
  <si>
    <t>44659E</t>
  </si>
  <si>
    <t>192510</t>
  </si>
  <si>
    <t>308101</t>
  </si>
  <si>
    <t>16633B</t>
  </si>
  <si>
    <t>440180</t>
  </si>
  <si>
    <t>945351</t>
  </si>
  <si>
    <t>5531B</t>
  </si>
  <si>
    <t>70440</t>
  </si>
  <si>
    <t>52132A</t>
  </si>
  <si>
    <t>990170</t>
  </si>
  <si>
    <t>866970</t>
  </si>
  <si>
    <t>34630A</t>
  </si>
  <si>
    <t>50370D</t>
  </si>
  <si>
    <t>49323D</t>
  </si>
  <si>
    <t>18031</t>
  </si>
  <si>
    <t>512080</t>
  </si>
  <si>
    <t>74973B</t>
  </si>
  <si>
    <t>95595E</t>
  </si>
  <si>
    <t>67949B</t>
  </si>
  <si>
    <t>41670B</t>
  </si>
  <si>
    <t>54671D</t>
  </si>
  <si>
    <t>99677E</t>
  </si>
  <si>
    <t>59411D</t>
  </si>
  <si>
    <t>49243B</t>
  </si>
  <si>
    <t>93179D</t>
  </si>
  <si>
    <t>5081A</t>
  </si>
  <si>
    <t>54202D</t>
  </si>
  <si>
    <t>785651</t>
  </si>
  <si>
    <t>88491</t>
  </si>
  <si>
    <t>944120</t>
  </si>
  <si>
    <t>48266B</t>
  </si>
  <si>
    <t>40483E</t>
  </si>
  <si>
    <t>316180</t>
  </si>
  <si>
    <t>569251</t>
  </si>
  <si>
    <t>93129B</t>
  </si>
  <si>
    <t>639950</t>
  </si>
  <si>
    <t>25400E</t>
  </si>
  <si>
    <t>97010D</t>
  </si>
  <si>
    <t>18896A</t>
  </si>
  <si>
    <t>317310</t>
  </si>
  <si>
    <t>5516E</t>
  </si>
  <si>
    <t>91290D</t>
  </si>
  <si>
    <t>23582D</t>
  </si>
  <si>
    <t>358901</t>
  </si>
  <si>
    <t>3041D</t>
  </si>
  <si>
    <t>97828E</t>
  </si>
  <si>
    <t>14246B</t>
  </si>
  <si>
    <t>210840</t>
  </si>
  <si>
    <t>38869E</t>
  </si>
  <si>
    <t>351121</t>
  </si>
  <si>
    <t>382821</t>
  </si>
  <si>
    <t>67834E</t>
  </si>
  <si>
    <t>34642D</t>
  </si>
  <si>
    <t>533010</t>
  </si>
  <si>
    <t>9934A</t>
  </si>
  <si>
    <t>933571</t>
  </si>
  <si>
    <t>25783A</t>
  </si>
  <si>
    <t>45001</t>
  </si>
  <si>
    <t>10990</t>
  </si>
  <si>
    <t>426811</t>
  </si>
  <si>
    <t>53300D</t>
  </si>
  <si>
    <t>68748B</t>
  </si>
  <si>
    <t>427381</t>
  </si>
  <si>
    <t>215301</t>
  </si>
  <si>
    <t>98518B</t>
  </si>
  <si>
    <t>48907D</t>
  </si>
  <si>
    <t>127780</t>
  </si>
  <si>
    <t>284471</t>
  </si>
  <si>
    <t>37316D</t>
  </si>
  <si>
    <t>273050</t>
  </si>
  <si>
    <t>40876D</t>
  </si>
  <si>
    <t>76590B</t>
  </si>
  <si>
    <t>265360</t>
  </si>
  <si>
    <t>58091E</t>
  </si>
  <si>
    <t>57350</t>
  </si>
  <si>
    <t>58868E</t>
  </si>
  <si>
    <t>13421</t>
  </si>
  <si>
    <t>487650</t>
  </si>
  <si>
    <t>873941</t>
  </si>
  <si>
    <t>579481</t>
  </si>
  <si>
    <t>473041</t>
  </si>
  <si>
    <t>958360</t>
  </si>
  <si>
    <t>427150</t>
  </si>
  <si>
    <t>60363E</t>
  </si>
  <si>
    <t>36353B</t>
  </si>
  <si>
    <t>82417A</t>
  </si>
  <si>
    <t>96660A</t>
  </si>
  <si>
    <t>61879B</t>
  </si>
  <si>
    <t>77475E</t>
  </si>
  <si>
    <t>18651A</t>
  </si>
  <si>
    <t>32533B</t>
  </si>
  <si>
    <t>8561E</t>
  </si>
  <si>
    <t>54566E</t>
  </si>
  <si>
    <t>62696E</t>
  </si>
  <si>
    <t>73787B</t>
  </si>
  <si>
    <t>71614D</t>
  </si>
  <si>
    <t>778780</t>
  </si>
  <si>
    <t>22485B</t>
  </si>
  <si>
    <t>11447B</t>
  </si>
  <si>
    <t>8135E</t>
  </si>
  <si>
    <t>91984D</t>
  </si>
  <si>
    <t>75088A</t>
  </si>
  <si>
    <t>557960</t>
  </si>
  <si>
    <t>31423B</t>
  </si>
  <si>
    <t>174630</t>
  </si>
  <si>
    <t>11502D</t>
  </si>
  <si>
    <t>522831</t>
  </si>
  <si>
    <t>87905E</t>
  </si>
  <si>
    <t>60617B</t>
  </si>
  <si>
    <t>12144B</t>
  </si>
  <si>
    <t>14502A</t>
  </si>
  <si>
    <t>18362A</t>
  </si>
  <si>
    <t>69239D</t>
  </si>
  <si>
    <t>27829A</t>
  </si>
  <si>
    <t>385580</t>
  </si>
  <si>
    <t>37760</t>
  </si>
  <si>
    <t>53175A</t>
  </si>
  <si>
    <t>76851E</t>
  </si>
  <si>
    <t>42003A</t>
  </si>
  <si>
    <t>32390A</t>
  </si>
  <si>
    <t>66366A</t>
  </si>
  <si>
    <t>13572A</t>
  </si>
  <si>
    <t>47178B</t>
  </si>
  <si>
    <t>5729D</t>
  </si>
  <si>
    <t>72738E</t>
  </si>
  <si>
    <t>329571</t>
  </si>
  <si>
    <t>499061</t>
  </si>
  <si>
    <t>25273D</t>
  </si>
  <si>
    <t>44871A</t>
  </si>
  <si>
    <t>57151A</t>
  </si>
  <si>
    <t>86592B</t>
  </si>
  <si>
    <t>82155A</t>
  </si>
  <si>
    <t>937241</t>
  </si>
  <si>
    <t>94880E</t>
  </si>
  <si>
    <t>971780</t>
  </si>
  <si>
    <t>506030</t>
  </si>
  <si>
    <t>98052B</t>
  </si>
  <si>
    <t>564771</t>
  </si>
  <si>
    <t>44278D</t>
  </si>
  <si>
    <t>69189B</t>
  </si>
  <si>
    <t>80630D</t>
  </si>
  <si>
    <t>277641</t>
  </si>
  <si>
    <t>537211</t>
  </si>
  <si>
    <t>99920B</t>
  </si>
  <si>
    <t>9993A</t>
  </si>
  <si>
    <t>84787B</t>
  </si>
  <si>
    <t>33745E</t>
  </si>
  <si>
    <t>59397A</t>
  </si>
  <si>
    <t>71958A</t>
  </si>
  <si>
    <t>73204E</t>
  </si>
  <si>
    <t>23032A</t>
  </si>
  <si>
    <t>732421</t>
  </si>
  <si>
    <t>973341</t>
  </si>
  <si>
    <t>10342B</t>
  </si>
  <si>
    <t>33071B</t>
  </si>
  <si>
    <t>15256D</t>
  </si>
  <si>
    <t>27425B</t>
  </si>
  <si>
    <t>445110</t>
  </si>
  <si>
    <t>82894D</t>
  </si>
  <si>
    <t>66016A</t>
  </si>
  <si>
    <t>6853D</t>
  </si>
  <si>
    <t>73709A</t>
  </si>
  <si>
    <t>64663B</t>
  </si>
  <si>
    <t>85825D</t>
  </si>
  <si>
    <t>228490</t>
  </si>
  <si>
    <t>63771B</t>
  </si>
  <si>
    <t>30061E</t>
  </si>
  <si>
    <t>86162E</t>
  </si>
  <si>
    <t>32960B</t>
  </si>
  <si>
    <t>65651A</t>
  </si>
  <si>
    <t>6535D</t>
  </si>
  <si>
    <t>12674A</t>
  </si>
  <si>
    <t>922780</t>
  </si>
  <si>
    <t>89693D</t>
  </si>
  <si>
    <t>960681</t>
  </si>
  <si>
    <t>81255A</t>
  </si>
  <si>
    <t>999901</t>
  </si>
  <si>
    <t>674111</t>
  </si>
  <si>
    <t>60002A</t>
  </si>
  <si>
    <t>67102D</t>
  </si>
  <si>
    <t>198081</t>
  </si>
  <si>
    <t>97589D</t>
  </si>
  <si>
    <t>83666B</t>
  </si>
  <si>
    <t>79817E</t>
  </si>
  <si>
    <t>94727B</t>
  </si>
  <si>
    <t>83920</t>
  </si>
  <si>
    <t>785181</t>
  </si>
  <si>
    <t>58008A</t>
  </si>
  <si>
    <t>866121</t>
  </si>
  <si>
    <t>56453D</t>
  </si>
  <si>
    <t>575361</t>
  </si>
  <si>
    <t>22440B</t>
  </si>
  <si>
    <t>74567D</t>
  </si>
  <si>
    <t>49556D</t>
  </si>
  <si>
    <t>75908E</t>
  </si>
  <si>
    <t>671160</t>
  </si>
  <si>
    <t>44305E</t>
  </si>
  <si>
    <t>59670</t>
  </si>
  <si>
    <t>777350</t>
  </si>
  <si>
    <t>201390</t>
  </si>
  <si>
    <t>912491</t>
  </si>
  <si>
    <t>50068D</t>
  </si>
  <si>
    <t>77451A</t>
  </si>
  <si>
    <t>939771</t>
  </si>
  <si>
    <t>70071A</t>
  </si>
  <si>
    <t>22508B</t>
  </si>
  <si>
    <t>33585A</t>
  </si>
  <si>
    <t>18946B</t>
  </si>
  <si>
    <t>62865B</t>
  </si>
  <si>
    <t>80033D</t>
  </si>
  <si>
    <t>9191B</t>
  </si>
  <si>
    <t>85350D</t>
  </si>
  <si>
    <t>50820B</t>
  </si>
  <si>
    <t>330590</t>
  </si>
  <si>
    <t>6574E</t>
  </si>
  <si>
    <t>287090</t>
  </si>
  <si>
    <t>81175A</t>
  </si>
  <si>
    <t>48074E</t>
  </si>
  <si>
    <t>13451D</t>
  </si>
  <si>
    <t>97388B</t>
  </si>
  <si>
    <t>52039B</t>
  </si>
  <si>
    <t>84555B</t>
  </si>
  <si>
    <t>83446D</t>
  </si>
  <si>
    <t>316840</t>
  </si>
  <si>
    <t>255820</t>
  </si>
  <si>
    <t>19241B</t>
  </si>
  <si>
    <t>92909A</t>
  </si>
  <si>
    <t>88904A</t>
  </si>
  <si>
    <t>89314E</t>
  </si>
  <si>
    <t>468781</t>
  </si>
  <si>
    <t>290601</t>
  </si>
  <si>
    <t>85478A</t>
  </si>
  <si>
    <t>231171</t>
  </si>
  <si>
    <t>35897A</t>
  </si>
  <si>
    <t>57846D</t>
  </si>
  <si>
    <t>61070</t>
  </si>
  <si>
    <t>67332A</t>
  </si>
  <si>
    <t>54451D</t>
  </si>
  <si>
    <t>22219B</t>
  </si>
  <si>
    <t>325170</t>
  </si>
  <si>
    <t>12595B</t>
  </si>
  <si>
    <t>530680</t>
  </si>
  <si>
    <t>58689D</t>
  </si>
  <si>
    <t>898221</t>
  </si>
  <si>
    <t>98263B</t>
  </si>
  <si>
    <t>7475B</t>
  </si>
  <si>
    <t>92900E</t>
  </si>
  <si>
    <t>135800</t>
  </si>
  <si>
    <t>88606D</t>
  </si>
  <si>
    <t>531261</t>
  </si>
  <si>
    <t>82840D</t>
  </si>
  <si>
    <t>29088E</t>
  </si>
  <si>
    <t>77290A</t>
  </si>
  <si>
    <t>11597B</t>
  </si>
  <si>
    <t>87123E</t>
  </si>
  <si>
    <t>91872B</t>
  </si>
  <si>
    <t>21822D</t>
  </si>
  <si>
    <t>86702D</t>
  </si>
  <si>
    <t>49029A</t>
  </si>
  <si>
    <t>834160</t>
  </si>
  <si>
    <t>7750B</t>
  </si>
  <si>
    <t>298261</t>
  </si>
  <si>
    <t>57829E</t>
  </si>
  <si>
    <t>741741</t>
  </si>
  <si>
    <t>55571E</t>
  </si>
  <si>
    <t>3614B</t>
  </si>
  <si>
    <t>70744E</t>
  </si>
  <si>
    <t>828990</t>
  </si>
  <si>
    <t>43392E</t>
  </si>
  <si>
    <t>47461</t>
  </si>
  <si>
    <t>4374B</t>
  </si>
  <si>
    <t>20406B</t>
  </si>
  <si>
    <t>549481</t>
  </si>
  <si>
    <t>28749D</t>
  </si>
  <si>
    <t>500650</t>
  </si>
  <si>
    <t>311230</t>
  </si>
  <si>
    <t>16179E</t>
  </si>
  <si>
    <t>74950</t>
  </si>
  <si>
    <t>346640</t>
  </si>
  <si>
    <t>70147D</t>
  </si>
  <si>
    <t>997601</t>
  </si>
  <si>
    <t>86890B</t>
  </si>
  <si>
    <t>16436A</t>
  </si>
  <si>
    <t>389511</t>
  </si>
  <si>
    <t>28281A</t>
  </si>
  <si>
    <t>175460</t>
  </si>
  <si>
    <t>89054E</t>
  </si>
  <si>
    <t>24786E</t>
  </si>
  <si>
    <t>99988E</t>
  </si>
  <si>
    <t>53003E</t>
  </si>
  <si>
    <t>88920A</t>
  </si>
  <si>
    <t>11069D</t>
  </si>
  <si>
    <t>75866D</t>
  </si>
  <si>
    <t>78141E</t>
  </si>
  <si>
    <t>8531E</t>
  </si>
  <si>
    <t>23627D</t>
  </si>
  <si>
    <t>68634E</t>
  </si>
  <si>
    <t>911910</t>
  </si>
  <si>
    <t>508801</t>
  </si>
  <si>
    <t>22847E</t>
  </si>
  <si>
    <t>394541</t>
  </si>
  <si>
    <t>91568A</t>
  </si>
  <si>
    <t>881351</t>
  </si>
  <si>
    <t>685700</t>
  </si>
  <si>
    <t>769041</t>
  </si>
  <si>
    <t>53224D</t>
  </si>
  <si>
    <t>984640</t>
  </si>
  <si>
    <t>52446E</t>
  </si>
  <si>
    <t>58931B</t>
  </si>
  <si>
    <t>8925E</t>
  </si>
  <si>
    <t>56474B</t>
  </si>
  <si>
    <t>945240</t>
  </si>
  <si>
    <t>70860D</t>
  </si>
  <si>
    <t>74276B</t>
  </si>
  <si>
    <t>3717A</t>
  </si>
  <si>
    <t>784040</t>
  </si>
  <si>
    <t>39000D</t>
  </si>
  <si>
    <t>545440</t>
  </si>
  <si>
    <t>619561</t>
  </si>
  <si>
    <t>80884A</t>
  </si>
  <si>
    <t>205600</t>
  </si>
  <si>
    <t>40914A</t>
  </si>
  <si>
    <t>51219A</t>
  </si>
  <si>
    <t>81050</t>
  </si>
  <si>
    <t>18044A</t>
  </si>
  <si>
    <t>65637D</t>
  </si>
  <si>
    <t>380971</t>
  </si>
  <si>
    <t>26274A</t>
  </si>
  <si>
    <t>19962E</t>
  </si>
  <si>
    <t>43678D</t>
  </si>
  <si>
    <t>400610</t>
  </si>
  <si>
    <t>528831</t>
  </si>
  <si>
    <t>50098B</t>
  </si>
  <si>
    <t>659D</t>
  </si>
  <si>
    <t>851820</t>
  </si>
  <si>
    <t>216481</t>
  </si>
  <si>
    <t>808160</t>
  </si>
  <si>
    <t>617091</t>
  </si>
  <si>
    <t>66479D</t>
  </si>
  <si>
    <t>79727A</t>
  </si>
  <si>
    <t>59103B</t>
  </si>
  <si>
    <t>482860</t>
  </si>
  <si>
    <t>1132A</t>
  </si>
  <si>
    <t>73269B</t>
  </si>
  <si>
    <t>103550</t>
  </si>
  <si>
    <t>84765A</t>
  </si>
  <si>
    <t>156181</t>
  </si>
  <si>
    <t>20690A</t>
  </si>
  <si>
    <t>888570</t>
  </si>
  <si>
    <t>18930A</t>
  </si>
  <si>
    <t>26435B</t>
  </si>
  <si>
    <t>48409E</t>
  </si>
  <si>
    <t>263280</t>
  </si>
  <si>
    <t>718E</t>
  </si>
  <si>
    <t>16311E</t>
  </si>
  <si>
    <t>25710A</t>
  </si>
  <si>
    <t>15762B</t>
  </si>
  <si>
    <t>112691</t>
  </si>
  <si>
    <t>17041E</t>
  </si>
  <si>
    <t>36735A</t>
  </si>
  <si>
    <t>49140E</t>
  </si>
  <si>
    <t>555901</t>
  </si>
  <si>
    <t>24295A</t>
  </si>
  <si>
    <t>62130A</t>
  </si>
  <si>
    <t>68314B</t>
  </si>
  <si>
    <t>580531</t>
  </si>
  <si>
    <t>97870D</t>
  </si>
  <si>
    <t>56162E</t>
  </si>
  <si>
    <t>57450A</t>
  </si>
  <si>
    <t>376700</t>
  </si>
  <si>
    <t>43677B</t>
  </si>
  <si>
    <t>858541</t>
  </si>
  <si>
    <t>338970</t>
  </si>
  <si>
    <t>27435B</t>
  </si>
  <si>
    <t>264130</t>
  </si>
  <si>
    <t>88340E</t>
  </si>
  <si>
    <t>727130</t>
  </si>
  <si>
    <t>54520</t>
  </si>
  <si>
    <t>53201E</t>
  </si>
  <si>
    <t>38518B</t>
  </si>
  <si>
    <t>87122B</t>
  </si>
  <si>
    <t>590970</t>
  </si>
  <si>
    <t>2643A</t>
  </si>
  <si>
    <t>38871A</t>
  </si>
  <si>
    <t>883320</t>
  </si>
  <si>
    <t>25911</t>
  </si>
  <si>
    <t>305271</t>
  </si>
  <si>
    <t>55379B</t>
  </si>
  <si>
    <t>550040</t>
  </si>
  <si>
    <t>17239E</t>
  </si>
  <si>
    <t>286480</t>
  </si>
  <si>
    <t>6206E</t>
  </si>
  <si>
    <t>73052B</t>
  </si>
  <si>
    <t>81583B</t>
  </si>
  <si>
    <t>16573E</t>
  </si>
  <si>
    <t>18959D</t>
  </si>
  <si>
    <t>41530D</t>
  </si>
  <si>
    <t>3853A</t>
  </si>
  <si>
    <t>72080</t>
  </si>
  <si>
    <t>711401</t>
  </si>
  <si>
    <t>505010</t>
  </si>
  <si>
    <t>942360</t>
  </si>
  <si>
    <t>44383D</t>
  </si>
  <si>
    <t>59488B</t>
  </si>
  <si>
    <t>37019A</t>
  </si>
  <si>
    <t>83571</t>
  </si>
  <si>
    <t>48867A</t>
  </si>
  <si>
    <t>50630E</t>
  </si>
  <si>
    <t>91048D</t>
  </si>
  <si>
    <t>9146B</t>
  </si>
  <si>
    <t>3034E</t>
  </si>
  <si>
    <t>818870</t>
  </si>
  <si>
    <t>374540</t>
  </si>
  <si>
    <t>33503B</t>
  </si>
  <si>
    <t>959360</t>
  </si>
  <si>
    <t>25768B</t>
  </si>
  <si>
    <t>26427B</t>
  </si>
  <si>
    <t>183170</t>
  </si>
  <si>
    <t>80511E</t>
  </si>
  <si>
    <t>32843D</t>
  </si>
  <si>
    <t>72926A</t>
  </si>
  <si>
    <t>35901A</t>
  </si>
  <si>
    <t>753911</t>
  </si>
  <si>
    <t>98109A</t>
  </si>
  <si>
    <t>79772D</t>
  </si>
  <si>
    <t>48958E</t>
  </si>
  <si>
    <t>879880</t>
  </si>
  <si>
    <t>62922A</t>
  </si>
  <si>
    <t>415101</t>
  </si>
  <si>
    <t>520</t>
  </si>
  <si>
    <t>40467E</t>
  </si>
  <si>
    <t>96414A</t>
  </si>
  <si>
    <t>994710</t>
  </si>
  <si>
    <t>184550</t>
  </si>
  <si>
    <t>268460</t>
  </si>
  <si>
    <t>35160B</t>
  </si>
  <si>
    <t>39077D</t>
  </si>
  <si>
    <t>548181</t>
  </si>
  <si>
    <t>29325B</t>
  </si>
  <si>
    <t>870191</t>
  </si>
  <si>
    <t>993871</t>
  </si>
  <si>
    <t>375060</t>
  </si>
  <si>
    <t>759050</t>
  </si>
  <si>
    <t>607540</t>
  </si>
  <si>
    <t>310790</t>
  </si>
  <si>
    <t>896360</t>
  </si>
  <si>
    <t>828901</t>
  </si>
  <si>
    <t>2945D</t>
  </si>
  <si>
    <t>97667E</t>
  </si>
  <si>
    <t>28524E</t>
  </si>
  <si>
    <t>88804D</t>
  </si>
  <si>
    <t>74717A</t>
  </si>
  <si>
    <t>12729A</t>
  </si>
  <si>
    <t>172130</t>
  </si>
  <si>
    <t>23798B</t>
  </si>
  <si>
    <t>41890D</t>
  </si>
  <si>
    <t>9077A</t>
  </si>
  <si>
    <t>89894E</t>
  </si>
  <si>
    <t>27510</t>
  </si>
  <si>
    <t>386B</t>
  </si>
  <si>
    <t>142530</t>
  </si>
  <si>
    <t>172470</t>
  </si>
  <si>
    <t>480490</t>
  </si>
  <si>
    <t>59244E</t>
  </si>
  <si>
    <t>43022D</t>
  </si>
  <si>
    <t>446E</t>
  </si>
  <si>
    <t>20909A</t>
  </si>
  <si>
    <t>312651</t>
  </si>
  <si>
    <t>594421</t>
  </si>
  <si>
    <t>78636E</t>
  </si>
  <si>
    <t>10342A</t>
  </si>
  <si>
    <t>76423A</t>
  </si>
  <si>
    <t>89457A</t>
  </si>
  <si>
    <t>80964E</t>
  </si>
  <si>
    <t>51040E</t>
  </si>
  <si>
    <t>963560</t>
  </si>
  <si>
    <t>295500</t>
  </si>
  <si>
    <t>45907E</t>
  </si>
  <si>
    <t>117D</t>
  </si>
  <si>
    <t>94963B</t>
  </si>
  <si>
    <t>8281D</t>
  </si>
  <si>
    <t>97038D</t>
  </si>
  <si>
    <t>3141E</t>
  </si>
  <si>
    <t>56646A</t>
  </si>
  <si>
    <t>88737D</t>
  </si>
  <si>
    <t>307361</t>
  </si>
  <si>
    <t>45382E</t>
  </si>
  <si>
    <t>62397E</t>
  </si>
  <si>
    <t>68449D</t>
  </si>
  <si>
    <t>80405A</t>
  </si>
  <si>
    <t>730240</t>
  </si>
  <si>
    <t>14082A</t>
  </si>
  <si>
    <t>29550D</t>
  </si>
  <si>
    <t>35872D</t>
  </si>
  <si>
    <t>366621</t>
  </si>
  <si>
    <t>688431</t>
  </si>
  <si>
    <t>14804E</t>
  </si>
  <si>
    <t>97033E</t>
  </si>
  <si>
    <t>828981</t>
  </si>
  <si>
    <t>213940</t>
  </si>
  <si>
    <t>910700</t>
  </si>
  <si>
    <t>57479D</t>
  </si>
  <si>
    <t>688681</t>
  </si>
  <si>
    <t>54476D</t>
  </si>
  <si>
    <t>35112A</t>
  </si>
  <si>
    <t>67359E</t>
  </si>
  <si>
    <t>37245D</t>
  </si>
  <si>
    <t>8923B</t>
  </si>
  <si>
    <t>71B</t>
  </si>
  <si>
    <t>79740E</t>
  </si>
  <si>
    <t>10001D</t>
  </si>
  <si>
    <t>92387D</t>
  </si>
  <si>
    <t>73801A</t>
  </si>
  <si>
    <t>64467D</t>
  </si>
  <si>
    <t>180800</t>
  </si>
  <si>
    <t>95030</t>
  </si>
  <si>
    <t>229241</t>
  </si>
  <si>
    <t>38878E</t>
  </si>
  <si>
    <t>961001</t>
  </si>
  <si>
    <t>32315E</t>
  </si>
  <si>
    <t>20505D</t>
  </si>
  <si>
    <t>794930</t>
  </si>
  <si>
    <t>429620</t>
  </si>
  <si>
    <t>39203B</t>
  </si>
  <si>
    <t>246830</t>
  </si>
  <si>
    <t>50869E</t>
  </si>
  <si>
    <t>81770E</t>
  </si>
  <si>
    <t>683160</t>
  </si>
  <si>
    <t>1806D</t>
  </si>
  <si>
    <t>254630</t>
  </si>
  <si>
    <t>17000E</t>
  </si>
  <si>
    <t>997841</t>
  </si>
  <si>
    <t>849770</t>
  </si>
  <si>
    <t>522661</t>
  </si>
  <si>
    <t>52497D</t>
  </si>
  <si>
    <t>16299E</t>
  </si>
  <si>
    <t>80380E</t>
  </si>
  <si>
    <t>156880</t>
  </si>
  <si>
    <t>62271D</t>
  </si>
  <si>
    <t>77205A</t>
  </si>
  <si>
    <t>53442B</t>
  </si>
  <si>
    <t>21594D</t>
  </si>
  <si>
    <t>51134E</t>
  </si>
  <si>
    <t>14500A</t>
  </si>
  <si>
    <t>98014D</t>
  </si>
  <si>
    <t>460080</t>
  </si>
  <si>
    <t>7337E</t>
  </si>
  <si>
    <t>84633A</t>
  </si>
  <si>
    <t>268470</t>
  </si>
  <si>
    <t>51952D</t>
  </si>
  <si>
    <t>48632E</t>
  </si>
  <si>
    <t>40028D</t>
  </si>
  <si>
    <t>256770</t>
  </si>
  <si>
    <t>108470</t>
  </si>
  <si>
    <t>3117B</t>
  </si>
  <si>
    <t>67951E</t>
  </si>
  <si>
    <t>6381</t>
  </si>
  <si>
    <t>893470</t>
  </si>
  <si>
    <t>6343E</t>
  </si>
  <si>
    <t>475301</t>
  </si>
  <si>
    <t>23965B</t>
  </si>
  <si>
    <t>397340</t>
  </si>
  <si>
    <t>36884A</t>
  </si>
  <si>
    <t>98218E</t>
  </si>
  <si>
    <t>208E</t>
  </si>
  <si>
    <t>381340</t>
  </si>
  <si>
    <t>39371</t>
  </si>
  <si>
    <t>48746A</t>
  </si>
  <si>
    <t>98110D</t>
  </si>
  <si>
    <t>22764A</t>
  </si>
  <si>
    <t>616790</t>
  </si>
  <si>
    <t>830080</t>
  </si>
  <si>
    <t>54049A</t>
  </si>
  <si>
    <t>48241D</t>
  </si>
  <si>
    <t>458590</t>
  </si>
  <si>
    <t>51477B</t>
  </si>
  <si>
    <t>18542A</t>
  </si>
  <si>
    <t>425790</t>
  </si>
  <si>
    <t>43921B</t>
  </si>
  <si>
    <t>81014E</t>
  </si>
  <si>
    <t>18332B</t>
  </si>
  <si>
    <t>364751</t>
  </si>
  <si>
    <t>13188A</t>
  </si>
  <si>
    <t>87835E</t>
  </si>
  <si>
    <t>477901</t>
  </si>
  <si>
    <t>559860</t>
  </si>
  <si>
    <t>83088D</t>
  </si>
  <si>
    <t>76781D</t>
  </si>
  <si>
    <t>94581</t>
  </si>
  <si>
    <t>32185B</t>
  </si>
  <si>
    <t>549161</t>
  </si>
  <si>
    <t>1432E</t>
  </si>
  <si>
    <t>976841</t>
  </si>
  <si>
    <t>13927D</t>
  </si>
  <si>
    <t>77885E</t>
  </si>
  <si>
    <t>81060D</t>
  </si>
  <si>
    <t>96051A</t>
  </si>
  <si>
    <t>54823E</t>
  </si>
  <si>
    <t>22267E</t>
  </si>
  <si>
    <t>416481</t>
  </si>
  <si>
    <t>31669E</t>
  </si>
  <si>
    <t>477510</t>
  </si>
  <si>
    <t>67156A</t>
  </si>
  <si>
    <t>59131D</t>
  </si>
  <si>
    <t>54347D</t>
  </si>
  <si>
    <t>584421</t>
  </si>
  <si>
    <t>28865A</t>
  </si>
  <si>
    <t>93824D</t>
  </si>
  <si>
    <t>419381</t>
  </si>
  <si>
    <t>21781</t>
  </si>
  <si>
    <t>19562D</t>
  </si>
  <si>
    <t>94607D</t>
  </si>
  <si>
    <t>21911</t>
  </si>
  <si>
    <t>97996B</t>
  </si>
  <si>
    <t>5850B</t>
  </si>
  <si>
    <t>41776A</t>
  </si>
  <si>
    <t>88058D</t>
  </si>
  <si>
    <t>95641D</t>
  </si>
  <si>
    <t>275480</t>
  </si>
  <si>
    <t>68759D</t>
  </si>
  <si>
    <t>564070</t>
  </si>
  <si>
    <t>221750</t>
  </si>
  <si>
    <t>352720</t>
  </si>
  <si>
    <t>991761</t>
  </si>
  <si>
    <t>592160</t>
  </si>
  <si>
    <t>42766A</t>
  </si>
  <si>
    <t>830971</t>
  </si>
  <si>
    <t>544601</t>
  </si>
  <si>
    <t>34323B</t>
  </si>
  <si>
    <t>17444E</t>
  </si>
  <si>
    <t>914910</t>
  </si>
  <si>
    <t>93573A</t>
  </si>
  <si>
    <t>5669B</t>
  </si>
  <si>
    <t>33481A</t>
  </si>
  <si>
    <t>32906A</t>
  </si>
  <si>
    <t>195241</t>
  </si>
  <si>
    <t>32814D</t>
  </si>
  <si>
    <t>84060B</t>
  </si>
  <si>
    <t>67645E</t>
  </si>
  <si>
    <t>63033D</t>
  </si>
  <si>
    <t>50447D</t>
  </si>
  <si>
    <t>6472A</t>
  </si>
  <si>
    <t>8417E</t>
  </si>
  <si>
    <t>31803B</t>
  </si>
  <si>
    <t>28610A</t>
  </si>
  <si>
    <t>698311</t>
  </si>
  <si>
    <t>7306B</t>
  </si>
  <si>
    <t>91087A</t>
  </si>
  <si>
    <t>49284A</t>
  </si>
  <si>
    <t>76931D</t>
  </si>
  <si>
    <t>134170</t>
  </si>
  <si>
    <t>628071</t>
  </si>
  <si>
    <t>88324D</t>
  </si>
  <si>
    <t>785890</t>
  </si>
  <si>
    <t>14255A</t>
  </si>
  <si>
    <t>15006E</t>
  </si>
  <si>
    <t>62808E</t>
  </si>
  <si>
    <t>55279A</t>
  </si>
  <si>
    <t>51236D</t>
  </si>
  <si>
    <t>72170B</t>
  </si>
  <si>
    <t>43945D</t>
  </si>
  <si>
    <t>79648D</t>
  </si>
  <si>
    <t>574641</t>
  </si>
  <si>
    <t>922971</t>
  </si>
  <si>
    <t>57887B</t>
  </si>
  <si>
    <t>77021B</t>
  </si>
  <si>
    <t>574201</t>
  </si>
  <si>
    <t>82262E</t>
  </si>
  <si>
    <t>13113A</t>
  </si>
  <si>
    <t>384771</t>
  </si>
  <si>
    <t>27634E</t>
  </si>
  <si>
    <t>4294D</t>
  </si>
  <si>
    <t>57740</t>
  </si>
  <si>
    <t>2744A</t>
  </si>
  <si>
    <t>51159D</t>
  </si>
  <si>
    <t>59183E</t>
  </si>
  <si>
    <t>43480</t>
  </si>
  <si>
    <t>76990</t>
  </si>
  <si>
    <t>974941</t>
  </si>
  <si>
    <t>67999B</t>
  </si>
  <si>
    <t>33291A</t>
  </si>
  <si>
    <t>525110</t>
  </si>
  <si>
    <t>283A</t>
  </si>
  <si>
    <t>82845B</t>
  </si>
  <si>
    <t>310491</t>
  </si>
  <si>
    <t>61905D</t>
  </si>
  <si>
    <t>329011</t>
  </si>
  <si>
    <t>47917D</t>
  </si>
  <si>
    <t>62840D</t>
  </si>
  <si>
    <t>54889A</t>
  </si>
  <si>
    <t>16709B</t>
  </si>
  <si>
    <t>47323E</t>
  </si>
  <si>
    <t>63920A</t>
  </si>
  <si>
    <t>971481</t>
  </si>
  <si>
    <t>470720</t>
  </si>
  <si>
    <t>86898B</t>
  </si>
  <si>
    <t>13154D</t>
  </si>
  <si>
    <t>12454A</t>
  </si>
  <si>
    <t>508280</t>
  </si>
  <si>
    <t>33130D</t>
  </si>
  <si>
    <t>832041</t>
  </si>
  <si>
    <t>14580E</t>
  </si>
  <si>
    <t>958761</t>
  </si>
  <si>
    <t>71214A</t>
  </si>
  <si>
    <t>517950</t>
  </si>
  <si>
    <t>21417A</t>
  </si>
  <si>
    <t>82750E</t>
  </si>
  <si>
    <t>88775E</t>
  </si>
  <si>
    <t>53729B</t>
  </si>
  <si>
    <t>246310</t>
  </si>
  <si>
    <t>15103D</t>
  </si>
  <si>
    <t>57091E</t>
  </si>
  <si>
    <t>91072D</t>
  </si>
  <si>
    <t>397440</t>
  </si>
  <si>
    <t>98254A</t>
  </si>
  <si>
    <t>499961</t>
  </si>
  <si>
    <t>43028A</t>
  </si>
  <si>
    <t>722720</t>
  </si>
  <si>
    <t>46207A</t>
  </si>
  <si>
    <t>32939B</t>
  </si>
  <si>
    <t>814281</t>
  </si>
  <si>
    <t>618290</t>
  </si>
  <si>
    <t>4586B</t>
  </si>
  <si>
    <t>88334E</t>
  </si>
  <si>
    <t>10A</t>
  </si>
  <si>
    <t>48967E</t>
  </si>
  <si>
    <t>28497D</t>
  </si>
  <si>
    <t>37078A</t>
  </si>
  <si>
    <t>86779D</t>
  </si>
  <si>
    <t>655B</t>
  </si>
  <si>
    <t>96887E</t>
  </si>
  <si>
    <t>33877E</t>
  </si>
  <si>
    <t>35123E</t>
  </si>
  <si>
    <t>90989B</t>
  </si>
  <si>
    <t>94460E</t>
  </si>
  <si>
    <t>66206D</t>
  </si>
  <si>
    <t>955861</t>
  </si>
  <si>
    <t>77098A</t>
  </si>
  <si>
    <t>219881</t>
  </si>
  <si>
    <t>43937A</t>
  </si>
  <si>
    <t>522401</t>
  </si>
  <si>
    <t>858670</t>
  </si>
  <si>
    <t>86874D</t>
  </si>
  <si>
    <t>4814E</t>
  </si>
  <si>
    <t>59534B</t>
  </si>
  <si>
    <t>14868B</t>
  </si>
  <si>
    <t>507130</t>
  </si>
  <si>
    <t>75597B</t>
  </si>
  <si>
    <t>41455D</t>
  </si>
  <si>
    <t>50271E</t>
  </si>
  <si>
    <t>485760</t>
  </si>
  <si>
    <t>36869A</t>
  </si>
  <si>
    <t>668790</t>
  </si>
  <si>
    <t>21648D</t>
  </si>
  <si>
    <t>95782E</t>
  </si>
  <si>
    <t>90429A</t>
  </si>
  <si>
    <t>83141E</t>
  </si>
  <si>
    <t>4133E</t>
  </si>
  <si>
    <t>82102A</t>
  </si>
  <si>
    <t>287160</t>
  </si>
  <si>
    <t>27969E</t>
  </si>
  <si>
    <t>56891</t>
  </si>
  <si>
    <t>87577E</t>
  </si>
  <si>
    <t>472930</t>
  </si>
  <si>
    <t>83496D</t>
  </si>
  <si>
    <t>66859B</t>
  </si>
  <si>
    <t>86235D</t>
  </si>
  <si>
    <t>280601</t>
  </si>
  <si>
    <t>10158B</t>
  </si>
  <si>
    <t>97872D</t>
  </si>
  <si>
    <t>868670</t>
  </si>
  <si>
    <t>96122E</t>
  </si>
  <si>
    <t>3208A</t>
  </si>
  <si>
    <t>22482E</t>
  </si>
  <si>
    <t>42791D</t>
  </si>
  <si>
    <t>55099A</t>
  </si>
  <si>
    <t>58312D</t>
  </si>
  <si>
    <t>31614D</t>
  </si>
  <si>
    <t>10160</t>
  </si>
  <si>
    <t>3502E</t>
  </si>
  <si>
    <t>509901</t>
  </si>
  <si>
    <t>44588B</t>
  </si>
  <si>
    <t>225171</t>
  </si>
  <si>
    <t>75917E</t>
  </si>
  <si>
    <t>199960</t>
  </si>
  <si>
    <t>30642D</t>
  </si>
  <si>
    <t>420491</t>
  </si>
  <si>
    <t>51532A</t>
  </si>
  <si>
    <t>88767D</t>
  </si>
  <si>
    <t>55085E</t>
  </si>
  <si>
    <t>27187E</t>
  </si>
  <si>
    <t>760360</t>
  </si>
  <si>
    <t>99225E</t>
  </si>
  <si>
    <t>309A</t>
  </si>
  <si>
    <t>99651B</t>
  </si>
  <si>
    <t>52445B</t>
  </si>
  <si>
    <t>18103D</t>
  </si>
  <si>
    <t>730850</t>
  </si>
  <si>
    <t>54236E</t>
  </si>
  <si>
    <t>17426A</t>
  </si>
  <si>
    <t>64275B</t>
  </si>
  <si>
    <t>43404A</t>
  </si>
  <si>
    <t>18633E</t>
  </si>
  <si>
    <t>680040</t>
  </si>
  <si>
    <t>27305E</t>
  </si>
  <si>
    <t>266951</t>
  </si>
  <si>
    <t>140</t>
  </si>
  <si>
    <t>95502D</t>
  </si>
  <si>
    <t>50631D</t>
  </si>
  <si>
    <t>257120</t>
  </si>
  <si>
    <t>580871</t>
  </si>
  <si>
    <t>66199B</t>
  </si>
  <si>
    <t>54264E</t>
  </si>
  <si>
    <t>74235E</t>
  </si>
  <si>
    <t>48249A</t>
  </si>
  <si>
    <t>73820B</t>
  </si>
  <si>
    <t>218620</t>
  </si>
  <si>
    <t>411060</t>
  </si>
  <si>
    <t>112501</t>
  </si>
  <si>
    <t>341490</t>
  </si>
  <si>
    <t>180020</t>
  </si>
  <si>
    <t>152840</t>
  </si>
  <si>
    <t>18750</t>
  </si>
  <si>
    <t>58064E</t>
  </si>
  <si>
    <t>36329D</t>
  </si>
  <si>
    <t>56596B</t>
  </si>
  <si>
    <t>56641D</t>
  </si>
  <si>
    <t>80855A</t>
  </si>
  <si>
    <t>970851</t>
  </si>
  <si>
    <t>100440</t>
  </si>
  <si>
    <t>9599D</t>
  </si>
  <si>
    <t>85360</t>
  </si>
  <si>
    <t>13633A</t>
  </si>
  <si>
    <t>859071</t>
  </si>
  <si>
    <t>557771</t>
  </si>
  <si>
    <t>946331</t>
  </si>
  <si>
    <t>586220</t>
  </si>
  <si>
    <t>79319E</t>
  </si>
  <si>
    <t>49051B</t>
  </si>
  <si>
    <t>510690</t>
  </si>
  <si>
    <t>87058B</t>
  </si>
  <si>
    <t>465980</t>
  </si>
  <si>
    <t>50180D</t>
  </si>
  <si>
    <t>80797E</t>
  </si>
  <si>
    <t>855251</t>
  </si>
  <si>
    <t>16604B</t>
  </si>
  <si>
    <t>97911E</t>
  </si>
  <si>
    <t>91350A</t>
  </si>
  <si>
    <t>54874E</t>
  </si>
  <si>
    <t>476160</t>
  </si>
  <si>
    <t>88595E</t>
  </si>
  <si>
    <t>52912A</t>
  </si>
  <si>
    <t>28037B</t>
  </si>
  <si>
    <t>22529E</t>
  </si>
  <si>
    <t>64633D</t>
  </si>
  <si>
    <t>98705E</t>
  </si>
  <si>
    <t>34084D</t>
  </si>
  <si>
    <t>925790</t>
  </si>
  <si>
    <t>89846E</t>
  </si>
  <si>
    <t>9834E</t>
  </si>
  <si>
    <t>3836A</t>
  </si>
  <si>
    <t>31751D</t>
  </si>
  <si>
    <t>90585B</t>
  </si>
  <si>
    <t>41636E</t>
  </si>
  <si>
    <t>83761</t>
  </si>
  <si>
    <t>45770A</t>
  </si>
  <si>
    <t>39834E</t>
  </si>
  <si>
    <t>75230E</t>
  </si>
  <si>
    <t>849181</t>
  </si>
  <si>
    <t>24373A</t>
  </si>
  <si>
    <t>7188E</t>
  </si>
  <si>
    <t>65782A</t>
  </si>
  <si>
    <t>26931B</t>
  </si>
  <si>
    <t>68781A</t>
  </si>
  <si>
    <t>16661E</t>
  </si>
  <si>
    <t>2815D</t>
  </si>
  <si>
    <t>448290</t>
  </si>
  <si>
    <t>23528B</t>
  </si>
  <si>
    <t>24248E</t>
  </si>
  <si>
    <t>34611A</t>
  </si>
  <si>
    <t>31036B</t>
  </si>
  <si>
    <t>724110</t>
  </si>
  <si>
    <t>958391</t>
  </si>
  <si>
    <t>137520</t>
  </si>
  <si>
    <t>640650</t>
  </si>
  <si>
    <t>253311</t>
  </si>
  <si>
    <t>46205E</t>
  </si>
  <si>
    <t>30363A</t>
  </si>
  <si>
    <t>367350</t>
  </si>
  <si>
    <t>682050</t>
  </si>
  <si>
    <t>16078A</t>
  </si>
  <si>
    <t>933461</t>
  </si>
  <si>
    <t>59009B</t>
  </si>
  <si>
    <t>146580</t>
  </si>
  <si>
    <t>355750</t>
  </si>
  <si>
    <t>12230D</t>
  </si>
  <si>
    <t>654170</t>
  </si>
  <si>
    <t>9841B</t>
  </si>
  <si>
    <t>604020</t>
  </si>
  <si>
    <t>830541</t>
  </si>
  <si>
    <t>8263B</t>
  </si>
  <si>
    <t>48281E</t>
  </si>
  <si>
    <t>519151</t>
  </si>
  <si>
    <t>69070B</t>
  </si>
  <si>
    <t>70868D</t>
  </si>
  <si>
    <t>6299E</t>
  </si>
  <si>
    <t>618990</t>
  </si>
  <si>
    <t>65149E</t>
  </si>
  <si>
    <t>10522D</t>
  </si>
  <si>
    <t>50809B</t>
  </si>
  <si>
    <t>749260</t>
  </si>
  <si>
    <t>289230</t>
  </si>
  <si>
    <t>844870</t>
  </si>
  <si>
    <t>351051</t>
  </si>
  <si>
    <t>21679B</t>
  </si>
  <si>
    <t>30949B</t>
  </si>
  <si>
    <t>29616E</t>
  </si>
  <si>
    <t>45291A</t>
  </si>
  <si>
    <t>37915A</t>
  </si>
  <si>
    <t>426401</t>
  </si>
  <si>
    <t>356931</t>
  </si>
  <si>
    <t>188321</t>
  </si>
  <si>
    <t>55726B</t>
  </si>
  <si>
    <t>14681E</t>
  </si>
  <si>
    <t>703D</t>
  </si>
  <si>
    <t>78653A</t>
  </si>
  <si>
    <t>46721E</t>
  </si>
  <si>
    <t>57260A</t>
  </si>
  <si>
    <t>41649B</t>
  </si>
  <si>
    <t>22541E</t>
  </si>
  <si>
    <t>410321</t>
  </si>
  <si>
    <t>81007E</t>
  </si>
  <si>
    <t>43198A</t>
  </si>
  <si>
    <t>20387D</t>
  </si>
  <si>
    <t>5738D</t>
  </si>
  <si>
    <t>94590D</t>
  </si>
  <si>
    <t>444670</t>
  </si>
  <si>
    <t>35363D</t>
  </si>
  <si>
    <t>57169B</t>
  </si>
  <si>
    <t>16928D</t>
  </si>
  <si>
    <t>53916B</t>
  </si>
  <si>
    <t>996521</t>
  </si>
  <si>
    <t>17342D</t>
  </si>
  <si>
    <t>40973B</t>
  </si>
  <si>
    <t>306280</t>
  </si>
  <si>
    <t>9190E</t>
  </si>
  <si>
    <t>732400</t>
  </si>
  <si>
    <t>41930E</t>
  </si>
  <si>
    <t>41132D</t>
  </si>
  <si>
    <t>46235B</t>
  </si>
  <si>
    <t>95314E</t>
  </si>
  <si>
    <t>392361</t>
  </si>
  <si>
    <t>46335A</t>
  </si>
  <si>
    <t>37588D</t>
  </si>
  <si>
    <t>75946B</t>
  </si>
  <si>
    <t>15060D</t>
  </si>
  <si>
    <t>23218B</t>
  </si>
  <si>
    <t>2238B</t>
  </si>
  <si>
    <t>575480</t>
  </si>
  <si>
    <t>892630</t>
  </si>
  <si>
    <t>183411</t>
  </si>
  <si>
    <t>151911</t>
  </si>
  <si>
    <t>53443B</t>
  </si>
  <si>
    <t>77160E</t>
  </si>
  <si>
    <t>62797D</t>
  </si>
  <si>
    <t>912850</t>
  </si>
  <si>
    <t>26580A</t>
  </si>
  <si>
    <t>43827D</t>
  </si>
  <si>
    <t>370101</t>
  </si>
  <si>
    <t>67113A</t>
  </si>
  <si>
    <t>54903B</t>
  </si>
  <si>
    <t>50591B</t>
  </si>
  <si>
    <t>944360</t>
  </si>
  <si>
    <t>22040E</t>
  </si>
  <si>
    <t>543790</t>
  </si>
  <si>
    <t>62731B</t>
  </si>
  <si>
    <t>236961</t>
  </si>
  <si>
    <t>896471</t>
  </si>
  <si>
    <t>965440</t>
  </si>
  <si>
    <t>27603D</t>
  </si>
  <si>
    <t>64866A</t>
  </si>
  <si>
    <t>919110</t>
  </si>
  <si>
    <t>11779A</t>
  </si>
  <si>
    <t>29481A</t>
  </si>
  <si>
    <t>618771</t>
  </si>
  <si>
    <t>98714A</t>
  </si>
  <si>
    <t>4188B</t>
  </si>
  <si>
    <t>987830</t>
  </si>
  <si>
    <t>13824B</t>
  </si>
  <si>
    <t>1839E</t>
  </si>
  <si>
    <t>455571</t>
  </si>
  <si>
    <t>46372E</t>
  </si>
  <si>
    <t>7347B</t>
  </si>
  <si>
    <t>14465E</t>
  </si>
  <si>
    <t>902381</t>
  </si>
  <si>
    <t>700471</t>
  </si>
  <si>
    <t>992100</t>
  </si>
  <si>
    <t>97453B</t>
  </si>
  <si>
    <t>626631</t>
  </si>
  <si>
    <t>703160</t>
  </si>
  <si>
    <t>82181E</t>
  </si>
  <si>
    <t>26285A</t>
  </si>
  <si>
    <t>17484A</t>
  </si>
  <si>
    <t>37282D</t>
  </si>
  <si>
    <t>29164A</t>
  </si>
  <si>
    <t>37969A</t>
  </si>
  <si>
    <t>26426E</t>
  </si>
  <si>
    <t>50121B</t>
  </si>
  <si>
    <t>567131</t>
  </si>
  <si>
    <t>44317E</t>
  </si>
  <si>
    <t>89358B</t>
  </si>
  <si>
    <t>448210</t>
  </si>
  <si>
    <t>721210</t>
  </si>
  <si>
    <t>169461</t>
  </si>
  <si>
    <t>69212D</t>
  </si>
  <si>
    <t>443340</t>
  </si>
  <si>
    <t>36872B</t>
  </si>
  <si>
    <t>50824A</t>
  </si>
  <si>
    <t>20082B</t>
  </si>
  <si>
    <t>28406B</t>
  </si>
  <si>
    <t>46848B</t>
  </si>
  <si>
    <t>86304B</t>
  </si>
  <si>
    <t>31835B</t>
  </si>
  <si>
    <t>966850</t>
  </si>
  <si>
    <t>57055A</t>
  </si>
  <si>
    <t>39026B</t>
  </si>
  <si>
    <t>373911</t>
  </si>
  <si>
    <t>42462B</t>
  </si>
  <si>
    <t>4932D</t>
  </si>
  <si>
    <t>2539A</t>
  </si>
  <si>
    <t>13235B</t>
  </si>
  <si>
    <t>48550</t>
  </si>
  <si>
    <t>93719D</t>
  </si>
  <si>
    <t>778441</t>
  </si>
  <si>
    <t>90893D</t>
  </si>
  <si>
    <t>89704A</t>
  </si>
  <si>
    <t>15977A</t>
  </si>
  <si>
    <t>5560E</t>
  </si>
  <si>
    <t>66800B</t>
  </si>
  <si>
    <t>82592A</t>
  </si>
  <si>
    <t>191570</t>
  </si>
  <si>
    <t>65765E</t>
  </si>
  <si>
    <t>89423D</t>
  </si>
  <si>
    <t>36476D</t>
  </si>
  <si>
    <t>603120</t>
  </si>
  <si>
    <t>63876A</t>
  </si>
  <si>
    <t>4670</t>
  </si>
  <si>
    <t>394840</t>
  </si>
  <si>
    <t>6917E</t>
  </si>
  <si>
    <t>205881</t>
  </si>
  <si>
    <t>25178A</t>
  </si>
  <si>
    <t>496431</t>
  </si>
  <si>
    <t>28420</t>
  </si>
  <si>
    <t>36656B</t>
  </si>
  <si>
    <t>73253D</t>
  </si>
  <si>
    <t>68382B</t>
  </si>
  <si>
    <t>51930D</t>
  </si>
  <si>
    <t>12884E</t>
  </si>
  <si>
    <t>88316D</t>
  </si>
  <si>
    <t>510481</t>
  </si>
  <si>
    <t>299241</t>
  </si>
  <si>
    <t>12496B</t>
  </si>
  <si>
    <t>71598D</t>
  </si>
  <si>
    <t>383650</t>
  </si>
  <si>
    <t>14465A</t>
  </si>
  <si>
    <t>853530</t>
  </si>
  <si>
    <t>988210</t>
  </si>
  <si>
    <t>994191</t>
  </si>
  <si>
    <t>19731B</t>
  </si>
  <si>
    <t>30870D</t>
  </si>
  <si>
    <t>42872E</t>
  </si>
  <si>
    <t>55964B</t>
  </si>
  <si>
    <t>686521</t>
  </si>
  <si>
    <t>61360B</t>
  </si>
  <si>
    <t>6258A</t>
  </si>
  <si>
    <t>18341A</t>
  </si>
  <si>
    <t>566850</t>
  </si>
  <si>
    <t>417380</t>
  </si>
  <si>
    <t>47074B</t>
  </si>
  <si>
    <t>185750</t>
  </si>
  <si>
    <t>127150</t>
  </si>
  <si>
    <t>29477E</t>
  </si>
  <si>
    <t>65722A</t>
  </si>
  <si>
    <t>16059B</t>
  </si>
  <si>
    <t>86459D</t>
  </si>
  <si>
    <t>33821E</t>
  </si>
  <si>
    <t>94356D</t>
  </si>
  <si>
    <t>24657E</t>
  </si>
  <si>
    <t>59285A</t>
  </si>
  <si>
    <t>936591</t>
  </si>
  <si>
    <t>259690</t>
  </si>
  <si>
    <t>61886D</t>
  </si>
  <si>
    <t>33300E</t>
  </si>
  <si>
    <t>551431</t>
  </si>
  <si>
    <t>85623B</t>
  </si>
  <si>
    <t>67719D</t>
  </si>
  <si>
    <t>25216A</t>
  </si>
  <si>
    <t>3204A</t>
  </si>
  <si>
    <t>5030D</t>
  </si>
  <si>
    <t>52761</t>
  </si>
  <si>
    <t>85988B</t>
  </si>
  <si>
    <t>44661</t>
  </si>
  <si>
    <t>771921</t>
  </si>
  <si>
    <t>89334A</t>
  </si>
  <si>
    <t>9176D</t>
  </si>
  <si>
    <t>60163E</t>
  </si>
  <si>
    <t>86439E</t>
  </si>
  <si>
    <t>301230</t>
  </si>
  <si>
    <t>79566E</t>
  </si>
  <si>
    <t>250910</t>
  </si>
  <si>
    <t>709791</t>
  </si>
  <si>
    <t>97570A</t>
  </si>
  <si>
    <t>16448E</t>
  </si>
  <si>
    <t>600011</t>
  </si>
  <si>
    <t>11552E</t>
  </si>
  <si>
    <t>393071</t>
  </si>
  <si>
    <t>32520B</t>
  </si>
  <si>
    <t>68101D</t>
  </si>
  <si>
    <t>87154B</t>
  </si>
  <si>
    <t>36243D</t>
  </si>
  <si>
    <t>26767D</t>
  </si>
  <si>
    <t>34561</t>
  </si>
  <si>
    <t>264430</t>
  </si>
  <si>
    <t>93220B</t>
  </si>
  <si>
    <t>38756E</t>
  </si>
  <si>
    <t>67996E</t>
  </si>
  <si>
    <t>14243D</t>
  </si>
  <si>
    <t>86973A</t>
  </si>
  <si>
    <t>31983B</t>
  </si>
  <si>
    <t>84593B</t>
  </si>
  <si>
    <t>612920</t>
  </si>
  <si>
    <t>73798D</t>
  </si>
  <si>
    <t>131</t>
  </si>
  <si>
    <t>7122B</t>
  </si>
  <si>
    <t>421381</t>
  </si>
  <si>
    <t>69214B</t>
  </si>
  <si>
    <t>618170</t>
  </si>
  <si>
    <t>10165A</t>
  </si>
  <si>
    <t>414110</t>
  </si>
  <si>
    <t>96603A</t>
  </si>
  <si>
    <t>55940B</t>
  </si>
  <si>
    <t>497950</t>
  </si>
  <si>
    <t>702341</t>
  </si>
  <si>
    <t>902490</t>
  </si>
  <si>
    <t>98729A</t>
  </si>
  <si>
    <t>39131D</t>
  </si>
  <si>
    <t>17906A</t>
  </si>
  <si>
    <t>46125A</t>
  </si>
  <si>
    <t>237030</t>
  </si>
  <si>
    <t>59861E</t>
  </si>
  <si>
    <t>24894B</t>
  </si>
  <si>
    <t>476940</t>
  </si>
  <si>
    <t>626260</t>
  </si>
  <si>
    <t>37801E</t>
  </si>
  <si>
    <t>99208B</t>
  </si>
  <si>
    <t>72938D</t>
  </si>
  <si>
    <t>757890</t>
  </si>
  <si>
    <t>11987B</t>
  </si>
  <si>
    <t>69788E</t>
  </si>
  <si>
    <t>37097B</t>
  </si>
  <si>
    <t>156381</t>
  </si>
  <si>
    <t>37106D</t>
  </si>
  <si>
    <t>33440B</t>
  </si>
  <si>
    <t>92141E</t>
  </si>
  <si>
    <t>197921</t>
  </si>
  <si>
    <t>569820</t>
  </si>
  <si>
    <t>31697D</t>
  </si>
  <si>
    <t>684020</t>
  </si>
  <si>
    <t>210631</t>
  </si>
  <si>
    <t>51207E</t>
  </si>
  <si>
    <t>85134D</t>
  </si>
  <si>
    <t>26836D</t>
  </si>
  <si>
    <t>385540</t>
  </si>
  <si>
    <t>342960</t>
  </si>
  <si>
    <t>53096B</t>
  </si>
  <si>
    <t>655100</t>
  </si>
  <si>
    <t>29261E</t>
  </si>
  <si>
    <t>907601</t>
  </si>
  <si>
    <t>28283D</t>
  </si>
  <si>
    <t>26035A</t>
  </si>
  <si>
    <t>70056B</t>
  </si>
  <si>
    <t>41046D</t>
  </si>
  <si>
    <t>57559B</t>
  </si>
  <si>
    <t>21873A</t>
  </si>
  <si>
    <t>47489A</t>
  </si>
  <si>
    <t>98143A</t>
  </si>
  <si>
    <t>72794E</t>
  </si>
  <si>
    <t>44707D</t>
  </si>
  <si>
    <t>19078B</t>
  </si>
  <si>
    <t>241030</t>
  </si>
  <si>
    <t>93338A</t>
  </si>
  <si>
    <t>80695D</t>
  </si>
  <si>
    <t>765231</t>
  </si>
  <si>
    <t>522100</t>
  </si>
  <si>
    <t>801220</t>
  </si>
  <si>
    <t>33181B</t>
  </si>
  <si>
    <t>11864B</t>
  </si>
  <si>
    <t>979640</t>
  </si>
  <si>
    <t>71910E</t>
  </si>
  <si>
    <t>216B</t>
  </si>
  <si>
    <t>56822B</t>
  </si>
  <si>
    <t>373710</t>
  </si>
  <si>
    <t>60307B</t>
  </si>
  <si>
    <t>81963E</t>
  </si>
  <si>
    <t>57731A</t>
  </si>
  <si>
    <t>83864B</t>
  </si>
  <si>
    <t>91039D</t>
  </si>
  <si>
    <t>48505B</t>
  </si>
  <si>
    <t>211581</t>
  </si>
  <si>
    <t>945030</t>
  </si>
  <si>
    <t>71653E</t>
  </si>
  <si>
    <t>669831</t>
  </si>
  <si>
    <t>59328A</t>
  </si>
  <si>
    <t>93862D</t>
  </si>
  <si>
    <t>48255B</t>
  </si>
  <si>
    <t>926021</t>
  </si>
  <si>
    <t>62723B</t>
  </si>
  <si>
    <t>73893D</t>
  </si>
  <si>
    <t>371820</t>
  </si>
  <si>
    <t>7061</t>
  </si>
  <si>
    <t>75840A</t>
  </si>
  <si>
    <t>22087B</t>
  </si>
  <si>
    <t>51675E</t>
  </si>
  <si>
    <t>65331A</t>
  </si>
  <si>
    <t>23416A</t>
  </si>
  <si>
    <t>29482E</t>
  </si>
  <si>
    <t>21638D</t>
  </si>
  <si>
    <t>395910</t>
  </si>
  <si>
    <t>77070A</t>
  </si>
  <si>
    <t>208390</t>
  </si>
  <si>
    <t>45507A</t>
  </si>
  <si>
    <t>3644E</t>
  </si>
  <si>
    <t>91385B</t>
  </si>
  <si>
    <t>80895E</t>
  </si>
  <si>
    <t>90110D</t>
  </si>
  <si>
    <t>19991</t>
  </si>
  <si>
    <t>53010E</t>
  </si>
  <si>
    <t>87892E</t>
  </si>
  <si>
    <t>53711E</t>
  </si>
  <si>
    <t>28920A</t>
  </si>
  <si>
    <t>18331D</t>
  </si>
  <si>
    <t>360611</t>
  </si>
  <si>
    <t>28115B</t>
  </si>
  <si>
    <t>153330</t>
  </si>
  <si>
    <t>61376D</t>
  </si>
  <si>
    <t>88713E</t>
  </si>
  <si>
    <t>59781E</t>
  </si>
  <si>
    <t>168360</t>
  </si>
  <si>
    <t>46153E</t>
  </si>
  <si>
    <t>999641</t>
  </si>
  <si>
    <t>74999D</t>
  </si>
  <si>
    <t>23397E</t>
  </si>
  <si>
    <t>819920</t>
  </si>
  <si>
    <t>36416A</t>
  </si>
  <si>
    <t>21054B</t>
  </si>
  <si>
    <t>511620</t>
  </si>
  <si>
    <t>80042A</t>
  </si>
  <si>
    <t>824910</t>
  </si>
  <si>
    <t>5755B</t>
  </si>
  <si>
    <t>79837A</t>
  </si>
  <si>
    <t>49846B</t>
  </si>
  <si>
    <t>88138A</t>
  </si>
  <si>
    <t>430310</t>
  </si>
  <si>
    <t>209221</t>
  </si>
  <si>
    <t>602051</t>
  </si>
  <si>
    <t>48262A</t>
  </si>
  <si>
    <t>93358D</t>
  </si>
  <si>
    <t>21959D</t>
  </si>
  <si>
    <t>59454B</t>
  </si>
  <si>
    <t>15476E</t>
  </si>
  <si>
    <t>13191A</t>
  </si>
  <si>
    <t>9425A</t>
  </si>
  <si>
    <t>11516A</t>
  </si>
  <si>
    <t>286331</t>
  </si>
  <si>
    <t>61969D</t>
  </si>
  <si>
    <t>12994B</t>
  </si>
  <si>
    <t>60790B</t>
  </si>
  <si>
    <t>96931E</t>
  </si>
  <si>
    <t>874061</t>
  </si>
  <si>
    <t>51755A</t>
  </si>
  <si>
    <t>557350</t>
  </si>
  <si>
    <t>39161D</t>
  </si>
  <si>
    <t>74949A</t>
  </si>
  <si>
    <t>183960</t>
  </si>
  <si>
    <t>17395A</t>
  </si>
  <si>
    <t>534210</t>
  </si>
  <si>
    <t>24909E</t>
  </si>
  <si>
    <t>81034D</t>
  </si>
  <si>
    <t>526451</t>
  </si>
  <si>
    <t>64378B</t>
  </si>
  <si>
    <t>64228A</t>
  </si>
  <si>
    <t>765931</t>
  </si>
  <si>
    <t>403710</t>
  </si>
  <si>
    <t>25617D</t>
  </si>
  <si>
    <t>46339D</t>
  </si>
  <si>
    <t>401510</t>
  </si>
  <si>
    <t>78072E</t>
  </si>
  <si>
    <t>86682A</t>
  </si>
  <si>
    <t>882930</t>
  </si>
  <si>
    <t>50362E</t>
  </si>
  <si>
    <t>8702B</t>
  </si>
  <si>
    <t>86974E</t>
  </si>
  <si>
    <t>84086E</t>
  </si>
  <si>
    <t>42031A</t>
  </si>
  <si>
    <t>28373D</t>
  </si>
  <si>
    <t>920901</t>
  </si>
  <si>
    <t>366630</t>
  </si>
  <si>
    <t>9726A</t>
  </si>
  <si>
    <t>70889B</t>
  </si>
  <si>
    <t>713111</t>
  </si>
  <si>
    <t>80827E</t>
  </si>
  <si>
    <t>584541</t>
  </si>
  <si>
    <t>31530D</t>
  </si>
  <si>
    <t>71467D</t>
  </si>
  <si>
    <t>46713D</t>
  </si>
  <si>
    <t>629390</t>
  </si>
  <si>
    <t>2393B</t>
  </si>
  <si>
    <t>37244E</t>
  </si>
  <si>
    <t>86955D</t>
  </si>
  <si>
    <t>997520</t>
  </si>
  <si>
    <t>30500E</t>
  </si>
  <si>
    <t>3608E</t>
  </si>
  <si>
    <t>6929A</t>
  </si>
  <si>
    <t>7809B</t>
  </si>
  <si>
    <t>38364B</t>
  </si>
  <si>
    <t>54620A</t>
  </si>
  <si>
    <t>73699B</t>
  </si>
  <si>
    <t>22509B</t>
  </si>
  <si>
    <t>537621</t>
  </si>
  <si>
    <t>208850</t>
  </si>
  <si>
    <t>58400A</t>
  </si>
  <si>
    <t>56022A</t>
  </si>
  <si>
    <t>77877E</t>
  </si>
  <si>
    <t>76230A</t>
  </si>
  <si>
    <t>54241</t>
  </si>
  <si>
    <t>73203A</t>
  </si>
  <si>
    <t>782190</t>
  </si>
  <si>
    <t>72691</t>
  </si>
  <si>
    <t>39335A</t>
  </si>
  <si>
    <t>11082B</t>
  </si>
  <si>
    <t>4056E</t>
  </si>
  <si>
    <t>357610</t>
  </si>
  <si>
    <t>622480</t>
  </si>
  <si>
    <t>187991</t>
  </si>
  <si>
    <t>19213E</t>
  </si>
  <si>
    <t>845900</t>
  </si>
  <si>
    <t>737151</t>
  </si>
  <si>
    <t>5736E</t>
  </si>
  <si>
    <t>17871B</t>
  </si>
  <si>
    <t>93082D</t>
  </si>
  <si>
    <t>78557D</t>
  </si>
  <si>
    <t>25693B</t>
  </si>
  <si>
    <t>85814B</t>
  </si>
  <si>
    <t>88914E</t>
  </si>
  <si>
    <t>73526A</t>
  </si>
  <si>
    <t>68110</t>
  </si>
  <si>
    <t>79747B</t>
  </si>
  <si>
    <t>401771</t>
  </si>
  <si>
    <t>47937D</t>
  </si>
  <si>
    <t>69175D</t>
  </si>
  <si>
    <t>96336D</t>
  </si>
  <si>
    <t>10765E</t>
  </si>
  <si>
    <t>35641</t>
  </si>
  <si>
    <t>1279D</t>
  </si>
  <si>
    <t>425491</t>
  </si>
  <si>
    <t>15417A</t>
  </si>
  <si>
    <t>49037E</t>
  </si>
  <si>
    <t>64169D</t>
  </si>
  <si>
    <t>56772D</t>
  </si>
  <si>
    <t>829410</t>
  </si>
  <si>
    <t>70848D</t>
  </si>
  <si>
    <t>334021</t>
  </si>
  <si>
    <t>27224D</t>
  </si>
  <si>
    <t>3954D</t>
  </si>
  <si>
    <t>33937B</t>
  </si>
  <si>
    <t>2458A</t>
  </si>
  <si>
    <t>54378D</t>
  </si>
  <si>
    <t>898261</t>
  </si>
  <si>
    <t>5221</t>
  </si>
  <si>
    <t>8930A</t>
  </si>
  <si>
    <t>98225D</t>
  </si>
  <si>
    <t>50453E</t>
  </si>
  <si>
    <t>60680B</t>
  </si>
  <si>
    <t>59538D</t>
  </si>
  <si>
    <t>728890</t>
  </si>
  <si>
    <t>918901</t>
  </si>
  <si>
    <t>2111B</t>
  </si>
  <si>
    <t>822661</t>
  </si>
  <si>
    <t>93290E</t>
  </si>
  <si>
    <t>599821</t>
  </si>
  <si>
    <t>48407A</t>
  </si>
  <si>
    <t>266371</t>
  </si>
  <si>
    <t>157870</t>
  </si>
  <si>
    <t>59449E</t>
  </si>
  <si>
    <t>879121</t>
  </si>
  <si>
    <t>33288B</t>
  </si>
  <si>
    <t>128520</t>
  </si>
  <si>
    <t>818811</t>
  </si>
  <si>
    <t>955740</t>
  </si>
  <si>
    <t>144610</t>
  </si>
  <si>
    <t>21705E</t>
  </si>
  <si>
    <t>71346D</t>
  </si>
  <si>
    <t>62201B</t>
  </si>
  <si>
    <t>540611</t>
  </si>
  <si>
    <t>77914B</t>
  </si>
  <si>
    <t>804460</t>
  </si>
  <si>
    <t>74520A</t>
  </si>
  <si>
    <t>2017D</t>
  </si>
  <si>
    <t>33067D</t>
  </si>
  <si>
    <t>95158D</t>
  </si>
  <si>
    <t>144851</t>
  </si>
  <si>
    <t>641531</t>
  </si>
  <si>
    <t>823091</t>
  </si>
  <si>
    <t>540770</t>
  </si>
  <si>
    <t>30768D</t>
  </si>
  <si>
    <t>230</t>
  </si>
  <si>
    <t>18434D</t>
  </si>
  <si>
    <t>25681A</t>
  </si>
  <si>
    <t>737641</t>
  </si>
  <si>
    <t>66650D</t>
  </si>
  <si>
    <t>49741B</t>
  </si>
  <si>
    <t>79607A</t>
  </si>
  <si>
    <t>210610</t>
  </si>
  <si>
    <t>57081D</t>
  </si>
  <si>
    <t>27395A</t>
  </si>
  <si>
    <t>10742B</t>
  </si>
  <si>
    <t>68331B</t>
  </si>
  <si>
    <t>979020</t>
  </si>
  <si>
    <t>89254A</t>
  </si>
  <si>
    <t>89281</t>
  </si>
  <si>
    <t>92743D</t>
  </si>
  <si>
    <t>86187A</t>
  </si>
  <si>
    <t>95715E</t>
  </si>
  <si>
    <t>439020</t>
  </si>
  <si>
    <t>212360</t>
  </si>
  <si>
    <t>368130</t>
  </si>
  <si>
    <t>27526D</t>
  </si>
  <si>
    <t>4755B</t>
  </si>
  <si>
    <t>20631A</t>
  </si>
  <si>
    <t>35861</t>
  </si>
  <si>
    <t>54604B</t>
  </si>
  <si>
    <t>839250</t>
  </si>
  <si>
    <t>2001D</t>
  </si>
  <si>
    <t>2082D</t>
  </si>
  <si>
    <t>926080</t>
  </si>
  <si>
    <t>2950E</t>
  </si>
  <si>
    <t>35763B</t>
  </si>
  <si>
    <t>239751</t>
  </si>
  <si>
    <t>3156B</t>
  </si>
  <si>
    <t>22055E</t>
  </si>
  <si>
    <t>41361</t>
  </si>
  <si>
    <t>53080A</t>
  </si>
  <si>
    <t>152260</t>
  </si>
  <si>
    <t>54948A</t>
  </si>
  <si>
    <t>66918D</t>
  </si>
  <si>
    <t>148210</t>
  </si>
  <si>
    <t>72942B</t>
  </si>
  <si>
    <t>973370</t>
  </si>
  <si>
    <t>6579B</t>
  </si>
  <si>
    <t>156120</t>
  </si>
  <si>
    <t>561490</t>
  </si>
  <si>
    <t>60988B</t>
  </si>
  <si>
    <t>63939E</t>
  </si>
  <si>
    <t>96335A</t>
  </si>
  <si>
    <t>408340</t>
  </si>
  <si>
    <t>37841B</t>
  </si>
  <si>
    <t>79816B</t>
  </si>
  <si>
    <t>13770B</t>
  </si>
  <si>
    <t>522950</t>
  </si>
  <si>
    <t>88562A</t>
  </si>
  <si>
    <t>57734A</t>
  </si>
  <si>
    <t>60846B</t>
  </si>
  <si>
    <t>437541</t>
  </si>
  <si>
    <t>5139D</t>
  </si>
  <si>
    <t>57251A</t>
  </si>
  <si>
    <t>96229A</t>
  </si>
  <si>
    <t>95834A</t>
  </si>
  <si>
    <t>2919B</t>
  </si>
  <si>
    <t>54072B</t>
  </si>
  <si>
    <t>850131</t>
  </si>
  <si>
    <t>688670</t>
  </si>
  <si>
    <t>54250</t>
  </si>
  <si>
    <t>27558B</t>
  </si>
  <si>
    <t>38939D</t>
  </si>
  <si>
    <t>991541</t>
  </si>
  <si>
    <t>176530</t>
  </si>
  <si>
    <t>95530</t>
  </si>
  <si>
    <t>18084E</t>
  </si>
  <si>
    <t>463551</t>
  </si>
  <si>
    <t>40150</t>
  </si>
  <si>
    <t>543380</t>
  </si>
  <si>
    <t>25753E</t>
  </si>
  <si>
    <t>60987B</t>
  </si>
  <si>
    <t>88916A</t>
  </si>
  <si>
    <t>62231A</t>
  </si>
  <si>
    <t>92187A</t>
  </si>
  <si>
    <t>8912D</t>
  </si>
  <si>
    <t>59646D</t>
  </si>
  <si>
    <t>67468B</t>
  </si>
  <si>
    <t>528301</t>
  </si>
  <si>
    <t>11212D</t>
  </si>
  <si>
    <t>388451</t>
  </si>
  <si>
    <t>119500</t>
  </si>
  <si>
    <t>474870</t>
  </si>
  <si>
    <t>90435B</t>
  </si>
  <si>
    <t>77987D</t>
  </si>
  <si>
    <t>37507E</t>
  </si>
  <si>
    <t>27701D</t>
  </si>
  <si>
    <t>35655B</t>
  </si>
  <si>
    <t>70865E</t>
  </si>
  <si>
    <t>82776D</t>
  </si>
  <si>
    <t>42643D</t>
  </si>
  <si>
    <t>60842A</t>
  </si>
  <si>
    <t>50322D</t>
  </si>
  <si>
    <t>452290</t>
  </si>
  <si>
    <t>357940</t>
  </si>
  <si>
    <t>30539D</t>
  </si>
  <si>
    <t>24800E</t>
  </si>
  <si>
    <t>87955E</t>
  </si>
  <si>
    <t>7504E</t>
  </si>
  <si>
    <t>259351</t>
  </si>
  <si>
    <t>416330</t>
  </si>
  <si>
    <t>9385A</t>
  </si>
  <si>
    <t>561841</t>
  </si>
  <si>
    <t>56134D</t>
  </si>
  <si>
    <t>53488B</t>
  </si>
  <si>
    <t>99384D</t>
  </si>
  <si>
    <t>97729A</t>
  </si>
  <si>
    <t>39202D</t>
  </si>
  <si>
    <t>75347D</t>
  </si>
  <si>
    <t>602640</t>
  </si>
  <si>
    <t>54077B</t>
  </si>
  <si>
    <t>55418B</t>
  </si>
  <si>
    <t>84624B</t>
  </si>
  <si>
    <t>95752D</t>
  </si>
  <si>
    <t>44494E</t>
  </si>
  <si>
    <t>85081A</t>
  </si>
  <si>
    <t>64307D</t>
  </si>
  <si>
    <t>946651</t>
  </si>
  <si>
    <t>41299D</t>
  </si>
  <si>
    <t>29662B</t>
  </si>
  <si>
    <t>46734E</t>
  </si>
  <si>
    <t>330611</t>
  </si>
  <si>
    <t>59680E</t>
  </si>
  <si>
    <t>3145B</t>
  </si>
  <si>
    <t>528191</t>
  </si>
  <si>
    <t>22217B</t>
  </si>
  <si>
    <t>33600D</t>
  </si>
  <si>
    <t>435140</t>
  </si>
  <si>
    <t>68612D</t>
  </si>
  <si>
    <t>23968B</t>
  </si>
  <si>
    <t>278750</t>
  </si>
  <si>
    <t>184721</t>
  </si>
  <si>
    <t>46669D</t>
  </si>
  <si>
    <t>78274B</t>
  </si>
  <si>
    <t>134541</t>
  </si>
  <si>
    <t>84458B</t>
  </si>
  <si>
    <t>431270</t>
  </si>
  <si>
    <t>140810</t>
  </si>
  <si>
    <t>12857D</t>
  </si>
  <si>
    <t>97144E</t>
  </si>
  <si>
    <t>15943A</t>
  </si>
  <si>
    <t>643831</t>
  </si>
  <si>
    <t>21215B</t>
  </si>
  <si>
    <t>97366E</t>
  </si>
  <si>
    <t>257531</t>
  </si>
  <si>
    <t>60073E</t>
  </si>
  <si>
    <t>41412A</t>
  </si>
  <si>
    <t>80334B</t>
  </si>
  <si>
    <t>38998E</t>
  </si>
  <si>
    <t>17275D</t>
  </si>
  <si>
    <t>37571A</t>
  </si>
  <si>
    <t>50018B</t>
  </si>
  <si>
    <t>25483E</t>
  </si>
  <si>
    <t>305740</t>
  </si>
  <si>
    <t>89089B</t>
  </si>
  <si>
    <t>27666D</t>
  </si>
  <si>
    <t>92262D</t>
  </si>
  <si>
    <t>608170</t>
  </si>
  <si>
    <t>41447E</t>
  </si>
  <si>
    <t>87051B</t>
  </si>
  <si>
    <t>49277B</t>
  </si>
  <si>
    <t>606030</t>
  </si>
  <si>
    <t>97423B</t>
  </si>
  <si>
    <t>89390B</t>
  </si>
  <si>
    <t>17394D</t>
  </si>
  <si>
    <t>544171</t>
  </si>
  <si>
    <t>370370</t>
  </si>
  <si>
    <t>52287D</t>
  </si>
  <si>
    <t>782800</t>
  </si>
  <si>
    <t>145570</t>
  </si>
  <si>
    <t>45144D</t>
  </si>
  <si>
    <t>66275A</t>
  </si>
  <si>
    <t>918D</t>
  </si>
  <si>
    <t>235051</t>
  </si>
  <si>
    <t>779111</t>
  </si>
  <si>
    <t>92637E</t>
  </si>
  <si>
    <t>126481</t>
  </si>
  <si>
    <t>583370</t>
  </si>
  <si>
    <t>3640B</t>
  </si>
  <si>
    <t>534300</t>
  </si>
  <si>
    <t>35185D</t>
  </si>
  <si>
    <t>33333D</t>
  </si>
  <si>
    <t>841040</t>
  </si>
  <si>
    <t>73971E</t>
  </si>
  <si>
    <t>45947E</t>
  </si>
  <si>
    <t>98471A</t>
  </si>
  <si>
    <t>46916D</t>
  </si>
  <si>
    <t>75076B</t>
  </si>
  <si>
    <t>52859E</t>
  </si>
  <si>
    <t>475660</t>
  </si>
  <si>
    <t>22369B</t>
  </si>
  <si>
    <t>38472E</t>
  </si>
  <si>
    <t>13740E</t>
  </si>
  <si>
    <t>45602A</t>
  </si>
  <si>
    <t>327970</t>
  </si>
  <si>
    <t>90038D</t>
  </si>
  <si>
    <t>820871</t>
  </si>
  <si>
    <t>512170</t>
  </si>
  <si>
    <t>91845B</t>
  </si>
  <si>
    <t>312220</t>
  </si>
  <si>
    <t>269260</t>
  </si>
  <si>
    <t>44602A</t>
  </si>
  <si>
    <t>70405E</t>
  </si>
  <si>
    <t>555811</t>
  </si>
  <si>
    <t>835631</t>
  </si>
  <si>
    <t>483641</t>
  </si>
  <si>
    <t>33280</t>
  </si>
  <si>
    <t>26685A</t>
  </si>
  <si>
    <t>44098D</t>
  </si>
  <si>
    <t>88640A</t>
  </si>
  <si>
    <t>95054E</t>
  </si>
  <si>
    <t>279681</t>
  </si>
  <si>
    <t>47080</t>
  </si>
  <si>
    <t>958330</t>
  </si>
  <si>
    <t>15755E</t>
  </si>
  <si>
    <t>293010</t>
  </si>
  <si>
    <t>38969A</t>
  </si>
  <si>
    <t>41291B</t>
  </si>
  <si>
    <t>282961</t>
  </si>
  <si>
    <t>618110</t>
  </si>
  <si>
    <t>93372E</t>
  </si>
  <si>
    <t>52418A</t>
  </si>
  <si>
    <t>11907A</t>
  </si>
  <si>
    <t>77188B</t>
  </si>
  <si>
    <t>23036A</t>
  </si>
  <si>
    <t>461421</t>
  </si>
  <si>
    <t>75448E</t>
  </si>
  <si>
    <t>12347D</t>
  </si>
  <si>
    <t>168400</t>
  </si>
  <si>
    <t>64174B</t>
  </si>
  <si>
    <t>29253E</t>
  </si>
  <si>
    <t>33721D</t>
  </si>
  <si>
    <t>543441</t>
  </si>
  <si>
    <t>4953E</t>
  </si>
  <si>
    <t>76735E</t>
  </si>
  <si>
    <t>334700</t>
  </si>
  <si>
    <t>966710</t>
  </si>
  <si>
    <t>95857D</t>
  </si>
  <si>
    <t>53165D</t>
  </si>
  <si>
    <t>14033E</t>
  </si>
  <si>
    <t>641881</t>
  </si>
  <si>
    <t>1121</t>
  </si>
  <si>
    <t>73284D</t>
  </si>
  <si>
    <t>91635B</t>
  </si>
  <si>
    <t>31633B</t>
  </si>
  <si>
    <t>406680</t>
  </si>
  <si>
    <t>55940E</t>
  </si>
  <si>
    <t>43925D</t>
  </si>
  <si>
    <t>60691</t>
  </si>
  <si>
    <t>13242B</t>
  </si>
  <si>
    <t>575391</t>
  </si>
  <si>
    <t>16935D</t>
  </si>
  <si>
    <t>19581B</t>
  </si>
  <si>
    <t>667561</t>
  </si>
  <si>
    <t>64335A</t>
  </si>
  <si>
    <t>3068A</t>
  </si>
  <si>
    <t>691210</t>
  </si>
  <si>
    <t>77459D</t>
  </si>
  <si>
    <t>494300</t>
  </si>
  <si>
    <t>91496D</t>
  </si>
  <si>
    <t>502991</t>
  </si>
  <si>
    <t>63725D</t>
  </si>
  <si>
    <t>81815E</t>
  </si>
  <si>
    <t>91528E</t>
  </si>
  <si>
    <t>46845E</t>
  </si>
  <si>
    <t>666D</t>
  </si>
  <si>
    <t>18242D</t>
  </si>
  <si>
    <t>488380</t>
  </si>
  <si>
    <t>50951A</t>
  </si>
  <si>
    <t>1985B</t>
  </si>
  <si>
    <t>897671</t>
  </si>
  <si>
    <t>793461</t>
  </si>
  <si>
    <t>278570</t>
  </si>
  <si>
    <t>767581</t>
  </si>
  <si>
    <t>62300A</t>
  </si>
  <si>
    <t>38351D</t>
  </si>
  <si>
    <t>99650E</t>
  </si>
  <si>
    <t>93270D</t>
  </si>
  <si>
    <t>78410D</t>
  </si>
  <si>
    <t>223580</t>
  </si>
  <si>
    <t>406490</t>
  </si>
  <si>
    <t>206471</t>
  </si>
  <si>
    <t>399041</t>
  </si>
  <si>
    <t>52031</t>
  </si>
  <si>
    <t>28996B</t>
  </si>
  <si>
    <t>40378A</t>
  </si>
  <si>
    <t>51351D</t>
  </si>
  <si>
    <t>154351</t>
  </si>
  <si>
    <t>840D</t>
  </si>
  <si>
    <t>79198D</t>
  </si>
  <si>
    <t>27547B</t>
  </si>
  <si>
    <t>15784A</t>
  </si>
  <si>
    <t>2994E</t>
  </si>
  <si>
    <t>86197A</t>
  </si>
  <si>
    <t>55930E</t>
  </si>
  <si>
    <t>972511</t>
  </si>
  <si>
    <t>86882A</t>
  </si>
  <si>
    <t>3674D</t>
  </si>
  <si>
    <t>36576B</t>
  </si>
  <si>
    <t>42533B</t>
  </si>
  <si>
    <t>46547D</t>
  </si>
  <si>
    <t>2828A</t>
  </si>
  <si>
    <t>20273D</t>
  </si>
  <si>
    <t>95147B</t>
  </si>
  <si>
    <t>579590</t>
  </si>
  <si>
    <t>909220</t>
  </si>
  <si>
    <t>925170</t>
  </si>
  <si>
    <t>639061</t>
  </si>
  <si>
    <t>64751B</t>
  </si>
  <si>
    <t>71521D</t>
  </si>
  <si>
    <t>433351</t>
  </si>
  <si>
    <t>94611E</t>
  </si>
  <si>
    <t>743741</t>
  </si>
  <si>
    <t>54793A</t>
  </si>
  <si>
    <t>53350D</t>
  </si>
  <si>
    <t>70563A</t>
  </si>
  <si>
    <t>462520</t>
  </si>
  <si>
    <t>38166A</t>
  </si>
  <si>
    <t>224221</t>
  </si>
  <si>
    <t>5099B</t>
  </si>
  <si>
    <t>18285A</t>
  </si>
  <si>
    <t>809521</t>
  </si>
  <si>
    <t>1319D</t>
  </si>
  <si>
    <t>934791</t>
  </si>
  <si>
    <t>58665B</t>
  </si>
  <si>
    <t>93972A</t>
  </si>
  <si>
    <t>53827A</t>
  </si>
  <si>
    <t>30423A</t>
  </si>
  <si>
    <t>54918D</t>
  </si>
  <si>
    <t>22226A</t>
  </si>
  <si>
    <t>11454B</t>
  </si>
  <si>
    <t>838011</t>
  </si>
  <si>
    <t>383570</t>
  </si>
  <si>
    <t>99101B</t>
  </si>
  <si>
    <t>95769E</t>
  </si>
  <si>
    <t>39854B</t>
  </si>
  <si>
    <t>503171</t>
  </si>
  <si>
    <t>15907E</t>
  </si>
  <si>
    <t>74513A</t>
  </si>
  <si>
    <t>84423B</t>
  </si>
  <si>
    <t>222331</t>
  </si>
  <si>
    <t>88238E</t>
  </si>
  <si>
    <t>28811E</t>
  </si>
  <si>
    <t>21623B</t>
  </si>
  <si>
    <t>35718B</t>
  </si>
  <si>
    <t>574451</t>
  </si>
  <si>
    <t>78248E</t>
  </si>
  <si>
    <t>40634D</t>
  </si>
  <si>
    <t>97371E</t>
  </si>
  <si>
    <t>778300</t>
  </si>
  <si>
    <t>3068B</t>
  </si>
  <si>
    <t>478571</t>
  </si>
  <si>
    <t>65024D</t>
  </si>
  <si>
    <t>39258A</t>
  </si>
  <si>
    <t>654780</t>
  </si>
  <si>
    <t>487381</t>
  </si>
  <si>
    <t>61654A</t>
  </si>
  <si>
    <t>35595A</t>
  </si>
  <si>
    <t>34643B</t>
  </si>
  <si>
    <t>759010</t>
  </si>
  <si>
    <t>357720</t>
  </si>
  <si>
    <t>210711</t>
  </si>
  <si>
    <t>10052A</t>
  </si>
  <si>
    <t>51127E</t>
  </si>
  <si>
    <t>27531B</t>
  </si>
  <si>
    <t>35669D</t>
  </si>
  <si>
    <t>8015B</t>
  </si>
  <si>
    <t>816920</t>
  </si>
  <si>
    <t>53235B</t>
  </si>
  <si>
    <t>89380D</t>
  </si>
  <si>
    <t>84249A</t>
  </si>
  <si>
    <t>6418A</t>
  </si>
  <si>
    <t>478340</t>
  </si>
  <si>
    <t>66685B</t>
  </si>
  <si>
    <t>694031</t>
  </si>
  <si>
    <t>95080B</t>
  </si>
  <si>
    <t>44569D</t>
  </si>
  <si>
    <t>88467B</t>
  </si>
  <si>
    <t>88566E</t>
  </si>
  <si>
    <t>12200B</t>
  </si>
  <si>
    <t>28951B</t>
  </si>
  <si>
    <t>26494A</t>
  </si>
  <si>
    <t>86351B</t>
  </si>
  <si>
    <t>422091</t>
  </si>
  <si>
    <t>23132A</t>
  </si>
  <si>
    <t>77774D</t>
  </si>
  <si>
    <t>84148D</t>
  </si>
  <si>
    <t>68934B</t>
  </si>
  <si>
    <t>97198E</t>
  </si>
  <si>
    <t>23735E</t>
  </si>
  <si>
    <t>88699A</t>
  </si>
  <si>
    <t>80609B</t>
  </si>
  <si>
    <t>94849B</t>
  </si>
  <si>
    <t>61819D</t>
  </si>
  <si>
    <t>37718A</t>
  </si>
  <si>
    <t>43799D</t>
  </si>
  <si>
    <t>16903E</t>
  </si>
  <si>
    <t>26791</t>
  </si>
  <si>
    <t>435780</t>
  </si>
  <si>
    <t>10345E</t>
  </si>
  <si>
    <t>64381D</t>
  </si>
  <si>
    <t>60087D</t>
  </si>
  <si>
    <t>8291D</t>
  </si>
  <si>
    <t>446591</t>
  </si>
  <si>
    <t>84509D</t>
  </si>
  <si>
    <t>37589B</t>
  </si>
  <si>
    <t>49216B</t>
  </si>
  <si>
    <t>97960A</t>
  </si>
  <si>
    <t>666141</t>
  </si>
  <si>
    <t>466781</t>
  </si>
  <si>
    <t>56388B</t>
  </si>
  <si>
    <t>87372A</t>
  </si>
  <si>
    <t>91139E</t>
  </si>
  <si>
    <t>96267B</t>
  </si>
  <si>
    <t>629241</t>
  </si>
  <si>
    <t>3923B</t>
  </si>
  <si>
    <t>11361B</t>
  </si>
  <si>
    <t>21035B</t>
  </si>
  <si>
    <t>11210</t>
  </si>
  <si>
    <t>180221</t>
  </si>
  <si>
    <t>95198A</t>
  </si>
  <si>
    <t>70619E</t>
  </si>
  <si>
    <t>66064B</t>
  </si>
  <si>
    <t>15439A</t>
  </si>
  <si>
    <t>953060</t>
  </si>
  <si>
    <t>611091</t>
  </si>
  <si>
    <t>879660</t>
  </si>
  <si>
    <t>18979A</t>
  </si>
  <si>
    <t>224270</t>
  </si>
  <si>
    <t>228601</t>
  </si>
  <si>
    <t>49109D</t>
  </si>
  <si>
    <t>46830D</t>
  </si>
  <si>
    <t>24981A</t>
  </si>
  <si>
    <t>74978A</t>
  </si>
  <si>
    <t>72501B</t>
  </si>
  <si>
    <t>490130</t>
  </si>
  <si>
    <t>30459B</t>
  </si>
  <si>
    <t>80163B</t>
  </si>
  <si>
    <t>68836A</t>
  </si>
  <si>
    <t>65630A</t>
  </si>
  <si>
    <t>61919E</t>
  </si>
  <si>
    <t>916210</t>
  </si>
  <si>
    <t>767941</t>
  </si>
  <si>
    <t>517481</t>
  </si>
  <si>
    <t>85231D</t>
  </si>
  <si>
    <t>24577A</t>
  </si>
  <si>
    <t>982611</t>
  </si>
  <si>
    <t>22683E</t>
  </si>
  <si>
    <t>376060</t>
  </si>
  <si>
    <t>95465B</t>
  </si>
  <si>
    <t>98123E</t>
  </si>
  <si>
    <t>79915B</t>
  </si>
  <si>
    <t>28363D</t>
  </si>
  <si>
    <t>82382E</t>
  </si>
  <si>
    <t>78450</t>
  </si>
  <si>
    <t>4964D</t>
  </si>
  <si>
    <t>80169A</t>
  </si>
  <si>
    <t>89128E</t>
  </si>
  <si>
    <t>8359E</t>
  </si>
  <si>
    <t>896191</t>
  </si>
  <si>
    <t>69676D</t>
  </si>
  <si>
    <t>8728D</t>
  </si>
  <si>
    <t>14104E</t>
  </si>
  <si>
    <t>86210B</t>
  </si>
  <si>
    <t>962130</t>
  </si>
  <si>
    <t>75986B</t>
  </si>
  <si>
    <t>29906E</t>
  </si>
  <si>
    <t>183140</t>
  </si>
  <si>
    <t>71039D</t>
  </si>
  <si>
    <t>31221D</t>
  </si>
  <si>
    <t>54273A</t>
  </si>
  <si>
    <t>817841</t>
  </si>
  <si>
    <t>35580A</t>
  </si>
  <si>
    <t>920150</t>
  </si>
  <si>
    <t>260070</t>
  </si>
  <si>
    <t>62251E</t>
  </si>
  <si>
    <t>54109B</t>
  </si>
  <si>
    <t>79888A</t>
  </si>
  <si>
    <t>75799B</t>
  </si>
  <si>
    <t>638671</t>
  </si>
  <si>
    <t>31401A</t>
  </si>
  <si>
    <t>13485E</t>
  </si>
  <si>
    <t>783021</t>
  </si>
  <si>
    <t>636970</t>
  </si>
  <si>
    <t>1525A</t>
  </si>
  <si>
    <t>894330</t>
  </si>
  <si>
    <t>73222E</t>
  </si>
  <si>
    <t>1125A</t>
  </si>
  <si>
    <t>4049A</t>
  </si>
  <si>
    <t>238860</t>
  </si>
  <si>
    <t>317191</t>
  </si>
  <si>
    <t>81304A</t>
  </si>
  <si>
    <t>23280D</t>
  </si>
  <si>
    <t>14070</t>
  </si>
  <si>
    <t>10478E</t>
  </si>
  <si>
    <t>584081</t>
  </si>
  <si>
    <t>81939B</t>
  </si>
  <si>
    <t>20180D</t>
  </si>
  <si>
    <t>24963E</t>
  </si>
  <si>
    <t>83224E</t>
  </si>
  <si>
    <t>55859A</t>
  </si>
  <si>
    <t>85260E</t>
  </si>
  <si>
    <t>80629A</t>
  </si>
  <si>
    <t>43346E</t>
  </si>
  <si>
    <t>24728A</t>
  </si>
  <si>
    <t>49696D</t>
  </si>
  <si>
    <t>64794E</t>
  </si>
  <si>
    <t>45219E</t>
  </si>
  <si>
    <t>54034B</t>
  </si>
  <si>
    <t>36896E</t>
  </si>
  <si>
    <t>588111</t>
  </si>
  <si>
    <t>41225B</t>
  </si>
  <si>
    <t>355D</t>
  </si>
  <si>
    <t>635221</t>
  </si>
  <si>
    <t>359171</t>
  </si>
  <si>
    <t>170310</t>
  </si>
  <si>
    <t>112711</t>
  </si>
  <si>
    <t>47827E</t>
  </si>
  <si>
    <t>69146D</t>
  </si>
  <si>
    <t>27115E</t>
  </si>
  <si>
    <t>401170</t>
  </si>
  <si>
    <t>43376E</t>
  </si>
  <si>
    <t>47948B</t>
  </si>
  <si>
    <t>40488D</t>
  </si>
  <si>
    <t>62650</t>
  </si>
  <si>
    <t>28586D</t>
  </si>
  <si>
    <t>478270</t>
  </si>
  <si>
    <t>53859D</t>
  </si>
  <si>
    <t>198460</t>
  </si>
  <si>
    <t>23650</t>
  </si>
  <si>
    <t>938151</t>
  </si>
  <si>
    <t>1387D</t>
  </si>
  <si>
    <t>34003A</t>
  </si>
  <si>
    <t>943731</t>
  </si>
  <si>
    <t>170110</t>
  </si>
  <si>
    <t>69506A</t>
  </si>
  <si>
    <t>351970</t>
  </si>
  <si>
    <t>6709E</t>
  </si>
  <si>
    <t>34803E</t>
  </si>
  <si>
    <t>89414B</t>
  </si>
  <si>
    <t>335851</t>
  </si>
  <si>
    <t>79532D</t>
  </si>
  <si>
    <t>35282A</t>
  </si>
  <si>
    <t>443091</t>
  </si>
  <si>
    <t>56281A</t>
  </si>
  <si>
    <t>59927A</t>
  </si>
  <si>
    <t>38793B</t>
  </si>
  <si>
    <t>48694D</t>
  </si>
  <si>
    <t>304161</t>
  </si>
  <si>
    <t>231540</t>
  </si>
  <si>
    <t>492401</t>
  </si>
  <si>
    <t>6071D</t>
  </si>
  <si>
    <t>97152E</t>
  </si>
  <si>
    <t>57589A</t>
  </si>
  <si>
    <t>114371</t>
  </si>
  <si>
    <t>27041D</t>
  </si>
  <si>
    <t>86502B</t>
  </si>
  <si>
    <t>11192B</t>
  </si>
  <si>
    <t>83432B</t>
  </si>
  <si>
    <t>34546B</t>
  </si>
  <si>
    <t>656751</t>
  </si>
  <si>
    <t>4404D</t>
  </si>
  <si>
    <t>40790A</t>
  </si>
  <si>
    <t>295111</t>
  </si>
  <si>
    <t>34933A</t>
  </si>
  <si>
    <t>36655E</t>
  </si>
  <si>
    <t>8929B</t>
  </si>
  <si>
    <t>52796D</t>
  </si>
  <si>
    <t>72261B</t>
  </si>
  <si>
    <t>136301</t>
  </si>
  <si>
    <t>9988D</t>
  </si>
  <si>
    <t>55044A</t>
  </si>
  <si>
    <t>9337E</t>
  </si>
  <si>
    <t>13125A</t>
  </si>
  <si>
    <t>35633D</t>
  </si>
  <si>
    <t>31261B</t>
  </si>
  <si>
    <t>76667B</t>
  </si>
  <si>
    <t>843130</t>
  </si>
  <si>
    <t>46518D</t>
  </si>
  <si>
    <t>38671</t>
  </si>
  <si>
    <t>63536E</t>
  </si>
  <si>
    <t>17264D</t>
  </si>
  <si>
    <t>114491</t>
  </si>
  <si>
    <t>59129B</t>
  </si>
  <si>
    <t>30990A</t>
  </si>
  <si>
    <t>700170</t>
  </si>
  <si>
    <t>38695D</t>
  </si>
  <si>
    <t>11472E</t>
  </si>
  <si>
    <t>281530</t>
  </si>
  <si>
    <t>363291</t>
  </si>
  <si>
    <t>41702B</t>
  </si>
  <si>
    <t>73121D</t>
  </si>
  <si>
    <t>72735A</t>
  </si>
  <si>
    <t>967201</t>
  </si>
  <si>
    <t>62780D</t>
  </si>
  <si>
    <t>29711E</t>
  </si>
  <si>
    <t>567831</t>
  </si>
  <si>
    <t>36487B</t>
  </si>
  <si>
    <t>83580B</t>
  </si>
  <si>
    <t>186460</t>
  </si>
  <si>
    <t>565750</t>
  </si>
  <si>
    <t>402361</t>
  </si>
  <si>
    <t>59370D</t>
  </si>
  <si>
    <t>46831E</t>
  </si>
  <si>
    <t>569290</t>
  </si>
  <si>
    <t>83271D</t>
  </si>
  <si>
    <t>11665D</t>
  </si>
  <si>
    <t>64053A</t>
  </si>
  <si>
    <t>27270E</t>
  </si>
  <si>
    <t>26334B</t>
  </si>
  <si>
    <t>43260B</t>
  </si>
  <si>
    <t>67203D</t>
  </si>
  <si>
    <t>10204B</t>
  </si>
  <si>
    <t>44795E</t>
  </si>
  <si>
    <t>58854E</t>
  </si>
  <si>
    <t>345981</t>
  </si>
  <si>
    <t>70309D</t>
  </si>
  <si>
    <t>431131</t>
  </si>
  <si>
    <t>309070</t>
  </si>
  <si>
    <t>93227D</t>
  </si>
  <si>
    <t>324800</t>
  </si>
  <si>
    <t>67644B</t>
  </si>
  <si>
    <t>516290</t>
  </si>
  <si>
    <t>5448D</t>
  </si>
  <si>
    <t>46502A</t>
  </si>
  <si>
    <t>30646A</t>
  </si>
  <si>
    <t>47489B</t>
  </si>
  <si>
    <t>75232E</t>
  </si>
  <si>
    <t>578330</t>
  </si>
  <si>
    <t>58851A</t>
  </si>
  <si>
    <t>719160</t>
  </si>
  <si>
    <t>371231</t>
  </si>
  <si>
    <t>389621</t>
  </si>
  <si>
    <t>98039A</t>
  </si>
  <si>
    <t>276490</t>
  </si>
  <si>
    <t>78908A</t>
  </si>
  <si>
    <t>653230</t>
  </si>
  <si>
    <t>97503D</t>
  </si>
  <si>
    <t>39942D</t>
  </si>
  <si>
    <t>23076B</t>
  </si>
  <si>
    <t>12612A</t>
  </si>
  <si>
    <t>56810D</t>
  </si>
  <si>
    <t>95845B</t>
  </si>
  <si>
    <t>3710B</t>
  </si>
  <si>
    <t>552050</t>
  </si>
  <si>
    <t>67837D</t>
  </si>
  <si>
    <t>96687E</t>
  </si>
  <si>
    <t>907040</t>
  </si>
  <si>
    <t>81543A</t>
  </si>
  <si>
    <t>45046A</t>
  </si>
  <si>
    <t>845270</t>
  </si>
  <si>
    <t>22407B</t>
  </si>
  <si>
    <t>7438B</t>
  </si>
  <si>
    <t>98273E</t>
  </si>
  <si>
    <t>823120</t>
  </si>
  <si>
    <t>744861</t>
  </si>
  <si>
    <t>872080</t>
  </si>
  <si>
    <t>6053E</t>
  </si>
  <si>
    <t>98719E</t>
  </si>
  <si>
    <t>91461B</t>
  </si>
  <si>
    <t>90573E</t>
  </si>
  <si>
    <t>72631B</t>
  </si>
  <si>
    <t>36389E</t>
  </si>
  <si>
    <t>16619D</t>
  </si>
  <si>
    <t>78642B</t>
  </si>
  <si>
    <t>388141</t>
  </si>
  <si>
    <t>26666B</t>
  </si>
  <si>
    <t>62887B</t>
  </si>
  <si>
    <t>83998A</t>
  </si>
  <si>
    <t>59431D</t>
  </si>
  <si>
    <t>11948E</t>
  </si>
  <si>
    <t>3989B</t>
  </si>
  <si>
    <t>61122A</t>
  </si>
  <si>
    <t>178561</t>
  </si>
  <si>
    <t>5632A</t>
  </si>
  <si>
    <t>35481E</t>
  </si>
  <si>
    <t>40828D</t>
  </si>
  <si>
    <t>21817E</t>
  </si>
  <si>
    <t>19782B</t>
  </si>
  <si>
    <t>83615B</t>
  </si>
  <si>
    <t>34210</t>
  </si>
  <si>
    <t>389030</t>
  </si>
  <si>
    <t>592280</t>
  </si>
  <si>
    <t>943360</t>
  </si>
  <si>
    <t>51145E</t>
  </si>
  <si>
    <t>962300</t>
  </si>
  <si>
    <t>88613E</t>
  </si>
  <si>
    <t>71993E</t>
  </si>
  <si>
    <t>520670</t>
  </si>
  <si>
    <t>483740</t>
  </si>
  <si>
    <t>256750</t>
  </si>
  <si>
    <t>7645A</t>
  </si>
  <si>
    <t>322910</t>
  </si>
  <si>
    <t>20248D</t>
  </si>
  <si>
    <t>72467D</t>
  </si>
  <si>
    <t>41574E</t>
  </si>
  <si>
    <t>323221</t>
  </si>
  <si>
    <t>35371A</t>
  </si>
  <si>
    <t>37175A</t>
  </si>
  <si>
    <t>88723B</t>
  </si>
  <si>
    <t>26338B</t>
  </si>
  <si>
    <t>22158D</t>
  </si>
  <si>
    <t>42162A</t>
  </si>
  <si>
    <t>679631</t>
  </si>
  <si>
    <t>69862A</t>
  </si>
  <si>
    <t>66638B</t>
  </si>
  <si>
    <t>150720</t>
  </si>
  <si>
    <t>994701</t>
  </si>
  <si>
    <t>42010B</t>
  </si>
  <si>
    <t>620071</t>
  </si>
  <si>
    <t>26638A</t>
  </si>
  <si>
    <t>70505A</t>
  </si>
  <si>
    <t>55550</t>
  </si>
  <si>
    <t>106221</t>
  </si>
  <si>
    <t>44043E</t>
  </si>
  <si>
    <t>90180E</t>
  </si>
  <si>
    <t>40409A</t>
  </si>
  <si>
    <t>48586E</t>
  </si>
  <si>
    <t>6103D</t>
  </si>
  <si>
    <t>26849B</t>
  </si>
  <si>
    <t>133851</t>
  </si>
  <si>
    <t>38012D</t>
  </si>
  <si>
    <t>256820</t>
  </si>
  <si>
    <t>80867B</t>
  </si>
  <si>
    <t>9357B</t>
  </si>
  <si>
    <t>237270</t>
  </si>
  <si>
    <t>751170</t>
  </si>
  <si>
    <t>717030</t>
  </si>
  <si>
    <t>676801</t>
  </si>
  <si>
    <t>896681</t>
  </si>
  <si>
    <t>50814B</t>
  </si>
  <si>
    <t>65088D</t>
  </si>
  <si>
    <t>657830</t>
  </si>
  <si>
    <t>90902B</t>
  </si>
  <si>
    <t>70974D</t>
  </si>
  <si>
    <t>968661</t>
  </si>
  <si>
    <t>460880</t>
  </si>
  <si>
    <t>48296A</t>
  </si>
  <si>
    <t>33608E</t>
  </si>
  <si>
    <t>78472A</t>
  </si>
  <si>
    <t>65751A</t>
  </si>
  <si>
    <t>84680D</t>
  </si>
  <si>
    <t>73440D</t>
  </si>
  <si>
    <t>818340</t>
  </si>
  <si>
    <t>78055B</t>
  </si>
  <si>
    <t>10375B</t>
  </si>
  <si>
    <t>968780</t>
  </si>
  <si>
    <t>95881D</t>
  </si>
  <si>
    <t>43554D</t>
  </si>
  <si>
    <t>94687D</t>
  </si>
  <si>
    <t>62727D</t>
  </si>
  <si>
    <t>44E</t>
  </si>
  <si>
    <t>24187D</t>
  </si>
  <si>
    <t>704040</t>
  </si>
  <si>
    <t>86058A</t>
  </si>
  <si>
    <t>34207D</t>
  </si>
  <si>
    <t>62032A</t>
  </si>
  <si>
    <t>35588A</t>
  </si>
  <si>
    <t>68041D</t>
  </si>
  <si>
    <t>93582A</t>
  </si>
  <si>
    <t>94101</t>
  </si>
  <si>
    <t>50786B</t>
  </si>
  <si>
    <t>18251A</t>
  </si>
  <si>
    <t>48521E</t>
  </si>
  <si>
    <t>791950</t>
  </si>
  <si>
    <t>29850B</t>
  </si>
  <si>
    <t>28876E</t>
  </si>
  <si>
    <t>35465D</t>
  </si>
  <si>
    <t>33811</t>
  </si>
  <si>
    <t>75781A</t>
  </si>
  <si>
    <t>22073B</t>
  </si>
  <si>
    <t>21154A</t>
  </si>
  <si>
    <t>28956A</t>
  </si>
  <si>
    <t>75706D</t>
  </si>
  <si>
    <t>86878E</t>
  </si>
  <si>
    <t>261851</t>
  </si>
  <si>
    <t>63589A</t>
  </si>
  <si>
    <t>664511</t>
  </si>
  <si>
    <t>65951E</t>
  </si>
  <si>
    <t>600360</t>
  </si>
  <si>
    <t>349661</t>
  </si>
  <si>
    <t>248831</t>
  </si>
  <si>
    <t>16957B</t>
  </si>
  <si>
    <t>883751</t>
  </si>
  <si>
    <t>29591E</t>
  </si>
  <si>
    <t>44683B</t>
  </si>
  <si>
    <t>759161</t>
  </si>
  <si>
    <t>78506B</t>
  </si>
  <si>
    <t>23483D</t>
  </si>
  <si>
    <t>42363B</t>
  </si>
  <si>
    <t>373851</t>
  </si>
  <si>
    <t>84991B</t>
  </si>
  <si>
    <t>72026E</t>
  </si>
  <si>
    <t>516751</t>
  </si>
  <si>
    <t>130731</t>
  </si>
  <si>
    <t>88464D</t>
  </si>
  <si>
    <t>147571</t>
  </si>
  <si>
    <t>929000</t>
  </si>
  <si>
    <t>27708E</t>
  </si>
  <si>
    <t>6038B</t>
  </si>
  <si>
    <t>60206E</t>
  </si>
  <si>
    <t>7971B</t>
  </si>
  <si>
    <t>92559E</t>
  </si>
  <si>
    <t>62367E</t>
  </si>
  <si>
    <t>95366D</t>
  </si>
  <si>
    <t>474830</t>
  </si>
  <si>
    <t>180770</t>
  </si>
  <si>
    <t>398751</t>
  </si>
  <si>
    <t>42433E</t>
  </si>
  <si>
    <t>158321</t>
  </si>
  <si>
    <t>622140</t>
  </si>
  <si>
    <t>794351</t>
  </si>
  <si>
    <t>466E</t>
  </si>
  <si>
    <t>200901</t>
  </si>
  <si>
    <t>171550</t>
  </si>
  <si>
    <t>94582D</t>
  </si>
  <si>
    <t>82186D</t>
  </si>
  <si>
    <t>1815B</t>
  </si>
  <si>
    <t>70703D</t>
  </si>
  <si>
    <t>76580E</t>
  </si>
  <si>
    <t>69105E</t>
  </si>
  <si>
    <t>229410</t>
  </si>
  <si>
    <t>83312A</t>
  </si>
  <si>
    <t>58989E</t>
  </si>
  <si>
    <t>68720E</t>
  </si>
  <si>
    <t>68242B</t>
  </si>
  <si>
    <t>98760B</t>
  </si>
  <si>
    <t>673461</t>
  </si>
  <si>
    <t>4112E</t>
  </si>
  <si>
    <t>5602A</t>
  </si>
  <si>
    <t>876630</t>
  </si>
  <si>
    <t>867011</t>
  </si>
  <si>
    <t>74510E</t>
  </si>
  <si>
    <t>34494D</t>
  </si>
  <si>
    <t>74687E</t>
  </si>
  <si>
    <t>643110</t>
  </si>
  <si>
    <t>295531</t>
  </si>
  <si>
    <t>60536B</t>
  </si>
  <si>
    <t>22272D</t>
  </si>
  <si>
    <t>98856A</t>
  </si>
  <si>
    <t>44475D</t>
  </si>
  <si>
    <t>336740</t>
  </si>
  <si>
    <t>391580</t>
  </si>
  <si>
    <t>34635B</t>
  </si>
  <si>
    <t>16132D</t>
  </si>
  <si>
    <t>17422D</t>
  </si>
  <si>
    <t>73635E</t>
  </si>
  <si>
    <t>27259E</t>
  </si>
  <si>
    <t>96886D</t>
  </si>
  <si>
    <t>1405B</t>
  </si>
  <si>
    <t>17781A</t>
  </si>
  <si>
    <t>42775E</t>
  </si>
  <si>
    <t>91056E</t>
  </si>
  <si>
    <t>158900</t>
  </si>
  <si>
    <t>38610A</t>
  </si>
  <si>
    <t>618510</t>
  </si>
  <si>
    <t>74746A</t>
  </si>
  <si>
    <t>46779D</t>
  </si>
  <si>
    <t>20362E</t>
  </si>
  <si>
    <t>91923A</t>
  </si>
  <si>
    <t>12366E</t>
  </si>
  <si>
    <t>28865E</t>
  </si>
  <si>
    <t>1890D</t>
  </si>
  <si>
    <t>76122A</t>
  </si>
  <si>
    <t>395820</t>
  </si>
  <si>
    <t>94820E</t>
  </si>
  <si>
    <t>25296A</t>
  </si>
  <si>
    <t>83792E</t>
  </si>
  <si>
    <t>832760</t>
  </si>
  <si>
    <t>41219B</t>
  </si>
  <si>
    <t>60072E</t>
  </si>
  <si>
    <t>39008E</t>
  </si>
  <si>
    <t>44160D</t>
  </si>
  <si>
    <t>479530</t>
  </si>
  <si>
    <t>303251</t>
  </si>
  <si>
    <t>501800</t>
  </si>
  <si>
    <t>Net sales</t>
  </si>
  <si>
    <t>Gross sales</t>
  </si>
  <si>
    <t>Order Date and Time</t>
  </si>
  <si>
    <t>G</t>
  </si>
  <si>
    <t>H</t>
  </si>
  <si>
    <t>I</t>
  </si>
  <si>
    <t>L</t>
  </si>
  <si>
    <t>M</t>
  </si>
  <si>
    <t>N</t>
  </si>
  <si>
    <t>O</t>
  </si>
  <si>
    <t>P</t>
  </si>
  <si>
    <t>Q</t>
  </si>
  <si>
    <t>Delivery area</t>
  </si>
  <si>
    <t>Delivery Area</t>
  </si>
  <si>
    <t>2020-06-01Time1PM</t>
  </si>
  <si>
    <t>2020-06-01Time2PM</t>
  </si>
  <si>
    <t>2020-06-01Time3PM</t>
  </si>
  <si>
    <t>2020-06-01Time4PM</t>
  </si>
  <si>
    <t>2020-06-01Time5PM</t>
  </si>
  <si>
    <t>2020-06-01Time6PM</t>
  </si>
  <si>
    <t>2020-06-01Time7PM</t>
  </si>
  <si>
    <t>2020-06-01Time8PM</t>
  </si>
  <si>
    <t>2020-06-01Time9PM</t>
  </si>
  <si>
    <t>2020-06-02Time1PM</t>
  </si>
  <si>
    <t>2020-06-02Time2PM</t>
  </si>
  <si>
    <t>2020-06-02Time3PM</t>
  </si>
  <si>
    <t>2020-06-02Time4PM</t>
  </si>
  <si>
    <t>2020-06-02Time5PM</t>
  </si>
  <si>
    <t>2020-06-02Time6PM</t>
  </si>
  <si>
    <t>2020-06-02Time7PM</t>
  </si>
  <si>
    <t>2020-06-02Time8PM</t>
  </si>
  <si>
    <t>2020-06-02Time9PM</t>
  </si>
  <si>
    <t>2020-06-03Time1PM</t>
  </si>
  <si>
    <t>2020-06-03Time2PM</t>
  </si>
  <si>
    <t>2020-06-03Time3PM</t>
  </si>
  <si>
    <t>2020-06-03Time4PM</t>
  </si>
  <si>
    <t>2020-06-03Time5PM</t>
  </si>
  <si>
    <t>2020-06-03Time6PM</t>
  </si>
  <si>
    <t>2020-06-03Time7PM</t>
  </si>
  <si>
    <t>2020-06-03Time8PM</t>
  </si>
  <si>
    <t>2020-06-03Time9PM</t>
  </si>
  <si>
    <t>2020-06-04Time1PM</t>
  </si>
  <si>
    <t>2020-06-04Time2PM</t>
  </si>
  <si>
    <t>2020-06-04Time3PM</t>
  </si>
  <si>
    <t>2020-06-04Time4PM</t>
  </si>
  <si>
    <t>2020-06-04Time5PM</t>
  </si>
  <si>
    <t>2020-06-04Time6PM</t>
  </si>
  <si>
    <t>2020-06-04Time7PM</t>
  </si>
  <si>
    <t>2020-06-04Time8PM</t>
  </si>
  <si>
    <t>2020-06-04Time9PM</t>
  </si>
  <si>
    <t>2020-06-05Time1PM</t>
  </si>
  <si>
    <t>2020-06-05Time2PM</t>
  </si>
  <si>
    <t>2020-06-05Time3PM</t>
  </si>
  <si>
    <t>2020-06-05Time4PM</t>
  </si>
  <si>
    <t>2020-06-05Time5PM</t>
  </si>
  <si>
    <t>2020-06-05Time6PM</t>
  </si>
  <si>
    <t>2020-06-05Time7PM</t>
  </si>
  <si>
    <t>2020-06-05Time8PM</t>
  </si>
  <si>
    <t>2020-06-05Time9PM</t>
  </si>
  <si>
    <t>2020-06-06Time1PM</t>
  </si>
  <si>
    <t>2020-06-06Time2PM</t>
  </si>
  <si>
    <t>2020-06-06Time3PM</t>
  </si>
  <si>
    <t>2020-06-06Time4PM</t>
  </si>
  <si>
    <t>2020-06-06Time5PM</t>
  </si>
  <si>
    <t>2020-06-06Time6PM</t>
  </si>
  <si>
    <t>2020-06-06Time7PM</t>
  </si>
  <si>
    <t>2020-06-06Time8PM</t>
  </si>
  <si>
    <t>2020-06-06Time9PM</t>
  </si>
  <si>
    <t>2020-06-07Time1PM</t>
  </si>
  <si>
    <t>2020-06-07Time2PM</t>
  </si>
  <si>
    <t>2020-06-07Time3PM</t>
  </si>
  <si>
    <t>2020-06-07Time4PM</t>
  </si>
  <si>
    <t>2020-06-07Time5PM</t>
  </si>
  <si>
    <t>2020-06-07Time6PM</t>
  </si>
  <si>
    <t>2020-06-07Time7PM</t>
  </si>
  <si>
    <t>2020-06-07Time8PM</t>
  </si>
  <si>
    <t>2020-06-07Time9PM</t>
  </si>
  <si>
    <t>2020-06-08Time1PM</t>
  </si>
  <si>
    <t>2020-06-08Time2PM</t>
  </si>
  <si>
    <t>2020-06-08Time3PM</t>
  </si>
  <si>
    <t>2020-06-08Time4PM</t>
  </si>
  <si>
    <t>2020-06-08Time5PM</t>
  </si>
  <si>
    <t>2020-06-08Time6PM</t>
  </si>
  <si>
    <t>2020-06-08Time7PM</t>
  </si>
  <si>
    <t>2020-06-08Time8PM</t>
  </si>
  <si>
    <t>2020-06-08Time9PM</t>
  </si>
  <si>
    <t>2020-06-09Time1PM</t>
  </si>
  <si>
    <t>2020-06-09Time2PM</t>
  </si>
  <si>
    <t>2020-06-09Time3PM</t>
  </si>
  <si>
    <t>2020-06-09Time4PM</t>
  </si>
  <si>
    <t>2020-06-09Time5PM</t>
  </si>
  <si>
    <t>2020-06-09Time6PM</t>
  </si>
  <si>
    <t>2020-06-09Time7PM</t>
  </si>
  <si>
    <t>2020-06-09Time8PM</t>
  </si>
  <si>
    <t>2020-06-09Time9PM</t>
  </si>
  <si>
    <t>2020-06-10Time1PM</t>
  </si>
  <si>
    <t>2020-06-10Time2PM</t>
  </si>
  <si>
    <t>2020-06-10Time3PM</t>
  </si>
  <si>
    <t>2020-06-10Time4PM</t>
  </si>
  <si>
    <t>2020-06-10Time5PM</t>
  </si>
  <si>
    <t>2020-06-10Time6PM</t>
  </si>
  <si>
    <t>2020-06-10Time7PM</t>
  </si>
  <si>
    <t>2020-06-10Time8PM</t>
  </si>
  <si>
    <t>2020-06-10Time9PM</t>
  </si>
  <si>
    <t>2020-06-11Time1PM</t>
  </si>
  <si>
    <t>2020-06-11Time2PM</t>
  </si>
  <si>
    <t>2020-06-11Time3PM</t>
  </si>
  <si>
    <t>2020-06-11Time4PM</t>
  </si>
  <si>
    <t>2020-06-11Time5PM</t>
  </si>
  <si>
    <t>2020-06-11Time6PM</t>
  </si>
  <si>
    <t>2020-06-11Time7PM</t>
  </si>
  <si>
    <t>2020-06-11Time8PM</t>
  </si>
  <si>
    <t>2020-06-11Time9PM</t>
  </si>
  <si>
    <t>2020-06-12Time1PM</t>
  </si>
  <si>
    <t>2020-06-12Time2PM</t>
  </si>
  <si>
    <t>2020-06-12Time3PM</t>
  </si>
  <si>
    <t>2020-06-12Time4PM</t>
  </si>
  <si>
    <t>2020-06-12Time5PM</t>
  </si>
  <si>
    <t>2020-06-12Time6PM</t>
  </si>
  <si>
    <t>2020-06-12Time7PM</t>
  </si>
  <si>
    <t>2020-06-12Time8PM</t>
  </si>
  <si>
    <t>2020-06-12Time9PM</t>
  </si>
  <si>
    <t>2020-06-13Time1PM</t>
  </si>
  <si>
    <t>2020-06-13Time2PM</t>
  </si>
  <si>
    <t>2020-06-13Time3PM</t>
  </si>
  <si>
    <t>2020-06-13Time4PM</t>
  </si>
  <si>
    <t>2020-06-13Time5PM</t>
  </si>
  <si>
    <t>2020-06-13Time6PM</t>
  </si>
  <si>
    <t>2020-06-13Time7PM</t>
  </si>
  <si>
    <t>2020-06-13Time8PM</t>
  </si>
  <si>
    <t>2020-06-13Time9PM</t>
  </si>
  <si>
    <t>2020-06-14Time1PM</t>
  </si>
  <si>
    <t>2020-06-14Time2PM</t>
  </si>
  <si>
    <t>2020-06-14Time3PM</t>
  </si>
  <si>
    <t>2020-06-14Time4PM</t>
  </si>
  <si>
    <t>2020-06-14Time5PM</t>
  </si>
  <si>
    <t>2020-06-14Time6PM</t>
  </si>
  <si>
    <t>2020-06-14Time7PM</t>
  </si>
  <si>
    <t>2020-06-14Time8PM</t>
  </si>
  <si>
    <t>2020-06-14Time9PM</t>
  </si>
  <si>
    <t>2020-06-15Time1PM</t>
  </si>
  <si>
    <t>2020-06-15Time2PM</t>
  </si>
  <si>
    <t>2020-06-15Time3PM</t>
  </si>
  <si>
    <t>2020-06-15Time4PM</t>
  </si>
  <si>
    <t>2020-06-15Time5PM</t>
  </si>
  <si>
    <t>2020-06-15Time6PM</t>
  </si>
  <si>
    <t>2020-06-15Time7PM</t>
  </si>
  <si>
    <t>2020-06-15Time8PM</t>
  </si>
  <si>
    <t>2020-06-15Time9PM</t>
  </si>
  <si>
    <t>2020-06-16Time1PM</t>
  </si>
  <si>
    <t>2020-06-16Time2PM</t>
  </si>
  <si>
    <t>2020-06-16Time3PM</t>
  </si>
  <si>
    <t>2020-06-16Time4PM</t>
  </si>
  <si>
    <t>2020-06-16Time5PM</t>
  </si>
  <si>
    <t>2020-06-16Time6PM</t>
  </si>
  <si>
    <t>2020-06-16Time7PM</t>
  </si>
  <si>
    <t>2020-06-16Time8PM</t>
  </si>
  <si>
    <t>2020-06-16Time9PM</t>
  </si>
  <si>
    <t>2020-06-17Time1PM</t>
  </si>
  <si>
    <t>2020-06-17Time2PM</t>
  </si>
  <si>
    <t>2020-06-17Time3PM</t>
  </si>
  <si>
    <t>2020-06-17Time4PM</t>
  </si>
  <si>
    <t>2020-06-17Time5PM</t>
  </si>
  <si>
    <t>2020-06-17Time6PM</t>
  </si>
  <si>
    <t>2020-06-17Time7PM</t>
  </si>
  <si>
    <t>2020-06-17Time8PM</t>
  </si>
  <si>
    <t>2020-06-17Time9PM</t>
  </si>
  <si>
    <t>2020-06-18Time1PM</t>
  </si>
  <si>
    <t>2020-06-18Time2PM</t>
  </si>
  <si>
    <t>2020-06-18Time3PM</t>
  </si>
  <si>
    <t>2020-06-18Time4PM</t>
  </si>
  <si>
    <t>2020-06-18Time5PM</t>
  </si>
  <si>
    <t>2020-06-18Time6PM</t>
  </si>
  <si>
    <t>2020-06-18Time7PM</t>
  </si>
  <si>
    <t>2020-06-18Time8PM</t>
  </si>
  <si>
    <t>2020-06-18Time9PM</t>
  </si>
  <si>
    <t>2020-06-19Time1PM</t>
  </si>
  <si>
    <t>2020-06-19Time2PM</t>
  </si>
  <si>
    <t>2020-06-19Time3PM</t>
  </si>
  <si>
    <t>2020-06-19Time4PM</t>
  </si>
  <si>
    <t>2020-06-19Time5PM</t>
  </si>
  <si>
    <t>2020-06-19Time6PM</t>
  </si>
  <si>
    <t>2020-06-19Time7PM</t>
  </si>
  <si>
    <t>2020-06-19Time8PM</t>
  </si>
  <si>
    <t>2020-06-19Time9PM</t>
  </si>
  <si>
    <t>2020-06-20Time1PM</t>
  </si>
  <si>
    <t>2020-06-20Time2PM</t>
  </si>
  <si>
    <t>2020-06-20Time3PM</t>
  </si>
  <si>
    <t>2020-06-20Time4PM</t>
  </si>
  <si>
    <t>2020-06-20Time5PM</t>
  </si>
  <si>
    <t>2020-06-20Time6PM</t>
  </si>
  <si>
    <t>2020-06-20Time7PM</t>
  </si>
  <si>
    <t>2020-06-20Time8PM</t>
  </si>
  <si>
    <t>2020-06-20Time9PM</t>
  </si>
  <si>
    <t>2020-06-21Time1PM</t>
  </si>
  <si>
    <t>2020-06-21Time2PM</t>
  </si>
  <si>
    <t>2020-06-21Time3PM</t>
  </si>
  <si>
    <t>2020-06-21Time4PM</t>
  </si>
  <si>
    <t>2020-06-21Time5PM</t>
  </si>
  <si>
    <t>2020-06-21Time6PM</t>
  </si>
  <si>
    <t>2020-06-21Time7PM</t>
  </si>
  <si>
    <t>2020-06-21Time8PM</t>
  </si>
  <si>
    <t>2020-06-22Time1PM</t>
  </si>
  <si>
    <t>2020-06-22Time2PM</t>
  </si>
  <si>
    <t>2020-06-22Time3PM</t>
  </si>
  <si>
    <t>2020-06-22Time4PM</t>
  </si>
  <si>
    <t>2020-06-22Time5PM</t>
  </si>
  <si>
    <t>2020-06-22Time6PM</t>
  </si>
  <si>
    <t>2020-06-22Time7PM</t>
  </si>
  <si>
    <t>2020-06-22Time8PM</t>
  </si>
  <si>
    <t>2020-06-22Time9PM</t>
  </si>
  <si>
    <t>2020-06-23Time1PM</t>
  </si>
  <si>
    <t>2020-06-23Time2PM</t>
  </si>
  <si>
    <t>2020-06-23Time3PM</t>
  </si>
  <si>
    <t>2020-06-23Time4PM</t>
  </si>
  <si>
    <t>2020-06-23Time5PM</t>
  </si>
  <si>
    <t>2020-06-23Time6PM</t>
  </si>
  <si>
    <t>2020-06-23Time7PM</t>
  </si>
  <si>
    <t>2020-06-23Time8PM</t>
  </si>
  <si>
    <t>2020-06-23Time9PM</t>
  </si>
  <si>
    <t>2020-06-24Time1PM</t>
  </si>
  <si>
    <t>2020-06-24Time2PM</t>
  </si>
  <si>
    <t>2020-06-24Time3PM</t>
  </si>
  <si>
    <t>2020-06-24Time4PM</t>
  </si>
  <si>
    <t>2020-06-24Time5PM</t>
  </si>
  <si>
    <t>2020-06-24Time6PM</t>
  </si>
  <si>
    <t>2020-06-24Time7PM</t>
  </si>
  <si>
    <t>2020-06-24Time8PM</t>
  </si>
  <si>
    <t>2020-06-24Time9PM</t>
  </si>
  <si>
    <t>2020-06-25Time1PM</t>
  </si>
  <si>
    <t>2020-06-25Time2PM</t>
  </si>
  <si>
    <t>2020-06-25Time3PM</t>
  </si>
  <si>
    <t>2020-06-25Time4PM</t>
  </si>
  <si>
    <t>2020-06-25Time5PM</t>
  </si>
  <si>
    <t>2020-06-25Time6PM</t>
  </si>
  <si>
    <t>2020-06-25Time7PM</t>
  </si>
  <si>
    <t>2020-06-25Time8PM</t>
  </si>
  <si>
    <t>2020-06-25Time9PM</t>
  </si>
  <si>
    <t>2020-06-26Time1PM</t>
  </si>
  <si>
    <t>2020-06-26Time2PM</t>
  </si>
  <si>
    <t>2020-06-26Time3PM</t>
  </si>
  <si>
    <t>2020-06-26Time4PM</t>
  </si>
  <si>
    <t>2020-06-26Time5PM</t>
  </si>
  <si>
    <t>2020-06-26Time6PM</t>
  </si>
  <si>
    <t>2020-06-26Time7PM</t>
  </si>
  <si>
    <t>2020-06-26Time8PM</t>
  </si>
  <si>
    <t>2020-06-26Time9PM</t>
  </si>
  <si>
    <t>2020-06-27Time1PM</t>
  </si>
  <si>
    <t>2020-06-27Time2PM</t>
  </si>
  <si>
    <t>2020-06-27Time3PM</t>
  </si>
  <si>
    <t>2020-06-27Time4PM</t>
  </si>
  <si>
    <t>2020-06-27Time5PM</t>
  </si>
  <si>
    <t>2020-06-27Time6PM</t>
  </si>
  <si>
    <t>2020-06-28Time1PM</t>
  </si>
  <si>
    <t>2020-06-28Time2PM</t>
  </si>
  <si>
    <t>2020-06-28Time3PM</t>
  </si>
  <si>
    <t>2020-06-28Time4PM</t>
  </si>
  <si>
    <t>2020-06-28Time5PM</t>
  </si>
  <si>
    <t>2020-06-28Time6PM</t>
  </si>
  <si>
    <t>2020-06-28Time7PM</t>
  </si>
  <si>
    <t>2020-06-28Time8PM</t>
  </si>
  <si>
    <t>2020-06-28Time9PM</t>
  </si>
  <si>
    <t>Km distance per Area/Region</t>
  </si>
  <si>
    <t>Delivery region</t>
  </si>
  <si>
    <t>Delivery Region</t>
  </si>
  <si>
    <t>Fruits</t>
  </si>
  <si>
    <t>COGS (% net sales)</t>
  </si>
  <si>
    <t>This company makes ready-to-heat meals. The company cooks meals and deliver them to customers using a 3rd party delivery fleet.</t>
  </si>
  <si>
    <t>Specific chefs are in charge of different types of meals (e.g. Chinese, Mediterranean, Salad…)</t>
  </si>
  <si>
    <t>Delivery providers are paid according to the distance (in km)</t>
  </si>
  <si>
    <t>We pay the delivery provider according to the following rules:</t>
  </si>
  <si>
    <t>Delivery fee calculation:</t>
  </si>
  <si>
    <t>Context on company operations:</t>
  </si>
  <si>
    <t xml:space="preserve">$3/km for the first 2km </t>
  </si>
  <si>
    <t>$0.50/km for every km thereafter (i.e. after 6km)</t>
  </si>
  <si>
    <t>Sales Summary</t>
  </si>
  <si>
    <t>Meal Type and Chef</t>
  </si>
  <si>
    <t>Delivery Distances</t>
  </si>
  <si>
    <t>$1/km for the next 4km (i.e. from 2.01 to 6km)</t>
  </si>
  <si>
    <t>An order with distance 5km would cost $3 + $3 + $1 + $1 + $1 = $9</t>
  </si>
  <si>
    <t>Order Date</t>
  </si>
  <si>
    <t>Order Time</t>
  </si>
  <si>
    <t>Time1PM</t>
  </si>
  <si>
    <t>Time2PM</t>
  </si>
  <si>
    <t>Time3PM</t>
  </si>
  <si>
    <t>Time4PM</t>
  </si>
  <si>
    <t>Time5PM</t>
  </si>
  <si>
    <t>Time6PM</t>
  </si>
  <si>
    <t>Time7PM</t>
  </si>
  <si>
    <t>Time8PM</t>
  </si>
  <si>
    <t>Time9PM</t>
  </si>
  <si>
    <t xml:space="preserve">How many orders were received in the 1st week of June 2020 (i.e. June 1 to June 7 inclusive)? </t>
  </si>
  <si>
    <t>Across the dataset, which HOUR had the highest Gross Sales in total, and what was the total Gross Sales for that hour?</t>
  </si>
  <si>
    <t>What is the average Gross Sales per order over the whole time period?</t>
  </si>
  <si>
    <t>Which type of meal (e.g. Salad, Tuna, Fruits, etc.) had the greatest Gross Sales overall, and what was the overall gross sales amount?</t>
  </si>
  <si>
    <t>Which chef had the highest average Gross Sales per order and what was his/her Gross Sales per order?</t>
  </si>
  <si>
    <t>What is the average cost of goods sold percentage of Net Sales across all orders (to two decimal places)?</t>
  </si>
  <si>
    <t>COGS</t>
  </si>
  <si>
    <t>What is the average km for delivery across all orders (to two decimal places)?</t>
  </si>
  <si>
    <t>what is the total delivery cost across all orders?</t>
  </si>
  <si>
    <t>Answer</t>
  </si>
  <si>
    <t>1PM, has the highest Gross Sales of $35911.238</t>
  </si>
  <si>
    <t>1235 orders were received from 1 June to 7 June.</t>
  </si>
  <si>
    <t>The average Gross Sales per order is $56.03 over the whole period of time.</t>
  </si>
  <si>
    <t>Meal by Name</t>
  </si>
  <si>
    <t>Meal by Chef</t>
  </si>
  <si>
    <t>Edo had the highest average Gross Sales per order with $56.99.</t>
  </si>
  <si>
    <t>What is the average cost of goods sold percentage of Net Sales across all orders (to two decimal places), weighted by Net Sales?</t>
  </si>
  <si>
    <t>The average distance across all orders is 7.03km.</t>
  </si>
  <si>
    <t>Delivery Cost</t>
  </si>
  <si>
    <t>if O4 &gt; 6</t>
  </si>
  <si>
    <t>O4*3</t>
  </si>
  <si>
    <t>if O4 &lt;= 2</t>
  </si>
  <si>
    <t>if O4&lt;=6</t>
  </si>
  <si>
    <t>3*2 + (O4-2) *1</t>
  </si>
  <si>
    <t>3*2 + 4*1 + (O4-6)*0.5</t>
  </si>
  <si>
    <t>The total delivery cost is $48068.5.</t>
  </si>
  <si>
    <t>Days</t>
  </si>
  <si>
    <t>Orders</t>
  </si>
  <si>
    <t>Net Sales</t>
  </si>
  <si>
    <t>Average Net Sales</t>
  </si>
  <si>
    <t>Average COGS (%)</t>
  </si>
  <si>
    <t>Delivery</t>
  </si>
  <si>
    <t>Johnny</t>
  </si>
  <si>
    <t>Volume</t>
  </si>
  <si>
    <t>Charges</t>
  </si>
  <si>
    <t>Mark</t>
  </si>
  <si>
    <t>Tom</t>
  </si>
  <si>
    <t>Other costs</t>
  </si>
  <si>
    <t>Total Sales</t>
  </si>
  <si>
    <t>Gross Profit</t>
  </si>
  <si>
    <t>total cost</t>
  </si>
  <si>
    <t>Net Profit</t>
  </si>
  <si>
    <t>Profit Margin</t>
  </si>
  <si>
    <t>Profit Margin to Net Sales</t>
  </si>
  <si>
    <t>Sum of Net sales</t>
  </si>
  <si>
    <r>
      <rPr>
        <b/>
        <sz val="10"/>
        <color rgb="FF000000"/>
        <rFont val="Arial"/>
        <family val="2"/>
      </rPr>
      <t xml:space="preserve">Questions </t>
    </r>
    <r>
      <rPr>
        <sz val="10"/>
        <color rgb="FF000000"/>
        <rFont val="Arial"/>
        <family val="2"/>
      </rPr>
      <t xml:space="preserve">
(Briefly explain what you did in Excel to arrive at the answer)</t>
    </r>
  </si>
  <si>
    <t>Row Labels</t>
  </si>
  <si>
    <t>Grand Total</t>
  </si>
  <si>
    <t>Count of Order ID</t>
  </si>
  <si>
    <t>Q1</t>
  </si>
  <si>
    <t>Q2</t>
  </si>
  <si>
    <t>No. of orders (1st to 7th)</t>
  </si>
  <si>
    <t>Highest Gross Sales Hour</t>
  </si>
  <si>
    <t>Sum of Gross sales</t>
  </si>
  <si>
    <t>Q3</t>
  </si>
  <si>
    <t>Average Gross Sales/Order</t>
  </si>
  <si>
    <t>Average of Gross sales</t>
  </si>
  <si>
    <t>Q4</t>
  </si>
  <si>
    <t>Greatest Gross Sales/Meal</t>
  </si>
  <si>
    <t>Q5</t>
  </si>
  <si>
    <t>Average Gross Sales/Chef</t>
  </si>
  <si>
    <t>Q6</t>
  </si>
  <si>
    <t>Average COGS%</t>
  </si>
  <si>
    <t>Average of COGS (% net sales)</t>
  </si>
  <si>
    <t>The average cost of goods sold percentage of Net Sales across all orders is 0.21.</t>
  </si>
  <si>
    <t>Q7</t>
  </si>
  <si>
    <t>Weighted Average COGS%</t>
  </si>
  <si>
    <t>Weighted</t>
  </si>
  <si>
    <t xml:space="preserve"> Weighted COGS</t>
  </si>
  <si>
    <t>The average cost of goods sold percentage of Net Sales weighted by Net Sales is 0.20.</t>
  </si>
  <si>
    <t>Distances(Index_Match)</t>
  </si>
  <si>
    <t>Delivery(xlookup)</t>
  </si>
  <si>
    <t>Q8</t>
  </si>
  <si>
    <t>Average Delivery Distance</t>
  </si>
  <si>
    <t>Average of Distances(Index_Match)</t>
  </si>
  <si>
    <t>Q9</t>
  </si>
  <si>
    <t>Total Delivery Cost</t>
  </si>
  <si>
    <t>Sum of Delivery Cost</t>
  </si>
  <si>
    <t>Sum of  Weighted COGS</t>
  </si>
  <si>
    <t>Q10</t>
  </si>
  <si>
    <t>Profit Margin/Net Sales</t>
  </si>
  <si>
    <t>Vegan had the greatest Gross Sales overall with $21794.64 overall.</t>
  </si>
  <si>
    <t>Total Delivery Cost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</si>
</sst>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400]h:mm:ss\ AM/PM"/>
  </numFmts>
  <fonts count="9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6"/>
      <color rgb="FF000000"/>
      <name val="Arial"/>
      <family val="2"/>
    </font>
    <font>
      <b/>
      <sz val="16"/>
      <color rgb="FF000000"/>
      <name val="Arial"/>
      <family val="2"/>
    </font>
    <font>
      <sz val="13"/>
      <color rgb="FF000000"/>
      <name val="Helvetica Neue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/>
    <xf numFmtId="0" fontId="4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0" applyNumberForma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9" fontId="4" fillId="0" borderId="0" xfId="0" applyNumberFormat="1" applyFont="1" applyAlignment="1">
      <alignment vertical="center"/>
    </xf>
    <xf numFmtId="165" fontId="0" fillId="0" borderId="1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0" fontId="7" fillId="0" borderId="0" xfId="0" applyFon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10" fontId="4" fillId="0" borderId="7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4" fillId="0" borderId="10" xfId="0" applyFont="1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9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2" fontId="0" fillId="0" borderId="0" xfId="0" applyNumberFormat="1"/>
    <xf numFmtId="0" fontId="8" fillId="2" borderId="1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center"/>
    </xf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4" fillId="2" borderId="0" xfId="0" applyFont="1" applyFill="1" applyBorder="1"/>
    <xf numFmtId="0" fontId="0" fillId="2" borderId="0" xfId="0" applyFill="1" applyBorder="1"/>
    <xf numFmtId="0" fontId="0" fillId="2" borderId="18" xfId="0" applyFill="1" applyBorder="1"/>
    <xf numFmtId="0" fontId="0" fillId="2" borderId="12" xfId="0" applyFill="1" applyBorder="1"/>
    <xf numFmtId="3" fontId="0" fillId="2" borderId="0" xfId="0" applyNumberFormat="1" applyFill="1" applyBorder="1"/>
    <xf numFmtId="0" fontId="0" fillId="2" borderId="13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3" borderId="2" xfId="0" applyNumberFormat="1" applyFill="1" applyBorder="1"/>
    <xf numFmtId="2" fontId="0" fillId="3" borderId="2" xfId="0" applyNumberFormat="1" applyFill="1" applyBorder="1"/>
    <xf numFmtId="0" fontId="0" fillId="3" borderId="2" xfId="0" applyFill="1" applyBorder="1" applyAlignment="1">
      <alignment horizontal="left"/>
    </xf>
    <xf numFmtId="0" fontId="4" fillId="3" borderId="22" xfId="0" applyFont="1" applyFill="1" applyBorder="1" applyAlignment="1">
      <alignment horizontal="center"/>
    </xf>
    <xf numFmtId="2" fontId="0" fillId="3" borderId="23" xfId="0" applyNumberForma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2" fontId="3" fillId="3" borderId="23" xfId="0" applyNumberFormat="1" applyFont="1" applyFill="1" applyBorder="1" applyAlignment="1">
      <alignment horizontal="center"/>
    </xf>
    <xf numFmtId="10" fontId="0" fillId="3" borderId="2" xfId="0" applyNumberFormat="1" applyFill="1" applyBorder="1"/>
    <xf numFmtId="0" fontId="0" fillId="0" borderId="0" xfId="0" applyNumberFormat="1" applyFill="1" applyBorder="1"/>
    <xf numFmtId="0" fontId="0" fillId="0" borderId="0" xfId="0" applyFill="1"/>
    <xf numFmtId="0" fontId="4" fillId="4" borderId="0" xfId="0" applyFont="1" applyFill="1"/>
    <xf numFmtId="0" fontId="0" fillId="4" borderId="0" xfId="0" applyFill="1"/>
    <xf numFmtId="0" fontId="0" fillId="4" borderId="14" xfId="0" applyFill="1" applyBorder="1"/>
    <xf numFmtId="0" fontId="0" fillId="4" borderId="15" xfId="0" applyFill="1" applyBorder="1"/>
    <xf numFmtId="0" fontId="4" fillId="4" borderId="15" xfId="0" applyFont="1" applyFill="1" applyBorder="1"/>
    <xf numFmtId="0" fontId="4" fillId="4" borderId="16" xfId="0" applyFont="1" applyFill="1" applyBorder="1"/>
    <xf numFmtId="0" fontId="4" fillId="4" borderId="17" xfId="0" applyFont="1" applyFill="1" applyBorder="1"/>
    <xf numFmtId="0" fontId="0" fillId="4" borderId="0" xfId="0" applyFill="1" applyBorder="1"/>
    <xf numFmtId="0" fontId="4" fillId="4" borderId="0" xfId="0" applyFont="1" applyFill="1" applyBorder="1"/>
    <xf numFmtId="0" fontId="4" fillId="4" borderId="18" xfId="0" applyFont="1" applyFill="1" applyBorder="1"/>
    <xf numFmtId="0" fontId="0" fillId="4" borderId="19" xfId="0" applyFill="1" applyBorder="1"/>
    <xf numFmtId="0" fontId="0" fillId="4" borderId="20" xfId="0" applyFill="1" applyBorder="1"/>
    <xf numFmtId="0" fontId="4" fillId="4" borderId="20" xfId="0" applyFont="1" applyFill="1" applyBorder="1"/>
    <xf numFmtId="0" fontId="4" fillId="4" borderId="21" xfId="0" applyFont="1" applyFill="1" applyBorder="1"/>
  </cellXfs>
  <cellStyles count="1">
    <cellStyle name="Normal" xfId="0" builtinId="0"/>
  </cellStyles>
  <dxfs count="46"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numFmt numFmtId="2" formatCode="0.00"/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2" formatCode="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F400]h:mm:ss\ AM/PM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Man" refreshedDate="45581.442996180558" createdVersion="8" refreshedVersion="8" minRefreshableVersion="3" recordCount="5040" xr:uid="{364497E0-BDAD-B84F-B0CF-B2B66F0A8C4C}">
  <cacheSource type="worksheet">
    <worksheetSource ref="A3:P5043" sheet="Sales Summary_working sheet"/>
  </cacheSource>
  <cacheFields count="16">
    <cacheField name="Order Date" numFmtId="14">
      <sharedItems containsSemiMixedTypes="0" containsNonDate="0" containsDate="1" containsString="0" minDate="2020-06-01T00:00:00" maxDate="2020-06-29T00:00:00" count="28"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</sharedItems>
    </cacheField>
    <cacheField name="Order Time" numFmtId="165">
      <sharedItems containsNonDate="0" count="9">
        <s v="Time1PM"/>
        <s v="Time2PM"/>
        <s v="Time3PM"/>
        <s v="Time4PM"/>
        <s v="Time5PM"/>
        <s v="Time6PM"/>
        <s v="Time7PM"/>
        <s v="Time8PM"/>
        <s v="Time9PM"/>
      </sharedItems>
    </cacheField>
    <cacheField name="Order ID" numFmtId="0">
      <sharedItems/>
    </cacheField>
    <cacheField name="Meal type ID" numFmtId="0">
      <sharedItems containsSemiMixedTypes="0" containsString="0" containsNumber="1" containsInteger="1" minValue="1" maxValue="16"/>
    </cacheField>
    <cacheField name="Meal by Name" numFmtId="0">
      <sharedItems count="16">
        <s v="Snacks"/>
        <s v="Protein shake"/>
        <s v="Fish"/>
        <s v="Indian"/>
        <s v="Thai"/>
        <s v="Burritos"/>
        <s v="Tuna"/>
        <s v="Vegan"/>
        <s v="Vitamin boost"/>
        <s v="Breakfast"/>
        <s v="Red meat"/>
        <s v="Salad"/>
        <s v="Fruits"/>
        <s v="Chicken"/>
        <s v="Chinese"/>
        <s v="Mediterrenean"/>
      </sharedItems>
    </cacheField>
    <cacheField name="Meal by Chef" numFmtId="0">
      <sharedItems count="6">
        <s v="Charlie"/>
        <s v="Edo"/>
        <s v="Josh"/>
        <s v="Pete"/>
        <s v="Roman"/>
        <s v="Serge"/>
      </sharedItems>
    </cacheField>
    <cacheField name="Net sales" numFmtId="0">
      <sharedItems containsSemiMixedTypes="0" containsString="0" containsNumber="1" minValue="0.02" maxValue="99.99"/>
    </cacheField>
    <cacheField name="Fees" numFmtId="0">
      <sharedItems containsSemiMixedTypes="0" containsString="0" containsNumber="1" minValue="2E-3" maxValue="9.9990000000000006"/>
    </cacheField>
    <cacheField name="Gross sales" numFmtId="0">
      <sharedItems containsSemiMixedTypes="0" containsString="0" containsNumber="1" minValue="2.1999999999999999E-2" maxValue="109.98899999999999"/>
    </cacheField>
    <cacheField name="COGS (% net sales)" numFmtId="0">
      <sharedItems containsSemiMixedTypes="0" containsString="0" containsNumber="1" minValue="0.01" maxValue="0.4"/>
    </cacheField>
    <cacheField name=" Weighted COGS" numFmtId="0">
      <sharedItems containsSemiMixedTypes="0" containsString="0" containsNumber="1" minValue="2.0000000000000001E-4" maxValue="39.852000000000004"/>
    </cacheField>
    <cacheField name="Delivery area" numFmtId="0">
      <sharedItems/>
    </cacheField>
    <cacheField name="Delivery region" numFmtId="0">
      <sharedItems containsSemiMixedTypes="0" containsString="0" containsNumber="1" containsInteger="1" minValue="1" maxValue="10"/>
    </cacheField>
    <cacheField name="Distances(Index_Match)" numFmtId="0">
      <sharedItems containsSemiMixedTypes="0" containsString="0" containsNumber="1" containsInteger="1" minValue="1" maxValue="22"/>
    </cacheField>
    <cacheField name="Delivery(xlookup)" numFmtId="0">
      <sharedItems containsSemiMixedTypes="0" containsString="0" containsNumber="1" containsInteger="1" minValue="1" maxValue="22"/>
    </cacheField>
    <cacheField name="Delivery Cost" numFmtId="0">
      <sharedItems containsSemiMixedTypes="0" containsString="0" containsNumber="1" minValue="3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0">
  <r>
    <x v="0"/>
    <x v="0"/>
    <s v="10956D"/>
    <n v="15"/>
    <x v="0"/>
    <x v="0"/>
    <n v="19.489999999999998"/>
    <n v="1.9489999999999998"/>
    <n v="21.439"/>
    <n v="0.28999999999999998"/>
    <n v="5.652099999999999"/>
    <s v="I"/>
    <n v="1"/>
    <n v="3"/>
    <n v="3"/>
    <n v="7"/>
  </r>
  <r>
    <x v="0"/>
    <x v="0"/>
    <s v="109891"/>
    <n v="10"/>
    <x v="1"/>
    <x v="0"/>
    <n v="45.86"/>
    <n v="4.5860000000000003"/>
    <n v="50.445999999999998"/>
    <n v="0.37"/>
    <n v="16.9682"/>
    <s v="I"/>
    <n v="2"/>
    <n v="4"/>
    <n v="4"/>
    <n v="8"/>
  </r>
  <r>
    <x v="0"/>
    <x v="0"/>
    <s v="10990"/>
    <n v="16"/>
    <x v="2"/>
    <x v="0"/>
    <n v="37.28"/>
    <n v="3.7280000000000002"/>
    <n v="41.008000000000003"/>
    <n v="0.25"/>
    <n v="9.32"/>
    <s v="E"/>
    <n v="2"/>
    <n v="12"/>
    <n v="12"/>
    <n v="13"/>
  </r>
  <r>
    <x v="0"/>
    <x v="0"/>
    <s v="11117A"/>
    <n v="16"/>
    <x v="2"/>
    <x v="0"/>
    <n v="61.59"/>
    <n v="6.1590000000000007"/>
    <n v="67.749000000000009"/>
    <n v="0.21"/>
    <n v="12.9339"/>
    <s v="F"/>
    <n v="4"/>
    <n v="8"/>
    <n v="8"/>
    <n v="11"/>
  </r>
  <r>
    <x v="0"/>
    <x v="0"/>
    <s v="11170D"/>
    <n v="16"/>
    <x v="2"/>
    <x v="0"/>
    <n v="42.48"/>
    <n v="4.2480000000000002"/>
    <n v="46.727999999999994"/>
    <n v="0.38"/>
    <n v="16.142399999999999"/>
    <s v="I"/>
    <n v="4"/>
    <n v="5"/>
    <n v="5"/>
    <n v="9"/>
  </r>
  <r>
    <x v="0"/>
    <x v="0"/>
    <s v="112691"/>
    <n v="15"/>
    <x v="0"/>
    <x v="0"/>
    <n v="92.35"/>
    <n v="9.2349999999999994"/>
    <n v="101.58499999999999"/>
    <n v="0.32"/>
    <n v="29.552"/>
    <s v="O"/>
    <n v="5"/>
    <n v="3"/>
    <n v="3"/>
    <n v="7"/>
  </r>
  <r>
    <x v="0"/>
    <x v="0"/>
    <s v="1132A"/>
    <n v="15"/>
    <x v="0"/>
    <x v="0"/>
    <n v="83.6"/>
    <n v="8.36"/>
    <n v="91.96"/>
    <n v="0.27"/>
    <n v="22.571999999999999"/>
    <s v="M"/>
    <n v="1"/>
    <n v="5"/>
    <n v="5"/>
    <n v="9"/>
  </r>
  <r>
    <x v="0"/>
    <x v="0"/>
    <s v="11407E"/>
    <n v="15"/>
    <x v="0"/>
    <x v="0"/>
    <n v="51.15"/>
    <n v="5.1150000000000002"/>
    <n v="56.265000000000001"/>
    <n v="0.23"/>
    <n v="11.7645"/>
    <s v="Q"/>
    <n v="5"/>
    <n v="1"/>
    <n v="1"/>
    <n v="3"/>
  </r>
  <r>
    <x v="0"/>
    <x v="0"/>
    <s v="114491"/>
    <n v="10"/>
    <x v="1"/>
    <x v="0"/>
    <n v="74.540000000000006"/>
    <n v="7.4540000000000006"/>
    <n v="81.994"/>
    <n v="0.39"/>
    <n v="29.070600000000002"/>
    <s v="N"/>
    <n v="8"/>
    <n v="2"/>
    <n v="2"/>
    <n v="6"/>
  </r>
  <r>
    <x v="0"/>
    <x v="0"/>
    <s v="11472E"/>
    <n v="16"/>
    <x v="2"/>
    <x v="0"/>
    <n v="35.49"/>
    <n v="3.5490000000000004"/>
    <n v="39.039000000000001"/>
    <n v="0.03"/>
    <n v="1.0647"/>
    <s v="M"/>
    <n v="7"/>
    <n v="2"/>
    <n v="2"/>
    <n v="6"/>
  </r>
  <r>
    <x v="0"/>
    <x v="0"/>
    <s v="11611B"/>
    <n v="10"/>
    <x v="1"/>
    <x v="0"/>
    <n v="29.3"/>
    <n v="2.93"/>
    <n v="32.230000000000004"/>
    <n v="0.28999999999999998"/>
    <n v="8.4969999999999999"/>
    <s v="O"/>
    <n v="5"/>
    <n v="3"/>
    <n v="3"/>
    <n v="7"/>
  </r>
  <r>
    <x v="0"/>
    <x v="0"/>
    <s v="116160"/>
    <n v="15"/>
    <x v="0"/>
    <x v="0"/>
    <n v="44.39"/>
    <n v="4.4390000000000001"/>
    <n v="48.829000000000001"/>
    <n v="0.08"/>
    <n v="3.5512000000000001"/>
    <s v="C"/>
    <n v="7"/>
    <n v="3"/>
    <n v="3"/>
    <n v="7"/>
  </r>
  <r>
    <x v="0"/>
    <x v="0"/>
    <s v="11632A"/>
    <n v="10"/>
    <x v="1"/>
    <x v="0"/>
    <n v="89.91"/>
    <n v="8.9909999999999997"/>
    <n v="98.900999999999996"/>
    <n v="0.31"/>
    <n v="27.8721"/>
    <s v="O"/>
    <n v="10"/>
    <n v="2"/>
    <n v="2"/>
    <n v="6"/>
  </r>
  <r>
    <x v="0"/>
    <x v="0"/>
    <s v="11858A"/>
    <n v="15"/>
    <x v="0"/>
    <x v="0"/>
    <n v="15.12"/>
    <n v="1.512"/>
    <n v="16.631999999999998"/>
    <n v="0.4"/>
    <n v="6.048"/>
    <s v="N"/>
    <n v="4"/>
    <n v="5"/>
    <n v="5"/>
    <n v="9"/>
  </r>
  <r>
    <x v="0"/>
    <x v="0"/>
    <s v="121E"/>
    <n v="16"/>
    <x v="2"/>
    <x v="0"/>
    <n v="32.159999999999997"/>
    <n v="3.2159999999999997"/>
    <n v="35.375999999999998"/>
    <n v="0.22"/>
    <n v="7.0751999999999997"/>
    <s v="M"/>
    <n v="3"/>
    <n v="4"/>
    <n v="4"/>
    <n v="8"/>
  </r>
  <r>
    <x v="0"/>
    <x v="1"/>
    <s v="122381"/>
    <n v="10"/>
    <x v="1"/>
    <x v="0"/>
    <n v="80.37"/>
    <n v="8.0370000000000008"/>
    <n v="88.407000000000011"/>
    <n v="0.18"/>
    <n v="14.4666"/>
    <s v="D"/>
    <n v="9"/>
    <n v="6"/>
    <n v="6"/>
    <n v="10"/>
  </r>
  <r>
    <x v="0"/>
    <x v="1"/>
    <s v="12311A"/>
    <n v="15"/>
    <x v="0"/>
    <x v="0"/>
    <n v="38.74"/>
    <n v="3.8740000000000006"/>
    <n v="42.614000000000004"/>
    <n v="0.12"/>
    <n v="4.6488000000000005"/>
    <s v="P"/>
    <n v="2"/>
    <n v="3"/>
    <n v="3"/>
    <n v="7"/>
  </r>
  <r>
    <x v="0"/>
    <x v="1"/>
    <s v="123181"/>
    <n v="10"/>
    <x v="1"/>
    <x v="0"/>
    <n v="64.489999999999995"/>
    <n v="6.4489999999999998"/>
    <n v="70.938999999999993"/>
    <n v="0.14000000000000001"/>
    <n v="9.0286000000000008"/>
    <s v="P"/>
    <n v="5"/>
    <n v="2"/>
    <n v="2"/>
    <n v="6"/>
  </r>
  <r>
    <x v="0"/>
    <x v="1"/>
    <s v="1250"/>
    <n v="15"/>
    <x v="0"/>
    <x v="0"/>
    <n v="7.15"/>
    <n v="0.71500000000000008"/>
    <n v="7.8650000000000002"/>
    <n v="0.23"/>
    <n v="1.6445000000000001"/>
    <s v="B"/>
    <n v="3"/>
    <n v="17"/>
    <n v="17"/>
    <n v="15.5"/>
  </r>
  <r>
    <x v="0"/>
    <x v="1"/>
    <s v="12595B"/>
    <n v="10"/>
    <x v="1"/>
    <x v="0"/>
    <n v="19.34"/>
    <n v="1.9340000000000002"/>
    <n v="21.274000000000001"/>
    <n v="0.03"/>
    <n v="0.58019999999999994"/>
    <s v="D"/>
    <n v="4"/>
    <n v="14"/>
    <n v="14"/>
    <n v="14"/>
  </r>
  <r>
    <x v="0"/>
    <x v="1"/>
    <s v="126171"/>
    <n v="16"/>
    <x v="2"/>
    <x v="0"/>
    <n v="80.459999999999994"/>
    <n v="8.0459999999999994"/>
    <n v="88.506"/>
    <n v="0.31"/>
    <n v="24.942599999999999"/>
    <s v="H"/>
    <n v="5"/>
    <n v="6"/>
    <n v="6"/>
    <n v="10"/>
  </r>
  <r>
    <x v="0"/>
    <x v="1"/>
    <s v="127780"/>
    <n v="10"/>
    <x v="1"/>
    <x v="0"/>
    <n v="74.25"/>
    <n v="7.4250000000000007"/>
    <n v="81.674999999999997"/>
    <n v="0.25"/>
    <n v="18.5625"/>
    <s v="O"/>
    <n v="5"/>
    <n v="3"/>
    <n v="3"/>
    <n v="7"/>
  </r>
  <r>
    <x v="0"/>
    <x v="1"/>
    <s v="128520"/>
    <n v="10"/>
    <x v="1"/>
    <x v="0"/>
    <n v="72.010000000000005"/>
    <n v="7.2010000000000005"/>
    <n v="79.211000000000013"/>
    <n v="0.19"/>
    <n v="13.681900000000001"/>
    <s v="Q"/>
    <n v="7"/>
    <n v="3"/>
    <n v="3"/>
    <n v="7"/>
  </r>
  <r>
    <x v="0"/>
    <x v="1"/>
    <s v="12984E"/>
    <n v="15"/>
    <x v="0"/>
    <x v="0"/>
    <n v="92.27"/>
    <n v="9.2270000000000003"/>
    <n v="101.497"/>
    <n v="0.39"/>
    <n v="35.985300000000002"/>
    <s v="Q"/>
    <n v="1"/>
    <n v="3"/>
    <n v="3"/>
    <n v="7"/>
  </r>
  <r>
    <x v="0"/>
    <x v="1"/>
    <s v="12D"/>
    <n v="15"/>
    <x v="0"/>
    <x v="0"/>
    <n v="52.7"/>
    <n v="5.2700000000000005"/>
    <n v="57.970000000000006"/>
    <n v="0.02"/>
    <n v="1.054"/>
    <s v="G"/>
    <n v="6"/>
    <n v="11"/>
    <n v="11"/>
    <n v="12.5"/>
  </r>
  <r>
    <x v="0"/>
    <x v="1"/>
    <s v="1301D"/>
    <n v="10"/>
    <x v="1"/>
    <x v="0"/>
    <n v="90.1"/>
    <n v="9.01"/>
    <n v="99.11"/>
    <n v="0.1"/>
    <n v="9.01"/>
    <s v="C"/>
    <n v="4"/>
    <n v="8"/>
    <n v="8"/>
    <n v="11"/>
  </r>
  <r>
    <x v="0"/>
    <x v="1"/>
    <s v="131"/>
    <n v="16"/>
    <x v="2"/>
    <x v="0"/>
    <n v="3.14"/>
    <n v="0.31400000000000006"/>
    <n v="3.4540000000000002"/>
    <n v="0.37"/>
    <n v="1.1617999999999999"/>
    <s v="A"/>
    <n v="4"/>
    <n v="22"/>
    <n v="22"/>
    <n v="18"/>
  </r>
  <r>
    <x v="0"/>
    <x v="1"/>
    <s v="13113A"/>
    <n v="10"/>
    <x v="1"/>
    <x v="0"/>
    <n v="80.31"/>
    <n v="8.0310000000000006"/>
    <n v="88.341000000000008"/>
    <n v="7.0000000000000007E-2"/>
    <n v="5.6217000000000006"/>
    <s v="B"/>
    <n v="1"/>
    <n v="18"/>
    <n v="18"/>
    <n v="16"/>
  </r>
  <r>
    <x v="0"/>
    <x v="1"/>
    <s v="13125A"/>
    <n v="10"/>
    <x v="1"/>
    <x v="0"/>
    <n v="51.24"/>
    <n v="5.1240000000000006"/>
    <n v="56.364000000000004"/>
    <n v="0.36"/>
    <n v="18.446400000000001"/>
    <s v="C"/>
    <n v="6"/>
    <n v="6"/>
    <n v="6"/>
    <n v="10"/>
  </r>
  <r>
    <x v="0"/>
    <x v="1"/>
    <s v="13242B"/>
    <n v="15"/>
    <x v="0"/>
    <x v="0"/>
    <n v="60.06"/>
    <n v="6.0060000000000002"/>
    <n v="66.066000000000003"/>
    <n v="0.24"/>
    <n v="14.414400000000001"/>
    <s v="B"/>
    <n v="5"/>
    <n v="14"/>
    <n v="14"/>
    <n v="14"/>
  </r>
  <r>
    <x v="0"/>
    <x v="1"/>
    <s v="1331A"/>
    <n v="15"/>
    <x v="0"/>
    <x v="0"/>
    <n v="99.08"/>
    <n v="9.9080000000000013"/>
    <n v="108.988"/>
    <n v="0.03"/>
    <n v="2.9723999999999999"/>
    <s v="Q"/>
    <n v="2"/>
    <n v="1"/>
    <n v="1"/>
    <n v="3"/>
  </r>
  <r>
    <x v="0"/>
    <x v="1"/>
    <s v="133851"/>
    <n v="10"/>
    <x v="1"/>
    <x v="0"/>
    <n v="65.95"/>
    <n v="6.5950000000000006"/>
    <n v="72.545000000000002"/>
    <n v="0.12"/>
    <n v="7.9139999999999997"/>
    <s v="P"/>
    <n v="3"/>
    <n v="3"/>
    <n v="3"/>
    <n v="7"/>
  </r>
  <r>
    <x v="0"/>
    <x v="2"/>
    <s v="134120"/>
    <n v="10"/>
    <x v="1"/>
    <x v="0"/>
    <n v="57.24"/>
    <n v="5.7240000000000002"/>
    <n v="62.963999999999999"/>
    <n v="0.01"/>
    <n v="0.57240000000000002"/>
    <s v="M"/>
    <n v="2"/>
    <n v="6"/>
    <n v="6"/>
    <n v="10"/>
  </r>
  <r>
    <x v="0"/>
    <x v="2"/>
    <s v="13421"/>
    <n v="16"/>
    <x v="2"/>
    <x v="0"/>
    <n v="72.260000000000005"/>
    <n v="7.2260000000000009"/>
    <n v="79.486000000000004"/>
    <n v="0.3"/>
    <n v="21.678000000000001"/>
    <s v="P"/>
    <n v="10"/>
    <n v="2"/>
    <n v="2"/>
    <n v="6"/>
  </r>
  <r>
    <x v="0"/>
    <x v="2"/>
    <s v="13504D"/>
    <n v="15"/>
    <x v="0"/>
    <x v="0"/>
    <n v="13.56"/>
    <n v="1.3560000000000001"/>
    <n v="14.916"/>
    <n v="0.28999999999999998"/>
    <n v="3.9323999999999999"/>
    <s v="O"/>
    <n v="3"/>
    <n v="3"/>
    <n v="3"/>
    <n v="7"/>
  </r>
  <r>
    <x v="0"/>
    <x v="2"/>
    <s v="135800"/>
    <n v="16"/>
    <x v="2"/>
    <x v="0"/>
    <n v="7"/>
    <n v="0.70000000000000007"/>
    <n v="7.7"/>
    <n v="0.13"/>
    <n v="0.91"/>
    <s v="O"/>
    <n v="7"/>
    <n v="3"/>
    <n v="3"/>
    <n v="7"/>
  </r>
  <r>
    <x v="0"/>
    <x v="2"/>
    <s v="13588E"/>
    <n v="16"/>
    <x v="2"/>
    <x v="0"/>
    <n v="40.98"/>
    <n v="4.0979999999999999"/>
    <n v="45.077999999999996"/>
    <n v="0.39"/>
    <n v="15.982199999999999"/>
    <s v="F"/>
    <n v="2"/>
    <n v="14"/>
    <n v="14"/>
    <n v="14"/>
  </r>
  <r>
    <x v="0"/>
    <x v="2"/>
    <s v="13601B"/>
    <n v="15"/>
    <x v="0"/>
    <x v="0"/>
    <n v="27.88"/>
    <n v="2.7880000000000003"/>
    <n v="30.667999999999999"/>
    <n v="0.02"/>
    <n v="0.55759999999999998"/>
    <s v="E"/>
    <n v="3"/>
    <n v="9"/>
    <n v="9"/>
    <n v="11.5"/>
  </r>
  <r>
    <x v="0"/>
    <x v="2"/>
    <s v="13658E"/>
    <n v="15"/>
    <x v="0"/>
    <x v="0"/>
    <n v="51.12"/>
    <n v="5.1120000000000001"/>
    <n v="56.231999999999999"/>
    <n v="0.15"/>
    <n v="7.6679999999999993"/>
    <s v="G"/>
    <n v="1"/>
    <n v="3"/>
    <n v="3"/>
    <n v="7"/>
  </r>
  <r>
    <x v="0"/>
    <x v="2"/>
    <s v="137621"/>
    <n v="10"/>
    <x v="1"/>
    <x v="0"/>
    <n v="16.62"/>
    <n v="1.6620000000000001"/>
    <n v="18.282"/>
    <n v="7.0000000000000007E-2"/>
    <n v="1.1634000000000002"/>
    <s v="O"/>
    <n v="5"/>
    <n v="3"/>
    <n v="3"/>
    <n v="7"/>
  </r>
  <r>
    <x v="0"/>
    <x v="2"/>
    <s v="1387D"/>
    <n v="15"/>
    <x v="0"/>
    <x v="0"/>
    <n v="26.52"/>
    <n v="2.6520000000000001"/>
    <n v="29.172000000000001"/>
    <n v="0.38"/>
    <n v="10.0776"/>
    <s v="P"/>
    <n v="6"/>
    <n v="1"/>
    <n v="1"/>
    <n v="3"/>
  </r>
  <r>
    <x v="0"/>
    <x v="2"/>
    <s v="1432E"/>
    <n v="16"/>
    <x v="2"/>
    <x v="0"/>
    <n v="47.32"/>
    <n v="4.7320000000000002"/>
    <n v="52.052"/>
    <n v="0.16"/>
    <n v="7.5712000000000002"/>
    <s v="M"/>
    <n v="5"/>
    <n v="2"/>
    <n v="2"/>
    <n v="6"/>
  </r>
  <r>
    <x v="0"/>
    <x v="2"/>
    <s v="144490"/>
    <n v="15"/>
    <x v="0"/>
    <x v="0"/>
    <n v="34.020000000000003"/>
    <n v="3.4020000000000006"/>
    <n v="37.422000000000004"/>
    <n v="0.2"/>
    <n v="6.8040000000000012"/>
    <s v="M"/>
    <n v="5"/>
    <n v="2"/>
    <n v="2"/>
    <n v="6"/>
  </r>
  <r>
    <x v="0"/>
    <x v="2"/>
    <s v="14449D"/>
    <n v="16"/>
    <x v="2"/>
    <x v="0"/>
    <n v="56.83"/>
    <n v="5.6829999999999998"/>
    <n v="62.512999999999998"/>
    <n v="0.08"/>
    <n v="4.5464000000000002"/>
    <s v="L"/>
    <n v="3"/>
    <n v="5"/>
    <n v="5"/>
    <n v="9"/>
  </r>
  <r>
    <x v="0"/>
    <x v="2"/>
    <s v="14580E"/>
    <n v="16"/>
    <x v="2"/>
    <x v="0"/>
    <n v="2.08"/>
    <n v="0.20800000000000002"/>
    <n v="2.2880000000000003"/>
    <n v="0.12"/>
    <n v="0.24959999999999999"/>
    <s v="L"/>
    <n v="6"/>
    <n v="5"/>
    <n v="5"/>
    <n v="9"/>
  </r>
  <r>
    <x v="0"/>
    <x v="2"/>
    <s v="14646E"/>
    <n v="16"/>
    <x v="2"/>
    <x v="0"/>
    <n v="54.89"/>
    <n v="5.4890000000000008"/>
    <n v="60.379000000000005"/>
    <n v="0.02"/>
    <n v="1.0978000000000001"/>
    <s v="P"/>
    <n v="9"/>
    <n v="2"/>
    <n v="2"/>
    <n v="6"/>
  </r>
  <r>
    <x v="0"/>
    <x v="2"/>
    <s v="14750E"/>
    <n v="10"/>
    <x v="1"/>
    <x v="0"/>
    <n v="97.99"/>
    <n v="9.7989999999999995"/>
    <n v="107.78899999999999"/>
    <n v="0.33"/>
    <n v="32.3367"/>
    <s v="D"/>
    <n v="3"/>
    <n v="9"/>
    <n v="9"/>
    <n v="11.5"/>
  </r>
  <r>
    <x v="0"/>
    <x v="2"/>
    <s v="147571"/>
    <n v="15"/>
    <x v="0"/>
    <x v="0"/>
    <n v="15.91"/>
    <n v="1.5910000000000002"/>
    <n v="17.501000000000001"/>
    <n v="0.28999999999999998"/>
    <n v="4.6139000000000001"/>
    <s v="F"/>
    <n v="8"/>
    <n v="8"/>
    <n v="8"/>
    <n v="11"/>
  </r>
  <r>
    <x v="0"/>
    <x v="2"/>
    <s v="150011"/>
    <n v="15"/>
    <x v="0"/>
    <x v="0"/>
    <n v="91.86"/>
    <n v="9.1859999999999999"/>
    <n v="101.04599999999999"/>
    <n v="0.23"/>
    <n v="21.127800000000001"/>
    <s v="B"/>
    <n v="9"/>
    <n v="9"/>
    <n v="9"/>
    <n v="11.5"/>
  </r>
  <r>
    <x v="0"/>
    <x v="2"/>
    <s v="150720"/>
    <n v="15"/>
    <x v="0"/>
    <x v="0"/>
    <n v="83.63"/>
    <n v="8.3629999999999995"/>
    <n v="91.992999999999995"/>
    <n v="0.11"/>
    <n v="9.1992999999999991"/>
    <s v="M"/>
    <n v="5"/>
    <n v="2"/>
    <n v="2"/>
    <n v="6"/>
  </r>
  <r>
    <x v="0"/>
    <x v="2"/>
    <s v="15103D"/>
    <n v="15"/>
    <x v="0"/>
    <x v="0"/>
    <n v="28.95"/>
    <n v="2.895"/>
    <n v="31.844999999999999"/>
    <n v="0.11"/>
    <n v="3.1844999999999999"/>
    <s v="H"/>
    <n v="10"/>
    <n v="3"/>
    <n v="3"/>
    <n v="7"/>
  </r>
  <r>
    <x v="0"/>
    <x v="2"/>
    <s v="154171"/>
    <n v="10"/>
    <x v="1"/>
    <x v="0"/>
    <n v="67.459999999999994"/>
    <n v="6.7459999999999996"/>
    <n v="74.205999999999989"/>
    <n v="0.19"/>
    <n v="12.817399999999999"/>
    <s v="L"/>
    <n v="1"/>
    <n v="5"/>
    <n v="5"/>
    <n v="9"/>
  </r>
  <r>
    <x v="0"/>
    <x v="2"/>
    <s v="15762B"/>
    <n v="15"/>
    <x v="0"/>
    <x v="0"/>
    <n v="80.34"/>
    <n v="8.0340000000000007"/>
    <n v="88.374000000000009"/>
    <n v="0.33"/>
    <n v="26.512200000000004"/>
    <s v="O"/>
    <n v="3"/>
    <n v="3"/>
    <n v="3"/>
    <n v="7"/>
  </r>
  <r>
    <x v="0"/>
    <x v="2"/>
    <s v="1584D"/>
    <n v="10"/>
    <x v="1"/>
    <x v="0"/>
    <n v="7.13"/>
    <n v="0.71300000000000008"/>
    <n v="7.843"/>
    <n v="0.08"/>
    <n v="0.57040000000000002"/>
    <s v="P"/>
    <n v="1"/>
    <n v="3"/>
    <n v="3"/>
    <n v="7"/>
  </r>
  <r>
    <x v="0"/>
    <x v="3"/>
    <s v="15882E"/>
    <n v="16"/>
    <x v="2"/>
    <x v="0"/>
    <n v="78.430000000000007"/>
    <n v="7.8430000000000009"/>
    <n v="86.27300000000001"/>
    <n v="0.06"/>
    <n v="4.7058"/>
    <s v="G"/>
    <n v="2"/>
    <n v="15"/>
    <n v="15"/>
    <n v="14.5"/>
  </r>
  <r>
    <x v="0"/>
    <x v="3"/>
    <s v="16071A"/>
    <n v="16"/>
    <x v="2"/>
    <x v="0"/>
    <n v="41.25"/>
    <n v="4.125"/>
    <n v="45.375"/>
    <n v="0.12"/>
    <n v="4.95"/>
    <s v="B"/>
    <n v="3"/>
    <n v="17"/>
    <n v="17"/>
    <n v="15.5"/>
  </r>
  <r>
    <x v="0"/>
    <x v="3"/>
    <s v="16436A"/>
    <n v="15"/>
    <x v="0"/>
    <x v="0"/>
    <n v="61.69"/>
    <n v="6.1690000000000005"/>
    <n v="67.858999999999995"/>
    <n v="0.2"/>
    <n v="12.338000000000001"/>
    <s v="B"/>
    <n v="8"/>
    <n v="8"/>
    <n v="8"/>
    <n v="11"/>
  </r>
  <r>
    <x v="0"/>
    <x v="3"/>
    <s v="16546B"/>
    <n v="16"/>
    <x v="2"/>
    <x v="0"/>
    <n v="39.76"/>
    <n v="3.976"/>
    <n v="43.735999999999997"/>
    <n v="0.28000000000000003"/>
    <n v="11.132800000000001"/>
    <s v="P"/>
    <n v="5"/>
    <n v="2"/>
    <n v="2"/>
    <n v="6"/>
  </r>
  <r>
    <x v="0"/>
    <x v="3"/>
    <s v="16604B"/>
    <n v="15"/>
    <x v="0"/>
    <x v="0"/>
    <n v="62.24"/>
    <n v="6.2240000000000002"/>
    <n v="68.463999999999999"/>
    <n v="0.26"/>
    <n v="16.182400000000001"/>
    <s v="F"/>
    <n v="10"/>
    <n v="17"/>
    <n v="17"/>
    <n v="15.5"/>
  </r>
  <r>
    <x v="0"/>
    <x v="3"/>
    <s v="167011"/>
    <n v="10"/>
    <x v="1"/>
    <x v="0"/>
    <n v="24.38"/>
    <n v="2.4380000000000002"/>
    <n v="26.817999999999998"/>
    <n v="0.19"/>
    <n v="4.6322000000000001"/>
    <s v="P"/>
    <n v="10"/>
    <n v="2"/>
    <n v="2"/>
    <n v="6"/>
  </r>
  <r>
    <x v="0"/>
    <x v="3"/>
    <s v="16709B"/>
    <n v="16"/>
    <x v="2"/>
    <x v="0"/>
    <n v="90.35"/>
    <n v="9.0350000000000001"/>
    <n v="99.384999999999991"/>
    <n v="0.08"/>
    <n v="7.2279999999999998"/>
    <s v="N"/>
    <n v="6"/>
    <n v="3"/>
    <n v="3"/>
    <n v="7"/>
  </r>
  <r>
    <x v="0"/>
    <x v="3"/>
    <s v="168360"/>
    <n v="10"/>
    <x v="1"/>
    <x v="0"/>
    <n v="87.19"/>
    <n v="8.7189999999999994"/>
    <n v="95.908999999999992"/>
    <n v="0.37"/>
    <n v="32.260300000000001"/>
    <s v="M"/>
    <n v="6"/>
    <n v="3"/>
    <n v="3"/>
    <n v="7"/>
  </r>
  <r>
    <x v="0"/>
    <x v="3"/>
    <s v="16903E"/>
    <n v="16"/>
    <x v="2"/>
    <x v="0"/>
    <n v="18.25"/>
    <n v="1.8250000000000002"/>
    <n v="20.074999999999999"/>
    <n v="0.4"/>
    <n v="7.3000000000000007"/>
    <s v="D"/>
    <n v="5"/>
    <n v="14"/>
    <n v="14"/>
    <n v="14"/>
  </r>
  <r>
    <x v="0"/>
    <x v="3"/>
    <s v="16935D"/>
    <n v="15"/>
    <x v="0"/>
    <x v="0"/>
    <n v="79.77"/>
    <n v="7.9770000000000003"/>
    <n v="87.747"/>
    <n v="0.04"/>
    <n v="3.1907999999999999"/>
    <s v="P"/>
    <n v="5"/>
    <n v="2"/>
    <n v="2"/>
    <n v="6"/>
  </r>
  <r>
    <x v="0"/>
    <x v="3"/>
    <s v="169461"/>
    <n v="10"/>
    <x v="1"/>
    <x v="0"/>
    <n v="49.65"/>
    <n v="4.9649999999999999"/>
    <n v="54.614999999999995"/>
    <n v="0.1"/>
    <n v="4.9649999999999999"/>
    <s v="D"/>
    <n v="3"/>
    <n v="9"/>
    <n v="9"/>
    <n v="11.5"/>
  </r>
  <r>
    <x v="0"/>
    <x v="3"/>
    <s v="17041E"/>
    <n v="10"/>
    <x v="1"/>
    <x v="0"/>
    <n v="47.27"/>
    <n v="4.7270000000000003"/>
    <n v="51.997"/>
    <n v="0.24"/>
    <n v="11.344800000000001"/>
    <s v="O"/>
    <n v="9"/>
    <n v="1"/>
    <n v="1"/>
    <n v="3"/>
  </r>
  <r>
    <x v="0"/>
    <x v="3"/>
    <s v="1706E"/>
    <n v="16"/>
    <x v="2"/>
    <x v="0"/>
    <n v="91.97"/>
    <n v="9.197000000000001"/>
    <n v="101.167"/>
    <n v="0.35"/>
    <n v="32.189499999999995"/>
    <s v="H"/>
    <n v="7"/>
    <n v="15"/>
    <n v="15"/>
    <n v="14.5"/>
  </r>
  <r>
    <x v="0"/>
    <x v="3"/>
    <s v="171131"/>
    <n v="15"/>
    <x v="0"/>
    <x v="0"/>
    <n v="29.64"/>
    <n v="2.9640000000000004"/>
    <n v="32.603999999999999"/>
    <n v="0.39"/>
    <n v="11.559600000000001"/>
    <s v="O"/>
    <n v="8"/>
    <n v="2"/>
    <n v="2"/>
    <n v="6"/>
  </r>
  <r>
    <x v="0"/>
    <x v="3"/>
    <s v="17239E"/>
    <n v="15"/>
    <x v="0"/>
    <x v="0"/>
    <n v="82.54"/>
    <n v="8.2540000000000013"/>
    <n v="90.794000000000011"/>
    <n v="0.18"/>
    <n v="14.857200000000001"/>
    <s v="L"/>
    <n v="4"/>
    <n v="1"/>
    <n v="1"/>
    <n v="3"/>
  </r>
  <r>
    <x v="0"/>
    <x v="3"/>
    <s v="17258B"/>
    <n v="15"/>
    <x v="0"/>
    <x v="0"/>
    <n v="95.55"/>
    <n v="9.5549999999999997"/>
    <n v="105.10499999999999"/>
    <n v="0.16"/>
    <n v="15.288"/>
    <s v="O"/>
    <n v="1"/>
    <n v="1"/>
    <n v="1"/>
    <n v="3"/>
  </r>
  <r>
    <x v="0"/>
    <x v="3"/>
    <s v="17312D"/>
    <n v="10"/>
    <x v="1"/>
    <x v="0"/>
    <n v="66.66"/>
    <n v="6.6660000000000004"/>
    <n v="73.325999999999993"/>
    <n v="0.08"/>
    <n v="5.3327999999999998"/>
    <s v="A"/>
    <n v="2"/>
    <n v="2"/>
    <n v="2"/>
    <n v="6"/>
  </r>
  <r>
    <x v="0"/>
    <x v="3"/>
    <s v="17395A"/>
    <n v="16"/>
    <x v="2"/>
    <x v="0"/>
    <n v="59.11"/>
    <n v="5.9110000000000005"/>
    <n v="65.021000000000001"/>
    <n v="0.25"/>
    <n v="14.7775"/>
    <s v="H"/>
    <n v="5"/>
    <n v="6"/>
    <n v="6"/>
    <n v="10"/>
  </r>
  <r>
    <x v="0"/>
    <x v="3"/>
    <s v="17422D"/>
    <n v="10"/>
    <x v="1"/>
    <x v="0"/>
    <n v="31.1"/>
    <n v="3.1100000000000003"/>
    <n v="34.21"/>
    <n v="0.32"/>
    <n v="9.952"/>
    <s v="B"/>
    <n v="3"/>
    <n v="17"/>
    <n v="17"/>
    <n v="15.5"/>
  </r>
  <r>
    <x v="0"/>
    <x v="3"/>
    <s v="17484A"/>
    <n v="16"/>
    <x v="2"/>
    <x v="0"/>
    <n v="35.380000000000003"/>
    <n v="3.5380000000000003"/>
    <n v="38.918000000000006"/>
    <n v="0.13"/>
    <n v="4.5994000000000002"/>
    <s v="F"/>
    <n v="4"/>
    <n v="8"/>
    <n v="8"/>
    <n v="11"/>
  </r>
  <r>
    <x v="0"/>
    <x v="4"/>
    <s v="175840"/>
    <n v="16"/>
    <x v="2"/>
    <x v="0"/>
    <n v="90.32"/>
    <n v="9.032"/>
    <n v="99.35199999999999"/>
    <n v="0.3"/>
    <n v="27.095999999999997"/>
    <s v="H"/>
    <n v="1"/>
    <n v="7"/>
    <n v="7"/>
    <n v="10.5"/>
  </r>
  <r>
    <x v="0"/>
    <x v="4"/>
    <s v="1764A"/>
    <n v="15"/>
    <x v="0"/>
    <x v="0"/>
    <n v="95.25"/>
    <n v="9.5250000000000004"/>
    <n v="104.77500000000001"/>
    <n v="0.25"/>
    <n v="23.8125"/>
    <s v="Q"/>
    <n v="4"/>
    <n v="1"/>
    <n v="1"/>
    <n v="3"/>
  </r>
  <r>
    <x v="0"/>
    <x v="4"/>
    <s v="17781A"/>
    <n v="16"/>
    <x v="2"/>
    <x v="0"/>
    <n v="84.33"/>
    <n v="8.4329999999999998"/>
    <n v="92.763000000000005"/>
    <n v="7.0000000000000007E-2"/>
    <n v="5.9031000000000002"/>
    <s v="M"/>
    <n v="1"/>
    <n v="5"/>
    <n v="5"/>
    <n v="9"/>
  </r>
  <r>
    <x v="0"/>
    <x v="4"/>
    <s v="180020"/>
    <n v="10"/>
    <x v="1"/>
    <x v="0"/>
    <n v="90.44"/>
    <n v="9.0440000000000005"/>
    <n v="99.483999999999995"/>
    <n v="0.13"/>
    <n v="11.757200000000001"/>
    <s v="G"/>
    <n v="9"/>
    <n v="9"/>
    <n v="9"/>
    <n v="11.5"/>
  </r>
  <r>
    <x v="0"/>
    <x v="4"/>
    <s v="181060"/>
    <n v="15"/>
    <x v="0"/>
    <x v="0"/>
    <n v="94.92"/>
    <n v="9.4920000000000009"/>
    <n v="104.41200000000001"/>
    <n v="0.18"/>
    <n v="17.085599999999999"/>
    <s v="Q"/>
    <n v="5"/>
    <n v="1"/>
    <n v="1"/>
    <n v="3"/>
  </r>
  <r>
    <x v="0"/>
    <x v="4"/>
    <s v="18234B"/>
    <n v="16"/>
    <x v="2"/>
    <x v="0"/>
    <n v="6.81"/>
    <n v="0.68100000000000005"/>
    <n v="7.4909999999999997"/>
    <n v="0.22"/>
    <n v="1.4982"/>
    <s v="I"/>
    <n v="3"/>
    <n v="2"/>
    <n v="2"/>
    <n v="6"/>
  </r>
  <r>
    <x v="0"/>
    <x v="4"/>
    <s v="183170"/>
    <n v="15"/>
    <x v="0"/>
    <x v="0"/>
    <n v="61.92"/>
    <n v="6.1920000000000002"/>
    <n v="68.111999999999995"/>
    <n v="0.38"/>
    <n v="23.529600000000002"/>
    <s v="L"/>
    <n v="5"/>
    <n v="5"/>
    <n v="5"/>
    <n v="9"/>
  </r>
  <r>
    <x v="0"/>
    <x v="4"/>
    <s v="1839E"/>
    <n v="16"/>
    <x v="2"/>
    <x v="0"/>
    <n v="90.03"/>
    <n v="9.0030000000000001"/>
    <n v="99.033000000000001"/>
    <n v="0.01"/>
    <n v="0.90029999999999999"/>
    <s v="L"/>
    <n v="3"/>
    <n v="5"/>
    <n v="5"/>
    <n v="9"/>
  </r>
  <r>
    <x v="0"/>
    <x v="4"/>
    <s v="184550"/>
    <n v="15"/>
    <x v="0"/>
    <x v="0"/>
    <n v="7.17"/>
    <n v="0.71700000000000008"/>
    <n v="7.8870000000000005"/>
    <n v="0.35"/>
    <n v="2.5094999999999996"/>
    <s v="B"/>
    <n v="9"/>
    <n v="9"/>
    <n v="9"/>
    <n v="11.5"/>
  </r>
  <r>
    <x v="0"/>
    <x v="4"/>
    <s v="18478D"/>
    <n v="16"/>
    <x v="2"/>
    <x v="0"/>
    <n v="88.21"/>
    <n v="8.8209999999999997"/>
    <n v="97.030999999999992"/>
    <n v="0.02"/>
    <n v="1.7642"/>
    <s v="F"/>
    <n v="7"/>
    <n v="5"/>
    <n v="5"/>
    <n v="9"/>
  </r>
  <r>
    <x v="0"/>
    <x v="4"/>
    <s v="18804E"/>
    <n v="10"/>
    <x v="1"/>
    <x v="0"/>
    <n v="12.22"/>
    <n v="1.2220000000000002"/>
    <n v="13.442"/>
    <n v="0.39"/>
    <n v="4.7658000000000005"/>
    <s v="M"/>
    <n v="2"/>
    <n v="6"/>
    <n v="6"/>
    <n v="10"/>
  </r>
  <r>
    <x v="0"/>
    <x v="4"/>
    <s v="188590"/>
    <n v="10"/>
    <x v="1"/>
    <x v="0"/>
    <n v="83.67"/>
    <n v="8.3670000000000009"/>
    <n v="92.037000000000006"/>
    <n v="0.17"/>
    <n v="14.2239"/>
    <s v="D"/>
    <n v="5"/>
    <n v="14"/>
    <n v="14"/>
    <n v="14"/>
  </r>
  <r>
    <x v="0"/>
    <x v="4"/>
    <s v="189151"/>
    <n v="15"/>
    <x v="0"/>
    <x v="0"/>
    <n v="73.37"/>
    <n v="7.3370000000000006"/>
    <n v="80.707000000000008"/>
    <n v="0.32"/>
    <n v="23.478400000000001"/>
    <s v="O"/>
    <n v="2"/>
    <n v="3"/>
    <n v="3"/>
    <n v="7"/>
  </r>
  <r>
    <x v="0"/>
    <x v="4"/>
    <s v="18930A"/>
    <n v="16"/>
    <x v="2"/>
    <x v="0"/>
    <n v="44.61"/>
    <n v="4.4610000000000003"/>
    <n v="49.070999999999998"/>
    <n v="0.22"/>
    <n v="9.8141999999999996"/>
    <s v="D"/>
    <n v="10"/>
    <n v="15"/>
    <n v="15"/>
    <n v="14.5"/>
  </r>
  <r>
    <x v="0"/>
    <x v="4"/>
    <s v="18946B"/>
    <n v="10"/>
    <x v="1"/>
    <x v="0"/>
    <n v="44.17"/>
    <n v="4.4170000000000007"/>
    <n v="48.587000000000003"/>
    <n v="0.13"/>
    <n v="5.7421000000000006"/>
    <s v="D"/>
    <n v="3"/>
    <n v="9"/>
    <n v="9"/>
    <n v="11.5"/>
  </r>
  <r>
    <x v="0"/>
    <x v="4"/>
    <s v="19055B"/>
    <n v="16"/>
    <x v="2"/>
    <x v="0"/>
    <n v="21.29"/>
    <n v="2.129"/>
    <n v="23.419"/>
    <n v="0.05"/>
    <n v="1.0645"/>
    <s v="N"/>
    <n v="9"/>
    <n v="4"/>
    <n v="4"/>
    <n v="8"/>
  </r>
  <r>
    <x v="0"/>
    <x v="4"/>
    <s v="19213E"/>
    <n v="15"/>
    <x v="0"/>
    <x v="0"/>
    <n v="35.549999999999997"/>
    <n v="3.5549999999999997"/>
    <n v="39.104999999999997"/>
    <n v="0.04"/>
    <n v="1.4219999999999999"/>
    <s v="B"/>
    <n v="6"/>
    <n v="9"/>
    <n v="9"/>
    <n v="11.5"/>
  </r>
  <r>
    <x v="0"/>
    <x v="4"/>
    <s v="192421"/>
    <n v="10"/>
    <x v="1"/>
    <x v="0"/>
    <n v="50.47"/>
    <n v="5.0470000000000006"/>
    <n v="55.516999999999996"/>
    <n v="0.36"/>
    <n v="18.1692"/>
    <s v="O"/>
    <n v="9"/>
    <n v="1"/>
    <n v="1"/>
    <n v="3"/>
  </r>
  <r>
    <x v="0"/>
    <x v="4"/>
    <s v="19370"/>
    <n v="16"/>
    <x v="2"/>
    <x v="0"/>
    <n v="64.150000000000006"/>
    <n v="6.4150000000000009"/>
    <n v="70.565000000000012"/>
    <n v="0.33"/>
    <n v="21.169500000000003"/>
    <s v="A"/>
    <n v="4"/>
    <n v="22"/>
    <n v="22"/>
    <n v="18"/>
  </r>
  <r>
    <x v="0"/>
    <x v="4"/>
    <s v="19575B"/>
    <n v="16"/>
    <x v="2"/>
    <x v="0"/>
    <n v="72.41"/>
    <n v="7.2409999999999997"/>
    <n v="79.650999999999996"/>
    <n v="0.05"/>
    <n v="3.6204999999999998"/>
    <s v="N"/>
    <n v="7"/>
    <n v="1"/>
    <n v="1"/>
    <n v="3"/>
  </r>
  <r>
    <x v="0"/>
    <x v="5"/>
    <s v="195970"/>
    <n v="10"/>
    <x v="1"/>
    <x v="0"/>
    <n v="76.98"/>
    <n v="7.6980000000000004"/>
    <n v="84.677999999999997"/>
    <n v="0.33"/>
    <n v="25.403400000000001"/>
    <s v="I"/>
    <n v="9"/>
    <n v="4"/>
    <n v="4"/>
    <n v="8"/>
  </r>
  <r>
    <x v="0"/>
    <x v="5"/>
    <s v="19651B"/>
    <n v="15"/>
    <x v="0"/>
    <x v="0"/>
    <n v="88.11"/>
    <n v="8.8109999999999999"/>
    <n v="96.920999999999992"/>
    <n v="0.09"/>
    <n v="7.9298999999999999"/>
    <s v="F"/>
    <n v="3"/>
    <n v="9"/>
    <n v="9"/>
    <n v="11.5"/>
  </r>
  <r>
    <x v="0"/>
    <x v="5"/>
    <s v="198460"/>
    <n v="10"/>
    <x v="1"/>
    <x v="0"/>
    <n v="14.35"/>
    <n v="1.4350000000000001"/>
    <n v="15.785"/>
    <n v="0.11"/>
    <n v="1.5785"/>
    <s v="N"/>
    <n v="2"/>
    <n v="1"/>
    <n v="1"/>
    <n v="3"/>
  </r>
  <r>
    <x v="0"/>
    <x v="5"/>
    <s v="19850D"/>
    <n v="15"/>
    <x v="0"/>
    <x v="0"/>
    <n v="11.08"/>
    <n v="1.1080000000000001"/>
    <n v="12.188000000000001"/>
    <n v="0.33"/>
    <n v="3.6564000000000001"/>
    <s v="G"/>
    <n v="8"/>
    <n v="2"/>
    <n v="2"/>
    <n v="6"/>
  </r>
  <r>
    <x v="0"/>
    <x v="5"/>
    <s v="19931"/>
    <n v="15"/>
    <x v="0"/>
    <x v="0"/>
    <n v="50.65"/>
    <n v="5.0650000000000004"/>
    <n v="55.714999999999996"/>
    <n v="0.28999999999999998"/>
    <n v="14.688499999999999"/>
    <s v="L"/>
    <n v="4"/>
    <n v="1"/>
    <n v="1"/>
    <n v="3"/>
  </r>
  <r>
    <x v="0"/>
    <x v="5"/>
    <s v="200901"/>
    <n v="15"/>
    <x v="0"/>
    <x v="0"/>
    <n v="22.36"/>
    <n v="2.2360000000000002"/>
    <n v="24.596"/>
    <n v="0.09"/>
    <n v="2.0124"/>
    <s v="G"/>
    <n v="1"/>
    <n v="3"/>
    <n v="3"/>
    <n v="7"/>
  </r>
  <r>
    <x v="0"/>
    <x v="5"/>
    <s v="20180D"/>
    <n v="15"/>
    <x v="0"/>
    <x v="0"/>
    <n v="49.83"/>
    <n v="4.9830000000000005"/>
    <n v="54.813000000000002"/>
    <n v="0.09"/>
    <n v="4.4846999999999992"/>
    <s v="N"/>
    <n v="9"/>
    <n v="4"/>
    <n v="4"/>
    <n v="8"/>
  </r>
  <r>
    <x v="0"/>
    <x v="5"/>
    <s v="20507E"/>
    <n v="15"/>
    <x v="0"/>
    <x v="0"/>
    <n v="22.15"/>
    <n v="2.2149999999999999"/>
    <n v="24.364999999999998"/>
    <n v="0.25"/>
    <n v="5.5374999999999996"/>
    <s v="A"/>
    <n v="8"/>
    <n v="2"/>
    <n v="2"/>
    <n v="6"/>
  </r>
  <r>
    <x v="0"/>
    <x v="5"/>
    <s v="205600"/>
    <n v="15"/>
    <x v="0"/>
    <x v="0"/>
    <n v="46.53"/>
    <n v="4.6530000000000005"/>
    <n v="51.183"/>
    <n v="0.33"/>
    <n v="15.354900000000001"/>
    <s v="B"/>
    <n v="4"/>
    <n v="5"/>
    <n v="5"/>
    <n v="9"/>
  </r>
  <r>
    <x v="0"/>
    <x v="5"/>
    <s v="205920"/>
    <n v="10"/>
    <x v="1"/>
    <x v="0"/>
    <n v="25.64"/>
    <n v="2.5640000000000001"/>
    <n v="28.204000000000001"/>
    <n v="0.28999999999999998"/>
    <n v="7.4356"/>
    <s v="I"/>
    <n v="4"/>
    <n v="5"/>
    <n v="5"/>
    <n v="9"/>
  </r>
  <r>
    <x v="0"/>
    <x v="5"/>
    <s v="20656A"/>
    <n v="10"/>
    <x v="1"/>
    <x v="0"/>
    <n v="90.83"/>
    <n v="9.0830000000000002"/>
    <n v="99.912999999999997"/>
    <n v="0.12"/>
    <n v="10.8996"/>
    <s v="D"/>
    <n v="1"/>
    <n v="6"/>
    <n v="6"/>
    <n v="10"/>
  </r>
  <r>
    <x v="0"/>
    <x v="5"/>
    <s v="20686B"/>
    <n v="15"/>
    <x v="0"/>
    <x v="0"/>
    <n v="20.89"/>
    <n v="2.089"/>
    <n v="22.978999999999999"/>
    <n v="0.12"/>
    <n v="2.5068000000000001"/>
    <s v="L"/>
    <n v="5"/>
    <n v="5"/>
    <n v="5"/>
    <n v="9"/>
  </r>
  <r>
    <x v="0"/>
    <x v="5"/>
    <s v="208E"/>
    <n v="15"/>
    <x v="0"/>
    <x v="0"/>
    <n v="82.93"/>
    <n v="8.293000000000001"/>
    <n v="91.223000000000013"/>
    <n v="0.23"/>
    <n v="19.073900000000002"/>
    <s v="M"/>
    <n v="2"/>
    <n v="6"/>
    <n v="6"/>
    <n v="10"/>
  </r>
  <r>
    <x v="0"/>
    <x v="5"/>
    <s v="209221"/>
    <n v="15"/>
    <x v="0"/>
    <x v="0"/>
    <n v="92.54"/>
    <n v="9.2540000000000013"/>
    <n v="101.79400000000001"/>
    <n v="0.38"/>
    <n v="35.165200000000006"/>
    <s v="Q"/>
    <n v="3"/>
    <n v="1"/>
    <n v="1"/>
    <n v="3"/>
  </r>
  <r>
    <x v="0"/>
    <x v="5"/>
    <s v="20996D"/>
    <n v="16"/>
    <x v="2"/>
    <x v="0"/>
    <n v="11.49"/>
    <n v="1.149"/>
    <n v="12.638999999999999"/>
    <n v="0.4"/>
    <n v="4.5960000000000001"/>
    <s v="O"/>
    <n v="4"/>
    <n v="2"/>
    <n v="2"/>
    <n v="6"/>
  </r>
  <r>
    <x v="0"/>
    <x v="5"/>
    <s v="2111B"/>
    <n v="15"/>
    <x v="0"/>
    <x v="0"/>
    <n v="6.49"/>
    <n v="0.64900000000000002"/>
    <n v="7.1390000000000002"/>
    <n v="0.26"/>
    <n v="1.6874"/>
    <s v="L"/>
    <n v="8"/>
    <n v="5"/>
    <n v="5"/>
    <n v="9"/>
  </r>
  <r>
    <x v="0"/>
    <x v="5"/>
    <s v="21202E"/>
    <n v="16"/>
    <x v="2"/>
    <x v="0"/>
    <n v="18.190000000000001"/>
    <n v="1.8190000000000002"/>
    <n v="20.009"/>
    <n v="0.06"/>
    <n v="1.0913999999999999"/>
    <s v="A"/>
    <n v="2"/>
    <n v="2"/>
    <n v="2"/>
    <n v="6"/>
  </r>
  <r>
    <x v="0"/>
    <x v="5"/>
    <s v="21296B"/>
    <n v="16"/>
    <x v="2"/>
    <x v="0"/>
    <n v="41.6"/>
    <n v="4.16"/>
    <n v="45.760000000000005"/>
    <n v="0.26"/>
    <n v="10.816000000000001"/>
    <s v="A"/>
    <n v="9"/>
    <n v="20"/>
    <n v="20"/>
    <n v="17"/>
  </r>
  <r>
    <x v="0"/>
    <x v="5"/>
    <s v="2143A"/>
    <n v="10"/>
    <x v="1"/>
    <x v="0"/>
    <n v="78.27"/>
    <n v="7.827"/>
    <n v="86.096999999999994"/>
    <n v="0.11"/>
    <n v="8.6097000000000001"/>
    <s v="O"/>
    <n v="6"/>
    <n v="3"/>
    <n v="3"/>
    <n v="7"/>
  </r>
  <r>
    <x v="0"/>
    <x v="5"/>
    <s v="215301"/>
    <n v="16"/>
    <x v="2"/>
    <x v="0"/>
    <n v="97.39"/>
    <n v="9.7390000000000008"/>
    <n v="107.129"/>
    <n v="0.2"/>
    <n v="19.478000000000002"/>
    <s v="M"/>
    <n v="3"/>
    <n v="4"/>
    <n v="4"/>
    <n v="8"/>
  </r>
  <r>
    <x v="0"/>
    <x v="5"/>
    <s v="21594D"/>
    <n v="10"/>
    <x v="1"/>
    <x v="0"/>
    <n v="65.03"/>
    <n v="6.5030000000000001"/>
    <n v="71.533000000000001"/>
    <n v="0.08"/>
    <n v="5.2023999999999999"/>
    <s v="A"/>
    <n v="10"/>
    <n v="20"/>
    <n v="20"/>
    <n v="17"/>
  </r>
  <r>
    <x v="0"/>
    <x v="6"/>
    <s v="21705E"/>
    <n v="15"/>
    <x v="0"/>
    <x v="0"/>
    <n v="2.75"/>
    <n v="0.27500000000000002"/>
    <n v="3.0249999999999999"/>
    <n v="0.35"/>
    <n v="0.96249999999999991"/>
    <s v="O"/>
    <n v="8"/>
    <n v="2"/>
    <n v="2"/>
    <n v="6"/>
  </r>
  <r>
    <x v="0"/>
    <x v="6"/>
    <s v="21873A"/>
    <n v="10"/>
    <x v="1"/>
    <x v="0"/>
    <n v="40.96"/>
    <n v="4.0960000000000001"/>
    <n v="45.055999999999997"/>
    <n v="0.35"/>
    <n v="14.335999999999999"/>
    <s v="A"/>
    <n v="6"/>
    <n v="14"/>
    <n v="14"/>
    <n v="14"/>
  </r>
  <r>
    <x v="0"/>
    <x v="6"/>
    <s v="21882E"/>
    <n v="16"/>
    <x v="2"/>
    <x v="0"/>
    <n v="55.94"/>
    <n v="5.5940000000000003"/>
    <n v="61.533999999999999"/>
    <n v="0.06"/>
    <n v="3.3563999999999998"/>
    <s v="L"/>
    <n v="6"/>
    <n v="5"/>
    <n v="5"/>
    <n v="9"/>
  </r>
  <r>
    <x v="0"/>
    <x v="6"/>
    <s v="21911"/>
    <n v="16"/>
    <x v="2"/>
    <x v="0"/>
    <n v="66.510000000000005"/>
    <n v="6.6510000000000007"/>
    <n v="73.161000000000001"/>
    <n v="0.32"/>
    <n v="21.283200000000001"/>
    <s v="O"/>
    <n v="6"/>
    <n v="3"/>
    <n v="3"/>
    <n v="7"/>
  </r>
  <r>
    <x v="0"/>
    <x v="6"/>
    <s v="219451"/>
    <n v="10"/>
    <x v="1"/>
    <x v="0"/>
    <n v="70.27"/>
    <n v="7.0270000000000001"/>
    <n v="77.296999999999997"/>
    <n v="0.25"/>
    <n v="17.567499999999999"/>
    <s v="B"/>
    <n v="4"/>
    <n v="5"/>
    <n v="5"/>
    <n v="9"/>
  </r>
  <r>
    <x v="0"/>
    <x v="6"/>
    <s v="221441"/>
    <n v="16"/>
    <x v="2"/>
    <x v="0"/>
    <n v="74.14"/>
    <n v="7.4140000000000006"/>
    <n v="81.554000000000002"/>
    <n v="0.24"/>
    <n v="17.793599999999998"/>
    <s v="O"/>
    <n v="2"/>
    <n v="3"/>
    <n v="3"/>
    <n v="7"/>
  </r>
  <r>
    <x v="0"/>
    <x v="6"/>
    <s v="22204E"/>
    <n v="16"/>
    <x v="2"/>
    <x v="0"/>
    <n v="65.86"/>
    <n v="6.5860000000000003"/>
    <n v="72.445999999999998"/>
    <n v="0.01"/>
    <n v="0.65859999999999996"/>
    <s v="I"/>
    <n v="1"/>
    <n v="3"/>
    <n v="3"/>
    <n v="7"/>
  </r>
  <r>
    <x v="0"/>
    <x v="6"/>
    <s v="22267E"/>
    <n v="16"/>
    <x v="2"/>
    <x v="0"/>
    <n v="77.56"/>
    <n v="7.7560000000000002"/>
    <n v="85.316000000000003"/>
    <n v="0.3"/>
    <n v="23.268000000000001"/>
    <s v="Q"/>
    <n v="7"/>
    <n v="3"/>
    <n v="3"/>
    <n v="7"/>
  </r>
  <r>
    <x v="0"/>
    <x v="6"/>
    <s v="223290"/>
    <n v="15"/>
    <x v="0"/>
    <x v="0"/>
    <n v="30.96"/>
    <n v="3.0960000000000001"/>
    <n v="34.055999999999997"/>
    <n v="0.36"/>
    <n v="11.1456"/>
    <s v="N"/>
    <n v="4"/>
    <n v="5"/>
    <n v="5"/>
    <n v="9"/>
  </r>
  <r>
    <x v="0"/>
    <x v="6"/>
    <s v="223320"/>
    <n v="10"/>
    <x v="1"/>
    <x v="0"/>
    <n v="40.44"/>
    <n v="4.0439999999999996"/>
    <n v="44.483999999999995"/>
    <n v="0.31"/>
    <n v="12.536399999999999"/>
    <s v="G"/>
    <n v="7"/>
    <n v="3"/>
    <n v="3"/>
    <n v="7"/>
  </r>
  <r>
    <x v="0"/>
    <x v="6"/>
    <s v="22369B"/>
    <n v="16"/>
    <x v="2"/>
    <x v="0"/>
    <n v="29.21"/>
    <n v="2.9210000000000003"/>
    <n v="32.131"/>
    <n v="0.13"/>
    <n v="3.7973000000000003"/>
    <s v="G"/>
    <n v="4"/>
    <n v="17"/>
    <n v="17"/>
    <n v="15.5"/>
  </r>
  <r>
    <x v="0"/>
    <x v="6"/>
    <s v="224861"/>
    <n v="16"/>
    <x v="2"/>
    <x v="0"/>
    <n v="31.89"/>
    <n v="3.1890000000000001"/>
    <n v="35.079000000000001"/>
    <n v="0.36"/>
    <n v="11.480399999999999"/>
    <s v="B"/>
    <n v="4"/>
    <n v="5"/>
    <n v="5"/>
    <n v="9"/>
  </r>
  <r>
    <x v="0"/>
    <x v="6"/>
    <s v="22501"/>
    <n v="15"/>
    <x v="0"/>
    <x v="0"/>
    <n v="54.95"/>
    <n v="5.495000000000001"/>
    <n v="60.445000000000007"/>
    <n v="0.14000000000000001"/>
    <n v="7.6930000000000014"/>
    <s v="H"/>
    <n v="4"/>
    <n v="11"/>
    <n v="11"/>
    <n v="12.5"/>
  </r>
  <r>
    <x v="0"/>
    <x v="6"/>
    <s v="22509B"/>
    <n v="16"/>
    <x v="2"/>
    <x v="0"/>
    <n v="61.99"/>
    <n v="6.1990000000000007"/>
    <n v="68.189000000000007"/>
    <n v="0.06"/>
    <n v="3.7193999999999998"/>
    <s v="N"/>
    <n v="10"/>
    <n v="5"/>
    <n v="5"/>
    <n v="9"/>
  </r>
  <r>
    <x v="0"/>
    <x v="6"/>
    <s v="225171"/>
    <n v="16"/>
    <x v="2"/>
    <x v="0"/>
    <n v="40.44"/>
    <n v="4.0439999999999996"/>
    <n v="44.483999999999995"/>
    <n v="0.36"/>
    <n v="14.558399999999999"/>
    <s v="I"/>
    <n v="10"/>
    <n v="6"/>
    <n v="6"/>
    <n v="10"/>
  </r>
  <r>
    <x v="0"/>
    <x v="6"/>
    <s v="22650E"/>
    <n v="15"/>
    <x v="0"/>
    <x v="0"/>
    <n v="86.93"/>
    <n v="8.6930000000000014"/>
    <n v="95.623000000000005"/>
    <n v="0.09"/>
    <n v="7.8237000000000005"/>
    <s v="P"/>
    <n v="5"/>
    <n v="2"/>
    <n v="2"/>
    <n v="6"/>
  </r>
  <r>
    <x v="0"/>
    <x v="6"/>
    <s v="227630"/>
    <n v="15"/>
    <x v="0"/>
    <x v="0"/>
    <n v="4.9800000000000004"/>
    <n v="0.49800000000000005"/>
    <n v="5.4780000000000006"/>
    <n v="0.35"/>
    <n v="1.7430000000000001"/>
    <s v="H"/>
    <n v="6"/>
    <n v="9"/>
    <n v="9"/>
    <n v="11.5"/>
  </r>
  <r>
    <x v="0"/>
    <x v="6"/>
    <s v="22817B"/>
    <n v="10"/>
    <x v="1"/>
    <x v="0"/>
    <n v="6.51"/>
    <n v="0.65100000000000002"/>
    <n v="7.1609999999999996"/>
    <n v="0.09"/>
    <n v="0.58589999999999998"/>
    <s v="G"/>
    <n v="9"/>
    <n v="9"/>
    <n v="9"/>
    <n v="11.5"/>
  </r>
  <r>
    <x v="0"/>
    <x v="6"/>
    <s v="22824D"/>
    <n v="15"/>
    <x v="0"/>
    <x v="0"/>
    <n v="89.86"/>
    <n v="8.9860000000000007"/>
    <n v="98.846000000000004"/>
    <n v="0.33"/>
    <n v="29.6538"/>
    <s v="H"/>
    <n v="8"/>
    <n v="6"/>
    <n v="6"/>
    <n v="10"/>
  </r>
  <r>
    <x v="0"/>
    <x v="6"/>
    <s v="22871"/>
    <n v="16"/>
    <x v="2"/>
    <x v="0"/>
    <n v="84.29"/>
    <n v="8.4290000000000003"/>
    <n v="92.719000000000008"/>
    <n v="0.18"/>
    <n v="15.1722"/>
    <s v="M"/>
    <n v="1"/>
    <n v="5"/>
    <n v="5"/>
    <n v="9"/>
  </r>
  <r>
    <x v="0"/>
    <x v="6"/>
    <s v="230"/>
    <n v="10"/>
    <x v="1"/>
    <x v="0"/>
    <n v="97.39"/>
    <n v="9.7390000000000008"/>
    <n v="107.129"/>
    <n v="0.28000000000000003"/>
    <n v="27.269200000000001"/>
    <s v="B"/>
    <n v="7"/>
    <n v="14"/>
    <n v="14"/>
    <n v="14"/>
  </r>
  <r>
    <x v="0"/>
    <x v="6"/>
    <s v="230421"/>
    <n v="10"/>
    <x v="1"/>
    <x v="0"/>
    <n v="65.8"/>
    <n v="6.58"/>
    <n v="72.38"/>
    <n v="0.14000000000000001"/>
    <n v="9.2119999999999997"/>
    <s v="D"/>
    <n v="4"/>
    <n v="14"/>
    <n v="14"/>
    <n v="14"/>
  </r>
  <r>
    <x v="0"/>
    <x v="6"/>
    <s v="230740"/>
    <n v="15"/>
    <x v="0"/>
    <x v="0"/>
    <n v="33.79"/>
    <n v="3.379"/>
    <n v="37.168999999999997"/>
    <n v="0.33"/>
    <n v="11.150700000000001"/>
    <s v="N"/>
    <n v="6"/>
    <n v="3"/>
    <n v="3"/>
    <n v="7"/>
  </r>
  <r>
    <x v="0"/>
    <x v="6"/>
    <s v="23166B"/>
    <n v="16"/>
    <x v="2"/>
    <x v="0"/>
    <n v="74.84"/>
    <n v="7.4840000000000009"/>
    <n v="82.323999999999998"/>
    <n v="7.0000000000000007E-2"/>
    <n v="5.2388000000000003"/>
    <s v="B"/>
    <n v="5"/>
    <n v="14"/>
    <n v="14"/>
    <n v="14"/>
  </r>
  <r>
    <x v="0"/>
    <x v="6"/>
    <s v="23232B"/>
    <n v="15"/>
    <x v="0"/>
    <x v="0"/>
    <n v="50.62"/>
    <n v="5.0620000000000003"/>
    <n v="55.681999999999995"/>
    <n v="0.19"/>
    <n v="9.617799999999999"/>
    <s v="M"/>
    <n v="5"/>
    <n v="2"/>
    <n v="2"/>
    <n v="6"/>
  </r>
  <r>
    <x v="0"/>
    <x v="6"/>
    <s v="23259E"/>
    <n v="16"/>
    <x v="2"/>
    <x v="0"/>
    <n v="51.62"/>
    <n v="5.1619999999999999"/>
    <n v="56.781999999999996"/>
    <n v="0.34"/>
    <n v="17.550799999999999"/>
    <s v="F"/>
    <n v="10"/>
    <n v="17"/>
    <n v="17"/>
    <n v="15.5"/>
  </r>
  <r>
    <x v="0"/>
    <x v="6"/>
    <s v="23582D"/>
    <n v="15"/>
    <x v="0"/>
    <x v="0"/>
    <n v="67.08"/>
    <n v="6.7080000000000002"/>
    <n v="73.787999999999997"/>
    <n v="0.08"/>
    <n v="5.3663999999999996"/>
    <s v="A"/>
    <n v="3"/>
    <n v="12"/>
    <n v="12"/>
    <n v="13"/>
  </r>
  <r>
    <x v="0"/>
    <x v="6"/>
    <s v="23627D"/>
    <n v="15"/>
    <x v="0"/>
    <x v="0"/>
    <n v="79.760000000000005"/>
    <n v="7.9760000000000009"/>
    <n v="87.736000000000004"/>
    <n v="0.03"/>
    <n v="2.3928000000000003"/>
    <s v="O"/>
    <n v="8"/>
    <n v="2"/>
    <n v="2"/>
    <n v="6"/>
  </r>
  <r>
    <x v="0"/>
    <x v="6"/>
    <s v="23686B"/>
    <n v="16"/>
    <x v="2"/>
    <x v="0"/>
    <n v="27.67"/>
    <n v="2.7670000000000003"/>
    <n v="30.437000000000001"/>
    <n v="0.09"/>
    <n v="2.4903"/>
    <s v="F"/>
    <n v="10"/>
    <n v="17"/>
    <n v="17"/>
    <n v="15.5"/>
  </r>
  <r>
    <x v="0"/>
    <x v="6"/>
    <s v="237E"/>
    <n v="10"/>
    <x v="1"/>
    <x v="0"/>
    <n v="65.31"/>
    <n v="6.5310000000000006"/>
    <n v="71.841000000000008"/>
    <n v="0.03"/>
    <n v="1.9593"/>
    <s v="N"/>
    <n v="9"/>
    <n v="4"/>
    <n v="4"/>
    <n v="8"/>
  </r>
  <r>
    <x v="0"/>
    <x v="7"/>
    <s v="239751"/>
    <n v="10"/>
    <x v="1"/>
    <x v="0"/>
    <n v="49.12"/>
    <n v="4.9119999999999999"/>
    <n v="54.031999999999996"/>
    <n v="0.35"/>
    <n v="17.191999999999997"/>
    <s v="N"/>
    <n v="1"/>
    <n v="2"/>
    <n v="2"/>
    <n v="6"/>
  </r>
  <r>
    <x v="0"/>
    <x v="7"/>
    <s v="23980B"/>
    <n v="16"/>
    <x v="2"/>
    <x v="0"/>
    <n v="48.82"/>
    <n v="4.8820000000000006"/>
    <n v="53.701999999999998"/>
    <n v="0.01"/>
    <n v="0.48820000000000002"/>
    <s v="B"/>
    <n v="8"/>
    <n v="8"/>
    <n v="8"/>
    <n v="11"/>
  </r>
  <r>
    <x v="0"/>
    <x v="7"/>
    <s v="242541"/>
    <n v="10"/>
    <x v="1"/>
    <x v="0"/>
    <n v="44.41"/>
    <n v="4.4409999999999998"/>
    <n v="48.850999999999999"/>
    <n v="0.02"/>
    <n v="0.88819999999999999"/>
    <s v="I"/>
    <n v="10"/>
    <n v="6"/>
    <n v="6"/>
    <n v="10"/>
  </r>
  <r>
    <x v="0"/>
    <x v="7"/>
    <s v="24329B"/>
    <n v="15"/>
    <x v="0"/>
    <x v="0"/>
    <n v="65.5"/>
    <n v="6.5500000000000007"/>
    <n v="72.05"/>
    <n v="0.09"/>
    <n v="5.8949999999999996"/>
    <s v="O"/>
    <n v="4"/>
    <n v="2"/>
    <n v="2"/>
    <n v="6"/>
  </r>
  <r>
    <x v="0"/>
    <x v="7"/>
    <s v="244551"/>
    <n v="15"/>
    <x v="0"/>
    <x v="0"/>
    <n v="89.09"/>
    <n v="8.9090000000000007"/>
    <n v="97.999000000000009"/>
    <n v="0.3"/>
    <n v="26.727"/>
    <s v="G"/>
    <n v="8"/>
    <n v="2"/>
    <n v="2"/>
    <n v="6"/>
  </r>
  <r>
    <x v="0"/>
    <x v="7"/>
    <s v="2458A"/>
    <n v="16"/>
    <x v="2"/>
    <x v="0"/>
    <n v="72.66"/>
    <n v="7.266"/>
    <n v="79.926000000000002"/>
    <n v="0.32"/>
    <n v="23.251200000000001"/>
    <s v="B"/>
    <n v="1"/>
    <n v="18"/>
    <n v="18"/>
    <n v="16"/>
  </r>
  <r>
    <x v="0"/>
    <x v="7"/>
    <s v="24834D"/>
    <n v="10"/>
    <x v="1"/>
    <x v="0"/>
    <n v="34.51"/>
    <n v="3.4510000000000001"/>
    <n v="37.960999999999999"/>
    <n v="0.35"/>
    <n v="12.078499999999998"/>
    <s v="I"/>
    <n v="7"/>
    <n v="1"/>
    <n v="1"/>
    <n v="3"/>
  </r>
  <r>
    <x v="0"/>
    <x v="7"/>
    <s v="25038B"/>
    <n v="16"/>
    <x v="2"/>
    <x v="0"/>
    <n v="64.73"/>
    <n v="6.4730000000000008"/>
    <n v="71.203000000000003"/>
    <n v="0.2"/>
    <n v="12.946000000000002"/>
    <s v="O"/>
    <n v="5"/>
    <n v="3"/>
    <n v="3"/>
    <n v="7"/>
  </r>
  <r>
    <x v="0"/>
    <x v="7"/>
    <s v="250471"/>
    <n v="15"/>
    <x v="0"/>
    <x v="0"/>
    <n v="57.83"/>
    <n v="5.7830000000000004"/>
    <n v="63.613"/>
    <n v="0.14000000000000001"/>
    <n v="8.0962000000000014"/>
    <s v="B"/>
    <n v="10"/>
    <n v="18"/>
    <n v="18"/>
    <n v="16"/>
  </r>
  <r>
    <x v="0"/>
    <x v="7"/>
    <s v="25138D"/>
    <n v="16"/>
    <x v="2"/>
    <x v="0"/>
    <n v="9.0399999999999991"/>
    <n v="0.90399999999999991"/>
    <n v="9.9439999999999991"/>
    <n v="0.23"/>
    <n v="2.0791999999999997"/>
    <s v="A"/>
    <n v="4"/>
    <n v="22"/>
    <n v="22"/>
    <n v="18"/>
  </r>
  <r>
    <x v="0"/>
    <x v="7"/>
    <s v="254630"/>
    <n v="15"/>
    <x v="0"/>
    <x v="0"/>
    <n v="3.38"/>
    <n v="0.33800000000000002"/>
    <n v="3.718"/>
    <n v="0.16"/>
    <n v="0.54079999999999995"/>
    <s v="H"/>
    <n v="2"/>
    <n v="11"/>
    <n v="11"/>
    <n v="12.5"/>
  </r>
  <r>
    <x v="0"/>
    <x v="7"/>
    <s v="25533E"/>
    <n v="16"/>
    <x v="2"/>
    <x v="0"/>
    <n v="77.81"/>
    <n v="7.7810000000000006"/>
    <n v="85.591000000000008"/>
    <n v="0.16"/>
    <n v="12.4496"/>
    <s v="M"/>
    <n v="5"/>
    <n v="2"/>
    <n v="2"/>
    <n v="6"/>
  </r>
  <r>
    <x v="0"/>
    <x v="7"/>
    <s v="25590A"/>
    <n v="10"/>
    <x v="1"/>
    <x v="0"/>
    <n v="59.39"/>
    <n v="5.9390000000000001"/>
    <n v="65.329000000000008"/>
    <n v="0.34"/>
    <n v="20.192600000000002"/>
    <s v="P"/>
    <n v="7"/>
    <n v="1"/>
    <n v="1"/>
    <n v="3"/>
  </r>
  <r>
    <x v="0"/>
    <x v="7"/>
    <s v="25643A"/>
    <n v="15"/>
    <x v="0"/>
    <x v="0"/>
    <n v="76.290000000000006"/>
    <n v="7.6290000000000013"/>
    <n v="83.919000000000011"/>
    <n v="0.28000000000000003"/>
    <n v="21.361200000000004"/>
    <s v="I"/>
    <n v="2"/>
    <n v="4"/>
    <n v="4"/>
    <n v="8"/>
  </r>
  <r>
    <x v="0"/>
    <x v="7"/>
    <s v="25693B"/>
    <n v="16"/>
    <x v="2"/>
    <x v="0"/>
    <n v="58.74"/>
    <n v="5.8740000000000006"/>
    <n v="64.614000000000004"/>
    <n v="7.0000000000000007E-2"/>
    <n v="4.1118000000000006"/>
    <s v="F"/>
    <n v="7"/>
    <n v="5"/>
    <n v="5"/>
    <n v="9"/>
  </r>
  <r>
    <x v="0"/>
    <x v="7"/>
    <s v="25710A"/>
    <n v="10"/>
    <x v="1"/>
    <x v="0"/>
    <n v="29.07"/>
    <n v="2.907"/>
    <n v="31.977"/>
    <n v="0.02"/>
    <n v="0.58140000000000003"/>
    <s v="Q"/>
    <n v="7"/>
    <n v="3"/>
    <n v="3"/>
    <n v="7"/>
  </r>
  <r>
    <x v="0"/>
    <x v="7"/>
    <s v="257120"/>
    <n v="15"/>
    <x v="0"/>
    <x v="0"/>
    <n v="93.35"/>
    <n v="9.3349999999999991"/>
    <n v="102.68499999999999"/>
    <n v="0.37"/>
    <n v="34.539499999999997"/>
    <s v="H"/>
    <n v="4"/>
    <n v="11"/>
    <n v="11"/>
    <n v="12.5"/>
  </r>
  <r>
    <x v="0"/>
    <x v="7"/>
    <s v="257531"/>
    <n v="16"/>
    <x v="2"/>
    <x v="0"/>
    <n v="53.52"/>
    <n v="5.3520000000000003"/>
    <n v="58.872"/>
    <n v="0.18"/>
    <n v="9.6335999999999995"/>
    <s v="F"/>
    <n v="3"/>
    <n v="9"/>
    <n v="9"/>
    <n v="11.5"/>
  </r>
  <r>
    <x v="0"/>
    <x v="7"/>
    <s v="25911"/>
    <n v="16"/>
    <x v="2"/>
    <x v="0"/>
    <n v="51.76"/>
    <n v="5.1760000000000002"/>
    <n v="56.936"/>
    <n v="0.2"/>
    <n v="10.352"/>
    <s v="L"/>
    <n v="3"/>
    <n v="5"/>
    <n v="5"/>
    <n v="9"/>
  </r>
  <r>
    <x v="0"/>
    <x v="7"/>
    <s v="26117E"/>
    <n v="10"/>
    <x v="1"/>
    <x v="0"/>
    <n v="12.78"/>
    <n v="1.278"/>
    <n v="14.058"/>
    <n v="0.11"/>
    <n v="1.4057999999999999"/>
    <s v="D"/>
    <n v="3"/>
    <n v="9"/>
    <n v="9"/>
    <n v="11.5"/>
  </r>
  <r>
    <x v="0"/>
    <x v="7"/>
    <s v="261251"/>
    <n v="15"/>
    <x v="0"/>
    <x v="0"/>
    <n v="91.68"/>
    <n v="9.168000000000001"/>
    <n v="100.84800000000001"/>
    <n v="0.09"/>
    <n v="8.2512000000000008"/>
    <s v="H"/>
    <n v="5"/>
    <n v="6"/>
    <n v="6"/>
    <n v="10"/>
  </r>
  <r>
    <x v="0"/>
    <x v="7"/>
    <s v="26313E"/>
    <n v="10"/>
    <x v="1"/>
    <x v="0"/>
    <n v="5.59"/>
    <n v="0.55900000000000005"/>
    <n v="6.149"/>
    <n v="0.38"/>
    <n v="2.1242000000000001"/>
    <s v="F"/>
    <n v="9"/>
    <n v="14"/>
    <n v="14"/>
    <n v="14"/>
  </r>
  <r>
    <x v="0"/>
    <x v="7"/>
    <s v="26368E"/>
    <n v="16"/>
    <x v="2"/>
    <x v="0"/>
    <n v="19.84"/>
    <n v="1.984"/>
    <n v="21.823999999999998"/>
    <n v="0.28000000000000003"/>
    <n v="5.5552000000000001"/>
    <s v="G"/>
    <n v="9"/>
    <n v="9"/>
    <n v="9"/>
    <n v="11.5"/>
  </r>
  <r>
    <x v="0"/>
    <x v="7"/>
    <s v="263730"/>
    <n v="16"/>
    <x v="2"/>
    <x v="0"/>
    <n v="9.01"/>
    <n v="0.90100000000000002"/>
    <n v="9.9109999999999996"/>
    <n v="0.01"/>
    <n v="9.01E-2"/>
    <s v="D"/>
    <n v="3"/>
    <n v="9"/>
    <n v="9"/>
    <n v="11.5"/>
  </r>
  <r>
    <x v="0"/>
    <x v="7"/>
    <s v="26494A"/>
    <n v="16"/>
    <x v="2"/>
    <x v="0"/>
    <n v="84.97"/>
    <n v="8.4969999999999999"/>
    <n v="93.466999999999999"/>
    <n v="0.33"/>
    <n v="28.040100000000002"/>
    <s v="O"/>
    <n v="2"/>
    <n v="3"/>
    <n v="3"/>
    <n v="7"/>
  </r>
  <r>
    <x v="0"/>
    <x v="7"/>
    <s v="26931B"/>
    <n v="16"/>
    <x v="2"/>
    <x v="0"/>
    <n v="7.0000000000000007E-2"/>
    <n v="7.000000000000001E-3"/>
    <n v="7.7000000000000013E-2"/>
    <n v="0.26"/>
    <n v="1.8200000000000001E-2"/>
    <s v="E"/>
    <n v="9"/>
    <n v="17"/>
    <n v="17"/>
    <n v="15.5"/>
  </r>
  <r>
    <x v="0"/>
    <x v="8"/>
    <s v="27033B"/>
    <n v="15"/>
    <x v="0"/>
    <x v="0"/>
    <n v="20.83"/>
    <n v="2.0829999999999997"/>
    <n v="22.912999999999997"/>
    <n v="7.0000000000000007E-2"/>
    <n v="1.4581"/>
    <s v="A"/>
    <n v="5"/>
    <n v="16"/>
    <n v="16"/>
    <n v="15"/>
  </r>
  <r>
    <x v="0"/>
    <x v="8"/>
    <s v="27041D"/>
    <n v="10"/>
    <x v="1"/>
    <x v="0"/>
    <n v="73"/>
    <n v="7.3000000000000007"/>
    <n v="80.3"/>
    <n v="0.34"/>
    <n v="24.82"/>
    <s v="F"/>
    <n v="10"/>
    <n v="17"/>
    <n v="17"/>
    <n v="15.5"/>
  </r>
  <r>
    <x v="0"/>
    <x v="8"/>
    <s v="2710"/>
    <n v="16"/>
    <x v="2"/>
    <x v="0"/>
    <n v="79.75"/>
    <n v="7.9750000000000005"/>
    <n v="87.724999999999994"/>
    <n v="0.12"/>
    <n v="9.57"/>
    <s v="L"/>
    <n v="10"/>
    <n v="6"/>
    <n v="6"/>
    <n v="10"/>
  </r>
  <r>
    <x v="0"/>
    <x v="8"/>
    <s v="27115E"/>
    <n v="16"/>
    <x v="2"/>
    <x v="0"/>
    <n v="88.42"/>
    <n v="8.8420000000000005"/>
    <n v="97.262"/>
    <n v="0.15"/>
    <n v="13.263"/>
    <s v="B"/>
    <n v="8"/>
    <n v="8"/>
    <n v="8"/>
    <n v="11"/>
  </r>
  <r>
    <x v="0"/>
    <x v="8"/>
    <s v="2740D"/>
    <n v="10"/>
    <x v="1"/>
    <x v="0"/>
    <n v="62.63"/>
    <n v="6.2630000000000008"/>
    <n v="68.893000000000001"/>
    <n v="0.33"/>
    <n v="20.667900000000003"/>
    <s v="C"/>
    <n v="8"/>
    <n v="17"/>
    <n v="17"/>
    <n v="15.5"/>
  </r>
  <r>
    <x v="0"/>
    <x v="8"/>
    <s v="27435B"/>
    <n v="10"/>
    <x v="1"/>
    <x v="0"/>
    <n v="92.51"/>
    <n v="9.2510000000000012"/>
    <n v="101.76100000000001"/>
    <n v="0.06"/>
    <n v="5.5506000000000002"/>
    <s v="E"/>
    <n v="10"/>
    <n v="15"/>
    <n v="15"/>
    <n v="14.5"/>
  </r>
  <r>
    <x v="0"/>
    <x v="8"/>
    <s v="27510"/>
    <n v="16"/>
    <x v="2"/>
    <x v="0"/>
    <n v="95.94"/>
    <n v="9.5939999999999994"/>
    <n v="105.53399999999999"/>
    <n v="0.09"/>
    <n v="8.6345999999999989"/>
    <s v="P"/>
    <n v="4"/>
    <n v="2"/>
    <n v="2"/>
    <n v="6"/>
  </r>
  <r>
    <x v="0"/>
    <x v="8"/>
    <s v="27542B"/>
    <n v="15"/>
    <x v="0"/>
    <x v="0"/>
    <n v="79.290000000000006"/>
    <n v="7.9290000000000012"/>
    <n v="87.219000000000008"/>
    <n v="0.3"/>
    <n v="23.787000000000003"/>
    <s v="E"/>
    <n v="10"/>
    <n v="15"/>
    <n v="15"/>
    <n v="14.5"/>
  </r>
  <r>
    <x v="0"/>
    <x v="8"/>
    <s v="276120"/>
    <n v="10"/>
    <x v="1"/>
    <x v="0"/>
    <n v="45.49"/>
    <n v="4.5490000000000004"/>
    <n v="50.039000000000001"/>
    <n v="7.0000000000000007E-2"/>
    <n v="3.1843000000000004"/>
    <s v="Q"/>
    <n v="8"/>
    <n v="3"/>
    <n v="3"/>
    <n v="7"/>
  </r>
  <r>
    <x v="0"/>
    <x v="8"/>
    <s v="276490"/>
    <n v="16"/>
    <x v="2"/>
    <x v="0"/>
    <n v="39.17"/>
    <n v="3.9170000000000003"/>
    <n v="43.087000000000003"/>
    <n v="0.06"/>
    <n v="2.3502000000000001"/>
    <s v="Q"/>
    <n v="8"/>
    <n v="3"/>
    <n v="3"/>
    <n v="7"/>
  </r>
  <r>
    <x v="0"/>
    <x v="8"/>
    <s v="27745E"/>
    <n v="15"/>
    <x v="0"/>
    <x v="0"/>
    <n v="60.02"/>
    <n v="6.0020000000000007"/>
    <n v="66.022000000000006"/>
    <n v="0.24"/>
    <n v="14.4048"/>
    <s v="C"/>
    <n v="10"/>
    <n v="18"/>
    <n v="18"/>
    <n v="16"/>
  </r>
  <r>
    <x v="0"/>
    <x v="8"/>
    <s v="27879E"/>
    <n v="16"/>
    <x v="2"/>
    <x v="0"/>
    <n v="5.37"/>
    <n v="0.53700000000000003"/>
    <n v="5.907"/>
    <n v="0.18"/>
    <n v="0.96660000000000001"/>
    <s v="P"/>
    <n v="10"/>
    <n v="2"/>
    <n v="2"/>
    <n v="6"/>
  </r>
  <r>
    <x v="0"/>
    <x v="8"/>
    <s v="28115B"/>
    <n v="16"/>
    <x v="2"/>
    <x v="0"/>
    <n v="93.26"/>
    <n v="9.3260000000000005"/>
    <n v="102.58600000000001"/>
    <n v="0.28999999999999998"/>
    <n v="27.045400000000001"/>
    <s v="M"/>
    <n v="9"/>
    <n v="4"/>
    <n v="4"/>
    <n v="8"/>
  </r>
  <r>
    <x v="0"/>
    <x v="8"/>
    <s v="2828A"/>
    <n v="10"/>
    <x v="1"/>
    <x v="0"/>
    <n v="66.349999999999994"/>
    <n v="6.6349999999999998"/>
    <n v="72.984999999999999"/>
    <n v="0.27"/>
    <n v="17.9145"/>
    <s v="I"/>
    <n v="4"/>
    <n v="5"/>
    <n v="5"/>
    <n v="9"/>
  </r>
  <r>
    <x v="0"/>
    <x v="8"/>
    <s v="28291"/>
    <n v="15"/>
    <x v="0"/>
    <x v="0"/>
    <n v="42.23"/>
    <n v="4.2229999999999999"/>
    <n v="46.452999999999996"/>
    <n v="0.01"/>
    <n v="0.42229999999999995"/>
    <s v="L"/>
    <n v="3"/>
    <n v="5"/>
    <n v="5"/>
    <n v="9"/>
  </r>
  <r>
    <x v="0"/>
    <x v="8"/>
    <s v="28406B"/>
    <n v="15"/>
    <x v="0"/>
    <x v="0"/>
    <n v="79.39"/>
    <n v="7.9390000000000001"/>
    <n v="87.329000000000008"/>
    <n v="0.36"/>
    <n v="28.580400000000001"/>
    <s v="Q"/>
    <n v="1"/>
    <n v="3"/>
    <n v="3"/>
    <n v="7"/>
  </r>
  <r>
    <x v="0"/>
    <x v="8"/>
    <s v="28607D"/>
    <n v="15"/>
    <x v="0"/>
    <x v="0"/>
    <n v="48.54"/>
    <n v="4.8540000000000001"/>
    <n v="53.393999999999998"/>
    <n v="0.04"/>
    <n v="1.9416"/>
    <s v="G"/>
    <n v="10"/>
    <n v="14"/>
    <n v="14"/>
    <n v="14"/>
  </r>
  <r>
    <x v="0"/>
    <x v="8"/>
    <s v="287090"/>
    <n v="16"/>
    <x v="2"/>
    <x v="0"/>
    <n v="36.950000000000003"/>
    <n v="3.6950000000000003"/>
    <n v="40.645000000000003"/>
    <n v="0.03"/>
    <n v="1.1085"/>
    <s v="I"/>
    <n v="3"/>
    <n v="2"/>
    <n v="2"/>
    <n v="6"/>
  </r>
  <r>
    <x v="0"/>
    <x v="8"/>
    <s v="287160"/>
    <n v="16"/>
    <x v="2"/>
    <x v="0"/>
    <n v="70.22"/>
    <n v="7.0220000000000002"/>
    <n v="77.242000000000004"/>
    <n v="0.05"/>
    <n v="3.5110000000000001"/>
    <s v="M"/>
    <n v="2"/>
    <n v="6"/>
    <n v="6"/>
    <n v="10"/>
  </r>
  <r>
    <x v="0"/>
    <x v="8"/>
    <s v="28805D"/>
    <n v="15"/>
    <x v="0"/>
    <x v="0"/>
    <n v="56"/>
    <n v="5.6000000000000005"/>
    <n v="61.6"/>
    <n v="0.33"/>
    <n v="18.48"/>
    <s v="L"/>
    <n v="8"/>
    <n v="5"/>
    <n v="5"/>
    <n v="9"/>
  </r>
  <r>
    <x v="0"/>
    <x v="8"/>
    <s v="288170"/>
    <n v="16"/>
    <x v="2"/>
    <x v="0"/>
    <n v="52.59"/>
    <n v="5.2590000000000003"/>
    <n v="57.849000000000004"/>
    <n v="0.27"/>
    <n v="14.199300000000003"/>
    <s v="B"/>
    <n v="7"/>
    <n v="14"/>
    <n v="14"/>
    <n v="14"/>
  </r>
  <r>
    <x v="0"/>
    <x v="8"/>
    <s v="28852B"/>
    <n v="10"/>
    <x v="1"/>
    <x v="0"/>
    <n v="64.84"/>
    <n v="6.4840000000000009"/>
    <n v="71.323999999999998"/>
    <n v="0.17"/>
    <n v="11.022800000000002"/>
    <s v="L"/>
    <n v="2"/>
    <n v="2"/>
    <n v="2"/>
    <n v="6"/>
  </r>
  <r>
    <x v="1"/>
    <x v="0"/>
    <s v="28865E"/>
    <n v="16"/>
    <x v="2"/>
    <x v="0"/>
    <n v="98.58"/>
    <n v="9.8580000000000005"/>
    <n v="108.438"/>
    <n v="0.23"/>
    <n v="22.673400000000001"/>
    <s v="P"/>
    <n v="7"/>
    <n v="1"/>
    <n v="1"/>
    <n v="3"/>
  </r>
  <r>
    <x v="1"/>
    <x v="0"/>
    <s v="28876E"/>
    <n v="16"/>
    <x v="2"/>
    <x v="0"/>
    <n v="7.74"/>
    <n v="0.77400000000000002"/>
    <n v="8.5139999999999993"/>
    <n v="0.4"/>
    <n v="3.0960000000000001"/>
    <s v="N"/>
    <n v="1"/>
    <n v="2"/>
    <n v="2"/>
    <n v="6"/>
  </r>
  <r>
    <x v="1"/>
    <x v="0"/>
    <s v="28969D"/>
    <n v="15"/>
    <x v="0"/>
    <x v="0"/>
    <n v="49.95"/>
    <n v="4.995000000000001"/>
    <n v="54.945000000000007"/>
    <n v="0.4"/>
    <n v="19.980000000000004"/>
    <s v="F"/>
    <n v="1"/>
    <n v="10"/>
    <n v="10"/>
    <n v="12"/>
  </r>
  <r>
    <x v="1"/>
    <x v="0"/>
    <s v="29048A"/>
    <n v="15"/>
    <x v="0"/>
    <x v="0"/>
    <n v="77.260000000000005"/>
    <n v="7.7260000000000009"/>
    <n v="84.986000000000004"/>
    <n v="0.16"/>
    <n v="12.361600000000001"/>
    <s v="N"/>
    <n v="1"/>
    <n v="2"/>
    <n v="2"/>
    <n v="6"/>
  </r>
  <r>
    <x v="1"/>
    <x v="0"/>
    <s v="291031"/>
    <n v="15"/>
    <x v="0"/>
    <x v="0"/>
    <n v="12.49"/>
    <n v="1.2490000000000001"/>
    <n v="13.739000000000001"/>
    <n v="0.05"/>
    <n v="0.62450000000000006"/>
    <s v="E"/>
    <n v="2"/>
    <n v="12"/>
    <n v="12"/>
    <n v="13"/>
  </r>
  <r>
    <x v="1"/>
    <x v="0"/>
    <s v="2919B"/>
    <n v="16"/>
    <x v="2"/>
    <x v="0"/>
    <n v="77.87"/>
    <n v="7.7870000000000008"/>
    <n v="85.657000000000011"/>
    <n v="0.04"/>
    <n v="3.1148000000000002"/>
    <s v="C"/>
    <n v="4"/>
    <n v="8"/>
    <n v="8"/>
    <n v="11"/>
  </r>
  <r>
    <x v="1"/>
    <x v="0"/>
    <s v="29200E"/>
    <n v="15"/>
    <x v="0"/>
    <x v="0"/>
    <n v="36.1"/>
    <n v="3.6100000000000003"/>
    <n v="39.71"/>
    <n v="0.12"/>
    <n v="4.3319999999999999"/>
    <s v="O"/>
    <n v="9"/>
    <n v="1"/>
    <n v="1"/>
    <n v="3"/>
  </r>
  <r>
    <x v="1"/>
    <x v="0"/>
    <s v="29253E"/>
    <n v="16"/>
    <x v="2"/>
    <x v="0"/>
    <n v="49.22"/>
    <n v="4.9220000000000006"/>
    <n v="54.141999999999996"/>
    <n v="0.2"/>
    <n v="9.8440000000000012"/>
    <s v="N"/>
    <n v="3"/>
    <n v="5"/>
    <n v="5"/>
    <n v="9"/>
  </r>
  <r>
    <x v="1"/>
    <x v="0"/>
    <s v="29485A"/>
    <n v="15"/>
    <x v="0"/>
    <x v="0"/>
    <n v="86.25"/>
    <n v="8.625"/>
    <n v="94.875"/>
    <n v="0.33"/>
    <n v="28.462500000000002"/>
    <s v="H"/>
    <n v="5"/>
    <n v="6"/>
    <n v="6"/>
    <n v="10"/>
  </r>
  <r>
    <x v="1"/>
    <x v="0"/>
    <s v="29517A"/>
    <n v="16"/>
    <x v="2"/>
    <x v="0"/>
    <n v="78.75"/>
    <n v="7.875"/>
    <n v="86.625"/>
    <n v="0.32"/>
    <n v="25.2"/>
    <s v="E"/>
    <n v="1"/>
    <n v="8"/>
    <n v="8"/>
    <n v="11"/>
  </r>
  <r>
    <x v="1"/>
    <x v="0"/>
    <s v="29526E"/>
    <n v="16"/>
    <x v="2"/>
    <x v="0"/>
    <n v="65.239999999999995"/>
    <n v="6.524"/>
    <n v="71.763999999999996"/>
    <n v="0.32"/>
    <n v="20.876799999999999"/>
    <s v="A"/>
    <n v="2"/>
    <n v="2"/>
    <n v="2"/>
    <n v="6"/>
  </r>
  <r>
    <x v="1"/>
    <x v="0"/>
    <s v="29552A"/>
    <n v="16"/>
    <x v="2"/>
    <x v="0"/>
    <n v="72.75"/>
    <n v="7.2750000000000004"/>
    <n v="80.025000000000006"/>
    <n v="0.05"/>
    <n v="3.6375000000000002"/>
    <s v="M"/>
    <n v="2"/>
    <n v="6"/>
    <n v="6"/>
    <n v="10"/>
  </r>
  <r>
    <x v="1"/>
    <x v="0"/>
    <s v="295681"/>
    <n v="16"/>
    <x v="2"/>
    <x v="0"/>
    <n v="42.62"/>
    <n v="4.2619999999999996"/>
    <n v="46.881999999999998"/>
    <n v="0.06"/>
    <n v="2.5571999999999999"/>
    <s v="G"/>
    <n v="2"/>
    <n v="15"/>
    <n v="15"/>
    <n v="14.5"/>
  </r>
  <r>
    <x v="1"/>
    <x v="0"/>
    <s v="29591E"/>
    <n v="16"/>
    <x v="2"/>
    <x v="0"/>
    <n v="53.86"/>
    <n v="5.3860000000000001"/>
    <n v="59.246000000000002"/>
    <n v="0.28000000000000003"/>
    <n v="15.080800000000002"/>
    <s v="M"/>
    <n v="5"/>
    <n v="2"/>
    <n v="2"/>
    <n v="6"/>
  </r>
  <r>
    <x v="1"/>
    <x v="0"/>
    <s v="296420"/>
    <n v="10"/>
    <x v="1"/>
    <x v="0"/>
    <n v="43.68"/>
    <n v="4.3680000000000003"/>
    <n v="48.048000000000002"/>
    <n v="0.13"/>
    <n v="5.6783999999999999"/>
    <s v="P"/>
    <n v="3"/>
    <n v="3"/>
    <n v="3"/>
    <n v="7"/>
  </r>
  <r>
    <x v="1"/>
    <x v="0"/>
    <s v="29711E"/>
    <n v="10"/>
    <x v="1"/>
    <x v="0"/>
    <n v="90.5"/>
    <n v="9.0500000000000007"/>
    <n v="99.55"/>
    <n v="0.3"/>
    <n v="27.15"/>
    <s v="E"/>
    <n v="4"/>
    <n v="6"/>
    <n v="6"/>
    <n v="10"/>
  </r>
  <r>
    <x v="1"/>
    <x v="0"/>
    <s v="29742B"/>
    <n v="15"/>
    <x v="0"/>
    <x v="0"/>
    <n v="63"/>
    <n v="6.3000000000000007"/>
    <n v="69.3"/>
    <n v="0.32"/>
    <n v="20.16"/>
    <s v="A"/>
    <n v="1"/>
    <n v="2"/>
    <n v="2"/>
    <n v="6"/>
  </r>
  <r>
    <x v="1"/>
    <x v="0"/>
    <s v="29906E"/>
    <n v="15"/>
    <x v="0"/>
    <x v="0"/>
    <n v="47.89"/>
    <n v="4.7890000000000006"/>
    <n v="52.679000000000002"/>
    <n v="0.12"/>
    <n v="5.7467999999999995"/>
    <s v="D"/>
    <n v="1"/>
    <n v="6"/>
    <n v="6"/>
    <n v="10"/>
  </r>
  <r>
    <x v="1"/>
    <x v="0"/>
    <s v="30093A"/>
    <n v="10"/>
    <x v="1"/>
    <x v="0"/>
    <n v="3.76"/>
    <n v="0.376"/>
    <n v="4.1360000000000001"/>
    <n v="0.19"/>
    <n v="0.71439999999999992"/>
    <s v="I"/>
    <n v="4"/>
    <n v="5"/>
    <n v="5"/>
    <n v="9"/>
  </r>
  <r>
    <x v="1"/>
    <x v="0"/>
    <s v="303251"/>
    <n v="15"/>
    <x v="0"/>
    <x v="0"/>
    <n v="52.4"/>
    <n v="5.24"/>
    <n v="57.64"/>
    <n v="0.19"/>
    <n v="9.9559999999999995"/>
    <s v="L"/>
    <n v="4"/>
    <n v="1"/>
    <n v="1"/>
    <n v="3"/>
  </r>
  <r>
    <x v="1"/>
    <x v="0"/>
    <s v="303970"/>
    <n v="16"/>
    <x v="2"/>
    <x v="0"/>
    <n v="49.08"/>
    <n v="4.9080000000000004"/>
    <n v="53.988"/>
    <n v="0.1"/>
    <n v="4.9080000000000004"/>
    <s v="D"/>
    <n v="3"/>
    <n v="9"/>
    <n v="9"/>
    <n v="11.5"/>
  </r>
  <r>
    <x v="1"/>
    <x v="0"/>
    <s v="3041D"/>
    <n v="15"/>
    <x v="0"/>
    <x v="0"/>
    <n v="22.3"/>
    <n v="2.23"/>
    <n v="24.53"/>
    <n v="0.36"/>
    <n v="8.0280000000000005"/>
    <s v="A"/>
    <n v="8"/>
    <n v="2"/>
    <n v="2"/>
    <n v="6"/>
  </r>
  <r>
    <x v="1"/>
    <x v="0"/>
    <s v="305271"/>
    <n v="10"/>
    <x v="1"/>
    <x v="0"/>
    <n v="21.91"/>
    <n v="2.1910000000000003"/>
    <n v="24.100999999999999"/>
    <n v="0.33"/>
    <n v="7.2303000000000006"/>
    <s v="A"/>
    <n v="8"/>
    <n v="2"/>
    <n v="2"/>
    <n v="6"/>
  </r>
  <r>
    <x v="1"/>
    <x v="0"/>
    <s v="30561E"/>
    <n v="16"/>
    <x v="2"/>
    <x v="0"/>
    <n v="54"/>
    <n v="5.4"/>
    <n v="59.4"/>
    <n v="0.13"/>
    <n v="7.0200000000000005"/>
    <s v="I"/>
    <n v="8"/>
    <n v="4"/>
    <n v="4"/>
    <n v="8"/>
  </r>
  <r>
    <x v="1"/>
    <x v="0"/>
    <s v="30580A"/>
    <n v="16"/>
    <x v="2"/>
    <x v="0"/>
    <n v="56.08"/>
    <n v="5.6080000000000005"/>
    <n v="61.688000000000002"/>
    <n v="0.13"/>
    <n v="7.2904"/>
    <s v="H"/>
    <n v="6"/>
    <n v="9"/>
    <n v="9"/>
    <n v="11.5"/>
  </r>
  <r>
    <x v="1"/>
    <x v="0"/>
    <s v="30704B"/>
    <n v="10"/>
    <x v="1"/>
    <x v="0"/>
    <n v="86.53"/>
    <n v="8.6530000000000005"/>
    <n v="95.183000000000007"/>
    <n v="0.39"/>
    <n v="33.746700000000004"/>
    <s v="G"/>
    <n v="7"/>
    <n v="3"/>
    <n v="3"/>
    <n v="7"/>
  </r>
  <r>
    <x v="1"/>
    <x v="0"/>
    <s v="30783E"/>
    <n v="15"/>
    <x v="0"/>
    <x v="0"/>
    <n v="68.27"/>
    <n v="6.827"/>
    <n v="75.096999999999994"/>
    <n v="0.1"/>
    <n v="6.827"/>
    <s v="M"/>
    <n v="9"/>
    <n v="4"/>
    <n v="4"/>
    <n v="8"/>
  </r>
  <r>
    <x v="1"/>
    <x v="1"/>
    <s v="31036B"/>
    <n v="10"/>
    <x v="1"/>
    <x v="0"/>
    <n v="56.48"/>
    <n v="5.6479999999999997"/>
    <n v="62.128"/>
    <n v="0.13"/>
    <n v="7.3423999999999996"/>
    <s v="G"/>
    <n v="9"/>
    <n v="9"/>
    <n v="9"/>
    <n v="11.5"/>
  </r>
  <r>
    <x v="1"/>
    <x v="1"/>
    <s v="31111E"/>
    <n v="10"/>
    <x v="1"/>
    <x v="0"/>
    <n v="54.72"/>
    <n v="5.4720000000000004"/>
    <n v="60.192"/>
    <n v="7.0000000000000007E-2"/>
    <n v="3.8304000000000005"/>
    <s v="O"/>
    <n v="3"/>
    <n v="3"/>
    <n v="3"/>
    <n v="7"/>
  </r>
  <r>
    <x v="1"/>
    <x v="1"/>
    <s v="3117B"/>
    <n v="15"/>
    <x v="0"/>
    <x v="0"/>
    <n v="59.43"/>
    <n v="5.9430000000000005"/>
    <n v="65.373000000000005"/>
    <n v="0.25"/>
    <n v="14.8575"/>
    <s v="P"/>
    <n v="9"/>
    <n v="2"/>
    <n v="2"/>
    <n v="6"/>
  </r>
  <r>
    <x v="1"/>
    <x v="1"/>
    <s v="312721"/>
    <n v="15"/>
    <x v="0"/>
    <x v="0"/>
    <n v="78.08"/>
    <n v="7.8079999999999998"/>
    <n v="85.888000000000005"/>
    <n v="0.08"/>
    <n v="6.2464000000000004"/>
    <s v="G"/>
    <n v="5"/>
    <n v="2"/>
    <n v="2"/>
    <n v="6"/>
  </r>
  <r>
    <x v="1"/>
    <x v="1"/>
    <s v="31536D"/>
    <n v="16"/>
    <x v="2"/>
    <x v="0"/>
    <n v="62.54"/>
    <n v="6.2540000000000004"/>
    <n v="68.793999999999997"/>
    <n v="0.13"/>
    <n v="8.1302000000000003"/>
    <s v="I"/>
    <n v="7"/>
    <n v="1"/>
    <n v="1"/>
    <n v="3"/>
  </r>
  <r>
    <x v="1"/>
    <x v="1"/>
    <s v="3156B"/>
    <n v="15"/>
    <x v="0"/>
    <x v="0"/>
    <n v="29.88"/>
    <n v="2.988"/>
    <n v="32.868000000000002"/>
    <n v="0.38"/>
    <n v="11.3544"/>
    <s v="I"/>
    <n v="7"/>
    <n v="1"/>
    <n v="1"/>
    <n v="3"/>
  </r>
  <r>
    <x v="1"/>
    <x v="1"/>
    <s v="31581A"/>
    <n v="15"/>
    <x v="0"/>
    <x v="0"/>
    <n v="55.46"/>
    <n v="5.5460000000000003"/>
    <n v="61.006"/>
    <n v="0.11"/>
    <n v="6.1006"/>
    <s v="L"/>
    <n v="5"/>
    <n v="5"/>
    <n v="5"/>
    <n v="9"/>
  </r>
  <r>
    <x v="1"/>
    <x v="1"/>
    <s v="316180"/>
    <n v="10"/>
    <x v="1"/>
    <x v="0"/>
    <n v="20.149999999999999"/>
    <n v="2.0150000000000001"/>
    <n v="22.164999999999999"/>
    <n v="0.2"/>
    <n v="4.03"/>
    <s v="E"/>
    <n v="5"/>
    <n v="18"/>
    <n v="18"/>
    <n v="16"/>
  </r>
  <r>
    <x v="1"/>
    <x v="1"/>
    <s v="31735B"/>
    <n v="10"/>
    <x v="1"/>
    <x v="0"/>
    <n v="3.04"/>
    <n v="0.30400000000000005"/>
    <n v="3.3440000000000003"/>
    <n v="0.23"/>
    <n v="0.69920000000000004"/>
    <s v="N"/>
    <n v="10"/>
    <n v="5"/>
    <n v="5"/>
    <n v="9"/>
  </r>
  <r>
    <x v="1"/>
    <x v="1"/>
    <s v="318630"/>
    <n v="16"/>
    <x v="2"/>
    <x v="0"/>
    <n v="97.8"/>
    <n v="9.7800000000000011"/>
    <n v="107.58"/>
    <n v="0.11"/>
    <n v="10.757999999999999"/>
    <s v="P"/>
    <n v="1"/>
    <n v="3"/>
    <n v="3"/>
    <n v="7"/>
  </r>
  <r>
    <x v="1"/>
    <x v="1"/>
    <s v="31983B"/>
    <n v="16"/>
    <x v="2"/>
    <x v="0"/>
    <n v="95.01"/>
    <n v="9.5010000000000012"/>
    <n v="104.51100000000001"/>
    <n v="0.28000000000000003"/>
    <n v="26.602800000000006"/>
    <s v="N"/>
    <n v="3"/>
    <n v="5"/>
    <n v="5"/>
    <n v="9"/>
  </r>
  <r>
    <x v="1"/>
    <x v="1"/>
    <s v="3208A"/>
    <n v="15"/>
    <x v="0"/>
    <x v="0"/>
    <n v="41.62"/>
    <n v="4.1619999999999999"/>
    <n v="45.781999999999996"/>
    <n v="0.4"/>
    <n v="16.648"/>
    <s v="A"/>
    <n v="8"/>
    <n v="2"/>
    <n v="2"/>
    <n v="6"/>
  </r>
  <r>
    <x v="1"/>
    <x v="1"/>
    <s v="321871"/>
    <n v="15"/>
    <x v="0"/>
    <x v="0"/>
    <n v="31.51"/>
    <n v="3.1510000000000002"/>
    <n v="34.661000000000001"/>
    <n v="0.2"/>
    <n v="6.3020000000000005"/>
    <s v="A"/>
    <n v="3"/>
    <n v="12"/>
    <n v="12"/>
    <n v="13"/>
  </r>
  <r>
    <x v="1"/>
    <x v="1"/>
    <s v="32499A"/>
    <n v="10"/>
    <x v="1"/>
    <x v="0"/>
    <n v="94.01"/>
    <n v="9.4010000000000016"/>
    <n v="103.411"/>
    <n v="0.33"/>
    <n v="31.023300000000003"/>
    <s v="H"/>
    <n v="8"/>
    <n v="6"/>
    <n v="6"/>
    <n v="10"/>
  </r>
  <r>
    <x v="1"/>
    <x v="1"/>
    <s v="325170"/>
    <n v="15"/>
    <x v="0"/>
    <x v="0"/>
    <n v="10.61"/>
    <n v="1.0609999999999999"/>
    <n v="11.670999999999999"/>
    <n v="0.03"/>
    <n v="0.31829999999999997"/>
    <s v="F"/>
    <n v="10"/>
    <n v="17"/>
    <n v="17"/>
    <n v="15.5"/>
  </r>
  <r>
    <x v="1"/>
    <x v="1"/>
    <s v="32843D"/>
    <n v="10"/>
    <x v="1"/>
    <x v="0"/>
    <n v="19.41"/>
    <n v="1.9410000000000001"/>
    <n v="21.350999999999999"/>
    <n v="0.36"/>
    <n v="6.9875999999999996"/>
    <s v="H"/>
    <n v="4"/>
    <n v="11"/>
    <n v="11"/>
    <n v="12.5"/>
  </r>
  <r>
    <x v="1"/>
    <x v="1"/>
    <s v="33071B"/>
    <n v="15"/>
    <x v="0"/>
    <x v="0"/>
    <n v="87.64"/>
    <n v="8.7640000000000011"/>
    <n v="96.403999999999996"/>
    <n v="0.25"/>
    <n v="21.91"/>
    <s v="C"/>
    <n v="6"/>
    <n v="6"/>
    <n v="6"/>
    <n v="10"/>
  </r>
  <r>
    <x v="1"/>
    <x v="1"/>
    <s v="334021"/>
    <n v="15"/>
    <x v="0"/>
    <x v="0"/>
    <n v="3.18"/>
    <n v="0.31800000000000006"/>
    <n v="3.4980000000000002"/>
    <n v="0.31"/>
    <n v="0.98580000000000001"/>
    <s v="H"/>
    <n v="9"/>
    <n v="8"/>
    <n v="8"/>
    <n v="11"/>
  </r>
  <r>
    <x v="1"/>
    <x v="1"/>
    <s v="33608E"/>
    <n v="16"/>
    <x v="2"/>
    <x v="0"/>
    <n v="92.12"/>
    <n v="9.2120000000000015"/>
    <n v="101.33200000000001"/>
    <n v="0.14000000000000001"/>
    <n v="12.896800000000002"/>
    <s v="F"/>
    <n v="8"/>
    <n v="8"/>
    <n v="8"/>
    <n v="11"/>
  </r>
  <r>
    <x v="1"/>
    <x v="1"/>
    <s v="33745E"/>
    <n v="10"/>
    <x v="1"/>
    <x v="0"/>
    <n v="39.29"/>
    <n v="3.9290000000000003"/>
    <n v="43.219000000000001"/>
    <n v="0.01"/>
    <n v="0.39290000000000003"/>
    <s v="C"/>
    <n v="9"/>
    <n v="8"/>
    <n v="8"/>
    <n v="11"/>
  </r>
  <r>
    <x v="1"/>
    <x v="1"/>
    <s v="33811"/>
    <n v="15"/>
    <x v="0"/>
    <x v="0"/>
    <n v="76.92"/>
    <n v="7.6920000000000002"/>
    <n v="84.611999999999995"/>
    <n v="0.17"/>
    <n v="13.076400000000001"/>
    <s v="L"/>
    <n v="2"/>
    <n v="2"/>
    <n v="2"/>
    <n v="6"/>
  </r>
  <r>
    <x v="1"/>
    <x v="1"/>
    <s v="33907E"/>
    <n v="16"/>
    <x v="2"/>
    <x v="0"/>
    <n v="9.42"/>
    <n v="0.94200000000000006"/>
    <n v="10.362"/>
    <n v="0.32"/>
    <n v="3.0144000000000002"/>
    <s v="N"/>
    <n v="4"/>
    <n v="5"/>
    <n v="5"/>
    <n v="9"/>
  </r>
  <r>
    <x v="1"/>
    <x v="2"/>
    <s v="33937B"/>
    <n v="10"/>
    <x v="1"/>
    <x v="0"/>
    <n v="63.37"/>
    <n v="6.3369999999999997"/>
    <n v="69.706999999999994"/>
    <n v="0.05"/>
    <n v="3.1684999999999999"/>
    <s v="B"/>
    <n v="2"/>
    <n v="8"/>
    <n v="8"/>
    <n v="11"/>
  </r>
  <r>
    <x v="1"/>
    <x v="2"/>
    <s v="33942A"/>
    <n v="10"/>
    <x v="1"/>
    <x v="0"/>
    <n v="17.559999999999999"/>
    <n v="1.756"/>
    <n v="19.315999999999999"/>
    <n v="0.18"/>
    <n v="3.1607999999999996"/>
    <s v="I"/>
    <n v="9"/>
    <n v="4"/>
    <n v="4"/>
    <n v="8"/>
  </r>
  <r>
    <x v="1"/>
    <x v="2"/>
    <s v="34084D"/>
    <n v="10"/>
    <x v="1"/>
    <x v="0"/>
    <n v="76.73"/>
    <n v="7.6730000000000009"/>
    <n v="84.403000000000006"/>
    <n v="0.28999999999999998"/>
    <n v="22.2517"/>
    <s v="P"/>
    <n v="9"/>
    <n v="2"/>
    <n v="2"/>
    <n v="6"/>
  </r>
  <r>
    <x v="1"/>
    <x v="2"/>
    <s v="34150B"/>
    <n v="15"/>
    <x v="0"/>
    <x v="0"/>
    <n v="77.819999999999993"/>
    <n v="7.782"/>
    <n v="85.60199999999999"/>
    <n v="0.26"/>
    <n v="20.2332"/>
    <s v="C"/>
    <n v="8"/>
    <n v="17"/>
    <n v="17"/>
    <n v="15.5"/>
  </r>
  <r>
    <x v="1"/>
    <x v="2"/>
    <s v="34287E"/>
    <n v="16"/>
    <x v="2"/>
    <x v="0"/>
    <n v="35.54"/>
    <n v="3.5540000000000003"/>
    <n v="39.094000000000001"/>
    <n v="0.15"/>
    <n v="5.3309999999999995"/>
    <s v="N"/>
    <n v="9"/>
    <n v="4"/>
    <n v="4"/>
    <n v="8"/>
  </r>
  <r>
    <x v="1"/>
    <x v="2"/>
    <s v="34431D"/>
    <n v="15"/>
    <x v="0"/>
    <x v="0"/>
    <n v="76.150000000000006"/>
    <n v="7.6150000000000011"/>
    <n v="83.765000000000001"/>
    <n v="0.28999999999999998"/>
    <n v="22.083500000000001"/>
    <s v="N"/>
    <n v="9"/>
    <n v="4"/>
    <n v="4"/>
    <n v="8"/>
  </r>
  <r>
    <x v="1"/>
    <x v="2"/>
    <s v="34561"/>
    <n v="15"/>
    <x v="0"/>
    <x v="0"/>
    <n v="84.79"/>
    <n v="8.479000000000001"/>
    <n v="93.269000000000005"/>
    <n v="0.03"/>
    <n v="2.5437000000000003"/>
    <s v="P"/>
    <n v="10"/>
    <n v="2"/>
    <n v="2"/>
    <n v="6"/>
  </r>
  <r>
    <x v="1"/>
    <x v="2"/>
    <s v="345981"/>
    <n v="15"/>
    <x v="0"/>
    <x v="0"/>
    <n v="33.85"/>
    <n v="3.3850000000000002"/>
    <n v="37.234999999999999"/>
    <n v="0.06"/>
    <n v="2.0310000000000001"/>
    <s v="O"/>
    <n v="3"/>
    <n v="3"/>
    <n v="3"/>
    <n v="7"/>
  </r>
  <r>
    <x v="1"/>
    <x v="2"/>
    <s v="34932B"/>
    <n v="15"/>
    <x v="0"/>
    <x v="0"/>
    <n v="91.99"/>
    <n v="9.1989999999999998"/>
    <n v="101.18899999999999"/>
    <n v="0.38"/>
    <n v="34.956199999999995"/>
    <s v="B"/>
    <n v="9"/>
    <n v="9"/>
    <n v="9"/>
    <n v="11.5"/>
  </r>
  <r>
    <x v="1"/>
    <x v="2"/>
    <s v="34933A"/>
    <n v="16"/>
    <x v="2"/>
    <x v="0"/>
    <n v="73.61"/>
    <n v="7.3610000000000007"/>
    <n v="80.971000000000004"/>
    <n v="0.14000000000000001"/>
    <n v="10.305400000000001"/>
    <s v="E"/>
    <n v="2"/>
    <n v="12"/>
    <n v="12"/>
    <n v="13"/>
  </r>
  <r>
    <x v="1"/>
    <x v="2"/>
    <s v="34956B"/>
    <n v="15"/>
    <x v="0"/>
    <x v="0"/>
    <n v="78.2"/>
    <n v="7.82"/>
    <n v="86.02000000000001"/>
    <n v="0.02"/>
    <n v="1.5640000000000001"/>
    <s v="B"/>
    <n v="3"/>
    <n v="17"/>
    <n v="17"/>
    <n v="15.5"/>
  </r>
  <r>
    <x v="1"/>
    <x v="2"/>
    <s v="350471"/>
    <n v="15"/>
    <x v="0"/>
    <x v="0"/>
    <n v="96.15"/>
    <n v="9.615000000000002"/>
    <n v="105.76500000000001"/>
    <n v="0.16"/>
    <n v="15.384000000000002"/>
    <s v="F"/>
    <n v="1"/>
    <n v="10"/>
    <n v="10"/>
    <n v="12"/>
  </r>
  <r>
    <x v="1"/>
    <x v="2"/>
    <s v="35145E"/>
    <n v="15"/>
    <x v="0"/>
    <x v="0"/>
    <n v="85.1"/>
    <n v="8.51"/>
    <n v="93.61"/>
    <n v="0.15"/>
    <n v="12.764999999999999"/>
    <s v="H"/>
    <n v="10"/>
    <n v="3"/>
    <n v="3"/>
    <n v="7"/>
  </r>
  <r>
    <x v="1"/>
    <x v="2"/>
    <s v="35299A"/>
    <n v="10"/>
    <x v="1"/>
    <x v="0"/>
    <n v="72.83"/>
    <n v="7.2830000000000004"/>
    <n v="80.113"/>
    <n v="0.25"/>
    <n v="18.2075"/>
    <s v="F"/>
    <n v="6"/>
    <n v="17"/>
    <n v="17"/>
    <n v="15.5"/>
  </r>
  <r>
    <x v="1"/>
    <x v="2"/>
    <s v="353550"/>
    <n v="10"/>
    <x v="1"/>
    <x v="0"/>
    <n v="29.95"/>
    <n v="2.9950000000000001"/>
    <n v="32.945"/>
    <n v="0.11"/>
    <n v="3.2944999999999998"/>
    <s v="N"/>
    <n v="6"/>
    <n v="3"/>
    <n v="3"/>
    <n v="7"/>
  </r>
  <r>
    <x v="1"/>
    <x v="3"/>
    <s v="35363D"/>
    <n v="10"/>
    <x v="1"/>
    <x v="0"/>
    <n v="74.58"/>
    <n v="7.4580000000000002"/>
    <n v="82.037999999999997"/>
    <n v="0.17"/>
    <n v="12.678600000000001"/>
    <s v="C"/>
    <n v="7"/>
    <n v="3"/>
    <n v="3"/>
    <n v="7"/>
  </r>
  <r>
    <x v="1"/>
    <x v="3"/>
    <s v="35451"/>
    <n v="10"/>
    <x v="1"/>
    <x v="0"/>
    <n v="67.849999999999994"/>
    <n v="6.7850000000000001"/>
    <n v="74.634999999999991"/>
    <n v="0.16"/>
    <n v="10.856"/>
    <s v="O"/>
    <n v="8"/>
    <n v="2"/>
    <n v="2"/>
    <n v="6"/>
  </r>
  <r>
    <x v="1"/>
    <x v="3"/>
    <s v="35473B"/>
    <n v="16"/>
    <x v="2"/>
    <x v="0"/>
    <n v="33.04"/>
    <n v="3.3040000000000003"/>
    <n v="36.344000000000001"/>
    <n v="0.03"/>
    <n v="0.99119999999999997"/>
    <s v="N"/>
    <n v="5"/>
    <n v="5"/>
    <n v="5"/>
    <n v="9"/>
  </r>
  <r>
    <x v="1"/>
    <x v="3"/>
    <s v="35481E"/>
    <n v="16"/>
    <x v="2"/>
    <x v="0"/>
    <n v="13.93"/>
    <n v="1.393"/>
    <n v="15.323"/>
    <n v="0.28999999999999998"/>
    <n v="4.0396999999999998"/>
    <s v="I"/>
    <n v="7"/>
    <n v="1"/>
    <n v="1"/>
    <n v="3"/>
  </r>
  <r>
    <x v="1"/>
    <x v="3"/>
    <s v="355750"/>
    <n v="10"/>
    <x v="1"/>
    <x v="0"/>
    <n v="58.95"/>
    <n v="5.8950000000000005"/>
    <n v="64.844999999999999"/>
    <n v="7.0000000000000007E-2"/>
    <n v="4.1265000000000009"/>
    <s v="B"/>
    <n v="3"/>
    <n v="17"/>
    <n v="17"/>
    <n v="15.5"/>
  </r>
  <r>
    <x v="1"/>
    <x v="3"/>
    <s v="35631D"/>
    <n v="16"/>
    <x v="2"/>
    <x v="0"/>
    <n v="33.299999999999997"/>
    <n v="3.33"/>
    <n v="36.629999999999995"/>
    <n v="0.01"/>
    <n v="0.33299999999999996"/>
    <s v="N"/>
    <n v="8"/>
    <n v="2"/>
    <n v="2"/>
    <n v="6"/>
  </r>
  <r>
    <x v="1"/>
    <x v="3"/>
    <s v="356471"/>
    <n v="15"/>
    <x v="0"/>
    <x v="0"/>
    <n v="3.42"/>
    <n v="0.34200000000000003"/>
    <n v="3.762"/>
    <n v="0.2"/>
    <n v="0.68400000000000005"/>
    <s v="M"/>
    <n v="5"/>
    <n v="2"/>
    <n v="2"/>
    <n v="6"/>
  </r>
  <r>
    <x v="1"/>
    <x v="3"/>
    <s v="35655B"/>
    <n v="10"/>
    <x v="1"/>
    <x v="0"/>
    <n v="1.83"/>
    <n v="0.18300000000000002"/>
    <n v="2.0129999999999999"/>
    <n v="0.15"/>
    <n v="0.27450000000000002"/>
    <s v="I"/>
    <n v="8"/>
    <n v="4"/>
    <n v="4"/>
    <n v="8"/>
  </r>
  <r>
    <x v="1"/>
    <x v="3"/>
    <s v="35669D"/>
    <n v="16"/>
    <x v="2"/>
    <x v="0"/>
    <n v="41.11"/>
    <n v="4.1109999999999998"/>
    <n v="45.220999999999997"/>
    <n v="0.33"/>
    <n v="13.5663"/>
    <s v="G"/>
    <n v="3"/>
    <n v="15"/>
    <n v="15"/>
    <n v="14.5"/>
  </r>
  <r>
    <x v="1"/>
    <x v="3"/>
    <s v="35763B"/>
    <n v="16"/>
    <x v="2"/>
    <x v="0"/>
    <n v="60.39"/>
    <n v="6.0390000000000006"/>
    <n v="66.429000000000002"/>
    <n v="0.06"/>
    <n v="3.6233999999999997"/>
    <s v="B"/>
    <n v="7"/>
    <n v="14"/>
    <n v="14"/>
    <n v="14"/>
  </r>
  <r>
    <x v="1"/>
    <x v="3"/>
    <s v="35872D"/>
    <n v="15"/>
    <x v="0"/>
    <x v="0"/>
    <n v="15.89"/>
    <n v="1.5890000000000002"/>
    <n v="17.478999999999999"/>
    <n v="0.3"/>
    <n v="4.7670000000000003"/>
    <s v="A"/>
    <n v="3"/>
    <n v="12"/>
    <n v="12"/>
    <n v="13"/>
  </r>
  <r>
    <x v="1"/>
    <x v="3"/>
    <s v="35896B"/>
    <n v="10"/>
    <x v="1"/>
    <x v="0"/>
    <n v="3.9"/>
    <n v="0.39"/>
    <n v="4.29"/>
    <n v="0.24"/>
    <n v="0.93599999999999994"/>
    <s v="P"/>
    <n v="7"/>
    <n v="1"/>
    <n v="1"/>
    <n v="3"/>
  </r>
  <r>
    <x v="1"/>
    <x v="3"/>
    <s v="35901A"/>
    <n v="15"/>
    <x v="0"/>
    <x v="0"/>
    <n v="93.12"/>
    <n v="9.3120000000000012"/>
    <n v="102.432"/>
    <n v="0.15"/>
    <n v="13.968"/>
    <s v="E"/>
    <n v="2"/>
    <n v="12"/>
    <n v="12"/>
    <n v="13"/>
  </r>
  <r>
    <x v="1"/>
    <x v="3"/>
    <s v="35927E"/>
    <n v="10"/>
    <x v="1"/>
    <x v="0"/>
    <n v="57.01"/>
    <n v="5.7010000000000005"/>
    <n v="62.710999999999999"/>
    <n v="0.26"/>
    <n v="14.8226"/>
    <s v="L"/>
    <n v="9"/>
    <n v="6"/>
    <n v="6"/>
    <n v="10"/>
  </r>
  <r>
    <x v="1"/>
    <x v="3"/>
    <s v="359781"/>
    <n v="15"/>
    <x v="0"/>
    <x v="0"/>
    <n v="55.07"/>
    <n v="5.5070000000000006"/>
    <n v="60.576999999999998"/>
    <n v="0.14000000000000001"/>
    <n v="7.7098000000000004"/>
    <s v="N"/>
    <n v="8"/>
    <n v="2"/>
    <n v="2"/>
    <n v="6"/>
  </r>
  <r>
    <x v="1"/>
    <x v="3"/>
    <s v="3614B"/>
    <n v="16"/>
    <x v="2"/>
    <x v="0"/>
    <n v="24.33"/>
    <n v="2.4329999999999998"/>
    <n v="26.762999999999998"/>
    <n v="0.37"/>
    <n v="9.0020999999999987"/>
    <s v="P"/>
    <n v="10"/>
    <n v="2"/>
    <n v="2"/>
    <n v="6"/>
  </r>
  <r>
    <x v="1"/>
    <x v="3"/>
    <s v="36329D"/>
    <n v="15"/>
    <x v="0"/>
    <x v="0"/>
    <n v="63.99"/>
    <n v="6.3990000000000009"/>
    <n v="70.38900000000001"/>
    <n v="0.22"/>
    <n v="14.0778"/>
    <s v="C"/>
    <n v="8"/>
    <n v="17"/>
    <n v="17"/>
    <n v="15.5"/>
  </r>
  <r>
    <x v="1"/>
    <x v="3"/>
    <s v="36389E"/>
    <n v="15"/>
    <x v="0"/>
    <x v="0"/>
    <n v="34.590000000000003"/>
    <n v="3.4590000000000005"/>
    <n v="38.049000000000007"/>
    <n v="0.05"/>
    <n v="1.7295000000000003"/>
    <s v="P"/>
    <n v="5"/>
    <n v="2"/>
    <n v="2"/>
    <n v="6"/>
  </r>
  <r>
    <x v="1"/>
    <x v="3"/>
    <s v="364451"/>
    <n v="15"/>
    <x v="0"/>
    <x v="0"/>
    <n v="25.85"/>
    <n v="2.5850000000000004"/>
    <n v="28.435000000000002"/>
    <n v="0.34"/>
    <n v="8.7890000000000015"/>
    <s v="H"/>
    <n v="1"/>
    <n v="7"/>
    <n v="7"/>
    <n v="10.5"/>
  </r>
  <r>
    <x v="1"/>
    <x v="3"/>
    <s v="36576B"/>
    <n v="10"/>
    <x v="1"/>
    <x v="0"/>
    <n v="66.47"/>
    <n v="6.6470000000000002"/>
    <n v="73.117000000000004"/>
    <n v="0.04"/>
    <n v="2.6587999999999998"/>
    <s v="A"/>
    <n v="10"/>
    <n v="20"/>
    <n v="20"/>
    <n v="17"/>
  </r>
  <r>
    <x v="1"/>
    <x v="3"/>
    <s v="36661A"/>
    <n v="16"/>
    <x v="2"/>
    <x v="0"/>
    <n v="39.369999999999997"/>
    <n v="3.9369999999999998"/>
    <n v="43.306999999999995"/>
    <n v="7.0000000000000007E-2"/>
    <n v="2.7559"/>
    <s v="B"/>
    <n v="7"/>
    <n v="14"/>
    <n v="14"/>
    <n v="14"/>
  </r>
  <r>
    <x v="1"/>
    <x v="3"/>
    <s v="36699E"/>
    <n v="10"/>
    <x v="1"/>
    <x v="0"/>
    <n v="8.14"/>
    <n v="0.81400000000000006"/>
    <n v="8.9540000000000006"/>
    <n v="0.4"/>
    <n v="3.2560000000000002"/>
    <s v="I"/>
    <n v="4"/>
    <n v="5"/>
    <n v="5"/>
    <n v="9"/>
  </r>
  <r>
    <x v="1"/>
    <x v="4"/>
    <s v="367350"/>
    <n v="10"/>
    <x v="1"/>
    <x v="0"/>
    <n v="90.2"/>
    <n v="9.0200000000000014"/>
    <n v="99.22"/>
    <n v="0.35"/>
    <n v="31.57"/>
    <s v="L"/>
    <n v="8"/>
    <n v="5"/>
    <n v="5"/>
    <n v="9"/>
  </r>
  <r>
    <x v="1"/>
    <x v="4"/>
    <s v="36735A"/>
    <n v="10"/>
    <x v="1"/>
    <x v="0"/>
    <n v="7.54"/>
    <n v="0.754"/>
    <n v="8.2940000000000005"/>
    <n v="0.12"/>
    <n v="0.90479999999999994"/>
    <s v="M"/>
    <n v="7"/>
    <n v="2"/>
    <n v="2"/>
    <n v="6"/>
  </r>
  <r>
    <x v="1"/>
    <x v="4"/>
    <s v="370101"/>
    <n v="10"/>
    <x v="1"/>
    <x v="0"/>
    <n v="68.099999999999994"/>
    <n v="6.81"/>
    <n v="74.91"/>
    <n v="0.08"/>
    <n v="5.4479999999999995"/>
    <s v="C"/>
    <n v="8"/>
    <n v="17"/>
    <n v="17"/>
    <n v="15.5"/>
  </r>
  <r>
    <x v="1"/>
    <x v="4"/>
    <s v="37020B"/>
    <n v="15"/>
    <x v="0"/>
    <x v="0"/>
    <n v="46.49"/>
    <n v="4.649"/>
    <n v="51.139000000000003"/>
    <n v="0.35"/>
    <n v="16.2715"/>
    <s v="O"/>
    <n v="1"/>
    <n v="1"/>
    <n v="1"/>
    <n v="3"/>
  </r>
  <r>
    <x v="1"/>
    <x v="4"/>
    <s v="37097B"/>
    <n v="10"/>
    <x v="1"/>
    <x v="0"/>
    <n v="56.44"/>
    <n v="5.6440000000000001"/>
    <n v="62.083999999999996"/>
    <n v="0.28000000000000003"/>
    <n v="15.8032"/>
    <s v="O"/>
    <n v="8"/>
    <n v="2"/>
    <n v="2"/>
    <n v="6"/>
  </r>
  <r>
    <x v="1"/>
    <x v="4"/>
    <s v="37106D"/>
    <n v="16"/>
    <x v="2"/>
    <x v="0"/>
    <n v="80.92"/>
    <n v="8.0920000000000005"/>
    <n v="89.012"/>
    <n v="0.05"/>
    <n v="4.0460000000000003"/>
    <s v="B"/>
    <n v="10"/>
    <n v="18"/>
    <n v="18"/>
    <n v="16"/>
  </r>
  <r>
    <x v="1"/>
    <x v="4"/>
    <s v="37155A"/>
    <n v="10"/>
    <x v="1"/>
    <x v="0"/>
    <n v="89.69"/>
    <n v="8.9689999999999994"/>
    <n v="98.658999999999992"/>
    <n v="0.16"/>
    <n v="14.3504"/>
    <s v="L"/>
    <n v="9"/>
    <n v="6"/>
    <n v="6"/>
    <n v="10"/>
  </r>
  <r>
    <x v="1"/>
    <x v="4"/>
    <s v="371820"/>
    <n v="15"/>
    <x v="0"/>
    <x v="0"/>
    <n v="13.54"/>
    <n v="1.3540000000000001"/>
    <n v="14.893999999999998"/>
    <n v="0.09"/>
    <n v="1.2185999999999999"/>
    <s v="D"/>
    <n v="8"/>
    <n v="3"/>
    <n v="3"/>
    <n v="7"/>
  </r>
  <r>
    <x v="1"/>
    <x v="4"/>
    <s v="37252D"/>
    <n v="16"/>
    <x v="2"/>
    <x v="0"/>
    <n v="55.78"/>
    <n v="5.5780000000000003"/>
    <n v="61.358000000000004"/>
    <n v="0.04"/>
    <n v="2.2312000000000003"/>
    <s v="M"/>
    <n v="4"/>
    <n v="4"/>
    <n v="4"/>
    <n v="8"/>
  </r>
  <r>
    <x v="1"/>
    <x v="4"/>
    <s v="37303E"/>
    <n v="16"/>
    <x v="2"/>
    <x v="0"/>
    <n v="96.82"/>
    <n v="9.6820000000000004"/>
    <n v="106.502"/>
    <n v="0.11"/>
    <n v="10.6502"/>
    <s v="O"/>
    <n v="5"/>
    <n v="3"/>
    <n v="3"/>
    <n v="7"/>
  </r>
  <r>
    <x v="1"/>
    <x v="4"/>
    <s v="373911"/>
    <n v="10"/>
    <x v="1"/>
    <x v="0"/>
    <n v="36.04"/>
    <n v="3.6040000000000001"/>
    <n v="39.643999999999998"/>
    <n v="0.08"/>
    <n v="2.8832"/>
    <s v="G"/>
    <n v="7"/>
    <n v="3"/>
    <n v="3"/>
    <n v="7"/>
  </r>
  <r>
    <x v="1"/>
    <x v="4"/>
    <s v="37426E"/>
    <n v="15"/>
    <x v="0"/>
    <x v="0"/>
    <n v="73.400000000000006"/>
    <n v="7.3400000000000007"/>
    <n v="80.740000000000009"/>
    <n v="0.28000000000000003"/>
    <n v="20.552000000000003"/>
    <s v="L"/>
    <n v="9"/>
    <n v="6"/>
    <n v="6"/>
    <n v="10"/>
  </r>
  <r>
    <x v="1"/>
    <x v="4"/>
    <s v="374540"/>
    <n v="16"/>
    <x v="2"/>
    <x v="0"/>
    <n v="71.05"/>
    <n v="7.1050000000000004"/>
    <n v="78.155000000000001"/>
    <n v="0.32"/>
    <n v="22.736000000000001"/>
    <s v="D"/>
    <n v="3"/>
    <n v="9"/>
    <n v="9"/>
    <n v="11.5"/>
  </r>
  <r>
    <x v="1"/>
    <x v="4"/>
    <s v="37470B"/>
    <n v="15"/>
    <x v="0"/>
    <x v="0"/>
    <n v="49.52"/>
    <n v="4.9520000000000008"/>
    <n v="54.472000000000001"/>
    <n v="0.05"/>
    <n v="2.4760000000000004"/>
    <s v="H"/>
    <n v="6"/>
    <n v="9"/>
    <n v="9"/>
    <n v="11.5"/>
  </r>
  <r>
    <x v="1"/>
    <x v="4"/>
    <s v="37485A"/>
    <n v="16"/>
    <x v="2"/>
    <x v="0"/>
    <n v="5.13"/>
    <n v="0.51300000000000001"/>
    <n v="5.6429999999999998"/>
    <n v="0.25"/>
    <n v="1.2825"/>
    <s v="D"/>
    <n v="10"/>
    <n v="15"/>
    <n v="15"/>
    <n v="14.5"/>
  </r>
  <r>
    <x v="1"/>
    <x v="4"/>
    <s v="37589B"/>
    <n v="16"/>
    <x v="2"/>
    <x v="0"/>
    <n v="79.02"/>
    <n v="7.9020000000000001"/>
    <n v="86.921999999999997"/>
    <n v="0.03"/>
    <n v="2.3705999999999996"/>
    <s v="E"/>
    <n v="3"/>
    <n v="9"/>
    <n v="9"/>
    <n v="11.5"/>
  </r>
  <r>
    <x v="1"/>
    <x v="4"/>
    <s v="38173B"/>
    <n v="16"/>
    <x v="2"/>
    <x v="0"/>
    <n v="13.68"/>
    <n v="1.3680000000000001"/>
    <n v="15.048"/>
    <n v="0.26"/>
    <n v="3.5568"/>
    <s v="M"/>
    <n v="5"/>
    <n v="2"/>
    <n v="2"/>
    <n v="6"/>
  </r>
  <r>
    <x v="1"/>
    <x v="4"/>
    <s v="38176D"/>
    <n v="15"/>
    <x v="0"/>
    <x v="0"/>
    <n v="42.3"/>
    <n v="4.2299999999999995"/>
    <n v="46.529999999999994"/>
    <n v="0.03"/>
    <n v="1.2689999999999999"/>
    <s v="M"/>
    <n v="8"/>
    <n v="5"/>
    <n v="5"/>
    <n v="9"/>
  </r>
  <r>
    <x v="1"/>
    <x v="4"/>
    <s v="38263D"/>
    <n v="16"/>
    <x v="2"/>
    <x v="0"/>
    <n v="41.97"/>
    <n v="4.1970000000000001"/>
    <n v="46.167000000000002"/>
    <n v="0.33"/>
    <n v="13.850099999999999"/>
    <s v="L"/>
    <n v="10"/>
    <n v="6"/>
    <n v="6"/>
    <n v="10"/>
  </r>
  <r>
    <x v="1"/>
    <x v="5"/>
    <s v="382821"/>
    <n v="15"/>
    <x v="0"/>
    <x v="0"/>
    <n v="51.5"/>
    <n v="5.15"/>
    <n v="56.65"/>
    <n v="0.09"/>
    <n v="4.6349999999999998"/>
    <s v="A"/>
    <n v="1"/>
    <n v="2"/>
    <n v="2"/>
    <n v="6"/>
  </r>
  <r>
    <x v="1"/>
    <x v="5"/>
    <s v="3836A"/>
    <n v="15"/>
    <x v="0"/>
    <x v="0"/>
    <n v="93.42"/>
    <n v="9.3420000000000005"/>
    <n v="102.762"/>
    <n v="0.24"/>
    <n v="22.4208"/>
    <s v="P"/>
    <n v="10"/>
    <n v="2"/>
    <n v="2"/>
    <n v="6"/>
  </r>
  <r>
    <x v="1"/>
    <x v="5"/>
    <s v="385470"/>
    <n v="15"/>
    <x v="0"/>
    <x v="0"/>
    <n v="56.18"/>
    <n v="5.6180000000000003"/>
    <n v="61.798000000000002"/>
    <n v="0.27"/>
    <n v="15.168600000000001"/>
    <s v="A"/>
    <n v="10"/>
    <n v="20"/>
    <n v="20"/>
    <n v="17"/>
  </r>
  <r>
    <x v="1"/>
    <x v="5"/>
    <s v="385661"/>
    <n v="16"/>
    <x v="2"/>
    <x v="0"/>
    <n v="87.33"/>
    <n v="8.7330000000000005"/>
    <n v="96.063000000000002"/>
    <n v="0.16"/>
    <n v="13.972799999999999"/>
    <s v="H"/>
    <n v="2"/>
    <n v="11"/>
    <n v="11"/>
    <n v="12.5"/>
  </r>
  <r>
    <x v="1"/>
    <x v="5"/>
    <s v="38569A"/>
    <n v="16"/>
    <x v="2"/>
    <x v="0"/>
    <n v="13.59"/>
    <n v="1.359"/>
    <n v="14.949"/>
    <n v="0.09"/>
    <n v="1.2230999999999999"/>
    <s v="F"/>
    <n v="6"/>
    <n v="17"/>
    <n v="17"/>
    <n v="15.5"/>
  </r>
  <r>
    <x v="1"/>
    <x v="5"/>
    <s v="38626A"/>
    <n v="10"/>
    <x v="1"/>
    <x v="0"/>
    <n v="97.61"/>
    <n v="9.761000000000001"/>
    <n v="107.371"/>
    <n v="0.26"/>
    <n v="25.378600000000002"/>
    <s v="I"/>
    <n v="9"/>
    <n v="4"/>
    <n v="4"/>
    <n v="8"/>
  </r>
  <r>
    <x v="1"/>
    <x v="5"/>
    <s v="386881"/>
    <n v="16"/>
    <x v="2"/>
    <x v="0"/>
    <n v="26.09"/>
    <n v="2.609"/>
    <n v="28.698999999999998"/>
    <n v="0.25"/>
    <n v="6.5225"/>
    <s v="G"/>
    <n v="4"/>
    <n v="17"/>
    <n v="17"/>
    <n v="15.5"/>
  </r>
  <r>
    <x v="1"/>
    <x v="5"/>
    <s v="387271"/>
    <n v="15"/>
    <x v="0"/>
    <x v="0"/>
    <n v="72"/>
    <n v="7.2"/>
    <n v="79.2"/>
    <n v="0.04"/>
    <n v="2.88"/>
    <s v="N"/>
    <n v="4"/>
    <n v="5"/>
    <n v="5"/>
    <n v="9"/>
  </r>
  <r>
    <x v="1"/>
    <x v="5"/>
    <s v="387301"/>
    <n v="15"/>
    <x v="0"/>
    <x v="0"/>
    <n v="46.15"/>
    <n v="4.6150000000000002"/>
    <n v="50.765000000000001"/>
    <n v="0.18"/>
    <n v="8.3069999999999986"/>
    <s v="B"/>
    <n v="7"/>
    <n v="14"/>
    <n v="14"/>
    <n v="14"/>
  </r>
  <r>
    <x v="1"/>
    <x v="5"/>
    <s v="38756E"/>
    <n v="10"/>
    <x v="1"/>
    <x v="0"/>
    <n v="56.26"/>
    <n v="5.6260000000000003"/>
    <n v="61.885999999999996"/>
    <n v="0.26"/>
    <n v="14.627599999999999"/>
    <s v="L"/>
    <n v="8"/>
    <n v="5"/>
    <n v="5"/>
    <n v="9"/>
  </r>
  <r>
    <x v="1"/>
    <x v="5"/>
    <s v="388141"/>
    <n v="10"/>
    <x v="1"/>
    <x v="0"/>
    <n v="41.99"/>
    <n v="4.1990000000000007"/>
    <n v="46.189"/>
    <n v="0.03"/>
    <n v="1.2597"/>
    <s v="L"/>
    <n v="3"/>
    <n v="5"/>
    <n v="5"/>
    <n v="9"/>
  </r>
  <r>
    <x v="1"/>
    <x v="5"/>
    <s v="389030"/>
    <n v="15"/>
    <x v="0"/>
    <x v="0"/>
    <n v="17.61"/>
    <n v="1.7610000000000001"/>
    <n v="19.370999999999999"/>
    <n v="0.16"/>
    <n v="2.8176000000000001"/>
    <s v="G"/>
    <n v="2"/>
    <n v="15"/>
    <n v="15"/>
    <n v="14.5"/>
  </r>
  <r>
    <x v="1"/>
    <x v="5"/>
    <s v="389410"/>
    <n v="16"/>
    <x v="2"/>
    <x v="0"/>
    <n v="92.86"/>
    <n v="9.2859999999999996"/>
    <n v="102.146"/>
    <n v="0.2"/>
    <n v="18.571999999999999"/>
    <s v="A"/>
    <n v="3"/>
    <n v="12"/>
    <n v="12"/>
    <n v="13"/>
  </r>
  <r>
    <x v="1"/>
    <x v="5"/>
    <s v="391580"/>
    <n v="15"/>
    <x v="0"/>
    <x v="0"/>
    <n v="91.12"/>
    <n v="9.1120000000000001"/>
    <n v="100.232"/>
    <n v="0.05"/>
    <n v="4.556"/>
    <s v="A"/>
    <n v="6"/>
    <n v="14"/>
    <n v="14"/>
    <n v="14"/>
  </r>
  <r>
    <x v="1"/>
    <x v="5"/>
    <s v="39161D"/>
    <n v="16"/>
    <x v="2"/>
    <x v="0"/>
    <n v="77.59"/>
    <n v="7.7590000000000003"/>
    <n v="85.349000000000004"/>
    <n v="0.38"/>
    <n v="29.484200000000001"/>
    <s v="Q"/>
    <n v="6"/>
    <n v="2"/>
    <n v="2"/>
    <n v="6"/>
  </r>
  <r>
    <x v="1"/>
    <x v="6"/>
    <s v="39203B"/>
    <n v="16"/>
    <x v="2"/>
    <x v="0"/>
    <n v="19.420000000000002"/>
    <n v="1.9420000000000002"/>
    <n v="21.362000000000002"/>
    <n v="0.08"/>
    <n v="1.5536000000000001"/>
    <s v="F"/>
    <n v="4"/>
    <n v="8"/>
    <n v="8"/>
    <n v="11"/>
  </r>
  <r>
    <x v="1"/>
    <x v="6"/>
    <s v="3933A"/>
    <n v="15"/>
    <x v="0"/>
    <x v="0"/>
    <n v="57.91"/>
    <n v="5.7910000000000004"/>
    <n v="63.700999999999993"/>
    <n v="0.2"/>
    <n v="11.582000000000001"/>
    <s v="A"/>
    <n v="6"/>
    <n v="14"/>
    <n v="14"/>
    <n v="14"/>
  </r>
  <r>
    <x v="1"/>
    <x v="6"/>
    <s v="39371"/>
    <n v="16"/>
    <x v="2"/>
    <x v="0"/>
    <n v="94.97"/>
    <n v="9.4969999999999999"/>
    <n v="104.467"/>
    <n v="0.06"/>
    <n v="5.6981999999999999"/>
    <s v="I"/>
    <n v="2"/>
    <n v="4"/>
    <n v="4"/>
    <n v="8"/>
  </r>
  <r>
    <x v="1"/>
    <x v="6"/>
    <s v="394601"/>
    <n v="15"/>
    <x v="0"/>
    <x v="0"/>
    <n v="38.369999999999997"/>
    <n v="3.8369999999999997"/>
    <n v="42.206999999999994"/>
    <n v="0.22"/>
    <n v="8.4413999999999998"/>
    <s v="F"/>
    <n v="10"/>
    <n v="17"/>
    <n v="17"/>
    <n v="15.5"/>
  </r>
  <r>
    <x v="1"/>
    <x v="6"/>
    <s v="394840"/>
    <n v="16"/>
    <x v="2"/>
    <x v="0"/>
    <n v="17.149999999999999"/>
    <n v="1.7149999999999999"/>
    <n v="18.864999999999998"/>
    <n v="0.31"/>
    <n v="5.3164999999999996"/>
    <s v="M"/>
    <n v="2"/>
    <n v="6"/>
    <n v="6"/>
    <n v="10"/>
  </r>
  <r>
    <x v="1"/>
    <x v="6"/>
    <s v="395820"/>
    <n v="10"/>
    <x v="1"/>
    <x v="0"/>
    <n v="37.36"/>
    <n v="3.7360000000000002"/>
    <n v="41.095999999999997"/>
    <n v="0.37"/>
    <n v="13.8232"/>
    <s v="G"/>
    <n v="2"/>
    <n v="15"/>
    <n v="15"/>
    <n v="14.5"/>
  </r>
  <r>
    <x v="1"/>
    <x v="6"/>
    <s v="3964E"/>
    <n v="10"/>
    <x v="1"/>
    <x v="0"/>
    <n v="89.21"/>
    <n v="8.9209999999999994"/>
    <n v="98.131"/>
    <n v="0.23"/>
    <n v="20.5183"/>
    <s v="E"/>
    <n v="3"/>
    <n v="9"/>
    <n v="9"/>
    <n v="11.5"/>
  </r>
  <r>
    <x v="1"/>
    <x v="6"/>
    <s v="39834E"/>
    <n v="15"/>
    <x v="0"/>
    <x v="0"/>
    <n v="85.35"/>
    <n v="8.5350000000000001"/>
    <n v="93.884999999999991"/>
    <n v="0.06"/>
    <n v="5.1209999999999996"/>
    <s v="G"/>
    <n v="1"/>
    <n v="3"/>
    <n v="3"/>
    <n v="7"/>
  </r>
  <r>
    <x v="1"/>
    <x v="6"/>
    <s v="39921B"/>
    <n v="15"/>
    <x v="0"/>
    <x v="0"/>
    <n v="56.89"/>
    <n v="5.6890000000000001"/>
    <n v="62.579000000000001"/>
    <n v="0.11"/>
    <n v="6.2579000000000002"/>
    <s v="G"/>
    <n v="7"/>
    <n v="3"/>
    <n v="3"/>
    <n v="7"/>
  </r>
  <r>
    <x v="1"/>
    <x v="6"/>
    <s v="40028D"/>
    <n v="16"/>
    <x v="2"/>
    <x v="0"/>
    <n v="80.489999999999995"/>
    <n v="8.0489999999999995"/>
    <n v="88.538999999999987"/>
    <n v="0.11"/>
    <n v="8.8538999999999994"/>
    <s v="D"/>
    <n v="10"/>
    <n v="15"/>
    <n v="15"/>
    <n v="14.5"/>
  </r>
  <r>
    <x v="1"/>
    <x v="6"/>
    <s v="40033A"/>
    <n v="16"/>
    <x v="2"/>
    <x v="0"/>
    <n v="10.98"/>
    <n v="1.0980000000000001"/>
    <n v="12.078000000000001"/>
    <n v="0.15"/>
    <n v="1.647"/>
    <s v="N"/>
    <n v="9"/>
    <n v="4"/>
    <n v="4"/>
    <n v="8"/>
  </r>
  <r>
    <x v="1"/>
    <x v="6"/>
    <s v="400610"/>
    <n v="10"/>
    <x v="1"/>
    <x v="0"/>
    <n v="82.84"/>
    <n v="8.2840000000000007"/>
    <n v="91.124000000000009"/>
    <n v="0.28000000000000003"/>
    <n v="23.195200000000003"/>
    <s v="L"/>
    <n v="6"/>
    <n v="5"/>
    <n v="5"/>
    <n v="9"/>
  </r>
  <r>
    <x v="1"/>
    <x v="6"/>
    <s v="40064B"/>
    <n v="15"/>
    <x v="0"/>
    <x v="0"/>
    <n v="34.35"/>
    <n v="3.4350000000000005"/>
    <n v="37.785000000000004"/>
    <n v="0.05"/>
    <n v="1.7175000000000002"/>
    <s v="F"/>
    <n v="3"/>
    <n v="9"/>
    <n v="9"/>
    <n v="11.5"/>
  </r>
  <r>
    <x v="1"/>
    <x v="6"/>
    <s v="40187E"/>
    <n v="10"/>
    <x v="1"/>
    <x v="0"/>
    <n v="31.73"/>
    <n v="3.173"/>
    <n v="34.902999999999999"/>
    <n v="0.18"/>
    <n v="5.7114000000000003"/>
    <s v="O"/>
    <n v="1"/>
    <n v="1"/>
    <n v="1"/>
    <n v="3"/>
  </r>
  <r>
    <x v="1"/>
    <x v="6"/>
    <s v="40231A"/>
    <n v="10"/>
    <x v="1"/>
    <x v="0"/>
    <n v="36.21"/>
    <n v="3.6210000000000004"/>
    <n v="39.831000000000003"/>
    <n v="0.23"/>
    <n v="8.3283000000000005"/>
    <s v="D"/>
    <n v="7"/>
    <n v="5"/>
    <n v="5"/>
    <n v="9"/>
  </r>
  <r>
    <x v="1"/>
    <x v="6"/>
    <s v="402361"/>
    <n v="15"/>
    <x v="0"/>
    <x v="0"/>
    <n v="84.04"/>
    <n v="8.4040000000000017"/>
    <n v="92.444000000000003"/>
    <n v="0.06"/>
    <n v="5.0423999999999998"/>
    <s v="D"/>
    <n v="4"/>
    <n v="14"/>
    <n v="14"/>
    <n v="14"/>
  </r>
  <r>
    <x v="1"/>
    <x v="6"/>
    <s v="40267A"/>
    <n v="10"/>
    <x v="1"/>
    <x v="0"/>
    <n v="85.05"/>
    <n v="8.5050000000000008"/>
    <n v="93.554999999999993"/>
    <n v="0.19"/>
    <n v="16.159500000000001"/>
    <s v="F"/>
    <n v="2"/>
    <n v="14"/>
    <n v="14"/>
    <n v="14"/>
  </r>
  <r>
    <x v="1"/>
    <x v="6"/>
    <s v="403620"/>
    <n v="10"/>
    <x v="1"/>
    <x v="0"/>
    <n v="23.68"/>
    <n v="2.3679999999999999"/>
    <n v="26.047999999999998"/>
    <n v="0.13"/>
    <n v="3.0784000000000002"/>
    <s v="L"/>
    <n v="6"/>
    <n v="5"/>
    <n v="5"/>
    <n v="9"/>
  </r>
  <r>
    <x v="1"/>
    <x v="6"/>
    <s v="403710"/>
    <n v="10"/>
    <x v="1"/>
    <x v="0"/>
    <n v="39.700000000000003"/>
    <n v="3.9700000000000006"/>
    <n v="43.67"/>
    <n v="0.01"/>
    <n v="0.39700000000000002"/>
    <s v="H"/>
    <n v="1"/>
    <n v="7"/>
    <n v="7"/>
    <n v="10.5"/>
  </r>
  <r>
    <x v="1"/>
    <x v="6"/>
    <s v="4049A"/>
    <n v="16"/>
    <x v="2"/>
    <x v="0"/>
    <n v="80.650000000000006"/>
    <n v="8.0650000000000013"/>
    <n v="88.715000000000003"/>
    <n v="0.28999999999999998"/>
    <n v="23.388500000000001"/>
    <s v="A"/>
    <n v="10"/>
    <n v="20"/>
    <n v="20"/>
    <n v="17"/>
  </r>
  <r>
    <x v="1"/>
    <x v="6"/>
    <s v="405651"/>
    <n v="10"/>
    <x v="1"/>
    <x v="0"/>
    <n v="31.57"/>
    <n v="3.157"/>
    <n v="34.727000000000004"/>
    <n v="0.21"/>
    <n v="6.6296999999999997"/>
    <s v="I"/>
    <n v="5"/>
    <n v="2"/>
    <n v="2"/>
    <n v="6"/>
  </r>
  <r>
    <x v="1"/>
    <x v="6"/>
    <s v="406490"/>
    <n v="10"/>
    <x v="1"/>
    <x v="0"/>
    <n v="52.17"/>
    <n v="5.2170000000000005"/>
    <n v="57.387"/>
    <n v="0.19"/>
    <n v="9.9123000000000001"/>
    <s v="P"/>
    <n v="4"/>
    <n v="2"/>
    <n v="2"/>
    <n v="6"/>
  </r>
  <r>
    <x v="1"/>
    <x v="6"/>
    <s v="40702D"/>
    <n v="15"/>
    <x v="0"/>
    <x v="0"/>
    <n v="19.600000000000001"/>
    <n v="1.9600000000000002"/>
    <n v="21.560000000000002"/>
    <n v="0.27"/>
    <n v="5.2920000000000007"/>
    <s v="O"/>
    <n v="6"/>
    <n v="3"/>
    <n v="3"/>
    <n v="7"/>
  </r>
  <r>
    <x v="1"/>
    <x v="6"/>
    <s v="40790A"/>
    <n v="10"/>
    <x v="1"/>
    <x v="0"/>
    <n v="65.900000000000006"/>
    <n v="6.5900000000000007"/>
    <n v="72.490000000000009"/>
    <n v="7.0000000000000007E-2"/>
    <n v="4.6130000000000004"/>
    <s v="Q"/>
    <n v="5"/>
    <n v="1"/>
    <n v="1"/>
    <n v="3"/>
  </r>
  <r>
    <x v="1"/>
    <x v="6"/>
    <s v="40876D"/>
    <n v="10"/>
    <x v="1"/>
    <x v="0"/>
    <n v="65.010000000000005"/>
    <n v="6.5010000000000012"/>
    <n v="71.51100000000001"/>
    <n v="0.34"/>
    <n v="22.103400000000004"/>
    <s v="H"/>
    <n v="7"/>
    <n v="15"/>
    <n v="15"/>
    <n v="14.5"/>
  </r>
  <r>
    <x v="1"/>
    <x v="6"/>
    <s v="40914A"/>
    <n v="10"/>
    <x v="1"/>
    <x v="0"/>
    <n v="19.91"/>
    <n v="1.9910000000000001"/>
    <n v="21.901"/>
    <n v="0.09"/>
    <n v="1.7919"/>
    <s v="G"/>
    <n v="9"/>
    <n v="9"/>
    <n v="9"/>
    <n v="11.5"/>
  </r>
  <r>
    <x v="1"/>
    <x v="6"/>
    <s v="409161"/>
    <n v="16"/>
    <x v="2"/>
    <x v="0"/>
    <n v="32.51"/>
    <n v="3.2509999999999999"/>
    <n v="35.760999999999996"/>
    <n v="0.08"/>
    <n v="2.6008"/>
    <s v="G"/>
    <n v="6"/>
    <n v="11"/>
    <n v="11"/>
    <n v="12.5"/>
  </r>
  <r>
    <x v="1"/>
    <x v="7"/>
    <s v="40973B"/>
    <n v="15"/>
    <x v="0"/>
    <x v="0"/>
    <n v="99.42"/>
    <n v="9.9420000000000002"/>
    <n v="109.36199999999999"/>
    <n v="0.28999999999999998"/>
    <n v="28.831799999999998"/>
    <s v="P"/>
    <n v="2"/>
    <n v="3"/>
    <n v="3"/>
    <n v="7"/>
  </r>
  <r>
    <x v="1"/>
    <x v="7"/>
    <s v="41046D"/>
    <n v="16"/>
    <x v="2"/>
    <x v="0"/>
    <n v="26.66"/>
    <n v="2.6660000000000004"/>
    <n v="29.326000000000001"/>
    <n v="0.1"/>
    <n v="2.6660000000000004"/>
    <s v="C"/>
    <n v="9"/>
    <n v="8"/>
    <n v="8"/>
    <n v="11"/>
  </r>
  <r>
    <x v="1"/>
    <x v="7"/>
    <s v="41132D"/>
    <n v="16"/>
    <x v="2"/>
    <x v="0"/>
    <n v="73.489999999999995"/>
    <n v="7.3490000000000002"/>
    <n v="80.838999999999999"/>
    <n v="0.32"/>
    <n v="23.5168"/>
    <s v="D"/>
    <n v="2"/>
    <n v="18"/>
    <n v="18"/>
    <n v="16"/>
  </r>
  <r>
    <x v="1"/>
    <x v="7"/>
    <s v="41146B"/>
    <n v="15"/>
    <x v="0"/>
    <x v="0"/>
    <n v="81.760000000000005"/>
    <n v="8.1760000000000002"/>
    <n v="89.936000000000007"/>
    <n v="0.38"/>
    <n v="31.068800000000003"/>
    <s v="I"/>
    <n v="7"/>
    <n v="1"/>
    <n v="1"/>
    <n v="3"/>
  </r>
  <r>
    <x v="1"/>
    <x v="7"/>
    <s v="411581"/>
    <n v="15"/>
    <x v="0"/>
    <x v="0"/>
    <n v="12.83"/>
    <n v="1.2830000000000001"/>
    <n v="14.113"/>
    <n v="0.37"/>
    <n v="4.7470999999999997"/>
    <s v="H"/>
    <n v="9"/>
    <n v="8"/>
    <n v="8"/>
    <n v="11"/>
  </r>
  <r>
    <x v="1"/>
    <x v="7"/>
    <s v="41237B"/>
    <n v="16"/>
    <x v="2"/>
    <x v="0"/>
    <n v="81.069999999999993"/>
    <n v="8.1069999999999993"/>
    <n v="89.176999999999992"/>
    <n v="0.2"/>
    <n v="16.213999999999999"/>
    <s v="N"/>
    <n v="6"/>
    <n v="3"/>
    <n v="3"/>
    <n v="7"/>
  </r>
  <r>
    <x v="1"/>
    <x v="7"/>
    <s v="4159B"/>
    <n v="10"/>
    <x v="1"/>
    <x v="0"/>
    <n v="61.37"/>
    <n v="6.1370000000000005"/>
    <n v="67.507000000000005"/>
    <n v="0.3"/>
    <n v="18.410999999999998"/>
    <s v="O"/>
    <n v="3"/>
    <n v="3"/>
    <n v="3"/>
    <n v="7"/>
  </r>
  <r>
    <x v="1"/>
    <x v="7"/>
    <s v="416330"/>
    <n v="15"/>
    <x v="0"/>
    <x v="0"/>
    <n v="93.46"/>
    <n v="9.3460000000000001"/>
    <n v="102.806"/>
    <n v="0.15"/>
    <n v="14.018999999999998"/>
    <s v="E"/>
    <n v="4"/>
    <n v="6"/>
    <n v="6"/>
    <n v="10"/>
  </r>
  <r>
    <x v="1"/>
    <x v="7"/>
    <s v="416420"/>
    <n v="16"/>
    <x v="2"/>
    <x v="0"/>
    <n v="68.38"/>
    <n v="6.8380000000000001"/>
    <n v="75.217999999999989"/>
    <n v="0.28000000000000003"/>
    <n v="19.1464"/>
    <s v="A"/>
    <n v="3"/>
    <n v="12"/>
    <n v="12"/>
    <n v="13"/>
  </r>
  <r>
    <x v="1"/>
    <x v="7"/>
    <s v="41664A"/>
    <n v="16"/>
    <x v="2"/>
    <x v="0"/>
    <n v="15.29"/>
    <n v="1.5289999999999999"/>
    <n v="16.818999999999999"/>
    <n v="0.39"/>
    <n v="5.9630999999999998"/>
    <s v="B"/>
    <n v="4"/>
    <n v="5"/>
    <n v="5"/>
    <n v="9"/>
  </r>
  <r>
    <x v="1"/>
    <x v="7"/>
    <s v="417380"/>
    <n v="10"/>
    <x v="1"/>
    <x v="0"/>
    <n v="86.58"/>
    <n v="8.6579999999999995"/>
    <n v="95.238"/>
    <n v="0.08"/>
    <n v="6.9264000000000001"/>
    <s v="C"/>
    <n v="1"/>
    <n v="18"/>
    <n v="18"/>
    <n v="16"/>
  </r>
  <r>
    <x v="1"/>
    <x v="7"/>
    <s v="41745D"/>
    <n v="10"/>
    <x v="1"/>
    <x v="0"/>
    <n v="63.18"/>
    <n v="6.3180000000000005"/>
    <n v="69.498000000000005"/>
    <n v="0.06"/>
    <n v="3.7907999999999999"/>
    <s v="M"/>
    <n v="3"/>
    <n v="4"/>
    <n v="4"/>
    <n v="8"/>
  </r>
  <r>
    <x v="1"/>
    <x v="7"/>
    <s v="41746E"/>
    <n v="15"/>
    <x v="0"/>
    <x v="0"/>
    <n v="37.549999999999997"/>
    <n v="3.7549999999999999"/>
    <n v="41.305"/>
    <n v="0.19"/>
    <n v="7.1344999999999992"/>
    <s v="H"/>
    <n v="5"/>
    <n v="6"/>
    <n v="6"/>
    <n v="10"/>
  </r>
  <r>
    <x v="1"/>
    <x v="7"/>
    <s v="41776A"/>
    <n v="16"/>
    <x v="2"/>
    <x v="0"/>
    <n v="36.07"/>
    <n v="3.6070000000000002"/>
    <n v="39.677"/>
    <n v="0.27"/>
    <n v="9.738900000000001"/>
    <s v="E"/>
    <n v="9"/>
    <n v="17"/>
    <n v="17"/>
    <n v="15.5"/>
  </r>
  <r>
    <x v="1"/>
    <x v="7"/>
    <s v="42010B"/>
    <n v="16"/>
    <x v="2"/>
    <x v="0"/>
    <n v="54.49"/>
    <n v="5.4490000000000007"/>
    <n v="59.939"/>
    <n v="0.27"/>
    <n v="14.712300000000001"/>
    <s v="G"/>
    <n v="8"/>
    <n v="2"/>
    <n v="2"/>
    <n v="6"/>
  </r>
  <r>
    <x v="1"/>
    <x v="7"/>
    <s v="42363B"/>
    <n v="10"/>
    <x v="1"/>
    <x v="0"/>
    <n v="71.5"/>
    <n v="7.15"/>
    <n v="78.650000000000006"/>
    <n v="0.36"/>
    <n v="25.74"/>
    <s v="E"/>
    <n v="9"/>
    <n v="17"/>
    <n v="17"/>
    <n v="15.5"/>
  </r>
  <r>
    <x v="1"/>
    <x v="7"/>
    <s v="42399D"/>
    <n v="15"/>
    <x v="0"/>
    <x v="0"/>
    <n v="54.28"/>
    <n v="5.4280000000000008"/>
    <n v="59.707999999999998"/>
    <n v="0.23"/>
    <n v="12.484400000000001"/>
    <s v="M"/>
    <n v="5"/>
    <n v="2"/>
    <n v="2"/>
    <n v="6"/>
  </r>
  <r>
    <x v="1"/>
    <x v="7"/>
    <s v="424581"/>
    <n v="16"/>
    <x v="2"/>
    <x v="0"/>
    <n v="11.49"/>
    <n v="1.149"/>
    <n v="12.638999999999999"/>
    <n v="0.23"/>
    <n v="2.6427"/>
    <s v="A"/>
    <n v="4"/>
    <n v="22"/>
    <n v="22"/>
    <n v="18"/>
  </r>
  <r>
    <x v="1"/>
    <x v="7"/>
    <s v="425491"/>
    <n v="16"/>
    <x v="2"/>
    <x v="0"/>
    <n v="3.39"/>
    <n v="0.33900000000000002"/>
    <n v="3.7290000000000001"/>
    <n v="0.32"/>
    <n v="1.0848"/>
    <s v="N"/>
    <n v="4"/>
    <n v="5"/>
    <n v="5"/>
    <n v="9"/>
  </r>
  <r>
    <x v="1"/>
    <x v="7"/>
    <s v="426401"/>
    <n v="15"/>
    <x v="0"/>
    <x v="0"/>
    <n v="32.83"/>
    <n v="3.2829999999999999"/>
    <n v="36.113"/>
    <n v="0.15"/>
    <n v="4.9244999999999992"/>
    <s v="C"/>
    <n v="6"/>
    <n v="6"/>
    <n v="6"/>
    <n v="10"/>
  </r>
  <r>
    <x v="1"/>
    <x v="7"/>
    <s v="427381"/>
    <n v="15"/>
    <x v="0"/>
    <x v="0"/>
    <n v="51.32"/>
    <n v="5.1320000000000006"/>
    <n v="56.451999999999998"/>
    <n v="0.03"/>
    <n v="1.5395999999999999"/>
    <s v="N"/>
    <n v="1"/>
    <n v="2"/>
    <n v="2"/>
    <n v="6"/>
  </r>
  <r>
    <x v="1"/>
    <x v="8"/>
    <s v="42775E"/>
    <n v="10"/>
    <x v="1"/>
    <x v="0"/>
    <n v="68.180000000000007"/>
    <n v="6.8180000000000014"/>
    <n v="74.998000000000005"/>
    <n v="0.12"/>
    <n v="8.1816000000000013"/>
    <s v="N"/>
    <n v="9"/>
    <n v="4"/>
    <n v="4"/>
    <n v="8"/>
  </r>
  <r>
    <x v="1"/>
    <x v="8"/>
    <s v="42872E"/>
    <n v="15"/>
    <x v="0"/>
    <x v="0"/>
    <n v="9.5500000000000007"/>
    <n v="0.95500000000000007"/>
    <n v="10.505000000000001"/>
    <n v="0.01"/>
    <n v="9.5500000000000015E-2"/>
    <s v="M"/>
    <n v="6"/>
    <n v="3"/>
    <n v="3"/>
    <n v="7"/>
  </r>
  <r>
    <x v="1"/>
    <x v="8"/>
    <s v="42898A"/>
    <n v="15"/>
    <x v="0"/>
    <x v="0"/>
    <n v="96.09"/>
    <n v="9.6090000000000018"/>
    <n v="105.69900000000001"/>
    <n v="0.08"/>
    <n v="7.6872000000000007"/>
    <s v="C"/>
    <n v="8"/>
    <n v="17"/>
    <n v="17"/>
    <n v="15.5"/>
  </r>
  <r>
    <x v="1"/>
    <x v="8"/>
    <s v="4294D"/>
    <n v="10"/>
    <x v="1"/>
    <x v="0"/>
    <n v="42.12"/>
    <n v="4.2119999999999997"/>
    <n v="46.331999999999994"/>
    <n v="0.18"/>
    <n v="7.581599999999999"/>
    <s v="F"/>
    <n v="3"/>
    <n v="9"/>
    <n v="9"/>
    <n v="11.5"/>
  </r>
  <r>
    <x v="1"/>
    <x v="8"/>
    <s v="43012D"/>
    <n v="10"/>
    <x v="1"/>
    <x v="0"/>
    <n v="10.76"/>
    <n v="1.0760000000000001"/>
    <n v="11.836"/>
    <n v="0.1"/>
    <n v="1.0760000000000001"/>
    <s v="G"/>
    <n v="4"/>
    <n v="17"/>
    <n v="17"/>
    <n v="15.5"/>
  </r>
  <r>
    <x v="1"/>
    <x v="8"/>
    <s v="43022D"/>
    <n v="16"/>
    <x v="2"/>
    <x v="0"/>
    <n v="40.659999999999997"/>
    <n v="4.0659999999999998"/>
    <n v="44.725999999999999"/>
    <n v="0.3"/>
    <n v="12.197999999999999"/>
    <s v="D"/>
    <n v="5"/>
    <n v="14"/>
    <n v="14"/>
    <n v="14"/>
  </r>
  <r>
    <x v="1"/>
    <x v="8"/>
    <s v="430310"/>
    <n v="15"/>
    <x v="0"/>
    <x v="0"/>
    <n v="93.41"/>
    <n v="9.3409999999999993"/>
    <n v="102.75099999999999"/>
    <n v="0.11"/>
    <n v="10.2751"/>
    <s v="H"/>
    <n v="8"/>
    <n v="6"/>
    <n v="6"/>
    <n v="10"/>
  </r>
  <r>
    <x v="1"/>
    <x v="8"/>
    <s v="431270"/>
    <n v="16"/>
    <x v="2"/>
    <x v="0"/>
    <n v="35.46"/>
    <n v="3.5460000000000003"/>
    <n v="39.006"/>
    <n v="0.35"/>
    <n v="12.411"/>
    <s v="Q"/>
    <n v="9"/>
    <n v="2"/>
    <n v="2"/>
    <n v="6"/>
  </r>
  <r>
    <x v="1"/>
    <x v="8"/>
    <s v="433351"/>
    <n v="15"/>
    <x v="0"/>
    <x v="0"/>
    <n v="54.24"/>
    <n v="5.4240000000000004"/>
    <n v="59.664000000000001"/>
    <n v="0.27"/>
    <n v="14.644800000000002"/>
    <s v="B"/>
    <n v="3"/>
    <n v="17"/>
    <n v="17"/>
    <n v="15.5"/>
  </r>
  <r>
    <x v="1"/>
    <x v="8"/>
    <s v="43376E"/>
    <n v="15"/>
    <x v="0"/>
    <x v="0"/>
    <n v="2.73"/>
    <n v="0.27300000000000002"/>
    <n v="3.0030000000000001"/>
    <n v="0.28000000000000003"/>
    <n v="0.76440000000000008"/>
    <s v="M"/>
    <n v="8"/>
    <n v="5"/>
    <n v="5"/>
    <n v="9"/>
  </r>
  <r>
    <x v="1"/>
    <x v="8"/>
    <s v="43500B"/>
    <n v="16"/>
    <x v="2"/>
    <x v="0"/>
    <n v="99.7"/>
    <n v="9.9700000000000006"/>
    <n v="109.67"/>
    <n v="0.32"/>
    <n v="31.904"/>
    <s v="C"/>
    <n v="10"/>
    <n v="18"/>
    <n v="18"/>
    <n v="16"/>
  </r>
  <r>
    <x v="1"/>
    <x v="8"/>
    <s v="435140"/>
    <n v="15"/>
    <x v="0"/>
    <x v="0"/>
    <n v="85.09"/>
    <n v="8.5090000000000003"/>
    <n v="93.599000000000004"/>
    <n v="0.05"/>
    <n v="4.2545000000000002"/>
    <s v="L"/>
    <n v="4"/>
    <n v="1"/>
    <n v="1"/>
    <n v="3"/>
  </r>
  <r>
    <x v="1"/>
    <x v="8"/>
    <s v="43664A"/>
    <n v="16"/>
    <x v="2"/>
    <x v="0"/>
    <n v="35.880000000000003"/>
    <n v="3.5880000000000005"/>
    <n v="39.468000000000004"/>
    <n v="0.27"/>
    <n v="9.6876000000000015"/>
    <s v="H"/>
    <n v="2"/>
    <n v="11"/>
    <n v="11"/>
    <n v="12.5"/>
  </r>
  <r>
    <x v="1"/>
    <x v="8"/>
    <s v="43827D"/>
    <n v="10"/>
    <x v="1"/>
    <x v="0"/>
    <n v="14.2"/>
    <n v="1.42"/>
    <n v="15.62"/>
    <n v="0.38"/>
    <n v="5.3959999999999999"/>
    <s v="M"/>
    <n v="5"/>
    <n v="2"/>
    <n v="2"/>
    <n v="6"/>
  </r>
  <r>
    <x v="1"/>
    <x v="8"/>
    <s v="43861B"/>
    <n v="15"/>
    <x v="0"/>
    <x v="0"/>
    <n v="49.67"/>
    <n v="4.9670000000000005"/>
    <n v="54.637"/>
    <n v="0.27"/>
    <n v="13.410900000000002"/>
    <s v="A"/>
    <n v="8"/>
    <n v="2"/>
    <n v="2"/>
    <n v="6"/>
  </r>
  <r>
    <x v="1"/>
    <x v="8"/>
    <s v="439020"/>
    <n v="16"/>
    <x v="2"/>
    <x v="0"/>
    <n v="23.34"/>
    <n v="2.3340000000000001"/>
    <n v="25.673999999999999"/>
    <n v="0.06"/>
    <n v="1.4003999999999999"/>
    <s v="C"/>
    <n v="1"/>
    <n v="18"/>
    <n v="18"/>
    <n v="16"/>
  </r>
  <r>
    <x v="1"/>
    <x v="8"/>
    <s v="43908A"/>
    <n v="10"/>
    <x v="1"/>
    <x v="0"/>
    <n v="53.3"/>
    <n v="5.33"/>
    <n v="58.629999999999995"/>
    <n v="0.34"/>
    <n v="18.122"/>
    <s v="P"/>
    <n v="8"/>
    <n v="1"/>
    <n v="1"/>
    <n v="3"/>
  </r>
  <r>
    <x v="1"/>
    <x v="8"/>
    <s v="43925D"/>
    <n v="16"/>
    <x v="2"/>
    <x v="0"/>
    <n v="2.4900000000000002"/>
    <n v="0.24900000000000003"/>
    <n v="2.7390000000000003"/>
    <n v="0.13"/>
    <n v="0.32370000000000004"/>
    <s v="G"/>
    <n v="2"/>
    <n v="15"/>
    <n v="15"/>
    <n v="14.5"/>
  </r>
  <r>
    <x v="1"/>
    <x v="8"/>
    <s v="43945D"/>
    <n v="16"/>
    <x v="2"/>
    <x v="0"/>
    <n v="68.540000000000006"/>
    <n v="6.854000000000001"/>
    <n v="75.394000000000005"/>
    <n v="0.13"/>
    <n v="8.9102000000000015"/>
    <s v="F"/>
    <n v="2"/>
    <n v="14"/>
    <n v="14"/>
    <n v="14"/>
  </r>
  <r>
    <x v="1"/>
    <x v="8"/>
    <s v="4404D"/>
    <n v="16"/>
    <x v="2"/>
    <x v="0"/>
    <n v="5.25"/>
    <n v="0.52500000000000002"/>
    <n v="5.7750000000000004"/>
    <n v="0.2"/>
    <n v="1.05"/>
    <s v="C"/>
    <n v="8"/>
    <n v="17"/>
    <n v="17"/>
    <n v="15.5"/>
  </r>
  <r>
    <x v="1"/>
    <x v="8"/>
    <s v="44098D"/>
    <n v="15"/>
    <x v="0"/>
    <x v="0"/>
    <n v="58.48"/>
    <n v="5.8479999999999999"/>
    <n v="64.328000000000003"/>
    <n v="0.33"/>
    <n v="19.298400000000001"/>
    <s v="Q"/>
    <n v="5"/>
    <n v="1"/>
    <n v="1"/>
    <n v="3"/>
  </r>
  <r>
    <x v="1"/>
    <x v="8"/>
    <s v="44182B"/>
    <n v="10"/>
    <x v="1"/>
    <x v="0"/>
    <n v="52.22"/>
    <n v="5.2220000000000004"/>
    <n v="57.442"/>
    <n v="0.24"/>
    <n v="12.5328"/>
    <s v="A"/>
    <n v="3"/>
    <n v="12"/>
    <n v="12"/>
    <n v="13"/>
  </r>
  <r>
    <x v="2"/>
    <x v="0"/>
    <s v="44255A"/>
    <n v="10"/>
    <x v="1"/>
    <x v="0"/>
    <n v="6.62"/>
    <n v="0.66200000000000003"/>
    <n v="7.282"/>
    <n v="0.15"/>
    <n v="0.99299999999999999"/>
    <s v="O"/>
    <n v="3"/>
    <n v="3"/>
    <n v="3"/>
    <n v="7"/>
  </r>
  <r>
    <x v="2"/>
    <x v="0"/>
    <s v="44278D"/>
    <n v="10"/>
    <x v="1"/>
    <x v="0"/>
    <n v="82.06"/>
    <n v="8.2060000000000013"/>
    <n v="90.266000000000005"/>
    <n v="0.24"/>
    <n v="19.694399999999998"/>
    <s v="M"/>
    <n v="8"/>
    <n v="5"/>
    <n v="5"/>
    <n v="9"/>
  </r>
  <r>
    <x v="2"/>
    <x v="0"/>
    <s v="44329D"/>
    <n v="16"/>
    <x v="2"/>
    <x v="0"/>
    <n v="73.75"/>
    <n v="7.375"/>
    <n v="81.125"/>
    <n v="0.01"/>
    <n v="0.73750000000000004"/>
    <s v="N"/>
    <n v="2"/>
    <n v="1"/>
    <n v="1"/>
    <n v="3"/>
  </r>
  <r>
    <x v="2"/>
    <x v="0"/>
    <s v="44386A"/>
    <n v="10"/>
    <x v="1"/>
    <x v="0"/>
    <n v="48.19"/>
    <n v="4.819"/>
    <n v="53.009"/>
    <n v="0.05"/>
    <n v="2.4095"/>
    <s v="B"/>
    <n v="7"/>
    <n v="14"/>
    <n v="14"/>
    <n v="14"/>
  </r>
  <r>
    <x v="2"/>
    <x v="0"/>
    <s v="44491E"/>
    <n v="10"/>
    <x v="1"/>
    <x v="0"/>
    <n v="26.1"/>
    <n v="2.6100000000000003"/>
    <n v="28.71"/>
    <n v="0.35"/>
    <n v="9.1349999999999998"/>
    <s v="D"/>
    <n v="2"/>
    <n v="18"/>
    <n v="18"/>
    <n v="16"/>
  </r>
  <r>
    <x v="2"/>
    <x v="0"/>
    <s v="44707D"/>
    <n v="15"/>
    <x v="0"/>
    <x v="0"/>
    <n v="16.07"/>
    <n v="1.6070000000000002"/>
    <n v="17.677"/>
    <n v="0.19"/>
    <n v="3.0533000000000001"/>
    <s v="G"/>
    <n v="2"/>
    <n v="15"/>
    <n v="15"/>
    <n v="14.5"/>
  </r>
  <r>
    <x v="2"/>
    <x v="0"/>
    <s v="448210"/>
    <n v="16"/>
    <x v="2"/>
    <x v="0"/>
    <n v="22.88"/>
    <n v="2.2879999999999998"/>
    <n v="25.167999999999999"/>
    <n v="0.35"/>
    <n v="8.0079999999999991"/>
    <s v="D"/>
    <n v="3"/>
    <n v="9"/>
    <n v="9"/>
    <n v="11.5"/>
  </r>
  <r>
    <x v="2"/>
    <x v="0"/>
    <s v="4492D"/>
    <n v="16"/>
    <x v="2"/>
    <x v="0"/>
    <n v="59.9"/>
    <n v="5.99"/>
    <n v="65.89"/>
    <n v="0.32"/>
    <n v="19.167999999999999"/>
    <s v="G"/>
    <n v="3"/>
    <n v="15"/>
    <n v="15"/>
    <n v="14.5"/>
  </r>
  <r>
    <x v="2"/>
    <x v="0"/>
    <s v="45160B"/>
    <n v="10"/>
    <x v="1"/>
    <x v="0"/>
    <n v="32.43"/>
    <n v="3.2430000000000003"/>
    <n v="35.673000000000002"/>
    <n v="0.37"/>
    <n v="11.9991"/>
    <s v="B"/>
    <n v="1"/>
    <n v="18"/>
    <n v="18"/>
    <n v="16"/>
  </r>
  <r>
    <x v="2"/>
    <x v="0"/>
    <s v="451921"/>
    <n v="15"/>
    <x v="0"/>
    <x v="0"/>
    <n v="18.05"/>
    <n v="1.8050000000000002"/>
    <n v="19.855"/>
    <n v="0.4"/>
    <n v="7.2200000000000006"/>
    <s v="D"/>
    <n v="5"/>
    <n v="14"/>
    <n v="14"/>
    <n v="14"/>
  </r>
  <r>
    <x v="2"/>
    <x v="0"/>
    <s v="45811E"/>
    <n v="15"/>
    <x v="0"/>
    <x v="0"/>
    <n v="86.36"/>
    <n v="8.636000000000001"/>
    <n v="94.995999999999995"/>
    <n v="0.19"/>
    <n v="16.4084"/>
    <s v="N"/>
    <n v="8"/>
    <n v="2"/>
    <n v="2"/>
    <n v="6"/>
  </r>
  <r>
    <x v="2"/>
    <x v="0"/>
    <s v="458590"/>
    <n v="15"/>
    <x v="0"/>
    <x v="0"/>
    <n v="30.92"/>
    <n v="3.0920000000000005"/>
    <n v="34.012"/>
    <n v="0.04"/>
    <n v="1.2368000000000001"/>
    <s v="Q"/>
    <n v="3"/>
    <n v="1"/>
    <n v="1"/>
    <n v="3"/>
  </r>
  <r>
    <x v="2"/>
    <x v="0"/>
    <s v="46024A"/>
    <n v="15"/>
    <x v="0"/>
    <x v="0"/>
    <n v="45.62"/>
    <n v="4.5620000000000003"/>
    <n v="50.181999999999995"/>
    <n v="0.12"/>
    <n v="5.4743999999999993"/>
    <s v="E"/>
    <n v="5"/>
    <n v="18"/>
    <n v="18"/>
    <n v="16"/>
  </r>
  <r>
    <x v="2"/>
    <x v="0"/>
    <s v="460880"/>
    <n v="10"/>
    <x v="1"/>
    <x v="0"/>
    <n v="88.75"/>
    <n v="8.875"/>
    <n v="97.625"/>
    <n v="0.08"/>
    <n v="7.1000000000000005"/>
    <s v="D"/>
    <n v="4"/>
    <n v="14"/>
    <n v="14"/>
    <n v="14"/>
  </r>
  <r>
    <x v="2"/>
    <x v="0"/>
    <s v="461421"/>
    <n v="16"/>
    <x v="2"/>
    <x v="0"/>
    <n v="67.599999999999994"/>
    <n v="6.76"/>
    <n v="74.36"/>
    <n v="0.28999999999999998"/>
    <n v="19.603999999999996"/>
    <s v="P"/>
    <n v="2"/>
    <n v="3"/>
    <n v="3"/>
    <n v="7"/>
  </r>
  <r>
    <x v="2"/>
    <x v="0"/>
    <s v="46207A"/>
    <n v="10"/>
    <x v="1"/>
    <x v="0"/>
    <n v="94.88"/>
    <n v="9.4879999999999995"/>
    <n v="104.36799999999999"/>
    <n v="0.17"/>
    <n v="16.1296"/>
    <s v="Q"/>
    <n v="4"/>
    <n v="1"/>
    <n v="1"/>
    <n v="3"/>
  </r>
  <r>
    <x v="2"/>
    <x v="0"/>
    <s v="462311"/>
    <n v="15"/>
    <x v="0"/>
    <x v="0"/>
    <n v="19.78"/>
    <n v="1.9780000000000002"/>
    <n v="21.758000000000003"/>
    <n v="0.27"/>
    <n v="5.3406000000000002"/>
    <s v="F"/>
    <n v="10"/>
    <n v="17"/>
    <n v="17"/>
    <n v="15.5"/>
  </r>
  <r>
    <x v="2"/>
    <x v="1"/>
    <s v="46395E"/>
    <n v="16"/>
    <x v="2"/>
    <x v="0"/>
    <n v="99.97"/>
    <n v="9.9969999999999999"/>
    <n v="109.967"/>
    <n v="0.05"/>
    <n v="4.9984999999999999"/>
    <s v="H"/>
    <n v="2"/>
    <n v="11"/>
    <n v="11"/>
    <n v="12.5"/>
  </r>
  <r>
    <x v="2"/>
    <x v="1"/>
    <s v="464041"/>
    <n v="10"/>
    <x v="1"/>
    <x v="0"/>
    <n v="6.93"/>
    <n v="0.69300000000000006"/>
    <n v="7.6229999999999993"/>
    <n v="0.28999999999999998"/>
    <n v="2.0096999999999996"/>
    <s v="H"/>
    <n v="7"/>
    <n v="15"/>
    <n v="15"/>
    <n v="14.5"/>
  </r>
  <r>
    <x v="2"/>
    <x v="1"/>
    <s v="46669D"/>
    <n v="10"/>
    <x v="1"/>
    <x v="0"/>
    <n v="87.03"/>
    <n v="8.7030000000000012"/>
    <n v="95.733000000000004"/>
    <n v="0.39"/>
    <n v="33.941700000000004"/>
    <s v="M"/>
    <n v="5"/>
    <n v="2"/>
    <n v="2"/>
    <n v="6"/>
  </r>
  <r>
    <x v="2"/>
    <x v="1"/>
    <s v="466E"/>
    <n v="10"/>
    <x v="1"/>
    <x v="0"/>
    <n v="83.09"/>
    <n v="8.3090000000000011"/>
    <n v="91.399000000000001"/>
    <n v="0.28999999999999998"/>
    <n v="24.0961"/>
    <s v="P"/>
    <n v="10"/>
    <n v="2"/>
    <n v="2"/>
    <n v="6"/>
  </r>
  <r>
    <x v="2"/>
    <x v="1"/>
    <s v="46713D"/>
    <n v="15"/>
    <x v="0"/>
    <x v="0"/>
    <n v="97.47"/>
    <n v="9.7469999999999999"/>
    <n v="107.217"/>
    <n v="0.26"/>
    <n v="25.342200000000002"/>
    <s v="I"/>
    <n v="3"/>
    <n v="2"/>
    <n v="2"/>
    <n v="6"/>
  </r>
  <r>
    <x v="2"/>
    <x v="1"/>
    <s v="46734E"/>
    <n v="10"/>
    <x v="1"/>
    <x v="0"/>
    <n v="77.22"/>
    <n v="7.7220000000000004"/>
    <n v="84.941999999999993"/>
    <n v="0.28999999999999998"/>
    <n v="22.393799999999999"/>
    <s v="C"/>
    <n v="6"/>
    <n v="6"/>
    <n v="6"/>
    <n v="10"/>
  </r>
  <r>
    <x v="2"/>
    <x v="1"/>
    <s v="46802D"/>
    <n v="15"/>
    <x v="0"/>
    <x v="0"/>
    <n v="77.489999999999995"/>
    <n v="7.7489999999999997"/>
    <n v="85.23899999999999"/>
    <n v="0.08"/>
    <n v="6.1991999999999994"/>
    <s v="E"/>
    <n v="9"/>
    <n v="17"/>
    <n v="17"/>
    <n v="15.5"/>
  </r>
  <r>
    <x v="2"/>
    <x v="1"/>
    <s v="468761"/>
    <n v="16"/>
    <x v="2"/>
    <x v="0"/>
    <n v="21.4"/>
    <n v="2.14"/>
    <n v="23.54"/>
    <n v="0.32"/>
    <n v="6.8479999999999999"/>
    <s v="I"/>
    <n v="2"/>
    <n v="4"/>
    <n v="4"/>
    <n v="8"/>
  </r>
  <r>
    <x v="2"/>
    <x v="1"/>
    <s v="468781"/>
    <n v="16"/>
    <x v="2"/>
    <x v="0"/>
    <n v="0.28999999999999998"/>
    <n v="2.8999999999999998E-2"/>
    <n v="0.31899999999999995"/>
    <n v="0.4"/>
    <n v="0.11599999999999999"/>
    <s v="Q"/>
    <n v="1"/>
    <n v="3"/>
    <n v="3"/>
    <n v="7"/>
  </r>
  <r>
    <x v="2"/>
    <x v="1"/>
    <s v="471811"/>
    <n v="15"/>
    <x v="0"/>
    <x v="0"/>
    <n v="51.23"/>
    <n v="5.1230000000000002"/>
    <n v="56.352999999999994"/>
    <n v="0.25"/>
    <n v="12.807499999999999"/>
    <s v="C"/>
    <n v="2"/>
    <n v="12"/>
    <n v="12"/>
    <n v="13"/>
  </r>
  <r>
    <x v="2"/>
    <x v="1"/>
    <s v="473041"/>
    <n v="10"/>
    <x v="1"/>
    <x v="0"/>
    <n v="89.14"/>
    <n v="8.9139999999999997"/>
    <n v="98.054000000000002"/>
    <n v="0.18"/>
    <n v="16.045200000000001"/>
    <s v="C"/>
    <n v="8"/>
    <n v="17"/>
    <n v="17"/>
    <n v="15.5"/>
  </r>
  <r>
    <x v="2"/>
    <x v="1"/>
    <s v="47323E"/>
    <n v="16"/>
    <x v="2"/>
    <x v="0"/>
    <n v="15.31"/>
    <n v="1.5310000000000001"/>
    <n v="16.841000000000001"/>
    <n v="0.11"/>
    <n v="1.6841000000000002"/>
    <s v="I"/>
    <n v="4"/>
    <n v="5"/>
    <n v="5"/>
    <n v="9"/>
  </r>
  <r>
    <x v="2"/>
    <x v="1"/>
    <s v="47437B"/>
    <n v="16"/>
    <x v="2"/>
    <x v="0"/>
    <n v="41.93"/>
    <n v="4.1930000000000005"/>
    <n v="46.122999999999998"/>
    <n v="0.12"/>
    <n v="5.0316000000000001"/>
    <s v="L"/>
    <n v="10"/>
    <n v="6"/>
    <n v="6"/>
    <n v="10"/>
  </r>
  <r>
    <x v="2"/>
    <x v="1"/>
    <s v="474830"/>
    <n v="15"/>
    <x v="0"/>
    <x v="0"/>
    <n v="65.56"/>
    <n v="6.5560000000000009"/>
    <n v="72.116"/>
    <n v="0.21"/>
    <n v="13.7676"/>
    <s v="I"/>
    <n v="5"/>
    <n v="2"/>
    <n v="2"/>
    <n v="6"/>
  </r>
  <r>
    <x v="2"/>
    <x v="1"/>
    <s v="475660"/>
    <n v="16"/>
    <x v="2"/>
    <x v="0"/>
    <n v="61.05"/>
    <n v="6.1050000000000004"/>
    <n v="67.155000000000001"/>
    <n v="0.31"/>
    <n v="18.9255"/>
    <s v="G"/>
    <n v="8"/>
    <n v="2"/>
    <n v="2"/>
    <n v="6"/>
  </r>
  <r>
    <x v="2"/>
    <x v="1"/>
    <s v="47652B"/>
    <n v="15"/>
    <x v="0"/>
    <x v="0"/>
    <n v="41.17"/>
    <n v="4.117"/>
    <n v="45.286999999999999"/>
    <n v="0.25"/>
    <n v="10.2925"/>
    <s v="E"/>
    <n v="10"/>
    <n v="15"/>
    <n v="15"/>
    <n v="14.5"/>
  </r>
  <r>
    <x v="2"/>
    <x v="1"/>
    <s v="476990"/>
    <n v="15"/>
    <x v="0"/>
    <x v="0"/>
    <n v="44.17"/>
    <n v="4.4170000000000007"/>
    <n v="48.587000000000003"/>
    <n v="0.19"/>
    <n v="8.3923000000000005"/>
    <s v="I"/>
    <n v="8"/>
    <n v="4"/>
    <n v="4"/>
    <n v="8"/>
  </r>
  <r>
    <x v="2"/>
    <x v="1"/>
    <s v="4769B"/>
    <n v="15"/>
    <x v="0"/>
    <x v="0"/>
    <n v="75.95"/>
    <n v="7.5950000000000006"/>
    <n v="83.545000000000002"/>
    <n v="0.12"/>
    <n v="9.1140000000000008"/>
    <s v="G"/>
    <n v="7"/>
    <n v="3"/>
    <n v="3"/>
    <n v="7"/>
  </r>
  <r>
    <x v="2"/>
    <x v="1"/>
    <s v="47713E"/>
    <n v="15"/>
    <x v="0"/>
    <x v="0"/>
    <n v="63.95"/>
    <n v="6.3950000000000005"/>
    <n v="70.344999999999999"/>
    <n v="0.03"/>
    <n v="1.9185000000000001"/>
    <s v="A"/>
    <n v="10"/>
    <n v="20"/>
    <n v="20"/>
    <n v="17"/>
  </r>
  <r>
    <x v="2"/>
    <x v="1"/>
    <s v="47720D"/>
    <n v="15"/>
    <x v="0"/>
    <x v="0"/>
    <n v="49.77"/>
    <n v="4.9770000000000003"/>
    <n v="54.747"/>
    <n v="0.01"/>
    <n v="0.49770000000000003"/>
    <s v="B"/>
    <n v="6"/>
    <n v="9"/>
    <n v="9"/>
    <n v="11.5"/>
  </r>
  <r>
    <x v="2"/>
    <x v="2"/>
    <s v="477901"/>
    <n v="10"/>
    <x v="1"/>
    <x v="0"/>
    <n v="74.23"/>
    <n v="7.4230000000000009"/>
    <n v="81.653000000000006"/>
    <n v="0.33"/>
    <n v="24.495900000000002"/>
    <s v="D"/>
    <n v="3"/>
    <n v="9"/>
    <n v="9"/>
    <n v="11.5"/>
  </r>
  <r>
    <x v="2"/>
    <x v="2"/>
    <s v="478571"/>
    <n v="15"/>
    <x v="0"/>
    <x v="0"/>
    <n v="49.54"/>
    <n v="4.9540000000000006"/>
    <n v="54.494"/>
    <n v="0.06"/>
    <n v="2.9723999999999999"/>
    <s v="L"/>
    <n v="4"/>
    <n v="1"/>
    <n v="1"/>
    <n v="3"/>
  </r>
  <r>
    <x v="2"/>
    <x v="2"/>
    <s v="47904B"/>
    <n v="16"/>
    <x v="2"/>
    <x v="0"/>
    <n v="17.54"/>
    <n v="1.754"/>
    <n v="19.294"/>
    <n v="0.25"/>
    <n v="4.3849999999999998"/>
    <s v="L"/>
    <n v="8"/>
    <n v="5"/>
    <n v="5"/>
    <n v="9"/>
  </r>
  <r>
    <x v="2"/>
    <x v="2"/>
    <s v="47948B"/>
    <n v="15"/>
    <x v="0"/>
    <x v="0"/>
    <n v="19"/>
    <n v="1.9000000000000001"/>
    <n v="20.9"/>
    <n v="0.22"/>
    <n v="4.18"/>
    <s v="O"/>
    <n v="10"/>
    <n v="2"/>
    <n v="2"/>
    <n v="6"/>
  </r>
  <r>
    <x v="2"/>
    <x v="2"/>
    <s v="48153E"/>
    <n v="15"/>
    <x v="0"/>
    <x v="0"/>
    <n v="75.94"/>
    <n v="7.5940000000000003"/>
    <n v="83.533999999999992"/>
    <n v="0.4"/>
    <n v="30.376000000000001"/>
    <s v="L"/>
    <n v="10"/>
    <n v="6"/>
    <n v="6"/>
    <n v="10"/>
  </r>
  <r>
    <x v="2"/>
    <x v="2"/>
    <s v="48249A"/>
    <n v="15"/>
    <x v="0"/>
    <x v="0"/>
    <n v="51.77"/>
    <n v="5.1770000000000005"/>
    <n v="56.947000000000003"/>
    <n v="0.19"/>
    <n v="9.8363000000000014"/>
    <s v="D"/>
    <n v="5"/>
    <n v="14"/>
    <n v="14"/>
    <n v="14"/>
  </r>
  <r>
    <x v="2"/>
    <x v="2"/>
    <s v="48266B"/>
    <n v="16"/>
    <x v="2"/>
    <x v="0"/>
    <n v="48.95"/>
    <n v="4.8950000000000005"/>
    <n v="53.845000000000006"/>
    <n v="0.01"/>
    <n v="0.48950000000000005"/>
    <s v="N"/>
    <n v="5"/>
    <n v="5"/>
    <n v="5"/>
    <n v="9"/>
  </r>
  <r>
    <x v="2"/>
    <x v="2"/>
    <s v="48296A"/>
    <n v="16"/>
    <x v="2"/>
    <x v="0"/>
    <n v="57.77"/>
    <n v="5.777000000000001"/>
    <n v="63.547000000000004"/>
    <n v="0.12"/>
    <n v="6.9324000000000003"/>
    <s v="Q"/>
    <n v="4"/>
    <n v="1"/>
    <n v="1"/>
    <n v="3"/>
  </r>
  <r>
    <x v="2"/>
    <x v="2"/>
    <s v="48407A"/>
    <n v="15"/>
    <x v="0"/>
    <x v="0"/>
    <n v="19.66"/>
    <n v="1.9660000000000002"/>
    <n v="21.626000000000001"/>
    <n v="0.14000000000000001"/>
    <n v="2.7524000000000002"/>
    <s v="M"/>
    <n v="7"/>
    <n v="2"/>
    <n v="2"/>
    <n v="6"/>
  </r>
  <r>
    <x v="2"/>
    <x v="2"/>
    <s v="48521E"/>
    <n v="15"/>
    <x v="0"/>
    <x v="0"/>
    <n v="38.65"/>
    <n v="3.8650000000000002"/>
    <n v="42.515000000000001"/>
    <n v="0.27"/>
    <n v="10.435500000000001"/>
    <s v="P"/>
    <n v="1"/>
    <n v="3"/>
    <n v="3"/>
    <n v="7"/>
  </r>
  <r>
    <x v="2"/>
    <x v="2"/>
    <s v="48557B"/>
    <n v="15"/>
    <x v="0"/>
    <x v="0"/>
    <n v="11.42"/>
    <n v="1.1420000000000001"/>
    <n v="12.561999999999999"/>
    <n v="0.12"/>
    <n v="1.3703999999999998"/>
    <s v="F"/>
    <n v="4"/>
    <n v="8"/>
    <n v="8"/>
    <n v="11"/>
  </r>
  <r>
    <x v="2"/>
    <x v="2"/>
    <s v="48632E"/>
    <n v="15"/>
    <x v="0"/>
    <x v="0"/>
    <n v="86.73"/>
    <n v="8.673"/>
    <n v="95.403000000000006"/>
    <n v="0.05"/>
    <n v="4.3365"/>
    <s v="E"/>
    <n v="5"/>
    <n v="18"/>
    <n v="18"/>
    <n v="16"/>
  </r>
  <r>
    <x v="2"/>
    <x v="2"/>
    <s v="49109D"/>
    <n v="15"/>
    <x v="0"/>
    <x v="0"/>
    <n v="4.13"/>
    <n v="0.41300000000000003"/>
    <n v="4.5430000000000001"/>
    <n v="0.09"/>
    <n v="0.37169999999999997"/>
    <s v="P"/>
    <n v="7"/>
    <n v="1"/>
    <n v="1"/>
    <n v="3"/>
  </r>
  <r>
    <x v="2"/>
    <x v="2"/>
    <s v="49185D"/>
    <n v="15"/>
    <x v="0"/>
    <x v="0"/>
    <n v="75.17"/>
    <n v="7.5170000000000003"/>
    <n v="82.686999999999998"/>
    <n v="0.26"/>
    <n v="19.5442"/>
    <s v="O"/>
    <n v="5"/>
    <n v="3"/>
    <n v="3"/>
    <n v="7"/>
  </r>
  <r>
    <x v="2"/>
    <x v="2"/>
    <s v="49243B"/>
    <n v="16"/>
    <x v="2"/>
    <x v="0"/>
    <n v="71.94"/>
    <n v="7.194"/>
    <n v="79.134"/>
    <n v="0.19"/>
    <n v="13.6686"/>
    <s v="D"/>
    <n v="7"/>
    <n v="5"/>
    <n v="5"/>
    <n v="9"/>
  </r>
  <r>
    <x v="2"/>
    <x v="2"/>
    <s v="49277B"/>
    <n v="10"/>
    <x v="1"/>
    <x v="0"/>
    <n v="9.48"/>
    <n v="0.94800000000000006"/>
    <n v="10.428000000000001"/>
    <n v="0.14000000000000001"/>
    <n v="1.3272000000000002"/>
    <s v="L"/>
    <n v="10"/>
    <n v="6"/>
    <n v="6"/>
    <n v="10"/>
  </r>
  <r>
    <x v="2"/>
    <x v="2"/>
    <s v="49337E"/>
    <n v="10"/>
    <x v="1"/>
    <x v="0"/>
    <n v="87.94"/>
    <n v="8.7940000000000005"/>
    <n v="96.733999999999995"/>
    <n v="0.03"/>
    <n v="2.6381999999999999"/>
    <s v="C"/>
    <n v="10"/>
    <n v="18"/>
    <n v="18"/>
    <n v="16"/>
  </r>
  <r>
    <x v="2"/>
    <x v="2"/>
    <s v="4953E"/>
    <n v="16"/>
    <x v="2"/>
    <x v="0"/>
    <n v="16.23"/>
    <n v="1.6230000000000002"/>
    <n v="17.853000000000002"/>
    <n v="0.09"/>
    <n v="1.4606999999999999"/>
    <s v="P"/>
    <n v="1"/>
    <n v="3"/>
    <n v="3"/>
    <n v="7"/>
  </r>
  <r>
    <x v="2"/>
    <x v="2"/>
    <s v="496431"/>
    <n v="15"/>
    <x v="0"/>
    <x v="0"/>
    <n v="74.14"/>
    <n v="7.4140000000000006"/>
    <n v="81.554000000000002"/>
    <n v="0.25"/>
    <n v="18.535"/>
    <s v="C"/>
    <n v="2"/>
    <n v="12"/>
    <n v="12"/>
    <n v="13"/>
  </r>
  <r>
    <x v="2"/>
    <x v="2"/>
    <s v="49657B"/>
    <n v="16"/>
    <x v="2"/>
    <x v="0"/>
    <n v="53.65"/>
    <n v="5.3650000000000002"/>
    <n v="59.015000000000001"/>
    <n v="0.18"/>
    <n v="9.657"/>
    <s v="A"/>
    <n v="3"/>
    <n v="12"/>
    <n v="12"/>
    <n v="13"/>
  </r>
  <r>
    <x v="2"/>
    <x v="2"/>
    <s v="49684D"/>
    <n v="16"/>
    <x v="2"/>
    <x v="0"/>
    <n v="42.76"/>
    <n v="4.2759999999999998"/>
    <n v="47.036000000000001"/>
    <n v="0.15"/>
    <n v="6.4139999999999997"/>
    <s v="G"/>
    <n v="6"/>
    <n v="11"/>
    <n v="11"/>
    <n v="12.5"/>
  </r>
  <r>
    <x v="2"/>
    <x v="2"/>
    <s v="49696D"/>
    <n v="10"/>
    <x v="1"/>
    <x v="0"/>
    <n v="99.71"/>
    <n v="9.9710000000000001"/>
    <n v="109.681"/>
    <n v="0.39"/>
    <n v="38.886899999999997"/>
    <s v="C"/>
    <n v="3"/>
    <n v="6"/>
    <n v="6"/>
    <n v="10"/>
  </r>
  <r>
    <x v="2"/>
    <x v="3"/>
    <s v="49741B"/>
    <n v="10"/>
    <x v="1"/>
    <x v="0"/>
    <n v="11.75"/>
    <n v="1.175"/>
    <n v="12.925000000000001"/>
    <n v="0.18"/>
    <n v="2.1149999999999998"/>
    <s v="C"/>
    <n v="8"/>
    <n v="17"/>
    <n v="17"/>
    <n v="15.5"/>
  </r>
  <r>
    <x v="2"/>
    <x v="3"/>
    <s v="50031E"/>
    <n v="16"/>
    <x v="2"/>
    <x v="0"/>
    <n v="93"/>
    <n v="9.3000000000000007"/>
    <n v="102.3"/>
    <n v="0.39"/>
    <n v="36.270000000000003"/>
    <s v="H"/>
    <n v="6"/>
    <n v="9"/>
    <n v="9"/>
    <n v="11.5"/>
  </r>
  <r>
    <x v="2"/>
    <x v="3"/>
    <s v="500650"/>
    <n v="16"/>
    <x v="2"/>
    <x v="0"/>
    <n v="60.31"/>
    <n v="6.0310000000000006"/>
    <n v="66.341000000000008"/>
    <n v="0.24"/>
    <n v="14.474399999999999"/>
    <s v="C"/>
    <n v="5"/>
    <n v="11"/>
    <n v="11"/>
    <n v="12.5"/>
  </r>
  <r>
    <x v="2"/>
    <x v="3"/>
    <s v="50068D"/>
    <n v="15"/>
    <x v="0"/>
    <x v="0"/>
    <n v="99.92"/>
    <n v="9.9920000000000009"/>
    <n v="109.91200000000001"/>
    <n v="0.08"/>
    <n v="7.9936000000000007"/>
    <s v="F"/>
    <n v="4"/>
    <n v="8"/>
    <n v="8"/>
    <n v="11"/>
  </r>
  <r>
    <x v="2"/>
    <x v="3"/>
    <s v="50079A"/>
    <n v="10"/>
    <x v="1"/>
    <x v="0"/>
    <n v="57.81"/>
    <n v="5.7810000000000006"/>
    <n v="63.591000000000001"/>
    <n v="0.39"/>
    <n v="22.545900000000003"/>
    <s v="C"/>
    <n v="6"/>
    <n v="6"/>
    <n v="6"/>
    <n v="10"/>
  </r>
  <r>
    <x v="2"/>
    <x v="3"/>
    <s v="501800"/>
    <n v="15"/>
    <x v="0"/>
    <x v="0"/>
    <n v="47.32"/>
    <n v="4.7320000000000002"/>
    <n v="52.052"/>
    <n v="0.19"/>
    <n v="8.9908000000000001"/>
    <s v="P"/>
    <n v="5"/>
    <n v="2"/>
    <n v="2"/>
    <n v="6"/>
  </r>
  <r>
    <x v="2"/>
    <x v="3"/>
    <s v="50322D"/>
    <n v="16"/>
    <x v="2"/>
    <x v="0"/>
    <n v="43.73"/>
    <n v="4.3730000000000002"/>
    <n v="48.102999999999994"/>
    <n v="0.13"/>
    <n v="5.6848999999999998"/>
    <s v="G"/>
    <n v="9"/>
    <n v="9"/>
    <n v="9"/>
    <n v="11.5"/>
  </r>
  <r>
    <x v="2"/>
    <x v="3"/>
    <s v="50431D"/>
    <n v="15"/>
    <x v="0"/>
    <x v="0"/>
    <n v="64.989999999999995"/>
    <n v="6.4989999999999997"/>
    <n v="71.48899999999999"/>
    <n v="0.19"/>
    <n v="12.348099999999999"/>
    <s v="C"/>
    <n v="2"/>
    <n v="12"/>
    <n v="12"/>
    <n v="13"/>
  </r>
  <r>
    <x v="2"/>
    <x v="3"/>
    <s v="50453E"/>
    <n v="10"/>
    <x v="1"/>
    <x v="0"/>
    <n v="67.73"/>
    <n v="6.7730000000000006"/>
    <n v="74.503"/>
    <n v="0.16"/>
    <n v="10.8368"/>
    <s v="C"/>
    <n v="5"/>
    <n v="11"/>
    <n v="11"/>
    <n v="12.5"/>
  </r>
  <r>
    <x v="2"/>
    <x v="3"/>
    <s v="50579B"/>
    <n v="10"/>
    <x v="1"/>
    <x v="0"/>
    <n v="7.42"/>
    <n v="0.74199999999999999"/>
    <n v="8.161999999999999"/>
    <n v="0.38"/>
    <n v="2.8195999999999999"/>
    <s v="I"/>
    <n v="8"/>
    <n v="4"/>
    <n v="4"/>
    <n v="8"/>
  </r>
  <r>
    <x v="2"/>
    <x v="3"/>
    <s v="506201"/>
    <n v="10"/>
    <x v="1"/>
    <x v="0"/>
    <n v="20"/>
    <n v="2"/>
    <n v="22"/>
    <n v="0.16"/>
    <n v="3.2"/>
    <s v="C"/>
    <n v="9"/>
    <n v="8"/>
    <n v="8"/>
    <n v="11"/>
  </r>
  <r>
    <x v="2"/>
    <x v="3"/>
    <s v="50713B"/>
    <n v="15"/>
    <x v="0"/>
    <x v="0"/>
    <n v="53"/>
    <n v="5.3000000000000007"/>
    <n v="58.3"/>
    <n v="0.23"/>
    <n v="12.190000000000001"/>
    <s v="C"/>
    <n v="8"/>
    <n v="17"/>
    <n v="17"/>
    <n v="15.5"/>
  </r>
  <r>
    <x v="2"/>
    <x v="3"/>
    <s v="508801"/>
    <n v="15"/>
    <x v="0"/>
    <x v="0"/>
    <n v="36.520000000000003"/>
    <n v="3.6520000000000006"/>
    <n v="40.172000000000004"/>
    <n v="0.3"/>
    <n v="10.956000000000001"/>
    <s v="B"/>
    <n v="10"/>
    <n v="18"/>
    <n v="18"/>
    <n v="16"/>
  </r>
  <r>
    <x v="2"/>
    <x v="3"/>
    <s v="508980"/>
    <n v="10"/>
    <x v="1"/>
    <x v="0"/>
    <n v="31.54"/>
    <n v="3.1539999999999999"/>
    <n v="34.694000000000003"/>
    <n v="0.33"/>
    <n v="10.408200000000001"/>
    <s v="B"/>
    <n v="10"/>
    <n v="18"/>
    <n v="18"/>
    <n v="16"/>
  </r>
  <r>
    <x v="2"/>
    <x v="4"/>
    <s v="50906B"/>
    <n v="10"/>
    <x v="1"/>
    <x v="0"/>
    <n v="57.66"/>
    <n v="5.766"/>
    <n v="63.425999999999995"/>
    <n v="0.35"/>
    <n v="20.180999999999997"/>
    <s v="I"/>
    <n v="8"/>
    <n v="4"/>
    <n v="4"/>
    <n v="8"/>
  </r>
  <r>
    <x v="2"/>
    <x v="4"/>
    <s v="50926B"/>
    <n v="15"/>
    <x v="0"/>
    <x v="0"/>
    <n v="16.66"/>
    <n v="1.6660000000000001"/>
    <n v="18.326000000000001"/>
    <n v="0.11"/>
    <n v="1.8326"/>
    <s v="Q"/>
    <n v="1"/>
    <n v="3"/>
    <n v="3"/>
    <n v="7"/>
  </r>
  <r>
    <x v="2"/>
    <x v="4"/>
    <s v="51040E"/>
    <n v="15"/>
    <x v="0"/>
    <x v="0"/>
    <n v="94.15"/>
    <n v="9.4150000000000009"/>
    <n v="103.56500000000001"/>
    <n v="0.38"/>
    <n v="35.777000000000001"/>
    <s v="L"/>
    <n v="10"/>
    <n v="6"/>
    <n v="6"/>
    <n v="10"/>
  </r>
  <r>
    <x v="2"/>
    <x v="4"/>
    <s v="510481"/>
    <n v="10"/>
    <x v="1"/>
    <x v="0"/>
    <n v="29.6"/>
    <n v="2.9600000000000004"/>
    <n v="32.56"/>
    <n v="0.3"/>
    <n v="8.8800000000000008"/>
    <s v="Q"/>
    <n v="1"/>
    <n v="3"/>
    <n v="3"/>
    <n v="7"/>
  </r>
  <r>
    <x v="2"/>
    <x v="4"/>
    <s v="51207E"/>
    <n v="10"/>
    <x v="1"/>
    <x v="0"/>
    <n v="2.4"/>
    <n v="0.24"/>
    <n v="2.6399999999999997"/>
    <n v="0.24"/>
    <n v="0.57599999999999996"/>
    <s v="N"/>
    <n v="8"/>
    <n v="2"/>
    <n v="2"/>
    <n v="6"/>
  </r>
  <r>
    <x v="2"/>
    <x v="4"/>
    <s v="514111"/>
    <n v="15"/>
    <x v="0"/>
    <x v="0"/>
    <n v="23.02"/>
    <n v="2.302"/>
    <n v="25.321999999999999"/>
    <n v="0.02"/>
    <n v="0.46039999999999998"/>
    <s v="D"/>
    <n v="3"/>
    <n v="9"/>
    <n v="9"/>
    <n v="11.5"/>
  </r>
  <r>
    <x v="2"/>
    <x v="4"/>
    <s v="51757E"/>
    <n v="15"/>
    <x v="0"/>
    <x v="0"/>
    <n v="86.53"/>
    <n v="8.6530000000000005"/>
    <n v="95.183000000000007"/>
    <n v="0.08"/>
    <n v="6.9224000000000006"/>
    <s v="B"/>
    <n v="5"/>
    <n v="14"/>
    <n v="14"/>
    <n v="14"/>
  </r>
  <r>
    <x v="2"/>
    <x v="4"/>
    <s v="51767E"/>
    <n v="15"/>
    <x v="0"/>
    <x v="0"/>
    <n v="18.829999999999998"/>
    <n v="1.883"/>
    <n v="20.712999999999997"/>
    <n v="0.35"/>
    <n v="6.5904999999999987"/>
    <s v="G"/>
    <n v="4"/>
    <n v="17"/>
    <n v="17"/>
    <n v="15.5"/>
  </r>
  <r>
    <x v="2"/>
    <x v="4"/>
    <s v="51834A"/>
    <n v="10"/>
    <x v="1"/>
    <x v="0"/>
    <n v="47.79"/>
    <n v="4.7789999999999999"/>
    <n v="52.569000000000003"/>
    <n v="0.11"/>
    <n v="5.2568999999999999"/>
    <s v="P"/>
    <n v="1"/>
    <n v="3"/>
    <n v="3"/>
    <n v="7"/>
  </r>
  <r>
    <x v="2"/>
    <x v="4"/>
    <s v="519151"/>
    <n v="15"/>
    <x v="0"/>
    <x v="0"/>
    <n v="74.790000000000006"/>
    <n v="7.479000000000001"/>
    <n v="82.269000000000005"/>
    <n v="0.32"/>
    <n v="23.932800000000004"/>
    <s v="E"/>
    <n v="2"/>
    <n v="12"/>
    <n v="12"/>
    <n v="13"/>
  </r>
  <r>
    <x v="2"/>
    <x v="4"/>
    <s v="51930D"/>
    <n v="15"/>
    <x v="0"/>
    <x v="0"/>
    <n v="93.79"/>
    <n v="9.3790000000000013"/>
    <n v="103.16900000000001"/>
    <n v="0.18"/>
    <n v="16.882200000000001"/>
    <s v="N"/>
    <n v="6"/>
    <n v="3"/>
    <n v="3"/>
    <n v="7"/>
  </r>
  <r>
    <x v="2"/>
    <x v="4"/>
    <s v="51952D"/>
    <n v="16"/>
    <x v="2"/>
    <x v="0"/>
    <n v="42.97"/>
    <n v="4.2969999999999997"/>
    <n v="47.266999999999996"/>
    <n v="0.27"/>
    <n v="11.601900000000001"/>
    <s v="G"/>
    <n v="9"/>
    <n v="9"/>
    <n v="9"/>
    <n v="11.5"/>
  </r>
  <r>
    <x v="2"/>
    <x v="4"/>
    <s v="520670"/>
    <n v="16"/>
    <x v="2"/>
    <x v="0"/>
    <n v="22.79"/>
    <n v="2.2789999999999999"/>
    <n v="25.068999999999999"/>
    <n v="0.12"/>
    <n v="2.7347999999999999"/>
    <s v="O"/>
    <n v="1"/>
    <n v="1"/>
    <n v="1"/>
    <n v="3"/>
  </r>
  <r>
    <x v="2"/>
    <x v="4"/>
    <s v="52132A"/>
    <n v="16"/>
    <x v="2"/>
    <x v="0"/>
    <n v="50.98"/>
    <n v="5.0979999999999999"/>
    <n v="56.077999999999996"/>
    <n v="0.15"/>
    <n v="7.6469999999999994"/>
    <s v="M"/>
    <n v="2"/>
    <n v="6"/>
    <n v="6"/>
    <n v="10"/>
  </r>
  <r>
    <x v="2"/>
    <x v="4"/>
    <s v="52167E"/>
    <n v="16"/>
    <x v="2"/>
    <x v="0"/>
    <n v="29.55"/>
    <n v="2.9550000000000001"/>
    <n v="32.505000000000003"/>
    <n v="0.2"/>
    <n v="5.91"/>
    <s v="F"/>
    <n v="6"/>
    <n v="17"/>
    <n v="17"/>
    <n v="15.5"/>
  </r>
  <r>
    <x v="2"/>
    <x v="4"/>
    <s v="52221A"/>
    <n v="16"/>
    <x v="2"/>
    <x v="0"/>
    <n v="85.25"/>
    <n v="8.5250000000000004"/>
    <n v="93.775000000000006"/>
    <n v="0.1"/>
    <n v="8.5250000000000004"/>
    <s v="L"/>
    <n v="8"/>
    <n v="5"/>
    <n v="5"/>
    <n v="9"/>
  </r>
  <r>
    <x v="2"/>
    <x v="4"/>
    <s v="5225E"/>
    <n v="10"/>
    <x v="1"/>
    <x v="0"/>
    <n v="24.13"/>
    <n v="2.4130000000000003"/>
    <n v="26.542999999999999"/>
    <n v="7.0000000000000007E-2"/>
    <n v="1.6891"/>
    <s v="I"/>
    <n v="8"/>
    <n v="4"/>
    <n v="4"/>
    <n v="8"/>
  </r>
  <r>
    <x v="2"/>
    <x v="4"/>
    <s v="522831"/>
    <n v="15"/>
    <x v="0"/>
    <x v="0"/>
    <n v="71.37"/>
    <n v="7.1370000000000005"/>
    <n v="78.507000000000005"/>
    <n v="0.08"/>
    <n v="5.7096000000000009"/>
    <s v="F"/>
    <n v="3"/>
    <n v="9"/>
    <n v="9"/>
    <n v="11.5"/>
  </r>
  <r>
    <x v="2"/>
    <x v="4"/>
    <s v="522950"/>
    <n v="10"/>
    <x v="1"/>
    <x v="0"/>
    <n v="16.59"/>
    <n v="1.659"/>
    <n v="18.248999999999999"/>
    <n v="0.1"/>
    <n v="1.659"/>
    <s v="N"/>
    <n v="10"/>
    <n v="5"/>
    <n v="5"/>
    <n v="9"/>
  </r>
  <r>
    <x v="2"/>
    <x v="5"/>
    <s v="52342D"/>
    <n v="15"/>
    <x v="0"/>
    <x v="0"/>
    <n v="55.43"/>
    <n v="5.5430000000000001"/>
    <n v="60.972999999999999"/>
    <n v="0.31"/>
    <n v="17.183299999999999"/>
    <s v="A"/>
    <n v="7"/>
    <n v="16"/>
    <n v="16"/>
    <n v="15"/>
  </r>
  <r>
    <x v="2"/>
    <x v="5"/>
    <s v="52468B"/>
    <n v="16"/>
    <x v="2"/>
    <x v="0"/>
    <n v="19.579999999999998"/>
    <n v="1.958"/>
    <n v="21.537999999999997"/>
    <n v="0.04"/>
    <n v="0.7831999999999999"/>
    <s v="M"/>
    <n v="6"/>
    <n v="3"/>
    <n v="3"/>
    <n v="7"/>
  </r>
  <r>
    <x v="2"/>
    <x v="5"/>
    <s v="524950"/>
    <n v="15"/>
    <x v="0"/>
    <x v="0"/>
    <n v="71.650000000000006"/>
    <n v="7.1650000000000009"/>
    <n v="78.815000000000012"/>
    <n v="0.1"/>
    <n v="7.1650000000000009"/>
    <s v="C"/>
    <n v="7"/>
    <n v="3"/>
    <n v="3"/>
    <n v="7"/>
  </r>
  <r>
    <x v="2"/>
    <x v="5"/>
    <s v="52497D"/>
    <n v="10"/>
    <x v="1"/>
    <x v="0"/>
    <n v="16.89"/>
    <n v="1.6890000000000001"/>
    <n v="18.579000000000001"/>
    <n v="0.26"/>
    <n v="4.3914"/>
    <s v="G"/>
    <n v="6"/>
    <n v="11"/>
    <n v="11"/>
    <n v="12.5"/>
  </r>
  <r>
    <x v="2"/>
    <x v="5"/>
    <s v="526451"/>
    <n v="15"/>
    <x v="0"/>
    <x v="0"/>
    <n v="73.78"/>
    <n v="7.3780000000000001"/>
    <n v="81.158000000000001"/>
    <n v="0.05"/>
    <n v="3.6890000000000001"/>
    <s v="M"/>
    <n v="4"/>
    <n v="4"/>
    <n v="4"/>
    <n v="8"/>
  </r>
  <r>
    <x v="2"/>
    <x v="5"/>
    <s v="527070"/>
    <n v="10"/>
    <x v="1"/>
    <x v="0"/>
    <n v="34.83"/>
    <n v="3.4830000000000001"/>
    <n v="38.312999999999995"/>
    <n v="0.39"/>
    <n v="13.5837"/>
    <s v="O"/>
    <n v="6"/>
    <n v="3"/>
    <n v="3"/>
    <n v="7"/>
  </r>
  <r>
    <x v="2"/>
    <x v="5"/>
    <s v="52796D"/>
    <n v="15"/>
    <x v="0"/>
    <x v="0"/>
    <n v="77.97"/>
    <n v="7.7970000000000006"/>
    <n v="85.766999999999996"/>
    <n v="0.37"/>
    <n v="28.8489"/>
    <s v="A"/>
    <n v="9"/>
    <n v="20"/>
    <n v="20"/>
    <n v="17"/>
  </r>
  <r>
    <x v="2"/>
    <x v="5"/>
    <s v="528301"/>
    <n v="16"/>
    <x v="2"/>
    <x v="0"/>
    <n v="78.209999999999994"/>
    <n v="7.8209999999999997"/>
    <n v="86.030999999999992"/>
    <n v="0.05"/>
    <n v="3.9104999999999999"/>
    <s v="A"/>
    <n v="8"/>
    <n v="2"/>
    <n v="2"/>
    <n v="6"/>
  </r>
  <r>
    <x v="2"/>
    <x v="5"/>
    <s v="531261"/>
    <n v="16"/>
    <x v="2"/>
    <x v="0"/>
    <n v="44.45"/>
    <n v="4.4450000000000003"/>
    <n v="48.895000000000003"/>
    <n v="0.11"/>
    <n v="4.8895"/>
    <s v="E"/>
    <n v="1"/>
    <n v="8"/>
    <n v="8"/>
    <n v="11"/>
  </r>
  <r>
    <x v="2"/>
    <x v="5"/>
    <s v="53127B"/>
    <n v="10"/>
    <x v="1"/>
    <x v="0"/>
    <n v="15.43"/>
    <n v="1.5430000000000001"/>
    <n v="16.972999999999999"/>
    <n v="0.04"/>
    <n v="0.61719999999999997"/>
    <s v="C"/>
    <n v="3"/>
    <n v="6"/>
    <n v="6"/>
    <n v="10"/>
  </r>
  <r>
    <x v="2"/>
    <x v="5"/>
    <s v="531351"/>
    <n v="16"/>
    <x v="2"/>
    <x v="0"/>
    <n v="68.14"/>
    <n v="6.8140000000000001"/>
    <n v="74.954000000000008"/>
    <n v="0.1"/>
    <n v="6.8140000000000001"/>
    <s v="G"/>
    <n v="4"/>
    <n v="17"/>
    <n v="17"/>
    <n v="15.5"/>
  </r>
  <r>
    <x v="2"/>
    <x v="5"/>
    <s v="531410"/>
    <n v="16"/>
    <x v="2"/>
    <x v="0"/>
    <n v="19.18"/>
    <n v="1.9180000000000001"/>
    <n v="21.097999999999999"/>
    <n v="0.01"/>
    <n v="0.1918"/>
    <s v="M"/>
    <n v="6"/>
    <n v="3"/>
    <n v="3"/>
    <n v="7"/>
  </r>
  <r>
    <x v="2"/>
    <x v="5"/>
    <s v="53201E"/>
    <n v="15"/>
    <x v="0"/>
    <x v="0"/>
    <n v="18.510000000000002"/>
    <n v="1.8510000000000002"/>
    <n v="20.361000000000001"/>
    <n v="0.22"/>
    <n v="4.0722000000000005"/>
    <s v="Q"/>
    <n v="5"/>
    <n v="1"/>
    <n v="1"/>
    <n v="3"/>
  </r>
  <r>
    <x v="2"/>
    <x v="5"/>
    <s v="53235B"/>
    <n v="15"/>
    <x v="0"/>
    <x v="0"/>
    <n v="3.27"/>
    <n v="0.32700000000000001"/>
    <n v="3.597"/>
    <n v="0.14000000000000001"/>
    <n v="0.45780000000000004"/>
    <s v="B"/>
    <n v="2"/>
    <n v="8"/>
    <n v="8"/>
    <n v="11"/>
  </r>
  <r>
    <x v="2"/>
    <x v="5"/>
    <s v="533181"/>
    <n v="15"/>
    <x v="0"/>
    <x v="0"/>
    <n v="94.96"/>
    <n v="9.4960000000000004"/>
    <n v="104.45599999999999"/>
    <n v="0.04"/>
    <n v="3.7984"/>
    <s v="C"/>
    <n v="9"/>
    <n v="8"/>
    <n v="8"/>
    <n v="11"/>
  </r>
  <r>
    <x v="2"/>
    <x v="5"/>
    <s v="53350D"/>
    <n v="16"/>
    <x v="2"/>
    <x v="0"/>
    <n v="43.71"/>
    <n v="4.3710000000000004"/>
    <n v="48.081000000000003"/>
    <n v="0.19"/>
    <n v="8.3048999999999999"/>
    <s v="G"/>
    <n v="5"/>
    <n v="2"/>
    <n v="2"/>
    <n v="6"/>
  </r>
  <r>
    <x v="2"/>
    <x v="5"/>
    <s v="53443E"/>
    <n v="15"/>
    <x v="0"/>
    <x v="0"/>
    <n v="78.56"/>
    <n v="7.8560000000000008"/>
    <n v="86.415999999999997"/>
    <n v="0.19"/>
    <n v="14.926400000000001"/>
    <s v="L"/>
    <n v="6"/>
    <n v="5"/>
    <n v="5"/>
    <n v="9"/>
  </r>
  <r>
    <x v="2"/>
    <x v="6"/>
    <s v="53499E"/>
    <n v="15"/>
    <x v="0"/>
    <x v="0"/>
    <n v="17.18"/>
    <n v="1.718"/>
    <n v="18.898"/>
    <n v="0.17"/>
    <n v="2.9206000000000003"/>
    <s v="B"/>
    <n v="6"/>
    <n v="9"/>
    <n v="9"/>
    <n v="11.5"/>
  </r>
  <r>
    <x v="2"/>
    <x v="6"/>
    <s v="536281"/>
    <n v="10"/>
    <x v="1"/>
    <x v="0"/>
    <n v="81.099999999999994"/>
    <n v="8.11"/>
    <n v="89.21"/>
    <n v="0.08"/>
    <n v="6.4879999999999995"/>
    <s v="C"/>
    <n v="9"/>
    <n v="8"/>
    <n v="8"/>
    <n v="11"/>
  </r>
  <r>
    <x v="2"/>
    <x v="6"/>
    <s v="53650D"/>
    <n v="10"/>
    <x v="1"/>
    <x v="0"/>
    <n v="99.04"/>
    <n v="9.9040000000000017"/>
    <n v="108.944"/>
    <n v="0.15"/>
    <n v="14.856"/>
    <s v="Q"/>
    <n v="5"/>
    <n v="1"/>
    <n v="1"/>
    <n v="3"/>
  </r>
  <r>
    <x v="2"/>
    <x v="6"/>
    <s v="537621"/>
    <n v="10"/>
    <x v="1"/>
    <x v="0"/>
    <n v="85.88"/>
    <n v="8.5879999999999992"/>
    <n v="94.467999999999989"/>
    <n v="0.27"/>
    <n v="23.1876"/>
    <s v="C"/>
    <n v="6"/>
    <n v="6"/>
    <n v="6"/>
    <n v="10"/>
  </r>
  <r>
    <x v="2"/>
    <x v="6"/>
    <s v="53827A"/>
    <n v="16"/>
    <x v="2"/>
    <x v="0"/>
    <n v="55.91"/>
    <n v="5.5910000000000002"/>
    <n v="61.500999999999998"/>
    <n v="0.13"/>
    <n v="7.2683"/>
    <s v="O"/>
    <n v="10"/>
    <n v="2"/>
    <n v="2"/>
    <n v="6"/>
  </r>
  <r>
    <x v="2"/>
    <x v="6"/>
    <s v="53828D"/>
    <n v="10"/>
    <x v="1"/>
    <x v="0"/>
    <n v="40.33"/>
    <n v="4.0330000000000004"/>
    <n v="44.363"/>
    <n v="0.05"/>
    <n v="2.0165000000000002"/>
    <s v="O"/>
    <n v="10"/>
    <n v="2"/>
    <n v="2"/>
    <n v="6"/>
  </r>
  <r>
    <x v="2"/>
    <x v="6"/>
    <s v="53859D"/>
    <n v="10"/>
    <x v="1"/>
    <x v="0"/>
    <n v="36.78"/>
    <n v="3.6780000000000004"/>
    <n v="40.457999999999998"/>
    <n v="0.23"/>
    <n v="8.4594000000000005"/>
    <s v="O"/>
    <n v="1"/>
    <n v="1"/>
    <n v="1"/>
    <n v="3"/>
  </r>
  <r>
    <x v="2"/>
    <x v="6"/>
    <s v="53885E"/>
    <n v="16"/>
    <x v="2"/>
    <x v="0"/>
    <n v="14.29"/>
    <n v="1.429"/>
    <n v="15.718999999999999"/>
    <n v="0.06"/>
    <n v="0.85739999999999994"/>
    <s v="C"/>
    <n v="10"/>
    <n v="18"/>
    <n v="18"/>
    <n v="16"/>
  </r>
  <r>
    <x v="2"/>
    <x v="6"/>
    <s v="54015E"/>
    <n v="10"/>
    <x v="1"/>
    <x v="0"/>
    <n v="99.81"/>
    <n v="9.9810000000000016"/>
    <n v="109.791"/>
    <n v="0.09"/>
    <n v="8.982899999999999"/>
    <s v="P"/>
    <n v="10"/>
    <n v="2"/>
    <n v="2"/>
    <n v="6"/>
  </r>
  <r>
    <x v="2"/>
    <x v="6"/>
    <s v="54049A"/>
    <n v="10"/>
    <x v="1"/>
    <x v="0"/>
    <n v="23.53"/>
    <n v="2.3530000000000002"/>
    <n v="25.883000000000003"/>
    <n v="0.17"/>
    <n v="4.0001000000000007"/>
    <s v="L"/>
    <n v="7"/>
    <n v="2"/>
    <n v="2"/>
    <n v="6"/>
  </r>
  <r>
    <x v="2"/>
    <x v="6"/>
    <s v="541600"/>
    <n v="10"/>
    <x v="1"/>
    <x v="0"/>
    <n v="28.33"/>
    <n v="2.8330000000000002"/>
    <n v="31.162999999999997"/>
    <n v="0.38"/>
    <n v="10.7654"/>
    <s v="M"/>
    <n v="4"/>
    <n v="4"/>
    <n v="4"/>
    <n v="8"/>
  </r>
  <r>
    <x v="2"/>
    <x v="6"/>
    <s v="54188D"/>
    <n v="15"/>
    <x v="0"/>
    <x v="0"/>
    <n v="57.32"/>
    <n v="5.7320000000000002"/>
    <n v="63.052"/>
    <n v="0.15"/>
    <n v="8.597999999999999"/>
    <s v="O"/>
    <n v="9"/>
    <n v="1"/>
    <n v="1"/>
    <n v="3"/>
  </r>
  <r>
    <x v="2"/>
    <x v="6"/>
    <s v="543441"/>
    <n v="10"/>
    <x v="1"/>
    <x v="0"/>
    <n v="64.319999999999993"/>
    <n v="6.4319999999999995"/>
    <n v="70.751999999999995"/>
    <n v="0.32"/>
    <n v="20.5824"/>
    <s v="L"/>
    <n v="3"/>
    <n v="5"/>
    <n v="5"/>
    <n v="9"/>
  </r>
  <r>
    <x v="2"/>
    <x v="6"/>
    <s v="54401"/>
    <n v="15"/>
    <x v="0"/>
    <x v="0"/>
    <n v="87.83"/>
    <n v="8.7829999999999995"/>
    <n v="96.613"/>
    <n v="0.22"/>
    <n v="19.322600000000001"/>
    <s v="H"/>
    <n v="1"/>
    <n v="7"/>
    <n v="7"/>
    <n v="10.5"/>
  </r>
  <r>
    <x v="2"/>
    <x v="6"/>
    <s v="54476D"/>
    <n v="10"/>
    <x v="1"/>
    <x v="0"/>
    <n v="77.91"/>
    <n v="7.7910000000000004"/>
    <n v="85.700999999999993"/>
    <n v="0.36"/>
    <n v="28.047599999999999"/>
    <s v="D"/>
    <n v="6"/>
    <n v="2"/>
    <n v="2"/>
    <n v="6"/>
  </r>
  <r>
    <x v="2"/>
    <x v="6"/>
    <s v="545440"/>
    <n v="16"/>
    <x v="2"/>
    <x v="0"/>
    <n v="8.75"/>
    <n v="0.875"/>
    <n v="9.625"/>
    <n v="0.33"/>
    <n v="2.8875000000000002"/>
    <s v="L"/>
    <n v="3"/>
    <n v="5"/>
    <n v="5"/>
    <n v="9"/>
  </r>
  <r>
    <x v="2"/>
    <x v="6"/>
    <s v="54567B"/>
    <n v="10"/>
    <x v="1"/>
    <x v="0"/>
    <n v="78.180000000000007"/>
    <n v="7.8180000000000014"/>
    <n v="85.998000000000005"/>
    <n v="0.31"/>
    <n v="24.235800000000001"/>
    <s v="F"/>
    <n v="4"/>
    <n v="8"/>
    <n v="8"/>
    <n v="11"/>
  </r>
  <r>
    <x v="2"/>
    <x v="6"/>
    <s v="54620A"/>
    <n v="15"/>
    <x v="0"/>
    <x v="0"/>
    <n v="47.46"/>
    <n v="4.7460000000000004"/>
    <n v="52.206000000000003"/>
    <n v="0.36"/>
    <n v="17.085599999999999"/>
    <s v="E"/>
    <n v="10"/>
    <n v="15"/>
    <n v="15"/>
    <n v="14.5"/>
  </r>
  <r>
    <x v="2"/>
    <x v="6"/>
    <s v="54761E"/>
    <n v="15"/>
    <x v="0"/>
    <x v="0"/>
    <n v="35.22"/>
    <n v="3.5220000000000002"/>
    <n v="38.741999999999997"/>
    <n v="0.28999999999999998"/>
    <n v="10.213799999999999"/>
    <s v="M"/>
    <n v="9"/>
    <n v="4"/>
    <n v="4"/>
    <n v="8"/>
  </r>
  <r>
    <x v="2"/>
    <x v="6"/>
    <s v="54780D"/>
    <n v="15"/>
    <x v="0"/>
    <x v="0"/>
    <n v="15.07"/>
    <n v="1.5070000000000001"/>
    <n v="16.577000000000002"/>
    <n v="0.31"/>
    <n v="4.6717000000000004"/>
    <s v="P"/>
    <n v="8"/>
    <n v="1"/>
    <n v="1"/>
    <n v="3"/>
  </r>
  <r>
    <x v="2"/>
    <x v="6"/>
    <s v="548181"/>
    <n v="15"/>
    <x v="0"/>
    <x v="0"/>
    <n v="50.11"/>
    <n v="5.0110000000000001"/>
    <n v="55.121000000000002"/>
    <n v="0.22"/>
    <n v="11.0242"/>
    <s v="D"/>
    <n v="5"/>
    <n v="14"/>
    <n v="14"/>
    <n v="14"/>
  </r>
  <r>
    <x v="2"/>
    <x v="7"/>
    <s v="55142D"/>
    <n v="16"/>
    <x v="2"/>
    <x v="0"/>
    <n v="60.93"/>
    <n v="6.093"/>
    <n v="67.022999999999996"/>
    <n v="0.31"/>
    <n v="18.888300000000001"/>
    <s v="I"/>
    <n v="1"/>
    <n v="3"/>
    <n v="3"/>
    <n v="7"/>
  </r>
  <r>
    <x v="2"/>
    <x v="7"/>
    <s v="551431"/>
    <n v="10"/>
    <x v="1"/>
    <x v="0"/>
    <n v="82.19"/>
    <n v="8.2189999999999994"/>
    <n v="90.408999999999992"/>
    <n v="0.04"/>
    <n v="3.2875999999999999"/>
    <s v="H"/>
    <n v="3"/>
    <n v="11"/>
    <n v="11"/>
    <n v="12.5"/>
  </r>
  <r>
    <x v="2"/>
    <x v="7"/>
    <s v="5516E"/>
    <n v="16"/>
    <x v="2"/>
    <x v="0"/>
    <n v="17.350000000000001"/>
    <n v="1.7350000000000003"/>
    <n v="19.085000000000001"/>
    <n v="0.11"/>
    <n v="1.9085000000000001"/>
    <s v="Q"/>
    <n v="6"/>
    <n v="2"/>
    <n v="2"/>
    <n v="6"/>
  </r>
  <r>
    <x v="2"/>
    <x v="7"/>
    <s v="55241A"/>
    <n v="16"/>
    <x v="2"/>
    <x v="0"/>
    <n v="47.3"/>
    <n v="4.7299999999999995"/>
    <n v="52.029999999999994"/>
    <n v="0.11"/>
    <n v="5.2029999999999994"/>
    <s v="H"/>
    <n v="8"/>
    <n v="6"/>
    <n v="6"/>
    <n v="10"/>
  </r>
  <r>
    <x v="2"/>
    <x v="7"/>
    <s v="5525A"/>
    <n v="16"/>
    <x v="2"/>
    <x v="0"/>
    <n v="17.43"/>
    <n v="1.7430000000000001"/>
    <n v="19.172999999999998"/>
    <n v="0.4"/>
    <n v="6.9720000000000004"/>
    <s v="A"/>
    <n v="10"/>
    <n v="20"/>
    <n v="20"/>
    <n v="17"/>
  </r>
  <r>
    <x v="2"/>
    <x v="7"/>
    <s v="55279A"/>
    <n v="16"/>
    <x v="2"/>
    <x v="0"/>
    <n v="13.14"/>
    <n v="1.3140000000000001"/>
    <n v="14.454000000000001"/>
    <n v="0.19"/>
    <n v="2.4965999999999999"/>
    <s v="A"/>
    <n v="3"/>
    <n v="12"/>
    <n v="12"/>
    <n v="13"/>
  </r>
  <r>
    <x v="2"/>
    <x v="7"/>
    <s v="55311D"/>
    <n v="15"/>
    <x v="0"/>
    <x v="0"/>
    <n v="2.0699999999999998"/>
    <n v="0.20699999999999999"/>
    <n v="2.2769999999999997"/>
    <n v="0.15"/>
    <n v="0.31049999999999994"/>
    <s v="D"/>
    <n v="6"/>
    <n v="2"/>
    <n v="2"/>
    <n v="6"/>
  </r>
  <r>
    <x v="2"/>
    <x v="7"/>
    <s v="555541"/>
    <n v="16"/>
    <x v="2"/>
    <x v="0"/>
    <n v="40.94"/>
    <n v="4.0940000000000003"/>
    <n v="45.033999999999999"/>
    <n v="0.13"/>
    <n v="5.3221999999999996"/>
    <s v="I"/>
    <n v="3"/>
    <n v="2"/>
    <n v="2"/>
    <n v="6"/>
  </r>
  <r>
    <x v="2"/>
    <x v="7"/>
    <s v="555710"/>
    <n v="16"/>
    <x v="2"/>
    <x v="0"/>
    <n v="8.6300000000000008"/>
    <n v="0.8630000000000001"/>
    <n v="9.4930000000000003"/>
    <n v="0.19"/>
    <n v="1.6397000000000002"/>
    <s v="O"/>
    <n v="7"/>
    <n v="3"/>
    <n v="3"/>
    <n v="7"/>
  </r>
  <r>
    <x v="2"/>
    <x v="7"/>
    <s v="555E"/>
    <n v="15"/>
    <x v="0"/>
    <x v="0"/>
    <n v="27.88"/>
    <n v="2.7880000000000003"/>
    <n v="30.667999999999999"/>
    <n v="0.03"/>
    <n v="0.83639999999999992"/>
    <s v="B"/>
    <n v="4"/>
    <n v="5"/>
    <n v="5"/>
    <n v="9"/>
  </r>
  <r>
    <x v="2"/>
    <x v="7"/>
    <s v="5560E"/>
    <n v="15"/>
    <x v="0"/>
    <x v="0"/>
    <n v="38.44"/>
    <n v="3.8439999999999999"/>
    <n v="42.283999999999999"/>
    <n v="0.39"/>
    <n v="14.9916"/>
    <s v="M"/>
    <n v="3"/>
    <n v="4"/>
    <n v="4"/>
    <n v="8"/>
  </r>
  <r>
    <x v="2"/>
    <x v="7"/>
    <s v="55669D"/>
    <n v="10"/>
    <x v="1"/>
    <x v="0"/>
    <n v="83.22"/>
    <n v="8.322000000000001"/>
    <n v="91.542000000000002"/>
    <n v="0.06"/>
    <n v="4.9931999999999999"/>
    <s v="F"/>
    <n v="9"/>
    <n v="14"/>
    <n v="14"/>
    <n v="14"/>
  </r>
  <r>
    <x v="2"/>
    <x v="7"/>
    <s v="55726B"/>
    <n v="15"/>
    <x v="0"/>
    <x v="0"/>
    <n v="3.59"/>
    <n v="0.35899999999999999"/>
    <n v="3.9489999999999998"/>
    <n v="0.09"/>
    <n v="0.3231"/>
    <s v="M"/>
    <n v="5"/>
    <n v="2"/>
    <n v="2"/>
    <n v="6"/>
  </r>
  <r>
    <x v="2"/>
    <x v="7"/>
    <s v="557771"/>
    <n v="10"/>
    <x v="1"/>
    <x v="0"/>
    <n v="71.8"/>
    <n v="7.18"/>
    <n v="78.97999999999999"/>
    <n v="0.19"/>
    <n v="13.641999999999999"/>
    <s v="A"/>
    <n v="7"/>
    <n v="16"/>
    <n v="16"/>
    <n v="15"/>
  </r>
  <r>
    <x v="2"/>
    <x v="7"/>
    <s v="557960"/>
    <n v="15"/>
    <x v="0"/>
    <x v="0"/>
    <n v="47.38"/>
    <n v="4.7380000000000004"/>
    <n v="52.118000000000002"/>
    <n v="0.04"/>
    <n v="1.8952000000000002"/>
    <s v="P"/>
    <n v="6"/>
    <n v="1"/>
    <n v="1"/>
    <n v="3"/>
  </r>
  <r>
    <x v="2"/>
    <x v="7"/>
    <s v="55930E"/>
    <n v="15"/>
    <x v="0"/>
    <x v="0"/>
    <n v="8.6199999999999992"/>
    <n v="0.86199999999999999"/>
    <n v="9.4819999999999993"/>
    <n v="0.03"/>
    <n v="0.25859999999999994"/>
    <s v="M"/>
    <n v="9"/>
    <n v="4"/>
    <n v="4"/>
    <n v="8"/>
  </r>
  <r>
    <x v="2"/>
    <x v="7"/>
    <s v="55948B"/>
    <n v="15"/>
    <x v="0"/>
    <x v="0"/>
    <n v="73.39"/>
    <n v="7.3390000000000004"/>
    <n v="80.728999999999999"/>
    <n v="0.05"/>
    <n v="3.6695000000000002"/>
    <s v="M"/>
    <n v="4"/>
    <n v="4"/>
    <n v="4"/>
    <n v="8"/>
  </r>
  <r>
    <x v="2"/>
    <x v="7"/>
    <s v="56062B"/>
    <n v="16"/>
    <x v="2"/>
    <x v="0"/>
    <n v="70.760000000000005"/>
    <n v="7.0760000000000005"/>
    <n v="77.836000000000013"/>
    <n v="0.33"/>
    <n v="23.350800000000003"/>
    <s v="C"/>
    <n v="6"/>
    <n v="6"/>
    <n v="6"/>
    <n v="10"/>
  </r>
  <r>
    <x v="2"/>
    <x v="8"/>
    <s v="561841"/>
    <n v="10"/>
    <x v="1"/>
    <x v="0"/>
    <n v="25.48"/>
    <n v="2.548"/>
    <n v="28.027999999999999"/>
    <n v="0.37"/>
    <n v="9.4276"/>
    <s v="M"/>
    <n v="4"/>
    <n v="4"/>
    <n v="4"/>
    <n v="8"/>
  </r>
  <r>
    <x v="2"/>
    <x v="8"/>
    <s v="56325B"/>
    <n v="10"/>
    <x v="1"/>
    <x v="0"/>
    <n v="12.05"/>
    <n v="1.2050000000000001"/>
    <n v="13.255000000000001"/>
    <n v="0.34"/>
    <n v="4.0970000000000004"/>
    <s v="C"/>
    <n v="10"/>
    <n v="18"/>
    <n v="18"/>
    <n v="16"/>
  </r>
  <r>
    <x v="2"/>
    <x v="8"/>
    <s v="56477A"/>
    <n v="10"/>
    <x v="1"/>
    <x v="0"/>
    <n v="52.26"/>
    <n v="5.226"/>
    <n v="57.485999999999997"/>
    <n v="0.14000000000000001"/>
    <n v="7.3164000000000007"/>
    <s v="D"/>
    <n v="9"/>
    <n v="6"/>
    <n v="6"/>
    <n v="10"/>
  </r>
  <r>
    <x v="2"/>
    <x v="8"/>
    <s v="565721"/>
    <n v="10"/>
    <x v="1"/>
    <x v="0"/>
    <n v="55.37"/>
    <n v="5.5369999999999999"/>
    <n v="60.906999999999996"/>
    <n v="0.04"/>
    <n v="2.2147999999999999"/>
    <s v="B"/>
    <n v="1"/>
    <n v="18"/>
    <n v="18"/>
    <n v="16"/>
  </r>
  <r>
    <x v="2"/>
    <x v="8"/>
    <s v="56641D"/>
    <n v="10"/>
    <x v="1"/>
    <x v="0"/>
    <n v="11.27"/>
    <n v="1.127"/>
    <n v="12.397"/>
    <n v="0.16"/>
    <n v="1.8031999999999999"/>
    <s v="I"/>
    <n v="6"/>
    <n v="6"/>
    <n v="6"/>
    <n v="10"/>
  </r>
  <r>
    <x v="2"/>
    <x v="8"/>
    <s v="56646A"/>
    <n v="15"/>
    <x v="0"/>
    <x v="0"/>
    <n v="73"/>
    <n v="7.3000000000000007"/>
    <n v="80.3"/>
    <n v="0.21"/>
    <n v="15.33"/>
    <s v="H"/>
    <n v="8"/>
    <n v="6"/>
    <n v="6"/>
    <n v="10"/>
  </r>
  <r>
    <x v="2"/>
    <x v="8"/>
    <s v="56772D"/>
    <n v="16"/>
    <x v="2"/>
    <x v="0"/>
    <n v="4.66"/>
    <n v="0.46600000000000003"/>
    <n v="5.1260000000000003"/>
    <n v="0.11"/>
    <n v="0.51260000000000006"/>
    <s v="B"/>
    <n v="2"/>
    <n v="8"/>
    <n v="8"/>
    <n v="11"/>
  </r>
  <r>
    <x v="2"/>
    <x v="8"/>
    <s v="56860"/>
    <n v="15"/>
    <x v="0"/>
    <x v="0"/>
    <n v="54.77"/>
    <n v="5.4770000000000003"/>
    <n v="60.247"/>
    <n v="0.35"/>
    <n v="19.169499999999999"/>
    <s v="F"/>
    <n v="1"/>
    <n v="10"/>
    <n v="10"/>
    <n v="12"/>
  </r>
  <r>
    <x v="2"/>
    <x v="8"/>
    <s v="56891"/>
    <n v="10"/>
    <x v="1"/>
    <x v="0"/>
    <n v="64.16"/>
    <n v="6.4160000000000004"/>
    <n v="70.575999999999993"/>
    <n v="0.28000000000000003"/>
    <n v="17.9648"/>
    <s v="B"/>
    <n v="6"/>
    <n v="9"/>
    <n v="9"/>
    <n v="11.5"/>
  </r>
  <r>
    <x v="2"/>
    <x v="8"/>
    <s v="570251"/>
    <n v="16"/>
    <x v="2"/>
    <x v="0"/>
    <n v="35.61"/>
    <n v="3.5609999999999999"/>
    <n v="39.170999999999999"/>
    <n v="0.09"/>
    <n v="3.2048999999999999"/>
    <s v="I"/>
    <n v="4"/>
    <n v="5"/>
    <n v="5"/>
    <n v="9"/>
  </r>
  <r>
    <x v="2"/>
    <x v="8"/>
    <s v="5704E"/>
    <n v="16"/>
    <x v="2"/>
    <x v="0"/>
    <n v="38.81"/>
    <n v="3.8810000000000002"/>
    <n v="42.691000000000003"/>
    <n v="0.03"/>
    <n v="1.1643000000000001"/>
    <s v="N"/>
    <n v="10"/>
    <n v="5"/>
    <n v="5"/>
    <n v="9"/>
  </r>
  <r>
    <x v="2"/>
    <x v="8"/>
    <s v="57151A"/>
    <n v="15"/>
    <x v="0"/>
    <x v="0"/>
    <n v="98.01"/>
    <n v="9.8010000000000019"/>
    <n v="107.81100000000001"/>
    <n v="0.28000000000000003"/>
    <n v="27.442800000000005"/>
    <s v="A"/>
    <n v="3"/>
    <n v="12"/>
    <n v="12"/>
    <n v="13"/>
  </r>
  <r>
    <x v="2"/>
    <x v="8"/>
    <s v="571961"/>
    <n v="10"/>
    <x v="1"/>
    <x v="0"/>
    <n v="18.91"/>
    <n v="1.891"/>
    <n v="20.801000000000002"/>
    <n v="0.28000000000000003"/>
    <n v="5.2948000000000004"/>
    <s v="G"/>
    <n v="8"/>
    <n v="2"/>
    <n v="2"/>
    <n v="6"/>
  </r>
  <r>
    <x v="3"/>
    <x v="0"/>
    <s v="572370"/>
    <n v="16"/>
    <x v="2"/>
    <x v="0"/>
    <n v="57"/>
    <n v="5.7"/>
    <n v="62.7"/>
    <n v="0.31"/>
    <n v="17.669999999999998"/>
    <s v="P"/>
    <n v="1"/>
    <n v="3"/>
    <n v="3"/>
    <n v="7"/>
  </r>
  <r>
    <x v="3"/>
    <x v="0"/>
    <s v="57251A"/>
    <n v="10"/>
    <x v="1"/>
    <x v="0"/>
    <n v="78.790000000000006"/>
    <n v="7.8790000000000013"/>
    <n v="86.669000000000011"/>
    <n v="0.38"/>
    <n v="29.940200000000004"/>
    <s v="Q"/>
    <n v="10"/>
    <n v="2"/>
    <n v="2"/>
    <n v="6"/>
  </r>
  <r>
    <x v="3"/>
    <x v="0"/>
    <s v="573491"/>
    <n v="16"/>
    <x v="2"/>
    <x v="0"/>
    <n v="12.35"/>
    <n v="1.2350000000000001"/>
    <n v="13.584999999999999"/>
    <n v="0.27"/>
    <n v="3.3345000000000002"/>
    <s v="L"/>
    <n v="3"/>
    <n v="5"/>
    <n v="5"/>
    <n v="9"/>
  </r>
  <r>
    <x v="3"/>
    <x v="0"/>
    <s v="57350"/>
    <n v="15"/>
    <x v="0"/>
    <x v="0"/>
    <n v="27.51"/>
    <n v="2.7510000000000003"/>
    <n v="30.261000000000003"/>
    <n v="0.06"/>
    <n v="1.6506000000000001"/>
    <s v="H"/>
    <n v="6"/>
    <n v="9"/>
    <n v="9"/>
    <n v="11.5"/>
  </r>
  <r>
    <x v="3"/>
    <x v="0"/>
    <s v="57479D"/>
    <n v="15"/>
    <x v="0"/>
    <x v="0"/>
    <n v="52.69"/>
    <n v="5.2690000000000001"/>
    <n v="57.958999999999996"/>
    <n v="0.2"/>
    <n v="10.538"/>
    <s v="H"/>
    <n v="5"/>
    <n v="6"/>
    <n v="6"/>
    <n v="10"/>
  </r>
  <r>
    <x v="3"/>
    <x v="0"/>
    <s v="57589A"/>
    <n v="10"/>
    <x v="1"/>
    <x v="0"/>
    <n v="83.25"/>
    <n v="8.3250000000000011"/>
    <n v="91.575000000000003"/>
    <n v="0.01"/>
    <n v="0.83250000000000002"/>
    <s v="B"/>
    <n v="9"/>
    <n v="9"/>
    <n v="9"/>
    <n v="11.5"/>
  </r>
  <r>
    <x v="3"/>
    <x v="0"/>
    <s v="57740"/>
    <n v="16"/>
    <x v="2"/>
    <x v="0"/>
    <n v="28.15"/>
    <n v="2.8149999999999999"/>
    <n v="30.965"/>
    <n v="0.32"/>
    <n v="9.0079999999999991"/>
    <s v="A"/>
    <n v="7"/>
    <n v="16"/>
    <n v="16"/>
    <n v="15"/>
  </r>
  <r>
    <x v="3"/>
    <x v="0"/>
    <s v="578330"/>
    <n v="15"/>
    <x v="0"/>
    <x v="0"/>
    <n v="82.72"/>
    <n v="8.2720000000000002"/>
    <n v="90.992000000000004"/>
    <n v="0.39"/>
    <n v="32.260800000000003"/>
    <s v="M"/>
    <n v="6"/>
    <n v="3"/>
    <n v="3"/>
    <n v="7"/>
  </r>
  <r>
    <x v="3"/>
    <x v="0"/>
    <s v="57846D"/>
    <n v="10"/>
    <x v="1"/>
    <x v="0"/>
    <n v="58.05"/>
    <n v="5.8049999999999997"/>
    <n v="63.854999999999997"/>
    <n v="0.02"/>
    <n v="1.161"/>
    <s v="O"/>
    <n v="1"/>
    <n v="1"/>
    <n v="1"/>
    <n v="3"/>
  </r>
  <r>
    <x v="3"/>
    <x v="0"/>
    <s v="57924E"/>
    <n v="16"/>
    <x v="2"/>
    <x v="0"/>
    <n v="42.46"/>
    <n v="4.2460000000000004"/>
    <n v="46.706000000000003"/>
    <n v="0.23"/>
    <n v="9.7658000000000005"/>
    <s v="O"/>
    <n v="7"/>
    <n v="3"/>
    <n v="3"/>
    <n v="7"/>
  </r>
  <r>
    <x v="3"/>
    <x v="0"/>
    <s v="58008A"/>
    <n v="10"/>
    <x v="1"/>
    <x v="0"/>
    <n v="38.43"/>
    <n v="3.843"/>
    <n v="42.272999999999996"/>
    <n v="0.27"/>
    <n v="10.376100000000001"/>
    <s v="D"/>
    <n v="2"/>
    <n v="18"/>
    <n v="18"/>
    <n v="16"/>
  </r>
  <r>
    <x v="3"/>
    <x v="0"/>
    <s v="58092A"/>
    <n v="15"/>
    <x v="0"/>
    <x v="0"/>
    <n v="98.46"/>
    <n v="9.8460000000000001"/>
    <n v="108.306"/>
    <n v="0.13"/>
    <n v="12.799799999999999"/>
    <s v="A"/>
    <n v="6"/>
    <n v="14"/>
    <n v="14"/>
    <n v="14"/>
  </r>
  <r>
    <x v="3"/>
    <x v="0"/>
    <s v="58301E"/>
    <n v="10"/>
    <x v="1"/>
    <x v="0"/>
    <n v="85.66"/>
    <n v="8.5660000000000007"/>
    <n v="94.225999999999999"/>
    <n v="0.1"/>
    <n v="8.5660000000000007"/>
    <s v="O"/>
    <n v="6"/>
    <n v="3"/>
    <n v="3"/>
    <n v="7"/>
  </r>
  <r>
    <x v="3"/>
    <x v="0"/>
    <s v="583370"/>
    <n v="10"/>
    <x v="1"/>
    <x v="0"/>
    <n v="17"/>
    <n v="1.7000000000000002"/>
    <n v="18.7"/>
    <n v="0.01"/>
    <n v="0.17"/>
    <s v="A"/>
    <n v="10"/>
    <n v="20"/>
    <n v="20"/>
    <n v="17"/>
  </r>
  <r>
    <x v="3"/>
    <x v="0"/>
    <s v="584081"/>
    <n v="10"/>
    <x v="1"/>
    <x v="0"/>
    <n v="20.309999999999999"/>
    <n v="2.0310000000000001"/>
    <n v="22.340999999999998"/>
    <n v="0.28999999999999998"/>
    <n v="5.889899999999999"/>
    <s v="B"/>
    <n v="6"/>
    <n v="9"/>
    <n v="9"/>
    <n v="11.5"/>
  </r>
  <r>
    <x v="3"/>
    <x v="0"/>
    <s v="585230"/>
    <n v="15"/>
    <x v="0"/>
    <x v="0"/>
    <n v="29.72"/>
    <n v="2.972"/>
    <n v="32.692"/>
    <n v="0.27"/>
    <n v="8.0244"/>
    <s v="B"/>
    <n v="10"/>
    <n v="18"/>
    <n v="18"/>
    <n v="16"/>
  </r>
  <r>
    <x v="3"/>
    <x v="0"/>
    <s v="58665B"/>
    <n v="16"/>
    <x v="2"/>
    <x v="0"/>
    <n v="51.55"/>
    <n v="5.1550000000000002"/>
    <n v="56.704999999999998"/>
    <n v="0.21"/>
    <n v="10.825499999999998"/>
    <s v="N"/>
    <n v="5"/>
    <n v="5"/>
    <n v="5"/>
    <n v="9"/>
  </r>
  <r>
    <x v="3"/>
    <x v="0"/>
    <s v="58676B"/>
    <n v="15"/>
    <x v="0"/>
    <x v="0"/>
    <n v="26.41"/>
    <n v="2.641"/>
    <n v="29.051000000000002"/>
    <n v="0.2"/>
    <n v="5.282"/>
    <s v="F"/>
    <n v="3"/>
    <n v="9"/>
    <n v="9"/>
    <n v="11.5"/>
  </r>
  <r>
    <x v="3"/>
    <x v="0"/>
    <s v="58689D"/>
    <n v="10"/>
    <x v="1"/>
    <x v="0"/>
    <n v="58.48"/>
    <n v="5.8479999999999999"/>
    <n v="64.328000000000003"/>
    <n v="0.03"/>
    <n v="1.7543999999999997"/>
    <s v="C"/>
    <n v="7"/>
    <n v="3"/>
    <n v="3"/>
    <n v="7"/>
  </r>
  <r>
    <x v="3"/>
    <x v="0"/>
    <s v="58745D"/>
    <n v="16"/>
    <x v="2"/>
    <x v="0"/>
    <n v="75.760000000000005"/>
    <n v="7.5760000000000005"/>
    <n v="83.336000000000013"/>
    <n v="0.08"/>
    <n v="6.0608000000000004"/>
    <s v="O"/>
    <n v="6"/>
    <n v="3"/>
    <n v="3"/>
    <n v="7"/>
  </r>
  <r>
    <x v="3"/>
    <x v="0"/>
    <s v="589030"/>
    <n v="15"/>
    <x v="0"/>
    <x v="0"/>
    <n v="68.709999999999994"/>
    <n v="6.8709999999999996"/>
    <n v="75.580999999999989"/>
    <n v="0.39"/>
    <n v="26.796899999999997"/>
    <s v="M"/>
    <n v="3"/>
    <n v="4"/>
    <n v="4"/>
    <n v="8"/>
  </r>
  <r>
    <x v="3"/>
    <x v="0"/>
    <s v="58E"/>
    <n v="15"/>
    <x v="0"/>
    <x v="0"/>
    <n v="18.809999999999999"/>
    <n v="1.881"/>
    <n v="20.690999999999999"/>
    <n v="0.18"/>
    <n v="3.3857999999999997"/>
    <s v="G"/>
    <n v="6"/>
    <n v="11"/>
    <n v="11"/>
    <n v="12.5"/>
  </r>
  <r>
    <x v="3"/>
    <x v="0"/>
    <s v="59103B"/>
    <n v="15"/>
    <x v="0"/>
    <x v="0"/>
    <n v="88.34"/>
    <n v="8.8340000000000014"/>
    <n v="97.174000000000007"/>
    <n v="7.0000000000000007E-2"/>
    <n v="6.1838000000000006"/>
    <s v="E"/>
    <n v="5"/>
    <n v="18"/>
    <n v="18"/>
    <n v="16"/>
  </r>
  <r>
    <x v="3"/>
    <x v="0"/>
    <s v="59183E"/>
    <n v="10"/>
    <x v="1"/>
    <x v="0"/>
    <n v="47.98"/>
    <n v="4.798"/>
    <n v="52.777999999999999"/>
    <n v="0.32"/>
    <n v="15.3536"/>
    <s v="D"/>
    <n v="7"/>
    <n v="5"/>
    <n v="5"/>
    <n v="9"/>
  </r>
  <r>
    <x v="3"/>
    <x v="1"/>
    <s v="59244E"/>
    <n v="16"/>
    <x v="2"/>
    <x v="0"/>
    <n v="62.79"/>
    <n v="6.2789999999999999"/>
    <n v="69.069000000000003"/>
    <n v="7.0000000000000007E-2"/>
    <n v="4.3953000000000007"/>
    <s v="G"/>
    <n v="6"/>
    <n v="11"/>
    <n v="11"/>
    <n v="12.5"/>
  </r>
  <r>
    <x v="3"/>
    <x v="1"/>
    <s v="59285A"/>
    <n v="15"/>
    <x v="0"/>
    <x v="0"/>
    <n v="1.93"/>
    <n v="0.193"/>
    <n v="2.1229999999999998"/>
    <n v="0.14000000000000001"/>
    <n v="0.2702"/>
    <s v="E"/>
    <n v="8"/>
    <n v="6"/>
    <n v="6"/>
    <n v="10"/>
  </r>
  <r>
    <x v="3"/>
    <x v="1"/>
    <s v="59431D"/>
    <n v="15"/>
    <x v="0"/>
    <x v="0"/>
    <n v="75.2"/>
    <n v="7.5200000000000005"/>
    <n v="82.72"/>
    <n v="0.18"/>
    <n v="13.536"/>
    <s v="C"/>
    <n v="5"/>
    <n v="11"/>
    <n v="11"/>
    <n v="12.5"/>
  </r>
  <r>
    <x v="3"/>
    <x v="1"/>
    <s v="59520"/>
    <n v="16"/>
    <x v="2"/>
    <x v="0"/>
    <n v="22.27"/>
    <n v="2.2269999999999999"/>
    <n v="24.497"/>
    <n v="0.31"/>
    <n v="6.9036999999999997"/>
    <s v="D"/>
    <n v="9"/>
    <n v="6"/>
    <n v="6"/>
    <n v="10"/>
  </r>
  <r>
    <x v="3"/>
    <x v="1"/>
    <s v="59534B"/>
    <n v="16"/>
    <x v="2"/>
    <x v="0"/>
    <n v="97.87"/>
    <n v="9.7870000000000008"/>
    <n v="107.65700000000001"/>
    <n v="0.34"/>
    <n v="33.275800000000004"/>
    <s v="Q"/>
    <n v="8"/>
    <n v="3"/>
    <n v="3"/>
    <n v="7"/>
  </r>
  <r>
    <x v="3"/>
    <x v="1"/>
    <s v="59657D"/>
    <n v="10"/>
    <x v="1"/>
    <x v="0"/>
    <n v="14.4"/>
    <n v="1.4400000000000002"/>
    <n v="15.84"/>
    <n v="0.24"/>
    <n v="3.456"/>
    <s v="G"/>
    <n v="6"/>
    <n v="11"/>
    <n v="11"/>
    <n v="12.5"/>
  </r>
  <r>
    <x v="3"/>
    <x v="1"/>
    <s v="59670"/>
    <n v="15"/>
    <x v="0"/>
    <x v="0"/>
    <n v="19.510000000000002"/>
    <n v="1.9510000000000003"/>
    <n v="21.461000000000002"/>
    <n v="0.3"/>
    <n v="5.8530000000000006"/>
    <s v="H"/>
    <n v="2"/>
    <n v="11"/>
    <n v="11"/>
    <n v="12.5"/>
  </r>
  <r>
    <x v="3"/>
    <x v="1"/>
    <s v="596D"/>
    <n v="10"/>
    <x v="1"/>
    <x v="0"/>
    <n v="0.11"/>
    <n v="1.1000000000000001E-2"/>
    <n v="0.121"/>
    <n v="0.23"/>
    <n v="2.53E-2"/>
    <s v="Q"/>
    <n v="7"/>
    <n v="3"/>
    <n v="3"/>
    <n v="7"/>
  </r>
  <r>
    <x v="3"/>
    <x v="1"/>
    <s v="597211"/>
    <n v="16"/>
    <x v="2"/>
    <x v="0"/>
    <n v="41.67"/>
    <n v="4.1670000000000007"/>
    <n v="45.837000000000003"/>
    <n v="0.2"/>
    <n v="8.3340000000000014"/>
    <s v="M"/>
    <n v="9"/>
    <n v="4"/>
    <n v="4"/>
    <n v="8"/>
  </r>
  <r>
    <x v="3"/>
    <x v="1"/>
    <s v="59921"/>
    <n v="16"/>
    <x v="2"/>
    <x v="0"/>
    <n v="22.15"/>
    <n v="2.2149999999999999"/>
    <n v="24.364999999999998"/>
    <n v="0.16"/>
    <n v="3.544"/>
    <s v="M"/>
    <n v="10"/>
    <n v="4"/>
    <n v="4"/>
    <n v="8"/>
  </r>
  <r>
    <x v="3"/>
    <x v="1"/>
    <s v="599821"/>
    <n v="15"/>
    <x v="0"/>
    <x v="0"/>
    <n v="6.81"/>
    <n v="0.68100000000000005"/>
    <n v="7.4909999999999997"/>
    <n v="0.06"/>
    <n v="0.40859999999999996"/>
    <s v="H"/>
    <n v="5"/>
    <n v="6"/>
    <n v="6"/>
    <n v="10"/>
  </r>
  <r>
    <x v="3"/>
    <x v="1"/>
    <s v="60055B"/>
    <n v="10"/>
    <x v="1"/>
    <x v="0"/>
    <n v="16.88"/>
    <n v="1.6879999999999999"/>
    <n v="18.567999999999998"/>
    <n v="0.34"/>
    <n v="5.7392000000000003"/>
    <s v="B"/>
    <n v="1"/>
    <n v="18"/>
    <n v="18"/>
    <n v="16"/>
  </r>
  <r>
    <x v="3"/>
    <x v="1"/>
    <s v="60370B"/>
    <n v="10"/>
    <x v="1"/>
    <x v="0"/>
    <n v="29.63"/>
    <n v="2.9630000000000001"/>
    <n v="32.592999999999996"/>
    <n v="0.12"/>
    <n v="3.5555999999999996"/>
    <s v="O"/>
    <n v="8"/>
    <n v="2"/>
    <n v="2"/>
    <n v="6"/>
  </r>
  <r>
    <x v="3"/>
    <x v="1"/>
    <s v="603971"/>
    <n v="16"/>
    <x v="2"/>
    <x v="0"/>
    <n v="61.28"/>
    <n v="6.1280000000000001"/>
    <n v="67.408000000000001"/>
    <n v="0.24"/>
    <n v="14.7072"/>
    <s v="L"/>
    <n v="1"/>
    <n v="5"/>
    <n v="5"/>
    <n v="9"/>
  </r>
  <r>
    <x v="3"/>
    <x v="1"/>
    <s v="604591"/>
    <n v="16"/>
    <x v="2"/>
    <x v="0"/>
    <n v="82.89"/>
    <n v="8.2889999999999997"/>
    <n v="91.179000000000002"/>
    <n v="0.31"/>
    <n v="25.695900000000002"/>
    <s v="P"/>
    <n v="1"/>
    <n v="3"/>
    <n v="3"/>
    <n v="7"/>
  </r>
  <r>
    <x v="3"/>
    <x v="2"/>
    <s v="606291"/>
    <n v="15"/>
    <x v="0"/>
    <x v="0"/>
    <n v="50.75"/>
    <n v="5.0750000000000002"/>
    <n v="55.825000000000003"/>
    <n v="0.09"/>
    <n v="4.5674999999999999"/>
    <s v="L"/>
    <n v="5"/>
    <n v="5"/>
    <n v="5"/>
    <n v="9"/>
  </r>
  <r>
    <x v="3"/>
    <x v="2"/>
    <s v="60680B"/>
    <n v="16"/>
    <x v="2"/>
    <x v="0"/>
    <n v="19.23"/>
    <n v="1.923"/>
    <n v="21.152999999999999"/>
    <n v="0.35"/>
    <n v="6.7305000000000001"/>
    <s v="C"/>
    <n v="1"/>
    <n v="18"/>
    <n v="18"/>
    <n v="16"/>
  </r>
  <r>
    <x v="3"/>
    <x v="2"/>
    <s v="60691"/>
    <n v="15"/>
    <x v="0"/>
    <x v="0"/>
    <n v="28.96"/>
    <n v="2.8960000000000004"/>
    <n v="31.856000000000002"/>
    <n v="0.34"/>
    <n v="9.8464000000000009"/>
    <s v="A"/>
    <n v="8"/>
    <n v="2"/>
    <n v="2"/>
    <n v="6"/>
  </r>
  <r>
    <x v="3"/>
    <x v="2"/>
    <s v="608170"/>
    <n v="15"/>
    <x v="0"/>
    <x v="0"/>
    <n v="81.05"/>
    <n v="8.1050000000000004"/>
    <n v="89.155000000000001"/>
    <n v="0.3"/>
    <n v="24.314999999999998"/>
    <s v="N"/>
    <n v="8"/>
    <n v="2"/>
    <n v="2"/>
    <n v="6"/>
  </r>
  <r>
    <x v="3"/>
    <x v="2"/>
    <s v="60849E"/>
    <n v="15"/>
    <x v="0"/>
    <x v="0"/>
    <n v="19.97"/>
    <n v="1.9969999999999999"/>
    <n v="21.966999999999999"/>
    <n v="0.25"/>
    <n v="4.9924999999999997"/>
    <s v="C"/>
    <n v="5"/>
    <n v="11"/>
    <n v="11"/>
    <n v="12.5"/>
  </r>
  <r>
    <x v="3"/>
    <x v="2"/>
    <s v="609220"/>
    <n v="16"/>
    <x v="2"/>
    <x v="0"/>
    <n v="31.19"/>
    <n v="3.1190000000000002"/>
    <n v="34.309000000000005"/>
    <n v="0.2"/>
    <n v="6.2380000000000004"/>
    <s v="N"/>
    <n v="6"/>
    <n v="3"/>
    <n v="3"/>
    <n v="7"/>
  </r>
  <r>
    <x v="3"/>
    <x v="2"/>
    <s v="60944E"/>
    <n v="16"/>
    <x v="2"/>
    <x v="0"/>
    <n v="68.400000000000006"/>
    <n v="6.8400000000000007"/>
    <n v="75.240000000000009"/>
    <n v="0.19"/>
    <n v="12.996"/>
    <s v="E"/>
    <n v="10"/>
    <n v="15"/>
    <n v="15"/>
    <n v="14.5"/>
  </r>
  <r>
    <x v="3"/>
    <x v="2"/>
    <s v="60977E"/>
    <n v="16"/>
    <x v="2"/>
    <x v="0"/>
    <n v="26.7"/>
    <n v="2.67"/>
    <n v="29.369999999999997"/>
    <n v="0.03"/>
    <n v="0.80099999999999993"/>
    <s v="O"/>
    <n v="5"/>
    <n v="3"/>
    <n v="3"/>
    <n v="7"/>
  </r>
  <r>
    <x v="3"/>
    <x v="2"/>
    <s v="6103D"/>
    <n v="16"/>
    <x v="2"/>
    <x v="0"/>
    <n v="4.22"/>
    <n v="0.42199999999999999"/>
    <n v="4.6419999999999995"/>
    <n v="0.16"/>
    <n v="0.67520000000000002"/>
    <s v="D"/>
    <n v="9"/>
    <n v="6"/>
    <n v="6"/>
    <n v="10"/>
  </r>
  <r>
    <x v="3"/>
    <x v="2"/>
    <s v="61070"/>
    <n v="16"/>
    <x v="2"/>
    <x v="0"/>
    <n v="1.05"/>
    <n v="0.10500000000000001"/>
    <n v="1.155"/>
    <n v="0.18"/>
    <n v="0.189"/>
    <s v="Q"/>
    <n v="4"/>
    <n v="1"/>
    <n v="1"/>
    <n v="3"/>
  </r>
  <r>
    <x v="3"/>
    <x v="2"/>
    <s v="61202B"/>
    <n v="10"/>
    <x v="1"/>
    <x v="0"/>
    <n v="40.54"/>
    <n v="4.0540000000000003"/>
    <n v="44.594000000000001"/>
    <n v="0.28999999999999998"/>
    <n v="11.756599999999999"/>
    <s v="H"/>
    <n v="2"/>
    <n v="11"/>
    <n v="11"/>
    <n v="12.5"/>
  </r>
  <r>
    <x v="3"/>
    <x v="2"/>
    <s v="61263D"/>
    <n v="10"/>
    <x v="1"/>
    <x v="0"/>
    <n v="57.11"/>
    <n v="5.7110000000000003"/>
    <n v="62.820999999999998"/>
    <n v="0.18"/>
    <n v="10.2798"/>
    <s v="C"/>
    <n v="2"/>
    <n v="12"/>
    <n v="12"/>
    <n v="13"/>
  </r>
  <r>
    <x v="3"/>
    <x v="2"/>
    <s v="61360B"/>
    <n v="10"/>
    <x v="1"/>
    <x v="0"/>
    <n v="8.48"/>
    <n v="0.84800000000000009"/>
    <n v="9.3280000000000012"/>
    <n v="0.35"/>
    <n v="2.968"/>
    <s v="Q"/>
    <n v="2"/>
    <n v="1"/>
    <n v="1"/>
    <n v="3"/>
  </r>
  <r>
    <x v="3"/>
    <x v="2"/>
    <s v="61836B"/>
    <n v="10"/>
    <x v="1"/>
    <x v="0"/>
    <n v="49.04"/>
    <n v="4.9039999999999999"/>
    <n v="53.944000000000003"/>
    <n v="0.38"/>
    <n v="18.635200000000001"/>
    <s v="E"/>
    <n v="10"/>
    <n v="15"/>
    <n v="15"/>
    <n v="14.5"/>
  </r>
  <r>
    <x v="3"/>
    <x v="2"/>
    <s v="618440"/>
    <n v="15"/>
    <x v="0"/>
    <x v="0"/>
    <n v="79.709999999999994"/>
    <n v="7.9710000000000001"/>
    <n v="87.680999999999997"/>
    <n v="0.35"/>
    <n v="27.898499999999995"/>
    <s v="N"/>
    <n v="5"/>
    <n v="5"/>
    <n v="5"/>
    <n v="9"/>
  </r>
  <r>
    <x v="3"/>
    <x v="3"/>
    <s v="618771"/>
    <n v="16"/>
    <x v="2"/>
    <x v="0"/>
    <n v="47.35"/>
    <n v="4.7350000000000003"/>
    <n v="52.085000000000001"/>
    <n v="0.38"/>
    <n v="17.993000000000002"/>
    <s v="P"/>
    <n v="3"/>
    <n v="3"/>
    <n v="3"/>
    <n v="7"/>
  </r>
  <r>
    <x v="3"/>
    <x v="3"/>
    <s v="61879B"/>
    <n v="16"/>
    <x v="2"/>
    <x v="0"/>
    <n v="51.29"/>
    <n v="5.1290000000000004"/>
    <n v="56.418999999999997"/>
    <n v="0.11"/>
    <n v="5.6418999999999997"/>
    <s v="P"/>
    <n v="2"/>
    <n v="3"/>
    <n v="3"/>
    <n v="7"/>
  </r>
  <r>
    <x v="3"/>
    <x v="3"/>
    <s v="61881B"/>
    <n v="16"/>
    <x v="2"/>
    <x v="0"/>
    <n v="48.02"/>
    <n v="4.8020000000000005"/>
    <n v="52.822000000000003"/>
    <n v="0.26"/>
    <n v="12.485200000000001"/>
    <s v="H"/>
    <n v="10"/>
    <n v="3"/>
    <n v="3"/>
    <n v="7"/>
  </r>
  <r>
    <x v="3"/>
    <x v="3"/>
    <s v="622480"/>
    <n v="10"/>
    <x v="1"/>
    <x v="0"/>
    <n v="12.77"/>
    <n v="1.2770000000000001"/>
    <n v="14.047000000000001"/>
    <n v="0.08"/>
    <n v="1.0216000000000001"/>
    <s v="E"/>
    <n v="10"/>
    <n v="15"/>
    <n v="15"/>
    <n v="14.5"/>
  </r>
  <r>
    <x v="3"/>
    <x v="3"/>
    <s v="62300A"/>
    <n v="15"/>
    <x v="0"/>
    <x v="0"/>
    <n v="14.61"/>
    <n v="1.4610000000000001"/>
    <n v="16.070999999999998"/>
    <n v="0.15"/>
    <n v="2.1915"/>
    <s v="P"/>
    <n v="3"/>
    <n v="3"/>
    <n v="3"/>
    <n v="7"/>
  </r>
  <r>
    <x v="3"/>
    <x v="3"/>
    <s v="62340D"/>
    <n v="16"/>
    <x v="2"/>
    <x v="0"/>
    <n v="61.3"/>
    <n v="6.13"/>
    <n v="67.429999999999993"/>
    <n v="0.32"/>
    <n v="19.616"/>
    <s v="P"/>
    <n v="3"/>
    <n v="3"/>
    <n v="3"/>
    <n v="7"/>
  </r>
  <r>
    <x v="3"/>
    <x v="3"/>
    <s v="62364E"/>
    <n v="16"/>
    <x v="2"/>
    <x v="0"/>
    <n v="1.3"/>
    <n v="0.13"/>
    <n v="1.4300000000000002"/>
    <n v="0.36"/>
    <n v="0.46799999999999997"/>
    <s v="A"/>
    <n v="8"/>
    <n v="2"/>
    <n v="2"/>
    <n v="6"/>
  </r>
  <r>
    <x v="3"/>
    <x v="3"/>
    <s v="623711"/>
    <n v="16"/>
    <x v="2"/>
    <x v="0"/>
    <n v="30.1"/>
    <n v="3.0100000000000002"/>
    <n v="33.11"/>
    <n v="0.3"/>
    <n v="9.0299999999999994"/>
    <s v="B"/>
    <n v="5"/>
    <n v="14"/>
    <n v="14"/>
    <n v="14"/>
  </r>
  <r>
    <x v="3"/>
    <x v="3"/>
    <s v="62397E"/>
    <n v="10"/>
    <x v="1"/>
    <x v="0"/>
    <n v="45.39"/>
    <n v="4.5390000000000006"/>
    <n v="49.929000000000002"/>
    <n v="0.28000000000000003"/>
    <n v="12.709200000000001"/>
    <s v="L"/>
    <n v="9"/>
    <n v="6"/>
    <n v="6"/>
    <n v="10"/>
  </r>
  <r>
    <x v="3"/>
    <x v="3"/>
    <s v="624701"/>
    <n v="16"/>
    <x v="2"/>
    <x v="0"/>
    <n v="83"/>
    <n v="8.3000000000000007"/>
    <n v="91.3"/>
    <n v="0.31"/>
    <n v="25.73"/>
    <s v="E"/>
    <n v="6"/>
    <n v="15"/>
    <n v="15"/>
    <n v="14.5"/>
  </r>
  <r>
    <x v="3"/>
    <x v="3"/>
    <s v="6258A"/>
    <n v="10"/>
    <x v="1"/>
    <x v="0"/>
    <n v="9.3000000000000007"/>
    <n v="0.93000000000000016"/>
    <n v="10.23"/>
    <n v="0.21"/>
    <n v="1.9530000000000001"/>
    <s v="H"/>
    <n v="6"/>
    <n v="9"/>
    <n v="9"/>
    <n v="11.5"/>
  </r>
  <r>
    <x v="3"/>
    <x v="3"/>
    <s v="62650"/>
    <n v="15"/>
    <x v="0"/>
    <x v="0"/>
    <n v="52.04"/>
    <n v="5.2040000000000006"/>
    <n v="57.244"/>
    <n v="0.05"/>
    <n v="2.6020000000000003"/>
    <s v="H"/>
    <n v="2"/>
    <n v="11"/>
    <n v="11"/>
    <n v="12.5"/>
  </r>
  <r>
    <x v="3"/>
    <x v="3"/>
    <s v="62692D"/>
    <n v="10"/>
    <x v="1"/>
    <x v="0"/>
    <n v="46.48"/>
    <n v="4.6479999999999997"/>
    <n v="51.128"/>
    <n v="0.23"/>
    <n v="10.6904"/>
    <s v="E"/>
    <n v="5"/>
    <n v="18"/>
    <n v="18"/>
    <n v="16"/>
  </r>
  <r>
    <x v="3"/>
    <x v="3"/>
    <s v="62731B"/>
    <n v="16"/>
    <x v="2"/>
    <x v="0"/>
    <n v="36.01"/>
    <n v="3.601"/>
    <n v="39.610999999999997"/>
    <n v="0.4"/>
    <n v="14.404"/>
    <s v="I"/>
    <n v="4"/>
    <n v="5"/>
    <n v="5"/>
    <n v="9"/>
  </r>
  <r>
    <x v="3"/>
    <x v="3"/>
    <s v="62797D"/>
    <n v="15"/>
    <x v="0"/>
    <x v="0"/>
    <n v="90.14"/>
    <n v="9.0140000000000011"/>
    <n v="99.153999999999996"/>
    <n v="0.23"/>
    <n v="20.732200000000002"/>
    <s v="G"/>
    <n v="5"/>
    <n v="2"/>
    <n v="2"/>
    <n v="6"/>
  </r>
  <r>
    <x v="3"/>
    <x v="3"/>
    <s v="62808E"/>
    <n v="16"/>
    <x v="2"/>
    <x v="0"/>
    <n v="9.61"/>
    <n v="0.96099999999999997"/>
    <n v="10.571"/>
    <n v="0.34"/>
    <n v="3.2673999999999999"/>
    <s v="N"/>
    <n v="5"/>
    <n v="5"/>
    <n v="5"/>
    <n v="9"/>
  </r>
  <r>
    <x v="3"/>
    <x v="3"/>
    <s v="629460"/>
    <n v="15"/>
    <x v="0"/>
    <x v="0"/>
    <n v="52.85"/>
    <n v="5.2850000000000001"/>
    <n v="58.135000000000005"/>
    <n v="0.23"/>
    <n v="12.1555"/>
    <s v="M"/>
    <n v="10"/>
    <n v="4"/>
    <n v="4"/>
    <n v="8"/>
  </r>
  <r>
    <x v="3"/>
    <x v="3"/>
    <s v="630370"/>
    <n v="15"/>
    <x v="0"/>
    <x v="0"/>
    <n v="38.54"/>
    <n v="3.8540000000000001"/>
    <n v="42.393999999999998"/>
    <n v="0.35"/>
    <n v="13.488999999999999"/>
    <s v="I"/>
    <n v="6"/>
    <n v="6"/>
    <n v="6"/>
    <n v="10"/>
  </r>
  <r>
    <x v="3"/>
    <x v="3"/>
    <s v="63081B"/>
    <n v="10"/>
    <x v="1"/>
    <x v="0"/>
    <n v="18.010000000000002"/>
    <n v="1.8010000000000002"/>
    <n v="19.811"/>
    <n v="0.06"/>
    <n v="1.0806"/>
    <s v="A"/>
    <n v="1"/>
    <n v="2"/>
    <n v="2"/>
    <n v="6"/>
  </r>
  <r>
    <x v="3"/>
    <x v="3"/>
    <s v="63108A"/>
    <n v="10"/>
    <x v="1"/>
    <x v="0"/>
    <n v="78.39"/>
    <n v="7.8390000000000004"/>
    <n v="86.228999999999999"/>
    <n v="0.33"/>
    <n v="25.8687"/>
    <s v="O"/>
    <n v="5"/>
    <n v="3"/>
    <n v="3"/>
    <n v="7"/>
  </r>
  <r>
    <x v="3"/>
    <x v="3"/>
    <s v="635540"/>
    <n v="15"/>
    <x v="0"/>
    <x v="0"/>
    <n v="10.28"/>
    <n v="1.028"/>
    <n v="11.308"/>
    <n v="0.21"/>
    <n v="2.1587999999999998"/>
    <s v="C"/>
    <n v="1"/>
    <n v="18"/>
    <n v="18"/>
    <n v="16"/>
  </r>
  <r>
    <x v="3"/>
    <x v="3"/>
    <s v="63556B"/>
    <n v="10"/>
    <x v="1"/>
    <x v="0"/>
    <n v="20.52"/>
    <n v="2.052"/>
    <n v="22.571999999999999"/>
    <n v="0.27"/>
    <n v="5.5404"/>
    <s v="P"/>
    <n v="7"/>
    <n v="1"/>
    <n v="1"/>
    <n v="3"/>
  </r>
  <r>
    <x v="3"/>
    <x v="3"/>
    <s v="63618D"/>
    <n v="15"/>
    <x v="0"/>
    <x v="0"/>
    <n v="66.06"/>
    <n v="6.6060000000000008"/>
    <n v="72.665999999999997"/>
    <n v="0.15"/>
    <n v="9.9090000000000007"/>
    <s v="M"/>
    <n v="7"/>
    <n v="2"/>
    <n v="2"/>
    <n v="6"/>
  </r>
  <r>
    <x v="3"/>
    <x v="3"/>
    <s v="63644D"/>
    <n v="16"/>
    <x v="2"/>
    <x v="0"/>
    <n v="85.5"/>
    <n v="8.5500000000000007"/>
    <n v="94.05"/>
    <n v="0.28000000000000003"/>
    <n v="23.94"/>
    <s v="E"/>
    <n v="4"/>
    <n v="6"/>
    <n v="6"/>
    <n v="10"/>
  </r>
  <r>
    <x v="3"/>
    <x v="4"/>
    <s v="637850"/>
    <n v="16"/>
    <x v="2"/>
    <x v="0"/>
    <n v="49.65"/>
    <n v="4.9649999999999999"/>
    <n v="54.614999999999995"/>
    <n v="0.1"/>
    <n v="4.9649999999999999"/>
    <s v="L"/>
    <n v="7"/>
    <n v="2"/>
    <n v="2"/>
    <n v="6"/>
  </r>
  <r>
    <x v="3"/>
    <x v="4"/>
    <s v="6381"/>
    <n v="15"/>
    <x v="0"/>
    <x v="0"/>
    <n v="98.63"/>
    <n v="9.8629999999999995"/>
    <n v="108.49299999999999"/>
    <n v="0.16"/>
    <n v="15.780799999999999"/>
    <s v="Q"/>
    <n v="3"/>
    <n v="1"/>
    <n v="1"/>
    <n v="3"/>
  </r>
  <r>
    <x v="3"/>
    <x v="4"/>
    <s v="63939E"/>
    <n v="15"/>
    <x v="0"/>
    <x v="0"/>
    <n v="26.58"/>
    <n v="2.6579999999999999"/>
    <n v="29.238"/>
    <n v="0.31"/>
    <n v="8.2397999999999989"/>
    <s v="N"/>
    <n v="4"/>
    <n v="5"/>
    <n v="5"/>
    <n v="9"/>
  </r>
  <r>
    <x v="3"/>
    <x v="4"/>
    <s v="641531"/>
    <n v="10"/>
    <x v="1"/>
    <x v="0"/>
    <n v="49.59"/>
    <n v="4.9590000000000005"/>
    <n v="54.549000000000007"/>
    <n v="0.2"/>
    <n v="9.918000000000001"/>
    <s v="F"/>
    <n v="9"/>
    <n v="14"/>
    <n v="14"/>
    <n v="14"/>
  </r>
  <r>
    <x v="3"/>
    <x v="4"/>
    <s v="64157E"/>
    <n v="10"/>
    <x v="1"/>
    <x v="0"/>
    <n v="64.87"/>
    <n v="6.487000000000001"/>
    <n v="71.356999999999999"/>
    <n v="0.38"/>
    <n v="24.650600000000001"/>
    <s v="B"/>
    <n v="5"/>
    <n v="14"/>
    <n v="14"/>
    <n v="14"/>
  </r>
  <r>
    <x v="3"/>
    <x v="4"/>
    <s v="64174B"/>
    <n v="16"/>
    <x v="2"/>
    <x v="0"/>
    <n v="39.869999999999997"/>
    <n v="3.9870000000000001"/>
    <n v="43.856999999999999"/>
    <n v="0.37"/>
    <n v="14.751899999999999"/>
    <s v="C"/>
    <n v="5"/>
    <n v="11"/>
    <n v="11"/>
    <n v="12.5"/>
  </r>
  <r>
    <x v="3"/>
    <x v="4"/>
    <s v="641881"/>
    <n v="10"/>
    <x v="1"/>
    <x v="0"/>
    <n v="69.16"/>
    <n v="6.9160000000000004"/>
    <n v="76.075999999999993"/>
    <n v="0.08"/>
    <n v="5.5327999999999999"/>
    <s v="Q"/>
    <n v="2"/>
    <n v="1"/>
    <n v="1"/>
    <n v="3"/>
  </r>
  <r>
    <x v="3"/>
    <x v="4"/>
    <s v="64275B"/>
    <n v="16"/>
    <x v="2"/>
    <x v="0"/>
    <n v="48.98"/>
    <n v="4.8979999999999997"/>
    <n v="53.878"/>
    <n v="0.14000000000000001"/>
    <n v="6.8572000000000006"/>
    <s v="N"/>
    <n v="4"/>
    <n v="5"/>
    <n v="5"/>
    <n v="9"/>
  </r>
  <r>
    <x v="3"/>
    <x v="4"/>
    <s v="64318D"/>
    <n v="10"/>
    <x v="1"/>
    <x v="0"/>
    <n v="52.04"/>
    <n v="5.2040000000000006"/>
    <n v="57.244"/>
    <n v="0.22"/>
    <n v="11.4488"/>
    <s v="A"/>
    <n v="9"/>
    <n v="20"/>
    <n v="20"/>
    <n v="17"/>
  </r>
  <r>
    <x v="3"/>
    <x v="4"/>
    <s v="64378B"/>
    <n v="16"/>
    <x v="2"/>
    <x v="0"/>
    <n v="63.95"/>
    <n v="6.3950000000000005"/>
    <n v="70.344999999999999"/>
    <n v="0.01"/>
    <n v="0.63950000000000007"/>
    <s v="G"/>
    <n v="9"/>
    <n v="9"/>
    <n v="9"/>
    <n v="11.5"/>
  </r>
  <r>
    <x v="3"/>
    <x v="4"/>
    <s v="643831"/>
    <n v="10"/>
    <x v="1"/>
    <x v="0"/>
    <n v="43.47"/>
    <n v="4.3470000000000004"/>
    <n v="47.817"/>
    <n v="0.33"/>
    <n v="14.3451"/>
    <s v="N"/>
    <n v="9"/>
    <n v="4"/>
    <n v="4"/>
    <n v="8"/>
  </r>
  <r>
    <x v="3"/>
    <x v="4"/>
    <s v="644680"/>
    <n v="16"/>
    <x v="2"/>
    <x v="0"/>
    <n v="3.7"/>
    <n v="0.37000000000000005"/>
    <n v="4.07"/>
    <n v="0.12"/>
    <n v="0.44400000000000001"/>
    <s v="Q"/>
    <n v="5"/>
    <n v="1"/>
    <n v="1"/>
    <n v="3"/>
  </r>
  <r>
    <x v="3"/>
    <x v="4"/>
    <s v="64590A"/>
    <n v="10"/>
    <x v="1"/>
    <x v="0"/>
    <n v="43.51"/>
    <n v="4.351"/>
    <n v="47.860999999999997"/>
    <n v="0.08"/>
    <n v="3.4807999999999999"/>
    <s v="E"/>
    <n v="4"/>
    <n v="6"/>
    <n v="6"/>
    <n v="10"/>
  </r>
  <r>
    <x v="3"/>
    <x v="4"/>
    <s v="64633D"/>
    <n v="15"/>
    <x v="0"/>
    <x v="0"/>
    <n v="54.54"/>
    <n v="5.4540000000000006"/>
    <n v="59.994"/>
    <n v="0.4"/>
    <n v="21.816000000000003"/>
    <s v="D"/>
    <n v="6"/>
    <n v="2"/>
    <n v="2"/>
    <n v="6"/>
  </r>
  <r>
    <x v="3"/>
    <x v="4"/>
    <s v="64663B"/>
    <n v="15"/>
    <x v="0"/>
    <x v="0"/>
    <n v="10.41"/>
    <n v="1.0410000000000001"/>
    <n v="11.451000000000001"/>
    <n v="0.09"/>
    <n v="0.93689999999999996"/>
    <s v="C"/>
    <n v="7"/>
    <n v="3"/>
    <n v="3"/>
    <n v="7"/>
  </r>
  <r>
    <x v="3"/>
    <x v="4"/>
    <s v="649131"/>
    <n v="15"/>
    <x v="0"/>
    <x v="0"/>
    <n v="79.930000000000007"/>
    <n v="7.9930000000000012"/>
    <n v="87.923000000000002"/>
    <n v="0.09"/>
    <n v="7.1937000000000006"/>
    <s v="N"/>
    <n v="6"/>
    <n v="3"/>
    <n v="3"/>
    <n v="7"/>
  </r>
  <r>
    <x v="3"/>
    <x v="5"/>
    <s v="65007D"/>
    <n v="10"/>
    <x v="1"/>
    <x v="0"/>
    <n v="27.09"/>
    <n v="2.7090000000000001"/>
    <n v="29.798999999999999"/>
    <n v="0.38"/>
    <n v="10.2942"/>
    <s v="N"/>
    <n v="3"/>
    <n v="5"/>
    <n v="5"/>
    <n v="9"/>
  </r>
  <r>
    <x v="3"/>
    <x v="5"/>
    <s v="65024D"/>
    <n v="10"/>
    <x v="1"/>
    <x v="0"/>
    <n v="87.81"/>
    <n v="8.7810000000000006"/>
    <n v="96.591000000000008"/>
    <n v="0.17"/>
    <n v="14.927700000000002"/>
    <s v="H"/>
    <n v="2"/>
    <n v="11"/>
    <n v="11"/>
    <n v="12.5"/>
  </r>
  <r>
    <x v="3"/>
    <x v="5"/>
    <s v="651750"/>
    <n v="16"/>
    <x v="2"/>
    <x v="0"/>
    <n v="77.260000000000005"/>
    <n v="7.7260000000000009"/>
    <n v="84.986000000000004"/>
    <n v="0.25"/>
    <n v="19.315000000000001"/>
    <s v="M"/>
    <n v="6"/>
    <n v="3"/>
    <n v="3"/>
    <n v="7"/>
  </r>
  <r>
    <x v="3"/>
    <x v="5"/>
    <s v="65399D"/>
    <n v="10"/>
    <x v="1"/>
    <x v="0"/>
    <n v="71.180000000000007"/>
    <n v="7.1180000000000012"/>
    <n v="78.298000000000002"/>
    <n v="0.28000000000000003"/>
    <n v="19.930400000000002"/>
    <s v="I"/>
    <n v="5"/>
    <n v="2"/>
    <n v="2"/>
    <n v="6"/>
  </r>
  <r>
    <x v="3"/>
    <x v="5"/>
    <s v="65492E"/>
    <n v="16"/>
    <x v="2"/>
    <x v="0"/>
    <n v="30.65"/>
    <n v="3.0649999999999999"/>
    <n v="33.714999999999996"/>
    <n v="0.19"/>
    <n v="5.8235000000000001"/>
    <s v="C"/>
    <n v="8"/>
    <n v="17"/>
    <n v="17"/>
    <n v="15.5"/>
  </r>
  <r>
    <x v="3"/>
    <x v="5"/>
    <s v="65651A"/>
    <n v="10"/>
    <x v="1"/>
    <x v="0"/>
    <n v="63.95"/>
    <n v="6.3950000000000005"/>
    <n v="70.344999999999999"/>
    <n v="0.32"/>
    <n v="20.464000000000002"/>
    <s v="M"/>
    <n v="3"/>
    <n v="4"/>
    <n v="4"/>
    <n v="8"/>
  </r>
  <r>
    <x v="3"/>
    <x v="5"/>
    <s v="65743A"/>
    <n v="15"/>
    <x v="0"/>
    <x v="0"/>
    <n v="41.52"/>
    <n v="4.1520000000000001"/>
    <n v="45.672000000000004"/>
    <n v="0.01"/>
    <n v="0.41520000000000001"/>
    <s v="Q"/>
    <n v="5"/>
    <n v="1"/>
    <n v="1"/>
    <n v="3"/>
  </r>
  <r>
    <x v="3"/>
    <x v="5"/>
    <s v="660181"/>
    <n v="10"/>
    <x v="1"/>
    <x v="0"/>
    <n v="47.72"/>
    <n v="4.7720000000000002"/>
    <n v="52.491999999999997"/>
    <n v="0.34"/>
    <n v="16.224800000000002"/>
    <s v="A"/>
    <n v="8"/>
    <n v="2"/>
    <n v="2"/>
    <n v="6"/>
  </r>
  <r>
    <x v="3"/>
    <x v="5"/>
    <s v="66041A"/>
    <n v="10"/>
    <x v="1"/>
    <x v="0"/>
    <n v="26.84"/>
    <n v="2.6840000000000002"/>
    <n v="29.524000000000001"/>
    <n v="0.3"/>
    <n v="8.0519999999999996"/>
    <s v="B"/>
    <n v="8"/>
    <n v="8"/>
    <n v="8"/>
    <n v="11"/>
  </r>
  <r>
    <x v="3"/>
    <x v="5"/>
    <s v="66064B"/>
    <n v="10"/>
    <x v="1"/>
    <x v="0"/>
    <n v="1.62"/>
    <n v="0.16200000000000003"/>
    <n v="1.782"/>
    <n v="0.32"/>
    <n v="0.51840000000000008"/>
    <s v="E"/>
    <n v="10"/>
    <n v="15"/>
    <n v="15"/>
    <n v="14.5"/>
  </r>
  <r>
    <x v="3"/>
    <x v="5"/>
    <s v="66206D"/>
    <n v="15"/>
    <x v="0"/>
    <x v="0"/>
    <n v="97.69"/>
    <n v="9.7690000000000001"/>
    <n v="107.459"/>
    <n v="0.09"/>
    <n v="8.7920999999999996"/>
    <s v="C"/>
    <n v="1"/>
    <n v="18"/>
    <n v="18"/>
    <n v="16"/>
  </r>
  <r>
    <x v="3"/>
    <x v="5"/>
    <s v="66326A"/>
    <n v="15"/>
    <x v="0"/>
    <x v="0"/>
    <n v="43.36"/>
    <n v="4.3360000000000003"/>
    <n v="47.695999999999998"/>
    <n v="0.02"/>
    <n v="0.86719999999999997"/>
    <s v="H"/>
    <n v="3"/>
    <n v="11"/>
    <n v="11"/>
    <n v="12.5"/>
  </r>
  <r>
    <x v="3"/>
    <x v="5"/>
    <s v="66461A"/>
    <n v="15"/>
    <x v="0"/>
    <x v="0"/>
    <n v="87.5"/>
    <n v="8.75"/>
    <n v="96.25"/>
    <n v="0.21"/>
    <n v="18.375"/>
    <s v="D"/>
    <n v="5"/>
    <n v="14"/>
    <n v="14"/>
    <n v="14"/>
  </r>
  <r>
    <x v="3"/>
    <x v="5"/>
    <s v="6655E"/>
    <n v="15"/>
    <x v="0"/>
    <x v="0"/>
    <n v="17.97"/>
    <n v="1.7969999999999999"/>
    <n v="19.766999999999999"/>
    <n v="0.22"/>
    <n v="3.9533999999999998"/>
    <s v="A"/>
    <n v="8"/>
    <n v="2"/>
    <n v="2"/>
    <n v="6"/>
  </r>
  <r>
    <x v="3"/>
    <x v="5"/>
    <s v="66638B"/>
    <n v="16"/>
    <x v="2"/>
    <x v="0"/>
    <n v="24.51"/>
    <n v="2.4510000000000005"/>
    <n v="26.961000000000002"/>
    <n v="0.38"/>
    <n v="9.3138000000000005"/>
    <s v="L"/>
    <n v="10"/>
    <n v="6"/>
    <n v="6"/>
    <n v="10"/>
  </r>
  <r>
    <x v="3"/>
    <x v="5"/>
    <s v="66800B"/>
    <n v="16"/>
    <x v="2"/>
    <x v="0"/>
    <n v="24.87"/>
    <n v="2.4870000000000001"/>
    <n v="27.356999999999999"/>
    <n v="0.36"/>
    <n v="8.9532000000000007"/>
    <s v="F"/>
    <n v="8"/>
    <n v="8"/>
    <n v="8"/>
    <n v="11"/>
  </r>
  <r>
    <x v="3"/>
    <x v="5"/>
    <s v="668790"/>
    <n v="15"/>
    <x v="0"/>
    <x v="0"/>
    <n v="97.17"/>
    <n v="9.7170000000000005"/>
    <n v="106.887"/>
    <n v="0.38"/>
    <n v="36.924599999999998"/>
    <s v="P"/>
    <n v="9"/>
    <n v="2"/>
    <n v="2"/>
    <n v="6"/>
  </r>
  <r>
    <x v="3"/>
    <x v="5"/>
    <s v="66918D"/>
    <n v="15"/>
    <x v="0"/>
    <x v="0"/>
    <n v="25.92"/>
    <n v="2.5920000000000005"/>
    <n v="28.512"/>
    <n v="0.33"/>
    <n v="8.5536000000000012"/>
    <s v="L"/>
    <n v="8"/>
    <n v="5"/>
    <n v="5"/>
    <n v="9"/>
  </r>
  <r>
    <x v="3"/>
    <x v="5"/>
    <s v="669831"/>
    <n v="10"/>
    <x v="1"/>
    <x v="0"/>
    <n v="59.84"/>
    <n v="5.9840000000000009"/>
    <n v="65.823999999999998"/>
    <n v="0.22"/>
    <n v="13.164800000000001"/>
    <s v="D"/>
    <n v="4"/>
    <n v="14"/>
    <n v="14"/>
    <n v="14"/>
  </r>
  <r>
    <x v="3"/>
    <x v="5"/>
    <s v="67113A"/>
    <n v="10"/>
    <x v="1"/>
    <x v="0"/>
    <n v="28.16"/>
    <n v="2.8160000000000003"/>
    <n v="30.975999999999999"/>
    <n v="0.3"/>
    <n v="8.4480000000000004"/>
    <s v="F"/>
    <n v="2"/>
    <n v="14"/>
    <n v="14"/>
    <n v="14"/>
  </r>
  <r>
    <x v="3"/>
    <x v="5"/>
    <s v="67468B"/>
    <n v="10"/>
    <x v="1"/>
    <x v="0"/>
    <n v="12.12"/>
    <n v="1.212"/>
    <n v="13.331999999999999"/>
    <n v="0.12"/>
    <n v="1.4543999999999999"/>
    <s v="P"/>
    <n v="1"/>
    <n v="3"/>
    <n v="3"/>
    <n v="7"/>
  </r>
  <r>
    <x v="3"/>
    <x v="6"/>
    <s v="67531"/>
    <n v="15"/>
    <x v="0"/>
    <x v="0"/>
    <n v="48.7"/>
    <n v="4.870000000000001"/>
    <n v="53.570000000000007"/>
    <n v="0.39"/>
    <n v="18.993000000000002"/>
    <s v="P"/>
    <n v="5"/>
    <n v="2"/>
    <n v="2"/>
    <n v="6"/>
  </r>
  <r>
    <x v="3"/>
    <x v="6"/>
    <s v="67546D"/>
    <n v="10"/>
    <x v="1"/>
    <x v="0"/>
    <n v="24.78"/>
    <n v="2.4780000000000002"/>
    <n v="27.258000000000003"/>
    <n v="0.05"/>
    <n v="1.2390000000000001"/>
    <s v="C"/>
    <n v="6"/>
    <n v="6"/>
    <n v="6"/>
    <n v="10"/>
  </r>
  <r>
    <x v="3"/>
    <x v="6"/>
    <s v="67563B"/>
    <n v="16"/>
    <x v="2"/>
    <x v="0"/>
    <n v="77.5"/>
    <n v="7.75"/>
    <n v="85.25"/>
    <n v="0.34"/>
    <n v="26.35"/>
    <s v="H"/>
    <n v="9"/>
    <n v="8"/>
    <n v="8"/>
    <n v="11"/>
  </r>
  <r>
    <x v="3"/>
    <x v="6"/>
    <s v="676801"/>
    <n v="10"/>
    <x v="1"/>
    <x v="0"/>
    <n v="56.81"/>
    <n v="5.6810000000000009"/>
    <n v="62.491"/>
    <n v="0.23"/>
    <n v="13.066300000000002"/>
    <s v="H"/>
    <n v="8"/>
    <n v="6"/>
    <n v="6"/>
    <n v="10"/>
  </r>
  <r>
    <x v="3"/>
    <x v="6"/>
    <s v="67834E"/>
    <n v="10"/>
    <x v="1"/>
    <x v="0"/>
    <n v="97"/>
    <n v="9.7000000000000011"/>
    <n v="106.7"/>
    <n v="0.3"/>
    <n v="29.099999999999998"/>
    <s v="B"/>
    <n v="3"/>
    <n v="17"/>
    <n v="17"/>
    <n v="15.5"/>
  </r>
  <r>
    <x v="3"/>
    <x v="6"/>
    <s v="679450"/>
    <n v="15"/>
    <x v="0"/>
    <x v="0"/>
    <n v="36.49"/>
    <n v="3.6490000000000005"/>
    <n v="40.139000000000003"/>
    <n v="0.19"/>
    <n v="6.9331000000000005"/>
    <s v="O"/>
    <n v="6"/>
    <n v="3"/>
    <n v="3"/>
    <n v="7"/>
  </r>
  <r>
    <x v="3"/>
    <x v="6"/>
    <s v="67949B"/>
    <n v="15"/>
    <x v="0"/>
    <x v="0"/>
    <n v="74.81"/>
    <n v="7.4810000000000008"/>
    <n v="82.290999999999997"/>
    <n v="0.17"/>
    <n v="12.717700000000001"/>
    <s v="P"/>
    <n v="7"/>
    <n v="1"/>
    <n v="1"/>
    <n v="3"/>
  </r>
  <r>
    <x v="3"/>
    <x v="6"/>
    <s v="67951E"/>
    <n v="10"/>
    <x v="1"/>
    <x v="0"/>
    <n v="19.41"/>
    <n v="1.9410000000000001"/>
    <n v="21.350999999999999"/>
    <n v="0.35"/>
    <n v="6.7934999999999999"/>
    <s v="Q"/>
    <n v="5"/>
    <n v="1"/>
    <n v="1"/>
    <n v="3"/>
  </r>
  <r>
    <x v="3"/>
    <x v="6"/>
    <s v="680291"/>
    <n v="16"/>
    <x v="2"/>
    <x v="0"/>
    <n v="73.239999999999995"/>
    <n v="7.3239999999999998"/>
    <n v="80.563999999999993"/>
    <n v="0.34"/>
    <n v="24.901599999999998"/>
    <s v="H"/>
    <n v="9"/>
    <n v="8"/>
    <n v="8"/>
    <n v="11"/>
  </r>
  <r>
    <x v="3"/>
    <x v="6"/>
    <s v="68102A"/>
    <n v="16"/>
    <x v="2"/>
    <x v="0"/>
    <n v="59.89"/>
    <n v="5.9890000000000008"/>
    <n v="65.879000000000005"/>
    <n v="0.19"/>
    <n v="11.379100000000001"/>
    <s v="B"/>
    <n v="2"/>
    <n v="8"/>
    <n v="8"/>
    <n v="11"/>
  </r>
  <r>
    <x v="3"/>
    <x v="6"/>
    <s v="68242B"/>
    <n v="15"/>
    <x v="0"/>
    <x v="0"/>
    <n v="96.33"/>
    <n v="9.6330000000000009"/>
    <n v="105.96299999999999"/>
    <n v="0.31"/>
    <n v="29.862299999999998"/>
    <s v="P"/>
    <n v="1"/>
    <n v="3"/>
    <n v="3"/>
    <n v="7"/>
  </r>
  <r>
    <x v="3"/>
    <x v="6"/>
    <s v="68314B"/>
    <n v="16"/>
    <x v="2"/>
    <x v="0"/>
    <n v="74.67"/>
    <n v="7.4670000000000005"/>
    <n v="82.137"/>
    <n v="0.06"/>
    <n v="4.4802"/>
    <s v="M"/>
    <n v="1"/>
    <n v="5"/>
    <n v="5"/>
    <n v="9"/>
  </r>
  <r>
    <x v="3"/>
    <x v="6"/>
    <s v="68331B"/>
    <n v="15"/>
    <x v="0"/>
    <x v="0"/>
    <n v="10.55"/>
    <n v="1.0550000000000002"/>
    <n v="11.605"/>
    <n v="0.37"/>
    <n v="3.9035000000000002"/>
    <s v="N"/>
    <n v="2"/>
    <n v="1"/>
    <n v="1"/>
    <n v="3"/>
  </r>
  <r>
    <x v="3"/>
    <x v="6"/>
    <s v="686521"/>
    <n v="16"/>
    <x v="2"/>
    <x v="0"/>
    <n v="92.46"/>
    <n v="9.2460000000000004"/>
    <n v="101.70599999999999"/>
    <n v="0.04"/>
    <n v="3.6983999999999999"/>
    <s v="D"/>
    <n v="4"/>
    <n v="14"/>
    <n v="14"/>
    <n v="14"/>
  </r>
  <r>
    <x v="3"/>
    <x v="6"/>
    <s v="68748B"/>
    <n v="10"/>
    <x v="1"/>
    <x v="0"/>
    <n v="19.23"/>
    <n v="1.923"/>
    <n v="21.152999999999999"/>
    <n v="0.4"/>
    <n v="7.6920000000000002"/>
    <s v="E"/>
    <n v="4"/>
    <n v="6"/>
    <n v="6"/>
    <n v="10"/>
  </r>
  <r>
    <x v="3"/>
    <x v="6"/>
    <s v="68759D"/>
    <n v="10"/>
    <x v="1"/>
    <x v="0"/>
    <n v="89.89"/>
    <n v="8.9890000000000008"/>
    <n v="98.879000000000005"/>
    <n v="0.25"/>
    <n v="22.4725"/>
    <s v="M"/>
    <n v="2"/>
    <n v="6"/>
    <n v="6"/>
    <n v="10"/>
  </r>
  <r>
    <x v="3"/>
    <x v="6"/>
    <s v="68934B"/>
    <n v="10"/>
    <x v="1"/>
    <x v="0"/>
    <n v="77.39"/>
    <n v="7.7390000000000008"/>
    <n v="85.129000000000005"/>
    <n v="0.33"/>
    <n v="25.538700000000002"/>
    <s v="L"/>
    <n v="3"/>
    <n v="5"/>
    <n v="5"/>
    <n v="9"/>
  </r>
  <r>
    <x v="3"/>
    <x v="7"/>
    <s v="689901"/>
    <n v="16"/>
    <x v="2"/>
    <x v="0"/>
    <n v="56.25"/>
    <n v="5.625"/>
    <n v="61.875"/>
    <n v="0.05"/>
    <n v="2.8125"/>
    <s v="M"/>
    <n v="4"/>
    <n v="4"/>
    <n v="4"/>
    <n v="8"/>
  </r>
  <r>
    <x v="3"/>
    <x v="7"/>
    <s v="69083B"/>
    <n v="15"/>
    <x v="0"/>
    <x v="0"/>
    <n v="87.94"/>
    <n v="8.7940000000000005"/>
    <n v="96.733999999999995"/>
    <n v="0.16"/>
    <n v="14.070399999999999"/>
    <s v="Q"/>
    <n v="2"/>
    <n v="1"/>
    <n v="1"/>
    <n v="3"/>
  </r>
  <r>
    <x v="3"/>
    <x v="7"/>
    <s v="69171E"/>
    <n v="16"/>
    <x v="2"/>
    <x v="0"/>
    <n v="59.59"/>
    <n v="5.9590000000000005"/>
    <n v="65.549000000000007"/>
    <n v="0.31"/>
    <n v="18.472899999999999"/>
    <s v="P"/>
    <n v="2"/>
    <n v="3"/>
    <n v="3"/>
    <n v="7"/>
  </r>
  <r>
    <x v="3"/>
    <x v="7"/>
    <s v="69175D"/>
    <n v="15"/>
    <x v="0"/>
    <x v="0"/>
    <n v="15.37"/>
    <n v="1.5369999999999999"/>
    <n v="16.907"/>
    <n v="0.05"/>
    <n v="0.76849999999999996"/>
    <s v="Q"/>
    <n v="2"/>
    <n v="1"/>
    <n v="1"/>
    <n v="3"/>
  </r>
  <r>
    <x v="3"/>
    <x v="7"/>
    <s v="69214B"/>
    <n v="10"/>
    <x v="1"/>
    <x v="0"/>
    <n v="80.03"/>
    <n v="8.0030000000000001"/>
    <n v="88.033000000000001"/>
    <n v="0.21"/>
    <n v="16.8063"/>
    <s v="A"/>
    <n v="2"/>
    <n v="2"/>
    <n v="2"/>
    <n v="6"/>
  </r>
  <r>
    <x v="3"/>
    <x v="7"/>
    <s v="694031"/>
    <n v="10"/>
    <x v="1"/>
    <x v="0"/>
    <n v="75.56"/>
    <n v="7.5560000000000009"/>
    <n v="83.116"/>
    <n v="0.3"/>
    <n v="22.667999999999999"/>
    <s v="Q"/>
    <n v="6"/>
    <n v="2"/>
    <n v="2"/>
    <n v="6"/>
  </r>
  <r>
    <x v="3"/>
    <x v="7"/>
    <s v="69676D"/>
    <n v="16"/>
    <x v="2"/>
    <x v="0"/>
    <n v="80.19"/>
    <n v="8.0190000000000001"/>
    <n v="88.209000000000003"/>
    <n v="0.38"/>
    <n v="30.472200000000001"/>
    <s v="P"/>
    <n v="7"/>
    <n v="1"/>
    <n v="1"/>
    <n v="3"/>
  </r>
  <r>
    <x v="3"/>
    <x v="7"/>
    <s v="6986D"/>
    <n v="10"/>
    <x v="1"/>
    <x v="0"/>
    <n v="8.2100000000000009"/>
    <n v="0.82100000000000017"/>
    <n v="9.0310000000000006"/>
    <n v="0.16"/>
    <n v="1.3136000000000001"/>
    <s v="Q"/>
    <n v="9"/>
    <n v="2"/>
    <n v="2"/>
    <n v="6"/>
  </r>
  <r>
    <x v="3"/>
    <x v="7"/>
    <s v="700170"/>
    <n v="15"/>
    <x v="0"/>
    <x v="0"/>
    <n v="63.23"/>
    <n v="6.3230000000000004"/>
    <n v="69.552999999999997"/>
    <n v="0.16"/>
    <n v="10.1168"/>
    <s v="C"/>
    <n v="9"/>
    <n v="8"/>
    <n v="8"/>
    <n v="11"/>
  </r>
  <r>
    <x v="3"/>
    <x v="7"/>
    <s v="700471"/>
    <n v="16"/>
    <x v="2"/>
    <x v="0"/>
    <n v="12.62"/>
    <n v="1.262"/>
    <n v="13.882"/>
    <n v="0.4"/>
    <n v="5.048"/>
    <s v="B"/>
    <n v="2"/>
    <n v="8"/>
    <n v="8"/>
    <n v="11"/>
  </r>
  <r>
    <x v="3"/>
    <x v="7"/>
    <s v="70056A"/>
    <n v="15"/>
    <x v="0"/>
    <x v="0"/>
    <n v="55.72"/>
    <n v="5.5720000000000001"/>
    <n v="61.292000000000002"/>
    <n v="0.21"/>
    <n v="11.7012"/>
    <s v="C"/>
    <n v="10"/>
    <n v="18"/>
    <n v="18"/>
    <n v="16"/>
  </r>
  <r>
    <x v="3"/>
    <x v="7"/>
    <s v="701900"/>
    <n v="15"/>
    <x v="0"/>
    <x v="0"/>
    <n v="47.97"/>
    <n v="4.7969999999999997"/>
    <n v="52.766999999999996"/>
    <n v="0.18"/>
    <n v="8.6345999999999989"/>
    <s v="O"/>
    <n v="8"/>
    <n v="2"/>
    <n v="2"/>
    <n v="6"/>
  </r>
  <r>
    <x v="3"/>
    <x v="7"/>
    <s v="70309D"/>
    <n v="10"/>
    <x v="1"/>
    <x v="0"/>
    <n v="34.409999999999997"/>
    <n v="3.4409999999999998"/>
    <n v="37.850999999999999"/>
    <n v="0.38"/>
    <n v="13.075799999999999"/>
    <s v="M"/>
    <n v="3"/>
    <n v="4"/>
    <n v="4"/>
    <n v="8"/>
  </r>
  <r>
    <x v="3"/>
    <x v="7"/>
    <s v="703160"/>
    <n v="10"/>
    <x v="1"/>
    <x v="0"/>
    <n v="91.98"/>
    <n v="9.1980000000000004"/>
    <n v="101.178"/>
    <n v="0.13"/>
    <n v="11.957400000000002"/>
    <s v="H"/>
    <n v="8"/>
    <n v="6"/>
    <n v="6"/>
    <n v="10"/>
  </r>
  <r>
    <x v="3"/>
    <x v="7"/>
    <s v="70374E"/>
    <n v="15"/>
    <x v="0"/>
    <x v="0"/>
    <n v="5.49"/>
    <n v="0.54900000000000004"/>
    <n v="6.0390000000000006"/>
    <n v="0.12"/>
    <n v="0.65880000000000005"/>
    <s v="H"/>
    <n v="6"/>
    <n v="9"/>
    <n v="9"/>
    <n v="11.5"/>
  </r>
  <r>
    <x v="3"/>
    <x v="7"/>
    <s v="70448D"/>
    <n v="16"/>
    <x v="2"/>
    <x v="0"/>
    <n v="66.34"/>
    <n v="6.6340000000000003"/>
    <n v="72.974000000000004"/>
    <n v="0.39"/>
    <n v="25.872600000000002"/>
    <s v="M"/>
    <n v="2"/>
    <n v="6"/>
    <n v="6"/>
    <n v="10"/>
  </r>
  <r>
    <x v="3"/>
    <x v="7"/>
    <s v="70461A"/>
    <n v="15"/>
    <x v="0"/>
    <x v="0"/>
    <n v="86.47"/>
    <n v="8.6470000000000002"/>
    <n v="95.117000000000004"/>
    <n v="0.08"/>
    <n v="6.9176000000000002"/>
    <s v="O"/>
    <n v="8"/>
    <n v="2"/>
    <n v="2"/>
    <n v="6"/>
  </r>
  <r>
    <x v="3"/>
    <x v="7"/>
    <s v="705120"/>
    <n v="15"/>
    <x v="0"/>
    <x v="0"/>
    <n v="69.2"/>
    <n v="6.9200000000000008"/>
    <n v="76.12"/>
    <n v="0.36"/>
    <n v="24.911999999999999"/>
    <s v="E"/>
    <n v="9"/>
    <n v="17"/>
    <n v="17"/>
    <n v="15.5"/>
  </r>
  <r>
    <x v="3"/>
    <x v="7"/>
    <s v="705361"/>
    <n v="15"/>
    <x v="0"/>
    <x v="0"/>
    <n v="81.22"/>
    <n v="8.1219999999999999"/>
    <n v="89.341999999999999"/>
    <n v="0.04"/>
    <n v="3.2488000000000001"/>
    <s v="L"/>
    <n v="9"/>
    <n v="6"/>
    <n v="6"/>
    <n v="10"/>
  </r>
  <r>
    <x v="3"/>
    <x v="7"/>
    <s v="706481"/>
    <n v="15"/>
    <x v="0"/>
    <x v="0"/>
    <n v="19.93"/>
    <n v="1.9930000000000001"/>
    <n v="21.922999999999998"/>
    <n v="0.36"/>
    <n v="7.1747999999999994"/>
    <s v="A"/>
    <n v="6"/>
    <n v="14"/>
    <n v="14"/>
    <n v="14"/>
  </r>
  <r>
    <x v="3"/>
    <x v="7"/>
    <s v="70703D"/>
    <n v="15"/>
    <x v="0"/>
    <x v="0"/>
    <n v="28"/>
    <n v="2.8000000000000003"/>
    <n v="30.8"/>
    <n v="0.4"/>
    <n v="11.200000000000001"/>
    <s v="F"/>
    <n v="6"/>
    <n v="17"/>
    <n v="17"/>
    <n v="15.5"/>
  </r>
  <r>
    <x v="3"/>
    <x v="7"/>
    <s v="70744E"/>
    <n v="10"/>
    <x v="1"/>
    <x v="0"/>
    <n v="86.01"/>
    <n v="8.6010000000000009"/>
    <n v="94.611000000000004"/>
    <n v="0.26"/>
    <n v="22.3626"/>
    <s v="E"/>
    <n v="2"/>
    <n v="12"/>
    <n v="12"/>
    <n v="13"/>
  </r>
  <r>
    <x v="3"/>
    <x v="7"/>
    <s v="70755E"/>
    <n v="16"/>
    <x v="2"/>
    <x v="0"/>
    <n v="99.84"/>
    <n v="9.9840000000000018"/>
    <n v="109.82400000000001"/>
    <n v="0.14000000000000001"/>
    <n v="13.977600000000002"/>
    <s v="I"/>
    <n v="2"/>
    <n v="4"/>
    <n v="4"/>
    <n v="8"/>
  </r>
  <r>
    <x v="3"/>
    <x v="7"/>
    <s v="70848D"/>
    <n v="16"/>
    <x v="2"/>
    <x v="0"/>
    <n v="84.43"/>
    <n v="8.4430000000000014"/>
    <n v="92.873000000000005"/>
    <n v="0.38"/>
    <n v="32.083400000000005"/>
    <s v="G"/>
    <n v="10"/>
    <n v="14"/>
    <n v="14"/>
    <n v="14"/>
  </r>
  <r>
    <x v="3"/>
    <x v="7"/>
    <s v="709791"/>
    <n v="15"/>
    <x v="0"/>
    <x v="0"/>
    <n v="66.23"/>
    <n v="6.6230000000000011"/>
    <n v="72.853000000000009"/>
    <n v="0.24"/>
    <n v="15.895200000000001"/>
    <s v="F"/>
    <n v="1"/>
    <n v="10"/>
    <n v="10"/>
    <n v="12"/>
  </r>
  <r>
    <x v="3"/>
    <x v="7"/>
    <s v="71110"/>
    <n v="10"/>
    <x v="1"/>
    <x v="0"/>
    <n v="92.94"/>
    <n v="9.2940000000000005"/>
    <n v="102.23399999999999"/>
    <n v="0.04"/>
    <n v="3.7176"/>
    <s v="O"/>
    <n v="5"/>
    <n v="3"/>
    <n v="3"/>
    <n v="7"/>
  </r>
  <r>
    <x v="3"/>
    <x v="7"/>
    <s v="7122B"/>
    <n v="16"/>
    <x v="2"/>
    <x v="0"/>
    <n v="70.08"/>
    <n v="7.008"/>
    <n v="77.087999999999994"/>
    <n v="0.16"/>
    <n v="11.2128"/>
    <s v="O"/>
    <n v="5"/>
    <n v="3"/>
    <n v="3"/>
    <n v="7"/>
  </r>
  <r>
    <x v="3"/>
    <x v="7"/>
    <s v="713111"/>
    <n v="16"/>
    <x v="2"/>
    <x v="0"/>
    <n v="64.48"/>
    <n v="6.4480000000000004"/>
    <n v="70.927999999999997"/>
    <n v="0.11"/>
    <n v="7.0928000000000004"/>
    <s v="F"/>
    <n v="5"/>
    <n v="3"/>
    <n v="3"/>
    <n v="7"/>
  </r>
  <r>
    <x v="3"/>
    <x v="7"/>
    <s v="71436D"/>
    <n v="10"/>
    <x v="1"/>
    <x v="0"/>
    <n v="31.77"/>
    <n v="3.177"/>
    <n v="34.947000000000003"/>
    <n v="0.25"/>
    <n v="7.9424999999999999"/>
    <s v="A"/>
    <n v="5"/>
    <n v="16"/>
    <n v="16"/>
    <n v="15"/>
  </r>
  <r>
    <x v="3"/>
    <x v="8"/>
    <s v="71467D"/>
    <n v="16"/>
    <x v="2"/>
    <x v="0"/>
    <n v="40.520000000000003"/>
    <n v="4.0520000000000005"/>
    <n v="44.572000000000003"/>
    <n v="0.12"/>
    <n v="4.8624000000000001"/>
    <s v="L"/>
    <n v="1"/>
    <n v="5"/>
    <n v="5"/>
    <n v="9"/>
  </r>
  <r>
    <x v="3"/>
    <x v="8"/>
    <s v="71473B"/>
    <n v="16"/>
    <x v="2"/>
    <x v="0"/>
    <n v="77.55"/>
    <n v="7.7549999999999999"/>
    <n v="85.304999999999993"/>
    <n v="0.03"/>
    <n v="2.3264999999999998"/>
    <s v="H"/>
    <n v="4"/>
    <n v="11"/>
    <n v="11"/>
    <n v="12.5"/>
  </r>
  <r>
    <x v="3"/>
    <x v="8"/>
    <s v="717301"/>
    <n v="15"/>
    <x v="0"/>
    <x v="0"/>
    <n v="43.5"/>
    <n v="4.3500000000000005"/>
    <n v="47.85"/>
    <n v="7.0000000000000007E-2"/>
    <n v="3.0450000000000004"/>
    <s v="D"/>
    <n v="10"/>
    <n v="15"/>
    <n v="15"/>
    <n v="14.5"/>
  </r>
  <r>
    <x v="3"/>
    <x v="8"/>
    <s v="7188E"/>
    <n v="10"/>
    <x v="1"/>
    <x v="0"/>
    <n v="76.47"/>
    <n v="7.6470000000000002"/>
    <n v="84.117000000000004"/>
    <n v="0.12"/>
    <n v="9.1763999999999992"/>
    <s v="I"/>
    <n v="8"/>
    <n v="4"/>
    <n v="4"/>
    <n v="8"/>
  </r>
  <r>
    <x v="3"/>
    <x v="8"/>
    <s v="71950B"/>
    <n v="16"/>
    <x v="2"/>
    <x v="0"/>
    <n v="23.34"/>
    <n v="2.3340000000000001"/>
    <n v="25.673999999999999"/>
    <n v="0.12"/>
    <n v="2.8007999999999997"/>
    <s v="H"/>
    <n v="2"/>
    <n v="11"/>
    <n v="11"/>
    <n v="12.5"/>
  </r>
  <r>
    <x v="3"/>
    <x v="8"/>
    <s v="71993E"/>
    <n v="10"/>
    <x v="1"/>
    <x v="0"/>
    <n v="15.94"/>
    <n v="1.5940000000000001"/>
    <n v="17.533999999999999"/>
    <n v="0.23"/>
    <n v="3.6661999999999999"/>
    <s v="L"/>
    <n v="1"/>
    <n v="5"/>
    <n v="5"/>
    <n v="9"/>
  </r>
  <r>
    <x v="3"/>
    <x v="8"/>
    <s v="72080"/>
    <n v="10"/>
    <x v="1"/>
    <x v="0"/>
    <n v="76.06"/>
    <n v="7.6060000000000008"/>
    <n v="83.665999999999997"/>
    <n v="0.08"/>
    <n v="6.0848000000000004"/>
    <s v="P"/>
    <n v="2"/>
    <n v="3"/>
    <n v="3"/>
    <n v="7"/>
  </r>
  <r>
    <x v="3"/>
    <x v="8"/>
    <s v="721620"/>
    <n v="10"/>
    <x v="1"/>
    <x v="0"/>
    <n v="61.27"/>
    <n v="6.1270000000000007"/>
    <n v="67.397000000000006"/>
    <n v="0.24"/>
    <n v="14.704800000000001"/>
    <s v="N"/>
    <n v="9"/>
    <n v="4"/>
    <n v="4"/>
    <n v="8"/>
  </r>
  <r>
    <x v="3"/>
    <x v="8"/>
    <s v="72170B"/>
    <n v="10"/>
    <x v="1"/>
    <x v="0"/>
    <n v="40.58"/>
    <n v="4.0579999999999998"/>
    <n v="44.637999999999998"/>
    <n v="0.37"/>
    <n v="15.0146"/>
    <s v="A"/>
    <n v="6"/>
    <n v="14"/>
    <n v="14"/>
    <n v="14"/>
  </r>
  <r>
    <x v="3"/>
    <x v="8"/>
    <s v="722720"/>
    <n v="16"/>
    <x v="2"/>
    <x v="0"/>
    <n v="75"/>
    <n v="7.5"/>
    <n v="82.5"/>
    <n v="0.19"/>
    <n v="14.25"/>
    <s v="M"/>
    <n v="6"/>
    <n v="3"/>
    <n v="3"/>
    <n v="7"/>
  </r>
  <r>
    <x v="3"/>
    <x v="8"/>
    <s v="72372B"/>
    <n v="10"/>
    <x v="1"/>
    <x v="0"/>
    <n v="50.35"/>
    <n v="5.0350000000000001"/>
    <n v="55.385000000000005"/>
    <n v="0.05"/>
    <n v="2.5175000000000001"/>
    <s v="C"/>
    <n v="3"/>
    <n v="6"/>
    <n v="6"/>
    <n v="10"/>
  </r>
  <r>
    <x v="3"/>
    <x v="8"/>
    <s v="72383E"/>
    <n v="16"/>
    <x v="2"/>
    <x v="0"/>
    <n v="44.51"/>
    <n v="4.4509999999999996"/>
    <n v="48.960999999999999"/>
    <n v="0.26"/>
    <n v="11.5726"/>
    <s v="H"/>
    <n v="5"/>
    <n v="6"/>
    <n v="6"/>
    <n v="10"/>
  </r>
  <r>
    <x v="3"/>
    <x v="8"/>
    <s v="72501B"/>
    <n v="15"/>
    <x v="0"/>
    <x v="0"/>
    <n v="36.83"/>
    <n v="3.6829999999999998"/>
    <n v="40.512999999999998"/>
    <n v="0.34"/>
    <n v="12.5222"/>
    <s v="L"/>
    <n v="10"/>
    <n v="6"/>
    <n v="6"/>
    <n v="10"/>
  </r>
  <r>
    <x v="3"/>
    <x v="8"/>
    <s v="7262E"/>
    <n v="15"/>
    <x v="0"/>
    <x v="0"/>
    <n v="91.74"/>
    <n v="9.1739999999999995"/>
    <n v="100.91399999999999"/>
    <n v="0.21"/>
    <n v="19.2654"/>
    <s v="M"/>
    <n v="1"/>
    <n v="5"/>
    <n v="5"/>
    <n v="9"/>
  </r>
  <r>
    <x v="3"/>
    <x v="8"/>
    <s v="728890"/>
    <n v="10"/>
    <x v="1"/>
    <x v="0"/>
    <n v="88.77"/>
    <n v="8.8770000000000007"/>
    <n v="97.646999999999991"/>
    <n v="0.22"/>
    <n v="19.529399999999999"/>
    <s v="H"/>
    <n v="3"/>
    <n v="11"/>
    <n v="11"/>
    <n v="12.5"/>
  </r>
  <r>
    <x v="3"/>
    <x v="8"/>
    <s v="729941"/>
    <n v="15"/>
    <x v="0"/>
    <x v="0"/>
    <n v="16.14"/>
    <n v="1.6140000000000001"/>
    <n v="17.754000000000001"/>
    <n v="0.11"/>
    <n v="1.7754000000000001"/>
    <s v="M"/>
    <n v="4"/>
    <n v="4"/>
    <n v="4"/>
    <n v="8"/>
  </r>
  <r>
    <x v="3"/>
    <x v="8"/>
    <s v="730240"/>
    <n v="16"/>
    <x v="2"/>
    <x v="0"/>
    <n v="35.93"/>
    <n v="3.593"/>
    <n v="39.522999999999996"/>
    <n v="0.03"/>
    <n v="1.0778999999999999"/>
    <s v="L"/>
    <n v="6"/>
    <n v="5"/>
    <n v="5"/>
    <n v="9"/>
  </r>
  <r>
    <x v="4"/>
    <x v="0"/>
    <s v="73078A"/>
    <n v="16"/>
    <x v="2"/>
    <x v="0"/>
    <n v="85.25"/>
    <n v="8.5250000000000004"/>
    <n v="93.775000000000006"/>
    <n v="0.11"/>
    <n v="9.3774999999999995"/>
    <s v="B"/>
    <n v="4"/>
    <n v="5"/>
    <n v="5"/>
    <n v="9"/>
  </r>
  <r>
    <x v="4"/>
    <x v="0"/>
    <s v="73203A"/>
    <n v="16"/>
    <x v="2"/>
    <x v="0"/>
    <n v="20.7"/>
    <n v="2.0699999999999998"/>
    <n v="22.77"/>
    <n v="0.28999999999999998"/>
    <n v="6.0029999999999992"/>
    <s v="M"/>
    <n v="3"/>
    <n v="4"/>
    <n v="4"/>
    <n v="8"/>
  </r>
  <r>
    <x v="4"/>
    <x v="0"/>
    <s v="734101"/>
    <n v="16"/>
    <x v="2"/>
    <x v="0"/>
    <n v="86.4"/>
    <n v="8.64"/>
    <n v="95.04"/>
    <n v="0.1"/>
    <n v="8.64"/>
    <s v="D"/>
    <n v="7"/>
    <n v="5"/>
    <n v="5"/>
    <n v="9"/>
  </r>
  <r>
    <x v="4"/>
    <x v="0"/>
    <s v="73440D"/>
    <n v="10"/>
    <x v="1"/>
    <x v="0"/>
    <n v="55.44"/>
    <n v="5.5440000000000005"/>
    <n v="60.983999999999995"/>
    <n v="0.13"/>
    <n v="7.2072000000000003"/>
    <s v="M"/>
    <n v="5"/>
    <n v="2"/>
    <n v="2"/>
    <n v="6"/>
  </r>
  <r>
    <x v="4"/>
    <x v="0"/>
    <s v="736140"/>
    <n v="15"/>
    <x v="0"/>
    <x v="0"/>
    <n v="51.77"/>
    <n v="5.1770000000000005"/>
    <n v="56.947000000000003"/>
    <n v="0.2"/>
    <n v="10.354000000000001"/>
    <s v="N"/>
    <n v="3"/>
    <n v="5"/>
    <n v="5"/>
    <n v="9"/>
  </r>
  <r>
    <x v="4"/>
    <x v="0"/>
    <s v="73709A"/>
    <n v="15"/>
    <x v="0"/>
    <x v="0"/>
    <n v="42.87"/>
    <n v="4.2869999999999999"/>
    <n v="47.156999999999996"/>
    <n v="0.36"/>
    <n v="15.433199999999999"/>
    <s v="L"/>
    <n v="10"/>
    <n v="6"/>
    <n v="6"/>
    <n v="10"/>
  </r>
  <r>
    <x v="4"/>
    <x v="0"/>
    <s v="73720A"/>
    <n v="15"/>
    <x v="0"/>
    <x v="0"/>
    <n v="45.66"/>
    <n v="4.5659999999999998"/>
    <n v="50.225999999999999"/>
    <n v="0.12"/>
    <n v="5.4791999999999996"/>
    <s v="H"/>
    <n v="2"/>
    <n v="11"/>
    <n v="11"/>
    <n v="12.5"/>
  </r>
  <r>
    <x v="4"/>
    <x v="0"/>
    <s v="737641"/>
    <n v="15"/>
    <x v="0"/>
    <x v="0"/>
    <n v="73.61"/>
    <n v="7.3610000000000007"/>
    <n v="80.971000000000004"/>
    <n v="0.15"/>
    <n v="11.041499999999999"/>
    <s v="N"/>
    <n v="4"/>
    <n v="5"/>
    <n v="5"/>
    <n v="9"/>
  </r>
  <r>
    <x v="4"/>
    <x v="0"/>
    <s v="73787B"/>
    <n v="15"/>
    <x v="0"/>
    <x v="0"/>
    <n v="5.88"/>
    <n v="0.58799999999999997"/>
    <n v="6.468"/>
    <n v="0.19"/>
    <n v="1.1172"/>
    <s v="E"/>
    <n v="6"/>
    <n v="15"/>
    <n v="15"/>
    <n v="14.5"/>
  </r>
  <r>
    <x v="4"/>
    <x v="0"/>
    <s v="73801A"/>
    <n v="16"/>
    <x v="2"/>
    <x v="0"/>
    <n v="97.49"/>
    <n v="9.7490000000000006"/>
    <n v="107.23899999999999"/>
    <n v="0.19"/>
    <n v="18.523099999999999"/>
    <s v="G"/>
    <n v="8"/>
    <n v="2"/>
    <n v="2"/>
    <n v="6"/>
  </r>
  <r>
    <x v="4"/>
    <x v="0"/>
    <s v="73807B"/>
    <n v="10"/>
    <x v="1"/>
    <x v="0"/>
    <n v="72.64"/>
    <n v="7.2640000000000002"/>
    <n v="79.903999999999996"/>
    <n v="0.28000000000000003"/>
    <n v="20.339200000000002"/>
    <s v="P"/>
    <n v="2"/>
    <n v="3"/>
    <n v="3"/>
    <n v="7"/>
  </r>
  <r>
    <x v="4"/>
    <x v="0"/>
    <s v="743741"/>
    <n v="15"/>
    <x v="0"/>
    <x v="0"/>
    <n v="77.180000000000007"/>
    <n v="7.7180000000000009"/>
    <n v="84.89800000000001"/>
    <n v="0.03"/>
    <n v="2.3153999999999999"/>
    <s v="O"/>
    <n v="10"/>
    <n v="2"/>
    <n v="2"/>
    <n v="6"/>
  </r>
  <r>
    <x v="4"/>
    <x v="0"/>
    <s v="74414D"/>
    <n v="10"/>
    <x v="1"/>
    <x v="0"/>
    <n v="44.76"/>
    <n v="4.476"/>
    <n v="49.235999999999997"/>
    <n v="0.16"/>
    <n v="7.1616"/>
    <s v="O"/>
    <n v="9"/>
    <n v="1"/>
    <n v="1"/>
    <n v="3"/>
  </r>
  <r>
    <x v="4"/>
    <x v="0"/>
    <s v="74481"/>
    <n v="15"/>
    <x v="0"/>
    <x v="0"/>
    <n v="55.24"/>
    <n v="5.5240000000000009"/>
    <n v="60.764000000000003"/>
    <n v="0.2"/>
    <n v="11.048000000000002"/>
    <s v="P"/>
    <n v="3"/>
    <n v="3"/>
    <n v="3"/>
    <n v="7"/>
  </r>
  <r>
    <x v="4"/>
    <x v="0"/>
    <s v="74520A"/>
    <n v="16"/>
    <x v="2"/>
    <x v="0"/>
    <n v="12.26"/>
    <n v="1.226"/>
    <n v="13.486000000000001"/>
    <n v="0.17"/>
    <n v="2.0842000000000001"/>
    <s v="F"/>
    <n v="6"/>
    <n v="17"/>
    <n v="17"/>
    <n v="15.5"/>
  </r>
  <r>
    <x v="4"/>
    <x v="0"/>
    <s v="74542A"/>
    <n v="16"/>
    <x v="2"/>
    <x v="0"/>
    <n v="18.600000000000001"/>
    <n v="1.8600000000000003"/>
    <n v="20.46"/>
    <n v="0.04"/>
    <n v="0.74400000000000011"/>
    <s v="I"/>
    <n v="4"/>
    <n v="5"/>
    <n v="5"/>
    <n v="9"/>
  </r>
  <r>
    <x v="4"/>
    <x v="0"/>
    <s v="74717A"/>
    <n v="16"/>
    <x v="2"/>
    <x v="0"/>
    <n v="97.78"/>
    <n v="9.7780000000000005"/>
    <n v="107.55800000000001"/>
    <n v="0.22"/>
    <n v="21.511600000000001"/>
    <s v="A"/>
    <n v="10"/>
    <n v="20"/>
    <n v="20"/>
    <n v="17"/>
  </r>
  <r>
    <x v="4"/>
    <x v="0"/>
    <s v="747870"/>
    <n v="16"/>
    <x v="2"/>
    <x v="0"/>
    <n v="60.92"/>
    <n v="6.0920000000000005"/>
    <n v="67.012"/>
    <n v="0.02"/>
    <n v="1.2184000000000001"/>
    <s v="B"/>
    <n v="10"/>
    <n v="18"/>
    <n v="18"/>
    <n v="16"/>
  </r>
  <r>
    <x v="4"/>
    <x v="0"/>
    <s v="74914D"/>
    <n v="15"/>
    <x v="0"/>
    <x v="0"/>
    <n v="36.14"/>
    <n v="3.6140000000000003"/>
    <n v="39.753999999999998"/>
    <n v="0.1"/>
    <n v="3.6140000000000003"/>
    <s v="G"/>
    <n v="10"/>
    <n v="14"/>
    <n v="14"/>
    <n v="14"/>
  </r>
  <r>
    <x v="4"/>
    <x v="0"/>
    <s v="74950"/>
    <n v="10"/>
    <x v="1"/>
    <x v="0"/>
    <n v="54.58"/>
    <n v="5.4580000000000002"/>
    <n v="60.037999999999997"/>
    <n v="0.28999999999999998"/>
    <n v="15.828199999999999"/>
    <s v="Q"/>
    <n v="2"/>
    <n v="1"/>
    <n v="1"/>
    <n v="3"/>
  </r>
  <r>
    <x v="4"/>
    <x v="0"/>
    <s v="74978A"/>
    <n v="16"/>
    <x v="2"/>
    <x v="0"/>
    <n v="78.28"/>
    <n v="7.8280000000000003"/>
    <n v="86.108000000000004"/>
    <n v="0.39"/>
    <n v="30.529200000000003"/>
    <s v="I"/>
    <n v="3"/>
    <n v="2"/>
    <n v="2"/>
    <n v="6"/>
  </r>
  <r>
    <x v="4"/>
    <x v="0"/>
    <s v="7498A"/>
    <n v="15"/>
    <x v="0"/>
    <x v="0"/>
    <n v="36.47"/>
    <n v="3.6470000000000002"/>
    <n v="40.116999999999997"/>
    <n v="0.15"/>
    <n v="5.4704999999999995"/>
    <s v="L"/>
    <n v="8"/>
    <n v="5"/>
    <n v="5"/>
    <n v="9"/>
  </r>
  <r>
    <x v="4"/>
    <x v="0"/>
    <s v="75159A"/>
    <n v="15"/>
    <x v="0"/>
    <x v="0"/>
    <n v="27.8"/>
    <n v="2.7800000000000002"/>
    <n v="30.580000000000002"/>
    <n v="0.27"/>
    <n v="7.5060000000000011"/>
    <s v="O"/>
    <n v="1"/>
    <n v="1"/>
    <n v="1"/>
    <n v="3"/>
  </r>
  <r>
    <x v="4"/>
    <x v="0"/>
    <s v="75230E"/>
    <n v="10"/>
    <x v="1"/>
    <x v="0"/>
    <n v="74.55"/>
    <n v="7.4550000000000001"/>
    <n v="82.004999999999995"/>
    <n v="0.05"/>
    <n v="3.7275"/>
    <s v="Q"/>
    <n v="9"/>
    <n v="2"/>
    <n v="2"/>
    <n v="6"/>
  </r>
  <r>
    <x v="4"/>
    <x v="0"/>
    <s v="75241E"/>
    <n v="10"/>
    <x v="1"/>
    <x v="0"/>
    <n v="48.3"/>
    <n v="4.83"/>
    <n v="53.129999999999995"/>
    <n v="0.09"/>
    <n v="4.3469999999999995"/>
    <s v="E"/>
    <n v="2"/>
    <n v="12"/>
    <n v="12"/>
    <n v="13"/>
  </r>
  <r>
    <x v="4"/>
    <x v="1"/>
    <s v="75275D"/>
    <n v="16"/>
    <x v="2"/>
    <x v="0"/>
    <n v="40.6"/>
    <n v="4.0600000000000005"/>
    <n v="44.660000000000004"/>
    <n v="0.28000000000000003"/>
    <n v="11.368000000000002"/>
    <s v="N"/>
    <n v="10"/>
    <n v="5"/>
    <n v="5"/>
    <n v="9"/>
  </r>
  <r>
    <x v="4"/>
    <x v="1"/>
    <s v="75418B"/>
    <n v="16"/>
    <x v="2"/>
    <x v="0"/>
    <n v="99.54"/>
    <n v="9.9540000000000006"/>
    <n v="109.494"/>
    <n v="0.02"/>
    <n v="1.9908000000000001"/>
    <s v="E"/>
    <n v="6"/>
    <n v="15"/>
    <n v="15"/>
    <n v="14.5"/>
  </r>
  <r>
    <x v="4"/>
    <x v="1"/>
    <s v="755081"/>
    <n v="16"/>
    <x v="2"/>
    <x v="0"/>
    <n v="76.430000000000007"/>
    <n v="7.6430000000000007"/>
    <n v="84.073000000000008"/>
    <n v="0.13"/>
    <n v="9.935900000000002"/>
    <s v="I"/>
    <n v="7"/>
    <n v="1"/>
    <n v="1"/>
    <n v="3"/>
  </r>
  <r>
    <x v="4"/>
    <x v="1"/>
    <s v="75597B"/>
    <n v="15"/>
    <x v="0"/>
    <x v="0"/>
    <n v="64.8"/>
    <n v="6.48"/>
    <n v="71.28"/>
    <n v="0.27"/>
    <n v="17.495999999999999"/>
    <s v="G"/>
    <n v="4"/>
    <n v="17"/>
    <n v="17"/>
    <n v="15.5"/>
  </r>
  <r>
    <x v="4"/>
    <x v="1"/>
    <s v="756070"/>
    <n v="15"/>
    <x v="0"/>
    <x v="0"/>
    <n v="75.94"/>
    <n v="7.5940000000000003"/>
    <n v="83.533999999999992"/>
    <n v="0.15"/>
    <n v="11.391"/>
    <s v="M"/>
    <n v="3"/>
    <n v="4"/>
    <n v="4"/>
    <n v="8"/>
  </r>
  <r>
    <x v="4"/>
    <x v="1"/>
    <s v="75646D"/>
    <n v="16"/>
    <x v="2"/>
    <x v="0"/>
    <n v="25.25"/>
    <n v="2.5250000000000004"/>
    <n v="27.774999999999999"/>
    <n v="0.12"/>
    <n v="3.03"/>
    <s v="Q"/>
    <n v="5"/>
    <n v="1"/>
    <n v="1"/>
    <n v="3"/>
  </r>
  <r>
    <x v="4"/>
    <x v="1"/>
    <s v="756621"/>
    <n v="10"/>
    <x v="1"/>
    <x v="0"/>
    <n v="96.59"/>
    <n v="9.6590000000000007"/>
    <n v="106.24900000000001"/>
    <n v="0.27"/>
    <n v="26.079300000000003"/>
    <s v="H"/>
    <n v="6"/>
    <n v="9"/>
    <n v="9"/>
    <n v="11.5"/>
  </r>
  <r>
    <x v="4"/>
    <x v="1"/>
    <s v="75668A"/>
    <n v="15"/>
    <x v="0"/>
    <x v="0"/>
    <n v="90.78"/>
    <n v="9.0780000000000012"/>
    <n v="99.858000000000004"/>
    <n v="0.03"/>
    <n v="2.7233999999999998"/>
    <s v="F"/>
    <n v="6"/>
    <n v="17"/>
    <n v="17"/>
    <n v="15.5"/>
  </r>
  <r>
    <x v="4"/>
    <x v="1"/>
    <s v="75818B"/>
    <n v="16"/>
    <x v="2"/>
    <x v="0"/>
    <n v="20.89"/>
    <n v="2.089"/>
    <n v="22.978999999999999"/>
    <n v="0.28000000000000003"/>
    <n v="5.8492000000000006"/>
    <s v="L"/>
    <n v="6"/>
    <n v="5"/>
    <n v="5"/>
    <n v="9"/>
  </r>
  <r>
    <x v="4"/>
    <x v="1"/>
    <s v="75840A"/>
    <n v="16"/>
    <x v="2"/>
    <x v="0"/>
    <n v="73.41"/>
    <n v="7.3410000000000002"/>
    <n v="80.750999999999991"/>
    <n v="0.34"/>
    <n v="24.959400000000002"/>
    <s v="F"/>
    <n v="3"/>
    <n v="9"/>
    <n v="9"/>
    <n v="11.5"/>
  </r>
  <r>
    <x v="4"/>
    <x v="1"/>
    <s v="758800"/>
    <n v="15"/>
    <x v="0"/>
    <x v="0"/>
    <n v="29.31"/>
    <n v="2.931"/>
    <n v="32.241"/>
    <n v="0.11"/>
    <n v="3.2241"/>
    <s v="B"/>
    <n v="4"/>
    <n v="5"/>
    <n v="5"/>
    <n v="9"/>
  </r>
  <r>
    <x v="4"/>
    <x v="1"/>
    <s v="759380"/>
    <n v="15"/>
    <x v="0"/>
    <x v="0"/>
    <n v="65.650000000000006"/>
    <n v="6.5650000000000013"/>
    <n v="72.215000000000003"/>
    <n v="0.13"/>
    <n v="8.5345000000000013"/>
    <s v="C"/>
    <n v="1"/>
    <n v="18"/>
    <n v="18"/>
    <n v="16"/>
  </r>
  <r>
    <x v="4"/>
    <x v="1"/>
    <s v="75946B"/>
    <n v="10"/>
    <x v="1"/>
    <x v="0"/>
    <n v="6.58"/>
    <n v="0.65800000000000003"/>
    <n v="7.2380000000000004"/>
    <n v="0.04"/>
    <n v="0.26319999999999999"/>
    <s v="A"/>
    <n v="5"/>
    <n v="16"/>
    <n v="16"/>
    <n v="15"/>
  </r>
  <r>
    <x v="4"/>
    <x v="1"/>
    <s v="75947D"/>
    <n v="16"/>
    <x v="2"/>
    <x v="0"/>
    <n v="42.23"/>
    <n v="4.2229999999999999"/>
    <n v="46.452999999999996"/>
    <n v="0.09"/>
    <n v="3.8006999999999995"/>
    <s v="H"/>
    <n v="9"/>
    <n v="8"/>
    <n v="8"/>
    <n v="11"/>
  </r>
  <r>
    <x v="4"/>
    <x v="1"/>
    <s v="760360"/>
    <n v="16"/>
    <x v="2"/>
    <x v="0"/>
    <n v="47.2"/>
    <n v="4.7200000000000006"/>
    <n v="51.92"/>
    <n v="0.02"/>
    <n v="0.94400000000000006"/>
    <s v="F"/>
    <n v="6"/>
    <n v="17"/>
    <n v="17"/>
    <n v="15.5"/>
  </r>
  <r>
    <x v="4"/>
    <x v="1"/>
    <s v="761711"/>
    <n v="10"/>
    <x v="1"/>
    <x v="0"/>
    <n v="96.14"/>
    <n v="9.6140000000000008"/>
    <n v="105.754"/>
    <n v="0.09"/>
    <n v="8.6525999999999996"/>
    <s v="N"/>
    <n v="7"/>
    <n v="1"/>
    <n v="1"/>
    <n v="3"/>
  </r>
  <r>
    <x v="4"/>
    <x v="1"/>
    <s v="763111"/>
    <n v="10"/>
    <x v="1"/>
    <x v="0"/>
    <n v="87.56"/>
    <n v="8.7560000000000002"/>
    <n v="96.316000000000003"/>
    <n v="0.27"/>
    <n v="23.641200000000001"/>
    <s v="A"/>
    <n v="7"/>
    <n v="16"/>
    <n v="16"/>
    <n v="15"/>
  </r>
  <r>
    <x v="4"/>
    <x v="1"/>
    <s v="7645A"/>
    <n v="16"/>
    <x v="2"/>
    <x v="0"/>
    <n v="70.989999999999995"/>
    <n v="7.0990000000000002"/>
    <n v="78.088999999999999"/>
    <n v="0.33"/>
    <n v="23.4267"/>
    <s v="I"/>
    <n v="9"/>
    <n v="4"/>
    <n v="4"/>
    <n v="8"/>
  </r>
  <r>
    <x v="4"/>
    <x v="1"/>
    <s v="76502D"/>
    <n v="15"/>
    <x v="0"/>
    <x v="0"/>
    <n v="80.81"/>
    <n v="8.0810000000000013"/>
    <n v="88.891000000000005"/>
    <n v="0.1"/>
    <n v="8.0810000000000013"/>
    <s v="H"/>
    <n v="7"/>
    <n v="15"/>
    <n v="15"/>
    <n v="14.5"/>
  </r>
  <r>
    <x v="4"/>
    <x v="2"/>
    <s v="765931"/>
    <n v="10"/>
    <x v="1"/>
    <x v="0"/>
    <n v="13.39"/>
    <n v="1.3390000000000002"/>
    <n v="14.729000000000001"/>
    <n v="0.35"/>
    <n v="4.6864999999999997"/>
    <s v="C"/>
    <n v="5"/>
    <n v="11"/>
    <n v="11"/>
    <n v="12.5"/>
  </r>
  <r>
    <x v="4"/>
    <x v="2"/>
    <s v="766671"/>
    <n v="16"/>
    <x v="2"/>
    <x v="0"/>
    <n v="61.53"/>
    <n v="6.1530000000000005"/>
    <n v="67.683000000000007"/>
    <n v="0.11"/>
    <n v="6.7683"/>
    <s v="H"/>
    <n v="9"/>
    <n v="8"/>
    <n v="8"/>
    <n v="11"/>
  </r>
  <r>
    <x v="4"/>
    <x v="2"/>
    <s v="76781E"/>
    <n v="15"/>
    <x v="0"/>
    <x v="0"/>
    <n v="30.98"/>
    <n v="3.0980000000000003"/>
    <n v="34.078000000000003"/>
    <n v="0.37"/>
    <n v="11.4626"/>
    <s v="A"/>
    <n v="3"/>
    <n v="12"/>
    <n v="12"/>
    <n v="13"/>
  </r>
  <r>
    <x v="4"/>
    <x v="2"/>
    <s v="767941"/>
    <n v="16"/>
    <x v="2"/>
    <x v="0"/>
    <n v="72.78"/>
    <n v="7.2780000000000005"/>
    <n v="80.058000000000007"/>
    <n v="0.21"/>
    <n v="15.283799999999999"/>
    <s v="L"/>
    <n v="5"/>
    <n v="5"/>
    <n v="5"/>
    <n v="9"/>
  </r>
  <r>
    <x v="4"/>
    <x v="2"/>
    <s v="76830B"/>
    <n v="16"/>
    <x v="2"/>
    <x v="0"/>
    <n v="9.15"/>
    <n v="0.91500000000000004"/>
    <n v="10.065000000000001"/>
    <n v="0.2"/>
    <n v="1.83"/>
    <s v="B"/>
    <n v="1"/>
    <n v="18"/>
    <n v="18"/>
    <n v="16"/>
  </r>
  <r>
    <x v="4"/>
    <x v="2"/>
    <s v="76860"/>
    <n v="10"/>
    <x v="1"/>
    <x v="0"/>
    <n v="98.67"/>
    <n v="9.8670000000000009"/>
    <n v="108.53700000000001"/>
    <n v="0.09"/>
    <n v="8.8803000000000001"/>
    <s v="C"/>
    <n v="4"/>
    <n v="8"/>
    <n v="8"/>
    <n v="11"/>
  </r>
  <r>
    <x v="4"/>
    <x v="2"/>
    <s v="769041"/>
    <n v="16"/>
    <x v="2"/>
    <x v="0"/>
    <n v="24.99"/>
    <n v="2.4990000000000001"/>
    <n v="27.488999999999997"/>
    <n v="0.39"/>
    <n v="9.7461000000000002"/>
    <s v="E"/>
    <n v="3"/>
    <n v="9"/>
    <n v="9"/>
    <n v="11.5"/>
  </r>
  <r>
    <x v="4"/>
    <x v="2"/>
    <s v="76931D"/>
    <n v="10"/>
    <x v="1"/>
    <x v="0"/>
    <n v="96.39"/>
    <n v="9.6390000000000011"/>
    <n v="106.029"/>
    <n v="0.34"/>
    <n v="32.772600000000004"/>
    <s v="E"/>
    <n v="7"/>
    <n v="9"/>
    <n v="9"/>
    <n v="11.5"/>
  </r>
  <r>
    <x v="4"/>
    <x v="2"/>
    <s v="76985E"/>
    <n v="10"/>
    <x v="1"/>
    <x v="0"/>
    <n v="78.739999999999995"/>
    <n v="7.8739999999999997"/>
    <n v="86.61399999999999"/>
    <n v="0.21"/>
    <n v="16.535399999999999"/>
    <s v="M"/>
    <n v="4"/>
    <n v="4"/>
    <n v="4"/>
    <n v="8"/>
  </r>
  <r>
    <x v="4"/>
    <x v="2"/>
    <s v="76990"/>
    <n v="16"/>
    <x v="2"/>
    <x v="0"/>
    <n v="21.04"/>
    <n v="2.1040000000000001"/>
    <n v="23.143999999999998"/>
    <n v="0.12"/>
    <n v="2.5247999999999999"/>
    <s v="B"/>
    <n v="2"/>
    <n v="8"/>
    <n v="8"/>
    <n v="11"/>
  </r>
  <r>
    <x v="4"/>
    <x v="2"/>
    <s v="77070A"/>
    <n v="10"/>
    <x v="1"/>
    <x v="0"/>
    <n v="67.7"/>
    <n v="6.7700000000000005"/>
    <n v="74.47"/>
    <n v="0.3"/>
    <n v="20.309999999999999"/>
    <s v="B"/>
    <n v="2"/>
    <n v="8"/>
    <n v="8"/>
    <n v="11"/>
  </r>
  <r>
    <x v="4"/>
    <x v="2"/>
    <s v="77188B"/>
    <n v="15"/>
    <x v="0"/>
    <x v="0"/>
    <n v="49.61"/>
    <n v="4.9610000000000003"/>
    <n v="54.570999999999998"/>
    <n v="0.2"/>
    <n v="9.9220000000000006"/>
    <s v="A"/>
    <n v="1"/>
    <n v="2"/>
    <n v="2"/>
    <n v="6"/>
  </r>
  <r>
    <x v="4"/>
    <x v="2"/>
    <s v="771921"/>
    <n v="15"/>
    <x v="0"/>
    <x v="0"/>
    <n v="96.84"/>
    <n v="9.6840000000000011"/>
    <n v="106.524"/>
    <n v="0.08"/>
    <n v="7.7472000000000003"/>
    <s v="F"/>
    <n v="9"/>
    <n v="14"/>
    <n v="14"/>
    <n v="14"/>
  </r>
  <r>
    <x v="4"/>
    <x v="2"/>
    <s v="77290A"/>
    <n v="16"/>
    <x v="2"/>
    <x v="0"/>
    <n v="17.54"/>
    <n v="1.754"/>
    <n v="19.294"/>
    <n v="0.33"/>
    <n v="5.7881999999999998"/>
    <s v="M"/>
    <n v="10"/>
    <n v="4"/>
    <n v="4"/>
    <n v="8"/>
  </r>
  <r>
    <x v="4"/>
    <x v="2"/>
    <s v="773200"/>
    <n v="10"/>
    <x v="1"/>
    <x v="0"/>
    <n v="12.87"/>
    <n v="1.2869999999999999"/>
    <n v="14.157"/>
    <n v="0.14000000000000001"/>
    <n v="1.8018000000000001"/>
    <s v="F"/>
    <n v="4"/>
    <n v="8"/>
    <n v="8"/>
    <n v="11"/>
  </r>
  <r>
    <x v="4"/>
    <x v="2"/>
    <s v="77433E"/>
    <n v="10"/>
    <x v="1"/>
    <x v="0"/>
    <n v="54.1"/>
    <n v="5.41"/>
    <n v="59.510000000000005"/>
    <n v="0.2"/>
    <n v="10.82"/>
    <s v="M"/>
    <n v="7"/>
    <n v="2"/>
    <n v="2"/>
    <n v="6"/>
  </r>
  <r>
    <x v="4"/>
    <x v="2"/>
    <s v="774871"/>
    <n v="15"/>
    <x v="0"/>
    <x v="0"/>
    <n v="81.400000000000006"/>
    <n v="8.14"/>
    <n v="89.54"/>
    <n v="0.26"/>
    <n v="21.164000000000001"/>
    <s v="E"/>
    <n v="1"/>
    <n v="8"/>
    <n v="8"/>
    <n v="11"/>
  </r>
  <r>
    <x v="4"/>
    <x v="2"/>
    <s v="77542D"/>
    <n v="16"/>
    <x v="2"/>
    <x v="0"/>
    <n v="30.57"/>
    <n v="3.0570000000000004"/>
    <n v="33.627000000000002"/>
    <n v="0.17"/>
    <n v="5.1969000000000003"/>
    <s v="H"/>
    <n v="10"/>
    <n v="3"/>
    <n v="3"/>
    <n v="7"/>
  </r>
  <r>
    <x v="4"/>
    <x v="2"/>
    <s v="778441"/>
    <n v="15"/>
    <x v="0"/>
    <x v="0"/>
    <n v="81.069999999999993"/>
    <n v="8.1069999999999993"/>
    <n v="89.176999999999992"/>
    <n v="0.37"/>
    <n v="29.995899999999995"/>
    <s v="H"/>
    <n v="10"/>
    <n v="3"/>
    <n v="3"/>
    <n v="7"/>
  </r>
  <r>
    <x v="4"/>
    <x v="2"/>
    <s v="778780"/>
    <n v="15"/>
    <x v="0"/>
    <x v="0"/>
    <n v="45.53"/>
    <n v="4.5529999999999999"/>
    <n v="50.082999999999998"/>
    <n v="0.21"/>
    <n v="9.5612999999999992"/>
    <s v="E"/>
    <n v="10"/>
    <n v="15"/>
    <n v="15"/>
    <n v="14.5"/>
  </r>
  <r>
    <x v="4"/>
    <x v="2"/>
    <s v="77885E"/>
    <n v="10"/>
    <x v="1"/>
    <x v="0"/>
    <n v="97.76"/>
    <n v="9.7760000000000016"/>
    <n v="107.536"/>
    <n v="0.2"/>
    <n v="19.552000000000003"/>
    <s v="H"/>
    <n v="10"/>
    <n v="3"/>
    <n v="3"/>
    <n v="7"/>
  </r>
  <r>
    <x v="4"/>
    <x v="2"/>
    <s v="77904D"/>
    <n v="16"/>
    <x v="2"/>
    <x v="0"/>
    <n v="28.55"/>
    <n v="2.8550000000000004"/>
    <n v="31.405000000000001"/>
    <n v="0.21"/>
    <n v="5.9954999999999998"/>
    <s v="L"/>
    <n v="2"/>
    <n v="2"/>
    <n v="2"/>
    <n v="6"/>
  </r>
  <r>
    <x v="4"/>
    <x v="2"/>
    <s v="779111"/>
    <n v="16"/>
    <x v="2"/>
    <x v="0"/>
    <n v="48"/>
    <n v="4.8000000000000007"/>
    <n v="52.8"/>
    <n v="0.26"/>
    <n v="12.48"/>
    <s v="F"/>
    <n v="3"/>
    <n v="9"/>
    <n v="9"/>
    <n v="11.5"/>
  </r>
  <r>
    <x v="4"/>
    <x v="2"/>
    <s v="77955A"/>
    <n v="15"/>
    <x v="0"/>
    <x v="0"/>
    <n v="22.68"/>
    <n v="2.2680000000000002"/>
    <n v="24.948"/>
    <n v="0.39"/>
    <n v="8.8452000000000002"/>
    <s v="E"/>
    <n v="3"/>
    <n v="9"/>
    <n v="9"/>
    <n v="11.5"/>
  </r>
  <r>
    <x v="4"/>
    <x v="3"/>
    <s v="77987D"/>
    <n v="16"/>
    <x v="2"/>
    <x v="0"/>
    <n v="77.599999999999994"/>
    <n v="7.76"/>
    <n v="85.36"/>
    <n v="0.17"/>
    <n v="13.192"/>
    <s v="G"/>
    <n v="10"/>
    <n v="14"/>
    <n v="14"/>
    <n v="14"/>
  </r>
  <r>
    <x v="4"/>
    <x v="3"/>
    <s v="77997E"/>
    <n v="10"/>
    <x v="1"/>
    <x v="0"/>
    <n v="34.46"/>
    <n v="3.4460000000000002"/>
    <n v="37.905999999999999"/>
    <n v="0.27"/>
    <n v="9.3042000000000016"/>
    <s v="D"/>
    <n v="6"/>
    <n v="2"/>
    <n v="2"/>
    <n v="6"/>
  </r>
  <r>
    <x v="4"/>
    <x v="3"/>
    <s v="780020"/>
    <n v="16"/>
    <x v="2"/>
    <x v="0"/>
    <n v="47.34"/>
    <n v="4.7340000000000009"/>
    <n v="52.074000000000005"/>
    <n v="0.14000000000000001"/>
    <n v="6.627600000000001"/>
    <s v="M"/>
    <n v="7"/>
    <n v="2"/>
    <n v="2"/>
    <n v="6"/>
  </r>
  <r>
    <x v="4"/>
    <x v="3"/>
    <s v="78307A"/>
    <n v="16"/>
    <x v="2"/>
    <x v="0"/>
    <n v="52.33"/>
    <n v="5.2330000000000005"/>
    <n v="57.563000000000002"/>
    <n v="0.37"/>
    <n v="19.362099999999998"/>
    <s v="P"/>
    <n v="7"/>
    <n v="1"/>
    <n v="1"/>
    <n v="3"/>
  </r>
  <r>
    <x v="4"/>
    <x v="3"/>
    <s v="783131"/>
    <n v="10"/>
    <x v="1"/>
    <x v="0"/>
    <n v="60.39"/>
    <n v="6.0390000000000006"/>
    <n v="66.429000000000002"/>
    <n v="0.3"/>
    <n v="18.117000000000001"/>
    <s v="N"/>
    <n v="10"/>
    <n v="5"/>
    <n v="5"/>
    <n v="9"/>
  </r>
  <r>
    <x v="4"/>
    <x v="3"/>
    <s v="78506B"/>
    <n v="10"/>
    <x v="1"/>
    <x v="0"/>
    <n v="64.010000000000005"/>
    <n v="6.4010000000000007"/>
    <n v="70.411000000000001"/>
    <n v="0.23"/>
    <n v="14.722300000000002"/>
    <s v="E"/>
    <n v="7"/>
    <n v="9"/>
    <n v="9"/>
    <n v="11.5"/>
  </r>
  <r>
    <x v="4"/>
    <x v="3"/>
    <s v="785181"/>
    <n v="16"/>
    <x v="2"/>
    <x v="0"/>
    <n v="44.4"/>
    <n v="4.4400000000000004"/>
    <n v="48.839999999999996"/>
    <n v="0.05"/>
    <n v="2.2200000000000002"/>
    <s v="G"/>
    <n v="8"/>
    <n v="2"/>
    <n v="2"/>
    <n v="6"/>
  </r>
  <r>
    <x v="4"/>
    <x v="3"/>
    <s v="78710B"/>
    <n v="16"/>
    <x v="2"/>
    <x v="0"/>
    <n v="33.92"/>
    <n v="3.3920000000000003"/>
    <n v="37.312000000000005"/>
    <n v="0.31"/>
    <n v="10.5152"/>
    <s v="O"/>
    <n v="6"/>
    <n v="3"/>
    <n v="3"/>
    <n v="7"/>
  </r>
  <r>
    <x v="4"/>
    <x v="3"/>
    <s v="78908A"/>
    <n v="10"/>
    <x v="1"/>
    <x v="0"/>
    <n v="12.94"/>
    <n v="1.294"/>
    <n v="14.234"/>
    <n v="0.38"/>
    <n v="4.9172000000000002"/>
    <s v="N"/>
    <n v="9"/>
    <n v="4"/>
    <n v="4"/>
    <n v="8"/>
  </r>
  <r>
    <x v="4"/>
    <x v="3"/>
    <s v="789860"/>
    <n v="10"/>
    <x v="1"/>
    <x v="0"/>
    <n v="64.64"/>
    <n v="6.4640000000000004"/>
    <n v="71.103999999999999"/>
    <n v="0.39"/>
    <n v="25.209600000000002"/>
    <s v="H"/>
    <n v="7"/>
    <n v="15"/>
    <n v="15"/>
    <n v="14.5"/>
  </r>
  <r>
    <x v="4"/>
    <x v="3"/>
    <s v="79100"/>
    <n v="10"/>
    <x v="1"/>
    <x v="0"/>
    <n v="42.14"/>
    <n v="4.2140000000000004"/>
    <n v="46.353999999999999"/>
    <n v="0.06"/>
    <n v="2.5284"/>
    <s v="D"/>
    <n v="8"/>
    <n v="3"/>
    <n v="3"/>
    <n v="7"/>
  </r>
  <r>
    <x v="4"/>
    <x v="3"/>
    <s v="794351"/>
    <n v="16"/>
    <x v="2"/>
    <x v="0"/>
    <n v="16.91"/>
    <n v="1.6910000000000001"/>
    <n v="18.600999999999999"/>
    <n v="7.0000000000000007E-2"/>
    <n v="1.1837000000000002"/>
    <s v="O"/>
    <n v="6"/>
    <n v="3"/>
    <n v="3"/>
    <n v="7"/>
  </r>
  <r>
    <x v="4"/>
    <x v="3"/>
    <s v="79526A"/>
    <n v="16"/>
    <x v="2"/>
    <x v="0"/>
    <n v="12.73"/>
    <n v="1.2730000000000001"/>
    <n v="14.003"/>
    <n v="0.09"/>
    <n v="1.1456999999999999"/>
    <s v="D"/>
    <n v="10"/>
    <n v="15"/>
    <n v="15"/>
    <n v="14.5"/>
  </r>
  <r>
    <x v="4"/>
    <x v="3"/>
    <s v="79566E"/>
    <n v="10"/>
    <x v="1"/>
    <x v="0"/>
    <n v="7.99"/>
    <n v="0.79900000000000004"/>
    <n v="8.7889999999999997"/>
    <n v="0.09"/>
    <n v="0.71909999999999996"/>
    <s v="G"/>
    <n v="4"/>
    <n v="17"/>
    <n v="17"/>
    <n v="15.5"/>
  </r>
  <r>
    <x v="4"/>
    <x v="3"/>
    <s v="796371"/>
    <n v="15"/>
    <x v="0"/>
    <x v="0"/>
    <n v="71.2"/>
    <n v="7.120000000000001"/>
    <n v="78.320000000000007"/>
    <n v="0.09"/>
    <n v="6.4080000000000004"/>
    <s v="L"/>
    <n v="4"/>
    <n v="1"/>
    <n v="1"/>
    <n v="3"/>
  </r>
  <r>
    <x v="4"/>
    <x v="3"/>
    <s v="798811"/>
    <n v="15"/>
    <x v="0"/>
    <x v="0"/>
    <n v="65.290000000000006"/>
    <n v="6.5290000000000008"/>
    <n v="71.819000000000003"/>
    <n v="0.17"/>
    <n v="11.099300000000001"/>
    <s v="B"/>
    <n v="8"/>
    <n v="8"/>
    <n v="8"/>
    <n v="11"/>
  </r>
  <r>
    <x v="4"/>
    <x v="3"/>
    <s v="798821"/>
    <n v="15"/>
    <x v="0"/>
    <x v="0"/>
    <n v="20.38"/>
    <n v="2.0379999999999998"/>
    <n v="22.417999999999999"/>
    <n v="0.17"/>
    <n v="3.4645999999999999"/>
    <s v="I"/>
    <n v="5"/>
    <n v="2"/>
    <n v="2"/>
    <n v="6"/>
  </r>
  <r>
    <x v="4"/>
    <x v="3"/>
    <s v="79929D"/>
    <n v="16"/>
    <x v="2"/>
    <x v="0"/>
    <n v="72.069999999999993"/>
    <n v="7.2069999999999999"/>
    <n v="79.276999999999987"/>
    <n v="0.08"/>
    <n v="5.7655999999999992"/>
    <s v="L"/>
    <n v="5"/>
    <n v="5"/>
    <n v="5"/>
    <n v="9"/>
  </r>
  <r>
    <x v="4"/>
    <x v="3"/>
    <s v="79971E"/>
    <n v="16"/>
    <x v="2"/>
    <x v="0"/>
    <n v="81.09"/>
    <n v="8.109"/>
    <n v="89.198999999999998"/>
    <n v="0.37"/>
    <n v="30.003299999999999"/>
    <s v="E"/>
    <n v="4"/>
    <n v="6"/>
    <n v="6"/>
    <n v="10"/>
  </r>
  <r>
    <x v="4"/>
    <x v="3"/>
    <s v="80695D"/>
    <n v="10"/>
    <x v="1"/>
    <x v="0"/>
    <n v="26.05"/>
    <n v="2.6050000000000004"/>
    <n v="28.655000000000001"/>
    <n v="0.01"/>
    <n v="0.26050000000000001"/>
    <s v="I"/>
    <n v="10"/>
    <n v="6"/>
    <n v="6"/>
    <n v="10"/>
  </r>
  <r>
    <x v="4"/>
    <x v="4"/>
    <s v="808160"/>
    <n v="10"/>
    <x v="1"/>
    <x v="0"/>
    <n v="22.33"/>
    <n v="2.2330000000000001"/>
    <n v="24.562999999999999"/>
    <n v="0.15"/>
    <n v="3.3494999999999995"/>
    <s v="G"/>
    <n v="2"/>
    <n v="15"/>
    <n v="15"/>
    <n v="14.5"/>
  </r>
  <r>
    <x v="4"/>
    <x v="4"/>
    <s v="80855A"/>
    <n v="16"/>
    <x v="2"/>
    <x v="0"/>
    <n v="39.22"/>
    <n v="3.9220000000000002"/>
    <n v="43.141999999999996"/>
    <n v="0.22"/>
    <n v="8.6283999999999992"/>
    <s v="A"/>
    <n v="4"/>
    <n v="22"/>
    <n v="22"/>
    <n v="18"/>
  </r>
  <r>
    <x v="4"/>
    <x v="4"/>
    <s v="80880E"/>
    <n v="15"/>
    <x v="0"/>
    <x v="0"/>
    <n v="60.65"/>
    <n v="6.0650000000000004"/>
    <n v="66.715000000000003"/>
    <n v="0.04"/>
    <n v="2.4260000000000002"/>
    <s v="G"/>
    <n v="1"/>
    <n v="3"/>
    <n v="3"/>
    <n v="7"/>
  </r>
  <r>
    <x v="4"/>
    <x v="4"/>
    <s v="809580"/>
    <n v="10"/>
    <x v="1"/>
    <x v="0"/>
    <n v="31.49"/>
    <n v="3.149"/>
    <n v="34.638999999999996"/>
    <n v="0.05"/>
    <n v="1.5745"/>
    <s v="A"/>
    <n v="5"/>
    <n v="16"/>
    <n v="16"/>
    <n v="15"/>
  </r>
  <r>
    <x v="4"/>
    <x v="4"/>
    <s v="80962E"/>
    <n v="10"/>
    <x v="1"/>
    <x v="0"/>
    <n v="19.920000000000002"/>
    <n v="1.9920000000000002"/>
    <n v="21.912000000000003"/>
    <n v="0.18"/>
    <n v="3.5856000000000003"/>
    <s v="M"/>
    <n v="10"/>
    <n v="4"/>
    <n v="4"/>
    <n v="8"/>
  </r>
  <r>
    <x v="4"/>
    <x v="4"/>
    <s v="81079B"/>
    <n v="10"/>
    <x v="1"/>
    <x v="0"/>
    <n v="95.26"/>
    <n v="9.5260000000000016"/>
    <n v="104.786"/>
    <n v="0.39"/>
    <n v="37.151400000000002"/>
    <s v="M"/>
    <n v="4"/>
    <n v="4"/>
    <n v="4"/>
    <n v="8"/>
  </r>
  <r>
    <x v="4"/>
    <x v="4"/>
    <s v="814281"/>
    <n v="16"/>
    <x v="2"/>
    <x v="0"/>
    <n v="50.31"/>
    <n v="5.0310000000000006"/>
    <n v="55.341000000000001"/>
    <n v="0.01"/>
    <n v="0.50309999999999999"/>
    <s v="I"/>
    <n v="10"/>
    <n v="6"/>
    <n v="6"/>
    <n v="10"/>
  </r>
  <r>
    <x v="4"/>
    <x v="4"/>
    <s v="8142A"/>
    <n v="15"/>
    <x v="0"/>
    <x v="0"/>
    <n v="4.68"/>
    <n v="0.46799999999999997"/>
    <n v="5.1479999999999997"/>
    <n v="0.3"/>
    <n v="1.4039999999999999"/>
    <s v="G"/>
    <n v="8"/>
    <n v="2"/>
    <n v="2"/>
    <n v="6"/>
  </r>
  <r>
    <x v="4"/>
    <x v="4"/>
    <s v="8167B"/>
    <n v="16"/>
    <x v="2"/>
    <x v="0"/>
    <n v="46.26"/>
    <n v="4.6260000000000003"/>
    <n v="50.885999999999996"/>
    <n v="0.2"/>
    <n v="9.2520000000000007"/>
    <s v="C"/>
    <n v="3"/>
    <n v="6"/>
    <n v="6"/>
    <n v="10"/>
  </r>
  <r>
    <x v="4"/>
    <x v="4"/>
    <s v="817191"/>
    <n v="16"/>
    <x v="2"/>
    <x v="0"/>
    <n v="47.5"/>
    <n v="4.75"/>
    <n v="52.25"/>
    <n v="0.25"/>
    <n v="11.875"/>
    <s v="C"/>
    <n v="3"/>
    <n v="6"/>
    <n v="6"/>
    <n v="10"/>
  </r>
  <r>
    <x v="4"/>
    <x v="4"/>
    <s v="81770E"/>
    <n v="10"/>
    <x v="1"/>
    <x v="0"/>
    <n v="6.76"/>
    <n v="0.67600000000000005"/>
    <n v="7.4359999999999999"/>
    <n v="0.16"/>
    <n v="1.0815999999999999"/>
    <s v="C"/>
    <n v="8"/>
    <n v="17"/>
    <n v="17"/>
    <n v="15.5"/>
  </r>
  <r>
    <x v="4"/>
    <x v="4"/>
    <s v="819920"/>
    <n v="10"/>
    <x v="1"/>
    <x v="0"/>
    <n v="83.73"/>
    <n v="8.3730000000000011"/>
    <n v="92.103000000000009"/>
    <n v="0.13"/>
    <n v="10.8849"/>
    <s v="G"/>
    <n v="6"/>
    <n v="11"/>
    <n v="11"/>
    <n v="12.5"/>
  </r>
  <r>
    <x v="4"/>
    <x v="4"/>
    <s v="821530"/>
    <n v="16"/>
    <x v="2"/>
    <x v="0"/>
    <n v="57.29"/>
    <n v="5.7290000000000001"/>
    <n v="63.018999999999998"/>
    <n v="0.35"/>
    <n v="20.051499999999997"/>
    <s v="P"/>
    <n v="4"/>
    <n v="2"/>
    <n v="2"/>
    <n v="6"/>
  </r>
  <r>
    <x v="4"/>
    <x v="4"/>
    <s v="82181E"/>
    <n v="15"/>
    <x v="0"/>
    <x v="0"/>
    <n v="97.81"/>
    <n v="9.7810000000000006"/>
    <n v="107.59100000000001"/>
    <n v="0.19"/>
    <n v="18.5839"/>
    <s v="B"/>
    <n v="6"/>
    <n v="9"/>
    <n v="9"/>
    <n v="11.5"/>
  </r>
  <r>
    <x v="4"/>
    <x v="4"/>
    <s v="82271D"/>
    <n v="10"/>
    <x v="1"/>
    <x v="0"/>
    <n v="14.26"/>
    <n v="1.4260000000000002"/>
    <n v="15.686"/>
    <n v="0.09"/>
    <n v="1.2833999999999999"/>
    <s v="P"/>
    <n v="5"/>
    <n v="2"/>
    <n v="2"/>
    <n v="6"/>
  </r>
  <r>
    <x v="4"/>
    <x v="4"/>
    <s v="82359E"/>
    <n v="16"/>
    <x v="2"/>
    <x v="0"/>
    <n v="14.9"/>
    <n v="1.4900000000000002"/>
    <n v="16.39"/>
    <n v="0.05"/>
    <n v="0.74500000000000011"/>
    <s v="O"/>
    <n v="5"/>
    <n v="3"/>
    <n v="3"/>
    <n v="7"/>
  </r>
  <r>
    <x v="4"/>
    <x v="4"/>
    <s v="8235A"/>
    <n v="10"/>
    <x v="1"/>
    <x v="0"/>
    <n v="67.010000000000005"/>
    <n v="6.7010000000000005"/>
    <n v="73.711000000000013"/>
    <n v="0.3"/>
    <n v="20.103000000000002"/>
    <s v="H"/>
    <n v="4"/>
    <n v="11"/>
    <n v="11"/>
    <n v="12.5"/>
  </r>
  <r>
    <x v="4"/>
    <x v="4"/>
    <s v="82382E"/>
    <n v="15"/>
    <x v="0"/>
    <x v="0"/>
    <n v="8.8699999999999992"/>
    <n v="0.88700000000000001"/>
    <n v="9.7569999999999997"/>
    <n v="0.03"/>
    <n v="0.26609999999999995"/>
    <s v="I"/>
    <n v="10"/>
    <n v="6"/>
    <n v="6"/>
    <n v="10"/>
  </r>
  <r>
    <x v="4"/>
    <x v="5"/>
    <s v="824910"/>
    <n v="15"/>
    <x v="0"/>
    <x v="0"/>
    <n v="65.97"/>
    <n v="6.5970000000000004"/>
    <n v="72.566999999999993"/>
    <n v="0.12"/>
    <n v="7.9163999999999994"/>
    <s v="I"/>
    <n v="3"/>
    <n v="2"/>
    <n v="2"/>
    <n v="6"/>
  </r>
  <r>
    <x v="4"/>
    <x v="5"/>
    <s v="8276E"/>
    <n v="15"/>
    <x v="0"/>
    <x v="0"/>
    <n v="69.739999999999995"/>
    <n v="6.9740000000000002"/>
    <n v="76.713999999999999"/>
    <n v="0.1"/>
    <n v="6.9740000000000002"/>
    <s v="B"/>
    <n v="1"/>
    <n v="18"/>
    <n v="18"/>
    <n v="16"/>
  </r>
  <r>
    <x v="4"/>
    <x v="5"/>
    <s v="82797D"/>
    <n v="16"/>
    <x v="2"/>
    <x v="0"/>
    <n v="22.27"/>
    <n v="2.2269999999999999"/>
    <n v="24.497"/>
    <n v="0.31"/>
    <n v="6.9036999999999997"/>
    <s v="M"/>
    <n v="3"/>
    <n v="4"/>
    <n v="4"/>
    <n v="8"/>
  </r>
  <r>
    <x v="4"/>
    <x v="5"/>
    <s v="828990"/>
    <n v="15"/>
    <x v="0"/>
    <x v="0"/>
    <n v="25.18"/>
    <n v="2.5180000000000002"/>
    <n v="27.698"/>
    <n v="0.03"/>
    <n v="0.75539999999999996"/>
    <s v="D"/>
    <n v="2"/>
    <n v="18"/>
    <n v="18"/>
    <n v="16"/>
  </r>
  <r>
    <x v="4"/>
    <x v="5"/>
    <s v="82910"/>
    <n v="10"/>
    <x v="1"/>
    <x v="0"/>
    <n v="92.81"/>
    <n v="9.2810000000000006"/>
    <n v="102.09100000000001"/>
    <n v="0.21"/>
    <n v="19.490099999999998"/>
    <s v="Q"/>
    <n v="7"/>
    <n v="3"/>
    <n v="3"/>
    <n v="7"/>
  </r>
  <r>
    <x v="4"/>
    <x v="5"/>
    <s v="82944E"/>
    <n v="16"/>
    <x v="2"/>
    <x v="0"/>
    <n v="55.79"/>
    <n v="5.5790000000000006"/>
    <n v="61.369"/>
    <n v="0.26"/>
    <n v="14.5054"/>
    <s v="H"/>
    <n v="8"/>
    <n v="6"/>
    <n v="6"/>
    <n v="10"/>
  </r>
  <r>
    <x v="4"/>
    <x v="5"/>
    <s v="830080"/>
    <n v="15"/>
    <x v="0"/>
    <x v="0"/>
    <n v="57.24"/>
    <n v="5.7240000000000002"/>
    <n v="62.963999999999999"/>
    <n v="0.05"/>
    <n v="2.8620000000000001"/>
    <s v="L"/>
    <n v="8"/>
    <n v="5"/>
    <n v="5"/>
    <n v="9"/>
  </r>
  <r>
    <x v="4"/>
    <x v="5"/>
    <s v="830541"/>
    <n v="15"/>
    <x v="0"/>
    <x v="0"/>
    <n v="92.12"/>
    <n v="9.2120000000000015"/>
    <n v="101.33200000000001"/>
    <n v="0.08"/>
    <n v="7.3696000000000002"/>
    <s v="N"/>
    <n v="9"/>
    <n v="4"/>
    <n v="4"/>
    <n v="8"/>
  </r>
  <r>
    <x v="4"/>
    <x v="5"/>
    <s v="83120"/>
    <n v="10"/>
    <x v="1"/>
    <x v="0"/>
    <n v="84.04"/>
    <n v="8.4040000000000017"/>
    <n v="92.444000000000003"/>
    <n v="0.24"/>
    <n v="20.169599999999999"/>
    <s v="C"/>
    <n v="5"/>
    <n v="11"/>
    <n v="11"/>
    <n v="12.5"/>
  </r>
  <r>
    <x v="4"/>
    <x v="5"/>
    <s v="83125E"/>
    <n v="10"/>
    <x v="1"/>
    <x v="0"/>
    <n v="91.74"/>
    <n v="9.1739999999999995"/>
    <n v="100.91399999999999"/>
    <n v="0.13"/>
    <n v="11.9262"/>
    <s v="E"/>
    <n v="3"/>
    <n v="9"/>
    <n v="9"/>
    <n v="11.5"/>
  </r>
  <r>
    <x v="4"/>
    <x v="5"/>
    <s v="832920"/>
    <n v="16"/>
    <x v="2"/>
    <x v="0"/>
    <n v="97.82"/>
    <n v="9.782"/>
    <n v="107.60199999999999"/>
    <n v="0.04"/>
    <n v="3.9127999999999998"/>
    <s v="N"/>
    <n v="4"/>
    <n v="5"/>
    <n v="5"/>
    <n v="9"/>
  </r>
  <r>
    <x v="4"/>
    <x v="5"/>
    <s v="83312A"/>
    <n v="10"/>
    <x v="1"/>
    <x v="0"/>
    <n v="14.54"/>
    <n v="1.454"/>
    <n v="15.994"/>
    <n v="0.1"/>
    <n v="1.454"/>
    <s v="N"/>
    <n v="6"/>
    <n v="3"/>
    <n v="3"/>
    <n v="7"/>
  </r>
  <r>
    <x v="4"/>
    <x v="5"/>
    <s v="834160"/>
    <n v="16"/>
    <x v="2"/>
    <x v="0"/>
    <n v="19.91"/>
    <n v="1.9910000000000001"/>
    <n v="21.901"/>
    <n v="7.0000000000000007E-2"/>
    <n v="1.3937000000000002"/>
    <s v="E"/>
    <n v="6"/>
    <n v="15"/>
    <n v="15"/>
    <n v="14.5"/>
  </r>
  <r>
    <x v="4"/>
    <x v="5"/>
    <s v="83592B"/>
    <n v="16"/>
    <x v="2"/>
    <x v="0"/>
    <n v="36.020000000000003"/>
    <n v="3.6020000000000003"/>
    <n v="39.622"/>
    <n v="0.38"/>
    <n v="13.687600000000002"/>
    <s v="D"/>
    <n v="4"/>
    <n v="14"/>
    <n v="14"/>
    <n v="14"/>
  </r>
  <r>
    <x v="4"/>
    <x v="5"/>
    <s v="83615A"/>
    <n v="10"/>
    <x v="1"/>
    <x v="0"/>
    <n v="88.71"/>
    <n v="8.8710000000000004"/>
    <n v="97.580999999999989"/>
    <n v="0.36"/>
    <n v="31.935599999999997"/>
    <s v="L"/>
    <n v="5"/>
    <n v="5"/>
    <n v="5"/>
    <n v="9"/>
  </r>
  <r>
    <x v="4"/>
    <x v="5"/>
    <s v="8372A"/>
    <n v="10"/>
    <x v="1"/>
    <x v="0"/>
    <n v="20.79"/>
    <n v="2.0790000000000002"/>
    <n v="22.869"/>
    <n v="0.13"/>
    <n v="2.7027000000000001"/>
    <s v="M"/>
    <n v="2"/>
    <n v="6"/>
    <n v="6"/>
    <n v="10"/>
  </r>
  <r>
    <x v="4"/>
    <x v="5"/>
    <s v="83920"/>
    <n v="10"/>
    <x v="1"/>
    <x v="0"/>
    <n v="47.64"/>
    <n v="4.7640000000000002"/>
    <n v="52.404000000000003"/>
    <n v="0.24"/>
    <n v="11.4336"/>
    <s v="M"/>
    <n v="9"/>
    <n v="4"/>
    <n v="4"/>
    <n v="8"/>
  </r>
  <r>
    <x v="4"/>
    <x v="5"/>
    <s v="84060B"/>
    <n v="15"/>
    <x v="0"/>
    <x v="0"/>
    <n v="99.97"/>
    <n v="9.9969999999999999"/>
    <n v="109.967"/>
    <n v="0.13"/>
    <n v="12.9961"/>
    <s v="C"/>
    <n v="10"/>
    <n v="18"/>
    <n v="18"/>
    <n v="16"/>
  </r>
  <r>
    <x v="4"/>
    <x v="6"/>
    <s v="84148D"/>
    <n v="10"/>
    <x v="1"/>
    <x v="0"/>
    <n v="43.14"/>
    <n v="4.3140000000000001"/>
    <n v="47.454000000000001"/>
    <n v="0.08"/>
    <n v="3.4512"/>
    <s v="B"/>
    <n v="2"/>
    <n v="8"/>
    <n v="8"/>
    <n v="11"/>
  </r>
  <r>
    <x v="4"/>
    <x v="6"/>
    <s v="84285A"/>
    <n v="10"/>
    <x v="1"/>
    <x v="0"/>
    <n v="48.15"/>
    <n v="4.8150000000000004"/>
    <n v="52.964999999999996"/>
    <n v="0.34"/>
    <n v="16.371000000000002"/>
    <s v="O"/>
    <n v="7"/>
    <n v="3"/>
    <n v="3"/>
    <n v="7"/>
  </r>
  <r>
    <x v="4"/>
    <x v="6"/>
    <s v="84455B"/>
    <n v="15"/>
    <x v="0"/>
    <x v="0"/>
    <n v="66.930000000000007"/>
    <n v="6.6930000000000014"/>
    <n v="73.623000000000005"/>
    <n v="0.39"/>
    <n v="26.102700000000002"/>
    <s v="H"/>
    <n v="3"/>
    <n v="11"/>
    <n v="11"/>
    <n v="12.5"/>
  </r>
  <r>
    <x v="4"/>
    <x v="6"/>
    <s v="84489A"/>
    <n v="16"/>
    <x v="2"/>
    <x v="0"/>
    <n v="34.43"/>
    <n v="3.4430000000000001"/>
    <n v="37.872999999999998"/>
    <n v="0.14000000000000001"/>
    <n v="4.8202000000000007"/>
    <s v="P"/>
    <n v="7"/>
    <n v="1"/>
    <n v="1"/>
    <n v="3"/>
  </r>
  <r>
    <x v="4"/>
    <x v="6"/>
    <s v="84509D"/>
    <n v="16"/>
    <x v="2"/>
    <x v="0"/>
    <n v="67.16"/>
    <n v="6.7160000000000002"/>
    <n v="73.875999999999991"/>
    <n v="0.36"/>
    <n v="24.177599999999998"/>
    <s v="O"/>
    <n v="4"/>
    <n v="2"/>
    <n v="2"/>
    <n v="6"/>
  </r>
  <r>
    <x v="4"/>
    <x v="6"/>
    <s v="84544D"/>
    <n v="16"/>
    <x v="2"/>
    <x v="0"/>
    <n v="83.58"/>
    <n v="8.3580000000000005"/>
    <n v="91.938000000000002"/>
    <n v="0.05"/>
    <n v="4.1790000000000003"/>
    <s v="M"/>
    <n v="4"/>
    <n v="4"/>
    <n v="4"/>
    <n v="8"/>
  </r>
  <r>
    <x v="4"/>
    <x v="6"/>
    <s v="84557B"/>
    <n v="16"/>
    <x v="2"/>
    <x v="0"/>
    <n v="76.900000000000006"/>
    <n v="7.6900000000000013"/>
    <n v="84.59"/>
    <n v="0.14000000000000001"/>
    <n v="10.766000000000002"/>
    <s v="H"/>
    <n v="2"/>
    <n v="11"/>
    <n v="11"/>
    <n v="12.5"/>
  </r>
  <r>
    <x v="4"/>
    <x v="6"/>
    <s v="84593B"/>
    <n v="10"/>
    <x v="1"/>
    <x v="0"/>
    <n v="99.77"/>
    <n v="9.9770000000000003"/>
    <n v="109.747"/>
    <n v="0.06"/>
    <n v="5.9861999999999993"/>
    <s v="N"/>
    <n v="8"/>
    <n v="2"/>
    <n v="2"/>
    <n v="6"/>
  </r>
  <r>
    <x v="4"/>
    <x v="6"/>
    <s v="847850"/>
    <n v="16"/>
    <x v="2"/>
    <x v="0"/>
    <n v="75.83"/>
    <n v="7.5830000000000002"/>
    <n v="83.412999999999997"/>
    <n v="0.14000000000000001"/>
    <n v="10.616200000000001"/>
    <s v="P"/>
    <n v="8"/>
    <n v="1"/>
    <n v="1"/>
    <n v="3"/>
  </r>
  <r>
    <x v="4"/>
    <x v="6"/>
    <s v="84870"/>
    <n v="10"/>
    <x v="1"/>
    <x v="0"/>
    <n v="8.3800000000000008"/>
    <n v="0.83800000000000008"/>
    <n v="9.218"/>
    <n v="0.06"/>
    <n v="0.50280000000000002"/>
    <s v="F"/>
    <n v="2"/>
    <n v="14"/>
    <n v="14"/>
    <n v="14"/>
  </r>
  <r>
    <x v="4"/>
    <x v="6"/>
    <s v="84954D"/>
    <n v="15"/>
    <x v="0"/>
    <x v="0"/>
    <n v="65.78"/>
    <n v="6.5780000000000003"/>
    <n v="72.358000000000004"/>
    <n v="0.01"/>
    <n v="0.65780000000000005"/>
    <s v="L"/>
    <n v="2"/>
    <n v="2"/>
    <n v="2"/>
    <n v="6"/>
  </r>
  <r>
    <x v="4"/>
    <x v="6"/>
    <s v="849870"/>
    <n v="16"/>
    <x v="2"/>
    <x v="0"/>
    <n v="13.38"/>
    <n v="1.3380000000000001"/>
    <n v="14.718"/>
    <n v="0.3"/>
    <n v="4.0140000000000002"/>
    <s v="E"/>
    <n v="7"/>
    <n v="9"/>
    <n v="9"/>
    <n v="11.5"/>
  </r>
  <r>
    <x v="4"/>
    <x v="6"/>
    <s v="85134D"/>
    <n v="15"/>
    <x v="0"/>
    <x v="0"/>
    <n v="25.17"/>
    <n v="2.5170000000000003"/>
    <n v="27.687000000000001"/>
    <n v="0.08"/>
    <n v="2.0136000000000003"/>
    <s v="C"/>
    <n v="9"/>
    <n v="8"/>
    <n v="8"/>
    <n v="11"/>
  </r>
  <r>
    <x v="4"/>
    <x v="6"/>
    <s v="85228B"/>
    <n v="16"/>
    <x v="2"/>
    <x v="0"/>
    <n v="55.43"/>
    <n v="5.5430000000000001"/>
    <n v="60.972999999999999"/>
    <n v="0.25"/>
    <n v="13.8575"/>
    <s v="M"/>
    <n v="2"/>
    <n v="6"/>
    <n v="6"/>
    <n v="10"/>
  </r>
  <r>
    <x v="4"/>
    <x v="7"/>
    <s v="85269A"/>
    <n v="15"/>
    <x v="0"/>
    <x v="0"/>
    <n v="92.75"/>
    <n v="9.2750000000000004"/>
    <n v="102.02500000000001"/>
    <n v="0.32"/>
    <n v="29.68"/>
    <s v="D"/>
    <n v="10"/>
    <n v="15"/>
    <n v="15"/>
    <n v="14.5"/>
  </r>
  <r>
    <x v="4"/>
    <x v="7"/>
    <s v="853141"/>
    <n v="10"/>
    <x v="1"/>
    <x v="0"/>
    <n v="59.95"/>
    <n v="5.995000000000001"/>
    <n v="65.945000000000007"/>
    <n v="0.18"/>
    <n v="10.791"/>
    <s v="C"/>
    <n v="5"/>
    <n v="11"/>
    <n v="11"/>
    <n v="12.5"/>
  </r>
  <r>
    <x v="4"/>
    <x v="7"/>
    <s v="853190"/>
    <n v="10"/>
    <x v="1"/>
    <x v="0"/>
    <n v="5.59"/>
    <n v="0.55900000000000005"/>
    <n v="6.149"/>
    <n v="0.16"/>
    <n v="0.89439999999999997"/>
    <s v="N"/>
    <n v="5"/>
    <n v="5"/>
    <n v="5"/>
    <n v="9"/>
  </r>
  <r>
    <x v="4"/>
    <x v="7"/>
    <s v="85333A"/>
    <n v="15"/>
    <x v="0"/>
    <x v="0"/>
    <n v="69.36"/>
    <n v="6.9359999999999999"/>
    <n v="76.295999999999992"/>
    <n v="0.08"/>
    <n v="5.5488"/>
    <s v="B"/>
    <n v="10"/>
    <n v="18"/>
    <n v="18"/>
    <n v="16"/>
  </r>
  <r>
    <x v="4"/>
    <x v="7"/>
    <s v="85350D"/>
    <n v="10"/>
    <x v="1"/>
    <x v="0"/>
    <n v="49.47"/>
    <n v="4.9470000000000001"/>
    <n v="54.417000000000002"/>
    <n v="0.05"/>
    <n v="2.4735"/>
    <s v="A"/>
    <n v="8"/>
    <n v="2"/>
    <n v="2"/>
    <n v="6"/>
  </r>
  <r>
    <x v="4"/>
    <x v="7"/>
    <s v="853530"/>
    <n v="10"/>
    <x v="1"/>
    <x v="0"/>
    <n v="32.24"/>
    <n v="3.2240000000000002"/>
    <n v="35.463999999999999"/>
    <n v="0.37"/>
    <n v="11.928800000000001"/>
    <s v="C"/>
    <n v="9"/>
    <n v="8"/>
    <n v="8"/>
    <n v="11"/>
  </r>
  <r>
    <x v="4"/>
    <x v="7"/>
    <s v="85383A"/>
    <n v="16"/>
    <x v="2"/>
    <x v="0"/>
    <n v="67.19"/>
    <n v="6.7190000000000003"/>
    <n v="73.908999999999992"/>
    <n v="0.32"/>
    <n v="21.500799999999998"/>
    <s v="B"/>
    <n v="10"/>
    <n v="18"/>
    <n v="18"/>
    <n v="16"/>
  </r>
  <r>
    <x v="4"/>
    <x v="7"/>
    <s v="8542B"/>
    <n v="15"/>
    <x v="0"/>
    <x v="0"/>
    <n v="82.97"/>
    <n v="8.2970000000000006"/>
    <n v="91.266999999999996"/>
    <n v="0.13"/>
    <n v="10.786099999999999"/>
    <s v="C"/>
    <n v="7"/>
    <n v="3"/>
    <n v="3"/>
    <n v="7"/>
  </r>
  <r>
    <x v="4"/>
    <x v="7"/>
    <s v="85478A"/>
    <n v="10"/>
    <x v="1"/>
    <x v="0"/>
    <n v="66.900000000000006"/>
    <n v="6.6900000000000013"/>
    <n v="73.59"/>
    <n v="0.33"/>
    <n v="22.077000000000002"/>
    <s v="Q"/>
    <n v="6"/>
    <n v="2"/>
    <n v="2"/>
    <n v="6"/>
  </r>
  <r>
    <x v="4"/>
    <x v="7"/>
    <s v="85560"/>
    <n v="15"/>
    <x v="0"/>
    <x v="0"/>
    <n v="7.14"/>
    <n v="0.71399999999999997"/>
    <n v="7.8539999999999992"/>
    <n v="0.31"/>
    <n v="2.2134"/>
    <s v="Q"/>
    <n v="8"/>
    <n v="3"/>
    <n v="3"/>
    <n v="7"/>
  </r>
  <r>
    <x v="4"/>
    <x v="7"/>
    <s v="85623B"/>
    <n v="16"/>
    <x v="2"/>
    <x v="0"/>
    <n v="18.989999999999998"/>
    <n v="1.899"/>
    <n v="20.888999999999999"/>
    <n v="0.06"/>
    <n v="1.1394"/>
    <s v="O"/>
    <n v="8"/>
    <n v="2"/>
    <n v="2"/>
    <n v="6"/>
  </r>
  <r>
    <x v="4"/>
    <x v="7"/>
    <s v="858541"/>
    <n v="10"/>
    <x v="1"/>
    <x v="0"/>
    <n v="77.2"/>
    <n v="7.7200000000000006"/>
    <n v="84.92"/>
    <n v="0.11"/>
    <n v="8.4920000000000009"/>
    <s v="H"/>
    <n v="5"/>
    <n v="6"/>
    <n v="6"/>
    <n v="10"/>
  </r>
  <r>
    <x v="4"/>
    <x v="7"/>
    <s v="861301"/>
    <n v="10"/>
    <x v="1"/>
    <x v="0"/>
    <n v="32.090000000000003"/>
    <n v="3.2090000000000005"/>
    <n v="35.299000000000007"/>
    <n v="0.31"/>
    <n v="9.9479000000000006"/>
    <s v="Q"/>
    <n v="7"/>
    <n v="3"/>
    <n v="3"/>
    <n v="7"/>
  </r>
  <r>
    <x v="4"/>
    <x v="7"/>
    <s v="86348D"/>
    <n v="15"/>
    <x v="0"/>
    <x v="0"/>
    <n v="24.91"/>
    <n v="2.4910000000000001"/>
    <n v="27.401"/>
    <n v="0.23"/>
    <n v="5.7293000000000003"/>
    <s v="L"/>
    <n v="7"/>
    <n v="2"/>
    <n v="2"/>
    <n v="6"/>
  </r>
  <r>
    <x v="4"/>
    <x v="7"/>
    <s v="86393D"/>
    <n v="10"/>
    <x v="1"/>
    <x v="0"/>
    <n v="65.319999999999993"/>
    <n v="6.532"/>
    <n v="71.85199999999999"/>
    <n v="0.1"/>
    <n v="6.532"/>
    <s v="H"/>
    <n v="2"/>
    <n v="11"/>
    <n v="11"/>
    <n v="12.5"/>
  </r>
  <r>
    <x v="4"/>
    <x v="7"/>
    <s v="86459D"/>
    <n v="16"/>
    <x v="2"/>
    <x v="0"/>
    <n v="87.43"/>
    <n v="8.7430000000000003"/>
    <n v="96.173000000000002"/>
    <n v="0.12"/>
    <n v="10.4916"/>
    <s v="D"/>
    <n v="4"/>
    <n v="14"/>
    <n v="14"/>
    <n v="14"/>
  </r>
  <r>
    <x v="4"/>
    <x v="7"/>
    <s v="86502B"/>
    <n v="10"/>
    <x v="1"/>
    <x v="0"/>
    <n v="5.94"/>
    <n v="0.59400000000000008"/>
    <n v="6.5340000000000007"/>
    <n v="0.16"/>
    <n v="0.95040000000000013"/>
    <s v="A"/>
    <n v="8"/>
    <n v="2"/>
    <n v="2"/>
    <n v="6"/>
  </r>
  <r>
    <x v="4"/>
    <x v="7"/>
    <s v="86779D"/>
    <n v="16"/>
    <x v="2"/>
    <x v="0"/>
    <n v="94.9"/>
    <n v="9.49"/>
    <n v="104.39"/>
    <n v="0.11"/>
    <n v="10.439"/>
    <s v="C"/>
    <n v="6"/>
    <n v="6"/>
    <n v="6"/>
    <n v="10"/>
  </r>
  <r>
    <x v="4"/>
    <x v="8"/>
    <s v="86827D"/>
    <n v="16"/>
    <x v="2"/>
    <x v="0"/>
    <n v="31.44"/>
    <n v="3.1440000000000001"/>
    <n v="34.584000000000003"/>
    <n v="7.0000000000000007E-2"/>
    <n v="2.2008000000000001"/>
    <s v="C"/>
    <n v="6"/>
    <n v="6"/>
    <n v="6"/>
    <n v="10"/>
  </r>
  <r>
    <x v="4"/>
    <x v="8"/>
    <s v="868670"/>
    <n v="16"/>
    <x v="2"/>
    <x v="0"/>
    <n v="34.86"/>
    <n v="3.4860000000000002"/>
    <n v="38.345999999999997"/>
    <n v="0.26"/>
    <n v="9.063600000000001"/>
    <s v="P"/>
    <n v="6"/>
    <n v="1"/>
    <n v="1"/>
    <n v="3"/>
  </r>
  <r>
    <x v="4"/>
    <x v="8"/>
    <s v="86882A"/>
    <n v="15"/>
    <x v="0"/>
    <x v="0"/>
    <n v="61.16"/>
    <n v="6.1159999999999997"/>
    <n v="67.275999999999996"/>
    <n v="0.36"/>
    <n v="22.017599999999998"/>
    <s v="I"/>
    <n v="3"/>
    <n v="2"/>
    <n v="2"/>
    <n v="6"/>
  </r>
  <r>
    <x v="4"/>
    <x v="8"/>
    <s v="868841"/>
    <n v="16"/>
    <x v="2"/>
    <x v="0"/>
    <n v="72.61"/>
    <n v="7.2610000000000001"/>
    <n v="79.870999999999995"/>
    <n v="0.33"/>
    <n v="23.961300000000001"/>
    <s v="F"/>
    <n v="9"/>
    <n v="14"/>
    <n v="14"/>
    <n v="14"/>
  </r>
  <r>
    <x v="4"/>
    <x v="8"/>
    <s v="86899E"/>
    <n v="15"/>
    <x v="0"/>
    <x v="0"/>
    <n v="46.28"/>
    <n v="4.6280000000000001"/>
    <n v="50.908000000000001"/>
    <n v="0.1"/>
    <n v="4.6280000000000001"/>
    <s v="G"/>
    <n v="5"/>
    <n v="2"/>
    <n v="2"/>
    <n v="6"/>
  </r>
  <r>
    <x v="4"/>
    <x v="8"/>
    <s v="87081A"/>
    <n v="10"/>
    <x v="1"/>
    <x v="0"/>
    <n v="86.62"/>
    <n v="8.6620000000000008"/>
    <n v="95.282000000000011"/>
    <n v="7.0000000000000007E-2"/>
    <n v="6.0634000000000006"/>
    <s v="G"/>
    <n v="6"/>
    <n v="11"/>
    <n v="11"/>
    <n v="12.5"/>
  </r>
  <r>
    <x v="4"/>
    <x v="8"/>
    <s v="87123E"/>
    <n v="10"/>
    <x v="1"/>
    <x v="0"/>
    <n v="16.39"/>
    <n v="1.6390000000000002"/>
    <n v="18.029"/>
    <n v="0.17"/>
    <n v="2.7863000000000002"/>
    <s v="B"/>
    <n v="2"/>
    <n v="8"/>
    <n v="8"/>
    <n v="11"/>
  </r>
  <r>
    <x v="4"/>
    <x v="8"/>
    <s v="87148D"/>
    <n v="15"/>
    <x v="0"/>
    <x v="0"/>
    <n v="10.57"/>
    <n v="1.0570000000000002"/>
    <n v="11.627000000000001"/>
    <n v="0.24"/>
    <n v="2.5367999999999999"/>
    <s v="E"/>
    <n v="7"/>
    <n v="9"/>
    <n v="9"/>
    <n v="11.5"/>
  </r>
  <r>
    <x v="4"/>
    <x v="8"/>
    <s v="87154B"/>
    <n v="15"/>
    <x v="0"/>
    <x v="0"/>
    <n v="24.36"/>
    <n v="2.4359999999999999"/>
    <n v="26.795999999999999"/>
    <n v="0.12"/>
    <n v="2.9232"/>
    <s v="Q"/>
    <n v="9"/>
    <n v="2"/>
    <n v="2"/>
    <n v="6"/>
  </r>
  <r>
    <x v="4"/>
    <x v="8"/>
    <s v="874061"/>
    <n v="15"/>
    <x v="0"/>
    <x v="0"/>
    <n v="5.75"/>
    <n v="0.57500000000000007"/>
    <n v="6.3250000000000002"/>
    <n v="0.4"/>
    <n v="2.3000000000000003"/>
    <s v="L"/>
    <n v="6"/>
    <n v="5"/>
    <n v="5"/>
    <n v="9"/>
  </r>
  <r>
    <x v="4"/>
    <x v="8"/>
    <s v="874910"/>
    <n v="16"/>
    <x v="2"/>
    <x v="0"/>
    <n v="41.69"/>
    <n v="4.1689999999999996"/>
    <n v="45.858999999999995"/>
    <n v="0.38"/>
    <n v="15.8422"/>
    <s v="H"/>
    <n v="4"/>
    <n v="11"/>
    <n v="11"/>
    <n v="12.5"/>
  </r>
  <r>
    <x v="4"/>
    <x v="8"/>
    <s v="874931"/>
    <n v="15"/>
    <x v="0"/>
    <x v="0"/>
    <n v="28.03"/>
    <n v="2.8030000000000004"/>
    <n v="30.833000000000002"/>
    <n v="0.21"/>
    <n v="5.8863000000000003"/>
    <s v="I"/>
    <n v="4"/>
    <n v="5"/>
    <n v="5"/>
    <n v="9"/>
  </r>
  <r>
    <x v="4"/>
    <x v="8"/>
    <s v="878401"/>
    <n v="15"/>
    <x v="0"/>
    <x v="0"/>
    <n v="81.16"/>
    <n v="8.1159999999999997"/>
    <n v="89.275999999999996"/>
    <n v="0.05"/>
    <n v="4.0579999999999998"/>
    <s v="E"/>
    <n v="3"/>
    <n v="9"/>
    <n v="9"/>
    <n v="11.5"/>
  </r>
  <r>
    <x v="4"/>
    <x v="8"/>
    <s v="87892E"/>
    <n v="10"/>
    <x v="1"/>
    <x v="0"/>
    <n v="49.02"/>
    <n v="4.902000000000001"/>
    <n v="53.922000000000004"/>
    <n v="0.05"/>
    <n v="2.4510000000000005"/>
    <s v="D"/>
    <n v="7"/>
    <n v="5"/>
    <n v="5"/>
    <n v="9"/>
  </r>
  <r>
    <x v="4"/>
    <x v="8"/>
    <s v="87905E"/>
    <n v="16"/>
    <x v="2"/>
    <x v="0"/>
    <n v="62.64"/>
    <n v="6.2640000000000002"/>
    <n v="68.903999999999996"/>
    <n v="0.23"/>
    <n v="14.407200000000001"/>
    <s v="G"/>
    <n v="9"/>
    <n v="9"/>
    <n v="9"/>
    <n v="11.5"/>
  </r>
  <r>
    <x v="4"/>
    <x v="8"/>
    <s v="87948D"/>
    <n v="10"/>
    <x v="1"/>
    <x v="0"/>
    <n v="31.59"/>
    <n v="3.1590000000000003"/>
    <n v="34.749000000000002"/>
    <n v="0.25"/>
    <n v="7.8975"/>
    <s v="O"/>
    <n v="3"/>
    <n v="3"/>
    <n v="3"/>
    <n v="7"/>
  </r>
  <r>
    <x v="4"/>
    <x v="8"/>
    <s v="87955E"/>
    <n v="16"/>
    <x v="2"/>
    <x v="0"/>
    <n v="70.19"/>
    <n v="7.0190000000000001"/>
    <n v="77.209000000000003"/>
    <n v="0.15"/>
    <n v="10.528499999999999"/>
    <s v="I"/>
    <n v="6"/>
    <n v="6"/>
    <n v="6"/>
    <n v="10"/>
  </r>
  <r>
    <x v="4"/>
    <x v="8"/>
    <s v="879660"/>
    <n v="15"/>
    <x v="0"/>
    <x v="0"/>
    <n v="60.04"/>
    <n v="6.0040000000000004"/>
    <n v="66.043999999999997"/>
    <n v="0.35"/>
    <n v="21.013999999999999"/>
    <s v="H"/>
    <n v="1"/>
    <n v="7"/>
    <n v="7"/>
    <n v="10.5"/>
  </r>
  <r>
    <x v="4"/>
    <x v="8"/>
    <s v="88138A"/>
    <n v="15"/>
    <x v="0"/>
    <x v="0"/>
    <n v="59.61"/>
    <n v="5.9610000000000003"/>
    <n v="65.570999999999998"/>
    <n v="0.3"/>
    <n v="17.882999999999999"/>
    <s v="P"/>
    <n v="1"/>
    <n v="3"/>
    <n v="3"/>
    <n v="7"/>
  </r>
  <r>
    <x v="4"/>
    <x v="8"/>
    <s v="88177D"/>
    <n v="10"/>
    <x v="1"/>
    <x v="0"/>
    <n v="80.45"/>
    <n v="8.0449999999999999"/>
    <n v="88.495000000000005"/>
    <n v="0.4"/>
    <n v="32.18"/>
    <s v="E"/>
    <n v="7"/>
    <n v="9"/>
    <n v="9"/>
    <n v="11.5"/>
  </r>
  <r>
    <x v="5"/>
    <x v="0"/>
    <s v="882171"/>
    <n v="15"/>
    <x v="0"/>
    <x v="0"/>
    <n v="15.39"/>
    <n v="1.5390000000000001"/>
    <n v="16.929000000000002"/>
    <n v="0.16"/>
    <n v="2.4624000000000001"/>
    <s v="G"/>
    <n v="5"/>
    <n v="2"/>
    <n v="2"/>
    <n v="6"/>
  </r>
  <r>
    <x v="5"/>
    <x v="0"/>
    <s v="88316D"/>
    <n v="15"/>
    <x v="0"/>
    <x v="0"/>
    <n v="49.69"/>
    <n v="4.9690000000000003"/>
    <n v="54.658999999999999"/>
    <n v="0.28000000000000003"/>
    <n v="13.913200000000002"/>
    <s v="Q"/>
    <n v="1"/>
    <n v="3"/>
    <n v="3"/>
    <n v="7"/>
  </r>
  <r>
    <x v="5"/>
    <x v="0"/>
    <s v="883751"/>
    <n v="10"/>
    <x v="1"/>
    <x v="0"/>
    <n v="14.28"/>
    <n v="1.4279999999999999"/>
    <n v="15.707999999999998"/>
    <n v="0.14000000000000001"/>
    <n v="1.9992000000000001"/>
    <s v="G"/>
    <n v="5"/>
    <n v="2"/>
    <n v="2"/>
    <n v="6"/>
  </r>
  <r>
    <x v="5"/>
    <x v="0"/>
    <s v="88464D"/>
    <n v="15"/>
    <x v="0"/>
    <x v="0"/>
    <n v="92.58"/>
    <n v="9.2580000000000009"/>
    <n v="101.83799999999999"/>
    <n v="0.28000000000000003"/>
    <n v="25.922400000000003"/>
    <s v="H"/>
    <n v="3"/>
    <n v="11"/>
    <n v="11"/>
    <n v="12.5"/>
  </r>
  <r>
    <x v="5"/>
    <x v="0"/>
    <s v="88562A"/>
    <n v="10"/>
    <x v="1"/>
    <x v="0"/>
    <n v="21.22"/>
    <n v="2.1219999999999999"/>
    <n v="23.341999999999999"/>
    <n v="0.03"/>
    <n v="0.63659999999999994"/>
    <s v="Q"/>
    <n v="6"/>
    <n v="2"/>
    <n v="2"/>
    <n v="6"/>
  </r>
  <r>
    <x v="5"/>
    <x v="0"/>
    <s v="88595E"/>
    <n v="16"/>
    <x v="2"/>
    <x v="0"/>
    <n v="46.32"/>
    <n v="4.6320000000000006"/>
    <n v="50.951999999999998"/>
    <n v="0.35"/>
    <n v="16.212"/>
    <s v="P"/>
    <n v="4"/>
    <n v="2"/>
    <n v="2"/>
    <n v="6"/>
  </r>
  <r>
    <x v="5"/>
    <x v="0"/>
    <s v="88606D"/>
    <n v="15"/>
    <x v="0"/>
    <x v="0"/>
    <n v="9.27"/>
    <n v="0.92700000000000005"/>
    <n v="10.196999999999999"/>
    <n v="0.25"/>
    <n v="2.3174999999999999"/>
    <s v="P"/>
    <n v="3"/>
    <n v="3"/>
    <n v="3"/>
    <n v="7"/>
  </r>
  <r>
    <x v="5"/>
    <x v="0"/>
    <s v="88613E"/>
    <n v="15"/>
    <x v="0"/>
    <x v="0"/>
    <n v="43.84"/>
    <n v="4.3840000000000003"/>
    <n v="48.224000000000004"/>
    <n v="0.4"/>
    <n v="17.536000000000001"/>
    <s v="L"/>
    <n v="1"/>
    <n v="5"/>
    <n v="5"/>
    <n v="9"/>
  </r>
  <r>
    <x v="5"/>
    <x v="0"/>
    <s v="88640A"/>
    <n v="10"/>
    <x v="1"/>
    <x v="0"/>
    <n v="40.380000000000003"/>
    <n v="4.0380000000000003"/>
    <n v="44.418000000000006"/>
    <n v="0.31"/>
    <n v="12.517800000000001"/>
    <s v="O"/>
    <n v="6"/>
    <n v="3"/>
    <n v="3"/>
    <n v="7"/>
  </r>
  <r>
    <x v="5"/>
    <x v="0"/>
    <s v="88916A"/>
    <n v="15"/>
    <x v="0"/>
    <x v="0"/>
    <n v="66.11"/>
    <n v="6.6110000000000007"/>
    <n v="72.721000000000004"/>
    <n v="0.27"/>
    <n v="17.849700000000002"/>
    <s v="I"/>
    <n v="3"/>
    <n v="2"/>
    <n v="2"/>
    <n v="6"/>
  </r>
  <r>
    <x v="5"/>
    <x v="0"/>
    <s v="88920A"/>
    <n v="10"/>
    <x v="1"/>
    <x v="0"/>
    <n v="1.8"/>
    <n v="0.18000000000000002"/>
    <n v="1.98"/>
    <n v="0.12"/>
    <n v="0.216"/>
    <s v="P"/>
    <n v="4"/>
    <n v="2"/>
    <n v="2"/>
    <n v="6"/>
  </r>
  <r>
    <x v="5"/>
    <x v="0"/>
    <s v="88953A"/>
    <n v="15"/>
    <x v="0"/>
    <x v="0"/>
    <n v="64.819999999999993"/>
    <n v="6.4819999999999993"/>
    <n v="71.301999999999992"/>
    <n v="0.35"/>
    <n v="22.686999999999998"/>
    <s v="Q"/>
    <n v="3"/>
    <n v="1"/>
    <n v="1"/>
    <n v="3"/>
  </r>
  <r>
    <x v="5"/>
    <x v="0"/>
    <s v="88982B"/>
    <n v="10"/>
    <x v="1"/>
    <x v="0"/>
    <n v="88.41"/>
    <n v="8.8409999999999993"/>
    <n v="97.250999999999991"/>
    <n v="0.38"/>
    <n v="33.595799999999997"/>
    <s v="O"/>
    <n v="10"/>
    <n v="2"/>
    <n v="2"/>
    <n v="6"/>
  </r>
  <r>
    <x v="5"/>
    <x v="0"/>
    <s v="89054E"/>
    <n v="10"/>
    <x v="1"/>
    <x v="0"/>
    <n v="76.66"/>
    <n v="7.6660000000000004"/>
    <n v="84.325999999999993"/>
    <n v="0.13"/>
    <n v="9.9657999999999998"/>
    <s v="A"/>
    <n v="9"/>
    <n v="20"/>
    <n v="20"/>
    <n v="17"/>
  </r>
  <r>
    <x v="5"/>
    <x v="0"/>
    <s v="8912D"/>
    <n v="10"/>
    <x v="1"/>
    <x v="0"/>
    <n v="80.58"/>
    <n v="8.0579999999999998"/>
    <n v="88.638000000000005"/>
    <n v="0.39"/>
    <n v="31.426200000000001"/>
    <s v="Q"/>
    <n v="4"/>
    <n v="1"/>
    <n v="1"/>
    <n v="3"/>
  </r>
  <r>
    <x v="5"/>
    <x v="0"/>
    <s v="89177A"/>
    <n v="10"/>
    <x v="1"/>
    <x v="0"/>
    <n v="50.27"/>
    <n v="5.027000000000001"/>
    <n v="55.297000000000004"/>
    <n v="0.18"/>
    <n v="9.0486000000000004"/>
    <s v="G"/>
    <n v="7"/>
    <n v="3"/>
    <n v="3"/>
    <n v="7"/>
  </r>
  <r>
    <x v="5"/>
    <x v="0"/>
    <s v="89281"/>
    <n v="16"/>
    <x v="2"/>
    <x v="0"/>
    <n v="26.22"/>
    <n v="2.6219999999999999"/>
    <n v="28.841999999999999"/>
    <n v="0.4"/>
    <n v="10.488"/>
    <s v="P"/>
    <n v="6"/>
    <n v="1"/>
    <n v="1"/>
    <n v="3"/>
  </r>
  <r>
    <x v="5"/>
    <x v="0"/>
    <s v="89314E"/>
    <n v="16"/>
    <x v="2"/>
    <x v="0"/>
    <n v="79.81"/>
    <n v="7.9810000000000008"/>
    <n v="87.790999999999997"/>
    <n v="0.01"/>
    <n v="0.79810000000000003"/>
    <s v="C"/>
    <n v="3"/>
    <n v="6"/>
    <n v="6"/>
    <n v="10"/>
  </r>
  <r>
    <x v="5"/>
    <x v="0"/>
    <s v="89334A"/>
    <n v="10"/>
    <x v="1"/>
    <x v="0"/>
    <n v="98.9"/>
    <n v="9.89"/>
    <n v="108.79"/>
    <n v="0.36"/>
    <n v="35.603999999999999"/>
    <s v="E"/>
    <n v="9"/>
    <n v="17"/>
    <n v="17"/>
    <n v="15.5"/>
  </r>
  <r>
    <x v="5"/>
    <x v="0"/>
    <s v="89358B"/>
    <n v="15"/>
    <x v="0"/>
    <x v="0"/>
    <n v="19.899999999999999"/>
    <n v="1.99"/>
    <n v="21.889999999999997"/>
    <n v="0.04"/>
    <n v="0.79599999999999993"/>
    <s v="Q"/>
    <n v="4"/>
    <n v="1"/>
    <n v="1"/>
    <n v="3"/>
  </r>
  <r>
    <x v="5"/>
    <x v="1"/>
    <s v="89692E"/>
    <n v="15"/>
    <x v="0"/>
    <x v="0"/>
    <n v="99.35"/>
    <n v="9.9350000000000005"/>
    <n v="109.285"/>
    <n v="0.05"/>
    <n v="4.9675000000000002"/>
    <s v="H"/>
    <n v="2"/>
    <n v="11"/>
    <n v="11"/>
    <n v="12.5"/>
  </r>
  <r>
    <x v="5"/>
    <x v="1"/>
    <s v="89704A"/>
    <n v="16"/>
    <x v="2"/>
    <x v="0"/>
    <n v="87.36"/>
    <n v="8.7360000000000007"/>
    <n v="96.096000000000004"/>
    <n v="0.05"/>
    <n v="4.3680000000000003"/>
    <s v="E"/>
    <n v="6"/>
    <n v="15"/>
    <n v="15"/>
    <n v="14.5"/>
  </r>
  <r>
    <x v="5"/>
    <x v="1"/>
    <s v="897671"/>
    <n v="16"/>
    <x v="2"/>
    <x v="0"/>
    <n v="73.59"/>
    <n v="7.3590000000000009"/>
    <n v="80.948999999999998"/>
    <n v="0.23"/>
    <n v="16.925700000000003"/>
    <s v="I"/>
    <n v="7"/>
    <n v="1"/>
    <n v="1"/>
    <n v="3"/>
  </r>
  <r>
    <x v="5"/>
    <x v="1"/>
    <s v="898261"/>
    <n v="15"/>
    <x v="0"/>
    <x v="0"/>
    <n v="4.8899999999999997"/>
    <n v="0.48899999999999999"/>
    <n v="5.3789999999999996"/>
    <n v="0.38"/>
    <n v="1.8581999999999999"/>
    <s v="A"/>
    <n v="8"/>
    <n v="2"/>
    <n v="2"/>
    <n v="6"/>
  </r>
  <r>
    <x v="5"/>
    <x v="1"/>
    <s v="89894E"/>
    <n v="16"/>
    <x v="2"/>
    <x v="0"/>
    <n v="87.38"/>
    <n v="8.7379999999999995"/>
    <n v="96.117999999999995"/>
    <n v="0.05"/>
    <n v="4.3689999999999998"/>
    <s v="G"/>
    <n v="4"/>
    <n v="17"/>
    <n v="17"/>
    <n v="15.5"/>
  </r>
  <r>
    <x v="5"/>
    <x v="1"/>
    <s v="90038D"/>
    <n v="16"/>
    <x v="2"/>
    <x v="0"/>
    <n v="11.51"/>
    <n v="1.151"/>
    <n v="12.661"/>
    <n v="0.23"/>
    <n v="2.6473"/>
    <s v="N"/>
    <n v="1"/>
    <n v="2"/>
    <n v="2"/>
    <n v="6"/>
  </r>
  <r>
    <x v="5"/>
    <x v="1"/>
    <s v="900521"/>
    <n v="15"/>
    <x v="0"/>
    <x v="0"/>
    <n v="14.16"/>
    <n v="1.4160000000000001"/>
    <n v="15.576000000000001"/>
    <n v="0.4"/>
    <n v="5.6640000000000006"/>
    <s v="I"/>
    <n v="3"/>
    <n v="2"/>
    <n v="2"/>
    <n v="6"/>
  </r>
  <r>
    <x v="5"/>
    <x v="1"/>
    <s v="900961"/>
    <n v="16"/>
    <x v="2"/>
    <x v="0"/>
    <n v="34.380000000000003"/>
    <n v="3.4380000000000006"/>
    <n v="37.818000000000005"/>
    <n v="0.01"/>
    <n v="0.34380000000000005"/>
    <s v="F"/>
    <n v="9"/>
    <n v="14"/>
    <n v="14"/>
    <n v="14"/>
  </r>
  <r>
    <x v="5"/>
    <x v="1"/>
    <s v="902490"/>
    <n v="15"/>
    <x v="0"/>
    <x v="0"/>
    <n v="42.02"/>
    <n v="4.2020000000000008"/>
    <n v="46.222000000000001"/>
    <n v="0.2"/>
    <n v="8.4040000000000017"/>
    <s v="O"/>
    <n v="7"/>
    <n v="3"/>
    <n v="3"/>
    <n v="7"/>
  </r>
  <r>
    <x v="5"/>
    <x v="1"/>
    <s v="904051"/>
    <n v="10"/>
    <x v="1"/>
    <x v="0"/>
    <n v="84.61"/>
    <n v="8.4610000000000003"/>
    <n v="93.070999999999998"/>
    <n v="0.28000000000000003"/>
    <n v="23.690800000000003"/>
    <s v="C"/>
    <n v="10"/>
    <n v="18"/>
    <n v="18"/>
    <n v="16"/>
  </r>
  <r>
    <x v="5"/>
    <x v="1"/>
    <s v="90435A"/>
    <n v="16"/>
    <x v="2"/>
    <x v="0"/>
    <n v="50.99"/>
    <n v="5.0990000000000002"/>
    <n v="56.088999999999999"/>
    <n v="0.28999999999999998"/>
    <n v="14.787099999999999"/>
    <s v="N"/>
    <n v="7"/>
    <n v="1"/>
    <n v="1"/>
    <n v="3"/>
  </r>
  <r>
    <x v="5"/>
    <x v="1"/>
    <s v="905450"/>
    <n v="15"/>
    <x v="0"/>
    <x v="0"/>
    <n v="77.12"/>
    <n v="7.7120000000000006"/>
    <n v="84.832000000000008"/>
    <n v="0.2"/>
    <n v="15.424000000000001"/>
    <s v="A"/>
    <n v="6"/>
    <n v="14"/>
    <n v="14"/>
    <n v="14"/>
  </r>
  <r>
    <x v="5"/>
    <x v="1"/>
    <s v="907601"/>
    <n v="10"/>
    <x v="1"/>
    <x v="0"/>
    <n v="23.75"/>
    <n v="2.375"/>
    <n v="26.125"/>
    <n v="0.09"/>
    <n v="2.1374999999999997"/>
    <s v="L"/>
    <n v="8"/>
    <n v="5"/>
    <n v="5"/>
    <n v="9"/>
  </r>
  <r>
    <x v="5"/>
    <x v="1"/>
    <s v="908920"/>
    <n v="10"/>
    <x v="1"/>
    <x v="0"/>
    <n v="2.2599999999999998"/>
    <n v="0.22599999999999998"/>
    <n v="2.4859999999999998"/>
    <n v="0.22"/>
    <n v="0.49719999999999998"/>
    <s v="D"/>
    <n v="2"/>
    <n v="18"/>
    <n v="18"/>
    <n v="16"/>
  </r>
  <r>
    <x v="5"/>
    <x v="1"/>
    <s v="90989B"/>
    <n v="10"/>
    <x v="1"/>
    <x v="0"/>
    <n v="14.24"/>
    <n v="1.4240000000000002"/>
    <n v="15.664"/>
    <n v="0.37"/>
    <n v="5.2687999999999997"/>
    <s v="E"/>
    <n v="5"/>
    <n v="18"/>
    <n v="18"/>
    <n v="16"/>
  </r>
  <r>
    <x v="5"/>
    <x v="1"/>
    <s v="91139E"/>
    <n v="15"/>
    <x v="0"/>
    <x v="0"/>
    <n v="30.25"/>
    <n v="3.0250000000000004"/>
    <n v="33.274999999999999"/>
    <n v="0.1"/>
    <n v="3.0250000000000004"/>
    <s v="G"/>
    <n v="9"/>
    <n v="9"/>
    <n v="9"/>
    <n v="11.5"/>
  </r>
  <r>
    <x v="5"/>
    <x v="1"/>
    <s v="913830"/>
    <n v="10"/>
    <x v="1"/>
    <x v="0"/>
    <n v="66.33"/>
    <n v="6.633"/>
    <n v="72.962999999999994"/>
    <n v="0.17"/>
    <n v="11.276100000000001"/>
    <s v="E"/>
    <n v="2"/>
    <n v="12"/>
    <n v="12"/>
    <n v="13"/>
  </r>
  <r>
    <x v="5"/>
    <x v="1"/>
    <s v="914080"/>
    <n v="16"/>
    <x v="2"/>
    <x v="0"/>
    <n v="31.49"/>
    <n v="3.149"/>
    <n v="34.638999999999996"/>
    <n v="0.22"/>
    <n v="6.9277999999999995"/>
    <s v="P"/>
    <n v="1"/>
    <n v="3"/>
    <n v="3"/>
    <n v="7"/>
  </r>
  <r>
    <x v="5"/>
    <x v="1"/>
    <s v="91443B"/>
    <n v="16"/>
    <x v="2"/>
    <x v="0"/>
    <n v="47"/>
    <n v="4.7"/>
    <n v="51.7"/>
    <n v="0.14000000000000001"/>
    <n v="6.580000000000001"/>
    <s v="D"/>
    <n v="10"/>
    <n v="15"/>
    <n v="15"/>
    <n v="14.5"/>
  </r>
  <r>
    <x v="5"/>
    <x v="1"/>
    <s v="915281"/>
    <n v="16"/>
    <x v="2"/>
    <x v="0"/>
    <n v="47.58"/>
    <n v="4.758"/>
    <n v="52.338000000000001"/>
    <n v="0.05"/>
    <n v="2.379"/>
    <s v="D"/>
    <n v="3"/>
    <n v="9"/>
    <n v="9"/>
    <n v="11.5"/>
  </r>
  <r>
    <x v="5"/>
    <x v="1"/>
    <s v="91607E"/>
    <n v="15"/>
    <x v="0"/>
    <x v="0"/>
    <n v="39.08"/>
    <n v="3.9079999999999999"/>
    <n v="42.988"/>
    <n v="0.15"/>
    <n v="5.8619999999999992"/>
    <s v="F"/>
    <n v="1"/>
    <n v="10"/>
    <n v="10"/>
    <n v="12"/>
  </r>
  <r>
    <x v="5"/>
    <x v="1"/>
    <s v="9176D"/>
    <n v="10"/>
    <x v="1"/>
    <x v="0"/>
    <n v="46.09"/>
    <n v="4.6090000000000009"/>
    <n v="50.699000000000005"/>
    <n v="0.33"/>
    <n v="15.209700000000002"/>
    <s v="D"/>
    <n v="3"/>
    <n v="9"/>
    <n v="9"/>
    <n v="11.5"/>
  </r>
  <r>
    <x v="5"/>
    <x v="1"/>
    <s v="91781B"/>
    <n v="16"/>
    <x v="2"/>
    <x v="0"/>
    <n v="31.09"/>
    <n v="3.109"/>
    <n v="34.198999999999998"/>
    <n v="0.21"/>
    <n v="6.5289000000000001"/>
    <s v="E"/>
    <n v="10"/>
    <n v="15"/>
    <n v="15"/>
    <n v="14.5"/>
  </r>
  <r>
    <x v="5"/>
    <x v="2"/>
    <s v="91898A"/>
    <n v="16"/>
    <x v="2"/>
    <x v="0"/>
    <n v="78.91"/>
    <n v="7.891"/>
    <n v="86.801000000000002"/>
    <n v="0.22"/>
    <n v="17.360199999999999"/>
    <s v="L"/>
    <n v="4"/>
    <n v="1"/>
    <n v="1"/>
    <n v="3"/>
  </r>
  <r>
    <x v="5"/>
    <x v="2"/>
    <s v="918D"/>
    <n v="16"/>
    <x v="2"/>
    <x v="0"/>
    <n v="84.31"/>
    <n v="8.4310000000000009"/>
    <n v="92.741"/>
    <n v="0.27"/>
    <n v="22.763700000000004"/>
    <s v="I"/>
    <n v="5"/>
    <n v="2"/>
    <n v="2"/>
    <n v="6"/>
  </r>
  <r>
    <x v="5"/>
    <x v="2"/>
    <s v="91923A"/>
    <n v="15"/>
    <x v="0"/>
    <x v="0"/>
    <n v="8.01"/>
    <n v="0.80100000000000005"/>
    <n v="8.8109999999999999"/>
    <n v="0.11"/>
    <n v="0.88109999999999999"/>
    <s v="L"/>
    <n v="5"/>
    <n v="5"/>
    <n v="5"/>
    <n v="9"/>
  </r>
  <r>
    <x v="5"/>
    <x v="2"/>
    <s v="92002B"/>
    <n v="10"/>
    <x v="1"/>
    <x v="0"/>
    <n v="69.69"/>
    <n v="6.9690000000000003"/>
    <n v="76.658999999999992"/>
    <n v="0.25"/>
    <n v="17.422499999999999"/>
    <s v="O"/>
    <n v="3"/>
    <n v="3"/>
    <n v="3"/>
    <n v="7"/>
  </r>
  <r>
    <x v="5"/>
    <x v="2"/>
    <s v="921011"/>
    <n v="10"/>
    <x v="1"/>
    <x v="0"/>
    <n v="83.8"/>
    <n v="8.3800000000000008"/>
    <n v="92.179999999999993"/>
    <n v="0.26"/>
    <n v="21.788"/>
    <s v="I"/>
    <n v="10"/>
    <n v="6"/>
    <n v="6"/>
    <n v="10"/>
  </r>
  <r>
    <x v="5"/>
    <x v="2"/>
    <s v="92262D"/>
    <n v="15"/>
    <x v="0"/>
    <x v="0"/>
    <n v="8.9499999999999993"/>
    <n v="0.89500000000000002"/>
    <n v="9.8449999999999989"/>
    <n v="0.06"/>
    <n v="0.53699999999999992"/>
    <s v="B"/>
    <n v="6"/>
    <n v="9"/>
    <n v="9"/>
    <n v="11.5"/>
  </r>
  <r>
    <x v="5"/>
    <x v="2"/>
    <s v="922901"/>
    <n v="16"/>
    <x v="2"/>
    <x v="0"/>
    <n v="47.27"/>
    <n v="4.7270000000000003"/>
    <n v="51.997"/>
    <n v="0.06"/>
    <n v="2.8362000000000003"/>
    <s v="E"/>
    <n v="7"/>
    <n v="9"/>
    <n v="9"/>
    <n v="11.5"/>
  </r>
  <r>
    <x v="5"/>
    <x v="2"/>
    <s v="92477D"/>
    <n v="15"/>
    <x v="0"/>
    <x v="0"/>
    <n v="43.05"/>
    <n v="4.3049999999999997"/>
    <n v="47.354999999999997"/>
    <n v="0.38"/>
    <n v="16.358999999999998"/>
    <s v="B"/>
    <n v="2"/>
    <n v="8"/>
    <n v="8"/>
    <n v="11"/>
  </r>
  <r>
    <x v="5"/>
    <x v="2"/>
    <s v="92515E"/>
    <n v="10"/>
    <x v="1"/>
    <x v="0"/>
    <n v="21.46"/>
    <n v="2.1460000000000004"/>
    <n v="23.606000000000002"/>
    <n v="0.02"/>
    <n v="0.42920000000000003"/>
    <s v="D"/>
    <n v="6"/>
    <n v="2"/>
    <n v="2"/>
    <n v="6"/>
  </r>
  <r>
    <x v="5"/>
    <x v="2"/>
    <s v="925170"/>
    <n v="10"/>
    <x v="1"/>
    <x v="0"/>
    <n v="29.12"/>
    <n v="2.9120000000000004"/>
    <n v="32.032000000000004"/>
    <n v="0.17"/>
    <n v="4.9504000000000001"/>
    <s v="E"/>
    <n v="4"/>
    <n v="6"/>
    <n v="6"/>
    <n v="10"/>
  </r>
  <r>
    <x v="5"/>
    <x v="2"/>
    <s v="92717E"/>
    <n v="16"/>
    <x v="2"/>
    <x v="0"/>
    <n v="97.23"/>
    <n v="9.7230000000000008"/>
    <n v="106.953"/>
    <n v="0.32"/>
    <n v="31.113600000000002"/>
    <s v="P"/>
    <n v="3"/>
    <n v="3"/>
    <n v="3"/>
    <n v="7"/>
  </r>
  <r>
    <x v="5"/>
    <x v="2"/>
    <s v="92728B"/>
    <n v="15"/>
    <x v="0"/>
    <x v="0"/>
    <n v="30.84"/>
    <n v="3.0840000000000001"/>
    <n v="33.923999999999999"/>
    <n v="0.39"/>
    <n v="12.0276"/>
    <s v="H"/>
    <n v="9"/>
    <n v="8"/>
    <n v="8"/>
    <n v="11"/>
  </r>
  <r>
    <x v="5"/>
    <x v="2"/>
    <s v="92959A"/>
    <n v="16"/>
    <x v="2"/>
    <x v="0"/>
    <n v="95.75"/>
    <n v="9.5750000000000011"/>
    <n v="105.325"/>
    <n v="0.09"/>
    <n v="8.6174999999999997"/>
    <s v="I"/>
    <n v="10"/>
    <n v="6"/>
    <n v="6"/>
    <n v="10"/>
  </r>
  <r>
    <x v="5"/>
    <x v="2"/>
    <s v="93037D"/>
    <n v="16"/>
    <x v="2"/>
    <x v="0"/>
    <n v="27.98"/>
    <n v="2.798"/>
    <n v="30.777999999999999"/>
    <n v="0.25"/>
    <n v="6.9950000000000001"/>
    <s v="A"/>
    <n v="2"/>
    <n v="2"/>
    <n v="2"/>
    <n v="6"/>
  </r>
  <r>
    <x v="5"/>
    <x v="2"/>
    <s v="93067A"/>
    <n v="10"/>
    <x v="1"/>
    <x v="0"/>
    <n v="0.16"/>
    <n v="1.6E-2"/>
    <n v="0.17599999999999999"/>
    <n v="0.28000000000000003"/>
    <n v="4.4800000000000006E-2"/>
    <s v="A"/>
    <n v="5"/>
    <n v="16"/>
    <n v="16"/>
    <n v="15"/>
  </r>
  <r>
    <x v="5"/>
    <x v="2"/>
    <s v="93270D"/>
    <n v="15"/>
    <x v="0"/>
    <x v="0"/>
    <n v="95.42"/>
    <n v="9.5419999999999998"/>
    <n v="104.962"/>
    <n v="0.11"/>
    <n v="10.4962"/>
    <s v="H"/>
    <n v="3"/>
    <n v="11"/>
    <n v="11"/>
    <n v="12.5"/>
  </r>
  <r>
    <x v="5"/>
    <x v="2"/>
    <s v="93297E"/>
    <n v="15"/>
    <x v="0"/>
    <x v="0"/>
    <n v="7.66"/>
    <n v="0.76600000000000001"/>
    <n v="8.4260000000000002"/>
    <n v="0.31"/>
    <n v="2.3746"/>
    <s v="H"/>
    <n v="3"/>
    <n v="11"/>
    <n v="11"/>
    <n v="12.5"/>
  </r>
  <r>
    <x v="5"/>
    <x v="2"/>
    <s v="933461"/>
    <n v="10"/>
    <x v="1"/>
    <x v="0"/>
    <n v="55.53"/>
    <n v="5.5530000000000008"/>
    <n v="61.082999999999998"/>
    <n v="0.35"/>
    <n v="19.435499999999998"/>
    <s v="Q"/>
    <n v="1"/>
    <n v="3"/>
    <n v="3"/>
    <n v="7"/>
  </r>
  <r>
    <x v="5"/>
    <x v="2"/>
    <s v="9337E"/>
    <n v="15"/>
    <x v="0"/>
    <x v="0"/>
    <n v="91.1"/>
    <n v="9.11"/>
    <n v="100.21"/>
    <n v="0.28000000000000003"/>
    <n v="25.507999999999999"/>
    <s v="D"/>
    <n v="1"/>
    <n v="6"/>
    <n v="6"/>
    <n v="10"/>
  </r>
  <r>
    <x v="5"/>
    <x v="3"/>
    <s v="934791"/>
    <n v="15"/>
    <x v="0"/>
    <x v="0"/>
    <n v="55.95"/>
    <n v="5.5950000000000006"/>
    <n v="61.545000000000002"/>
    <n v="0.16"/>
    <n v="8.952"/>
    <s v="O"/>
    <n v="7"/>
    <n v="3"/>
    <n v="3"/>
    <n v="7"/>
  </r>
  <r>
    <x v="5"/>
    <x v="3"/>
    <s v="93480"/>
    <n v="15"/>
    <x v="0"/>
    <x v="0"/>
    <n v="40.200000000000003"/>
    <n v="4.0200000000000005"/>
    <n v="44.220000000000006"/>
    <n v="0.06"/>
    <n v="2.4119999999999999"/>
    <s v="E"/>
    <n v="8"/>
    <n v="6"/>
    <n v="6"/>
    <n v="10"/>
  </r>
  <r>
    <x v="5"/>
    <x v="3"/>
    <s v="935540"/>
    <n v="15"/>
    <x v="0"/>
    <x v="0"/>
    <n v="30.17"/>
    <n v="3.0170000000000003"/>
    <n v="33.187000000000005"/>
    <n v="0.15"/>
    <n v="4.5255000000000001"/>
    <s v="M"/>
    <n v="7"/>
    <n v="2"/>
    <n v="2"/>
    <n v="6"/>
  </r>
  <r>
    <x v="5"/>
    <x v="3"/>
    <s v="936591"/>
    <n v="16"/>
    <x v="2"/>
    <x v="0"/>
    <n v="93.93"/>
    <n v="9.3930000000000007"/>
    <n v="103.32300000000001"/>
    <n v="0.35"/>
    <n v="32.875500000000002"/>
    <s v="O"/>
    <n v="9"/>
    <n v="1"/>
    <n v="1"/>
    <n v="3"/>
  </r>
  <r>
    <x v="5"/>
    <x v="3"/>
    <s v="93784A"/>
    <n v="10"/>
    <x v="1"/>
    <x v="0"/>
    <n v="29.72"/>
    <n v="2.972"/>
    <n v="32.692"/>
    <n v="0.3"/>
    <n v="8.9159999999999986"/>
    <s v="H"/>
    <n v="10"/>
    <n v="3"/>
    <n v="3"/>
    <n v="7"/>
  </r>
  <r>
    <x v="5"/>
    <x v="3"/>
    <s v="93862D"/>
    <n v="10"/>
    <x v="1"/>
    <x v="0"/>
    <n v="72.209999999999994"/>
    <n v="7.2210000000000001"/>
    <n v="79.430999999999997"/>
    <n v="0.25"/>
    <n v="18.052499999999998"/>
    <s v="H"/>
    <n v="3"/>
    <n v="11"/>
    <n v="11"/>
    <n v="12.5"/>
  </r>
  <r>
    <x v="5"/>
    <x v="3"/>
    <s v="939771"/>
    <n v="16"/>
    <x v="2"/>
    <x v="0"/>
    <n v="33.090000000000003"/>
    <n v="3.3090000000000006"/>
    <n v="36.399000000000001"/>
    <n v="0.28000000000000003"/>
    <n v="9.2652000000000019"/>
    <s v="L"/>
    <n v="3"/>
    <n v="5"/>
    <n v="5"/>
    <n v="9"/>
  </r>
  <r>
    <x v="5"/>
    <x v="3"/>
    <s v="94101"/>
    <n v="16"/>
    <x v="2"/>
    <x v="0"/>
    <n v="45.52"/>
    <n v="4.5520000000000005"/>
    <n v="50.072000000000003"/>
    <n v="0.39"/>
    <n v="17.752800000000001"/>
    <s v="M"/>
    <n v="4"/>
    <n v="4"/>
    <n v="4"/>
    <n v="8"/>
  </r>
  <r>
    <x v="5"/>
    <x v="3"/>
    <s v="94123D"/>
    <n v="15"/>
    <x v="0"/>
    <x v="0"/>
    <n v="44.67"/>
    <n v="4.4670000000000005"/>
    <n v="49.137"/>
    <n v="0.3"/>
    <n v="13.401"/>
    <s v="I"/>
    <n v="10"/>
    <n v="6"/>
    <n v="6"/>
    <n v="10"/>
  </r>
  <r>
    <x v="5"/>
    <x v="3"/>
    <s v="941641"/>
    <n v="16"/>
    <x v="2"/>
    <x v="0"/>
    <n v="32.92"/>
    <n v="3.2920000000000003"/>
    <n v="36.212000000000003"/>
    <n v="0.32"/>
    <n v="10.534400000000002"/>
    <s v="N"/>
    <n v="6"/>
    <n v="3"/>
    <n v="3"/>
    <n v="7"/>
  </r>
  <r>
    <x v="5"/>
    <x v="3"/>
    <s v="942360"/>
    <n v="16"/>
    <x v="2"/>
    <x v="0"/>
    <n v="73.22"/>
    <n v="7.3220000000000001"/>
    <n v="80.542000000000002"/>
    <n v="0.28999999999999998"/>
    <n v="21.233799999999999"/>
    <s v="D"/>
    <n v="2"/>
    <n v="18"/>
    <n v="18"/>
    <n v="16"/>
  </r>
  <r>
    <x v="5"/>
    <x v="3"/>
    <s v="94252A"/>
    <n v="15"/>
    <x v="0"/>
    <x v="0"/>
    <n v="1.67"/>
    <n v="0.16700000000000001"/>
    <n v="1.837"/>
    <n v="0.26"/>
    <n v="0.43419999999999997"/>
    <s v="P"/>
    <n v="6"/>
    <n v="1"/>
    <n v="1"/>
    <n v="3"/>
  </r>
  <r>
    <x v="5"/>
    <x v="3"/>
    <s v="94314E"/>
    <n v="15"/>
    <x v="0"/>
    <x v="0"/>
    <n v="80.06"/>
    <n v="8.0060000000000002"/>
    <n v="88.066000000000003"/>
    <n v="0.24"/>
    <n v="19.214400000000001"/>
    <s v="C"/>
    <n v="8"/>
    <n v="17"/>
    <n v="17"/>
    <n v="15.5"/>
  </r>
  <r>
    <x v="5"/>
    <x v="3"/>
    <s v="943360"/>
    <n v="15"/>
    <x v="0"/>
    <x v="0"/>
    <n v="73.25"/>
    <n v="7.3250000000000002"/>
    <n v="80.575000000000003"/>
    <n v="0.09"/>
    <n v="6.5924999999999994"/>
    <s v="H"/>
    <n v="3"/>
    <n v="11"/>
    <n v="11"/>
    <n v="12.5"/>
  </r>
  <r>
    <x v="5"/>
    <x v="3"/>
    <s v="944120"/>
    <n v="16"/>
    <x v="2"/>
    <x v="0"/>
    <n v="23.32"/>
    <n v="2.3320000000000003"/>
    <n v="25.652000000000001"/>
    <n v="0.04"/>
    <n v="0.93280000000000007"/>
    <s v="Q"/>
    <n v="3"/>
    <n v="1"/>
    <n v="1"/>
    <n v="3"/>
  </r>
  <r>
    <x v="5"/>
    <x v="3"/>
    <s v="94520D"/>
    <n v="16"/>
    <x v="2"/>
    <x v="0"/>
    <n v="41.08"/>
    <n v="4.1079999999999997"/>
    <n v="45.187999999999995"/>
    <n v="0.23"/>
    <n v="9.4483999999999995"/>
    <s v="N"/>
    <n v="5"/>
    <n v="5"/>
    <n v="5"/>
    <n v="9"/>
  </r>
  <r>
    <x v="5"/>
    <x v="3"/>
    <s v="945240"/>
    <n v="16"/>
    <x v="2"/>
    <x v="0"/>
    <n v="90.02"/>
    <n v="9.0020000000000007"/>
    <n v="99.021999999999991"/>
    <n v="0.36"/>
    <n v="32.407199999999996"/>
    <s v="F"/>
    <n v="10"/>
    <n v="17"/>
    <n v="17"/>
    <n v="15.5"/>
  </r>
  <r>
    <x v="5"/>
    <x v="3"/>
    <s v="94607D"/>
    <n v="10"/>
    <x v="1"/>
    <x v="0"/>
    <n v="53.81"/>
    <n v="5.3810000000000002"/>
    <n v="59.191000000000003"/>
    <n v="0.37"/>
    <n v="19.909700000000001"/>
    <s v="I"/>
    <n v="3"/>
    <n v="2"/>
    <n v="2"/>
    <n v="6"/>
  </r>
  <r>
    <x v="5"/>
    <x v="3"/>
    <s v="94611E"/>
    <n v="10"/>
    <x v="1"/>
    <x v="0"/>
    <n v="10.17"/>
    <n v="1.0170000000000001"/>
    <n v="11.186999999999999"/>
    <n v="0.34"/>
    <n v="3.4578000000000002"/>
    <s v="L"/>
    <n v="8"/>
    <n v="5"/>
    <n v="5"/>
    <n v="9"/>
  </r>
  <r>
    <x v="5"/>
    <x v="3"/>
    <s v="946651"/>
    <n v="15"/>
    <x v="0"/>
    <x v="0"/>
    <n v="11.28"/>
    <n v="1.1279999999999999"/>
    <n v="12.407999999999999"/>
    <n v="0.03"/>
    <n v="0.33839999999999998"/>
    <s v="L"/>
    <n v="4"/>
    <n v="1"/>
    <n v="1"/>
    <n v="3"/>
  </r>
  <r>
    <x v="5"/>
    <x v="3"/>
    <s v="947720"/>
    <n v="10"/>
    <x v="1"/>
    <x v="0"/>
    <n v="79.53"/>
    <n v="7.9530000000000003"/>
    <n v="87.483000000000004"/>
    <n v="0.19"/>
    <n v="15.1107"/>
    <s v="H"/>
    <n v="2"/>
    <n v="11"/>
    <n v="11"/>
    <n v="12.5"/>
  </r>
  <r>
    <x v="5"/>
    <x v="4"/>
    <s v="94963B"/>
    <n v="10"/>
    <x v="1"/>
    <x v="0"/>
    <n v="78.95"/>
    <n v="7.8950000000000005"/>
    <n v="86.844999999999999"/>
    <n v="0.38"/>
    <n v="30.001000000000001"/>
    <s v="C"/>
    <n v="2"/>
    <n v="12"/>
    <n v="12"/>
    <n v="13"/>
  </r>
  <r>
    <x v="5"/>
    <x v="4"/>
    <s v="94965B"/>
    <n v="10"/>
    <x v="1"/>
    <x v="0"/>
    <n v="83.87"/>
    <n v="8.3870000000000005"/>
    <n v="92.257000000000005"/>
    <n v="0.08"/>
    <n v="6.7096000000000009"/>
    <s v="H"/>
    <n v="1"/>
    <n v="7"/>
    <n v="7"/>
    <n v="10.5"/>
  </r>
  <r>
    <x v="5"/>
    <x v="4"/>
    <s v="94998A"/>
    <n v="16"/>
    <x v="2"/>
    <x v="0"/>
    <n v="78.540000000000006"/>
    <n v="7.854000000000001"/>
    <n v="86.394000000000005"/>
    <n v="0.17"/>
    <n v="13.351800000000003"/>
    <s v="C"/>
    <n v="9"/>
    <n v="8"/>
    <n v="8"/>
    <n v="11"/>
  </r>
  <r>
    <x v="5"/>
    <x v="4"/>
    <s v="95030"/>
    <n v="15"/>
    <x v="0"/>
    <x v="0"/>
    <n v="94.3"/>
    <n v="9.43"/>
    <n v="103.72999999999999"/>
    <n v="0.14000000000000001"/>
    <n v="13.202000000000002"/>
    <s v="I"/>
    <n v="3"/>
    <n v="2"/>
    <n v="2"/>
    <n v="6"/>
  </r>
  <r>
    <x v="5"/>
    <x v="4"/>
    <s v="95147B"/>
    <n v="10"/>
    <x v="1"/>
    <x v="0"/>
    <n v="14.2"/>
    <n v="1.42"/>
    <n v="15.62"/>
    <n v="0.18"/>
    <n v="2.5559999999999996"/>
    <s v="D"/>
    <n v="10"/>
    <n v="15"/>
    <n v="15"/>
    <n v="14.5"/>
  </r>
  <r>
    <x v="5"/>
    <x v="4"/>
    <s v="95167A"/>
    <n v="15"/>
    <x v="0"/>
    <x v="0"/>
    <n v="4.37"/>
    <n v="0.43700000000000006"/>
    <n v="4.8070000000000004"/>
    <n v="0.32"/>
    <n v="1.3984000000000001"/>
    <s v="N"/>
    <n v="8"/>
    <n v="2"/>
    <n v="2"/>
    <n v="6"/>
  </r>
  <r>
    <x v="5"/>
    <x v="4"/>
    <s v="95366D"/>
    <n v="15"/>
    <x v="0"/>
    <x v="0"/>
    <n v="13.75"/>
    <n v="1.375"/>
    <n v="15.125"/>
    <n v="0.16"/>
    <n v="2.2000000000000002"/>
    <s v="B"/>
    <n v="6"/>
    <n v="9"/>
    <n v="9"/>
    <n v="11.5"/>
  </r>
  <r>
    <x v="5"/>
    <x v="4"/>
    <s v="955740"/>
    <n v="16"/>
    <x v="2"/>
    <x v="0"/>
    <n v="96.46"/>
    <n v="9.6460000000000008"/>
    <n v="106.10599999999999"/>
    <n v="0.35"/>
    <n v="33.760999999999996"/>
    <s v="E"/>
    <n v="9"/>
    <n v="17"/>
    <n v="17"/>
    <n v="15.5"/>
  </r>
  <r>
    <x v="5"/>
    <x v="4"/>
    <s v="95584D"/>
    <n v="10"/>
    <x v="1"/>
    <x v="0"/>
    <n v="1.24"/>
    <n v="0.124"/>
    <n v="1.3639999999999999"/>
    <n v="0.27"/>
    <n v="0.33480000000000004"/>
    <s v="G"/>
    <n v="7"/>
    <n v="3"/>
    <n v="3"/>
    <n v="7"/>
  </r>
  <r>
    <x v="5"/>
    <x v="4"/>
    <s v="95797E"/>
    <n v="15"/>
    <x v="0"/>
    <x v="0"/>
    <n v="55.88"/>
    <n v="5.588000000000001"/>
    <n v="61.468000000000004"/>
    <n v="0.4"/>
    <n v="22.352000000000004"/>
    <s v="I"/>
    <n v="2"/>
    <n v="4"/>
    <n v="4"/>
    <n v="8"/>
  </r>
  <r>
    <x v="5"/>
    <x v="4"/>
    <s v="958761"/>
    <n v="10"/>
    <x v="1"/>
    <x v="0"/>
    <n v="76.05"/>
    <n v="7.6050000000000004"/>
    <n v="83.655000000000001"/>
    <n v="0.21"/>
    <n v="15.970499999999999"/>
    <s v="N"/>
    <n v="9"/>
    <n v="4"/>
    <n v="4"/>
    <n v="8"/>
  </r>
  <r>
    <x v="5"/>
    <x v="4"/>
    <s v="95881A"/>
    <n v="10"/>
    <x v="1"/>
    <x v="0"/>
    <n v="33.770000000000003"/>
    <n v="3.3770000000000007"/>
    <n v="37.147000000000006"/>
    <n v="0.36"/>
    <n v="12.157200000000001"/>
    <s v="C"/>
    <n v="5"/>
    <n v="11"/>
    <n v="11"/>
    <n v="12.5"/>
  </r>
  <r>
    <x v="5"/>
    <x v="4"/>
    <s v="959360"/>
    <n v="10"/>
    <x v="1"/>
    <x v="0"/>
    <n v="49.23"/>
    <n v="4.923"/>
    <n v="54.152999999999999"/>
    <n v="7.0000000000000007E-2"/>
    <n v="3.4460999999999999"/>
    <s v="O"/>
    <n v="3"/>
    <n v="3"/>
    <n v="3"/>
    <n v="7"/>
  </r>
  <r>
    <x v="5"/>
    <x v="4"/>
    <s v="95976B"/>
    <n v="16"/>
    <x v="2"/>
    <x v="0"/>
    <n v="67.61"/>
    <n v="6.7610000000000001"/>
    <n v="74.370999999999995"/>
    <n v="0.18"/>
    <n v="12.169799999999999"/>
    <s v="L"/>
    <n v="3"/>
    <n v="5"/>
    <n v="5"/>
    <n v="9"/>
  </r>
  <r>
    <x v="5"/>
    <x v="4"/>
    <s v="962941"/>
    <n v="16"/>
    <x v="2"/>
    <x v="0"/>
    <n v="19.68"/>
    <n v="1.968"/>
    <n v="21.648"/>
    <n v="0.38"/>
    <n v="7.4783999999999997"/>
    <s v="C"/>
    <n v="5"/>
    <n v="11"/>
    <n v="11"/>
    <n v="12.5"/>
  </r>
  <r>
    <x v="5"/>
    <x v="4"/>
    <s v="96325E"/>
    <n v="15"/>
    <x v="0"/>
    <x v="0"/>
    <n v="48.46"/>
    <n v="4.8460000000000001"/>
    <n v="53.305999999999997"/>
    <n v="0.08"/>
    <n v="3.8768000000000002"/>
    <s v="I"/>
    <n v="2"/>
    <n v="4"/>
    <n v="4"/>
    <n v="8"/>
  </r>
  <r>
    <x v="5"/>
    <x v="4"/>
    <s v="96414A"/>
    <n v="16"/>
    <x v="2"/>
    <x v="0"/>
    <n v="13.44"/>
    <n v="1.3440000000000001"/>
    <n v="14.783999999999999"/>
    <n v="0.38"/>
    <n v="5.1071999999999997"/>
    <s v="G"/>
    <n v="2"/>
    <n v="15"/>
    <n v="15"/>
    <n v="14.5"/>
  </r>
  <r>
    <x v="5"/>
    <x v="4"/>
    <s v="964900"/>
    <n v="10"/>
    <x v="1"/>
    <x v="0"/>
    <n v="49.35"/>
    <n v="4.9350000000000005"/>
    <n v="54.285000000000004"/>
    <n v="0.35"/>
    <n v="17.272500000000001"/>
    <s v="H"/>
    <n v="4"/>
    <n v="11"/>
    <n v="11"/>
    <n v="12.5"/>
  </r>
  <r>
    <x v="5"/>
    <x v="5"/>
    <s v="965431"/>
    <n v="16"/>
    <x v="2"/>
    <x v="0"/>
    <n v="33.57"/>
    <n v="3.3570000000000002"/>
    <n v="36.927"/>
    <n v="0.14000000000000001"/>
    <n v="4.6998000000000006"/>
    <s v="L"/>
    <n v="1"/>
    <n v="5"/>
    <n v="5"/>
    <n v="9"/>
  </r>
  <r>
    <x v="5"/>
    <x v="5"/>
    <s v="96560D"/>
    <n v="16"/>
    <x v="2"/>
    <x v="0"/>
    <n v="81.02"/>
    <n v="8.1020000000000003"/>
    <n v="89.122"/>
    <n v="0.32"/>
    <n v="25.926400000000001"/>
    <s v="H"/>
    <n v="1"/>
    <n v="7"/>
    <n v="7"/>
    <n v="10.5"/>
  </r>
  <r>
    <x v="5"/>
    <x v="5"/>
    <s v="96603A"/>
    <n v="10"/>
    <x v="1"/>
    <x v="0"/>
    <n v="73.56"/>
    <n v="7.3560000000000008"/>
    <n v="80.915999999999997"/>
    <n v="0.24"/>
    <n v="17.654399999999999"/>
    <s v="A"/>
    <n v="4"/>
    <n v="22"/>
    <n v="22"/>
    <n v="18"/>
  </r>
  <r>
    <x v="5"/>
    <x v="5"/>
    <s v="96687E"/>
    <n v="10"/>
    <x v="1"/>
    <x v="0"/>
    <n v="46.04"/>
    <n v="4.6040000000000001"/>
    <n v="50.643999999999998"/>
    <n v="0.21"/>
    <n v="9.6684000000000001"/>
    <s v="A"/>
    <n v="6"/>
    <n v="14"/>
    <n v="14"/>
    <n v="14"/>
  </r>
  <r>
    <x v="5"/>
    <x v="5"/>
    <s v="967080"/>
    <n v="15"/>
    <x v="0"/>
    <x v="0"/>
    <n v="7.02"/>
    <n v="0.70199999999999996"/>
    <n v="7.7219999999999995"/>
    <n v="0.37"/>
    <n v="2.5973999999999999"/>
    <s v="G"/>
    <n v="6"/>
    <n v="11"/>
    <n v="11"/>
    <n v="12.5"/>
  </r>
  <r>
    <x v="5"/>
    <x v="5"/>
    <s v="96857B"/>
    <n v="15"/>
    <x v="0"/>
    <x v="0"/>
    <n v="15.34"/>
    <n v="1.534"/>
    <n v="16.873999999999999"/>
    <n v="0.35"/>
    <n v="5.3689999999999998"/>
    <s v="H"/>
    <n v="5"/>
    <n v="6"/>
    <n v="6"/>
    <n v="10"/>
  </r>
  <r>
    <x v="5"/>
    <x v="5"/>
    <s v="968661"/>
    <n v="10"/>
    <x v="1"/>
    <x v="0"/>
    <n v="26.58"/>
    <n v="2.6579999999999999"/>
    <n v="29.238"/>
    <n v="0.28000000000000003"/>
    <n v="7.4424000000000001"/>
    <s v="H"/>
    <n v="1"/>
    <n v="7"/>
    <n v="7"/>
    <n v="10.5"/>
  </r>
  <r>
    <x v="5"/>
    <x v="5"/>
    <s v="970000"/>
    <n v="16"/>
    <x v="2"/>
    <x v="0"/>
    <n v="69.459999999999994"/>
    <n v="6.9459999999999997"/>
    <n v="76.405999999999992"/>
    <n v="0.34"/>
    <n v="23.616399999999999"/>
    <s v="H"/>
    <n v="2"/>
    <n v="11"/>
    <n v="11"/>
    <n v="12.5"/>
  </r>
  <r>
    <x v="5"/>
    <x v="5"/>
    <s v="97038D"/>
    <n v="16"/>
    <x v="2"/>
    <x v="0"/>
    <n v="42.04"/>
    <n v="4.2039999999999997"/>
    <n v="46.244"/>
    <n v="0.23"/>
    <n v="9.6692"/>
    <s v="A"/>
    <n v="6"/>
    <n v="14"/>
    <n v="14"/>
    <n v="14"/>
  </r>
  <r>
    <x v="5"/>
    <x v="5"/>
    <s v="970851"/>
    <n v="10"/>
    <x v="1"/>
    <x v="0"/>
    <n v="75.19"/>
    <n v="7.5190000000000001"/>
    <n v="82.709000000000003"/>
    <n v="0.09"/>
    <n v="6.7670999999999992"/>
    <s v="H"/>
    <n v="10"/>
    <n v="3"/>
    <n v="3"/>
    <n v="7"/>
  </r>
  <r>
    <x v="5"/>
    <x v="5"/>
    <s v="97239D"/>
    <n v="10"/>
    <x v="1"/>
    <x v="0"/>
    <n v="20.39"/>
    <n v="2.0390000000000001"/>
    <n v="22.429000000000002"/>
    <n v="0.33"/>
    <n v="6.7287000000000008"/>
    <s v="L"/>
    <n v="9"/>
    <n v="6"/>
    <n v="6"/>
    <n v="10"/>
  </r>
  <r>
    <x v="5"/>
    <x v="5"/>
    <s v="972400"/>
    <n v="10"/>
    <x v="1"/>
    <x v="0"/>
    <n v="28.47"/>
    <n v="2.847"/>
    <n v="31.317"/>
    <n v="0.06"/>
    <n v="1.7081999999999999"/>
    <s v="F"/>
    <n v="5"/>
    <n v="3"/>
    <n v="3"/>
    <n v="7"/>
  </r>
  <r>
    <x v="5"/>
    <x v="5"/>
    <s v="972511"/>
    <n v="15"/>
    <x v="0"/>
    <x v="0"/>
    <n v="28.87"/>
    <n v="2.8870000000000005"/>
    <n v="31.757000000000001"/>
    <n v="0.23"/>
    <n v="6.6401000000000003"/>
    <s v="E"/>
    <n v="1"/>
    <n v="8"/>
    <n v="8"/>
    <n v="11"/>
  </r>
  <r>
    <x v="5"/>
    <x v="5"/>
    <s v="9726A"/>
    <n v="15"/>
    <x v="0"/>
    <x v="0"/>
    <n v="78.02"/>
    <n v="7.8019999999999996"/>
    <n v="85.822000000000003"/>
    <n v="0.38"/>
    <n v="29.647599999999997"/>
    <s v="G"/>
    <n v="5"/>
    <n v="2"/>
    <n v="2"/>
    <n v="6"/>
  </r>
  <r>
    <x v="5"/>
    <x v="5"/>
    <s v="973341"/>
    <n v="16"/>
    <x v="2"/>
    <x v="0"/>
    <n v="48.32"/>
    <n v="4.8320000000000007"/>
    <n v="53.152000000000001"/>
    <n v="0.19"/>
    <n v="9.1807999999999996"/>
    <s v="L"/>
    <n v="8"/>
    <n v="5"/>
    <n v="5"/>
    <n v="9"/>
  </r>
  <r>
    <x v="5"/>
    <x v="5"/>
    <s v="97371E"/>
    <n v="10"/>
    <x v="1"/>
    <x v="0"/>
    <n v="86.81"/>
    <n v="8.6810000000000009"/>
    <n v="95.491"/>
    <n v="0.27"/>
    <n v="23.438700000000001"/>
    <s v="A"/>
    <n v="5"/>
    <n v="16"/>
    <n v="16"/>
    <n v="15"/>
  </r>
  <r>
    <x v="5"/>
    <x v="5"/>
    <s v="97503D"/>
    <n v="10"/>
    <x v="1"/>
    <x v="0"/>
    <n v="77.900000000000006"/>
    <n v="7.7900000000000009"/>
    <n v="85.690000000000012"/>
    <n v="0.25"/>
    <n v="19.475000000000001"/>
    <s v="C"/>
    <n v="8"/>
    <n v="17"/>
    <n v="17"/>
    <n v="15.5"/>
  </r>
  <r>
    <x v="5"/>
    <x v="5"/>
    <s v="97667E"/>
    <n v="15"/>
    <x v="0"/>
    <x v="0"/>
    <n v="3.82"/>
    <n v="0.38200000000000001"/>
    <n v="4.202"/>
    <n v="0.26"/>
    <n v="0.99319999999999997"/>
    <s v="I"/>
    <n v="10"/>
    <n v="6"/>
    <n v="6"/>
    <n v="10"/>
  </r>
  <r>
    <x v="5"/>
    <x v="6"/>
    <s v="976841"/>
    <n v="16"/>
    <x v="2"/>
    <x v="0"/>
    <n v="19.75"/>
    <n v="1.9750000000000001"/>
    <n v="21.725000000000001"/>
    <n v="7.0000000000000007E-2"/>
    <n v="1.3825000000000001"/>
    <s v="P"/>
    <n v="10"/>
    <n v="2"/>
    <n v="2"/>
    <n v="6"/>
  </r>
  <r>
    <x v="5"/>
    <x v="6"/>
    <s v="977520"/>
    <n v="15"/>
    <x v="0"/>
    <x v="0"/>
    <n v="32.549999999999997"/>
    <n v="3.2549999999999999"/>
    <n v="35.805"/>
    <n v="0.32"/>
    <n v="10.415999999999999"/>
    <s v="P"/>
    <n v="6"/>
    <n v="1"/>
    <n v="1"/>
    <n v="3"/>
  </r>
  <r>
    <x v="5"/>
    <x v="6"/>
    <s v="97872D"/>
    <n v="10"/>
    <x v="1"/>
    <x v="0"/>
    <n v="42.07"/>
    <n v="4.2069999999999999"/>
    <n v="46.277000000000001"/>
    <n v="0.31"/>
    <n v="13.041700000000001"/>
    <s v="H"/>
    <n v="4"/>
    <n v="11"/>
    <n v="11"/>
    <n v="12.5"/>
  </r>
  <r>
    <x v="5"/>
    <x v="6"/>
    <s v="979040"/>
    <n v="16"/>
    <x v="2"/>
    <x v="0"/>
    <n v="32.92"/>
    <n v="3.2920000000000003"/>
    <n v="36.212000000000003"/>
    <n v="0.13"/>
    <n v="4.2796000000000003"/>
    <s v="H"/>
    <n v="1"/>
    <n v="7"/>
    <n v="7"/>
    <n v="10.5"/>
  </r>
  <r>
    <x v="5"/>
    <x v="6"/>
    <s v="97939D"/>
    <n v="10"/>
    <x v="1"/>
    <x v="0"/>
    <n v="48.58"/>
    <n v="4.8580000000000005"/>
    <n v="53.438000000000002"/>
    <n v="0.37"/>
    <n v="17.974599999999999"/>
    <s v="H"/>
    <n v="9"/>
    <n v="8"/>
    <n v="8"/>
    <n v="11"/>
  </r>
  <r>
    <x v="5"/>
    <x v="6"/>
    <s v="97960A"/>
    <n v="10"/>
    <x v="1"/>
    <x v="0"/>
    <n v="66.66"/>
    <n v="6.6660000000000004"/>
    <n v="73.325999999999993"/>
    <n v="0.27"/>
    <n v="17.998200000000001"/>
    <s v="B"/>
    <n v="7"/>
    <n v="14"/>
    <n v="14"/>
    <n v="14"/>
  </r>
  <r>
    <x v="5"/>
    <x v="6"/>
    <s v="98014D"/>
    <n v="10"/>
    <x v="1"/>
    <x v="0"/>
    <n v="61.74"/>
    <n v="6.1740000000000004"/>
    <n v="67.914000000000001"/>
    <n v="0.39"/>
    <n v="24.078600000000002"/>
    <s v="P"/>
    <n v="2"/>
    <n v="3"/>
    <n v="3"/>
    <n v="7"/>
  </r>
  <r>
    <x v="5"/>
    <x v="6"/>
    <s v="98060D"/>
    <n v="16"/>
    <x v="2"/>
    <x v="0"/>
    <n v="31.71"/>
    <n v="3.1710000000000003"/>
    <n v="34.881"/>
    <n v="0.19"/>
    <n v="6.0249000000000006"/>
    <s v="P"/>
    <n v="3"/>
    <n v="3"/>
    <n v="3"/>
    <n v="7"/>
  </r>
  <r>
    <x v="5"/>
    <x v="6"/>
    <s v="98110D"/>
    <n v="16"/>
    <x v="2"/>
    <x v="0"/>
    <n v="77.08"/>
    <n v="7.7080000000000002"/>
    <n v="84.787999999999997"/>
    <n v="0.3"/>
    <n v="23.123999999999999"/>
    <s v="N"/>
    <n v="10"/>
    <n v="5"/>
    <n v="5"/>
    <n v="9"/>
  </r>
  <r>
    <x v="5"/>
    <x v="6"/>
    <s v="98123E"/>
    <n v="15"/>
    <x v="0"/>
    <x v="0"/>
    <n v="25.52"/>
    <n v="2.552"/>
    <n v="28.071999999999999"/>
    <n v="0.06"/>
    <n v="1.5311999999999999"/>
    <s v="C"/>
    <n v="10"/>
    <n v="18"/>
    <n v="18"/>
    <n v="16"/>
  </r>
  <r>
    <x v="5"/>
    <x v="6"/>
    <s v="98143A"/>
    <n v="16"/>
    <x v="2"/>
    <x v="0"/>
    <n v="54.59"/>
    <n v="5.4590000000000005"/>
    <n v="60.049000000000007"/>
    <n v="0.11"/>
    <n v="6.0049000000000001"/>
    <s v="N"/>
    <n v="3"/>
    <n v="5"/>
    <n v="5"/>
    <n v="9"/>
  </r>
  <r>
    <x v="5"/>
    <x v="6"/>
    <s v="98192D"/>
    <n v="15"/>
    <x v="0"/>
    <x v="0"/>
    <n v="73.180000000000007"/>
    <n v="7.3180000000000014"/>
    <n v="80.498000000000005"/>
    <n v="0.04"/>
    <n v="2.9272000000000005"/>
    <s v="M"/>
    <n v="10"/>
    <n v="4"/>
    <n v="4"/>
    <n v="8"/>
  </r>
  <r>
    <x v="5"/>
    <x v="6"/>
    <s v="982611"/>
    <n v="10"/>
    <x v="1"/>
    <x v="0"/>
    <n v="59.59"/>
    <n v="5.9590000000000005"/>
    <n v="65.549000000000007"/>
    <n v="0.34"/>
    <n v="20.260600000000004"/>
    <s v="P"/>
    <n v="5"/>
    <n v="2"/>
    <n v="2"/>
    <n v="6"/>
  </r>
  <r>
    <x v="5"/>
    <x v="6"/>
    <s v="98280E"/>
    <n v="10"/>
    <x v="1"/>
    <x v="0"/>
    <n v="4.32"/>
    <n v="0.43200000000000005"/>
    <n v="4.7520000000000007"/>
    <n v="0.28000000000000003"/>
    <n v="1.2096000000000002"/>
    <s v="Q"/>
    <n v="4"/>
    <n v="1"/>
    <n v="1"/>
    <n v="3"/>
  </r>
  <r>
    <x v="5"/>
    <x v="6"/>
    <s v="984640"/>
    <n v="15"/>
    <x v="0"/>
    <x v="0"/>
    <n v="33.369999999999997"/>
    <n v="3.3369999999999997"/>
    <n v="36.706999999999994"/>
    <n v="0.16"/>
    <n v="5.3391999999999999"/>
    <s v="C"/>
    <n v="1"/>
    <n v="18"/>
    <n v="18"/>
    <n v="16"/>
  </r>
  <r>
    <x v="5"/>
    <x v="6"/>
    <s v="98471A"/>
    <n v="10"/>
    <x v="1"/>
    <x v="0"/>
    <n v="62.87"/>
    <n v="6.2869999999999999"/>
    <n v="69.156999999999996"/>
    <n v="0.16"/>
    <n v="10.059200000000001"/>
    <s v="M"/>
    <n v="6"/>
    <n v="3"/>
    <n v="3"/>
    <n v="7"/>
  </r>
  <r>
    <x v="5"/>
    <x v="6"/>
    <s v="98705E"/>
    <n v="15"/>
    <x v="0"/>
    <x v="0"/>
    <n v="29.34"/>
    <n v="2.9340000000000002"/>
    <n v="32.274000000000001"/>
    <n v="0.1"/>
    <n v="2.9340000000000002"/>
    <s v="C"/>
    <n v="9"/>
    <n v="8"/>
    <n v="8"/>
    <n v="11"/>
  </r>
  <r>
    <x v="5"/>
    <x v="6"/>
    <s v="987830"/>
    <n v="15"/>
    <x v="0"/>
    <x v="0"/>
    <n v="33.869999999999997"/>
    <n v="3.387"/>
    <n v="37.256999999999998"/>
    <n v="0.06"/>
    <n v="2.0321999999999996"/>
    <s v="E"/>
    <n v="4"/>
    <n v="6"/>
    <n v="6"/>
    <n v="10"/>
  </r>
  <r>
    <x v="5"/>
    <x v="6"/>
    <s v="988210"/>
    <n v="16"/>
    <x v="2"/>
    <x v="0"/>
    <n v="27.45"/>
    <n v="2.7450000000000001"/>
    <n v="30.195"/>
    <n v="0.32"/>
    <n v="8.7840000000000007"/>
    <s v="A"/>
    <n v="3"/>
    <n v="12"/>
    <n v="12"/>
    <n v="13"/>
  </r>
  <r>
    <x v="5"/>
    <x v="6"/>
    <s v="98901D"/>
    <n v="15"/>
    <x v="0"/>
    <x v="0"/>
    <n v="28.22"/>
    <n v="2.8220000000000001"/>
    <n v="31.041999999999998"/>
    <n v="0.22"/>
    <n v="6.2084000000000001"/>
    <s v="E"/>
    <n v="8"/>
    <n v="6"/>
    <n v="6"/>
    <n v="10"/>
  </r>
  <r>
    <x v="5"/>
    <x v="6"/>
    <s v="99384D"/>
    <n v="10"/>
    <x v="1"/>
    <x v="0"/>
    <n v="97.02"/>
    <n v="9.702"/>
    <n v="106.72199999999999"/>
    <n v="0.05"/>
    <n v="4.851"/>
    <s v="E"/>
    <n v="7"/>
    <n v="9"/>
    <n v="9"/>
    <n v="11.5"/>
  </r>
  <r>
    <x v="5"/>
    <x v="7"/>
    <s v="993871"/>
    <n v="16"/>
    <x v="2"/>
    <x v="0"/>
    <n v="98.71"/>
    <n v="9.8710000000000004"/>
    <n v="108.58099999999999"/>
    <n v="0.34"/>
    <n v="33.561399999999999"/>
    <s v="L"/>
    <n v="6"/>
    <n v="5"/>
    <n v="5"/>
    <n v="9"/>
  </r>
  <r>
    <x v="5"/>
    <x v="7"/>
    <s v="99453D"/>
    <n v="16"/>
    <x v="2"/>
    <x v="0"/>
    <n v="37.43"/>
    <n v="3.7430000000000003"/>
    <n v="41.173000000000002"/>
    <n v="0.28000000000000003"/>
    <n v="10.480400000000001"/>
    <s v="M"/>
    <n v="7"/>
    <n v="2"/>
    <n v="2"/>
    <n v="6"/>
  </r>
  <r>
    <x v="5"/>
    <x v="7"/>
    <s v="99479B"/>
    <n v="15"/>
    <x v="0"/>
    <x v="0"/>
    <n v="39.47"/>
    <n v="3.9470000000000001"/>
    <n v="43.417000000000002"/>
    <n v="0.33"/>
    <n v="13.0251"/>
    <s v="G"/>
    <n v="7"/>
    <n v="3"/>
    <n v="3"/>
    <n v="7"/>
  </r>
  <r>
    <x v="5"/>
    <x v="7"/>
    <s v="9954D"/>
    <n v="16"/>
    <x v="2"/>
    <x v="0"/>
    <n v="88.93"/>
    <n v="8.8930000000000007"/>
    <n v="97.823000000000008"/>
    <n v="0.16"/>
    <n v="14.228800000000001"/>
    <s v="B"/>
    <n v="3"/>
    <n v="17"/>
    <n v="17"/>
    <n v="15.5"/>
  </r>
  <r>
    <x v="5"/>
    <x v="7"/>
    <s v="99550"/>
    <n v="15"/>
    <x v="0"/>
    <x v="0"/>
    <n v="91.2"/>
    <n v="9.120000000000001"/>
    <n v="100.32000000000001"/>
    <n v="0.23"/>
    <n v="20.976000000000003"/>
    <s v="H"/>
    <n v="7"/>
    <n v="15"/>
    <n v="15"/>
    <n v="14.5"/>
  </r>
  <r>
    <x v="5"/>
    <x v="7"/>
    <s v="99647A"/>
    <n v="15"/>
    <x v="0"/>
    <x v="0"/>
    <n v="59.83"/>
    <n v="5.9830000000000005"/>
    <n v="65.813000000000002"/>
    <n v="0.34"/>
    <n v="20.342200000000002"/>
    <s v="M"/>
    <n v="6"/>
    <n v="3"/>
    <n v="3"/>
    <n v="7"/>
  </r>
  <r>
    <x v="5"/>
    <x v="7"/>
    <s v="997601"/>
    <n v="10"/>
    <x v="1"/>
    <x v="0"/>
    <n v="73.260000000000005"/>
    <n v="7.3260000000000005"/>
    <n v="80.586000000000013"/>
    <n v="0.35"/>
    <n v="25.641000000000002"/>
    <s v="E"/>
    <n v="1"/>
    <n v="8"/>
    <n v="8"/>
    <n v="11"/>
  </r>
  <r>
    <x v="5"/>
    <x v="7"/>
    <s v="99920B"/>
    <n v="16"/>
    <x v="2"/>
    <x v="0"/>
    <n v="45.92"/>
    <n v="4.5920000000000005"/>
    <n v="50.512"/>
    <n v="0.08"/>
    <n v="3.6736000000000004"/>
    <s v="B"/>
    <n v="1"/>
    <n v="18"/>
    <n v="18"/>
    <n v="16"/>
  </r>
  <r>
    <x v="5"/>
    <x v="7"/>
    <s v="9993A"/>
    <n v="15"/>
    <x v="0"/>
    <x v="0"/>
    <n v="49.99"/>
    <n v="4.9990000000000006"/>
    <n v="54.989000000000004"/>
    <n v="0.32"/>
    <n v="15.9968"/>
    <s v="G"/>
    <n v="9"/>
    <n v="9"/>
    <n v="9"/>
    <n v="11.5"/>
  </r>
  <r>
    <x v="5"/>
    <x v="7"/>
    <s v="999701"/>
    <n v="16"/>
    <x v="2"/>
    <x v="0"/>
    <n v="68.069999999999993"/>
    <n v="6.8069999999999995"/>
    <n v="74.876999999999995"/>
    <n v="0.28000000000000003"/>
    <n v="19.0596"/>
    <s v="E"/>
    <n v="6"/>
    <n v="15"/>
    <n v="15"/>
    <n v="14.5"/>
  </r>
  <r>
    <x v="5"/>
    <x v="7"/>
    <s v="10001D"/>
    <n v="6"/>
    <x v="3"/>
    <x v="1"/>
    <n v="27.5"/>
    <n v="2.75"/>
    <n v="30.25"/>
    <n v="0.34"/>
    <n v="9.3500000000000014"/>
    <s v="B"/>
    <n v="6"/>
    <n v="9"/>
    <n v="9"/>
    <n v="11.5"/>
  </r>
  <r>
    <x v="5"/>
    <x v="7"/>
    <s v="100241"/>
    <n v="12"/>
    <x v="4"/>
    <x v="1"/>
    <n v="93.9"/>
    <n v="9.39"/>
    <n v="103.29"/>
    <n v="0.1"/>
    <n v="9.39"/>
    <s v="N"/>
    <n v="8"/>
    <n v="2"/>
    <n v="2"/>
    <n v="6"/>
  </r>
  <r>
    <x v="5"/>
    <x v="7"/>
    <s v="10165A"/>
    <n v="4"/>
    <x v="5"/>
    <x v="1"/>
    <n v="75.25"/>
    <n v="7.5250000000000004"/>
    <n v="82.775000000000006"/>
    <n v="0.32"/>
    <n v="24.080000000000002"/>
    <s v="M"/>
    <n v="10"/>
    <n v="4"/>
    <n v="4"/>
    <n v="8"/>
  </r>
  <r>
    <x v="5"/>
    <x v="7"/>
    <s v="10204B"/>
    <n v="12"/>
    <x v="4"/>
    <x v="1"/>
    <n v="37.17"/>
    <n v="3.7170000000000005"/>
    <n v="40.887"/>
    <n v="0.32"/>
    <n v="11.894400000000001"/>
    <s v="Q"/>
    <n v="8"/>
    <n v="3"/>
    <n v="3"/>
    <n v="7"/>
  </r>
  <r>
    <x v="5"/>
    <x v="7"/>
    <s v="10326D"/>
    <n v="12"/>
    <x v="4"/>
    <x v="1"/>
    <n v="20.54"/>
    <n v="2.0539999999999998"/>
    <n v="22.593999999999998"/>
    <n v="0.28000000000000003"/>
    <n v="5.7511999999999999"/>
    <s v="N"/>
    <n v="8"/>
    <n v="2"/>
    <n v="2"/>
    <n v="6"/>
  </r>
  <r>
    <x v="5"/>
    <x v="7"/>
    <s v="10333B"/>
    <n v="4"/>
    <x v="5"/>
    <x v="1"/>
    <n v="2.4"/>
    <n v="0.24"/>
    <n v="2.6399999999999997"/>
    <n v="0.27"/>
    <n v="0.64800000000000002"/>
    <s v="A"/>
    <n v="1"/>
    <n v="2"/>
    <n v="2"/>
    <n v="6"/>
  </r>
  <r>
    <x v="5"/>
    <x v="8"/>
    <s v="10345E"/>
    <n v="6"/>
    <x v="3"/>
    <x v="1"/>
    <n v="44.17"/>
    <n v="4.4170000000000007"/>
    <n v="48.587000000000003"/>
    <n v="0.28000000000000003"/>
    <n v="12.367600000000001"/>
    <s v="H"/>
    <n v="4"/>
    <n v="11"/>
    <n v="11"/>
    <n v="12.5"/>
  </r>
  <r>
    <x v="5"/>
    <x v="8"/>
    <s v="103550"/>
    <n v="4"/>
    <x v="5"/>
    <x v="1"/>
    <n v="37.69"/>
    <n v="3.7690000000000001"/>
    <n v="41.458999999999996"/>
    <n v="0.23"/>
    <n v="8.6686999999999994"/>
    <s v="P"/>
    <n v="8"/>
    <n v="1"/>
    <n v="1"/>
    <n v="3"/>
  </r>
  <r>
    <x v="5"/>
    <x v="8"/>
    <s v="104301"/>
    <n v="12"/>
    <x v="4"/>
    <x v="1"/>
    <n v="73.81"/>
    <n v="7.3810000000000002"/>
    <n v="81.191000000000003"/>
    <n v="0.18"/>
    <n v="13.2858"/>
    <s v="Q"/>
    <n v="6"/>
    <n v="2"/>
    <n v="2"/>
    <n v="6"/>
  </r>
  <r>
    <x v="5"/>
    <x v="8"/>
    <s v="1057E"/>
    <n v="4"/>
    <x v="5"/>
    <x v="1"/>
    <n v="77.2"/>
    <n v="7.7200000000000006"/>
    <n v="84.92"/>
    <n v="0.28999999999999998"/>
    <n v="22.387999999999998"/>
    <s v="E"/>
    <n v="9"/>
    <n v="17"/>
    <n v="17"/>
    <n v="15.5"/>
  </r>
  <r>
    <x v="5"/>
    <x v="8"/>
    <s v="108470"/>
    <n v="12"/>
    <x v="4"/>
    <x v="1"/>
    <n v="99.83"/>
    <n v="9.9830000000000005"/>
    <n v="109.813"/>
    <n v="0.05"/>
    <n v="4.9915000000000003"/>
    <s v="C"/>
    <n v="1"/>
    <n v="18"/>
    <n v="18"/>
    <n v="16"/>
  </r>
  <r>
    <x v="5"/>
    <x v="8"/>
    <s v="10850D"/>
    <n v="6"/>
    <x v="3"/>
    <x v="1"/>
    <n v="72.010000000000005"/>
    <n v="7.2010000000000005"/>
    <n v="79.211000000000013"/>
    <n v="0.24"/>
    <n v="17.282399999999999"/>
    <s v="E"/>
    <n v="3"/>
    <n v="9"/>
    <n v="9"/>
    <n v="11.5"/>
  </r>
  <r>
    <x v="5"/>
    <x v="8"/>
    <s v="1097D"/>
    <n v="4"/>
    <x v="5"/>
    <x v="1"/>
    <n v="4.75"/>
    <n v="0.47500000000000003"/>
    <n v="5.2249999999999996"/>
    <n v="0.04"/>
    <n v="0.19"/>
    <s v="D"/>
    <n v="6"/>
    <n v="2"/>
    <n v="2"/>
    <n v="6"/>
  </r>
  <r>
    <x v="5"/>
    <x v="8"/>
    <s v="10A"/>
    <n v="12"/>
    <x v="4"/>
    <x v="1"/>
    <n v="3.39"/>
    <n v="0.33900000000000002"/>
    <n v="3.7290000000000001"/>
    <n v="0.05"/>
    <n v="0.16950000000000001"/>
    <s v="Q"/>
    <n v="2"/>
    <n v="1"/>
    <n v="1"/>
    <n v="3"/>
  </r>
  <r>
    <x v="5"/>
    <x v="8"/>
    <s v="11030A"/>
    <n v="4"/>
    <x v="5"/>
    <x v="1"/>
    <n v="95.89"/>
    <n v="9.5890000000000004"/>
    <n v="105.479"/>
    <n v="0.13"/>
    <n v="12.4657"/>
    <s v="P"/>
    <n v="1"/>
    <n v="3"/>
    <n v="3"/>
    <n v="7"/>
  </r>
  <r>
    <x v="5"/>
    <x v="8"/>
    <s v="1121"/>
    <n v="12"/>
    <x v="4"/>
    <x v="1"/>
    <n v="67.89"/>
    <n v="6.7890000000000006"/>
    <n v="74.679000000000002"/>
    <n v="7.0000000000000007E-2"/>
    <n v="4.7523000000000009"/>
    <s v="O"/>
    <n v="2"/>
    <n v="3"/>
    <n v="3"/>
    <n v="7"/>
  </r>
  <r>
    <x v="5"/>
    <x v="8"/>
    <s v="11228E"/>
    <n v="6"/>
    <x v="3"/>
    <x v="1"/>
    <n v="49.1"/>
    <n v="4.91"/>
    <n v="54.010000000000005"/>
    <n v="0.2"/>
    <n v="9.82"/>
    <s v="I"/>
    <n v="9"/>
    <n v="4"/>
    <n v="4"/>
    <n v="8"/>
  </r>
  <r>
    <x v="5"/>
    <x v="8"/>
    <s v="113271"/>
    <n v="12"/>
    <x v="4"/>
    <x v="1"/>
    <n v="74.38"/>
    <n v="7.4379999999999997"/>
    <n v="81.817999999999998"/>
    <n v="0.23"/>
    <n v="17.107399999999998"/>
    <s v="Q"/>
    <n v="2"/>
    <n v="1"/>
    <n v="1"/>
    <n v="3"/>
  </r>
  <r>
    <x v="5"/>
    <x v="8"/>
    <s v="11361B"/>
    <n v="12"/>
    <x v="4"/>
    <x v="1"/>
    <n v="99.49"/>
    <n v="9.9489999999999998"/>
    <n v="109.43899999999999"/>
    <n v="0.36"/>
    <n v="35.816399999999994"/>
    <s v="N"/>
    <n v="9"/>
    <n v="4"/>
    <n v="4"/>
    <n v="8"/>
  </r>
  <r>
    <x v="5"/>
    <x v="8"/>
    <s v="115661"/>
    <n v="6"/>
    <x v="3"/>
    <x v="1"/>
    <n v="96.83"/>
    <n v="9.6829999999999998"/>
    <n v="106.51300000000001"/>
    <n v="0.12"/>
    <n v="11.6196"/>
    <s v="G"/>
    <n v="6"/>
    <n v="11"/>
    <n v="11"/>
    <n v="12.5"/>
  </r>
  <r>
    <x v="5"/>
    <x v="8"/>
    <s v="11597B"/>
    <n v="12"/>
    <x v="4"/>
    <x v="1"/>
    <n v="64.97"/>
    <n v="6.4969999999999999"/>
    <n v="71.466999999999999"/>
    <n v="0.16"/>
    <n v="10.395200000000001"/>
    <s v="A"/>
    <n v="6"/>
    <n v="14"/>
    <n v="14"/>
    <n v="14"/>
  </r>
  <r>
    <x v="5"/>
    <x v="8"/>
    <s v="11615A"/>
    <n v="4"/>
    <x v="5"/>
    <x v="1"/>
    <n v="67.319999999999993"/>
    <n v="6.7319999999999993"/>
    <n v="74.051999999999992"/>
    <n v="0.4"/>
    <n v="26.927999999999997"/>
    <s v="L"/>
    <n v="7"/>
    <n v="2"/>
    <n v="2"/>
    <n v="6"/>
  </r>
  <r>
    <x v="5"/>
    <x v="8"/>
    <s v="11816B"/>
    <n v="12"/>
    <x v="4"/>
    <x v="1"/>
    <n v="68.040000000000006"/>
    <n v="6.8040000000000012"/>
    <n v="74.844000000000008"/>
    <n v="0.39"/>
    <n v="26.535600000000002"/>
    <s v="B"/>
    <n v="2"/>
    <n v="8"/>
    <n v="8"/>
    <n v="11"/>
  </r>
  <r>
    <x v="5"/>
    <x v="8"/>
    <s v="11878E"/>
    <n v="4"/>
    <x v="5"/>
    <x v="1"/>
    <n v="82.93"/>
    <n v="8.293000000000001"/>
    <n v="91.223000000000013"/>
    <n v="0.03"/>
    <n v="2.4879000000000002"/>
    <s v="I"/>
    <n v="9"/>
    <n v="4"/>
    <n v="4"/>
    <n v="8"/>
  </r>
  <r>
    <x v="5"/>
    <x v="8"/>
    <s v="119500"/>
    <n v="6"/>
    <x v="3"/>
    <x v="1"/>
    <n v="68.72"/>
    <n v="6.8719999999999999"/>
    <n v="75.591999999999999"/>
    <n v="0.22"/>
    <n v="15.118399999999999"/>
    <s v="M"/>
    <n v="4"/>
    <n v="4"/>
    <n v="4"/>
    <n v="8"/>
  </r>
  <r>
    <x v="6"/>
    <x v="0"/>
    <s v="12230D"/>
    <n v="4"/>
    <x v="5"/>
    <x v="1"/>
    <n v="95.1"/>
    <n v="9.51"/>
    <n v="104.61"/>
    <n v="0.22"/>
    <n v="20.922000000000001"/>
    <s v="P"/>
    <n v="9"/>
    <n v="2"/>
    <n v="2"/>
    <n v="6"/>
  </r>
  <r>
    <x v="6"/>
    <x v="0"/>
    <s v="124041"/>
    <n v="12"/>
    <x v="4"/>
    <x v="1"/>
    <n v="35.93"/>
    <n v="3.593"/>
    <n v="39.522999999999996"/>
    <n v="0.01"/>
    <n v="0.35930000000000001"/>
    <s v="P"/>
    <n v="10"/>
    <n v="2"/>
    <n v="2"/>
    <n v="6"/>
  </r>
  <r>
    <x v="6"/>
    <x v="0"/>
    <s v="12474E"/>
    <n v="6"/>
    <x v="3"/>
    <x v="1"/>
    <n v="35.08"/>
    <n v="3.508"/>
    <n v="38.588000000000001"/>
    <n v="0.18"/>
    <n v="6.3143999999999991"/>
    <s v="M"/>
    <n v="9"/>
    <n v="4"/>
    <n v="4"/>
    <n v="8"/>
  </r>
  <r>
    <x v="6"/>
    <x v="0"/>
    <s v="125941"/>
    <n v="12"/>
    <x v="4"/>
    <x v="1"/>
    <n v="96.86"/>
    <n v="9.6859999999999999"/>
    <n v="106.54599999999999"/>
    <n v="0.27"/>
    <n v="26.152200000000001"/>
    <s v="F"/>
    <n v="4"/>
    <n v="8"/>
    <n v="8"/>
    <n v="11"/>
  </r>
  <r>
    <x v="6"/>
    <x v="0"/>
    <s v="12607A"/>
    <n v="4"/>
    <x v="5"/>
    <x v="1"/>
    <n v="24.59"/>
    <n v="2.4590000000000001"/>
    <n v="27.048999999999999"/>
    <n v="0.1"/>
    <n v="2.4590000000000001"/>
    <s v="P"/>
    <n v="1"/>
    <n v="3"/>
    <n v="3"/>
    <n v="7"/>
  </r>
  <r>
    <x v="6"/>
    <x v="0"/>
    <s v="12625B"/>
    <n v="6"/>
    <x v="3"/>
    <x v="1"/>
    <n v="4.6900000000000004"/>
    <n v="0.46900000000000008"/>
    <n v="5.1590000000000007"/>
    <n v="0.11"/>
    <n v="0.51590000000000003"/>
    <s v="A"/>
    <n v="4"/>
    <n v="22"/>
    <n v="22"/>
    <n v="18"/>
  </r>
  <r>
    <x v="6"/>
    <x v="0"/>
    <s v="12955E"/>
    <n v="4"/>
    <x v="5"/>
    <x v="1"/>
    <n v="79.349999999999994"/>
    <n v="7.9349999999999996"/>
    <n v="87.284999999999997"/>
    <n v="0.08"/>
    <n v="6.3479999999999999"/>
    <s v="O"/>
    <n v="3"/>
    <n v="3"/>
    <n v="3"/>
    <n v="7"/>
  </r>
  <r>
    <x v="6"/>
    <x v="0"/>
    <s v="130731"/>
    <n v="6"/>
    <x v="3"/>
    <x v="1"/>
    <n v="73.88"/>
    <n v="7.3879999999999999"/>
    <n v="81.268000000000001"/>
    <n v="0.08"/>
    <n v="5.9104000000000001"/>
    <s v="L"/>
    <n v="3"/>
    <n v="5"/>
    <n v="5"/>
    <n v="9"/>
  </r>
  <r>
    <x v="6"/>
    <x v="0"/>
    <s v="13235B"/>
    <n v="6"/>
    <x v="3"/>
    <x v="1"/>
    <n v="72.12"/>
    <n v="7.2120000000000006"/>
    <n v="79.332000000000008"/>
    <n v="0.32"/>
    <n v="23.078400000000002"/>
    <s v="A"/>
    <n v="1"/>
    <n v="2"/>
    <n v="2"/>
    <n v="6"/>
  </r>
  <r>
    <x v="6"/>
    <x v="0"/>
    <s v="1335D"/>
    <n v="4"/>
    <x v="5"/>
    <x v="1"/>
    <n v="69.41"/>
    <n v="6.9409999999999998"/>
    <n v="76.350999999999999"/>
    <n v="0.26"/>
    <n v="18.046599999999998"/>
    <s v="G"/>
    <n v="2"/>
    <n v="15"/>
    <n v="15"/>
    <n v="14.5"/>
  </r>
  <r>
    <x v="6"/>
    <x v="0"/>
    <s v="13387E"/>
    <n v="12"/>
    <x v="4"/>
    <x v="1"/>
    <n v="45.33"/>
    <n v="4.5330000000000004"/>
    <n v="49.863"/>
    <n v="0.16"/>
    <n v="7.2527999999999997"/>
    <s v="Q"/>
    <n v="9"/>
    <n v="2"/>
    <n v="2"/>
    <n v="6"/>
  </r>
  <r>
    <x v="6"/>
    <x v="0"/>
    <s v="13415E"/>
    <n v="12"/>
    <x v="4"/>
    <x v="1"/>
    <n v="19.600000000000001"/>
    <n v="1.9600000000000002"/>
    <n v="21.560000000000002"/>
    <n v="0.08"/>
    <n v="1.5680000000000001"/>
    <s v="F"/>
    <n v="4"/>
    <n v="8"/>
    <n v="8"/>
    <n v="11"/>
  </r>
  <r>
    <x v="6"/>
    <x v="0"/>
    <s v="1346B"/>
    <n v="6"/>
    <x v="3"/>
    <x v="1"/>
    <n v="32.409999999999997"/>
    <n v="3.2409999999999997"/>
    <n v="35.650999999999996"/>
    <n v="0.22"/>
    <n v="7.1301999999999994"/>
    <s v="E"/>
    <n v="1"/>
    <n v="8"/>
    <n v="8"/>
    <n v="11"/>
  </r>
  <r>
    <x v="6"/>
    <x v="0"/>
    <s v="13740E"/>
    <n v="4"/>
    <x v="5"/>
    <x v="1"/>
    <n v="12.58"/>
    <n v="1.258"/>
    <n v="13.838000000000001"/>
    <n v="0.17"/>
    <n v="2.1386000000000003"/>
    <s v="B"/>
    <n v="8"/>
    <n v="8"/>
    <n v="8"/>
    <n v="11"/>
  </r>
  <r>
    <x v="6"/>
    <x v="0"/>
    <s v="13770B"/>
    <n v="4"/>
    <x v="5"/>
    <x v="1"/>
    <n v="32.51"/>
    <n v="3.2509999999999999"/>
    <n v="35.760999999999996"/>
    <n v="0.14000000000000001"/>
    <n v="4.5514000000000001"/>
    <s v="Q"/>
    <n v="8"/>
    <n v="3"/>
    <n v="3"/>
    <n v="7"/>
  </r>
  <r>
    <x v="6"/>
    <x v="0"/>
    <s v="1405B"/>
    <n v="4"/>
    <x v="5"/>
    <x v="1"/>
    <n v="77.78"/>
    <n v="7.7780000000000005"/>
    <n v="85.558000000000007"/>
    <n v="0.28999999999999998"/>
    <n v="22.5562"/>
    <s v="B"/>
    <n v="9"/>
    <n v="9"/>
    <n v="9"/>
    <n v="11.5"/>
  </r>
  <r>
    <x v="6"/>
    <x v="0"/>
    <s v="14070"/>
    <n v="4"/>
    <x v="5"/>
    <x v="1"/>
    <n v="72.23"/>
    <n v="7.2230000000000008"/>
    <n v="79.453000000000003"/>
    <n v="0.17"/>
    <n v="12.279100000000001"/>
    <s v="N"/>
    <n v="9"/>
    <n v="4"/>
    <n v="4"/>
    <n v="8"/>
  </r>
  <r>
    <x v="6"/>
    <x v="0"/>
    <s v="140810"/>
    <n v="6"/>
    <x v="3"/>
    <x v="1"/>
    <n v="91.69"/>
    <n v="9.1690000000000005"/>
    <n v="100.85899999999999"/>
    <n v="0.12"/>
    <n v="11.002799999999999"/>
    <s v="Q"/>
    <n v="7"/>
    <n v="3"/>
    <n v="3"/>
    <n v="7"/>
  </r>
  <r>
    <x v="6"/>
    <x v="1"/>
    <s v="14163B"/>
    <n v="6"/>
    <x v="3"/>
    <x v="1"/>
    <n v="51.88"/>
    <n v="5.1880000000000006"/>
    <n v="57.068000000000005"/>
    <n v="0.37"/>
    <n v="19.195600000000002"/>
    <s v="E"/>
    <n v="2"/>
    <n v="12"/>
    <n v="12"/>
    <n v="13"/>
  </r>
  <r>
    <x v="6"/>
    <x v="1"/>
    <s v="142530"/>
    <n v="6"/>
    <x v="3"/>
    <x v="1"/>
    <n v="65.319999999999993"/>
    <n v="6.532"/>
    <n v="71.85199999999999"/>
    <n v="0.13"/>
    <n v="8.4916"/>
    <s v="O"/>
    <n v="8"/>
    <n v="2"/>
    <n v="2"/>
    <n v="6"/>
  </r>
  <r>
    <x v="6"/>
    <x v="1"/>
    <s v="1445A"/>
    <n v="6"/>
    <x v="3"/>
    <x v="1"/>
    <n v="23.22"/>
    <n v="2.3220000000000001"/>
    <n v="25.541999999999998"/>
    <n v="0.25"/>
    <n v="5.8049999999999997"/>
    <s v="M"/>
    <n v="3"/>
    <n v="4"/>
    <n v="4"/>
    <n v="8"/>
  </r>
  <r>
    <x v="6"/>
    <x v="1"/>
    <s v="14502A"/>
    <n v="6"/>
    <x v="3"/>
    <x v="1"/>
    <n v="56.49"/>
    <n v="5.6490000000000009"/>
    <n v="62.139000000000003"/>
    <n v="0.14000000000000001"/>
    <n v="7.9086000000000007"/>
    <s v="D"/>
    <n v="10"/>
    <n v="15"/>
    <n v="15"/>
    <n v="14.5"/>
  </r>
  <r>
    <x v="6"/>
    <x v="1"/>
    <s v="145681"/>
    <n v="12"/>
    <x v="4"/>
    <x v="1"/>
    <n v="94.14"/>
    <n v="9.4139999999999997"/>
    <n v="103.554"/>
    <n v="0.28999999999999998"/>
    <n v="27.300599999999999"/>
    <s v="I"/>
    <n v="7"/>
    <n v="1"/>
    <n v="1"/>
    <n v="3"/>
  </r>
  <r>
    <x v="6"/>
    <x v="1"/>
    <s v="146580"/>
    <n v="12"/>
    <x v="4"/>
    <x v="1"/>
    <n v="56.3"/>
    <n v="5.63"/>
    <n v="61.93"/>
    <n v="0.2"/>
    <n v="11.26"/>
    <s v="E"/>
    <n v="9"/>
    <n v="17"/>
    <n v="17"/>
    <n v="15.5"/>
  </r>
  <r>
    <x v="6"/>
    <x v="1"/>
    <s v="14681E"/>
    <n v="12"/>
    <x v="4"/>
    <x v="1"/>
    <n v="19.45"/>
    <n v="1.9450000000000001"/>
    <n v="21.395"/>
    <n v="0.24"/>
    <n v="4.6679999999999993"/>
    <s v="P"/>
    <n v="3"/>
    <n v="3"/>
    <n v="3"/>
    <n v="7"/>
  </r>
  <r>
    <x v="6"/>
    <x v="1"/>
    <s v="148210"/>
    <n v="6"/>
    <x v="3"/>
    <x v="1"/>
    <n v="79.97"/>
    <n v="7.9969999999999999"/>
    <n v="87.966999999999999"/>
    <n v="0.28000000000000003"/>
    <n v="22.3916"/>
    <s v="G"/>
    <n v="8"/>
    <n v="2"/>
    <n v="2"/>
    <n v="6"/>
  </r>
  <r>
    <x v="6"/>
    <x v="1"/>
    <s v="14868B"/>
    <n v="12"/>
    <x v="4"/>
    <x v="1"/>
    <n v="22.37"/>
    <n v="2.2370000000000001"/>
    <n v="24.606999999999999"/>
    <n v="0.03"/>
    <n v="0.67110000000000003"/>
    <s v="H"/>
    <n v="2"/>
    <n v="11"/>
    <n v="11"/>
    <n v="12.5"/>
  </r>
  <r>
    <x v="6"/>
    <x v="1"/>
    <s v="15055E"/>
    <n v="6"/>
    <x v="3"/>
    <x v="1"/>
    <n v="90.23"/>
    <n v="9.0230000000000015"/>
    <n v="99.253"/>
    <n v="0.17"/>
    <n v="15.339100000000002"/>
    <s v="L"/>
    <n v="1"/>
    <n v="5"/>
    <n v="5"/>
    <n v="9"/>
  </r>
  <r>
    <x v="6"/>
    <x v="1"/>
    <s v="151911"/>
    <n v="4"/>
    <x v="5"/>
    <x v="1"/>
    <n v="32.97"/>
    <n v="3.2970000000000002"/>
    <n v="36.266999999999996"/>
    <n v="0.08"/>
    <n v="2.6375999999999999"/>
    <s v="B"/>
    <n v="1"/>
    <n v="18"/>
    <n v="18"/>
    <n v="16"/>
  </r>
  <r>
    <x v="6"/>
    <x v="1"/>
    <s v="15250E"/>
    <n v="6"/>
    <x v="3"/>
    <x v="1"/>
    <n v="90.77"/>
    <n v="9.077"/>
    <n v="99.846999999999994"/>
    <n v="0.09"/>
    <n v="8.1692999999999998"/>
    <s v="M"/>
    <n v="10"/>
    <n v="4"/>
    <n v="4"/>
    <n v="8"/>
  </r>
  <r>
    <x v="6"/>
    <x v="1"/>
    <s v="15335A"/>
    <n v="6"/>
    <x v="3"/>
    <x v="1"/>
    <n v="96.48"/>
    <n v="9.6480000000000015"/>
    <n v="106.128"/>
    <n v="0.24"/>
    <n v="23.155200000000001"/>
    <s v="O"/>
    <n v="10"/>
    <n v="2"/>
    <n v="2"/>
    <n v="6"/>
  </r>
  <r>
    <x v="6"/>
    <x v="1"/>
    <s v="15365A"/>
    <n v="6"/>
    <x v="3"/>
    <x v="1"/>
    <n v="38.229999999999997"/>
    <n v="3.823"/>
    <n v="42.052999999999997"/>
    <n v="0.01"/>
    <n v="0.38229999999999997"/>
    <s v="E"/>
    <n v="1"/>
    <n v="8"/>
    <n v="8"/>
    <n v="11"/>
  </r>
  <r>
    <x v="6"/>
    <x v="1"/>
    <s v="15416A"/>
    <n v="12"/>
    <x v="4"/>
    <x v="1"/>
    <n v="59.61"/>
    <n v="5.9610000000000003"/>
    <n v="65.570999999999998"/>
    <n v="0.12"/>
    <n v="7.1532"/>
    <s v="G"/>
    <n v="10"/>
    <n v="14"/>
    <n v="14"/>
    <n v="14"/>
  </r>
  <r>
    <x v="6"/>
    <x v="2"/>
    <s v="15417A"/>
    <n v="12"/>
    <x v="4"/>
    <x v="1"/>
    <n v="86.77"/>
    <n v="8.6769999999999996"/>
    <n v="95.447000000000003"/>
    <n v="7.0000000000000007E-2"/>
    <n v="6.0739000000000001"/>
    <s v="A"/>
    <n v="7"/>
    <n v="16"/>
    <n v="16"/>
    <n v="15"/>
  </r>
  <r>
    <x v="6"/>
    <x v="2"/>
    <s v="15471E"/>
    <n v="4"/>
    <x v="5"/>
    <x v="1"/>
    <n v="91.01"/>
    <n v="9.1010000000000009"/>
    <n v="100.111"/>
    <n v="0.02"/>
    <n v="1.8202"/>
    <s v="F"/>
    <n v="6"/>
    <n v="17"/>
    <n v="17"/>
    <n v="15.5"/>
  </r>
  <r>
    <x v="6"/>
    <x v="2"/>
    <s v="15745D"/>
    <n v="12"/>
    <x v="4"/>
    <x v="1"/>
    <n v="4.09"/>
    <n v="0.40900000000000003"/>
    <n v="4.4989999999999997"/>
    <n v="0.06"/>
    <n v="0.24539999999999998"/>
    <s v="E"/>
    <n v="6"/>
    <n v="15"/>
    <n v="15"/>
    <n v="14.5"/>
  </r>
  <r>
    <x v="6"/>
    <x v="2"/>
    <s v="15907E"/>
    <n v="12"/>
    <x v="4"/>
    <x v="1"/>
    <n v="97.98"/>
    <n v="9.7980000000000018"/>
    <n v="107.77800000000001"/>
    <n v="0.18"/>
    <n v="17.636399999999998"/>
    <s v="O"/>
    <n v="9"/>
    <n v="1"/>
    <n v="1"/>
    <n v="3"/>
  </r>
  <r>
    <x v="6"/>
    <x v="2"/>
    <s v="15946B"/>
    <n v="12"/>
    <x v="4"/>
    <x v="1"/>
    <n v="20.75"/>
    <n v="2.0750000000000002"/>
    <n v="22.824999999999999"/>
    <n v="0.25"/>
    <n v="5.1875"/>
    <s v="B"/>
    <n v="2"/>
    <n v="8"/>
    <n v="8"/>
    <n v="11"/>
  </r>
  <r>
    <x v="6"/>
    <x v="2"/>
    <s v="1615B"/>
    <n v="4"/>
    <x v="5"/>
    <x v="1"/>
    <n v="63.1"/>
    <n v="6.3100000000000005"/>
    <n v="69.41"/>
    <n v="0.24"/>
    <n v="15.144"/>
    <s v="G"/>
    <n v="3"/>
    <n v="15"/>
    <n v="15"/>
    <n v="14.5"/>
  </r>
  <r>
    <x v="6"/>
    <x v="2"/>
    <s v="16179E"/>
    <n v="4"/>
    <x v="5"/>
    <x v="1"/>
    <n v="39.729999999999997"/>
    <n v="3.9729999999999999"/>
    <n v="43.702999999999996"/>
    <n v="0.16"/>
    <n v="6.3567999999999998"/>
    <s v="L"/>
    <n v="1"/>
    <n v="5"/>
    <n v="5"/>
    <n v="9"/>
  </r>
  <r>
    <x v="6"/>
    <x v="2"/>
    <s v="16200D"/>
    <n v="6"/>
    <x v="3"/>
    <x v="1"/>
    <n v="30.53"/>
    <n v="3.0530000000000004"/>
    <n v="33.582999999999998"/>
    <n v="0.34"/>
    <n v="10.3802"/>
    <s v="F"/>
    <n v="5"/>
    <n v="3"/>
    <n v="3"/>
    <n v="7"/>
  </r>
  <r>
    <x v="6"/>
    <x v="2"/>
    <s v="16277A"/>
    <n v="4"/>
    <x v="5"/>
    <x v="1"/>
    <n v="67.39"/>
    <n v="6.7390000000000008"/>
    <n v="74.129000000000005"/>
    <n v="0.18"/>
    <n v="12.1302"/>
    <s v="Q"/>
    <n v="10"/>
    <n v="2"/>
    <n v="2"/>
    <n v="6"/>
  </r>
  <r>
    <x v="6"/>
    <x v="2"/>
    <s v="166001"/>
    <n v="12"/>
    <x v="4"/>
    <x v="1"/>
    <n v="56.11"/>
    <n v="5.6110000000000007"/>
    <n v="61.721000000000004"/>
    <n v="0.15"/>
    <n v="8.4164999999999992"/>
    <s v="E"/>
    <n v="8"/>
    <n v="6"/>
    <n v="6"/>
    <n v="10"/>
  </r>
  <r>
    <x v="6"/>
    <x v="2"/>
    <s v="16619D"/>
    <n v="12"/>
    <x v="4"/>
    <x v="1"/>
    <n v="80.89"/>
    <n v="8.0890000000000004"/>
    <n v="88.978999999999999"/>
    <n v="0.27"/>
    <n v="21.840300000000003"/>
    <s v="F"/>
    <n v="7"/>
    <n v="5"/>
    <n v="5"/>
    <n v="9"/>
  </r>
  <r>
    <x v="6"/>
    <x v="2"/>
    <s v="166200"/>
    <n v="12"/>
    <x v="4"/>
    <x v="1"/>
    <n v="78.86"/>
    <n v="7.8860000000000001"/>
    <n v="86.745999999999995"/>
    <n v="0.25"/>
    <n v="19.715"/>
    <s v="O"/>
    <n v="3"/>
    <n v="3"/>
    <n v="3"/>
    <n v="7"/>
  </r>
  <r>
    <x v="6"/>
    <x v="2"/>
    <s v="16835D"/>
    <n v="6"/>
    <x v="3"/>
    <x v="1"/>
    <n v="23.75"/>
    <n v="2.375"/>
    <n v="26.125"/>
    <n v="0.35"/>
    <n v="8.3125"/>
    <s v="H"/>
    <n v="2"/>
    <n v="11"/>
    <n v="11"/>
    <n v="12.5"/>
  </r>
  <r>
    <x v="6"/>
    <x v="2"/>
    <s v="16912E"/>
    <n v="12"/>
    <x v="4"/>
    <x v="1"/>
    <n v="75.33"/>
    <n v="7.5330000000000004"/>
    <n v="82.863"/>
    <n v="0.28999999999999998"/>
    <n v="21.845699999999997"/>
    <s v="G"/>
    <n v="1"/>
    <n v="3"/>
    <n v="3"/>
    <n v="7"/>
  </r>
  <r>
    <x v="6"/>
    <x v="3"/>
    <s v="16957B"/>
    <n v="6"/>
    <x v="3"/>
    <x v="1"/>
    <n v="66.290000000000006"/>
    <n v="6.6290000000000013"/>
    <n v="72.919000000000011"/>
    <n v="0.18"/>
    <n v="11.9322"/>
    <s v="L"/>
    <n v="7"/>
    <n v="2"/>
    <n v="2"/>
    <n v="6"/>
  </r>
  <r>
    <x v="6"/>
    <x v="3"/>
    <s v="17023A"/>
    <n v="6"/>
    <x v="3"/>
    <x v="1"/>
    <n v="8"/>
    <n v="0.8"/>
    <n v="8.8000000000000007"/>
    <n v="0.23"/>
    <n v="1.84"/>
    <s v="A"/>
    <n v="6"/>
    <n v="14"/>
    <n v="14"/>
    <n v="14"/>
  </r>
  <r>
    <x v="6"/>
    <x v="3"/>
    <s v="170310"/>
    <n v="6"/>
    <x v="3"/>
    <x v="1"/>
    <n v="21.6"/>
    <n v="2.16"/>
    <n v="23.76"/>
    <n v="0.16"/>
    <n v="3.4560000000000004"/>
    <s v="E"/>
    <n v="3"/>
    <n v="9"/>
    <n v="9"/>
    <n v="11.5"/>
  </r>
  <r>
    <x v="6"/>
    <x v="3"/>
    <s v="170730"/>
    <n v="6"/>
    <x v="3"/>
    <x v="1"/>
    <n v="36.18"/>
    <n v="3.6180000000000003"/>
    <n v="39.798000000000002"/>
    <n v="7.0000000000000007E-2"/>
    <n v="2.5326000000000004"/>
    <s v="C"/>
    <n v="1"/>
    <n v="18"/>
    <n v="18"/>
    <n v="16"/>
  </r>
  <r>
    <x v="6"/>
    <x v="3"/>
    <s v="17131E"/>
    <n v="12"/>
    <x v="4"/>
    <x v="1"/>
    <n v="83.78"/>
    <n v="8.3780000000000001"/>
    <n v="92.158000000000001"/>
    <n v="0.16"/>
    <n v="13.4048"/>
    <s v="M"/>
    <n v="4"/>
    <n v="4"/>
    <n v="4"/>
    <n v="8"/>
  </r>
  <r>
    <x v="6"/>
    <x v="3"/>
    <s v="172351"/>
    <n v="4"/>
    <x v="5"/>
    <x v="1"/>
    <n v="41.67"/>
    <n v="4.1670000000000007"/>
    <n v="45.837000000000003"/>
    <n v="0.27"/>
    <n v="11.250900000000001"/>
    <s v="D"/>
    <n v="6"/>
    <n v="2"/>
    <n v="2"/>
    <n v="6"/>
  </r>
  <r>
    <x v="6"/>
    <x v="3"/>
    <s v="173101"/>
    <n v="12"/>
    <x v="4"/>
    <x v="1"/>
    <n v="31.69"/>
    <n v="3.1690000000000005"/>
    <n v="34.859000000000002"/>
    <n v="0.09"/>
    <n v="2.8521000000000001"/>
    <s v="E"/>
    <n v="10"/>
    <n v="15"/>
    <n v="15"/>
    <n v="14.5"/>
  </r>
  <r>
    <x v="6"/>
    <x v="3"/>
    <s v="17311B"/>
    <n v="12"/>
    <x v="4"/>
    <x v="1"/>
    <n v="13.14"/>
    <n v="1.3140000000000001"/>
    <n v="14.454000000000001"/>
    <n v="0.26"/>
    <n v="3.4164000000000003"/>
    <s v="H"/>
    <n v="3"/>
    <n v="11"/>
    <n v="11"/>
    <n v="12.5"/>
  </r>
  <r>
    <x v="6"/>
    <x v="3"/>
    <s v="17394D"/>
    <n v="4"/>
    <x v="5"/>
    <x v="1"/>
    <n v="61.95"/>
    <n v="6.1950000000000003"/>
    <n v="68.14500000000001"/>
    <n v="7.0000000000000007E-2"/>
    <n v="4.3365000000000009"/>
    <s v="D"/>
    <n v="3"/>
    <n v="9"/>
    <n v="9"/>
    <n v="11.5"/>
  </r>
  <r>
    <x v="6"/>
    <x v="3"/>
    <s v="17539A"/>
    <n v="4"/>
    <x v="5"/>
    <x v="1"/>
    <n v="4.4400000000000004"/>
    <n v="0.44400000000000006"/>
    <n v="4.8840000000000003"/>
    <n v="0.17"/>
    <n v="0.75480000000000014"/>
    <s v="A"/>
    <n v="1"/>
    <n v="2"/>
    <n v="2"/>
    <n v="6"/>
  </r>
  <r>
    <x v="6"/>
    <x v="3"/>
    <s v="175460"/>
    <n v="4"/>
    <x v="5"/>
    <x v="1"/>
    <n v="42.74"/>
    <n v="4.274"/>
    <n v="47.014000000000003"/>
    <n v="0.03"/>
    <n v="1.2822"/>
    <s v="P"/>
    <n v="4"/>
    <n v="2"/>
    <n v="2"/>
    <n v="6"/>
  </r>
  <r>
    <x v="6"/>
    <x v="3"/>
    <s v="175780"/>
    <n v="4"/>
    <x v="5"/>
    <x v="1"/>
    <n v="97.55"/>
    <n v="9.7550000000000008"/>
    <n v="107.30499999999999"/>
    <n v="0.06"/>
    <n v="5.8529999999999998"/>
    <s v="O"/>
    <n v="7"/>
    <n v="3"/>
    <n v="3"/>
    <n v="7"/>
  </r>
  <r>
    <x v="6"/>
    <x v="3"/>
    <s v="178561"/>
    <n v="6"/>
    <x v="3"/>
    <x v="1"/>
    <n v="54.52"/>
    <n v="5.4520000000000008"/>
    <n v="59.972000000000001"/>
    <n v="0.04"/>
    <n v="2.1808000000000001"/>
    <s v="L"/>
    <n v="2"/>
    <n v="2"/>
    <n v="2"/>
    <n v="6"/>
  </r>
  <r>
    <x v="6"/>
    <x v="3"/>
    <s v="17871B"/>
    <n v="6"/>
    <x v="3"/>
    <x v="1"/>
    <n v="76.78"/>
    <n v="7.6780000000000008"/>
    <n v="84.457999999999998"/>
    <n v="0.02"/>
    <n v="1.5356000000000001"/>
    <s v="B"/>
    <n v="6"/>
    <n v="9"/>
    <n v="9"/>
    <n v="11.5"/>
  </r>
  <r>
    <x v="6"/>
    <x v="3"/>
    <s v="180221"/>
    <n v="12"/>
    <x v="4"/>
    <x v="1"/>
    <n v="64.599999999999994"/>
    <n v="6.46"/>
    <n v="71.059999999999988"/>
    <n v="0.12"/>
    <n v="7.7519999999999989"/>
    <s v="O"/>
    <n v="8"/>
    <n v="2"/>
    <n v="2"/>
    <n v="6"/>
  </r>
  <r>
    <x v="6"/>
    <x v="4"/>
    <s v="180560"/>
    <n v="6"/>
    <x v="3"/>
    <x v="1"/>
    <n v="93.46"/>
    <n v="9.3460000000000001"/>
    <n v="102.806"/>
    <n v="0.06"/>
    <n v="5.6075999999999997"/>
    <s v="H"/>
    <n v="5"/>
    <n v="6"/>
    <n v="6"/>
    <n v="10"/>
  </r>
  <r>
    <x v="6"/>
    <x v="4"/>
    <s v="18116E"/>
    <n v="6"/>
    <x v="3"/>
    <x v="1"/>
    <n v="59.36"/>
    <n v="5.9359999999999999"/>
    <n v="65.295999999999992"/>
    <n v="0.38"/>
    <n v="22.556799999999999"/>
    <s v="A"/>
    <n v="2"/>
    <n v="2"/>
    <n v="2"/>
    <n v="6"/>
  </r>
  <r>
    <x v="6"/>
    <x v="4"/>
    <s v="18242D"/>
    <n v="6"/>
    <x v="3"/>
    <x v="1"/>
    <n v="66.45"/>
    <n v="6.6450000000000005"/>
    <n v="73.094999999999999"/>
    <n v="0.04"/>
    <n v="2.6580000000000004"/>
    <s v="C"/>
    <n v="7"/>
    <n v="3"/>
    <n v="3"/>
    <n v="7"/>
  </r>
  <r>
    <x v="6"/>
    <x v="4"/>
    <s v="18251A"/>
    <n v="4"/>
    <x v="5"/>
    <x v="1"/>
    <n v="92.06"/>
    <n v="9.2060000000000013"/>
    <n v="101.26600000000001"/>
    <n v="0.09"/>
    <n v="8.2853999999999992"/>
    <s v="C"/>
    <n v="10"/>
    <n v="18"/>
    <n v="18"/>
    <n v="16"/>
  </r>
  <r>
    <x v="6"/>
    <x v="4"/>
    <s v="182761"/>
    <n v="12"/>
    <x v="4"/>
    <x v="1"/>
    <n v="17.43"/>
    <n v="1.7430000000000001"/>
    <n v="19.172999999999998"/>
    <n v="0.19"/>
    <n v="3.3117000000000001"/>
    <s v="F"/>
    <n v="5"/>
    <n v="3"/>
    <n v="3"/>
    <n v="7"/>
  </r>
  <r>
    <x v="6"/>
    <x v="4"/>
    <s v="183140"/>
    <n v="4"/>
    <x v="5"/>
    <x v="1"/>
    <n v="91.32"/>
    <n v="9.1319999999999997"/>
    <n v="100.452"/>
    <n v="0.1"/>
    <n v="9.1319999999999997"/>
    <s v="L"/>
    <n v="4"/>
    <n v="1"/>
    <n v="1"/>
    <n v="3"/>
  </r>
  <r>
    <x v="6"/>
    <x v="4"/>
    <s v="183911"/>
    <n v="4"/>
    <x v="5"/>
    <x v="1"/>
    <n v="70.61"/>
    <n v="7.0609999999999999"/>
    <n v="77.670999999999992"/>
    <n v="0.27"/>
    <n v="19.064700000000002"/>
    <s v="F"/>
    <n v="6"/>
    <n v="17"/>
    <n v="17"/>
    <n v="15.5"/>
  </r>
  <r>
    <x v="6"/>
    <x v="4"/>
    <s v="18483B"/>
    <n v="4"/>
    <x v="5"/>
    <x v="1"/>
    <n v="46.63"/>
    <n v="4.6630000000000003"/>
    <n v="51.293000000000006"/>
    <n v="0.23"/>
    <n v="10.724900000000002"/>
    <s v="I"/>
    <n v="6"/>
    <n v="6"/>
    <n v="6"/>
    <n v="10"/>
  </r>
  <r>
    <x v="6"/>
    <x v="4"/>
    <s v="18485E"/>
    <n v="4"/>
    <x v="5"/>
    <x v="1"/>
    <n v="14.48"/>
    <n v="1.4480000000000002"/>
    <n v="15.928000000000001"/>
    <n v="0.2"/>
    <n v="2.8960000000000004"/>
    <s v="H"/>
    <n v="8"/>
    <n v="6"/>
    <n v="6"/>
    <n v="10"/>
  </r>
  <r>
    <x v="6"/>
    <x v="4"/>
    <s v="18496E"/>
    <n v="4"/>
    <x v="5"/>
    <x v="1"/>
    <n v="85.11"/>
    <n v="8.511000000000001"/>
    <n v="93.620999999999995"/>
    <n v="0.36"/>
    <n v="30.639599999999998"/>
    <s v="D"/>
    <n v="1"/>
    <n v="6"/>
    <n v="6"/>
    <n v="10"/>
  </r>
  <r>
    <x v="6"/>
    <x v="4"/>
    <s v="185750"/>
    <n v="12"/>
    <x v="4"/>
    <x v="1"/>
    <n v="66.62"/>
    <n v="6.6620000000000008"/>
    <n v="73.282000000000011"/>
    <n v="0.05"/>
    <n v="3.3310000000000004"/>
    <s v="N"/>
    <n v="10"/>
    <n v="5"/>
    <n v="5"/>
    <n v="9"/>
  </r>
  <r>
    <x v="6"/>
    <x v="4"/>
    <s v="186460"/>
    <n v="6"/>
    <x v="3"/>
    <x v="1"/>
    <n v="4.84"/>
    <n v="0.48399999999999999"/>
    <n v="5.3239999999999998"/>
    <n v="0.27"/>
    <n v="1.3068"/>
    <s v="C"/>
    <n v="5"/>
    <n v="11"/>
    <n v="11"/>
    <n v="12.5"/>
  </r>
  <r>
    <x v="6"/>
    <x v="4"/>
    <s v="18801A"/>
    <n v="6"/>
    <x v="3"/>
    <x v="1"/>
    <n v="46.13"/>
    <n v="4.6130000000000004"/>
    <n v="50.743000000000002"/>
    <n v="0.33"/>
    <n v="15.222900000000001"/>
    <s v="A"/>
    <n v="9"/>
    <n v="20"/>
    <n v="20"/>
    <n v="17"/>
  </r>
  <r>
    <x v="6"/>
    <x v="4"/>
    <s v="188321"/>
    <n v="4"/>
    <x v="5"/>
    <x v="1"/>
    <n v="32.53"/>
    <n v="3.2530000000000001"/>
    <n v="35.783000000000001"/>
    <n v="0.34"/>
    <n v="11.060200000000002"/>
    <s v="P"/>
    <n v="2"/>
    <n v="3"/>
    <n v="3"/>
    <n v="7"/>
  </r>
  <r>
    <x v="6"/>
    <x v="4"/>
    <s v="19173E"/>
    <n v="4"/>
    <x v="5"/>
    <x v="1"/>
    <n v="30.42"/>
    <n v="3.0420000000000003"/>
    <n v="33.462000000000003"/>
    <n v="0.33"/>
    <n v="10.038600000000001"/>
    <s v="C"/>
    <n v="2"/>
    <n v="12"/>
    <n v="12"/>
    <n v="13"/>
  </r>
  <r>
    <x v="6"/>
    <x v="4"/>
    <s v="19241B"/>
    <n v="4"/>
    <x v="5"/>
    <x v="1"/>
    <n v="58.21"/>
    <n v="5.8210000000000006"/>
    <n v="64.031000000000006"/>
    <n v="0.26"/>
    <n v="15.134600000000001"/>
    <s v="H"/>
    <n v="9"/>
    <n v="8"/>
    <n v="8"/>
    <n v="11"/>
  </r>
  <r>
    <x v="6"/>
    <x v="4"/>
    <s v="192510"/>
    <n v="12"/>
    <x v="4"/>
    <x v="1"/>
    <n v="15.83"/>
    <n v="1.5830000000000002"/>
    <n v="17.413"/>
    <n v="0.25"/>
    <n v="3.9575"/>
    <s v="P"/>
    <n v="2"/>
    <n v="3"/>
    <n v="3"/>
    <n v="7"/>
  </r>
  <r>
    <x v="6"/>
    <x v="4"/>
    <s v="19269A"/>
    <n v="6"/>
    <x v="3"/>
    <x v="1"/>
    <n v="53.19"/>
    <n v="5.319"/>
    <n v="58.509"/>
    <n v="0.08"/>
    <n v="4.2552000000000003"/>
    <s v="E"/>
    <n v="3"/>
    <n v="9"/>
    <n v="9"/>
    <n v="11.5"/>
  </r>
  <r>
    <x v="6"/>
    <x v="4"/>
    <s v="19321"/>
    <n v="4"/>
    <x v="5"/>
    <x v="1"/>
    <n v="79.97"/>
    <n v="7.9969999999999999"/>
    <n v="87.966999999999999"/>
    <n v="0.37"/>
    <n v="29.588899999999999"/>
    <s v="F"/>
    <n v="4"/>
    <n v="8"/>
    <n v="8"/>
    <n v="11"/>
  </r>
  <r>
    <x v="6"/>
    <x v="4"/>
    <s v="193711"/>
    <n v="6"/>
    <x v="3"/>
    <x v="1"/>
    <n v="62.45"/>
    <n v="6.245000000000001"/>
    <n v="68.695000000000007"/>
    <n v="0.2"/>
    <n v="12.490000000000002"/>
    <s v="O"/>
    <n v="3"/>
    <n v="3"/>
    <n v="3"/>
    <n v="7"/>
  </r>
  <r>
    <x v="6"/>
    <x v="4"/>
    <s v="1953D"/>
    <n v="4"/>
    <x v="5"/>
    <x v="1"/>
    <n v="58.78"/>
    <n v="5.8780000000000001"/>
    <n v="64.658000000000001"/>
    <n v="0.22"/>
    <n v="12.9316"/>
    <s v="A"/>
    <n v="3"/>
    <n v="12"/>
    <n v="12"/>
    <n v="13"/>
  </r>
  <r>
    <x v="6"/>
    <x v="5"/>
    <s v="19562D"/>
    <n v="4"/>
    <x v="5"/>
    <x v="1"/>
    <n v="6.49"/>
    <n v="0.64900000000000002"/>
    <n v="7.1390000000000002"/>
    <n v="0.2"/>
    <n v="1.298"/>
    <s v="P"/>
    <n v="4"/>
    <n v="2"/>
    <n v="2"/>
    <n v="6"/>
  </r>
  <r>
    <x v="6"/>
    <x v="5"/>
    <s v="19581B"/>
    <n v="6"/>
    <x v="3"/>
    <x v="1"/>
    <n v="58.55"/>
    <n v="5.8550000000000004"/>
    <n v="64.405000000000001"/>
    <n v="0.32"/>
    <n v="18.736000000000001"/>
    <s v="P"/>
    <n v="7"/>
    <n v="1"/>
    <n v="1"/>
    <n v="3"/>
  </r>
  <r>
    <x v="6"/>
    <x v="5"/>
    <s v="195891"/>
    <n v="4"/>
    <x v="5"/>
    <x v="1"/>
    <n v="56.1"/>
    <n v="5.61"/>
    <n v="61.71"/>
    <n v="0.14000000000000001"/>
    <n v="7.854000000000001"/>
    <s v="A"/>
    <n v="3"/>
    <n v="12"/>
    <n v="12"/>
    <n v="13"/>
  </r>
  <r>
    <x v="6"/>
    <x v="5"/>
    <s v="198081"/>
    <n v="6"/>
    <x v="3"/>
    <x v="1"/>
    <n v="26.85"/>
    <n v="2.6850000000000005"/>
    <n v="29.535000000000004"/>
    <n v="0.33"/>
    <n v="8.8605"/>
    <s v="F"/>
    <n v="5"/>
    <n v="3"/>
    <n v="3"/>
    <n v="7"/>
  </r>
  <r>
    <x v="6"/>
    <x v="5"/>
    <s v="1985B"/>
    <n v="12"/>
    <x v="4"/>
    <x v="1"/>
    <n v="16.739999999999998"/>
    <n v="1.6739999999999999"/>
    <n v="18.413999999999998"/>
    <n v="0.31"/>
    <n v="5.1893999999999991"/>
    <s v="D"/>
    <n v="6"/>
    <n v="2"/>
    <n v="2"/>
    <n v="6"/>
  </r>
  <r>
    <x v="6"/>
    <x v="5"/>
    <s v="198701"/>
    <n v="6"/>
    <x v="3"/>
    <x v="1"/>
    <n v="3.91"/>
    <n v="0.39100000000000001"/>
    <n v="4.3010000000000002"/>
    <n v="0.34"/>
    <n v="1.3294000000000001"/>
    <s v="H"/>
    <n v="8"/>
    <n v="6"/>
    <n v="6"/>
    <n v="10"/>
  </r>
  <r>
    <x v="6"/>
    <x v="5"/>
    <s v="199641"/>
    <n v="12"/>
    <x v="4"/>
    <x v="1"/>
    <n v="30.55"/>
    <n v="3.0550000000000002"/>
    <n v="33.605000000000004"/>
    <n v="0.2"/>
    <n v="6.11"/>
    <s v="H"/>
    <n v="3"/>
    <n v="11"/>
    <n v="11"/>
    <n v="12.5"/>
  </r>
  <r>
    <x v="6"/>
    <x v="5"/>
    <s v="20067E"/>
    <n v="12"/>
    <x v="4"/>
    <x v="1"/>
    <n v="79.89"/>
    <n v="7.9890000000000008"/>
    <n v="87.879000000000005"/>
    <n v="0.05"/>
    <n v="3.9945000000000004"/>
    <s v="O"/>
    <n v="2"/>
    <n v="3"/>
    <n v="3"/>
    <n v="7"/>
  </r>
  <r>
    <x v="6"/>
    <x v="5"/>
    <s v="2017D"/>
    <n v="12"/>
    <x v="4"/>
    <x v="1"/>
    <n v="96.95"/>
    <n v="9.6950000000000003"/>
    <n v="106.64500000000001"/>
    <n v="0.08"/>
    <n v="7.7560000000000002"/>
    <s v="C"/>
    <n v="7"/>
    <n v="3"/>
    <n v="3"/>
    <n v="7"/>
  </r>
  <r>
    <x v="6"/>
    <x v="5"/>
    <s v="20273D"/>
    <n v="12"/>
    <x v="4"/>
    <x v="1"/>
    <n v="6.31"/>
    <n v="0.63100000000000001"/>
    <n v="6.9409999999999998"/>
    <n v="0.22"/>
    <n v="1.3881999999999999"/>
    <s v="I"/>
    <n v="4"/>
    <n v="5"/>
    <n v="5"/>
    <n v="9"/>
  </r>
  <r>
    <x v="6"/>
    <x v="5"/>
    <s v="20291E"/>
    <n v="12"/>
    <x v="4"/>
    <x v="1"/>
    <n v="77.22"/>
    <n v="7.7220000000000004"/>
    <n v="84.941999999999993"/>
    <n v="0.03"/>
    <n v="2.3165999999999998"/>
    <s v="Q"/>
    <n v="8"/>
    <n v="3"/>
    <n v="3"/>
    <n v="7"/>
  </r>
  <r>
    <x v="6"/>
    <x v="5"/>
    <s v="20387D"/>
    <n v="12"/>
    <x v="4"/>
    <x v="1"/>
    <n v="82.66"/>
    <n v="8.266"/>
    <n v="90.926000000000002"/>
    <n v="0.22"/>
    <n v="18.185199999999998"/>
    <s v="M"/>
    <n v="1"/>
    <n v="5"/>
    <n v="5"/>
    <n v="9"/>
  </r>
  <r>
    <x v="6"/>
    <x v="5"/>
    <s v="20406B"/>
    <n v="12"/>
    <x v="4"/>
    <x v="1"/>
    <n v="81.010000000000005"/>
    <n v="8.1010000000000009"/>
    <n v="89.111000000000004"/>
    <n v="0.09"/>
    <n v="7.2909000000000006"/>
    <s v="I"/>
    <n v="1"/>
    <n v="3"/>
    <n v="3"/>
    <n v="7"/>
  </r>
  <r>
    <x v="6"/>
    <x v="5"/>
    <s v="20597D"/>
    <n v="12"/>
    <x v="4"/>
    <x v="1"/>
    <n v="61.84"/>
    <n v="6.1840000000000011"/>
    <n v="68.024000000000001"/>
    <n v="0.18"/>
    <n v="11.1312"/>
    <s v="L"/>
    <n v="4"/>
    <n v="1"/>
    <n v="1"/>
    <n v="3"/>
  </r>
  <r>
    <x v="6"/>
    <x v="5"/>
    <s v="20631A"/>
    <n v="12"/>
    <x v="4"/>
    <x v="1"/>
    <n v="22.9"/>
    <n v="2.29"/>
    <n v="25.189999999999998"/>
    <n v="0.1"/>
    <n v="2.29"/>
    <s v="P"/>
    <n v="4"/>
    <n v="2"/>
    <n v="2"/>
    <n v="6"/>
  </r>
  <r>
    <x v="6"/>
    <x v="5"/>
    <s v="20740"/>
    <n v="12"/>
    <x v="4"/>
    <x v="1"/>
    <n v="20.52"/>
    <n v="2.052"/>
    <n v="22.571999999999999"/>
    <n v="0.1"/>
    <n v="2.052"/>
    <s v="H"/>
    <n v="7"/>
    <n v="15"/>
    <n v="15"/>
    <n v="14.5"/>
  </r>
  <r>
    <x v="6"/>
    <x v="5"/>
    <s v="208390"/>
    <n v="12"/>
    <x v="4"/>
    <x v="1"/>
    <n v="97.42"/>
    <n v="9.7420000000000009"/>
    <n v="107.16200000000001"/>
    <n v="0.15"/>
    <n v="14.613"/>
    <s v="G"/>
    <n v="4"/>
    <n v="17"/>
    <n v="17"/>
    <n v="15.5"/>
  </r>
  <r>
    <x v="6"/>
    <x v="5"/>
    <s v="20909A"/>
    <n v="12"/>
    <x v="4"/>
    <x v="1"/>
    <n v="95.88"/>
    <n v="9.5879999999999992"/>
    <n v="105.46799999999999"/>
    <n v="0.16"/>
    <n v="15.3408"/>
    <s v="O"/>
    <n v="9"/>
    <n v="1"/>
    <n v="1"/>
    <n v="3"/>
  </r>
  <r>
    <x v="6"/>
    <x v="5"/>
    <s v="21023D"/>
    <n v="6"/>
    <x v="3"/>
    <x v="1"/>
    <n v="94.79"/>
    <n v="9.479000000000001"/>
    <n v="104.26900000000001"/>
    <n v="0.06"/>
    <n v="5.6874000000000002"/>
    <s v="E"/>
    <n v="8"/>
    <n v="6"/>
    <n v="6"/>
    <n v="10"/>
  </r>
  <r>
    <x v="6"/>
    <x v="5"/>
    <s v="210610"/>
    <n v="12"/>
    <x v="4"/>
    <x v="1"/>
    <n v="52.16"/>
    <n v="5.2160000000000002"/>
    <n v="57.375999999999998"/>
    <n v="0.12"/>
    <n v="6.259199999999999"/>
    <s v="Q"/>
    <n v="1"/>
    <n v="3"/>
    <n v="3"/>
    <n v="7"/>
  </r>
  <r>
    <x v="6"/>
    <x v="5"/>
    <s v="21147E"/>
    <n v="12"/>
    <x v="4"/>
    <x v="1"/>
    <n v="73.180000000000007"/>
    <n v="7.3180000000000014"/>
    <n v="80.498000000000005"/>
    <n v="0.17"/>
    <n v="12.440600000000002"/>
    <s v="M"/>
    <n v="6"/>
    <n v="3"/>
    <n v="3"/>
    <n v="7"/>
  </r>
  <r>
    <x v="6"/>
    <x v="5"/>
    <s v="2115A"/>
    <n v="12"/>
    <x v="4"/>
    <x v="1"/>
    <n v="78.010000000000005"/>
    <n v="7.801000000000001"/>
    <n v="85.811000000000007"/>
    <n v="0.37"/>
    <n v="28.863700000000001"/>
    <s v="M"/>
    <n v="10"/>
    <n v="4"/>
    <n v="4"/>
    <n v="8"/>
  </r>
  <r>
    <x v="6"/>
    <x v="6"/>
    <s v="211800"/>
    <n v="6"/>
    <x v="3"/>
    <x v="1"/>
    <n v="81.290000000000006"/>
    <n v="8.1290000000000013"/>
    <n v="89.419000000000011"/>
    <n v="0.25"/>
    <n v="20.322500000000002"/>
    <s v="F"/>
    <n v="8"/>
    <n v="8"/>
    <n v="8"/>
    <n v="11"/>
  </r>
  <r>
    <x v="6"/>
    <x v="6"/>
    <s v="21365B"/>
    <n v="12"/>
    <x v="4"/>
    <x v="1"/>
    <n v="59.51"/>
    <n v="5.9510000000000005"/>
    <n v="65.460999999999999"/>
    <n v="0.26"/>
    <n v="15.4726"/>
    <s v="D"/>
    <n v="7"/>
    <n v="5"/>
    <n v="5"/>
    <n v="9"/>
  </r>
  <r>
    <x v="6"/>
    <x v="6"/>
    <s v="21569D"/>
    <n v="6"/>
    <x v="3"/>
    <x v="1"/>
    <n v="65.78"/>
    <n v="6.5780000000000003"/>
    <n v="72.358000000000004"/>
    <n v="0.01"/>
    <n v="0.65780000000000005"/>
    <s v="Q"/>
    <n v="1"/>
    <n v="3"/>
    <n v="3"/>
    <n v="7"/>
  </r>
  <r>
    <x v="6"/>
    <x v="6"/>
    <s v="21679B"/>
    <n v="12"/>
    <x v="4"/>
    <x v="1"/>
    <n v="30.85"/>
    <n v="3.0850000000000004"/>
    <n v="33.935000000000002"/>
    <n v="0.05"/>
    <n v="1.5425000000000002"/>
    <s v="O"/>
    <n v="6"/>
    <n v="3"/>
    <n v="3"/>
    <n v="7"/>
  </r>
  <r>
    <x v="6"/>
    <x v="6"/>
    <s v="21747D"/>
    <n v="4"/>
    <x v="5"/>
    <x v="1"/>
    <n v="3.19"/>
    <n v="0.31900000000000001"/>
    <n v="3.5089999999999999"/>
    <n v="0.4"/>
    <n v="1.276"/>
    <s v="O"/>
    <n v="9"/>
    <n v="1"/>
    <n v="1"/>
    <n v="3"/>
  </r>
  <r>
    <x v="6"/>
    <x v="6"/>
    <s v="21817E"/>
    <n v="12"/>
    <x v="4"/>
    <x v="1"/>
    <n v="33.18"/>
    <n v="3.3180000000000001"/>
    <n v="36.497999999999998"/>
    <n v="0.28000000000000003"/>
    <n v="9.2904"/>
    <s v="B"/>
    <n v="1"/>
    <n v="18"/>
    <n v="18"/>
    <n v="16"/>
  </r>
  <r>
    <x v="6"/>
    <x v="6"/>
    <s v="22013D"/>
    <n v="6"/>
    <x v="3"/>
    <x v="1"/>
    <n v="26.07"/>
    <n v="2.6070000000000002"/>
    <n v="28.677"/>
    <n v="0.01"/>
    <n v="0.26069999999999999"/>
    <s v="D"/>
    <n v="5"/>
    <n v="14"/>
    <n v="14"/>
    <n v="14"/>
  </r>
  <r>
    <x v="6"/>
    <x v="6"/>
    <s v="22272D"/>
    <n v="4"/>
    <x v="5"/>
    <x v="1"/>
    <n v="76.59"/>
    <n v="7.6590000000000007"/>
    <n v="84.249000000000009"/>
    <n v="0.21"/>
    <n v="16.0839"/>
    <s v="F"/>
    <n v="4"/>
    <n v="8"/>
    <n v="8"/>
    <n v="11"/>
  </r>
  <r>
    <x v="6"/>
    <x v="6"/>
    <s v="22275E"/>
    <n v="6"/>
    <x v="3"/>
    <x v="1"/>
    <n v="81.28"/>
    <n v="8.1280000000000001"/>
    <n v="89.408000000000001"/>
    <n v="0.28000000000000003"/>
    <n v="22.758400000000002"/>
    <s v="M"/>
    <n v="7"/>
    <n v="2"/>
    <n v="2"/>
    <n v="6"/>
  </r>
  <r>
    <x v="6"/>
    <x v="6"/>
    <s v="223580"/>
    <n v="12"/>
    <x v="4"/>
    <x v="1"/>
    <n v="25.77"/>
    <n v="2.577"/>
    <n v="28.347000000000001"/>
    <n v="0.13"/>
    <n v="3.3500999999999999"/>
    <s v="H"/>
    <n v="3"/>
    <n v="11"/>
    <n v="11"/>
    <n v="12.5"/>
  </r>
  <r>
    <x v="6"/>
    <x v="6"/>
    <s v="2238B"/>
    <n v="12"/>
    <x v="4"/>
    <x v="1"/>
    <n v="77.09"/>
    <n v="7.7090000000000005"/>
    <n v="84.799000000000007"/>
    <n v="0.22"/>
    <n v="16.959800000000001"/>
    <s v="D"/>
    <n v="10"/>
    <n v="15"/>
    <n v="15"/>
    <n v="14.5"/>
  </r>
  <r>
    <x v="6"/>
    <x v="6"/>
    <s v="22407D"/>
    <n v="4"/>
    <x v="5"/>
    <x v="1"/>
    <n v="42.84"/>
    <n v="4.2840000000000007"/>
    <n v="47.124000000000002"/>
    <n v="0.36"/>
    <n v="15.422400000000001"/>
    <s v="Q"/>
    <n v="10"/>
    <n v="2"/>
    <n v="2"/>
    <n v="6"/>
  </r>
  <r>
    <x v="6"/>
    <x v="6"/>
    <s v="224270"/>
    <n v="12"/>
    <x v="4"/>
    <x v="1"/>
    <n v="97.92"/>
    <n v="9.7920000000000016"/>
    <n v="107.712"/>
    <n v="0.33"/>
    <n v="32.313600000000001"/>
    <s v="A"/>
    <n v="6"/>
    <n v="14"/>
    <n v="14"/>
    <n v="14"/>
  </r>
  <r>
    <x v="6"/>
    <x v="6"/>
    <s v="224341"/>
    <n v="12"/>
    <x v="4"/>
    <x v="1"/>
    <n v="1.67"/>
    <n v="0.16700000000000001"/>
    <n v="1.837"/>
    <n v="0.09"/>
    <n v="0.15029999999999999"/>
    <s v="B"/>
    <n v="7"/>
    <n v="14"/>
    <n v="14"/>
    <n v="14"/>
  </r>
  <r>
    <x v="6"/>
    <x v="6"/>
    <s v="22504E"/>
    <n v="12"/>
    <x v="4"/>
    <x v="1"/>
    <n v="46.24"/>
    <n v="4.6240000000000006"/>
    <n v="50.864000000000004"/>
    <n v="0.3"/>
    <n v="13.872"/>
    <s v="B"/>
    <n v="5"/>
    <n v="14"/>
    <n v="14"/>
    <n v="14"/>
  </r>
  <r>
    <x v="6"/>
    <x v="6"/>
    <s v="22694A"/>
    <n v="6"/>
    <x v="3"/>
    <x v="1"/>
    <n v="87.6"/>
    <n v="8.76"/>
    <n v="96.36"/>
    <n v="0.28999999999999998"/>
    <n v="25.403999999999996"/>
    <s v="P"/>
    <n v="5"/>
    <n v="2"/>
    <n v="2"/>
    <n v="6"/>
  </r>
  <r>
    <x v="6"/>
    <x v="6"/>
    <s v="22745A"/>
    <n v="4"/>
    <x v="5"/>
    <x v="1"/>
    <n v="6.86"/>
    <n v="0.68600000000000005"/>
    <n v="7.5460000000000003"/>
    <n v="0.11"/>
    <n v="0.75460000000000005"/>
    <s v="M"/>
    <n v="7"/>
    <n v="2"/>
    <n v="2"/>
    <n v="6"/>
  </r>
  <r>
    <x v="6"/>
    <x v="6"/>
    <s v="22854E"/>
    <n v="12"/>
    <x v="4"/>
    <x v="1"/>
    <n v="24"/>
    <n v="2.4000000000000004"/>
    <n v="26.4"/>
    <n v="0.21"/>
    <n v="5.04"/>
    <s v="I"/>
    <n v="8"/>
    <n v="4"/>
    <n v="4"/>
    <n v="8"/>
  </r>
  <r>
    <x v="6"/>
    <x v="6"/>
    <s v="22861B"/>
    <n v="6"/>
    <x v="3"/>
    <x v="1"/>
    <n v="40.42"/>
    <n v="4.0420000000000007"/>
    <n v="44.462000000000003"/>
    <n v="0.24"/>
    <n v="9.7007999999999992"/>
    <s v="I"/>
    <n v="3"/>
    <n v="2"/>
    <n v="2"/>
    <n v="6"/>
  </r>
  <r>
    <x v="6"/>
    <x v="6"/>
    <s v="229211"/>
    <n v="12"/>
    <x v="4"/>
    <x v="1"/>
    <n v="79.02"/>
    <n v="7.9020000000000001"/>
    <n v="86.921999999999997"/>
    <n v="0.09"/>
    <n v="7.1117999999999997"/>
    <s v="L"/>
    <n v="9"/>
    <n v="6"/>
    <n v="6"/>
    <n v="10"/>
  </r>
  <r>
    <x v="6"/>
    <x v="6"/>
    <s v="229410"/>
    <n v="4"/>
    <x v="5"/>
    <x v="1"/>
    <n v="59.17"/>
    <n v="5.9170000000000007"/>
    <n v="65.087000000000003"/>
    <n v="0.22"/>
    <n v="13.0174"/>
    <s v="P"/>
    <n v="1"/>
    <n v="3"/>
    <n v="3"/>
    <n v="7"/>
  </r>
  <r>
    <x v="6"/>
    <x v="6"/>
    <s v="22955E"/>
    <n v="12"/>
    <x v="4"/>
    <x v="1"/>
    <n v="13.89"/>
    <n v="1.3890000000000002"/>
    <n v="15.279"/>
    <n v="0.34"/>
    <n v="4.7226000000000008"/>
    <s v="F"/>
    <n v="4"/>
    <n v="8"/>
    <n v="8"/>
    <n v="11"/>
  </r>
  <r>
    <x v="6"/>
    <x v="7"/>
    <s v="23076B"/>
    <n v="12"/>
    <x v="4"/>
    <x v="1"/>
    <n v="28.8"/>
    <n v="2.8800000000000003"/>
    <n v="31.68"/>
    <n v="0.1"/>
    <n v="2.8800000000000003"/>
    <s v="N"/>
    <n v="5"/>
    <n v="5"/>
    <n v="5"/>
    <n v="9"/>
  </r>
  <r>
    <x v="6"/>
    <x v="7"/>
    <s v="231301"/>
    <n v="6"/>
    <x v="3"/>
    <x v="1"/>
    <n v="96.54"/>
    <n v="9.6540000000000017"/>
    <n v="106.194"/>
    <n v="0.18"/>
    <n v="17.377200000000002"/>
    <s v="Q"/>
    <n v="9"/>
    <n v="2"/>
    <n v="2"/>
    <n v="6"/>
  </r>
  <r>
    <x v="6"/>
    <x v="7"/>
    <s v="23132A"/>
    <n v="12"/>
    <x v="4"/>
    <x v="1"/>
    <n v="43.67"/>
    <n v="4.367"/>
    <n v="48.036999999999999"/>
    <n v="0.11"/>
    <n v="4.8037000000000001"/>
    <s v="I"/>
    <n v="2"/>
    <n v="4"/>
    <n v="4"/>
    <n v="8"/>
  </r>
  <r>
    <x v="6"/>
    <x v="7"/>
    <s v="231990"/>
    <n v="6"/>
    <x v="3"/>
    <x v="1"/>
    <n v="70.19"/>
    <n v="7.0190000000000001"/>
    <n v="77.209000000000003"/>
    <n v="0.37"/>
    <n v="25.970299999999998"/>
    <s v="M"/>
    <n v="10"/>
    <n v="4"/>
    <n v="4"/>
    <n v="8"/>
  </r>
  <r>
    <x v="6"/>
    <x v="7"/>
    <s v="23280D"/>
    <n v="6"/>
    <x v="3"/>
    <x v="1"/>
    <n v="44.93"/>
    <n v="4.4930000000000003"/>
    <n v="49.423000000000002"/>
    <n v="0.08"/>
    <n v="3.5944000000000003"/>
    <s v="H"/>
    <n v="6"/>
    <n v="9"/>
    <n v="9"/>
    <n v="11.5"/>
  </r>
  <r>
    <x v="6"/>
    <x v="7"/>
    <s v="23416A"/>
    <n v="12"/>
    <x v="4"/>
    <x v="1"/>
    <n v="45.63"/>
    <n v="4.5630000000000006"/>
    <n v="50.193000000000005"/>
    <n v="0.39"/>
    <n v="17.7957"/>
    <s v="C"/>
    <n v="10"/>
    <n v="18"/>
    <n v="18"/>
    <n v="16"/>
  </r>
  <r>
    <x v="6"/>
    <x v="7"/>
    <s v="238860"/>
    <n v="12"/>
    <x v="4"/>
    <x v="1"/>
    <n v="4.87"/>
    <n v="0.48700000000000004"/>
    <n v="5.3570000000000002"/>
    <n v="0.16"/>
    <n v="0.7792"/>
    <s v="N"/>
    <n v="3"/>
    <n v="5"/>
    <n v="5"/>
    <n v="9"/>
  </r>
  <r>
    <x v="6"/>
    <x v="7"/>
    <s v="2393B"/>
    <n v="12"/>
    <x v="4"/>
    <x v="1"/>
    <n v="59.54"/>
    <n v="5.9540000000000006"/>
    <n v="65.494"/>
    <n v="0.2"/>
    <n v="11.908000000000001"/>
    <s v="M"/>
    <n v="9"/>
    <n v="4"/>
    <n v="4"/>
    <n v="8"/>
  </r>
  <r>
    <x v="6"/>
    <x v="7"/>
    <s v="23965B"/>
    <n v="12"/>
    <x v="4"/>
    <x v="1"/>
    <n v="91.73"/>
    <n v="9.173"/>
    <n v="100.90300000000001"/>
    <n v="0.32"/>
    <n v="29.3536"/>
    <s v="C"/>
    <n v="6"/>
    <n v="6"/>
    <n v="6"/>
    <n v="10"/>
  </r>
  <r>
    <x v="6"/>
    <x v="7"/>
    <s v="24115D"/>
    <n v="12"/>
    <x v="4"/>
    <x v="1"/>
    <n v="80.19"/>
    <n v="8.0190000000000001"/>
    <n v="88.209000000000003"/>
    <n v="0.08"/>
    <n v="6.4151999999999996"/>
    <s v="N"/>
    <n v="10"/>
    <n v="5"/>
    <n v="5"/>
    <n v="9"/>
  </r>
  <r>
    <x v="6"/>
    <x v="7"/>
    <s v="2415D"/>
    <n v="4"/>
    <x v="5"/>
    <x v="1"/>
    <n v="84.73"/>
    <n v="8.4730000000000008"/>
    <n v="93.203000000000003"/>
    <n v="0.11"/>
    <n v="9.3203000000000014"/>
    <s v="E"/>
    <n v="1"/>
    <n v="8"/>
    <n v="8"/>
    <n v="11"/>
  </r>
  <r>
    <x v="6"/>
    <x v="7"/>
    <s v="242040"/>
    <n v="6"/>
    <x v="3"/>
    <x v="1"/>
    <n v="4.6399999999999997"/>
    <n v="0.46399999999999997"/>
    <n v="5.1039999999999992"/>
    <n v="0.05"/>
    <n v="0.23199999999999998"/>
    <s v="N"/>
    <n v="7"/>
    <n v="1"/>
    <n v="1"/>
    <n v="3"/>
  </r>
  <r>
    <x v="6"/>
    <x v="7"/>
    <s v="24248E"/>
    <n v="6"/>
    <x v="3"/>
    <x v="1"/>
    <n v="82.56"/>
    <n v="8.2560000000000002"/>
    <n v="90.816000000000003"/>
    <n v="0.04"/>
    <n v="3.3024"/>
    <s v="Q"/>
    <n v="3"/>
    <n v="1"/>
    <n v="1"/>
    <n v="3"/>
  </r>
  <r>
    <x v="6"/>
    <x v="7"/>
    <s v="242601"/>
    <n v="12"/>
    <x v="4"/>
    <x v="1"/>
    <n v="99.12"/>
    <n v="9.9120000000000008"/>
    <n v="109.03200000000001"/>
    <n v="0.11"/>
    <n v="10.9032"/>
    <s v="Q"/>
    <n v="4"/>
    <n v="1"/>
    <n v="1"/>
    <n v="3"/>
  </r>
  <r>
    <x v="6"/>
    <x v="7"/>
    <s v="24325E"/>
    <n v="6"/>
    <x v="3"/>
    <x v="1"/>
    <n v="20.02"/>
    <n v="2.0020000000000002"/>
    <n v="22.021999999999998"/>
    <n v="0.12"/>
    <n v="2.4023999999999996"/>
    <s v="B"/>
    <n v="2"/>
    <n v="8"/>
    <n v="8"/>
    <n v="11"/>
  </r>
  <r>
    <x v="6"/>
    <x v="7"/>
    <s v="24366D"/>
    <n v="4"/>
    <x v="5"/>
    <x v="1"/>
    <n v="25.95"/>
    <n v="2.5950000000000002"/>
    <n v="28.544999999999998"/>
    <n v="0.13"/>
    <n v="3.3734999999999999"/>
    <s v="N"/>
    <n v="7"/>
    <n v="1"/>
    <n v="1"/>
    <n v="3"/>
  </r>
  <r>
    <x v="6"/>
    <x v="7"/>
    <s v="244680"/>
    <n v="6"/>
    <x v="3"/>
    <x v="1"/>
    <n v="97.62"/>
    <n v="9.7620000000000005"/>
    <n v="107.38200000000001"/>
    <n v="0.28000000000000003"/>
    <n v="27.333600000000004"/>
    <s v="D"/>
    <n v="9"/>
    <n v="6"/>
    <n v="6"/>
    <n v="10"/>
  </r>
  <r>
    <x v="6"/>
    <x v="7"/>
    <s v="245381"/>
    <n v="12"/>
    <x v="4"/>
    <x v="1"/>
    <n v="96.2"/>
    <n v="9.620000000000001"/>
    <n v="105.82000000000001"/>
    <n v="0.01"/>
    <n v="0.96200000000000008"/>
    <s v="M"/>
    <n v="6"/>
    <n v="3"/>
    <n v="3"/>
    <n v="7"/>
  </r>
  <r>
    <x v="6"/>
    <x v="7"/>
    <s v="24549D"/>
    <n v="6"/>
    <x v="3"/>
    <x v="1"/>
    <n v="94.31"/>
    <n v="9.4310000000000009"/>
    <n v="103.741"/>
    <n v="0.06"/>
    <n v="5.6585999999999999"/>
    <s v="C"/>
    <n v="9"/>
    <n v="8"/>
    <n v="8"/>
    <n v="11"/>
  </r>
  <r>
    <x v="6"/>
    <x v="7"/>
    <s v="246310"/>
    <n v="6"/>
    <x v="3"/>
    <x v="1"/>
    <n v="85.99"/>
    <n v="8.5990000000000002"/>
    <n v="94.588999999999999"/>
    <n v="0.18"/>
    <n v="15.478199999999999"/>
    <s v="L"/>
    <n v="3"/>
    <n v="5"/>
    <n v="5"/>
    <n v="9"/>
  </r>
  <r>
    <x v="6"/>
    <x v="7"/>
    <s v="246900"/>
    <n v="12"/>
    <x v="4"/>
    <x v="1"/>
    <n v="85.72"/>
    <n v="8.572000000000001"/>
    <n v="94.292000000000002"/>
    <n v="0.09"/>
    <n v="7.7147999999999994"/>
    <s v="P"/>
    <n v="5"/>
    <n v="2"/>
    <n v="2"/>
    <n v="6"/>
  </r>
  <r>
    <x v="6"/>
    <x v="7"/>
    <s v="247471"/>
    <n v="4"/>
    <x v="5"/>
    <x v="1"/>
    <n v="31.27"/>
    <n v="3.1270000000000002"/>
    <n v="34.396999999999998"/>
    <n v="0.32"/>
    <n v="10.006399999999999"/>
    <s v="G"/>
    <n v="8"/>
    <n v="2"/>
    <n v="2"/>
    <n v="6"/>
  </r>
  <r>
    <x v="6"/>
    <x v="7"/>
    <s v="24761B"/>
    <n v="6"/>
    <x v="3"/>
    <x v="1"/>
    <n v="43.59"/>
    <n v="4.3590000000000009"/>
    <n v="47.949000000000005"/>
    <n v="0.14000000000000001"/>
    <n v="6.1026000000000007"/>
    <s v="H"/>
    <n v="2"/>
    <n v="11"/>
    <n v="11"/>
    <n v="12.5"/>
  </r>
  <r>
    <x v="6"/>
    <x v="7"/>
    <s v="24769B"/>
    <n v="6"/>
    <x v="3"/>
    <x v="1"/>
    <n v="74.099999999999994"/>
    <n v="7.41"/>
    <n v="81.509999999999991"/>
    <n v="0.18"/>
    <n v="13.337999999999999"/>
    <s v="M"/>
    <n v="10"/>
    <n v="4"/>
    <n v="4"/>
    <n v="8"/>
  </r>
  <r>
    <x v="6"/>
    <x v="8"/>
    <s v="24963E"/>
    <n v="12"/>
    <x v="4"/>
    <x v="1"/>
    <n v="36.200000000000003"/>
    <n v="3.6200000000000006"/>
    <n v="39.82"/>
    <n v="0.33"/>
    <n v="11.946000000000002"/>
    <s v="D"/>
    <n v="1"/>
    <n v="6"/>
    <n v="6"/>
    <n v="10"/>
  </r>
  <r>
    <x v="6"/>
    <x v="8"/>
    <s v="24992A"/>
    <n v="6"/>
    <x v="3"/>
    <x v="1"/>
    <n v="6.43"/>
    <n v="0.64300000000000002"/>
    <n v="7.0729999999999995"/>
    <n v="0.17"/>
    <n v="1.0931"/>
    <s v="D"/>
    <n v="1"/>
    <n v="6"/>
    <n v="6"/>
    <n v="10"/>
  </r>
  <r>
    <x v="6"/>
    <x v="8"/>
    <s v="25021"/>
    <n v="12"/>
    <x v="4"/>
    <x v="1"/>
    <n v="22.36"/>
    <n v="2.2360000000000002"/>
    <n v="24.596"/>
    <n v="0.34"/>
    <n v="7.6024000000000003"/>
    <s v="B"/>
    <n v="10"/>
    <n v="18"/>
    <n v="18"/>
    <n v="16"/>
  </r>
  <r>
    <x v="6"/>
    <x v="8"/>
    <s v="25361A"/>
    <n v="4"/>
    <x v="5"/>
    <x v="1"/>
    <n v="38.75"/>
    <n v="3.875"/>
    <n v="42.625"/>
    <n v="0.21"/>
    <n v="8.1374999999999993"/>
    <s v="M"/>
    <n v="2"/>
    <n v="6"/>
    <n v="6"/>
    <n v="10"/>
  </r>
  <r>
    <x v="6"/>
    <x v="8"/>
    <s v="25400E"/>
    <n v="4"/>
    <x v="5"/>
    <x v="1"/>
    <n v="42.53"/>
    <n v="4.2530000000000001"/>
    <n v="46.783000000000001"/>
    <n v="0.37"/>
    <n v="15.7361"/>
    <s v="D"/>
    <n v="3"/>
    <n v="9"/>
    <n v="9"/>
    <n v="11.5"/>
  </r>
  <r>
    <x v="6"/>
    <x v="8"/>
    <s v="25459E"/>
    <n v="4"/>
    <x v="5"/>
    <x v="1"/>
    <n v="29.94"/>
    <n v="2.9940000000000002"/>
    <n v="32.934000000000005"/>
    <n v="0.27"/>
    <n v="8.0838000000000001"/>
    <s v="L"/>
    <n v="8"/>
    <n v="5"/>
    <n v="5"/>
    <n v="9"/>
  </r>
  <r>
    <x v="6"/>
    <x v="8"/>
    <s v="25463D"/>
    <n v="4"/>
    <x v="5"/>
    <x v="1"/>
    <n v="68.22"/>
    <n v="6.8220000000000001"/>
    <n v="75.042000000000002"/>
    <n v="0.11"/>
    <n v="7.5042"/>
    <s v="Q"/>
    <n v="2"/>
    <n v="1"/>
    <n v="1"/>
    <n v="3"/>
  </r>
  <r>
    <x v="6"/>
    <x v="8"/>
    <s v="25617D"/>
    <n v="12"/>
    <x v="4"/>
    <x v="1"/>
    <n v="41.51"/>
    <n v="4.1509999999999998"/>
    <n v="45.661000000000001"/>
    <n v="0.14000000000000001"/>
    <n v="5.8113999999999999"/>
    <s v="E"/>
    <n v="7"/>
    <n v="9"/>
    <n v="9"/>
    <n v="11.5"/>
  </r>
  <r>
    <x v="6"/>
    <x v="8"/>
    <s v="25676E"/>
    <n v="12"/>
    <x v="4"/>
    <x v="1"/>
    <n v="67.72"/>
    <n v="6.7720000000000002"/>
    <n v="74.492000000000004"/>
    <n v="0.26"/>
    <n v="17.607199999999999"/>
    <s v="P"/>
    <n v="2"/>
    <n v="3"/>
    <n v="3"/>
    <n v="7"/>
  </r>
  <r>
    <x v="7"/>
    <x v="0"/>
    <s v="25753E"/>
    <n v="6"/>
    <x v="3"/>
    <x v="1"/>
    <n v="72.8"/>
    <n v="7.28"/>
    <n v="80.08"/>
    <n v="0.38"/>
    <n v="27.663999999999998"/>
    <s v="O"/>
    <n v="10"/>
    <n v="2"/>
    <n v="2"/>
    <n v="6"/>
  </r>
  <r>
    <x v="7"/>
    <x v="0"/>
    <s v="25768B"/>
    <n v="12"/>
    <x v="4"/>
    <x v="1"/>
    <n v="55.95"/>
    <n v="5.5950000000000006"/>
    <n v="61.545000000000002"/>
    <n v="0.33"/>
    <n v="18.463500000000003"/>
    <s v="C"/>
    <n v="8"/>
    <n v="17"/>
    <n v="17"/>
    <n v="15.5"/>
  </r>
  <r>
    <x v="7"/>
    <x v="0"/>
    <s v="259510"/>
    <n v="4"/>
    <x v="5"/>
    <x v="1"/>
    <n v="45.85"/>
    <n v="4.585"/>
    <n v="50.435000000000002"/>
    <n v="0.21"/>
    <n v="9.6285000000000007"/>
    <s v="M"/>
    <n v="9"/>
    <n v="4"/>
    <n v="4"/>
    <n v="8"/>
  </r>
  <r>
    <x v="7"/>
    <x v="0"/>
    <s v="26170B"/>
    <n v="6"/>
    <x v="3"/>
    <x v="1"/>
    <n v="21.49"/>
    <n v="2.149"/>
    <n v="23.638999999999999"/>
    <n v="0.06"/>
    <n v="1.2893999999999999"/>
    <s v="O"/>
    <n v="7"/>
    <n v="3"/>
    <n v="3"/>
    <n v="7"/>
  </r>
  <r>
    <x v="7"/>
    <x v="0"/>
    <s v="26219B"/>
    <n v="12"/>
    <x v="4"/>
    <x v="1"/>
    <n v="12.56"/>
    <n v="1.2560000000000002"/>
    <n v="13.816000000000001"/>
    <n v="0.25"/>
    <n v="3.14"/>
    <s v="D"/>
    <n v="1"/>
    <n v="6"/>
    <n v="6"/>
    <n v="10"/>
  </r>
  <r>
    <x v="7"/>
    <x v="0"/>
    <s v="26238A"/>
    <n v="4"/>
    <x v="5"/>
    <x v="1"/>
    <n v="30.06"/>
    <n v="3.0060000000000002"/>
    <n v="33.066000000000003"/>
    <n v="0.3"/>
    <n v="9.0179999999999989"/>
    <s v="N"/>
    <n v="5"/>
    <n v="5"/>
    <n v="5"/>
    <n v="9"/>
  </r>
  <r>
    <x v="7"/>
    <x v="0"/>
    <s v="26426E"/>
    <n v="4"/>
    <x v="5"/>
    <x v="1"/>
    <n v="82.24"/>
    <n v="8.2240000000000002"/>
    <n v="90.463999999999999"/>
    <n v="0.4"/>
    <n v="32.896000000000001"/>
    <s v="B"/>
    <n v="5"/>
    <n v="14"/>
    <n v="14"/>
    <n v="14"/>
  </r>
  <r>
    <x v="7"/>
    <x v="0"/>
    <s v="26427B"/>
    <n v="6"/>
    <x v="3"/>
    <x v="1"/>
    <n v="69.709999999999994"/>
    <n v="6.9710000000000001"/>
    <n v="76.680999999999997"/>
    <n v="0.08"/>
    <n v="5.5767999999999995"/>
    <s v="H"/>
    <n v="6"/>
    <n v="9"/>
    <n v="9"/>
    <n v="11.5"/>
  </r>
  <r>
    <x v="7"/>
    <x v="0"/>
    <s v="26585A"/>
    <n v="4"/>
    <x v="5"/>
    <x v="1"/>
    <n v="18"/>
    <n v="1.8"/>
    <n v="19.8"/>
    <n v="0.38"/>
    <n v="6.84"/>
    <s v="L"/>
    <n v="9"/>
    <n v="6"/>
    <n v="6"/>
    <n v="10"/>
  </r>
  <r>
    <x v="7"/>
    <x v="0"/>
    <s v="26652B"/>
    <n v="6"/>
    <x v="3"/>
    <x v="1"/>
    <n v="71.08"/>
    <n v="7.1080000000000005"/>
    <n v="78.188000000000002"/>
    <n v="0.19"/>
    <n v="13.5052"/>
    <s v="A"/>
    <n v="9"/>
    <n v="20"/>
    <n v="20"/>
    <n v="17"/>
  </r>
  <r>
    <x v="7"/>
    <x v="0"/>
    <s v="266951"/>
    <n v="6"/>
    <x v="3"/>
    <x v="1"/>
    <n v="61.71"/>
    <n v="6.1710000000000003"/>
    <n v="67.881"/>
    <n v="0.23"/>
    <n v="14.193300000000001"/>
    <s v="M"/>
    <n v="10"/>
    <n v="4"/>
    <n v="4"/>
    <n v="8"/>
  </r>
  <r>
    <x v="7"/>
    <x v="0"/>
    <s v="26767D"/>
    <n v="12"/>
    <x v="4"/>
    <x v="1"/>
    <n v="15.21"/>
    <n v="1.5210000000000001"/>
    <n v="16.731000000000002"/>
    <n v="0.27"/>
    <n v="4.1067000000000009"/>
    <s v="M"/>
    <n v="1"/>
    <n v="5"/>
    <n v="5"/>
    <n v="9"/>
  </r>
  <r>
    <x v="7"/>
    <x v="0"/>
    <s v="26769E"/>
    <n v="6"/>
    <x v="3"/>
    <x v="1"/>
    <n v="27"/>
    <n v="2.7"/>
    <n v="29.7"/>
    <n v="0.23"/>
    <n v="6.21"/>
    <s v="G"/>
    <n v="2"/>
    <n v="15"/>
    <n v="15"/>
    <n v="14.5"/>
  </r>
  <r>
    <x v="7"/>
    <x v="0"/>
    <s v="26781"/>
    <n v="12"/>
    <x v="4"/>
    <x v="1"/>
    <n v="46.81"/>
    <n v="4.681"/>
    <n v="51.491"/>
    <n v="0.1"/>
    <n v="4.681"/>
    <s v="N"/>
    <n v="3"/>
    <n v="5"/>
    <n v="5"/>
    <n v="9"/>
  </r>
  <r>
    <x v="7"/>
    <x v="0"/>
    <s v="26916D"/>
    <n v="4"/>
    <x v="5"/>
    <x v="1"/>
    <n v="33.29"/>
    <n v="3.3290000000000002"/>
    <n v="36.619"/>
    <n v="0.25"/>
    <n v="8.3224999999999998"/>
    <s v="D"/>
    <n v="5"/>
    <n v="14"/>
    <n v="14"/>
    <n v="14"/>
  </r>
  <r>
    <x v="7"/>
    <x v="0"/>
    <s v="269260"/>
    <n v="6"/>
    <x v="3"/>
    <x v="1"/>
    <n v="69.45"/>
    <n v="6.9450000000000003"/>
    <n v="76.39500000000001"/>
    <n v="0.02"/>
    <n v="1.389"/>
    <s v="B"/>
    <n v="9"/>
    <n v="9"/>
    <n v="9"/>
    <n v="11.5"/>
  </r>
  <r>
    <x v="7"/>
    <x v="0"/>
    <s v="270641"/>
    <n v="4"/>
    <x v="5"/>
    <x v="1"/>
    <n v="74.739999999999995"/>
    <n v="7.4740000000000002"/>
    <n v="82.213999999999999"/>
    <n v="0.17"/>
    <n v="12.7058"/>
    <s v="G"/>
    <n v="4"/>
    <n v="17"/>
    <n v="17"/>
    <n v="15.5"/>
  </r>
  <r>
    <x v="7"/>
    <x v="0"/>
    <s v="27199A"/>
    <n v="4"/>
    <x v="5"/>
    <x v="1"/>
    <n v="78.94"/>
    <n v="7.8940000000000001"/>
    <n v="86.834000000000003"/>
    <n v="0.25"/>
    <n v="19.734999999999999"/>
    <s v="G"/>
    <n v="10"/>
    <n v="14"/>
    <n v="14"/>
    <n v="14"/>
  </r>
  <r>
    <x v="7"/>
    <x v="0"/>
    <s v="2730A"/>
    <n v="4"/>
    <x v="5"/>
    <x v="1"/>
    <n v="9.74"/>
    <n v="0.97400000000000009"/>
    <n v="10.714"/>
    <n v="0.06"/>
    <n v="0.58440000000000003"/>
    <s v="C"/>
    <n v="7"/>
    <n v="3"/>
    <n v="3"/>
    <n v="7"/>
  </r>
  <r>
    <x v="7"/>
    <x v="0"/>
    <s v="274660"/>
    <n v="12"/>
    <x v="4"/>
    <x v="1"/>
    <n v="43.85"/>
    <n v="4.3850000000000007"/>
    <n v="48.234999999999999"/>
    <n v="0.38"/>
    <n v="16.663"/>
    <s v="M"/>
    <n v="7"/>
    <n v="2"/>
    <n v="2"/>
    <n v="6"/>
  </r>
  <r>
    <x v="7"/>
    <x v="1"/>
    <s v="27531B"/>
    <n v="4"/>
    <x v="5"/>
    <x v="1"/>
    <n v="24.78"/>
    <n v="2.4780000000000002"/>
    <n v="27.258000000000003"/>
    <n v="0.16"/>
    <n v="3.9648000000000003"/>
    <s v="L"/>
    <n v="1"/>
    <n v="5"/>
    <n v="5"/>
    <n v="9"/>
  </r>
  <r>
    <x v="7"/>
    <x v="1"/>
    <s v="27550E"/>
    <n v="4"/>
    <x v="5"/>
    <x v="1"/>
    <n v="11.56"/>
    <n v="1.1560000000000001"/>
    <n v="12.716000000000001"/>
    <n v="0.36"/>
    <n v="4.1616"/>
    <s v="O"/>
    <n v="5"/>
    <n v="3"/>
    <n v="3"/>
    <n v="7"/>
  </r>
  <r>
    <x v="7"/>
    <x v="1"/>
    <s v="27666D"/>
    <n v="4"/>
    <x v="5"/>
    <x v="1"/>
    <n v="47.38"/>
    <n v="4.7380000000000004"/>
    <n v="52.118000000000002"/>
    <n v="0.03"/>
    <n v="1.4214"/>
    <s v="Q"/>
    <n v="7"/>
    <n v="3"/>
    <n v="3"/>
    <n v="7"/>
  </r>
  <r>
    <x v="7"/>
    <x v="1"/>
    <s v="27744E"/>
    <n v="6"/>
    <x v="3"/>
    <x v="1"/>
    <n v="8.76"/>
    <n v="0.876"/>
    <n v="9.6359999999999992"/>
    <n v="0.4"/>
    <n v="3.504"/>
    <s v="A"/>
    <n v="1"/>
    <n v="2"/>
    <n v="2"/>
    <n v="6"/>
  </r>
  <r>
    <x v="7"/>
    <x v="1"/>
    <s v="27776A"/>
    <n v="4"/>
    <x v="5"/>
    <x v="1"/>
    <n v="15.73"/>
    <n v="1.5730000000000002"/>
    <n v="17.303000000000001"/>
    <n v="0.21"/>
    <n v="3.3033000000000001"/>
    <s v="M"/>
    <n v="8"/>
    <n v="5"/>
    <n v="5"/>
    <n v="9"/>
  </r>
  <r>
    <x v="7"/>
    <x v="1"/>
    <s v="27801B"/>
    <n v="6"/>
    <x v="3"/>
    <x v="1"/>
    <n v="48.7"/>
    <n v="4.870000000000001"/>
    <n v="53.570000000000007"/>
    <n v="0.1"/>
    <n v="4.870000000000001"/>
    <s v="B"/>
    <n v="7"/>
    <n v="14"/>
    <n v="14"/>
    <n v="14"/>
  </r>
  <r>
    <x v="7"/>
    <x v="1"/>
    <s v="278750"/>
    <n v="12"/>
    <x v="4"/>
    <x v="1"/>
    <n v="37.89"/>
    <n v="3.7890000000000001"/>
    <n v="41.679000000000002"/>
    <n v="0.15"/>
    <n v="5.6834999999999996"/>
    <s v="F"/>
    <n v="6"/>
    <n v="17"/>
    <n v="17"/>
    <n v="15.5"/>
  </r>
  <r>
    <x v="7"/>
    <x v="1"/>
    <s v="27969E"/>
    <n v="12"/>
    <x v="4"/>
    <x v="1"/>
    <n v="20"/>
    <n v="2"/>
    <n v="22"/>
    <n v="0.06"/>
    <n v="1.2"/>
    <s v="N"/>
    <n v="3"/>
    <n v="5"/>
    <n v="5"/>
    <n v="9"/>
  </r>
  <r>
    <x v="7"/>
    <x v="1"/>
    <s v="27979B"/>
    <n v="12"/>
    <x v="4"/>
    <x v="1"/>
    <n v="68.62"/>
    <n v="6.862000000000001"/>
    <n v="75.481999999999999"/>
    <n v="0.18"/>
    <n v="12.351600000000001"/>
    <s v="H"/>
    <n v="1"/>
    <n v="7"/>
    <n v="7"/>
    <n v="10.5"/>
  </r>
  <r>
    <x v="7"/>
    <x v="1"/>
    <s v="2799B"/>
    <n v="6"/>
    <x v="3"/>
    <x v="1"/>
    <n v="26"/>
    <n v="2.6"/>
    <n v="28.6"/>
    <n v="0.39"/>
    <n v="10.14"/>
    <s v="O"/>
    <n v="2"/>
    <n v="3"/>
    <n v="3"/>
    <n v="7"/>
  </r>
  <r>
    <x v="7"/>
    <x v="1"/>
    <s v="28169D"/>
    <n v="12"/>
    <x v="4"/>
    <x v="1"/>
    <n v="86.96"/>
    <n v="8.6959999999999997"/>
    <n v="95.655999999999992"/>
    <n v="0.38"/>
    <n v="33.044799999999995"/>
    <s v="G"/>
    <n v="7"/>
    <n v="3"/>
    <n v="3"/>
    <n v="7"/>
  </r>
  <r>
    <x v="7"/>
    <x v="1"/>
    <s v="28283D"/>
    <n v="12"/>
    <x v="4"/>
    <x v="1"/>
    <n v="63.11"/>
    <n v="6.3109999999999999"/>
    <n v="69.420999999999992"/>
    <n v="0.38"/>
    <n v="23.9818"/>
    <s v="P"/>
    <n v="9"/>
    <n v="2"/>
    <n v="2"/>
    <n v="6"/>
  </r>
  <r>
    <x v="7"/>
    <x v="1"/>
    <s v="28373D"/>
    <n v="6"/>
    <x v="3"/>
    <x v="1"/>
    <n v="49.51"/>
    <n v="4.9510000000000005"/>
    <n v="54.460999999999999"/>
    <n v="0.4"/>
    <n v="19.804000000000002"/>
    <s v="Q"/>
    <n v="8"/>
    <n v="3"/>
    <n v="3"/>
    <n v="7"/>
  </r>
  <r>
    <x v="7"/>
    <x v="1"/>
    <s v="28578A"/>
    <n v="6"/>
    <x v="3"/>
    <x v="1"/>
    <n v="98.61"/>
    <n v="9.8610000000000007"/>
    <n v="108.471"/>
    <n v="0.15"/>
    <n v="14.791499999999999"/>
    <s v="O"/>
    <n v="1"/>
    <n v="1"/>
    <n v="1"/>
    <n v="3"/>
  </r>
  <r>
    <x v="7"/>
    <x v="1"/>
    <s v="286270"/>
    <n v="6"/>
    <x v="3"/>
    <x v="1"/>
    <n v="58.51"/>
    <n v="5.851"/>
    <n v="64.361000000000004"/>
    <n v="0.33"/>
    <n v="19.308299999999999"/>
    <s v="D"/>
    <n v="6"/>
    <n v="2"/>
    <n v="2"/>
    <n v="6"/>
  </r>
  <r>
    <x v="7"/>
    <x v="1"/>
    <s v="286970"/>
    <n v="12"/>
    <x v="4"/>
    <x v="1"/>
    <n v="3.04"/>
    <n v="0.30400000000000005"/>
    <n v="3.3440000000000003"/>
    <n v="0.24"/>
    <n v="0.72960000000000003"/>
    <s v="F"/>
    <n v="5"/>
    <n v="3"/>
    <n v="3"/>
    <n v="7"/>
  </r>
  <r>
    <x v="7"/>
    <x v="1"/>
    <s v="28736E"/>
    <n v="4"/>
    <x v="5"/>
    <x v="1"/>
    <n v="3.63"/>
    <n v="0.36299999999999999"/>
    <n v="3.9929999999999999"/>
    <n v="0.24"/>
    <n v="0.87119999999999997"/>
    <s v="A"/>
    <n v="1"/>
    <n v="2"/>
    <n v="2"/>
    <n v="6"/>
  </r>
  <r>
    <x v="7"/>
    <x v="1"/>
    <s v="28811E"/>
    <n v="4"/>
    <x v="5"/>
    <x v="1"/>
    <n v="32.270000000000003"/>
    <n v="3.2270000000000003"/>
    <n v="35.497"/>
    <n v="0.36"/>
    <n v="11.6172"/>
    <s v="B"/>
    <n v="3"/>
    <n v="17"/>
    <n v="17"/>
    <n v="15.5"/>
  </r>
  <r>
    <x v="7"/>
    <x v="1"/>
    <s v="2887E"/>
    <n v="6"/>
    <x v="3"/>
    <x v="1"/>
    <n v="15.32"/>
    <n v="1.532"/>
    <n v="16.852"/>
    <n v="0.01"/>
    <n v="0.1532"/>
    <s v="E"/>
    <n v="1"/>
    <n v="8"/>
    <n v="8"/>
    <n v="11"/>
  </r>
  <r>
    <x v="7"/>
    <x v="1"/>
    <s v="289230"/>
    <n v="4"/>
    <x v="5"/>
    <x v="1"/>
    <n v="69.08"/>
    <n v="6.9080000000000004"/>
    <n v="75.988"/>
    <n v="0.27"/>
    <n v="18.651600000000002"/>
    <s v="N"/>
    <n v="2"/>
    <n v="1"/>
    <n v="1"/>
    <n v="3"/>
  </r>
  <r>
    <x v="7"/>
    <x v="1"/>
    <s v="28996B"/>
    <n v="4"/>
    <x v="5"/>
    <x v="1"/>
    <n v="91.81"/>
    <n v="9.1810000000000009"/>
    <n v="100.991"/>
    <n v="0.01"/>
    <n v="0.91810000000000003"/>
    <s v="O"/>
    <n v="2"/>
    <n v="3"/>
    <n v="3"/>
    <n v="7"/>
  </r>
  <r>
    <x v="7"/>
    <x v="2"/>
    <s v="291451"/>
    <n v="4"/>
    <x v="5"/>
    <x v="1"/>
    <n v="90.25"/>
    <n v="9.0250000000000004"/>
    <n v="99.275000000000006"/>
    <n v="0.18"/>
    <n v="16.245000000000001"/>
    <s v="L"/>
    <n v="3"/>
    <n v="5"/>
    <n v="5"/>
    <n v="9"/>
  </r>
  <r>
    <x v="7"/>
    <x v="2"/>
    <s v="29215B"/>
    <n v="4"/>
    <x v="5"/>
    <x v="1"/>
    <n v="77.58"/>
    <n v="7.758"/>
    <n v="85.337999999999994"/>
    <n v="0.05"/>
    <n v="3.879"/>
    <s v="C"/>
    <n v="2"/>
    <n v="12"/>
    <n v="12"/>
    <n v="13"/>
  </r>
  <r>
    <x v="7"/>
    <x v="2"/>
    <s v="292821"/>
    <n v="4"/>
    <x v="5"/>
    <x v="1"/>
    <n v="96.23"/>
    <n v="9.6230000000000011"/>
    <n v="105.85300000000001"/>
    <n v="0.18"/>
    <n v="17.321400000000001"/>
    <s v="M"/>
    <n v="8"/>
    <n v="5"/>
    <n v="5"/>
    <n v="9"/>
  </r>
  <r>
    <x v="7"/>
    <x v="2"/>
    <s v="29325B"/>
    <n v="6"/>
    <x v="3"/>
    <x v="1"/>
    <n v="16.739999999999998"/>
    <n v="1.6739999999999999"/>
    <n v="18.413999999999998"/>
    <n v="0.19"/>
    <n v="3.1805999999999996"/>
    <s v="Q"/>
    <n v="10"/>
    <n v="2"/>
    <n v="2"/>
    <n v="6"/>
  </r>
  <r>
    <x v="7"/>
    <x v="2"/>
    <s v="2950D"/>
    <n v="12"/>
    <x v="4"/>
    <x v="1"/>
    <n v="38.72"/>
    <n v="3.8719999999999999"/>
    <n v="42.591999999999999"/>
    <n v="0.18"/>
    <n v="6.9695999999999998"/>
    <s v="A"/>
    <n v="10"/>
    <n v="20"/>
    <n v="20"/>
    <n v="17"/>
  </r>
  <r>
    <x v="7"/>
    <x v="2"/>
    <s v="295111"/>
    <n v="4"/>
    <x v="5"/>
    <x v="1"/>
    <n v="19.239999999999998"/>
    <n v="1.9239999999999999"/>
    <n v="21.163999999999998"/>
    <n v="0.02"/>
    <n v="0.38479999999999998"/>
    <s v="I"/>
    <n v="6"/>
    <n v="6"/>
    <n v="6"/>
    <n v="10"/>
  </r>
  <r>
    <x v="7"/>
    <x v="2"/>
    <s v="29564A"/>
    <n v="4"/>
    <x v="5"/>
    <x v="1"/>
    <n v="35.46"/>
    <n v="3.5460000000000003"/>
    <n v="39.006"/>
    <n v="0.32"/>
    <n v="11.347200000000001"/>
    <s v="E"/>
    <n v="2"/>
    <n v="12"/>
    <n v="12"/>
    <n v="13"/>
  </r>
  <r>
    <x v="7"/>
    <x v="2"/>
    <s v="29699A"/>
    <n v="6"/>
    <x v="3"/>
    <x v="1"/>
    <n v="39.71"/>
    <n v="3.9710000000000001"/>
    <n v="43.680999999999997"/>
    <n v="0.11"/>
    <n v="4.3681000000000001"/>
    <s v="Q"/>
    <n v="1"/>
    <n v="3"/>
    <n v="3"/>
    <n v="7"/>
  </r>
  <r>
    <x v="7"/>
    <x v="2"/>
    <s v="29779E"/>
    <n v="6"/>
    <x v="3"/>
    <x v="1"/>
    <n v="51.91"/>
    <n v="5.1909999999999998"/>
    <n v="57.100999999999999"/>
    <n v="0.09"/>
    <n v="4.6718999999999999"/>
    <s v="G"/>
    <n v="6"/>
    <n v="11"/>
    <n v="11"/>
    <n v="12.5"/>
  </r>
  <r>
    <x v="7"/>
    <x v="2"/>
    <s v="29837E"/>
    <n v="4"/>
    <x v="5"/>
    <x v="1"/>
    <n v="12.25"/>
    <n v="1.2250000000000001"/>
    <n v="13.475"/>
    <n v="0.22"/>
    <n v="2.6949999999999998"/>
    <s v="F"/>
    <n v="8"/>
    <n v="8"/>
    <n v="8"/>
    <n v="11"/>
  </r>
  <r>
    <x v="7"/>
    <x v="2"/>
    <s v="299160"/>
    <n v="6"/>
    <x v="3"/>
    <x v="1"/>
    <n v="29.83"/>
    <n v="2.9830000000000001"/>
    <n v="32.812999999999995"/>
    <n v="0.12"/>
    <n v="3.5795999999999997"/>
    <s v="H"/>
    <n v="2"/>
    <n v="11"/>
    <n v="11"/>
    <n v="12.5"/>
  </r>
  <r>
    <x v="7"/>
    <x v="2"/>
    <s v="299681"/>
    <n v="12"/>
    <x v="4"/>
    <x v="1"/>
    <n v="33.54"/>
    <n v="3.3540000000000001"/>
    <n v="36.893999999999998"/>
    <n v="0.23"/>
    <n v="7.7141999999999999"/>
    <s v="N"/>
    <n v="7"/>
    <n v="1"/>
    <n v="1"/>
    <n v="3"/>
  </r>
  <r>
    <x v="7"/>
    <x v="2"/>
    <s v="301230"/>
    <n v="4"/>
    <x v="5"/>
    <x v="1"/>
    <n v="72.56"/>
    <n v="7.2560000000000002"/>
    <n v="79.816000000000003"/>
    <n v="0.32"/>
    <n v="23.219200000000001"/>
    <s v="D"/>
    <n v="7"/>
    <n v="5"/>
    <n v="5"/>
    <n v="9"/>
  </r>
  <r>
    <x v="7"/>
    <x v="2"/>
    <s v="30351E"/>
    <n v="12"/>
    <x v="4"/>
    <x v="1"/>
    <n v="94.71"/>
    <n v="9.4710000000000001"/>
    <n v="104.181"/>
    <n v="0.25"/>
    <n v="23.677499999999998"/>
    <s v="O"/>
    <n v="5"/>
    <n v="3"/>
    <n v="3"/>
    <n v="7"/>
  </r>
  <r>
    <x v="7"/>
    <x v="2"/>
    <s v="304161"/>
    <n v="4"/>
    <x v="5"/>
    <x v="1"/>
    <n v="98.99"/>
    <n v="9.8990000000000009"/>
    <n v="108.889"/>
    <n v="0.25"/>
    <n v="24.747499999999999"/>
    <s v="E"/>
    <n v="6"/>
    <n v="15"/>
    <n v="15"/>
    <n v="14.5"/>
  </r>
  <r>
    <x v="7"/>
    <x v="2"/>
    <s v="30469D"/>
    <n v="4"/>
    <x v="5"/>
    <x v="1"/>
    <n v="50.34"/>
    <n v="5.0340000000000007"/>
    <n v="55.374000000000002"/>
    <n v="0.19"/>
    <n v="9.5646000000000004"/>
    <s v="Q"/>
    <n v="9"/>
    <n v="2"/>
    <n v="2"/>
    <n v="6"/>
  </r>
  <r>
    <x v="7"/>
    <x v="2"/>
    <s v="30500E"/>
    <n v="4"/>
    <x v="5"/>
    <x v="1"/>
    <n v="67.44"/>
    <n v="6.7439999999999998"/>
    <n v="74.183999999999997"/>
    <n v="0.16"/>
    <n v="10.7904"/>
    <s v="Q"/>
    <n v="8"/>
    <n v="3"/>
    <n v="3"/>
    <n v="7"/>
  </r>
  <r>
    <x v="7"/>
    <x v="3"/>
    <s v="30530E"/>
    <n v="6"/>
    <x v="3"/>
    <x v="1"/>
    <n v="16.260000000000002"/>
    <n v="1.6260000000000003"/>
    <n v="17.886000000000003"/>
    <n v="0.04"/>
    <n v="0.65040000000000009"/>
    <s v="I"/>
    <n v="1"/>
    <n v="3"/>
    <n v="3"/>
    <n v="7"/>
  </r>
  <r>
    <x v="7"/>
    <x v="3"/>
    <s v="30539D"/>
    <n v="6"/>
    <x v="3"/>
    <x v="1"/>
    <n v="79.06"/>
    <n v="7.9060000000000006"/>
    <n v="86.966000000000008"/>
    <n v="0.17"/>
    <n v="13.440200000000001"/>
    <s v="P"/>
    <n v="1"/>
    <n v="3"/>
    <n v="3"/>
    <n v="7"/>
  </r>
  <r>
    <x v="7"/>
    <x v="3"/>
    <s v="30543E"/>
    <n v="4"/>
    <x v="5"/>
    <x v="1"/>
    <n v="30.12"/>
    <n v="3.0120000000000005"/>
    <n v="33.132000000000005"/>
    <n v="0.31"/>
    <n v="9.3372000000000011"/>
    <s v="I"/>
    <n v="3"/>
    <n v="2"/>
    <n v="2"/>
    <n v="6"/>
  </r>
  <r>
    <x v="7"/>
    <x v="3"/>
    <s v="305740"/>
    <n v="12"/>
    <x v="4"/>
    <x v="1"/>
    <n v="15.44"/>
    <n v="1.544"/>
    <n v="16.983999999999998"/>
    <n v="0.08"/>
    <n v="1.2352000000000001"/>
    <s v="I"/>
    <n v="6"/>
    <n v="6"/>
    <n v="6"/>
    <n v="10"/>
  </r>
  <r>
    <x v="7"/>
    <x v="3"/>
    <s v="30606A"/>
    <n v="6"/>
    <x v="3"/>
    <x v="1"/>
    <n v="6.98"/>
    <n v="0.69800000000000006"/>
    <n v="7.6780000000000008"/>
    <n v="0.18"/>
    <n v="1.2564"/>
    <s v="D"/>
    <n v="6"/>
    <n v="2"/>
    <n v="2"/>
    <n v="6"/>
  </r>
  <r>
    <x v="7"/>
    <x v="3"/>
    <s v="30642D"/>
    <n v="6"/>
    <x v="3"/>
    <x v="1"/>
    <n v="86.09"/>
    <n v="8.609"/>
    <n v="94.698999999999998"/>
    <n v="0.37"/>
    <n v="31.853300000000001"/>
    <s v="D"/>
    <n v="1"/>
    <n v="6"/>
    <n v="6"/>
    <n v="10"/>
  </r>
  <r>
    <x v="7"/>
    <x v="3"/>
    <s v="306541"/>
    <n v="4"/>
    <x v="5"/>
    <x v="1"/>
    <n v="60.1"/>
    <n v="6.0100000000000007"/>
    <n v="66.11"/>
    <n v="0.2"/>
    <n v="12.020000000000001"/>
    <s v="P"/>
    <n v="1"/>
    <n v="3"/>
    <n v="3"/>
    <n v="7"/>
  </r>
  <r>
    <x v="7"/>
    <x v="3"/>
    <s v="30710B"/>
    <n v="12"/>
    <x v="4"/>
    <x v="1"/>
    <n v="10.32"/>
    <n v="1.032"/>
    <n v="11.352"/>
    <n v="0.11"/>
    <n v="1.1352"/>
    <s v="P"/>
    <n v="9"/>
    <n v="2"/>
    <n v="2"/>
    <n v="6"/>
  </r>
  <r>
    <x v="7"/>
    <x v="3"/>
    <s v="30854E"/>
    <n v="4"/>
    <x v="5"/>
    <x v="1"/>
    <n v="99.18"/>
    <n v="9.918000000000001"/>
    <n v="109.09800000000001"/>
    <n v="0.04"/>
    <n v="3.9672000000000005"/>
    <s v="O"/>
    <n v="6"/>
    <n v="3"/>
    <n v="3"/>
    <n v="7"/>
  </r>
  <r>
    <x v="7"/>
    <x v="3"/>
    <s v="30898E"/>
    <n v="12"/>
    <x v="4"/>
    <x v="1"/>
    <n v="65.83"/>
    <n v="6.5830000000000002"/>
    <n v="72.412999999999997"/>
    <n v="0.13"/>
    <n v="8.5579000000000001"/>
    <s v="N"/>
    <n v="4"/>
    <n v="5"/>
    <n v="5"/>
    <n v="9"/>
  </r>
  <r>
    <x v="7"/>
    <x v="3"/>
    <s v="30990A"/>
    <n v="12"/>
    <x v="4"/>
    <x v="1"/>
    <n v="68.040000000000006"/>
    <n v="6.8040000000000012"/>
    <n v="74.844000000000008"/>
    <n v="0.14000000000000001"/>
    <n v="9.5256000000000025"/>
    <s v="Q"/>
    <n v="8"/>
    <n v="3"/>
    <n v="3"/>
    <n v="7"/>
  </r>
  <r>
    <x v="7"/>
    <x v="3"/>
    <s v="309A"/>
    <n v="6"/>
    <x v="3"/>
    <x v="1"/>
    <n v="85.95"/>
    <n v="8.5950000000000006"/>
    <n v="94.545000000000002"/>
    <n v="0.2"/>
    <n v="17.190000000000001"/>
    <s v="L"/>
    <n v="3"/>
    <n v="5"/>
    <n v="5"/>
    <n v="9"/>
  </r>
  <r>
    <x v="7"/>
    <x v="3"/>
    <s v="310491"/>
    <n v="12"/>
    <x v="4"/>
    <x v="1"/>
    <n v="73.31"/>
    <n v="7.3310000000000004"/>
    <n v="80.641000000000005"/>
    <n v="0.02"/>
    <n v="1.4662000000000002"/>
    <s v="P"/>
    <n v="3"/>
    <n v="3"/>
    <n v="3"/>
    <n v="7"/>
  </r>
  <r>
    <x v="7"/>
    <x v="3"/>
    <s v="31135B"/>
    <n v="4"/>
    <x v="5"/>
    <x v="1"/>
    <n v="1.74"/>
    <n v="0.17400000000000002"/>
    <n v="1.9139999999999999"/>
    <n v="0.06"/>
    <n v="0.10439999999999999"/>
    <s v="M"/>
    <n v="10"/>
    <n v="4"/>
    <n v="4"/>
    <n v="8"/>
  </r>
  <r>
    <x v="7"/>
    <x v="3"/>
    <s v="31401A"/>
    <n v="6"/>
    <x v="3"/>
    <x v="1"/>
    <n v="85.28"/>
    <n v="8.5280000000000005"/>
    <n v="93.808000000000007"/>
    <n v="0.3"/>
    <n v="25.584"/>
    <s v="E"/>
    <n v="8"/>
    <n v="6"/>
    <n v="6"/>
    <n v="10"/>
  </r>
  <r>
    <x v="7"/>
    <x v="3"/>
    <s v="31530D"/>
    <n v="6"/>
    <x v="3"/>
    <x v="1"/>
    <n v="34.840000000000003"/>
    <n v="3.4840000000000004"/>
    <n v="38.324000000000005"/>
    <n v="0.28000000000000003"/>
    <n v="9.7552000000000021"/>
    <s v="D"/>
    <n v="1"/>
    <n v="6"/>
    <n v="6"/>
    <n v="10"/>
  </r>
  <r>
    <x v="7"/>
    <x v="3"/>
    <s v="316840"/>
    <n v="12"/>
    <x v="4"/>
    <x v="1"/>
    <n v="20.97"/>
    <n v="2.097"/>
    <n v="23.067"/>
    <n v="0.37"/>
    <n v="7.7588999999999997"/>
    <s v="P"/>
    <n v="2"/>
    <n v="3"/>
    <n v="3"/>
    <n v="7"/>
  </r>
  <r>
    <x v="7"/>
    <x v="3"/>
    <s v="317310"/>
    <n v="4"/>
    <x v="5"/>
    <x v="1"/>
    <n v="11.58"/>
    <n v="1.1580000000000001"/>
    <n v="12.738"/>
    <n v="0.4"/>
    <n v="4.6320000000000006"/>
    <s v="A"/>
    <n v="10"/>
    <n v="20"/>
    <n v="20"/>
    <n v="17"/>
  </r>
  <r>
    <x v="7"/>
    <x v="3"/>
    <s v="319730"/>
    <n v="6"/>
    <x v="3"/>
    <x v="1"/>
    <n v="39.32"/>
    <n v="3.9320000000000004"/>
    <n v="43.252000000000002"/>
    <n v="0.36"/>
    <n v="14.155199999999999"/>
    <s v="I"/>
    <n v="5"/>
    <n v="2"/>
    <n v="2"/>
    <n v="6"/>
  </r>
  <r>
    <x v="7"/>
    <x v="3"/>
    <s v="324800"/>
    <n v="6"/>
    <x v="3"/>
    <x v="1"/>
    <n v="88.65"/>
    <n v="8.8650000000000002"/>
    <n v="97.515000000000001"/>
    <n v="0.09"/>
    <n v="7.9785000000000004"/>
    <s v="N"/>
    <n v="6"/>
    <n v="3"/>
    <n v="3"/>
    <n v="7"/>
  </r>
  <r>
    <x v="7"/>
    <x v="4"/>
    <s v="324D"/>
    <n v="4"/>
    <x v="5"/>
    <x v="1"/>
    <n v="61.79"/>
    <n v="6.1790000000000003"/>
    <n v="67.968999999999994"/>
    <n v="0.09"/>
    <n v="5.5610999999999997"/>
    <s v="M"/>
    <n v="6"/>
    <n v="3"/>
    <n v="3"/>
    <n v="7"/>
  </r>
  <r>
    <x v="7"/>
    <x v="4"/>
    <s v="32728B"/>
    <n v="6"/>
    <x v="3"/>
    <x v="1"/>
    <n v="62.48"/>
    <n v="6.2480000000000002"/>
    <n v="68.727999999999994"/>
    <n v="0.15"/>
    <n v="9.3719999999999999"/>
    <s v="F"/>
    <n v="7"/>
    <n v="5"/>
    <n v="5"/>
    <n v="9"/>
  </r>
  <r>
    <x v="7"/>
    <x v="4"/>
    <s v="327371"/>
    <n v="12"/>
    <x v="4"/>
    <x v="1"/>
    <n v="57.76"/>
    <n v="5.7759999999999998"/>
    <n v="63.536000000000001"/>
    <n v="0.28000000000000003"/>
    <n v="16.172800000000002"/>
    <s v="G"/>
    <n v="8"/>
    <n v="2"/>
    <n v="2"/>
    <n v="6"/>
  </r>
  <r>
    <x v="7"/>
    <x v="4"/>
    <s v="32906A"/>
    <n v="6"/>
    <x v="3"/>
    <x v="1"/>
    <n v="47.8"/>
    <n v="4.78"/>
    <n v="52.58"/>
    <n v="0.17"/>
    <n v="8.1259999999999994"/>
    <s v="E"/>
    <n v="2"/>
    <n v="12"/>
    <n v="12"/>
    <n v="13"/>
  </r>
  <r>
    <x v="7"/>
    <x v="4"/>
    <s v="330590"/>
    <n v="12"/>
    <x v="4"/>
    <x v="1"/>
    <n v="3.25"/>
    <n v="0.32500000000000001"/>
    <n v="3.5750000000000002"/>
    <n v="0.36"/>
    <n v="1.17"/>
    <s v="M"/>
    <n v="6"/>
    <n v="3"/>
    <n v="3"/>
    <n v="7"/>
  </r>
  <r>
    <x v="7"/>
    <x v="4"/>
    <s v="33288B"/>
    <n v="12"/>
    <x v="4"/>
    <x v="1"/>
    <n v="58.41"/>
    <n v="5.8410000000000002"/>
    <n v="64.250999999999991"/>
    <n v="0.23"/>
    <n v="13.4343"/>
    <s v="E"/>
    <n v="9"/>
    <n v="17"/>
    <n v="17"/>
    <n v="15.5"/>
  </r>
  <r>
    <x v="7"/>
    <x v="4"/>
    <s v="33296D"/>
    <n v="6"/>
    <x v="3"/>
    <x v="1"/>
    <n v="9.42"/>
    <n v="0.94200000000000006"/>
    <n v="10.362"/>
    <n v="0.12"/>
    <n v="1.1303999999999998"/>
    <s v="E"/>
    <n v="1"/>
    <n v="8"/>
    <n v="8"/>
    <n v="11"/>
  </r>
  <r>
    <x v="7"/>
    <x v="4"/>
    <s v="333A"/>
    <n v="6"/>
    <x v="3"/>
    <x v="1"/>
    <n v="56.42"/>
    <n v="5.6420000000000003"/>
    <n v="62.062000000000005"/>
    <n v="0.32"/>
    <n v="18.054400000000001"/>
    <s v="P"/>
    <n v="9"/>
    <n v="2"/>
    <n v="2"/>
    <n v="6"/>
  </r>
  <r>
    <x v="7"/>
    <x v="4"/>
    <s v="334361"/>
    <n v="12"/>
    <x v="4"/>
    <x v="1"/>
    <n v="55"/>
    <n v="5.5"/>
    <n v="60.5"/>
    <n v="0.08"/>
    <n v="4.4000000000000004"/>
    <s v="C"/>
    <n v="4"/>
    <n v="8"/>
    <n v="8"/>
    <n v="11"/>
  </r>
  <r>
    <x v="7"/>
    <x v="4"/>
    <s v="33503B"/>
    <n v="12"/>
    <x v="4"/>
    <x v="1"/>
    <n v="60.92"/>
    <n v="6.0920000000000005"/>
    <n v="67.012"/>
    <n v="0.35"/>
    <n v="21.321999999999999"/>
    <s v="G"/>
    <n v="2"/>
    <n v="15"/>
    <n v="15"/>
    <n v="14.5"/>
  </r>
  <r>
    <x v="7"/>
    <x v="4"/>
    <s v="33654A"/>
    <n v="4"/>
    <x v="5"/>
    <x v="1"/>
    <n v="76.569999999999993"/>
    <n v="7.657"/>
    <n v="84.22699999999999"/>
    <n v="0.09"/>
    <n v="6.8912999999999993"/>
    <s v="E"/>
    <n v="6"/>
    <n v="15"/>
    <n v="15"/>
    <n v="14.5"/>
  </r>
  <r>
    <x v="7"/>
    <x v="4"/>
    <s v="33669B"/>
    <n v="4"/>
    <x v="5"/>
    <x v="1"/>
    <n v="30.81"/>
    <n v="3.081"/>
    <n v="33.890999999999998"/>
    <n v="0.05"/>
    <n v="1.5405"/>
    <s v="D"/>
    <n v="2"/>
    <n v="18"/>
    <n v="18"/>
    <n v="16"/>
  </r>
  <r>
    <x v="7"/>
    <x v="4"/>
    <s v="33691D"/>
    <n v="12"/>
    <x v="4"/>
    <x v="1"/>
    <n v="1.86"/>
    <n v="0.18600000000000003"/>
    <n v="2.0460000000000003"/>
    <n v="0.26"/>
    <n v="0.48360000000000003"/>
    <s v="F"/>
    <n v="2"/>
    <n v="14"/>
    <n v="14"/>
    <n v="14"/>
  </r>
  <r>
    <x v="7"/>
    <x v="4"/>
    <s v="33857D"/>
    <n v="4"/>
    <x v="5"/>
    <x v="1"/>
    <n v="26.27"/>
    <n v="2.6270000000000002"/>
    <n v="28.896999999999998"/>
    <n v="0.38"/>
    <n v="9.9825999999999997"/>
    <s v="L"/>
    <n v="10"/>
    <n v="6"/>
    <n v="6"/>
    <n v="10"/>
  </r>
  <r>
    <x v="7"/>
    <x v="4"/>
    <s v="33888B"/>
    <n v="12"/>
    <x v="4"/>
    <x v="1"/>
    <n v="10.69"/>
    <n v="1.069"/>
    <n v="11.759"/>
    <n v="0.39"/>
    <n v="4.1691000000000003"/>
    <s v="L"/>
    <n v="1"/>
    <n v="5"/>
    <n v="5"/>
    <n v="9"/>
  </r>
  <r>
    <x v="7"/>
    <x v="4"/>
    <s v="34009B"/>
    <n v="12"/>
    <x v="4"/>
    <x v="1"/>
    <n v="73.510000000000005"/>
    <n v="7.3510000000000009"/>
    <n v="80.861000000000004"/>
    <n v="0.21"/>
    <n v="15.437100000000001"/>
    <s v="M"/>
    <n v="1"/>
    <n v="5"/>
    <n v="5"/>
    <n v="9"/>
  </r>
  <r>
    <x v="7"/>
    <x v="4"/>
    <s v="34491A"/>
    <n v="6"/>
    <x v="3"/>
    <x v="1"/>
    <n v="68.34"/>
    <n v="6.8340000000000005"/>
    <n v="75.174000000000007"/>
    <n v="0.39"/>
    <n v="26.652600000000003"/>
    <s v="I"/>
    <n v="4"/>
    <n v="5"/>
    <n v="5"/>
    <n v="9"/>
  </r>
  <r>
    <x v="7"/>
    <x v="4"/>
    <s v="345250"/>
    <n v="12"/>
    <x v="4"/>
    <x v="1"/>
    <n v="21.59"/>
    <n v="2.1590000000000003"/>
    <n v="23.748999999999999"/>
    <n v="0.1"/>
    <n v="2.1590000000000003"/>
    <s v="N"/>
    <n v="7"/>
    <n v="1"/>
    <n v="1"/>
    <n v="3"/>
  </r>
  <r>
    <x v="7"/>
    <x v="4"/>
    <s v="34551D"/>
    <n v="6"/>
    <x v="3"/>
    <x v="1"/>
    <n v="68.2"/>
    <n v="6.82"/>
    <n v="75.02000000000001"/>
    <n v="0.18"/>
    <n v="12.276"/>
    <s v="Q"/>
    <n v="8"/>
    <n v="3"/>
    <n v="3"/>
    <n v="7"/>
  </r>
  <r>
    <x v="7"/>
    <x v="4"/>
    <s v="34611A"/>
    <n v="12"/>
    <x v="4"/>
    <x v="1"/>
    <n v="83.41"/>
    <n v="8.3409999999999993"/>
    <n v="91.750999999999991"/>
    <n v="0.38"/>
    <n v="31.695799999999998"/>
    <s v="Q"/>
    <n v="8"/>
    <n v="3"/>
    <n v="3"/>
    <n v="7"/>
  </r>
  <r>
    <x v="7"/>
    <x v="4"/>
    <s v="34635B"/>
    <n v="12"/>
    <x v="4"/>
    <x v="1"/>
    <n v="26.94"/>
    <n v="2.6940000000000004"/>
    <n v="29.634"/>
    <n v="0.28000000000000003"/>
    <n v="7.5432000000000015"/>
    <s v="A"/>
    <n v="10"/>
    <n v="20"/>
    <n v="20"/>
    <n v="17"/>
  </r>
  <r>
    <x v="7"/>
    <x v="4"/>
    <s v="34643D"/>
    <n v="12"/>
    <x v="4"/>
    <x v="1"/>
    <n v="16.239999999999998"/>
    <n v="1.6239999999999999"/>
    <n v="17.863999999999997"/>
    <n v="0.03"/>
    <n v="0.48719999999999991"/>
    <s v="D"/>
    <n v="3"/>
    <n v="9"/>
    <n v="9"/>
    <n v="11.5"/>
  </r>
  <r>
    <x v="7"/>
    <x v="4"/>
    <s v="34803E"/>
    <n v="12"/>
    <x v="4"/>
    <x v="1"/>
    <n v="42.84"/>
    <n v="4.2840000000000007"/>
    <n v="47.124000000000002"/>
    <n v="0.09"/>
    <n v="3.8556000000000004"/>
    <s v="M"/>
    <n v="4"/>
    <n v="4"/>
    <n v="4"/>
    <n v="8"/>
  </r>
  <r>
    <x v="7"/>
    <x v="4"/>
    <s v="348871"/>
    <n v="4"/>
    <x v="5"/>
    <x v="1"/>
    <n v="22.67"/>
    <n v="2.2670000000000003"/>
    <n v="24.937000000000001"/>
    <n v="0.38"/>
    <n v="8.6146000000000011"/>
    <s v="M"/>
    <n v="5"/>
    <n v="2"/>
    <n v="2"/>
    <n v="6"/>
  </r>
  <r>
    <x v="7"/>
    <x v="4"/>
    <s v="349661"/>
    <n v="6"/>
    <x v="3"/>
    <x v="1"/>
    <n v="53.24"/>
    <n v="5.3240000000000007"/>
    <n v="58.564"/>
    <n v="0.02"/>
    <n v="1.0648"/>
    <s v="N"/>
    <n v="7"/>
    <n v="1"/>
    <n v="1"/>
    <n v="3"/>
  </r>
  <r>
    <x v="7"/>
    <x v="5"/>
    <s v="349951"/>
    <n v="6"/>
    <x v="3"/>
    <x v="1"/>
    <n v="71.69"/>
    <n v="7.1690000000000005"/>
    <n v="78.858999999999995"/>
    <n v="0.25"/>
    <n v="17.922499999999999"/>
    <s v="D"/>
    <n v="9"/>
    <n v="6"/>
    <n v="6"/>
    <n v="10"/>
  </r>
  <r>
    <x v="7"/>
    <x v="5"/>
    <s v="34A"/>
    <n v="6"/>
    <x v="3"/>
    <x v="1"/>
    <n v="78.760000000000005"/>
    <n v="7.8760000000000012"/>
    <n v="86.63600000000001"/>
    <n v="0.2"/>
    <n v="15.752000000000002"/>
    <s v="O"/>
    <n v="7"/>
    <n v="3"/>
    <n v="3"/>
    <n v="7"/>
  </r>
  <r>
    <x v="7"/>
    <x v="5"/>
    <s v="350220"/>
    <n v="6"/>
    <x v="3"/>
    <x v="1"/>
    <n v="99.54"/>
    <n v="9.9540000000000006"/>
    <n v="109.494"/>
    <n v="0.11"/>
    <n v="10.949400000000001"/>
    <s v="I"/>
    <n v="10"/>
    <n v="6"/>
    <n v="6"/>
    <n v="10"/>
  </r>
  <r>
    <x v="7"/>
    <x v="5"/>
    <s v="3502E"/>
    <n v="4"/>
    <x v="5"/>
    <x v="1"/>
    <n v="26.58"/>
    <n v="2.6579999999999999"/>
    <n v="29.238"/>
    <n v="0.39"/>
    <n v="10.366199999999999"/>
    <s v="N"/>
    <n v="4"/>
    <n v="5"/>
    <n v="5"/>
    <n v="9"/>
  </r>
  <r>
    <x v="7"/>
    <x v="5"/>
    <s v="35112A"/>
    <n v="12"/>
    <x v="4"/>
    <x v="1"/>
    <n v="65.7"/>
    <n v="6.57"/>
    <n v="72.27000000000001"/>
    <n v="0.18"/>
    <n v="11.826000000000001"/>
    <s v="N"/>
    <n v="8"/>
    <n v="2"/>
    <n v="2"/>
    <n v="6"/>
  </r>
  <r>
    <x v="7"/>
    <x v="5"/>
    <s v="35123E"/>
    <n v="4"/>
    <x v="5"/>
    <x v="1"/>
    <n v="60.99"/>
    <n v="6.0990000000000002"/>
    <n v="67.088999999999999"/>
    <n v="0.11"/>
    <n v="6.7088999999999999"/>
    <s v="C"/>
    <n v="2"/>
    <n v="12"/>
    <n v="12"/>
    <n v="13"/>
  </r>
  <r>
    <x v="7"/>
    <x v="5"/>
    <s v="35160B"/>
    <n v="4"/>
    <x v="5"/>
    <x v="1"/>
    <n v="70.22"/>
    <n v="7.0220000000000002"/>
    <n v="77.242000000000004"/>
    <n v="0.26"/>
    <n v="18.257200000000001"/>
    <s v="Q"/>
    <n v="7"/>
    <n v="3"/>
    <n v="3"/>
    <n v="7"/>
  </r>
  <r>
    <x v="7"/>
    <x v="5"/>
    <s v="35160D"/>
    <n v="4"/>
    <x v="5"/>
    <x v="1"/>
    <n v="69.2"/>
    <n v="6.9200000000000008"/>
    <n v="76.12"/>
    <n v="0.36"/>
    <n v="24.911999999999999"/>
    <s v="F"/>
    <n v="1"/>
    <n v="10"/>
    <n v="10"/>
    <n v="12"/>
  </r>
  <r>
    <x v="7"/>
    <x v="5"/>
    <s v="35234E"/>
    <n v="4"/>
    <x v="5"/>
    <x v="1"/>
    <n v="97.25"/>
    <n v="9.7250000000000014"/>
    <n v="106.97499999999999"/>
    <n v="0.39"/>
    <n v="37.927500000000002"/>
    <s v="C"/>
    <n v="3"/>
    <n v="6"/>
    <n v="6"/>
    <n v="10"/>
  </r>
  <r>
    <x v="7"/>
    <x v="5"/>
    <s v="35238E"/>
    <n v="12"/>
    <x v="4"/>
    <x v="1"/>
    <n v="74.239999999999995"/>
    <n v="7.4239999999999995"/>
    <n v="81.663999999999987"/>
    <n v="0.38"/>
    <n v="28.211199999999998"/>
    <s v="N"/>
    <n v="10"/>
    <n v="5"/>
    <n v="5"/>
    <n v="9"/>
  </r>
  <r>
    <x v="7"/>
    <x v="5"/>
    <s v="35282A"/>
    <n v="12"/>
    <x v="4"/>
    <x v="1"/>
    <n v="79.56"/>
    <n v="7.9560000000000004"/>
    <n v="87.516000000000005"/>
    <n v="0.05"/>
    <n v="3.9780000000000002"/>
    <s v="F"/>
    <n v="9"/>
    <n v="14"/>
    <n v="14"/>
    <n v="14"/>
  </r>
  <r>
    <x v="7"/>
    <x v="6"/>
    <s v="35310A"/>
    <n v="4"/>
    <x v="5"/>
    <x v="1"/>
    <n v="2.23"/>
    <n v="0.223"/>
    <n v="2.4529999999999998"/>
    <n v="0.3"/>
    <n v="0.66899999999999993"/>
    <s v="N"/>
    <n v="8"/>
    <n v="2"/>
    <n v="2"/>
    <n v="6"/>
  </r>
  <r>
    <x v="7"/>
    <x v="6"/>
    <s v="35371A"/>
    <n v="12"/>
    <x v="4"/>
    <x v="1"/>
    <n v="8.83"/>
    <n v="0.88300000000000001"/>
    <n v="9.713000000000001"/>
    <n v="0.05"/>
    <n v="0.4415"/>
    <s v="A"/>
    <n v="5"/>
    <n v="16"/>
    <n v="16"/>
    <n v="15"/>
  </r>
  <r>
    <x v="7"/>
    <x v="6"/>
    <s v="35465D"/>
    <n v="6"/>
    <x v="3"/>
    <x v="1"/>
    <n v="30.83"/>
    <n v="3.0830000000000002"/>
    <n v="33.912999999999997"/>
    <n v="0.24"/>
    <n v="7.3991999999999996"/>
    <s v="N"/>
    <n v="7"/>
    <n v="1"/>
    <n v="1"/>
    <n v="3"/>
  </r>
  <r>
    <x v="7"/>
    <x v="6"/>
    <s v="35524E"/>
    <n v="12"/>
    <x v="4"/>
    <x v="1"/>
    <n v="97.38"/>
    <n v="9.7379999999999995"/>
    <n v="107.11799999999999"/>
    <n v="0.03"/>
    <n v="2.9213999999999998"/>
    <s v="P"/>
    <n v="10"/>
    <n v="2"/>
    <n v="2"/>
    <n v="6"/>
  </r>
  <r>
    <x v="7"/>
    <x v="6"/>
    <s v="35526A"/>
    <n v="6"/>
    <x v="3"/>
    <x v="1"/>
    <n v="63.18"/>
    <n v="6.3180000000000005"/>
    <n v="69.498000000000005"/>
    <n v="0.03"/>
    <n v="1.8954"/>
    <s v="B"/>
    <n v="9"/>
    <n v="9"/>
    <n v="9"/>
    <n v="11.5"/>
  </r>
  <r>
    <x v="7"/>
    <x v="6"/>
    <s v="355860"/>
    <n v="6"/>
    <x v="3"/>
    <x v="1"/>
    <n v="21"/>
    <n v="2.1"/>
    <n v="23.1"/>
    <n v="0.34"/>
    <n v="7.1400000000000006"/>
    <s v="B"/>
    <n v="4"/>
    <n v="5"/>
    <n v="5"/>
    <n v="9"/>
  </r>
  <r>
    <x v="7"/>
    <x v="6"/>
    <s v="356191"/>
    <n v="4"/>
    <x v="5"/>
    <x v="1"/>
    <n v="42.76"/>
    <n v="4.2759999999999998"/>
    <n v="47.036000000000001"/>
    <n v="7.0000000000000007E-2"/>
    <n v="2.9932000000000003"/>
    <s v="Q"/>
    <n v="1"/>
    <n v="3"/>
    <n v="3"/>
    <n v="7"/>
  </r>
  <r>
    <x v="7"/>
    <x v="6"/>
    <s v="35781A"/>
    <n v="12"/>
    <x v="4"/>
    <x v="1"/>
    <n v="95.84"/>
    <n v="9.5840000000000014"/>
    <n v="105.42400000000001"/>
    <n v="0.39"/>
    <n v="37.377600000000001"/>
    <s v="E"/>
    <n v="2"/>
    <n v="12"/>
    <n v="12"/>
    <n v="13"/>
  </r>
  <r>
    <x v="7"/>
    <x v="6"/>
    <s v="35916D"/>
    <n v="4"/>
    <x v="5"/>
    <x v="1"/>
    <n v="15.11"/>
    <n v="1.5110000000000001"/>
    <n v="16.620999999999999"/>
    <n v="0.06"/>
    <n v="0.90659999999999996"/>
    <s v="D"/>
    <n v="4"/>
    <n v="14"/>
    <n v="14"/>
    <n v="14"/>
  </r>
  <r>
    <x v="7"/>
    <x v="6"/>
    <s v="359171"/>
    <n v="12"/>
    <x v="4"/>
    <x v="1"/>
    <n v="5.86"/>
    <n v="0.58600000000000008"/>
    <n v="6.4460000000000006"/>
    <n v="0.25"/>
    <n v="1.4650000000000001"/>
    <s v="E"/>
    <n v="9"/>
    <n v="17"/>
    <n v="17"/>
    <n v="15.5"/>
  </r>
  <r>
    <x v="7"/>
    <x v="6"/>
    <s v="36243D"/>
    <n v="4"/>
    <x v="5"/>
    <x v="1"/>
    <n v="95.8"/>
    <n v="9.58"/>
    <n v="105.38"/>
    <n v="0.12"/>
    <n v="11.495999999999999"/>
    <s v="Q"/>
    <n v="8"/>
    <n v="3"/>
    <n v="3"/>
    <n v="7"/>
  </r>
  <r>
    <x v="7"/>
    <x v="6"/>
    <s v="36319A"/>
    <n v="6"/>
    <x v="3"/>
    <x v="1"/>
    <n v="90.57"/>
    <n v="9.0570000000000004"/>
    <n v="99.626999999999995"/>
    <n v="0.31"/>
    <n v="28.076699999999999"/>
    <s v="H"/>
    <n v="8"/>
    <n v="6"/>
    <n v="6"/>
    <n v="10"/>
  </r>
  <r>
    <x v="7"/>
    <x v="6"/>
    <s v="36656B"/>
    <n v="12"/>
    <x v="4"/>
    <x v="1"/>
    <n v="39.83"/>
    <n v="3.9830000000000001"/>
    <n v="43.812999999999995"/>
    <n v="0.05"/>
    <n v="1.9915"/>
    <s v="G"/>
    <n v="5"/>
    <n v="2"/>
    <n v="2"/>
    <n v="6"/>
  </r>
  <r>
    <x v="7"/>
    <x v="6"/>
    <s v="3674D"/>
    <n v="12"/>
    <x v="4"/>
    <x v="1"/>
    <n v="87.68"/>
    <n v="8.7680000000000007"/>
    <n v="96.448000000000008"/>
    <n v="0.18"/>
    <n v="15.782400000000001"/>
    <s v="N"/>
    <n v="2"/>
    <n v="1"/>
    <n v="1"/>
    <n v="3"/>
  </r>
  <r>
    <x v="7"/>
    <x v="6"/>
    <s v="368130"/>
    <n v="4"/>
    <x v="5"/>
    <x v="1"/>
    <n v="87.3"/>
    <n v="8.73"/>
    <n v="96.03"/>
    <n v="0.09"/>
    <n v="7.8569999999999993"/>
    <s v="M"/>
    <n v="3"/>
    <n v="4"/>
    <n v="4"/>
    <n v="8"/>
  </r>
  <r>
    <x v="7"/>
    <x v="6"/>
    <s v="36826B"/>
    <n v="12"/>
    <x v="4"/>
    <x v="1"/>
    <n v="58.97"/>
    <n v="5.8970000000000002"/>
    <n v="64.867000000000004"/>
    <n v="0.34"/>
    <n v="20.049800000000001"/>
    <s v="B"/>
    <n v="4"/>
    <n v="5"/>
    <n v="5"/>
    <n v="9"/>
  </r>
  <r>
    <x v="7"/>
    <x v="6"/>
    <s v="36872B"/>
    <n v="12"/>
    <x v="4"/>
    <x v="1"/>
    <n v="54.52"/>
    <n v="5.4520000000000008"/>
    <n v="59.972000000000001"/>
    <n v="0.01"/>
    <n v="0.54520000000000002"/>
    <s v="L"/>
    <n v="5"/>
    <n v="5"/>
    <n v="5"/>
    <n v="9"/>
  </r>
  <r>
    <x v="7"/>
    <x v="6"/>
    <s v="368781"/>
    <n v="12"/>
    <x v="4"/>
    <x v="1"/>
    <n v="89.02"/>
    <n v="8.9019999999999992"/>
    <n v="97.921999999999997"/>
    <n v="0.34"/>
    <n v="30.2668"/>
    <s v="P"/>
    <n v="5"/>
    <n v="2"/>
    <n v="2"/>
    <n v="6"/>
  </r>
  <r>
    <x v="7"/>
    <x v="6"/>
    <s v="369910"/>
    <n v="6"/>
    <x v="3"/>
    <x v="1"/>
    <n v="83.45"/>
    <n v="8.3450000000000006"/>
    <n v="91.795000000000002"/>
    <n v="0.11"/>
    <n v="9.1795000000000009"/>
    <s v="Q"/>
    <n v="6"/>
    <n v="2"/>
    <n v="2"/>
    <n v="6"/>
  </r>
  <r>
    <x v="7"/>
    <x v="7"/>
    <s v="37019A"/>
    <n v="6"/>
    <x v="3"/>
    <x v="1"/>
    <n v="66.86"/>
    <n v="6.6859999999999999"/>
    <n v="73.545999999999992"/>
    <n v="0.23"/>
    <n v="15.377800000000001"/>
    <s v="C"/>
    <n v="1"/>
    <n v="18"/>
    <n v="18"/>
    <n v="16"/>
  </r>
  <r>
    <x v="7"/>
    <x v="7"/>
    <s v="370311"/>
    <n v="4"/>
    <x v="5"/>
    <x v="1"/>
    <n v="57.92"/>
    <n v="5.7920000000000007"/>
    <n v="63.712000000000003"/>
    <n v="0.24"/>
    <n v="13.9008"/>
    <s v="M"/>
    <n v="3"/>
    <n v="4"/>
    <n v="4"/>
    <n v="8"/>
  </r>
  <r>
    <x v="7"/>
    <x v="7"/>
    <s v="37282D"/>
    <n v="4"/>
    <x v="5"/>
    <x v="1"/>
    <n v="48.45"/>
    <n v="4.8450000000000006"/>
    <n v="53.295000000000002"/>
    <n v="0.26"/>
    <n v="12.597000000000001"/>
    <s v="A"/>
    <n v="6"/>
    <n v="14"/>
    <n v="14"/>
    <n v="14"/>
  </r>
  <r>
    <x v="7"/>
    <x v="7"/>
    <s v="37359D"/>
    <n v="4"/>
    <x v="5"/>
    <x v="1"/>
    <n v="66.69"/>
    <n v="6.6690000000000005"/>
    <n v="73.358999999999995"/>
    <n v="0.28999999999999998"/>
    <n v="19.3401"/>
    <s v="D"/>
    <n v="5"/>
    <n v="14"/>
    <n v="14"/>
    <n v="14"/>
  </r>
  <r>
    <x v="7"/>
    <x v="7"/>
    <s v="37380"/>
    <n v="12"/>
    <x v="4"/>
    <x v="1"/>
    <n v="36.479999999999997"/>
    <n v="3.6479999999999997"/>
    <n v="40.128"/>
    <n v="0.4"/>
    <n v="14.591999999999999"/>
    <s v="C"/>
    <n v="2"/>
    <n v="12"/>
    <n v="12"/>
    <n v="13"/>
  </r>
  <r>
    <x v="7"/>
    <x v="7"/>
    <s v="37469B"/>
    <n v="6"/>
    <x v="3"/>
    <x v="1"/>
    <n v="65.09"/>
    <n v="6.5090000000000003"/>
    <n v="71.599000000000004"/>
    <n v="0.33"/>
    <n v="21.479700000000001"/>
    <s v="Q"/>
    <n v="1"/>
    <n v="3"/>
    <n v="3"/>
    <n v="7"/>
  </r>
  <r>
    <x v="7"/>
    <x v="7"/>
    <s v="375060"/>
    <n v="6"/>
    <x v="3"/>
    <x v="1"/>
    <n v="96.62"/>
    <n v="9.6620000000000008"/>
    <n v="106.28200000000001"/>
    <n v="0.35"/>
    <n v="33.817"/>
    <s v="E"/>
    <n v="8"/>
    <n v="6"/>
    <n v="6"/>
    <n v="10"/>
  </r>
  <r>
    <x v="7"/>
    <x v="7"/>
    <s v="378481"/>
    <n v="4"/>
    <x v="5"/>
    <x v="1"/>
    <n v="7.34"/>
    <n v="0.73399999999999999"/>
    <n v="8.0739999999999998"/>
    <n v="0.1"/>
    <n v="0.73399999999999999"/>
    <s v="A"/>
    <n v="8"/>
    <n v="2"/>
    <n v="2"/>
    <n v="6"/>
  </r>
  <r>
    <x v="7"/>
    <x v="7"/>
    <s v="38115E"/>
    <n v="6"/>
    <x v="3"/>
    <x v="1"/>
    <n v="59.25"/>
    <n v="5.9250000000000007"/>
    <n v="65.174999999999997"/>
    <n v="0.32"/>
    <n v="18.96"/>
    <s v="G"/>
    <n v="4"/>
    <n v="17"/>
    <n v="17"/>
    <n v="15.5"/>
  </r>
  <r>
    <x v="7"/>
    <x v="7"/>
    <s v="38351D"/>
    <n v="6"/>
    <x v="3"/>
    <x v="1"/>
    <n v="90.21"/>
    <n v="9.020999999999999"/>
    <n v="99.230999999999995"/>
    <n v="0.32"/>
    <n v="28.867199999999997"/>
    <s v="Q"/>
    <n v="8"/>
    <n v="3"/>
    <n v="3"/>
    <n v="7"/>
  </r>
  <r>
    <x v="7"/>
    <x v="7"/>
    <s v="38364B"/>
    <n v="4"/>
    <x v="5"/>
    <x v="1"/>
    <n v="56.64"/>
    <n v="5.6640000000000006"/>
    <n v="62.304000000000002"/>
    <n v="0.15"/>
    <n v="8.4960000000000004"/>
    <s v="D"/>
    <n v="1"/>
    <n v="6"/>
    <n v="6"/>
    <n v="10"/>
  </r>
  <r>
    <x v="7"/>
    <x v="7"/>
    <s v="383650"/>
    <n v="12"/>
    <x v="4"/>
    <x v="1"/>
    <n v="89.22"/>
    <n v="8.9220000000000006"/>
    <n v="98.141999999999996"/>
    <n v="0.03"/>
    <n v="2.6765999999999996"/>
    <s v="H"/>
    <n v="2"/>
    <n v="11"/>
    <n v="11"/>
    <n v="12.5"/>
  </r>
  <r>
    <x v="7"/>
    <x v="7"/>
    <s v="38375E"/>
    <n v="6"/>
    <x v="3"/>
    <x v="1"/>
    <n v="49.55"/>
    <n v="4.9550000000000001"/>
    <n v="54.504999999999995"/>
    <n v="0.17"/>
    <n v="8.4235000000000007"/>
    <s v="D"/>
    <n v="4"/>
    <n v="14"/>
    <n v="14"/>
    <n v="14"/>
  </r>
  <r>
    <x v="7"/>
    <x v="7"/>
    <s v="384771"/>
    <n v="6"/>
    <x v="3"/>
    <x v="1"/>
    <n v="12.7"/>
    <n v="1.27"/>
    <n v="13.969999999999999"/>
    <n v="0.39"/>
    <n v="4.9530000000000003"/>
    <s v="H"/>
    <n v="5"/>
    <n v="6"/>
    <n v="6"/>
    <n v="10"/>
  </r>
  <r>
    <x v="7"/>
    <x v="7"/>
    <s v="38518B"/>
    <n v="6"/>
    <x v="3"/>
    <x v="1"/>
    <n v="31.5"/>
    <n v="3.1500000000000004"/>
    <n v="34.65"/>
    <n v="0.32"/>
    <n v="10.08"/>
    <s v="M"/>
    <n v="5"/>
    <n v="2"/>
    <n v="2"/>
    <n v="6"/>
  </r>
  <r>
    <x v="7"/>
    <x v="7"/>
    <s v="3853A"/>
    <n v="12"/>
    <x v="4"/>
    <x v="1"/>
    <n v="89.45"/>
    <n v="8.9450000000000003"/>
    <n v="98.39500000000001"/>
    <n v="0.05"/>
    <n v="4.4725000000000001"/>
    <s v="O"/>
    <n v="2"/>
    <n v="3"/>
    <n v="3"/>
    <n v="7"/>
  </r>
  <r>
    <x v="7"/>
    <x v="7"/>
    <s v="385540"/>
    <n v="12"/>
    <x v="4"/>
    <x v="1"/>
    <n v="11.02"/>
    <n v="1.1020000000000001"/>
    <n v="12.122"/>
    <n v="0.33"/>
    <n v="3.6366000000000001"/>
    <s v="C"/>
    <n v="3"/>
    <n v="6"/>
    <n v="6"/>
    <n v="10"/>
  </r>
  <r>
    <x v="7"/>
    <x v="7"/>
    <s v="38558D"/>
    <n v="12"/>
    <x v="4"/>
    <x v="1"/>
    <n v="56.46"/>
    <n v="5.6460000000000008"/>
    <n v="62.106000000000002"/>
    <n v="0.04"/>
    <n v="2.2584"/>
    <s v="C"/>
    <n v="9"/>
    <n v="8"/>
    <n v="8"/>
    <n v="11"/>
  </r>
  <r>
    <x v="7"/>
    <x v="7"/>
    <s v="38695D"/>
    <n v="12"/>
    <x v="4"/>
    <x v="1"/>
    <n v="72.55"/>
    <n v="7.2549999999999999"/>
    <n v="79.804999999999993"/>
    <n v="0.37"/>
    <n v="26.843499999999999"/>
    <s v="E"/>
    <n v="4"/>
    <n v="6"/>
    <n v="6"/>
    <n v="10"/>
  </r>
  <r>
    <x v="7"/>
    <x v="7"/>
    <s v="387421"/>
    <n v="12"/>
    <x v="4"/>
    <x v="1"/>
    <n v="33.5"/>
    <n v="3.35"/>
    <n v="36.85"/>
    <n v="0.01"/>
    <n v="0.33500000000000002"/>
    <s v="M"/>
    <n v="4"/>
    <n v="4"/>
    <n v="4"/>
    <n v="8"/>
  </r>
  <r>
    <x v="7"/>
    <x v="7"/>
    <s v="389491"/>
    <n v="6"/>
    <x v="3"/>
    <x v="1"/>
    <n v="59.6"/>
    <n v="5.9600000000000009"/>
    <n v="65.56"/>
    <n v="0.2"/>
    <n v="11.920000000000002"/>
    <s v="N"/>
    <n v="9"/>
    <n v="4"/>
    <n v="4"/>
    <n v="8"/>
  </r>
  <r>
    <x v="7"/>
    <x v="7"/>
    <s v="389511"/>
    <n v="6"/>
    <x v="3"/>
    <x v="1"/>
    <n v="4.12"/>
    <n v="0.41200000000000003"/>
    <n v="4.532"/>
    <n v="0.13"/>
    <n v="0.53560000000000008"/>
    <s v="Q"/>
    <n v="5"/>
    <n v="1"/>
    <n v="1"/>
    <n v="3"/>
  </r>
  <r>
    <x v="7"/>
    <x v="7"/>
    <s v="38960E"/>
    <n v="4"/>
    <x v="5"/>
    <x v="1"/>
    <n v="72.760000000000005"/>
    <n v="7.2760000000000007"/>
    <n v="80.036000000000001"/>
    <n v="0.34"/>
    <n v="24.738400000000002"/>
    <s v="D"/>
    <n v="1"/>
    <n v="6"/>
    <n v="6"/>
    <n v="10"/>
  </r>
  <r>
    <x v="7"/>
    <x v="7"/>
    <s v="39008E"/>
    <n v="4"/>
    <x v="5"/>
    <x v="1"/>
    <n v="56.82"/>
    <n v="5.6820000000000004"/>
    <n v="62.502000000000002"/>
    <n v="0.36"/>
    <n v="20.455199999999998"/>
    <s v="A"/>
    <n v="1"/>
    <n v="2"/>
    <n v="2"/>
    <n v="6"/>
  </r>
  <r>
    <x v="7"/>
    <x v="7"/>
    <s v="39131D"/>
    <n v="12"/>
    <x v="4"/>
    <x v="1"/>
    <n v="13.49"/>
    <n v="1.3490000000000002"/>
    <n v="14.839"/>
    <n v="0.05"/>
    <n v="0.6745000000000001"/>
    <s v="Q"/>
    <n v="2"/>
    <n v="1"/>
    <n v="1"/>
    <n v="3"/>
  </r>
  <r>
    <x v="7"/>
    <x v="8"/>
    <s v="391721"/>
    <n v="12"/>
    <x v="4"/>
    <x v="1"/>
    <n v="84.63"/>
    <n v="8.4629999999999992"/>
    <n v="93.092999999999989"/>
    <n v="0.21"/>
    <n v="17.772299999999998"/>
    <s v="N"/>
    <n v="10"/>
    <n v="5"/>
    <n v="5"/>
    <n v="9"/>
  </r>
  <r>
    <x v="7"/>
    <x v="8"/>
    <s v="45941A"/>
    <n v="4"/>
    <x v="5"/>
    <x v="1"/>
    <n v="18.52"/>
    <n v="1.8520000000000001"/>
    <n v="20.372"/>
    <n v="0.35"/>
    <n v="6.4819999999999993"/>
    <s v="E"/>
    <n v="2"/>
    <n v="12"/>
    <n v="12"/>
    <n v="13"/>
  </r>
  <r>
    <x v="7"/>
    <x v="8"/>
    <s v="45947E"/>
    <n v="4"/>
    <x v="5"/>
    <x v="1"/>
    <n v="62.5"/>
    <n v="6.25"/>
    <n v="68.75"/>
    <n v="0.35"/>
    <n v="21.875"/>
    <s v="A"/>
    <n v="7"/>
    <n v="16"/>
    <n v="16"/>
    <n v="15"/>
  </r>
  <r>
    <x v="7"/>
    <x v="8"/>
    <s v="45958E"/>
    <n v="12"/>
    <x v="4"/>
    <x v="1"/>
    <n v="36.39"/>
    <n v="3.6390000000000002"/>
    <n v="40.029000000000003"/>
    <n v="0.39"/>
    <n v="14.1921"/>
    <s v="O"/>
    <n v="9"/>
    <n v="1"/>
    <n v="1"/>
    <n v="3"/>
  </r>
  <r>
    <x v="7"/>
    <x v="8"/>
    <s v="46235B"/>
    <n v="4"/>
    <x v="5"/>
    <x v="1"/>
    <n v="65.3"/>
    <n v="6.53"/>
    <n v="71.83"/>
    <n v="0.32"/>
    <n v="20.896000000000001"/>
    <s v="B"/>
    <n v="1"/>
    <n v="18"/>
    <n v="18"/>
    <n v="16"/>
  </r>
  <r>
    <x v="7"/>
    <x v="8"/>
    <s v="462550"/>
    <n v="12"/>
    <x v="4"/>
    <x v="1"/>
    <n v="36.869999999999997"/>
    <n v="3.6869999999999998"/>
    <n v="40.556999999999995"/>
    <n v="0.27"/>
    <n v="9.9549000000000003"/>
    <s v="B"/>
    <n v="9"/>
    <n v="9"/>
    <n v="9"/>
    <n v="11.5"/>
  </r>
  <r>
    <x v="7"/>
    <x v="8"/>
    <s v="46280B"/>
    <n v="12"/>
    <x v="4"/>
    <x v="1"/>
    <n v="52.48"/>
    <n v="5.2480000000000002"/>
    <n v="57.727999999999994"/>
    <n v="0.36"/>
    <n v="18.892799999999998"/>
    <s v="P"/>
    <n v="4"/>
    <n v="2"/>
    <n v="2"/>
    <n v="6"/>
  </r>
  <r>
    <x v="7"/>
    <x v="8"/>
    <s v="46339D"/>
    <n v="6"/>
    <x v="3"/>
    <x v="1"/>
    <n v="16.739999999999998"/>
    <n v="1.6739999999999999"/>
    <n v="18.413999999999998"/>
    <n v="0.09"/>
    <n v="1.5065999999999997"/>
    <s v="F"/>
    <n v="2"/>
    <n v="14"/>
    <n v="14"/>
    <n v="14"/>
  </r>
  <r>
    <x v="7"/>
    <x v="8"/>
    <s v="46372E"/>
    <n v="6"/>
    <x v="3"/>
    <x v="1"/>
    <n v="6.03"/>
    <n v="0.60300000000000009"/>
    <n v="6.633"/>
    <n v="7.0000000000000007E-2"/>
    <n v="0.42210000000000003"/>
    <s v="L"/>
    <n v="10"/>
    <n v="6"/>
    <n v="6"/>
    <n v="10"/>
  </r>
  <r>
    <x v="7"/>
    <x v="8"/>
    <s v="464400"/>
    <n v="12"/>
    <x v="4"/>
    <x v="1"/>
    <n v="27.91"/>
    <n v="2.7910000000000004"/>
    <n v="30.701000000000001"/>
    <n v="0.3"/>
    <n v="8.3729999999999993"/>
    <s v="Q"/>
    <n v="4"/>
    <n v="1"/>
    <n v="1"/>
    <n v="3"/>
  </r>
  <r>
    <x v="7"/>
    <x v="8"/>
    <s v="465980"/>
    <n v="12"/>
    <x v="4"/>
    <x v="1"/>
    <n v="70.67"/>
    <n v="7.0670000000000002"/>
    <n v="77.736999999999995"/>
    <n v="0.06"/>
    <n v="4.2401999999999997"/>
    <s v="E"/>
    <n v="10"/>
    <n v="15"/>
    <n v="15"/>
    <n v="14.5"/>
  </r>
  <r>
    <x v="7"/>
    <x v="8"/>
    <s v="46676B"/>
    <n v="12"/>
    <x v="4"/>
    <x v="1"/>
    <n v="34.369999999999997"/>
    <n v="3.4369999999999998"/>
    <n v="37.806999999999995"/>
    <n v="0.36"/>
    <n v="12.373199999999999"/>
    <s v="P"/>
    <n v="8"/>
    <n v="1"/>
    <n v="1"/>
    <n v="3"/>
  </r>
  <r>
    <x v="7"/>
    <x v="8"/>
    <s v="46721E"/>
    <n v="6"/>
    <x v="3"/>
    <x v="1"/>
    <n v="32.9"/>
    <n v="3.29"/>
    <n v="36.19"/>
    <n v="0.15"/>
    <n v="4.9349999999999996"/>
    <s v="H"/>
    <n v="9"/>
    <n v="8"/>
    <n v="8"/>
    <n v="11"/>
  </r>
  <r>
    <x v="7"/>
    <x v="8"/>
    <s v="46831E"/>
    <n v="4"/>
    <x v="5"/>
    <x v="1"/>
    <n v="13.13"/>
    <n v="1.3130000000000002"/>
    <n v="14.443000000000001"/>
    <n v="0.17"/>
    <n v="2.2321000000000004"/>
    <s v="A"/>
    <n v="1"/>
    <n v="2"/>
    <n v="2"/>
    <n v="6"/>
  </r>
  <r>
    <x v="7"/>
    <x v="8"/>
    <s v="46845E"/>
    <n v="12"/>
    <x v="4"/>
    <x v="1"/>
    <n v="42.56"/>
    <n v="4.2560000000000002"/>
    <n v="46.816000000000003"/>
    <n v="0.21"/>
    <n v="8.9375999999999998"/>
    <s v="G"/>
    <n v="6"/>
    <n v="11"/>
    <n v="11"/>
    <n v="12.5"/>
  </r>
  <r>
    <x v="7"/>
    <x v="8"/>
    <s v="46917B"/>
    <n v="6"/>
    <x v="3"/>
    <x v="1"/>
    <n v="59.93"/>
    <n v="5.9930000000000003"/>
    <n v="65.923000000000002"/>
    <n v="0.23"/>
    <n v="13.783900000000001"/>
    <s v="I"/>
    <n v="3"/>
    <n v="2"/>
    <n v="2"/>
    <n v="6"/>
  </r>
  <r>
    <x v="7"/>
    <x v="8"/>
    <s v="47255D"/>
    <n v="4"/>
    <x v="5"/>
    <x v="1"/>
    <n v="53.13"/>
    <n v="5.3130000000000006"/>
    <n v="58.443000000000005"/>
    <n v="0.26"/>
    <n v="13.813800000000001"/>
    <s v="O"/>
    <n v="6"/>
    <n v="3"/>
    <n v="3"/>
    <n v="7"/>
  </r>
  <r>
    <x v="7"/>
    <x v="8"/>
    <s v="476160"/>
    <n v="12"/>
    <x v="4"/>
    <x v="1"/>
    <n v="16.87"/>
    <n v="1.6870000000000003"/>
    <n v="18.557000000000002"/>
    <n v="0.23"/>
    <n v="3.8801000000000005"/>
    <s v="F"/>
    <n v="7"/>
    <n v="5"/>
    <n v="5"/>
    <n v="9"/>
  </r>
  <r>
    <x v="7"/>
    <x v="8"/>
    <s v="476211"/>
    <n v="4"/>
    <x v="5"/>
    <x v="1"/>
    <n v="72.56"/>
    <n v="7.2560000000000002"/>
    <n v="79.816000000000003"/>
    <n v="0.18"/>
    <n v="13.0608"/>
    <s v="D"/>
    <n v="8"/>
    <n v="3"/>
    <n v="3"/>
    <n v="7"/>
  </r>
  <r>
    <x v="7"/>
    <x v="8"/>
    <s v="47709D"/>
    <n v="4"/>
    <x v="5"/>
    <x v="1"/>
    <n v="15.4"/>
    <n v="1.54"/>
    <n v="16.940000000000001"/>
    <n v="0.25"/>
    <n v="3.85"/>
    <s v="H"/>
    <n v="4"/>
    <n v="11"/>
    <n v="11"/>
    <n v="12.5"/>
  </r>
  <r>
    <x v="7"/>
    <x v="8"/>
    <s v="47718E"/>
    <n v="4"/>
    <x v="5"/>
    <x v="1"/>
    <n v="57.76"/>
    <n v="5.7759999999999998"/>
    <n v="63.536000000000001"/>
    <n v="0.16"/>
    <n v="9.2416"/>
    <s v="M"/>
    <n v="9"/>
    <n v="4"/>
    <n v="4"/>
    <n v="8"/>
  </r>
  <r>
    <x v="7"/>
    <x v="8"/>
    <s v="47943D"/>
    <n v="6"/>
    <x v="3"/>
    <x v="1"/>
    <n v="51.82"/>
    <n v="5.1820000000000004"/>
    <n v="57.002000000000002"/>
    <n v="0.28999999999999998"/>
    <n v="15.027799999999999"/>
    <s v="M"/>
    <n v="9"/>
    <n v="4"/>
    <n v="4"/>
    <n v="8"/>
  </r>
  <r>
    <x v="7"/>
    <x v="8"/>
    <s v="482941"/>
    <n v="4"/>
    <x v="5"/>
    <x v="1"/>
    <n v="33.08"/>
    <n v="3.3079999999999998"/>
    <n v="36.387999999999998"/>
    <n v="0.4"/>
    <n v="13.231999999999999"/>
    <s v="F"/>
    <n v="10"/>
    <n v="17"/>
    <n v="17"/>
    <n v="15.5"/>
  </r>
  <r>
    <x v="7"/>
    <x v="8"/>
    <s v="48483E"/>
    <n v="4"/>
    <x v="5"/>
    <x v="1"/>
    <n v="45.37"/>
    <n v="4.5369999999999999"/>
    <n v="49.906999999999996"/>
    <n v="0.05"/>
    <n v="2.2685"/>
    <s v="G"/>
    <n v="6"/>
    <n v="11"/>
    <n v="11"/>
    <n v="12.5"/>
  </r>
  <r>
    <x v="7"/>
    <x v="8"/>
    <s v="48550"/>
    <n v="12"/>
    <x v="4"/>
    <x v="1"/>
    <n v="87.8"/>
    <n v="8.7799999999999994"/>
    <n v="96.58"/>
    <n v="0.4"/>
    <n v="35.119999999999997"/>
    <s v="Q"/>
    <n v="5"/>
    <n v="1"/>
    <n v="1"/>
    <n v="3"/>
  </r>
  <r>
    <x v="8"/>
    <x v="0"/>
    <s v="48556E"/>
    <n v="4"/>
    <x v="5"/>
    <x v="1"/>
    <n v="88.23"/>
    <n v="8.8230000000000004"/>
    <n v="97.052999999999997"/>
    <n v="0.21"/>
    <n v="18.528300000000002"/>
    <s v="C"/>
    <n v="3"/>
    <n v="6"/>
    <n v="6"/>
    <n v="10"/>
  </r>
  <r>
    <x v="8"/>
    <x v="0"/>
    <s v="485760"/>
    <n v="4"/>
    <x v="5"/>
    <x v="1"/>
    <n v="36.659999999999997"/>
    <n v="3.6659999999999999"/>
    <n v="40.325999999999993"/>
    <n v="0.01"/>
    <n v="0.36659999999999998"/>
    <s v="O"/>
    <n v="10"/>
    <n v="2"/>
    <n v="2"/>
    <n v="6"/>
  </r>
  <r>
    <x v="8"/>
    <x v="0"/>
    <s v="48645E"/>
    <n v="4"/>
    <x v="5"/>
    <x v="1"/>
    <n v="21.56"/>
    <n v="2.1560000000000001"/>
    <n v="23.715999999999998"/>
    <n v="0.05"/>
    <n v="1.0780000000000001"/>
    <s v="B"/>
    <n v="4"/>
    <n v="5"/>
    <n v="5"/>
    <n v="9"/>
  </r>
  <r>
    <x v="8"/>
    <x v="0"/>
    <s v="48746A"/>
    <n v="6"/>
    <x v="3"/>
    <x v="1"/>
    <n v="52.09"/>
    <n v="5.2090000000000005"/>
    <n v="57.299000000000007"/>
    <n v="0.24"/>
    <n v="12.5016"/>
    <s v="F"/>
    <n v="10"/>
    <n v="17"/>
    <n v="17"/>
    <n v="15.5"/>
  </r>
  <r>
    <x v="8"/>
    <x v="0"/>
    <s v="48755D"/>
    <n v="6"/>
    <x v="3"/>
    <x v="1"/>
    <n v="86.67"/>
    <n v="8.6669999999999998"/>
    <n v="95.337000000000003"/>
    <n v="0.12"/>
    <n v="10.400399999999999"/>
    <s v="G"/>
    <n v="1"/>
    <n v="3"/>
    <n v="3"/>
    <n v="7"/>
  </r>
  <r>
    <x v="8"/>
    <x v="0"/>
    <s v="487650"/>
    <n v="6"/>
    <x v="3"/>
    <x v="1"/>
    <n v="57.91"/>
    <n v="5.7910000000000004"/>
    <n v="63.700999999999993"/>
    <n v="0.31"/>
    <n v="17.952099999999998"/>
    <s v="M"/>
    <n v="7"/>
    <n v="2"/>
    <n v="2"/>
    <n v="6"/>
  </r>
  <r>
    <x v="8"/>
    <x v="0"/>
    <s v="488380"/>
    <n v="4"/>
    <x v="5"/>
    <x v="1"/>
    <n v="60.74"/>
    <n v="6.0740000000000007"/>
    <n v="66.814000000000007"/>
    <n v="0.09"/>
    <n v="5.4665999999999997"/>
    <s v="F"/>
    <n v="5"/>
    <n v="3"/>
    <n v="3"/>
    <n v="7"/>
  </r>
  <r>
    <x v="8"/>
    <x v="0"/>
    <s v="48907D"/>
    <n v="4"/>
    <x v="5"/>
    <x v="1"/>
    <n v="40.82"/>
    <n v="4.0819999999999999"/>
    <n v="44.902000000000001"/>
    <n v="0.38"/>
    <n v="15.5116"/>
    <s v="C"/>
    <n v="7"/>
    <n v="3"/>
    <n v="3"/>
    <n v="7"/>
  </r>
  <r>
    <x v="8"/>
    <x v="0"/>
    <s v="490130"/>
    <n v="6"/>
    <x v="3"/>
    <x v="1"/>
    <n v="83.22"/>
    <n v="8.322000000000001"/>
    <n v="91.542000000000002"/>
    <n v="0.36"/>
    <n v="29.959199999999999"/>
    <s v="I"/>
    <n v="2"/>
    <n v="4"/>
    <n v="4"/>
    <n v="8"/>
  </r>
  <r>
    <x v="8"/>
    <x v="0"/>
    <s v="49037E"/>
    <n v="12"/>
    <x v="4"/>
    <x v="1"/>
    <n v="8.94"/>
    <n v="0.89400000000000002"/>
    <n v="9.8339999999999996"/>
    <n v="0.16"/>
    <n v="1.4303999999999999"/>
    <s v="C"/>
    <n v="4"/>
    <n v="8"/>
    <n v="8"/>
    <n v="11"/>
  </r>
  <r>
    <x v="8"/>
    <x v="0"/>
    <s v="49216B"/>
    <n v="4"/>
    <x v="5"/>
    <x v="1"/>
    <n v="99.24"/>
    <n v="9.9239999999999995"/>
    <n v="109.16399999999999"/>
    <n v="0.27"/>
    <n v="26.794799999999999"/>
    <s v="F"/>
    <n v="4"/>
    <n v="8"/>
    <n v="8"/>
    <n v="11"/>
  </r>
  <r>
    <x v="8"/>
    <x v="0"/>
    <s v="49302E"/>
    <n v="12"/>
    <x v="4"/>
    <x v="1"/>
    <n v="46.87"/>
    <n v="4.6870000000000003"/>
    <n v="51.556999999999995"/>
    <n v="0.31"/>
    <n v="14.529699999999998"/>
    <s v="D"/>
    <n v="6"/>
    <n v="2"/>
    <n v="2"/>
    <n v="6"/>
  </r>
  <r>
    <x v="8"/>
    <x v="0"/>
    <s v="495D"/>
    <n v="12"/>
    <x v="4"/>
    <x v="1"/>
    <n v="24.84"/>
    <n v="2.484"/>
    <n v="27.323999999999998"/>
    <n v="0.26"/>
    <n v="6.4584000000000001"/>
    <s v="O"/>
    <n v="2"/>
    <n v="3"/>
    <n v="3"/>
    <n v="7"/>
  </r>
  <r>
    <x v="8"/>
    <x v="0"/>
    <s v="4964D"/>
    <n v="4"/>
    <x v="5"/>
    <x v="1"/>
    <n v="82.81"/>
    <n v="8.2810000000000006"/>
    <n v="91.091000000000008"/>
    <n v="0.4"/>
    <n v="33.124000000000002"/>
    <s v="F"/>
    <n v="6"/>
    <n v="17"/>
    <n v="17"/>
    <n v="15.5"/>
  </r>
  <r>
    <x v="8"/>
    <x v="0"/>
    <s v="49700B"/>
    <n v="4"/>
    <x v="5"/>
    <x v="1"/>
    <n v="37.909999999999997"/>
    <n v="3.7909999999999999"/>
    <n v="41.700999999999993"/>
    <n v="0.15"/>
    <n v="5.6864999999999997"/>
    <s v="A"/>
    <n v="8"/>
    <n v="2"/>
    <n v="2"/>
    <n v="6"/>
  </r>
  <r>
    <x v="8"/>
    <x v="0"/>
    <s v="50018B"/>
    <n v="4"/>
    <x v="5"/>
    <x v="1"/>
    <n v="31.79"/>
    <n v="3.1790000000000003"/>
    <n v="34.969000000000001"/>
    <n v="0.28999999999999998"/>
    <n v="9.2190999999999992"/>
    <s v="N"/>
    <n v="10"/>
    <n v="5"/>
    <n v="5"/>
    <n v="9"/>
  </r>
  <r>
    <x v="8"/>
    <x v="0"/>
    <s v="50085B"/>
    <n v="4"/>
    <x v="5"/>
    <x v="1"/>
    <n v="99.43"/>
    <n v="9.9430000000000014"/>
    <n v="109.373"/>
    <n v="0.32"/>
    <n v="31.817600000000002"/>
    <s v="H"/>
    <n v="2"/>
    <n v="11"/>
    <n v="11"/>
    <n v="12.5"/>
  </r>
  <r>
    <x v="8"/>
    <x v="0"/>
    <s v="50098B"/>
    <n v="12"/>
    <x v="4"/>
    <x v="1"/>
    <n v="84.54"/>
    <n v="8.4540000000000006"/>
    <n v="92.994"/>
    <n v="0.14000000000000001"/>
    <n v="11.835600000000001"/>
    <s v="E"/>
    <n v="4"/>
    <n v="6"/>
    <n v="6"/>
    <n v="10"/>
  </r>
  <r>
    <x v="8"/>
    <x v="0"/>
    <s v="50102D"/>
    <n v="6"/>
    <x v="3"/>
    <x v="1"/>
    <n v="34.979999999999997"/>
    <n v="3.4979999999999998"/>
    <n v="38.477999999999994"/>
    <n v="0.04"/>
    <n v="1.3992"/>
    <s v="G"/>
    <n v="4"/>
    <n v="17"/>
    <n v="17"/>
    <n v="15.5"/>
  </r>
  <r>
    <x v="8"/>
    <x v="0"/>
    <s v="50121B"/>
    <n v="4"/>
    <x v="5"/>
    <x v="1"/>
    <n v="51.44"/>
    <n v="5.1440000000000001"/>
    <n v="56.583999999999996"/>
    <n v="0.13"/>
    <n v="6.6871999999999998"/>
    <s v="A"/>
    <n v="2"/>
    <n v="2"/>
    <n v="2"/>
    <n v="6"/>
  </r>
  <r>
    <x v="8"/>
    <x v="0"/>
    <s v="50180D"/>
    <n v="6"/>
    <x v="3"/>
    <x v="1"/>
    <n v="84.83"/>
    <n v="8.4830000000000005"/>
    <n v="93.313000000000002"/>
    <n v="0.08"/>
    <n v="6.7864000000000004"/>
    <s v="O"/>
    <n v="1"/>
    <n v="1"/>
    <n v="1"/>
    <n v="3"/>
  </r>
  <r>
    <x v="8"/>
    <x v="0"/>
    <s v="50210B"/>
    <n v="6"/>
    <x v="3"/>
    <x v="1"/>
    <n v="66.790000000000006"/>
    <n v="6.6790000000000012"/>
    <n v="73.469000000000008"/>
    <n v="0.05"/>
    <n v="3.3395000000000006"/>
    <s v="P"/>
    <n v="1"/>
    <n v="3"/>
    <n v="3"/>
    <n v="7"/>
  </r>
  <r>
    <x v="8"/>
    <x v="0"/>
    <s v="50323A"/>
    <n v="6"/>
    <x v="3"/>
    <x v="1"/>
    <n v="29.61"/>
    <n v="2.9610000000000003"/>
    <n v="32.570999999999998"/>
    <n v="0.36"/>
    <n v="10.659599999999999"/>
    <s v="A"/>
    <n v="1"/>
    <n v="2"/>
    <n v="2"/>
    <n v="6"/>
  </r>
  <r>
    <x v="8"/>
    <x v="0"/>
    <s v="50447D"/>
    <n v="12"/>
    <x v="4"/>
    <x v="1"/>
    <n v="39.72"/>
    <n v="3.972"/>
    <n v="43.692"/>
    <n v="0.15"/>
    <n v="5.9579999999999993"/>
    <s v="L"/>
    <n v="6"/>
    <n v="5"/>
    <n v="5"/>
    <n v="9"/>
  </r>
  <r>
    <x v="8"/>
    <x v="0"/>
    <s v="50591B"/>
    <n v="12"/>
    <x v="4"/>
    <x v="1"/>
    <n v="34.130000000000003"/>
    <n v="3.4130000000000003"/>
    <n v="37.543000000000006"/>
    <n v="0.12"/>
    <n v="4.0956000000000001"/>
    <s v="Q"/>
    <n v="6"/>
    <n v="2"/>
    <n v="2"/>
    <n v="6"/>
  </r>
  <r>
    <x v="8"/>
    <x v="0"/>
    <s v="50786B"/>
    <n v="6"/>
    <x v="3"/>
    <x v="1"/>
    <n v="90.62"/>
    <n v="9.0620000000000012"/>
    <n v="99.682000000000002"/>
    <n v="0.16"/>
    <n v="14.499200000000002"/>
    <s v="E"/>
    <n v="4"/>
    <n v="6"/>
    <n v="6"/>
    <n v="10"/>
  </r>
  <r>
    <x v="8"/>
    <x v="0"/>
    <s v="50814B"/>
    <n v="12"/>
    <x v="4"/>
    <x v="1"/>
    <n v="76.17"/>
    <n v="7.6170000000000009"/>
    <n v="83.787000000000006"/>
    <n v="0.16"/>
    <n v="12.187200000000001"/>
    <s v="O"/>
    <n v="9"/>
    <n v="1"/>
    <n v="1"/>
    <n v="3"/>
  </r>
  <r>
    <x v="8"/>
    <x v="0"/>
    <s v="50951A"/>
    <n v="12"/>
    <x v="4"/>
    <x v="1"/>
    <n v="27.23"/>
    <n v="2.7230000000000003"/>
    <n v="29.952999999999999"/>
    <n v="0.23"/>
    <n v="6.2629000000000001"/>
    <s v="G"/>
    <n v="9"/>
    <n v="9"/>
    <n v="9"/>
    <n v="11.5"/>
  </r>
  <r>
    <x v="8"/>
    <x v="0"/>
    <s v="5099B"/>
    <n v="4"/>
    <x v="5"/>
    <x v="1"/>
    <n v="38.53"/>
    <n v="3.8530000000000002"/>
    <n v="42.383000000000003"/>
    <n v="0.28999999999999998"/>
    <n v="11.1737"/>
    <s v="L"/>
    <n v="8"/>
    <n v="5"/>
    <n v="5"/>
    <n v="9"/>
  </r>
  <r>
    <x v="8"/>
    <x v="1"/>
    <s v="51127E"/>
    <n v="12"/>
    <x v="4"/>
    <x v="1"/>
    <n v="51.72"/>
    <n v="5.1720000000000006"/>
    <n v="56.891999999999996"/>
    <n v="0.39"/>
    <n v="20.1708"/>
    <s v="L"/>
    <n v="2"/>
    <n v="2"/>
    <n v="2"/>
    <n v="6"/>
  </r>
  <r>
    <x v="8"/>
    <x v="1"/>
    <s v="51140D"/>
    <n v="12"/>
    <x v="4"/>
    <x v="1"/>
    <n v="27.65"/>
    <n v="2.7650000000000001"/>
    <n v="30.414999999999999"/>
    <n v="0.36"/>
    <n v="9.9539999999999988"/>
    <s v="P"/>
    <n v="4"/>
    <n v="2"/>
    <n v="2"/>
    <n v="6"/>
  </r>
  <r>
    <x v="8"/>
    <x v="1"/>
    <s v="51159D"/>
    <n v="6"/>
    <x v="3"/>
    <x v="1"/>
    <n v="69.77"/>
    <n v="6.9770000000000003"/>
    <n v="76.747"/>
    <n v="0.32"/>
    <n v="22.3264"/>
    <s v="O"/>
    <n v="2"/>
    <n v="3"/>
    <n v="3"/>
    <n v="7"/>
  </r>
  <r>
    <x v="8"/>
    <x v="1"/>
    <s v="511620"/>
    <n v="4"/>
    <x v="5"/>
    <x v="1"/>
    <n v="90.48"/>
    <n v="9.048"/>
    <n v="99.528000000000006"/>
    <n v="0.04"/>
    <n v="3.6192000000000002"/>
    <s v="N"/>
    <n v="4"/>
    <n v="5"/>
    <n v="5"/>
    <n v="9"/>
  </r>
  <r>
    <x v="8"/>
    <x v="1"/>
    <s v="512080"/>
    <n v="4"/>
    <x v="5"/>
    <x v="1"/>
    <n v="49.53"/>
    <n v="4.9530000000000003"/>
    <n v="54.483000000000004"/>
    <n v="0.06"/>
    <n v="2.9718"/>
    <s v="M"/>
    <n v="3"/>
    <n v="4"/>
    <n v="4"/>
    <n v="8"/>
  </r>
  <r>
    <x v="8"/>
    <x v="1"/>
    <s v="5121B"/>
    <n v="12"/>
    <x v="4"/>
    <x v="1"/>
    <n v="67.16"/>
    <n v="6.7160000000000002"/>
    <n v="73.875999999999991"/>
    <n v="0.06"/>
    <n v="4.0295999999999994"/>
    <s v="H"/>
    <n v="1"/>
    <n v="7"/>
    <n v="7"/>
    <n v="10.5"/>
  </r>
  <r>
    <x v="8"/>
    <x v="1"/>
    <s v="512850"/>
    <n v="6"/>
    <x v="3"/>
    <x v="1"/>
    <n v="91.06"/>
    <n v="9.1059999999999999"/>
    <n v="100.166"/>
    <n v="0.11"/>
    <n v="10.0166"/>
    <s v="H"/>
    <n v="2"/>
    <n v="11"/>
    <n v="11"/>
    <n v="12.5"/>
  </r>
  <r>
    <x v="8"/>
    <x v="1"/>
    <s v="51351D"/>
    <n v="4"/>
    <x v="5"/>
    <x v="1"/>
    <n v="85.07"/>
    <n v="8.5069999999999997"/>
    <n v="93.576999999999998"/>
    <n v="0.06"/>
    <n v="5.1041999999999996"/>
    <s v="O"/>
    <n v="9"/>
    <n v="1"/>
    <n v="1"/>
    <n v="3"/>
  </r>
  <r>
    <x v="8"/>
    <x v="1"/>
    <s v="51477B"/>
    <n v="12"/>
    <x v="4"/>
    <x v="1"/>
    <n v="51.8"/>
    <n v="5.18"/>
    <n v="56.98"/>
    <n v="0.3"/>
    <n v="15.54"/>
    <s v="H"/>
    <n v="5"/>
    <n v="6"/>
    <n v="6"/>
    <n v="10"/>
  </r>
  <r>
    <x v="8"/>
    <x v="1"/>
    <s v="515031"/>
    <n v="6"/>
    <x v="3"/>
    <x v="1"/>
    <n v="52.59"/>
    <n v="5.2590000000000003"/>
    <n v="57.849000000000004"/>
    <n v="0.06"/>
    <n v="3.1554000000000002"/>
    <s v="D"/>
    <n v="9"/>
    <n v="6"/>
    <n v="6"/>
    <n v="10"/>
  </r>
  <r>
    <x v="8"/>
    <x v="1"/>
    <s v="51675E"/>
    <n v="4"/>
    <x v="5"/>
    <x v="1"/>
    <n v="1.89"/>
    <n v="0.189"/>
    <n v="2.0789999999999997"/>
    <n v="0.05"/>
    <n v="9.4500000000000001E-2"/>
    <s v="Q"/>
    <n v="10"/>
    <n v="2"/>
    <n v="2"/>
    <n v="6"/>
  </r>
  <r>
    <x v="8"/>
    <x v="1"/>
    <s v="517481"/>
    <n v="4"/>
    <x v="5"/>
    <x v="1"/>
    <n v="21.21"/>
    <n v="2.121"/>
    <n v="23.331"/>
    <n v="0.16"/>
    <n v="3.3936000000000002"/>
    <s v="N"/>
    <n v="6"/>
    <n v="3"/>
    <n v="3"/>
    <n v="7"/>
  </r>
  <r>
    <x v="8"/>
    <x v="1"/>
    <s v="519520"/>
    <n v="4"/>
    <x v="5"/>
    <x v="1"/>
    <n v="18.71"/>
    <n v="1.8710000000000002"/>
    <n v="20.581"/>
    <n v="0.18"/>
    <n v="3.3677999999999999"/>
    <s v="O"/>
    <n v="7"/>
    <n v="3"/>
    <n v="3"/>
    <n v="7"/>
  </r>
  <r>
    <x v="8"/>
    <x v="1"/>
    <s v="52105E"/>
    <n v="12"/>
    <x v="4"/>
    <x v="1"/>
    <n v="58.98"/>
    <n v="5.8979999999999997"/>
    <n v="64.878"/>
    <n v="0.27"/>
    <n v="15.9246"/>
    <s v="N"/>
    <n v="9"/>
    <n v="4"/>
    <n v="4"/>
    <n v="8"/>
  </r>
  <r>
    <x v="8"/>
    <x v="1"/>
    <s v="52142B"/>
    <n v="6"/>
    <x v="3"/>
    <x v="1"/>
    <n v="34.46"/>
    <n v="3.4460000000000002"/>
    <n v="37.905999999999999"/>
    <n v="0.09"/>
    <n v="3.1013999999999999"/>
    <s v="A"/>
    <n v="2"/>
    <n v="2"/>
    <n v="2"/>
    <n v="6"/>
  </r>
  <r>
    <x v="8"/>
    <x v="1"/>
    <s v="522661"/>
    <n v="12"/>
    <x v="4"/>
    <x v="1"/>
    <n v="93.28"/>
    <n v="9.3280000000000012"/>
    <n v="102.608"/>
    <n v="0.37"/>
    <n v="34.513599999999997"/>
    <s v="D"/>
    <n v="1"/>
    <n v="6"/>
    <n v="6"/>
    <n v="10"/>
  </r>
  <r>
    <x v="8"/>
    <x v="1"/>
    <s v="52351"/>
    <n v="6"/>
    <x v="3"/>
    <x v="1"/>
    <n v="87.43"/>
    <n v="8.7430000000000003"/>
    <n v="96.173000000000002"/>
    <n v="0.28000000000000003"/>
    <n v="24.480400000000003"/>
    <s v="C"/>
    <n v="5"/>
    <n v="11"/>
    <n v="11"/>
    <n v="12.5"/>
  </r>
  <r>
    <x v="8"/>
    <x v="1"/>
    <s v="52418A"/>
    <n v="4"/>
    <x v="5"/>
    <x v="1"/>
    <n v="35.020000000000003"/>
    <n v="3.5020000000000007"/>
    <n v="38.522000000000006"/>
    <n v="0.27"/>
    <n v="9.4554000000000009"/>
    <s v="B"/>
    <n v="2"/>
    <n v="8"/>
    <n v="8"/>
    <n v="11"/>
  </r>
  <r>
    <x v="8"/>
    <x v="1"/>
    <s v="524711"/>
    <n v="12"/>
    <x v="4"/>
    <x v="1"/>
    <n v="73.040000000000006"/>
    <n v="7.3040000000000012"/>
    <n v="80.344000000000008"/>
    <n v="0.16"/>
    <n v="11.686400000000001"/>
    <s v="I"/>
    <n v="4"/>
    <n v="5"/>
    <n v="5"/>
    <n v="9"/>
  </r>
  <r>
    <x v="8"/>
    <x v="1"/>
    <s v="52594B"/>
    <n v="4"/>
    <x v="5"/>
    <x v="1"/>
    <n v="66.3"/>
    <n v="6.63"/>
    <n v="72.929999999999993"/>
    <n v="0.3"/>
    <n v="19.889999999999997"/>
    <s v="H"/>
    <n v="2"/>
    <n v="11"/>
    <n v="11"/>
    <n v="12.5"/>
  </r>
  <r>
    <x v="8"/>
    <x v="1"/>
    <s v="528130"/>
    <n v="12"/>
    <x v="4"/>
    <x v="1"/>
    <n v="36.61"/>
    <n v="3.661"/>
    <n v="40.271000000000001"/>
    <n v="0.15"/>
    <n v="5.4914999999999994"/>
    <s v="L"/>
    <n v="3"/>
    <n v="5"/>
    <n v="5"/>
    <n v="9"/>
  </r>
  <r>
    <x v="8"/>
    <x v="1"/>
    <s v="528350"/>
    <n v="4"/>
    <x v="5"/>
    <x v="1"/>
    <n v="97.34"/>
    <n v="9.7340000000000018"/>
    <n v="107.07400000000001"/>
    <n v="0.02"/>
    <n v="1.9468000000000001"/>
    <s v="C"/>
    <n v="1"/>
    <n v="18"/>
    <n v="18"/>
    <n v="16"/>
  </r>
  <r>
    <x v="8"/>
    <x v="1"/>
    <s v="52912A"/>
    <n v="6"/>
    <x v="3"/>
    <x v="1"/>
    <n v="4.92"/>
    <n v="0.49199999999999999"/>
    <n v="5.4119999999999999"/>
    <n v="0.35"/>
    <n v="1.722"/>
    <s v="E"/>
    <n v="1"/>
    <n v="8"/>
    <n v="8"/>
    <n v="11"/>
  </r>
  <r>
    <x v="8"/>
    <x v="1"/>
    <s v="52996B"/>
    <n v="6"/>
    <x v="3"/>
    <x v="1"/>
    <n v="22.75"/>
    <n v="2.2749999999999999"/>
    <n v="25.024999999999999"/>
    <n v="0.23"/>
    <n v="5.2324999999999999"/>
    <s v="C"/>
    <n v="7"/>
    <n v="3"/>
    <n v="3"/>
    <n v="7"/>
  </r>
  <r>
    <x v="8"/>
    <x v="1"/>
    <s v="530680"/>
    <n v="4"/>
    <x v="5"/>
    <x v="1"/>
    <n v="35.54"/>
    <n v="3.5540000000000003"/>
    <n v="39.094000000000001"/>
    <n v="0.32"/>
    <n v="11.3728"/>
    <s v="H"/>
    <n v="3"/>
    <n v="11"/>
    <n v="11"/>
    <n v="12.5"/>
  </r>
  <r>
    <x v="8"/>
    <x v="1"/>
    <s v="531991"/>
    <n v="12"/>
    <x v="4"/>
    <x v="1"/>
    <n v="15.29"/>
    <n v="1.5289999999999999"/>
    <n v="16.818999999999999"/>
    <n v="0.01"/>
    <n v="0.15290000000000001"/>
    <s v="D"/>
    <n v="2"/>
    <n v="18"/>
    <n v="18"/>
    <n v="16"/>
  </r>
  <r>
    <x v="8"/>
    <x v="2"/>
    <s v="53296E"/>
    <n v="4"/>
    <x v="5"/>
    <x v="1"/>
    <n v="65.19"/>
    <n v="6.5190000000000001"/>
    <n v="71.709000000000003"/>
    <n v="0.39"/>
    <n v="25.424099999999999"/>
    <s v="D"/>
    <n v="2"/>
    <n v="18"/>
    <n v="18"/>
    <n v="16"/>
  </r>
  <r>
    <x v="8"/>
    <x v="2"/>
    <s v="53346B"/>
    <n v="12"/>
    <x v="4"/>
    <x v="1"/>
    <n v="39.22"/>
    <n v="3.9220000000000002"/>
    <n v="43.141999999999996"/>
    <n v="0.14000000000000001"/>
    <n v="5.4908000000000001"/>
    <s v="C"/>
    <n v="10"/>
    <n v="18"/>
    <n v="18"/>
    <n v="16"/>
  </r>
  <r>
    <x v="8"/>
    <x v="2"/>
    <s v="53383E"/>
    <n v="4"/>
    <x v="5"/>
    <x v="1"/>
    <n v="91.55"/>
    <n v="9.1549999999999994"/>
    <n v="100.705"/>
    <n v="0.09"/>
    <n v="8.2394999999999996"/>
    <s v="N"/>
    <n v="5"/>
    <n v="5"/>
    <n v="5"/>
    <n v="9"/>
  </r>
  <r>
    <x v="8"/>
    <x v="2"/>
    <s v="534210"/>
    <n v="12"/>
    <x v="4"/>
    <x v="1"/>
    <n v="48.2"/>
    <n v="4.82"/>
    <n v="53.02"/>
    <n v="0.09"/>
    <n v="4.3380000000000001"/>
    <s v="Q"/>
    <n v="7"/>
    <n v="3"/>
    <n v="3"/>
    <n v="7"/>
  </r>
  <r>
    <x v="8"/>
    <x v="2"/>
    <s v="53554A"/>
    <n v="6"/>
    <x v="3"/>
    <x v="1"/>
    <n v="93.62"/>
    <n v="9.3620000000000001"/>
    <n v="102.982"/>
    <n v="0.2"/>
    <n v="18.724"/>
    <s v="G"/>
    <n v="4"/>
    <n v="17"/>
    <n v="17"/>
    <n v="15.5"/>
  </r>
  <r>
    <x v="8"/>
    <x v="2"/>
    <s v="53719B"/>
    <n v="6"/>
    <x v="3"/>
    <x v="1"/>
    <n v="17.27"/>
    <n v="1.7270000000000001"/>
    <n v="18.997"/>
    <n v="0.38"/>
    <n v="6.5625999999999998"/>
    <s v="L"/>
    <n v="7"/>
    <n v="2"/>
    <n v="2"/>
    <n v="6"/>
  </r>
  <r>
    <x v="8"/>
    <x v="2"/>
    <s v="53782D"/>
    <n v="6"/>
    <x v="3"/>
    <x v="1"/>
    <n v="34.4"/>
    <n v="3.44"/>
    <n v="37.839999999999996"/>
    <n v="0.21"/>
    <n v="7.2239999999999993"/>
    <s v="L"/>
    <n v="9"/>
    <n v="6"/>
    <n v="6"/>
    <n v="10"/>
  </r>
  <r>
    <x v="8"/>
    <x v="2"/>
    <s v="53868A"/>
    <n v="4"/>
    <x v="5"/>
    <x v="1"/>
    <n v="84.04"/>
    <n v="8.4040000000000017"/>
    <n v="92.444000000000003"/>
    <n v="0.32"/>
    <n v="26.892800000000001"/>
    <s v="F"/>
    <n v="6"/>
    <n v="17"/>
    <n v="17"/>
    <n v="15.5"/>
  </r>
  <r>
    <x v="8"/>
    <x v="2"/>
    <s v="538930"/>
    <n v="4"/>
    <x v="5"/>
    <x v="1"/>
    <n v="53.7"/>
    <n v="5.370000000000001"/>
    <n v="59.070000000000007"/>
    <n v="0.25"/>
    <n v="13.425000000000001"/>
    <s v="Q"/>
    <n v="9"/>
    <n v="2"/>
    <n v="2"/>
    <n v="6"/>
  </r>
  <r>
    <x v="8"/>
    <x v="2"/>
    <s v="53916B"/>
    <n v="12"/>
    <x v="4"/>
    <x v="1"/>
    <n v="63.87"/>
    <n v="6.3870000000000005"/>
    <n v="70.257000000000005"/>
    <n v="0.4"/>
    <n v="25.548000000000002"/>
    <s v="E"/>
    <n v="3"/>
    <n v="9"/>
    <n v="9"/>
    <n v="11.5"/>
  </r>
  <r>
    <x v="8"/>
    <x v="2"/>
    <s v="54026B"/>
    <n v="6"/>
    <x v="3"/>
    <x v="1"/>
    <n v="15.76"/>
    <n v="1.5760000000000001"/>
    <n v="17.335999999999999"/>
    <n v="0.13"/>
    <n v="2.0488"/>
    <s v="E"/>
    <n v="7"/>
    <n v="9"/>
    <n v="9"/>
    <n v="11.5"/>
  </r>
  <r>
    <x v="8"/>
    <x v="2"/>
    <s v="54072B"/>
    <n v="4"/>
    <x v="5"/>
    <x v="1"/>
    <n v="75.08"/>
    <n v="7.508"/>
    <n v="82.587999999999994"/>
    <n v="0.06"/>
    <n v="4.5047999999999995"/>
    <s v="C"/>
    <n v="10"/>
    <n v="18"/>
    <n v="18"/>
    <n v="16"/>
  </r>
  <r>
    <x v="8"/>
    <x v="2"/>
    <s v="54087E"/>
    <n v="6"/>
    <x v="3"/>
    <x v="1"/>
    <n v="63.88"/>
    <n v="6.3880000000000008"/>
    <n v="70.268000000000001"/>
    <n v="0.31"/>
    <n v="19.802800000000001"/>
    <s v="M"/>
    <n v="4"/>
    <n v="4"/>
    <n v="4"/>
    <n v="8"/>
  </r>
  <r>
    <x v="8"/>
    <x v="2"/>
    <s v="54109B"/>
    <n v="4"/>
    <x v="5"/>
    <x v="1"/>
    <n v="39.479999999999997"/>
    <n v="3.948"/>
    <n v="43.427999999999997"/>
    <n v="0.16"/>
    <n v="6.3167999999999997"/>
    <s v="C"/>
    <n v="1"/>
    <n v="18"/>
    <n v="18"/>
    <n v="16"/>
  </r>
  <r>
    <x v="8"/>
    <x v="2"/>
    <s v="54202D"/>
    <n v="12"/>
    <x v="4"/>
    <x v="1"/>
    <n v="86.34"/>
    <n v="8.6340000000000003"/>
    <n v="94.974000000000004"/>
    <n v="0.34"/>
    <n v="29.355600000000003"/>
    <s v="Q"/>
    <n v="10"/>
    <n v="2"/>
    <n v="2"/>
    <n v="6"/>
  </r>
  <r>
    <x v="8"/>
    <x v="2"/>
    <s v="54431A"/>
    <n v="6"/>
    <x v="3"/>
    <x v="1"/>
    <n v="51.82"/>
    <n v="5.1820000000000004"/>
    <n v="57.002000000000002"/>
    <n v="0.1"/>
    <n v="5.1820000000000004"/>
    <s v="I"/>
    <n v="8"/>
    <n v="4"/>
    <n v="4"/>
    <n v="8"/>
  </r>
  <r>
    <x v="8"/>
    <x v="2"/>
    <s v="54520"/>
    <n v="4"/>
    <x v="5"/>
    <x v="1"/>
    <n v="99.07"/>
    <n v="9.907"/>
    <n v="108.97699999999999"/>
    <n v="0.23"/>
    <n v="22.786100000000001"/>
    <s v="C"/>
    <n v="8"/>
    <n v="17"/>
    <n v="17"/>
    <n v="15.5"/>
  </r>
  <r>
    <x v="8"/>
    <x v="2"/>
    <s v="54589A"/>
    <n v="12"/>
    <x v="4"/>
    <x v="1"/>
    <n v="49.2"/>
    <n v="4.9200000000000008"/>
    <n v="54.120000000000005"/>
    <n v="0.11"/>
    <n v="5.4119999999999999"/>
    <s v="N"/>
    <n v="3"/>
    <n v="5"/>
    <n v="5"/>
    <n v="9"/>
  </r>
  <r>
    <x v="8"/>
    <x v="2"/>
    <s v="549481"/>
    <n v="12"/>
    <x v="4"/>
    <x v="1"/>
    <n v="66.91"/>
    <n v="6.6909999999999998"/>
    <n v="73.600999999999999"/>
    <n v="0.01"/>
    <n v="0.66910000000000003"/>
    <s v="B"/>
    <n v="4"/>
    <n v="5"/>
    <n v="5"/>
    <n v="9"/>
  </r>
  <r>
    <x v="8"/>
    <x v="2"/>
    <s v="54948A"/>
    <n v="12"/>
    <x v="4"/>
    <x v="1"/>
    <n v="70.73"/>
    <n v="7.0730000000000004"/>
    <n v="77.802999999999997"/>
    <n v="0.08"/>
    <n v="5.6584000000000003"/>
    <s v="E"/>
    <n v="1"/>
    <n v="8"/>
    <n v="8"/>
    <n v="11"/>
  </r>
  <r>
    <x v="8"/>
    <x v="2"/>
    <s v="54981D"/>
    <n v="6"/>
    <x v="3"/>
    <x v="1"/>
    <n v="74.61"/>
    <n v="7.4610000000000003"/>
    <n v="82.070999999999998"/>
    <n v="0.39"/>
    <n v="29.097899999999999"/>
    <s v="A"/>
    <n v="10"/>
    <n v="20"/>
    <n v="20"/>
    <n v="17"/>
  </r>
  <r>
    <x v="8"/>
    <x v="2"/>
    <s v="55044A"/>
    <n v="12"/>
    <x v="4"/>
    <x v="1"/>
    <n v="22"/>
    <n v="2.2000000000000002"/>
    <n v="24.2"/>
    <n v="0.33"/>
    <n v="7.2600000000000007"/>
    <s v="Q"/>
    <n v="10"/>
    <n v="2"/>
    <n v="2"/>
    <n v="6"/>
  </r>
  <r>
    <x v="8"/>
    <x v="2"/>
    <s v="55062A"/>
    <n v="6"/>
    <x v="3"/>
    <x v="1"/>
    <n v="89.39"/>
    <n v="8.9390000000000001"/>
    <n v="98.329000000000008"/>
    <n v="0.23"/>
    <n v="20.559699999999999"/>
    <s v="G"/>
    <n v="3"/>
    <n v="15"/>
    <n v="15"/>
    <n v="14.5"/>
  </r>
  <r>
    <x v="8"/>
    <x v="2"/>
    <s v="550740"/>
    <n v="4"/>
    <x v="5"/>
    <x v="1"/>
    <n v="56.12"/>
    <n v="5.6120000000000001"/>
    <n v="61.731999999999999"/>
    <n v="0.16"/>
    <n v="8.9792000000000005"/>
    <s v="O"/>
    <n v="2"/>
    <n v="3"/>
    <n v="3"/>
    <n v="7"/>
  </r>
  <r>
    <x v="8"/>
    <x v="3"/>
    <s v="55085E"/>
    <n v="4"/>
    <x v="5"/>
    <x v="1"/>
    <n v="58.32"/>
    <n v="5.8320000000000007"/>
    <n v="64.152000000000001"/>
    <n v="0.1"/>
    <n v="5.8320000000000007"/>
    <s v="C"/>
    <n v="7"/>
    <n v="3"/>
    <n v="3"/>
    <n v="7"/>
  </r>
  <r>
    <x v="8"/>
    <x v="3"/>
    <s v="5513E"/>
    <n v="6"/>
    <x v="3"/>
    <x v="1"/>
    <n v="99.53"/>
    <n v="9.9530000000000012"/>
    <n v="109.483"/>
    <n v="0.22"/>
    <n v="21.896599999999999"/>
    <s v="A"/>
    <n v="2"/>
    <n v="2"/>
    <n v="2"/>
    <n v="6"/>
  </r>
  <r>
    <x v="8"/>
    <x v="3"/>
    <s v="552050"/>
    <n v="6"/>
    <x v="3"/>
    <x v="1"/>
    <n v="27.91"/>
    <n v="2.7910000000000004"/>
    <n v="30.701000000000001"/>
    <n v="0.36"/>
    <n v="10.047599999999999"/>
    <s v="B"/>
    <n v="3"/>
    <n v="17"/>
    <n v="17"/>
    <n v="15.5"/>
  </r>
  <r>
    <x v="8"/>
    <x v="3"/>
    <s v="55383A"/>
    <n v="6"/>
    <x v="3"/>
    <x v="1"/>
    <n v="54.44"/>
    <n v="5.444"/>
    <n v="59.884"/>
    <n v="0.15"/>
    <n v="8.1659999999999986"/>
    <s v="A"/>
    <n v="4"/>
    <n v="22"/>
    <n v="22"/>
    <n v="18"/>
  </r>
  <r>
    <x v="8"/>
    <x v="3"/>
    <s v="55557A"/>
    <n v="6"/>
    <x v="3"/>
    <x v="1"/>
    <n v="18.2"/>
    <n v="1.82"/>
    <n v="20.02"/>
    <n v="0.22"/>
    <n v="4.0039999999999996"/>
    <s v="M"/>
    <n v="10"/>
    <n v="4"/>
    <n v="4"/>
    <n v="8"/>
  </r>
  <r>
    <x v="8"/>
    <x v="3"/>
    <s v="55743B"/>
    <n v="4"/>
    <x v="5"/>
    <x v="1"/>
    <n v="27.58"/>
    <n v="2.758"/>
    <n v="30.337999999999997"/>
    <n v="0.14000000000000001"/>
    <n v="3.8612000000000002"/>
    <s v="E"/>
    <n v="7"/>
    <n v="9"/>
    <n v="9"/>
    <n v="11.5"/>
  </r>
  <r>
    <x v="8"/>
    <x v="3"/>
    <s v="5576E"/>
    <n v="12"/>
    <x v="4"/>
    <x v="1"/>
    <n v="36.71"/>
    <n v="3.6710000000000003"/>
    <n v="40.381"/>
    <n v="0.14000000000000001"/>
    <n v="5.1394000000000002"/>
    <s v="H"/>
    <n v="10"/>
    <n v="3"/>
    <n v="3"/>
    <n v="7"/>
  </r>
  <r>
    <x v="8"/>
    <x v="3"/>
    <s v="55853D"/>
    <n v="12"/>
    <x v="4"/>
    <x v="1"/>
    <n v="9.91"/>
    <n v="0.9910000000000001"/>
    <n v="10.901"/>
    <n v="0.19"/>
    <n v="1.8829"/>
    <s v="N"/>
    <n v="9"/>
    <n v="4"/>
    <n v="4"/>
    <n v="8"/>
  </r>
  <r>
    <x v="8"/>
    <x v="3"/>
    <s v="55922D"/>
    <n v="4"/>
    <x v="5"/>
    <x v="1"/>
    <n v="48.13"/>
    <n v="4.8130000000000006"/>
    <n v="52.943000000000005"/>
    <n v="0.06"/>
    <n v="2.8877999999999999"/>
    <s v="H"/>
    <n v="5"/>
    <n v="6"/>
    <n v="6"/>
    <n v="10"/>
  </r>
  <r>
    <x v="8"/>
    <x v="3"/>
    <s v="55964B"/>
    <n v="6"/>
    <x v="3"/>
    <x v="1"/>
    <n v="61.75"/>
    <n v="6.1750000000000007"/>
    <n v="67.924999999999997"/>
    <n v="0.3"/>
    <n v="18.524999999999999"/>
    <s v="Q"/>
    <n v="8"/>
    <n v="3"/>
    <n v="3"/>
    <n v="7"/>
  </r>
  <r>
    <x v="8"/>
    <x v="3"/>
    <s v="561490"/>
    <n v="4"/>
    <x v="5"/>
    <x v="1"/>
    <n v="44.71"/>
    <n v="4.4710000000000001"/>
    <n v="49.180999999999997"/>
    <n v="0.09"/>
    <n v="4.0239000000000003"/>
    <s v="G"/>
    <n v="3"/>
    <n v="15"/>
    <n v="15"/>
    <n v="14.5"/>
  </r>
  <r>
    <x v="8"/>
    <x v="3"/>
    <s v="56254B"/>
    <n v="12"/>
    <x v="4"/>
    <x v="1"/>
    <n v="53.86"/>
    <n v="5.3860000000000001"/>
    <n v="59.246000000000002"/>
    <n v="0.22"/>
    <n v="11.8492"/>
    <s v="I"/>
    <n v="4"/>
    <n v="5"/>
    <n v="5"/>
    <n v="9"/>
  </r>
  <r>
    <x v="8"/>
    <x v="3"/>
    <s v="56284D"/>
    <n v="4"/>
    <x v="5"/>
    <x v="1"/>
    <n v="71.66"/>
    <n v="7.1660000000000004"/>
    <n v="78.825999999999993"/>
    <n v="0.4"/>
    <n v="28.664000000000001"/>
    <s v="O"/>
    <n v="3"/>
    <n v="3"/>
    <n v="3"/>
    <n v="7"/>
  </r>
  <r>
    <x v="8"/>
    <x v="3"/>
    <s v="565750"/>
    <n v="12"/>
    <x v="4"/>
    <x v="1"/>
    <n v="80.260000000000005"/>
    <n v="8.0260000000000016"/>
    <n v="88.286000000000001"/>
    <n v="0.18"/>
    <n v="14.4468"/>
    <s v="A"/>
    <n v="5"/>
    <n v="16"/>
    <n v="16"/>
    <n v="15"/>
  </r>
  <r>
    <x v="8"/>
    <x v="3"/>
    <s v="56596B"/>
    <n v="12"/>
    <x v="4"/>
    <x v="1"/>
    <n v="98.87"/>
    <n v="9.8870000000000005"/>
    <n v="108.75700000000001"/>
    <n v="0.37"/>
    <n v="36.581900000000005"/>
    <s v="M"/>
    <n v="3"/>
    <n v="4"/>
    <n v="4"/>
    <n v="8"/>
  </r>
  <r>
    <x v="8"/>
    <x v="3"/>
    <s v="566850"/>
    <n v="4"/>
    <x v="5"/>
    <x v="1"/>
    <n v="51.74"/>
    <n v="5.1740000000000004"/>
    <n v="56.914000000000001"/>
    <n v="0.21"/>
    <n v="10.865399999999999"/>
    <s v="I"/>
    <n v="3"/>
    <n v="2"/>
    <n v="2"/>
    <n v="6"/>
  </r>
  <r>
    <x v="8"/>
    <x v="3"/>
    <s v="56694D"/>
    <n v="4"/>
    <x v="5"/>
    <x v="1"/>
    <n v="79.37"/>
    <n v="7.9370000000000012"/>
    <n v="87.307000000000002"/>
    <n v="0.21"/>
    <n v="16.6677"/>
    <s v="A"/>
    <n v="4"/>
    <n v="22"/>
    <n v="22"/>
    <n v="18"/>
  </r>
  <r>
    <x v="8"/>
    <x v="3"/>
    <s v="567831"/>
    <n v="12"/>
    <x v="4"/>
    <x v="1"/>
    <n v="99.91"/>
    <n v="9.9909999999999997"/>
    <n v="109.901"/>
    <n v="0.36"/>
    <n v="35.967599999999997"/>
    <s v="H"/>
    <n v="4"/>
    <n v="11"/>
    <n v="11"/>
    <n v="12.5"/>
  </r>
  <r>
    <x v="8"/>
    <x v="3"/>
    <s v="56810D"/>
    <n v="12"/>
    <x v="4"/>
    <x v="1"/>
    <n v="51.46"/>
    <n v="5.1460000000000008"/>
    <n v="56.606000000000002"/>
    <n v="0.38"/>
    <n v="19.5548"/>
    <s v="B"/>
    <n v="1"/>
    <n v="18"/>
    <n v="18"/>
    <n v="16"/>
  </r>
  <r>
    <x v="8"/>
    <x v="3"/>
    <s v="569251"/>
    <n v="4"/>
    <x v="5"/>
    <x v="1"/>
    <n v="50.94"/>
    <n v="5.0940000000000003"/>
    <n v="56.033999999999999"/>
    <n v="0.26"/>
    <n v="13.244400000000001"/>
    <s v="O"/>
    <n v="1"/>
    <n v="1"/>
    <n v="1"/>
    <n v="3"/>
  </r>
  <r>
    <x v="8"/>
    <x v="3"/>
    <s v="57072E"/>
    <n v="12"/>
    <x v="4"/>
    <x v="1"/>
    <n v="6.68"/>
    <n v="0.66800000000000004"/>
    <n v="7.3479999999999999"/>
    <n v="0.26"/>
    <n v="1.7367999999999999"/>
    <s v="Q"/>
    <n v="4"/>
    <n v="1"/>
    <n v="1"/>
    <n v="3"/>
  </r>
  <r>
    <x v="8"/>
    <x v="3"/>
    <s v="57172E"/>
    <n v="12"/>
    <x v="4"/>
    <x v="1"/>
    <n v="20.28"/>
    <n v="2.028"/>
    <n v="22.308"/>
    <n v="0.06"/>
    <n v="1.2168000000000001"/>
    <s v="A"/>
    <n v="10"/>
    <n v="20"/>
    <n v="20"/>
    <n v="17"/>
  </r>
  <r>
    <x v="8"/>
    <x v="3"/>
    <s v="57450A"/>
    <n v="6"/>
    <x v="3"/>
    <x v="1"/>
    <n v="16.54"/>
    <n v="1.6539999999999999"/>
    <n v="18.193999999999999"/>
    <n v="0.13"/>
    <n v="2.1501999999999999"/>
    <s v="G"/>
    <n v="8"/>
    <n v="2"/>
    <n v="2"/>
    <n v="6"/>
  </r>
  <r>
    <x v="8"/>
    <x v="3"/>
    <s v="576610"/>
    <n v="4"/>
    <x v="5"/>
    <x v="1"/>
    <n v="15.88"/>
    <n v="1.5880000000000001"/>
    <n v="17.468"/>
    <n v="0.1"/>
    <n v="1.5880000000000001"/>
    <s v="M"/>
    <n v="8"/>
    <n v="5"/>
    <n v="5"/>
    <n v="9"/>
  </r>
  <r>
    <x v="8"/>
    <x v="4"/>
    <s v="576850"/>
    <n v="6"/>
    <x v="3"/>
    <x v="1"/>
    <n v="49.02"/>
    <n v="4.902000000000001"/>
    <n v="53.922000000000004"/>
    <n v="0.23"/>
    <n v="11.274600000000001"/>
    <s v="D"/>
    <n v="9"/>
    <n v="6"/>
    <n v="6"/>
    <n v="10"/>
  </r>
  <r>
    <x v="8"/>
    <x v="4"/>
    <s v="57770"/>
    <n v="6"/>
    <x v="3"/>
    <x v="1"/>
    <n v="44.61"/>
    <n v="4.4610000000000003"/>
    <n v="49.070999999999998"/>
    <n v="0.09"/>
    <n v="4.0148999999999999"/>
    <s v="D"/>
    <n v="9"/>
    <n v="6"/>
    <n v="6"/>
    <n v="10"/>
  </r>
  <r>
    <x v="8"/>
    <x v="4"/>
    <s v="578260"/>
    <n v="12"/>
    <x v="4"/>
    <x v="1"/>
    <n v="84.24"/>
    <n v="8.4239999999999995"/>
    <n v="92.663999999999987"/>
    <n v="0.38"/>
    <n v="32.011199999999995"/>
    <s v="L"/>
    <n v="5"/>
    <n v="5"/>
    <n v="5"/>
    <n v="9"/>
  </r>
  <r>
    <x v="8"/>
    <x v="4"/>
    <s v="57887B"/>
    <n v="6"/>
    <x v="3"/>
    <x v="1"/>
    <n v="3.6"/>
    <n v="0.36000000000000004"/>
    <n v="3.96"/>
    <n v="0.05"/>
    <n v="0.18000000000000002"/>
    <s v="D"/>
    <n v="4"/>
    <n v="14"/>
    <n v="14"/>
    <n v="14"/>
  </r>
  <r>
    <x v="8"/>
    <x v="4"/>
    <s v="579381"/>
    <n v="12"/>
    <x v="4"/>
    <x v="1"/>
    <n v="56.55"/>
    <n v="5.6550000000000002"/>
    <n v="62.204999999999998"/>
    <n v="0.22"/>
    <n v="12.440999999999999"/>
    <s v="I"/>
    <n v="9"/>
    <n v="4"/>
    <n v="4"/>
    <n v="8"/>
  </r>
  <r>
    <x v="8"/>
    <x v="4"/>
    <s v="579481"/>
    <n v="12"/>
    <x v="4"/>
    <x v="1"/>
    <n v="83.7"/>
    <n v="8.370000000000001"/>
    <n v="92.070000000000007"/>
    <n v="0.39"/>
    <n v="32.643000000000001"/>
    <s v="B"/>
    <n v="3"/>
    <n v="17"/>
    <n v="17"/>
    <n v="15.5"/>
  </r>
  <r>
    <x v="8"/>
    <x v="4"/>
    <s v="580531"/>
    <n v="6"/>
    <x v="3"/>
    <x v="1"/>
    <n v="59.84"/>
    <n v="5.9840000000000009"/>
    <n v="65.823999999999998"/>
    <n v="0.08"/>
    <n v="4.7872000000000003"/>
    <s v="L"/>
    <n v="6"/>
    <n v="5"/>
    <n v="5"/>
    <n v="9"/>
  </r>
  <r>
    <x v="8"/>
    <x v="4"/>
    <s v="58065B"/>
    <n v="12"/>
    <x v="4"/>
    <x v="1"/>
    <n v="51.85"/>
    <n v="5.1850000000000005"/>
    <n v="57.035000000000004"/>
    <n v="0.26"/>
    <n v="13.481000000000002"/>
    <s v="Q"/>
    <n v="9"/>
    <n v="2"/>
    <n v="2"/>
    <n v="6"/>
  </r>
  <r>
    <x v="8"/>
    <x v="4"/>
    <s v="58188B"/>
    <n v="12"/>
    <x v="4"/>
    <x v="1"/>
    <n v="33.25"/>
    <n v="3.3250000000000002"/>
    <n v="36.575000000000003"/>
    <n v="0.1"/>
    <n v="3.3250000000000002"/>
    <s v="D"/>
    <n v="6"/>
    <n v="2"/>
    <n v="2"/>
    <n v="6"/>
  </r>
  <r>
    <x v="8"/>
    <x v="4"/>
    <s v="58312D"/>
    <n v="12"/>
    <x v="4"/>
    <x v="1"/>
    <n v="94.06"/>
    <n v="9.4060000000000006"/>
    <n v="103.46600000000001"/>
    <n v="0.09"/>
    <n v="8.4654000000000007"/>
    <s v="F"/>
    <n v="6"/>
    <n v="17"/>
    <n v="17"/>
    <n v="15.5"/>
  </r>
  <r>
    <x v="8"/>
    <x v="4"/>
    <s v="58400A"/>
    <n v="12"/>
    <x v="4"/>
    <x v="1"/>
    <n v="70.72"/>
    <n v="7.0720000000000001"/>
    <n v="77.792000000000002"/>
    <n v="0.26"/>
    <n v="18.3872"/>
    <s v="H"/>
    <n v="1"/>
    <n v="7"/>
    <n v="7"/>
    <n v="10.5"/>
  </r>
  <r>
    <x v="8"/>
    <x v="4"/>
    <s v="58448E"/>
    <n v="12"/>
    <x v="4"/>
    <x v="1"/>
    <n v="95.32"/>
    <n v="9.532"/>
    <n v="104.85199999999999"/>
    <n v="0.11"/>
    <n v="10.485199999999999"/>
    <s v="C"/>
    <n v="3"/>
    <n v="6"/>
    <n v="6"/>
    <n v="10"/>
  </r>
  <r>
    <x v="8"/>
    <x v="4"/>
    <s v="584570"/>
    <n v="4"/>
    <x v="5"/>
    <x v="1"/>
    <n v="95.86"/>
    <n v="9.5860000000000003"/>
    <n v="105.446"/>
    <n v="0.31"/>
    <n v="29.7166"/>
    <s v="P"/>
    <n v="9"/>
    <n v="2"/>
    <n v="2"/>
    <n v="6"/>
  </r>
  <r>
    <x v="8"/>
    <x v="4"/>
    <s v="58479E"/>
    <n v="12"/>
    <x v="4"/>
    <x v="1"/>
    <n v="47.53"/>
    <n v="4.7530000000000001"/>
    <n v="52.283000000000001"/>
    <n v="0.31"/>
    <n v="14.734300000000001"/>
    <s v="L"/>
    <n v="9"/>
    <n v="6"/>
    <n v="6"/>
    <n v="10"/>
  </r>
  <r>
    <x v="8"/>
    <x v="4"/>
    <s v="5850B"/>
    <n v="12"/>
    <x v="4"/>
    <x v="1"/>
    <n v="67.06"/>
    <n v="6.7060000000000004"/>
    <n v="73.766000000000005"/>
    <n v="0.28999999999999998"/>
    <n v="19.447399999999998"/>
    <s v="H"/>
    <n v="3"/>
    <n v="11"/>
    <n v="11"/>
    <n v="12.5"/>
  </r>
  <r>
    <x v="8"/>
    <x v="4"/>
    <s v="585571"/>
    <n v="6"/>
    <x v="3"/>
    <x v="1"/>
    <n v="58.01"/>
    <n v="5.8010000000000002"/>
    <n v="63.811"/>
    <n v="0.21"/>
    <n v="12.182099999999998"/>
    <s v="F"/>
    <n v="9"/>
    <n v="14"/>
    <n v="14"/>
    <n v="14"/>
  </r>
  <r>
    <x v="8"/>
    <x v="4"/>
    <s v="58558D"/>
    <n v="12"/>
    <x v="4"/>
    <x v="1"/>
    <n v="15.15"/>
    <n v="1.5150000000000001"/>
    <n v="16.664999999999999"/>
    <n v="0.4"/>
    <n v="6.0600000000000005"/>
    <s v="F"/>
    <n v="1"/>
    <n v="10"/>
    <n v="10"/>
    <n v="12"/>
  </r>
  <r>
    <x v="8"/>
    <x v="4"/>
    <s v="58609E"/>
    <n v="4"/>
    <x v="5"/>
    <x v="1"/>
    <n v="46.9"/>
    <n v="4.6900000000000004"/>
    <n v="51.589999999999996"/>
    <n v="0.15"/>
    <n v="7.0349999999999993"/>
    <s v="O"/>
    <n v="2"/>
    <n v="3"/>
    <n v="3"/>
    <n v="7"/>
  </r>
  <r>
    <x v="8"/>
    <x v="5"/>
    <s v="586220"/>
    <n v="12"/>
    <x v="4"/>
    <x v="1"/>
    <n v="71.19"/>
    <n v="7.1189999999999998"/>
    <n v="78.308999999999997"/>
    <n v="0.09"/>
    <n v="6.4070999999999998"/>
    <s v="G"/>
    <n v="5"/>
    <n v="2"/>
    <n v="2"/>
    <n v="6"/>
  </r>
  <r>
    <x v="8"/>
    <x v="5"/>
    <s v="58737B"/>
    <n v="6"/>
    <x v="3"/>
    <x v="1"/>
    <n v="58.15"/>
    <n v="5.8150000000000004"/>
    <n v="63.964999999999996"/>
    <n v="0.1"/>
    <n v="5.8150000000000004"/>
    <s v="C"/>
    <n v="2"/>
    <n v="12"/>
    <n v="12"/>
    <n v="13"/>
  </r>
  <r>
    <x v="8"/>
    <x v="5"/>
    <s v="588111"/>
    <n v="12"/>
    <x v="4"/>
    <x v="1"/>
    <n v="20.85"/>
    <n v="2.0850000000000004"/>
    <n v="22.935000000000002"/>
    <n v="0.23"/>
    <n v="4.7955000000000005"/>
    <s v="G"/>
    <n v="3"/>
    <n v="15"/>
    <n v="15"/>
    <n v="14.5"/>
  </r>
  <r>
    <x v="8"/>
    <x v="5"/>
    <s v="58816E"/>
    <n v="12"/>
    <x v="4"/>
    <x v="1"/>
    <n v="58.13"/>
    <n v="5.8130000000000006"/>
    <n v="63.943000000000005"/>
    <n v="0.26"/>
    <n v="15.113800000000001"/>
    <s v="M"/>
    <n v="5"/>
    <n v="2"/>
    <n v="2"/>
    <n v="6"/>
  </r>
  <r>
    <x v="8"/>
    <x v="5"/>
    <s v="58851A"/>
    <n v="4"/>
    <x v="5"/>
    <x v="1"/>
    <n v="83.44"/>
    <n v="8.3439999999999994"/>
    <n v="91.783999999999992"/>
    <n v="0.35"/>
    <n v="29.203999999999997"/>
    <s v="B"/>
    <n v="2"/>
    <n v="8"/>
    <n v="8"/>
    <n v="11"/>
  </r>
  <r>
    <x v="8"/>
    <x v="5"/>
    <s v="588530"/>
    <n v="6"/>
    <x v="3"/>
    <x v="1"/>
    <n v="41.5"/>
    <n v="4.1500000000000004"/>
    <n v="45.65"/>
    <n v="0.2"/>
    <n v="8.3000000000000007"/>
    <s v="Q"/>
    <n v="6"/>
    <n v="2"/>
    <n v="2"/>
    <n v="6"/>
  </r>
  <r>
    <x v="8"/>
    <x v="5"/>
    <s v="588711"/>
    <n v="4"/>
    <x v="5"/>
    <x v="1"/>
    <n v="94.72"/>
    <n v="9.4719999999999995"/>
    <n v="104.19199999999999"/>
    <n v="0.13"/>
    <n v="12.313600000000001"/>
    <s v="N"/>
    <n v="6"/>
    <n v="3"/>
    <n v="3"/>
    <n v="7"/>
  </r>
  <r>
    <x v="8"/>
    <x v="5"/>
    <s v="589710"/>
    <n v="6"/>
    <x v="3"/>
    <x v="1"/>
    <n v="60.8"/>
    <n v="6.08"/>
    <n v="66.88"/>
    <n v="0.1"/>
    <n v="6.08"/>
    <s v="C"/>
    <n v="2"/>
    <n v="12"/>
    <n v="12"/>
    <n v="13"/>
  </r>
  <r>
    <x v="8"/>
    <x v="5"/>
    <s v="58987B"/>
    <n v="6"/>
    <x v="3"/>
    <x v="1"/>
    <n v="99.63"/>
    <n v="9.963000000000001"/>
    <n v="109.59299999999999"/>
    <n v="0.4"/>
    <n v="39.852000000000004"/>
    <s v="E"/>
    <n v="5"/>
    <n v="18"/>
    <n v="18"/>
    <n v="16"/>
  </r>
  <r>
    <x v="8"/>
    <x v="5"/>
    <s v="590691"/>
    <n v="6"/>
    <x v="3"/>
    <x v="1"/>
    <n v="71.45"/>
    <n v="7.1450000000000005"/>
    <n v="78.594999999999999"/>
    <n v="0.27"/>
    <n v="19.291500000000003"/>
    <s v="F"/>
    <n v="3"/>
    <n v="9"/>
    <n v="9"/>
    <n v="11.5"/>
  </r>
  <r>
    <x v="8"/>
    <x v="5"/>
    <s v="59094A"/>
    <n v="12"/>
    <x v="4"/>
    <x v="1"/>
    <n v="45.76"/>
    <n v="4.5759999999999996"/>
    <n v="50.335999999999999"/>
    <n v="0.18"/>
    <n v="8.2367999999999988"/>
    <s v="D"/>
    <n v="7"/>
    <n v="5"/>
    <n v="5"/>
    <n v="9"/>
  </r>
  <r>
    <x v="8"/>
    <x v="5"/>
    <s v="59131D"/>
    <n v="4"/>
    <x v="5"/>
    <x v="1"/>
    <n v="87.26"/>
    <n v="8.7260000000000009"/>
    <n v="95.986000000000004"/>
    <n v="0.32"/>
    <n v="27.923200000000001"/>
    <s v="O"/>
    <n v="1"/>
    <n v="1"/>
    <n v="1"/>
    <n v="3"/>
  </r>
  <r>
    <x v="8"/>
    <x v="5"/>
    <s v="592380"/>
    <n v="6"/>
    <x v="3"/>
    <x v="1"/>
    <n v="39.880000000000003"/>
    <n v="3.9880000000000004"/>
    <n v="43.868000000000002"/>
    <n v="7.0000000000000007E-2"/>
    <n v="2.7916000000000003"/>
    <s v="P"/>
    <n v="4"/>
    <n v="2"/>
    <n v="2"/>
    <n v="6"/>
  </r>
  <r>
    <x v="8"/>
    <x v="5"/>
    <s v="593081"/>
    <n v="6"/>
    <x v="3"/>
    <x v="1"/>
    <n v="76.17"/>
    <n v="7.6170000000000009"/>
    <n v="83.787000000000006"/>
    <n v="0.16"/>
    <n v="12.187200000000001"/>
    <s v="N"/>
    <n v="8"/>
    <n v="2"/>
    <n v="2"/>
    <n v="6"/>
  </r>
  <r>
    <x v="8"/>
    <x v="5"/>
    <s v="593191"/>
    <n v="6"/>
    <x v="3"/>
    <x v="1"/>
    <n v="23.76"/>
    <n v="2.3760000000000003"/>
    <n v="26.136000000000003"/>
    <n v="0.16"/>
    <n v="3.8016000000000005"/>
    <s v="H"/>
    <n v="2"/>
    <n v="11"/>
    <n v="11"/>
    <n v="12.5"/>
  </r>
  <r>
    <x v="8"/>
    <x v="5"/>
    <s v="59538D"/>
    <n v="12"/>
    <x v="4"/>
    <x v="1"/>
    <n v="85.46"/>
    <n v="8.5459999999999994"/>
    <n v="94.006"/>
    <n v="0.16"/>
    <n v="13.673599999999999"/>
    <s v="G"/>
    <n v="8"/>
    <n v="2"/>
    <n v="2"/>
    <n v="6"/>
  </r>
  <r>
    <x v="8"/>
    <x v="5"/>
    <s v="59588A"/>
    <n v="4"/>
    <x v="5"/>
    <x v="1"/>
    <n v="93.65"/>
    <n v="9.3650000000000002"/>
    <n v="103.015"/>
    <n v="0.35"/>
    <n v="32.777500000000003"/>
    <s v="I"/>
    <n v="2"/>
    <n v="4"/>
    <n v="4"/>
    <n v="8"/>
  </r>
  <r>
    <x v="8"/>
    <x v="5"/>
    <s v="597651"/>
    <n v="12"/>
    <x v="4"/>
    <x v="1"/>
    <n v="21.13"/>
    <n v="2.113"/>
    <n v="23.242999999999999"/>
    <n v="0.16"/>
    <n v="3.3807999999999998"/>
    <s v="A"/>
    <n v="5"/>
    <n v="16"/>
    <n v="16"/>
    <n v="15"/>
  </r>
  <r>
    <x v="8"/>
    <x v="5"/>
    <s v="598061"/>
    <n v="4"/>
    <x v="5"/>
    <x v="1"/>
    <n v="40.65"/>
    <n v="4.0650000000000004"/>
    <n v="44.714999999999996"/>
    <n v="0.03"/>
    <n v="1.2194999999999998"/>
    <s v="Q"/>
    <n v="2"/>
    <n v="1"/>
    <n v="1"/>
    <n v="3"/>
  </r>
  <r>
    <x v="8"/>
    <x v="5"/>
    <s v="59891E"/>
    <n v="6"/>
    <x v="3"/>
    <x v="1"/>
    <n v="95.78"/>
    <n v="9.5780000000000012"/>
    <n v="105.358"/>
    <n v="0.39"/>
    <n v="37.354199999999999"/>
    <s v="G"/>
    <n v="2"/>
    <n v="15"/>
    <n v="15"/>
    <n v="14.5"/>
  </r>
  <r>
    <x v="8"/>
    <x v="5"/>
    <s v="599031"/>
    <n v="12"/>
    <x v="4"/>
    <x v="1"/>
    <n v="92.67"/>
    <n v="9.2670000000000012"/>
    <n v="101.937"/>
    <n v="0.17"/>
    <n v="15.753900000000002"/>
    <s v="Q"/>
    <n v="8"/>
    <n v="3"/>
    <n v="3"/>
    <n v="7"/>
  </r>
  <r>
    <x v="8"/>
    <x v="5"/>
    <s v="59946B"/>
    <n v="12"/>
    <x v="4"/>
    <x v="1"/>
    <n v="45.4"/>
    <n v="4.54"/>
    <n v="49.94"/>
    <n v="0.28000000000000003"/>
    <n v="12.712000000000002"/>
    <s v="C"/>
    <n v="4"/>
    <n v="8"/>
    <n v="8"/>
    <n v="11"/>
  </r>
  <r>
    <x v="8"/>
    <x v="5"/>
    <s v="599751"/>
    <n v="4"/>
    <x v="5"/>
    <x v="1"/>
    <n v="27.77"/>
    <n v="2.7770000000000001"/>
    <n v="30.547000000000001"/>
    <n v="0.38"/>
    <n v="10.5526"/>
    <s v="I"/>
    <n v="10"/>
    <n v="6"/>
    <n v="6"/>
    <n v="10"/>
  </r>
  <r>
    <x v="8"/>
    <x v="5"/>
    <s v="60073E"/>
    <n v="4"/>
    <x v="5"/>
    <x v="1"/>
    <n v="9.9700000000000006"/>
    <n v="0.99700000000000011"/>
    <n v="10.967000000000001"/>
    <n v="0.35"/>
    <n v="3.4895"/>
    <s v="G"/>
    <n v="4"/>
    <n v="17"/>
    <n v="17"/>
    <n v="15.5"/>
  </r>
  <r>
    <x v="8"/>
    <x v="6"/>
    <s v="60443E"/>
    <n v="4"/>
    <x v="5"/>
    <x v="1"/>
    <n v="14.53"/>
    <n v="1.4530000000000001"/>
    <n v="15.982999999999999"/>
    <n v="0.23"/>
    <n v="3.3418999999999999"/>
    <s v="G"/>
    <n v="10"/>
    <n v="14"/>
    <n v="14"/>
    <n v="14"/>
  </r>
  <r>
    <x v="8"/>
    <x v="6"/>
    <s v="60483E"/>
    <n v="12"/>
    <x v="4"/>
    <x v="1"/>
    <n v="93.9"/>
    <n v="9.39"/>
    <n v="103.29"/>
    <n v="0.36"/>
    <n v="33.804000000000002"/>
    <s v="L"/>
    <n v="10"/>
    <n v="6"/>
    <n v="6"/>
    <n v="10"/>
  </r>
  <r>
    <x v="8"/>
    <x v="6"/>
    <s v="60536B"/>
    <n v="4"/>
    <x v="5"/>
    <x v="1"/>
    <n v="95.99"/>
    <n v="9.5990000000000002"/>
    <n v="105.589"/>
    <n v="0.32"/>
    <n v="30.716799999999999"/>
    <s v="E"/>
    <n v="3"/>
    <n v="9"/>
    <n v="9"/>
    <n v="11.5"/>
  </r>
  <r>
    <x v="8"/>
    <x v="6"/>
    <s v="607540"/>
    <n v="12"/>
    <x v="4"/>
    <x v="1"/>
    <n v="81.3"/>
    <n v="8.1300000000000008"/>
    <n v="89.429999999999993"/>
    <n v="0.15"/>
    <n v="12.194999999999999"/>
    <s v="B"/>
    <n v="5"/>
    <n v="14"/>
    <n v="14"/>
    <n v="14"/>
  </r>
  <r>
    <x v="8"/>
    <x v="6"/>
    <s v="60988B"/>
    <n v="6"/>
    <x v="3"/>
    <x v="1"/>
    <n v="44.51"/>
    <n v="4.4509999999999996"/>
    <n v="48.960999999999999"/>
    <n v="0.17"/>
    <n v="7.5667"/>
    <s v="N"/>
    <n v="9"/>
    <n v="4"/>
    <n v="4"/>
    <n v="8"/>
  </r>
  <r>
    <x v="8"/>
    <x v="6"/>
    <s v="61027D"/>
    <n v="4"/>
    <x v="5"/>
    <x v="1"/>
    <n v="10.24"/>
    <n v="1.024"/>
    <n v="11.263999999999999"/>
    <n v="0.03"/>
    <n v="0.30719999999999997"/>
    <s v="O"/>
    <n v="2"/>
    <n v="3"/>
    <n v="3"/>
    <n v="7"/>
  </r>
  <r>
    <x v="8"/>
    <x v="6"/>
    <s v="610630"/>
    <n v="6"/>
    <x v="3"/>
    <x v="1"/>
    <n v="78.69"/>
    <n v="7.8689999999999998"/>
    <n v="86.558999999999997"/>
    <n v="0.09"/>
    <n v="7.0820999999999996"/>
    <s v="P"/>
    <n v="6"/>
    <n v="1"/>
    <n v="1"/>
    <n v="3"/>
  </r>
  <r>
    <x v="8"/>
    <x v="6"/>
    <s v="61122A"/>
    <n v="12"/>
    <x v="4"/>
    <x v="1"/>
    <n v="29.1"/>
    <n v="2.91"/>
    <n v="32.010000000000005"/>
    <n v="0.32"/>
    <n v="9.3120000000000012"/>
    <s v="E"/>
    <n v="5"/>
    <n v="18"/>
    <n v="18"/>
    <n v="16"/>
  </r>
  <r>
    <x v="8"/>
    <x v="6"/>
    <s v="612700"/>
    <n v="4"/>
    <x v="5"/>
    <x v="1"/>
    <n v="61.93"/>
    <n v="6.1930000000000005"/>
    <n v="68.123000000000005"/>
    <n v="0.12"/>
    <n v="7.4315999999999995"/>
    <s v="I"/>
    <n v="9"/>
    <n v="4"/>
    <n v="4"/>
    <n v="8"/>
  </r>
  <r>
    <x v="8"/>
    <x v="6"/>
    <s v="61271D"/>
    <n v="6"/>
    <x v="3"/>
    <x v="1"/>
    <n v="3.55"/>
    <n v="0.35499999999999998"/>
    <n v="3.9049999999999998"/>
    <n v="0.18"/>
    <n v="0.6389999999999999"/>
    <s v="M"/>
    <n v="8"/>
    <n v="5"/>
    <n v="5"/>
    <n v="9"/>
  </r>
  <r>
    <x v="8"/>
    <x v="6"/>
    <s v="61293A"/>
    <n v="6"/>
    <x v="3"/>
    <x v="1"/>
    <n v="70.42"/>
    <n v="7.0420000000000007"/>
    <n v="77.462000000000003"/>
    <n v="0.15"/>
    <n v="10.563000000000001"/>
    <s v="F"/>
    <n v="6"/>
    <n v="17"/>
    <n v="17"/>
    <n v="15.5"/>
  </r>
  <r>
    <x v="8"/>
    <x v="6"/>
    <s v="6132A"/>
    <n v="12"/>
    <x v="4"/>
    <x v="1"/>
    <n v="5.86"/>
    <n v="0.58600000000000008"/>
    <n v="6.4460000000000006"/>
    <n v="0.33"/>
    <n v="1.9338000000000002"/>
    <s v="M"/>
    <n v="6"/>
    <n v="3"/>
    <n v="3"/>
    <n v="7"/>
  </r>
  <r>
    <x v="8"/>
    <x v="6"/>
    <s v="61376D"/>
    <n v="6"/>
    <x v="3"/>
    <x v="1"/>
    <n v="22.72"/>
    <n v="2.2719999999999998"/>
    <n v="24.991999999999997"/>
    <n v="0.02"/>
    <n v="0.45439999999999997"/>
    <s v="C"/>
    <n v="2"/>
    <n v="12"/>
    <n v="12"/>
    <n v="13"/>
  </r>
  <r>
    <x v="8"/>
    <x v="6"/>
    <s v="61491B"/>
    <n v="6"/>
    <x v="3"/>
    <x v="1"/>
    <n v="33.97"/>
    <n v="3.3970000000000002"/>
    <n v="37.366999999999997"/>
    <n v="0.11"/>
    <n v="3.7366999999999999"/>
    <s v="L"/>
    <n v="5"/>
    <n v="5"/>
    <n v="5"/>
    <n v="9"/>
  </r>
  <r>
    <x v="8"/>
    <x v="6"/>
    <s v="61552B"/>
    <n v="6"/>
    <x v="3"/>
    <x v="1"/>
    <n v="27.06"/>
    <n v="2.706"/>
    <n v="29.765999999999998"/>
    <n v="0.23"/>
    <n v="6.2237999999999998"/>
    <s v="Q"/>
    <n v="10"/>
    <n v="2"/>
    <n v="2"/>
    <n v="6"/>
  </r>
  <r>
    <x v="8"/>
    <x v="6"/>
    <s v="61598E"/>
    <n v="6"/>
    <x v="3"/>
    <x v="1"/>
    <n v="15.54"/>
    <n v="1.554"/>
    <n v="17.093999999999998"/>
    <n v="0.3"/>
    <n v="4.6619999999999999"/>
    <s v="P"/>
    <n v="2"/>
    <n v="3"/>
    <n v="3"/>
    <n v="7"/>
  </r>
  <r>
    <x v="8"/>
    <x v="6"/>
    <s v="61654A"/>
    <n v="6"/>
    <x v="3"/>
    <x v="1"/>
    <n v="20.81"/>
    <n v="2.081"/>
    <n v="22.890999999999998"/>
    <n v="0.1"/>
    <n v="2.081"/>
    <s v="D"/>
    <n v="5"/>
    <n v="14"/>
    <n v="14"/>
    <n v="14"/>
  </r>
  <r>
    <x v="8"/>
    <x v="6"/>
    <s v="617091"/>
    <n v="4"/>
    <x v="5"/>
    <x v="1"/>
    <n v="87.45"/>
    <n v="8.745000000000001"/>
    <n v="96.195000000000007"/>
    <n v="0.19"/>
    <n v="16.615500000000001"/>
    <s v="P"/>
    <n v="8"/>
    <n v="1"/>
    <n v="1"/>
    <n v="3"/>
  </r>
  <r>
    <x v="8"/>
    <x v="6"/>
    <s v="617511"/>
    <n v="6"/>
    <x v="3"/>
    <x v="1"/>
    <n v="58.1"/>
    <n v="5.8100000000000005"/>
    <n v="63.910000000000004"/>
    <n v="0.27"/>
    <n v="15.687000000000001"/>
    <s v="B"/>
    <n v="6"/>
    <n v="9"/>
    <n v="9"/>
    <n v="11.5"/>
  </r>
  <r>
    <x v="8"/>
    <x v="6"/>
    <s v="618510"/>
    <n v="6"/>
    <x v="3"/>
    <x v="1"/>
    <n v="29.93"/>
    <n v="2.9930000000000003"/>
    <n v="32.923000000000002"/>
    <n v="0.08"/>
    <n v="2.3944000000000001"/>
    <s v="M"/>
    <n v="1"/>
    <n v="5"/>
    <n v="5"/>
    <n v="9"/>
  </r>
  <r>
    <x v="8"/>
    <x v="6"/>
    <s v="61905D"/>
    <n v="6"/>
    <x v="3"/>
    <x v="1"/>
    <n v="50.13"/>
    <n v="5.0130000000000008"/>
    <n v="55.143000000000001"/>
    <n v="0.06"/>
    <n v="3.0078"/>
    <s v="D"/>
    <n v="2"/>
    <n v="18"/>
    <n v="18"/>
    <n v="16"/>
  </r>
  <r>
    <x v="8"/>
    <x v="6"/>
    <s v="61969D"/>
    <n v="12"/>
    <x v="4"/>
    <x v="1"/>
    <n v="30.94"/>
    <n v="3.0940000000000003"/>
    <n v="34.033999999999999"/>
    <n v="0.32"/>
    <n v="9.9008000000000003"/>
    <s v="C"/>
    <n v="8"/>
    <n v="17"/>
    <n v="17"/>
    <n v="15.5"/>
  </r>
  <r>
    <x v="8"/>
    <x v="7"/>
    <s v="620071"/>
    <n v="12"/>
    <x v="4"/>
    <x v="1"/>
    <n v="42.44"/>
    <n v="4.2439999999999998"/>
    <n v="46.683999999999997"/>
    <n v="0.31"/>
    <n v="13.1564"/>
    <s v="F"/>
    <n v="6"/>
    <n v="17"/>
    <n v="17"/>
    <n v="15.5"/>
  </r>
  <r>
    <x v="8"/>
    <x v="7"/>
    <s v="62201B"/>
    <n v="6"/>
    <x v="3"/>
    <x v="1"/>
    <n v="53.84"/>
    <n v="5.3840000000000003"/>
    <n v="59.224000000000004"/>
    <n v="0.35"/>
    <n v="18.844000000000001"/>
    <s v="P"/>
    <n v="5"/>
    <n v="2"/>
    <n v="2"/>
    <n v="6"/>
  </r>
  <r>
    <x v="8"/>
    <x v="7"/>
    <s v="62231A"/>
    <n v="6"/>
    <x v="3"/>
    <x v="1"/>
    <n v="16.760000000000002"/>
    <n v="1.6760000000000002"/>
    <n v="18.436"/>
    <n v="0.34"/>
    <n v="5.6984000000000012"/>
    <s v="D"/>
    <n v="2"/>
    <n v="18"/>
    <n v="18"/>
    <n v="16"/>
  </r>
  <r>
    <x v="8"/>
    <x v="7"/>
    <s v="62271D"/>
    <n v="6"/>
    <x v="3"/>
    <x v="1"/>
    <n v="75.41"/>
    <n v="7.5410000000000004"/>
    <n v="82.950999999999993"/>
    <n v="0.05"/>
    <n v="3.7705000000000002"/>
    <s v="N"/>
    <n v="10"/>
    <n v="5"/>
    <n v="5"/>
    <n v="9"/>
  </r>
  <r>
    <x v="8"/>
    <x v="7"/>
    <s v="625020"/>
    <n v="6"/>
    <x v="3"/>
    <x v="1"/>
    <n v="78.94"/>
    <n v="7.8940000000000001"/>
    <n v="86.834000000000003"/>
    <n v="0.03"/>
    <n v="2.3681999999999999"/>
    <s v="I"/>
    <n v="3"/>
    <n v="2"/>
    <n v="2"/>
    <n v="6"/>
  </r>
  <r>
    <x v="8"/>
    <x v="7"/>
    <s v="62887B"/>
    <n v="12"/>
    <x v="4"/>
    <x v="1"/>
    <n v="42.17"/>
    <n v="4.2170000000000005"/>
    <n v="46.387"/>
    <n v="0.12"/>
    <n v="5.0604000000000005"/>
    <s v="H"/>
    <n v="7"/>
    <n v="15"/>
    <n v="15"/>
    <n v="14.5"/>
  </r>
  <r>
    <x v="8"/>
    <x v="7"/>
    <s v="62922A"/>
    <n v="6"/>
    <x v="3"/>
    <x v="1"/>
    <n v="81.33"/>
    <n v="8.1330000000000009"/>
    <n v="89.462999999999994"/>
    <n v="0.13"/>
    <n v="10.572900000000001"/>
    <s v="I"/>
    <n v="10"/>
    <n v="6"/>
    <n v="6"/>
    <n v="10"/>
  </r>
  <r>
    <x v="8"/>
    <x v="7"/>
    <s v="62925D"/>
    <n v="12"/>
    <x v="4"/>
    <x v="1"/>
    <n v="14.86"/>
    <n v="1.486"/>
    <n v="16.346"/>
    <n v="0.39"/>
    <n v="5.7953999999999999"/>
    <s v="N"/>
    <n v="9"/>
    <n v="4"/>
    <n v="4"/>
    <n v="8"/>
  </r>
  <r>
    <x v="8"/>
    <x v="7"/>
    <s v="632870"/>
    <n v="6"/>
    <x v="3"/>
    <x v="1"/>
    <n v="20.92"/>
    <n v="2.0920000000000001"/>
    <n v="23.012"/>
    <n v="0.03"/>
    <n v="0.62760000000000005"/>
    <s v="D"/>
    <n v="2"/>
    <n v="18"/>
    <n v="18"/>
    <n v="16"/>
  </r>
  <r>
    <x v="8"/>
    <x v="7"/>
    <s v="634420"/>
    <n v="12"/>
    <x v="4"/>
    <x v="1"/>
    <n v="53.2"/>
    <n v="5.32"/>
    <n v="58.52"/>
    <n v="0.16"/>
    <n v="8.5120000000000005"/>
    <s v="O"/>
    <n v="4"/>
    <n v="2"/>
    <n v="2"/>
    <n v="6"/>
  </r>
  <r>
    <x v="8"/>
    <x v="7"/>
    <s v="63455D"/>
    <n v="12"/>
    <x v="4"/>
    <x v="1"/>
    <n v="14.66"/>
    <n v="1.4660000000000002"/>
    <n v="16.126000000000001"/>
    <n v="0.06"/>
    <n v="0.87959999999999994"/>
    <s v="A"/>
    <n v="7"/>
    <n v="16"/>
    <n v="16"/>
    <n v="15"/>
  </r>
  <r>
    <x v="8"/>
    <x v="7"/>
    <s v="63483D"/>
    <n v="4"/>
    <x v="5"/>
    <x v="1"/>
    <n v="98.54"/>
    <n v="9.854000000000001"/>
    <n v="108.39400000000001"/>
    <n v="0.32"/>
    <n v="31.532800000000002"/>
    <s v="F"/>
    <n v="7"/>
    <n v="5"/>
    <n v="5"/>
    <n v="9"/>
  </r>
  <r>
    <x v="8"/>
    <x v="7"/>
    <s v="63536E"/>
    <n v="6"/>
    <x v="3"/>
    <x v="1"/>
    <n v="83.03"/>
    <n v="8.3030000000000008"/>
    <n v="91.332999999999998"/>
    <n v="0.01"/>
    <n v="0.83030000000000004"/>
    <s v="A"/>
    <n v="1"/>
    <n v="2"/>
    <n v="2"/>
    <n v="6"/>
  </r>
  <r>
    <x v="8"/>
    <x v="7"/>
    <s v="63561A"/>
    <n v="12"/>
    <x v="4"/>
    <x v="1"/>
    <n v="80.73"/>
    <n v="8.0730000000000004"/>
    <n v="88.802999999999997"/>
    <n v="0.04"/>
    <n v="3.2292000000000001"/>
    <s v="N"/>
    <n v="2"/>
    <n v="1"/>
    <n v="1"/>
    <n v="3"/>
  </r>
  <r>
    <x v="8"/>
    <x v="7"/>
    <s v="636970"/>
    <n v="4"/>
    <x v="5"/>
    <x v="1"/>
    <n v="30.78"/>
    <n v="3.0780000000000003"/>
    <n v="33.858000000000004"/>
    <n v="0.25"/>
    <n v="7.6950000000000003"/>
    <s v="F"/>
    <n v="2"/>
    <n v="14"/>
    <n v="14"/>
    <n v="14"/>
  </r>
  <r>
    <x v="8"/>
    <x v="7"/>
    <s v="63876A"/>
    <n v="4"/>
    <x v="5"/>
    <x v="1"/>
    <n v="79.010000000000005"/>
    <n v="7.9010000000000007"/>
    <n v="86.911000000000001"/>
    <n v="0.21"/>
    <n v="16.592100000000002"/>
    <s v="F"/>
    <n v="10"/>
    <n v="17"/>
    <n v="17"/>
    <n v="15.5"/>
  </r>
  <r>
    <x v="8"/>
    <x v="7"/>
    <s v="639061"/>
    <n v="4"/>
    <x v="5"/>
    <x v="1"/>
    <n v="9.19"/>
    <n v="0.91900000000000004"/>
    <n v="10.109"/>
    <n v="0.08"/>
    <n v="0.73519999999999996"/>
    <s v="H"/>
    <n v="1"/>
    <n v="7"/>
    <n v="7"/>
    <n v="10.5"/>
  </r>
  <r>
    <x v="8"/>
    <x v="7"/>
    <s v="639950"/>
    <n v="4"/>
    <x v="5"/>
    <x v="1"/>
    <n v="53.01"/>
    <n v="5.3010000000000002"/>
    <n v="58.311"/>
    <n v="0.32"/>
    <n v="16.963200000000001"/>
    <s v="I"/>
    <n v="2"/>
    <n v="4"/>
    <n v="4"/>
    <n v="8"/>
  </r>
  <r>
    <x v="8"/>
    <x v="7"/>
    <s v="64053A"/>
    <n v="12"/>
    <x v="4"/>
    <x v="1"/>
    <n v="50.01"/>
    <n v="5.0010000000000003"/>
    <n v="55.010999999999996"/>
    <n v="0.16"/>
    <n v="8.0015999999999998"/>
    <s v="O"/>
    <n v="8"/>
    <n v="2"/>
    <n v="2"/>
    <n v="6"/>
  </r>
  <r>
    <x v="8"/>
    <x v="7"/>
    <s v="64175A"/>
    <n v="4"/>
    <x v="5"/>
    <x v="1"/>
    <n v="34.67"/>
    <n v="3.4670000000000005"/>
    <n v="38.137"/>
    <n v="0.16"/>
    <n v="5.5472000000000001"/>
    <s v="E"/>
    <n v="9"/>
    <n v="17"/>
    <n v="17"/>
    <n v="15.5"/>
  </r>
  <r>
    <x v="8"/>
    <x v="7"/>
    <s v="64307D"/>
    <n v="4"/>
    <x v="5"/>
    <x v="1"/>
    <n v="3.4"/>
    <n v="0.34"/>
    <n v="3.7399999999999998"/>
    <n v="0.06"/>
    <n v="0.20399999999999999"/>
    <s v="I"/>
    <n v="2"/>
    <n v="4"/>
    <n v="4"/>
    <n v="8"/>
  </r>
  <r>
    <x v="8"/>
    <x v="8"/>
    <s v="64382B"/>
    <n v="6"/>
    <x v="3"/>
    <x v="1"/>
    <n v="60.88"/>
    <n v="6.088000000000001"/>
    <n v="66.968000000000004"/>
    <n v="0.11"/>
    <n v="6.6968000000000005"/>
    <s v="O"/>
    <n v="1"/>
    <n v="1"/>
    <n v="1"/>
    <n v="3"/>
  </r>
  <r>
    <x v="8"/>
    <x v="8"/>
    <s v="650150"/>
    <n v="6"/>
    <x v="3"/>
    <x v="1"/>
    <n v="98.85"/>
    <n v="9.8849999999999998"/>
    <n v="108.735"/>
    <n v="0.28999999999999998"/>
    <n v="28.666499999999996"/>
    <s v="H"/>
    <n v="8"/>
    <n v="6"/>
    <n v="6"/>
    <n v="10"/>
  </r>
  <r>
    <x v="8"/>
    <x v="8"/>
    <s v="65149E"/>
    <n v="4"/>
    <x v="5"/>
    <x v="1"/>
    <n v="53.37"/>
    <n v="5.3369999999999997"/>
    <n v="58.706999999999994"/>
    <n v="0.06"/>
    <n v="3.2021999999999999"/>
    <s v="L"/>
    <n v="3"/>
    <n v="5"/>
    <n v="5"/>
    <n v="9"/>
  </r>
  <r>
    <x v="8"/>
    <x v="8"/>
    <s v="65188E"/>
    <n v="4"/>
    <x v="5"/>
    <x v="1"/>
    <n v="89.12"/>
    <n v="8.9120000000000008"/>
    <n v="98.032000000000011"/>
    <n v="0.12"/>
    <n v="10.6944"/>
    <s v="L"/>
    <n v="8"/>
    <n v="5"/>
    <n v="5"/>
    <n v="9"/>
  </r>
  <r>
    <x v="8"/>
    <x v="8"/>
    <s v="653230"/>
    <n v="4"/>
    <x v="5"/>
    <x v="1"/>
    <n v="55.04"/>
    <n v="5.5040000000000004"/>
    <n v="60.543999999999997"/>
    <n v="0.26"/>
    <n v="14.3104"/>
    <s v="I"/>
    <n v="6"/>
    <n v="6"/>
    <n v="6"/>
    <n v="10"/>
  </r>
  <r>
    <x v="8"/>
    <x v="8"/>
    <s v="6535D"/>
    <n v="12"/>
    <x v="4"/>
    <x v="1"/>
    <n v="11.65"/>
    <n v="1.165"/>
    <n v="12.815000000000001"/>
    <n v="0.17"/>
    <n v="1.9805000000000001"/>
    <s v="L"/>
    <n v="5"/>
    <n v="5"/>
    <n v="5"/>
    <n v="9"/>
  </r>
  <r>
    <x v="8"/>
    <x v="8"/>
    <s v="653941"/>
    <n v="6"/>
    <x v="3"/>
    <x v="1"/>
    <n v="89.83"/>
    <n v="8.9830000000000005"/>
    <n v="98.813000000000002"/>
    <n v="0.18"/>
    <n v="16.1694"/>
    <s v="C"/>
    <n v="1"/>
    <n v="18"/>
    <n v="18"/>
    <n v="16"/>
  </r>
  <r>
    <x v="8"/>
    <x v="8"/>
    <s v="654780"/>
    <n v="4"/>
    <x v="5"/>
    <x v="1"/>
    <n v="93.37"/>
    <n v="9.3370000000000015"/>
    <n v="102.70700000000001"/>
    <n v="0.38"/>
    <n v="35.480600000000003"/>
    <s v="C"/>
    <n v="6"/>
    <n v="6"/>
    <n v="6"/>
    <n v="10"/>
  </r>
  <r>
    <x v="8"/>
    <x v="8"/>
    <s v="655630"/>
    <n v="4"/>
    <x v="5"/>
    <x v="1"/>
    <n v="89.06"/>
    <n v="8.9060000000000006"/>
    <n v="97.966000000000008"/>
    <n v="0.18"/>
    <n v="16.030799999999999"/>
    <s v="H"/>
    <n v="1"/>
    <n v="7"/>
    <n v="7"/>
    <n v="10.5"/>
  </r>
  <r>
    <x v="8"/>
    <x v="8"/>
    <s v="657830"/>
    <n v="6"/>
    <x v="3"/>
    <x v="1"/>
    <n v="63.12"/>
    <n v="6.3120000000000003"/>
    <n v="69.432000000000002"/>
    <n v="0.02"/>
    <n v="1.2624"/>
    <s v="O"/>
    <n v="4"/>
    <n v="2"/>
    <n v="2"/>
    <n v="6"/>
  </r>
  <r>
    <x v="8"/>
    <x v="8"/>
    <s v="65834E"/>
    <n v="4"/>
    <x v="5"/>
    <x v="1"/>
    <n v="9.11"/>
    <n v="0.91100000000000003"/>
    <n v="10.020999999999999"/>
    <n v="0.05"/>
    <n v="0.45550000000000002"/>
    <s v="A"/>
    <n v="4"/>
    <n v="22"/>
    <n v="22"/>
    <n v="18"/>
  </r>
  <r>
    <x v="8"/>
    <x v="8"/>
    <s v="65951E"/>
    <n v="12"/>
    <x v="4"/>
    <x v="1"/>
    <n v="39.869999999999997"/>
    <n v="3.9870000000000001"/>
    <n v="43.856999999999999"/>
    <n v="0.28000000000000003"/>
    <n v="11.163600000000001"/>
    <s v="Q"/>
    <n v="6"/>
    <n v="2"/>
    <n v="2"/>
    <n v="6"/>
  </r>
  <r>
    <x v="8"/>
    <x v="8"/>
    <s v="65956E"/>
    <n v="12"/>
    <x v="4"/>
    <x v="1"/>
    <n v="84.12"/>
    <n v="8.4120000000000008"/>
    <n v="92.532000000000011"/>
    <n v="0.18"/>
    <n v="15.1416"/>
    <s v="M"/>
    <n v="2"/>
    <n v="6"/>
    <n v="6"/>
    <n v="10"/>
  </r>
  <r>
    <x v="8"/>
    <x v="8"/>
    <s v="660371"/>
    <n v="4"/>
    <x v="5"/>
    <x v="1"/>
    <n v="41.98"/>
    <n v="4.1979999999999995"/>
    <n v="46.177999999999997"/>
    <n v="0.37"/>
    <n v="15.532599999999999"/>
    <s v="O"/>
    <n v="7"/>
    <n v="3"/>
    <n v="3"/>
    <n v="7"/>
  </r>
  <r>
    <x v="8"/>
    <x v="8"/>
    <s v="66155B"/>
    <n v="6"/>
    <x v="3"/>
    <x v="1"/>
    <n v="18.36"/>
    <n v="1.8360000000000001"/>
    <n v="20.195999999999998"/>
    <n v="0.02"/>
    <n v="0.36719999999999997"/>
    <s v="P"/>
    <n v="8"/>
    <n v="1"/>
    <n v="1"/>
    <n v="3"/>
  </r>
  <r>
    <x v="8"/>
    <x v="8"/>
    <s v="66203A"/>
    <n v="6"/>
    <x v="3"/>
    <x v="1"/>
    <n v="61.01"/>
    <n v="6.101"/>
    <n v="67.111000000000004"/>
    <n v="0.21"/>
    <n v="12.812099999999999"/>
    <s v="D"/>
    <n v="3"/>
    <n v="9"/>
    <n v="9"/>
    <n v="11.5"/>
  </r>
  <r>
    <x v="9"/>
    <x v="0"/>
    <s v="664511"/>
    <n v="6"/>
    <x v="3"/>
    <x v="1"/>
    <n v="41.42"/>
    <n v="4.1420000000000003"/>
    <n v="45.562000000000005"/>
    <n v="7.0000000000000007E-2"/>
    <n v="2.8994000000000004"/>
    <s v="H"/>
    <n v="8"/>
    <n v="6"/>
    <n v="6"/>
    <n v="10"/>
  </r>
  <r>
    <x v="9"/>
    <x v="0"/>
    <s v="66685B"/>
    <n v="4"/>
    <x v="5"/>
    <x v="1"/>
    <n v="60.29"/>
    <n v="6.0289999999999999"/>
    <n v="66.319000000000003"/>
    <n v="0.15"/>
    <n v="9.0434999999999999"/>
    <s v="L"/>
    <n v="3"/>
    <n v="5"/>
    <n v="5"/>
    <n v="9"/>
  </r>
  <r>
    <x v="9"/>
    <x v="0"/>
    <s v="66882E"/>
    <n v="4"/>
    <x v="5"/>
    <x v="1"/>
    <n v="20.96"/>
    <n v="2.0960000000000001"/>
    <n v="23.056000000000001"/>
    <n v="0.39"/>
    <n v="8.1744000000000003"/>
    <s v="A"/>
    <n v="7"/>
    <n v="16"/>
    <n v="16"/>
    <n v="15"/>
  </r>
  <r>
    <x v="9"/>
    <x v="0"/>
    <s v="66921E"/>
    <n v="6"/>
    <x v="3"/>
    <x v="1"/>
    <n v="92.31"/>
    <n v="9.2309999999999999"/>
    <n v="101.541"/>
    <n v="0.08"/>
    <n v="7.3848000000000003"/>
    <s v="H"/>
    <n v="8"/>
    <n v="6"/>
    <n v="6"/>
    <n v="10"/>
  </r>
  <r>
    <x v="9"/>
    <x v="0"/>
    <s v="67109E"/>
    <n v="4"/>
    <x v="5"/>
    <x v="1"/>
    <n v="31.65"/>
    <n v="3.165"/>
    <n v="34.814999999999998"/>
    <n v="0.34"/>
    <n v="10.761000000000001"/>
    <s v="H"/>
    <n v="2"/>
    <n v="11"/>
    <n v="11"/>
    <n v="12.5"/>
  </r>
  <r>
    <x v="9"/>
    <x v="0"/>
    <s v="671160"/>
    <n v="6"/>
    <x v="3"/>
    <x v="1"/>
    <n v="22.85"/>
    <n v="2.2850000000000001"/>
    <n v="25.135000000000002"/>
    <n v="0.21"/>
    <n v="4.7984999999999998"/>
    <s v="H"/>
    <n v="4"/>
    <n v="11"/>
    <n v="11"/>
    <n v="12.5"/>
  </r>
  <r>
    <x v="9"/>
    <x v="0"/>
    <s v="672281"/>
    <n v="4"/>
    <x v="5"/>
    <x v="1"/>
    <n v="27.12"/>
    <n v="2.7120000000000002"/>
    <n v="29.832000000000001"/>
    <n v="0.14000000000000001"/>
    <n v="3.7968000000000006"/>
    <s v="D"/>
    <n v="6"/>
    <n v="2"/>
    <n v="2"/>
    <n v="6"/>
  </r>
  <r>
    <x v="9"/>
    <x v="0"/>
    <s v="672421"/>
    <n v="6"/>
    <x v="3"/>
    <x v="1"/>
    <n v="1.21"/>
    <n v="0.121"/>
    <n v="1.331"/>
    <n v="0.36"/>
    <n v="0.43559999999999999"/>
    <s v="E"/>
    <n v="8"/>
    <n v="6"/>
    <n v="6"/>
    <n v="10"/>
  </r>
  <r>
    <x v="9"/>
    <x v="0"/>
    <s v="672661"/>
    <n v="4"/>
    <x v="5"/>
    <x v="1"/>
    <n v="98.36"/>
    <n v="9.8360000000000003"/>
    <n v="108.196"/>
    <n v="0.22"/>
    <n v="21.639199999999999"/>
    <s v="L"/>
    <n v="7"/>
    <n v="2"/>
    <n v="2"/>
    <n v="6"/>
  </r>
  <r>
    <x v="9"/>
    <x v="0"/>
    <s v="67359E"/>
    <n v="4"/>
    <x v="5"/>
    <x v="1"/>
    <n v="21.27"/>
    <n v="2.1270000000000002"/>
    <n v="23.396999999999998"/>
    <n v="0.15"/>
    <n v="3.1904999999999997"/>
    <s v="F"/>
    <n v="1"/>
    <n v="10"/>
    <n v="10"/>
    <n v="12"/>
  </r>
  <r>
    <x v="9"/>
    <x v="0"/>
    <s v="6748B"/>
    <n v="4"/>
    <x v="5"/>
    <x v="1"/>
    <n v="50.42"/>
    <n v="5.0420000000000007"/>
    <n v="55.462000000000003"/>
    <n v="0.14000000000000001"/>
    <n v="7.0588000000000006"/>
    <s v="B"/>
    <n v="4"/>
    <n v="5"/>
    <n v="5"/>
    <n v="9"/>
  </r>
  <r>
    <x v="9"/>
    <x v="0"/>
    <s v="676390"/>
    <n v="6"/>
    <x v="3"/>
    <x v="1"/>
    <n v="75.5"/>
    <n v="7.5500000000000007"/>
    <n v="83.05"/>
    <n v="0.32"/>
    <n v="24.16"/>
    <s v="M"/>
    <n v="9"/>
    <n v="4"/>
    <n v="4"/>
    <n v="8"/>
  </r>
  <r>
    <x v="9"/>
    <x v="0"/>
    <s v="67645E"/>
    <n v="4"/>
    <x v="5"/>
    <x v="1"/>
    <n v="22.76"/>
    <n v="2.2760000000000002"/>
    <n v="25.036000000000001"/>
    <n v="0.2"/>
    <n v="4.5520000000000005"/>
    <s v="A"/>
    <n v="5"/>
    <n v="16"/>
    <n v="16"/>
    <n v="15"/>
  </r>
  <r>
    <x v="9"/>
    <x v="0"/>
    <s v="676530"/>
    <n v="6"/>
    <x v="3"/>
    <x v="1"/>
    <n v="12.71"/>
    <n v="1.2710000000000001"/>
    <n v="13.981000000000002"/>
    <n v="0.02"/>
    <n v="0.25420000000000004"/>
    <s v="E"/>
    <n v="2"/>
    <n v="12"/>
    <n v="12"/>
    <n v="13"/>
  </r>
  <r>
    <x v="9"/>
    <x v="0"/>
    <s v="67719D"/>
    <n v="12"/>
    <x v="4"/>
    <x v="1"/>
    <n v="65.81"/>
    <n v="6.5810000000000004"/>
    <n v="72.391000000000005"/>
    <n v="0.25"/>
    <n v="16.452500000000001"/>
    <s v="L"/>
    <n v="4"/>
    <n v="1"/>
    <n v="1"/>
    <n v="3"/>
  </r>
  <r>
    <x v="9"/>
    <x v="0"/>
    <s v="67912D"/>
    <n v="12"/>
    <x v="4"/>
    <x v="1"/>
    <n v="35.409999999999997"/>
    <n v="3.5409999999999999"/>
    <n v="38.950999999999993"/>
    <n v="0.04"/>
    <n v="1.4163999999999999"/>
    <s v="M"/>
    <n v="7"/>
    <n v="2"/>
    <n v="2"/>
    <n v="6"/>
  </r>
  <r>
    <x v="9"/>
    <x v="0"/>
    <s v="679531"/>
    <n v="4"/>
    <x v="5"/>
    <x v="1"/>
    <n v="70.33"/>
    <n v="7.0330000000000004"/>
    <n v="77.363"/>
    <n v="0.14000000000000001"/>
    <n v="9.8462000000000014"/>
    <s v="Q"/>
    <n v="10"/>
    <n v="2"/>
    <n v="2"/>
    <n v="6"/>
  </r>
  <r>
    <x v="9"/>
    <x v="0"/>
    <s v="679790"/>
    <n v="4"/>
    <x v="5"/>
    <x v="1"/>
    <n v="20.420000000000002"/>
    <n v="2.0420000000000003"/>
    <n v="22.462000000000003"/>
    <n v="0.4"/>
    <n v="8.168000000000001"/>
    <s v="C"/>
    <n v="3"/>
    <n v="6"/>
    <n v="6"/>
    <n v="10"/>
  </r>
  <r>
    <x v="9"/>
    <x v="0"/>
    <s v="680801"/>
    <n v="12"/>
    <x v="4"/>
    <x v="1"/>
    <n v="50.34"/>
    <n v="5.0340000000000007"/>
    <n v="55.374000000000002"/>
    <n v="0.4"/>
    <n v="20.136000000000003"/>
    <s v="N"/>
    <n v="3"/>
    <n v="5"/>
    <n v="5"/>
    <n v="9"/>
  </r>
  <r>
    <x v="9"/>
    <x v="0"/>
    <s v="682050"/>
    <n v="4"/>
    <x v="5"/>
    <x v="1"/>
    <n v="33.5"/>
    <n v="3.35"/>
    <n v="36.85"/>
    <n v="0.25"/>
    <n v="8.375"/>
    <s v="F"/>
    <n v="5"/>
    <n v="3"/>
    <n v="3"/>
    <n v="7"/>
  </r>
  <r>
    <x v="9"/>
    <x v="0"/>
    <s v="6839E"/>
    <n v="6"/>
    <x v="3"/>
    <x v="1"/>
    <n v="85.87"/>
    <n v="8.5870000000000015"/>
    <n v="94.457000000000008"/>
    <n v="0.27"/>
    <n v="23.184900000000003"/>
    <s v="D"/>
    <n v="9"/>
    <n v="6"/>
    <n v="6"/>
    <n v="10"/>
  </r>
  <r>
    <x v="9"/>
    <x v="0"/>
    <s v="684020"/>
    <n v="4"/>
    <x v="5"/>
    <x v="1"/>
    <n v="79.3"/>
    <n v="7.93"/>
    <n v="87.22999999999999"/>
    <n v="0.33"/>
    <n v="26.169"/>
    <s v="C"/>
    <n v="5"/>
    <n v="11"/>
    <n v="11"/>
    <n v="12.5"/>
  </r>
  <r>
    <x v="9"/>
    <x v="1"/>
    <s v="685500"/>
    <n v="4"/>
    <x v="5"/>
    <x v="1"/>
    <n v="6.47"/>
    <n v="0.64700000000000002"/>
    <n v="7.117"/>
    <n v="0.02"/>
    <n v="0.12939999999999999"/>
    <s v="F"/>
    <n v="2"/>
    <n v="14"/>
    <n v="14"/>
    <n v="14"/>
  </r>
  <r>
    <x v="9"/>
    <x v="1"/>
    <s v="685700"/>
    <n v="12"/>
    <x v="4"/>
    <x v="1"/>
    <n v="96.07"/>
    <n v="9.6069999999999993"/>
    <n v="105.67699999999999"/>
    <n v="0.26"/>
    <n v="24.978199999999998"/>
    <s v="N"/>
    <n v="7"/>
    <n v="1"/>
    <n v="1"/>
    <n v="3"/>
  </r>
  <r>
    <x v="9"/>
    <x v="1"/>
    <s v="68618D"/>
    <n v="12"/>
    <x v="4"/>
    <x v="1"/>
    <n v="11.97"/>
    <n v="1.1970000000000001"/>
    <n v="13.167000000000002"/>
    <n v="0.38"/>
    <n v="4.5486000000000004"/>
    <s v="I"/>
    <n v="7"/>
    <n v="1"/>
    <n v="1"/>
    <n v="3"/>
  </r>
  <r>
    <x v="9"/>
    <x v="1"/>
    <s v="688291"/>
    <n v="6"/>
    <x v="3"/>
    <x v="1"/>
    <n v="32.82"/>
    <n v="3.282"/>
    <n v="36.102000000000004"/>
    <n v="0.25"/>
    <n v="8.2050000000000001"/>
    <s v="N"/>
    <n v="3"/>
    <n v="5"/>
    <n v="5"/>
    <n v="9"/>
  </r>
  <r>
    <x v="9"/>
    <x v="1"/>
    <s v="69007A"/>
    <n v="12"/>
    <x v="4"/>
    <x v="1"/>
    <n v="11.55"/>
    <n v="1.155"/>
    <n v="12.705"/>
    <n v="0.36"/>
    <n v="4.1580000000000004"/>
    <s v="D"/>
    <n v="8"/>
    <n v="3"/>
    <n v="3"/>
    <n v="7"/>
  </r>
  <r>
    <x v="9"/>
    <x v="1"/>
    <s v="69146D"/>
    <n v="12"/>
    <x v="4"/>
    <x v="1"/>
    <n v="40.82"/>
    <n v="4.0819999999999999"/>
    <n v="44.902000000000001"/>
    <n v="0.12"/>
    <n v="4.8983999999999996"/>
    <s v="O"/>
    <n v="6"/>
    <n v="3"/>
    <n v="3"/>
    <n v="7"/>
  </r>
  <r>
    <x v="9"/>
    <x v="1"/>
    <s v="69154D"/>
    <n v="6"/>
    <x v="3"/>
    <x v="1"/>
    <n v="86.41"/>
    <n v="8.641"/>
    <n v="95.051000000000002"/>
    <n v="0.15"/>
    <n v="12.961499999999999"/>
    <s v="G"/>
    <n v="3"/>
    <n v="15"/>
    <n v="15"/>
    <n v="14.5"/>
  </r>
  <r>
    <x v="9"/>
    <x v="1"/>
    <s v="69168D"/>
    <n v="4"/>
    <x v="5"/>
    <x v="1"/>
    <n v="36.42"/>
    <n v="3.6420000000000003"/>
    <n v="40.062000000000005"/>
    <n v="0.28000000000000003"/>
    <n v="10.197600000000001"/>
    <s v="E"/>
    <n v="2"/>
    <n v="12"/>
    <n v="12"/>
    <n v="13"/>
  </r>
  <r>
    <x v="9"/>
    <x v="1"/>
    <s v="692051"/>
    <n v="4"/>
    <x v="5"/>
    <x v="1"/>
    <n v="31.59"/>
    <n v="3.1590000000000003"/>
    <n v="34.749000000000002"/>
    <n v="0.1"/>
    <n v="3.1590000000000003"/>
    <s v="P"/>
    <n v="1"/>
    <n v="3"/>
    <n v="3"/>
    <n v="7"/>
  </r>
  <r>
    <x v="9"/>
    <x v="1"/>
    <s v="69214A"/>
    <n v="12"/>
    <x v="4"/>
    <x v="1"/>
    <n v="31.22"/>
    <n v="3.1219999999999999"/>
    <n v="34.341999999999999"/>
    <n v="0.08"/>
    <n v="2.4975999999999998"/>
    <s v="B"/>
    <n v="8"/>
    <n v="8"/>
    <n v="8"/>
    <n v="11"/>
  </r>
  <r>
    <x v="9"/>
    <x v="1"/>
    <s v="692271"/>
    <n v="4"/>
    <x v="5"/>
    <x v="1"/>
    <n v="14.85"/>
    <n v="1.4850000000000001"/>
    <n v="16.335000000000001"/>
    <n v="0.05"/>
    <n v="0.74250000000000005"/>
    <s v="I"/>
    <n v="10"/>
    <n v="6"/>
    <n v="6"/>
    <n v="10"/>
  </r>
  <r>
    <x v="9"/>
    <x v="1"/>
    <s v="6929A"/>
    <n v="12"/>
    <x v="4"/>
    <x v="1"/>
    <n v="40.450000000000003"/>
    <n v="4.0450000000000008"/>
    <n v="44.495000000000005"/>
    <n v="0.01"/>
    <n v="0.40450000000000003"/>
    <s v="A"/>
    <n v="10"/>
    <n v="20"/>
    <n v="20"/>
    <n v="17"/>
  </r>
  <r>
    <x v="9"/>
    <x v="1"/>
    <s v="69324B"/>
    <n v="12"/>
    <x v="4"/>
    <x v="1"/>
    <n v="32.39"/>
    <n v="3.2390000000000003"/>
    <n v="35.628999999999998"/>
    <n v="0.25"/>
    <n v="8.0975000000000001"/>
    <s v="Q"/>
    <n v="6"/>
    <n v="2"/>
    <n v="2"/>
    <n v="6"/>
  </r>
  <r>
    <x v="9"/>
    <x v="1"/>
    <s v="693710"/>
    <n v="6"/>
    <x v="3"/>
    <x v="1"/>
    <n v="81.97"/>
    <n v="8.197000000000001"/>
    <n v="90.167000000000002"/>
    <n v="0.11"/>
    <n v="9.0167000000000002"/>
    <s v="N"/>
    <n v="8"/>
    <n v="2"/>
    <n v="2"/>
    <n v="6"/>
  </r>
  <r>
    <x v="9"/>
    <x v="2"/>
    <s v="69503A"/>
    <n v="6"/>
    <x v="3"/>
    <x v="1"/>
    <n v="84.91"/>
    <n v="8.4909999999999997"/>
    <n v="93.400999999999996"/>
    <n v="0.32"/>
    <n v="27.171199999999999"/>
    <s v="L"/>
    <n v="6"/>
    <n v="5"/>
    <n v="5"/>
    <n v="9"/>
  </r>
  <r>
    <x v="9"/>
    <x v="2"/>
    <s v="70056B"/>
    <n v="12"/>
    <x v="4"/>
    <x v="1"/>
    <n v="19.2"/>
    <n v="1.92"/>
    <n v="21.119999999999997"/>
    <n v="0.01"/>
    <n v="0.192"/>
    <s v="C"/>
    <n v="2"/>
    <n v="12"/>
    <n v="12"/>
    <n v="13"/>
  </r>
  <r>
    <x v="9"/>
    <x v="2"/>
    <s v="70071A"/>
    <n v="6"/>
    <x v="3"/>
    <x v="1"/>
    <n v="13.26"/>
    <n v="1.3260000000000001"/>
    <n v="14.586"/>
    <n v="0.11"/>
    <n v="1.4585999999999999"/>
    <s v="I"/>
    <n v="7"/>
    <n v="1"/>
    <n v="1"/>
    <n v="3"/>
  </r>
  <r>
    <x v="9"/>
    <x v="2"/>
    <s v="70103B"/>
    <n v="6"/>
    <x v="3"/>
    <x v="1"/>
    <n v="99.5"/>
    <n v="9.9500000000000011"/>
    <n v="109.45"/>
    <n v="0.05"/>
    <n v="4.9750000000000005"/>
    <s v="O"/>
    <n v="10"/>
    <n v="2"/>
    <n v="2"/>
    <n v="6"/>
  </r>
  <r>
    <x v="9"/>
    <x v="2"/>
    <s v="70147D"/>
    <n v="6"/>
    <x v="3"/>
    <x v="1"/>
    <n v="12.69"/>
    <n v="1.2690000000000001"/>
    <n v="13.959"/>
    <n v="0.06"/>
    <n v="0.76139999999999997"/>
    <s v="H"/>
    <n v="9"/>
    <n v="8"/>
    <n v="8"/>
    <n v="11"/>
  </r>
  <r>
    <x v="9"/>
    <x v="2"/>
    <s v="703D"/>
    <n v="6"/>
    <x v="3"/>
    <x v="1"/>
    <n v="33.49"/>
    <n v="3.3490000000000002"/>
    <n v="36.838999999999999"/>
    <n v="0.27"/>
    <n v="9.0423000000000009"/>
    <s v="M"/>
    <n v="9"/>
    <n v="4"/>
    <n v="4"/>
    <n v="8"/>
  </r>
  <r>
    <x v="9"/>
    <x v="2"/>
    <s v="70405E"/>
    <n v="12"/>
    <x v="4"/>
    <x v="1"/>
    <n v="56.9"/>
    <n v="5.69"/>
    <n v="62.589999999999996"/>
    <n v="0.06"/>
    <n v="3.4139999999999997"/>
    <s v="H"/>
    <n v="10"/>
    <n v="3"/>
    <n v="3"/>
    <n v="7"/>
  </r>
  <r>
    <x v="9"/>
    <x v="2"/>
    <s v="70440"/>
    <n v="6"/>
    <x v="3"/>
    <x v="1"/>
    <n v="5.6"/>
    <n v="0.55999999999999994"/>
    <n v="6.1599999999999993"/>
    <n v="0.35"/>
    <n v="1.9599999999999997"/>
    <s v="P"/>
    <n v="6"/>
    <n v="1"/>
    <n v="1"/>
    <n v="3"/>
  </r>
  <r>
    <x v="9"/>
    <x v="2"/>
    <s v="70451"/>
    <n v="6"/>
    <x v="3"/>
    <x v="1"/>
    <n v="88.19"/>
    <n v="8.8190000000000008"/>
    <n v="97.009"/>
    <n v="0.32"/>
    <n v="28.220800000000001"/>
    <s v="A"/>
    <n v="2"/>
    <n v="2"/>
    <n v="2"/>
    <n v="6"/>
  </r>
  <r>
    <x v="9"/>
    <x v="2"/>
    <s v="70459D"/>
    <n v="4"/>
    <x v="5"/>
    <x v="1"/>
    <n v="46.79"/>
    <n v="4.6790000000000003"/>
    <n v="51.469000000000001"/>
    <n v="0.09"/>
    <n v="4.2111000000000001"/>
    <s v="P"/>
    <n v="5"/>
    <n v="2"/>
    <n v="2"/>
    <n v="6"/>
  </r>
  <r>
    <x v="9"/>
    <x v="2"/>
    <s v="70534E"/>
    <n v="12"/>
    <x v="4"/>
    <x v="1"/>
    <n v="40.450000000000003"/>
    <n v="4.0450000000000008"/>
    <n v="44.495000000000005"/>
    <n v="0.4"/>
    <n v="16.180000000000003"/>
    <s v="P"/>
    <n v="8"/>
    <n v="1"/>
    <n v="1"/>
    <n v="3"/>
  </r>
  <r>
    <x v="9"/>
    <x v="2"/>
    <s v="70665D"/>
    <n v="6"/>
    <x v="3"/>
    <x v="1"/>
    <n v="70.709999999999994"/>
    <n v="7.0709999999999997"/>
    <n v="77.780999999999992"/>
    <n v="0.09"/>
    <n v="6.3638999999999992"/>
    <s v="F"/>
    <n v="4"/>
    <n v="8"/>
    <n v="8"/>
    <n v="11"/>
  </r>
  <r>
    <x v="9"/>
    <x v="2"/>
    <s v="70868D"/>
    <n v="12"/>
    <x v="4"/>
    <x v="1"/>
    <n v="37.520000000000003"/>
    <n v="3.7520000000000007"/>
    <n v="41.272000000000006"/>
    <n v="0.37"/>
    <n v="13.882400000000001"/>
    <s v="N"/>
    <n v="3"/>
    <n v="5"/>
    <n v="5"/>
    <n v="9"/>
  </r>
  <r>
    <x v="9"/>
    <x v="2"/>
    <s v="71039D"/>
    <n v="6"/>
    <x v="3"/>
    <x v="1"/>
    <n v="66.25"/>
    <n v="6.625"/>
    <n v="72.875"/>
    <n v="0.27"/>
    <n v="17.887500000000003"/>
    <s v="D"/>
    <n v="3"/>
    <n v="9"/>
    <n v="9"/>
    <n v="11.5"/>
  </r>
  <r>
    <x v="9"/>
    <x v="2"/>
    <s v="710521"/>
    <n v="12"/>
    <x v="4"/>
    <x v="1"/>
    <n v="27.28"/>
    <n v="2.7280000000000002"/>
    <n v="30.008000000000003"/>
    <n v="0.24"/>
    <n v="6.5472000000000001"/>
    <s v="D"/>
    <n v="1"/>
    <n v="6"/>
    <n v="6"/>
    <n v="10"/>
  </r>
  <r>
    <x v="9"/>
    <x v="2"/>
    <s v="71346D"/>
    <n v="6"/>
    <x v="3"/>
    <x v="1"/>
    <n v="27.33"/>
    <n v="2.7330000000000001"/>
    <n v="30.062999999999999"/>
    <n v="0.14000000000000001"/>
    <n v="3.8262"/>
    <s v="G"/>
    <n v="5"/>
    <n v="2"/>
    <n v="2"/>
    <n v="6"/>
  </r>
  <r>
    <x v="9"/>
    <x v="2"/>
    <s v="71410"/>
    <n v="12"/>
    <x v="4"/>
    <x v="1"/>
    <n v="49.66"/>
    <n v="4.9660000000000002"/>
    <n v="54.625999999999998"/>
    <n v="0.12"/>
    <n v="5.9591999999999992"/>
    <s v="O"/>
    <n v="8"/>
    <n v="2"/>
    <n v="2"/>
    <n v="6"/>
  </r>
  <r>
    <x v="9"/>
    <x v="2"/>
    <s v="714140"/>
    <n v="6"/>
    <x v="3"/>
    <x v="1"/>
    <n v="61.36"/>
    <n v="6.1360000000000001"/>
    <n v="67.495999999999995"/>
    <n v="0.27"/>
    <n v="16.5672"/>
    <s v="P"/>
    <n v="3"/>
    <n v="3"/>
    <n v="3"/>
    <n v="7"/>
  </r>
  <r>
    <x v="9"/>
    <x v="2"/>
    <s v="71516B"/>
    <n v="12"/>
    <x v="4"/>
    <x v="1"/>
    <n v="53.95"/>
    <n v="5.3950000000000005"/>
    <n v="59.345000000000006"/>
    <n v="0.09"/>
    <n v="4.8555000000000001"/>
    <s v="G"/>
    <n v="8"/>
    <n v="2"/>
    <n v="2"/>
    <n v="6"/>
  </r>
  <r>
    <x v="9"/>
    <x v="2"/>
    <s v="716041"/>
    <n v="12"/>
    <x v="4"/>
    <x v="1"/>
    <n v="6.59"/>
    <n v="0.65900000000000003"/>
    <n v="7.2489999999999997"/>
    <n v="0.31"/>
    <n v="2.0428999999999999"/>
    <s v="D"/>
    <n v="1"/>
    <n v="6"/>
    <n v="6"/>
    <n v="10"/>
  </r>
  <r>
    <x v="9"/>
    <x v="2"/>
    <s v="71614D"/>
    <n v="6"/>
    <x v="3"/>
    <x v="1"/>
    <n v="27.35"/>
    <n v="2.7350000000000003"/>
    <n v="30.085000000000001"/>
    <n v="0.3"/>
    <n v="8.2050000000000001"/>
    <s v="O"/>
    <n v="3"/>
    <n v="3"/>
    <n v="3"/>
    <n v="7"/>
  </r>
  <r>
    <x v="9"/>
    <x v="2"/>
    <s v="717030"/>
    <n v="6"/>
    <x v="3"/>
    <x v="1"/>
    <n v="53.19"/>
    <n v="5.319"/>
    <n v="58.509"/>
    <n v="0.15"/>
    <n v="7.9784999999999995"/>
    <s v="N"/>
    <n v="1"/>
    <n v="2"/>
    <n v="2"/>
    <n v="6"/>
  </r>
  <r>
    <x v="9"/>
    <x v="3"/>
    <s v="719360"/>
    <n v="4"/>
    <x v="5"/>
    <x v="1"/>
    <n v="11.52"/>
    <n v="1.1519999999999999"/>
    <n v="12.671999999999999"/>
    <n v="0.04"/>
    <n v="0.46079999999999999"/>
    <s v="N"/>
    <n v="9"/>
    <n v="4"/>
    <n v="4"/>
    <n v="8"/>
  </r>
  <r>
    <x v="9"/>
    <x v="3"/>
    <s v="71946A"/>
    <n v="4"/>
    <x v="5"/>
    <x v="1"/>
    <n v="3.38"/>
    <n v="0.33800000000000002"/>
    <n v="3.718"/>
    <n v="0.33"/>
    <n v="1.1153999999999999"/>
    <s v="P"/>
    <n v="5"/>
    <n v="2"/>
    <n v="2"/>
    <n v="6"/>
  </r>
  <r>
    <x v="9"/>
    <x v="3"/>
    <s v="71958A"/>
    <n v="4"/>
    <x v="5"/>
    <x v="1"/>
    <n v="44.41"/>
    <n v="4.4409999999999998"/>
    <n v="48.850999999999999"/>
    <n v="0.24"/>
    <n v="10.658399999999999"/>
    <s v="H"/>
    <n v="8"/>
    <n v="6"/>
    <n v="6"/>
    <n v="10"/>
  </r>
  <r>
    <x v="9"/>
    <x v="3"/>
    <s v="71989B"/>
    <n v="6"/>
    <x v="3"/>
    <x v="1"/>
    <n v="70.44"/>
    <n v="7.0440000000000005"/>
    <n v="77.483999999999995"/>
    <n v="0.22"/>
    <n v="15.4968"/>
    <s v="L"/>
    <n v="5"/>
    <n v="5"/>
    <n v="5"/>
    <n v="9"/>
  </r>
  <r>
    <x v="9"/>
    <x v="3"/>
    <s v="720840"/>
    <n v="12"/>
    <x v="4"/>
    <x v="1"/>
    <n v="14.91"/>
    <n v="1.4910000000000001"/>
    <n v="16.401"/>
    <n v="0.28000000000000003"/>
    <n v="4.1748000000000003"/>
    <s v="H"/>
    <n v="7"/>
    <n v="15"/>
    <n v="15"/>
    <n v="14.5"/>
  </r>
  <r>
    <x v="9"/>
    <x v="3"/>
    <s v="72412D"/>
    <n v="12"/>
    <x v="4"/>
    <x v="1"/>
    <n v="76.930000000000007"/>
    <n v="7.6930000000000014"/>
    <n v="84.623000000000005"/>
    <n v="0.09"/>
    <n v="6.9237000000000002"/>
    <s v="E"/>
    <n v="9"/>
    <n v="17"/>
    <n v="17"/>
    <n v="15.5"/>
  </r>
  <r>
    <x v="9"/>
    <x v="3"/>
    <s v="72440E"/>
    <n v="4"/>
    <x v="5"/>
    <x v="1"/>
    <n v="11.52"/>
    <n v="1.1519999999999999"/>
    <n v="12.671999999999999"/>
    <n v="0.04"/>
    <n v="0.46079999999999999"/>
    <s v="P"/>
    <n v="1"/>
    <n v="3"/>
    <n v="3"/>
    <n v="7"/>
  </r>
  <r>
    <x v="9"/>
    <x v="3"/>
    <s v="72467D"/>
    <n v="4"/>
    <x v="5"/>
    <x v="1"/>
    <n v="69.25"/>
    <n v="6.9250000000000007"/>
    <n v="76.174999999999997"/>
    <n v="0.1"/>
    <n v="6.9250000000000007"/>
    <s v="H"/>
    <n v="6"/>
    <n v="9"/>
    <n v="9"/>
    <n v="11.5"/>
  </r>
  <r>
    <x v="9"/>
    <x v="3"/>
    <s v="72631B"/>
    <n v="6"/>
    <x v="3"/>
    <x v="1"/>
    <n v="96.85"/>
    <n v="9.6850000000000005"/>
    <n v="106.535"/>
    <n v="0.37"/>
    <n v="35.834499999999998"/>
    <s v="Q"/>
    <n v="8"/>
    <n v="3"/>
    <n v="3"/>
    <n v="7"/>
  </r>
  <r>
    <x v="9"/>
    <x v="3"/>
    <s v="72691"/>
    <n v="4"/>
    <x v="5"/>
    <x v="1"/>
    <n v="94.45"/>
    <n v="9.4450000000000003"/>
    <n v="103.89500000000001"/>
    <n v="0.25"/>
    <n v="23.612500000000001"/>
    <s v="M"/>
    <n v="2"/>
    <n v="6"/>
    <n v="6"/>
    <n v="10"/>
  </r>
  <r>
    <x v="9"/>
    <x v="3"/>
    <s v="72735A"/>
    <n v="6"/>
    <x v="3"/>
    <x v="1"/>
    <n v="67.67"/>
    <n v="6.7670000000000003"/>
    <n v="74.436999999999998"/>
    <n v="0.38"/>
    <n v="25.714600000000001"/>
    <s v="P"/>
    <n v="10"/>
    <n v="2"/>
    <n v="2"/>
    <n v="6"/>
  </r>
  <r>
    <x v="9"/>
    <x v="3"/>
    <s v="72738E"/>
    <n v="12"/>
    <x v="4"/>
    <x v="1"/>
    <n v="96.61"/>
    <n v="9.6610000000000014"/>
    <n v="106.271"/>
    <n v="0.22"/>
    <n v="21.254200000000001"/>
    <s v="I"/>
    <n v="6"/>
    <n v="6"/>
    <n v="6"/>
    <n v="10"/>
  </r>
  <r>
    <x v="9"/>
    <x v="3"/>
    <s v="72900E"/>
    <n v="6"/>
    <x v="3"/>
    <x v="1"/>
    <n v="60.98"/>
    <n v="6.0979999999999999"/>
    <n v="67.078000000000003"/>
    <n v="0.22"/>
    <n v="13.4156"/>
    <s v="A"/>
    <n v="3"/>
    <n v="12"/>
    <n v="12"/>
    <n v="13"/>
  </r>
  <r>
    <x v="9"/>
    <x v="3"/>
    <s v="72912A"/>
    <n v="12"/>
    <x v="4"/>
    <x v="1"/>
    <n v="70.12"/>
    <n v="7.0120000000000005"/>
    <n v="77.132000000000005"/>
    <n v="0.31"/>
    <n v="21.737200000000001"/>
    <s v="A"/>
    <n v="6"/>
    <n v="14"/>
    <n v="14"/>
    <n v="14"/>
  </r>
  <r>
    <x v="9"/>
    <x v="3"/>
    <s v="73052B"/>
    <n v="4"/>
    <x v="5"/>
    <x v="1"/>
    <n v="95.42"/>
    <n v="9.5419999999999998"/>
    <n v="104.962"/>
    <n v="0.25"/>
    <n v="23.855"/>
    <s v="M"/>
    <n v="7"/>
    <n v="2"/>
    <n v="2"/>
    <n v="6"/>
  </r>
  <r>
    <x v="9"/>
    <x v="3"/>
    <s v="730850"/>
    <n v="12"/>
    <x v="4"/>
    <x v="1"/>
    <n v="22.19"/>
    <n v="2.2190000000000003"/>
    <n v="24.409000000000002"/>
    <n v="0.23"/>
    <n v="5.1037000000000008"/>
    <s v="L"/>
    <n v="7"/>
    <n v="2"/>
    <n v="2"/>
    <n v="6"/>
  </r>
  <r>
    <x v="9"/>
    <x v="3"/>
    <s v="73210E"/>
    <n v="6"/>
    <x v="3"/>
    <x v="1"/>
    <n v="41.96"/>
    <n v="4.1960000000000006"/>
    <n v="46.155999999999999"/>
    <n v="0.31"/>
    <n v="13.0076"/>
    <s v="P"/>
    <n v="10"/>
    <n v="2"/>
    <n v="2"/>
    <n v="6"/>
  </r>
  <r>
    <x v="9"/>
    <x v="3"/>
    <s v="732421"/>
    <n v="12"/>
    <x v="4"/>
    <x v="1"/>
    <n v="88.65"/>
    <n v="8.8650000000000002"/>
    <n v="97.515000000000001"/>
    <n v="0.39"/>
    <n v="34.573500000000003"/>
    <s v="G"/>
    <n v="9"/>
    <n v="9"/>
    <n v="9"/>
    <n v="11.5"/>
  </r>
  <r>
    <x v="9"/>
    <x v="4"/>
    <s v="73253D"/>
    <n v="12"/>
    <x v="4"/>
    <x v="1"/>
    <n v="81.58"/>
    <n v="8.1579999999999995"/>
    <n v="89.738"/>
    <n v="0.23"/>
    <n v="18.763400000000001"/>
    <s v="I"/>
    <n v="6"/>
    <n v="6"/>
    <n v="6"/>
    <n v="10"/>
  </r>
  <r>
    <x v="9"/>
    <x v="4"/>
    <s v="7337E"/>
    <n v="4"/>
    <x v="5"/>
    <x v="1"/>
    <n v="68.8"/>
    <n v="6.88"/>
    <n v="75.679999999999993"/>
    <n v="0.4"/>
    <n v="27.52"/>
    <s v="E"/>
    <n v="2"/>
    <n v="12"/>
    <n v="12"/>
    <n v="13"/>
  </r>
  <r>
    <x v="9"/>
    <x v="4"/>
    <s v="73429B"/>
    <n v="6"/>
    <x v="3"/>
    <x v="1"/>
    <n v="1.46"/>
    <n v="0.14599999999999999"/>
    <n v="1.6059999999999999"/>
    <n v="0.18"/>
    <n v="0.26279999999999998"/>
    <s v="P"/>
    <n v="1"/>
    <n v="3"/>
    <n v="3"/>
    <n v="7"/>
  </r>
  <r>
    <x v="9"/>
    <x v="4"/>
    <s v="734460"/>
    <n v="4"/>
    <x v="5"/>
    <x v="1"/>
    <n v="69.88"/>
    <n v="6.9879999999999995"/>
    <n v="76.867999999999995"/>
    <n v="0.27"/>
    <n v="18.867599999999999"/>
    <s v="D"/>
    <n v="1"/>
    <n v="6"/>
    <n v="6"/>
    <n v="10"/>
  </r>
  <r>
    <x v="9"/>
    <x v="4"/>
    <s v="737151"/>
    <n v="6"/>
    <x v="3"/>
    <x v="1"/>
    <n v="69.819999999999993"/>
    <n v="6.9819999999999993"/>
    <n v="76.801999999999992"/>
    <n v="0.19"/>
    <n v="13.265799999999999"/>
    <s v="D"/>
    <n v="2"/>
    <n v="18"/>
    <n v="18"/>
    <n v="16"/>
  </r>
  <r>
    <x v="9"/>
    <x v="4"/>
    <s v="73820B"/>
    <n v="12"/>
    <x v="4"/>
    <x v="1"/>
    <n v="34.979999999999997"/>
    <n v="3.4979999999999998"/>
    <n v="38.477999999999994"/>
    <n v="0.15"/>
    <n v="5.246999999999999"/>
    <s v="Q"/>
    <n v="7"/>
    <n v="3"/>
    <n v="3"/>
    <n v="7"/>
  </r>
  <r>
    <x v="9"/>
    <x v="4"/>
    <s v="73825D"/>
    <n v="4"/>
    <x v="5"/>
    <x v="1"/>
    <n v="83.26"/>
    <n v="8.3260000000000005"/>
    <n v="91.586000000000013"/>
    <n v="0.38"/>
    <n v="31.638800000000003"/>
    <s v="E"/>
    <n v="4"/>
    <n v="6"/>
    <n v="6"/>
    <n v="10"/>
  </r>
  <r>
    <x v="9"/>
    <x v="4"/>
    <s v="73956A"/>
    <n v="12"/>
    <x v="4"/>
    <x v="1"/>
    <n v="19.7"/>
    <n v="1.97"/>
    <n v="21.669999999999998"/>
    <n v="0.06"/>
    <n v="1.1819999999999999"/>
    <s v="Q"/>
    <n v="2"/>
    <n v="1"/>
    <n v="1"/>
    <n v="3"/>
  </r>
  <r>
    <x v="9"/>
    <x v="4"/>
    <s v="74055D"/>
    <n v="12"/>
    <x v="4"/>
    <x v="1"/>
    <n v="83.79"/>
    <n v="8.3790000000000013"/>
    <n v="92.169000000000011"/>
    <n v="0.02"/>
    <n v="1.6758000000000002"/>
    <s v="L"/>
    <n v="2"/>
    <n v="2"/>
    <n v="2"/>
    <n v="6"/>
  </r>
  <r>
    <x v="9"/>
    <x v="4"/>
    <s v="74142B"/>
    <n v="12"/>
    <x v="4"/>
    <x v="1"/>
    <n v="10.86"/>
    <n v="1.0860000000000001"/>
    <n v="11.946"/>
    <n v="0.18"/>
    <n v="1.9547999999999999"/>
    <s v="G"/>
    <n v="8"/>
    <n v="2"/>
    <n v="2"/>
    <n v="6"/>
  </r>
  <r>
    <x v="9"/>
    <x v="4"/>
    <s v="74276B"/>
    <n v="4"/>
    <x v="5"/>
    <x v="1"/>
    <n v="58.86"/>
    <n v="5.8860000000000001"/>
    <n v="64.745999999999995"/>
    <n v="0.24"/>
    <n v="14.126399999999999"/>
    <s v="F"/>
    <n v="4"/>
    <n v="8"/>
    <n v="8"/>
    <n v="11"/>
  </r>
  <r>
    <x v="9"/>
    <x v="4"/>
    <s v="744750"/>
    <n v="6"/>
    <x v="3"/>
    <x v="1"/>
    <n v="31.94"/>
    <n v="3.1940000000000004"/>
    <n v="35.134"/>
    <n v="0.18"/>
    <n v="5.7492000000000001"/>
    <s v="P"/>
    <n v="7"/>
    <n v="1"/>
    <n v="1"/>
    <n v="3"/>
  </r>
  <r>
    <x v="9"/>
    <x v="4"/>
    <s v="74675B"/>
    <n v="4"/>
    <x v="5"/>
    <x v="1"/>
    <n v="7.3"/>
    <n v="0.73"/>
    <n v="8.0299999999999994"/>
    <n v="0.19"/>
    <n v="1.387"/>
    <s v="I"/>
    <n v="4"/>
    <n v="5"/>
    <n v="5"/>
    <n v="9"/>
  </r>
  <r>
    <x v="9"/>
    <x v="4"/>
    <s v="74687E"/>
    <n v="12"/>
    <x v="4"/>
    <x v="1"/>
    <n v="87.29"/>
    <n v="8.729000000000001"/>
    <n v="96.019000000000005"/>
    <n v="0.27"/>
    <n v="23.568300000000004"/>
    <s v="N"/>
    <n v="10"/>
    <n v="5"/>
    <n v="5"/>
    <n v="9"/>
  </r>
  <r>
    <x v="9"/>
    <x v="4"/>
    <s v="74703E"/>
    <n v="12"/>
    <x v="4"/>
    <x v="1"/>
    <n v="85.69"/>
    <n v="8.5690000000000008"/>
    <n v="94.259"/>
    <n v="0.18"/>
    <n v="15.424199999999999"/>
    <s v="L"/>
    <n v="8"/>
    <n v="5"/>
    <n v="5"/>
    <n v="9"/>
  </r>
  <r>
    <x v="9"/>
    <x v="4"/>
    <s v="749260"/>
    <n v="4"/>
    <x v="5"/>
    <x v="1"/>
    <n v="54.92"/>
    <n v="5.4920000000000009"/>
    <n v="60.412000000000006"/>
    <n v="0.08"/>
    <n v="4.3936000000000002"/>
    <s v="O"/>
    <n v="6"/>
    <n v="3"/>
    <n v="3"/>
    <n v="7"/>
  </r>
  <r>
    <x v="9"/>
    <x v="4"/>
    <s v="74949A"/>
    <n v="6"/>
    <x v="3"/>
    <x v="1"/>
    <n v="6.38"/>
    <n v="0.63800000000000001"/>
    <n v="7.0179999999999998"/>
    <n v="0.02"/>
    <n v="0.12759999999999999"/>
    <s v="I"/>
    <n v="10"/>
    <n v="6"/>
    <n v="6"/>
    <n v="10"/>
  </r>
  <r>
    <x v="9"/>
    <x v="4"/>
    <s v="75077D"/>
    <n v="12"/>
    <x v="4"/>
    <x v="1"/>
    <n v="99.82"/>
    <n v="9.9819999999999993"/>
    <n v="109.80199999999999"/>
    <n v="0.1"/>
    <n v="9.9819999999999993"/>
    <s v="H"/>
    <n v="7"/>
    <n v="15"/>
    <n v="15"/>
    <n v="14.5"/>
  </r>
  <r>
    <x v="9"/>
    <x v="4"/>
    <s v="75190A"/>
    <n v="12"/>
    <x v="4"/>
    <x v="1"/>
    <n v="47.85"/>
    <n v="4.7850000000000001"/>
    <n v="52.635000000000005"/>
    <n v="0.35"/>
    <n v="16.747499999999999"/>
    <s v="C"/>
    <n v="2"/>
    <n v="12"/>
    <n v="12"/>
    <n v="13"/>
  </r>
  <r>
    <x v="9"/>
    <x v="4"/>
    <s v="75192E"/>
    <n v="4"/>
    <x v="5"/>
    <x v="1"/>
    <n v="21.05"/>
    <n v="2.105"/>
    <n v="23.155000000000001"/>
    <n v="0.02"/>
    <n v="0.42100000000000004"/>
    <s v="B"/>
    <n v="8"/>
    <n v="8"/>
    <n v="8"/>
    <n v="11"/>
  </r>
  <r>
    <x v="9"/>
    <x v="4"/>
    <s v="75232E"/>
    <n v="6"/>
    <x v="3"/>
    <x v="1"/>
    <n v="31.49"/>
    <n v="3.149"/>
    <n v="34.638999999999996"/>
    <n v="0.12"/>
    <n v="3.7787999999999995"/>
    <s v="H"/>
    <n v="1"/>
    <n v="7"/>
    <n v="7"/>
    <n v="10.5"/>
  </r>
  <r>
    <x v="9"/>
    <x v="4"/>
    <s v="75483E"/>
    <n v="4"/>
    <x v="5"/>
    <x v="1"/>
    <n v="60.48"/>
    <n v="6.048"/>
    <n v="66.527999999999992"/>
    <n v="0.26"/>
    <n v="15.7248"/>
    <s v="P"/>
    <n v="6"/>
    <n v="1"/>
    <n v="1"/>
    <n v="3"/>
  </r>
  <r>
    <x v="9"/>
    <x v="4"/>
    <s v="755271"/>
    <n v="12"/>
    <x v="4"/>
    <x v="1"/>
    <n v="25.05"/>
    <n v="2.5050000000000003"/>
    <n v="27.555"/>
    <n v="0.13"/>
    <n v="3.2565000000000004"/>
    <s v="N"/>
    <n v="1"/>
    <n v="2"/>
    <n v="2"/>
    <n v="6"/>
  </r>
  <r>
    <x v="9"/>
    <x v="4"/>
    <s v="756051"/>
    <n v="12"/>
    <x v="4"/>
    <x v="1"/>
    <n v="41.24"/>
    <n v="4.1240000000000006"/>
    <n v="45.364000000000004"/>
    <n v="0.35"/>
    <n v="14.433999999999999"/>
    <s v="F"/>
    <n v="5"/>
    <n v="3"/>
    <n v="3"/>
    <n v="7"/>
  </r>
  <r>
    <x v="9"/>
    <x v="4"/>
    <s v="756430"/>
    <n v="12"/>
    <x v="4"/>
    <x v="1"/>
    <n v="50.35"/>
    <n v="5.0350000000000001"/>
    <n v="55.385000000000005"/>
    <n v="0.21"/>
    <n v="10.573499999999999"/>
    <s v="N"/>
    <n v="7"/>
    <n v="1"/>
    <n v="1"/>
    <n v="3"/>
  </r>
  <r>
    <x v="9"/>
    <x v="4"/>
    <s v="7589B"/>
    <n v="6"/>
    <x v="3"/>
    <x v="1"/>
    <n v="54.74"/>
    <n v="5.4740000000000002"/>
    <n v="60.213999999999999"/>
    <n v="0.13"/>
    <n v="7.1162000000000001"/>
    <s v="N"/>
    <n v="6"/>
    <n v="3"/>
    <n v="3"/>
    <n v="7"/>
  </r>
  <r>
    <x v="9"/>
    <x v="4"/>
    <s v="759010"/>
    <n v="4"/>
    <x v="5"/>
    <x v="1"/>
    <n v="84.41"/>
    <n v="8.4410000000000007"/>
    <n v="92.850999999999999"/>
    <n v="0.05"/>
    <n v="4.2205000000000004"/>
    <s v="M"/>
    <n v="5"/>
    <n v="2"/>
    <n v="2"/>
    <n v="6"/>
  </r>
  <r>
    <x v="9"/>
    <x v="5"/>
    <s v="75908E"/>
    <n v="6"/>
    <x v="3"/>
    <x v="1"/>
    <n v="66.84"/>
    <n v="6.6840000000000011"/>
    <n v="73.524000000000001"/>
    <n v="0.04"/>
    <n v="2.6736"/>
    <s v="A"/>
    <n v="10"/>
    <n v="20"/>
    <n v="20"/>
    <n v="17"/>
  </r>
  <r>
    <x v="9"/>
    <x v="5"/>
    <s v="759161"/>
    <n v="6"/>
    <x v="3"/>
    <x v="1"/>
    <n v="0.71"/>
    <n v="7.0999999999999994E-2"/>
    <n v="0.78099999999999992"/>
    <n v="0.09"/>
    <n v="6.3899999999999998E-2"/>
    <s v="O"/>
    <n v="3"/>
    <n v="3"/>
    <n v="3"/>
    <n v="7"/>
  </r>
  <r>
    <x v="9"/>
    <x v="5"/>
    <s v="759611"/>
    <n v="4"/>
    <x v="5"/>
    <x v="1"/>
    <n v="84.6"/>
    <n v="8.4599999999999991"/>
    <n v="93.059999999999988"/>
    <n v="0.04"/>
    <n v="3.3839999999999999"/>
    <s v="B"/>
    <n v="5"/>
    <n v="14"/>
    <n v="14"/>
    <n v="14"/>
  </r>
  <r>
    <x v="9"/>
    <x v="5"/>
    <s v="76067D"/>
    <n v="6"/>
    <x v="3"/>
    <x v="1"/>
    <n v="44.58"/>
    <n v="4.4580000000000002"/>
    <n v="49.037999999999997"/>
    <n v="0.36"/>
    <n v="16.0488"/>
    <s v="F"/>
    <n v="3"/>
    <n v="9"/>
    <n v="9"/>
    <n v="11.5"/>
  </r>
  <r>
    <x v="9"/>
    <x v="5"/>
    <s v="76122A"/>
    <n v="4"/>
    <x v="5"/>
    <x v="1"/>
    <n v="94.04"/>
    <n v="9.4040000000000017"/>
    <n v="103.444"/>
    <n v="0.24"/>
    <n v="22.569600000000001"/>
    <s v="H"/>
    <n v="1"/>
    <n v="7"/>
    <n v="7"/>
    <n v="10.5"/>
  </r>
  <r>
    <x v="9"/>
    <x v="5"/>
    <s v="761950"/>
    <n v="4"/>
    <x v="5"/>
    <x v="1"/>
    <n v="8.2100000000000009"/>
    <n v="0.82100000000000017"/>
    <n v="9.0310000000000006"/>
    <n v="0.37"/>
    <n v="3.0377000000000001"/>
    <s v="O"/>
    <n v="5"/>
    <n v="3"/>
    <n v="3"/>
    <n v="7"/>
  </r>
  <r>
    <x v="9"/>
    <x v="5"/>
    <s v="76230A"/>
    <n v="4"/>
    <x v="5"/>
    <x v="1"/>
    <n v="54.52"/>
    <n v="5.4520000000000008"/>
    <n v="59.972000000000001"/>
    <n v="0.24"/>
    <n v="13.0848"/>
    <s v="O"/>
    <n v="9"/>
    <n v="1"/>
    <n v="1"/>
    <n v="3"/>
  </r>
  <r>
    <x v="9"/>
    <x v="5"/>
    <s v="76668B"/>
    <n v="6"/>
    <x v="3"/>
    <x v="1"/>
    <n v="48.59"/>
    <n v="4.8590000000000009"/>
    <n v="53.449000000000005"/>
    <n v="0.15"/>
    <n v="7.2885"/>
    <s v="M"/>
    <n v="9"/>
    <n v="4"/>
    <n v="4"/>
    <n v="8"/>
  </r>
  <r>
    <x v="9"/>
    <x v="5"/>
    <s v="76716B"/>
    <n v="12"/>
    <x v="4"/>
    <x v="1"/>
    <n v="63.26"/>
    <n v="6.3260000000000005"/>
    <n v="69.585999999999999"/>
    <n v="0.39"/>
    <n v="24.671399999999998"/>
    <s v="L"/>
    <n v="8"/>
    <n v="5"/>
    <n v="5"/>
    <n v="9"/>
  </r>
  <r>
    <x v="9"/>
    <x v="5"/>
    <s v="76749A"/>
    <n v="12"/>
    <x v="4"/>
    <x v="1"/>
    <n v="87.13"/>
    <n v="8.7129999999999992"/>
    <n v="95.842999999999989"/>
    <n v="0.05"/>
    <n v="4.3564999999999996"/>
    <s v="Q"/>
    <n v="4"/>
    <n v="1"/>
    <n v="1"/>
    <n v="3"/>
  </r>
  <r>
    <x v="9"/>
    <x v="5"/>
    <s v="768621"/>
    <n v="4"/>
    <x v="5"/>
    <x v="1"/>
    <n v="43"/>
    <n v="4.3"/>
    <n v="47.3"/>
    <n v="0.25"/>
    <n v="10.75"/>
    <s v="P"/>
    <n v="7"/>
    <n v="1"/>
    <n v="1"/>
    <n v="3"/>
  </r>
  <r>
    <x v="9"/>
    <x v="5"/>
    <s v="77016D"/>
    <n v="4"/>
    <x v="5"/>
    <x v="1"/>
    <n v="75.58"/>
    <n v="7.5579999999999998"/>
    <n v="83.138000000000005"/>
    <n v="0.28999999999999998"/>
    <n v="21.918199999999999"/>
    <s v="N"/>
    <n v="6"/>
    <n v="3"/>
    <n v="3"/>
    <n v="7"/>
  </r>
  <r>
    <x v="9"/>
    <x v="5"/>
    <s v="770770"/>
    <n v="12"/>
    <x v="4"/>
    <x v="1"/>
    <n v="54.51"/>
    <n v="5.4510000000000005"/>
    <n v="59.960999999999999"/>
    <n v="0.02"/>
    <n v="1.0902000000000001"/>
    <s v="G"/>
    <n v="3"/>
    <n v="15"/>
    <n v="15"/>
    <n v="14.5"/>
  </r>
  <r>
    <x v="9"/>
    <x v="5"/>
    <s v="77098A"/>
    <n v="12"/>
    <x v="4"/>
    <x v="1"/>
    <n v="4.5599999999999996"/>
    <n v="0.45599999999999996"/>
    <n v="5.016"/>
    <n v="0.19"/>
    <n v="0.86639999999999995"/>
    <s v="G"/>
    <n v="6"/>
    <n v="11"/>
    <n v="11"/>
    <n v="12.5"/>
  </r>
  <r>
    <x v="9"/>
    <x v="5"/>
    <s v="77174E"/>
    <n v="12"/>
    <x v="4"/>
    <x v="1"/>
    <n v="2.95"/>
    <n v="0.29500000000000004"/>
    <n v="3.2450000000000001"/>
    <n v="0.25"/>
    <n v="0.73750000000000004"/>
    <s v="M"/>
    <n v="7"/>
    <n v="2"/>
    <n v="2"/>
    <n v="6"/>
  </r>
  <r>
    <x v="9"/>
    <x v="6"/>
    <s v="77205A"/>
    <n v="6"/>
    <x v="3"/>
    <x v="1"/>
    <n v="81.650000000000006"/>
    <n v="8.1650000000000009"/>
    <n v="89.815000000000012"/>
    <n v="0.33"/>
    <n v="26.944500000000001"/>
    <s v="Q"/>
    <n v="9"/>
    <n v="2"/>
    <n v="2"/>
    <n v="6"/>
  </r>
  <r>
    <x v="9"/>
    <x v="6"/>
    <s v="77451A"/>
    <n v="4"/>
    <x v="5"/>
    <x v="1"/>
    <n v="63.34"/>
    <n v="6.3340000000000005"/>
    <n v="69.674000000000007"/>
    <n v="7.0000000000000007E-2"/>
    <n v="4.4338000000000006"/>
    <s v="L"/>
    <n v="9"/>
    <n v="6"/>
    <n v="6"/>
    <n v="10"/>
  </r>
  <r>
    <x v="9"/>
    <x v="6"/>
    <s v="77475E"/>
    <n v="12"/>
    <x v="4"/>
    <x v="1"/>
    <n v="22.02"/>
    <n v="2.202"/>
    <n v="24.222000000000001"/>
    <n v="0.06"/>
    <n v="1.3211999999999999"/>
    <s v="E"/>
    <n v="1"/>
    <n v="8"/>
    <n v="8"/>
    <n v="11"/>
  </r>
  <r>
    <x v="9"/>
    <x v="6"/>
    <s v="77476E"/>
    <n v="6"/>
    <x v="3"/>
    <x v="1"/>
    <n v="50.72"/>
    <n v="5.0720000000000001"/>
    <n v="55.792000000000002"/>
    <n v="0.06"/>
    <n v="3.0431999999999997"/>
    <s v="L"/>
    <n v="9"/>
    <n v="6"/>
    <n v="6"/>
    <n v="10"/>
  </r>
  <r>
    <x v="9"/>
    <x v="6"/>
    <s v="775301"/>
    <n v="12"/>
    <x v="4"/>
    <x v="1"/>
    <n v="32.03"/>
    <n v="3.2030000000000003"/>
    <n v="35.233000000000004"/>
    <n v="0.19"/>
    <n v="6.0857000000000001"/>
    <s v="F"/>
    <n v="4"/>
    <n v="8"/>
    <n v="8"/>
    <n v="11"/>
  </r>
  <r>
    <x v="9"/>
    <x v="6"/>
    <s v="7761D"/>
    <n v="12"/>
    <x v="4"/>
    <x v="1"/>
    <n v="44.94"/>
    <n v="4.4939999999999998"/>
    <n v="49.433999999999997"/>
    <n v="0.37"/>
    <n v="16.627800000000001"/>
    <s v="C"/>
    <n v="4"/>
    <n v="8"/>
    <n v="8"/>
    <n v="11"/>
  </r>
  <r>
    <x v="9"/>
    <x v="6"/>
    <s v="77665D"/>
    <n v="4"/>
    <x v="5"/>
    <x v="1"/>
    <n v="88.92"/>
    <n v="8.8920000000000012"/>
    <n v="97.811999999999998"/>
    <n v="0.28999999999999998"/>
    <n v="25.786799999999999"/>
    <s v="B"/>
    <n v="5"/>
    <n v="14"/>
    <n v="14"/>
    <n v="14"/>
  </r>
  <r>
    <x v="9"/>
    <x v="6"/>
    <s v="77756D"/>
    <n v="4"/>
    <x v="5"/>
    <x v="1"/>
    <n v="14.52"/>
    <n v="1.452"/>
    <n v="15.972"/>
    <n v="0.34"/>
    <n v="4.9367999999999999"/>
    <s v="E"/>
    <n v="2"/>
    <n v="12"/>
    <n v="12"/>
    <n v="13"/>
  </r>
  <r>
    <x v="9"/>
    <x v="6"/>
    <s v="77877E"/>
    <n v="4"/>
    <x v="5"/>
    <x v="1"/>
    <n v="52.52"/>
    <n v="5.2520000000000007"/>
    <n v="57.772000000000006"/>
    <n v="0.38"/>
    <n v="19.957600000000003"/>
    <s v="B"/>
    <n v="8"/>
    <n v="8"/>
    <n v="8"/>
    <n v="11"/>
  </r>
  <r>
    <x v="9"/>
    <x v="6"/>
    <s v="78055B"/>
    <n v="6"/>
    <x v="3"/>
    <x v="1"/>
    <n v="2.4"/>
    <n v="0.24"/>
    <n v="2.6399999999999997"/>
    <n v="0.32"/>
    <n v="0.76800000000000002"/>
    <s v="Q"/>
    <n v="2"/>
    <n v="1"/>
    <n v="1"/>
    <n v="3"/>
  </r>
  <r>
    <x v="9"/>
    <x v="6"/>
    <s v="78072E"/>
    <n v="4"/>
    <x v="5"/>
    <x v="1"/>
    <n v="60.93"/>
    <n v="6.093"/>
    <n v="67.022999999999996"/>
    <n v="0.02"/>
    <n v="1.2186000000000001"/>
    <s v="F"/>
    <n v="5"/>
    <n v="3"/>
    <n v="3"/>
    <n v="7"/>
  </r>
  <r>
    <x v="9"/>
    <x v="6"/>
    <s v="7809B"/>
    <n v="12"/>
    <x v="4"/>
    <x v="1"/>
    <n v="69.489999999999995"/>
    <n v="6.9489999999999998"/>
    <n v="76.438999999999993"/>
    <n v="0.01"/>
    <n v="0.69489999999999996"/>
    <s v="B"/>
    <n v="8"/>
    <n v="8"/>
    <n v="8"/>
    <n v="11"/>
  </r>
  <r>
    <x v="9"/>
    <x v="6"/>
    <s v="782800"/>
    <n v="6"/>
    <x v="3"/>
    <x v="1"/>
    <n v="9.19"/>
    <n v="0.91900000000000004"/>
    <n v="10.109"/>
    <n v="0.35"/>
    <n v="3.2164999999999995"/>
    <s v="P"/>
    <n v="6"/>
    <n v="1"/>
    <n v="1"/>
    <n v="3"/>
  </r>
  <r>
    <x v="9"/>
    <x v="6"/>
    <s v="78319A"/>
    <n v="4"/>
    <x v="5"/>
    <x v="1"/>
    <n v="44.88"/>
    <n v="4.4880000000000004"/>
    <n v="49.368000000000002"/>
    <n v="0.02"/>
    <n v="0.89760000000000006"/>
    <s v="G"/>
    <n v="3"/>
    <n v="15"/>
    <n v="15"/>
    <n v="14.5"/>
  </r>
  <r>
    <x v="9"/>
    <x v="6"/>
    <s v="78406A"/>
    <n v="6"/>
    <x v="3"/>
    <x v="1"/>
    <n v="54.06"/>
    <n v="5.4060000000000006"/>
    <n v="59.466000000000001"/>
    <n v="0.34"/>
    <n v="18.380400000000002"/>
    <s v="G"/>
    <n v="10"/>
    <n v="14"/>
    <n v="14"/>
    <n v="14"/>
  </r>
  <r>
    <x v="9"/>
    <x v="6"/>
    <s v="78479B"/>
    <n v="6"/>
    <x v="3"/>
    <x v="1"/>
    <n v="79.11"/>
    <n v="7.9110000000000005"/>
    <n v="87.021000000000001"/>
    <n v="0.25"/>
    <n v="19.7775"/>
    <s v="C"/>
    <n v="6"/>
    <n v="6"/>
    <n v="6"/>
    <n v="10"/>
  </r>
  <r>
    <x v="9"/>
    <x v="6"/>
    <s v="78488B"/>
    <n v="12"/>
    <x v="4"/>
    <x v="1"/>
    <n v="31.26"/>
    <n v="3.1260000000000003"/>
    <n v="34.386000000000003"/>
    <n v="0.4"/>
    <n v="12.504000000000001"/>
    <s v="A"/>
    <n v="3"/>
    <n v="12"/>
    <n v="12"/>
    <n v="13"/>
  </r>
  <r>
    <x v="9"/>
    <x v="6"/>
    <s v="78636E"/>
    <n v="4"/>
    <x v="5"/>
    <x v="1"/>
    <n v="11.2"/>
    <n v="1.1199999999999999"/>
    <n v="12.319999999999999"/>
    <n v="0.16"/>
    <n v="1.7919999999999998"/>
    <s v="Q"/>
    <n v="8"/>
    <n v="3"/>
    <n v="3"/>
    <n v="7"/>
  </r>
  <r>
    <x v="9"/>
    <x v="6"/>
    <s v="79048E"/>
    <n v="4"/>
    <x v="5"/>
    <x v="1"/>
    <n v="26.23"/>
    <n v="2.6230000000000002"/>
    <n v="28.853000000000002"/>
    <n v="0.4"/>
    <n v="10.492000000000001"/>
    <s v="E"/>
    <n v="2"/>
    <n v="12"/>
    <n v="12"/>
    <n v="13"/>
  </r>
  <r>
    <x v="9"/>
    <x v="6"/>
    <s v="79054E"/>
    <n v="4"/>
    <x v="5"/>
    <x v="1"/>
    <n v="55.01"/>
    <n v="5.5010000000000003"/>
    <n v="60.510999999999996"/>
    <n v="0.12"/>
    <n v="6.6011999999999995"/>
    <s v="P"/>
    <n v="4"/>
    <n v="2"/>
    <n v="2"/>
    <n v="6"/>
  </r>
  <r>
    <x v="9"/>
    <x v="6"/>
    <s v="793461"/>
    <n v="12"/>
    <x v="4"/>
    <x v="1"/>
    <n v="86.21"/>
    <n v="8.6210000000000004"/>
    <n v="94.830999999999989"/>
    <n v="0.03"/>
    <n v="2.5862999999999996"/>
    <s v="I"/>
    <n v="2"/>
    <n v="4"/>
    <n v="4"/>
    <n v="8"/>
  </r>
  <r>
    <x v="9"/>
    <x v="6"/>
    <s v="79398A"/>
    <n v="12"/>
    <x v="4"/>
    <x v="1"/>
    <n v="80.040000000000006"/>
    <n v="8.0040000000000013"/>
    <n v="88.044000000000011"/>
    <n v="0.03"/>
    <n v="2.4012000000000002"/>
    <s v="I"/>
    <n v="1"/>
    <n v="3"/>
    <n v="3"/>
    <n v="7"/>
  </r>
  <r>
    <x v="9"/>
    <x v="6"/>
    <s v="79438B"/>
    <n v="6"/>
    <x v="3"/>
    <x v="1"/>
    <n v="79.010000000000005"/>
    <n v="7.9010000000000007"/>
    <n v="86.911000000000001"/>
    <n v="0.32"/>
    <n v="25.283200000000001"/>
    <s v="H"/>
    <n v="4"/>
    <n v="11"/>
    <n v="11"/>
    <n v="12.5"/>
  </r>
  <r>
    <x v="9"/>
    <x v="6"/>
    <s v="79532D"/>
    <n v="6"/>
    <x v="3"/>
    <x v="1"/>
    <n v="62.34"/>
    <n v="6.2340000000000009"/>
    <n v="68.573999999999998"/>
    <n v="0.21"/>
    <n v="13.0914"/>
    <s v="F"/>
    <n v="1"/>
    <n v="10"/>
    <n v="10"/>
    <n v="12"/>
  </r>
  <r>
    <x v="9"/>
    <x v="7"/>
    <s v="795460"/>
    <n v="12"/>
    <x v="4"/>
    <x v="1"/>
    <n v="95.26"/>
    <n v="9.5260000000000016"/>
    <n v="104.786"/>
    <n v="0.26"/>
    <n v="24.767600000000002"/>
    <s v="I"/>
    <n v="5"/>
    <n v="2"/>
    <n v="2"/>
    <n v="6"/>
  </r>
  <r>
    <x v="9"/>
    <x v="7"/>
    <s v="796911"/>
    <n v="4"/>
    <x v="5"/>
    <x v="1"/>
    <n v="56.05"/>
    <n v="5.6050000000000004"/>
    <n v="61.655000000000001"/>
    <n v="7.0000000000000007E-2"/>
    <n v="3.9235000000000002"/>
    <s v="C"/>
    <n v="5"/>
    <n v="11"/>
    <n v="11"/>
    <n v="12.5"/>
  </r>
  <r>
    <x v="9"/>
    <x v="7"/>
    <s v="79740E"/>
    <n v="12"/>
    <x v="4"/>
    <x v="1"/>
    <n v="70.010000000000005"/>
    <n v="7.0010000000000012"/>
    <n v="77.01100000000001"/>
    <n v="0.22"/>
    <n v="15.402200000000001"/>
    <s v="H"/>
    <n v="9"/>
    <n v="8"/>
    <n v="8"/>
    <n v="11"/>
  </r>
  <r>
    <x v="9"/>
    <x v="7"/>
    <s v="79844B"/>
    <n v="12"/>
    <x v="4"/>
    <x v="1"/>
    <n v="54.89"/>
    <n v="5.4890000000000008"/>
    <n v="60.379000000000005"/>
    <n v="0.3"/>
    <n v="16.466999999999999"/>
    <s v="A"/>
    <n v="9"/>
    <n v="20"/>
    <n v="20"/>
    <n v="17"/>
  </r>
  <r>
    <x v="9"/>
    <x v="7"/>
    <s v="79915B"/>
    <n v="6"/>
    <x v="3"/>
    <x v="1"/>
    <n v="12.06"/>
    <n v="1.2060000000000002"/>
    <n v="13.266"/>
    <n v="0.21"/>
    <n v="2.5326"/>
    <s v="F"/>
    <n v="1"/>
    <n v="10"/>
    <n v="10"/>
    <n v="12"/>
  </r>
  <r>
    <x v="9"/>
    <x v="7"/>
    <s v="79921A"/>
    <n v="6"/>
    <x v="3"/>
    <x v="1"/>
    <n v="71.900000000000006"/>
    <n v="7.1900000000000013"/>
    <n v="79.09"/>
    <n v="0.34"/>
    <n v="24.446000000000005"/>
    <s v="C"/>
    <n v="1"/>
    <n v="18"/>
    <n v="18"/>
    <n v="16"/>
  </r>
  <r>
    <x v="9"/>
    <x v="7"/>
    <s v="801220"/>
    <n v="6"/>
    <x v="3"/>
    <x v="1"/>
    <n v="88.82"/>
    <n v="8.8819999999999997"/>
    <n v="97.701999999999998"/>
    <n v="0.28000000000000003"/>
    <n v="24.869600000000002"/>
    <s v="L"/>
    <n v="1"/>
    <n v="5"/>
    <n v="5"/>
    <n v="9"/>
  </r>
  <r>
    <x v="9"/>
    <x v="7"/>
    <s v="80405A"/>
    <n v="4"/>
    <x v="5"/>
    <x v="1"/>
    <n v="1.0900000000000001"/>
    <n v="0.10900000000000001"/>
    <n v="1.1990000000000001"/>
    <n v="0.3"/>
    <n v="0.32700000000000001"/>
    <s v="O"/>
    <n v="3"/>
    <n v="3"/>
    <n v="3"/>
    <n v="7"/>
  </r>
  <r>
    <x v="9"/>
    <x v="7"/>
    <s v="80541A"/>
    <n v="4"/>
    <x v="5"/>
    <x v="1"/>
    <n v="51.34"/>
    <n v="5.1340000000000003"/>
    <n v="56.474000000000004"/>
    <n v="0.39"/>
    <n v="20.022600000000001"/>
    <s v="E"/>
    <n v="10"/>
    <n v="15"/>
    <n v="15"/>
    <n v="14.5"/>
  </r>
  <r>
    <x v="9"/>
    <x v="7"/>
    <s v="80570D"/>
    <n v="12"/>
    <x v="4"/>
    <x v="1"/>
    <n v="96.46"/>
    <n v="9.6460000000000008"/>
    <n v="106.10599999999999"/>
    <n v="0.03"/>
    <n v="2.8937999999999997"/>
    <s v="C"/>
    <n v="7"/>
    <n v="3"/>
    <n v="3"/>
    <n v="7"/>
  </r>
  <r>
    <x v="9"/>
    <x v="7"/>
    <s v="806451"/>
    <n v="4"/>
    <x v="5"/>
    <x v="1"/>
    <n v="86.15"/>
    <n v="8.6150000000000002"/>
    <n v="94.765000000000001"/>
    <n v="0.35"/>
    <n v="30.1525"/>
    <s v="Q"/>
    <n v="9"/>
    <n v="2"/>
    <n v="2"/>
    <n v="6"/>
  </r>
  <r>
    <x v="9"/>
    <x v="7"/>
    <s v="80855D"/>
    <n v="6"/>
    <x v="3"/>
    <x v="1"/>
    <n v="43.29"/>
    <n v="4.3289999999999997"/>
    <n v="47.619"/>
    <n v="0.04"/>
    <n v="1.7316"/>
    <s v="M"/>
    <n v="3"/>
    <n v="4"/>
    <n v="4"/>
    <n v="8"/>
  </r>
  <r>
    <x v="9"/>
    <x v="7"/>
    <s v="81007E"/>
    <n v="6"/>
    <x v="3"/>
    <x v="1"/>
    <n v="41.6"/>
    <n v="4.16"/>
    <n v="45.760000000000005"/>
    <n v="0.19"/>
    <n v="7.9040000000000008"/>
    <s v="L"/>
    <n v="10"/>
    <n v="6"/>
    <n v="6"/>
    <n v="10"/>
  </r>
  <r>
    <x v="9"/>
    <x v="7"/>
    <s v="811310"/>
    <n v="4"/>
    <x v="5"/>
    <x v="1"/>
    <n v="48.64"/>
    <n v="4.8640000000000008"/>
    <n v="53.504000000000005"/>
    <n v="0.2"/>
    <n v="9.7280000000000015"/>
    <s v="C"/>
    <n v="2"/>
    <n v="12"/>
    <n v="12"/>
    <n v="13"/>
  </r>
  <r>
    <x v="9"/>
    <x v="7"/>
    <s v="812240"/>
    <n v="12"/>
    <x v="4"/>
    <x v="1"/>
    <n v="47.49"/>
    <n v="4.7490000000000006"/>
    <n v="52.239000000000004"/>
    <n v="0.4"/>
    <n v="18.996000000000002"/>
    <s v="L"/>
    <n v="2"/>
    <n v="2"/>
    <n v="2"/>
    <n v="6"/>
  </r>
  <r>
    <x v="9"/>
    <x v="7"/>
    <s v="81243A"/>
    <n v="6"/>
    <x v="3"/>
    <x v="1"/>
    <n v="76.36"/>
    <n v="7.6360000000000001"/>
    <n v="83.995999999999995"/>
    <n v="0.27"/>
    <n v="20.6172"/>
    <s v="E"/>
    <n v="1"/>
    <n v="8"/>
    <n v="8"/>
    <n v="11"/>
  </r>
  <r>
    <x v="9"/>
    <x v="7"/>
    <s v="81543A"/>
    <n v="6"/>
    <x v="3"/>
    <x v="1"/>
    <n v="52.01"/>
    <n v="5.2010000000000005"/>
    <n v="57.210999999999999"/>
    <n v="0.22"/>
    <n v="11.4422"/>
    <s v="I"/>
    <n v="10"/>
    <n v="6"/>
    <n v="6"/>
    <n v="10"/>
  </r>
  <r>
    <x v="9"/>
    <x v="7"/>
    <s v="81583B"/>
    <n v="12"/>
    <x v="4"/>
    <x v="1"/>
    <n v="92.48"/>
    <n v="9.2480000000000011"/>
    <n v="101.72800000000001"/>
    <n v="0.06"/>
    <n v="5.5488"/>
    <s v="C"/>
    <n v="5"/>
    <n v="11"/>
    <n v="11"/>
    <n v="12.5"/>
  </r>
  <r>
    <x v="9"/>
    <x v="7"/>
    <s v="819121"/>
    <n v="12"/>
    <x v="4"/>
    <x v="1"/>
    <n v="21.59"/>
    <n v="2.1590000000000003"/>
    <n v="23.748999999999999"/>
    <n v="0.17"/>
    <n v="3.6703000000000001"/>
    <s v="A"/>
    <n v="7"/>
    <n v="16"/>
    <n v="16"/>
    <n v="15"/>
  </r>
  <r>
    <x v="9"/>
    <x v="7"/>
    <s v="81940A"/>
    <n v="12"/>
    <x v="4"/>
    <x v="1"/>
    <n v="77.67"/>
    <n v="7.7670000000000003"/>
    <n v="85.436999999999998"/>
    <n v="0.15"/>
    <n v="11.650499999999999"/>
    <s v="M"/>
    <n v="10"/>
    <n v="4"/>
    <n v="4"/>
    <n v="8"/>
  </r>
  <r>
    <x v="9"/>
    <x v="7"/>
    <s v="82026B"/>
    <n v="4"/>
    <x v="5"/>
    <x v="1"/>
    <n v="25.43"/>
    <n v="2.5430000000000001"/>
    <n v="27.972999999999999"/>
    <n v="0.15"/>
    <n v="3.8144999999999998"/>
    <s v="H"/>
    <n v="3"/>
    <n v="11"/>
    <n v="11"/>
    <n v="12.5"/>
  </r>
  <r>
    <x v="9"/>
    <x v="8"/>
    <s v="820871"/>
    <n v="6"/>
    <x v="3"/>
    <x v="1"/>
    <n v="56.84"/>
    <n v="5.6840000000000011"/>
    <n v="62.524000000000001"/>
    <n v="0.04"/>
    <n v="2.2736000000000001"/>
    <s v="G"/>
    <n v="10"/>
    <n v="14"/>
    <n v="14"/>
    <n v="14"/>
  </r>
  <r>
    <x v="9"/>
    <x v="8"/>
    <s v="821691"/>
    <n v="4"/>
    <x v="5"/>
    <x v="1"/>
    <n v="9.7100000000000009"/>
    <n v="0.97100000000000009"/>
    <n v="10.681000000000001"/>
    <n v="0.22"/>
    <n v="2.1362000000000001"/>
    <s v="C"/>
    <n v="7"/>
    <n v="3"/>
    <n v="3"/>
    <n v="7"/>
  </r>
  <r>
    <x v="9"/>
    <x v="8"/>
    <s v="822280"/>
    <n v="4"/>
    <x v="5"/>
    <x v="1"/>
    <n v="3.74"/>
    <n v="0.37400000000000005"/>
    <n v="4.1139999999999999"/>
    <n v="0.2"/>
    <n v="0.74800000000000011"/>
    <s v="L"/>
    <n v="2"/>
    <n v="2"/>
    <n v="2"/>
    <n v="6"/>
  </r>
  <r>
    <x v="9"/>
    <x v="8"/>
    <s v="82262E"/>
    <n v="12"/>
    <x v="4"/>
    <x v="1"/>
    <n v="1.01"/>
    <n v="0.10100000000000001"/>
    <n v="1.111"/>
    <n v="0.33"/>
    <n v="0.33330000000000004"/>
    <s v="B"/>
    <n v="7"/>
    <n v="14"/>
    <n v="14"/>
    <n v="14"/>
  </r>
  <r>
    <x v="9"/>
    <x v="8"/>
    <s v="822661"/>
    <n v="6"/>
    <x v="3"/>
    <x v="1"/>
    <n v="73.16"/>
    <n v="7.3159999999999998"/>
    <n v="80.475999999999999"/>
    <n v="0.23"/>
    <n v="16.826799999999999"/>
    <s v="A"/>
    <n v="8"/>
    <n v="2"/>
    <n v="2"/>
    <n v="6"/>
  </r>
  <r>
    <x v="9"/>
    <x v="8"/>
    <s v="82271E"/>
    <n v="6"/>
    <x v="3"/>
    <x v="1"/>
    <n v="43.75"/>
    <n v="4.375"/>
    <n v="48.125"/>
    <n v="0.32"/>
    <n v="14"/>
    <s v="B"/>
    <n v="6"/>
    <n v="9"/>
    <n v="9"/>
    <n v="11.5"/>
  </r>
  <r>
    <x v="9"/>
    <x v="8"/>
    <s v="822911"/>
    <n v="4"/>
    <x v="5"/>
    <x v="1"/>
    <n v="6.78"/>
    <n v="0.67800000000000005"/>
    <n v="7.4580000000000002"/>
    <n v="0.23"/>
    <n v="1.5594000000000001"/>
    <s v="C"/>
    <n v="7"/>
    <n v="3"/>
    <n v="3"/>
    <n v="7"/>
  </r>
  <r>
    <x v="9"/>
    <x v="8"/>
    <s v="82335B"/>
    <n v="4"/>
    <x v="5"/>
    <x v="1"/>
    <n v="73.92"/>
    <n v="7.3920000000000003"/>
    <n v="81.311999999999998"/>
    <n v="0.3"/>
    <n v="22.175999999999998"/>
    <s v="G"/>
    <n v="3"/>
    <n v="15"/>
    <n v="15"/>
    <n v="14.5"/>
  </r>
  <r>
    <x v="9"/>
    <x v="8"/>
    <s v="82484E"/>
    <n v="12"/>
    <x v="4"/>
    <x v="1"/>
    <n v="36.71"/>
    <n v="3.6710000000000003"/>
    <n v="40.381"/>
    <n v="0.26"/>
    <n v="9.5446000000000009"/>
    <s v="Q"/>
    <n v="10"/>
    <n v="2"/>
    <n v="2"/>
    <n v="6"/>
  </r>
  <r>
    <x v="9"/>
    <x v="8"/>
    <s v="825060"/>
    <n v="6"/>
    <x v="3"/>
    <x v="1"/>
    <n v="99.78"/>
    <n v="9.9780000000000015"/>
    <n v="109.75800000000001"/>
    <n v="0.02"/>
    <n v="1.9956"/>
    <s v="L"/>
    <n v="2"/>
    <n v="2"/>
    <n v="2"/>
    <n v="6"/>
  </r>
  <r>
    <x v="9"/>
    <x v="8"/>
    <s v="826021"/>
    <n v="12"/>
    <x v="4"/>
    <x v="1"/>
    <n v="72.69"/>
    <n v="7.2690000000000001"/>
    <n v="79.959000000000003"/>
    <n v="0.35"/>
    <n v="25.441499999999998"/>
    <s v="M"/>
    <n v="3"/>
    <n v="4"/>
    <n v="4"/>
    <n v="8"/>
  </r>
  <r>
    <x v="9"/>
    <x v="8"/>
    <s v="82750E"/>
    <n v="12"/>
    <x v="4"/>
    <x v="1"/>
    <n v="30.35"/>
    <n v="3.0350000000000001"/>
    <n v="33.385000000000005"/>
    <n v="0.01"/>
    <n v="0.30350000000000005"/>
    <s v="D"/>
    <n v="6"/>
    <n v="2"/>
    <n v="2"/>
    <n v="6"/>
  </r>
  <r>
    <x v="9"/>
    <x v="8"/>
    <s v="82840D"/>
    <n v="6"/>
    <x v="3"/>
    <x v="1"/>
    <n v="1.61"/>
    <n v="0.16100000000000003"/>
    <n v="1.7710000000000001"/>
    <n v="0.13"/>
    <n v="0.20930000000000001"/>
    <s v="Q"/>
    <n v="5"/>
    <n v="1"/>
    <n v="1"/>
    <n v="3"/>
  </r>
  <r>
    <x v="9"/>
    <x v="8"/>
    <s v="82845B"/>
    <n v="4"/>
    <x v="5"/>
    <x v="1"/>
    <n v="53.99"/>
    <n v="5.3990000000000009"/>
    <n v="59.389000000000003"/>
    <n v="0.28000000000000003"/>
    <n v="15.117200000000002"/>
    <s v="P"/>
    <n v="2"/>
    <n v="3"/>
    <n v="3"/>
    <n v="7"/>
  </r>
  <r>
    <x v="9"/>
    <x v="8"/>
    <s v="82894D"/>
    <n v="6"/>
    <x v="3"/>
    <x v="1"/>
    <n v="7.9"/>
    <n v="0.79"/>
    <n v="8.6900000000000013"/>
    <n v="0.13"/>
    <n v="1.0270000000000001"/>
    <s v="E"/>
    <n v="3"/>
    <n v="9"/>
    <n v="9"/>
    <n v="11.5"/>
  </r>
  <r>
    <x v="9"/>
    <x v="8"/>
    <s v="82931D"/>
    <n v="12"/>
    <x v="4"/>
    <x v="1"/>
    <n v="63.8"/>
    <n v="6.38"/>
    <n v="70.179999999999993"/>
    <n v="0.14000000000000001"/>
    <n v="8.9320000000000004"/>
    <s v="E"/>
    <n v="3"/>
    <n v="9"/>
    <n v="9"/>
    <n v="11.5"/>
  </r>
  <r>
    <x v="9"/>
    <x v="8"/>
    <s v="8295A"/>
    <n v="4"/>
    <x v="5"/>
    <x v="1"/>
    <n v="52.61"/>
    <n v="5.2610000000000001"/>
    <n v="57.871000000000002"/>
    <n v="0.1"/>
    <n v="5.2610000000000001"/>
    <s v="N"/>
    <n v="5"/>
    <n v="5"/>
    <n v="5"/>
    <n v="9"/>
  </r>
  <r>
    <x v="9"/>
    <x v="8"/>
    <s v="83058B"/>
    <n v="6"/>
    <x v="3"/>
    <x v="1"/>
    <n v="20.85"/>
    <n v="2.0850000000000004"/>
    <n v="22.935000000000002"/>
    <n v="0.11"/>
    <n v="2.2935000000000003"/>
    <s v="D"/>
    <n v="2"/>
    <n v="18"/>
    <n v="18"/>
    <n v="16"/>
  </r>
  <r>
    <x v="9"/>
    <x v="8"/>
    <s v="831880"/>
    <n v="12"/>
    <x v="4"/>
    <x v="1"/>
    <n v="24.27"/>
    <n v="2.427"/>
    <n v="26.696999999999999"/>
    <n v="0.2"/>
    <n v="4.8540000000000001"/>
    <s v="C"/>
    <n v="3"/>
    <n v="6"/>
    <n v="6"/>
    <n v="10"/>
  </r>
  <r>
    <x v="9"/>
    <x v="8"/>
    <s v="83432B"/>
    <n v="12"/>
    <x v="4"/>
    <x v="1"/>
    <n v="1.91"/>
    <n v="0.191"/>
    <n v="2.101"/>
    <n v="0.38"/>
    <n v="0.7258"/>
    <s v="G"/>
    <n v="7"/>
    <n v="3"/>
    <n v="3"/>
    <n v="7"/>
  </r>
  <r>
    <x v="9"/>
    <x v="8"/>
    <s v="835111"/>
    <n v="6"/>
    <x v="3"/>
    <x v="1"/>
    <n v="95.3"/>
    <n v="9.5299999999999994"/>
    <n v="104.83"/>
    <n v="0.4"/>
    <n v="38.119999999999997"/>
    <s v="O"/>
    <n v="3"/>
    <n v="3"/>
    <n v="3"/>
    <n v="7"/>
  </r>
  <r>
    <x v="9"/>
    <x v="8"/>
    <s v="83539B"/>
    <n v="12"/>
    <x v="4"/>
    <x v="1"/>
    <n v="53.07"/>
    <n v="5.3070000000000004"/>
    <n v="58.377000000000002"/>
    <n v="0.12"/>
    <n v="6.3683999999999994"/>
    <s v="F"/>
    <n v="1"/>
    <n v="10"/>
    <n v="10"/>
    <n v="12"/>
  </r>
  <r>
    <x v="9"/>
    <x v="8"/>
    <s v="83571"/>
    <n v="12"/>
    <x v="4"/>
    <x v="1"/>
    <n v="54.33"/>
    <n v="5.4329999999999998"/>
    <n v="59.762999999999998"/>
    <n v="0.15"/>
    <n v="8.1494999999999997"/>
    <s v="G"/>
    <n v="7"/>
    <n v="3"/>
    <n v="3"/>
    <n v="7"/>
  </r>
  <r>
    <x v="9"/>
    <x v="8"/>
    <s v="8359E"/>
    <n v="12"/>
    <x v="4"/>
    <x v="1"/>
    <n v="45.36"/>
    <n v="4.5360000000000005"/>
    <n v="49.896000000000001"/>
    <n v="0.12"/>
    <n v="5.4432"/>
    <s v="Q"/>
    <n v="2"/>
    <n v="1"/>
    <n v="1"/>
    <n v="3"/>
  </r>
  <r>
    <x v="9"/>
    <x v="8"/>
    <s v="83615B"/>
    <n v="6"/>
    <x v="3"/>
    <x v="1"/>
    <n v="72.099999999999994"/>
    <n v="7.21"/>
    <n v="79.309999999999988"/>
    <n v="0.32"/>
    <n v="23.071999999999999"/>
    <s v="O"/>
    <n v="1"/>
    <n v="1"/>
    <n v="1"/>
    <n v="3"/>
  </r>
  <r>
    <x v="10"/>
    <x v="0"/>
    <s v="83811A"/>
    <n v="12"/>
    <x v="4"/>
    <x v="1"/>
    <n v="75.88"/>
    <n v="7.5880000000000001"/>
    <n v="83.467999999999989"/>
    <n v="0.02"/>
    <n v="1.5175999999999998"/>
    <s v="G"/>
    <n v="9"/>
    <n v="9"/>
    <n v="9"/>
    <n v="11.5"/>
  </r>
  <r>
    <x v="10"/>
    <x v="0"/>
    <s v="83827E"/>
    <n v="4"/>
    <x v="5"/>
    <x v="1"/>
    <n v="86.29"/>
    <n v="8.6290000000000013"/>
    <n v="94.919000000000011"/>
    <n v="0.28999999999999998"/>
    <n v="25.024100000000001"/>
    <s v="Q"/>
    <n v="5"/>
    <n v="1"/>
    <n v="1"/>
    <n v="3"/>
  </r>
  <r>
    <x v="10"/>
    <x v="0"/>
    <s v="839250"/>
    <n v="4"/>
    <x v="5"/>
    <x v="1"/>
    <n v="96.62"/>
    <n v="9.6620000000000008"/>
    <n v="106.28200000000001"/>
    <n v="0.06"/>
    <n v="5.7972000000000001"/>
    <s v="H"/>
    <n v="6"/>
    <n v="9"/>
    <n v="9"/>
    <n v="11.5"/>
  </r>
  <r>
    <x v="10"/>
    <x v="0"/>
    <s v="83998A"/>
    <n v="6"/>
    <x v="3"/>
    <x v="1"/>
    <n v="29.78"/>
    <n v="2.9780000000000002"/>
    <n v="32.758000000000003"/>
    <n v="0.28000000000000003"/>
    <n v="8.3384000000000018"/>
    <s v="B"/>
    <n v="1"/>
    <n v="18"/>
    <n v="18"/>
    <n v="16"/>
  </r>
  <r>
    <x v="10"/>
    <x v="0"/>
    <s v="844210"/>
    <n v="4"/>
    <x v="5"/>
    <x v="1"/>
    <n v="53.13"/>
    <n v="5.3130000000000006"/>
    <n v="58.443000000000005"/>
    <n v="0.31"/>
    <n v="16.470300000000002"/>
    <s v="B"/>
    <n v="10"/>
    <n v="18"/>
    <n v="18"/>
    <n v="16"/>
  </r>
  <r>
    <x v="10"/>
    <x v="0"/>
    <s v="84423B"/>
    <n v="12"/>
    <x v="4"/>
    <x v="1"/>
    <n v="4.49"/>
    <n v="0.44900000000000007"/>
    <n v="4.9390000000000001"/>
    <n v="0.39"/>
    <n v="1.7511000000000001"/>
    <s v="L"/>
    <n v="7"/>
    <n v="2"/>
    <n v="2"/>
    <n v="6"/>
  </r>
  <r>
    <x v="10"/>
    <x v="0"/>
    <s v="84499E"/>
    <n v="12"/>
    <x v="4"/>
    <x v="1"/>
    <n v="25.12"/>
    <n v="2.5120000000000005"/>
    <n v="27.632000000000001"/>
    <n v="0.28999999999999998"/>
    <n v="7.2847999999999997"/>
    <s v="P"/>
    <n v="10"/>
    <n v="2"/>
    <n v="2"/>
    <n v="6"/>
  </r>
  <r>
    <x v="10"/>
    <x v="0"/>
    <s v="84566E"/>
    <n v="12"/>
    <x v="4"/>
    <x v="1"/>
    <n v="43.56"/>
    <n v="4.3560000000000008"/>
    <n v="47.916000000000004"/>
    <n v="0.11"/>
    <n v="4.7915999999999999"/>
    <s v="A"/>
    <n v="5"/>
    <n v="16"/>
    <n v="16"/>
    <n v="15"/>
  </r>
  <r>
    <x v="10"/>
    <x v="0"/>
    <s v="84680D"/>
    <n v="4"/>
    <x v="5"/>
    <x v="1"/>
    <n v="0.67"/>
    <n v="6.7000000000000004E-2"/>
    <n v="0.7370000000000001"/>
    <n v="0.2"/>
    <n v="0.13400000000000001"/>
    <s v="M"/>
    <n v="7"/>
    <n v="2"/>
    <n v="2"/>
    <n v="6"/>
  </r>
  <r>
    <x v="10"/>
    <x v="0"/>
    <s v="84720E"/>
    <n v="12"/>
    <x v="4"/>
    <x v="1"/>
    <n v="8.7799999999999994"/>
    <n v="0.878"/>
    <n v="9.6579999999999995"/>
    <n v="0.31"/>
    <n v="2.7218"/>
    <s v="O"/>
    <n v="3"/>
    <n v="3"/>
    <n v="3"/>
    <n v="7"/>
  </r>
  <r>
    <x v="10"/>
    <x v="0"/>
    <s v="849770"/>
    <n v="12"/>
    <x v="4"/>
    <x v="1"/>
    <n v="87.03"/>
    <n v="8.7030000000000012"/>
    <n v="95.733000000000004"/>
    <n v="0.12"/>
    <n v="10.4436"/>
    <s v="C"/>
    <n v="10"/>
    <n v="18"/>
    <n v="18"/>
    <n v="16"/>
  </r>
  <r>
    <x v="10"/>
    <x v="0"/>
    <s v="85440B"/>
    <n v="4"/>
    <x v="5"/>
    <x v="1"/>
    <n v="26.48"/>
    <n v="2.6480000000000001"/>
    <n v="29.128"/>
    <n v="0.01"/>
    <n v="0.26480000000000004"/>
    <s v="M"/>
    <n v="5"/>
    <n v="2"/>
    <n v="2"/>
    <n v="6"/>
  </r>
  <r>
    <x v="10"/>
    <x v="0"/>
    <s v="855251"/>
    <n v="6"/>
    <x v="3"/>
    <x v="1"/>
    <n v="77.540000000000006"/>
    <n v="7.7540000000000013"/>
    <n v="85.294000000000011"/>
    <n v="0.25"/>
    <n v="19.385000000000002"/>
    <s v="A"/>
    <n v="3"/>
    <n v="12"/>
    <n v="12"/>
    <n v="13"/>
  </r>
  <r>
    <x v="10"/>
    <x v="0"/>
    <s v="855450"/>
    <n v="6"/>
    <x v="3"/>
    <x v="1"/>
    <n v="87.6"/>
    <n v="8.76"/>
    <n v="96.36"/>
    <n v="0.39"/>
    <n v="34.164000000000001"/>
    <s v="E"/>
    <n v="8"/>
    <n v="6"/>
    <n v="6"/>
    <n v="10"/>
  </r>
  <r>
    <x v="10"/>
    <x v="0"/>
    <s v="85553E"/>
    <n v="6"/>
    <x v="3"/>
    <x v="1"/>
    <n v="67.47"/>
    <n v="6.7469999999999999"/>
    <n v="74.216999999999999"/>
    <n v="0.24"/>
    <n v="16.192799999999998"/>
    <s v="Q"/>
    <n v="4"/>
    <n v="1"/>
    <n v="1"/>
    <n v="3"/>
  </r>
  <r>
    <x v="10"/>
    <x v="0"/>
    <s v="861510"/>
    <n v="6"/>
    <x v="3"/>
    <x v="1"/>
    <n v="25.11"/>
    <n v="2.5110000000000001"/>
    <n v="27.620999999999999"/>
    <n v="0.14000000000000001"/>
    <n v="3.5154000000000001"/>
    <s v="G"/>
    <n v="8"/>
    <n v="2"/>
    <n v="2"/>
    <n v="6"/>
  </r>
  <r>
    <x v="10"/>
    <x v="0"/>
    <s v="86162E"/>
    <n v="12"/>
    <x v="4"/>
    <x v="1"/>
    <n v="29.91"/>
    <n v="2.9910000000000001"/>
    <n v="32.901000000000003"/>
    <n v="0.19"/>
    <n v="5.6829000000000001"/>
    <s v="G"/>
    <n v="10"/>
    <n v="14"/>
    <n v="14"/>
    <n v="14"/>
  </r>
  <r>
    <x v="10"/>
    <x v="0"/>
    <s v="86187A"/>
    <n v="4"/>
    <x v="5"/>
    <x v="1"/>
    <n v="79.58"/>
    <n v="7.9580000000000002"/>
    <n v="87.537999999999997"/>
    <n v="0.4"/>
    <n v="31.832000000000001"/>
    <s v="B"/>
    <n v="6"/>
    <n v="9"/>
    <n v="9"/>
    <n v="11.5"/>
  </r>
  <r>
    <x v="10"/>
    <x v="0"/>
    <s v="86331A"/>
    <n v="12"/>
    <x v="4"/>
    <x v="1"/>
    <n v="58.15"/>
    <n v="5.8150000000000004"/>
    <n v="63.964999999999996"/>
    <n v="0.18"/>
    <n v="10.466999999999999"/>
    <s v="B"/>
    <n v="4"/>
    <n v="5"/>
    <n v="5"/>
    <n v="9"/>
  </r>
  <r>
    <x v="10"/>
    <x v="0"/>
    <s v="86435E"/>
    <n v="6"/>
    <x v="3"/>
    <x v="1"/>
    <n v="31.65"/>
    <n v="3.165"/>
    <n v="34.814999999999998"/>
    <n v="0.03"/>
    <n v="0.9494999999999999"/>
    <s v="G"/>
    <n v="9"/>
    <n v="9"/>
    <n v="9"/>
    <n v="11.5"/>
  </r>
  <r>
    <x v="10"/>
    <x v="0"/>
    <s v="86615E"/>
    <n v="12"/>
    <x v="4"/>
    <x v="1"/>
    <n v="71.92"/>
    <n v="7.1920000000000002"/>
    <n v="79.111999999999995"/>
    <n v="0.18"/>
    <n v="12.945600000000001"/>
    <s v="L"/>
    <n v="1"/>
    <n v="5"/>
    <n v="5"/>
    <n v="9"/>
  </r>
  <r>
    <x v="10"/>
    <x v="1"/>
    <s v="86845D"/>
    <n v="6"/>
    <x v="3"/>
    <x v="1"/>
    <n v="13.51"/>
    <n v="1.351"/>
    <n v="14.861000000000001"/>
    <n v="0.24"/>
    <n v="3.2423999999999999"/>
    <s v="M"/>
    <n v="4"/>
    <n v="4"/>
    <n v="4"/>
    <n v="8"/>
  </r>
  <r>
    <x v="10"/>
    <x v="1"/>
    <s v="86849D"/>
    <n v="4"/>
    <x v="5"/>
    <x v="1"/>
    <n v="29.83"/>
    <n v="2.9830000000000001"/>
    <n v="32.812999999999995"/>
    <n v="0.37"/>
    <n v="11.037099999999999"/>
    <s v="D"/>
    <n v="8"/>
    <n v="3"/>
    <n v="3"/>
    <n v="7"/>
  </r>
  <r>
    <x v="10"/>
    <x v="1"/>
    <s v="86878E"/>
    <n v="6"/>
    <x v="3"/>
    <x v="1"/>
    <n v="71.709999999999994"/>
    <n v="7.1709999999999994"/>
    <n v="78.881"/>
    <n v="0.31"/>
    <n v="22.230099999999997"/>
    <s v="O"/>
    <n v="6"/>
    <n v="3"/>
    <n v="3"/>
    <n v="7"/>
  </r>
  <r>
    <x v="10"/>
    <x v="1"/>
    <s v="868860"/>
    <n v="6"/>
    <x v="3"/>
    <x v="1"/>
    <n v="63.42"/>
    <n v="6.3420000000000005"/>
    <n v="69.762"/>
    <n v="0.4"/>
    <n v="25.368000000000002"/>
    <s v="F"/>
    <n v="6"/>
    <n v="17"/>
    <n v="17"/>
    <n v="15.5"/>
  </r>
  <r>
    <x v="10"/>
    <x v="1"/>
    <s v="86898B"/>
    <n v="6"/>
    <x v="3"/>
    <x v="1"/>
    <n v="46.25"/>
    <n v="4.625"/>
    <n v="50.875"/>
    <n v="0.11"/>
    <n v="5.0875000000000004"/>
    <s v="L"/>
    <n v="1"/>
    <n v="5"/>
    <n v="5"/>
    <n v="9"/>
  </r>
  <r>
    <x v="10"/>
    <x v="1"/>
    <s v="8693A"/>
    <n v="4"/>
    <x v="5"/>
    <x v="1"/>
    <n v="5.91"/>
    <n v="0.59100000000000008"/>
    <n v="6.5010000000000003"/>
    <n v="0.12"/>
    <n v="0.70919999999999994"/>
    <s v="C"/>
    <n v="9"/>
    <n v="8"/>
    <n v="8"/>
    <n v="11"/>
  </r>
  <r>
    <x v="10"/>
    <x v="1"/>
    <s v="870191"/>
    <n v="4"/>
    <x v="5"/>
    <x v="1"/>
    <n v="14.1"/>
    <n v="1.4100000000000001"/>
    <n v="15.51"/>
    <n v="0.37"/>
    <n v="5.2169999999999996"/>
    <s v="D"/>
    <n v="10"/>
    <n v="15"/>
    <n v="15"/>
    <n v="14.5"/>
  </r>
  <r>
    <x v="10"/>
    <x v="1"/>
    <s v="8702B"/>
    <n v="6"/>
    <x v="3"/>
    <x v="1"/>
    <n v="36.28"/>
    <n v="3.6280000000000001"/>
    <n v="39.908000000000001"/>
    <n v="0.16"/>
    <n v="5.8048000000000002"/>
    <s v="Q"/>
    <n v="2"/>
    <n v="1"/>
    <n v="1"/>
    <n v="3"/>
  </r>
  <r>
    <x v="10"/>
    <x v="1"/>
    <s v="870730"/>
    <n v="6"/>
    <x v="3"/>
    <x v="1"/>
    <n v="21.4"/>
    <n v="2.14"/>
    <n v="23.54"/>
    <n v="0.26"/>
    <n v="5.5640000000000001"/>
    <s v="E"/>
    <n v="7"/>
    <n v="9"/>
    <n v="9"/>
    <n v="11.5"/>
  </r>
  <r>
    <x v="10"/>
    <x v="1"/>
    <s v="87097A"/>
    <n v="6"/>
    <x v="3"/>
    <x v="1"/>
    <n v="83.53"/>
    <n v="8.3529999999999998"/>
    <n v="91.882999999999996"/>
    <n v="7.0000000000000007E-2"/>
    <n v="5.8471000000000011"/>
    <s v="G"/>
    <n v="2"/>
    <n v="15"/>
    <n v="15"/>
    <n v="14.5"/>
  </r>
  <r>
    <x v="10"/>
    <x v="1"/>
    <s v="87171A"/>
    <n v="12"/>
    <x v="4"/>
    <x v="1"/>
    <n v="46.23"/>
    <n v="4.6230000000000002"/>
    <n v="50.852999999999994"/>
    <n v="0.33"/>
    <n v="15.2559"/>
    <s v="A"/>
    <n v="8"/>
    <n v="2"/>
    <n v="2"/>
    <n v="6"/>
  </r>
  <r>
    <x v="10"/>
    <x v="1"/>
    <s v="8728D"/>
    <n v="12"/>
    <x v="4"/>
    <x v="1"/>
    <n v="66.44"/>
    <n v="6.6440000000000001"/>
    <n v="73.084000000000003"/>
    <n v="7.0000000000000007E-2"/>
    <n v="4.6508000000000003"/>
    <s v="A"/>
    <n v="7"/>
    <n v="16"/>
    <n v="16"/>
    <n v="15"/>
  </r>
  <r>
    <x v="10"/>
    <x v="1"/>
    <s v="87369D"/>
    <n v="6"/>
    <x v="3"/>
    <x v="1"/>
    <n v="95.07"/>
    <n v="9.5069999999999997"/>
    <n v="104.577"/>
    <n v="0.23"/>
    <n v="21.866099999999999"/>
    <s v="C"/>
    <n v="2"/>
    <n v="12"/>
    <n v="12"/>
    <n v="13"/>
  </r>
  <r>
    <x v="10"/>
    <x v="1"/>
    <s v="87829E"/>
    <n v="12"/>
    <x v="4"/>
    <x v="1"/>
    <n v="92.73"/>
    <n v="9.2730000000000015"/>
    <n v="102.003"/>
    <n v="0.28999999999999998"/>
    <n v="26.8917"/>
    <s v="A"/>
    <n v="7"/>
    <n v="16"/>
    <n v="16"/>
    <n v="15"/>
  </r>
  <r>
    <x v="10"/>
    <x v="1"/>
    <s v="87839A"/>
    <n v="12"/>
    <x v="4"/>
    <x v="1"/>
    <n v="42.73"/>
    <n v="4.2729999999999997"/>
    <n v="47.003"/>
    <n v="0.14000000000000001"/>
    <n v="5.9821999999999997"/>
    <s v="G"/>
    <n v="5"/>
    <n v="2"/>
    <n v="2"/>
    <n v="6"/>
  </r>
  <r>
    <x v="10"/>
    <x v="1"/>
    <s v="87849B"/>
    <n v="4"/>
    <x v="5"/>
    <x v="1"/>
    <n v="4.58"/>
    <n v="0.45800000000000002"/>
    <n v="5.0380000000000003"/>
    <n v="0.13"/>
    <n v="0.59540000000000004"/>
    <s v="H"/>
    <n v="4"/>
    <n v="11"/>
    <n v="11"/>
    <n v="12.5"/>
  </r>
  <r>
    <x v="10"/>
    <x v="1"/>
    <s v="87915D"/>
    <n v="4"/>
    <x v="5"/>
    <x v="1"/>
    <n v="50.76"/>
    <n v="5.0760000000000005"/>
    <n v="55.835999999999999"/>
    <n v="0.36"/>
    <n v="18.273599999999998"/>
    <s v="Q"/>
    <n v="1"/>
    <n v="3"/>
    <n v="3"/>
    <n v="7"/>
  </r>
  <r>
    <x v="10"/>
    <x v="1"/>
    <s v="880011"/>
    <n v="4"/>
    <x v="5"/>
    <x v="1"/>
    <n v="20.62"/>
    <n v="2.0620000000000003"/>
    <n v="22.682000000000002"/>
    <n v="0.13"/>
    <n v="2.6806000000000001"/>
    <s v="M"/>
    <n v="4"/>
    <n v="4"/>
    <n v="4"/>
    <n v="8"/>
  </r>
  <r>
    <x v="10"/>
    <x v="1"/>
    <s v="88085E"/>
    <n v="12"/>
    <x v="4"/>
    <x v="1"/>
    <n v="75.540000000000006"/>
    <n v="7.5540000000000012"/>
    <n v="83.094000000000008"/>
    <n v="0.22"/>
    <n v="16.6188"/>
    <s v="O"/>
    <n v="5"/>
    <n v="3"/>
    <n v="3"/>
    <n v="7"/>
  </r>
  <r>
    <x v="10"/>
    <x v="2"/>
    <s v="883161"/>
    <n v="12"/>
    <x v="4"/>
    <x v="1"/>
    <n v="88.73"/>
    <n v="8.8730000000000011"/>
    <n v="97.603000000000009"/>
    <n v="0.18"/>
    <n v="15.971400000000001"/>
    <s v="H"/>
    <n v="10"/>
    <n v="3"/>
    <n v="3"/>
    <n v="7"/>
  </r>
  <r>
    <x v="10"/>
    <x v="2"/>
    <s v="88324D"/>
    <n v="6"/>
    <x v="3"/>
    <x v="1"/>
    <n v="92.35"/>
    <n v="9.2349999999999994"/>
    <n v="101.58499999999999"/>
    <n v="0.05"/>
    <n v="4.6174999999999997"/>
    <s v="P"/>
    <n v="7"/>
    <n v="1"/>
    <n v="1"/>
    <n v="3"/>
  </r>
  <r>
    <x v="10"/>
    <x v="2"/>
    <s v="883320"/>
    <n v="6"/>
    <x v="3"/>
    <x v="1"/>
    <n v="80.739999999999995"/>
    <n v="8.0739999999999998"/>
    <n v="88.813999999999993"/>
    <n v="0.12"/>
    <n v="9.6887999999999987"/>
    <s v="C"/>
    <n v="9"/>
    <n v="8"/>
    <n v="8"/>
    <n v="11"/>
  </r>
  <r>
    <x v="10"/>
    <x v="2"/>
    <s v="88340E"/>
    <n v="12"/>
    <x v="4"/>
    <x v="1"/>
    <n v="69.489999999999995"/>
    <n v="6.9489999999999998"/>
    <n v="76.438999999999993"/>
    <n v="0.3"/>
    <n v="20.846999999999998"/>
    <s v="G"/>
    <n v="3"/>
    <n v="15"/>
    <n v="15"/>
    <n v="14.5"/>
  </r>
  <r>
    <x v="10"/>
    <x v="2"/>
    <s v="88453A"/>
    <n v="12"/>
    <x v="4"/>
    <x v="1"/>
    <n v="92.69"/>
    <n v="9.2690000000000001"/>
    <n v="101.959"/>
    <n v="0.21"/>
    <n v="19.4649"/>
    <s v="M"/>
    <n v="6"/>
    <n v="3"/>
    <n v="3"/>
    <n v="7"/>
  </r>
  <r>
    <x v="10"/>
    <x v="2"/>
    <s v="88566E"/>
    <n v="6"/>
    <x v="3"/>
    <x v="1"/>
    <n v="18.87"/>
    <n v="1.8870000000000002"/>
    <n v="20.757000000000001"/>
    <n v="0.12"/>
    <n v="2.2644000000000002"/>
    <s v="N"/>
    <n v="2"/>
    <n v="1"/>
    <n v="1"/>
    <n v="3"/>
  </r>
  <r>
    <x v="10"/>
    <x v="2"/>
    <s v="885990"/>
    <n v="6"/>
    <x v="3"/>
    <x v="1"/>
    <n v="3.41"/>
    <n v="0.34100000000000003"/>
    <n v="3.7510000000000003"/>
    <n v="0.08"/>
    <n v="0.27280000000000004"/>
    <s v="C"/>
    <n v="8"/>
    <n v="17"/>
    <n v="17"/>
    <n v="15.5"/>
  </r>
  <r>
    <x v="10"/>
    <x v="2"/>
    <s v="88699A"/>
    <n v="6"/>
    <x v="3"/>
    <x v="1"/>
    <n v="55.2"/>
    <n v="5.5200000000000005"/>
    <n v="60.720000000000006"/>
    <n v="0.33"/>
    <n v="18.216000000000001"/>
    <s v="D"/>
    <n v="8"/>
    <n v="3"/>
    <n v="3"/>
    <n v="7"/>
  </r>
  <r>
    <x v="10"/>
    <x v="2"/>
    <s v="88767D"/>
    <n v="4"/>
    <x v="5"/>
    <x v="1"/>
    <n v="64.17"/>
    <n v="6.4170000000000007"/>
    <n v="70.587000000000003"/>
    <n v="0.32"/>
    <n v="20.534400000000002"/>
    <s v="O"/>
    <n v="3"/>
    <n v="3"/>
    <n v="3"/>
    <n v="7"/>
  </r>
  <r>
    <x v="10"/>
    <x v="2"/>
    <s v="88804D"/>
    <n v="12"/>
    <x v="4"/>
    <x v="1"/>
    <n v="1.22"/>
    <n v="0.122"/>
    <n v="1.3420000000000001"/>
    <n v="0.24"/>
    <n v="0.2928"/>
    <s v="G"/>
    <n v="8"/>
    <n v="2"/>
    <n v="2"/>
    <n v="6"/>
  </r>
  <r>
    <x v="10"/>
    <x v="2"/>
    <s v="890511"/>
    <n v="12"/>
    <x v="4"/>
    <x v="1"/>
    <n v="31.54"/>
    <n v="3.1539999999999999"/>
    <n v="34.694000000000003"/>
    <n v="0.39"/>
    <n v="12.300599999999999"/>
    <s v="I"/>
    <n v="1"/>
    <n v="3"/>
    <n v="3"/>
    <n v="7"/>
  </r>
  <r>
    <x v="10"/>
    <x v="2"/>
    <s v="89089B"/>
    <n v="6"/>
    <x v="3"/>
    <x v="1"/>
    <n v="50.34"/>
    <n v="5.0340000000000007"/>
    <n v="55.374000000000002"/>
    <n v="0.23"/>
    <n v="11.578200000000001"/>
    <s v="C"/>
    <n v="4"/>
    <n v="8"/>
    <n v="8"/>
    <n v="11"/>
  </r>
  <r>
    <x v="10"/>
    <x v="2"/>
    <s v="89232D"/>
    <n v="6"/>
    <x v="3"/>
    <x v="1"/>
    <n v="8.0399999999999991"/>
    <n v="0.80399999999999994"/>
    <n v="8.8439999999999994"/>
    <n v="0.31"/>
    <n v="2.4923999999999995"/>
    <s v="L"/>
    <n v="10"/>
    <n v="6"/>
    <n v="6"/>
    <n v="10"/>
  </r>
  <r>
    <x v="10"/>
    <x v="2"/>
    <s v="89254A"/>
    <n v="6"/>
    <x v="3"/>
    <x v="1"/>
    <n v="0.8"/>
    <n v="8.0000000000000016E-2"/>
    <n v="0.88000000000000012"/>
    <n v="0.26"/>
    <n v="0.20800000000000002"/>
    <s v="O"/>
    <n v="6"/>
    <n v="3"/>
    <n v="3"/>
    <n v="7"/>
  </r>
  <r>
    <x v="10"/>
    <x v="2"/>
    <s v="89309D"/>
    <n v="12"/>
    <x v="4"/>
    <x v="1"/>
    <n v="6.02"/>
    <n v="0.60199999999999998"/>
    <n v="6.6219999999999999"/>
    <n v="0.3"/>
    <n v="1.8059999999999998"/>
    <s v="N"/>
    <n v="3"/>
    <n v="5"/>
    <n v="5"/>
    <n v="9"/>
  </r>
  <r>
    <x v="10"/>
    <x v="2"/>
    <s v="8931D"/>
    <n v="4"/>
    <x v="5"/>
    <x v="1"/>
    <n v="63.28"/>
    <n v="6.3280000000000003"/>
    <n v="69.608000000000004"/>
    <n v="0.32"/>
    <n v="20.249600000000001"/>
    <s v="N"/>
    <n v="9"/>
    <n v="4"/>
    <n v="4"/>
    <n v="8"/>
  </r>
  <r>
    <x v="10"/>
    <x v="2"/>
    <s v="89337E"/>
    <n v="12"/>
    <x v="4"/>
    <x v="1"/>
    <n v="16.600000000000001"/>
    <n v="1.6600000000000001"/>
    <n v="18.260000000000002"/>
    <n v="0.34"/>
    <n v="5.644000000000001"/>
    <s v="F"/>
    <n v="10"/>
    <n v="17"/>
    <n v="17"/>
    <n v="15.5"/>
  </r>
  <r>
    <x v="10"/>
    <x v="2"/>
    <s v="89395D"/>
    <n v="6"/>
    <x v="3"/>
    <x v="1"/>
    <n v="99.08"/>
    <n v="9.9080000000000013"/>
    <n v="108.988"/>
    <n v="0.01"/>
    <n v="0.99080000000000001"/>
    <s v="E"/>
    <n v="7"/>
    <n v="9"/>
    <n v="9"/>
    <n v="11.5"/>
  </r>
  <r>
    <x v="10"/>
    <x v="2"/>
    <s v="894330"/>
    <n v="4"/>
    <x v="5"/>
    <x v="1"/>
    <n v="14.52"/>
    <n v="1.452"/>
    <n v="15.972"/>
    <n v="0.33"/>
    <n v="4.7915999999999999"/>
    <s v="E"/>
    <n v="1"/>
    <n v="8"/>
    <n v="8"/>
    <n v="11"/>
  </r>
  <r>
    <x v="10"/>
    <x v="3"/>
    <s v="89457A"/>
    <n v="12"/>
    <x v="4"/>
    <x v="1"/>
    <n v="76.47"/>
    <n v="7.6470000000000002"/>
    <n v="84.117000000000004"/>
    <n v="0.12"/>
    <n v="9.1763999999999992"/>
    <s v="N"/>
    <n v="8"/>
    <n v="2"/>
    <n v="2"/>
    <n v="6"/>
  </r>
  <r>
    <x v="10"/>
    <x v="3"/>
    <s v="89513B"/>
    <n v="4"/>
    <x v="5"/>
    <x v="1"/>
    <n v="35.909999999999997"/>
    <n v="3.5909999999999997"/>
    <n v="39.500999999999998"/>
    <n v="0.22"/>
    <n v="7.900199999999999"/>
    <s v="G"/>
    <n v="6"/>
    <n v="11"/>
    <n v="11"/>
    <n v="12.5"/>
  </r>
  <r>
    <x v="10"/>
    <x v="3"/>
    <s v="896360"/>
    <n v="4"/>
    <x v="5"/>
    <x v="1"/>
    <n v="9.93"/>
    <n v="0.99299999999999999"/>
    <n v="10.923"/>
    <n v="0.38"/>
    <n v="3.7734000000000001"/>
    <s v="G"/>
    <n v="6"/>
    <n v="11"/>
    <n v="11"/>
    <n v="12.5"/>
  </r>
  <r>
    <x v="10"/>
    <x v="3"/>
    <s v="89693D"/>
    <n v="6"/>
    <x v="3"/>
    <x v="1"/>
    <n v="79.28"/>
    <n v="7.9280000000000008"/>
    <n v="87.207999999999998"/>
    <n v="0.19"/>
    <n v="15.0632"/>
    <s v="E"/>
    <n v="4"/>
    <n v="6"/>
    <n v="6"/>
    <n v="10"/>
  </r>
  <r>
    <x v="10"/>
    <x v="3"/>
    <s v="89732A"/>
    <n v="12"/>
    <x v="4"/>
    <x v="1"/>
    <n v="98.3"/>
    <n v="9.83"/>
    <n v="108.13"/>
    <n v="0.03"/>
    <n v="2.9489999999999998"/>
    <s v="D"/>
    <n v="6"/>
    <n v="2"/>
    <n v="2"/>
    <n v="6"/>
  </r>
  <r>
    <x v="10"/>
    <x v="3"/>
    <s v="90158D"/>
    <n v="4"/>
    <x v="5"/>
    <x v="1"/>
    <n v="38.61"/>
    <n v="3.8610000000000002"/>
    <n v="42.470999999999997"/>
    <n v="0.03"/>
    <n v="1.1582999999999999"/>
    <s v="N"/>
    <n v="2"/>
    <n v="1"/>
    <n v="1"/>
    <n v="3"/>
  </r>
  <r>
    <x v="10"/>
    <x v="3"/>
    <s v="90303B"/>
    <n v="12"/>
    <x v="4"/>
    <x v="1"/>
    <n v="64.3"/>
    <n v="6.43"/>
    <n v="70.72999999999999"/>
    <n v="0.35"/>
    <n v="22.504999999999999"/>
    <s v="M"/>
    <n v="1"/>
    <n v="5"/>
    <n v="5"/>
    <n v="9"/>
  </r>
  <r>
    <x v="10"/>
    <x v="3"/>
    <s v="9031"/>
    <n v="4"/>
    <x v="5"/>
    <x v="1"/>
    <n v="20.49"/>
    <n v="2.0489999999999999"/>
    <n v="22.538999999999998"/>
    <n v="0.3"/>
    <n v="6.1469999999999994"/>
    <s v="N"/>
    <n v="4"/>
    <n v="5"/>
    <n v="5"/>
    <n v="9"/>
  </r>
  <r>
    <x v="10"/>
    <x v="3"/>
    <s v="903431"/>
    <n v="6"/>
    <x v="3"/>
    <x v="1"/>
    <n v="98.03"/>
    <n v="9.8030000000000008"/>
    <n v="107.833"/>
    <n v="0.19"/>
    <n v="18.625700000000002"/>
    <s v="E"/>
    <n v="1"/>
    <n v="8"/>
    <n v="8"/>
    <n v="11"/>
  </r>
  <r>
    <x v="10"/>
    <x v="3"/>
    <s v="9039D"/>
    <n v="12"/>
    <x v="4"/>
    <x v="1"/>
    <n v="69.06"/>
    <n v="6.9060000000000006"/>
    <n v="75.966000000000008"/>
    <n v="0.37"/>
    <n v="25.552199999999999"/>
    <s v="G"/>
    <n v="7"/>
    <n v="3"/>
    <n v="3"/>
    <n v="7"/>
  </r>
  <r>
    <x v="10"/>
    <x v="3"/>
    <s v="90585B"/>
    <n v="12"/>
    <x v="4"/>
    <x v="1"/>
    <n v="61.45"/>
    <n v="6.1450000000000005"/>
    <n v="67.594999999999999"/>
    <n v="0.23"/>
    <n v="14.133500000000002"/>
    <s v="L"/>
    <n v="7"/>
    <n v="2"/>
    <n v="2"/>
    <n v="6"/>
  </r>
  <r>
    <x v="10"/>
    <x v="3"/>
    <s v="90598E"/>
    <n v="4"/>
    <x v="5"/>
    <x v="1"/>
    <n v="68.180000000000007"/>
    <n v="6.8180000000000014"/>
    <n v="74.998000000000005"/>
    <n v="0.26"/>
    <n v="17.726800000000001"/>
    <s v="E"/>
    <n v="1"/>
    <n v="8"/>
    <n v="8"/>
    <n v="11"/>
  </r>
  <r>
    <x v="10"/>
    <x v="3"/>
    <s v="90668E"/>
    <n v="6"/>
    <x v="3"/>
    <x v="1"/>
    <n v="25.45"/>
    <n v="2.5449999999999999"/>
    <n v="27.994999999999997"/>
    <n v="0.01"/>
    <n v="0.2545"/>
    <s v="P"/>
    <n v="2"/>
    <n v="3"/>
    <n v="3"/>
    <n v="7"/>
  </r>
  <r>
    <x v="10"/>
    <x v="3"/>
    <s v="90975D"/>
    <n v="12"/>
    <x v="4"/>
    <x v="1"/>
    <n v="35.94"/>
    <n v="3.5939999999999999"/>
    <n v="39.533999999999999"/>
    <n v="7.0000000000000007E-2"/>
    <n v="2.5158"/>
    <s v="C"/>
    <n v="2"/>
    <n v="12"/>
    <n v="12"/>
    <n v="13"/>
  </r>
  <r>
    <x v="10"/>
    <x v="3"/>
    <s v="91232A"/>
    <n v="12"/>
    <x v="4"/>
    <x v="1"/>
    <n v="70.569999999999993"/>
    <n v="7.0569999999999995"/>
    <n v="77.626999999999995"/>
    <n v="0.05"/>
    <n v="3.5284999999999997"/>
    <s v="G"/>
    <n v="3"/>
    <n v="15"/>
    <n v="15"/>
    <n v="14.5"/>
  </r>
  <r>
    <x v="10"/>
    <x v="3"/>
    <s v="91330A"/>
    <n v="4"/>
    <x v="5"/>
    <x v="1"/>
    <n v="96.81"/>
    <n v="9.6810000000000009"/>
    <n v="106.491"/>
    <n v="0.05"/>
    <n v="4.8405000000000005"/>
    <s v="H"/>
    <n v="2"/>
    <n v="11"/>
    <n v="11"/>
    <n v="12.5"/>
  </r>
  <r>
    <x v="10"/>
    <x v="3"/>
    <s v="91482E"/>
    <n v="12"/>
    <x v="4"/>
    <x v="1"/>
    <n v="41.33"/>
    <n v="4.133"/>
    <n v="45.463000000000001"/>
    <n v="0.1"/>
    <n v="4.133"/>
    <s v="B"/>
    <n v="5"/>
    <n v="14"/>
    <n v="14"/>
    <n v="14"/>
  </r>
  <r>
    <x v="10"/>
    <x v="3"/>
    <s v="91498D"/>
    <n v="6"/>
    <x v="3"/>
    <x v="1"/>
    <n v="9.27"/>
    <n v="0.92700000000000005"/>
    <n v="10.196999999999999"/>
    <n v="0.04"/>
    <n v="0.37079999999999996"/>
    <s v="I"/>
    <n v="5"/>
    <n v="2"/>
    <n v="2"/>
    <n v="6"/>
  </r>
  <r>
    <x v="10"/>
    <x v="3"/>
    <s v="918901"/>
    <n v="4"/>
    <x v="5"/>
    <x v="1"/>
    <n v="16.72"/>
    <n v="1.6719999999999999"/>
    <n v="18.391999999999999"/>
    <n v="0.22"/>
    <n v="3.6783999999999999"/>
    <s v="N"/>
    <n v="2"/>
    <n v="1"/>
    <n v="1"/>
    <n v="3"/>
  </r>
  <r>
    <x v="10"/>
    <x v="3"/>
    <s v="92013B"/>
    <n v="4"/>
    <x v="5"/>
    <x v="1"/>
    <n v="92.37"/>
    <n v="9.2370000000000001"/>
    <n v="101.607"/>
    <n v="0.34"/>
    <n v="31.405800000000003"/>
    <s v="M"/>
    <n v="9"/>
    <n v="4"/>
    <n v="4"/>
    <n v="8"/>
  </r>
  <r>
    <x v="10"/>
    <x v="3"/>
    <s v="92109E"/>
    <n v="6"/>
    <x v="3"/>
    <x v="1"/>
    <n v="2.2599999999999998"/>
    <n v="0.22599999999999998"/>
    <n v="2.4859999999999998"/>
    <n v="0.23"/>
    <n v="0.51979999999999993"/>
    <s v="P"/>
    <n v="6"/>
    <n v="1"/>
    <n v="1"/>
    <n v="3"/>
  </r>
  <r>
    <x v="10"/>
    <x v="3"/>
    <s v="921730"/>
    <n v="4"/>
    <x v="5"/>
    <x v="1"/>
    <n v="67.91"/>
    <n v="6.7910000000000004"/>
    <n v="74.700999999999993"/>
    <n v="0.25"/>
    <n v="16.977499999999999"/>
    <s v="H"/>
    <n v="7"/>
    <n v="15"/>
    <n v="15"/>
    <n v="14.5"/>
  </r>
  <r>
    <x v="10"/>
    <x v="3"/>
    <s v="921951"/>
    <n v="4"/>
    <x v="5"/>
    <x v="1"/>
    <n v="33.159999999999997"/>
    <n v="3.3159999999999998"/>
    <n v="36.475999999999999"/>
    <n v="0.12"/>
    <n v="3.9791999999999996"/>
    <s v="O"/>
    <n v="7"/>
    <n v="3"/>
    <n v="3"/>
    <n v="7"/>
  </r>
  <r>
    <x v="10"/>
    <x v="3"/>
    <s v="923471"/>
    <n v="6"/>
    <x v="3"/>
    <x v="1"/>
    <n v="29.78"/>
    <n v="2.9780000000000002"/>
    <n v="32.758000000000003"/>
    <n v="0.14000000000000001"/>
    <n v="4.1692000000000009"/>
    <s v="E"/>
    <n v="4"/>
    <n v="6"/>
    <n v="6"/>
    <n v="10"/>
  </r>
  <r>
    <x v="10"/>
    <x v="4"/>
    <s v="92399D"/>
    <n v="6"/>
    <x v="3"/>
    <x v="1"/>
    <n v="67.59"/>
    <n v="6.7590000000000003"/>
    <n v="74.349000000000004"/>
    <n v="7.0000000000000007E-2"/>
    <n v="4.7313000000000009"/>
    <s v="Q"/>
    <n v="2"/>
    <n v="1"/>
    <n v="1"/>
    <n v="3"/>
  </r>
  <r>
    <x v="10"/>
    <x v="4"/>
    <s v="92455E"/>
    <n v="4"/>
    <x v="5"/>
    <x v="1"/>
    <n v="7.87"/>
    <n v="0.78700000000000003"/>
    <n v="8.657"/>
    <n v="0.35"/>
    <n v="2.7544999999999997"/>
    <s v="Q"/>
    <n v="6"/>
    <n v="2"/>
    <n v="2"/>
    <n v="6"/>
  </r>
  <r>
    <x v="10"/>
    <x v="4"/>
    <s v="926080"/>
    <n v="4"/>
    <x v="5"/>
    <x v="1"/>
    <n v="64.23"/>
    <n v="6.4230000000000009"/>
    <n v="70.653000000000006"/>
    <n v="0.04"/>
    <n v="2.5692000000000004"/>
    <s v="A"/>
    <n v="3"/>
    <n v="12"/>
    <n v="12"/>
    <n v="13"/>
  </r>
  <r>
    <x v="10"/>
    <x v="4"/>
    <s v="926531"/>
    <n v="4"/>
    <x v="5"/>
    <x v="1"/>
    <n v="50.38"/>
    <n v="5.0380000000000003"/>
    <n v="55.418000000000006"/>
    <n v="0.17"/>
    <n v="8.5646000000000004"/>
    <s v="G"/>
    <n v="4"/>
    <n v="17"/>
    <n v="17"/>
    <n v="15.5"/>
  </r>
  <r>
    <x v="10"/>
    <x v="4"/>
    <s v="927281"/>
    <n v="12"/>
    <x v="4"/>
    <x v="1"/>
    <n v="60.55"/>
    <n v="6.0549999999999997"/>
    <n v="66.60499999999999"/>
    <n v="0.03"/>
    <n v="1.8164999999999998"/>
    <s v="G"/>
    <n v="1"/>
    <n v="3"/>
    <n v="3"/>
    <n v="7"/>
  </r>
  <r>
    <x v="10"/>
    <x v="4"/>
    <s v="92841A"/>
    <n v="6"/>
    <x v="3"/>
    <x v="1"/>
    <n v="52.63"/>
    <n v="5.2630000000000008"/>
    <n v="57.893000000000001"/>
    <n v="0.04"/>
    <n v="2.1052"/>
    <s v="A"/>
    <n v="4"/>
    <n v="22"/>
    <n v="22"/>
    <n v="18"/>
  </r>
  <r>
    <x v="10"/>
    <x v="4"/>
    <s v="92874B"/>
    <n v="6"/>
    <x v="3"/>
    <x v="1"/>
    <n v="93.11"/>
    <n v="9.3109999999999999"/>
    <n v="102.42099999999999"/>
    <n v="0.03"/>
    <n v="2.7932999999999999"/>
    <s v="B"/>
    <n v="4"/>
    <n v="5"/>
    <n v="5"/>
    <n v="9"/>
  </r>
  <r>
    <x v="10"/>
    <x v="4"/>
    <s v="929280"/>
    <n v="6"/>
    <x v="3"/>
    <x v="1"/>
    <n v="32.6"/>
    <n v="3.2600000000000002"/>
    <n v="35.86"/>
    <n v="0.17"/>
    <n v="5.5420000000000007"/>
    <s v="G"/>
    <n v="4"/>
    <n v="17"/>
    <n v="17"/>
    <n v="15.5"/>
  </r>
  <r>
    <x v="10"/>
    <x v="4"/>
    <s v="92975E"/>
    <n v="6"/>
    <x v="3"/>
    <x v="1"/>
    <n v="74.27"/>
    <n v="7.4269999999999996"/>
    <n v="81.697000000000003"/>
    <n v="0.03"/>
    <n v="2.2281"/>
    <s v="I"/>
    <n v="7"/>
    <n v="1"/>
    <n v="1"/>
    <n v="3"/>
  </r>
  <r>
    <x v="10"/>
    <x v="4"/>
    <s v="93103A"/>
    <n v="6"/>
    <x v="3"/>
    <x v="1"/>
    <n v="28.24"/>
    <n v="2.8239999999999998"/>
    <n v="31.064"/>
    <n v="0.23"/>
    <n v="6.4951999999999996"/>
    <s v="M"/>
    <n v="6"/>
    <n v="3"/>
    <n v="3"/>
    <n v="7"/>
  </r>
  <r>
    <x v="10"/>
    <x v="4"/>
    <s v="93176A"/>
    <n v="4"/>
    <x v="5"/>
    <x v="1"/>
    <n v="40.619999999999997"/>
    <n v="4.0620000000000003"/>
    <n v="44.681999999999995"/>
    <n v="0.16"/>
    <n v="6.4992000000000001"/>
    <s v="A"/>
    <n v="2"/>
    <n v="2"/>
    <n v="2"/>
    <n v="6"/>
  </r>
  <r>
    <x v="10"/>
    <x v="4"/>
    <s v="93220B"/>
    <n v="4"/>
    <x v="5"/>
    <x v="1"/>
    <n v="79.48"/>
    <n v="7.9480000000000004"/>
    <n v="87.427999999999997"/>
    <n v="0.31"/>
    <n v="24.6388"/>
    <s v="D"/>
    <n v="9"/>
    <n v="6"/>
    <n v="6"/>
    <n v="10"/>
  </r>
  <r>
    <x v="10"/>
    <x v="4"/>
    <s v="93227D"/>
    <n v="4"/>
    <x v="5"/>
    <x v="1"/>
    <n v="11.66"/>
    <n v="1.1660000000000001"/>
    <n v="12.826000000000001"/>
    <n v="0.33"/>
    <n v="3.8478000000000003"/>
    <s v="O"/>
    <n v="5"/>
    <n v="3"/>
    <n v="3"/>
    <n v="7"/>
  </r>
  <r>
    <x v="10"/>
    <x v="4"/>
    <s v="93263E"/>
    <n v="4"/>
    <x v="5"/>
    <x v="1"/>
    <n v="50.84"/>
    <n v="5.0840000000000005"/>
    <n v="55.924000000000007"/>
    <n v="0.4"/>
    <n v="20.336000000000002"/>
    <s v="F"/>
    <n v="8"/>
    <n v="8"/>
    <n v="8"/>
    <n v="11"/>
  </r>
  <r>
    <x v="10"/>
    <x v="4"/>
    <s v="9357B"/>
    <n v="6"/>
    <x v="3"/>
    <x v="1"/>
    <n v="68.16"/>
    <n v="6.8159999999999998"/>
    <n v="74.975999999999999"/>
    <n v="0.4"/>
    <n v="27.263999999999999"/>
    <s v="A"/>
    <n v="8"/>
    <n v="2"/>
    <n v="2"/>
    <n v="6"/>
  </r>
  <r>
    <x v="10"/>
    <x v="4"/>
    <s v="93719D"/>
    <n v="4"/>
    <x v="5"/>
    <x v="1"/>
    <n v="48.43"/>
    <n v="4.843"/>
    <n v="53.272999999999996"/>
    <n v="0.32"/>
    <n v="15.4976"/>
    <s v="G"/>
    <n v="3"/>
    <n v="15"/>
    <n v="15"/>
    <n v="14.5"/>
  </r>
  <r>
    <x v="10"/>
    <x v="5"/>
    <s v="94303A"/>
    <n v="6"/>
    <x v="3"/>
    <x v="1"/>
    <n v="15.15"/>
    <n v="1.5150000000000001"/>
    <n v="16.664999999999999"/>
    <n v="0.02"/>
    <n v="0.30299999999999999"/>
    <s v="B"/>
    <n v="2"/>
    <n v="8"/>
    <n v="8"/>
    <n v="11"/>
  </r>
  <r>
    <x v="10"/>
    <x v="5"/>
    <s v="944360"/>
    <n v="6"/>
    <x v="3"/>
    <x v="1"/>
    <n v="28.79"/>
    <n v="2.879"/>
    <n v="31.669"/>
    <n v="0.03"/>
    <n v="0.86369999999999991"/>
    <s v="H"/>
    <n v="10"/>
    <n v="3"/>
    <n v="3"/>
    <n v="7"/>
  </r>
  <r>
    <x v="10"/>
    <x v="5"/>
    <s v="94445D"/>
    <n v="12"/>
    <x v="4"/>
    <x v="1"/>
    <n v="46.77"/>
    <n v="4.6770000000000005"/>
    <n v="51.447000000000003"/>
    <n v="0.23"/>
    <n v="10.757100000000001"/>
    <s v="F"/>
    <n v="8"/>
    <n v="8"/>
    <n v="8"/>
    <n v="11"/>
  </r>
  <r>
    <x v="10"/>
    <x v="5"/>
    <s v="945351"/>
    <n v="12"/>
    <x v="4"/>
    <x v="1"/>
    <n v="79.42"/>
    <n v="7.9420000000000002"/>
    <n v="87.361999999999995"/>
    <n v="0.17"/>
    <n v="13.501400000000002"/>
    <s v="A"/>
    <n v="1"/>
    <n v="2"/>
    <n v="2"/>
    <n v="6"/>
  </r>
  <r>
    <x v="10"/>
    <x v="5"/>
    <s v="94536E"/>
    <n v="12"/>
    <x v="4"/>
    <x v="1"/>
    <n v="38.83"/>
    <n v="3.883"/>
    <n v="42.713000000000001"/>
    <n v="0.23"/>
    <n v="8.9308999999999994"/>
    <s v="F"/>
    <n v="3"/>
    <n v="9"/>
    <n v="9"/>
    <n v="11.5"/>
  </r>
  <r>
    <x v="10"/>
    <x v="5"/>
    <s v="94727B"/>
    <n v="4"/>
    <x v="5"/>
    <x v="1"/>
    <n v="18.79"/>
    <n v="1.879"/>
    <n v="20.669"/>
    <n v="0.34"/>
    <n v="6.3886000000000003"/>
    <s v="Q"/>
    <n v="1"/>
    <n v="3"/>
    <n v="3"/>
    <n v="7"/>
  </r>
  <r>
    <x v="10"/>
    <x v="5"/>
    <s v="94880E"/>
    <n v="6"/>
    <x v="3"/>
    <x v="1"/>
    <n v="50.57"/>
    <n v="5.0570000000000004"/>
    <n v="55.627000000000002"/>
    <n v="0.14000000000000001"/>
    <n v="7.0798000000000005"/>
    <s v="A"/>
    <n v="5"/>
    <n v="16"/>
    <n v="16"/>
    <n v="15"/>
  </r>
  <r>
    <x v="10"/>
    <x v="5"/>
    <s v="948971"/>
    <n v="12"/>
    <x v="4"/>
    <x v="1"/>
    <n v="87"/>
    <n v="8.7000000000000011"/>
    <n v="95.7"/>
    <n v="0.17"/>
    <n v="14.790000000000001"/>
    <s v="O"/>
    <n v="5"/>
    <n v="3"/>
    <n v="3"/>
    <n v="7"/>
  </r>
  <r>
    <x v="10"/>
    <x v="5"/>
    <s v="950650"/>
    <n v="12"/>
    <x v="4"/>
    <x v="1"/>
    <n v="63.73"/>
    <n v="6.3730000000000002"/>
    <n v="70.102999999999994"/>
    <n v="0.02"/>
    <n v="1.2746"/>
    <s v="O"/>
    <n v="8"/>
    <n v="2"/>
    <n v="2"/>
    <n v="6"/>
  </r>
  <r>
    <x v="10"/>
    <x v="5"/>
    <s v="951521"/>
    <n v="4"/>
    <x v="5"/>
    <x v="1"/>
    <n v="5.63"/>
    <n v="0.56300000000000006"/>
    <n v="6.1929999999999996"/>
    <n v="0.04"/>
    <n v="0.22520000000000001"/>
    <s v="M"/>
    <n v="6"/>
    <n v="3"/>
    <n v="3"/>
    <n v="7"/>
  </r>
  <r>
    <x v="10"/>
    <x v="5"/>
    <s v="95158D"/>
    <n v="6"/>
    <x v="3"/>
    <x v="1"/>
    <n v="29.74"/>
    <n v="2.9740000000000002"/>
    <n v="32.713999999999999"/>
    <n v="0.4"/>
    <n v="11.896000000000001"/>
    <s v="L"/>
    <n v="7"/>
    <n v="2"/>
    <n v="2"/>
    <n v="6"/>
  </r>
  <r>
    <x v="10"/>
    <x v="5"/>
    <s v="953060"/>
    <n v="4"/>
    <x v="5"/>
    <x v="1"/>
    <n v="85.98"/>
    <n v="8.5980000000000008"/>
    <n v="94.578000000000003"/>
    <n v="0.15"/>
    <n v="12.897"/>
    <s v="C"/>
    <n v="9"/>
    <n v="8"/>
    <n v="8"/>
    <n v="11"/>
  </r>
  <r>
    <x v="10"/>
    <x v="5"/>
    <s v="955200"/>
    <n v="12"/>
    <x v="4"/>
    <x v="1"/>
    <n v="55.1"/>
    <n v="5.5100000000000007"/>
    <n v="60.61"/>
    <n v="0.14000000000000001"/>
    <n v="7.7140000000000013"/>
    <s v="H"/>
    <n v="5"/>
    <n v="6"/>
    <n v="6"/>
    <n v="10"/>
  </r>
  <r>
    <x v="10"/>
    <x v="5"/>
    <s v="95530A"/>
    <n v="12"/>
    <x v="4"/>
    <x v="1"/>
    <n v="31.63"/>
    <n v="3.1630000000000003"/>
    <n v="34.792999999999999"/>
    <n v="0.21"/>
    <n v="6.6422999999999996"/>
    <s v="E"/>
    <n v="3"/>
    <n v="9"/>
    <n v="9"/>
    <n v="11.5"/>
  </r>
  <r>
    <x v="10"/>
    <x v="5"/>
    <s v="955861"/>
    <n v="4"/>
    <x v="5"/>
    <x v="1"/>
    <n v="44.69"/>
    <n v="4.4690000000000003"/>
    <n v="49.158999999999999"/>
    <n v="0.13"/>
    <n v="5.8097000000000003"/>
    <s v="G"/>
    <n v="1"/>
    <n v="3"/>
    <n v="3"/>
    <n v="7"/>
  </r>
  <r>
    <x v="10"/>
    <x v="5"/>
    <s v="95595E"/>
    <n v="4"/>
    <x v="5"/>
    <x v="1"/>
    <n v="58.41"/>
    <n v="5.8410000000000002"/>
    <n v="64.250999999999991"/>
    <n v="0.32"/>
    <n v="18.691199999999998"/>
    <s v="F"/>
    <n v="10"/>
    <n v="17"/>
    <n v="17"/>
    <n v="15.5"/>
  </r>
  <r>
    <x v="10"/>
    <x v="5"/>
    <s v="95658A"/>
    <n v="6"/>
    <x v="3"/>
    <x v="1"/>
    <n v="51.68"/>
    <n v="5.1680000000000001"/>
    <n v="56.847999999999999"/>
    <n v="0.25"/>
    <n v="12.92"/>
    <s v="L"/>
    <n v="8"/>
    <n v="5"/>
    <n v="5"/>
    <n v="9"/>
  </r>
  <r>
    <x v="10"/>
    <x v="5"/>
    <s v="95715E"/>
    <n v="4"/>
    <x v="5"/>
    <x v="1"/>
    <n v="26.08"/>
    <n v="2.6080000000000001"/>
    <n v="28.687999999999999"/>
    <n v="7.0000000000000007E-2"/>
    <n v="1.8256000000000001"/>
    <s v="C"/>
    <n v="6"/>
    <n v="6"/>
    <n v="6"/>
    <n v="10"/>
  </r>
  <r>
    <x v="10"/>
    <x v="6"/>
    <s v="95752D"/>
    <n v="6"/>
    <x v="3"/>
    <x v="1"/>
    <n v="37.380000000000003"/>
    <n v="3.7380000000000004"/>
    <n v="41.118000000000002"/>
    <n v="0.12"/>
    <n v="4.4855999999999998"/>
    <s v="I"/>
    <n v="2"/>
    <n v="4"/>
    <n v="4"/>
    <n v="8"/>
  </r>
  <r>
    <x v="10"/>
    <x v="6"/>
    <s v="95769E"/>
    <n v="4"/>
    <x v="5"/>
    <x v="1"/>
    <n v="69.790000000000006"/>
    <n v="6.979000000000001"/>
    <n v="76.769000000000005"/>
    <n v="0.19"/>
    <n v="13.260100000000001"/>
    <s v="M"/>
    <n v="10"/>
    <n v="4"/>
    <n v="4"/>
    <n v="8"/>
  </r>
  <r>
    <x v="10"/>
    <x v="6"/>
    <s v="95782E"/>
    <n v="12"/>
    <x v="4"/>
    <x v="1"/>
    <n v="51.27"/>
    <n v="5.1270000000000007"/>
    <n v="56.397000000000006"/>
    <n v="0.13"/>
    <n v="6.6651000000000007"/>
    <s v="N"/>
    <n v="3"/>
    <n v="5"/>
    <n v="5"/>
    <n v="9"/>
  </r>
  <r>
    <x v="10"/>
    <x v="6"/>
    <s v="958360"/>
    <n v="4"/>
    <x v="5"/>
    <x v="1"/>
    <n v="51.55"/>
    <n v="5.1550000000000002"/>
    <n v="56.704999999999998"/>
    <n v="0.14000000000000001"/>
    <n v="7.2170000000000005"/>
    <s v="A"/>
    <n v="8"/>
    <n v="2"/>
    <n v="2"/>
    <n v="6"/>
  </r>
  <r>
    <x v="10"/>
    <x v="6"/>
    <s v="95876A"/>
    <n v="12"/>
    <x v="4"/>
    <x v="1"/>
    <n v="63.51"/>
    <n v="6.351"/>
    <n v="69.861000000000004"/>
    <n v="0.1"/>
    <n v="6.351"/>
    <s v="B"/>
    <n v="6"/>
    <n v="9"/>
    <n v="9"/>
    <n v="11.5"/>
  </r>
  <r>
    <x v="10"/>
    <x v="6"/>
    <s v="9599D"/>
    <n v="4"/>
    <x v="5"/>
    <x v="1"/>
    <n v="89.94"/>
    <n v="8.9939999999999998"/>
    <n v="98.933999999999997"/>
    <n v="0.18"/>
    <n v="16.1892"/>
    <s v="C"/>
    <n v="2"/>
    <n v="12"/>
    <n v="12"/>
    <n v="13"/>
  </r>
  <r>
    <x v="10"/>
    <x v="6"/>
    <s v="96019E"/>
    <n v="4"/>
    <x v="5"/>
    <x v="1"/>
    <n v="63.49"/>
    <n v="6.3490000000000002"/>
    <n v="69.838999999999999"/>
    <n v="0.06"/>
    <n v="3.8094000000000001"/>
    <s v="H"/>
    <n v="2"/>
    <n v="11"/>
    <n v="11"/>
    <n v="12.5"/>
  </r>
  <r>
    <x v="10"/>
    <x v="6"/>
    <s v="960560"/>
    <n v="12"/>
    <x v="4"/>
    <x v="1"/>
    <n v="72.48"/>
    <n v="7.2480000000000011"/>
    <n v="79.728000000000009"/>
    <n v="0.2"/>
    <n v="14.496000000000002"/>
    <s v="D"/>
    <n v="5"/>
    <n v="14"/>
    <n v="14"/>
    <n v="14"/>
  </r>
  <r>
    <x v="10"/>
    <x v="6"/>
    <s v="960681"/>
    <n v="12"/>
    <x v="4"/>
    <x v="1"/>
    <n v="13.93"/>
    <n v="1.393"/>
    <n v="15.323"/>
    <n v="0.03"/>
    <n v="0.41789999999999999"/>
    <s v="A"/>
    <n v="2"/>
    <n v="2"/>
    <n v="2"/>
    <n v="6"/>
  </r>
  <r>
    <x v="10"/>
    <x v="6"/>
    <s v="962300"/>
    <n v="12"/>
    <x v="4"/>
    <x v="1"/>
    <n v="88.18"/>
    <n v="8.8180000000000014"/>
    <n v="96.998000000000005"/>
    <n v="0.38"/>
    <n v="33.508400000000002"/>
    <s v="G"/>
    <n v="8"/>
    <n v="2"/>
    <n v="2"/>
    <n v="6"/>
  </r>
  <r>
    <x v="10"/>
    <x v="6"/>
    <s v="96267B"/>
    <n v="12"/>
    <x v="4"/>
    <x v="1"/>
    <n v="34.64"/>
    <n v="3.4640000000000004"/>
    <n v="38.103999999999999"/>
    <n v="0.34"/>
    <n v="11.777600000000001"/>
    <s v="D"/>
    <n v="2"/>
    <n v="18"/>
    <n v="18"/>
    <n v="16"/>
  </r>
  <r>
    <x v="10"/>
    <x v="6"/>
    <s v="96336D"/>
    <n v="6"/>
    <x v="3"/>
    <x v="1"/>
    <n v="56.19"/>
    <n v="5.6189999999999998"/>
    <n v="61.808999999999997"/>
    <n v="0.26"/>
    <n v="14.609399999999999"/>
    <s v="Q"/>
    <n v="2"/>
    <n v="1"/>
    <n v="1"/>
    <n v="3"/>
  </r>
  <r>
    <x v="10"/>
    <x v="6"/>
    <s v="96351E"/>
    <n v="6"/>
    <x v="3"/>
    <x v="1"/>
    <n v="98.15"/>
    <n v="9.8150000000000013"/>
    <n v="107.965"/>
    <n v="0.05"/>
    <n v="4.9075000000000006"/>
    <s v="I"/>
    <n v="2"/>
    <n v="4"/>
    <n v="4"/>
    <n v="8"/>
  </r>
  <r>
    <x v="10"/>
    <x v="6"/>
    <s v="96537B"/>
    <n v="6"/>
    <x v="3"/>
    <x v="1"/>
    <n v="16.579999999999998"/>
    <n v="1.6579999999999999"/>
    <n v="18.238"/>
    <n v="0.06"/>
    <n v="0.99479999999999991"/>
    <s v="N"/>
    <n v="3"/>
    <n v="5"/>
    <n v="5"/>
    <n v="9"/>
  </r>
  <r>
    <x v="10"/>
    <x v="6"/>
    <s v="965440"/>
    <n v="12"/>
    <x v="4"/>
    <x v="1"/>
    <n v="55.43"/>
    <n v="5.5430000000000001"/>
    <n v="60.972999999999999"/>
    <n v="0.25"/>
    <n v="13.8575"/>
    <s v="L"/>
    <n v="3"/>
    <n v="5"/>
    <n v="5"/>
    <n v="9"/>
  </r>
  <r>
    <x v="10"/>
    <x v="6"/>
    <s v="966710"/>
    <n v="4"/>
    <x v="5"/>
    <x v="1"/>
    <n v="78.33"/>
    <n v="7.8330000000000002"/>
    <n v="86.162999999999997"/>
    <n v="0.28999999999999998"/>
    <n v="22.715699999999998"/>
    <s v="A"/>
    <n v="1"/>
    <n v="2"/>
    <n v="2"/>
    <n v="6"/>
  </r>
  <r>
    <x v="10"/>
    <x v="7"/>
    <s v="96707B"/>
    <n v="12"/>
    <x v="4"/>
    <x v="1"/>
    <n v="91.16"/>
    <n v="9.1159999999999997"/>
    <n v="100.276"/>
    <n v="0.28000000000000003"/>
    <n v="25.524800000000003"/>
    <s v="N"/>
    <n v="10"/>
    <n v="5"/>
    <n v="5"/>
    <n v="9"/>
  </r>
  <r>
    <x v="10"/>
    <x v="7"/>
    <s v="96753A"/>
    <n v="6"/>
    <x v="3"/>
    <x v="1"/>
    <n v="70.510000000000005"/>
    <n v="7.051000000000001"/>
    <n v="77.561000000000007"/>
    <n v="0.12"/>
    <n v="8.4611999999999998"/>
    <s v="F"/>
    <n v="4"/>
    <n v="8"/>
    <n v="8"/>
    <n v="11"/>
  </r>
  <r>
    <x v="10"/>
    <x v="7"/>
    <s v="968780"/>
    <n v="4"/>
    <x v="5"/>
    <x v="1"/>
    <n v="25.63"/>
    <n v="2.5630000000000002"/>
    <n v="28.192999999999998"/>
    <n v="0.06"/>
    <n v="1.5377999999999998"/>
    <s v="N"/>
    <n v="10"/>
    <n v="5"/>
    <n v="5"/>
    <n v="9"/>
  </r>
  <r>
    <x v="10"/>
    <x v="7"/>
    <s v="96890D"/>
    <n v="12"/>
    <x v="4"/>
    <x v="1"/>
    <n v="56.9"/>
    <n v="5.69"/>
    <n v="62.589999999999996"/>
    <n v="0.2"/>
    <n v="11.38"/>
    <s v="L"/>
    <n v="10"/>
    <n v="6"/>
    <n v="6"/>
    <n v="10"/>
  </r>
  <r>
    <x v="10"/>
    <x v="7"/>
    <s v="96931E"/>
    <n v="6"/>
    <x v="3"/>
    <x v="1"/>
    <n v="45.92"/>
    <n v="4.5920000000000005"/>
    <n v="50.512"/>
    <n v="0.16"/>
    <n v="7.3472000000000008"/>
    <s v="B"/>
    <n v="3"/>
    <n v="17"/>
    <n v="17"/>
    <n v="15.5"/>
  </r>
  <r>
    <x v="10"/>
    <x v="7"/>
    <s v="969320"/>
    <n v="4"/>
    <x v="5"/>
    <x v="1"/>
    <n v="53.97"/>
    <n v="5.3970000000000002"/>
    <n v="59.366999999999997"/>
    <n v="0.17"/>
    <n v="9.1749000000000009"/>
    <s v="B"/>
    <n v="7"/>
    <n v="14"/>
    <n v="14"/>
    <n v="14"/>
  </r>
  <r>
    <x v="10"/>
    <x v="7"/>
    <s v="971021"/>
    <n v="4"/>
    <x v="5"/>
    <x v="1"/>
    <n v="84.74"/>
    <n v="8.4740000000000002"/>
    <n v="93.213999999999999"/>
    <n v="0.23"/>
    <n v="19.490199999999998"/>
    <s v="H"/>
    <n v="2"/>
    <n v="11"/>
    <n v="11"/>
    <n v="12.5"/>
  </r>
  <r>
    <x v="10"/>
    <x v="7"/>
    <s v="97124A"/>
    <n v="12"/>
    <x v="4"/>
    <x v="1"/>
    <n v="96.94"/>
    <n v="9.6940000000000008"/>
    <n v="106.634"/>
    <n v="0.21"/>
    <n v="20.357399999999998"/>
    <s v="G"/>
    <n v="9"/>
    <n v="9"/>
    <n v="9"/>
    <n v="11.5"/>
  </r>
  <r>
    <x v="10"/>
    <x v="7"/>
    <s v="97152E"/>
    <n v="12"/>
    <x v="4"/>
    <x v="1"/>
    <n v="12.55"/>
    <n v="1.2550000000000001"/>
    <n v="13.805000000000001"/>
    <n v="0.26"/>
    <n v="3.2630000000000003"/>
    <s v="Q"/>
    <n v="5"/>
    <n v="1"/>
    <n v="1"/>
    <n v="3"/>
  </r>
  <r>
    <x v="10"/>
    <x v="7"/>
    <s v="97257D"/>
    <n v="6"/>
    <x v="3"/>
    <x v="1"/>
    <n v="67.17"/>
    <n v="6.7170000000000005"/>
    <n v="73.887"/>
    <n v="0.1"/>
    <n v="6.7170000000000005"/>
    <s v="N"/>
    <n v="1"/>
    <n v="2"/>
    <n v="2"/>
    <n v="6"/>
  </r>
  <r>
    <x v="10"/>
    <x v="7"/>
    <s v="97388B"/>
    <n v="12"/>
    <x v="4"/>
    <x v="1"/>
    <n v="41.59"/>
    <n v="4.1590000000000007"/>
    <n v="45.749000000000002"/>
    <n v="0.04"/>
    <n v="1.6636000000000002"/>
    <s v="G"/>
    <n v="6"/>
    <n v="11"/>
    <n v="11"/>
    <n v="12.5"/>
  </r>
  <r>
    <x v="10"/>
    <x v="7"/>
    <s v="97453B"/>
    <n v="4"/>
    <x v="5"/>
    <x v="1"/>
    <n v="40.29"/>
    <n v="4.0289999999999999"/>
    <n v="44.319000000000003"/>
    <n v="0.23"/>
    <n v="9.2667000000000002"/>
    <s v="Q"/>
    <n v="6"/>
    <n v="2"/>
    <n v="2"/>
    <n v="6"/>
  </r>
  <r>
    <x v="10"/>
    <x v="7"/>
    <s v="97570A"/>
    <n v="4"/>
    <x v="5"/>
    <x v="1"/>
    <n v="93.87"/>
    <n v="9.3870000000000005"/>
    <n v="103.25700000000001"/>
    <n v="0.23"/>
    <n v="21.590100000000003"/>
    <s v="G"/>
    <n v="3"/>
    <n v="15"/>
    <n v="15"/>
    <n v="14.5"/>
  </r>
  <r>
    <x v="10"/>
    <x v="7"/>
    <s v="97674E"/>
    <n v="12"/>
    <x v="4"/>
    <x v="1"/>
    <n v="49.83"/>
    <n v="4.9830000000000005"/>
    <n v="54.813000000000002"/>
    <n v="0.15"/>
    <n v="7.474499999999999"/>
    <s v="D"/>
    <n v="9"/>
    <n v="6"/>
    <n v="6"/>
    <n v="10"/>
  </r>
  <r>
    <x v="10"/>
    <x v="7"/>
    <s v="97828E"/>
    <n v="12"/>
    <x v="4"/>
    <x v="1"/>
    <n v="71.430000000000007"/>
    <n v="7.1430000000000007"/>
    <n v="78.573000000000008"/>
    <n v="0.08"/>
    <n v="5.7144000000000004"/>
    <s v="A"/>
    <n v="7"/>
    <n v="16"/>
    <n v="16"/>
    <n v="15"/>
  </r>
  <r>
    <x v="10"/>
    <x v="7"/>
    <s v="981811"/>
    <n v="6"/>
    <x v="3"/>
    <x v="1"/>
    <n v="14.56"/>
    <n v="1.4560000000000002"/>
    <n v="16.016000000000002"/>
    <n v="0.08"/>
    <n v="1.1648000000000001"/>
    <s v="C"/>
    <n v="3"/>
    <n v="6"/>
    <n v="6"/>
    <n v="10"/>
  </r>
  <r>
    <x v="10"/>
    <x v="7"/>
    <s v="98184B"/>
    <n v="4"/>
    <x v="5"/>
    <x v="1"/>
    <n v="77.849999999999994"/>
    <n v="7.7850000000000001"/>
    <n v="85.634999999999991"/>
    <n v="0.17"/>
    <n v="13.234500000000001"/>
    <s v="D"/>
    <n v="1"/>
    <n v="6"/>
    <n v="6"/>
    <n v="10"/>
  </r>
  <r>
    <x v="10"/>
    <x v="7"/>
    <s v="98254A"/>
    <n v="6"/>
    <x v="3"/>
    <x v="1"/>
    <n v="95.79"/>
    <n v="9.5790000000000006"/>
    <n v="105.369"/>
    <n v="0.22"/>
    <n v="21.073800000000002"/>
    <s v="G"/>
    <n v="4"/>
    <n v="17"/>
    <n v="17"/>
    <n v="15.5"/>
  </r>
  <r>
    <x v="10"/>
    <x v="7"/>
    <s v="98315A"/>
    <n v="12"/>
    <x v="4"/>
    <x v="1"/>
    <n v="70.59"/>
    <n v="7.0590000000000011"/>
    <n v="77.649000000000001"/>
    <n v="0.16"/>
    <n v="11.294400000000001"/>
    <s v="M"/>
    <n v="3"/>
    <n v="4"/>
    <n v="4"/>
    <n v="8"/>
  </r>
  <r>
    <x v="10"/>
    <x v="7"/>
    <s v="98316B"/>
    <n v="6"/>
    <x v="3"/>
    <x v="1"/>
    <n v="47.35"/>
    <n v="4.7350000000000003"/>
    <n v="52.085000000000001"/>
    <n v="0.05"/>
    <n v="2.3675000000000002"/>
    <s v="O"/>
    <n v="1"/>
    <n v="1"/>
    <n v="1"/>
    <n v="3"/>
  </r>
  <r>
    <x v="10"/>
    <x v="8"/>
    <s v="98861"/>
    <n v="4"/>
    <x v="5"/>
    <x v="1"/>
    <n v="22.16"/>
    <n v="2.2160000000000002"/>
    <n v="24.376000000000001"/>
    <n v="0.16"/>
    <n v="3.5456000000000003"/>
    <s v="I"/>
    <n v="9"/>
    <n v="4"/>
    <n v="4"/>
    <n v="8"/>
  </r>
  <r>
    <x v="10"/>
    <x v="8"/>
    <s v="98861D"/>
    <n v="4"/>
    <x v="5"/>
    <x v="1"/>
    <n v="52.84"/>
    <n v="5.2840000000000007"/>
    <n v="58.124000000000002"/>
    <n v="0.22"/>
    <n v="11.6248"/>
    <s v="N"/>
    <n v="9"/>
    <n v="4"/>
    <n v="4"/>
    <n v="8"/>
  </r>
  <r>
    <x v="10"/>
    <x v="8"/>
    <s v="990170"/>
    <n v="6"/>
    <x v="3"/>
    <x v="1"/>
    <n v="55.36"/>
    <n v="5.5360000000000005"/>
    <n v="60.896000000000001"/>
    <n v="0.14000000000000001"/>
    <n v="7.7504000000000008"/>
    <s v="G"/>
    <n v="8"/>
    <n v="2"/>
    <n v="2"/>
    <n v="6"/>
  </r>
  <r>
    <x v="10"/>
    <x v="8"/>
    <s v="99099D"/>
    <n v="6"/>
    <x v="3"/>
    <x v="1"/>
    <n v="43.74"/>
    <n v="4.3740000000000006"/>
    <n v="48.114000000000004"/>
    <n v="0.37"/>
    <n v="16.183800000000002"/>
    <s v="D"/>
    <n v="3"/>
    <n v="9"/>
    <n v="9"/>
    <n v="11.5"/>
  </r>
  <r>
    <x v="10"/>
    <x v="8"/>
    <s v="99101B"/>
    <n v="12"/>
    <x v="4"/>
    <x v="1"/>
    <n v="95.46"/>
    <n v="9.5459999999999994"/>
    <n v="105.006"/>
    <n v="0.11"/>
    <n v="10.500599999999999"/>
    <s v="P"/>
    <n v="1"/>
    <n v="3"/>
    <n v="3"/>
    <n v="7"/>
  </r>
  <r>
    <x v="10"/>
    <x v="8"/>
    <s v="99257D"/>
    <n v="12"/>
    <x v="4"/>
    <x v="1"/>
    <n v="71.91"/>
    <n v="7.1909999999999998"/>
    <n v="79.100999999999999"/>
    <n v="0.22"/>
    <n v="15.8202"/>
    <s v="L"/>
    <n v="9"/>
    <n v="6"/>
    <n v="6"/>
    <n v="10"/>
  </r>
  <r>
    <x v="10"/>
    <x v="8"/>
    <s v="994191"/>
    <n v="6"/>
    <x v="3"/>
    <x v="1"/>
    <n v="72.180000000000007"/>
    <n v="7.2180000000000009"/>
    <n v="79.39800000000001"/>
    <n v="0.11"/>
    <n v="7.9398000000000009"/>
    <s v="M"/>
    <n v="3"/>
    <n v="4"/>
    <n v="4"/>
    <n v="8"/>
  </r>
  <r>
    <x v="10"/>
    <x v="8"/>
    <s v="99650E"/>
    <n v="12"/>
    <x v="4"/>
    <x v="1"/>
    <n v="97.53"/>
    <n v="9.7530000000000001"/>
    <n v="107.283"/>
    <n v="0.28000000000000003"/>
    <n v="27.308400000000002"/>
    <s v="C"/>
    <n v="2"/>
    <n v="12"/>
    <n v="12"/>
    <n v="13"/>
  </r>
  <r>
    <x v="10"/>
    <x v="8"/>
    <s v="99651B"/>
    <n v="12"/>
    <x v="4"/>
    <x v="1"/>
    <n v="17.739999999999998"/>
    <n v="1.774"/>
    <n v="19.513999999999999"/>
    <n v="0.19"/>
    <n v="3.3705999999999996"/>
    <s v="O"/>
    <n v="5"/>
    <n v="3"/>
    <n v="3"/>
    <n v="7"/>
  </r>
  <r>
    <x v="10"/>
    <x v="8"/>
    <s v="997481"/>
    <n v="12"/>
    <x v="4"/>
    <x v="1"/>
    <n v="32.950000000000003"/>
    <n v="3.2950000000000004"/>
    <n v="36.245000000000005"/>
    <n v="0.19"/>
    <n v="6.2605000000000004"/>
    <s v="O"/>
    <n v="1"/>
    <n v="1"/>
    <n v="1"/>
    <n v="3"/>
  </r>
  <r>
    <x v="10"/>
    <x v="8"/>
    <s v="997501"/>
    <n v="4"/>
    <x v="5"/>
    <x v="1"/>
    <n v="33.119999999999997"/>
    <n v="3.3119999999999998"/>
    <n v="36.431999999999995"/>
    <n v="0.09"/>
    <n v="2.9807999999999995"/>
    <s v="L"/>
    <n v="10"/>
    <n v="6"/>
    <n v="6"/>
    <n v="10"/>
  </r>
  <r>
    <x v="10"/>
    <x v="8"/>
    <s v="997520"/>
    <n v="4"/>
    <x v="5"/>
    <x v="1"/>
    <n v="10.54"/>
    <n v="1.054"/>
    <n v="11.593999999999999"/>
    <n v="0.26"/>
    <n v="2.7403999999999997"/>
    <s v="F"/>
    <n v="8"/>
    <n v="8"/>
    <n v="8"/>
    <n v="11"/>
  </r>
  <r>
    <x v="10"/>
    <x v="8"/>
    <s v="9988D"/>
    <n v="6"/>
    <x v="3"/>
    <x v="1"/>
    <n v="71.19"/>
    <n v="7.1189999999999998"/>
    <n v="78.308999999999997"/>
    <n v="0.35"/>
    <n v="24.916499999999999"/>
    <s v="B"/>
    <n v="4"/>
    <n v="5"/>
    <n v="5"/>
    <n v="9"/>
  </r>
  <r>
    <x v="10"/>
    <x v="8"/>
    <s v="999641"/>
    <n v="6"/>
    <x v="3"/>
    <x v="1"/>
    <n v="97.22"/>
    <n v="9.7220000000000013"/>
    <n v="106.94200000000001"/>
    <n v="7.0000000000000007E-2"/>
    <n v="6.8054000000000006"/>
    <s v="E"/>
    <n v="10"/>
    <n v="15"/>
    <n v="15"/>
    <n v="14.5"/>
  </r>
  <r>
    <x v="11"/>
    <x v="0"/>
    <s v="99988E"/>
    <n v="12"/>
    <x v="4"/>
    <x v="1"/>
    <n v="20.21"/>
    <n v="2.0210000000000004"/>
    <n v="22.231000000000002"/>
    <n v="0.38"/>
    <n v="7.6798000000000002"/>
    <s v="N"/>
    <n v="8"/>
    <n v="2"/>
    <n v="2"/>
    <n v="6"/>
  </r>
  <r>
    <x v="11"/>
    <x v="0"/>
    <s v="10037D"/>
    <n v="2"/>
    <x v="6"/>
    <x v="2"/>
    <n v="30.19"/>
    <n v="3.0190000000000001"/>
    <n v="33.209000000000003"/>
    <n v="0.21"/>
    <n v="6.3399000000000001"/>
    <s v="G"/>
    <n v="7"/>
    <n v="3"/>
    <n v="3"/>
    <n v="7"/>
  </r>
  <r>
    <x v="11"/>
    <x v="0"/>
    <s v="100440"/>
    <n v="7"/>
    <x v="7"/>
    <x v="2"/>
    <n v="51.74"/>
    <n v="5.1740000000000004"/>
    <n v="56.914000000000001"/>
    <n v="0.11"/>
    <n v="5.6914000000000007"/>
    <s v="C"/>
    <n v="3"/>
    <n v="6"/>
    <n v="6"/>
    <n v="10"/>
  </r>
  <r>
    <x v="11"/>
    <x v="0"/>
    <s v="10052A"/>
    <n v="11"/>
    <x v="8"/>
    <x v="2"/>
    <n v="32.03"/>
    <n v="3.2030000000000003"/>
    <n v="35.233000000000004"/>
    <n v="0.28000000000000003"/>
    <n v="8.9684000000000008"/>
    <s v="D"/>
    <n v="9"/>
    <n v="6"/>
    <n v="6"/>
    <n v="10"/>
  </r>
  <r>
    <x v="11"/>
    <x v="0"/>
    <s v="10093A"/>
    <n v="2"/>
    <x v="6"/>
    <x v="2"/>
    <n v="7.36"/>
    <n v="0.7360000000000001"/>
    <n v="8.0960000000000001"/>
    <n v="0.16"/>
    <n v="1.1776"/>
    <s v="M"/>
    <n v="7"/>
    <n v="2"/>
    <n v="2"/>
    <n v="6"/>
  </r>
  <r>
    <x v="11"/>
    <x v="0"/>
    <s v="10434E"/>
    <n v="7"/>
    <x v="7"/>
    <x v="2"/>
    <n v="2.36"/>
    <n v="0.23599999999999999"/>
    <n v="2.5960000000000001"/>
    <n v="0.13"/>
    <n v="0.30680000000000002"/>
    <s v="P"/>
    <n v="5"/>
    <n v="2"/>
    <n v="2"/>
    <n v="6"/>
  </r>
  <r>
    <x v="11"/>
    <x v="0"/>
    <s v="10742B"/>
    <n v="11"/>
    <x v="8"/>
    <x v="2"/>
    <n v="42.23"/>
    <n v="4.2229999999999999"/>
    <n v="46.452999999999996"/>
    <n v="0.06"/>
    <n v="2.5337999999999998"/>
    <s v="F"/>
    <n v="7"/>
    <n v="5"/>
    <n v="5"/>
    <n v="9"/>
  </r>
  <r>
    <x v="11"/>
    <x v="0"/>
    <s v="10743E"/>
    <n v="2"/>
    <x v="6"/>
    <x v="2"/>
    <n v="12.78"/>
    <n v="1.278"/>
    <n v="14.058"/>
    <n v="0.22"/>
    <n v="2.8115999999999999"/>
    <s v="E"/>
    <n v="2"/>
    <n v="12"/>
    <n v="12"/>
    <n v="13"/>
  </r>
  <r>
    <x v="11"/>
    <x v="0"/>
    <s v="10931E"/>
    <n v="11"/>
    <x v="8"/>
    <x v="2"/>
    <n v="65.45"/>
    <n v="6.5450000000000008"/>
    <n v="71.995000000000005"/>
    <n v="0.19"/>
    <n v="12.435500000000001"/>
    <s v="F"/>
    <n v="2"/>
    <n v="14"/>
    <n v="14"/>
    <n v="14"/>
  </r>
  <r>
    <x v="11"/>
    <x v="0"/>
    <s v="110340"/>
    <n v="2"/>
    <x v="6"/>
    <x v="2"/>
    <n v="49.1"/>
    <n v="4.91"/>
    <n v="54.010000000000005"/>
    <n v="0.23"/>
    <n v="11.293000000000001"/>
    <s v="B"/>
    <n v="4"/>
    <n v="5"/>
    <n v="5"/>
    <n v="9"/>
  </r>
  <r>
    <x v="11"/>
    <x v="0"/>
    <s v="11082B"/>
    <n v="11"/>
    <x v="8"/>
    <x v="2"/>
    <n v="23.99"/>
    <n v="2.399"/>
    <n v="26.388999999999999"/>
    <n v="0.28999999999999998"/>
    <n v="6.9570999999999987"/>
    <s v="H"/>
    <n v="9"/>
    <n v="8"/>
    <n v="8"/>
    <n v="11"/>
  </r>
  <r>
    <x v="11"/>
    <x v="0"/>
    <s v="11192B"/>
    <n v="7"/>
    <x v="7"/>
    <x v="2"/>
    <n v="76.11"/>
    <n v="7.6110000000000007"/>
    <n v="83.721000000000004"/>
    <n v="0.19"/>
    <n v="14.460900000000001"/>
    <s v="P"/>
    <n v="7"/>
    <n v="1"/>
    <n v="1"/>
    <n v="3"/>
  </r>
  <r>
    <x v="11"/>
    <x v="0"/>
    <s v="11212D"/>
    <n v="11"/>
    <x v="8"/>
    <x v="2"/>
    <n v="13.84"/>
    <n v="1.3840000000000001"/>
    <n v="15.224"/>
    <n v="0.22"/>
    <n v="3.0448"/>
    <s v="F"/>
    <n v="3"/>
    <n v="9"/>
    <n v="9"/>
    <n v="11.5"/>
  </r>
  <r>
    <x v="11"/>
    <x v="0"/>
    <s v="112220"/>
    <n v="11"/>
    <x v="8"/>
    <x v="2"/>
    <n v="73.53"/>
    <n v="7.3530000000000006"/>
    <n v="80.882999999999996"/>
    <n v="0.36"/>
    <n v="26.470800000000001"/>
    <s v="H"/>
    <n v="5"/>
    <n v="6"/>
    <n v="6"/>
    <n v="10"/>
  </r>
  <r>
    <x v="11"/>
    <x v="0"/>
    <s v="11249B"/>
    <n v="2"/>
    <x v="6"/>
    <x v="2"/>
    <n v="66.52"/>
    <n v="6.6520000000000001"/>
    <n v="73.171999999999997"/>
    <n v="0.17"/>
    <n v="11.308400000000001"/>
    <s v="A"/>
    <n v="8"/>
    <n v="2"/>
    <n v="2"/>
    <n v="6"/>
  </r>
  <r>
    <x v="11"/>
    <x v="0"/>
    <s v="112501"/>
    <n v="11"/>
    <x v="8"/>
    <x v="2"/>
    <n v="41.8"/>
    <n v="4.18"/>
    <n v="45.98"/>
    <n v="0.06"/>
    <n v="2.5079999999999996"/>
    <s v="O"/>
    <n v="8"/>
    <n v="2"/>
    <n v="2"/>
    <n v="6"/>
  </r>
  <r>
    <x v="11"/>
    <x v="0"/>
    <s v="1125A"/>
    <n v="2"/>
    <x v="6"/>
    <x v="2"/>
    <n v="13.22"/>
    <n v="1.3220000000000001"/>
    <n v="14.542000000000002"/>
    <n v="0.06"/>
    <n v="0.79320000000000002"/>
    <s v="N"/>
    <n v="4"/>
    <n v="5"/>
    <n v="5"/>
    <n v="9"/>
  </r>
  <r>
    <x v="11"/>
    <x v="1"/>
    <s v="11310B"/>
    <n v="7"/>
    <x v="7"/>
    <x v="2"/>
    <n v="87.92"/>
    <n v="8.7919999999999998"/>
    <n v="96.712000000000003"/>
    <n v="0.21"/>
    <n v="18.463200000000001"/>
    <s v="Q"/>
    <n v="8"/>
    <n v="3"/>
    <n v="3"/>
    <n v="7"/>
  </r>
  <r>
    <x v="11"/>
    <x v="1"/>
    <s v="11516A"/>
    <n v="7"/>
    <x v="7"/>
    <x v="2"/>
    <n v="56.24"/>
    <n v="5.6240000000000006"/>
    <n v="61.864000000000004"/>
    <n v="0.02"/>
    <n v="1.1248"/>
    <s v="C"/>
    <n v="10"/>
    <n v="18"/>
    <n v="18"/>
    <n v="16"/>
  </r>
  <r>
    <x v="11"/>
    <x v="1"/>
    <s v="11531D"/>
    <n v="7"/>
    <x v="7"/>
    <x v="2"/>
    <n v="68.89"/>
    <n v="6.8890000000000002"/>
    <n v="75.778999999999996"/>
    <n v="0.34"/>
    <n v="23.422600000000003"/>
    <s v="L"/>
    <n v="10"/>
    <n v="6"/>
    <n v="6"/>
    <n v="10"/>
  </r>
  <r>
    <x v="11"/>
    <x v="1"/>
    <s v="11624E"/>
    <n v="2"/>
    <x v="6"/>
    <x v="2"/>
    <n v="26.03"/>
    <n v="2.6030000000000002"/>
    <n v="28.633000000000003"/>
    <n v="0.05"/>
    <n v="1.3015000000000001"/>
    <s v="P"/>
    <n v="1"/>
    <n v="3"/>
    <n v="3"/>
    <n v="7"/>
  </r>
  <r>
    <x v="11"/>
    <x v="1"/>
    <s v="11665D"/>
    <n v="2"/>
    <x v="6"/>
    <x v="2"/>
    <n v="32.28"/>
    <n v="3.2280000000000002"/>
    <n v="35.508000000000003"/>
    <n v="0.31"/>
    <n v="10.0068"/>
    <s v="G"/>
    <n v="5"/>
    <n v="2"/>
    <n v="2"/>
    <n v="6"/>
  </r>
  <r>
    <x v="11"/>
    <x v="1"/>
    <s v="11779A"/>
    <n v="7"/>
    <x v="7"/>
    <x v="2"/>
    <n v="17.48"/>
    <n v="1.7480000000000002"/>
    <n v="19.228000000000002"/>
    <n v="0.37"/>
    <n v="6.4676"/>
    <s v="G"/>
    <n v="10"/>
    <n v="14"/>
    <n v="14"/>
    <n v="14"/>
  </r>
  <r>
    <x v="11"/>
    <x v="1"/>
    <s v="11923B"/>
    <n v="11"/>
    <x v="8"/>
    <x v="2"/>
    <n v="57.72"/>
    <n v="5.7720000000000002"/>
    <n v="63.491999999999997"/>
    <n v="0.34"/>
    <n v="19.6248"/>
    <s v="M"/>
    <n v="3"/>
    <n v="4"/>
    <n v="4"/>
    <n v="8"/>
  </r>
  <r>
    <x v="11"/>
    <x v="1"/>
    <s v="11948E"/>
    <n v="2"/>
    <x v="6"/>
    <x v="2"/>
    <n v="18.16"/>
    <n v="1.8160000000000001"/>
    <n v="19.975999999999999"/>
    <n v="0.13"/>
    <n v="2.3608000000000002"/>
    <s v="F"/>
    <n v="10"/>
    <n v="17"/>
    <n v="17"/>
    <n v="15.5"/>
  </r>
  <r>
    <x v="11"/>
    <x v="1"/>
    <s v="11987B"/>
    <n v="11"/>
    <x v="8"/>
    <x v="2"/>
    <n v="55.5"/>
    <n v="5.5500000000000007"/>
    <n v="61.05"/>
    <n v="0.24"/>
    <n v="13.32"/>
    <s v="L"/>
    <n v="8"/>
    <n v="5"/>
    <n v="5"/>
    <n v="9"/>
  </r>
  <r>
    <x v="11"/>
    <x v="1"/>
    <s v="12182B"/>
    <n v="7"/>
    <x v="7"/>
    <x v="2"/>
    <n v="51.29"/>
    <n v="5.1290000000000004"/>
    <n v="56.418999999999997"/>
    <n v="0.23"/>
    <n v="11.7967"/>
    <s v="N"/>
    <n v="5"/>
    <n v="5"/>
    <n v="5"/>
    <n v="9"/>
  </r>
  <r>
    <x v="11"/>
    <x v="1"/>
    <s v="12200B"/>
    <n v="7"/>
    <x v="7"/>
    <x v="2"/>
    <n v="85.75"/>
    <n v="8.5750000000000011"/>
    <n v="94.325000000000003"/>
    <n v="0.2"/>
    <n v="17.150000000000002"/>
    <s v="O"/>
    <n v="9"/>
    <n v="1"/>
    <n v="1"/>
    <n v="3"/>
  </r>
  <r>
    <x v="11"/>
    <x v="1"/>
    <s v="12301D"/>
    <n v="11"/>
    <x v="8"/>
    <x v="2"/>
    <n v="62"/>
    <n v="6.2"/>
    <n v="68.2"/>
    <n v="0.01"/>
    <n v="0.62"/>
    <s v="A"/>
    <n v="1"/>
    <n v="2"/>
    <n v="2"/>
    <n v="6"/>
  </r>
  <r>
    <x v="11"/>
    <x v="1"/>
    <s v="12366E"/>
    <n v="2"/>
    <x v="6"/>
    <x v="2"/>
    <n v="18.71"/>
    <n v="1.8710000000000002"/>
    <n v="20.581"/>
    <n v="0.28000000000000003"/>
    <n v="5.2388000000000003"/>
    <s v="F"/>
    <n v="6"/>
    <n v="17"/>
    <n v="17"/>
    <n v="15.5"/>
  </r>
  <r>
    <x v="11"/>
    <x v="1"/>
    <s v="12612A"/>
    <n v="2"/>
    <x v="6"/>
    <x v="2"/>
    <n v="41.9"/>
    <n v="4.1900000000000004"/>
    <n v="46.089999999999996"/>
    <n v="0.28999999999999998"/>
    <n v="12.150999999999998"/>
    <s v="A"/>
    <n v="1"/>
    <n v="2"/>
    <n v="2"/>
    <n v="6"/>
  </r>
  <r>
    <x v="11"/>
    <x v="1"/>
    <s v="12730B"/>
    <n v="7"/>
    <x v="7"/>
    <x v="2"/>
    <n v="7.23"/>
    <n v="0.72300000000000009"/>
    <n v="7.9530000000000003"/>
    <n v="0.2"/>
    <n v="1.4460000000000002"/>
    <s v="D"/>
    <n v="7"/>
    <n v="5"/>
    <n v="5"/>
    <n v="9"/>
  </r>
  <r>
    <x v="11"/>
    <x v="1"/>
    <s v="1286B"/>
    <n v="7"/>
    <x v="7"/>
    <x v="2"/>
    <n v="24.08"/>
    <n v="2.4079999999999999"/>
    <n v="26.488"/>
    <n v="0.34"/>
    <n v="8.1872000000000007"/>
    <s v="N"/>
    <n v="3"/>
    <n v="5"/>
    <n v="5"/>
    <n v="9"/>
  </r>
  <r>
    <x v="11"/>
    <x v="1"/>
    <s v="128870"/>
    <n v="7"/>
    <x v="7"/>
    <x v="2"/>
    <n v="34.130000000000003"/>
    <n v="3.4130000000000003"/>
    <n v="37.543000000000006"/>
    <n v="0.23"/>
    <n v="7.8499000000000008"/>
    <s v="F"/>
    <n v="9"/>
    <n v="14"/>
    <n v="14"/>
    <n v="14"/>
  </r>
  <r>
    <x v="11"/>
    <x v="1"/>
    <s v="13154D"/>
    <n v="11"/>
    <x v="8"/>
    <x v="2"/>
    <n v="46.36"/>
    <n v="4.6360000000000001"/>
    <n v="50.996000000000002"/>
    <n v="0.11"/>
    <n v="5.0995999999999997"/>
    <s v="E"/>
    <n v="6"/>
    <n v="15"/>
    <n v="15"/>
    <n v="14.5"/>
  </r>
  <r>
    <x v="11"/>
    <x v="1"/>
    <s v="13188A"/>
    <n v="7"/>
    <x v="7"/>
    <x v="2"/>
    <n v="88.77"/>
    <n v="8.8770000000000007"/>
    <n v="97.646999999999991"/>
    <n v="0.28000000000000003"/>
    <n v="24.855600000000003"/>
    <s v="M"/>
    <n v="7"/>
    <n v="2"/>
    <n v="2"/>
    <n v="6"/>
  </r>
  <r>
    <x v="11"/>
    <x v="1"/>
    <s v="13191A"/>
    <n v="7"/>
    <x v="7"/>
    <x v="2"/>
    <n v="65.680000000000007"/>
    <n v="6.5680000000000014"/>
    <n v="72.248000000000005"/>
    <n v="0.35"/>
    <n v="22.988"/>
    <s v="E"/>
    <n v="6"/>
    <n v="15"/>
    <n v="15"/>
    <n v="14.5"/>
  </r>
  <r>
    <x v="11"/>
    <x v="1"/>
    <s v="1319D"/>
    <n v="11"/>
    <x v="8"/>
    <x v="2"/>
    <n v="7.87"/>
    <n v="0.78700000000000003"/>
    <n v="8.657"/>
    <n v="0.2"/>
    <n v="1.5740000000000001"/>
    <s v="I"/>
    <n v="8"/>
    <n v="4"/>
    <n v="4"/>
    <n v="8"/>
  </r>
  <r>
    <x v="11"/>
    <x v="2"/>
    <s v="134170"/>
    <n v="2"/>
    <x v="6"/>
    <x v="2"/>
    <n v="72.19"/>
    <n v="7.2190000000000003"/>
    <n v="79.408999999999992"/>
    <n v="0.31"/>
    <n v="22.378899999999998"/>
    <s v="H"/>
    <n v="1"/>
    <n v="7"/>
    <n v="7"/>
    <n v="10.5"/>
  </r>
  <r>
    <x v="11"/>
    <x v="2"/>
    <s v="13485E"/>
    <n v="7"/>
    <x v="7"/>
    <x v="2"/>
    <n v="44.84"/>
    <n v="4.4840000000000009"/>
    <n v="49.324000000000005"/>
    <n v="0.2"/>
    <n v="8.9680000000000017"/>
    <s v="Q"/>
    <n v="4"/>
    <n v="1"/>
    <n v="1"/>
    <n v="3"/>
  </r>
  <r>
    <x v="11"/>
    <x v="2"/>
    <s v="1352D"/>
    <n v="11"/>
    <x v="8"/>
    <x v="2"/>
    <n v="25.56"/>
    <n v="2.556"/>
    <n v="28.116"/>
    <n v="0.22"/>
    <n v="5.6231999999999998"/>
    <s v="N"/>
    <n v="2"/>
    <n v="1"/>
    <n v="1"/>
    <n v="3"/>
  </r>
  <r>
    <x v="11"/>
    <x v="2"/>
    <s v="13550A"/>
    <n v="11"/>
    <x v="8"/>
    <x v="2"/>
    <n v="14.59"/>
    <n v="1.4590000000000001"/>
    <n v="16.048999999999999"/>
    <n v="0.01"/>
    <n v="0.1459"/>
    <s v="E"/>
    <n v="5"/>
    <n v="18"/>
    <n v="18"/>
    <n v="16"/>
  </r>
  <r>
    <x v="11"/>
    <x v="2"/>
    <s v="13572A"/>
    <n v="11"/>
    <x v="8"/>
    <x v="2"/>
    <n v="26.34"/>
    <n v="2.6340000000000003"/>
    <n v="28.974"/>
    <n v="0.09"/>
    <n v="2.3706"/>
    <s v="F"/>
    <n v="10"/>
    <n v="17"/>
    <n v="17"/>
    <n v="15.5"/>
  </r>
  <r>
    <x v="11"/>
    <x v="2"/>
    <s v="136301"/>
    <n v="11"/>
    <x v="8"/>
    <x v="2"/>
    <n v="6.56"/>
    <n v="0.65600000000000003"/>
    <n v="7.2159999999999993"/>
    <n v="0.35"/>
    <n v="2.2959999999999998"/>
    <s v="H"/>
    <n v="4"/>
    <n v="11"/>
    <n v="11"/>
    <n v="12.5"/>
  </r>
  <r>
    <x v="11"/>
    <x v="2"/>
    <s v="136930"/>
    <n v="11"/>
    <x v="8"/>
    <x v="2"/>
    <n v="1.35"/>
    <n v="0.13500000000000001"/>
    <n v="1.4850000000000001"/>
    <n v="0.37"/>
    <n v="0.4995"/>
    <s v="L"/>
    <n v="1"/>
    <n v="5"/>
    <n v="5"/>
    <n v="9"/>
  </r>
  <r>
    <x v="11"/>
    <x v="2"/>
    <s v="13824B"/>
    <n v="11"/>
    <x v="8"/>
    <x v="2"/>
    <n v="81.099999999999994"/>
    <n v="8.11"/>
    <n v="89.21"/>
    <n v="0.25"/>
    <n v="20.274999999999999"/>
    <s v="F"/>
    <n v="3"/>
    <n v="9"/>
    <n v="9"/>
    <n v="11.5"/>
  </r>
  <r>
    <x v="11"/>
    <x v="2"/>
    <s v="13927D"/>
    <n v="2"/>
    <x v="6"/>
    <x v="2"/>
    <n v="61.71"/>
    <n v="6.1710000000000003"/>
    <n v="67.881"/>
    <n v="0.09"/>
    <n v="5.5538999999999996"/>
    <s v="G"/>
    <n v="2"/>
    <n v="15"/>
    <n v="15"/>
    <n v="14.5"/>
  </r>
  <r>
    <x v="11"/>
    <x v="2"/>
    <s v="140"/>
    <n v="11"/>
    <x v="8"/>
    <x v="2"/>
    <n v="38.19"/>
    <n v="3.819"/>
    <n v="42.009"/>
    <n v="7.0000000000000007E-2"/>
    <n v="2.6733000000000002"/>
    <s v="F"/>
    <n v="8"/>
    <n v="8"/>
    <n v="8"/>
    <n v="11"/>
  </r>
  <r>
    <x v="11"/>
    <x v="2"/>
    <s v="140230"/>
    <n v="2"/>
    <x v="6"/>
    <x v="2"/>
    <n v="40.56"/>
    <n v="4.056"/>
    <n v="44.616"/>
    <n v="0.24"/>
    <n v="9.7344000000000008"/>
    <s v="B"/>
    <n v="4"/>
    <n v="5"/>
    <n v="5"/>
    <n v="9"/>
  </r>
  <r>
    <x v="11"/>
    <x v="2"/>
    <s v="14082A"/>
    <n v="11"/>
    <x v="8"/>
    <x v="2"/>
    <n v="88.99"/>
    <n v="8.8989999999999991"/>
    <n v="97.888999999999996"/>
    <n v="0.33"/>
    <n v="29.366699999999998"/>
    <s v="H"/>
    <n v="1"/>
    <n v="7"/>
    <n v="7"/>
    <n v="10.5"/>
  </r>
  <r>
    <x v="11"/>
    <x v="2"/>
    <s v="14104E"/>
    <n v="2"/>
    <x v="6"/>
    <x v="2"/>
    <n v="83.79"/>
    <n v="8.3790000000000013"/>
    <n v="92.169000000000011"/>
    <n v="0.35"/>
    <n v="29.326499999999999"/>
    <s v="I"/>
    <n v="8"/>
    <n v="4"/>
    <n v="4"/>
    <n v="8"/>
  </r>
  <r>
    <x v="11"/>
    <x v="2"/>
    <s v="14122B"/>
    <n v="7"/>
    <x v="7"/>
    <x v="2"/>
    <n v="76.209999999999994"/>
    <n v="7.6209999999999996"/>
    <n v="83.830999999999989"/>
    <n v="0.28000000000000003"/>
    <n v="21.338799999999999"/>
    <s v="O"/>
    <n v="10"/>
    <n v="2"/>
    <n v="2"/>
    <n v="6"/>
  </r>
  <r>
    <x v="11"/>
    <x v="2"/>
    <s v="14155E"/>
    <n v="2"/>
    <x v="6"/>
    <x v="2"/>
    <n v="43.77"/>
    <n v="4.3770000000000007"/>
    <n v="48.147000000000006"/>
    <n v="0.36"/>
    <n v="15.757200000000001"/>
    <s v="B"/>
    <n v="1"/>
    <n v="18"/>
    <n v="18"/>
    <n v="16"/>
  </r>
  <r>
    <x v="11"/>
    <x v="2"/>
    <s v="14246B"/>
    <n v="2"/>
    <x v="6"/>
    <x v="2"/>
    <n v="47.65"/>
    <n v="4.7649999999999997"/>
    <n v="52.414999999999999"/>
    <n v="0.28999999999999998"/>
    <n v="13.818499999999998"/>
    <s v="L"/>
    <n v="4"/>
    <n v="1"/>
    <n v="1"/>
    <n v="3"/>
  </r>
  <r>
    <x v="11"/>
    <x v="2"/>
    <s v="144610"/>
    <n v="11"/>
    <x v="8"/>
    <x v="2"/>
    <n v="97.57"/>
    <n v="9.7569999999999997"/>
    <n v="107.327"/>
    <n v="0.27"/>
    <n v="26.343900000000001"/>
    <s v="P"/>
    <n v="3"/>
    <n v="3"/>
    <n v="3"/>
    <n v="7"/>
  </r>
  <r>
    <x v="11"/>
    <x v="3"/>
    <s v="14465A"/>
    <n v="11"/>
    <x v="8"/>
    <x v="2"/>
    <n v="93.79"/>
    <n v="9.3790000000000013"/>
    <n v="103.16900000000001"/>
    <n v="0.34"/>
    <n v="31.888600000000004"/>
    <s v="E"/>
    <n v="2"/>
    <n v="12"/>
    <n v="12"/>
    <n v="13"/>
  </r>
  <r>
    <x v="11"/>
    <x v="3"/>
    <s v="145570"/>
    <n v="7"/>
    <x v="7"/>
    <x v="2"/>
    <n v="98.36"/>
    <n v="9.8360000000000003"/>
    <n v="108.196"/>
    <n v="0.25"/>
    <n v="24.59"/>
    <s v="E"/>
    <n v="6"/>
    <n v="15"/>
    <n v="15"/>
    <n v="14.5"/>
  </r>
  <r>
    <x v="11"/>
    <x v="3"/>
    <s v="14804E"/>
    <n v="7"/>
    <x v="7"/>
    <x v="2"/>
    <n v="25.09"/>
    <n v="2.5090000000000003"/>
    <n v="27.599"/>
    <n v="0.18"/>
    <n v="4.5161999999999995"/>
    <s v="N"/>
    <n v="7"/>
    <n v="1"/>
    <n v="1"/>
    <n v="3"/>
  </r>
  <r>
    <x v="11"/>
    <x v="3"/>
    <s v="14956B"/>
    <n v="11"/>
    <x v="8"/>
    <x v="2"/>
    <n v="33.64"/>
    <n v="3.3640000000000003"/>
    <n v="37.003999999999998"/>
    <n v="0.11"/>
    <n v="3.7004000000000001"/>
    <s v="A"/>
    <n v="5"/>
    <n v="16"/>
    <n v="16"/>
    <n v="15"/>
  </r>
  <r>
    <x v="11"/>
    <x v="3"/>
    <s v="15006E"/>
    <n v="11"/>
    <x v="8"/>
    <x v="2"/>
    <n v="54.04"/>
    <n v="5.4039999999999999"/>
    <n v="59.444000000000003"/>
    <n v="0.23"/>
    <n v="12.4292"/>
    <s v="N"/>
    <n v="7"/>
    <n v="1"/>
    <n v="1"/>
    <n v="3"/>
  </r>
  <r>
    <x v="11"/>
    <x v="3"/>
    <s v="152490"/>
    <n v="7"/>
    <x v="7"/>
    <x v="2"/>
    <n v="21"/>
    <n v="2.1"/>
    <n v="23.1"/>
    <n v="0.37"/>
    <n v="7.77"/>
    <s v="I"/>
    <n v="10"/>
    <n v="6"/>
    <n v="6"/>
    <n v="10"/>
  </r>
  <r>
    <x v="11"/>
    <x v="3"/>
    <s v="1525A"/>
    <n v="2"/>
    <x v="6"/>
    <x v="2"/>
    <n v="56.31"/>
    <n v="5.6310000000000002"/>
    <n v="61.941000000000003"/>
    <n v="0.19"/>
    <n v="10.6989"/>
    <s v="D"/>
    <n v="7"/>
    <n v="5"/>
    <n v="5"/>
    <n v="9"/>
  </r>
  <r>
    <x v="11"/>
    <x v="3"/>
    <s v="154351"/>
    <n v="2"/>
    <x v="6"/>
    <x v="2"/>
    <n v="54.5"/>
    <n v="5.45"/>
    <n v="59.95"/>
    <n v="0.05"/>
    <n v="2.7250000000000001"/>
    <s v="E"/>
    <n v="3"/>
    <n v="9"/>
    <n v="9"/>
    <n v="11.5"/>
  </r>
  <r>
    <x v="11"/>
    <x v="3"/>
    <s v="15476E"/>
    <n v="11"/>
    <x v="8"/>
    <x v="2"/>
    <n v="72.02"/>
    <n v="7.202"/>
    <n v="79.221999999999994"/>
    <n v="0.31"/>
    <n v="22.3262"/>
    <s v="N"/>
    <n v="3"/>
    <n v="5"/>
    <n v="5"/>
    <n v="9"/>
  </r>
  <r>
    <x v="11"/>
    <x v="3"/>
    <s v="156120"/>
    <n v="2"/>
    <x v="6"/>
    <x v="2"/>
    <n v="50.01"/>
    <n v="5.0010000000000003"/>
    <n v="55.010999999999996"/>
    <n v="0.03"/>
    <n v="1.5003"/>
    <s v="G"/>
    <n v="5"/>
    <n v="2"/>
    <n v="2"/>
    <n v="6"/>
  </r>
  <r>
    <x v="11"/>
    <x v="3"/>
    <s v="156880"/>
    <n v="7"/>
    <x v="7"/>
    <x v="2"/>
    <n v="67.89"/>
    <n v="6.7890000000000006"/>
    <n v="74.679000000000002"/>
    <n v="0.19"/>
    <n v="12.899100000000001"/>
    <s v="F"/>
    <n v="7"/>
    <n v="5"/>
    <n v="5"/>
    <n v="9"/>
  </r>
  <r>
    <x v="11"/>
    <x v="3"/>
    <s v="157020"/>
    <n v="7"/>
    <x v="7"/>
    <x v="2"/>
    <n v="2.61"/>
    <n v="0.26100000000000001"/>
    <n v="2.871"/>
    <n v="0.14000000000000001"/>
    <n v="0.3654"/>
    <s v="D"/>
    <n v="6"/>
    <n v="2"/>
    <n v="2"/>
    <n v="6"/>
  </r>
  <r>
    <x v="11"/>
    <x v="3"/>
    <s v="157401"/>
    <n v="2"/>
    <x v="6"/>
    <x v="2"/>
    <n v="65.12"/>
    <n v="6.5120000000000005"/>
    <n v="71.632000000000005"/>
    <n v="0.23"/>
    <n v="14.977600000000002"/>
    <s v="N"/>
    <n v="8"/>
    <n v="2"/>
    <n v="2"/>
    <n v="6"/>
  </r>
  <r>
    <x v="11"/>
    <x v="3"/>
    <s v="15784A"/>
    <n v="7"/>
    <x v="7"/>
    <x v="2"/>
    <n v="47.87"/>
    <n v="4.7869999999999999"/>
    <n v="52.656999999999996"/>
    <n v="0.19"/>
    <n v="9.0952999999999999"/>
    <s v="F"/>
    <n v="2"/>
    <n v="14"/>
    <n v="14"/>
    <n v="14"/>
  </r>
  <r>
    <x v="11"/>
    <x v="3"/>
    <s v="157870"/>
    <n v="2"/>
    <x v="6"/>
    <x v="2"/>
    <n v="84.45"/>
    <n v="8.4450000000000003"/>
    <n v="92.89500000000001"/>
    <n v="0.32"/>
    <n v="27.024000000000001"/>
    <s v="Q"/>
    <n v="3"/>
    <n v="1"/>
    <n v="1"/>
    <n v="3"/>
  </r>
  <r>
    <x v="11"/>
    <x v="3"/>
    <s v="15810B"/>
    <n v="2"/>
    <x v="6"/>
    <x v="2"/>
    <n v="16.36"/>
    <n v="1.6360000000000001"/>
    <n v="17.995999999999999"/>
    <n v="0.01"/>
    <n v="0.1636"/>
    <s v="A"/>
    <n v="9"/>
    <n v="20"/>
    <n v="20"/>
    <n v="17"/>
  </r>
  <r>
    <x v="11"/>
    <x v="4"/>
    <s v="158900"/>
    <n v="7"/>
    <x v="7"/>
    <x v="2"/>
    <n v="96.15"/>
    <n v="9.615000000000002"/>
    <n v="105.76500000000001"/>
    <n v="0.21"/>
    <n v="20.191500000000001"/>
    <s v="H"/>
    <n v="1"/>
    <n v="7"/>
    <n v="7"/>
    <n v="10.5"/>
  </r>
  <r>
    <x v="11"/>
    <x v="4"/>
    <s v="15891A"/>
    <n v="7"/>
    <x v="7"/>
    <x v="2"/>
    <n v="37.49"/>
    <n v="3.7490000000000006"/>
    <n v="41.239000000000004"/>
    <n v="0.39"/>
    <n v="14.621100000000002"/>
    <s v="F"/>
    <n v="10"/>
    <n v="17"/>
    <n v="17"/>
    <n v="15.5"/>
  </r>
  <r>
    <x v="11"/>
    <x v="4"/>
    <s v="15943A"/>
    <n v="2"/>
    <x v="6"/>
    <x v="2"/>
    <n v="86.49"/>
    <n v="8.6489999999999991"/>
    <n v="95.138999999999996"/>
    <n v="0.32"/>
    <n v="27.6768"/>
    <s v="D"/>
    <n v="4"/>
    <n v="14"/>
    <n v="14"/>
    <n v="14"/>
  </r>
  <r>
    <x v="11"/>
    <x v="4"/>
    <s v="15962E"/>
    <n v="2"/>
    <x v="6"/>
    <x v="2"/>
    <n v="27.89"/>
    <n v="2.7890000000000001"/>
    <n v="30.679000000000002"/>
    <n v="0.26"/>
    <n v="7.2514000000000003"/>
    <s v="H"/>
    <n v="5"/>
    <n v="6"/>
    <n v="6"/>
    <n v="10"/>
  </r>
  <r>
    <x v="11"/>
    <x v="4"/>
    <s v="16078A"/>
    <n v="2"/>
    <x v="6"/>
    <x v="2"/>
    <n v="6.96"/>
    <n v="0.69600000000000006"/>
    <n v="7.6559999999999997"/>
    <n v="0.13"/>
    <n v="0.90480000000000005"/>
    <s v="A"/>
    <n v="2"/>
    <n v="2"/>
    <n v="2"/>
    <n v="6"/>
  </r>
  <r>
    <x v="11"/>
    <x v="4"/>
    <s v="16102B"/>
    <n v="11"/>
    <x v="8"/>
    <x v="2"/>
    <n v="61.71"/>
    <n v="6.1710000000000003"/>
    <n v="67.881"/>
    <n v="0.06"/>
    <n v="3.7025999999999999"/>
    <s v="G"/>
    <n v="4"/>
    <n v="17"/>
    <n v="17"/>
    <n v="15.5"/>
  </r>
  <r>
    <x v="11"/>
    <x v="4"/>
    <s v="161200"/>
    <n v="2"/>
    <x v="6"/>
    <x v="2"/>
    <n v="18.739999999999998"/>
    <n v="1.8739999999999999"/>
    <n v="20.613999999999997"/>
    <n v="0.16"/>
    <n v="2.9983999999999997"/>
    <s v="C"/>
    <n v="8"/>
    <n v="17"/>
    <n v="17"/>
    <n v="15.5"/>
  </r>
  <r>
    <x v="11"/>
    <x v="4"/>
    <s v="16244B"/>
    <n v="11"/>
    <x v="8"/>
    <x v="2"/>
    <n v="20.81"/>
    <n v="2.081"/>
    <n v="22.890999999999998"/>
    <n v="0.18"/>
    <n v="3.7457999999999996"/>
    <s v="F"/>
    <n v="4"/>
    <n v="8"/>
    <n v="8"/>
    <n v="11"/>
  </r>
  <r>
    <x v="11"/>
    <x v="4"/>
    <s v="164851"/>
    <n v="7"/>
    <x v="7"/>
    <x v="2"/>
    <n v="40.97"/>
    <n v="4.0970000000000004"/>
    <n v="45.067"/>
    <n v="0.1"/>
    <n v="4.0970000000000004"/>
    <s v="H"/>
    <n v="1"/>
    <n v="7"/>
    <n v="7"/>
    <n v="10.5"/>
  </r>
  <r>
    <x v="11"/>
    <x v="4"/>
    <s v="16601"/>
    <n v="11"/>
    <x v="8"/>
    <x v="2"/>
    <n v="63.26"/>
    <n v="6.3260000000000005"/>
    <n v="69.585999999999999"/>
    <n v="0.2"/>
    <n v="12.652000000000001"/>
    <s v="F"/>
    <n v="8"/>
    <n v="8"/>
    <n v="8"/>
    <n v="11"/>
  </r>
  <r>
    <x v="11"/>
    <x v="4"/>
    <s v="16661E"/>
    <n v="2"/>
    <x v="6"/>
    <x v="2"/>
    <n v="91.89"/>
    <n v="9.1890000000000001"/>
    <n v="101.07900000000001"/>
    <n v="0.37"/>
    <n v="33.999299999999998"/>
    <s v="N"/>
    <n v="4"/>
    <n v="5"/>
    <n v="5"/>
    <n v="9"/>
  </r>
  <r>
    <x v="11"/>
    <x v="4"/>
    <s v="167211"/>
    <n v="11"/>
    <x v="8"/>
    <x v="2"/>
    <n v="34.28"/>
    <n v="3.4280000000000004"/>
    <n v="37.707999999999998"/>
    <n v="0.1"/>
    <n v="3.4280000000000004"/>
    <s v="Q"/>
    <n v="4"/>
    <n v="1"/>
    <n v="1"/>
    <n v="3"/>
  </r>
  <r>
    <x v="11"/>
    <x v="4"/>
    <s v="168310"/>
    <n v="11"/>
    <x v="8"/>
    <x v="2"/>
    <n v="4.1100000000000003"/>
    <n v="0.41100000000000003"/>
    <n v="4.5210000000000008"/>
    <n v="0.32"/>
    <n v="1.3152000000000001"/>
    <s v="E"/>
    <n v="9"/>
    <n v="17"/>
    <n v="17"/>
    <n v="15.5"/>
  </r>
  <r>
    <x v="11"/>
    <x v="4"/>
    <s v="16977A"/>
    <n v="11"/>
    <x v="8"/>
    <x v="2"/>
    <n v="88.81"/>
    <n v="8.8810000000000002"/>
    <n v="97.691000000000003"/>
    <n v="0.27"/>
    <n v="23.978700000000003"/>
    <s v="A"/>
    <n v="7"/>
    <n v="16"/>
    <n v="16"/>
    <n v="15"/>
  </r>
  <r>
    <x v="11"/>
    <x v="4"/>
    <s v="17085D"/>
    <n v="7"/>
    <x v="7"/>
    <x v="2"/>
    <n v="82.41"/>
    <n v="8.2409999999999997"/>
    <n v="90.650999999999996"/>
    <n v="0.2"/>
    <n v="16.481999999999999"/>
    <s v="E"/>
    <n v="9"/>
    <n v="17"/>
    <n v="17"/>
    <n v="15.5"/>
  </r>
  <r>
    <x v="11"/>
    <x v="4"/>
    <s v="171980"/>
    <n v="11"/>
    <x v="8"/>
    <x v="2"/>
    <n v="54.95"/>
    <n v="5.495000000000001"/>
    <n v="60.445000000000007"/>
    <n v="0.04"/>
    <n v="2.198"/>
    <s v="E"/>
    <n v="4"/>
    <n v="6"/>
    <n v="6"/>
    <n v="10"/>
  </r>
  <r>
    <x v="11"/>
    <x v="4"/>
    <s v="17476B"/>
    <n v="7"/>
    <x v="7"/>
    <x v="2"/>
    <n v="90.28"/>
    <n v="9.0280000000000005"/>
    <n v="99.308000000000007"/>
    <n v="0.17"/>
    <n v="15.347600000000002"/>
    <s v="I"/>
    <n v="8"/>
    <n v="4"/>
    <n v="4"/>
    <n v="8"/>
  </r>
  <r>
    <x v="11"/>
    <x v="4"/>
    <s v="17580E"/>
    <n v="11"/>
    <x v="8"/>
    <x v="2"/>
    <n v="42.91"/>
    <n v="4.2909999999999995"/>
    <n v="47.200999999999993"/>
    <n v="0.15"/>
    <n v="6.4364999999999997"/>
    <s v="B"/>
    <n v="3"/>
    <n v="17"/>
    <n v="17"/>
    <n v="15.5"/>
  </r>
  <r>
    <x v="11"/>
    <x v="4"/>
    <s v="1785A"/>
    <n v="2"/>
    <x v="6"/>
    <x v="2"/>
    <n v="86.53"/>
    <n v="8.6530000000000005"/>
    <n v="95.183000000000007"/>
    <n v="0.2"/>
    <n v="17.306000000000001"/>
    <s v="H"/>
    <n v="3"/>
    <n v="11"/>
    <n v="11"/>
    <n v="12.5"/>
  </r>
  <r>
    <x v="11"/>
    <x v="4"/>
    <s v="17902E"/>
    <n v="2"/>
    <x v="6"/>
    <x v="2"/>
    <n v="97.11"/>
    <n v="9.7110000000000003"/>
    <n v="106.821"/>
    <n v="0.37"/>
    <n v="35.930700000000002"/>
    <s v="F"/>
    <n v="10"/>
    <n v="17"/>
    <n v="17"/>
    <n v="15.5"/>
  </r>
  <r>
    <x v="11"/>
    <x v="4"/>
    <s v="180321"/>
    <n v="2"/>
    <x v="6"/>
    <x v="2"/>
    <n v="76.010000000000005"/>
    <n v="7.6010000000000009"/>
    <n v="83.611000000000004"/>
    <n v="0.31"/>
    <n v="23.563100000000002"/>
    <s v="M"/>
    <n v="4"/>
    <n v="4"/>
    <n v="4"/>
    <n v="8"/>
  </r>
  <r>
    <x v="11"/>
    <x v="5"/>
    <s v="180670"/>
    <n v="2"/>
    <x v="6"/>
    <x v="2"/>
    <n v="97.27"/>
    <n v="9.7270000000000003"/>
    <n v="106.997"/>
    <n v="0.01"/>
    <n v="0.97270000000000001"/>
    <s v="M"/>
    <n v="8"/>
    <n v="5"/>
    <n v="5"/>
    <n v="9"/>
  </r>
  <r>
    <x v="11"/>
    <x v="5"/>
    <s v="18151"/>
    <n v="2"/>
    <x v="6"/>
    <x v="2"/>
    <n v="89.22"/>
    <n v="8.9220000000000006"/>
    <n v="98.141999999999996"/>
    <n v="0.03"/>
    <n v="2.6765999999999996"/>
    <s v="L"/>
    <n v="5"/>
    <n v="5"/>
    <n v="5"/>
    <n v="9"/>
  </r>
  <r>
    <x v="11"/>
    <x v="5"/>
    <s v="183190"/>
    <n v="11"/>
    <x v="8"/>
    <x v="2"/>
    <n v="20.28"/>
    <n v="2.028"/>
    <n v="22.308"/>
    <n v="0.04"/>
    <n v="0.81120000000000003"/>
    <s v="I"/>
    <n v="2"/>
    <n v="4"/>
    <n v="4"/>
    <n v="8"/>
  </r>
  <r>
    <x v="11"/>
    <x v="5"/>
    <s v="18322B"/>
    <n v="7"/>
    <x v="7"/>
    <x v="2"/>
    <n v="6.78"/>
    <n v="0.67800000000000005"/>
    <n v="7.4580000000000002"/>
    <n v="0.15"/>
    <n v="1.0169999999999999"/>
    <s v="F"/>
    <n v="10"/>
    <n v="17"/>
    <n v="17"/>
    <n v="15.5"/>
  </r>
  <r>
    <x v="11"/>
    <x v="5"/>
    <s v="18331D"/>
    <n v="2"/>
    <x v="6"/>
    <x v="2"/>
    <n v="85.44"/>
    <n v="8.5440000000000005"/>
    <n v="93.983999999999995"/>
    <n v="0.39"/>
    <n v="33.321600000000004"/>
    <s v="E"/>
    <n v="1"/>
    <n v="8"/>
    <n v="8"/>
    <n v="11"/>
  </r>
  <r>
    <x v="11"/>
    <x v="5"/>
    <s v="18332B"/>
    <n v="11"/>
    <x v="8"/>
    <x v="2"/>
    <n v="37.68"/>
    <n v="3.7680000000000002"/>
    <n v="41.448"/>
    <n v="0.23"/>
    <n v="8.6663999999999994"/>
    <s v="P"/>
    <n v="9"/>
    <n v="2"/>
    <n v="2"/>
    <n v="6"/>
  </r>
  <r>
    <x v="11"/>
    <x v="5"/>
    <s v="18540"/>
    <n v="7"/>
    <x v="7"/>
    <x v="2"/>
    <n v="45.72"/>
    <n v="4.5720000000000001"/>
    <n v="50.292000000000002"/>
    <n v="0.26"/>
    <n v="11.8872"/>
    <s v="D"/>
    <n v="8"/>
    <n v="3"/>
    <n v="3"/>
    <n v="7"/>
  </r>
  <r>
    <x v="11"/>
    <x v="5"/>
    <s v="18750"/>
    <n v="7"/>
    <x v="7"/>
    <x v="2"/>
    <n v="90.97"/>
    <n v="9.0969999999999995"/>
    <n v="100.06699999999999"/>
    <n v="0.09"/>
    <n v="8.1873000000000005"/>
    <s v="P"/>
    <n v="1"/>
    <n v="3"/>
    <n v="3"/>
    <n v="7"/>
  </r>
  <r>
    <x v="11"/>
    <x v="5"/>
    <s v="18896A"/>
    <n v="7"/>
    <x v="7"/>
    <x v="2"/>
    <n v="57.14"/>
    <n v="5.7140000000000004"/>
    <n v="62.853999999999999"/>
    <n v="0.09"/>
    <n v="5.1425999999999998"/>
    <s v="B"/>
    <n v="3"/>
    <n v="17"/>
    <n v="17"/>
    <n v="15.5"/>
  </r>
  <r>
    <x v="11"/>
    <x v="5"/>
    <s v="18979A"/>
    <n v="2"/>
    <x v="6"/>
    <x v="2"/>
    <n v="44.69"/>
    <n v="4.4690000000000003"/>
    <n v="49.158999999999999"/>
    <n v="0.1"/>
    <n v="4.4690000000000003"/>
    <s v="B"/>
    <n v="2"/>
    <n v="8"/>
    <n v="8"/>
    <n v="11"/>
  </r>
  <r>
    <x v="11"/>
    <x v="5"/>
    <s v="18B"/>
    <n v="7"/>
    <x v="7"/>
    <x v="2"/>
    <n v="64.13"/>
    <n v="6.4130000000000003"/>
    <n v="70.542999999999992"/>
    <n v="0.17"/>
    <n v="10.902100000000001"/>
    <s v="H"/>
    <n v="1"/>
    <n v="7"/>
    <n v="7"/>
    <n v="10.5"/>
  </r>
  <r>
    <x v="11"/>
    <x v="5"/>
    <s v="19078B"/>
    <n v="2"/>
    <x v="6"/>
    <x v="2"/>
    <n v="24.62"/>
    <n v="2.4620000000000002"/>
    <n v="27.082000000000001"/>
    <n v="0.25"/>
    <n v="6.1550000000000002"/>
    <s v="L"/>
    <n v="10"/>
    <n v="6"/>
    <n v="6"/>
    <n v="10"/>
  </r>
  <r>
    <x v="11"/>
    <x v="5"/>
    <s v="191570"/>
    <n v="7"/>
    <x v="7"/>
    <x v="2"/>
    <n v="30.79"/>
    <n v="3.0790000000000002"/>
    <n v="33.869"/>
    <n v="0.08"/>
    <n v="2.4632000000000001"/>
    <s v="L"/>
    <n v="4"/>
    <n v="1"/>
    <n v="1"/>
    <n v="3"/>
  </r>
  <r>
    <x v="11"/>
    <x v="5"/>
    <s v="19224B"/>
    <n v="7"/>
    <x v="7"/>
    <x v="2"/>
    <n v="70.28"/>
    <n v="7.0280000000000005"/>
    <n v="77.308000000000007"/>
    <n v="0.28999999999999998"/>
    <n v="20.3812"/>
    <s v="B"/>
    <n v="4"/>
    <n v="5"/>
    <n v="5"/>
    <n v="9"/>
  </r>
  <r>
    <x v="11"/>
    <x v="5"/>
    <s v="19308D"/>
    <n v="7"/>
    <x v="7"/>
    <x v="2"/>
    <n v="80.959999999999994"/>
    <n v="8.0960000000000001"/>
    <n v="89.055999999999997"/>
    <n v="0.36"/>
    <n v="29.145599999999998"/>
    <s v="G"/>
    <n v="4"/>
    <n v="17"/>
    <n v="17"/>
    <n v="15.5"/>
  </r>
  <r>
    <x v="11"/>
    <x v="5"/>
    <s v="19573B"/>
    <n v="11"/>
    <x v="8"/>
    <x v="2"/>
    <n v="31.99"/>
    <n v="3.1989999999999998"/>
    <n v="35.189"/>
    <n v="0.11"/>
    <n v="3.5188999999999999"/>
    <s v="N"/>
    <n v="5"/>
    <n v="5"/>
    <n v="5"/>
    <n v="9"/>
  </r>
  <r>
    <x v="11"/>
    <x v="5"/>
    <s v="196360"/>
    <n v="11"/>
    <x v="8"/>
    <x v="2"/>
    <n v="34.25"/>
    <n v="3.4250000000000003"/>
    <n v="37.674999999999997"/>
    <n v="0.09"/>
    <n v="3.0825"/>
    <s v="A"/>
    <n v="8"/>
    <n v="2"/>
    <n v="2"/>
    <n v="6"/>
  </r>
  <r>
    <x v="11"/>
    <x v="5"/>
    <s v="19767D"/>
    <n v="7"/>
    <x v="7"/>
    <x v="2"/>
    <n v="52.24"/>
    <n v="5.2240000000000002"/>
    <n v="57.463999999999999"/>
    <n v="0.08"/>
    <n v="4.1791999999999998"/>
    <s v="F"/>
    <n v="5"/>
    <n v="3"/>
    <n v="3"/>
    <n v="7"/>
  </r>
  <r>
    <x v="11"/>
    <x v="5"/>
    <s v="19991"/>
    <n v="11"/>
    <x v="8"/>
    <x v="2"/>
    <n v="15.19"/>
    <n v="1.5190000000000001"/>
    <n v="16.709"/>
    <n v="0.05"/>
    <n v="0.75950000000000006"/>
    <s v="F"/>
    <n v="1"/>
    <n v="10"/>
    <n v="10"/>
    <n v="12"/>
  </r>
  <r>
    <x v="11"/>
    <x v="5"/>
    <s v="199960"/>
    <n v="7"/>
    <x v="7"/>
    <x v="2"/>
    <n v="65.489999999999995"/>
    <n v="6.5489999999999995"/>
    <n v="72.038999999999987"/>
    <n v="0.2"/>
    <n v="13.097999999999999"/>
    <s v="N"/>
    <n v="6"/>
    <n v="3"/>
    <n v="3"/>
    <n v="7"/>
  </r>
  <r>
    <x v="11"/>
    <x v="5"/>
    <s v="20033A"/>
    <n v="7"/>
    <x v="7"/>
    <x v="2"/>
    <n v="74.05"/>
    <n v="7.4050000000000002"/>
    <n v="81.454999999999998"/>
    <n v="0.36"/>
    <n v="26.657999999999998"/>
    <s v="A"/>
    <n v="8"/>
    <n v="2"/>
    <n v="2"/>
    <n v="6"/>
  </r>
  <r>
    <x v="11"/>
    <x v="5"/>
    <s v="20082B"/>
    <n v="2"/>
    <x v="6"/>
    <x v="2"/>
    <n v="94.91"/>
    <n v="9.4909999999999997"/>
    <n v="104.401"/>
    <n v="0.31"/>
    <n v="29.4221"/>
    <s v="B"/>
    <n v="2"/>
    <n v="8"/>
    <n v="8"/>
    <n v="11"/>
  </r>
  <r>
    <x v="11"/>
    <x v="5"/>
    <s v="20362E"/>
    <n v="11"/>
    <x v="8"/>
    <x v="2"/>
    <n v="67.400000000000006"/>
    <n v="6.7400000000000011"/>
    <n v="74.14"/>
    <n v="0.32"/>
    <n v="21.568000000000001"/>
    <s v="H"/>
    <n v="4"/>
    <n v="11"/>
    <n v="11"/>
    <n v="12.5"/>
  </r>
  <r>
    <x v="11"/>
    <x v="6"/>
    <s v="20423E"/>
    <n v="7"/>
    <x v="7"/>
    <x v="2"/>
    <n v="14.64"/>
    <n v="1.4640000000000002"/>
    <n v="16.103999999999999"/>
    <n v="0.16"/>
    <n v="2.3424"/>
    <s v="O"/>
    <n v="1"/>
    <n v="1"/>
    <n v="1"/>
    <n v="3"/>
  </r>
  <r>
    <x v="11"/>
    <x v="6"/>
    <s v="20507D"/>
    <n v="7"/>
    <x v="7"/>
    <x v="2"/>
    <n v="95.14"/>
    <n v="9.5140000000000011"/>
    <n v="104.654"/>
    <n v="0.05"/>
    <n v="4.7570000000000006"/>
    <s v="B"/>
    <n v="8"/>
    <n v="8"/>
    <n v="8"/>
    <n v="11"/>
  </r>
  <r>
    <x v="11"/>
    <x v="6"/>
    <s v="205881"/>
    <n v="11"/>
    <x v="8"/>
    <x v="2"/>
    <n v="62.73"/>
    <n v="6.2729999999999997"/>
    <n v="69.003"/>
    <n v="0.09"/>
    <n v="5.6456999999999997"/>
    <s v="F"/>
    <n v="9"/>
    <n v="14"/>
    <n v="14"/>
    <n v="14"/>
  </r>
  <r>
    <x v="11"/>
    <x v="6"/>
    <s v="2082D"/>
    <n v="2"/>
    <x v="6"/>
    <x v="2"/>
    <n v="46.85"/>
    <n v="4.6850000000000005"/>
    <n v="51.535000000000004"/>
    <n v="0.34"/>
    <n v="15.929000000000002"/>
    <s v="C"/>
    <n v="5"/>
    <n v="11"/>
    <n v="11"/>
    <n v="12.5"/>
  </r>
  <r>
    <x v="11"/>
    <x v="6"/>
    <s v="20843D"/>
    <n v="11"/>
    <x v="8"/>
    <x v="2"/>
    <n v="75.34"/>
    <n v="7.5340000000000007"/>
    <n v="82.874000000000009"/>
    <n v="0.28999999999999998"/>
    <n v="21.848600000000001"/>
    <s v="B"/>
    <n v="1"/>
    <n v="18"/>
    <n v="18"/>
    <n v="16"/>
  </r>
  <r>
    <x v="11"/>
    <x v="6"/>
    <s v="21054B"/>
    <n v="7"/>
    <x v="7"/>
    <x v="2"/>
    <n v="31.79"/>
    <n v="3.1790000000000003"/>
    <n v="34.969000000000001"/>
    <n v="0.04"/>
    <n v="1.2716000000000001"/>
    <s v="L"/>
    <n v="5"/>
    <n v="5"/>
    <n v="5"/>
    <n v="9"/>
  </r>
  <r>
    <x v="11"/>
    <x v="6"/>
    <s v="210711"/>
    <n v="2"/>
    <x v="6"/>
    <x v="2"/>
    <n v="45.11"/>
    <n v="4.5110000000000001"/>
    <n v="49.621000000000002"/>
    <n v="0.17"/>
    <n v="7.6687000000000003"/>
    <s v="I"/>
    <n v="5"/>
    <n v="2"/>
    <n v="2"/>
    <n v="6"/>
  </r>
  <r>
    <x v="11"/>
    <x v="6"/>
    <s v="211000"/>
    <n v="7"/>
    <x v="7"/>
    <x v="2"/>
    <n v="83.89"/>
    <n v="8.3890000000000011"/>
    <n v="92.278999999999996"/>
    <n v="0.23"/>
    <n v="19.294700000000002"/>
    <s v="B"/>
    <n v="10"/>
    <n v="18"/>
    <n v="18"/>
    <n v="16"/>
  </r>
  <r>
    <x v="11"/>
    <x v="6"/>
    <s v="21132A"/>
    <n v="2"/>
    <x v="6"/>
    <x v="2"/>
    <n v="14.79"/>
    <n v="1.4790000000000001"/>
    <n v="16.268999999999998"/>
    <n v="0.35"/>
    <n v="5.176499999999999"/>
    <s v="M"/>
    <n v="6"/>
    <n v="3"/>
    <n v="3"/>
    <n v="7"/>
  </r>
  <r>
    <x v="11"/>
    <x v="6"/>
    <s v="212360"/>
    <n v="11"/>
    <x v="8"/>
    <x v="2"/>
    <n v="18.809999999999999"/>
    <n v="1.881"/>
    <n v="20.690999999999999"/>
    <n v="0.36"/>
    <n v="6.7715999999999994"/>
    <s v="G"/>
    <n v="7"/>
    <n v="3"/>
    <n v="3"/>
    <n v="7"/>
  </r>
  <r>
    <x v="11"/>
    <x v="6"/>
    <s v="21280B"/>
    <n v="11"/>
    <x v="8"/>
    <x v="2"/>
    <n v="1.47"/>
    <n v="0.14699999999999999"/>
    <n v="1.617"/>
    <n v="0.2"/>
    <n v="0.29399999999999998"/>
    <s v="N"/>
    <n v="6"/>
    <n v="3"/>
    <n v="3"/>
    <n v="7"/>
  </r>
  <r>
    <x v="11"/>
    <x v="6"/>
    <s v="21460E"/>
    <n v="7"/>
    <x v="7"/>
    <x v="2"/>
    <n v="63.23"/>
    <n v="6.3230000000000004"/>
    <n v="69.552999999999997"/>
    <n v="0.25"/>
    <n v="15.807499999999999"/>
    <s v="P"/>
    <n v="1"/>
    <n v="3"/>
    <n v="3"/>
    <n v="7"/>
  </r>
  <r>
    <x v="11"/>
    <x v="6"/>
    <s v="21638D"/>
    <n v="7"/>
    <x v="7"/>
    <x v="2"/>
    <n v="49.55"/>
    <n v="4.9550000000000001"/>
    <n v="54.504999999999995"/>
    <n v="0.3"/>
    <n v="14.864999999999998"/>
    <s v="C"/>
    <n v="4"/>
    <n v="8"/>
    <n v="8"/>
    <n v="11"/>
  </r>
  <r>
    <x v="11"/>
    <x v="6"/>
    <s v="216481"/>
    <n v="11"/>
    <x v="8"/>
    <x v="2"/>
    <n v="14.49"/>
    <n v="1.4490000000000001"/>
    <n v="15.939"/>
    <n v="0.15"/>
    <n v="2.1734999999999998"/>
    <s v="D"/>
    <n v="6"/>
    <n v="2"/>
    <n v="2"/>
    <n v="6"/>
  </r>
  <r>
    <x v="11"/>
    <x v="6"/>
    <s v="216B"/>
    <n v="7"/>
    <x v="7"/>
    <x v="2"/>
    <n v="49.11"/>
    <n v="4.9110000000000005"/>
    <n v="54.021000000000001"/>
    <n v="0.04"/>
    <n v="1.9643999999999999"/>
    <s v="M"/>
    <n v="9"/>
    <n v="4"/>
    <n v="4"/>
    <n v="8"/>
  </r>
  <r>
    <x v="11"/>
    <x v="6"/>
    <s v="21841"/>
    <n v="11"/>
    <x v="8"/>
    <x v="2"/>
    <n v="12.25"/>
    <n v="1.2250000000000001"/>
    <n v="13.475"/>
    <n v="0.13"/>
    <n v="1.5925"/>
    <s v="B"/>
    <n v="2"/>
    <n v="8"/>
    <n v="8"/>
    <n v="11"/>
  </r>
  <r>
    <x v="11"/>
    <x v="6"/>
    <s v="22040E"/>
    <n v="11"/>
    <x v="8"/>
    <x v="2"/>
    <n v="66.069999999999993"/>
    <n v="6.6069999999999993"/>
    <n v="72.676999999999992"/>
    <n v="0.04"/>
    <n v="2.6427999999999998"/>
    <s v="C"/>
    <n v="4"/>
    <n v="8"/>
    <n v="8"/>
    <n v="11"/>
  </r>
  <r>
    <x v="11"/>
    <x v="6"/>
    <s v="22073B"/>
    <n v="7"/>
    <x v="7"/>
    <x v="2"/>
    <n v="98.48"/>
    <n v="9.8480000000000008"/>
    <n v="108.328"/>
    <n v="0.34"/>
    <n v="33.483200000000004"/>
    <s v="G"/>
    <n v="7"/>
    <n v="3"/>
    <n v="3"/>
    <n v="7"/>
  </r>
  <r>
    <x v="11"/>
    <x v="6"/>
    <s v="22120D"/>
    <n v="7"/>
    <x v="7"/>
    <x v="2"/>
    <n v="81.209999999999994"/>
    <n v="8.1210000000000004"/>
    <n v="89.330999999999989"/>
    <n v="0.25"/>
    <n v="20.302499999999998"/>
    <s v="B"/>
    <n v="1"/>
    <n v="18"/>
    <n v="18"/>
    <n v="16"/>
  </r>
  <r>
    <x v="11"/>
    <x v="6"/>
    <s v="22158D"/>
    <n v="7"/>
    <x v="7"/>
    <x v="2"/>
    <n v="81.010000000000005"/>
    <n v="8.1010000000000009"/>
    <n v="89.111000000000004"/>
    <n v="0.31"/>
    <n v="25.113100000000003"/>
    <s v="Q"/>
    <n v="7"/>
    <n v="3"/>
    <n v="3"/>
    <n v="7"/>
  </r>
  <r>
    <x v="11"/>
    <x v="6"/>
    <s v="22219B"/>
    <n v="11"/>
    <x v="8"/>
    <x v="2"/>
    <n v="48.56"/>
    <n v="4.8560000000000008"/>
    <n v="53.416000000000004"/>
    <n v="0.35"/>
    <n v="16.995999999999999"/>
    <s v="E"/>
    <n v="5"/>
    <n v="18"/>
    <n v="18"/>
    <n v="16"/>
  </r>
  <r>
    <x v="11"/>
    <x v="6"/>
    <s v="22231A"/>
    <n v="2"/>
    <x v="6"/>
    <x v="2"/>
    <n v="94.2"/>
    <n v="9.42"/>
    <n v="103.62"/>
    <n v="0.17"/>
    <n v="16.014000000000003"/>
    <s v="G"/>
    <n v="8"/>
    <n v="2"/>
    <n v="2"/>
    <n v="6"/>
  </r>
  <r>
    <x v="11"/>
    <x v="6"/>
    <s v="222331"/>
    <n v="7"/>
    <x v="7"/>
    <x v="2"/>
    <n v="74.81"/>
    <n v="7.4810000000000008"/>
    <n v="82.290999999999997"/>
    <n v="0.26"/>
    <n v="19.450600000000001"/>
    <s v="C"/>
    <n v="8"/>
    <n v="17"/>
    <n v="17"/>
    <n v="15.5"/>
  </r>
  <r>
    <x v="11"/>
    <x v="7"/>
    <s v="22252B"/>
    <n v="7"/>
    <x v="7"/>
    <x v="2"/>
    <n v="18.36"/>
    <n v="1.8360000000000001"/>
    <n v="20.195999999999998"/>
    <n v="0.04"/>
    <n v="0.73439999999999994"/>
    <s v="L"/>
    <n v="5"/>
    <n v="5"/>
    <n v="5"/>
    <n v="9"/>
  </r>
  <r>
    <x v="11"/>
    <x v="7"/>
    <s v="22291"/>
    <n v="7"/>
    <x v="7"/>
    <x v="2"/>
    <n v="65.69"/>
    <n v="6.569"/>
    <n v="72.259"/>
    <n v="0.4"/>
    <n v="26.276"/>
    <s v="D"/>
    <n v="4"/>
    <n v="14"/>
    <n v="14"/>
    <n v="14"/>
  </r>
  <r>
    <x v="11"/>
    <x v="7"/>
    <s v="22329A"/>
    <n v="7"/>
    <x v="7"/>
    <x v="2"/>
    <n v="78.8"/>
    <n v="7.88"/>
    <n v="86.679999999999993"/>
    <n v="0.23"/>
    <n v="18.123999999999999"/>
    <s v="I"/>
    <n v="10"/>
    <n v="6"/>
    <n v="6"/>
    <n v="10"/>
  </r>
  <r>
    <x v="11"/>
    <x v="7"/>
    <s v="22482E"/>
    <n v="7"/>
    <x v="7"/>
    <x v="2"/>
    <n v="60.9"/>
    <n v="6.09"/>
    <n v="66.989999999999995"/>
    <n v="0.06"/>
    <n v="3.6539999999999999"/>
    <s v="C"/>
    <n v="2"/>
    <n v="12"/>
    <n v="12"/>
    <n v="13"/>
  </r>
  <r>
    <x v="11"/>
    <x v="7"/>
    <s v="22588B"/>
    <n v="11"/>
    <x v="8"/>
    <x v="2"/>
    <n v="88.61"/>
    <n v="8.8610000000000007"/>
    <n v="97.471000000000004"/>
    <n v="0.26"/>
    <n v="23.038600000000002"/>
    <s v="H"/>
    <n v="4"/>
    <n v="11"/>
    <n v="11"/>
    <n v="12.5"/>
  </r>
  <r>
    <x v="11"/>
    <x v="7"/>
    <s v="22611D"/>
    <n v="11"/>
    <x v="8"/>
    <x v="2"/>
    <n v="97.63"/>
    <n v="9.7629999999999999"/>
    <n v="107.393"/>
    <n v="0.16"/>
    <n v="15.620799999999999"/>
    <s v="G"/>
    <n v="2"/>
    <n v="15"/>
    <n v="15"/>
    <n v="14.5"/>
  </r>
  <r>
    <x v="11"/>
    <x v="7"/>
    <s v="226641"/>
    <n v="2"/>
    <x v="6"/>
    <x v="2"/>
    <n v="0.3"/>
    <n v="0.03"/>
    <n v="0.32999999999999996"/>
    <n v="0.05"/>
    <n v="1.4999999999999999E-2"/>
    <s v="G"/>
    <n v="6"/>
    <n v="11"/>
    <n v="11"/>
    <n v="12.5"/>
  </r>
  <r>
    <x v="11"/>
    <x v="7"/>
    <s v="23266D"/>
    <n v="7"/>
    <x v="7"/>
    <x v="2"/>
    <n v="47.87"/>
    <n v="4.7869999999999999"/>
    <n v="52.656999999999996"/>
    <n v="7.0000000000000007E-2"/>
    <n v="3.3509000000000002"/>
    <s v="B"/>
    <n v="2"/>
    <n v="8"/>
    <n v="8"/>
    <n v="11"/>
  </r>
  <r>
    <x v="11"/>
    <x v="7"/>
    <s v="23461B"/>
    <n v="11"/>
    <x v="8"/>
    <x v="2"/>
    <n v="96.46"/>
    <n v="9.6460000000000008"/>
    <n v="106.10599999999999"/>
    <n v="0.28999999999999998"/>
    <n v="27.973399999999994"/>
    <s v="B"/>
    <n v="1"/>
    <n v="18"/>
    <n v="18"/>
    <n v="16"/>
  </r>
  <r>
    <x v="11"/>
    <x v="7"/>
    <s v="235051"/>
    <n v="7"/>
    <x v="7"/>
    <x v="2"/>
    <n v="23.17"/>
    <n v="2.3170000000000002"/>
    <n v="25.487000000000002"/>
    <n v="0.1"/>
    <n v="2.3170000000000002"/>
    <s v="N"/>
    <n v="4"/>
    <n v="5"/>
    <n v="5"/>
    <n v="9"/>
  </r>
  <r>
    <x v="11"/>
    <x v="7"/>
    <s v="23620"/>
    <n v="2"/>
    <x v="6"/>
    <x v="2"/>
    <n v="8.48"/>
    <n v="0.84800000000000009"/>
    <n v="9.3280000000000012"/>
    <n v="0.13"/>
    <n v="1.1024"/>
    <s v="B"/>
    <n v="2"/>
    <n v="8"/>
    <n v="8"/>
    <n v="11"/>
  </r>
  <r>
    <x v="11"/>
    <x v="7"/>
    <s v="23674D"/>
    <n v="7"/>
    <x v="7"/>
    <x v="2"/>
    <n v="50.52"/>
    <n v="5.0520000000000005"/>
    <n v="55.572000000000003"/>
    <n v="0.24"/>
    <n v="12.1248"/>
    <s v="L"/>
    <n v="4"/>
    <n v="1"/>
    <n v="1"/>
    <n v="3"/>
  </r>
  <r>
    <x v="11"/>
    <x v="7"/>
    <s v="236961"/>
    <n v="7"/>
    <x v="7"/>
    <x v="2"/>
    <n v="74.48"/>
    <n v="7.4480000000000004"/>
    <n v="81.927999999999997"/>
    <n v="0.17"/>
    <n v="12.661600000000002"/>
    <s v="H"/>
    <n v="5"/>
    <n v="6"/>
    <n v="6"/>
    <n v="10"/>
  </r>
  <r>
    <x v="11"/>
    <x v="7"/>
    <s v="237030"/>
    <n v="11"/>
    <x v="8"/>
    <x v="2"/>
    <n v="90.14"/>
    <n v="9.0140000000000011"/>
    <n v="99.153999999999996"/>
    <n v="0.35"/>
    <n v="31.548999999999999"/>
    <s v="F"/>
    <n v="7"/>
    <n v="5"/>
    <n v="5"/>
    <n v="9"/>
  </r>
  <r>
    <x v="11"/>
    <x v="7"/>
    <s v="23735E"/>
    <n v="2"/>
    <x v="6"/>
    <x v="2"/>
    <n v="62.71"/>
    <n v="6.2710000000000008"/>
    <n v="68.980999999999995"/>
    <n v="7.0000000000000007E-2"/>
    <n v="4.3897000000000004"/>
    <s v="D"/>
    <n v="2"/>
    <n v="18"/>
    <n v="18"/>
    <n v="16"/>
  </r>
  <r>
    <x v="11"/>
    <x v="7"/>
    <s v="23798B"/>
    <n v="11"/>
    <x v="8"/>
    <x v="2"/>
    <n v="29.55"/>
    <n v="2.9550000000000001"/>
    <n v="32.505000000000003"/>
    <n v="0.28000000000000003"/>
    <n v="8.2740000000000009"/>
    <s v="Q"/>
    <n v="9"/>
    <n v="2"/>
    <n v="2"/>
    <n v="6"/>
  </r>
  <r>
    <x v="11"/>
    <x v="7"/>
    <s v="23849D"/>
    <n v="11"/>
    <x v="8"/>
    <x v="2"/>
    <n v="71.31"/>
    <n v="7.1310000000000002"/>
    <n v="78.441000000000003"/>
    <n v="0.04"/>
    <n v="2.8524000000000003"/>
    <s v="O"/>
    <n v="10"/>
    <n v="2"/>
    <n v="2"/>
    <n v="6"/>
  </r>
  <r>
    <x v="11"/>
    <x v="8"/>
    <s v="239791"/>
    <n v="11"/>
    <x v="8"/>
    <x v="2"/>
    <n v="46.05"/>
    <n v="4.6049999999999995"/>
    <n v="50.654999999999994"/>
    <n v="0.35"/>
    <n v="16.1175"/>
    <s v="D"/>
    <n v="10"/>
    <n v="15"/>
    <n v="15"/>
    <n v="14.5"/>
  </r>
  <r>
    <x v="11"/>
    <x v="8"/>
    <s v="24090D"/>
    <n v="11"/>
    <x v="8"/>
    <x v="2"/>
    <n v="47.15"/>
    <n v="4.7149999999999999"/>
    <n v="51.864999999999995"/>
    <n v="0.04"/>
    <n v="1.8859999999999999"/>
    <s v="Q"/>
    <n v="6"/>
    <n v="2"/>
    <n v="2"/>
    <n v="6"/>
  </r>
  <r>
    <x v="11"/>
    <x v="8"/>
    <s v="24187D"/>
    <n v="2"/>
    <x v="6"/>
    <x v="2"/>
    <n v="31.12"/>
    <n v="3.1120000000000001"/>
    <n v="34.231999999999999"/>
    <n v="0.39"/>
    <n v="12.136800000000001"/>
    <s v="C"/>
    <n v="10"/>
    <n v="18"/>
    <n v="18"/>
    <n v="16"/>
  </r>
  <r>
    <x v="11"/>
    <x v="8"/>
    <s v="24295A"/>
    <n v="11"/>
    <x v="8"/>
    <x v="2"/>
    <n v="98.05"/>
    <n v="9.8049999999999997"/>
    <n v="107.85499999999999"/>
    <n v="7.0000000000000007E-2"/>
    <n v="6.8635000000000002"/>
    <s v="F"/>
    <n v="2"/>
    <n v="14"/>
    <n v="14"/>
    <n v="14"/>
  </r>
  <r>
    <x v="11"/>
    <x v="8"/>
    <s v="24382E"/>
    <n v="11"/>
    <x v="8"/>
    <x v="2"/>
    <n v="60.17"/>
    <n v="6.0170000000000003"/>
    <n v="66.186999999999998"/>
    <n v="0.08"/>
    <n v="4.8136000000000001"/>
    <s v="M"/>
    <n v="7"/>
    <n v="2"/>
    <n v="2"/>
    <n v="6"/>
  </r>
  <r>
    <x v="11"/>
    <x v="8"/>
    <s v="24578A"/>
    <n v="2"/>
    <x v="6"/>
    <x v="2"/>
    <n v="45.24"/>
    <n v="4.524"/>
    <n v="49.764000000000003"/>
    <n v="0.08"/>
    <n v="3.6192000000000002"/>
    <s v="M"/>
    <n v="9"/>
    <n v="4"/>
    <n v="4"/>
    <n v="8"/>
  </r>
  <r>
    <x v="11"/>
    <x v="8"/>
    <s v="24600B"/>
    <n v="11"/>
    <x v="8"/>
    <x v="2"/>
    <n v="24.39"/>
    <n v="2.4390000000000001"/>
    <n v="26.829000000000001"/>
    <n v="0.31"/>
    <n v="7.5609000000000002"/>
    <s v="H"/>
    <n v="7"/>
    <n v="15"/>
    <n v="15"/>
    <n v="14.5"/>
  </r>
  <r>
    <x v="11"/>
    <x v="8"/>
    <s v="24613B"/>
    <n v="11"/>
    <x v="8"/>
    <x v="2"/>
    <n v="74.349999999999994"/>
    <n v="7.4349999999999996"/>
    <n v="81.784999999999997"/>
    <n v="0.34"/>
    <n v="25.279"/>
    <s v="H"/>
    <n v="9"/>
    <n v="8"/>
    <n v="8"/>
    <n v="11"/>
  </r>
  <r>
    <x v="11"/>
    <x v="8"/>
    <s v="24644A"/>
    <n v="7"/>
    <x v="7"/>
    <x v="2"/>
    <n v="55.76"/>
    <n v="5.5760000000000005"/>
    <n v="61.335999999999999"/>
    <n v="0.27"/>
    <n v="15.055200000000001"/>
    <s v="M"/>
    <n v="7"/>
    <n v="2"/>
    <n v="2"/>
    <n v="6"/>
  </r>
  <r>
    <x v="11"/>
    <x v="8"/>
    <s v="248301"/>
    <n v="11"/>
    <x v="8"/>
    <x v="2"/>
    <n v="38.04"/>
    <n v="3.8040000000000003"/>
    <n v="41.844000000000001"/>
    <n v="0.12"/>
    <n v="4.5648"/>
    <s v="C"/>
    <n v="7"/>
    <n v="3"/>
    <n v="3"/>
    <n v="7"/>
  </r>
  <r>
    <x v="11"/>
    <x v="8"/>
    <s v="24894B"/>
    <n v="11"/>
    <x v="8"/>
    <x v="2"/>
    <n v="72.59"/>
    <n v="7.2590000000000003"/>
    <n v="79.849000000000004"/>
    <n v="0.08"/>
    <n v="5.8072000000000008"/>
    <s v="I"/>
    <n v="6"/>
    <n v="6"/>
    <n v="6"/>
    <n v="10"/>
  </r>
  <r>
    <x v="11"/>
    <x v="8"/>
    <s v="2500D"/>
    <n v="11"/>
    <x v="8"/>
    <x v="2"/>
    <n v="81.03"/>
    <n v="8.1029999999999998"/>
    <n v="89.132999999999996"/>
    <n v="0.23"/>
    <n v="18.636900000000001"/>
    <s v="D"/>
    <n v="1"/>
    <n v="6"/>
    <n v="6"/>
    <n v="10"/>
  </r>
  <r>
    <x v="11"/>
    <x v="8"/>
    <s v="250201"/>
    <n v="7"/>
    <x v="7"/>
    <x v="2"/>
    <n v="34.36"/>
    <n v="3.4359999999999999"/>
    <n v="37.795999999999999"/>
    <n v="0.19"/>
    <n v="6.5283999999999995"/>
    <s v="L"/>
    <n v="5"/>
    <n v="5"/>
    <n v="5"/>
    <n v="9"/>
  </r>
  <r>
    <x v="11"/>
    <x v="8"/>
    <s v="25215E"/>
    <n v="7"/>
    <x v="7"/>
    <x v="2"/>
    <n v="12.43"/>
    <n v="1.2430000000000001"/>
    <n v="13.673"/>
    <n v="0.32"/>
    <n v="3.9775999999999998"/>
    <s v="H"/>
    <n v="6"/>
    <n v="9"/>
    <n v="9"/>
    <n v="11.5"/>
  </r>
  <r>
    <x v="11"/>
    <x v="8"/>
    <s v="253311"/>
    <n v="11"/>
    <x v="8"/>
    <x v="2"/>
    <n v="71.209999999999994"/>
    <n v="7.1209999999999996"/>
    <n v="78.330999999999989"/>
    <n v="0.15"/>
    <n v="10.681499999999998"/>
    <s v="D"/>
    <n v="4"/>
    <n v="14"/>
    <n v="14"/>
    <n v="14"/>
  </r>
  <r>
    <x v="11"/>
    <x v="8"/>
    <s v="253770"/>
    <n v="7"/>
    <x v="7"/>
    <x v="2"/>
    <n v="55.47"/>
    <n v="5.5470000000000006"/>
    <n v="61.016999999999996"/>
    <n v="0.2"/>
    <n v="11.094000000000001"/>
    <s v="B"/>
    <n v="1"/>
    <n v="18"/>
    <n v="18"/>
    <n v="16"/>
  </r>
  <r>
    <x v="11"/>
    <x v="8"/>
    <s v="254531"/>
    <n v="7"/>
    <x v="7"/>
    <x v="2"/>
    <n v="7.89"/>
    <n v="0.78900000000000003"/>
    <n v="8.6790000000000003"/>
    <n v="0.19"/>
    <n v="1.4990999999999999"/>
    <s v="N"/>
    <n v="10"/>
    <n v="5"/>
    <n v="5"/>
    <n v="9"/>
  </r>
  <r>
    <x v="11"/>
    <x v="8"/>
    <s v="255150"/>
    <n v="2"/>
    <x v="6"/>
    <x v="2"/>
    <n v="37.299999999999997"/>
    <n v="3.73"/>
    <n v="41.029999999999994"/>
    <n v="0.25"/>
    <n v="9.3249999999999993"/>
    <s v="P"/>
    <n v="5"/>
    <n v="2"/>
    <n v="2"/>
    <n v="6"/>
  </r>
  <r>
    <x v="11"/>
    <x v="8"/>
    <s v="256750"/>
    <n v="7"/>
    <x v="7"/>
    <x v="2"/>
    <n v="86.49"/>
    <n v="8.6489999999999991"/>
    <n v="95.138999999999996"/>
    <n v="0.28999999999999998"/>
    <n v="25.082099999999997"/>
    <s v="D"/>
    <n v="5"/>
    <n v="14"/>
    <n v="14"/>
    <n v="14"/>
  </r>
  <r>
    <x v="11"/>
    <x v="8"/>
    <s v="259210"/>
    <n v="11"/>
    <x v="8"/>
    <x v="2"/>
    <n v="87.21"/>
    <n v="8.7210000000000001"/>
    <n v="95.930999999999997"/>
    <n v="0.19"/>
    <n v="16.569900000000001"/>
    <s v="I"/>
    <n v="7"/>
    <n v="1"/>
    <n v="1"/>
    <n v="3"/>
  </r>
  <r>
    <x v="11"/>
    <x v="8"/>
    <s v="259351"/>
    <n v="11"/>
    <x v="8"/>
    <x v="2"/>
    <n v="20.96"/>
    <n v="2.0960000000000001"/>
    <n v="23.056000000000001"/>
    <n v="0.28999999999999998"/>
    <n v="6.0784000000000002"/>
    <s v="G"/>
    <n v="1"/>
    <n v="3"/>
    <n v="3"/>
    <n v="7"/>
  </r>
  <r>
    <x v="11"/>
    <x v="8"/>
    <s v="260060"/>
    <n v="7"/>
    <x v="7"/>
    <x v="2"/>
    <n v="91.55"/>
    <n v="9.1549999999999994"/>
    <n v="100.705"/>
    <n v="7.0000000000000007E-2"/>
    <n v="6.4085000000000001"/>
    <s v="O"/>
    <n v="8"/>
    <n v="2"/>
    <n v="2"/>
    <n v="6"/>
  </r>
  <r>
    <x v="11"/>
    <x v="8"/>
    <s v="26148E"/>
    <n v="2"/>
    <x v="6"/>
    <x v="2"/>
    <n v="71.63"/>
    <n v="7.1630000000000003"/>
    <n v="78.792999999999992"/>
    <n v="0.08"/>
    <n v="5.7303999999999995"/>
    <s v="G"/>
    <n v="8"/>
    <n v="2"/>
    <n v="2"/>
    <n v="6"/>
  </r>
  <r>
    <x v="11"/>
    <x v="8"/>
    <s v="262760"/>
    <n v="7"/>
    <x v="7"/>
    <x v="2"/>
    <n v="26.74"/>
    <n v="2.6739999999999999"/>
    <n v="29.413999999999998"/>
    <n v="0.09"/>
    <n v="2.4065999999999996"/>
    <s v="G"/>
    <n v="6"/>
    <n v="11"/>
    <n v="11"/>
    <n v="12.5"/>
  </r>
  <r>
    <x v="12"/>
    <x v="0"/>
    <s v="26311A"/>
    <n v="7"/>
    <x v="7"/>
    <x v="2"/>
    <n v="94.13"/>
    <n v="9.4130000000000003"/>
    <n v="103.54299999999999"/>
    <n v="0.21"/>
    <n v="19.767299999999999"/>
    <s v="D"/>
    <n v="6"/>
    <n v="2"/>
    <n v="2"/>
    <n v="6"/>
  </r>
  <r>
    <x v="12"/>
    <x v="0"/>
    <s v="263280"/>
    <n v="7"/>
    <x v="7"/>
    <x v="2"/>
    <n v="8.3800000000000008"/>
    <n v="0.83800000000000008"/>
    <n v="9.218"/>
    <n v="0.15"/>
    <n v="1.2570000000000001"/>
    <s v="F"/>
    <n v="7"/>
    <n v="5"/>
    <n v="5"/>
    <n v="9"/>
  </r>
  <r>
    <x v="12"/>
    <x v="0"/>
    <s v="26334B"/>
    <n v="7"/>
    <x v="7"/>
    <x v="2"/>
    <n v="60.31"/>
    <n v="6.0310000000000006"/>
    <n v="66.341000000000008"/>
    <n v="0.27"/>
    <n v="16.283700000000003"/>
    <s v="O"/>
    <n v="4"/>
    <n v="2"/>
    <n v="2"/>
    <n v="6"/>
  </r>
  <r>
    <x v="12"/>
    <x v="0"/>
    <s v="26435B"/>
    <n v="2"/>
    <x v="6"/>
    <x v="2"/>
    <n v="52.34"/>
    <n v="5.2340000000000009"/>
    <n v="57.574000000000005"/>
    <n v="0.3"/>
    <n v="15.702"/>
    <s v="D"/>
    <n v="6"/>
    <n v="2"/>
    <n v="2"/>
    <n v="6"/>
  </r>
  <r>
    <x v="12"/>
    <x v="0"/>
    <s v="2643A"/>
    <n v="2"/>
    <x v="6"/>
    <x v="2"/>
    <n v="9.76"/>
    <n v="0.97599999999999998"/>
    <n v="10.736000000000001"/>
    <n v="0.37"/>
    <n v="3.6111999999999997"/>
    <s v="O"/>
    <n v="8"/>
    <n v="2"/>
    <n v="2"/>
    <n v="6"/>
  </r>
  <r>
    <x v="12"/>
    <x v="0"/>
    <s v="2645D"/>
    <n v="7"/>
    <x v="7"/>
    <x v="2"/>
    <n v="13.38"/>
    <n v="1.3380000000000001"/>
    <n v="14.718"/>
    <n v="0.11"/>
    <n v="1.4718"/>
    <s v="B"/>
    <n v="10"/>
    <n v="18"/>
    <n v="18"/>
    <n v="16"/>
  </r>
  <r>
    <x v="12"/>
    <x v="0"/>
    <s v="265360"/>
    <n v="11"/>
    <x v="8"/>
    <x v="2"/>
    <n v="56.15"/>
    <n v="5.6150000000000002"/>
    <n v="61.765000000000001"/>
    <n v="0.24"/>
    <n v="13.475999999999999"/>
    <s v="N"/>
    <n v="1"/>
    <n v="2"/>
    <n v="2"/>
    <n v="6"/>
  </r>
  <r>
    <x v="12"/>
    <x v="0"/>
    <s v="266451"/>
    <n v="2"/>
    <x v="6"/>
    <x v="2"/>
    <n v="51.78"/>
    <n v="5.1780000000000008"/>
    <n v="56.957999999999998"/>
    <n v="0.22"/>
    <n v="11.3916"/>
    <s v="D"/>
    <n v="10"/>
    <n v="15"/>
    <n v="15"/>
    <n v="14.5"/>
  </r>
  <r>
    <x v="12"/>
    <x v="0"/>
    <s v="26666B"/>
    <n v="11"/>
    <x v="8"/>
    <x v="2"/>
    <n v="65.14"/>
    <n v="6.5140000000000002"/>
    <n v="71.653999999999996"/>
    <n v="0.17"/>
    <n v="11.0738"/>
    <s v="B"/>
    <n v="5"/>
    <n v="14"/>
    <n v="14"/>
    <n v="14"/>
  </r>
  <r>
    <x v="12"/>
    <x v="0"/>
    <s v="26791"/>
    <n v="2"/>
    <x v="6"/>
    <x v="2"/>
    <n v="29.02"/>
    <n v="2.9020000000000001"/>
    <n v="31.922000000000001"/>
    <n v="0.35"/>
    <n v="10.157"/>
    <s v="G"/>
    <n v="8"/>
    <n v="2"/>
    <n v="2"/>
    <n v="6"/>
  </r>
  <r>
    <x v="12"/>
    <x v="0"/>
    <s v="26836D"/>
    <n v="7"/>
    <x v="7"/>
    <x v="2"/>
    <n v="45.88"/>
    <n v="4.5880000000000001"/>
    <n v="50.468000000000004"/>
    <n v="0.26"/>
    <n v="11.928800000000001"/>
    <s v="N"/>
    <n v="1"/>
    <n v="2"/>
    <n v="2"/>
    <n v="6"/>
  </r>
  <r>
    <x v="12"/>
    <x v="0"/>
    <s v="26912B"/>
    <n v="2"/>
    <x v="6"/>
    <x v="2"/>
    <n v="4.7699999999999996"/>
    <n v="0.47699999999999998"/>
    <n v="5.2469999999999999"/>
    <n v="0.39"/>
    <n v="1.8602999999999998"/>
    <s v="I"/>
    <n v="4"/>
    <n v="5"/>
    <n v="5"/>
    <n v="9"/>
  </r>
  <r>
    <x v="12"/>
    <x v="0"/>
    <s v="26998B"/>
    <n v="11"/>
    <x v="8"/>
    <x v="2"/>
    <n v="76.06"/>
    <n v="7.6060000000000008"/>
    <n v="83.665999999999997"/>
    <n v="0.02"/>
    <n v="1.5212000000000001"/>
    <s v="H"/>
    <n v="6"/>
    <n v="9"/>
    <n v="9"/>
    <n v="11.5"/>
  </r>
  <r>
    <x v="12"/>
    <x v="0"/>
    <s v="271001"/>
    <n v="7"/>
    <x v="7"/>
    <x v="2"/>
    <n v="25.07"/>
    <n v="2.5070000000000001"/>
    <n v="27.577000000000002"/>
    <n v="0.38"/>
    <n v="9.5266000000000002"/>
    <s v="E"/>
    <n v="8"/>
    <n v="6"/>
    <n v="6"/>
    <n v="10"/>
  </r>
  <r>
    <x v="12"/>
    <x v="0"/>
    <s v="27160B"/>
    <n v="2"/>
    <x v="6"/>
    <x v="2"/>
    <n v="6.34"/>
    <n v="0.63400000000000001"/>
    <n v="6.9740000000000002"/>
    <n v="0.1"/>
    <n v="0.63400000000000001"/>
    <s v="C"/>
    <n v="6"/>
    <n v="6"/>
    <n v="6"/>
    <n v="10"/>
  </r>
  <r>
    <x v="12"/>
    <x v="0"/>
    <s v="27176E"/>
    <n v="2"/>
    <x v="6"/>
    <x v="2"/>
    <n v="90.04"/>
    <n v="9.0040000000000013"/>
    <n v="99.044000000000011"/>
    <n v="0.22"/>
    <n v="19.808800000000002"/>
    <s v="P"/>
    <n v="1"/>
    <n v="3"/>
    <n v="3"/>
    <n v="7"/>
  </r>
  <r>
    <x v="12"/>
    <x v="0"/>
    <s v="27187E"/>
    <n v="7"/>
    <x v="7"/>
    <x v="2"/>
    <n v="46.67"/>
    <n v="4.6670000000000007"/>
    <n v="51.337000000000003"/>
    <n v="0.05"/>
    <n v="2.3335000000000004"/>
    <s v="E"/>
    <n v="2"/>
    <n v="12"/>
    <n v="12"/>
    <n v="13"/>
  </r>
  <r>
    <x v="12"/>
    <x v="0"/>
    <s v="27224D"/>
    <n v="2"/>
    <x v="6"/>
    <x v="2"/>
    <n v="4.8099999999999996"/>
    <n v="0.48099999999999998"/>
    <n v="5.2909999999999995"/>
    <n v="0.36"/>
    <n v="1.7315999999999998"/>
    <s v="C"/>
    <n v="4"/>
    <n v="8"/>
    <n v="8"/>
    <n v="11"/>
  </r>
  <r>
    <x v="12"/>
    <x v="1"/>
    <s v="27237B"/>
    <n v="2"/>
    <x v="6"/>
    <x v="2"/>
    <n v="43.72"/>
    <n v="4.3719999999999999"/>
    <n v="48.091999999999999"/>
    <n v="0.13"/>
    <n v="5.6836000000000002"/>
    <s v="I"/>
    <n v="2"/>
    <n v="4"/>
    <n v="4"/>
    <n v="8"/>
  </r>
  <r>
    <x v="12"/>
    <x v="1"/>
    <s v="27259E"/>
    <n v="2"/>
    <x v="6"/>
    <x v="2"/>
    <n v="23.57"/>
    <n v="2.3570000000000002"/>
    <n v="25.927"/>
    <n v="0.33"/>
    <n v="7.7781000000000002"/>
    <s v="C"/>
    <n v="9"/>
    <n v="8"/>
    <n v="8"/>
    <n v="11"/>
  </r>
  <r>
    <x v="12"/>
    <x v="1"/>
    <s v="2734E"/>
    <n v="11"/>
    <x v="8"/>
    <x v="2"/>
    <n v="76.400000000000006"/>
    <n v="7.6400000000000006"/>
    <n v="84.04"/>
    <n v="0.06"/>
    <n v="4.5840000000000005"/>
    <s v="O"/>
    <n v="10"/>
    <n v="2"/>
    <n v="2"/>
    <n v="6"/>
  </r>
  <r>
    <x v="12"/>
    <x v="1"/>
    <s v="27362D"/>
    <n v="7"/>
    <x v="7"/>
    <x v="2"/>
    <n v="85.52"/>
    <n v="8.5519999999999996"/>
    <n v="94.072000000000003"/>
    <n v="0.19"/>
    <n v="16.248799999999999"/>
    <s v="N"/>
    <n v="8"/>
    <n v="2"/>
    <n v="2"/>
    <n v="6"/>
  </r>
  <r>
    <x v="12"/>
    <x v="1"/>
    <s v="273680"/>
    <n v="7"/>
    <x v="7"/>
    <x v="2"/>
    <n v="39.549999999999997"/>
    <n v="3.9550000000000001"/>
    <n v="43.504999999999995"/>
    <n v="0.14000000000000001"/>
    <n v="5.5369999999999999"/>
    <s v="Q"/>
    <n v="10"/>
    <n v="2"/>
    <n v="2"/>
    <n v="6"/>
  </r>
  <r>
    <x v="12"/>
    <x v="1"/>
    <s v="27477B"/>
    <n v="11"/>
    <x v="8"/>
    <x v="2"/>
    <n v="18.37"/>
    <n v="1.8370000000000002"/>
    <n v="20.207000000000001"/>
    <n v="0.08"/>
    <n v="1.4696"/>
    <s v="H"/>
    <n v="8"/>
    <n v="6"/>
    <n v="6"/>
    <n v="10"/>
  </r>
  <r>
    <x v="12"/>
    <x v="1"/>
    <s v="275021"/>
    <n v="2"/>
    <x v="6"/>
    <x v="2"/>
    <n v="66.47"/>
    <n v="6.6470000000000002"/>
    <n v="73.117000000000004"/>
    <n v="0.28000000000000003"/>
    <n v="18.611600000000003"/>
    <s v="I"/>
    <n v="10"/>
    <n v="6"/>
    <n v="6"/>
    <n v="10"/>
  </r>
  <r>
    <x v="12"/>
    <x v="1"/>
    <s v="27547B"/>
    <n v="7"/>
    <x v="7"/>
    <x v="2"/>
    <n v="55.87"/>
    <n v="5.5869999999999997"/>
    <n v="61.456999999999994"/>
    <n v="0.35"/>
    <n v="19.554499999999997"/>
    <s v="D"/>
    <n v="2"/>
    <n v="18"/>
    <n v="18"/>
    <n v="16"/>
  </r>
  <r>
    <x v="12"/>
    <x v="1"/>
    <s v="27603D"/>
    <n v="11"/>
    <x v="8"/>
    <x v="2"/>
    <n v="51.67"/>
    <n v="5.1670000000000007"/>
    <n v="56.837000000000003"/>
    <n v="0.3"/>
    <n v="15.500999999999999"/>
    <s v="B"/>
    <n v="10"/>
    <n v="18"/>
    <n v="18"/>
    <n v="16"/>
  </r>
  <r>
    <x v="12"/>
    <x v="1"/>
    <s v="27618B"/>
    <n v="2"/>
    <x v="6"/>
    <x v="2"/>
    <n v="33.369999999999997"/>
    <n v="3.3369999999999997"/>
    <n v="36.706999999999994"/>
    <n v="0.27"/>
    <n v="9.0099"/>
    <s v="F"/>
    <n v="10"/>
    <n v="17"/>
    <n v="17"/>
    <n v="15.5"/>
  </r>
  <r>
    <x v="12"/>
    <x v="1"/>
    <s v="276220"/>
    <n v="7"/>
    <x v="7"/>
    <x v="2"/>
    <n v="67.31"/>
    <n v="6.7310000000000008"/>
    <n v="74.040999999999997"/>
    <n v="0.24"/>
    <n v="16.154399999999999"/>
    <s v="C"/>
    <n v="2"/>
    <n v="12"/>
    <n v="12"/>
    <n v="13"/>
  </r>
  <r>
    <x v="12"/>
    <x v="1"/>
    <s v="27630B"/>
    <n v="7"/>
    <x v="7"/>
    <x v="2"/>
    <n v="25.79"/>
    <n v="2.5790000000000002"/>
    <n v="28.369"/>
    <n v="0.04"/>
    <n v="1.0316000000000001"/>
    <s v="P"/>
    <n v="5"/>
    <n v="2"/>
    <n v="2"/>
    <n v="6"/>
  </r>
  <r>
    <x v="12"/>
    <x v="1"/>
    <s v="27696E"/>
    <n v="11"/>
    <x v="8"/>
    <x v="2"/>
    <n v="57.24"/>
    <n v="5.7240000000000002"/>
    <n v="62.963999999999999"/>
    <n v="0.19"/>
    <n v="10.8756"/>
    <s v="F"/>
    <n v="8"/>
    <n v="8"/>
    <n v="8"/>
    <n v="11"/>
  </r>
  <r>
    <x v="12"/>
    <x v="1"/>
    <s v="27708E"/>
    <n v="2"/>
    <x v="6"/>
    <x v="2"/>
    <n v="29.56"/>
    <n v="2.956"/>
    <n v="32.515999999999998"/>
    <n v="0.01"/>
    <n v="0.29559999999999997"/>
    <s v="G"/>
    <n v="6"/>
    <n v="11"/>
    <n v="11"/>
    <n v="12.5"/>
  </r>
  <r>
    <x v="12"/>
    <x v="1"/>
    <s v="277641"/>
    <n v="7"/>
    <x v="7"/>
    <x v="2"/>
    <n v="17.739999999999998"/>
    <n v="1.774"/>
    <n v="19.513999999999999"/>
    <n v="0.38"/>
    <n v="6.7411999999999992"/>
    <s v="M"/>
    <n v="8"/>
    <n v="5"/>
    <n v="5"/>
    <n v="9"/>
  </r>
  <r>
    <x v="12"/>
    <x v="1"/>
    <s v="27829A"/>
    <n v="11"/>
    <x v="8"/>
    <x v="2"/>
    <n v="19.28"/>
    <n v="1.9280000000000002"/>
    <n v="21.208000000000002"/>
    <n v="0.13"/>
    <n v="2.5064000000000002"/>
    <s v="Q"/>
    <n v="3"/>
    <n v="1"/>
    <n v="1"/>
    <n v="3"/>
  </r>
  <r>
    <x v="12"/>
    <x v="1"/>
    <s v="278570"/>
    <n v="2"/>
    <x v="6"/>
    <x v="2"/>
    <n v="40.07"/>
    <n v="4.0070000000000006"/>
    <n v="44.076999999999998"/>
    <n v="0.05"/>
    <n v="2.0035000000000003"/>
    <s v="M"/>
    <n v="9"/>
    <n v="4"/>
    <n v="4"/>
    <n v="8"/>
  </r>
  <r>
    <x v="12"/>
    <x v="1"/>
    <s v="27960D"/>
    <n v="7"/>
    <x v="7"/>
    <x v="2"/>
    <n v="76.540000000000006"/>
    <n v="7.6540000000000008"/>
    <n v="84.194000000000003"/>
    <n v="0.08"/>
    <n v="6.1232000000000006"/>
    <s v="E"/>
    <n v="2"/>
    <n v="12"/>
    <n v="12"/>
    <n v="13"/>
  </r>
  <r>
    <x v="12"/>
    <x v="1"/>
    <s v="279980"/>
    <n v="2"/>
    <x v="6"/>
    <x v="2"/>
    <n v="86.26"/>
    <n v="8.6260000000000012"/>
    <n v="94.88600000000001"/>
    <n v="0.36"/>
    <n v="31.053599999999999"/>
    <s v="D"/>
    <n v="9"/>
    <n v="6"/>
    <n v="6"/>
    <n v="10"/>
  </r>
  <r>
    <x v="12"/>
    <x v="1"/>
    <s v="28044A"/>
    <n v="2"/>
    <x v="6"/>
    <x v="2"/>
    <n v="6.73"/>
    <n v="0.67300000000000004"/>
    <n v="7.4030000000000005"/>
    <n v="0.38"/>
    <n v="2.5574000000000003"/>
    <s v="O"/>
    <n v="1"/>
    <n v="1"/>
    <n v="1"/>
    <n v="3"/>
  </r>
  <r>
    <x v="12"/>
    <x v="1"/>
    <s v="28281A"/>
    <n v="2"/>
    <x v="6"/>
    <x v="2"/>
    <n v="41.09"/>
    <n v="4.1090000000000009"/>
    <n v="45.199000000000005"/>
    <n v="0.37"/>
    <n v="15.2033"/>
    <s v="E"/>
    <n v="1"/>
    <n v="8"/>
    <n v="8"/>
    <n v="11"/>
  </r>
  <r>
    <x v="12"/>
    <x v="2"/>
    <s v="28363D"/>
    <n v="2"/>
    <x v="6"/>
    <x v="2"/>
    <n v="73.010000000000005"/>
    <n v="7.301000000000001"/>
    <n v="80.311000000000007"/>
    <n v="0.39"/>
    <n v="28.473900000000004"/>
    <s v="L"/>
    <n v="10"/>
    <n v="6"/>
    <n v="6"/>
    <n v="10"/>
  </r>
  <r>
    <x v="12"/>
    <x v="2"/>
    <s v="28365D"/>
    <n v="2"/>
    <x v="6"/>
    <x v="2"/>
    <n v="11.29"/>
    <n v="1.129"/>
    <n v="12.418999999999999"/>
    <n v="0.38"/>
    <n v="4.2901999999999996"/>
    <s v="G"/>
    <n v="4"/>
    <n v="17"/>
    <n v="17"/>
    <n v="15.5"/>
  </r>
  <r>
    <x v="12"/>
    <x v="2"/>
    <s v="283701"/>
    <n v="2"/>
    <x v="6"/>
    <x v="2"/>
    <n v="36.35"/>
    <n v="3.6350000000000002"/>
    <n v="39.984999999999999"/>
    <n v="0.24"/>
    <n v="8.7240000000000002"/>
    <s v="G"/>
    <n v="9"/>
    <n v="9"/>
    <n v="9"/>
    <n v="11.5"/>
  </r>
  <r>
    <x v="12"/>
    <x v="2"/>
    <s v="283810"/>
    <n v="2"/>
    <x v="6"/>
    <x v="2"/>
    <n v="94.42"/>
    <n v="9.4420000000000002"/>
    <n v="103.86199999999999"/>
    <n v="0.33"/>
    <n v="31.158600000000003"/>
    <s v="A"/>
    <n v="8"/>
    <n v="2"/>
    <n v="2"/>
    <n v="6"/>
  </r>
  <r>
    <x v="12"/>
    <x v="2"/>
    <s v="28586D"/>
    <n v="11"/>
    <x v="8"/>
    <x v="2"/>
    <n v="83.93"/>
    <n v="8.3930000000000007"/>
    <n v="92.323000000000008"/>
    <n v="0.31"/>
    <n v="26.018300000000004"/>
    <s v="A"/>
    <n v="7"/>
    <n v="16"/>
    <n v="16"/>
    <n v="15"/>
  </r>
  <r>
    <x v="12"/>
    <x v="2"/>
    <s v="28749A"/>
    <n v="7"/>
    <x v="7"/>
    <x v="2"/>
    <n v="4.25"/>
    <n v="0.42500000000000004"/>
    <n v="4.6749999999999998"/>
    <n v="0.13"/>
    <n v="0.55249999999999999"/>
    <s v="N"/>
    <n v="3"/>
    <n v="5"/>
    <n v="5"/>
    <n v="9"/>
  </r>
  <r>
    <x v="12"/>
    <x v="2"/>
    <s v="28749D"/>
    <n v="11"/>
    <x v="8"/>
    <x v="2"/>
    <n v="73.430000000000007"/>
    <n v="7.3430000000000009"/>
    <n v="80.77300000000001"/>
    <n v="0.2"/>
    <n v="14.686000000000002"/>
    <s v="C"/>
    <n v="4"/>
    <n v="8"/>
    <n v="8"/>
    <n v="11"/>
  </r>
  <r>
    <x v="12"/>
    <x v="2"/>
    <s v="28922A"/>
    <n v="7"/>
    <x v="7"/>
    <x v="2"/>
    <n v="78.97"/>
    <n v="7.8970000000000002"/>
    <n v="86.867000000000004"/>
    <n v="0.35"/>
    <n v="27.639499999999998"/>
    <s v="F"/>
    <n v="4"/>
    <n v="8"/>
    <n v="8"/>
    <n v="11"/>
  </r>
  <r>
    <x v="12"/>
    <x v="2"/>
    <s v="28951B"/>
    <n v="11"/>
    <x v="8"/>
    <x v="2"/>
    <n v="32.43"/>
    <n v="3.2430000000000003"/>
    <n v="35.673000000000002"/>
    <n v="0.08"/>
    <n v="2.5943999999999998"/>
    <s v="M"/>
    <n v="5"/>
    <n v="2"/>
    <n v="2"/>
    <n v="6"/>
  </r>
  <r>
    <x v="12"/>
    <x v="2"/>
    <s v="28956A"/>
    <n v="2"/>
    <x v="6"/>
    <x v="2"/>
    <n v="32.29"/>
    <n v="3.2290000000000001"/>
    <n v="35.518999999999998"/>
    <n v="0.12"/>
    <n v="3.8747999999999996"/>
    <s v="L"/>
    <n v="6"/>
    <n v="5"/>
    <n v="5"/>
    <n v="9"/>
  </r>
  <r>
    <x v="12"/>
    <x v="2"/>
    <s v="29477E"/>
    <n v="2"/>
    <x v="6"/>
    <x v="2"/>
    <n v="80.83"/>
    <n v="8.0830000000000002"/>
    <n v="88.912999999999997"/>
    <n v="0.31"/>
    <n v="25.057299999999998"/>
    <s v="F"/>
    <n v="2"/>
    <n v="14"/>
    <n v="14"/>
    <n v="14"/>
  </r>
  <r>
    <x v="12"/>
    <x v="2"/>
    <s v="29481A"/>
    <n v="7"/>
    <x v="7"/>
    <x v="2"/>
    <n v="76.88"/>
    <n v="7.6879999999999997"/>
    <n v="84.567999999999998"/>
    <n v="0.18"/>
    <n v="13.838399999999998"/>
    <s v="F"/>
    <n v="4"/>
    <n v="8"/>
    <n v="8"/>
    <n v="11"/>
  </r>
  <r>
    <x v="12"/>
    <x v="2"/>
    <s v="29615D"/>
    <n v="2"/>
    <x v="6"/>
    <x v="2"/>
    <n v="68.11"/>
    <n v="6.8109999999999999"/>
    <n v="74.920999999999992"/>
    <n v="0.21"/>
    <n v="14.303099999999999"/>
    <s v="G"/>
    <n v="6"/>
    <n v="11"/>
    <n v="11"/>
    <n v="12.5"/>
  </r>
  <r>
    <x v="12"/>
    <x v="2"/>
    <s v="29616E"/>
    <n v="7"/>
    <x v="7"/>
    <x v="2"/>
    <n v="68.040000000000006"/>
    <n v="6.8040000000000012"/>
    <n v="74.844000000000008"/>
    <n v="0.17"/>
    <n v="11.566800000000002"/>
    <s v="F"/>
    <n v="8"/>
    <n v="8"/>
    <n v="8"/>
    <n v="11"/>
  </r>
  <r>
    <x v="12"/>
    <x v="2"/>
    <s v="296730"/>
    <n v="11"/>
    <x v="8"/>
    <x v="2"/>
    <n v="24.6"/>
    <n v="2.4600000000000004"/>
    <n v="27.060000000000002"/>
    <n v="0.02"/>
    <n v="0.49200000000000005"/>
    <s v="L"/>
    <n v="4"/>
    <n v="1"/>
    <n v="1"/>
    <n v="3"/>
  </r>
  <r>
    <x v="12"/>
    <x v="2"/>
    <s v="29761A"/>
    <n v="11"/>
    <x v="8"/>
    <x v="2"/>
    <n v="11.9"/>
    <n v="1.1900000000000002"/>
    <n v="13.09"/>
    <n v="7.0000000000000007E-2"/>
    <n v="0.83300000000000007"/>
    <s v="B"/>
    <n v="5"/>
    <n v="14"/>
    <n v="14"/>
    <n v="14"/>
  </r>
  <r>
    <x v="12"/>
    <x v="2"/>
    <s v="29846D"/>
    <n v="2"/>
    <x v="6"/>
    <x v="2"/>
    <n v="62.59"/>
    <n v="6.2590000000000003"/>
    <n v="68.849000000000004"/>
    <n v="0.26"/>
    <n v="16.273400000000002"/>
    <s v="F"/>
    <n v="2"/>
    <n v="14"/>
    <n v="14"/>
    <n v="14"/>
  </r>
  <r>
    <x v="12"/>
    <x v="2"/>
    <s v="29896D"/>
    <n v="2"/>
    <x v="6"/>
    <x v="2"/>
    <n v="16.350000000000001"/>
    <n v="1.6350000000000002"/>
    <n v="17.985000000000003"/>
    <n v="0.36"/>
    <n v="5.8860000000000001"/>
    <s v="G"/>
    <n v="2"/>
    <n v="15"/>
    <n v="15"/>
    <n v="14.5"/>
  </r>
  <r>
    <x v="12"/>
    <x v="2"/>
    <s v="29909A"/>
    <n v="11"/>
    <x v="8"/>
    <x v="2"/>
    <n v="81.16"/>
    <n v="8.1159999999999997"/>
    <n v="89.275999999999996"/>
    <n v="0.12"/>
    <n v="9.7391999999999985"/>
    <s v="G"/>
    <n v="2"/>
    <n v="15"/>
    <n v="15"/>
    <n v="14.5"/>
  </r>
  <r>
    <x v="12"/>
    <x v="2"/>
    <s v="300710"/>
    <n v="11"/>
    <x v="8"/>
    <x v="2"/>
    <n v="51.99"/>
    <n v="5.1990000000000007"/>
    <n v="57.189"/>
    <n v="0.39"/>
    <n v="20.276100000000003"/>
    <s v="Q"/>
    <n v="3"/>
    <n v="1"/>
    <n v="1"/>
    <n v="3"/>
  </r>
  <r>
    <x v="12"/>
    <x v="2"/>
    <s v="30263E"/>
    <n v="7"/>
    <x v="7"/>
    <x v="2"/>
    <n v="17.920000000000002"/>
    <n v="1.7920000000000003"/>
    <n v="19.712000000000003"/>
    <n v="0.3"/>
    <n v="5.3760000000000003"/>
    <s v="G"/>
    <n v="8"/>
    <n v="2"/>
    <n v="2"/>
    <n v="6"/>
  </r>
  <r>
    <x v="12"/>
    <x v="2"/>
    <s v="30299A"/>
    <n v="11"/>
    <x v="8"/>
    <x v="2"/>
    <n v="7.35"/>
    <n v="0.73499999999999999"/>
    <n v="8.0849999999999991"/>
    <n v="0.06"/>
    <n v="0.44099999999999995"/>
    <s v="E"/>
    <n v="5"/>
    <n v="18"/>
    <n v="18"/>
    <n v="16"/>
  </r>
  <r>
    <x v="12"/>
    <x v="2"/>
    <s v="303600"/>
    <n v="11"/>
    <x v="8"/>
    <x v="2"/>
    <n v="9.61"/>
    <n v="0.96099999999999997"/>
    <n v="10.571"/>
    <n v="0.33"/>
    <n v="3.1713"/>
    <s v="O"/>
    <n v="7"/>
    <n v="3"/>
    <n v="3"/>
    <n v="7"/>
  </r>
  <r>
    <x v="12"/>
    <x v="2"/>
    <s v="305610"/>
    <n v="11"/>
    <x v="8"/>
    <x v="2"/>
    <n v="14.77"/>
    <n v="1.4770000000000001"/>
    <n v="16.247"/>
    <n v="0.21"/>
    <n v="3.1016999999999997"/>
    <s v="F"/>
    <n v="8"/>
    <n v="8"/>
    <n v="8"/>
    <n v="11"/>
  </r>
  <r>
    <x v="12"/>
    <x v="2"/>
    <s v="306280"/>
    <n v="7"/>
    <x v="7"/>
    <x v="2"/>
    <n v="18.489999999999998"/>
    <n v="1.849"/>
    <n v="20.338999999999999"/>
    <n v="0.03"/>
    <n v="0.55469999999999997"/>
    <s v="O"/>
    <n v="8"/>
    <n v="2"/>
    <n v="2"/>
    <n v="6"/>
  </r>
  <r>
    <x v="12"/>
    <x v="2"/>
    <s v="3068A"/>
    <n v="11"/>
    <x v="8"/>
    <x v="2"/>
    <n v="44.43"/>
    <n v="4.4430000000000005"/>
    <n v="48.872999999999998"/>
    <n v="0.35"/>
    <n v="15.5505"/>
    <s v="O"/>
    <n v="2"/>
    <n v="3"/>
    <n v="3"/>
    <n v="7"/>
  </r>
  <r>
    <x v="12"/>
    <x v="2"/>
    <s v="307271"/>
    <n v="7"/>
    <x v="7"/>
    <x v="2"/>
    <n v="99.61"/>
    <n v="9.9610000000000003"/>
    <n v="109.571"/>
    <n v="0.37"/>
    <n v="36.855699999999999"/>
    <s v="B"/>
    <n v="8"/>
    <n v="8"/>
    <n v="8"/>
    <n v="11"/>
  </r>
  <r>
    <x v="12"/>
    <x v="2"/>
    <s v="30768D"/>
    <n v="2"/>
    <x v="6"/>
    <x v="2"/>
    <n v="49.3"/>
    <n v="4.93"/>
    <n v="54.23"/>
    <n v="0.14000000000000001"/>
    <n v="6.9020000000000001"/>
    <s v="O"/>
    <n v="7"/>
    <n v="3"/>
    <n v="3"/>
    <n v="7"/>
  </r>
  <r>
    <x v="12"/>
    <x v="2"/>
    <s v="30858A"/>
    <n v="7"/>
    <x v="7"/>
    <x v="2"/>
    <n v="54.69"/>
    <n v="5.4690000000000003"/>
    <n v="60.158999999999999"/>
    <n v="0.05"/>
    <n v="2.7345000000000002"/>
    <s v="N"/>
    <n v="2"/>
    <n v="1"/>
    <n v="1"/>
    <n v="3"/>
  </r>
  <r>
    <x v="12"/>
    <x v="2"/>
    <s v="30949B"/>
    <n v="11"/>
    <x v="8"/>
    <x v="2"/>
    <n v="39.75"/>
    <n v="3.9750000000000001"/>
    <n v="43.725000000000001"/>
    <n v="0.31"/>
    <n v="12.3225"/>
    <s v="O"/>
    <n v="4"/>
    <n v="2"/>
    <n v="2"/>
    <n v="6"/>
  </r>
  <r>
    <x v="12"/>
    <x v="3"/>
    <s v="30984E"/>
    <n v="7"/>
    <x v="7"/>
    <x v="2"/>
    <n v="93.77"/>
    <n v="9.3770000000000007"/>
    <n v="103.14699999999999"/>
    <n v="0.28999999999999998"/>
    <n v="27.193299999999997"/>
    <s v="D"/>
    <n v="9"/>
    <n v="6"/>
    <n v="6"/>
    <n v="10"/>
  </r>
  <r>
    <x v="12"/>
    <x v="3"/>
    <s v="309940"/>
    <n v="11"/>
    <x v="8"/>
    <x v="2"/>
    <n v="68.33"/>
    <n v="6.8330000000000002"/>
    <n v="75.162999999999997"/>
    <n v="0.28999999999999998"/>
    <n v="19.8157"/>
    <s v="L"/>
    <n v="8"/>
    <n v="5"/>
    <n v="5"/>
    <n v="9"/>
  </r>
  <r>
    <x v="12"/>
    <x v="3"/>
    <s v="311230"/>
    <n v="7"/>
    <x v="7"/>
    <x v="2"/>
    <n v="97.93"/>
    <n v="9.793000000000001"/>
    <n v="107.72300000000001"/>
    <n v="0.01"/>
    <n v="0.97930000000000006"/>
    <s v="Q"/>
    <n v="3"/>
    <n v="1"/>
    <n v="1"/>
    <n v="3"/>
  </r>
  <r>
    <x v="12"/>
    <x v="3"/>
    <s v="312651"/>
    <n v="7"/>
    <x v="7"/>
    <x v="2"/>
    <n v="70.41"/>
    <n v="7.0410000000000004"/>
    <n v="77.450999999999993"/>
    <n v="0.28999999999999998"/>
    <n v="20.418899999999997"/>
    <s v="C"/>
    <n v="7"/>
    <n v="3"/>
    <n v="3"/>
    <n v="7"/>
  </r>
  <r>
    <x v="12"/>
    <x v="3"/>
    <s v="3141E"/>
    <n v="7"/>
    <x v="7"/>
    <x v="2"/>
    <n v="60"/>
    <n v="6"/>
    <n v="66"/>
    <n v="0.01"/>
    <n v="0.6"/>
    <s v="G"/>
    <n v="10"/>
    <n v="14"/>
    <n v="14"/>
    <n v="14"/>
  </r>
  <r>
    <x v="12"/>
    <x v="3"/>
    <s v="31423B"/>
    <n v="11"/>
    <x v="8"/>
    <x v="2"/>
    <n v="18.14"/>
    <n v="1.8140000000000001"/>
    <n v="19.954000000000001"/>
    <n v="0.28999999999999998"/>
    <n v="5.2606000000000002"/>
    <s v="E"/>
    <n v="3"/>
    <n v="9"/>
    <n v="9"/>
    <n v="11.5"/>
  </r>
  <r>
    <x v="12"/>
    <x v="3"/>
    <s v="31447D"/>
    <n v="2"/>
    <x v="6"/>
    <x v="2"/>
    <n v="91.09"/>
    <n v="9.109"/>
    <n v="100.199"/>
    <n v="0.38"/>
    <n v="34.614200000000004"/>
    <s v="F"/>
    <n v="6"/>
    <n v="17"/>
    <n v="17"/>
    <n v="15.5"/>
  </r>
  <r>
    <x v="12"/>
    <x v="3"/>
    <s v="315980"/>
    <n v="2"/>
    <x v="6"/>
    <x v="2"/>
    <n v="86.78"/>
    <n v="8.6780000000000008"/>
    <n v="95.457999999999998"/>
    <n v="0.19"/>
    <n v="16.488199999999999"/>
    <s v="B"/>
    <n v="3"/>
    <n v="17"/>
    <n v="17"/>
    <n v="15.5"/>
  </r>
  <r>
    <x v="12"/>
    <x v="3"/>
    <s v="317191"/>
    <n v="2"/>
    <x v="6"/>
    <x v="2"/>
    <n v="22.97"/>
    <n v="2.2970000000000002"/>
    <n v="25.266999999999999"/>
    <n v="0.24"/>
    <n v="5.5127999999999995"/>
    <s v="O"/>
    <n v="5"/>
    <n v="3"/>
    <n v="3"/>
    <n v="7"/>
  </r>
  <r>
    <x v="12"/>
    <x v="3"/>
    <s v="31751D"/>
    <n v="7"/>
    <x v="7"/>
    <x v="2"/>
    <n v="82.12"/>
    <n v="8.2120000000000015"/>
    <n v="90.332000000000008"/>
    <n v="0.37"/>
    <n v="30.384400000000003"/>
    <s v="P"/>
    <n v="5"/>
    <n v="2"/>
    <n v="2"/>
    <n v="6"/>
  </r>
  <r>
    <x v="12"/>
    <x v="3"/>
    <s v="31769D"/>
    <n v="11"/>
    <x v="8"/>
    <x v="2"/>
    <n v="88.58"/>
    <n v="8.8580000000000005"/>
    <n v="97.438000000000002"/>
    <n v="0.23"/>
    <n v="20.3734"/>
    <s v="C"/>
    <n v="5"/>
    <n v="11"/>
    <n v="11"/>
    <n v="12.5"/>
  </r>
  <r>
    <x v="12"/>
    <x v="3"/>
    <s v="318631"/>
    <n v="11"/>
    <x v="8"/>
    <x v="2"/>
    <n v="72.349999999999994"/>
    <n v="7.2349999999999994"/>
    <n v="79.584999999999994"/>
    <n v="0.01"/>
    <n v="0.72349999999999992"/>
    <s v="N"/>
    <n v="7"/>
    <n v="1"/>
    <n v="1"/>
    <n v="3"/>
  </r>
  <r>
    <x v="12"/>
    <x v="3"/>
    <s v="32000A"/>
    <n v="7"/>
    <x v="7"/>
    <x v="2"/>
    <n v="20.21"/>
    <n v="2.0210000000000004"/>
    <n v="22.231000000000002"/>
    <n v="0.23"/>
    <n v="4.6483000000000008"/>
    <s v="C"/>
    <n v="5"/>
    <n v="11"/>
    <n v="11"/>
    <n v="12.5"/>
  </r>
  <r>
    <x v="12"/>
    <x v="3"/>
    <s v="32129A"/>
    <n v="11"/>
    <x v="8"/>
    <x v="2"/>
    <n v="43.2"/>
    <n v="4.32"/>
    <n v="47.52"/>
    <n v="0.32"/>
    <n v="13.824000000000002"/>
    <s v="C"/>
    <n v="9"/>
    <n v="8"/>
    <n v="8"/>
    <n v="11"/>
  </r>
  <r>
    <x v="12"/>
    <x v="3"/>
    <s v="32474A"/>
    <n v="2"/>
    <x v="6"/>
    <x v="2"/>
    <n v="10.69"/>
    <n v="1.069"/>
    <n v="11.759"/>
    <n v="0.25"/>
    <n v="2.6724999999999999"/>
    <s v="O"/>
    <n v="2"/>
    <n v="3"/>
    <n v="3"/>
    <n v="7"/>
  </r>
  <r>
    <x v="12"/>
    <x v="3"/>
    <s v="32713E"/>
    <n v="7"/>
    <x v="7"/>
    <x v="2"/>
    <n v="72.77"/>
    <n v="7.2770000000000001"/>
    <n v="80.046999999999997"/>
    <n v="0.04"/>
    <n v="2.9108000000000001"/>
    <s v="M"/>
    <n v="7"/>
    <n v="2"/>
    <n v="2"/>
    <n v="6"/>
  </r>
  <r>
    <x v="12"/>
    <x v="3"/>
    <s v="32814D"/>
    <n v="11"/>
    <x v="8"/>
    <x v="2"/>
    <n v="85.45"/>
    <n v="8.5449999999999999"/>
    <n v="93.995000000000005"/>
    <n v="0.09"/>
    <n v="7.6905000000000001"/>
    <s v="P"/>
    <n v="1"/>
    <n v="3"/>
    <n v="3"/>
    <n v="7"/>
  </r>
  <r>
    <x v="12"/>
    <x v="3"/>
    <s v="32913B"/>
    <n v="7"/>
    <x v="7"/>
    <x v="2"/>
    <n v="3.11"/>
    <n v="0.311"/>
    <n v="3.4209999999999998"/>
    <n v="0.34"/>
    <n v="1.0574000000000001"/>
    <s v="Q"/>
    <n v="4"/>
    <n v="1"/>
    <n v="1"/>
    <n v="3"/>
  </r>
  <r>
    <x v="12"/>
    <x v="3"/>
    <s v="32939B"/>
    <n v="11"/>
    <x v="8"/>
    <x v="2"/>
    <n v="3.76"/>
    <n v="0.376"/>
    <n v="4.1360000000000001"/>
    <n v="0.08"/>
    <n v="0.30080000000000001"/>
    <s v="F"/>
    <n v="4"/>
    <n v="8"/>
    <n v="8"/>
    <n v="11"/>
  </r>
  <r>
    <x v="12"/>
    <x v="3"/>
    <s v="33045E"/>
    <n v="7"/>
    <x v="7"/>
    <x v="2"/>
    <n v="91.95"/>
    <n v="9.1950000000000003"/>
    <n v="101.14500000000001"/>
    <n v="0.22"/>
    <n v="20.228999999999999"/>
    <s v="P"/>
    <n v="4"/>
    <n v="2"/>
    <n v="2"/>
    <n v="6"/>
  </r>
  <r>
    <x v="12"/>
    <x v="3"/>
    <s v="330611"/>
    <n v="2"/>
    <x v="6"/>
    <x v="2"/>
    <n v="3.57"/>
    <n v="0.35699999999999998"/>
    <n v="3.9269999999999996"/>
    <n v="0.16"/>
    <n v="0.57120000000000004"/>
    <s v="P"/>
    <n v="6"/>
    <n v="1"/>
    <n v="1"/>
    <n v="3"/>
  </r>
  <r>
    <x v="12"/>
    <x v="3"/>
    <s v="33067D"/>
    <n v="7"/>
    <x v="7"/>
    <x v="2"/>
    <n v="30.12"/>
    <n v="3.0120000000000005"/>
    <n v="33.132000000000005"/>
    <n v="0.23"/>
    <n v="6.9276000000000009"/>
    <s v="E"/>
    <n v="10"/>
    <n v="15"/>
    <n v="15"/>
    <n v="14.5"/>
  </r>
  <r>
    <x v="12"/>
    <x v="3"/>
    <s v="33092D"/>
    <n v="7"/>
    <x v="7"/>
    <x v="2"/>
    <n v="54.94"/>
    <n v="5.4939999999999998"/>
    <n v="60.433999999999997"/>
    <n v="0.18"/>
    <n v="9.8891999999999989"/>
    <s v="A"/>
    <n v="9"/>
    <n v="20"/>
    <n v="20"/>
    <n v="17"/>
  </r>
  <r>
    <x v="12"/>
    <x v="3"/>
    <s v="33101E"/>
    <n v="11"/>
    <x v="8"/>
    <x v="2"/>
    <n v="5.09"/>
    <n v="0.50900000000000001"/>
    <n v="5.5990000000000002"/>
    <n v="0.18"/>
    <n v="0.9161999999999999"/>
    <s v="I"/>
    <n v="8"/>
    <n v="4"/>
    <n v="4"/>
    <n v="8"/>
  </r>
  <r>
    <x v="12"/>
    <x v="3"/>
    <s v="33120D"/>
    <n v="11"/>
    <x v="8"/>
    <x v="2"/>
    <n v="17.45"/>
    <n v="1.7450000000000001"/>
    <n v="19.195"/>
    <n v="0.03"/>
    <n v="0.52349999999999997"/>
    <s v="M"/>
    <n v="7"/>
    <n v="2"/>
    <n v="2"/>
    <n v="6"/>
  </r>
  <r>
    <x v="12"/>
    <x v="3"/>
    <s v="33237A"/>
    <n v="2"/>
    <x v="6"/>
    <x v="2"/>
    <n v="88.15"/>
    <n v="8.8150000000000013"/>
    <n v="96.965000000000003"/>
    <n v="0.06"/>
    <n v="5.2889999999999997"/>
    <s v="E"/>
    <n v="2"/>
    <n v="12"/>
    <n v="12"/>
    <n v="13"/>
  </r>
  <r>
    <x v="12"/>
    <x v="4"/>
    <s v="33291A"/>
    <n v="2"/>
    <x v="6"/>
    <x v="2"/>
    <n v="84.9"/>
    <n v="8.49"/>
    <n v="93.39"/>
    <n v="0.3"/>
    <n v="25.470000000000002"/>
    <s v="A"/>
    <n v="2"/>
    <n v="2"/>
    <n v="2"/>
    <n v="6"/>
  </r>
  <r>
    <x v="12"/>
    <x v="4"/>
    <s v="33341D"/>
    <n v="11"/>
    <x v="8"/>
    <x v="2"/>
    <n v="12.62"/>
    <n v="1.262"/>
    <n v="13.882"/>
    <n v="0.24"/>
    <n v="3.0287999999999995"/>
    <s v="I"/>
    <n v="7"/>
    <n v="1"/>
    <n v="1"/>
    <n v="3"/>
  </r>
  <r>
    <x v="12"/>
    <x v="4"/>
    <s v="33433B"/>
    <n v="11"/>
    <x v="8"/>
    <x v="2"/>
    <n v="75.180000000000007"/>
    <n v="7.5180000000000007"/>
    <n v="82.698000000000008"/>
    <n v="0.34"/>
    <n v="25.561200000000003"/>
    <s v="H"/>
    <n v="1"/>
    <n v="7"/>
    <n v="7"/>
    <n v="10.5"/>
  </r>
  <r>
    <x v="12"/>
    <x v="4"/>
    <s v="33522E"/>
    <n v="11"/>
    <x v="8"/>
    <x v="2"/>
    <n v="64.3"/>
    <n v="6.43"/>
    <n v="70.72999999999999"/>
    <n v="0.08"/>
    <n v="5.1440000000000001"/>
    <s v="M"/>
    <n v="5"/>
    <n v="2"/>
    <n v="2"/>
    <n v="6"/>
  </r>
  <r>
    <x v="12"/>
    <x v="4"/>
    <s v="33569A"/>
    <n v="11"/>
    <x v="8"/>
    <x v="2"/>
    <n v="59.85"/>
    <n v="5.9850000000000003"/>
    <n v="65.835000000000008"/>
    <n v="0.17"/>
    <n v="10.1745"/>
    <s v="E"/>
    <n v="6"/>
    <n v="15"/>
    <n v="15"/>
    <n v="14.5"/>
  </r>
  <r>
    <x v="12"/>
    <x v="4"/>
    <s v="3381E"/>
    <n v="11"/>
    <x v="8"/>
    <x v="2"/>
    <n v="37.65"/>
    <n v="3.7650000000000001"/>
    <n v="41.414999999999999"/>
    <n v="0.26"/>
    <n v="9.7889999999999997"/>
    <s v="M"/>
    <n v="4"/>
    <n v="4"/>
    <n v="4"/>
    <n v="8"/>
  </r>
  <r>
    <x v="12"/>
    <x v="4"/>
    <s v="33867D"/>
    <n v="7"/>
    <x v="7"/>
    <x v="2"/>
    <n v="59.46"/>
    <n v="5.9460000000000006"/>
    <n v="65.406000000000006"/>
    <n v="0.34"/>
    <n v="20.2164"/>
    <s v="D"/>
    <n v="3"/>
    <n v="9"/>
    <n v="9"/>
    <n v="11.5"/>
  </r>
  <r>
    <x v="12"/>
    <x v="4"/>
    <s v="34105D"/>
    <n v="2"/>
    <x v="6"/>
    <x v="2"/>
    <n v="57.77"/>
    <n v="5.777000000000001"/>
    <n v="63.547000000000004"/>
    <n v="0.24"/>
    <n v="13.864800000000001"/>
    <s v="M"/>
    <n v="10"/>
    <n v="4"/>
    <n v="4"/>
    <n v="8"/>
  </r>
  <r>
    <x v="12"/>
    <x v="4"/>
    <s v="34207D"/>
    <n v="2"/>
    <x v="6"/>
    <x v="2"/>
    <n v="6.91"/>
    <n v="0.69100000000000006"/>
    <n v="7.601"/>
    <n v="0.31"/>
    <n v="2.1421000000000001"/>
    <s v="C"/>
    <n v="4"/>
    <n v="8"/>
    <n v="8"/>
    <n v="11"/>
  </r>
  <r>
    <x v="12"/>
    <x v="4"/>
    <s v="34238D"/>
    <n v="11"/>
    <x v="8"/>
    <x v="2"/>
    <n v="9.59"/>
    <n v="0.95900000000000007"/>
    <n v="10.548999999999999"/>
    <n v="0.28000000000000003"/>
    <n v="2.6852"/>
    <s v="I"/>
    <n v="7"/>
    <n v="1"/>
    <n v="1"/>
    <n v="3"/>
  </r>
  <r>
    <x v="12"/>
    <x v="4"/>
    <s v="34257A"/>
    <n v="2"/>
    <x v="6"/>
    <x v="2"/>
    <n v="30.78"/>
    <n v="3.0780000000000003"/>
    <n v="33.858000000000004"/>
    <n v="0.03"/>
    <n v="0.9234"/>
    <s v="A"/>
    <n v="10"/>
    <n v="20"/>
    <n v="20"/>
    <n v="17"/>
  </r>
  <r>
    <x v="12"/>
    <x v="4"/>
    <s v="34323B"/>
    <n v="11"/>
    <x v="8"/>
    <x v="2"/>
    <n v="81.89"/>
    <n v="8.1890000000000001"/>
    <n v="90.079000000000008"/>
    <n v="0.28999999999999998"/>
    <n v="23.748099999999997"/>
    <s v="A"/>
    <n v="8"/>
    <n v="2"/>
    <n v="2"/>
    <n v="6"/>
  </r>
  <r>
    <x v="12"/>
    <x v="4"/>
    <s v="34351E"/>
    <n v="11"/>
    <x v="8"/>
    <x v="2"/>
    <n v="39.5"/>
    <n v="3.95"/>
    <n v="43.45"/>
    <n v="0.18"/>
    <n v="7.1099999999999994"/>
    <s v="O"/>
    <n v="7"/>
    <n v="3"/>
    <n v="3"/>
    <n v="7"/>
  </r>
  <r>
    <x v="12"/>
    <x v="4"/>
    <s v="34494D"/>
    <n v="7"/>
    <x v="7"/>
    <x v="2"/>
    <n v="74.08"/>
    <n v="7.4080000000000004"/>
    <n v="81.488"/>
    <n v="0.16"/>
    <n v="11.8528"/>
    <s v="O"/>
    <n v="2"/>
    <n v="3"/>
    <n v="3"/>
    <n v="7"/>
  </r>
  <r>
    <x v="12"/>
    <x v="4"/>
    <s v="34630A"/>
    <n v="2"/>
    <x v="6"/>
    <x v="2"/>
    <n v="99.35"/>
    <n v="9.9350000000000005"/>
    <n v="109.285"/>
    <n v="0.08"/>
    <n v="7.9479999999999995"/>
    <s v="D"/>
    <n v="7"/>
    <n v="5"/>
    <n v="5"/>
    <n v="9"/>
  </r>
  <r>
    <x v="12"/>
    <x v="4"/>
    <s v="34642D"/>
    <n v="2"/>
    <x v="6"/>
    <x v="2"/>
    <n v="40.1"/>
    <n v="4.0100000000000007"/>
    <n v="44.11"/>
    <n v="0.02"/>
    <n v="0.80200000000000005"/>
    <s v="B"/>
    <n v="5"/>
    <n v="14"/>
    <n v="14"/>
    <n v="14"/>
  </r>
  <r>
    <x v="12"/>
    <x v="4"/>
    <s v="34643B"/>
    <n v="11"/>
    <x v="8"/>
    <x v="2"/>
    <n v="24.97"/>
    <n v="2.4969999999999999"/>
    <n v="27.466999999999999"/>
    <n v="0.3"/>
    <n v="7.4909999999999997"/>
    <s v="N"/>
    <n v="7"/>
    <n v="1"/>
    <n v="1"/>
    <n v="3"/>
  </r>
  <r>
    <x v="12"/>
    <x v="4"/>
    <s v="346640"/>
    <n v="2"/>
    <x v="6"/>
    <x v="2"/>
    <n v="60.11"/>
    <n v="6.0110000000000001"/>
    <n v="66.120999999999995"/>
    <n v="0.03"/>
    <n v="1.8032999999999999"/>
    <s v="I"/>
    <n v="3"/>
    <n v="2"/>
    <n v="2"/>
    <n v="6"/>
  </r>
  <r>
    <x v="12"/>
    <x v="4"/>
    <s v="34699B"/>
    <n v="2"/>
    <x v="6"/>
    <x v="2"/>
    <n v="23.65"/>
    <n v="2.3649999999999998"/>
    <n v="26.014999999999997"/>
    <n v="0.33"/>
    <n v="7.8045"/>
    <s v="I"/>
    <n v="6"/>
    <n v="6"/>
    <n v="6"/>
    <n v="10"/>
  </r>
  <r>
    <x v="12"/>
    <x v="5"/>
    <s v="349511"/>
    <n v="2"/>
    <x v="6"/>
    <x v="2"/>
    <n v="96.29"/>
    <n v="9.6290000000000013"/>
    <n v="105.91900000000001"/>
    <n v="0.21"/>
    <n v="20.2209"/>
    <s v="L"/>
    <n v="10"/>
    <n v="6"/>
    <n v="6"/>
    <n v="10"/>
  </r>
  <r>
    <x v="12"/>
    <x v="5"/>
    <s v="349531"/>
    <n v="11"/>
    <x v="8"/>
    <x v="2"/>
    <n v="42.05"/>
    <n v="4.2050000000000001"/>
    <n v="46.254999999999995"/>
    <n v="0.26"/>
    <n v="10.933"/>
    <s v="B"/>
    <n v="5"/>
    <n v="14"/>
    <n v="14"/>
    <n v="14"/>
  </r>
  <r>
    <x v="12"/>
    <x v="5"/>
    <s v="349541"/>
    <n v="2"/>
    <x v="6"/>
    <x v="2"/>
    <n v="37.119999999999997"/>
    <n v="3.7119999999999997"/>
    <n v="40.831999999999994"/>
    <n v="0.15"/>
    <n v="5.5679999999999996"/>
    <s v="G"/>
    <n v="2"/>
    <n v="15"/>
    <n v="15"/>
    <n v="14.5"/>
  </r>
  <r>
    <x v="12"/>
    <x v="5"/>
    <s v="351121"/>
    <n v="7"/>
    <x v="7"/>
    <x v="2"/>
    <n v="42.56"/>
    <n v="4.2560000000000002"/>
    <n v="46.816000000000003"/>
    <n v="0.38"/>
    <n v="16.172800000000002"/>
    <s v="N"/>
    <n v="6"/>
    <n v="3"/>
    <n v="3"/>
    <n v="7"/>
  </r>
  <r>
    <x v="12"/>
    <x v="5"/>
    <s v="3515D"/>
    <n v="2"/>
    <x v="6"/>
    <x v="2"/>
    <n v="17.52"/>
    <n v="1.752"/>
    <n v="19.271999999999998"/>
    <n v="0.08"/>
    <n v="1.4016"/>
    <s v="B"/>
    <n v="4"/>
    <n v="5"/>
    <n v="5"/>
    <n v="9"/>
  </r>
  <r>
    <x v="12"/>
    <x v="5"/>
    <s v="35197B"/>
    <n v="7"/>
    <x v="7"/>
    <x v="2"/>
    <n v="60.51"/>
    <n v="6.0510000000000002"/>
    <n v="66.560999999999993"/>
    <n v="0.38"/>
    <n v="22.9938"/>
    <s v="O"/>
    <n v="8"/>
    <n v="2"/>
    <n v="2"/>
    <n v="6"/>
  </r>
  <r>
    <x v="12"/>
    <x v="5"/>
    <s v="35209A"/>
    <n v="2"/>
    <x v="6"/>
    <x v="2"/>
    <n v="54.45"/>
    <n v="5.4450000000000003"/>
    <n v="59.895000000000003"/>
    <n v="0.26"/>
    <n v="14.157000000000002"/>
    <s v="M"/>
    <n v="1"/>
    <n v="5"/>
    <n v="5"/>
    <n v="9"/>
  </r>
  <r>
    <x v="12"/>
    <x v="5"/>
    <s v="35284E"/>
    <n v="7"/>
    <x v="7"/>
    <x v="2"/>
    <n v="86.14"/>
    <n v="8.6140000000000008"/>
    <n v="94.754000000000005"/>
    <n v="0.08"/>
    <n v="6.8912000000000004"/>
    <s v="A"/>
    <n v="1"/>
    <n v="2"/>
    <n v="2"/>
    <n v="6"/>
  </r>
  <r>
    <x v="12"/>
    <x v="5"/>
    <s v="35303B"/>
    <n v="2"/>
    <x v="6"/>
    <x v="2"/>
    <n v="46.8"/>
    <n v="4.68"/>
    <n v="51.48"/>
    <n v="0.35"/>
    <n v="16.38"/>
    <s v="F"/>
    <n v="9"/>
    <n v="14"/>
    <n v="14"/>
    <n v="14"/>
  </r>
  <r>
    <x v="12"/>
    <x v="5"/>
    <s v="35391B"/>
    <n v="2"/>
    <x v="6"/>
    <x v="2"/>
    <n v="9.09"/>
    <n v="0.90900000000000003"/>
    <n v="9.9990000000000006"/>
    <n v="0.13"/>
    <n v="1.1817"/>
    <s v="N"/>
    <n v="7"/>
    <n v="1"/>
    <n v="1"/>
    <n v="3"/>
  </r>
  <r>
    <x v="12"/>
    <x v="5"/>
    <s v="35401A"/>
    <n v="7"/>
    <x v="7"/>
    <x v="2"/>
    <n v="96.47"/>
    <n v="9.6470000000000002"/>
    <n v="106.117"/>
    <n v="0.08"/>
    <n v="7.7176"/>
    <s v="N"/>
    <n v="1"/>
    <n v="2"/>
    <n v="2"/>
    <n v="6"/>
  </r>
  <r>
    <x v="12"/>
    <x v="5"/>
    <s v="35580A"/>
    <n v="2"/>
    <x v="6"/>
    <x v="2"/>
    <n v="51.69"/>
    <n v="5.1690000000000005"/>
    <n v="56.858999999999995"/>
    <n v="0.2"/>
    <n v="10.338000000000001"/>
    <s v="G"/>
    <n v="1"/>
    <n v="3"/>
    <n v="3"/>
    <n v="7"/>
  </r>
  <r>
    <x v="12"/>
    <x v="5"/>
    <s v="35641"/>
    <n v="7"/>
    <x v="7"/>
    <x v="2"/>
    <n v="67.31"/>
    <n v="6.7310000000000008"/>
    <n v="74.040999999999997"/>
    <n v="0.25"/>
    <n v="16.827500000000001"/>
    <s v="N"/>
    <n v="1"/>
    <n v="2"/>
    <n v="2"/>
    <n v="6"/>
  </r>
  <r>
    <x v="12"/>
    <x v="5"/>
    <s v="35696E"/>
    <n v="7"/>
    <x v="7"/>
    <x v="2"/>
    <n v="12.92"/>
    <n v="1.292"/>
    <n v="14.212"/>
    <n v="0.34"/>
    <n v="4.3928000000000003"/>
    <s v="N"/>
    <n v="8"/>
    <n v="2"/>
    <n v="2"/>
    <n v="6"/>
  </r>
  <r>
    <x v="12"/>
    <x v="5"/>
    <s v="35718B"/>
    <n v="2"/>
    <x v="6"/>
    <x v="2"/>
    <n v="35.65"/>
    <n v="3.5649999999999999"/>
    <n v="39.214999999999996"/>
    <n v="0.31"/>
    <n v="11.051499999999999"/>
    <s v="F"/>
    <n v="6"/>
    <n v="17"/>
    <n v="17"/>
    <n v="15.5"/>
  </r>
  <r>
    <x v="12"/>
    <x v="5"/>
    <s v="357610"/>
    <n v="2"/>
    <x v="6"/>
    <x v="2"/>
    <n v="33.479999999999997"/>
    <n v="3.3479999999999999"/>
    <n v="36.827999999999996"/>
    <n v="0.09"/>
    <n v="3.0131999999999994"/>
    <s v="H"/>
    <n v="5"/>
    <n v="6"/>
    <n v="6"/>
    <n v="10"/>
  </r>
  <r>
    <x v="12"/>
    <x v="5"/>
    <s v="357720"/>
    <n v="11"/>
    <x v="8"/>
    <x v="2"/>
    <n v="46.11"/>
    <n v="4.6109999999999998"/>
    <n v="50.720999999999997"/>
    <n v="0.06"/>
    <n v="2.7665999999999999"/>
    <s v="D"/>
    <n v="2"/>
    <n v="18"/>
    <n v="18"/>
    <n v="16"/>
  </r>
  <r>
    <x v="12"/>
    <x v="5"/>
    <s v="3579B"/>
    <n v="11"/>
    <x v="8"/>
    <x v="2"/>
    <n v="39.020000000000003"/>
    <n v="3.9020000000000006"/>
    <n v="42.922000000000004"/>
    <n v="0.4"/>
    <n v="15.608000000000002"/>
    <s v="I"/>
    <n v="8"/>
    <n v="4"/>
    <n v="4"/>
    <n v="8"/>
  </r>
  <r>
    <x v="12"/>
    <x v="5"/>
    <s v="35861"/>
    <n v="2"/>
    <x v="6"/>
    <x v="2"/>
    <n v="82.96"/>
    <n v="8.2959999999999994"/>
    <n v="91.256"/>
    <n v="0.09"/>
    <n v="7.4663999999999993"/>
    <s v="L"/>
    <n v="9"/>
    <n v="6"/>
    <n v="6"/>
    <n v="10"/>
  </r>
  <r>
    <x v="12"/>
    <x v="5"/>
    <s v="35939B"/>
    <n v="11"/>
    <x v="8"/>
    <x v="2"/>
    <n v="29.47"/>
    <n v="2.9470000000000001"/>
    <n v="32.417000000000002"/>
    <n v="0.28999999999999998"/>
    <n v="8.5462999999999987"/>
    <s v="F"/>
    <n v="5"/>
    <n v="3"/>
    <n v="3"/>
    <n v="7"/>
  </r>
  <r>
    <x v="12"/>
    <x v="5"/>
    <s v="359830"/>
    <n v="7"/>
    <x v="7"/>
    <x v="2"/>
    <n v="29.12"/>
    <n v="2.9120000000000004"/>
    <n v="32.032000000000004"/>
    <n v="0.4"/>
    <n v="11.648000000000001"/>
    <s v="N"/>
    <n v="10"/>
    <n v="5"/>
    <n v="5"/>
    <n v="9"/>
  </r>
  <r>
    <x v="12"/>
    <x v="6"/>
    <s v="360011"/>
    <n v="11"/>
    <x v="8"/>
    <x v="2"/>
    <n v="4.2300000000000004"/>
    <n v="0.42300000000000004"/>
    <n v="4.6530000000000005"/>
    <n v="0.37"/>
    <n v="1.5651000000000002"/>
    <s v="M"/>
    <n v="6"/>
    <n v="3"/>
    <n v="3"/>
    <n v="7"/>
  </r>
  <r>
    <x v="12"/>
    <x v="6"/>
    <s v="3608E"/>
    <n v="11"/>
    <x v="8"/>
    <x v="2"/>
    <n v="94.78"/>
    <n v="9.4779999999999998"/>
    <n v="104.258"/>
    <n v="0.24"/>
    <n v="22.747199999999999"/>
    <s v="I"/>
    <n v="7"/>
    <n v="1"/>
    <n v="1"/>
    <n v="3"/>
  </r>
  <r>
    <x v="12"/>
    <x v="6"/>
    <s v="3619B"/>
    <n v="11"/>
    <x v="8"/>
    <x v="2"/>
    <n v="82.29"/>
    <n v="8.229000000000001"/>
    <n v="90.519000000000005"/>
    <n v="0.34"/>
    <n v="27.978600000000004"/>
    <s v="B"/>
    <n v="2"/>
    <n v="8"/>
    <n v="8"/>
    <n v="11"/>
  </r>
  <r>
    <x v="12"/>
    <x v="6"/>
    <s v="3627E"/>
    <n v="7"/>
    <x v="7"/>
    <x v="2"/>
    <n v="19.059999999999999"/>
    <n v="1.9059999999999999"/>
    <n v="20.965999999999998"/>
    <n v="0.14000000000000001"/>
    <n v="2.6684000000000001"/>
    <s v="G"/>
    <n v="1"/>
    <n v="3"/>
    <n v="3"/>
    <n v="7"/>
  </r>
  <r>
    <x v="12"/>
    <x v="6"/>
    <s v="363291"/>
    <n v="11"/>
    <x v="8"/>
    <x v="2"/>
    <n v="3.6"/>
    <n v="0.36000000000000004"/>
    <n v="3.96"/>
    <n v="0.4"/>
    <n v="1.4400000000000002"/>
    <s v="M"/>
    <n v="1"/>
    <n v="5"/>
    <n v="5"/>
    <n v="9"/>
  </r>
  <r>
    <x v="12"/>
    <x v="6"/>
    <s v="364751"/>
    <n v="7"/>
    <x v="7"/>
    <x v="2"/>
    <n v="98.24"/>
    <n v="9.8239999999999998"/>
    <n v="108.06399999999999"/>
    <n v="0.03"/>
    <n v="2.9471999999999996"/>
    <s v="E"/>
    <n v="2"/>
    <n v="12"/>
    <n v="12"/>
    <n v="13"/>
  </r>
  <r>
    <x v="12"/>
    <x v="6"/>
    <s v="36633A"/>
    <n v="2"/>
    <x v="6"/>
    <x v="2"/>
    <n v="73.989999999999995"/>
    <n v="7.399"/>
    <n v="81.388999999999996"/>
    <n v="0.36"/>
    <n v="26.636399999999998"/>
    <s v="O"/>
    <n v="8"/>
    <n v="2"/>
    <n v="2"/>
    <n v="6"/>
  </r>
  <r>
    <x v="12"/>
    <x v="6"/>
    <s v="366621"/>
    <n v="2"/>
    <x v="6"/>
    <x v="2"/>
    <n v="4.26"/>
    <n v="0.42599999999999999"/>
    <n v="4.6859999999999999"/>
    <n v="0.38"/>
    <n v="1.6188"/>
    <s v="F"/>
    <n v="7"/>
    <n v="5"/>
    <n v="5"/>
    <n v="9"/>
  </r>
  <r>
    <x v="12"/>
    <x v="6"/>
    <s v="36725D"/>
    <n v="7"/>
    <x v="7"/>
    <x v="2"/>
    <n v="78.430000000000007"/>
    <n v="7.8430000000000009"/>
    <n v="86.27300000000001"/>
    <n v="0.15"/>
    <n v="11.7645"/>
    <s v="O"/>
    <n v="10"/>
    <n v="2"/>
    <n v="2"/>
    <n v="6"/>
  </r>
  <r>
    <x v="12"/>
    <x v="6"/>
    <s v="36884A"/>
    <n v="11"/>
    <x v="8"/>
    <x v="2"/>
    <n v="37.64"/>
    <n v="3.7640000000000002"/>
    <n v="41.404000000000003"/>
    <n v="0.04"/>
    <n v="1.5056"/>
    <s v="G"/>
    <n v="9"/>
    <n v="9"/>
    <n v="9"/>
    <n v="11.5"/>
  </r>
  <r>
    <x v="12"/>
    <x v="6"/>
    <s v="368920"/>
    <n v="7"/>
    <x v="7"/>
    <x v="2"/>
    <n v="66.59"/>
    <n v="6.6590000000000007"/>
    <n v="73.249000000000009"/>
    <n v="0.34"/>
    <n v="22.640600000000003"/>
    <s v="L"/>
    <n v="7"/>
    <n v="2"/>
    <n v="2"/>
    <n v="6"/>
  </r>
  <r>
    <x v="12"/>
    <x v="6"/>
    <s v="36896E"/>
    <n v="2"/>
    <x v="6"/>
    <x v="2"/>
    <n v="92"/>
    <n v="9.2000000000000011"/>
    <n v="101.2"/>
    <n v="0.22"/>
    <n v="20.239999999999998"/>
    <s v="F"/>
    <n v="1"/>
    <n v="10"/>
    <n v="10"/>
    <n v="12"/>
  </r>
  <r>
    <x v="12"/>
    <x v="6"/>
    <s v="36939E"/>
    <n v="11"/>
    <x v="8"/>
    <x v="2"/>
    <n v="39.5"/>
    <n v="3.95"/>
    <n v="43.45"/>
    <n v="0.09"/>
    <n v="3.5549999999999997"/>
    <s v="F"/>
    <n v="10"/>
    <n v="17"/>
    <n v="17"/>
    <n v="15.5"/>
  </r>
  <r>
    <x v="12"/>
    <x v="6"/>
    <s v="369930"/>
    <n v="2"/>
    <x v="6"/>
    <x v="2"/>
    <n v="89.27"/>
    <n v="8.9269999999999996"/>
    <n v="98.197000000000003"/>
    <n v="0.32"/>
    <n v="28.566399999999998"/>
    <s v="Q"/>
    <n v="2"/>
    <n v="1"/>
    <n v="1"/>
    <n v="3"/>
  </r>
  <r>
    <x v="12"/>
    <x v="6"/>
    <s v="37078A"/>
    <n v="11"/>
    <x v="8"/>
    <x v="2"/>
    <n v="80.48"/>
    <n v="8.048"/>
    <n v="88.528000000000006"/>
    <n v="0.4"/>
    <n v="32.192"/>
    <s v="O"/>
    <n v="3"/>
    <n v="3"/>
    <n v="3"/>
    <n v="7"/>
  </r>
  <r>
    <x v="12"/>
    <x v="6"/>
    <s v="3710B"/>
    <n v="7"/>
    <x v="7"/>
    <x v="2"/>
    <n v="8.2200000000000006"/>
    <n v="0.82200000000000006"/>
    <n v="9.0420000000000016"/>
    <n v="0.1"/>
    <n v="0.82200000000000006"/>
    <s v="H"/>
    <n v="8"/>
    <n v="6"/>
    <n v="6"/>
    <n v="10"/>
  </r>
  <r>
    <x v="12"/>
    <x v="6"/>
    <s v="371231"/>
    <n v="2"/>
    <x v="6"/>
    <x v="2"/>
    <n v="66.63"/>
    <n v="6.6630000000000003"/>
    <n v="73.292999999999992"/>
    <n v="0.26"/>
    <n v="17.323799999999999"/>
    <s v="B"/>
    <n v="3"/>
    <n v="17"/>
    <n v="17"/>
    <n v="15.5"/>
  </r>
  <r>
    <x v="12"/>
    <x v="7"/>
    <s v="371571"/>
    <n v="11"/>
    <x v="8"/>
    <x v="2"/>
    <n v="69.72"/>
    <n v="6.9720000000000004"/>
    <n v="76.691999999999993"/>
    <n v="0.13"/>
    <n v="9.063600000000001"/>
    <s v="F"/>
    <n v="8"/>
    <n v="8"/>
    <n v="8"/>
    <n v="11"/>
  </r>
  <r>
    <x v="12"/>
    <x v="7"/>
    <s v="3717A"/>
    <n v="7"/>
    <x v="7"/>
    <x v="2"/>
    <n v="28.33"/>
    <n v="2.8330000000000002"/>
    <n v="31.162999999999997"/>
    <n v="0.06"/>
    <n v="1.6997999999999998"/>
    <s v="E"/>
    <n v="1"/>
    <n v="8"/>
    <n v="8"/>
    <n v="11"/>
  </r>
  <r>
    <x v="12"/>
    <x v="7"/>
    <s v="373001"/>
    <n v="7"/>
    <x v="7"/>
    <x v="2"/>
    <n v="76.56"/>
    <n v="7.6560000000000006"/>
    <n v="84.216000000000008"/>
    <n v="0.25"/>
    <n v="19.14"/>
    <s v="B"/>
    <n v="9"/>
    <n v="9"/>
    <n v="9"/>
    <n v="11.5"/>
  </r>
  <r>
    <x v="12"/>
    <x v="7"/>
    <s v="37316D"/>
    <n v="2"/>
    <x v="6"/>
    <x v="2"/>
    <n v="11.38"/>
    <n v="1.1380000000000001"/>
    <n v="12.518000000000001"/>
    <n v="0.27"/>
    <n v="3.0726000000000004"/>
    <s v="L"/>
    <n v="10"/>
    <n v="6"/>
    <n v="6"/>
    <n v="10"/>
  </r>
  <r>
    <x v="12"/>
    <x v="7"/>
    <s v="37353B"/>
    <n v="7"/>
    <x v="7"/>
    <x v="2"/>
    <n v="15.31"/>
    <n v="1.5310000000000001"/>
    <n v="16.841000000000001"/>
    <n v="0.3"/>
    <n v="4.593"/>
    <s v="L"/>
    <n v="8"/>
    <n v="5"/>
    <n v="5"/>
    <n v="9"/>
  </r>
  <r>
    <x v="12"/>
    <x v="7"/>
    <s v="373801"/>
    <n v="2"/>
    <x v="6"/>
    <x v="2"/>
    <n v="52.76"/>
    <n v="5.2759999999999998"/>
    <n v="58.036000000000001"/>
    <n v="0.11"/>
    <n v="5.8035999999999994"/>
    <s v="H"/>
    <n v="9"/>
    <n v="8"/>
    <n v="8"/>
    <n v="11"/>
  </r>
  <r>
    <x v="12"/>
    <x v="7"/>
    <s v="37478B"/>
    <n v="7"/>
    <x v="7"/>
    <x v="2"/>
    <n v="61.46"/>
    <n v="6.1460000000000008"/>
    <n v="67.605999999999995"/>
    <n v="0.15"/>
    <n v="9.2189999999999994"/>
    <s v="F"/>
    <n v="9"/>
    <n v="14"/>
    <n v="14"/>
    <n v="14"/>
  </r>
  <r>
    <x v="12"/>
    <x v="7"/>
    <s v="37588D"/>
    <n v="7"/>
    <x v="7"/>
    <x v="2"/>
    <n v="40.58"/>
    <n v="4.0579999999999998"/>
    <n v="44.637999999999998"/>
    <n v="0.04"/>
    <n v="1.6232"/>
    <s v="L"/>
    <n v="2"/>
    <n v="2"/>
    <n v="2"/>
    <n v="6"/>
  </r>
  <r>
    <x v="12"/>
    <x v="7"/>
    <s v="376700"/>
    <n v="11"/>
    <x v="8"/>
    <x v="2"/>
    <n v="73.91"/>
    <n v="7.391"/>
    <n v="81.301000000000002"/>
    <n v="0.1"/>
    <n v="7.391"/>
    <s v="C"/>
    <n v="8"/>
    <n v="17"/>
    <n v="17"/>
    <n v="15.5"/>
  </r>
  <r>
    <x v="12"/>
    <x v="7"/>
    <s v="37715E"/>
    <n v="11"/>
    <x v="8"/>
    <x v="2"/>
    <n v="60.35"/>
    <n v="6.0350000000000001"/>
    <n v="66.385000000000005"/>
    <n v="0.1"/>
    <n v="6.0350000000000001"/>
    <s v="L"/>
    <n v="5"/>
    <n v="5"/>
    <n v="5"/>
    <n v="9"/>
  </r>
  <r>
    <x v="12"/>
    <x v="7"/>
    <s v="37908D"/>
    <n v="7"/>
    <x v="7"/>
    <x v="2"/>
    <n v="20.25"/>
    <n v="2.0249999999999999"/>
    <n v="22.274999999999999"/>
    <n v="0.33"/>
    <n v="6.6825000000000001"/>
    <s v="H"/>
    <n v="2"/>
    <n v="11"/>
    <n v="11"/>
    <n v="12.5"/>
  </r>
  <r>
    <x v="12"/>
    <x v="7"/>
    <s v="37915A"/>
    <n v="7"/>
    <x v="7"/>
    <x v="2"/>
    <n v="84.63"/>
    <n v="8.4629999999999992"/>
    <n v="93.092999999999989"/>
    <n v="0.22"/>
    <n v="18.618600000000001"/>
    <s v="D"/>
    <n v="7"/>
    <n v="5"/>
    <n v="5"/>
    <n v="9"/>
  </r>
  <r>
    <x v="12"/>
    <x v="7"/>
    <s v="380971"/>
    <n v="2"/>
    <x v="6"/>
    <x v="2"/>
    <n v="18.079999999999998"/>
    <n v="1.8079999999999998"/>
    <n v="19.887999999999998"/>
    <n v="0.13"/>
    <n v="2.3504"/>
    <s v="O"/>
    <n v="6"/>
    <n v="3"/>
    <n v="3"/>
    <n v="7"/>
  </r>
  <r>
    <x v="12"/>
    <x v="7"/>
    <s v="38192B"/>
    <n v="7"/>
    <x v="7"/>
    <x v="2"/>
    <n v="56.06"/>
    <n v="5.6060000000000008"/>
    <n v="61.666000000000004"/>
    <n v="0.16"/>
    <n v="8.9695999999999998"/>
    <s v="L"/>
    <n v="9"/>
    <n v="6"/>
    <n v="6"/>
    <n v="10"/>
  </r>
  <r>
    <x v="12"/>
    <x v="7"/>
    <s v="383570"/>
    <n v="7"/>
    <x v="7"/>
    <x v="2"/>
    <n v="17.68"/>
    <n v="1.768"/>
    <n v="19.448"/>
    <n v="0.2"/>
    <n v="3.536"/>
    <s v="E"/>
    <n v="10"/>
    <n v="15"/>
    <n v="15"/>
    <n v="14.5"/>
  </r>
  <r>
    <x v="12"/>
    <x v="7"/>
    <s v="38472E"/>
    <n v="11"/>
    <x v="8"/>
    <x v="2"/>
    <n v="5.0599999999999996"/>
    <n v="0.50600000000000001"/>
    <n v="5.5659999999999998"/>
    <n v="0.36"/>
    <n v="1.8215999999999999"/>
    <s v="C"/>
    <n v="9"/>
    <n v="8"/>
    <n v="8"/>
    <n v="11"/>
  </r>
  <r>
    <x v="12"/>
    <x v="7"/>
    <s v="38482A"/>
    <n v="2"/>
    <x v="6"/>
    <x v="2"/>
    <n v="35.25"/>
    <n v="3.5250000000000004"/>
    <n v="38.774999999999999"/>
    <n v="0.09"/>
    <n v="3.1724999999999999"/>
    <s v="C"/>
    <n v="9"/>
    <n v="8"/>
    <n v="8"/>
    <n v="11"/>
  </r>
  <r>
    <x v="12"/>
    <x v="7"/>
    <s v="38754D"/>
    <n v="2"/>
    <x v="6"/>
    <x v="2"/>
    <n v="89.52"/>
    <n v="8.952"/>
    <n v="98.471999999999994"/>
    <n v="0.06"/>
    <n v="5.3712"/>
    <s v="Q"/>
    <n v="2"/>
    <n v="1"/>
    <n v="1"/>
    <n v="3"/>
  </r>
  <r>
    <x v="12"/>
    <x v="8"/>
    <s v="38800"/>
    <n v="7"/>
    <x v="7"/>
    <x v="2"/>
    <n v="23.08"/>
    <n v="2.3079999999999998"/>
    <n v="25.387999999999998"/>
    <n v="0.14000000000000001"/>
    <n v="3.2311999999999999"/>
    <s v="H"/>
    <n v="8"/>
    <n v="6"/>
    <n v="6"/>
    <n v="10"/>
  </r>
  <r>
    <x v="12"/>
    <x v="8"/>
    <s v="389621"/>
    <n v="2"/>
    <x v="6"/>
    <x v="2"/>
    <n v="96.06"/>
    <n v="9.6060000000000016"/>
    <n v="105.666"/>
    <n v="0.09"/>
    <n v="8.6454000000000004"/>
    <s v="H"/>
    <n v="4"/>
    <n v="11"/>
    <n v="11"/>
    <n v="12.5"/>
  </r>
  <r>
    <x v="12"/>
    <x v="8"/>
    <s v="39139D"/>
    <n v="7"/>
    <x v="7"/>
    <x v="2"/>
    <n v="23.28"/>
    <n v="2.3280000000000003"/>
    <n v="25.608000000000001"/>
    <n v="0.2"/>
    <n v="4.6560000000000006"/>
    <s v="A"/>
    <n v="3"/>
    <n v="12"/>
    <n v="12"/>
    <n v="13"/>
  </r>
  <r>
    <x v="12"/>
    <x v="8"/>
    <s v="39276A"/>
    <n v="2"/>
    <x v="6"/>
    <x v="2"/>
    <n v="86.36"/>
    <n v="8.636000000000001"/>
    <n v="94.995999999999995"/>
    <n v="0.37"/>
    <n v="31.953199999999999"/>
    <s v="P"/>
    <n v="10"/>
    <n v="2"/>
    <n v="2"/>
    <n v="6"/>
  </r>
  <r>
    <x v="12"/>
    <x v="8"/>
    <s v="39379E"/>
    <n v="7"/>
    <x v="7"/>
    <x v="2"/>
    <n v="36.17"/>
    <n v="3.6170000000000004"/>
    <n v="39.786999999999999"/>
    <n v="0.35"/>
    <n v="12.6595"/>
    <s v="P"/>
    <n v="4"/>
    <n v="2"/>
    <n v="2"/>
    <n v="6"/>
  </r>
  <r>
    <x v="12"/>
    <x v="8"/>
    <s v="39854B"/>
    <n v="11"/>
    <x v="8"/>
    <x v="2"/>
    <n v="7.51"/>
    <n v="0.751"/>
    <n v="8.2609999999999992"/>
    <n v="0.26"/>
    <n v="1.9526000000000001"/>
    <s v="E"/>
    <n v="4"/>
    <n v="6"/>
    <n v="6"/>
    <n v="10"/>
  </r>
  <r>
    <x v="12"/>
    <x v="8"/>
    <s v="398751"/>
    <n v="11"/>
    <x v="8"/>
    <x v="2"/>
    <n v="62.54"/>
    <n v="6.2540000000000004"/>
    <n v="68.793999999999997"/>
    <n v="0.16"/>
    <n v="10.006399999999999"/>
    <s v="F"/>
    <n v="8"/>
    <n v="8"/>
    <n v="8"/>
    <n v="11"/>
  </r>
  <r>
    <x v="12"/>
    <x v="8"/>
    <s v="3989B"/>
    <n v="11"/>
    <x v="8"/>
    <x v="2"/>
    <n v="34.92"/>
    <n v="3.4920000000000004"/>
    <n v="38.411999999999999"/>
    <n v="0.18"/>
    <n v="6.2855999999999996"/>
    <s v="I"/>
    <n v="5"/>
    <n v="2"/>
    <n v="2"/>
    <n v="6"/>
  </r>
  <r>
    <x v="12"/>
    <x v="8"/>
    <s v="39927B"/>
    <n v="11"/>
    <x v="8"/>
    <x v="2"/>
    <n v="17.05"/>
    <n v="1.7050000000000001"/>
    <n v="18.755000000000003"/>
    <n v="0.28999999999999998"/>
    <n v="4.9444999999999997"/>
    <s v="O"/>
    <n v="5"/>
    <n v="3"/>
    <n v="3"/>
    <n v="7"/>
  </r>
  <r>
    <x v="12"/>
    <x v="8"/>
    <s v="40041B"/>
    <n v="2"/>
    <x v="6"/>
    <x v="2"/>
    <n v="42.79"/>
    <n v="4.2789999999999999"/>
    <n v="47.069000000000003"/>
    <n v="0.04"/>
    <n v="1.7116"/>
    <s v="O"/>
    <n v="4"/>
    <n v="2"/>
    <n v="2"/>
    <n v="6"/>
  </r>
  <r>
    <x v="12"/>
    <x v="8"/>
    <s v="40143D"/>
    <n v="11"/>
    <x v="8"/>
    <x v="2"/>
    <n v="78.55"/>
    <n v="7.8550000000000004"/>
    <n v="86.405000000000001"/>
    <n v="0.05"/>
    <n v="3.9275000000000002"/>
    <s v="P"/>
    <n v="10"/>
    <n v="2"/>
    <n v="2"/>
    <n v="6"/>
  </r>
  <r>
    <x v="12"/>
    <x v="8"/>
    <s v="40175E"/>
    <n v="7"/>
    <x v="7"/>
    <x v="2"/>
    <n v="21.75"/>
    <n v="2.1750000000000003"/>
    <n v="23.925000000000001"/>
    <n v="0.08"/>
    <n v="1.74"/>
    <s v="C"/>
    <n v="7"/>
    <n v="3"/>
    <n v="3"/>
    <n v="7"/>
  </r>
  <r>
    <x v="12"/>
    <x v="8"/>
    <s v="401771"/>
    <n v="11"/>
    <x v="8"/>
    <x v="2"/>
    <n v="73.31"/>
    <n v="7.3310000000000004"/>
    <n v="80.641000000000005"/>
    <n v="0.03"/>
    <n v="2.1993"/>
    <s v="H"/>
    <n v="7"/>
    <n v="15"/>
    <n v="15"/>
    <n v="14.5"/>
  </r>
  <r>
    <x v="12"/>
    <x v="8"/>
    <s v="40229A"/>
    <n v="2"/>
    <x v="6"/>
    <x v="2"/>
    <n v="61.86"/>
    <n v="6.1859999999999999"/>
    <n v="68.045999999999992"/>
    <n v="0.05"/>
    <n v="3.093"/>
    <s v="L"/>
    <n v="7"/>
    <n v="2"/>
    <n v="2"/>
    <n v="6"/>
  </r>
  <r>
    <x v="12"/>
    <x v="8"/>
    <s v="403350"/>
    <n v="2"/>
    <x v="6"/>
    <x v="2"/>
    <n v="82.59"/>
    <n v="8.2590000000000003"/>
    <n v="90.849000000000004"/>
    <n v="0.08"/>
    <n v="6.6072000000000006"/>
    <s v="I"/>
    <n v="10"/>
    <n v="6"/>
    <n v="6"/>
    <n v="10"/>
  </r>
  <r>
    <x v="12"/>
    <x v="8"/>
    <s v="40335A"/>
    <n v="7"/>
    <x v="7"/>
    <x v="2"/>
    <n v="81.430000000000007"/>
    <n v="8.1430000000000007"/>
    <n v="89.573000000000008"/>
    <n v="0.15"/>
    <n v="12.214500000000001"/>
    <s v="A"/>
    <n v="10"/>
    <n v="20"/>
    <n v="20"/>
    <n v="17"/>
  </r>
  <r>
    <x v="12"/>
    <x v="8"/>
    <s v="40488D"/>
    <n v="11"/>
    <x v="8"/>
    <x v="2"/>
    <n v="62.1"/>
    <n v="6.2100000000000009"/>
    <n v="68.31"/>
    <n v="0.04"/>
    <n v="2.484"/>
    <s v="I"/>
    <n v="4"/>
    <n v="5"/>
    <n v="5"/>
    <n v="9"/>
  </r>
  <r>
    <x v="12"/>
    <x v="8"/>
    <s v="40612D"/>
    <n v="11"/>
    <x v="8"/>
    <x v="2"/>
    <n v="72.150000000000006"/>
    <n v="7.2150000000000007"/>
    <n v="79.365000000000009"/>
    <n v="0.04"/>
    <n v="2.8860000000000001"/>
    <s v="D"/>
    <n v="5"/>
    <n v="14"/>
    <n v="14"/>
    <n v="14"/>
  </r>
  <r>
    <x v="12"/>
    <x v="8"/>
    <s v="406680"/>
    <n v="7"/>
    <x v="7"/>
    <x v="2"/>
    <n v="89.47"/>
    <n v="8.947000000000001"/>
    <n v="98.417000000000002"/>
    <n v="0.34"/>
    <n v="30.419800000000002"/>
    <s v="B"/>
    <n v="2"/>
    <n v="8"/>
    <n v="8"/>
    <n v="11"/>
  </r>
  <r>
    <x v="12"/>
    <x v="8"/>
    <s v="40828D"/>
    <n v="7"/>
    <x v="7"/>
    <x v="2"/>
    <n v="56.09"/>
    <n v="5.6090000000000009"/>
    <n v="61.699000000000005"/>
    <n v="0.23"/>
    <n v="12.900700000000001"/>
    <s v="M"/>
    <n v="8"/>
    <n v="5"/>
    <n v="5"/>
    <n v="9"/>
  </r>
  <r>
    <x v="13"/>
    <x v="0"/>
    <s v="410061"/>
    <n v="7"/>
    <x v="7"/>
    <x v="2"/>
    <n v="39.909999999999997"/>
    <n v="3.9909999999999997"/>
    <n v="43.900999999999996"/>
    <n v="0.33"/>
    <n v="13.170299999999999"/>
    <s v="Q"/>
    <n v="1"/>
    <n v="3"/>
    <n v="3"/>
    <n v="7"/>
  </r>
  <r>
    <x v="13"/>
    <x v="0"/>
    <s v="410321"/>
    <n v="11"/>
    <x v="8"/>
    <x v="2"/>
    <n v="78.92"/>
    <n v="7.8920000000000003"/>
    <n v="86.811999999999998"/>
    <n v="0.16"/>
    <n v="12.6272"/>
    <s v="H"/>
    <n v="9"/>
    <n v="8"/>
    <n v="8"/>
    <n v="11"/>
  </r>
  <r>
    <x v="13"/>
    <x v="0"/>
    <s v="41103D"/>
    <n v="7"/>
    <x v="7"/>
    <x v="2"/>
    <n v="52.65"/>
    <n v="5.2650000000000006"/>
    <n v="57.914999999999999"/>
    <n v="0.1"/>
    <n v="5.2650000000000006"/>
    <s v="D"/>
    <n v="1"/>
    <n v="6"/>
    <n v="6"/>
    <n v="10"/>
  </r>
  <r>
    <x v="13"/>
    <x v="0"/>
    <s v="4112E"/>
    <n v="11"/>
    <x v="8"/>
    <x v="2"/>
    <n v="11.24"/>
    <n v="1.1240000000000001"/>
    <n v="12.364000000000001"/>
    <n v="0.22"/>
    <n v="2.4727999999999999"/>
    <s v="F"/>
    <n v="2"/>
    <n v="14"/>
    <n v="14"/>
    <n v="14"/>
  </r>
  <r>
    <x v="13"/>
    <x v="0"/>
    <s v="4116A"/>
    <n v="7"/>
    <x v="7"/>
    <x v="2"/>
    <n v="56.01"/>
    <n v="5.601"/>
    <n v="61.610999999999997"/>
    <n v="0.23"/>
    <n v="12.882300000000001"/>
    <s v="Q"/>
    <n v="6"/>
    <n v="2"/>
    <n v="2"/>
    <n v="6"/>
  </r>
  <r>
    <x v="13"/>
    <x v="0"/>
    <s v="41299D"/>
    <n v="11"/>
    <x v="8"/>
    <x v="2"/>
    <n v="72.150000000000006"/>
    <n v="7.2150000000000007"/>
    <n v="79.365000000000009"/>
    <n v="0.05"/>
    <n v="3.6075000000000004"/>
    <s v="H"/>
    <n v="8"/>
    <n v="6"/>
    <n v="6"/>
    <n v="10"/>
  </r>
  <r>
    <x v="13"/>
    <x v="0"/>
    <s v="4130B"/>
    <n v="2"/>
    <x v="6"/>
    <x v="2"/>
    <n v="43.56"/>
    <n v="4.3560000000000008"/>
    <n v="47.916000000000004"/>
    <n v="0.2"/>
    <n v="8.7120000000000015"/>
    <s v="D"/>
    <n v="9"/>
    <n v="6"/>
    <n v="6"/>
    <n v="10"/>
  </r>
  <r>
    <x v="13"/>
    <x v="0"/>
    <s v="4133E"/>
    <n v="11"/>
    <x v="8"/>
    <x v="2"/>
    <n v="1.06"/>
    <n v="0.10600000000000001"/>
    <n v="1.1660000000000001"/>
    <n v="0.18"/>
    <n v="0.1908"/>
    <s v="G"/>
    <n v="10"/>
    <n v="14"/>
    <n v="14"/>
    <n v="14"/>
  </r>
  <r>
    <x v="13"/>
    <x v="0"/>
    <s v="41565A"/>
    <n v="11"/>
    <x v="8"/>
    <x v="2"/>
    <n v="96.36"/>
    <n v="9.636000000000001"/>
    <n v="105.996"/>
    <n v="0.38"/>
    <n v="36.616799999999998"/>
    <s v="N"/>
    <n v="10"/>
    <n v="5"/>
    <n v="5"/>
    <n v="9"/>
  </r>
  <r>
    <x v="13"/>
    <x v="0"/>
    <s v="41702B"/>
    <n v="11"/>
    <x v="8"/>
    <x v="2"/>
    <n v="42.99"/>
    <n v="4.2990000000000004"/>
    <n v="47.289000000000001"/>
    <n v="0.17"/>
    <n v="7.3083000000000009"/>
    <s v="I"/>
    <n v="8"/>
    <n v="4"/>
    <n v="4"/>
    <n v="8"/>
  </r>
  <r>
    <x v="13"/>
    <x v="0"/>
    <s v="41735D"/>
    <n v="2"/>
    <x v="6"/>
    <x v="2"/>
    <n v="87.04"/>
    <n v="8.7040000000000006"/>
    <n v="95.744"/>
    <n v="0.13"/>
    <n v="11.315200000000001"/>
    <s v="L"/>
    <n v="7"/>
    <n v="2"/>
    <n v="2"/>
    <n v="6"/>
  </r>
  <r>
    <x v="13"/>
    <x v="0"/>
    <s v="41757D"/>
    <n v="7"/>
    <x v="7"/>
    <x v="2"/>
    <n v="54.8"/>
    <n v="5.48"/>
    <n v="60.28"/>
    <n v="0.36"/>
    <n v="19.727999999999998"/>
    <s v="D"/>
    <n v="2"/>
    <n v="18"/>
    <n v="18"/>
    <n v="16"/>
  </r>
  <r>
    <x v="13"/>
    <x v="0"/>
    <s v="4188B"/>
    <n v="2"/>
    <x v="6"/>
    <x v="2"/>
    <n v="88.48"/>
    <n v="8.8480000000000008"/>
    <n v="97.328000000000003"/>
    <n v="0.17"/>
    <n v="15.041600000000003"/>
    <s v="L"/>
    <n v="3"/>
    <n v="5"/>
    <n v="5"/>
    <n v="9"/>
  </r>
  <r>
    <x v="13"/>
    <x v="0"/>
    <s v="41930E"/>
    <n v="11"/>
    <x v="8"/>
    <x v="2"/>
    <n v="7.21"/>
    <n v="0.72100000000000009"/>
    <n v="7.931"/>
    <n v="0.28000000000000003"/>
    <n v="2.0188000000000001"/>
    <s v="Q"/>
    <n v="6"/>
    <n v="2"/>
    <n v="2"/>
    <n v="6"/>
  </r>
  <r>
    <x v="13"/>
    <x v="0"/>
    <s v="419381"/>
    <n v="7"/>
    <x v="7"/>
    <x v="2"/>
    <n v="22.4"/>
    <n v="2.2399999999999998"/>
    <n v="24.639999999999997"/>
    <n v="0.37"/>
    <n v="8.2880000000000003"/>
    <s v="Q"/>
    <n v="3"/>
    <n v="1"/>
    <n v="1"/>
    <n v="3"/>
  </r>
  <r>
    <x v="13"/>
    <x v="0"/>
    <s v="42003A"/>
    <n v="7"/>
    <x v="7"/>
    <x v="2"/>
    <n v="52.01"/>
    <n v="5.2010000000000005"/>
    <n v="57.210999999999999"/>
    <n v="0.19"/>
    <n v="9.8818999999999999"/>
    <s v="L"/>
    <n v="4"/>
    <n v="1"/>
    <n v="1"/>
    <n v="3"/>
  </r>
  <r>
    <x v="13"/>
    <x v="0"/>
    <s v="42031A"/>
    <n v="11"/>
    <x v="8"/>
    <x v="2"/>
    <n v="36.76"/>
    <n v="3.6760000000000002"/>
    <n v="40.436"/>
    <n v="0.26"/>
    <n v="9.557599999999999"/>
    <s v="N"/>
    <n v="7"/>
    <n v="1"/>
    <n v="1"/>
    <n v="3"/>
  </r>
  <r>
    <x v="13"/>
    <x v="0"/>
    <s v="421271"/>
    <n v="2"/>
    <x v="6"/>
    <x v="2"/>
    <n v="22.91"/>
    <n v="2.2909999999999999"/>
    <n v="25.201000000000001"/>
    <n v="0.39"/>
    <n v="8.9349000000000007"/>
    <s v="A"/>
    <n v="1"/>
    <n v="2"/>
    <n v="2"/>
    <n v="6"/>
  </r>
  <r>
    <x v="13"/>
    <x v="0"/>
    <s v="42191D"/>
    <n v="2"/>
    <x v="6"/>
    <x v="2"/>
    <n v="26.03"/>
    <n v="2.6030000000000002"/>
    <n v="28.633000000000003"/>
    <n v="0.14000000000000001"/>
    <n v="3.6442000000000005"/>
    <s v="G"/>
    <n v="9"/>
    <n v="9"/>
    <n v="9"/>
    <n v="11.5"/>
  </r>
  <r>
    <x v="13"/>
    <x v="0"/>
    <s v="422091"/>
    <n v="2"/>
    <x v="6"/>
    <x v="2"/>
    <n v="41"/>
    <n v="4.1000000000000005"/>
    <n v="45.1"/>
    <n v="0.17"/>
    <n v="6.9700000000000006"/>
    <s v="L"/>
    <n v="10"/>
    <n v="6"/>
    <n v="6"/>
    <n v="10"/>
  </r>
  <r>
    <x v="13"/>
    <x v="0"/>
    <s v="42433E"/>
    <n v="7"/>
    <x v="7"/>
    <x v="2"/>
    <n v="63.26"/>
    <n v="6.3260000000000005"/>
    <n v="69.585999999999999"/>
    <n v="0.26"/>
    <n v="16.447600000000001"/>
    <s v="D"/>
    <n v="5"/>
    <n v="14"/>
    <n v="14"/>
    <n v="14"/>
  </r>
  <r>
    <x v="13"/>
    <x v="0"/>
    <s v="42462B"/>
    <n v="7"/>
    <x v="7"/>
    <x v="2"/>
    <n v="22.53"/>
    <n v="2.2530000000000001"/>
    <n v="24.783000000000001"/>
    <n v="0.25"/>
    <n v="5.6325000000000003"/>
    <s v="P"/>
    <n v="7"/>
    <n v="1"/>
    <n v="1"/>
    <n v="3"/>
  </r>
  <r>
    <x v="13"/>
    <x v="0"/>
    <s v="425041"/>
    <n v="2"/>
    <x v="6"/>
    <x v="2"/>
    <n v="70.760000000000005"/>
    <n v="7.0760000000000005"/>
    <n v="77.836000000000013"/>
    <n v="0.4"/>
    <n v="28.304000000000002"/>
    <s v="Q"/>
    <n v="10"/>
    <n v="2"/>
    <n v="2"/>
    <n v="6"/>
  </r>
  <r>
    <x v="13"/>
    <x v="0"/>
    <s v="4253E"/>
    <n v="11"/>
    <x v="8"/>
    <x v="2"/>
    <n v="81.83"/>
    <n v="8.1829999999999998"/>
    <n v="90.013000000000005"/>
    <n v="0.3"/>
    <n v="24.548999999999999"/>
    <s v="B"/>
    <n v="1"/>
    <n v="18"/>
    <n v="18"/>
    <n v="16"/>
  </r>
  <r>
    <x v="13"/>
    <x v="0"/>
    <s v="425790"/>
    <n v="2"/>
    <x v="6"/>
    <x v="2"/>
    <n v="56.29"/>
    <n v="5.6290000000000004"/>
    <n v="61.918999999999997"/>
    <n v="0.09"/>
    <n v="5.0660999999999996"/>
    <s v="Q"/>
    <n v="1"/>
    <n v="3"/>
    <n v="3"/>
    <n v="7"/>
  </r>
  <r>
    <x v="13"/>
    <x v="0"/>
    <s v="426811"/>
    <n v="2"/>
    <x v="6"/>
    <x v="2"/>
    <n v="15.57"/>
    <n v="1.5570000000000002"/>
    <n v="17.126999999999999"/>
    <n v="0.39"/>
    <n v="6.0723000000000003"/>
    <s v="H"/>
    <n v="1"/>
    <n v="7"/>
    <n v="7"/>
    <n v="10.5"/>
  </r>
  <r>
    <x v="13"/>
    <x v="0"/>
    <s v="42766A"/>
    <n v="11"/>
    <x v="8"/>
    <x v="2"/>
    <n v="48.38"/>
    <n v="4.838000000000001"/>
    <n v="53.218000000000004"/>
    <n v="0.1"/>
    <n v="4.838000000000001"/>
    <s v="G"/>
    <n v="1"/>
    <n v="3"/>
    <n v="3"/>
    <n v="7"/>
  </r>
  <r>
    <x v="13"/>
    <x v="0"/>
    <s v="42790"/>
    <n v="7"/>
    <x v="7"/>
    <x v="2"/>
    <n v="74.33"/>
    <n v="7.4329999999999998"/>
    <n v="81.763000000000005"/>
    <n v="0.36"/>
    <n v="26.758799999999997"/>
    <s v="F"/>
    <n v="3"/>
    <n v="9"/>
    <n v="9"/>
    <n v="11.5"/>
  </r>
  <r>
    <x v="13"/>
    <x v="0"/>
    <s v="42791D"/>
    <n v="11"/>
    <x v="8"/>
    <x v="2"/>
    <n v="51.05"/>
    <n v="5.1050000000000004"/>
    <n v="56.155000000000001"/>
    <n v="0.4"/>
    <n v="20.420000000000002"/>
    <s v="C"/>
    <n v="10"/>
    <n v="18"/>
    <n v="18"/>
    <n v="16"/>
  </r>
  <r>
    <x v="13"/>
    <x v="0"/>
    <s v="428951"/>
    <n v="7"/>
    <x v="7"/>
    <x v="2"/>
    <n v="77.709999999999994"/>
    <n v="7.7709999999999999"/>
    <n v="85.480999999999995"/>
    <n v="7.0000000000000007E-2"/>
    <n v="5.4397000000000002"/>
    <s v="O"/>
    <n v="6"/>
    <n v="3"/>
    <n v="3"/>
    <n v="7"/>
  </r>
  <r>
    <x v="13"/>
    <x v="1"/>
    <s v="429990"/>
    <n v="11"/>
    <x v="8"/>
    <x v="2"/>
    <n v="85.13"/>
    <n v="8.5129999999999999"/>
    <n v="93.643000000000001"/>
    <n v="0.22"/>
    <n v="18.7286"/>
    <s v="A"/>
    <n v="1"/>
    <n v="2"/>
    <n v="2"/>
    <n v="6"/>
  </r>
  <r>
    <x v="13"/>
    <x v="1"/>
    <s v="43038B"/>
    <n v="11"/>
    <x v="8"/>
    <x v="2"/>
    <n v="30.07"/>
    <n v="3.0070000000000001"/>
    <n v="33.076999999999998"/>
    <n v="0.23"/>
    <n v="6.9161000000000001"/>
    <s v="A"/>
    <n v="3"/>
    <n v="12"/>
    <n v="12"/>
    <n v="13"/>
  </r>
  <r>
    <x v="13"/>
    <x v="1"/>
    <s v="43099E"/>
    <n v="11"/>
    <x v="8"/>
    <x v="2"/>
    <n v="69.36"/>
    <n v="6.9359999999999999"/>
    <n v="76.295999999999992"/>
    <n v="0.3"/>
    <n v="20.808"/>
    <s v="N"/>
    <n v="3"/>
    <n v="5"/>
    <n v="5"/>
    <n v="9"/>
  </r>
  <r>
    <x v="13"/>
    <x v="1"/>
    <s v="431131"/>
    <n v="2"/>
    <x v="6"/>
    <x v="2"/>
    <n v="3.56"/>
    <n v="0.35600000000000004"/>
    <n v="3.9159999999999999"/>
    <n v="0.31"/>
    <n v="1.1035999999999999"/>
    <s v="N"/>
    <n v="4"/>
    <n v="5"/>
    <n v="5"/>
    <n v="9"/>
  </r>
  <r>
    <x v="13"/>
    <x v="1"/>
    <s v="43169A"/>
    <n v="2"/>
    <x v="6"/>
    <x v="2"/>
    <n v="33.08"/>
    <n v="3.3079999999999998"/>
    <n v="36.387999999999998"/>
    <n v="0.32"/>
    <n v="10.585599999999999"/>
    <s v="Q"/>
    <n v="6"/>
    <n v="2"/>
    <n v="2"/>
    <n v="6"/>
  </r>
  <r>
    <x v="13"/>
    <x v="1"/>
    <s v="43198A"/>
    <n v="7"/>
    <x v="7"/>
    <x v="2"/>
    <n v="25.21"/>
    <n v="2.5210000000000004"/>
    <n v="27.731000000000002"/>
    <n v="0.35"/>
    <n v="8.8234999999999992"/>
    <s v="I"/>
    <n v="9"/>
    <n v="4"/>
    <n v="4"/>
    <n v="8"/>
  </r>
  <r>
    <x v="13"/>
    <x v="1"/>
    <s v="43211B"/>
    <n v="11"/>
    <x v="8"/>
    <x v="2"/>
    <n v="86.11"/>
    <n v="8.6110000000000007"/>
    <n v="94.721000000000004"/>
    <n v="0.12"/>
    <n v="10.3332"/>
    <s v="I"/>
    <n v="9"/>
    <n v="4"/>
    <n v="4"/>
    <n v="8"/>
  </r>
  <r>
    <x v="13"/>
    <x v="1"/>
    <s v="43344B"/>
    <n v="7"/>
    <x v="7"/>
    <x v="2"/>
    <n v="38.409999999999997"/>
    <n v="3.8409999999999997"/>
    <n v="42.250999999999998"/>
    <n v="0.28999999999999998"/>
    <n v="11.138899999999998"/>
    <s v="N"/>
    <n v="3"/>
    <n v="5"/>
    <n v="5"/>
    <n v="9"/>
  </r>
  <r>
    <x v="13"/>
    <x v="1"/>
    <s v="43392E"/>
    <n v="2"/>
    <x v="6"/>
    <x v="2"/>
    <n v="62.53"/>
    <n v="6.2530000000000001"/>
    <n v="68.783000000000001"/>
    <n v="0.23"/>
    <n v="14.381900000000002"/>
    <s v="G"/>
    <n v="8"/>
    <n v="2"/>
    <n v="2"/>
    <n v="6"/>
  </r>
  <r>
    <x v="13"/>
    <x v="1"/>
    <s v="434201"/>
    <n v="11"/>
    <x v="8"/>
    <x v="2"/>
    <n v="22.61"/>
    <n v="2.2610000000000001"/>
    <n v="24.870999999999999"/>
    <n v="0.35"/>
    <n v="7.9134999999999991"/>
    <s v="H"/>
    <n v="9"/>
    <n v="8"/>
    <n v="8"/>
    <n v="11"/>
  </r>
  <r>
    <x v="13"/>
    <x v="1"/>
    <s v="43454D"/>
    <n v="11"/>
    <x v="8"/>
    <x v="2"/>
    <n v="85.47"/>
    <n v="8.5470000000000006"/>
    <n v="94.016999999999996"/>
    <n v="0.3"/>
    <n v="25.640999999999998"/>
    <s v="Q"/>
    <n v="2"/>
    <n v="1"/>
    <n v="1"/>
    <n v="3"/>
  </r>
  <r>
    <x v="13"/>
    <x v="1"/>
    <s v="435780"/>
    <n v="7"/>
    <x v="7"/>
    <x v="2"/>
    <n v="0.51"/>
    <n v="5.1000000000000004E-2"/>
    <n v="0.56100000000000005"/>
    <n v="0.23"/>
    <n v="0.1173"/>
    <s v="O"/>
    <n v="3"/>
    <n v="3"/>
    <n v="3"/>
    <n v="7"/>
  </r>
  <r>
    <x v="13"/>
    <x v="1"/>
    <s v="4374B"/>
    <n v="2"/>
    <x v="6"/>
    <x v="2"/>
    <n v="37.17"/>
    <n v="3.7170000000000005"/>
    <n v="40.887"/>
    <n v="0.33"/>
    <n v="12.266100000000002"/>
    <s v="O"/>
    <n v="1"/>
    <n v="1"/>
    <n v="1"/>
    <n v="3"/>
  </r>
  <r>
    <x v="13"/>
    <x v="1"/>
    <s v="43841"/>
    <n v="7"/>
    <x v="7"/>
    <x v="2"/>
    <n v="86.97"/>
    <n v="8.697000000000001"/>
    <n v="95.667000000000002"/>
    <n v="0.24"/>
    <n v="20.872799999999998"/>
    <s v="M"/>
    <n v="2"/>
    <n v="6"/>
    <n v="6"/>
    <n v="10"/>
  </r>
  <r>
    <x v="13"/>
    <x v="1"/>
    <s v="43882B"/>
    <n v="2"/>
    <x v="6"/>
    <x v="2"/>
    <n v="52.56"/>
    <n v="5.2560000000000002"/>
    <n v="57.816000000000003"/>
    <n v="0.09"/>
    <n v="4.7304000000000004"/>
    <s v="C"/>
    <n v="9"/>
    <n v="8"/>
    <n v="8"/>
    <n v="11"/>
  </r>
  <r>
    <x v="13"/>
    <x v="1"/>
    <s v="44019B"/>
    <n v="2"/>
    <x v="6"/>
    <x v="2"/>
    <n v="94.78"/>
    <n v="9.4779999999999998"/>
    <n v="104.258"/>
    <n v="0.08"/>
    <n v="7.5823999999999998"/>
    <s v="N"/>
    <n v="5"/>
    <n v="5"/>
    <n v="5"/>
    <n v="9"/>
  </r>
  <r>
    <x v="13"/>
    <x v="1"/>
    <s v="441360"/>
    <n v="2"/>
    <x v="6"/>
    <x v="2"/>
    <n v="74.16"/>
    <n v="7.4160000000000004"/>
    <n v="81.575999999999993"/>
    <n v="0.34"/>
    <n v="25.214400000000001"/>
    <s v="P"/>
    <n v="5"/>
    <n v="2"/>
    <n v="2"/>
    <n v="6"/>
  </r>
  <r>
    <x v="13"/>
    <x v="1"/>
    <s v="44253A"/>
    <n v="11"/>
    <x v="8"/>
    <x v="2"/>
    <n v="36.17"/>
    <n v="3.6170000000000004"/>
    <n v="39.786999999999999"/>
    <n v="0.02"/>
    <n v="0.72340000000000004"/>
    <s v="M"/>
    <n v="1"/>
    <n v="5"/>
    <n v="5"/>
    <n v="9"/>
  </r>
  <r>
    <x v="13"/>
    <x v="1"/>
    <s v="443430"/>
    <n v="7"/>
    <x v="7"/>
    <x v="2"/>
    <n v="71.56"/>
    <n v="7.1560000000000006"/>
    <n v="78.716000000000008"/>
    <n v="0.02"/>
    <n v="1.4312"/>
    <s v="G"/>
    <n v="9"/>
    <n v="9"/>
    <n v="9"/>
    <n v="11.5"/>
  </r>
  <r>
    <x v="13"/>
    <x v="1"/>
    <s v="444740"/>
    <n v="7"/>
    <x v="7"/>
    <x v="2"/>
    <n v="72.48"/>
    <n v="7.2480000000000011"/>
    <n v="79.728000000000009"/>
    <n v="0.14000000000000001"/>
    <n v="10.147200000000002"/>
    <s v="G"/>
    <n v="9"/>
    <n v="9"/>
    <n v="9"/>
    <n v="11.5"/>
  </r>
  <r>
    <x v="13"/>
    <x v="1"/>
    <s v="44569D"/>
    <n v="7"/>
    <x v="7"/>
    <x v="2"/>
    <n v="34.630000000000003"/>
    <n v="3.4630000000000005"/>
    <n v="38.093000000000004"/>
    <n v="0.05"/>
    <n v="1.7315000000000003"/>
    <s v="C"/>
    <n v="9"/>
    <n v="8"/>
    <n v="8"/>
    <n v="11"/>
  </r>
  <r>
    <x v="13"/>
    <x v="1"/>
    <s v="44599E"/>
    <n v="2"/>
    <x v="6"/>
    <x v="2"/>
    <n v="79.05"/>
    <n v="7.9050000000000002"/>
    <n v="86.954999999999998"/>
    <n v="0.21"/>
    <n v="16.6005"/>
    <s v="A"/>
    <n v="7"/>
    <n v="16"/>
    <n v="16"/>
    <n v="15"/>
  </r>
  <r>
    <x v="13"/>
    <x v="1"/>
    <s v="446591"/>
    <n v="2"/>
    <x v="6"/>
    <x v="2"/>
    <n v="39.78"/>
    <n v="3.9780000000000002"/>
    <n v="43.758000000000003"/>
    <n v="0.34"/>
    <n v="13.525200000000002"/>
    <s v="N"/>
    <n v="4"/>
    <n v="5"/>
    <n v="5"/>
    <n v="9"/>
  </r>
  <r>
    <x v="13"/>
    <x v="2"/>
    <s v="44811D"/>
    <n v="7"/>
    <x v="7"/>
    <x v="2"/>
    <n v="68.98"/>
    <n v="6.8980000000000006"/>
    <n v="75.878"/>
    <n v="0.16"/>
    <n v="11.036800000000001"/>
    <s v="A"/>
    <n v="10"/>
    <n v="20"/>
    <n v="20"/>
    <n v="17"/>
  </r>
  <r>
    <x v="13"/>
    <x v="2"/>
    <s v="448290"/>
    <n v="2"/>
    <x v="6"/>
    <x v="2"/>
    <n v="58.33"/>
    <n v="5.8330000000000002"/>
    <n v="64.162999999999997"/>
    <n v="0.08"/>
    <n v="4.6664000000000003"/>
    <s v="O"/>
    <n v="5"/>
    <n v="3"/>
    <n v="3"/>
    <n v="7"/>
  </r>
  <r>
    <x v="13"/>
    <x v="2"/>
    <s v="448291"/>
    <n v="2"/>
    <x v="6"/>
    <x v="2"/>
    <n v="56.29"/>
    <n v="5.6290000000000004"/>
    <n v="61.918999999999997"/>
    <n v="0.09"/>
    <n v="5.0660999999999996"/>
    <s v="N"/>
    <n v="6"/>
    <n v="3"/>
    <n v="3"/>
    <n v="7"/>
  </r>
  <r>
    <x v="13"/>
    <x v="2"/>
    <s v="45001"/>
    <n v="7"/>
    <x v="7"/>
    <x v="2"/>
    <n v="55.97"/>
    <n v="5.5970000000000004"/>
    <n v="61.567"/>
    <n v="0.15"/>
    <n v="8.3955000000000002"/>
    <s v="I"/>
    <n v="8"/>
    <n v="4"/>
    <n v="4"/>
    <n v="8"/>
  </r>
  <r>
    <x v="13"/>
    <x v="2"/>
    <s v="45144D"/>
    <n v="2"/>
    <x v="6"/>
    <x v="2"/>
    <n v="98.55"/>
    <n v="9.8550000000000004"/>
    <n v="108.405"/>
    <n v="0.12"/>
    <n v="11.825999999999999"/>
    <s v="B"/>
    <n v="2"/>
    <n v="8"/>
    <n v="8"/>
    <n v="11"/>
  </r>
  <r>
    <x v="13"/>
    <x v="2"/>
    <s v="45219E"/>
    <n v="2"/>
    <x v="6"/>
    <x v="2"/>
    <n v="0.2"/>
    <n v="2.0000000000000004E-2"/>
    <n v="0.22000000000000003"/>
    <n v="0.27"/>
    <n v="5.4000000000000006E-2"/>
    <s v="D"/>
    <n v="8"/>
    <n v="3"/>
    <n v="3"/>
    <n v="7"/>
  </r>
  <r>
    <x v="13"/>
    <x v="2"/>
    <s v="452290"/>
    <n v="7"/>
    <x v="7"/>
    <x v="2"/>
    <n v="49.52"/>
    <n v="4.9520000000000008"/>
    <n v="54.472000000000001"/>
    <n v="0.26"/>
    <n v="12.875200000000001"/>
    <s v="E"/>
    <n v="6"/>
    <n v="15"/>
    <n v="15"/>
    <n v="14.5"/>
  </r>
  <r>
    <x v="13"/>
    <x v="2"/>
    <s v="45331"/>
    <n v="11"/>
    <x v="8"/>
    <x v="2"/>
    <n v="65.14"/>
    <n v="6.5140000000000002"/>
    <n v="71.653999999999996"/>
    <n v="0.38"/>
    <n v="24.7532"/>
    <s v="N"/>
    <n v="4"/>
    <n v="5"/>
    <n v="5"/>
    <n v="9"/>
  </r>
  <r>
    <x v="13"/>
    <x v="2"/>
    <s v="45533A"/>
    <n v="7"/>
    <x v="7"/>
    <x v="2"/>
    <n v="48.31"/>
    <n v="4.8310000000000004"/>
    <n v="53.141000000000005"/>
    <n v="0.17"/>
    <n v="8.2127000000000017"/>
    <s v="N"/>
    <n v="6"/>
    <n v="3"/>
    <n v="3"/>
    <n v="7"/>
  </r>
  <r>
    <x v="13"/>
    <x v="2"/>
    <s v="455571"/>
    <n v="7"/>
    <x v="7"/>
    <x v="2"/>
    <n v="66.53"/>
    <n v="6.6530000000000005"/>
    <n v="73.183000000000007"/>
    <n v="0.27"/>
    <n v="17.963100000000001"/>
    <s v="H"/>
    <n v="1"/>
    <n v="7"/>
    <n v="7"/>
    <n v="10.5"/>
  </r>
  <r>
    <x v="13"/>
    <x v="2"/>
    <s v="4558B"/>
    <n v="2"/>
    <x v="6"/>
    <x v="2"/>
    <n v="23.24"/>
    <n v="2.3239999999999998"/>
    <n v="25.564"/>
    <n v="0.11"/>
    <n v="2.5564"/>
    <s v="L"/>
    <n v="1"/>
    <n v="5"/>
    <n v="5"/>
    <n v="9"/>
  </r>
  <r>
    <x v="13"/>
    <x v="2"/>
    <s v="45643D"/>
    <n v="7"/>
    <x v="7"/>
    <x v="2"/>
    <n v="97.7"/>
    <n v="9.7700000000000014"/>
    <n v="107.47"/>
    <n v="0.08"/>
    <n v="7.8160000000000007"/>
    <s v="F"/>
    <n v="1"/>
    <n v="10"/>
    <n v="10"/>
    <n v="12"/>
  </r>
  <r>
    <x v="13"/>
    <x v="2"/>
    <s v="4586B"/>
    <n v="2"/>
    <x v="6"/>
    <x v="2"/>
    <n v="89.83"/>
    <n v="8.9830000000000005"/>
    <n v="98.813000000000002"/>
    <n v="0.39"/>
    <n v="35.033700000000003"/>
    <s v="C"/>
    <n v="8"/>
    <n v="17"/>
    <n v="17"/>
    <n v="15.5"/>
  </r>
  <r>
    <x v="13"/>
    <x v="2"/>
    <s v="45907E"/>
    <n v="7"/>
    <x v="7"/>
    <x v="2"/>
    <n v="97.78"/>
    <n v="9.7780000000000005"/>
    <n v="107.55800000000001"/>
    <n v="0.24"/>
    <n v="23.467199999999998"/>
    <s v="F"/>
    <n v="9"/>
    <n v="14"/>
    <n v="14"/>
    <n v="14"/>
  </r>
  <r>
    <x v="13"/>
    <x v="2"/>
    <s v="45936E"/>
    <n v="7"/>
    <x v="7"/>
    <x v="2"/>
    <n v="61.39"/>
    <n v="6.1390000000000002"/>
    <n v="67.528999999999996"/>
    <n v="0.11"/>
    <n v="6.7529000000000003"/>
    <s v="I"/>
    <n v="1"/>
    <n v="3"/>
    <n v="3"/>
    <n v="7"/>
  </r>
  <r>
    <x v="13"/>
    <x v="2"/>
    <s v="460141"/>
    <n v="7"/>
    <x v="7"/>
    <x v="2"/>
    <n v="7.38"/>
    <n v="0.73799999999999999"/>
    <n v="8.1180000000000003"/>
    <n v="0.28000000000000003"/>
    <n v="2.0664000000000002"/>
    <s v="Q"/>
    <n v="6"/>
    <n v="2"/>
    <n v="2"/>
    <n v="6"/>
  </r>
  <r>
    <x v="13"/>
    <x v="2"/>
    <s v="460521"/>
    <n v="2"/>
    <x v="6"/>
    <x v="2"/>
    <n v="43.44"/>
    <n v="4.3440000000000003"/>
    <n v="47.783999999999999"/>
    <n v="0.35"/>
    <n v="15.203999999999999"/>
    <s v="B"/>
    <n v="6"/>
    <n v="9"/>
    <n v="9"/>
    <n v="11.5"/>
  </r>
  <r>
    <x v="13"/>
    <x v="3"/>
    <s v="4606B"/>
    <n v="11"/>
    <x v="8"/>
    <x v="2"/>
    <n v="89.25"/>
    <n v="8.9250000000000007"/>
    <n v="98.174999999999997"/>
    <n v="0.16"/>
    <n v="14.280000000000001"/>
    <s v="B"/>
    <n v="1"/>
    <n v="18"/>
    <n v="18"/>
    <n v="16"/>
  </r>
  <r>
    <x v="13"/>
    <x v="3"/>
    <s v="463551"/>
    <n v="7"/>
    <x v="7"/>
    <x v="2"/>
    <n v="31.5"/>
    <n v="3.1500000000000004"/>
    <n v="34.65"/>
    <n v="0.14000000000000001"/>
    <n v="4.41"/>
    <s v="D"/>
    <n v="7"/>
    <n v="5"/>
    <n v="5"/>
    <n v="9"/>
  </r>
  <r>
    <x v="13"/>
    <x v="3"/>
    <s v="464680"/>
    <n v="11"/>
    <x v="8"/>
    <x v="2"/>
    <n v="90.2"/>
    <n v="9.0200000000000014"/>
    <n v="99.22"/>
    <n v="0.05"/>
    <n v="4.5100000000000007"/>
    <s v="F"/>
    <n v="2"/>
    <n v="14"/>
    <n v="14"/>
    <n v="14"/>
  </r>
  <r>
    <x v="13"/>
    <x v="3"/>
    <s v="46502A"/>
    <n v="11"/>
    <x v="8"/>
    <x v="2"/>
    <n v="4.57"/>
    <n v="0.45700000000000007"/>
    <n v="5.0270000000000001"/>
    <n v="0.4"/>
    <n v="1.8280000000000003"/>
    <s v="G"/>
    <n v="2"/>
    <n v="15"/>
    <n v="15"/>
    <n v="14.5"/>
  </r>
  <r>
    <x v="13"/>
    <x v="3"/>
    <s v="46547D"/>
    <n v="7"/>
    <x v="7"/>
    <x v="2"/>
    <n v="81.5"/>
    <n v="8.15"/>
    <n v="89.65"/>
    <n v="0.04"/>
    <n v="3.2600000000000002"/>
    <s v="M"/>
    <n v="6"/>
    <n v="3"/>
    <n v="3"/>
    <n v="7"/>
  </r>
  <r>
    <x v="13"/>
    <x v="3"/>
    <s v="467350"/>
    <n v="7"/>
    <x v="7"/>
    <x v="2"/>
    <n v="60.47"/>
    <n v="6.0470000000000006"/>
    <n v="66.516999999999996"/>
    <n v="0.38"/>
    <n v="22.9786"/>
    <s v="O"/>
    <n v="9"/>
    <n v="1"/>
    <n v="1"/>
    <n v="3"/>
  </r>
  <r>
    <x v="13"/>
    <x v="3"/>
    <s v="46741A"/>
    <n v="11"/>
    <x v="8"/>
    <x v="2"/>
    <n v="35"/>
    <n v="3.5"/>
    <n v="38.5"/>
    <n v="0.11"/>
    <n v="3.85"/>
    <s v="G"/>
    <n v="3"/>
    <n v="15"/>
    <n v="15"/>
    <n v="14.5"/>
  </r>
  <r>
    <x v="13"/>
    <x v="3"/>
    <s v="46848B"/>
    <n v="11"/>
    <x v="8"/>
    <x v="2"/>
    <n v="76.930000000000007"/>
    <n v="7.6930000000000014"/>
    <n v="84.623000000000005"/>
    <n v="0.01"/>
    <n v="0.76930000000000009"/>
    <s v="D"/>
    <n v="5"/>
    <n v="14"/>
    <n v="14"/>
    <n v="14"/>
  </r>
  <r>
    <x v="13"/>
    <x v="3"/>
    <s v="469491"/>
    <n v="11"/>
    <x v="8"/>
    <x v="2"/>
    <n v="82.38"/>
    <n v="8.2379999999999995"/>
    <n v="90.617999999999995"/>
    <n v="0.36"/>
    <n v="29.656799999999997"/>
    <s v="C"/>
    <n v="3"/>
    <n v="6"/>
    <n v="6"/>
    <n v="10"/>
  </r>
  <r>
    <x v="13"/>
    <x v="3"/>
    <s v="47066A"/>
    <n v="2"/>
    <x v="6"/>
    <x v="2"/>
    <n v="69.92"/>
    <n v="6.9920000000000009"/>
    <n v="76.912000000000006"/>
    <n v="0.2"/>
    <n v="13.984000000000002"/>
    <s v="H"/>
    <n v="4"/>
    <n v="11"/>
    <n v="11"/>
    <n v="12.5"/>
  </r>
  <r>
    <x v="13"/>
    <x v="3"/>
    <s v="470720"/>
    <n v="2"/>
    <x v="6"/>
    <x v="2"/>
    <n v="62.94"/>
    <n v="6.2940000000000005"/>
    <n v="69.233999999999995"/>
    <n v="0.36"/>
    <n v="22.658399999999997"/>
    <s v="L"/>
    <n v="9"/>
    <n v="6"/>
    <n v="6"/>
    <n v="10"/>
  </r>
  <r>
    <x v="13"/>
    <x v="3"/>
    <s v="47178B"/>
    <n v="2"/>
    <x v="6"/>
    <x v="2"/>
    <n v="64.56"/>
    <n v="6.4560000000000004"/>
    <n v="71.016000000000005"/>
    <n v="0.16"/>
    <n v="10.329600000000001"/>
    <s v="C"/>
    <n v="4"/>
    <n v="8"/>
    <n v="8"/>
    <n v="11"/>
  </r>
  <r>
    <x v="13"/>
    <x v="3"/>
    <s v="47193D"/>
    <n v="7"/>
    <x v="7"/>
    <x v="2"/>
    <n v="6.64"/>
    <n v="0.66400000000000003"/>
    <n v="7.3039999999999994"/>
    <n v="0.09"/>
    <n v="0.59759999999999991"/>
    <s v="E"/>
    <n v="4"/>
    <n v="6"/>
    <n v="6"/>
    <n v="10"/>
  </r>
  <r>
    <x v="13"/>
    <x v="3"/>
    <s v="47322B"/>
    <n v="7"/>
    <x v="7"/>
    <x v="2"/>
    <n v="14.75"/>
    <n v="1.4750000000000001"/>
    <n v="16.225000000000001"/>
    <n v="0.25"/>
    <n v="3.6875"/>
    <s v="Q"/>
    <n v="2"/>
    <n v="1"/>
    <n v="1"/>
    <n v="3"/>
  </r>
  <r>
    <x v="13"/>
    <x v="3"/>
    <s v="47461"/>
    <n v="11"/>
    <x v="8"/>
    <x v="2"/>
    <n v="21.94"/>
    <n v="2.1940000000000004"/>
    <n v="24.134"/>
    <n v="0.33"/>
    <n v="7.2402000000000006"/>
    <s v="Q"/>
    <n v="5"/>
    <n v="1"/>
    <n v="1"/>
    <n v="3"/>
  </r>
  <r>
    <x v="13"/>
    <x v="3"/>
    <s v="474870"/>
    <n v="2"/>
    <x v="6"/>
    <x v="2"/>
    <n v="38.4"/>
    <n v="3.84"/>
    <n v="42.239999999999995"/>
    <n v="0.08"/>
    <n v="3.0720000000000001"/>
    <s v="H"/>
    <n v="5"/>
    <n v="6"/>
    <n v="6"/>
    <n v="10"/>
  </r>
  <r>
    <x v="13"/>
    <x v="4"/>
    <s v="47489B"/>
    <n v="11"/>
    <x v="8"/>
    <x v="2"/>
    <n v="1.57"/>
    <n v="0.15700000000000003"/>
    <n v="1.7270000000000001"/>
    <n v="0.35"/>
    <n v="0.54949999999999999"/>
    <s v="H"/>
    <n v="6"/>
    <n v="9"/>
    <n v="9"/>
    <n v="11.5"/>
  </r>
  <r>
    <x v="13"/>
    <x v="4"/>
    <s v="47629A"/>
    <n v="11"/>
    <x v="8"/>
    <x v="2"/>
    <n v="24.61"/>
    <n v="2.4610000000000003"/>
    <n v="27.070999999999998"/>
    <n v="0.28999999999999998"/>
    <n v="7.1368999999999989"/>
    <s v="I"/>
    <n v="9"/>
    <n v="4"/>
    <n v="4"/>
    <n v="8"/>
  </r>
  <r>
    <x v="13"/>
    <x v="4"/>
    <s v="476731"/>
    <n v="11"/>
    <x v="8"/>
    <x v="2"/>
    <n v="29.31"/>
    <n v="2.931"/>
    <n v="32.241"/>
    <n v="0.18"/>
    <n v="5.2757999999999994"/>
    <s v="L"/>
    <n v="3"/>
    <n v="5"/>
    <n v="5"/>
    <n v="9"/>
  </r>
  <r>
    <x v="13"/>
    <x v="4"/>
    <s v="478340"/>
    <n v="2"/>
    <x v="6"/>
    <x v="2"/>
    <n v="62.93"/>
    <n v="6.2930000000000001"/>
    <n v="69.222999999999999"/>
    <n v="0.2"/>
    <n v="12.586"/>
    <s v="M"/>
    <n v="7"/>
    <n v="2"/>
    <n v="2"/>
    <n v="6"/>
  </r>
  <r>
    <x v="13"/>
    <x v="4"/>
    <s v="47937D"/>
    <n v="11"/>
    <x v="8"/>
    <x v="2"/>
    <n v="74.959999999999994"/>
    <n v="7.4959999999999996"/>
    <n v="82.455999999999989"/>
    <n v="0.33"/>
    <n v="24.736799999999999"/>
    <s v="P"/>
    <n v="5"/>
    <n v="2"/>
    <n v="2"/>
    <n v="6"/>
  </r>
  <r>
    <x v="13"/>
    <x v="4"/>
    <s v="479530"/>
    <n v="11"/>
    <x v="8"/>
    <x v="2"/>
    <n v="25.42"/>
    <n v="2.5420000000000003"/>
    <n v="27.962000000000003"/>
    <n v="0.17"/>
    <n v="4.3214000000000006"/>
    <s v="P"/>
    <n v="3"/>
    <n v="3"/>
    <n v="3"/>
    <n v="7"/>
  </r>
  <r>
    <x v="13"/>
    <x v="4"/>
    <s v="48262A"/>
    <n v="11"/>
    <x v="8"/>
    <x v="2"/>
    <n v="62.08"/>
    <n v="6.2080000000000002"/>
    <n v="68.287999999999997"/>
    <n v="0.27"/>
    <n v="16.761600000000001"/>
    <s v="N"/>
    <n v="4"/>
    <n v="5"/>
    <n v="5"/>
    <n v="9"/>
  </r>
  <r>
    <x v="13"/>
    <x v="4"/>
    <s v="483740"/>
    <n v="11"/>
    <x v="8"/>
    <x v="2"/>
    <n v="9.92"/>
    <n v="0.99199999999999999"/>
    <n v="10.911999999999999"/>
    <n v="0.02"/>
    <n v="0.19839999999999999"/>
    <s v="H"/>
    <n v="4"/>
    <n v="11"/>
    <n v="11"/>
    <n v="12.5"/>
  </r>
  <r>
    <x v="13"/>
    <x v="4"/>
    <s v="48409E"/>
    <n v="7"/>
    <x v="7"/>
    <x v="2"/>
    <n v="46.22"/>
    <n v="4.6219999999999999"/>
    <n v="50.841999999999999"/>
    <n v="0.32"/>
    <n v="14.7904"/>
    <s v="F"/>
    <n v="7"/>
    <n v="5"/>
    <n v="5"/>
    <n v="9"/>
  </r>
  <r>
    <x v="13"/>
    <x v="4"/>
    <s v="4862A"/>
    <n v="2"/>
    <x v="6"/>
    <x v="2"/>
    <n v="12.64"/>
    <n v="1.2640000000000002"/>
    <n v="13.904"/>
    <n v="0.11"/>
    <n v="1.3904000000000001"/>
    <s v="B"/>
    <n v="7"/>
    <n v="14"/>
    <n v="14"/>
    <n v="14"/>
  </r>
  <r>
    <x v="13"/>
    <x v="4"/>
    <s v="48651D"/>
    <n v="11"/>
    <x v="8"/>
    <x v="2"/>
    <n v="1.83"/>
    <n v="0.18300000000000002"/>
    <n v="2.0129999999999999"/>
    <n v="0.12"/>
    <n v="0.21959999999999999"/>
    <s v="A"/>
    <n v="4"/>
    <n v="22"/>
    <n v="22"/>
    <n v="18"/>
  </r>
  <r>
    <x v="13"/>
    <x v="4"/>
    <s v="48867A"/>
    <n v="7"/>
    <x v="7"/>
    <x v="2"/>
    <n v="81.44"/>
    <n v="8.1440000000000001"/>
    <n v="89.584000000000003"/>
    <n v="0.11"/>
    <n v="8.9583999999999993"/>
    <s v="E"/>
    <n v="8"/>
    <n v="6"/>
    <n v="6"/>
    <n v="10"/>
  </r>
  <r>
    <x v="13"/>
    <x v="4"/>
    <s v="48949D"/>
    <n v="11"/>
    <x v="8"/>
    <x v="2"/>
    <n v="24.46"/>
    <n v="2.4460000000000002"/>
    <n v="26.906000000000002"/>
    <n v="0.37"/>
    <n v="9.0502000000000002"/>
    <s v="Q"/>
    <n v="1"/>
    <n v="3"/>
    <n v="3"/>
    <n v="7"/>
  </r>
  <r>
    <x v="13"/>
    <x v="4"/>
    <s v="48958E"/>
    <n v="2"/>
    <x v="6"/>
    <x v="2"/>
    <n v="1.58"/>
    <n v="0.15800000000000003"/>
    <n v="1.738"/>
    <n v="0.27"/>
    <n v="0.42660000000000003"/>
    <s v="A"/>
    <n v="8"/>
    <n v="2"/>
    <n v="2"/>
    <n v="6"/>
  </r>
  <r>
    <x v="13"/>
    <x v="4"/>
    <s v="49029A"/>
    <n v="11"/>
    <x v="8"/>
    <x v="2"/>
    <n v="1.29"/>
    <n v="0.129"/>
    <n v="1.419"/>
    <n v="0.16"/>
    <n v="0.2064"/>
    <s v="H"/>
    <n v="4"/>
    <n v="11"/>
    <n v="11"/>
    <n v="12.5"/>
  </r>
  <r>
    <x v="13"/>
    <x v="5"/>
    <s v="49065E"/>
    <n v="11"/>
    <x v="8"/>
    <x v="2"/>
    <n v="7.75"/>
    <n v="0.77500000000000002"/>
    <n v="8.5250000000000004"/>
    <n v="0.28000000000000003"/>
    <n v="2.1700000000000004"/>
    <s v="I"/>
    <n v="8"/>
    <n v="4"/>
    <n v="4"/>
    <n v="8"/>
  </r>
  <r>
    <x v="13"/>
    <x v="5"/>
    <s v="49140E"/>
    <n v="2"/>
    <x v="6"/>
    <x v="2"/>
    <n v="58.19"/>
    <n v="5.819"/>
    <n v="64.009"/>
    <n v="0.28000000000000003"/>
    <n v="16.293200000000002"/>
    <s v="D"/>
    <n v="2"/>
    <n v="18"/>
    <n v="18"/>
    <n v="16"/>
  </r>
  <r>
    <x v="13"/>
    <x v="5"/>
    <s v="491510"/>
    <n v="11"/>
    <x v="8"/>
    <x v="2"/>
    <n v="8.85"/>
    <n v="0.88500000000000001"/>
    <n v="9.7349999999999994"/>
    <n v="0.11"/>
    <n v="0.97349999999999992"/>
    <s v="M"/>
    <n v="8"/>
    <n v="5"/>
    <n v="5"/>
    <n v="9"/>
  </r>
  <r>
    <x v="13"/>
    <x v="5"/>
    <s v="491541"/>
    <n v="7"/>
    <x v="7"/>
    <x v="2"/>
    <n v="3.32"/>
    <n v="0.33200000000000002"/>
    <n v="3.6519999999999997"/>
    <n v="0.18"/>
    <n v="0.59759999999999991"/>
    <s v="L"/>
    <n v="10"/>
    <n v="6"/>
    <n v="6"/>
    <n v="10"/>
  </r>
  <r>
    <x v="13"/>
    <x v="5"/>
    <s v="49286E"/>
    <n v="11"/>
    <x v="8"/>
    <x v="2"/>
    <n v="62.03"/>
    <n v="6.2030000000000003"/>
    <n v="68.233000000000004"/>
    <n v="0.33"/>
    <n v="20.469900000000003"/>
    <s v="H"/>
    <n v="4"/>
    <n v="11"/>
    <n v="11"/>
    <n v="12.5"/>
  </r>
  <r>
    <x v="13"/>
    <x v="5"/>
    <s v="493151"/>
    <n v="7"/>
    <x v="7"/>
    <x v="2"/>
    <n v="33.590000000000003"/>
    <n v="3.3590000000000004"/>
    <n v="36.949000000000005"/>
    <n v="0.15"/>
    <n v="5.0385"/>
    <s v="B"/>
    <n v="7"/>
    <n v="14"/>
    <n v="14"/>
    <n v="14"/>
  </r>
  <r>
    <x v="13"/>
    <x v="5"/>
    <s v="49355A"/>
    <n v="7"/>
    <x v="7"/>
    <x v="2"/>
    <n v="73.47"/>
    <n v="7.3470000000000004"/>
    <n v="80.816999999999993"/>
    <n v="0.03"/>
    <n v="2.2040999999999999"/>
    <s v="D"/>
    <n v="10"/>
    <n v="15"/>
    <n v="15"/>
    <n v="14.5"/>
  </r>
  <r>
    <x v="13"/>
    <x v="5"/>
    <s v="49431D"/>
    <n v="7"/>
    <x v="7"/>
    <x v="2"/>
    <n v="36.14"/>
    <n v="3.6140000000000003"/>
    <n v="39.753999999999998"/>
    <n v="0.25"/>
    <n v="9.0350000000000001"/>
    <s v="G"/>
    <n v="1"/>
    <n v="3"/>
    <n v="3"/>
    <n v="7"/>
  </r>
  <r>
    <x v="13"/>
    <x v="5"/>
    <s v="495260"/>
    <n v="7"/>
    <x v="7"/>
    <x v="2"/>
    <n v="20"/>
    <n v="2"/>
    <n v="22"/>
    <n v="0.35"/>
    <n v="7"/>
    <s v="F"/>
    <n v="7"/>
    <n v="5"/>
    <n v="5"/>
    <n v="9"/>
  </r>
  <r>
    <x v="13"/>
    <x v="5"/>
    <s v="498601"/>
    <n v="7"/>
    <x v="7"/>
    <x v="2"/>
    <n v="63.04"/>
    <n v="6.3040000000000003"/>
    <n v="69.343999999999994"/>
    <n v="0.37"/>
    <n v="23.3248"/>
    <s v="C"/>
    <n v="1"/>
    <n v="18"/>
    <n v="18"/>
    <n v="16"/>
  </r>
  <r>
    <x v="13"/>
    <x v="5"/>
    <s v="50018E"/>
    <n v="2"/>
    <x v="6"/>
    <x v="2"/>
    <n v="62.32"/>
    <n v="6.2320000000000002"/>
    <n v="68.552000000000007"/>
    <n v="0.28000000000000003"/>
    <n v="17.4496"/>
    <s v="Q"/>
    <n v="2"/>
    <n v="1"/>
    <n v="1"/>
    <n v="3"/>
  </r>
  <r>
    <x v="13"/>
    <x v="5"/>
    <s v="501610"/>
    <n v="7"/>
    <x v="7"/>
    <x v="2"/>
    <n v="82.75"/>
    <n v="8.2750000000000004"/>
    <n v="91.025000000000006"/>
    <n v="0.31"/>
    <n v="25.6525"/>
    <s v="E"/>
    <n v="6"/>
    <n v="15"/>
    <n v="15"/>
    <n v="14.5"/>
  </r>
  <r>
    <x v="13"/>
    <x v="5"/>
    <s v="501980"/>
    <n v="2"/>
    <x v="6"/>
    <x v="2"/>
    <n v="15.39"/>
    <n v="1.5390000000000001"/>
    <n v="16.929000000000002"/>
    <n v="0.24"/>
    <n v="3.6936"/>
    <s v="D"/>
    <n v="8"/>
    <n v="3"/>
    <n v="3"/>
    <n v="7"/>
  </r>
  <r>
    <x v="13"/>
    <x v="5"/>
    <s v="502051"/>
    <n v="2"/>
    <x v="6"/>
    <x v="2"/>
    <n v="32.409999999999997"/>
    <n v="3.2409999999999997"/>
    <n v="35.650999999999996"/>
    <n v="0.17"/>
    <n v="5.5096999999999996"/>
    <s v="Q"/>
    <n v="9"/>
    <n v="2"/>
    <n v="2"/>
    <n v="6"/>
  </r>
  <r>
    <x v="13"/>
    <x v="5"/>
    <s v="502991"/>
    <n v="2"/>
    <x v="6"/>
    <x v="2"/>
    <n v="0.05"/>
    <n v="5.000000000000001E-3"/>
    <n v="5.5000000000000007E-2"/>
    <n v="0.23"/>
    <n v="1.1500000000000002E-2"/>
    <s v="B"/>
    <n v="3"/>
    <n v="17"/>
    <n v="17"/>
    <n v="15.5"/>
  </r>
  <r>
    <x v="13"/>
    <x v="5"/>
    <s v="5033B"/>
    <n v="7"/>
    <x v="7"/>
    <x v="2"/>
    <n v="36.03"/>
    <n v="3.6030000000000002"/>
    <n v="39.633000000000003"/>
    <n v="0.26"/>
    <n v="9.3678000000000008"/>
    <s v="N"/>
    <n v="8"/>
    <n v="2"/>
    <n v="2"/>
    <n v="6"/>
  </r>
  <r>
    <x v="13"/>
    <x v="5"/>
    <s v="50347D"/>
    <n v="11"/>
    <x v="8"/>
    <x v="2"/>
    <n v="36.57"/>
    <n v="3.657"/>
    <n v="40.227000000000004"/>
    <n v="0.17"/>
    <n v="6.2169000000000008"/>
    <s v="N"/>
    <n v="5"/>
    <n v="5"/>
    <n v="5"/>
    <n v="9"/>
  </r>
  <r>
    <x v="13"/>
    <x v="5"/>
    <s v="5034E"/>
    <n v="7"/>
    <x v="7"/>
    <x v="2"/>
    <n v="74.150000000000006"/>
    <n v="7.4150000000000009"/>
    <n v="81.565000000000012"/>
    <n v="0.26"/>
    <n v="19.279000000000003"/>
    <s v="D"/>
    <n v="5"/>
    <n v="14"/>
    <n v="14"/>
    <n v="14"/>
  </r>
  <r>
    <x v="13"/>
    <x v="5"/>
    <s v="50431A"/>
    <n v="2"/>
    <x v="6"/>
    <x v="2"/>
    <n v="37.18"/>
    <n v="3.718"/>
    <n v="40.897999999999996"/>
    <n v="0.2"/>
    <n v="7.4359999999999999"/>
    <s v="F"/>
    <n v="9"/>
    <n v="14"/>
    <n v="14"/>
    <n v="14"/>
  </r>
  <r>
    <x v="13"/>
    <x v="5"/>
    <s v="50480"/>
    <n v="7"/>
    <x v="7"/>
    <x v="2"/>
    <n v="70.459999999999994"/>
    <n v="7.0459999999999994"/>
    <n v="77.506"/>
    <n v="0.34"/>
    <n v="23.956399999999999"/>
    <s v="O"/>
    <n v="6"/>
    <n v="3"/>
    <n v="3"/>
    <n v="7"/>
  </r>
  <r>
    <x v="13"/>
    <x v="5"/>
    <s v="50513B"/>
    <n v="7"/>
    <x v="7"/>
    <x v="2"/>
    <n v="27.79"/>
    <n v="2.7789999999999999"/>
    <n v="30.568999999999999"/>
    <n v="0.32"/>
    <n v="8.8927999999999994"/>
    <s v="I"/>
    <n v="2"/>
    <n v="4"/>
    <n v="4"/>
    <n v="8"/>
  </r>
  <r>
    <x v="13"/>
    <x v="6"/>
    <s v="506030"/>
    <n v="7"/>
    <x v="7"/>
    <x v="2"/>
    <n v="86.04"/>
    <n v="8.604000000000001"/>
    <n v="94.644000000000005"/>
    <n v="0.04"/>
    <n v="3.4416000000000002"/>
    <s v="A"/>
    <n v="7"/>
    <n v="16"/>
    <n v="16"/>
    <n v="15"/>
  </r>
  <r>
    <x v="13"/>
    <x v="6"/>
    <s v="50630E"/>
    <n v="7"/>
    <x v="7"/>
    <x v="2"/>
    <n v="78.02"/>
    <n v="7.8019999999999996"/>
    <n v="85.822000000000003"/>
    <n v="0.3"/>
    <n v="23.405999999999999"/>
    <s v="G"/>
    <n v="6"/>
    <n v="11"/>
    <n v="11"/>
    <n v="12.5"/>
  </r>
  <r>
    <x v="13"/>
    <x v="6"/>
    <s v="50631D"/>
    <n v="11"/>
    <x v="8"/>
    <x v="2"/>
    <n v="67.67"/>
    <n v="6.7670000000000003"/>
    <n v="74.436999999999998"/>
    <n v="0.37"/>
    <n v="25.0379"/>
    <s v="M"/>
    <n v="1"/>
    <n v="5"/>
    <n v="5"/>
    <n v="9"/>
  </r>
  <r>
    <x v="13"/>
    <x v="6"/>
    <s v="507130"/>
    <n v="2"/>
    <x v="6"/>
    <x v="2"/>
    <n v="61.71"/>
    <n v="6.1710000000000003"/>
    <n v="67.881"/>
    <n v="0.28999999999999998"/>
    <n v="17.895899999999997"/>
    <s v="H"/>
    <n v="6"/>
    <n v="9"/>
    <n v="9"/>
    <n v="11.5"/>
  </r>
  <r>
    <x v="13"/>
    <x v="6"/>
    <s v="5081A"/>
    <n v="2"/>
    <x v="6"/>
    <x v="2"/>
    <n v="90.53"/>
    <n v="9.0530000000000008"/>
    <n v="99.582999999999998"/>
    <n v="0.01"/>
    <n v="0.90529999999999999"/>
    <s v="A"/>
    <n v="6"/>
    <n v="14"/>
    <n v="14"/>
    <n v="14"/>
  </r>
  <r>
    <x v="13"/>
    <x v="6"/>
    <s v="508280"/>
    <n v="11"/>
    <x v="8"/>
    <x v="2"/>
    <n v="4.07"/>
    <n v="0.40700000000000003"/>
    <n v="4.4770000000000003"/>
    <n v="0.22"/>
    <n v="0.89540000000000008"/>
    <s v="B"/>
    <n v="7"/>
    <n v="14"/>
    <n v="14"/>
    <n v="14"/>
  </r>
  <r>
    <x v="13"/>
    <x v="6"/>
    <s v="50869E"/>
    <n v="7"/>
    <x v="7"/>
    <x v="2"/>
    <n v="24.9"/>
    <n v="2.4900000000000002"/>
    <n v="27.39"/>
    <n v="0.08"/>
    <n v="1.992"/>
    <s v="D"/>
    <n v="8"/>
    <n v="3"/>
    <n v="3"/>
    <n v="7"/>
  </r>
  <r>
    <x v="13"/>
    <x v="6"/>
    <s v="509901"/>
    <n v="11"/>
    <x v="8"/>
    <x v="2"/>
    <n v="39.770000000000003"/>
    <n v="3.9770000000000003"/>
    <n v="43.747"/>
    <n v="0.21"/>
    <n v="8.351700000000001"/>
    <s v="O"/>
    <n v="3"/>
    <n v="3"/>
    <n v="3"/>
    <n v="7"/>
  </r>
  <r>
    <x v="13"/>
    <x v="6"/>
    <s v="50991B"/>
    <n v="7"/>
    <x v="7"/>
    <x v="2"/>
    <n v="56.71"/>
    <n v="5.6710000000000003"/>
    <n v="62.381"/>
    <n v="0.06"/>
    <n v="3.4026000000000001"/>
    <s v="N"/>
    <n v="1"/>
    <n v="2"/>
    <n v="2"/>
    <n v="6"/>
  </r>
  <r>
    <x v="13"/>
    <x v="6"/>
    <s v="51027E"/>
    <n v="2"/>
    <x v="6"/>
    <x v="2"/>
    <n v="50.15"/>
    <n v="5.0150000000000006"/>
    <n v="55.164999999999999"/>
    <n v="0.2"/>
    <n v="10.030000000000001"/>
    <s v="O"/>
    <n v="5"/>
    <n v="3"/>
    <n v="3"/>
    <n v="7"/>
  </r>
  <r>
    <x v="13"/>
    <x v="6"/>
    <s v="51072B"/>
    <n v="7"/>
    <x v="7"/>
    <x v="2"/>
    <n v="18.850000000000001"/>
    <n v="1.8850000000000002"/>
    <n v="20.735000000000003"/>
    <n v="0.11"/>
    <n v="2.0735000000000001"/>
    <s v="D"/>
    <n v="4"/>
    <n v="14"/>
    <n v="14"/>
    <n v="14"/>
  </r>
  <r>
    <x v="13"/>
    <x v="6"/>
    <s v="511181"/>
    <n v="7"/>
    <x v="7"/>
    <x v="2"/>
    <n v="64.430000000000007"/>
    <n v="6.4430000000000014"/>
    <n v="70.873000000000005"/>
    <n v="0.34"/>
    <n v="21.906200000000005"/>
    <s v="L"/>
    <n v="6"/>
    <n v="5"/>
    <n v="5"/>
    <n v="9"/>
  </r>
  <r>
    <x v="13"/>
    <x v="6"/>
    <s v="51131E"/>
    <n v="11"/>
    <x v="8"/>
    <x v="2"/>
    <n v="68.760000000000005"/>
    <n v="6.8760000000000012"/>
    <n v="75.63600000000001"/>
    <n v="0.33"/>
    <n v="22.690800000000003"/>
    <s v="A"/>
    <n v="1"/>
    <n v="2"/>
    <n v="2"/>
    <n v="6"/>
  </r>
  <r>
    <x v="13"/>
    <x v="6"/>
    <s v="51150D"/>
    <n v="7"/>
    <x v="7"/>
    <x v="2"/>
    <n v="67.78"/>
    <n v="6.7780000000000005"/>
    <n v="74.558000000000007"/>
    <n v="0.22"/>
    <n v="14.9116"/>
    <s v="D"/>
    <n v="2"/>
    <n v="18"/>
    <n v="18"/>
    <n v="16"/>
  </r>
  <r>
    <x v="13"/>
    <x v="6"/>
    <s v="51236D"/>
    <n v="7"/>
    <x v="7"/>
    <x v="2"/>
    <n v="1.1599999999999999"/>
    <n v="0.11599999999999999"/>
    <n v="1.2759999999999998"/>
    <n v="0.14000000000000001"/>
    <n v="0.16240000000000002"/>
    <s v="O"/>
    <n v="4"/>
    <n v="2"/>
    <n v="2"/>
    <n v="6"/>
  </r>
  <r>
    <x v="13"/>
    <x v="6"/>
    <s v="51591A"/>
    <n v="11"/>
    <x v="8"/>
    <x v="2"/>
    <n v="13.43"/>
    <n v="1.343"/>
    <n v="14.773"/>
    <n v="0.23"/>
    <n v="3.0889000000000002"/>
    <s v="A"/>
    <n v="2"/>
    <n v="2"/>
    <n v="2"/>
    <n v="6"/>
  </r>
  <r>
    <x v="13"/>
    <x v="6"/>
    <s v="516751"/>
    <n v="7"/>
    <x v="7"/>
    <x v="2"/>
    <n v="30.29"/>
    <n v="3.0289999999999999"/>
    <n v="33.319000000000003"/>
    <n v="0.26"/>
    <n v="7.8754"/>
    <s v="A"/>
    <n v="6"/>
    <n v="14"/>
    <n v="14"/>
    <n v="14"/>
  </r>
  <r>
    <x v="13"/>
    <x v="6"/>
    <s v="517131"/>
    <n v="2"/>
    <x v="6"/>
    <x v="2"/>
    <n v="90.7"/>
    <n v="9.07"/>
    <n v="99.77000000000001"/>
    <n v="0.39"/>
    <n v="35.373000000000005"/>
    <s v="B"/>
    <n v="1"/>
    <n v="18"/>
    <n v="18"/>
    <n v="16"/>
  </r>
  <r>
    <x v="13"/>
    <x v="6"/>
    <s v="51755A"/>
    <n v="11"/>
    <x v="8"/>
    <x v="2"/>
    <n v="54.58"/>
    <n v="5.4580000000000002"/>
    <n v="60.037999999999997"/>
    <n v="0.23"/>
    <n v="12.5534"/>
    <s v="Q"/>
    <n v="10"/>
    <n v="2"/>
    <n v="2"/>
    <n v="6"/>
  </r>
  <r>
    <x v="13"/>
    <x v="6"/>
    <s v="517950"/>
    <n v="2"/>
    <x v="6"/>
    <x v="2"/>
    <n v="73.099999999999994"/>
    <n v="7.31"/>
    <n v="80.41"/>
    <n v="0.02"/>
    <n v="1.462"/>
    <s v="M"/>
    <n v="5"/>
    <n v="2"/>
    <n v="2"/>
    <n v="6"/>
  </r>
  <r>
    <x v="13"/>
    <x v="7"/>
    <s v="51814E"/>
    <n v="7"/>
    <x v="7"/>
    <x v="2"/>
    <n v="0.98"/>
    <n v="9.8000000000000004E-2"/>
    <n v="1.0780000000000001"/>
    <n v="0.05"/>
    <n v="4.9000000000000002E-2"/>
    <s v="I"/>
    <n v="3"/>
    <n v="2"/>
    <n v="2"/>
    <n v="6"/>
  </r>
  <r>
    <x v="13"/>
    <x v="7"/>
    <s v="52100D"/>
    <n v="11"/>
    <x v="8"/>
    <x v="2"/>
    <n v="26.98"/>
    <n v="2.6980000000000004"/>
    <n v="29.678000000000001"/>
    <n v="0.11"/>
    <n v="2.9678"/>
    <s v="D"/>
    <n v="4"/>
    <n v="14"/>
    <n v="14"/>
    <n v="14"/>
  </r>
  <r>
    <x v="13"/>
    <x v="7"/>
    <s v="522031"/>
    <n v="7"/>
    <x v="7"/>
    <x v="2"/>
    <n v="68.47"/>
    <n v="6.8470000000000004"/>
    <n v="75.316999999999993"/>
    <n v="0.03"/>
    <n v="2.0541"/>
    <s v="N"/>
    <n v="10"/>
    <n v="5"/>
    <n v="5"/>
    <n v="9"/>
  </r>
  <r>
    <x v="13"/>
    <x v="7"/>
    <s v="5221"/>
    <n v="2"/>
    <x v="6"/>
    <x v="2"/>
    <n v="28.32"/>
    <n v="2.8320000000000003"/>
    <n v="31.152000000000001"/>
    <n v="0.33"/>
    <n v="9.345600000000001"/>
    <s v="N"/>
    <n v="5"/>
    <n v="5"/>
    <n v="5"/>
    <n v="9"/>
  </r>
  <r>
    <x v="13"/>
    <x v="7"/>
    <s v="522760"/>
    <n v="7"/>
    <x v="7"/>
    <x v="2"/>
    <n v="28.75"/>
    <n v="2.875"/>
    <n v="31.625"/>
    <n v="0.1"/>
    <n v="2.875"/>
    <s v="C"/>
    <n v="6"/>
    <n v="6"/>
    <n v="6"/>
    <n v="10"/>
  </r>
  <r>
    <x v="13"/>
    <x v="7"/>
    <s v="52287D"/>
    <n v="11"/>
    <x v="8"/>
    <x v="2"/>
    <n v="35.24"/>
    <n v="3.5240000000000005"/>
    <n v="38.764000000000003"/>
    <n v="0.08"/>
    <n v="2.8192000000000004"/>
    <s v="D"/>
    <n v="1"/>
    <n v="6"/>
    <n v="6"/>
    <n v="10"/>
  </r>
  <r>
    <x v="13"/>
    <x v="7"/>
    <s v="52446E"/>
    <n v="2"/>
    <x v="6"/>
    <x v="2"/>
    <n v="72.22"/>
    <n v="7.2220000000000004"/>
    <n v="79.441999999999993"/>
    <n v="0.37"/>
    <n v="26.721399999999999"/>
    <s v="O"/>
    <n v="5"/>
    <n v="3"/>
    <n v="3"/>
    <n v="7"/>
  </r>
  <r>
    <x v="13"/>
    <x v="7"/>
    <s v="527800"/>
    <n v="7"/>
    <x v="7"/>
    <x v="2"/>
    <n v="0.64"/>
    <n v="6.4000000000000001E-2"/>
    <n v="0.70399999999999996"/>
    <n v="0.08"/>
    <n v="5.1200000000000002E-2"/>
    <s v="A"/>
    <n v="8"/>
    <n v="2"/>
    <n v="2"/>
    <n v="6"/>
  </r>
  <r>
    <x v="13"/>
    <x v="7"/>
    <s v="52796E"/>
    <n v="2"/>
    <x v="6"/>
    <x v="2"/>
    <n v="81.36"/>
    <n v="8.136000000000001"/>
    <n v="89.495999999999995"/>
    <n v="0.1"/>
    <n v="8.136000000000001"/>
    <s v="I"/>
    <n v="6"/>
    <n v="6"/>
    <n v="6"/>
    <n v="10"/>
  </r>
  <r>
    <x v="13"/>
    <x v="7"/>
    <s v="52968B"/>
    <n v="7"/>
    <x v="7"/>
    <x v="2"/>
    <n v="74.400000000000006"/>
    <n v="7.4400000000000013"/>
    <n v="81.84"/>
    <n v="0.39"/>
    <n v="29.016000000000002"/>
    <s v="H"/>
    <n v="8"/>
    <n v="6"/>
    <n v="6"/>
    <n v="10"/>
  </r>
  <r>
    <x v="13"/>
    <x v="7"/>
    <s v="53010E"/>
    <n v="2"/>
    <x v="6"/>
    <x v="2"/>
    <n v="70.81"/>
    <n v="7.0810000000000004"/>
    <n v="77.891000000000005"/>
    <n v="0.06"/>
    <n v="4.2485999999999997"/>
    <s v="E"/>
    <n v="3"/>
    <n v="9"/>
    <n v="9"/>
    <n v="11.5"/>
  </r>
  <r>
    <x v="13"/>
    <x v="7"/>
    <s v="53080A"/>
    <n v="11"/>
    <x v="8"/>
    <x v="2"/>
    <n v="78.45"/>
    <n v="7.8450000000000006"/>
    <n v="86.295000000000002"/>
    <n v="0.15"/>
    <n v="11.7675"/>
    <s v="E"/>
    <n v="9"/>
    <n v="17"/>
    <n v="17"/>
    <n v="15.5"/>
  </r>
  <r>
    <x v="13"/>
    <x v="7"/>
    <s v="53224D"/>
    <n v="11"/>
    <x v="8"/>
    <x v="2"/>
    <n v="83.52"/>
    <n v="8.3520000000000003"/>
    <n v="91.872"/>
    <n v="0.04"/>
    <n v="3.3407999999999998"/>
    <s v="I"/>
    <n v="4"/>
    <n v="5"/>
    <n v="5"/>
    <n v="9"/>
  </r>
  <r>
    <x v="13"/>
    <x v="7"/>
    <s v="533010"/>
    <n v="11"/>
    <x v="8"/>
    <x v="2"/>
    <n v="44.77"/>
    <n v="4.4770000000000003"/>
    <n v="49.247"/>
    <n v="0.3"/>
    <n v="13.431000000000001"/>
    <s v="C"/>
    <n v="3"/>
    <n v="6"/>
    <n v="6"/>
    <n v="10"/>
  </r>
  <r>
    <x v="13"/>
    <x v="7"/>
    <s v="53321D"/>
    <n v="7"/>
    <x v="7"/>
    <x v="2"/>
    <n v="85.65"/>
    <n v="8.5650000000000013"/>
    <n v="94.215000000000003"/>
    <n v="0.24"/>
    <n v="20.556000000000001"/>
    <s v="B"/>
    <n v="7"/>
    <n v="14"/>
    <n v="14"/>
    <n v="14"/>
  </r>
  <r>
    <x v="13"/>
    <x v="7"/>
    <s v="53368E"/>
    <n v="11"/>
    <x v="8"/>
    <x v="2"/>
    <n v="23.33"/>
    <n v="2.3329999999999997"/>
    <n v="25.662999999999997"/>
    <n v="0.26"/>
    <n v="6.0657999999999994"/>
    <s v="E"/>
    <n v="3"/>
    <n v="9"/>
    <n v="9"/>
    <n v="11.5"/>
  </r>
  <r>
    <x v="13"/>
    <x v="7"/>
    <s v="536501"/>
    <n v="7"/>
    <x v="7"/>
    <x v="2"/>
    <n v="24.7"/>
    <n v="2.4700000000000002"/>
    <n v="27.169999999999998"/>
    <n v="0.03"/>
    <n v="0.74099999999999999"/>
    <s v="P"/>
    <n v="9"/>
    <n v="2"/>
    <n v="2"/>
    <n v="6"/>
  </r>
  <r>
    <x v="13"/>
    <x v="7"/>
    <s v="53717D"/>
    <n v="7"/>
    <x v="7"/>
    <x v="2"/>
    <n v="52.42"/>
    <n v="5.2420000000000009"/>
    <n v="57.662000000000006"/>
    <n v="0.27"/>
    <n v="14.153400000000001"/>
    <s v="O"/>
    <n v="3"/>
    <n v="3"/>
    <n v="3"/>
    <n v="7"/>
  </r>
  <r>
    <x v="13"/>
    <x v="7"/>
    <s v="537231"/>
    <n v="2"/>
    <x v="6"/>
    <x v="2"/>
    <n v="19.329999999999998"/>
    <n v="1.9329999999999998"/>
    <n v="21.262999999999998"/>
    <n v="0.31"/>
    <n v="5.9922999999999993"/>
    <s v="E"/>
    <n v="4"/>
    <n v="6"/>
    <n v="6"/>
    <n v="10"/>
  </r>
  <r>
    <x v="13"/>
    <x v="7"/>
    <s v="53727B"/>
    <n v="11"/>
    <x v="8"/>
    <x v="2"/>
    <n v="56.59"/>
    <n v="5.6590000000000007"/>
    <n v="62.249000000000002"/>
    <n v="0.22"/>
    <n v="12.449800000000002"/>
    <s v="A"/>
    <n v="2"/>
    <n v="2"/>
    <n v="2"/>
    <n v="6"/>
  </r>
  <r>
    <x v="13"/>
    <x v="8"/>
    <s v="539751"/>
    <n v="7"/>
    <x v="7"/>
    <x v="2"/>
    <n v="29.55"/>
    <n v="2.9550000000000001"/>
    <n v="32.505000000000003"/>
    <n v="7.0000000000000007E-2"/>
    <n v="2.0685000000000002"/>
    <s v="I"/>
    <n v="3"/>
    <n v="2"/>
    <n v="2"/>
    <n v="6"/>
  </r>
  <r>
    <x v="13"/>
    <x v="8"/>
    <s v="54034B"/>
    <n v="2"/>
    <x v="6"/>
    <x v="2"/>
    <n v="5.09"/>
    <n v="0.50900000000000001"/>
    <n v="5.5990000000000002"/>
    <n v="0.34"/>
    <n v="1.7306000000000001"/>
    <s v="M"/>
    <n v="4"/>
    <n v="4"/>
    <n v="4"/>
    <n v="8"/>
  </r>
  <r>
    <x v="13"/>
    <x v="8"/>
    <s v="540780"/>
    <n v="7"/>
    <x v="7"/>
    <x v="2"/>
    <n v="57.43"/>
    <n v="5.7430000000000003"/>
    <n v="63.173000000000002"/>
    <n v="0.09"/>
    <n v="5.1686999999999994"/>
    <s v="E"/>
    <n v="7"/>
    <n v="9"/>
    <n v="9"/>
    <n v="11.5"/>
  </r>
  <r>
    <x v="13"/>
    <x v="8"/>
    <s v="54102E"/>
    <n v="7"/>
    <x v="7"/>
    <x v="2"/>
    <n v="7.72"/>
    <n v="0.77200000000000002"/>
    <n v="8.4919999999999991"/>
    <n v="0.02"/>
    <n v="0.15440000000000001"/>
    <s v="O"/>
    <n v="1"/>
    <n v="1"/>
    <n v="1"/>
    <n v="3"/>
  </r>
  <r>
    <x v="13"/>
    <x v="8"/>
    <s v="541851"/>
    <n v="2"/>
    <x v="6"/>
    <x v="2"/>
    <n v="63.66"/>
    <n v="6.3659999999999997"/>
    <n v="70.025999999999996"/>
    <n v="0.09"/>
    <n v="5.7293999999999992"/>
    <s v="M"/>
    <n v="5"/>
    <n v="2"/>
    <n v="2"/>
    <n v="6"/>
  </r>
  <r>
    <x v="13"/>
    <x v="8"/>
    <s v="54264E"/>
    <n v="11"/>
    <x v="8"/>
    <x v="2"/>
    <n v="2.35"/>
    <n v="0.23500000000000001"/>
    <n v="2.585"/>
    <n v="0.18"/>
    <n v="0.42299999999999999"/>
    <s v="E"/>
    <n v="7"/>
    <n v="9"/>
    <n v="9"/>
    <n v="11.5"/>
  </r>
  <r>
    <x v="13"/>
    <x v="8"/>
    <s v="54566E"/>
    <n v="7"/>
    <x v="7"/>
    <x v="2"/>
    <n v="80.88"/>
    <n v="8.0879999999999992"/>
    <n v="88.967999999999989"/>
    <n v="0.02"/>
    <n v="1.6175999999999999"/>
    <s v="O"/>
    <n v="3"/>
    <n v="3"/>
    <n v="3"/>
    <n v="7"/>
  </r>
  <r>
    <x v="13"/>
    <x v="8"/>
    <s v="54681E"/>
    <n v="7"/>
    <x v="7"/>
    <x v="2"/>
    <n v="69.53"/>
    <n v="6.9530000000000003"/>
    <n v="76.483000000000004"/>
    <n v="0.26"/>
    <n v="18.0778"/>
    <s v="O"/>
    <n v="1"/>
    <n v="1"/>
    <n v="1"/>
    <n v="3"/>
  </r>
  <r>
    <x v="13"/>
    <x v="8"/>
    <s v="548101"/>
    <n v="11"/>
    <x v="8"/>
    <x v="2"/>
    <n v="67.819999999999993"/>
    <n v="6.782"/>
    <n v="74.60199999999999"/>
    <n v="0.13"/>
    <n v="8.8165999999999993"/>
    <s v="H"/>
    <n v="7"/>
    <n v="15"/>
    <n v="15"/>
    <n v="14.5"/>
  </r>
  <r>
    <x v="13"/>
    <x v="8"/>
    <s v="55099A"/>
    <n v="11"/>
    <x v="8"/>
    <x v="2"/>
    <n v="32.229999999999997"/>
    <n v="3.2229999999999999"/>
    <n v="35.452999999999996"/>
    <n v="0.14000000000000001"/>
    <n v="4.5122"/>
    <s v="M"/>
    <n v="7"/>
    <n v="2"/>
    <n v="2"/>
    <n v="6"/>
  </r>
  <r>
    <x v="13"/>
    <x v="8"/>
    <s v="55240A"/>
    <n v="7"/>
    <x v="7"/>
    <x v="2"/>
    <n v="50.17"/>
    <n v="5.0170000000000003"/>
    <n v="55.187000000000005"/>
    <n v="0.08"/>
    <n v="4.0136000000000003"/>
    <s v="D"/>
    <n v="7"/>
    <n v="5"/>
    <n v="5"/>
    <n v="9"/>
  </r>
  <r>
    <x v="13"/>
    <x v="8"/>
    <s v="55379B"/>
    <n v="7"/>
    <x v="7"/>
    <x v="2"/>
    <n v="74.22"/>
    <n v="7.4220000000000006"/>
    <n v="81.641999999999996"/>
    <n v="0.09"/>
    <n v="6.6797999999999993"/>
    <s v="P"/>
    <n v="6"/>
    <n v="1"/>
    <n v="1"/>
    <n v="3"/>
  </r>
  <r>
    <x v="13"/>
    <x v="8"/>
    <s v="555190"/>
    <n v="7"/>
    <x v="7"/>
    <x v="2"/>
    <n v="42.57"/>
    <n v="4.2570000000000006"/>
    <n v="46.826999999999998"/>
    <n v="7.0000000000000007E-2"/>
    <n v="2.9799000000000002"/>
    <s v="E"/>
    <n v="5"/>
    <n v="18"/>
    <n v="18"/>
    <n v="16"/>
  </r>
  <r>
    <x v="13"/>
    <x v="8"/>
    <s v="55550"/>
    <n v="7"/>
    <x v="7"/>
    <x v="2"/>
    <n v="62.48"/>
    <n v="6.2480000000000002"/>
    <n v="68.727999999999994"/>
    <n v="0.37"/>
    <n v="23.117599999999999"/>
    <s v="I"/>
    <n v="2"/>
    <n v="4"/>
    <n v="4"/>
    <n v="8"/>
  </r>
  <r>
    <x v="13"/>
    <x v="8"/>
    <s v="55593E"/>
    <n v="11"/>
    <x v="8"/>
    <x v="2"/>
    <n v="72.989999999999995"/>
    <n v="7.2989999999999995"/>
    <n v="80.288999999999987"/>
    <n v="0.33"/>
    <n v="24.0867"/>
    <s v="C"/>
    <n v="6"/>
    <n v="6"/>
    <n v="6"/>
    <n v="10"/>
  </r>
  <r>
    <x v="14"/>
    <x v="0"/>
    <s v="55629D"/>
    <n v="7"/>
    <x v="7"/>
    <x v="2"/>
    <n v="87.42"/>
    <n v="8.7420000000000009"/>
    <n v="96.162000000000006"/>
    <n v="0.06"/>
    <n v="5.2451999999999996"/>
    <s v="P"/>
    <n v="1"/>
    <n v="3"/>
    <n v="3"/>
    <n v="7"/>
  </r>
  <r>
    <x v="14"/>
    <x v="0"/>
    <s v="557350"/>
    <n v="7"/>
    <x v="7"/>
    <x v="2"/>
    <n v="35.229999999999997"/>
    <n v="3.5229999999999997"/>
    <n v="38.753"/>
    <n v="0.33"/>
    <n v="11.6259"/>
    <s v="H"/>
    <n v="1"/>
    <n v="7"/>
    <n v="7"/>
    <n v="10.5"/>
  </r>
  <r>
    <x v="14"/>
    <x v="0"/>
    <s v="5573A"/>
    <n v="11"/>
    <x v="8"/>
    <x v="2"/>
    <n v="47.78"/>
    <n v="4.7780000000000005"/>
    <n v="52.558"/>
    <n v="0.27"/>
    <n v="12.900600000000001"/>
    <s v="N"/>
    <n v="3"/>
    <n v="5"/>
    <n v="5"/>
    <n v="9"/>
  </r>
  <r>
    <x v="14"/>
    <x v="0"/>
    <s v="56147E"/>
    <n v="2"/>
    <x v="6"/>
    <x v="2"/>
    <n v="62.66"/>
    <n v="6.266"/>
    <n v="68.926000000000002"/>
    <n v="0.19"/>
    <n v="11.9054"/>
    <s v="L"/>
    <n v="1"/>
    <n v="5"/>
    <n v="5"/>
    <n v="9"/>
  </r>
  <r>
    <x v="14"/>
    <x v="0"/>
    <s v="56281A"/>
    <n v="2"/>
    <x v="6"/>
    <x v="2"/>
    <n v="29.83"/>
    <n v="2.9830000000000001"/>
    <n v="32.812999999999995"/>
    <n v="0.22"/>
    <n v="6.5625999999999998"/>
    <s v="C"/>
    <n v="10"/>
    <n v="18"/>
    <n v="18"/>
    <n v="16"/>
  </r>
  <r>
    <x v="14"/>
    <x v="0"/>
    <s v="562861"/>
    <n v="7"/>
    <x v="7"/>
    <x v="2"/>
    <n v="1.8"/>
    <n v="0.18000000000000002"/>
    <n v="1.98"/>
    <n v="0.25"/>
    <n v="0.45"/>
    <s v="C"/>
    <n v="2"/>
    <n v="12"/>
    <n v="12"/>
    <n v="13"/>
  </r>
  <r>
    <x v="14"/>
    <x v="0"/>
    <s v="56314D"/>
    <n v="11"/>
    <x v="8"/>
    <x v="2"/>
    <n v="31.64"/>
    <n v="3.1640000000000001"/>
    <n v="34.804000000000002"/>
    <n v="7.0000000000000007E-2"/>
    <n v="2.2148000000000003"/>
    <s v="O"/>
    <n v="2"/>
    <n v="3"/>
    <n v="3"/>
    <n v="7"/>
  </r>
  <r>
    <x v="14"/>
    <x v="0"/>
    <s v="56453D"/>
    <n v="11"/>
    <x v="8"/>
    <x v="2"/>
    <n v="85.15"/>
    <n v="8.5150000000000006"/>
    <n v="93.665000000000006"/>
    <n v="0.39"/>
    <n v="33.208500000000001"/>
    <s v="B"/>
    <n v="8"/>
    <n v="8"/>
    <n v="8"/>
    <n v="11"/>
  </r>
  <r>
    <x v="14"/>
    <x v="0"/>
    <s v="564771"/>
    <n v="11"/>
    <x v="8"/>
    <x v="2"/>
    <n v="4.04"/>
    <n v="0.40400000000000003"/>
    <n v="4.444"/>
    <n v="0.1"/>
    <n v="0.40400000000000003"/>
    <s v="D"/>
    <n v="3"/>
    <n v="9"/>
    <n v="9"/>
    <n v="11.5"/>
  </r>
  <r>
    <x v="14"/>
    <x v="0"/>
    <s v="56490D"/>
    <n v="11"/>
    <x v="8"/>
    <x v="2"/>
    <n v="42.7"/>
    <n v="4.2700000000000005"/>
    <n v="46.970000000000006"/>
    <n v="0.33"/>
    <n v="14.091000000000001"/>
    <s v="O"/>
    <n v="6"/>
    <n v="3"/>
    <n v="3"/>
    <n v="7"/>
  </r>
  <r>
    <x v="14"/>
    <x v="0"/>
    <s v="56510B"/>
    <n v="11"/>
    <x v="8"/>
    <x v="2"/>
    <n v="60.22"/>
    <n v="6.0220000000000002"/>
    <n v="66.242000000000004"/>
    <n v="0.03"/>
    <n v="1.8066"/>
    <s v="H"/>
    <n v="4"/>
    <n v="11"/>
    <n v="11"/>
    <n v="12.5"/>
  </r>
  <r>
    <x v="14"/>
    <x v="0"/>
    <s v="567131"/>
    <n v="2"/>
    <x v="6"/>
    <x v="2"/>
    <n v="36.880000000000003"/>
    <n v="3.6880000000000006"/>
    <n v="40.568000000000005"/>
    <n v="0.12"/>
    <n v="4.4256000000000002"/>
    <s v="O"/>
    <n v="4"/>
    <n v="2"/>
    <n v="2"/>
    <n v="6"/>
  </r>
  <r>
    <x v="14"/>
    <x v="0"/>
    <s v="56787E"/>
    <n v="11"/>
    <x v="8"/>
    <x v="2"/>
    <n v="59.73"/>
    <n v="5.9729999999999999"/>
    <n v="65.703000000000003"/>
    <n v="0.27"/>
    <n v="16.127099999999999"/>
    <s v="B"/>
    <n v="4"/>
    <n v="5"/>
    <n v="5"/>
    <n v="9"/>
  </r>
  <r>
    <x v="14"/>
    <x v="0"/>
    <s v="56822B"/>
    <n v="7"/>
    <x v="7"/>
    <x v="2"/>
    <n v="48.75"/>
    <n v="4.875"/>
    <n v="53.625"/>
    <n v="0.25"/>
    <n v="12.1875"/>
    <s v="Q"/>
    <n v="7"/>
    <n v="3"/>
    <n v="3"/>
    <n v="7"/>
  </r>
  <r>
    <x v="14"/>
    <x v="0"/>
    <s v="56878A"/>
    <n v="2"/>
    <x v="6"/>
    <x v="2"/>
    <n v="33.61"/>
    <n v="3.3610000000000002"/>
    <n v="36.970999999999997"/>
    <n v="0.23"/>
    <n v="7.7303000000000006"/>
    <s v="B"/>
    <n v="2"/>
    <n v="8"/>
    <n v="8"/>
    <n v="11"/>
  </r>
  <r>
    <x v="14"/>
    <x v="0"/>
    <s v="569820"/>
    <n v="11"/>
    <x v="8"/>
    <x v="2"/>
    <n v="74.069999999999993"/>
    <n v="7.407"/>
    <n v="81.47699999999999"/>
    <n v="0.05"/>
    <n v="3.7035"/>
    <s v="M"/>
    <n v="3"/>
    <n v="4"/>
    <n v="4"/>
    <n v="8"/>
  </r>
  <r>
    <x v="14"/>
    <x v="1"/>
    <s v="57011A"/>
    <n v="2"/>
    <x v="6"/>
    <x v="2"/>
    <n v="79.87"/>
    <n v="7.987000000000001"/>
    <n v="87.856999999999999"/>
    <n v="0.13"/>
    <n v="10.383100000000001"/>
    <s v="B"/>
    <n v="2"/>
    <n v="8"/>
    <n v="8"/>
    <n v="11"/>
  </r>
  <r>
    <x v="14"/>
    <x v="1"/>
    <s v="57055A"/>
    <n v="11"/>
    <x v="8"/>
    <x v="2"/>
    <n v="1.45"/>
    <n v="0.14499999999999999"/>
    <n v="1.595"/>
    <n v="0.28999999999999998"/>
    <n v="0.42049999999999998"/>
    <s v="I"/>
    <n v="8"/>
    <n v="4"/>
    <n v="4"/>
    <n v="8"/>
  </r>
  <r>
    <x v="14"/>
    <x v="1"/>
    <s v="57270A"/>
    <n v="2"/>
    <x v="6"/>
    <x v="2"/>
    <n v="75.94"/>
    <n v="7.5940000000000003"/>
    <n v="83.533999999999992"/>
    <n v="0.11"/>
    <n v="8.3534000000000006"/>
    <s v="Q"/>
    <n v="9"/>
    <n v="2"/>
    <n v="2"/>
    <n v="6"/>
  </r>
  <r>
    <x v="14"/>
    <x v="1"/>
    <s v="5736E"/>
    <n v="7"/>
    <x v="7"/>
    <x v="2"/>
    <n v="57.24"/>
    <n v="5.7240000000000002"/>
    <n v="62.963999999999999"/>
    <n v="0.31"/>
    <n v="17.744399999999999"/>
    <s v="L"/>
    <n v="2"/>
    <n v="2"/>
    <n v="2"/>
    <n v="6"/>
  </r>
  <r>
    <x v="14"/>
    <x v="1"/>
    <s v="57382D"/>
    <n v="7"/>
    <x v="7"/>
    <x v="2"/>
    <n v="77.2"/>
    <n v="7.7200000000000006"/>
    <n v="84.92"/>
    <n v="0.13"/>
    <n v="10.036000000000001"/>
    <s v="F"/>
    <n v="1"/>
    <n v="10"/>
    <n v="10"/>
    <n v="12"/>
  </r>
  <r>
    <x v="14"/>
    <x v="1"/>
    <s v="574201"/>
    <n v="7"/>
    <x v="7"/>
    <x v="2"/>
    <n v="87.51"/>
    <n v="8.7510000000000012"/>
    <n v="96.26100000000001"/>
    <n v="0.32"/>
    <n v="28.003200000000003"/>
    <s v="I"/>
    <n v="6"/>
    <n v="6"/>
    <n v="6"/>
    <n v="10"/>
  </r>
  <r>
    <x v="14"/>
    <x v="1"/>
    <s v="574451"/>
    <n v="7"/>
    <x v="7"/>
    <x v="2"/>
    <n v="29.03"/>
    <n v="2.9030000000000005"/>
    <n v="31.933"/>
    <n v="0.37"/>
    <n v="10.741099999999999"/>
    <s v="C"/>
    <n v="5"/>
    <n v="11"/>
    <n v="11"/>
    <n v="12.5"/>
  </r>
  <r>
    <x v="14"/>
    <x v="1"/>
    <s v="574641"/>
    <n v="2"/>
    <x v="6"/>
    <x v="2"/>
    <n v="74.66"/>
    <n v="7.4660000000000002"/>
    <n v="82.125999999999991"/>
    <n v="0.33"/>
    <n v="24.637799999999999"/>
    <s v="C"/>
    <n v="4"/>
    <n v="8"/>
    <n v="8"/>
    <n v="11"/>
  </r>
  <r>
    <x v="14"/>
    <x v="1"/>
    <s v="575391"/>
    <n v="7"/>
    <x v="7"/>
    <x v="2"/>
    <n v="39.47"/>
    <n v="3.9470000000000001"/>
    <n v="43.417000000000002"/>
    <n v="0.19"/>
    <n v="7.4992999999999999"/>
    <s v="I"/>
    <n v="2"/>
    <n v="4"/>
    <n v="4"/>
    <n v="8"/>
  </r>
  <r>
    <x v="14"/>
    <x v="1"/>
    <s v="57559B"/>
    <n v="11"/>
    <x v="8"/>
    <x v="2"/>
    <n v="28.15"/>
    <n v="2.8149999999999999"/>
    <n v="30.965"/>
    <n v="0.38"/>
    <n v="10.696999999999999"/>
    <s v="H"/>
    <n v="4"/>
    <n v="11"/>
    <n v="11"/>
    <n v="12.5"/>
  </r>
  <r>
    <x v="14"/>
    <x v="1"/>
    <s v="57631E"/>
    <n v="7"/>
    <x v="7"/>
    <x v="2"/>
    <n v="68.709999999999994"/>
    <n v="6.8709999999999996"/>
    <n v="75.580999999999989"/>
    <n v="0.27"/>
    <n v="18.5517"/>
    <s v="C"/>
    <n v="5"/>
    <n v="11"/>
    <n v="11"/>
    <n v="12.5"/>
  </r>
  <r>
    <x v="14"/>
    <x v="1"/>
    <s v="57736A"/>
    <n v="7"/>
    <x v="7"/>
    <x v="2"/>
    <n v="44.63"/>
    <n v="4.4630000000000001"/>
    <n v="49.093000000000004"/>
    <n v="0.32"/>
    <n v="14.281600000000001"/>
    <s v="D"/>
    <n v="4"/>
    <n v="14"/>
    <n v="14"/>
    <n v="14"/>
  </r>
  <r>
    <x v="14"/>
    <x v="1"/>
    <s v="57829E"/>
    <n v="7"/>
    <x v="7"/>
    <x v="2"/>
    <n v="93.79"/>
    <n v="9.3790000000000013"/>
    <n v="103.16900000000001"/>
    <n v="0.22"/>
    <n v="20.633800000000001"/>
    <s v="A"/>
    <n v="9"/>
    <n v="20"/>
    <n v="20"/>
    <n v="17"/>
  </r>
  <r>
    <x v="14"/>
    <x v="1"/>
    <s v="57910"/>
    <n v="2"/>
    <x v="6"/>
    <x v="2"/>
    <n v="86.98"/>
    <n v="8.6980000000000004"/>
    <n v="95.677999999999997"/>
    <n v="0.4"/>
    <n v="34.792000000000002"/>
    <s v="G"/>
    <n v="8"/>
    <n v="2"/>
    <n v="2"/>
    <n v="6"/>
  </r>
  <r>
    <x v="14"/>
    <x v="1"/>
    <s v="57934D"/>
    <n v="11"/>
    <x v="8"/>
    <x v="2"/>
    <n v="58.56"/>
    <n v="5.8560000000000008"/>
    <n v="64.415999999999997"/>
    <n v="0.11"/>
    <n v="6.4416000000000002"/>
    <s v="D"/>
    <n v="5"/>
    <n v="14"/>
    <n v="14"/>
    <n v="14"/>
  </r>
  <r>
    <x v="14"/>
    <x v="1"/>
    <s v="580281"/>
    <n v="2"/>
    <x v="6"/>
    <x v="2"/>
    <n v="86.28"/>
    <n v="8.6280000000000001"/>
    <n v="94.908000000000001"/>
    <n v="0.37"/>
    <n v="31.9236"/>
    <s v="C"/>
    <n v="6"/>
    <n v="6"/>
    <n v="6"/>
    <n v="10"/>
  </r>
  <r>
    <x v="14"/>
    <x v="1"/>
    <s v="58064E"/>
    <n v="11"/>
    <x v="8"/>
    <x v="2"/>
    <n v="41.21"/>
    <n v="4.1210000000000004"/>
    <n v="45.331000000000003"/>
    <n v="0.39"/>
    <n v="16.071899999999999"/>
    <s v="A"/>
    <n v="9"/>
    <n v="20"/>
    <n v="20"/>
    <n v="17"/>
  </r>
  <r>
    <x v="14"/>
    <x v="1"/>
    <s v="5810E"/>
    <n v="11"/>
    <x v="8"/>
    <x v="2"/>
    <n v="24.52"/>
    <n v="2.452"/>
    <n v="26.972000000000001"/>
    <n v="0.2"/>
    <n v="4.9039999999999999"/>
    <s v="H"/>
    <n v="2"/>
    <n v="11"/>
    <n v="11"/>
    <n v="12.5"/>
  </r>
  <r>
    <x v="14"/>
    <x v="1"/>
    <s v="582550"/>
    <n v="7"/>
    <x v="7"/>
    <x v="2"/>
    <n v="50.78"/>
    <n v="5.0780000000000003"/>
    <n v="55.858000000000004"/>
    <n v="0.37"/>
    <n v="18.788599999999999"/>
    <s v="P"/>
    <n v="8"/>
    <n v="1"/>
    <n v="1"/>
    <n v="3"/>
  </r>
  <r>
    <x v="14"/>
    <x v="1"/>
    <s v="58315A"/>
    <n v="2"/>
    <x v="6"/>
    <x v="2"/>
    <n v="19.149999999999999"/>
    <n v="1.915"/>
    <n v="21.064999999999998"/>
    <n v="0.26"/>
    <n v="4.9790000000000001"/>
    <s v="L"/>
    <n v="1"/>
    <n v="5"/>
    <n v="5"/>
    <n v="9"/>
  </r>
  <r>
    <x v="14"/>
    <x v="1"/>
    <s v="584421"/>
    <n v="2"/>
    <x v="6"/>
    <x v="2"/>
    <n v="35.840000000000003"/>
    <n v="3.5840000000000005"/>
    <n v="39.424000000000007"/>
    <n v="0.27"/>
    <n v="9.6768000000000018"/>
    <s v="P"/>
    <n v="4"/>
    <n v="2"/>
    <n v="2"/>
    <n v="6"/>
  </r>
  <r>
    <x v="14"/>
    <x v="1"/>
    <s v="58579B"/>
    <n v="11"/>
    <x v="8"/>
    <x v="2"/>
    <n v="85.66"/>
    <n v="8.5660000000000007"/>
    <n v="94.225999999999999"/>
    <n v="0.17"/>
    <n v="14.562200000000001"/>
    <s v="P"/>
    <n v="4"/>
    <n v="2"/>
    <n v="2"/>
    <n v="6"/>
  </r>
  <r>
    <x v="14"/>
    <x v="1"/>
    <s v="586750"/>
    <n v="7"/>
    <x v="7"/>
    <x v="2"/>
    <n v="23.72"/>
    <n v="2.3719999999999999"/>
    <n v="26.091999999999999"/>
    <n v="0.35"/>
    <n v="8.3019999999999996"/>
    <s v="N"/>
    <n v="3"/>
    <n v="5"/>
    <n v="5"/>
    <n v="9"/>
  </r>
  <r>
    <x v="14"/>
    <x v="1"/>
    <s v="587891"/>
    <n v="7"/>
    <x v="7"/>
    <x v="2"/>
    <n v="74.849999999999994"/>
    <n v="7.4849999999999994"/>
    <n v="82.334999999999994"/>
    <n v="0.33"/>
    <n v="24.700499999999998"/>
    <s v="P"/>
    <n v="9"/>
    <n v="2"/>
    <n v="2"/>
    <n v="6"/>
  </r>
  <r>
    <x v="14"/>
    <x v="1"/>
    <s v="58944E"/>
    <n v="11"/>
    <x v="8"/>
    <x v="2"/>
    <n v="68"/>
    <n v="6.8000000000000007"/>
    <n v="74.8"/>
    <n v="0.09"/>
    <n v="6.12"/>
    <s v="H"/>
    <n v="2"/>
    <n v="11"/>
    <n v="11"/>
    <n v="12.5"/>
  </r>
  <r>
    <x v="14"/>
    <x v="2"/>
    <s v="590970"/>
    <n v="11"/>
    <x v="8"/>
    <x v="2"/>
    <n v="83.97"/>
    <n v="8.3970000000000002"/>
    <n v="92.367000000000004"/>
    <n v="0.06"/>
    <n v="5.0381999999999998"/>
    <s v="O"/>
    <n v="2"/>
    <n v="3"/>
    <n v="3"/>
    <n v="7"/>
  </r>
  <r>
    <x v="14"/>
    <x v="2"/>
    <s v="590A"/>
    <n v="2"/>
    <x v="6"/>
    <x v="2"/>
    <n v="65.86"/>
    <n v="6.5860000000000003"/>
    <n v="72.445999999999998"/>
    <n v="0.03"/>
    <n v="1.9758"/>
    <s v="B"/>
    <n v="1"/>
    <n v="18"/>
    <n v="18"/>
    <n v="16"/>
  </r>
  <r>
    <x v="14"/>
    <x v="2"/>
    <s v="59102A"/>
    <n v="11"/>
    <x v="8"/>
    <x v="2"/>
    <n v="2.73"/>
    <n v="0.27300000000000002"/>
    <n v="3.0030000000000001"/>
    <n v="0.25"/>
    <n v="0.6825"/>
    <s v="O"/>
    <n v="9"/>
    <n v="1"/>
    <n v="1"/>
    <n v="3"/>
  </r>
  <r>
    <x v="14"/>
    <x v="2"/>
    <s v="59102B"/>
    <n v="2"/>
    <x v="6"/>
    <x v="2"/>
    <n v="91.94"/>
    <n v="9.1940000000000008"/>
    <n v="101.134"/>
    <n v="0.15"/>
    <n v="13.790999999999999"/>
    <s v="N"/>
    <n v="7"/>
    <n v="1"/>
    <n v="1"/>
    <n v="3"/>
  </r>
  <r>
    <x v="14"/>
    <x v="2"/>
    <s v="59242B"/>
    <n v="11"/>
    <x v="8"/>
    <x v="2"/>
    <n v="13.33"/>
    <n v="1.3330000000000002"/>
    <n v="14.663"/>
    <n v="0.18"/>
    <n v="2.3994"/>
    <s v="P"/>
    <n v="5"/>
    <n v="2"/>
    <n v="2"/>
    <n v="6"/>
  </r>
  <r>
    <x v="14"/>
    <x v="2"/>
    <s v="594170"/>
    <n v="11"/>
    <x v="8"/>
    <x v="2"/>
    <n v="13.95"/>
    <n v="1.395"/>
    <n v="15.344999999999999"/>
    <n v="0.17"/>
    <n v="2.3715000000000002"/>
    <s v="E"/>
    <n v="2"/>
    <n v="12"/>
    <n v="12"/>
    <n v="13"/>
  </r>
  <r>
    <x v="14"/>
    <x v="2"/>
    <s v="594421"/>
    <n v="7"/>
    <x v="7"/>
    <x v="2"/>
    <n v="87.36"/>
    <n v="8.7360000000000007"/>
    <n v="96.096000000000004"/>
    <n v="0.28000000000000003"/>
    <n v="24.460800000000003"/>
    <s v="P"/>
    <n v="1"/>
    <n v="3"/>
    <n v="3"/>
    <n v="7"/>
  </r>
  <r>
    <x v="14"/>
    <x v="2"/>
    <s v="59449E"/>
    <n v="7"/>
    <x v="7"/>
    <x v="2"/>
    <n v="32.24"/>
    <n v="3.2240000000000002"/>
    <n v="35.463999999999999"/>
    <n v="0.39"/>
    <n v="12.573600000000001"/>
    <s v="P"/>
    <n v="3"/>
    <n v="3"/>
    <n v="3"/>
    <n v="7"/>
  </r>
  <r>
    <x v="14"/>
    <x v="2"/>
    <s v="59641D"/>
    <n v="2"/>
    <x v="6"/>
    <x v="2"/>
    <n v="17.96"/>
    <n v="1.7960000000000003"/>
    <n v="19.756"/>
    <n v="0.19"/>
    <n v="3.4124000000000003"/>
    <s v="L"/>
    <n v="10"/>
    <n v="6"/>
    <n v="6"/>
    <n v="10"/>
  </r>
  <r>
    <x v="14"/>
    <x v="2"/>
    <s v="59646D"/>
    <n v="2"/>
    <x v="6"/>
    <x v="2"/>
    <n v="76.03"/>
    <n v="7.6030000000000006"/>
    <n v="83.632999999999996"/>
    <n v="0.1"/>
    <n v="7.6030000000000006"/>
    <s v="D"/>
    <n v="8"/>
    <n v="3"/>
    <n v="3"/>
    <n v="7"/>
  </r>
  <r>
    <x v="14"/>
    <x v="2"/>
    <s v="59680E"/>
    <n v="11"/>
    <x v="8"/>
    <x v="2"/>
    <n v="54.67"/>
    <n v="5.4670000000000005"/>
    <n v="60.137"/>
    <n v="0.31"/>
    <n v="16.947700000000001"/>
    <s v="E"/>
    <n v="10"/>
    <n v="15"/>
    <n v="15"/>
    <n v="14.5"/>
  </r>
  <r>
    <x v="14"/>
    <x v="2"/>
    <s v="59764B"/>
    <n v="2"/>
    <x v="6"/>
    <x v="2"/>
    <n v="69.319999999999993"/>
    <n v="6.9319999999999995"/>
    <n v="76.251999999999995"/>
    <n v="0.09"/>
    <n v="6.2387999999999995"/>
    <s v="B"/>
    <n v="3"/>
    <n v="17"/>
    <n v="17"/>
    <n v="15.5"/>
  </r>
  <r>
    <x v="14"/>
    <x v="3"/>
    <s v="59784E"/>
    <n v="11"/>
    <x v="8"/>
    <x v="2"/>
    <n v="33.5"/>
    <n v="3.35"/>
    <n v="36.85"/>
    <n v="0.36"/>
    <n v="12.059999999999999"/>
    <s v="L"/>
    <n v="2"/>
    <n v="2"/>
    <n v="2"/>
    <n v="6"/>
  </r>
  <r>
    <x v="14"/>
    <x v="3"/>
    <s v="59805B"/>
    <n v="7"/>
    <x v="7"/>
    <x v="2"/>
    <n v="60.88"/>
    <n v="6.088000000000001"/>
    <n v="66.968000000000004"/>
    <n v="0.04"/>
    <n v="2.4352"/>
    <s v="M"/>
    <n v="3"/>
    <n v="4"/>
    <n v="4"/>
    <n v="8"/>
  </r>
  <r>
    <x v="14"/>
    <x v="3"/>
    <s v="60072E"/>
    <n v="2"/>
    <x v="6"/>
    <x v="2"/>
    <n v="81.2"/>
    <n v="8.120000000000001"/>
    <n v="89.320000000000007"/>
    <n v="0.19"/>
    <n v="15.428000000000001"/>
    <s v="B"/>
    <n v="8"/>
    <n v="8"/>
    <n v="8"/>
    <n v="11"/>
  </r>
  <r>
    <x v="14"/>
    <x v="3"/>
    <s v="60087D"/>
    <n v="11"/>
    <x v="8"/>
    <x v="2"/>
    <n v="96.44"/>
    <n v="9.6440000000000001"/>
    <n v="106.084"/>
    <n v="0.19"/>
    <n v="18.323599999999999"/>
    <s v="N"/>
    <n v="7"/>
    <n v="1"/>
    <n v="1"/>
    <n v="3"/>
  </r>
  <r>
    <x v="14"/>
    <x v="3"/>
    <s v="602640"/>
    <n v="7"/>
    <x v="7"/>
    <x v="2"/>
    <n v="77.150000000000006"/>
    <n v="7.7150000000000007"/>
    <n v="84.865000000000009"/>
    <n v="0.34"/>
    <n v="26.231000000000005"/>
    <s v="E"/>
    <n v="4"/>
    <n v="6"/>
    <n v="6"/>
    <n v="10"/>
  </r>
  <r>
    <x v="14"/>
    <x v="3"/>
    <s v="60307B"/>
    <n v="2"/>
    <x v="6"/>
    <x v="2"/>
    <n v="38.08"/>
    <n v="3.8079999999999998"/>
    <n v="41.887999999999998"/>
    <n v="0.11"/>
    <n v="4.1887999999999996"/>
    <s v="O"/>
    <n v="1"/>
    <n v="1"/>
    <n v="1"/>
    <n v="3"/>
  </r>
  <r>
    <x v="14"/>
    <x v="3"/>
    <s v="60363E"/>
    <n v="7"/>
    <x v="7"/>
    <x v="2"/>
    <n v="51.53"/>
    <n v="5.1530000000000005"/>
    <n v="56.683"/>
    <n v="0.22"/>
    <n v="11.336600000000001"/>
    <s v="H"/>
    <n v="7"/>
    <n v="15"/>
    <n v="15"/>
    <n v="14.5"/>
  </r>
  <r>
    <x v="14"/>
    <x v="3"/>
    <s v="604920"/>
    <n v="11"/>
    <x v="8"/>
    <x v="2"/>
    <n v="61.64"/>
    <n v="6.1640000000000006"/>
    <n v="67.804000000000002"/>
    <n v="0.23"/>
    <n v="14.177200000000001"/>
    <s v="A"/>
    <n v="5"/>
    <n v="16"/>
    <n v="16"/>
    <n v="15"/>
  </r>
  <r>
    <x v="14"/>
    <x v="3"/>
    <s v="604950"/>
    <n v="2"/>
    <x v="6"/>
    <x v="2"/>
    <n v="48.67"/>
    <n v="4.8670000000000009"/>
    <n v="53.537000000000006"/>
    <n v="0.34"/>
    <n v="16.547800000000002"/>
    <s v="D"/>
    <n v="6"/>
    <n v="2"/>
    <n v="2"/>
    <n v="6"/>
  </r>
  <r>
    <x v="14"/>
    <x v="3"/>
    <s v="60497E"/>
    <n v="2"/>
    <x v="6"/>
    <x v="2"/>
    <n v="28.98"/>
    <n v="2.8980000000000001"/>
    <n v="31.878"/>
    <n v="0.02"/>
    <n v="0.5796"/>
    <s v="L"/>
    <n v="2"/>
    <n v="2"/>
    <n v="2"/>
    <n v="6"/>
  </r>
  <r>
    <x v="14"/>
    <x v="3"/>
    <s v="606030"/>
    <n v="7"/>
    <x v="7"/>
    <x v="2"/>
    <n v="76.040000000000006"/>
    <n v="7.604000000000001"/>
    <n v="83.644000000000005"/>
    <n v="0.26"/>
    <n v="19.770400000000002"/>
    <s v="G"/>
    <n v="2"/>
    <n v="15"/>
    <n v="15"/>
    <n v="14.5"/>
  </r>
  <r>
    <x v="14"/>
    <x v="3"/>
    <s v="60736B"/>
    <n v="11"/>
    <x v="8"/>
    <x v="2"/>
    <n v="77.13"/>
    <n v="7.7130000000000001"/>
    <n v="84.842999999999989"/>
    <n v="0.31"/>
    <n v="23.910299999999999"/>
    <s v="G"/>
    <n v="7"/>
    <n v="3"/>
    <n v="3"/>
    <n v="7"/>
  </r>
  <r>
    <x v="14"/>
    <x v="3"/>
    <s v="60768B"/>
    <n v="11"/>
    <x v="8"/>
    <x v="2"/>
    <n v="85.22"/>
    <n v="8.5220000000000002"/>
    <n v="93.742000000000004"/>
    <n v="0.25"/>
    <n v="21.305"/>
    <s v="E"/>
    <n v="7"/>
    <n v="9"/>
    <n v="9"/>
    <n v="11.5"/>
  </r>
  <r>
    <x v="14"/>
    <x v="3"/>
    <s v="60907B"/>
    <n v="2"/>
    <x v="6"/>
    <x v="2"/>
    <n v="59.96"/>
    <n v="5.9960000000000004"/>
    <n v="65.956000000000003"/>
    <n v="0.11"/>
    <n v="6.5956000000000001"/>
    <s v="Q"/>
    <n v="10"/>
    <n v="2"/>
    <n v="2"/>
    <n v="6"/>
  </r>
  <r>
    <x v="14"/>
    <x v="3"/>
    <s v="609920"/>
    <n v="2"/>
    <x v="6"/>
    <x v="2"/>
    <n v="99.92"/>
    <n v="9.9920000000000009"/>
    <n v="109.91200000000001"/>
    <n v="0.04"/>
    <n v="3.9968000000000004"/>
    <s v="M"/>
    <n v="5"/>
    <n v="2"/>
    <n v="2"/>
    <n v="6"/>
  </r>
  <r>
    <x v="14"/>
    <x v="3"/>
    <s v="611091"/>
    <n v="7"/>
    <x v="7"/>
    <x v="2"/>
    <n v="77.459999999999994"/>
    <n v="7.7459999999999996"/>
    <n v="85.205999999999989"/>
    <n v="0.35"/>
    <n v="27.110999999999997"/>
    <s v="Q"/>
    <n v="10"/>
    <n v="2"/>
    <n v="2"/>
    <n v="6"/>
  </r>
  <r>
    <x v="14"/>
    <x v="3"/>
    <s v="61167D"/>
    <n v="7"/>
    <x v="7"/>
    <x v="2"/>
    <n v="79.59"/>
    <n v="7.9590000000000005"/>
    <n v="87.549000000000007"/>
    <n v="0.15"/>
    <n v="11.938499999999999"/>
    <s v="L"/>
    <n v="5"/>
    <n v="5"/>
    <n v="5"/>
    <n v="9"/>
  </r>
  <r>
    <x v="14"/>
    <x v="3"/>
    <s v="61260A"/>
    <n v="7"/>
    <x v="7"/>
    <x v="2"/>
    <n v="84.26"/>
    <n v="8.4260000000000002"/>
    <n v="92.686000000000007"/>
    <n v="0.09"/>
    <n v="7.5834000000000001"/>
    <s v="A"/>
    <n v="4"/>
    <n v="22"/>
    <n v="22"/>
    <n v="18"/>
  </r>
  <r>
    <x v="14"/>
    <x v="3"/>
    <s v="61553D"/>
    <n v="11"/>
    <x v="8"/>
    <x v="2"/>
    <n v="81.150000000000006"/>
    <n v="8.1150000000000002"/>
    <n v="89.265000000000001"/>
    <n v="0.38"/>
    <n v="30.837000000000003"/>
    <s v="P"/>
    <n v="3"/>
    <n v="3"/>
    <n v="3"/>
    <n v="7"/>
  </r>
  <r>
    <x v="14"/>
    <x v="3"/>
    <s v="615761"/>
    <n v="2"/>
    <x v="6"/>
    <x v="2"/>
    <n v="10.19"/>
    <n v="1.0189999999999999"/>
    <n v="11.209"/>
    <n v="0.09"/>
    <n v="0.91709999999999992"/>
    <s v="M"/>
    <n v="3"/>
    <n v="4"/>
    <n v="4"/>
    <n v="8"/>
  </r>
  <r>
    <x v="14"/>
    <x v="4"/>
    <s v="616610"/>
    <n v="2"/>
    <x v="6"/>
    <x v="2"/>
    <n v="41.75"/>
    <n v="4.1749999999999998"/>
    <n v="45.924999999999997"/>
    <n v="0.03"/>
    <n v="1.2524999999999999"/>
    <s v="H"/>
    <n v="8"/>
    <n v="6"/>
    <n v="6"/>
    <n v="10"/>
  </r>
  <r>
    <x v="14"/>
    <x v="4"/>
    <s v="61670E"/>
    <n v="7"/>
    <x v="7"/>
    <x v="2"/>
    <n v="74.56"/>
    <n v="7.4560000000000004"/>
    <n v="82.016000000000005"/>
    <n v="0.2"/>
    <n v="14.912000000000001"/>
    <s v="B"/>
    <n v="6"/>
    <n v="9"/>
    <n v="9"/>
    <n v="11.5"/>
  </r>
  <r>
    <x v="14"/>
    <x v="4"/>
    <s v="616790"/>
    <n v="7"/>
    <x v="7"/>
    <x v="2"/>
    <n v="23.58"/>
    <n v="2.3580000000000001"/>
    <n v="25.937999999999999"/>
    <n v="0.05"/>
    <n v="1.179"/>
    <s v="F"/>
    <n v="5"/>
    <n v="3"/>
    <n v="3"/>
    <n v="7"/>
  </r>
  <r>
    <x v="14"/>
    <x v="4"/>
    <s v="61755B"/>
    <n v="11"/>
    <x v="8"/>
    <x v="2"/>
    <n v="88.02"/>
    <n v="8.8019999999999996"/>
    <n v="96.822000000000003"/>
    <n v="0.17"/>
    <n v="14.9634"/>
    <s v="P"/>
    <n v="2"/>
    <n v="3"/>
    <n v="3"/>
    <n v="7"/>
  </r>
  <r>
    <x v="14"/>
    <x v="4"/>
    <s v="617960"/>
    <n v="11"/>
    <x v="8"/>
    <x v="2"/>
    <n v="26.34"/>
    <n v="2.6340000000000003"/>
    <n v="28.974"/>
    <n v="0.26"/>
    <n v="6.8483999999999998"/>
    <s v="E"/>
    <n v="1"/>
    <n v="8"/>
    <n v="8"/>
    <n v="11"/>
  </r>
  <r>
    <x v="14"/>
    <x v="4"/>
    <s v="618110"/>
    <n v="11"/>
    <x v="8"/>
    <x v="2"/>
    <n v="78.06"/>
    <n v="7.8060000000000009"/>
    <n v="85.866"/>
    <n v="0.03"/>
    <n v="2.3418000000000001"/>
    <s v="N"/>
    <n v="7"/>
    <n v="1"/>
    <n v="1"/>
    <n v="3"/>
  </r>
  <r>
    <x v="14"/>
    <x v="4"/>
    <s v="618170"/>
    <n v="11"/>
    <x v="8"/>
    <x v="2"/>
    <n v="24.04"/>
    <n v="2.4039999999999999"/>
    <n v="26.443999999999999"/>
    <n v="0.36"/>
    <n v="8.654399999999999"/>
    <s v="G"/>
    <n v="5"/>
    <n v="2"/>
    <n v="2"/>
    <n v="6"/>
  </r>
  <r>
    <x v="14"/>
    <x v="4"/>
    <s v="61819D"/>
    <n v="11"/>
    <x v="8"/>
    <x v="2"/>
    <n v="83.03"/>
    <n v="8.3030000000000008"/>
    <n v="91.332999999999998"/>
    <n v="0.14000000000000001"/>
    <n v="11.624200000000002"/>
    <s v="E"/>
    <n v="2"/>
    <n v="12"/>
    <n v="12"/>
    <n v="13"/>
  </r>
  <r>
    <x v="14"/>
    <x v="4"/>
    <s v="618601"/>
    <n v="7"/>
    <x v="7"/>
    <x v="2"/>
    <n v="67.63"/>
    <n v="6.7629999999999999"/>
    <n v="74.393000000000001"/>
    <n v="0.36"/>
    <n v="24.346799999999998"/>
    <s v="E"/>
    <n v="7"/>
    <n v="9"/>
    <n v="9"/>
    <n v="11.5"/>
  </r>
  <r>
    <x v="14"/>
    <x v="4"/>
    <s v="61919E"/>
    <n v="11"/>
    <x v="8"/>
    <x v="2"/>
    <n v="94.5"/>
    <n v="9.4500000000000011"/>
    <n v="103.95"/>
    <n v="0.13"/>
    <n v="12.285"/>
    <s v="L"/>
    <n v="1"/>
    <n v="5"/>
    <n v="5"/>
    <n v="9"/>
  </r>
  <r>
    <x v="14"/>
    <x v="4"/>
    <s v="62032A"/>
    <n v="7"/>
    <x v="7"/>
    <x v="2"/>
    <n v="70.540000000000006"/>
    <n v="7.0540000000000012"/>
    <n v="77.594000000000008"/>
    <n v="0.28000000000000003"/>
    <n v="19.751200000000004"/>
    <s v="H"/>
    <n v="5"/>
    <n v="6"/>
    <n v="6"/>
    <n v="10"/>
  </r>
  <r>
    <x v="14"/>
    <x v="4"/>
    <s v="62130A"/>
    <n v="7"/>
    <x v="7"/>
    <x v="2"/>
    <n v="85.41"/>
    <n v="8.5410000000000004"/>
    <n v="93.950999999999993"/>
    <n v="0.09"/>
    <n v="7.6868999999999996"/>
    <s v="D"/>
    <n v="7"/>
    <n v="5"/>
    <n v="5"/>
    <n v="9"/>
  </r>
  <r>
    <x v="14"/>
    <x v="4"/>
    <s v="622140"/>
    <n v="7"/>
    <x v="7"/>
    <x v="2"/>
    <n v="99.73"/>
    <n v="9.9730000000000008"/>
    <n v="109.703"/>
    <n v="7.0000000000000007E-2"/>
    <n v="6.9811000000000005"/>
    <s v="G"/>
    <n v="5"/>
    <n v="2"/>
    <n v="2"/>
    <n v="6"/>
  </r>
  <r>
    <x v="14"/>
    <x v="4"/>
    <s v="62251E"/>
    <n v="11"/>
    <x v="8"/>
    <x v="2"/>
    <n v="59.24"/>
    <n v="5.9240000000000004"/>
    <n v="65.164000000000001"/>
    <n v="0.14000000000000001"/>
    <n v="8.2936000000000014"/>
    <s v="E"/>
    <n v="8"/>
    <n v="6"/>
    <n v="6"/>
    <n v="10"/>
  </r>
  <r>
    <x v="14"/>
    <x v="4"/>
    <s v="62367E"/>
    <n v="7"/>
    <x v="7"/>
    <x v="2"/>
    <n v="77.87"/>
    <n v="7.7870000000000008"/>
    <n v="85.657000000000011"/>
    <n v="0.01"/>
    <n v="0.77870000000000006"/>
    <s v="G"/>
    <n v="2"/>
    <n v="15"/>
    <n v="15"/>
    <n v="14.5"/>
  </r>
  <r>
    <x v="14"/>
    <x v="4"/>
    <s v="624630"/>
    <n v="2"/>
    <x v="6"/>
    <x v="2"/>
    <n v="72.510000000000005"/>
    <n v="7.2510000000000012"/>
    <n v="79.76100000000001"/>
    <n v="0.03"/>
    <n v="2.1753"/>
    <s v="D"/>
    <n v="6"/>
    <n v="2"/>
    <n v="2"/>
    <n v="6"/>
  </r>
  <r>
    <x v="14"/>
    <x v="4"/>
    <s v="626561"/>
    <n v="11"/>
    <x v="8"/>
    <x v="2"/>
    <n v="19.89"/>
    <n v="1.9890000000000001"/>
    <n v="21.879000000000001"/>
    <n v="0.28999999999999998"/>
    <n v="5.7680999999999996"/>
    <s v="L"/>
    <n v="5"/>
    <n v="5"/>
    <n v="5"/>
    <n v="9"/>
  </r>
  <r>
    <x v="14"/>
    <x v="4"/>
    <s v="62696E"/>
    <n v="11"/>
    <x v="8"/>
    <x v="2"/>
    <n v="33.39"/>
    <n v="3.3390000000000004"/>
    <n v="36.728999999999999"/>
    <n v="0.14000000000000001"/>
    <n v="4.6746000000000008"/>
    <s v="N"/>
    <n v="2"/>
    <n v="1"/>
    <n v="1"/>
    <n v="3"/>
  </r>
  <r>
    <x v="14"/>
    <x v="4"/>
    <s v="62757E"/>
    <n v="2"/>
    <x v="6"/>
    <x v="2"/>
    <n v="72.97"/>
    <n v="7.2970000000000006"/>
    <n v="80.266999999999996"/>
    <n v="0.12"/>
    <n v="8.7563999999999993"/>
    <s v="B"/>
    <n v="8"/>
    <n v="8"/>
    <n v="8"/>
    <n v="11"/>
  </r>
  <r>
    <x v="14"/>
    <x v="4"/>
    <s v="62780D"/>
    <n v="7"/>
    <x v="7"/>
    <x v="2"/>
    <n v="93.74"/>
    <n v="9.3740000000000006"/>
    <n v="103.11399999999999"/>
    <n v="0.37"/>
    <n v="34.683799999999998"/>
    <s v="H"/>
    <n v="7"/>
    <n v="15"/>
    <n v="15"/>
    <n v="14.5"/>
  </r>
  <r>
    <x v="14"/>
    <x v="4"/>
    <s v="629390"/>
    <n v="7"/>
    <x v="7"/>
    <x v="2"/>
    <n v="74.239999999999995"/>
    <n v="7.4239999999999995"/>
    <n v="81.663999999999987"/>
    <n v="0.23"/>
    <n v="17.075199999999999"/>
    <s v="L"/>
    <n v="8"/>
    <n v="5"/>
    <n v="5"/>
    <n v="9"/>
  </r>
  <r>
    <x v="14"/>
    <x v="4"/>
    <s v="631101"/>
    <n v="2"/>
    <x v="6"/>
    <x v="2"/>
    <n v="54.23"/>
    <n v="5.423"/>
    <n v="59.652999999999999"/>
    <n v="0.37"/>
    <n v="20.065099999999997"/>
    <s v="E"/>
    <n v="1"/>
    <n v="8"/>
    <n v="8"/>
    <n v="11"/>
  </r>
  <r>
    <x v="14"/>
    <x v="4"/>
    <s v="633121"/>
    <n v="7"/>
    <x v="7"/>
    <x v="2"/>
    <n v="60.62"/>
    <n v="6.0620000000000003"/>
    <n v="66.682000000000002"/>
    <n v="0.24"/>
    <n v="14.548799999999998"/>
    <s v="I"/>
    <n v="2"/>
    <n v="4"/>
    <n v="4"/>
    <n v="8"/>
  </r>
  <r>
    <x v="14"/>
    <x v="4"/>
    <s v="635221"/>
    <n v="2"/>
    <x v="6"/>
    <x v="2"/>
    <n v="23.8"/>
    <n v="2.3800000000000003"/>
    <n v="26.18"/>
    <n v="0.01"/>
    <n v="0.23800000000000002"/>
    <s v="B"/>
    <n v="2"/>
    <n v="8"/>
    <n v="8"/>
    <n v="11"/>
  </r>
  <r>
    <x v="14"/>
    <x v="4"/>
    <s v="63589A"/>
    <n v="7"/>
    <x v="7"/>
    <x v="2"/>
    <n v="14.26"/>
    <n v="1.4260000000000002"/>
    <n v="15.686"/>
    <n v="0.01"/>
    <n v="0.1426"/>
    <s v="O"/>
    <n v="2"/>
    <n v="3"/>
    <n v="3"/>
    <n v="7"/>
  </r>
  <r>
    <x v="14"/>
    <x v="4"/>
    <s v="635A"/>
    <n v="7"/>
    <x v="7"/>
    <x v="2"/>
    <n v="27.08"/>
    <n v="2.7080000000000002"/>
    <n v="29.787999999999997"/>
    <n v="0.22"/>
    <n v="5.9575999999999993"/>
    <s v="B"/>
    <n v="9"/>
    <n v="9"/>
    <n v="9"/>
    <n v="11.5"/>
  </r>
  <r>
    <x v="14"/>
    <x v="4"/>
    <s v="6360"/>
    <n v="11"/>
    <x v="8"/>
    <x v="2"/>
    <n v="26.23"/>
    <n v="2.6230000000000002"/>
    <n v="28.853000000000002"/>
    <n v="0.12"/>
    <n v="3.1475999999999997"/>
    <s v="G"/>
    <n v="9"/>
    <n v="9"/>
    <n v="9"/>
    <n v="11.5"/>
  </r>
  <r>
    <x v="14"/>
    <x v="4"/>
    <s v="63725D"/>
    <n v="11"/>
    <x v="8"/>
    <x v="2"/>
    <n v="74.489999999999995"/>
    <n v="7.4489999999999998"/>
    <n v="81.938999999999993"/>
    <n v="0.17"/>
    <n v="12.6633"/>
    <s v="O"/>
    <n v="5"/>
    <n v="3"/>
    <n v="3"/>
    <n v="7"/>
  </r>
  <r>
    <x v="14"/>
    <x v="4"/>
    <s v="63825E"/>
    <n v="7"/>
    <x v="7"/>
    <x v="2"/>
    <n v="89.28"/>
    <n v="8.9280000000000008"/>
    <n v="98.207999999999998"/>
    <n v="0.08"/>
    <n v="7.1424000000000003"/>
    <s v="G"/>
    <n v="7"/>
    <n v="3"/>
    <n v="3"/>
    <n v="7"/>
  </r>
  <r>
    <x v="14"/>
    <x v="4"/>
    <s v="63850B"/>
    <n v="2"/>
    <x v="6"/>
    <x v="2"/>
    <n v="36.79"/>
    <n v="3.6790000000000003"/>
    <n v="40.469000000000001"/>
    <n v="0.32"/>
    <n v="11.7728"/>
    <s v="P"/>
    <n v="2"/>
    <n v="3"/>
    <n v="3"/>
    <n v="7"/>
  </r>
  <r>
    <x v="14"/>
    <x v="4"/>
    <s v="64077B"/>
    <n v="7"/>
    <x v="7"/>
    <x v="2"/>
    <n v="96.23"/>
    <n v="9.6230000000000011"/>
    <n v="105.85300000000001"/>
    <n v="0.24"/>
    <n v="23.095199999999998"/>
    <s v="L"/>
    <n v="3"/>
    <n v="5"/>
    <n v="5"/>
    <n v="9"/>
  </r>
  <r>
    <x v="14"/>
    <x v="4"/>
    <s v="641560"/>
    <n v="7"/>
    <x v="7"/>
    <x v="2"/>
    <n v="81.92"/>
    <n v="8.1920000000000002"/>
    <n v="90.111999999999995"/>
    <n v="0.37"/>
    <n v="30.310400000000001"/>
    <s v="C"/>
    <n v="6"/>
    <n v="6"/>
    <n v="6"/>
    <n v="10"/>
  </r>
  <r>
    <x v="14"/>
    <x v="4"/>
    <s v="64166A"/>
    <n v="7"/>
    <x v="7"/>
    <x v="2"/>
    <n v="82.81"/>
    <n v="8.2810000000000006"/>
    <n v="91.091000000000008"/>
    <n v="0.23"/>
    <n v="19.046300000000002"/>
    <s v="P"/>
    <n v="4"/>
    <n v="2"/>
    <n v="2"/>
    <n v="6"/>
  </r>
  <r>
    <x v="14"/>
    <x v="5"/>
    <s v="6421"/>
    <n v="2"/>
    <x v="6"/>
    <x v="2"/>
    <n v="27.86"/>
    <n v="2.786"/>
    <n v="30.646000000000001"/>
    <n v="0.05"/>
    <n v="1.393"/>
    <s v="H"/>
    <n v="3"/>
    <n v="11"/>
    <n v="11"/>
    <n v="12.5"/>
  </r>
  <r>
    <x v="14"/>
    <x v="5"/>
    <s v="64212D"/>
    <n v="7"/>
    <x v="7"/>
    <x v="2"/>
    <n v="66.55"/>
    <n v="6.6550000000000002"/>
    <n v="73.204999999999998"/>
    <n v="0.39"/>
    <n v="25.954499999999999"/>
    <s v="H"/>
    <n v="2"/>
    <n v="11"/>
    <n v="11"/>
    <n v="12.5"/>
  </r>
  <r>
    <x v="14"/>
    <x v="5"/>
    <s v="64251A"/>
    <n v="7"/>
    <x v="7"/>
    <x v="2"/>
    <n v="87.52"/>
    <n v="8.7520000000000007"/>
    <n v="96.271999999999991"/>
    <n v="0.35"/>
    <n v="30.631999999999998"/>
    <s v="N"/>
    <n v="6"/>
    <n v="3"/>
    <n v="3"/>
    <n v="7"/>
  </r>
  <r>
    <x v="14"/>
    <x v="5"/>
    <s v="64381D"/>
    <n v="11"/>
    <x v="8"/>
    <x v="2"/>
    <n v="95.65"/>
    <n v="9.5650000000000013"/>
    <n v="105.215"/>
    <n v="0.32"/>
    <n v="30.608000000000004"/>
    <s v="P"/>
    <n v="10"/>
    <n v="2"/>
    <n v="2"/>
    <n v="6"/>
  </r>
  <r>
    <x v="14"/>
    <x v="5"/>
    <s v="64470"/>
    <n v="2"/>
    <x v="6"/>
    <x v="2"/>
    <n v="77.88"/>
    <n v="7.7880000000000003"/>
    <n v="85.667999999999992"/>
    <n v="0.16"/>
    <n v="12.460799999999999"/>
    <s v="D"/>
    <n v="8"/>
    <n v="3"/>
    <n v="3"/>
    <n v="7"/>
  </r>
  <r>
    <x v="14"/>
    <x v="5"/>
    <s v="64617E"/>
    <n v="7"/>
    <x v="7"/>
    <x v="2"/>
    <n v="73.16"/>
    <n v="7.3159999999999998"/>
    <n v="80.475999999999999"/>
    <n v="0.18"/>
    <n v="13.168799999999999"/>
    <s v="D"/>
    <n v="9"/>
    <n v="6"/>
    <n v="6"/>
    <n v="10"/>
  </r>
  <r>
    <x v="14"/>
    <x v="5"/>
    <s v="64751B"/>
    <n v="11"/>
    <x v="8"/>
    <x v="2"/>
    <n v="39.880000000000003"/>
    <n v="3.9880000000000004"/>
    <n v="43.868000000000002"/>
    <n v="0.39"/>
    <n v="15.553200000000002"/>
    <s v="Q"/>
    <n v="3"/>
    <n v="1"/>
    <n v="1"/>
    <n v="3"/>
  </r>
  <r>
    <x v="14"/>
    <x v="5"/>
    <s v="64866A"/>
    <n v="2"/>
    <x v="6"/>
    <x v="2"/>
    <n v="19.260000000000002"/>
    <n v="1.9260000000000002"/>
    <n v="21.186"/>
    <n v="0.14000000000000001"/>
    <n v="2.6964000000000006"/>
    <s v="L"/>
    <n v="7"/>
    <n v="2"/>
    <n v="2"/>
    <n v="6"/>
  </r>
  <r>
    <x v="14"/>
    <x v="5"/>
    <s v="65088D"/>
    <n v="7"/>
    <x v="7"/>
    <x v="2"/>
    <n v="13.04"/>
    <n v="1.304"/>
    <n v="14.343999999999999"/>
    <n v="0.32"/>
    <n v="4.1727999999999996"/>
    <s v="C"/>
    <n v="6"/>
    <n v="6"/>
    <n v="6"/>
    <n v="10"/>
  </r>
  <r>
    <x v="14"/>
    <x v="5"/>
    <s v="65191B"/>
    <n v="11"/>
    <x v="8"/>
    <x v="2"/>
    <n v="27.47"/>
    <n v="2.7469999999999999"/>
    <n v="30.216999999999999"/>
    <n v="0.2"/>
    <n v="5.4939999999999998"/>
    <s v="Q"/>
    <n v="2"/>
    <n v="1"/>
    <n v="1"/>
    <n v="3"/>
  </r>
  <r>
    <x v="14"/>
    <x v="5"/>
    <s v="654170"/>
    <n v="11"/>
    <x v="8"/>
    <x v="2"/>
    <n v="46.06"/>
    <n v="4.6060000000000008"/>
    <n v="50.666000000000004"/>
    <n v="0.2"/>
    <n v="9.2120000000000015"/>
    <s v="N"/>
    <n v="2"/>
    <n v="1"/>
    <n v="1"/>
    <n v="3"/>
  </r>
  <r>
    <x v="14"/>
    <x v="5"/>
    <s v="65637D"/>
    <n v="11"/>
    <x v="8"/>
    <x v="2"/>
    <n v="61.59"/>
    <n v="6.1590000000000007"/>
    <n v="67.749000000000009"/>
    <n v="0.37"/>
    <n v="22.7883"/>
    <s v="E"/>
    <n v="10"/>
    <n v="15"/>
    <n v="15"/>
    <n v="14.5"/>
  </r>
  <r>
    <x v="14"/>
    <x v="5"/>
    <s v="65638B"/>
    <n v="7"/>
    <x v="7"/>
    <x v="2"/>
    <n v="78.73"/>
    <n v="7.8730000000000011"/>
    <n v="86.603000000000009"/>
    <n v="0.15"/>
    <n v="11.8095"/>
    <s v="H"/>
    <n v="10"/>
    <n v="3"/>
    <n v="3"/>
    <n v="7"/>
  </r>
  <r>
    <x v="14"/>
    <x v="5"/>
    <s v="6574E"/>
    <n v="2"/>
    <x v="6"/>
    <x v="2"/>
    <n v="29.84"/>
    <n v="2.984"/>
    <n v="32.823999999999998"/>
    <n v="0.27"/>
    <n v="8.0568000000000008"/>
    <s v="I"/>
    <n v="5"/>
    <n v="2"/>
    <n v="2"/>
    <n v="6"/>
  </r>
  <r>
    <x v="14"/>
    <x v="5"/>
    <s v="65751A"/>
    <n v="2"/>
    <x v="6"/>
    <x v="2"/>
    <n v="18.579999999999998"/>
    <n v="1.8579999999999999"/>
    <n v="20.437999999999999"/>
    <n v="0.1"/>
    <n v="1.8579999999999999"/>
    <s v="C"/>
    <n v="8"/>
    <n v="17"/>
    <n v="17"/>
    <n v="15.5"/>
  </r>
  <r>
    <x v="14"/>
    <x v="5"/>
    <s v="657690"/>
    <n v="7"/>
    <x v="7"/>
    <x v="2"/>
    <n v="82.52"/>
    <n v="8.2520000000000007"/>
    <n v="90.771999999999991"/>
    <n v="0.11"/>
    <n v="9.0771999999999995"/>
    <s v="O"/>
    <n v="6"/>
    <n v="3"/>
    <n v="3"/>
    <n v="7"/>
  </r>
  <r>
    <x v="14"/>
    <x v="5"/>
    <s v="658181"/>
    <n v="2"/>
    <x v="6"/>
    <x v="2"/>
    <n v="97.35"/>
    <n v="9.7349999999999994"/>
    <n v="107.08499999999999"/>
    <n v="0.4"/>
    <n v="38.94"/>
    <s v="B"/>
    <n v="5"/>
    <n v="14"/>
    <n v="14"/>
    <n v="14"/>
  </r>
  <r>
    <x v="14"/>
    <x v="5"/>
    <s v="659D"/>
    <n v="2"/>
    <x v="6"/>
    <x v="2"/>
    <n v="91.09"/>
    <n v="9.109"/>
    <n v="100.199"/>
    <n v="0.2"/>
    <n v="18.218"/>
    <s v="M"/>
    <n v="8"/>
    <n v="5"/>
    <n v="5"/>
    <n v="9"/>
  </r>
  <r>
    <x v="14"/>
    <x v="5"/>
    <s v="66020E"/>
    <n v="2"/>
    <x v="6"/>
    <x v="2"/>
    <n v="49.93"/>
    <n v="4.9930000000000003"/>
    <n v="54.923000000000002"/>
    <n v="0.15"/>
    <n v="7.4894999999999996"/>
    <s v="N"/>
    <n v="6"/>
    <n v="3"/>
    <n v="3"/>
    <n v="7"/>
  </r>
  <r>
    <x v="14"/>
    <x v="5"/>
    <s v="66073B"/>
    <n v="11"/>
    <x v="8"/>
    <x v="2"/>
    <n v="97.16"/>
    <n v="9.7160000000000011"/>
    <n v="106.876"/>
    <n v="0.2"/>
    <n v="19.432000000000002"/>
    <s v="I"/>
    <n v="5"/>
    <n v="2"/>
    <n v="2"/>
    <n v="6"/>
  </r>
  <r>
    <x v="14"/>
    <x v="5"/>
    <s v="66366A"/>
    <n v="11"/>
    <x v="8"/>
    <x v="2"/>
    <n v="13.24"/>
    <n v="1.3240000000000001"/>
    <n v="14.564"/>
    <n v="0.03"/>
    <n v="0.3972"/>
    <s v="F"/>
    <n v="3"/>
    <n v="9"/>
    <n v="9"/>
    <n v="11.5"/>
  </r>
  <r>
    <x v="14"/>
    <x v="6"/>
    <s v="6652E"/>
    <n v="2"/>
    <x v="6"/>
    <x v="2"/>
    <n v="56.98"/>
    <n v="5.6980000000000004"/>
    <n v="62.677999999999997"/>
    <n v="0.21"/>
    <n v="11.9658"/>
    <s v="G"/>
    <n v="3"/>
    <n v="15"/>
    <n v="15"/>
    <n v="14.5"/>
  </r>
  <r>
    <x v="14"/>
    <x v="6"/>
    <s v="66691B"/>
    <n v="7"/>
    <x v="7"/>
    <x v="2"/>
    <n v="15.62"/>
    <n v="1.5620000000000001"/>
    <n v="17.181999999999999"/>
    <n v="0.21"/>
    <n v="3.2801999999999998"/>
    <s v="N"/>
    <n v="5"/>
    <n v="5"/>
    <n v="5"/>
    <n v="9"/>
  </r>
  <r>
    <x v="14"/>
    <x v="6"/>
    <s v="666D"/>
    <n v="11"/>
    <x v="8"/>
    <x v="2"/>
    <n v="99.22"/>
    <n v="9.9220000000000006"/>
    <n v="109.142"/>
    <n v="0.3"/>
    <n v="29.765999999999998"/>
    <s v="C"/>
    <n v="1"/>
    <n v="18"/>
    <n v="18"/>
    <n v="16"/>
  </r>
  <r>
    <x v="14"/>
    <x v="6"/>
    <s v="667150"/>
    <n v="2"/>
    <x v="6"/>
    <x v="2"/>
    <n v="19.2"/>
    <n v="1.92"/>
    <n v="21.119999999999997"/>
    <n v="0.31"/>
    <n v="5.952"/>
    <s v="M"/>
    <n v="7"/>
    <n v="2"/>
    <n v="2"/>
    <n v="6"/>
  </r>
  <r>
    <x v="14"/>
    <x v="6"/>
    <s v="667561"/>
    <n v="11"/>
    <x v="8"/>
    <x v="2"/>
    <n v="37.29"/>
    <n v="3.7290000000000001"/>
    <n v="41.018999999999998"/>
    <n v="0.39"/>
    <n v="14.543100000000001"/>
    <s v="L"/>
    <n v="6"/>
    <n v="5"/>
    <n v="5"/>
    <n v="9"/>
  </r>
  <r>
    <x v="14"/>
    <x v="6"/>
    <s v="66906E"/>
    <n v="11"/>
    <x v="8"/>
    <x v="2"/>
    <n v="2.04"/>
    <n v="0.20400000000000001"/>
    <n v="2.2440000000000002"/>
    <n v="0.35"/>
    <n v="0.71399999999999997"/>
    <s v="A"/>
    <n v="10"/>
    <n v="20"/>
    <n v="20"/>
    <n v="17"/>
  </r>
  <r>
    <x v="14"/>
    <x v="6"/>
    <s v="66935A"/>
    <n v="11"/>
    <x v="8"/>
    <x v="2"/>
    <n v="8.98"/>
    <n v="0.89800000000000013"/>
    <n v="9.8780000000000001"/>
    <n v="0.26"/>
    <n v="2.3348"/>
    <s v="I"/>
    <n v="1"/>
    <n v="3"/>
    <n v="3"/>
    <n v="7"/>
  </r>
  <r>
    <x v="14"/>
    <x v="6"/>
    <s v="67064D"/>
    <n v="2"/>
    <x v="6"/>
    <x v="2"/>
    <n v="3.34"/>
    <n v="0.33400000000000002"/>
    <n v="3.6739999999999999"/>
    <n v="0.14000000000000001"/>
    <n v="0.46760000000000002"/>
    <s v="C"/>
    <n v="8"/>
    <n v="17"/>
    <n v="17"/>
    <n v="15.5"/>
  </r>
  <r>
    <x v="14"/>
    <x v="6"/>
    <s v="6709E"/>
    <n v="11"/>
    <x v="8"/>
    <x v="2"/>
    <n v="48.95"/>
    <n v="4.8950000000000005"/>
    <n v="53.845000000000006"/>
    <n v="0.28000000000000003"/>
    <n v="13.706000000000001"/>
    <s v="H"/>
    <n v="10"/>
    <n v="3"/>
    <n v="3"/>
    <n v="7"/>
  </r>
  <r>
    <x v="14"/>
    <x v="6"/>
    <s v="67156A"/>
    <n v="11"/>
    <x v="8"/>
    <x v="2"/>
    <n v="74.77"/>
    <n v="7.4770000000000003"/>
    <n v="82.247"/>
    <n v="0.27"/>
    <n v="20.187899999999999"/>
    <s v="E"/>
    <n v="10"/>
    <n v="15"/>
    <n v="15"/>
    <n v="14.5"/>
  </r>
  <r>
    <x v="14"/>
    <x v="6"/>
    <s v="67175E"/>
    <n v="2"/>
    <x v="6"/>
    <x v="2"/>
    <n v="30.31"/>
    <n v="3.0310000000000001"/>
    <n v="33.341000000000001"/>
    <n v="0.27"/>
    <n v="8.1837"/>
    <s v="H"/>
    <n v="8"/>
    <n v="6"/>
    <n v="6"/>
    <n v="10"/>
  </r>
  <r>
    <x v="14"/>
    <x v="6"/>
    <s v="6731D"/>
    <n v="7"/>
    <x v="7"/>
    <x v="2"/>
    <n v="65.31"/>
    <n v="6.5310000000000006"/>
    <n v="71.841000000000008"/>
    <n v="0.3"/>
    <n v="19.593"/>
    <s v="O"/>
    <n v="4"/>
    <n v="2"/>
    <n v="2"/>
    <n v="6"/>
  </r>
  <r>
    <x v="14"/>
    <x v="6"/>
    <s v="67320A"/>
    <n v="2"/>
    <x v="6"/>
    <x v="2"/>
    <n v="83.52"/>
    <n v="8.3520000000000003"/>
    <n v="91.872"/>
    <n v="0.26"/>
    <n v="21.715199999999999"/>
    <s v="A"/>
    <n v="6"/>
    <n v="14"/>
    <n v="14"/>
    <n v="14"/>
  </r>
  <r>
    <x v="14"/>
    <x v="6"/>
    <s v="67332A"/>
    <n v="2"/>
    <x v="6"/>
    <x v="2"/>
    <n v="37.57"/>
    <n v="3.7570000000000001"/>
    <n v="41.326999999999998"/>
    <n v="0.16"/>
    <n v="6.0112000000000005"/>
    <s v="L"/>
    <n v="2"/>
    <n v="2"/>
    <n v="2"/>
    <n v="6"/>
  </r>
  <r>
    <x v="14"/>
    <x v="6"/>
    <s v="67469D"/>
    <n v="2"/>
    <x v="6"/>
    <x v="2"/>
    <n v="23.57"/>
    <n v="2.3570000000000002"/>
    <n v="25.927"/>
    <n v="0.28999999999999998"/>
    <n v="6.8352999999999993"/>
    <s v="Q"/>
    <n v="6"/>
    <n v="2"/>
    <n v="2"/>
    <n v="6"/>
  </r>
  <r>
    <x v="14"/>
    <x v="6"/>
    <s v="67543D"/>
    <n v="7"/>
    <x v="7"/>
    <x v="2"/>
    <n v="47.44"/>
    <n v="4.7439999999999998"/>
    <n v="52.183999999999997"/>
    <n v="0.08"/>
    <n v="3.7951999999999999"/>
    <s v="E"/>
    <n v="4"/>
    <n v="6"/>
    <n v="6"/>
    <n v="10"/>
  </r>
  <r>
    <x v="14"/>
    <x v="6"/>
    <s v="67589D"/>
    <n v="11"/>
    <x v="8"/>
    <x v="2"/>
    <n v="20.91"/>
    <n v="2.0910000000000002"/>
    <n v="23.001000000000001"/>
    <n v="0.08"/>
    <n v="1.6728000000000001"/>
    <s v="G"/>
    <n v="7"/>
    <n v="3"/>
    <n v="3"/>
    <n v="7"/>
  </r>
  <r>
    <x v="14"/>
    <x v="6"/>
    <s v="67698B"/>
    <n v="11"/>
    <x v="8"/>
    <x v="2"/>
    <n v="91.4"/>
    <n v="9.14"/>
    <n v="100.54"/>
    <n v="0.16"/>
    <n v="14.624000000000001"/>
    <s v="Q"/>
    <n v="9"/>
    <n v="2"/>
    <n v="2"/>
    <n v="6"/>
  </r>
  <r>
    <x v="14"/>
    <x v="6"/>
    <s v="6769B"/>
    <n v="2"/>
    <x v="6"/>
    <x v="2"/>
    <n v="21.3"/>
    <n v="2.1300000000000003"/>
    <n v="23.43"/>
    <n v="0.11"/>
    <n v="2.343"/>
    <s v="E"/>
    <n v="6"/>
    <n v="15"/>
    <n v="15"/>
    <n v="14.5"/>
  </r>
  <r>
    <x v="14"/>
    <x v="6"/>
    <s v="67746E"/>
    <n v="7"/>
    <x v="7"/>
    <x v="2"/>
    <n v="19.5"/>
    <n v="1.9500000000000002"/>
    <n v="21.45"/>
    <n v="0.14000000000000001"/>
    <n v="2.7300000000000004"/>
    <s v="B"/>
    <n v="5"/>
    <n v="14"/>
    <n v="14"/>
    <n v="14"/>
  </r>
  <r>
    <x v="14"/>
    <x v="6"/>
    <s v="67835D"/>
    <n v="2"/>
    <x v="6"/>
    <x v="2"/>
    <n v="30.23"/>
    <n v="3.0230000000000001"/>
    <n v="33.253"/>
    <n v="0.1"/>
    <n v="3.0230000000000001"/>
    <s v="H"/>
    <n v="4"/>
    <n v="11"/>
    <n v="11"/>
    <n v="12.5"/>
  </r>
  <r>
    <x v="14"/>
    <x v="6"/>
    <s v="67996E"/>
    <n v="2"/>
    <x v="6"/>
    <x v="2"/>
    <n v="43.76"/>
    <n v="4.3760000000000003"/>
    <n v="48.135999999999996"/>
    <n v="0.08"/>
    <n v="3.5007999999999999"/>
    <s v="B"/>
    <n v="6"/>
    <n v="9"/>
    <n v="9"/>
    <n v="11.5"/>
  </r>
  <r>
    <x v="14"/>
    <x v="7"/>
    <s v="68041D"/>
    <n v="7"/>
    <x v="7"/>
    <x v="2"/>
    <n v="83.09"/>
    <n v="8.3090000000000011"/>
    <n v="91.399000000000001"/>
    <n v="0.21"/>
    <n v="17.448899999999998"/>
    <s v="A"/>
    <n v="3"/>
    <n v="12"/>
    <n v="12"/>
    <n v="13"/>
  </r>
  <r>
    <x v="14"/>
    <x v="7"/>
    <s v="680531"/>
    <n v="7"/>
    <x v="7"/>
    <x v="2"/>
    <n v="13.57"/>
    <n v="1.3570000000000002"/>
    <n v="14.927"/>
    <n v="0.12"/>
    <n v="1.6284000000000001"/>
    <s v="N"/>
    <n v="3"/>
    <n v="5"/>
    <n v="5"/>
    <n v="9"/>
  </r>
  <r>
    <x v="14"/>
    <x v="7"/>
    <s v="68110"/>
    <n v="11"/>
    <x v="8"/>
    <x v="2"/>
    <n v="48.92"/>
    <n v="4.8920000000000003"/>
    <n v="53.812000000000005"/>
    <n v="0.05"/>
    <n v="2.4460000000000002"/>
    <s v="M"/>
    <n v="2"/>
    <n v="6"/>
    <n v="6"/>
    <n v="10"/>
  </r>
  <r>
    <x v="14"/>
    <x v="7"/>
    <s v="683160"/>
    <n v="2"/>
    <x v="6"/>
    <x v="2"/>
    <n v="52.25"/>
    <n v="5.2250000000000005"/>
    <n v="57.475000000000001"/>
    <n v="0.4"/>
    <n v="20.900000000000002"/>
    <s v="G"/>
    <n v="5"/>
    <n v="2"/>
    <n v="2"/>
    <n v="6"/>
  </r>
  <r>
    <x v="14"/>
    <x v="7"/>
    <s v="68363B"/>
    <n v="7"/>
    <x v="7"/>
    <x v="2"/>
    <n v="87.66"/>
    <n v="8.766"/>
    <n v="96.426000000000002"/>
    <n v="0.18"/>
    <n v="15.778799999999999"/>
    <s v="F"/>
    <n v="1"/>
    <n v="10"/>
    <n v="10"/>
    <n v="12"/>
  </r>
  <r>
    <x v="14"/>
    <x v="7"/>
    <s v="68432E"/>
    <n v="11"/>
    <x v="8"/>
    <x v="2"/>
    <n v="20.13"/>
    <n v="2.0129999999999999"/>
    <n v="22.143000000000001"/>
    <n v="0.23"/>
    <n v="4.6299000000000001"/>
    <s v="N"/>
    <n v="2"/>
    <n v="1"/>
    <n v="1"/>
    <n v="3"/>
  </r>
  <r>
    <x v="14"/>
    <x v="7"/>
    <s v="688490"/>
    <n v="11"/>
    <x v="8"/>
    <x v="2"/>
    <n v="46.82"/>
    <n v="4.6820000000000004"/>
    <n v="51.502000000000002"/>
    <n v="0.4"/>
    <n v="18.728000000000002"/>
    <s v="Q"/>
    <n v="7"/>
    <n v="3"/>
    <n v="3"/>
    <n v="7"/>
  </r>
  <r>
    <x v="14"/>
    <x v="7"/>
    <s v="68976B"/>
    <n v="11"/>
    <x v="8"/>
    <x v="2"/>
    <n v="20.73"/>
    <n v="2.073"/>
    <n v="22.803000000000001"/>
    <n v="0.39"/>
    <n v="8.0846999999999998"/>
    <s v="L"/>
    <n v="9"/>
    <n v="6"/>
    <n v="6"/>
    <n v="10"/>
  </r>
  <r>
    <x v="14"/>
    <x v="7"/>
    <s v="69002B"/>
    <n v="2"/>
    <x v="6"/>
    <x v="2"/>
    <n v="13.86"/>
    <n v="1.3860000000000001"/>
    <n v="15.245999999999999"/>
    <n v="0.15"/>
    <n v="2.0789999999999997"/>
    <s v="C"/>
    <n v="10"/>
    <n v="18"/>
    <n v="18"/>
    <n v="16"/>
  </r>
  <r>
    <x v="14"/>
    <x v="7"/>
    <s v="69029D"/>
    <n v="7"/>
    <x v="7"/>
    <x v="2"/>
    <n v="7.36"/>
    <n v="0.7360000000000001"/>
    <n v="8.0960000000000001"/>
    <n v="0.27"/>
    <n v="1.9872000000000003"/>
    <s v="P"/>
    <n v="1"/>
    <n v="3"/>
    <n v="3"/>
    <n v="7"/>
  </r>
  <r>
    <x v="14"/>
    <x v="7"/>
    <s v="69077A"/>
    <n v="11"/>
    <x v="8"/>
    <x v="2"/>
    <n v="33.659999999999997"/>
    <n v="3.3659999999999997"/>
    <n v="37.025999999999996"/>
    <n v="0.13"/>
    <n v="4.3757999999999999"/>
    <s v="E"/>
    <n v="4"/>
    <n v="6"/>
    <n v="6"/>
    <n v="10"/>
  </r>
  <r>
    <x v="14"/>
    <x v="7"/>
    <s v="69105E"/>
    <n v="11"/>
    <x v="8"/>
    <x v="2"/>
    <n v="49.92"/>
    <n v="4.9920000000000009"/>
    <n v="54.912000000000006"/>
    <n v="0.14000000000000001"/>
    <n v="6.9888000000000012"/>
    <s v="P"/>
    <n v="6"/>
    <n v="1"/>
    <n v="1"/>
    <n v="3"/>
  </r>
  <r>
    <x v="14"/>
    <x v="7"/>
    <s v="6917E"/>
    <n v="2"/>
    <x v="6"/>
    <x v="2"/>
    <n v="56.11"/>
    <n v="5.6110000000000007"/>
    <n v="61.721000000000004"/>
    <n v="0.32"/>
    <n v="17.955200000000001"/>
    <s v="L"/>
    <n v="8"/>
    <n v="5"/>
    <n v="5"/>
    <n v="9"/>
  </r>
  <r>
    <x v="14"/>
    <x v="7"/>
    <s v="69189B"/>
    <n v="7"/>
    <x v="7"/>
    <x v="2"/>
    <n v="41.99"/>
    <n v="4.1990000000000007"/>
    <n v="46.189"/>
    <n v="0.34"/>
    <n v="14.276600000000002"/>
    <s v="N"/>
    <n v="4"/>
    <n v="5"/>
    <n v="5"/>
    <n v="9"/>
  </r>
  <r>
    <x v="14"/>
    <x v="8"/>
    <s v="69212D"/>
    <n v="7"/>
    <x v="7"/>
    <x v="2"/>
    <n v="70.23"/>
    <n v="7.0230000000000006"/>
    <n v="77.253"/>
    <n v="0.23"/>
    <n v="16.152900000000002"/>
    <s v="C"/>
    <n v="4"/>
    <n v="8"/>
    <n v="8"/>
    <n v="11"/>
  </r>
  <r>
    <x v="14"/>
    <x v="8"/>
    <s v="69239D"/>
    <n v="7"/>
    <x v="7"/>
    <x v="2"/>
    <n v="61.46"/>
    <n v="6.1460000000000008"/>
    <n v="67.605999999999995"/>
    <n v="0.3"/>
    <n v="18.437999999999999"/>
    <s v="H"/>
    <n v="3"/>
    <n v="11"/>
    <n v="11"/>
    <n v="12.5"/>
  </r>
  <r>
    <x v="14"/>
    <x v="8"/>
    <s v="69506A"/>
    <n v="7"/>
    <x v="7"/>
    <x v="2"/>
    <n v="87.24"/>
    <n v="8.7240000000000002"/>
    <n v="95.963999999999999"/>
    <n v="0.2"/>
    <n v="17.448"/>
    <s v="M"/>
    <n v="2"/>
    <n v="6"/>
    <n v="6"/>
    <n v="10"/>
  </r>
  <r>
    <x v="14"/>
    <x v="8"/>
    <s v="69534D"/>
    <n v="2"/>
    <x v="6"/>
    <x v="2"/>
    <n v="64.53"/>
    <n v="6.4530000000000003"/>
    <n v="70.983000000000004"/>
    <n v="0.09"/>
    <n v="5.8076999999999996"/>
    <s v="Q"/>
    <n v="7"/>
    <n v="3"/>
    <n v="3"/>
    <n v="7"/>
  </r>
  <r>
    <x v="14"/>
    <x v="8"/>
    <s v="69600D"/>
    <n v="7"/>
    <x v="7"/>
    <x v="2"/>
    <n v="97.49"/>
    <n v="9.7490000000000006"/>
    <n v="107.23899999999999"/>
    <n v="0.3"/>
    <n v="29.246999999999996"/>
    <s v="I"/>
    <n v="4"/>
    <n v="5"/>
    <n v="5"/>
    <n v="9"/>
  </r>
  <r>
    <x v="14"/>
    <x v="8"/>
    <s v="69601B"/>
    <n v="11"/>
    <x v="8"/>
    <x v="2"/>
    <n v="15.98"/>
    <n v="1.5980000000000001"/>
    <n v="17.577999999999999"/>
    <n v="0.06"/>
    <n v="0.95879999999999999"/>
    <s v="M"/>
    <n v="3"/>
    <n v="4"/>
    <n v="4"/>
    <n v="8"/>
  </r>
  <r>
    <x v="14"/>
    <x v="8"/>
    <s v="698311"/>
    <n v="7"/>
    <x v="7"/>
    <x v="2"/>
    <n v="29.02"/>
    <n v="2.9020000000000001"/>
    <n v="31.922000000000001"/>
    <n v="0.19"/>
    <n v="5.5137999999999998"/>
    <s v="C"/>
    <n v="6"/>
    <n v="6"/>
    <n v="6"/>
    <n v="10"/>
  </r>
  <r>
    <x v="14"/>
    <x v="8"/>
    <s v="698341"/>
    <n v="2"/>
    <x v="6"/>
    <x v="2"/>
    <n v="92.99"/>
    <n v="9.2989999999999995"/>
    <n v="102.28899999999999"/>
    <n v="0.04"/>
    <n v="3.7195999999999998"/>
    <s v="O"/>
    <n v="6"/>
    <n v="3"/>
    <n v="3"/>
    <n v="7"/>
  </r>
  <r>
    <x v="14"/>
    <x v="8"/>
    <s v="69862A"/>
    <n v="11"/>
    <x v="8"/>
    <x v="2"/>
    <n v="65.42"/>
    <n v="6.5420000000000007"/>
    <n v="71.962000000000003"/>
    <n v="0.15"/>
    <n v="9.8130000000000006"/>
    <s v="C"/>
    <n v="6"/>
    <n v="6"/>
    <n v="6"/>
    <n v="10"/>
  </r>
  <r>
    <x v="14"/>
    <x v="8"/>
    <s v="70057E"/>
    <n v="7"/>
    <x v="7"/>
    <x v="2"/>
    <n v="36.64"/>
    <n v="3.6640000000000001"/>
    <n v="40.304000000000002"/>
    <n v="0.12"/>
    <n v="4.3967999999999998"/>
    <s v="H"/>
    <n v="10"/>
    <n v="3"/>
    <n v="3"/>
    <n v="7"/>
  </r>
  <r>
    <x v="14"/>
    <x v="8"/>
    <s v="70109A"/>
    <n v="7"/>
    <x v="7"/>
    <x v="2"/>
    <n v="66.77"/>
    <n v="6.6769999999999996"/>
    <n v="73.447000000000003"/>
    <n v="0.38"/>
    <n v="25.372599999999998"/>
    <s v="H"/>
    <n v="9"/>
    <n v="8"/>
    <n v="8"/>
    <n v="11"/>
  </r>
  <r>
    <x v="14"/>
    <x v="8"/>
    <s v="70181"/>
    <n v="11"/>
    <x v="8"/>
    <x v="2"/>
    <n v="27.91"/>
    <n v="2.7910000000000004"/>
    <n v="30.701000000000001"/>
    <n v="0.01"/>
    <n v="0.27910000000000001"/>
    <s v="F"/>
    <n v="1"/>
    <n v="10"/>
    <n v="10"/>
    <n v="12"/>
  </r>
  <r>
    <x v="14"/>
    <x v="8"/>
    <s v="705230"/>
    <n v="2"/>
    <x v="6"/>
    <x v="2"/>
    <n v="6.32"/>
    <n v="0.63200000000000012"/>
    <n v="6.952"/>
    <n v="0.06"/>
    <n v="0.37919999999999998"/>
    <s v="L"/>
    <n v="10"/>
    <n v="6"/>
    <n v="6"/>
    <n v="10"/>
  </r>
  <r>
    <x v="14"/>
    <x v="8"/>
    <s v="7061"/>
    <n v="7"/>
    <x v="7"/>
    <x v="2"/>
    <n v="97.6"/>
    <n v="9.76"/>
    <n v="107.36"/>
    <n v="0.21"/>
    <n v="20.495999999999999"/>
    <s v="A"/>
    <n v="7"/>
    <n v="16"/>
    <n v="16"/>
    <n v="15"/>
  </r>
  <r>
    <x v="15"/>
    <x v="0"/>
    <s v="7074A"/>
    <n v="11"/>
    <x v="8"/>
    <x v="2"/>
    <n v="56.74"/>
    <n v="5.6740000000000004"/>
    <n v="62.414000000000001"/>
    <n v="0.28000000000000003"/>
    <n v="15.887200000000002"/>
    <s v="M"/>
    <n v="10"/>
    <n v="4"/>
    <n v="4"/>
    <n v="8"/>
  </r>
  <r>
    <x v="15"/>
    <x v="0"/>
    <s v="70889B"/>
    <n v="7"/>
    <x v="7"/>
    <x v="2"/>
    <n v="76.09"/>
    <n v="7.6090000000000009"/>
    <n v="83.698999999999998"/>
    <n v="0.39"/>
    <n v="29.675100000000004"/>
    <s v="P"/>
    <n v="10"/>
    <n v="2"/>
    <n v="2"/>
    <n v="6"/>
  </r>
  <r>
    <x v="15"/>
    <x v="0"/>
    <s v="709071"/>
    <n v="11"/>
    <x v="8"/>
    <x v="2"/>
    <n v="37.72"/>
    <n v="3.7720000000000002"/>
    <n v="41.491999999999997"/>
    <n v="0.01"/>
    <n v="0.37719999999999998"/>
    <s v="O"/>
    <n v="2"/>
    <n v="3"/>
    <n v="3"/>
    <n v="7"/>
  </r>
  <r>
    <x v="15"/>
    <x v="0"/>
    <s v="70919E"/>
    <n v="7"/>
    <x v="7"/>
    <x v="2"/>
    <n v="38.119999999999997"/>
    <n v="3.8119999999999998"/>
    <n v="41.931999999999995"/>
    <n v="0.05"/>
    <n v="1.9059999999999999"/>
    <s v="A"/>
    <n v="2"/>
    <n v="2"/>
    <n v="2"/>
    <n v="6"/>
  </r>
  <r>
    <x v="15"/>
    <x v="0"/>
    <s v="70974D"/>
    <n v="2"/>
    <x v="6"/>
    <x v="2"/>
    <n v="51.96"/>
    <n v="5.1960000000000006"/>
    <n v="57.155999999999999"/>
    <n v="0.19"/>
    <n v="9.8724000000000007"/>
    <s v="D"/>
    <n v="10"/>
    <n v="15"/>
    <n v="15"/>
    <n v="14.5"/>
  </r>
  <r>
    <x v="15"/>
    <x v="0"/>
    <s v="711401"/>
    <n v="2"/>
    <x v="6"/>
    <x v="2"/>
    <n v="34.590000000000003"/>
    <n v="3.4590000000000005"/>
    <n v="38.049000000000007"/>
    <n v="0.36"/>
    <n v="12.452400000000001"/>
    <s v="I"/>
    <n v="7"/>
    <n v="1"/>
    <n v="1"/>
    <n v="3"/>
  </r>
  <r>
    <x v="15"/>
    <x v="0"/>
    <s v="712700"/>
    <n v="7"/>
    <x v="7"/>
    <x v="2"/>
    <n v="23.74"/>
    <n v="2.3740000000000001"/>
    <n v="26.113999999999997"/>
    <n v="0.1"/>
    <n v="2.3740000000000001"/>
    <s v="M"/>
    <n v="7"/>
    <n v="2"/>
    <n v="2"/>
    <n v="6"/>
  </r>
  <r>
    <x v="15"/>
    <x v="0"/>
    <s v="71448D"/>
    <n v="2"/>
    <x v="6"/>
    <x v="2"/>
    <n v="40.21"/>
    <n v="4.0209999999999999"/>
    <n v="44.231000000000002"/>
    <n v="0.25"/>
    <n v="10.0525"/>
    <s v="M"/>
    <n v="5"/>
    <n v="2"/>
    <n v="2"/>
    <n v="6"/>
  </r>
  <r>
    <x v="15"/>
    <x v="0"/>
    <s v="71598D"/>
    <n v="2"/>
    <x v="6"/>
    <x v="2"/>
    <n v="5.56"/>
    <n v="0.55599999999999994"/>
    <n v="6.1159999999999997"/>
    <n v="0.2"/>
    <n v="1.1119999999999999"/>
    <s v="B"/>
    <n v="2"/>
    <n v="8"/>
    <n v="8"/>
    <n v="11"/>
  </r>
  <r>
    <x v="15"/>
    <x v="0"/>
    <s v="71739E"/>
    <n v="7"/>
    <x v="7"/>
    <x v="2"/>
    <n v="80.760000000000005"/>
    <n v="8.0760000000000005"/>
    <n v="88.836000000000013"/>
    <n v="0.15"/>
    <n v="12.114000000000001"/>
    <s v="P"/>
    <n v="10"/>
    <n v="2"/>
    <n v="2"/>
    <n v="6"/>
  </r>
  <r>
    <x v="15"/>
    <x v="0"/>
    <s v="717770"/>
    <n v="2"/>
    <x v="6"/>
    <x v="2"/>
    <n v="38.14"/>
    <n v="3.8140000000000001"/>
    <n v="41.954000000000001"/>
    <n v="0.13"/>
    <n v="4.9582000000000006"/>
    <s v="Q"/>
    <n v="2"/>
    <n v="1"/>
    <n v="1"/>
    <n v="3"/>
  </r>
  <r>
    <x v="15"/>
    <x v="0"/>
    <s v="718330"/>
    <n v="2"/>
    <x v="6"/>
    <x v="2"/>
    <n v="35.21"/>
    <n v="3.5210000000000004"/>
    <n v="38.731000000000002"/>
    <n v="0.1"/>
    <n v="3.5210000000000004"/>
    <s v="E"/>
    <n v="3"/>
    <n v="9"/>
    <n v="9"/>
    <n v="11.5"/>
  </r>
  <r>
    <x v="15"/>
    <x v="0"/>
    <s v="71957A"/>
    <n v="7"/>
    <x v="7"/>
    <x v="2"/>
    <n v="47.53"/>
    <n v="4.7530000000000001"/>
    <n v="52.283000000000001"/>
    <n v="0.34"/>
    <n v="16.160200000000003"/>
    <s v="O"/>
    <n v="4"/>
    <n v="2"/>
    <n v="2"/>
    <n v="6"/>
  </r>
  <r>
    <x v="15"/>
    <x v="0"/>
    <s v="71968A"/>
    <n v="2"/>
    <x v="6"/>
    <x v="2"/>
    <n v="70.849999999999994"/>
    <n v="7.085"/>
    <n v="77.934999999999988"/>
    <n v="0.15"/>
    <n v="10.6275"/>
    <s v="E"/>
    <n v="6"/>
    <n v="15"/>
    <n v="15"/>
    <n v="14.5"/>
  </r>
  <r>
    <x v="15"/>
    <x v="0"/>
    <s v="72026E"/>
    <n v="2"/>
    <x v="6"/>
    <x v="2"/>
    <n v="52.2"/>
    <n v="5.2200000000000006"/>
    <n v="57.42"/>
    <n v="0.25"/>
    <n v="13.05"/>
    <s v="P"/>
    <n v="3"/>
    <n v="3"/>
    <n v="3"/>
    <n v="7"/>
  </r>
  <r>
    <x v="15"/>
    <x v="0"/>
    <s v="72124A"/>
    <n v="7"/>
    <x v="7"/>
    <x v="2"/>
    <n v="95.57"/>
    <n v="9.5570000000000004"/>
    <n v="105.127"/>
    <n v="0.33"/>
    <n v="31.5381"/>
    <s v="Q"/>
    <n v="9"/>
    <n v="2"/>
    <n v="2"/>
    <n v="6"/>
  </r>
  <r>
    <x v="15"/>
    <x v="0"/>
    <s v="72212D"/>
    <n v="11"/>
    <x v="8"/>
    <x v="2"/>
    <n v="47"/>
    <n v="4.7"/>
    <n v="51.7"/>
    <n v="0.19"/>
    <n v="8.93"/>
    <s v="B"/>
    <n v="8"/>
    <n v="8"/>
    <n v="8"/>
    <n v="11"/>
  </r>
  <r>
    <x v="15"/>
    <x v="0"/>
    <s v="72793D"/>
    <n v="7"/>
    <x v="7"/>
    <x v="2"/>
    <n v="89.46"/>
    <n v="8.9459999999999997"/>
    <n v="98.405999999999992"/>
    <n v="0.39"/>
    <n v="34.889400000000002"/>
    <s v="L"/>
    <n v="3"/>
    <n v="5"/>
    <n v="5"/>
    <n v="9"/>
  </r>
  <r>
    <x v="15"/>
    <x v="0"/>
    <s v="72794E"/>
    <n v="2"/>
    <x v="6"/>
    <x v="2"/>
    <n v="57.01"/>
    <n v="5.7010000000000005"/>
    <n v="62.710999999999999"/>
    <n v="0.31"/>
    <n v="17.673099999999998"/>
    <s v="H"/>
    <n v="1"/>
    <n v="7"/>
    <n v="7"/>
    <n v="10.5"/>
  </r>
  <r>
    <x v="15"/>
    <x v="0"/>
    <s v="728181"/>
    <n v="7"/>
    <x v="7"/>
    <x v="2"/>
    <n v="18.38"/>
    <n v="1.8380000000000001"/>
    <n v="20.218"/>
    <n v="0.04"/>
    <n v="0.73519999999999996"/>
    <s v="D"/>
    <n v="2"/>
    <n v="18"/>
    <n v="18"/>
    <n v="16"/>
  </r>
  <r>
    <x v="15"/>
    <x v="0"/>
    <s v="729200"/>
    <n v="11"/>
    <x v="8"/>
    <x v="2"/>
    <n v="23.01"/>
    <n v="2.3010000000000002"/>
    <n v="25.311"/>
    <n v="0.1"/>
    <n v="2.3010000000000002"/>
    <s v="C"/>
    <n v="7"/>
    <n v="3"/>
    <n v="3"/>
    <n v="7"/>
  </r>
  <r>
    <x v="15"/>
    <x v="0"/>
    <s v="72926A"/>
    <n v="7"/>
    <x v="7"/>
    <x v="2"/>
    <n v="61.93"/>
    <n v="6.1930000000000005"/>
    <n v="68.123000000000005"/>
    <n v="0.01"/>
    <n v="0.61929999999999996"/>
    <s v="H"/>
    <n v="1"/>
    <n v="7"/>
    <n v="7"/>
    <n v="10.5"/>
  </r>
  <r>
    <x v="15"/>
    <x v="1"/>
    <s v="729271"/>
    <n v="11"/>
    <x v="8"/>
    <x v="2"/>
    <n v="6.61"/>
    <n v="0.66100000000000003"/>
    <n v="7.2710000000000008"/>
    <n v="0.33"/>
    <n v="2.1813000000000002"/>
    <s v="D"/>
    <n v="9"/>
    <n v="6"/>
    <n v="6"/>
    <n v="10"/>
  </r>
  <r>
    <x v="15"/>
    <x v="1"/>
    <s v="73007E"/>
    <n v="7"/>
    <x v="7"/>
    <x v="2"/>
    <n v="99.67"/>
    <n v="9.9670000000000005"/>
    <n v="109.637"/>
    <n v="0.05"/>
    <n v="4.9835000000000003"/>
    <s v="L"/>
    <n v="7"/>
    <n v="2"/>
    <n v="2"/>
    <n v="6"/>
  </r>
  <r>
    <x v="15"/>
    <x v="1"/>
    <s v="730711"/>
    <n v="11"/>
    <x v="8"/>
    <x v="2"/>
    <n v="77.069999999999993"/>
    <n v="7.7069999999999999"/>
    <n v="84.776999999999987"/>
    <n v="0.06"/>
    <n v="4.6241999999999992"/>
    <s v="A"/>
    <n v="3"/>
    <n v="12"/>
    <n v="12"/>
    <n v="13"/>
  </r>
  <r>
    <x v="15"/>
    <x v="1"/>
    <s v="731511"/>
    <n v="11"/>
    <x v="8"/>
    <x v="2"/>
    <n v="18.190000000000001"/>
    <n v="1.8190000000000002"/>
    <n v="20.009"/>
    <n v="0.16"/>
    <n v="2.9104000000000001"/>
    <s v="L"/>
    <n v="6"/>
    <n v="5"/>
    <n v="5"/>
    <n v="9"/>
  </r>
  <r>
    <x v="15"/>
    <x v="1"/>
    <s v="73194D"/>
    <n v="2"/>
    <x v="6"/>
    <x v="2"/>
    <n v="32.299999999999997"/>
    <n v="3.23"/>
    <n v="35.529999999999994"/>
    <n v="7.0000000000000007E-2"/>
    <n v="2.2610000000000001"/>
    <s v="G"/>
    <n v="4"/>
    <n v="17"/>
    <n v="17"/>
    <n v="15.5"/>
  </r>
  <r>
    <x v="15"/>
    <x v="1"/>
    <s v="73269B"/>
    <n v="2"/>
    <x v="6"/>
    <x v="2"/>
    <n v="48.71"/>
    <n v="4.8710000000000004"/>
    <n v="53.581000000000003"/>
    <n v="0.03"/>
    <n v="1.4613"/>
    <s v="I"/>
    <n v="5"/>
    <n v="2"/>
    <n v="2"/>
    <n v="6"/>
  </r>
  <r>
    <x v="15"/>
    <x v="1"/>
    <s v="73294B"/>
    <n v="2"/>
    <x v="6"/>
    <x v="2"/>
    <n v="32.700000000000003"/>
    <n v="3.2700000000000005"/>
    <n v="35.970000000000006"/>
    <n v="0.28000000000000003"/>
    <n v="9.1560000000000024"/>
    <s v="I"/>
    <n v="1"/>
    <n v="3"/>
    <n v="3"/>
    <n v="7"/>
  </r>
  <r>
    <x v="15"/>
    <x v="1"/>
    <s v="734610"/>
    <n v="2"/>
    <x v="6"/>
    <x v="2"/>
    <n v="78.44"/>
    <n v="7.8440000000000003"/>
    <n v="86.283999999999992"/>
    <n v="0.24"/>
    <n v="18.825599999999998"/>
    <s v="F"/>
    <n v="9"/>
    <n v="14"/>
    <n v="14"/>
    <n v="14"/>
  </r>
  <r>
    <x v="15"/>
    <x v="1"/>
    <s v="7347B"/>
    <n v="7"/>
    <x v="7"/>
    <x v="2"/>
    <n v="66.650000000000006"/>
    <n v="6.6650000000000009"/>
    <n v="73.315000000000012"/>
    <n v="0.16"/>
    <n v="10.664000000000001"/>
    <s v="B"/>
    <n v="4"/>
    <n v="5"/>
    <n v="5"/>
    <n v="9"/>
  </r>
  <r>
    <x v="15"/>
    <x v="1"/>
    <s v="73526A"/>
    <n v="2"/>
    <x v="6"/>
    <x v="2"/>
    <n v="31.7"/>
    <n v="3.17"/>
    <n v="34.869999999999997"/>
    <n v="7.0000000000000007E-2"/>
    <n v="2.2190000000000003"/>
    <s v="D"/>
    <n v="5"/>
    <n v="14"/>
    <n v="14"/>
    <n v="14"/>
  </r>
  <r>
    <x v="15"/>
    <x v="1"/>
    <s v="73635E"/>
    <n v="2"/>
    <x v="6"/>
    <x v="2"/>
    <n v="35.15"/>
    <n v="3.5150000000000001"/>
    <n v="38.664999999999999"/>
    <n v="0.34"/>
    <n v="11.951000000000001"/>
    <s v="L"/>
    <n v="9"/>
    <n v="6"/>
    <n v="6"/>
    <n v="10"/>
  </r>
  <r>
    <x v="15"/>
    <x v="1"/>
    <s v="73692B"/>
    <n v="11"/>
    <x v="8"/>
    <x v="2"/>
    <n v="96.12"/>
    <n v="9.6120000000000019"/>
    <n v="105.732"/>
    <n v="0.21"/>
    <n v="20.185200000000002"/>
    <s v="C"/>
    <n v="9"/>
    <n v="8"/>
    <n v="8"/>
    <n v="11"/>
  </r>
  <r>
    <x v="15"/>
    <x v="1"/>
    <s v="74044E"/>
    <n v="11"/>
    <x v="8"/>
    <x v="2"/>
    <n v="88.48"/>
    <n v="8.8480000000000008"/>
    <n v="97.328000000000003"/>
    <n v="0.38"/>
    <n v="33.622399999999999"/>
    <s v="Q"/>
    <n v="6"/>
    <n v="2"/>
    <n v="2"/>
    <n v="6"/>
  </r>
  <r>
    <x v="15"/>
    <x v="1"/>
    <s v="740880"/>
    <n v="7"/>
    <x v="7"/>
    <x v="2"/>
    <n v="37.840000000000003"/>
    <n v="3.7840000000000007"/>
    <n v="41.624000000000002"/>
    <n v="0.35"/>
    <n v="13.244"/>
    <s v="B"/>
    <n v="7"/>
    <n v="14"/>
    <n v="14"/>
    <n v="14"/>
  </r>
  <r>
    <x v="15"/>
    <x v="1"/>
    <s v="741741"/>
    <n v="11"/>
    <x v="8"/>
    <x v="2"/>
    <n v="66.16"/>
    <n v="6.6159999999999997"/>
    <n v="72.775999999999996"/>
    <n v="0.17"/>
    <n v="11.247199999999999"/>
    <s v="Q"/>
    <n v="8"/>
    <n v="3"/>
    <n v="3"/>
    <n v="7"/>
  </r>
  <r>
    <x v="15"/>
    <x v="1"/>
    <s v="7438B"/>
    <n v="11"/>
    <x v="8"/>
    <x v="2"/>
    <n v="44.34"/>
    <n v="4.4340000000000002"/>
    <n v="48.774000000000001"/>
    <n v="0.2"/>
    <n v="8.8680000000000003"/>
    <s v="O"/>
    <n v="10"/>
    <n v="2"/>
    <n v="2"/>
    <n v="6"/>
  </r>
  <r>
    <x v="15"/>
    <x v="1"/>
    <s v="744861"/>
    <n v="7"/>
    <x v="7"/>
    <x v="2"/>
    <n v="35.68"/>
    <n v="3.5680000000000001"/>
    <n v="39.247999999999998"/>
    <n v="0.34"/>
    <n v="12.131200000000002"/>
    <s v="L"/>
    <n v="5"/>
    <n v="5"/>
    <n v="5"/>
    <n v="9"/>
  </r>
  <r>
    <x v="15"/>
    <x v="1"/>
    <s v="74567D"/>
    <n v="2"/>
    <x v="6"/>
    <x v="2"/>
    <n v="26.49"/>
    <n v="2.649"/>
    <n v="29.138999999999999"/>
    <n v="0.25"/>
    <n v="6.6224999999999996"/>
    <s v="E"/>
    <n v="7"/>
    <n v="9"/>
    <n v="9"/>
    <n v="11.5"/>
  </r>
  <r>
    <x v="15"/>
    <x v="2"/>
    <s v="7468D"/>
    <n v="11"/>
    <x v="8"/>
    <x v="2"/>
    <n v="90.73"/>
    <n v="9.0730000000000004"/>
    <n v="99.802999999999997"/>
    <n v="0.25"/>
    <n v="22.682500000000001"/>
    <s v="E"/>
    <n v="5"/>
    <n v="18"/>
    <n v="18"/>
    <n v="16"/>
  </r>
  <r>
    <x v="15"/>
    <x v="2"/>
    <s v="74746A"/>
    <n v="7"/>
    <x v="7"/>
    <x v="2"/>
    <n v="93.2"/>
    <n v="9.32"/>
    <n v="102.52000000000001"/>
    <n v="0.3"/>
    <n v="27.96"/>
    <s v="L"/>
    <n v="2"/>
    <n v="2"/>
    <n v="2"/>
    <n v="6"/>
  </r>
  <r>
    <x v="15"/>
    <x v="2"/>
    <s v="7475B"/>
    <n v="11"/>
    <x v="8"/>
    <x v="2"/>
    <n v="72.349999999999994"/>
    <n v="7.2349999999999994"/>
    <n v="79.584999999999994"/>
    <n v="0.2"/>
    <n v="14.469999999999999"/>
    <s v="H"/>
    <n v="4"/>
    <n v="11"/>
    <n v="11"/>
    <n v="12.5"/>
  </r>
  <r>
    <x v="15"/>
    <x v="2"/>
    <s v="74999D"/>
    <n v="11"/>
    <x v="8"/>
    <x v="2"/>
    <n v="57.27"/>
    <n v="5.7270000000000003"/>
    <n v="62.997"/>
    <n v="0.18"/>
    <n v="10.3086"/>
    <s v="B"/>
    <n v="10"/>
    <n v="18"/>
    <n v="18"/>
    <n v="16"/>
  </r>
  <r>
    <x v="15"/>
    <x v="2"/>
    <s v="751170"/>
    <n v="11"/>
    <x v="8"/>
    <x v="2"/>
    <n v="2.4"/>
    <n v="0.24"/>
    <n v="2.6399999999999997"/>
    <n v="0.36"/>
    <n v="0.86399999999999999"/>
    <s v="N"/>
    <n v="1"/>
    <n v="2"/>
    <n v="2"/>
    <n v="6"/>
  </r>
  <r>
    <x v="15"/>
    <x v="2"/>
    <s v="751790"/>
    <n v="7"/>
    <x v="7"/>
    <x v="2"/>
    <n v="86.64"/>
    <n v="8.6639999999999997"/>
    <n v="95.304000000000002"/>
    <n v="0.27"/>
    <n v="23.392800000000001"/>
    <s v="C"/>
    <n v="4"/>
    <n v="8"/>
    <n v="8"/>
    <n v="11"/>
  </r>
  <r>
    <x v="15"/>
    <x v="2"/>
    <s v="75210A"/>
    <n v="11"/>
    <x v="8"/>
    <x v="2"/>
    <n v="68.540000000000006"/>
    <n v="6.854000000000001"/>
    <n v="75.394000000000005"/>
    <n v="7.0000000000000007E-2"/>
    <n v="4.7978000000000005"/>
    <s v="B"/>
    <n v="6"/>
    <n v="9"/>
    <n v="9"/>
    <n v="11.5"/>
  </r>
  <r>
    <x v="15"/>
    <x v="2"/>
    <s v="75357D"/>
    <n v="7"/>
    <x v="7"/>
    <x v="2"/>
    <n v="12.27"/>
    <n v="1.2270000000000001"/>
    <n v="13.497"/>
    <n v="0.13"/>
    <n v="1.5951"/>
    <s v="B"/>
    <n v="9"/>
    <n v="9"/>
    <n v="9"/>
    <n v="11.5"/>
  </r>
  <r>
    <x v="15"/>
    <x v="2"/>
    <s v="75448E"/>
    <n v="7"/>
    <x v="7"/>
    <x v="2"/>
    <n v="42.08"/>
    <n v="4.2080000000000002"/>
    <n v="46.287999999999997"/>
    <n v="0.13"/>
    <n v="5.4703999999999997"/>
    <s v="E"/>
    <n v="3"/>
    <n v="9"/>
    <n v="9"/>
    <n v="11.5"/>
  </r>
  <r>
    <x v="15"/>
    <x v="2"/>
    <s v="75530D"/>
    <n v="7"/>
    <x v="7"/>
    <x v="2"/>
    <n v="23.74"/>
    <n v="2.3740000000000001"/>
    <n v="26.113999999999997"/>
    <n v="0.13"/>
    <n v="3.0861999999999998"/>
    <s v="N"/>
    <n v="5"/>
    <n v="5"/>
    <n v="5"/>
    <n v="9"/>
  </r>
  <r>
    <x v="15"/>
    <x v="2"/>
    <s v="75706D"/>
    <n v="11"/>
    <x v="8"/>
    <x v="2"/>
    <n v="46.02"/>
    <n v="4.6020000000000003"/>
    <n v="50.622"/>
    <n v="0.2"/>
    <n v="9.2040000000000006"/>
    <s v="I"/>
    <n v="10"/>
    <n v="6"/>
    <n v="6"/>
    <n v="10"/>
  </r>
  <r>
    <x v="15"/>
    <x v="2"/>
    <s v="75799B"/>
    <n v="7"/>
    <x v="7"/>
    <x v="2"/>
    <n v="30.29"/>
    <n v="3.0289999999999999"/>
    <n v="33.319000000000003"/>
    <n v="0.22"/>
    <n v="6.6638000000000002"/>
    <s v="F"/>
    <n v="5"/>
    <n v="3"/>
    <n v="3"/>
    <n v="7"/>
  </r>
  <r>
    <x v="15"/>
    <x v="2"/>
    <s v="759050"/>
    <n v="11"/>
    <x v="8"/>
    <x v="2"/>
    <n v="97.19"/>
    <n v="9.7190000000000012"/>
    <n v="106.90899999999999"/>
    <n v="0.2"/>
    <n v="19.438000000000002"/>
    <s v="O"/>
    <n v="10"/>
    <n v="2"/>
    <n v="2"/>
    <n v="6"/>
  </r>
  <r>
    <x v="15"/>
    <x v="3"/>
    <s v="75986B"/>
    <n v="11"/>
    <x v="8"/>
    <x v="2"/>
    <n v="21.65"/>
    <n v="2.165"/>
    <n v="23.814999999999998"/>
    <n v="0.38"/>
    <n v="8.2270000000000003"/>
    <s v="E"/>
    <n v="10"/>
    <n v="15"/>
    <n v="15"/>
    <n v="14.5"/>
  </r>
  <r>
    <x v="15"/>
    <x v="3"/>
    <s v="76203D"/>
    <n v="7"/>
    <x v="7"/>
    <x v="2"/>
    <n v="36.61"/>
    <n v="3.661"/>
    <n v="40.271000000000001"/>
    <n v="0.4"/>
    <n v="14.644"/>
    <s v="C"/>
    <n v="8"/>
    <n v="17"/>
    <n v="17"/>
    <n v="15.5"/>
  </r>
  <r>
    <x v="15"/>
    <x v="3"/>
    <s v="76335D"/>
    <n v="2"/>
    <x v="6"/>
    <x v="2"/>
    <n v="71.89"/>
    <n v="7.1890000000000001"/>
    <n v="79.079000000000008"/>
    <n v="0.37"/>
    <n v="26.599299999999999"/>
    <s v="Q"/>
    <n v="4"/>
    <n v="1"/>
    <n v="1"/>
    <n v="3"/>
  </r>
  <r>
    <x v="15"/>
    <x v="3"/>
    <s v="76401"/>
    <n v="7"/>
    <x v="7"/>
    <x v="2"/>
    <n v="92.49"/>
    <n v="9.2490000000000006"/>
    <n v="101.73899999999999"/>
    <n v="0.14000000000000001"/>
    <n v="12.948600000000001"/>
    <s v="I"/>
    <n v="3"/>
    <n v="2"/>
    <n v="2"/>
    <n v="6"/>
  </r>
  <r>
    <x v="15"/>
    <x v="3"/>
    <s v="765231"/>
    <n v="2"/>
    <x v="6"/>
    <x v="2"/>
    <n v="56.28"/>
    <n v="5.6280000000000001"/>
    <n v="61.908000000000001"/>
    <n v="0.22"/>
    <n v="12.381600000000001"/>
    <s v="N"/>
    <n v="4"/>
    <n v="5"/>
    <n v="5"/>
    <n v="9"/>
  </r>
  <r>
    <x v="15"/>
    <x v="3"/>
    <s v="76667B"/>
    <n v="7"/>
    <x v="7"/>
    <x v="2"/>
    <n v="3.63"/>
    <n v="0.36299999999999999"/>
    <n v="3.9929999999999999"/>
    <n v="0.28000000000000003"/>
    <n v="1.0164"/>
    <s v="G"/>
    <n v="4"/>
    <n v="17"/>
    <n v="17"/>
    <n v="15.5"/>
  </r>
  <r>
    <x v="15"/>
    <x v="3"/>
    <s v="766960"/>
    <n v="11"/>
    <x v="8"/>
    <x v="2"/>
    <n v="46.34"/>
    <n v="4.6340000000000003"/>
    <n v="50.974000000000004"/>
    <n v="0.15"/>
    <n v="6.9510000000000005"/>
    <s v="L"/>
    <n v="2"/>
    <n v="2"/>
    <n v="2"/>
    <n v="6"/>
  </r>
  <r>
    <x v="15"/>
    <x v="3"/>
    <s v="76735E"/>
    <n v="2"/>
    <x v="6"/>
    <x v="2"/>
    <n v="85.57"/>
    <n v="8.5570000000000004"/>
    <n v="94.126999999999995"/>
    <n v="0.06"/>
    <n v="5.134199999999999"/>
    <s v="F"/>
    <n v="5"/>
    <n v="3"/>
    <n v="3"/>
    <n v="7"/>
  </r>
  <r>
    <x v="15"/>
    <x v="3"/>
    <s v="76781D"/>
    <n v="7"/>
    <x v="7"/>
    <x v="2"/>
    <n v="21.87"/>
    <n v="2.1870000000000003"/>
    <n v="24.057000000000002"/>
    <n v="0.06"/>
    <n v="1.3122"/>
    <s v="B"/>
    <n v="4"/>
    <n v="5"/>
    <n v="5"/>
    <n v="9"/>
  </r>
  <r>
    <x v="15"/>
    <x v="3"/>
    <s v="76920B"/>
    <n v="7"/>
    <x v="7"/>
    <x v="2"/>
    <n v="22.94"/>
    <n v="2.294"/>
    <n v="25.234000000000002"/>
    <n v="0.06"/>
    <n v="1.3764000000000001"/>
    <s v="D"/>
    <n v="4"/>
    <n v="14"/>
    <n v="14"/>
    <n v="14"/>
  </r>
  <r>
    <x v="15"/>
    <x v="3"/>
    <s v="77021B"/>
    <n v="7"/>
    <x v="7"/>
    <x v="2"/>
    <n v="5.75"/>
    <n v="0.57500000000000007"/>
    <n v="6.3250000000000002"/>
    <n v="0.28999999999999998"/>
    <n v="1.6675"/>
    <s v="D"/>
    <n v="6"/>
    <n v="2"/>
    <n v="2"/>
    <n v="6"/>
  </r>
  <r>
    <x v="15"/>
    <x v="3"/>
    <s v="77129B"/>
    <n v="11"/>
    <x v="8"/>
    <x v="2"/>
    <n v="38.409999999999997"/>
    <n v="3.8409999999999997"/>
    <n v="42.250999999999998"/>
    <n v="0.17"/>
    <n v="6.5297000000000001"/>
    <s v="L"/>
    <n v="2"/>
    <n v="2"/>
    <n v="2"/>
    <n v="6"/>
  </r>
  <r>
    <x v="15"/>
    <x v="3"/>
    <s v="77160E"/>
    <n v="7"/>
    <x v="7"/>
    <x v="2"/>
    <n v="3.72"/>
    <n v="0.37200000000000005"/>
    <n v="4.0920000000000005"/>
    <n v="0.39"/>
    <n v="1.4508000000000001"/>
    <s v="L"/>
    <n v="7"/>
    <n v="2"/>
    <n v="2"/>
    <n v="6"/>
  </r>
  <r>
    <x v="15"/>
    <x v="3"/>
    <s v="77240E"/>
    <n v="2"/>
    <x v="6"/>
    <x v="2"/>
    <n v="94.1"/>
    <n v="9.41"/>
    <n v="103.50999999999999"/>
    <n v="0.13"/>
    <n v="12.233000000000001"/>
    <s v="M"/>
    <n v="10"/>
    <n v="4"/>
    <n v="4"/>
    <n v="8"/>
  </r>
  <r>
    <x v="15"/>
    <x v="3"/>
    <s v="774381"/>
    <n v="7"/>
    <x v="7"/>
    <x v="2"/>
    <n v="13.72"/>
    <n v="1.3720000000000001"/>
    <n v="15.092000000000001"/>
    <n v="0.19"/>
    <n v="2.6068000000000002"/>
    <s v="P"/>
    <n v="2"/>
    <n v="3"/>
    <n v="3"/>
    <n v="7"/>
  </r>
  <r>
    <x v="15"/>
    <x v="3"/>
    <s v="77459D"/>
    <n v="2"/>
    <x v="6"/>
    <x v="2"/>
    <n v="10.130000000000001"/>
    <n v="1.0130000000000001"/>
    <n v="11.143000000000001"/>
    <n v="0.08"/>
    <n v="0.81040000000000012"/>
    <s v="B"/>
    <n v="4"/>
    <n v="5"/>
    <n v="5"/>
    <n v="9"/>
  </r>
  <r>
    <x v="15"/>
    <x v="3"/>
    <s v="77493E"/>
    <n v="7"/>
    <x v="7"/>
    <x v="2"/>
    <n v="13.25"/>
    <n v="1.3250000000000002"/>
    <n v="14.574999999999999"/>
    <n v="0.03"/>
    <n v="0.39749999999999996"/>
    <s v="O"/>
    <n v="4"/>
    <n v="2"/>
    <n v="2"/>
    <n v="6"/>
  </r>
  <r>
    <x v="15"/>
    <x v="3"/>
    <s v="7760"/>
    <n v="11"/>
    <x v="8"/>
    <x v="2"/>
    <n v="42.39"/>
    <n v="4.2389999999999999"/>
    <n v="46.628999999999998"/>
    <n v="0.09"/>
    <n v="3.8150999999999997"/>
    <s v="I"/>
    <n v="5"/>
    <n v="2"/>
    <n v="2"/>
    <n v="6"/>
  </r>
  <r>
    <x v="15"/>
    <x v="3"/>
    <s v="77774D"/>
    <n v="11"/>
    <x v="8"/>
    <x v="2"/>
    <n v="63.31"/>
    <n v="6.3310000000000004"/>
    <n v="69.641000000000005"/>
    <n v="0.37"/>
    <n v="23.424700000000001"/>
    <s v="B"/>
    <n v="7"/>
    <n v="14"/>
    <n v="14"/>
    <n v="14"/>
  </r>
  <r>
    <x v="15"/>
    <x v="3"/>
    <s v="77914B"/>
    <n v="7"/>
    <x v="7"/>
    <x v="2"/>
    <n v="96.99"/>
    <n v="9.6989999999999998"/>
    <n v="106.68899999999999"/>
    <n v="0.34"/>
    <n v="32.976599999999998"/>
    <s v="A"/>
    <n v="3"/>
    <n v="12"/>
    <n v="12"/>
    <n v="13"/>
  </r>
  <r>
    <x v="15"/>
    <x v="3"/>
    <s v="780801"/>
    <n v="2"/>
    <x v="6"/>
    <x v="2"/>
    <n v="93.4"/>
    <n v="9.3400000000000016"/>
    <n v="102.74000000000001"/>
    <n v="0.17"/>
    <n v="15.878000000000002"/>
    <s v="B"/>
    <n v="7"/>
    <n v="14"/>
    <n v="14"/>
    <n v="14"/>
  </r>
  <r>
    <x v="15"/>
    <x v="4"/>
    <s v="78131D"/>
    <n v="11"/>
    <x v="8"/>
    <x v="2"/>
    <n v="0.08"/>
    <n v="8.0000000000000002E-3"/>
    <n v="8.7999999999999995E-2"/>
    <n v="0.28000000000000003"/>
    <n v="2.2400000000000003E-2"/>
    <s v="P"/>
    <n v="8"/>
    <n v="1"/>
    <n v="1"/>
    <n v="3"/>
  </r>
  <r>
    <x v="15"/>
    <x v="4"/>
    <s v="782190"/>
    <n v="7"/>
    <x v="7"/>
    <x v="2"/>
    <n v="75.349999999999994"/>
    <n v="7.5350000000000001"/>
    <n v="82.884999999999991"/>
    <n v="0.33"/>
    <n v="24.865500000000001"/>
    <s v="E"/>
    <n v="3"/>
    <n v="9"/>
    <n v="9"/>
    <n v="11.5"/>
  </r>
  <r>
    <x v="15"/>
    <x v="4"/>
    <s v="78289E"/>
    <n v="7"/>
    <x v="7"/>
    <x v="2"/>
    <n v="4.3"/>
    <n v="0.43"/>
    <n v="4.7299999999999995"/>
    <n v="0.16"/>
    <n v="0.68799999999999994"/>
    <s v="L"/>
    <n v="5"/>
    <n v="5"/>
    <n v="5"/>
    <n v="9"/>
  </r>
  <r>
    <x v="15"/>
    <x v="4"/>
    <s v="783221"/>
    <n v="7"/>
    <x v="7"/>
    <x v="2"/>
    <n v="84.34"/>
    <n v="8.4340000000000011"/>
    <n v="92.774000000000001"/>
    <n v="0.05"/>
    <n v="4.2170000000000005"/>
    <s v="A"/>
    <n v="3"/>
    <n v="12"/>
    <n v="12"/>
    <n v="13"/>
  </r>
  <r>
    <x v="15"/>
    <x v="4"/>
    <s v="78880E"/>
    <n v="2"/>
    <x v="6"/>
    <x v="2"/>
    <n v="65.91"/>
    <n v="6.5910000000000002"/>
    <n v="72.500999999999991"/>
    <n v="0.08"/>
    <n v="5.2728000000000002"/>
    <s v="E"/>
    <n v="3"/>
    <n v="9"/>
    <n v="9"/>
    <n v="11.5"/>
  </r>
  <r>
    <x v="15"/>
    <x v="4"/>
    <s v="78950D"/>
    <n v="11"/>
    <x v="8"/>
    <x v="2"/>
    <n v="10.95"/>
    <n v="1.095"/>
    <n v="12.045"/>
    <n v="7.0000000000000007E-2"/>
    <n v="0.76650000000000007"/>
    <s v="F"/>
    <n v="7"/>
    <n v="5"/>
    <n v="5"/>
    <n v="9"/>
  </r>
  <r>
    <x v="15"/>
    <x v="4"/>
    <s v="791150"/>
    <n v="11"/>
    <x v="8"/>
    <x v="2"/>
    <n v="90.38"/>
    <n v="9.0380000000000003"/>
    <n v="99.417999999999992"/>
    <n v="0.11"/>
    <n v="9.9417999999999989"/>
    <s v="G"/>
    <n v="6"/>
    <n v="11"/>
    <n v="11"/>
    <n v="12.5"/>
  </r>
  <r>
    <x v="15"/>
    <x v="4"/>
    <s v="791950"/>
    <n v="7"/>
    <x v="7"/>
    <x v="2"/>
    <n v="57.18"/>
    <n v="5.718"/>
    <n v="62.897999999999996"/>
    <n v="0.36"/>
    <n v="20.584799999999998"/>
    <s v="N"/>
    <n v="5"/>
    <n v="5"/>
    <n v="5"/>
    <n v="9"/>
  </r>
  <r>
    <x v="15"/>
    <x v="4"/>
    <s v="79467E"/>
    <n v="2"/>
    <x v="6"/>
    <x v="2"/>
    <n v="64.13"/>
    <n v="6.4130000000000003"/>
    <n v="70.542999999999992"/>
    <n v="0.28999999999999998"/>
    <n v="18.597699999999996"/>
    <s v="F"/>
    <n v="6"/>
    <n v="17"/>
    <n v="17"/>
    <n v="15.5"/>
  </r>
  <r>
    <x v="15"/>
    <x v="4"/>
    <s v="7953B"/>
    <n v="11"/>
    <x v="8"/>
    <x v="2"/>
    <n v="87.25"/>
    <n v="8.7249999999999996"/>
    <n v="95.974999999999994"/>
    <n v="0.04"/>
    <n v="3.49"/>
    <s v="I"/>
    <n v="8"/>
    <n v="4"/>
    <n v="4"/>
    <n v="8"/>
  </r>
  <r>
    <x v="15"/>
    <x v="4"/>
    <s v="79607A"/>
    <n v="11"/>
    <x v="8"/>
    <x v="2"/>
    <n v="88.1"/>
    <n v="8.81"/>
    <n v="96.91"/>
    <n v="0.31"/>
    <n v="27.310999999999996"/>
    <s v="O"/>
    <n v="5"/>
    <n v="3"/>
    <n v="3"/>
    <n v="7"/>
  </r>
  <r>
    <x v="15"/>
    <x v="4"/>
    <s v="796300"/>
    <n v="11"/>
    <x v="8"/>
    <x v="2"/>
    <n v="4.67"/>
    <n v="0.46700000000000003"/>
    <n v="5.1369999999999996"/>
    <n v="0.34"/>
    <n v="1.5878000000000001"/>
    <s v="H"/>
    <n v="4"/>
    <n v="11"/>
    <n v="11"/>
    <n v="12.5"/>
  </r>
  <r>
    <x v="15"/>
    <x v="4"/>
    <s v="79648D"/>
    <n v="2"/>
    <x v="6"/>
    <x v="2"/>
    <n v="67.08"/>
    <n v="6.7080000000000002"/>
    <n v="73.787999999999997"/>
    <n v="0.08"/>
    <n v="5.3663999999999996"/>
    <s v="O"/>
    <n v="10"/>
    <n v="2"/>
    <n v="2"/>
    <n v="6"/>
  </r>
  <r>
    <x v="15"/>
    <x v="4"/>
    <s v="79747B"/>
    <n v="11"/>
    <x v="8"/>
    <x v="2"/>
    <n v="5.55"/>
    <n v="0.55500000000000005"/>
    <n v="6.1049999999999995"/>
    <n v="0.17"/>
    <n v="0.94350000000000001"/>
    <s v="M"/>
    <n v="2"/>
    <n v="6"/>
    <n v="6"/>
    <n v="10"/>
  </r>
  <r>
    <x v="15"/>
    <x v="4"/>
    <s v="80031E"/>
    <n v="7"/>
    <x v="7"/>
    <x v="2"/>
    <n v="92.85"/>
    <n v="9.2850000000000001"/>
    <n v="102.13499999999999"/>
    <n v="0.4"/>
    <n v="37.14"/>
    <s v="A"/>
    <n v="7"/>
    <n v="16"/>
    <n v="16"/>
    <n v="15"/>
  </r>
  <r>
    <x v="15"/>
    <x v="4"/>
    <s v="80132B"/>
    <n v="11"/>
    <x v="8"/>
    <x v="2"/>
    <n v="3.01"/>
    <n v="0.30099999999999999"/>
    <n v="3.3109999999999999"/>
    <n v="0.11"/>
    <n v="0.33110000000000001"/>
    <s v="F"/>
    <n v="3"/>
    <n v="9"/>
    <n v="9"/>
    <n v="11.5"/>
  </r>
  <r>
    <x v="15"/>
    <x v="4"/>
    <s v="80163B"/>
    <n v="2"/>
    <x v="6"/>
    <x v="2"/>
    <n v="75.430000000000007"/>
    <n v="7.543000000000001"/>
    <n v="82.973000000000013"/>
    <n v="0.15"/>
    <n v="11.314500000000001"/>
    <s v="L"/>
    <n v="6"/>
    <n v="5"/>
    <n v="5"/>
    <n v="9"/>
  </r>
  <r>
    <x v="15"/>
    <x v="4"/>
    <s v="805680"/>
    <n v="7"/>
    <x v="7"/>
    <x v="2"/>
    <n v="39.049999999999997"/>
    <n v="3.9049999999999998"/>
    <n v="42.954999999999998"/>
    <n v="0.38"/>
    <n v="14.838999999999999"/>
    <s v="B"/>
    <n v="6"/>
    <n v="9"/>
    <n v="9"/>
    <n v="11.5"/>
  </r>
  <r>
    <x v="15"/>
    <x v="4"/>
    <s v="80629A"/>
    <n v="7"/>
    <x v="7"/>
    <x v="2"/>
    <n v="90.3"/>
    <n v="9.0299999999999994"/>
    <n v="99.33"/>
    <n v="0.1"/>
    <n v="9.0299999999999994"/>
    <s v="H"/>
    <n v="3"/>
    <n v="11"/>
    <n v="11"/>
    <n v="12.5"/>
  </r>
  <r>
    <x v="15"/>
    <x v="4"/>
    <s v="80630D"/>
    <n v="11"/>
    <x v="8"/>
    <x v="2"/>
    <n v="13.78"/>
    <n v="1.3780000000000001"/>
    <n v="15.157999999999999"/>
    <n v="0.11"/>
    <n v="1.5158"/>
    <s v="G"/>
    <n v="2"/>
    <n v="15"/>
    <n v="15"/>
    <n v="14.5"/>
  </r>
  <r>
    <x v="15"/>
    <x v="4"/>
    <s v="80762B"/>
    <n v="2"/>
    <x v="6"/>
    <x v="2"/>
    <n v="66.180000000000007"/>
    <n v="6.6180000000000012"/>
    <n v="72.798000000000002"/>
    <n v="0.01"/>
    <n v="0.66180000000000005"/>
    <s v="D"/>
    <n v="4"/>
    <n v="14"/>
    <n v="14"/>
    <n v="14"/>
  </r>
  <r>
    <x v="15"/>
    <x v="4"/>
    <s v="807730"/>
    <n v="7"/>
    <x v="7"/>
    <x v="2"/>
    <n v="49.79"/>
    <n v="4.9790000000000001"/>
    <n v="54.768999999999998"/>
    <n v="0.19"/>
    <n v="9.4601000000000006"/>
    <s v="M"/>
    <n v="5"/>
    <n v="2"/>
    <n v="2"/>
    <n v="6"/>
  </r>
  <r>
    <x v="15"/>
    <x v="4"/>
    <s v="80797E"/>
    <n v="11"/>
    <x v="8"/>
    <x v="2"/>
    <n v="60.31"/>
    <n v="6.0310000000000006"/>
    <n v="66.341000000000008"/>
    <n v="0.03"/>
    <n v="1.8092999999999999"/>
    <s v="P"/>
    <n v="9"/>
    <n v="2"/>
    <n v="2"/>
    <n v="6"/>
  </r>
  <r>
    <x v="15"/>
    <x v="5"/>
    <s v="81009D"/>
    <n v="11"/>
    <x v="8"/>
    <x v="2"/>
    <n v="14.94"/>
    <n v="1.494"/>
    <n v="16.434000000000001"/>
    <n v="0.1"/>
    <n v="1.494"/>
    <s v="E"/>
    <n v="6"/>
    <n v="15"/>
    <n v="15"/>
    <n v="14.5"/>
  </r>
  <r>
    <x v="15"/>
    <x v="5"/>
    <s v="81034D"/>
    <n v="7"/>
    <x v="7"/>
    <x v="2"/>
    <n v="45.45"/>
    <n v="4.5450000000000008"/>
    <n v="49.995000000000005"/>
    <n v="0.35"/>
    <n v="15.907500000000001"/>
    <s v="L"/>
    <n v="6"/>
    <n v="5"/>
    <n v="5"/>
    <n v="9"/>
  </r>
  <r>
    <x v="15"/>
    <x v="5"/>
    <s v="81050"/>
    <n v="11"/>
    <x v="8"/>
    <x v="2"/>
    <n v="57.55"/>
    <n v="5.7549999999999999"/>
    <n v="63.305"/>
    <n v="0.06"/>
    <n v="3.4529999999999998"/>
    <s v="L"/>
    <n v="3"/>
    <n v="5"/>
    <n v="5"/>
    <n v="9"/>
  </r>
  <r>
    <x v="15"/>
    <x v="5"/>
    <s v="810720"/>
    <n v="2"/>
    <x v="6"/>
    <x v="2"/>
    <n v="33.47"/>
    <n v="3.347"/>
    <n v="36.817"/>
    <n v="0.17"/>
    <n v="5.6899000000000006"/>
    <s v="O"/>
    <n v="9"/>
    <n v="1"/>
    <n v="1"/>
    <n v="3"/>
  </r>
  <r>
    <x v="15"/>
    <x v="5"/>
    <s v="8119E"/>
    <n v="11"/>
    <x v="8"/>
    <x v="2"/>
    <n v="71.5"/>
    <n v="7.15"/>
    <n v="78.650000000000006"/>
    <n v="0.4"/>
    <n v="28.6"/>
    <s v="A"/>
    <n v="5"/>
    <n v="16"/>
    <n v="16"/>
    <n v="15"/>
  </r>
  <r>
    <x v="15"/>
    <x v="5"/>
    <s v="81302B"/>
    <n v="11"/>
    <x v="8"/>
    <x v="2"/>
    <n v="12.51"/>
    <n v="1.2510000000000001"/>
    <n v="13.760999999999999"/>
    <n v="0.28000000000000003"/>
    <n v="3.5028000000000001"/>
    <s v="B"/>
    <n v="5"/>
    <n v="14"/>
    <n v="14"/>
    <n v="14"/>
  </r>
  <r>
    <x v="15"/>
    <x v="5"/>
    <s v="81320E"/>
    <n v="2"/>
    <x v="6"/>
    <x v="2"/>
    <n v="93.57"/>
    <n v="9.3569999999999993"/>
    <n v="102.92699999999999"/>
    <n v="0.01"/>
    <n v="0.93569999999999998"/>
    <s v="Q"/>
    <n v="9"/>
    <n v="2"/>
    <n v="2"/>
    <n v="6"/>
  </r>
  <r>
    <x v="15"/>
    <x v="5"/>
    <s v="81350E"/>
    <n v="2"/>
    <x v="6"/>
    <x v="2"/>
    <n v="81.069999999999993"/>
    <n v="8.1069999999999993"/>
    <n v="89.176999999999992"/>
    <n v="0.2"/>
    <n v="16.213999999999999"/>
    <s v="N"/>
    <n v="3"/>
    <n v="5"/>
    <n v="5"/>
    <n v="9"/>
  </r>
  <r>
    <x v="15"/>
    <x v="5"/>
    <s v="815410"/>
    <n v="2"/>
    <x v="6"/>
    <x v="2"/>
    <n v="21.07"/>
    <n v="2.1070000000000002"/>
    <n v="23.177"/>
    <n v="0.19"/>
    <n v="4.0033000000000003"/>
    <s v="G"/>
    <n v="4"/>
    <n v="17"/>
    <n v="17"/>
    <n v="15.5"/>
  </r>
  <r>
    <x v="15"/>
    <x v="5"/>
    <s v="81552E"/>
    <n v="7"/>
    <x v="7"/>
    <x v="2"/>
    <n v="83.05"/>
    <n v="8.3049999999999997"/>
    <n v="91.35499999999999"/>
    <n v="0.38"/>
    <n v="31.559000000000001"/>
    <s v="F"/>
    <n v="10"/>
    <n v="17"/>
    <n v="17"/>
    <n v="15.5"/>
  </r>
  <r>
    <x v="15"/>
    <x v="5"/>
    <s v="817841"/>
    <n v="7"/>
    <x v="7"/>
    <x v="2"/>
    <n v="88.76"/>
    <n v="8.8760000000000012"/>
    <n v="97.63600000000001"/>
    <n v="0.12"/>
    <n v="10.651199999999999"/>
    <s v="I"/>
    <n v="9"/>
    <n v="4"/>
    <n v="4"/>
    <n v="8"/>
  </r>
  <r>
    <x v="15"/>
    <x v="5"/>
    <s v="81815E"/>
    <n v="7"/>
    <x v="7"/>
    <x v="2"/>
    <n v="61.01"/>
    <n v="6.101"/>
    <n v="67.111000000000004"/>
    <n v="0.24"/>
    <n v="14.642399999999999"/>
    <s v="G"/>
    <n v="6"/>
    <n v="11"/>
    <n v="11"/>
    <n v="12.5"/>
  </r>
  <r>
    <x v="15"/>
    <x v="6"/>
    <s v="818340"/>
    <n v="11"/>
    <x v="8"/>
    <x v="2"/>
    <n v="81.78"/>
    <n v="8.1780000000000008"/>
    <n v="89.957999999999998"/>
    <n v="0.31"/>
    <n v="25.351800000000001"/>
    <s v="N"/>
    <n v="5"/>
    <n v="5"/>
    <n v="5"/>
    <n v="9"/>
  </r>
  <r>
    <x v="15"/>
    <x v="6"/>
    <s v="818870"/>
    <n v="11"/>
    <x v="8"/>
    <x v="2"/>
    <n v="30.53"/>
    <n v="3.0530000000000004"/>
    <n v="33.582999999999998"/>
    <n v="0.08"/>
    <n v="2.4424000000000001"/>
    <s v="L"/>
    <n v="9"/>
    <n v="6"/>
    <n v="6"/>
    <n v="10"/>
  </r>
  <r>
    <x v="15"/>
    <x v="6"/>
    <s v="8202E"/>
    <n v="11"/>
    <x v="8"/>
    <x v="2"/>
    <n v="4.08"/>
    <n v="0.40800000000000003"/>
    <n v="4.4880000000000004"/>
    <n v="0.15"/>
    <n v="0.61199999999999999"/>
    <s v="C"/>
    <n v="7"/>
    <n v="3"/>
    <n v="3"/>
    <n v="7"/>
  </r>
  <r>
    <x v="15"/>
    <x v="6"/>
    <s v="82186D"/>
    <n v="11"/>
    <x v="8"/>
    <x v="2"/>
    <n v="43.6"/>
    <n v="4.3600000000000003"/>
    <n v="47.96"/>
    <n v="0.17"/>
    <n v="7.4120000000000008"/>
    <s v="E"/>
    <n v="2"/>
    <n v="12"/>
    <n v="12"/>
    <n v="13"/>
  </r>
  <r>
    <x v="15"/>
    <x v="6"/>
    <s v="82289D"/>
    <n v="11"/>
    <x v="8"/>
    <x v="2"/>
    <n v="59.35"/>
    <n v="5.9350000000000005"/>
    <n v="65.284999999999997"/>
    <n v="0.38"/>
    <n v="22.553000000000001"/>
    <s v="M"/>
    <n v="10"/>
    <n v="4"/>
    <n v="4"/>
    <n v="8"/>
  </r>
  <r>
    <x v="15"/>
    <x v="6"/>
    <s v="82376D"/>
    <n v="2"/>
    <x v="6"/>
    <x v="2"/>
    <n v="48.1"/>
    <n v="4.8100000000000005"/>
    <n v="52.910000000000004"/>
    <n v="0.17"/>
    <n v="8.1770000000000014"/>
    <s v="M"/>
    <n v="2"/>
    <n v="6"/>
    <n v="6"/>
    <n v="10"/>
  </r>
  <r>
    <x v="15"/>
    <x v="6"/>
    <s v="82417A"/>
    <n v="7"/>
    <x v="7"/>
    <x v="2"/>
    <n v="69.95"/>
    <n v="6.995000000000001"/>
    <n v="76.945000000000007"/>
    <n v="0.25"/>
    <n v="17.487500000000001"/>
    <s v="Q"/>
    <n v="4"/>
    <n v="1"/>
    <n v="1"/>
    <n v="3"/>
  </r>
  <r>
    <x v="15"/>
    <x v="6"/>
    <s v="82490A"/>
    <n v="2"/>
    <x v="6"/>
    <x v="2"/>
    <n v="88.03"/>
    <n v="8.8030000000000008"/>
    <n v="96.832999999999998"/>
    <n v="0.04"/>
    <n v="3.5212000000000003"/>
    <s v="N"/>
    <n v="4"/>
    <n v="5"/>
    <n v="5"/>
    <n v="9"/>
  </r>
  <r>
    <x v="15"/>
    <x v="6"/>
    <s v="826870"/>
    <n v="11"/>
    <x v="8"/>
    <x v="2"/>
    <n v="43.68"/>
    <n v="4.3680000000000003"/>
    <n v="48.048000000000002"/>
    <n v="0.26"/>
    <n v="11.3568"/>
    <s v="O"/>
    <n v="10"/>
    <n v="2"/>
    <n v="2"/>
    <n v="6"/>
  </r>
  <r>
    <x v="15"/>
    <x v="6"/>
    <s v="8281D"/>
    <n v="11"/>
    <x v="8"/>
    <x v="2"/>
    <n v="5.1100000000000003"/>
    <n v="0.51100000000000001"/>
    <n v="5.6210000000000004"/>
    <n v="0.28999999999999998"/>
    <n v="1.4819"/>
    <s v="I"/>
    <n v="9"/>
    <n v="4"/>
    <n v="4"/>
    <n v="8"/>
  </r>
  <r>
    <x v="15"/>
    <x v="6"/>
    <s v="828901"/>
    <n v="7"/>
    <x v="7"/>
    <x v="2"/>
    <n v="58.37"/>
    <n v="5.8369999999999997"/>
    <n v="64.206999999999994"/>
    <n v="0.02"/>
    <n v="1.1674"/>
    <s v="C"/>
    <n v="7"/>
    <n v="3"/>
    <n v="3"/>
    <n v="7"/>
  </r>
  <r>
    <x v="15"/>
    <x v="6"/>
    <s v="82912B"/>
    <n v="7"/>
    <x v="7"/>
    <x v="2"/>
    <n v="84.39"/>
    <n v="8.4390000000000001"/>
    <n v="92.829000000000008"/>
    <n v="0.2"/>
    <n v="16.878"/>
    <s v="H"/>
    <n v="6"/>
    <n v="9"/>
    <n v="9"/>
    <n v="11.5"/>
  </r>
  <r>
    <x v="15"/>
    <x v="6"/>
    <s v="829800"/>
    <n v="11"/>
    <x v="8"/>
    <x v="2"/>
    <n v="58.2"/>
    <n v="5.82"/>
    <n v="64.02000000000001"/>
    <n v="0.25"/>
    <n v="14.55"/>
    <s v="C"/>
    <n v="6"/>
    <n v="6"/>
    <n v="6"/>
    <n v="10"/>
  </r>
  <r>
    <x v="15"/>
    <x v="6"/>
    <s v="830971"/>
    <n v="2"/>
    <x v="6"/>
    <x v="2"/>
    <n v="82.59"/>
    <n v="8.2590000000000003"/>
    <n v="90.849000000000004"/>
    <n v="0.37"/>
    <n v="30.558299999999999"/>
    <s v="Q"/>
    <n v="3"/>
    <n v="1"/>
    <n v="1"/>
    <n v="3"/>
  </r>
  <r>
    <x v="15"/>
    <x v="6"/>
    <s v="832760"/>
    <n v="2"/>
    <x v="6"/>
    <x v="2"/>
    <n v="92.54"/>
    <n v="9.2540000000000013"/>
    <n v="101.79400000000001"/>
    <n v="0.06"/>
    <n v="5.5524000000000004"/>
    <s v="D"/>
    <n v="6"/>
    <n v="2"/>
    <n v="2"/>
    <n v="6"/>
  </r>
  <r>
    <x v="15"/>
    <x v="6"/>
    <s v="8327A"/>
    <n v="7"/>
    <x v="7"/>
    <x v="2"/>
    <n v="2.94"/>
    <n v="0.29399999999999998"/>
    <n v="3.234"/>
    <n v="0.2"/>
    <n v="0.58799999999999997"/>
    <s v="D"/>
    <n v="6"/>
    <n v="2"/>
    <n v="2"/>
    <n v="6"/>
  </r>
  <r>
    <x v="15"/>
    <x v="6"/>
    <s v="83420D"/>
    <n v="7"/>
    <x v="7"/>
    <x v="2"/>
    <n v="0.18"/>
    <n v="1.7999999999999999E-2"/>
    <n v="0.19799999999999998"/>
    <n v="0.36"/>
    <n v="6.4799999999999996E-2"/>
    <s v="M"/>
    <n v="1"/>
    <n v="5"/>
    <n v="5"/>
    <n v="9"/>
  </r>
  <r>
    <x v="15"/>
    <x v="7"/>
    <s v="83446D"/>
    <n v="2"/>
    <x v="6"/>
    <x v="2"/>
    <n v="9.69"/>
    <n v="0.96899999999999997"/>
    <n v="10.658999999999999"/>
    <n v="0.04"/>
    <n v="0.3876"/>
    <s v="L"/>
    <n v="3"/>
    <n v="5"/>
    <n v="5"/>
    <n v="9"/>
  </r>
  <r>
    <x v="15"/>
    <x v="7"/>
    <s v="83496D"/>
    <n v="2"/>
    <x v="6"/>
    <x v="2"/>
    <n v="55.07"/>
    <n v="5.5070000000000006"/>
    <n v="60.576999999999998"/>
    <n v="0.26"/>
    <n v="14.318200000000001"/>
    <s v="A"/>
    <n v="5"/>
    <n v="16"/>
    <n v="16"/>
    <n v="15"/>
  </r>
  <r>
    <x v="15"/>
    <x v="7"/>
    <s v="83573D"/>
    <n v="2"/>
    <x v="6"/>
    <x v="2"/>
    <n v="95.8"/>
    <n v="9.58"/>
    <n v="105.38"/>
    <n v="0.32"/>
    <n v="30.655999999999999"/>
    <s v="B"/>
    <n v="7"/>
    <n v="14"/>
    <n v="14"/>
    <n v="14"/>
  </r>
  <r>
    <x v="15"/>
    <x v="7"/>
    <s v="83635D"/>
    <n v="2"/>
    <x v="6"/>
    <x v="2"/>
    <n v="25.88"/>
    <n v="2.5880000000000001"/>
    <n v="28.468"/>
    <n v="0.16"/>
    <n v="4.1407999999999996"/>
    <s v="P"/>
    <n v="2"/>
    <n v="3"/>
    <n v="3"/>
    <n v="7"/>
  </r>
  <r>
    <x v="15"/>
    <x v="7"/>
    <s v="83761"/>
    <n v="11"/>
    <x v="8"/>
    <x v="2"/>
    <n v="57.91"/>
    <n v="5.7910000000000004"/>
    <n v="63.700999999999993"/>
    <n v="0.03"/>
    <n v="1.7372999999999998"/>
    <s v="B"/>
    <n v="8"/>
    <n v="8"/>
    <n v="8"/>
    <n v="11"/>
  </r>
  <r>
    <x v="15"/>
    <x v="7"/>
    <s v="83792E"/>
    <n v="2"/>
    <x v="6"/>
    <x v="2"/>
    <n v="19.78"/>
    <n v="1.9780000000000002"/>
    <n v="21.758000000000003"/>
    <n v="0.35"/>
    <n v="6.923"/>
    <s v="A"/>
    <n v="5"/>
    <n v="16"/>
    <n v="16"/>
    <n v="15"/>
  </r>
  <r>
    <x v="15"/>
    <x v="7"/>
    <s v="838011"/>
    <n v="2"/>
    <x v="6"/>
    <x v="2"/>
    <n v="74.489999999999995"/>
    <n v="7.4489999999999998"/>
    <n v="81.938999999999993"/>
    <n v="0.06"/>
    <n v="4.4693999999999994"/>
    <s v="O"/>
    <n v="9"/>
    <n v="1"/>
    <n v="1"/>
    <n v="3"/>
  </r>
  <r>
    <x v="15"/>
    <x v="7"/>
    <s v="83864B"/>
    <n v="11"/>
    <x v="8"/>
    <x v="2"/>
    <n v="52.77"/>
    <n v="5.277000000000001"/>
    <n v="58.047000000000004"/>
    <n v="0.3"/>
    <n v="15.831"/>
    <s v="N"/>
    <n v="3"/>
    <n v="5"/>
    <n v="5"/>
    <n v="9"/>
  </r>
  <r>
    <x v="15"/>
    <x v="7"/>
    <s v="838910"/>
    <n v="11"/>
    <x v="8"/>
    <x v="2"/>
    <n v="78.73"/>
    <n v="7.8730000000000011"/>
    <n v="86.603000000000009"/>
    <n v="0.02"/>
    <n v="1.5746000000000002"/>
    <s v="A"/>
    <n v="8"/>
    <n v="2"/>
    <n v="2"/>
    <n v="6"/>
  </r>
  <r>
    <x v="15"/>
    <x v="7"/>
    <s v="83987E"/>
    <n v="2"/>
    <x v="6"/>
    <x v="2"/>
    <n v="92.56"/>
    <n v="9.2560000000000002"/>
    <n v="101.816"/>
    <n v="0.24"/>
    <n v="22.214400000000001"/>
    <s v="H"/>
    <n v="2"/>
    <n v="11"/>
    <n v="11"/>
    <n v="12.5"/>
  </r>
  <r>
    <x v="15"/>
    <x v="7"/>
    <s v="840D"/>
    <n v="2"/>
    <x v="6"/>
    <x v="2"/>
    <n v="27.09"/>
    <n v="2.7090000000000001"/>
    <n v="29.798999999999999"/>
    <n v="0.19"/>
    <n v="5.1471"/>
    <s v="H"/>
    <n v="9"/>
    <n v="8"/>
    <n v="8"/>
    <n v="11"/>
  </r>
  <r>
    <x v="15"/>
    <x v="7"/>
    <s v="8417E"/>
    <n v="2"/>
    <x v="6"/>
    <x v="2"/>
    <n v="3.07"/>
    <n v="0.307"/>
    <n v="3.3769999999999998"/>
    <n v="0.17"/>
    <n v="0.52190000000000003"/>
    <s v="F"/>
    <n v="9"/>
    <n v="14"/>
    <n v="14"/>
    <n v="14"/>
  </r>
  <r>
    <x v="15"/>
    <x v="7"/>
    <s v="84201"/>
    <n v="2"/>
    <x v="6"/>
    <x v="2"/>
    <n v="50.72"/>
    <n v="5.0720000000000001"/>
    <n v="55.792000000000002"/>
    <n v="0.09"/>
    <n v="4.5648"/>
    <s v="A"/>
    <n v="2"/>
    <n v="2"/>
    <n v="2"/>
    <n v="6"/>
  </r>
  <r>
    <x v="15"/>
    <x v="7"/>
    <s v="84277E"/>
    <n v="11"/>
    <x v="8"/>
    <x v="2"/>
    <n v="1.34"/>
    <n v="0.13400000000000001"/>
    <n v="1.4740000000000002"/>
    <n v="0.26"/>
    <n v="0.34840000000000004"/>
    <s v="N"/>
    <n v="9"/>
    <n v="4"/>
    <n v="4"/>
    <n v="8"/>
  </r>
  <r>
    <x v="15"/>
    <x v="7"/>
    <s v="843050"/>
    <n v="7"/>
    <x v="7"/>
    <x v="2"/>
    <n v="74.25"/>
    <n v="7.4250000000000007"/>
    <n v="81.674999999999997"/>
    <n v="0.37"/>
    <n v="27.4725"/>
    <s v="O"/>
    <n v="2"/>
    <n v="3"/>
    <n v="3"/>
    <n v="7"/>
  </r>
  <r>
    <x v="15"/>
    <x v="7"/>
    <s v="843130"/>
    <n v="7"/>
    <x v="7"/>
    <x v="2"/>
    <n v="36.58"/>
    <n v="3.6579999999999999"/>
    <n v="40.238"/>
    <n v="0.33"/>
    <n v="12.071400000000001"/>
    <s v="A"/>
    <n v="5"/>
    <n v="16"/>
    <n v="16"/>
    <n v="15"/>
  </r>
  <r>
    <x v="15"/>
    <x v="7"/>
    <s v="843811"/>
    <n v="7"/>
    <x v="7"/>
    <x v="2"/>
    <n v="28.39"/>
    <n v="2.8390000000000004"/>
    <n v="31.228999999999999"/>
    <n v="0.09"/>
    <n v="2.5550999999999999"/>
    <s v="D"/>
    <n v="6"/>
    <n v="2"/>
    <n v="2"/>
    <n v="6"/>
  </r>
  <r>
    <x v="15"/>
    <x v="7"/>
    <s v="844870"/>
    <n v="11"/>
    <x v="8"/>
    <x v="2"/>
    <n v="32.51"/>
    <n v="3.2509999999999999"/>
    <n v="35.760999999999996"/>
    <n v="0.37"/>
    <n v="12.028699999999999"/>
    <s v="D"/>
    <n v="10"/>
    <n v="15"/>
    <n v="15"/>
    <n v="14.5"/>
  </r>
  <r>
    <x v="15"/>
    <x v="7"/>
    <s v="845270"/>
    <n v="7"/>
    <x v="7"/>
    <x v="2"/>
    <n v="83.98"/>
    <n v="8.3980000000000015"/>
    <n v="92.378"/>
    <n v="0.32"/>
    <n v="26.873600000000003"/>
    <s v="P"/>
    <n v="10"/>
    <n v="2"/>
    <n v="2"/>
    <n v="6"/>
  </r>
  <r>
    <x v="15"/>
    <x v="8"/>
    <s v="8453A"/>
    <n v="2"/>
    <x v="6"/>
    <x v="2"/>
    <n v="96.69"/>
    <n v="9.6690000000000005"/>
    <n v="106.35899999999999"/>
    <n v="0.36"/>
    <n v="34.808399999999999"/>
    <s v="C"/>
    <n v="4"/>
    <n v="8"/>
    <n v="8"/>
    <n v="11"/>
  </r>
  <r>
    <x v="15"/>
    <x v="8"/>
    <s v="84542A"/>
    <n v="7"/>
    <x v="7"/>
    <x v="2"/>
    <n v="97.64"/>
    <n v="9.7640000000000011"/>
    <n v="107.404"/>
    <n v="0.26"/>
    <n v="25.386400000000002"/>
    <s v="I"/>
    <n v="9"/>
    <n v="4"/>
    <n v="4"/>
    <n v="8"/>
  </r>
  <r>
    <x v="15"/>
    <x v="8"/>
    <s v="84624B"/>
    <n v="11"/>
    <x v="8"/>
    <x v="2"/>
    <n v="12.1"/>
    <n v="1.21"/>
    <n v="13.309999999999999"/>
    <n v="0.14000000000000001"/>
    <n v="1.6940000000000002"/>
    <s v="B"/>
    <n v="3"/>
    <n v="17"/>
    <n v="17"/>
    <n v="15.5"/>
  </r>
  <r>
    <x v="15"/>
    <x v="8"/>
    <s v="84633A"/>
    <n v="7"/>
    <x v="7"/>
    <x v="2"/>
    <n v="32.82"/>
    <n v="3.282"/>
    <n v="36.102000000000004"/>
    <n v="0.11"/>
    <n v="3.6101999999999999"/>
    <s v="C"/>
    <n v="10"/>
    <n v="18"/>
    <n v="18"/>
    <n v="16"/>
  </r>
  <r>
    <x v="15"/>
    <x v="8"/>
    <s v="84779B"/>
    <n v="7"/>
    <x v="7"/>
    <x v="2"/>
    <n v="25.23"/>
    <n v="2.5230000000000001"/>
    <n v="27.753"/>
    <n v="0.13"/>
    <n v="3.2799"/>
    <s v="I"/>
    <n v="6"/>
    <n v="6"/>
    <n v="6"/>
    <n v="10"/>
  </r>
  <r>
    <x v="15"/>
    <x v="8"/>
    <s v="84787B"/>
    <n v="2"/>
    <x v="6"/>
    <x v="2"/>
    <n v="70.31"/>
    <n v="7.0310000000000006"/>
    <n v="77.341000000000008"/>
    <n v="0.3"/>
    <n v="21.093"/>
    <s v="B"/>
    <n v="9"/>
    <n v="9"/>
    <n v="9"/>
    <n v="11.5"/>
  </r>
  <r>
    <x v="15"/>
    <x v="8"/>
    <s v="849181"/>
    <n v="2"/>
    <x v="6"/>
    <x v="2"/>
    <n v="59.76"/>
    <n v="5.976"/>
    <n v="65.736000000000004"/>
    <n v="0.11"/>
    <n v="6.5735999999999999"/>
    <s v="D"/>
    <n v="5"/>
    <n v="14"/>
    <n v="14"/>
    <n v="14"/>
  </r>
  <r>
    <x v="15"/>
    <x v="8"/>
    <s v="84929E"/>
    <n v="7"/>
    <x v="7"/>
    <x v="2"/>
    <n v="48.17"/>
    <n v="4.8170000000000002"/>
    <n v="52.987000000000002"/>
    <n v="0.24"/>
    <n v="11.5608"/>
    <s v="H"/>
    <n v="7"/>
    <n v="15"/>
    <n v="15"/>
    <n v="14.5"/>
  </r>
  <r>
    <x v="15"/>
    <x v="8"/>
    <s v="85025D"/>
    <n v="11"/>
    <x v="8"/>
    <x v="2"/>
    <n v="25.05"/>
    <n v="2.5050000000000003"/>
    <n v="27.555"/>
    <n v="0.23"/>
    <n v="5.7615000000000007"/>
    <s v="H"/>
    <n v="5"/>
    <n v="6"/>
    <n v="6"/>
    <n v="10"/>
  </r>
  <r>
    <x v="15"/>
    <x v="8"/>
    <s v="85199E"/>
    <n v="2"/>
    <x v="6"/>
    <x v="2"/>
    <n v="26.9"/>
    <n v="2.69"/>
    <n v="29.59"/>
    <n v="0.38"/>
    <n v="10.222"/>
    <s v="M"/>
    <n v="1"/>
    <n v="5"/>
    <n v="5"/>
    <n v="9"/>
  </r>
  <r>
    <x v="15"/>
    <x v="8"/>
    <s v="8531E"/>
    <n v="11"/>
    <x v="8"/>
    <x v="2"/>
    <n v="62.57"/>
    <n v="6.2570000000000006"/>
    <n v="68.826999999999998"/>
    <n v="0.23"/>
    <n v="14.391100000000002"/>
    <s v="L"/>
    <n v="2"/>
    <n v="2"/>
    <n v="2"/>
    <n v="6"/>
  </r>
  <r>
    <x v="15"/>
    <x v="8"/>
    <s v="85457D"/>
    <n v="11"/>
    <x v="8"/>
    <x v="2"/>
    <n v="38.090000000000003"/>
    <n v="3.8090000000000006"/>
    <n v="41.899000000000001"/>
    <n v="0.26"/>
    <n v="9.9034000000000013"/>
    <s v="P"/>
    <n v="7"/>
    <n v="1"/>
    <n v="1"/>
    <n v="3"/>
  </r>
  <r>
    <x v="15"/>
    <x v="8"/>
    <s v="855070"/>
    <n v="7"/>
    <x v="7"/>
    <x v="2"/>
    <n v="89.52"/>
    <n v="8.952"/>
    <n v="98.471999999999994"/>
    <n v="0.28999999999999998"/>
    <n v="25.960799999999995"/>
    <s v="O"/>
    <n v="1"/>
    <n v="1"/>
    <n v="1"/>
    <n v="3"/>
  </r>
  <r>
    <x v="15"/>
    <x v="8"/>
    <s v="85786E"/>
    <n v="11"/>
    <x v="8"/>
    <x v="2"/>
    <n v="10.28"/>
    <n v="1.028"/>
    <n v="11.308"/>
    <n v="0.25"/>
    <n v="2.57"/>
    <s v="O"/>
    <n v="2"/>
    <n v="3"/>
    <n v="3"/>
    <n v="7"/>
  </r>
  <r>
    <x v="15"/>
    <x v="8"/>
    <s v="85894E"/>
    <n v="2"/>
    <x v="6"/>
    <x v="2"/>
    <n v="16.77"/>
    <n v="1.677"/>
    <n v="18.446999999999999"/>
    <n v="0.24"/>
    <n v="4.0247999999999999"/>
    <s v="I"/>
    <n v="10"/>
    <n v="6"/>
    <n v="6"/>
    <n v="10"/>
  </r>
  <r>
    <x v="15"/>
    <x v="8"/>
    <s v="860840"/>
    <n v="7"/>
    <x v="7"/>
    <x v="2"/>
    <n v="18.16"/>
    <n v="1.8160000000000001"/>
    <n v="19.975999999999999"/>
    <n v="0.01"/>
    <n v="0.18160000000000001"/>
    <s v="H"/>
    <n v="2"/>
    <n v="11"/>
    <n v="11"/>
    <n v="12.5"/>
  </r>
  <r>
    <x v="15"/>
    <x v="8"/>
    <s v="8609B"/>
    <n v="11"/>
    <x v="8"/>
    <x v="2"/>
    <n v="19.399999999999999"/>
    <n v="1.94"/>
    <n v="21.34"/>
    <n v="0.34"/>
    <n v="6.5960000000000001"/>
    <s v="P"/>
    <n v="5"/>
    <n v="2"/>
    <n v="2"/>
    <n v="6"/>
  </r>
  <r>
    <x v="15"/>
    <x v="8"/>
    <s v="86210B"/>
    <n v="11"/>
    <x v="8"/>
    <x v="2"/>
    <n v="73.86"/>
    <n v="7.3860000000000001"/>
    <n v="81.245999999999995"/>
    <n v="0.22"/>
    <n v="16.249199999999998"/>
    <s v="B"/>
    <n v="10"/>
    <n v="18"/>
    <n v="18"/>
    <n v="16"/>
  </r>
  <r>
    <x v="15"/>
    <x v="8"/>
    <s v="86235D"/>
    <n v="11"/>
    <x v="8"/>
    <x v="2"/>
    <n v="15.41"/>
    <n v="1.5410000000000001"/>
    <n v="16.951000000000001"/>
    <n v="0.19"/>
    <n v="2.9279000000000002"/>
    <s v="B"/>
    <n v="10"/>
    <n v="18"/>
    <n v="18"/>
    <n v="16"/>
  </r>
  <r>
    <x v="15"/>
    <x v="8"/>
    <s v="86351B"/>
    <n v="11"/>
    <x v="8"/>
    <x v="2"/>
    <n v="30.11"/>
    <n v="3.0110000000000001"/>
    <n v="33.121000000000002"/>
    <n v="0.02"/>
    <n v="0.60219999999999996"/>
    <s v="F"/>
    <n v="8"/>
    <n v="8"/>
    <n v="8"/>
    <n v="11"/>
  </r>
  <r>
    <x v="15"/>
    <x v="8"/>
    <s v="866121"/>
    <n v="7"/>
    <x v="7"/>
    <x v="2"/>
    <n v="38.24"/>
    <n v="3.8240000000000003"/>
    <n v="42.064"/>
    <n v="0.11"/>
    <n v="4.2064000000000004"/>
    <s v="C"/>
    <n v="5"/>
    <n v="11"/>
    <n v="11"/>
    <n v="12.5"/>
  </r>
  <r>
    <x v="15"/>
    <x v="8"/>
    <s v="866970"/>
    <n v="7"/>
    <x v="7"/>
    <x v="2"/>
    <n v="91.6"/>
    <n v="9.16"/>
    <n v="100.75999999999999"/>
    <n v="0.31"/>
    <n v="28.395999999999997"/>
    <s v="Q"/>
    <n v="6"/>
    <n v="2"/>
    <n v="2"/>
    <n v="6"/>
  </r>
  <r>
    <x v="15"/>
    <x v="8"/>
    <s v="86730E"/>
    <n v="7"/>
    <x v="7"/>
    <x v="2"/>
    <n v="0.59"/>
    <n v="5.8999999999999997E-2"/>
    <n v="0.64900000000000002"/>
    <n v="0.28000000000000003"/>
    <n v="0.16520000000000001"/>
    <s v="I"/>
    <n v="3"/>
    <n v="2"/>
    <n v="2"/>
    <n v="6"/>
  </r>
  <r>
    <x v="15"/>
    <x v="8"/>
    <s v="86890B"/>
    <n v="2"/>
    <x v="6"/>
    <x v="2"/>
    <n v="60.28"/>
    <n v="6.0280000000000005"/>
    <n v="66.308000000000007"/>
    <n v="0.08"/>
    <n v="4.8224"/>
    <s v="G"/>
    <n v="2"/>
    <n v="15"/>
    <n v="15"/>
    <n v="14.5"/>
  </r>
  <r>
    <x v="15"/>
    <x v="8"/>
    <s v="86958D"/>
    <n v="11"/>
    <x v="8"/>
    <x v="2"/>
    <n v="89.01"/>
    <n v="8.9010000000000016"/>
    <n v="97.911000000000001"/>
    <n v="0.27"/>
    <n v="24.032700000000002"/>
    <s v="F"/>
    <n v="8"/>
    <n v="8"/>
    <n v="8"/>
    <n v="11"/>
  </r>
  <r>
    <x v="15"/>
    <x v="8"/>
    <s v="86973A"/>
    <n v="7"/>
    <x v="7"/>
    <x v="2"/>
    <n v="50.3"/>
    <n v="5.03"/>
    <n v="55.33"/>
    <n v="0.14000000000000001"/>
    <n v="7.0420000000000007"/>
    <s v="L"/>
    <n v="2"/>
    <n v="2"/>
    <n v="2"/>
    <n v="6"/>
  </r>
  <r>
    <x v="16"/>
    <x v="0"/>
    <s v="87058B"/>
    <n v="11"/>
    <x v="8"/>
    <x v="2"/>
    <n v="32.74"/>
    <n v="3.2740000000000005"/>
    <n v="36.014000000000003"/>
    <n v="0.28000000000000003"/>
    <n v="9.1672000000000011"/>
    <s v="O"/>
    <n v="3"/>
    <n v="3"/>
    <n v="3"/>
    <n v="7"/>
  </r>
  <r>
    <x v="16"/>
    <x v="0"/>
    <s v="87346D"/>
    <n v="11"/>
    <x v="8"/>
    <x v="2"/>
    <n v="12.39"/>
    <n v="1.2390000000000001"/>
    <n v="13.629000000000001"/>
    <n v="0.03"/>
    <n v="0.37170000000000003"/>
    <s v="I"/>
    <n v="2"/>
    <n v="4"/>
    <n v="4"/>
    <n v="8"/>
  </r>
  <r>
    <x v="16"/>
    <x v="0"/>
    <s v="87361D"/>
    <n v="7"/>
    <x v="7"/>
    <x v="2"/>
    <n v="34.36"/>
    <n v="3.4359999999999999"/>
    <n v="37.795999999999999"/>
    <n v="0.03"/>
    <n v="1.0307999999999999"/>
    <s v="I"/>
    <n v="1"/>
    <n v="3"/>
    <n v="3"/>
    <n v="7"/>
  </r>
  <r>
    <x v="16"/>
    <x v="0"/>
    <s v="873941"/>
    <n v="2"/>
    <x v="6"/>
    <x v="2"/>
    <n v="27.24"/>
    <n v="2.7240000000000002"/>
    <n v="29.963999999999999"/>
    <n v="0.08"/>
    <n v="2.1791999999999998"/>
    <s v="F"/>
    <n v="3"/>
    <n v="9"/>
    <n v="9"/>
    <n v="11.5"/>
  </r>
  <r>
    <x v="16"/>
    <x v="0"/>
    <s v="87577E"/>
    <n v="2"/>
    <x v="6"/>
    <x v="2"/>
    <n v="66.03"/>
    <n v="6.6030000000000006"/>
    <n v="72.632999999999996"/>
    <n v="0.38"/>
    <n v="25.0914"/>
    <s v="I"/>
    <n v="2"/>
    <n v="4"/>
    <n v="4"/>
    <n v="8"/>
  </r>
  <r>
    <x v="16"/>
    <x v="0"/>
    <s v="878931"/>
    <n v="11"/>
    <x v="8"/>
    <x v="2"/>
    <n v="16.059999999999999"/>
    <n v="1.6059999999999999"/>
    <n v="17.665999999999997"/>
    <n v="0.02"/>
    <n v="0.32119999999999999"/>
    <s v="B"/>
    <n v="4"/>
    <n v="5"/>
    <n v="5"/>
    <n v="9"/>
  </r>
  <r>
    <x v="16"/>
    <x v="0"/>
    <s v="879121"/>
    <n v="7"/>
    <x v="7"/>
    <x v="2"/>
    <n v="46.2"/>
    <n v="4.62"/>
    <n v="50.82"/>
    <n v="0.34"/>
    <n v="15.708000000000002"/>
    <s v="L"/>
    <n v="8"/>
    <n v="5"/>
    <n v="5"/>
    <n v="9"/>
  </r>
  <r>
    <x v="16"/>
    <x v="0"/>
    <s v="87983A"/>
    <n v="7"/>
    <x v="7"/>
    <x v="2"/>
    <n v="55.68"/>
    <n v="5.5680000000000005"/>
    <n v="61.247999999999998"/>
    <n v="0.22"/>
    <n v="12.249599999999999"/>
    <s v="A"/>
    <n v="3"/>
    <n v="12"/>
    <n v="12"/>
    <n v="13"/>
  </r>
  <r>
    <x v="16"/>
    <x v="0"/>
    <s v="879880"/>
    <n v="11"/>
    <x v="8"/>
    <x v="2"/>
    <n v="10.53"/>
    <n v="1.0529999999999999"/>
    <n v="11.582999999999998"/>
    <n v="0.11"/>
    <n v="1.1582999999999999"/>
    <s v="C"/>
    <n v="8"/>
    <n v="17"/>
    <n v="17"/>
    <n v="15.5"/>
  </r>
  <r>
    <x v="16"/>
    <x v="0"/>
    <s v="8800E"/>
    <n v="7"/>
    <x v="7"/>
    <x v="2"/>
    <n v="12.48"/>
    <n v="1.2480000000000002"/>
    <n v="13.728000000000002"/>
    <n v="0.21"/>
    <n v="2.6208"/>
    <s v="F"/>
    <n v="7"/>
    <n v="5"/>
    <n v="5"/>
    <n v="9"/>
  </r>
  <r>
    <x v="16"/>
    <x v="0"/>
    <s v="881351"/>
    <n v="7"/>
    <x v="7"/>
    <x v="2"/>
    <n v="9.1999999999999993"/>
    <n v="0.91999999999999993"/>
    <n v="10.119999999999999"/>
    <n v="0.33"/>
    <n v="3.036"/>
    <s v="F"/>
    <n v="10"/>
    <n v="17"/>
    <n v="17"/>
    <n v="15.5"/>
  </r>
  <r>
    <x v="16"/>
    <x v="0"/>
    <s v="882930"/>
    <n v="7"/>
    <x v="7"/>
    <x v="2"/>
    <n v="43.97"/>
    <n v="4.3970000000000002"/>
    <n v="48.366999999999997"/>
    <n v="0.13"/>
    <n v="5.7161"/>
    <s v="P"/>
    <n v="3"/>
    <n v="3"/>
    <n v="3"/>
    <n v="7"/>
  </r>
  <r>
    <x v="16"/>
    <x v="0"/>
    <s v="88394B"/>
    <n v="2"/>
    <x v="6"/>
    <x v="2"/>
    <n v="62.21"/>
    <n v="6.2210000000000001"/>
    <n v="68.430999999999997"/>
    <n v="0.12"/>
    <n v="7.4651999999999994"/>
    <s v="G"/>
    <n v="9"/>
    <n v="9"/>
    <n v="9"/>
    <n v="11.5"/>
  </r>
  <r>
    <x v="16"/>
    <x v="0"/>
    <s v="884560"/>
    <n v="2"/>
    <x v="6"/>
    <x v="2"/>
    <n v="65.37"/>
    <n v="6.5370000000000008"/>
    <n v="71.907000000000011"/>
    <n v="0.14000000000000001"/>
    <n v="9.1518000000000015"/>
    <s v="F"/>
    <n v="4"/>
    <n v="8"/>
    <n v="8"/>
    <n v="11"/>
  </r>
  <r>
    <x v="16"/>
    <x v="0"/>
    <s v="885031"/>
    <n v="11"/>
    <x v="8"/>
    <x v="2"/>
    <n v="23.01"/>
    <n v="2.3010000000000002"/>
    <n v="25.311"/>
    <n v="0.04"/>
    <n v="0.92040000000000011"/>
    <s v="H"/>
    <n v="8"/>
    <n v="6"/>
    <n v="6"/>
    <n v="10"/>
  </r>
  <r>
    <x v="16"/>
    <x v="0"/>
    <s v="88705B"/>
    <n v="2"/>
    <x v="6"/>
    <x v="2"/>
    <n v="28.75"/>
    <n v="2.875"/>
    <n v="31.625"/>
    <n v="0.26"/>
    <n v="7.4750000000000005"/>
    <s v="D"/>
    <n v="7"/>
    <n v="5"/>
    <n v="5"/>
    <n v="9"/>
  </r>
  <r>
    <x v="16"/>
    <x v="0"/>
    <s v="88713E"/>
    <n v="11"/>
    <x v="8"/>
    <x v="2"/>
    <n v="65.099999999999994"/>
    <n v="6.51"/>
    <n v="71.61"/>
    <n v="0.11"/>
    <n v="7.1609999999999996"/>
    <s v="E"/>
    <n v="9"/>
    <n v="17"/>
    <n v="17"/>
    <n v="15.5"/>
  </r>
  <r>
    <x v="16"/>
    <x v="0"/>
    <s v="88723B"/>
    <n v="11"/>
    <x v="8"/>
    <x v="2"/>
    <n v="74.37"/>
    <n v="7.4370000000000012"/>
    <n v="81.807000000000002"/>
    <n v="0.39"/>
    <n v="29.004300000000004"/>
    <s v="E"/>
    <n v="8"/>
    <n v="6"/>
    <n v="6"/>
    <n v="10"/>
  </r>
  <r>
    <x v="16"/>
    <x v="0"/>
    <s v="888570"/>
    <n v="11"/>
    <x v="8"/>
    <x v="2"/>
    <n v="3.76"/>
    <n v="0.376"/>
    <n v="4.1360000000000001"/>
    <n v="0.24"/>
    <n v="0.90239999999999987"/>
    <s v="A"/>
    <n v="7"/>
    <n v="16"/>
    <n v="16"/>
    <n v="15"/>
  </r>
  <r>
    <x v="16"/>
    <x v="1"/>
    <s v="89015E"/>
    <n v="7"/>
    <x v="7"/>
    <x v="2"/>
    <n v="9.99"/>
    <n v="0.99900000000000011"/>
    <n v="10.989000000000001"/>
    <n v="0.23"/>
    <n v="2.2977000000000003"/>
    <s v="F"/>
    <n v="7"/>
    <n v="5"/>
    <n v="5"/>
    <n v="9"/>
  </r>
  <r>
    <x v="16"/>
    <x v="1"/>
    <s v="89118B"/>
    <n v="11"/>
    <x v="8"/>
    <x v="2"/>
    <n v="40.97"/>
    <n v="4.0970000000000004"/>
    <n v="45.067"/>
    <n v="0.31"/>
    <n v="12.700699999999999"/>
    <s v="L"/>
    <n v="6"/>
    <n v="5"/>
    <n v="5"/>
    <n v="9"/>
  </r>
  <r>
    <x v="16"/>
    <x v="1"/>
    <s v="8930A"/>
    <n v="7"/>
    <x v="7"/>
    <x v="2"/>
    <n v="20.8"/>
    <n v="2.08"/>
    <n v="22.880000000000003"/>
    <n v="0.34"/>
    <n v="7.072000000000001"/>
    <s v="C"/>
    <n v="2"/>
    <n v="12"/>
    <n v="12"/>
    <n v="13"/>
  </r>
  <r>
    <x v="16"/>
    <x v="1"/>
    <s v="89375E"/>
    <n v="11"/>
    <x v="8"/>
    <x v="2"/>
    <n v="43.03"/>
    <n v="4.3029999999999999"/>
    <n v="47.332999999999998"/>
    <n v="0.1"/>
    <n v="4.3029999999999999"/>
    <s v="N"/>
    <n v="9"/>
    <n v="4"/>
    <n v="4"/>
    <n v="8"/>
  </r>
  <r>
    <x v="16"/>
    <x v="1"/>
    <s v="89423D"/>
    <n v="11"/>
    <x v="8"/>
    <x v="2"/>
    <n v="97.93"/>
    <n v="9.793000000000001"/>
    <n v="107.72300000000001"/>
    <n v="0.17"/>
    <n v="16.648100000000003"/>
    <s v="A"/>
    <n v="5"/>
    <n v="16"/>
    <n v="16"/>
    <n v="15"/>
  </r>
  <r>
    <x v="16"/>
    <x v="1"/>
    <s v="89518D"/>
    <n v="7"/>
    <x v="7"/>
    <x v="2"/>
    <n v="50.42"/>
    <n v="5.0420000000000007"/>
    <n v="55.462000000000003"/>
    <n v="0.23"/>
    <n v="11.5966"/>
    <s v="I"/>
    <n v="6"/>
    <n v="6"/>
    <n v="6"/>
    <n v="10"/>
  </r>
  <r>
    <x v="16"/>
    <x v="1"/>
    <s v="895731"/>
    <n v="7"/>
    <x v="7"/>
    <x v="2"/>
    <n v="89.74"/>
    <n v="8.9740000000000002"/>
    <n v="98.713999999999999"/>
    <n v="0.1"/>
    <n v="8.9740000000000002"/>
    <s v="G"/>
    <n v="2"/>
    <n v="15"/>
    <n v="15"/>
    <n v="14.5"/>
  </r>
  <r>
    <x v="16"/>
    <x v="1"/>
    <s v="896471"/>
    <n v="7"/>
    <x v="7"/>
    <x v="2"/>
    <n v="73.53"/>
    <n v="7.3530000000000006"/>
    <n v="80.882999999999996"/>
    <n v="0.27"/>
    <n v="19.853100000000001"/>
    <s v="A"/>
    <n v="2"/>
    <n v="2"/>
    <n v="2"/>
    <n v="6"/>
  </r>
  <r>
    <x v="16"/>
    <x v="1"/>
    <s v="897511"/>
    <n v="11"/>
    <x v="8"/>
    <x v="2"/>
    <n v="84.16"/>
    <n v="8.4160000000000004"/>
    <n v="92.575999999999993"/>
    <n v="0.02"/>
    <n v="1.6832"/>
    <s v="P"/>
    <n v="5"/>
    <n v="2"/>
    <n v="2"/>
    <n v="6"/>
  </r>
  <r>
    <x v="16"/>
    <x v="1"/>
    <s v="897600"/>
    <n v="7"/>
    <x v="7"/>
    <x v="2"/>
    <n v="5.21"/>
    <n v="0.52100000000000002"/>
    <n v="5.7309999999999999"/>
    <n v="0.31"/>
    <n v="1.6151"/>
    <s v="E"/>
    <n v="7"/>
    <n v="9"/>
    <n v="9"/>
    <n v="11.5"/>
  </r>
  <r>
    <x v="16"/>
    <x v="1"/>
    <s v="897810"/>
    <n v="2"/>
    <x v="6"/>
    <x v="2"/>
    <n v="84.42"/>
    <n v="8.4420000000000002"/>
    <n v="92.861999999999995"/>
    <n v="0.39"/>
    <n v="32.9238"/>
    <s v="I"/>
    <n v="4"/>
    <n v="5"/>
    <n v="5"/>
    <n v="9"/>
  </r>
  <r>
    <x v="16"/>
    <x v="1"/>
    <s v="898221"/>
    <n v="11"/>
    <x v="8"/>
    <x v="2"/>
    <n v="55.86"/>
    <n v="5.5860000000000003"/>
    <n v="61.445999999999998"/>
    <n v="0.34"/>
    <n v="18.9924"/>
    <s v="P"/>
    <n v="1"/>
    <n v="3"/>
    <n v="3"/>
    <n v="7"/>
  </r>
  <r>
    <x v="16"/>
    <x v="1"/>
    <s v="90110D"/>
    <n v="11"/>
    <x v="8"/>
    <x v="2"/>
    <n v="30.9"/>
    <n v="3.09"/>
    <n v="33.989999999999995"/>
    <n v="0.38"/>
    <n v="11.741999999999999"/>
    <s v="G"/>
    <n v="2"/>
    <n v="15"/>
    <n v="15"/>
    <n v="14.5"/>
  </r>
  <r>
    <x v="16"/>
    <x v="1"/>
    <s v="90180E"/>
    <n v="11"/>
    <x v="8"/>
    <x v="2"/>
    <n v="94.99"/>
    <n v="9.4990000000000006"/>
    <n v="104.48899999999999"/>
    <n v="0.11"/>
    <n v="10.4489"/>
    <s v="A"/>
    <n v="5"/>
    <n v="16"/>
    <n v="16"/>
    <n v="15"/>
  </r>
  <r>
    <x v="16"/>
    <x v="1"/>
    <s v="903841"/>
    <n v="11"/>
    <x v="8"/>
    <x v="2"/>
    <n v="57.84"/>
    <n v="5.7840000000000007"/>
    <n v="63.624000000000002"/>
    <n v="0.02"/>
    <n v="1.1568000000000001"/>
    <s v="L"/>
    <n v="5"/>
    <n v="5"/>
    <n v="5"/>
    <n v="9"/>
  </r>
  <r>
    <x v="16"/>
    <x v="1"/>
    <s v="90386B"/>
    <n v="2"/>
    <x v="6"/>
    <x v="2"/>
    <n v="78.849999999999994"/>
    <n v="7.8849999999999998"/>
    <n v="86.734999999999999"/>
    <n v="0.38"/>
    <n v="29.962999999999997"/>
    <s v="G"/>
    <n v="7"/>
    <n v="3"/>
    <n v="3"/>
    <n v="7"/>
  </r>
  <r>
    <x v="16"/>
    <x v="1"/>
    <s v="90573E"/>
    <n v="2"/>
    <x v="6"/>
    <x v="2"/>
    <n v="37.270000000000003"/>
    <n v="3.7270000000000003"/>
    <n v="40.997"/>
    <n v="0.32"/>
    <n v="11.926400000000001"/>
    <s v="F"/>
    <n v="5"/>
    <n v="3"/>
    <n v="3"/>
    <n v="7"/>
  </r>
  <r>
    <x v="16"/>
    <x v="2"/>
    <s v="90701A"/>
    <n v="11"/>
    <x v="8"/>
    <x v="2"/>
    <n v="54.4"/>
    <n v="5.44"/>
    <n v="59.839999999999996"/>
    <n v="0.04"/>
    <n v="2.1760000000000002"/>
    <s v="O"/>
    <n v="10"/>
    <n v="2"/>
    <n v="2"/>
    <n v="6"/>
  </r>
  <r>
    <x v="16"/>
    <x v="2"/>
    <s v="907040"/>
    <n v="7"/>
    <x v="7"/>
    <x v="2"/>
    <n v="23.22"/>
    <n v="2.3220000000000001"/>
    <n v="25.541999999999998"/>
    <n v="0.32"/>
    <n v="7.4303999999999997"/>
    <s v="P"/>
    <n v="6"/>
    <n v="1"/>
    <n v="1"/>
    <n v="3"/>
  </r>
  <r>
    <x v="16"/>
    <x v="2"/>
    <s v="90893D"/>
    <n v="11"/>
    <x v="8"/>
    <x v="2"/>
    <n v="49.37"/>
    <n v="4.9370000000000003"/>
    <n v="54.306999999999995"/>
    <n v="0.27"/>
    <n v="13.3299"/>
    <s v="F"/>
    <n v="6"/>
    <n v="17"/>
    <n v="17"/>
    <n v="15.5"/>
  </r>
  <r>
    <x v="16"/>
    <x v="2"/>
    <s v="90974D"/>
    <n v="2"/>
    <x v="6"/>
    <x v="2"/>
    <n v="55.52"/>
    <n v="5.5520000000000005"/>
    <n v="61.072000000000003"/>
    <n v="0.2"/>
    <n v="11.104000000000001"/>
    <s v="A"/>
    <n v="1"/>
    <n v="2"/>
    <n v="2"/>
    <n v="6"/>
  </r>
  <r>
    <x v="16"/>
    <x v="2"/>
    <s v="91000D"/>
    <n v="7"/>
    <x v="7"/>
    <x v="2"/>
    <n v="64.510000000000005"/>
    <n v="6.4510000000000005"/>
    <n v="70.961000000000013"/>
    <n v="0.35"/>
    <n v="22.578500000000002"/>
    <s v="D"/>
    <n v="6"/>
    <n v="2"/>
    <n v="2"/>
    <n v="6"/>
  </r>
  <r>
    <x v="16"/>
    <x v="2"/>
    <s v="91039D"/>
    <n v="2"/>
    <x v="6"/>
    <x v="2"/>
    <n v="87.46"/>
    <n v="8.7460000000000004"/>
    <n v="96.205999999999989"/>
    <n v="7.0000000000000007E-2"/>
    <n v="6.1222000000000003"/>
    <s v="C"/>
    <n v="7"/>
    <n v="3"/>
    <n v="3"/>
    <n v="7"/>
  </r>
  <r>
    <x v="16"/>
    <x v="2"/>
    <s v="91056E"/>
    <n v="7"/>
    <x v="7"/>
    <x v="2"/>
    <n v="86.88"/>
    <n v="8.6880000000000006"/>
    <n v="95.567999999999998"/>
    <n v="0.1"/>
    <n v="8.6880000000000006"/>
    <s v="M"/>
    <n v="7"/>
    <n v="2"/>
    <n v="2"/>
    <n v="6"/>
  </r>
  <r>
    <x v="16"/>
    <x v="2"/>
    <s v="91065B"/>
    <n v="2"/>
    <x v="6"/>
    <x v="2"/>
    <n v="8.49"/>
    <n v="0.84900000000000009"/>
    <n v="9.3390000000000004"/>
    <n v="0.39"/>
    <n v="3.3111000000000002"/>
    <s v="D"/>
    <n v="9"/>
    <n v="6"/>
    <n v="6"/>
    <n v="10"/>
  </r>
  <r>
    <x v="16"/>
    <x v="2"/>
    <s v="910700"/>
    <n v="7"/>
    <x v="7"/>
    <x v="2"/>
    <n v="85.46"/>
    <n v="8.5459999999999994"/>
    <n v="94.006"/>
    <n v="0.17"/>
    <n v="14.5282"/>
    <s v="E"/>
    <n v="7"/>
    <n v="9"/>
    <n v="9"/>
    <n v="11.5"/>
  </r>
  <r>
    <x v="16"/>
    <x v="2"/>
    <s v="91072D"/>
    <n v="2"/>
    <x v="6"/>
    <x v="2"/>
    <n v="58.23"/>
    <n v="5.8230000000000004"/>
    <n v="64.052999999999997"/>
    <n v="0.27"/>
    <n v="15.722100000000001"/>
    <s v="O"/>
    <n v="6"/>
    <n v="3"/>
    <n v="3"/>
    <n v="7"/>
  </r>
  <r>
    <x v="16"/>
    <x v="2"/>
    <s v="91259D"/>
    <n v="11"/>
    <x v="8"/>
    <x v="2"/>
    <n v="58.49"/>
    <n v="5.8490000000000002"/>
    <n v="64.338999999999999"/>
    <n v="0.02"/>
    <n v="1.1698000000000002"/>
    <s v="F"/>
    <n v="9"/>
    <n v="14"/>
    <n v="14"/>
    <n v="14"/>
  </r>
  <r>
    <x v="16"/>
    <x v="2"/>
    <s v="91287A"/>
    <n v="11"/>
    <x v="8"/>
    <x v="2"/>
    <n v="30.95"/>
    <n v="3.0950000000000002"/>
    <n v="34.045000000000002"/>
    <n v="0.24"/>
    <n v="7.4279999999999999"/>
    <s v="G"/>
    <n v="6"/>
    <n v="11"/>
    <n v="11"/>
    <n v="12.5"/>
  </r>
  <r>
    <x v="16"/>
    <x v="2"/>
    <s v="91350A"/>
    <n v="11"/>
    <x v="8"/>
    <x v="2"/>
    <n v="47.57"/>
    <n v="4.7570000000000006"/>
    <n v="52.326999999999998"/>
    <n v="0.12"/>
    <n v="5.7084000000000001"/>
    <s v="P"/>
    <n v="1"/>
    <n v="3"/>
    <n v="3"/>
    <n v="7"/>
  </r>
  <r>
    <x v="16"/>
    <x v="2"/>
    <s v="91385B"/>
    <n v="11"/>
    <x v="8"/>
    <x v="2"/>
    <n v="72.209999999999994"/>
    <n v="7.2210000000000001"/>
    <n v="79.430999999999997"/>
    <n v="0.09"/>
    <n v="6.498899999999999"/>
    <s v="M"/>
    <n v="6"/>
    <n v="3"/>
    <n v="3"/>
    <n v="7"/>
  </r>
  <r>
    <x v="16"/>
    <x v="2"/>
    <s v="91411D"/>
    <n v="7"/>
    <x v="7"/>
    <x v="2"/>
    <n v="83.54"/>
    <n v="8.354000000000001"/>
    <n v="91.894000000000005"/>
    <n v="0.02"/>
    <n v="1.6708000000000001"/>
    <s v="Q"/>
    <n v="5"/>
    <n v="1"/>
    <n v="1"/>
    <n v="3"/>
  </r>
  <r>
    <x v="16"/>
    <x v="3"/>
    <s v="91927B"/>
    <n v="11"/>
    <x v="8"/>
    <x v="2"/>
    <n v="22.62"/>
    <n v="2.262"/>
    <n v="24.882000000000001"/>
    <n v="0.15"/>
    <n v="3.3930000000000002"/>
    <s v="C"/>
    <n v="10"/>
    <n v="18"/>
    <n v="18"/>
    <n v="16"/>
  </r>
  <r>
    <x v="16"/>
    <x v="3"/>
    <s v="920150"/>
    <n v="7"/>
    <x v="7"/>
    <x v="2"/>
    <n v="49.5"/>
    <n v="4.95"/>
    <n v="54.45"/>
    <n v="0.25"/>
    <n v="12.375"/>
    <s v="F"/>
    <n v="9"/>
    <n v="14"/>
    <n v="14"/>
    <n v="14"/>
  </r>
  <r>
    <x v="16"/>
    <x v="3"/>
    <s v="920301"/>
    <n v="7"/>
    <x v="7"/>
    <x v="2"/>
    <n v="96.25"/>
    <n v="9.625"/>
    <n v="105.875"/>
    <n v="0.21"/>
    <n v="20.212499999999999"/>
    <s v="F"/>
    <n v="6"/>
    <n v="17"/>
    <n v="17"/>
    <n v="15.5"/>
  </r>
  <r>
    <x v="16"/>
    <x v="3"/>
    <s v="920901"/>
    <n v="2"/>
    <x v="6"/>
    <x v="2"/>
    <n v="63.46"/>
    <n v="6.3460000000000001"/>
    <n v="69.805999999999997"/>
    <n v="0.16"/>
    <n v="10.153600000000001"/>
    <s v="Q"/>
    <n v="7"/>
    <n v="3"/>
    <n v="3"/>
    <n v="7"/>
  </r>
  <r>
    <x v="16"/>
    <x v="3"/>
    <s v="92115B"/>
    <n v="11"/>
    <x v="8"/>
    <x v="2"/>
    <n v="1.23"/>
    <n v="0.123"/>
    <n v="1.353"/>
    <n v="0.37"/>
    <n v="0.4551"/>
    <s v="E"/>
    <n v="3"/>
    <n v="9"/>
    <n v="9"/>
    <n v="11.5"/>
  </r>
  <r>
    <x v="16"/>
    <x v="3"/>
    <s v="92141E"/>
    <n v="11"/>
    <x v="8"/>
    <x v="2"/>
    <n v="35.89"/>
    <n v="3.5890000000000004"/>
    <n v="39.478999999999999"/>
    <n v="0.13"/>
    <n v="4.6657000000000002"/>
    <s v="G"/>
    <n v="8"/>
    <n v="2"/>
    <n v="2"/>
    <n v="6"/>
  </r>
  <r>
    <x v="16"/>
    <x v="3"/>
    <s v="92159B"/>
    <n v="7"/>
    <x v="7"/>
    <x v="2"/>
    <n v="32.24"/>
    <n v="3.2240000000000002"/>
    <n v="35.463999999999999"/>
    <n v="0.3"/>
    <n v="9.6720000000000006"/>
    <s v="P"/>
    <n v="1"/>
    <n v="3"/>
    <n v="3"/>
    <n v="7"/>
  </r>
  <r>
    <x v="16"/>
    <x v="3"/>
    <s v="92187A"/>
    <n v="11"/>
    <x v="8"/>
    <x v="2"/>
    <n v="91.47"/>
    <n v="9.1470000000000002"/>
    <n v="100.617"/>
    <n v="0.25"/>
    <n v="22.8675"/>
    <s v="H"/>
    <n v="4"/>
    <n v="11"/>
    <n v="11"/>
    <n v="12.5"/>
  </r>
  <r>
    <x v="16"/>
    <x v="3"/>
    <s v="9232E"/>
    <n v="2"/>
    <x v="6"/>
    <x v="2"/>
    <n v="16.02"/>
    <n v="1.6020000000000001"/>
    <n v="17.622"/>
    <n v="0.06"/>
    <n v="0.96119999999999994"/>
    <s v="F"/>
    <n v="4"/>
    <n v="8"/>
    <n v="8"/>
    <n v="11"/>
  </r>
  <r>
    <x v="16"/>
    <x v="3"/>
    <s v="92387D"/>
    <n v="2"/>
    <x v="6"/>
    <x v="2"/>
    <n v="63.06"/>
    <n v="6.3060000000000009"/>
    <n v="69.366"/>
    <n v="0.24"/>
    <n v="15.134399999999999"/>
    <s v="L"/>
    <n v="10"/>
    <n v="6"/>
    <n v="6"/>
    <n v="10"/>
  </r>
  <r>
    <x v="16"/>
    <x v="3"/>
    <s v="92559E"/>
    <n v="2"/>
    <x v="6"/>
    <x v="2"/>
    <n v="34.119999999999997"/>
    <n v="3.4119999999999999"/>
    <n v="37.531999999999996"/>
    <n v="0.33"/>
    <n v="11.259599999999999"/>
    <s v="Q"/>
    <n v="1"/>
    <n v="3"/>
    <n v="3"/>
    <n v="7"/>
  </r>
  <r>
    <x v="16"/>
    <x v="3"/>
    <s v="926021"/>
    <n v="2"/>
    <x v="6"/>
    <x v="2"/>
    <n v="30.18"/>
    <n v="3.0180000000000002"/>
    <n v="33.198"/>
    <n v="0.12"/>
    <n v="3.6215999999999999"/>
    <s v="L"/>
    <n v="4"/>
    <n v="1"/>
    <n v="1"/>
    <n v="3"/>
  </r>
  <r>
    <x v="16"/>
    <x v="3"/>
    <s v="92637E"/>
    <n v="7"/>
    <x v="7"/>
    <x v="2"/>
    <n v="2.42"/>
    <n v="0.24199999999999999"/>
    <n v="2.6619999999999999"/>
    <n v="0.17"/>
    <n v="0.41140000000000004"/>
    <s v="G"/>
    <n v="1"/>
    <n v="3"/>
    <n v="3"/>
    <n v="7"/>
  </r>
  <r>
    <x v="16"/>
    <x v="3"/>
    <s v="927581"/>
    <n v="11"/>
    <x v="8"/>
    <x v="2"/>
    <n v="35.299999999999997"/>
    <n v="3.53"/>
    <n v="38.83"/>
    <n v="0.02"/>
    <n v="0.70599999999999996"/>
    <s v="G"/>
    <n v="6"/>
    <n v="11"/>
    <n v="11"/>
    <n v="12.5"/>
  </r>
  <r>
    <x v="16"/>
    <x v="3"/>
    <s v="929000"/>
    <n v="2"/>
    <x v="6"/>
    <x v="2"/>
    <n v="7.97"/>
    <n v="0.79700000000000004"/>
    <n v="8.7669999999999995"/>
    <n v="0.11"/>
    <n v="0.87669999999999992"/>
    <s v="A"/>
    <n v="8"/>
    <n v="2"/>
    <n v="2"/>
    <n v="6"/>
  </r>
  <r>
    <x v="16"/>
    <x v="3"/>
    <s v="92909A"/>
    <n v="7"/>
    <x v="7"/>
    <x v="2"/>
    <n v="33.25"/>
    <n v="3.3250000000000002"/>
    <n v="36.575000000000003"/>
    <n v="0.3"/>
    <n v="9.9749999999999996"/>
    <s v="C"/>
    <n v="1"/>
    <n v="18"/>
    <n v="18"/>
    <n v="16"/>
  </r>
  <r>
    <x v="16"/>
    <x v="3"/>
    <s v="93082D"/>
    <n v="2"/>
    <x v="6"/>
    <x v="2"/>
    <n v="42.12"/>
    <n v="4.2119999999999997"/>
    <n v="46.331999999999994"/>
    <n v="0.12"/>
    <n v="5.0543999999999993"/>
    <s v="N"/>
    <n v="4"/>
    <n v="5"/>
    <n v="5"/>
    <n v="9"/>
  </r>
  <r>
    <x v="16"/>
    <x v="3"/>
    <s v="93179D"/>
    <n v="11"/>
    <x v="8"/>
    <x v="2"/>
    <n v="73.38"/>
    <n v="7.3380000000000001"/>
    <n v="80.717999999999989"/>
    <n v="0.23"/>
    <n v="16.877399999999998"/>
    <s v="C"/>
    <n v="10"/>
    <n v="18"/>
    <n v="18"/>
    <n v="16"/>
  </r>
  <r>
    <x v="16"/>
    <x v="3"/>
    <s v="93290E"/>
    <n v="7"/>
    <x v="7"/>
    <x v="2"/>
    <n v="46.61"/>
    <n v="4.6610000000000005"/>
    <n v="51.271000000000001"/>
    <n v="0.35"/>
    <n v="16.313499999999998"/>
    <s v="F"/>
    <n v="4"/>
    <n v="8"/>
    <n v="8"/>
    <n v="11"/>
  </r>
  <r>
    <x v="16"/>
    <x v="3"/>
    <s v="93338A"/>
    <n v="2"/>
    <x v="6"/>
    <x v="2"/>
    <n v="38.71"/>
    <n v="3.8710000000000004"/>
    <n v="42.581000000000003"/>
    <n v="0.1"/>
    <n v="3.8710000000000004"/>
    <s v="N"/>
    <n v="1"/>
    <n v="2"/>
    <n v="2"/>
    <n v="6"/>
  </r>
  <r>
    <x v="16"/>
    <x v="3"/>
    <s v="93582A"/>
    <n v="2"/>
    <x v="6"/>
    <x v="2"/>
    <n v="18.5"/>
    <n v="1.85"/>
    <n v="20.350000000000001"/>
    <n v="0.18"/>
    <n v="3.33"/>
    <s v="N"/>
    <n v="4"/>
    <n v="5"/>
    <n v="5"/>
    <n v="9"/>
  </r>
  <r>
    <x v="16"/>
    <x v="3"/>
    <s v="937241"/>
    <n v="2"/>
    <x v="6"/>
    <x v="2"/>
    <n v="94.87"/>
    <n v="9.4870000000000001"/>
    <n v="104.357"/>
    <n v="0.01"/>
    <n v="0.9487000000000001"/>
    <s v="F"/>
    <n v="5"/>
    <n v="3"/>
    <n v="3"/>
    <n v="7"/>
  </r>
  <r>
    <x v="16"/>
    <x v="3"/>
    <s v="93972A"/>
    <n v="11"/>
    <x v="8"/>
    <x v="2"/>
    <n v="31.39"/>
    <n v="3.1390000000000002"/>
    <n v="34.529000000000003"/>
    <n v="0.37"/>
    <n v="11.6143"/>
    <s v="N"/>
    <n v="2"/>
    <n v="1"/>
    <n v="1"/>
    <n v="3"/>
  </r>
  <r>
    <x v="16"/>
    <x v="4"/>
    <s v="94035D"/>
    <n v="7"/>
    <x v="7"/>
    <x v="2"/>
    <n v="63.84"/>
    <n v="6.3840000000000003"/>
    <n v="70.224000000000004"/>
    <n v="0.16"/>
    <n v="10.214400000000001"/>
    <s v="I"/>
    <n v="3"/>
    <n v="2"/>
    <n v="2"/>
    <n v="6"/>
  </r>
  <r>
    <x v="16"/>
    <x v="4"/>
    <s v="943140"/>
    <n v="7"/>
    <x v="7"/>
    <x v="2"/>
    <n v="33.07"/>
    <n v="3.3070000000000004"/>
    <n v="36.377000000000002"/>
    <n v="0.28999999999999998"/>
    <n v="9.5902999999999992"/>
    <s v="N"/>
    <n v="2"/>
    <n v="1"/>
    <n v="1"/>
    <n v="3"/>
  </r>
  <r>
    <x v="16"/>
    <x v="4"/>
    <s v="94429E"/>
    <n v="7"/>
    <x v="7"/>
    <x v="2"/>
    <n v="68.650000000000006"/>
    <n v="6.8650000000000011"/>
    <n v="75.515000000000001"/>
    <n v="0.01"/>
    <n v="0.68650000000000011"/>
    <s v="C"/>
    <n v="5"/>
    <n v="11"/>
    <n v="11"/>
    <n v="12.5"/>
  </r>
  <r>
    <x v="16"/>
    <x v="4"/>
    <s v="945030"/>
    <n v="7"/>
    <x v="7"/>
    <x v="2"/>
    <n v="54.64"/>
    <n v="5.4640000000000004"/>
    <n v="60.103999999999999"/>
    <n v="0.18"/>
    <n v="9.8352000000000004"/>
    <s v="L"/>
    <n v="7"/>
    <n v="2"/>
    <n v="2"/>
    <n v="6"/>
  </r>
  <r>
    <x v="16"/>
    <x v="4"/>
    <s v="94582D"/>
    <n v="11"/>
    <x v="8"/>
    <x v="2"/>
    <n v="42.86"/>
    <n v="4.2860000000000005"/>
    <n v="47.146000000000001"/>
    <n v="0.28999999999999998"/>
    <n v="12.429399999999999"/>
    <s v="A"/>
    <n v="5"/>
    <n v="16"/>
    <n v="16"/>
    <n v="15"/>
  </r>
  <r>
    <x v="16"/>
    <x v="4"/>
    <s v="94590D"/>
    <n v="7"/>
    <x v="7"/>
    <x v="2"/>
    <n v="16.600000000000001"/>
    <n v="1.6600000000000001"/>
    <n v="18.260000000000002"/>
    <n v="0.21"/>
    <n v="3.4860000000000002"/>
    <s v="L"/>
    <n v="8"/>
    <n v="5"/>
    <n v="5"/>
    <n v="9"/>
  </r>
  <r>
    <x v="16"/>
    <x v="4"/>
    <s v="946161"/>
    <n v="2"/>
    <x v="6"/>
    <x v="2"/>
    <n v="83.03"/>
    <n v="8.3030000000000008"/>
    <n v="91.332999999999998"/>
    <n v="0.26"/>
    <n v="21.587800000000001"/>
    <s v="A"/>
    <n v="3"/>
    <n v="12"/>
    <n v="12"/>
    <n v="13"/>
  </r>
  <r>
    <x v="16"/>
    <x v="4"/>
    <s v="94666B"/>
    <n v="11"/>
    <x v="8"/>
    <x v="2"/>
    <n v="94.09"/>
    <n v="9.4090000000000007"/>
    <n v="103.49900000000001"/>
    <n v="0.05"/>
    <n v="4.7045000000000003"/>
    <s v="Q"/>
    <n v="7"/>
    <n v="3"/>
    <n v="3"/>
    <n v="7"/>
  </r>
  <r>
    <x v="16"/>
    <x v="4"/>
    <s v="94687D"/>
    <n v="7"/>
    <x v="7"/>
    <x v="2"/>
    <n v="16.72"/>
    <n v="1.6719999999999999"/>
    <n v="18.391999999999999"/>
    <n v="0.4"/>
    <n v="6.6879999999999997"/>
    <s v="P"/>
    <n v="8"/>
    <n v="1"/>
    <n v="1"/>
    <n v="3"/>
  </r>
  <r>
    <x v="16"/>
    <x v="4"/>
    <s v="947830"/>
    <n v="7"/>
    <x v="7"/>
    <x v="2"/>
    <n v="36.770000000000003"/>
    <n v="3.6770000000000005"/>
    <n v="40.447000000000003"/>
    <n v="0.23"/>
    <n v="8.4571000000000005"/>
    <s v="D"/>
    <n v="7"/>
    <n v="5"/>
    <n v="5"/>
    <n v="9"/>
  </r>
  <r>
    <x v="16"/>
    <x v="4"/>
    <s v="948341"/>
    <n v="11"/>
    <x v="8"/>
    <x v="2"/>
    <n v="24.23"/>
    <n v="2.423"/>
    <n v="26.652999999999999"/>
    <n v="0.33"/>
    <n v="7.9959000000000007"/>
    <s v="L"/>
    <n v="2"/>
    <n v="2"/>
    <n v="2"/>
    <n v="6"/>
  </r>
  <r>
    <x v="16"/>
    <x v="4"/>
    <s v="94873B"/>
    <n v="7"/>
    <x v="7"/>
    <x v="2"/>
    <n v="45.32"/>
    <n v="4.532"/>
    <n v="49.852000000000004"/>
    <n v="0.08"/>
    <n v="3.6255999999999999"/>
    <s v="A"/>
    <n v="5"/>
    <n v="16"/>
    <n v="16"/>
    <n v="15"/>
  </r>
  <r>
    <x v="16"/>
    <x v="4"/>
    <s v="95035A"/>
    <n v="7"/>
    <x v="7"/>
    <x v="2"/>
    <n v="98.49"/>
    <n v="9.8490000000000002"/>
    <n v="108.339"/>
    <n v="0.23"/>
    <n v="22.652699999999999"/>
    <s v="M"/>
    <n v="7"/>
    <n v="2"/>
    <n v="2"/>
    <n v="6"/>
  </r>
  <r>
    <x v="16"/>
    <x v="4"/>
    <s v="95043D"/>
    <n v="11"/>
    <x v="8"/>
    <x v="2"/>
    <n v="94.93"/>
    <n v="9.4930000000000003"/>
    <n v="104.423"/>
    <n v="0.02"/>
    <n v="1.8986000000000001"/>
    <s v="N"/>
    <n v="8"/>
    <n v="2"/>
    <n v="2"/>
    <n v="6"/>
  </r>
  <r>
    <x v="16"/>
    <x v="4"/>
    <s v="95057D"/>
    <n v="2"/>
    <x v="6"/>
    <x v="2"/>
    <n v="90.12"/>
    <n v="9.0120000000000005"/>
    <n v="99.132000000000005"/>
    <n v="0.38"/>
    <n v="34.245600000000003"/>
    <s v="G"/>
    <n v="3"/>
    <n v="15"/>
    <n v="15"/>
    <n v="14.5"/>
  </r>
  <r>
    <x v="16"/>
    <x v="4"/>
    <s v="95151"/>
    <n v="11"/>
    <x v="8"/>
    <x v="2"/>
    <n v="92.31"/>
    <n v="9.2309999999999999"/>
    <n v="101.541"/>
    <n v="0.05"/>
    <n v="4.6154999999999999"/>
    <s v="F"/>
    <n v="10"/>
    <n v="17"/>
    <n v="17"/>
    <n v="15.5"/>
  </r>
  <r>
    <x v="16"/>
    <x v="4"/>
    <s v="95198A"/>
    <n v="7"/>
    <x v="7"/>
    <x v="2"/>
    <n v="13.72"/>
    <n v="1.3720000000000001"/>
    <n v="15.092000000000001"/>
    <n v="0.25"/>
    <n v="3.43"/>
    <s v="F"/>
    <n v="10"/>
    <n v="17"/>
    <n v="17"/>
    <n v="15.5"/>
  </r>
  <r>
    <x v="16"/>
    <x v="4"/>
    <s v="95280B"/>
    <n v="2"/>
    <x v="6"/>
    <x v="2"/>
    <n v="80.569999999999993"/>
    <n v="8.0570000000000004"/>
    <n v="88.626999999999995"/>
    <n v="0.12"/>
    <n v="9.6683999999999983"/>
    <s v="B"/>
    <n v="5"/>
    <n v="14"/>
    <n v="14"/>
    <n v="14"/>
  </r>
  <r>
    <x v="16"/>
    <x v="4"/>
    <s v="954450"/>
    <n v="7"/>
    <x v="7"/>
    <x v="2"/>
    <n v="76.7"/>
    <n v="7.6700000000000008"/>
    <n v="84.37"/>
    <n v="0.19"/>
    <n v="14.573"/>
    <s v="F"/>
    <n v="4"/>
    <n v="8"/>
    <n v="8"/>
    <n v="11"/>
  </r>
  <r>
    <x v="16"/>
    <x v="4"/>
    <s v="95465B"/>
    <n v="7"/>
    <x v="7"/>
    <x v="2"/>
    <n v="85.67"/>
    <n v="8.5670000000000002"/>
    <n v="94.236999999999995"/>
    <n v="0.36"/>
    <n v="30.841200000000001"/>
    <s v="Q"/>
    <n v="8"/>
    <n v="3"/>
    <n v="3"/>
    <n v="7"/>
  </r>
  <r>
    <x v="16"/>
    <x v="4"/>
    <s v="95495A"/>
    <n v="2"/>
    <x v="6"/>
    <x v="2"/>
    <n v="21.17"/>
    <n v="2.1170000000000004"/>
    <n v="23.287000000000003"/>
    <n v="0.33"/>
    <n v="6.9861000000000013"/>
    <s v="I"/>
    <n v="4"/>
    <n v="5"/>
    <n v="5"/>
    <n v="9"/>
  </r>
  <r>
    <x v="16"/>
    <x v="4"/>
    <s v="95502D"/>
    <n v="11"/>
    <x v="8"/>
    <x v="2"/>
    <n v="79.73"/>
    <n v="7.9730000000000008"/>
    <n v="87.703000000000003"/>
    <n v="0.13"/>
    <n v="10.3649"/>
    <s v="C"/>
    <n v="6"/>
    <n v="6"/>
    <n v="6"/>
    <n v="10"/>
  </r>
  <r>
    <x v="16"/>
    <x v="4"/>
    <s v="95551E"/>
    <n v="2"/>
    <x v="6"/>
    <x v="2"/>
    <n v="87.56"/>
    <n v="8.7560000000000002"/>
    <n v="96.316000000000003"/>
    <n v="0.06"/>
    <n v="5.2535999999999996"/>
    <s v="E"/>
    <n v="8"/>
    <n v="6"/>
    <n v="6"/>
    <n v="10"/>
  </r>
  <r>
    <x v="16"/>
    <x v="4"/>
    <s v="95664A"/>
    <n v="11"/>
    <x v="8"/>
    <x v="2"/>
    <n v="19.010000000000002"/>
    <n v="1.9010000000000002"/>
    <n v="20.911000000000001"/>
    <n v="0.35"/>
    <n v="6.6535000000000002"/>
    <s v="H"/>
    <n v="9"/>
    <n v="8"/>
    <n v="8"/>
    <n v="11"/>
  </r>
  <r>
    <x v="16"/>
    <x v="4"/>
    <s v="95748E"/>
    <n v="2"/>
    <x v="6"/>
    <x v="2"/>
    <n v="28"/>
    <n v="2.8000000000000003"/>
    <n v="30.8"/>
    <n v="0.33"/>
    <n v="9.24"/>
    <s v="H"/>
    <n v="8"/>
    <n v="6"/>
    <n v="6"/>
    <n v="10"/>
  </r>
  <r>
    <x v="16"/>
    <x v="4"/>
    <s v="958391"/>
    <n v="7"/>
    <x v="7"/>
    <x v="2"/>
    <n v="51.18"/>
    <n v="5.1180000000000003"/>
    <n v="56.298000000000002"/>
    <n v="7.0000000000000007E-2"/>
    <n v="3.5826000000000002"/>
    <s v="B"/>
    <n v="1"/>
    <n v="18"/>
    <n v="18"/>
    <n v="16"/>
  </r>
  <r>
    <x v="16"/>
    <x v="4"/>
    <s v="96169E"/>
    <n v="11"/>
    <x v="8"/>
    <x v="2"/>
    <n v="98.05"/>
    <n v="9.8049999999999997"/>
    <n v="107.85499999999999"/>
    <n v="0.37"/>
    <n v="36.278500000000001"/>
    <s v="Q"/>
    <n v="5"/>
    <n v="1"/>
    <n v="1"/>
    <n v="3"/>
  </r>
  <r>
    <x v="16"/>
    <x v="4"/>
    <s v="96182A"/>
    <n v="7"/>
    <x v="7"/>
    <x v="2"/>
    <n v="67.489999999999995"/>
    <n v="6.7489999999999997"/>
    <n v="74.23899999999999"/>
    <n v="0.2"/>
    <n v="13.497999999999999"/>
    <s v="I"/>
    <n v="4"/>
    <n v="5"/>
    <n v="5"/>
    <n v="9"/>
  </r>
  <r>
    <x v="16"/>
    <x v="4"/>
    <s v="962111"/>
    <n v="7"/>
    <x v="7"/>
    <x v="2"/>
    <n v="96.46"/>
    <n v="9.6460000000000008"/>
    <n v="106.10599999999999"/>
    <n v="0.1"/>
    <n v="9.6460000000000008"/>
    <s v="F"/>
    <n v="5"/>
    <n v="3"/>
    <n v="3"/>
    <n v="7"/>
  </r>
  <r>
    <x v="16"/>
    <x v="4"/>
    <s v="9628A"/>
    <n v="11"/>
    <x v="8"/>
    <x v="2"/>
    <n v="94.33"/>
    <n v="9.4329999999999998"/>
    <n v="103.76300000000001"/>
    <n v="0.35"/>
    <n v="33.015499999999996"/>
    <s v="G"/>
    <n v="2"/>
    <n v="15"/>
    <n v="15"/>
    <n v="14.5"/>
  </r>
  <r>
    <x v="16"/>
    <x v="5"/>
    <s v="967201"/>
    <n v="7"/>
    <x v="7"/>
    <x v="2"/>
    <n v="82.93"/>
    <n v="8.293000000000001"/>
    <n v="91.223000000000013"/>
    <n v="0.13"/>
    <n v="10.780900000000001"/>
    <s v="H"/>
    <n v="5"/>
    <n v="6"/>
    <n v="6"/>
    <n v="10"/>
  </r>
  <r>
    <x v="16"/>
    <x v="5"/>
    <s v="968800"/>
    <n v="11"/>
    <x v="8"/>
    <x v="2"/>
    <n v="52.04"/>
    <n v="5.2040000000000006"/>
    <n v="57.244"/>
    <n v="0.06"/>
    <n v="3.1223999999999998"/>
    <s v="B"/>
    <n v="9"/>
    <n v="9"/>
    <n v="9"/>
    <n v="11.5"/>
  </r>
  <r>
    <x v="16"/>
    <x v="5"/>
    <s v="96981A"/>
    <n v="2"/>
    <x v="6"/>
    <x v="2"/>
    <n v="53.3"/>
    <n v="5.33"/>
    <n v="58.629999999999995"/>
    <n v="0.04"/>
    <n v="2.1320000000000001"/>
    <s v="E"/>
    <n v="2"/>
    <n v="12"/>
    <n v="12"/>
    <n v="13"/>
  </r>
  <r>
    <x v="16"/>
    <x v="5"/>
    <s v="97010D"/>
    <n v="7"/>
    <x v="7"/>
    <x v="2"/>
    <n v="90.35"/>
    <n v="9.0350000000000001"/>
    <n v="99.384999999999991"/>
    <n v="0.26"/>
    <n v="23.491"/>
    <s v="B"/>
    <n v="7"/>
    <n v="14"/>
    <n v="14"/>
    <n v="14"/>
  </r>
  <r>
    <x v="16"/>
    <x v="5"/>
    <s v="971201"/>
    <n v="7"/>
    <x v="7"/>
    <x v="2"/>
    <n v="15.38"/>
    <n v="1.5380000000000003"/>
    <n v="16.917999999999999"/>
    <n v="0.3"/>
    <n v="4.6139999999999999"/>
    <s v="C"/>
    <n v="9"/>
    <n v="8"/>
    <n v="8"/>
    <n v="11"/>
  </r>
  <r>
    <x v="16"/>
    <x v="5"/>
    <s v="97136E"/>
    <n v="7"/>
    <x v="7"/>
    <x v="2"/>
    <n v="36.28"/>
    <n v="3.6280000000000001"/>
    <n v="39.908000000000001"/>
    <n v="0.04"/>
    <n v="1.4512"/>
    <s v="I"/>
    <n v="10"/>
    <n v="6"/>
    <n v="6"/>
    <n v="10"/>
  </r>
  <r>
    <x v="16"/>
    <x v="5"/>
    <s v="97258B"/>
    <n v="2"/>
    <x v="6"/>
    <x v="2"/>
    <n v="13.01"/>
    <n v="1.3010000000000002"/>
    <n v="14.311"/>
    <n v="0.15"/>
    <n v="1.9514999999999998"/>
    <s v="L"/>
    <n v="6"/>
    <n v="5"/>
    <n v="5"/>
    <n v="9"/>
  </r>
  <r>
    <x v="16"/>
    <x v="5"/>
    <s v="97366E"/>
    <n v="2"/>
    <x v="6"/>
    <x v="2"/>
    <n v="15.97"/>
    <n v="1.5970000000000002"/>
    <n v="17.567"/>
    <n v="0.24"/>
    <n v="3.8328000000000002"/>
    <s v="L"/>
    <n v="2"/>
    <n v="2"/>
    <n v="2"/>
    <n v="6"/>
  </r>
  <r>
    <x v="16"/>
    <x v="5"/>
    <s v="974941"/>
    <n v="2"/>
    <x v="6"/>
    <x v="2"/>
    <n v="80.680000000000007"/>
    <n v="8.0680000000000014"/>
    <n v="88.748000000000005"/>
    <n v="0.36"/>
    <n v="29.044800000000002"/>
    <s v="O"/>
    <n v="8"/>
    <n v="2"/>
    <n v="2"/>
    <n v="6"/>
  </r>
  <r>
    <x v="16"/>
    <x v="5"/>
    <s v="97589D"/>
    <n v="2"/>
    <x v="6"/>
    <x v="2"/>
    <n v="73.41"/>
    <n v="7.3410000000000002"/>
    <n v="80.750999999999991"/>
    <n v="0.2"/>
    <n v="14.682"/>
    <s v="I"/>
    <n v="10"/>
    <n v="6"/>
    <n v="6"/>
    <n v="10"/>
  </r>
  <r>
    <x v="16"/>
    <x v="5"/>
    <s v="97603E"/>
    <n v="7"/>
    <x v="7"/>
    <x v="2"/>
    <n v="97.35"/>
    <n v="9.7349999999999994"/>
    <n v="107.08499999999999"/>
    <n v="0.28000000000000003"/>
    <n v="27.258000000000003"/>
    <s v="O"/>
    <n v="2"/>
    <n v="3"/>
    <n v="3"/>
    <n v="7"/>
  </r>
  <r>
    <x v="16"/>
    <x v="5"/>
    <s v="976060"/>
    <n v="2"/>
    <x v="6"/>
    <x v="2"/>
    <n v="27.75"/>
    <n v="2.7750000000000004"/>
    <n v="30.524999999999999"/>
    <n v="0.18"/>
    <n v="4.9950000000000001"/>
    <s v="L"/>
    <n v="8"/>
    <n v="5"/>
    <n v="5"/>
    <n v="9"/>
  </r>
  <r>
    <x v="16"/>
    <x v="5"/>
    <s v="97729A"/>
    <n v="2"/>
    <x v="6"/>
    <x v="2"/>
    <n v="66.150000000000006"/>
    <n v="6.6150000000000011"/>
    <n v="72.765000000000001"/>
    <n v="0.14000000000000001"/>
    <n v="9.261000000000001"/>
    <s v="H"/>
    <n v="2"/>
    <n v="11"/>
    <n v="11"/>
    <n v="12.5"/>
  </r>
  <r>
    <x v="16"/>
    <x v="5"/>
    <s v="979020"/>
    <n v="2"/>
    <x v="6"/>
    <x v="2"/>
    <n v="41.86"/>
    <n v="4.1859999999999999"/>
    <n v="46.045999999999999"/>
    <n v="0.3"/>
    <n v="12.558"/>
    <s v="M"/>
    <n v="2"/>
    <n v="6"/>
    <n v="6"/>
    <n v="10"/>
  </r>
  <r>
    <x v="16"/>
    <x v="5"/>
    <s v="97911E"/>
    <n v="2"/>
    <x v="6"/>
    <x v="2"/>
    <n v="14.4"/>
    <n v="1.4400000000000002"/>
    <n v="15.84"/>
    <n v="0.08"/>
    <n v="1.1520000000000001"/>
    <s v="G"/>
    <n v="8"/>
    <n v="2"/>
    <n v="2"/>
    <n v="6"/>
  </r>
  <r>
    <x v="16"/>
    <x v="5"/>
    <s v="97950B"/>
    <n v="11"/>
    <x v="8"/>
    <x v="2"/>
    <n v="43.42"/>
    <n v="4.3420000000000005"/>
    <n v="47.762"/>
    <n v="0.18"/>
    <n v="7.8155999999999999"/>
    <s v="D"/>
    <n v="7"/>
    <n v="5"/>
    <n v="5"/>
    <n v="9"/>
  </r>
  <r>
    <x v="16"/>
    <x v="5"/>
    <s v="98039A"/>
    <n v="7"/>
    <x v="7"/>
    <x v="2"/>
    <n v="29.78"/>
    <n v="2.9780000000000002"/>
    <n v="32.758000000000003"/>
    <n v="0.23"/>
    <n v="6.8494000000000002"/>
    <s v="H"/>
    <n v="7"/>
    <n v="15"/>
    <n v="15"/>
    <n v="14.5"/>
  </r>
  <r>
    <x v="16"/>
    <x v="5"/>
    <s v="98052B"/>
    <n v="2"/>
    <x v="6"/>
    <x v="2"/>
    <n v="81.64"/>
    <n v="8.1639999999999997"/>
    <n v="89.804000000000002"/>
    <n v="0.35"/>
    <n v="28.573999999999998"/>
    <s v="L"/>
    <n v="1"/>
    <n v="5"/>
    <n v="5"/>
    <n v="9"/>
  </r>
  <r>
    <x v="16"/>
    <x v="5"/>
    <s v="98089D"/>
    <n v="2"/>
    <x v="6"/>
    <x v="2"/>
    <n v="67.37"/>
    <n v="6.737000000000001"/>
    <n v="74.106999999999999"/>
    <n v="0.02"/>
    <n v="1.3474000000000002"/>
    <s v="O"/>
    <n v="10"/>
    <n v="2"/>
    <n v="2"/>
    <n v="6"/>
  </r>
  <r>
    <x v="16"/>
    <x v="5"/>
    <s v="98109A"/>
    <n v="7"/>
    <x v="7"/>
    <x v="2"/>
    <n v="20.92"/>
    <n v="2.0920000000000001"/>
    <n v="23.012"/>
    <n v="0.33"/>
    <n v="6.9036000000000008"/>
    <s v="P"/>
    <n v="1"/>
    <n v="3"/>
    <n v="3"/>
    <n v="7"/>
  </r>
  <r>
    <x v="16"/>
    <x v="5"/>
    <s v="98129D"/>
    <n v="11"/>
    <x v="8"/>
    <x v="2"/>
    <n v="93.88"/>
    <n v="9.3879999999999999"/>
    <n v="103.268"/>
    <n v="0.04"/>
    <n v="3.7551999999999999"/>
    <s v="N"/>
    <n v="8"/>
    <n v="2"/>
    <n v="2"/>
    <n v="6"/>
  </r>
  <r>
    <x v="16"/>
    <x v="5"/>
    <s v="98218E"/>
    <n v="11"/>
    <x v="8"/>
    <x v="2"/>
    <n v="43.41"/>
    <n v="4.3410000000000002"/>
    <n v="47.750999999999998"/>
    <n v="0.01"/>
    <n v="0.43409999999999999"/>
    <s v="E"/>
    <n v="3"/>
    <n v="9"/>
    <n v="9"/>
    <n v="11.5"/>
  </r>
  <r>
    <x v="16"/>
    <x v="5"/>
    <s v="98719E"/>
    <n v="11"/>
    <x v="8"/>
    <x v="2"/>
    <n v="27.02"/>
    <n v="2.702"/>
    <n v="29.722000000000001"/>
    <n v="0.08"/>
    <n v="2.1616"/>
    <s v="L"/>
    <n v="2"/>
    <n v="2"/>
    <n v="2"/>
    <n v="6"/>
  </r>
  <r>
    <x v="16"/>
    <x v="6"/>
    <s v="98737E"/>
    <n v="7"/>
    <x v="7"/>
    <x v="2"/>
    <n v="45.15"/>
    <n v="4.5149999999999997"/>
    <n v="49.664999999999999"/>
    <n v="0.31"/>
    <n v="13.996499999999999"/>
    <s v="I"/>
    <n v="9"/>
    <n v="4"/>
    <n v="4"/>
    <n v="8"/>
  </r>
  <r>
    <x v="16"/>
    <x v="6"/>
    <s v="98760B"/>
    <n v="2"/>
    <x v="6"/>
    <x v="2"/>
    <n v="15.48"/>
    <n v="1.548"/>
    <n v="17.027999999999999"/>
    <n v="0.15"/>
    <n v="2.3220000000000001"/>
    <s v="D"/>
    <n v="6"/>
    <n v="2"/>
    <n v="2"/>
    <n v="6"/>
  </r>
  <r>
    <x v="16"/>
    <x v="6"/>
    <s v="98821A"/>
    <n v="2"/>
    <x v="6"/>
    <x v="2"/>
    <n v="26.18"/>
    <n v="2.6180000000000003"/>
    <n v="28.798000000000002"/>
    <n v="0.11"/>
    <n v="2.8797999999999999"/>
    <s v="E"/>
    <n v="7"/>
    <n v="9"/>
    <n v="9"/>
    <n v="11.5"/>
  </r>
  <r>
    <x v="16"/>
    <x v="6"/>
    <s v="98856A"/>
    <n v="11"/>
    <x v="8"/>
    <x v="2"/>
    <n v="42.42"/>
    <n v="4.242"/>
    <n v="46.661999999999999"/>
    <n v="0.3"/>
    <n v="12.726000000000001"/>
    <s v="D"/>
    <n v="6"/>
    <n v="2"/>
    <n v="2"/>
    <n v="6"/>
  </r>
  <r>
    <x v="16"/>
    <x v="6"/>
    <s v="99113D"/>
    <n v="2"/>
    <x v="6"/>
    <x v="2"/>
    <n v="25.77"/>
    <n v="2.577"/>
    <n v="28.347000000000001"/>
    <n v="0.13"/>
    <n v="3.3500999999999999"/>
    <s v="P"/>
    <n v="7"/>
    <n v="1"/>
    <n v="1"/>
    <n v="3"/>
  </r>
  <r>
    <x v="16"/>
    <x v="6"/>
    <s v="991250"/>
    <n v="7"/>
    <x v="7"/>
    <x v="2"/>
    <n v="8.75"/>
    <n v="0.875"/>
    <n v="9.625"/>
    <n v="0.26"/>
    <n v="2.2749999999999999"/>
    <s v="E"/>
    <n v="5"/>
    <n v="18"/>
    <n v="18"/>
    <n v="16"/>
  </r>
  <r>
    <x v="16"/>
    <x v="6"/>
    <s v="99144A"/>
    <n v="7"/>
    <x v="7"/>
    <x v="2"/>
    <n v="13.18"/>
    <n v="1.3180000000000001"/>
    <n v="14.497999999999999"/>
    <n v="0.18"/>
    <n v="2.3723999999999998"/>
    <s v="N"/>
    <n v="6"/>
    <n v="3"/>
    <n v="3"/>
    <n v="7"/>
  </r>
  <r>
    <x v="16"/>
    <x v="6"/>
    <s v="991761"/>
    <n v="2"/>
    <x v="6"/>
    <x v="2"/>
    <n v="90.99"/>
    <n v="9.0990000000000002"/>
    <n v="100.089"/>
    <n v="0.28999999999999998"/>
    <n v="26.387099999999997"/>
    <s v="G"/>
    <n v="5"/>
    <n v="2"/>
    <n v="2"/>
    <n v="6"/>
  </r>
  <r>
    <x v="16"/>
    <x v="6"/>
    <s v="992100"/>
    <n v="7"/>
    <x v="7"/>
    <x v="2"/>
    <n v="50.83"/>
    <n v="5.0830000000000002"/>
    <n v="55.912999999999997"/>
    <n v="0.11"/>
    <n v="5.5912999999999995"/>
    <s v="C"/>
    <n v="7"/>
    <n v="3"/>
    <n v="3"/>
    <n v="7"/>
  </r>
  <r>
    <x v="16"/>
    <x v="6"/>
    <s v="99225E"/>
    <n v="7"/>
    <x v="7"/>
    <x v="2"/>
    <n v="7.09"/>
    <n v="0.70900000000000007"/>
    <n v="7.7989999999999995"/>
    <n v="0.39"/>
    <n v="2.7650999999999999"/>
    <s v="C"/>
    <n v="6"/>
    <n v="6"/>
    <n v="6"/>
    <n v="10"/>
  </r>
  <r>
    <x v="16"/>
    <x v="6"/>
    <s v="993470"/>
    <n v="2"/>
    <x v="6"/>
    <x v="2"/>
    <n v="86.47"/>
    <n v="8.6470000000000002"/>
    <n v="95.117000000000004"/>
    <n v="0.08"/>
    <n v="6.9176000000000002"/>
    <s v="N"/>
    <n v="10"/>
    <n v="5"/>
    <n v="5"/>
    <n v="9"/>
  </r>
  <r>
    <x v="16"/>
    <x v="6"/>
    <s v="99377E"/>
    <n v="2"/>
    <x v="6"/>
    <x v="2"/>
    <n v="55.63"/>
    <n v="5.5630000000000006"/>
    <n v="61.193000000000005"/>
    <n v="0.05"/>
    <n v="2.7815000000000003"/>
    <s v="O"/>
    <n v="4"/>
    <n v="2"/>
    <n v="2"/>
    <n v="6"/>
  </r>
  <r>
    <x v="16"/>
    <x v="6"/>
    <s v="994701"/>
    <n v="11"/>
    <x v="8"/>
    <x v="2"/>
    <n v="70.75"/>
    <n v="7.0750000000000002"/>
    <n v="77.825000000000003"/>
    <n v="0.1"/>
    <n v="7.0750000000000002"/>
    <s v="B"/>
    <n v="10"/>
    <n v="18"/>
    <n v="18"/>
    <n v="16"/>
  </r>
  <r>
    <x v="16"/>
    <x v="6"/>
    <s v="994710"/>
    <n v="11"/>
    <x v="8"/>
    <x v="2"/>
    <n v="68.180000000000007"/>
    <n v="6.8180000000000014"/>
    <n v="74.998000000000005"/>
    <n v="0.34"/>
    <n v="23.181200000000004"/>
    <s v="Q"/>
    <n v="2"/>
    <n v="1"/>
    <n v="1"/>
    <n v="3"/>
  </r>
  <r>
    <x v="16"/>
    <x v="6"/>
    <s v="995561"/>
    <n v="11"/>
    <x v="8"/>
    <x v="2"/>
    <n v="78.64"/>
    <n v="7.8640000000000008"/>
    <n v="86.504000000000005"/>
    <n v="0.4"/>
    <n v="31.456000000000003"/>
    <s v="F"/>
    <n v="6"/>
    <n v="17"/>
    <n v="17"/>
    <n v="15.5"/>
  </r>
  <r>
    <x v="16"/>
    <x v="6"/>
    <s v="996521"/>
    <n v="7"/>
    <x v="7"/>
    <x v="2"/>
    <n v="18.899999999999999"/>
    <n v="1.89"/>
    <n v="20.79"/>
    <n v="0.24"/>
    <n v="4.5359999999999996"/>
    <s v="H"/>
    <n v="9"/>
    <n v="8"/>
    <n v="8"/>
    <n v="11"/>
  </r>
  <r>
    <x v="16"/>
    <x v="6"/>
    <s v="99740D"/>
    <n v="11"/>
    <x v="8"/>
    <x v="2"/>
    <n v="31.86"/>
    <n v="3.1859999999999999"/>
    <n v="35.045999999999999"/>
    <n v="0.01"/>
    <n v="0.31859999999999999"/>
    <s v="O"/>
    <n v="10"/>
    <n v="2"/>
    <n v="2"/>
    <n v="6"/>
  </r>
  <r>
    <x v="16"/>
    <x v="6"/>
    <s v="997531"/>
    <n v="2"/>
    <x v="6"/>
    <x v="2"/>
    <n v="61.6"/>
    <n v="6.16"/>
    <n v="67.760000000000005"/>
    <n v="0.23"/>
    <n v="14.168000000000001"/>
    <s v="I"/>
    <n v="1"/>
    <n v="3"/>
    <n v="3"/>
    <n v="7"/>
  </r>
  <r>
    <x v="16"/>
    <x v="6"/>
    <s v="99778D"/>
    <n v="11"/>
    <x v="8"/>
    <x v="2"/>
    <n v="29.14"/>
    <n v="2.9140000000000001"/>
    <n v="32.054000000000002"/>
    <n v="0.4"/>
    <n v="11.656000000000001"/>
    <s v="B"/>
    <n v="8"/>
    <n v="8"/>
    <n v="8"/>
    <n v="11"/>
  </r>
  <r>
    <x v="16"/>
    <x v="6"/>
    <s v="99794D"/>
    <n v="7"/>
    <x v="7"/>
    <x v="2"/>
    <n v="62.01"/>
    <n v="6.2010000000000005"/>
    <n v="68.210999999999999"/>
    <n v="0.35"/>
    <n v="21.703499999999998"/>
    <s v="D"/>
    <n v="5"/>
    <n v="14"/>
    <n v="14"/>
    <n v="14"/>
  </r>
  <r>
    <x v="16"/>
    <x v="7"/>
    <s v="998771"/>
    <n v="7"/>
    <x v="7"/>
    <x v="2"/>
    <n v="13.41"/>
    <n v="1.3410000000000002"/>
    <n v="14.751000000000001"/>
    <n v="0.17"/>
    <n v="2.2797000000000001"/>
    <s v="M"/>
    <n v="5"/>
    <n v="2"/>
    <n v="2"/>
    <n v="6"/>
  </r>
  <r>
    <x v="16"/>
    <x v="7"/>
    <s v="10158B"/>
    <n v="13"/>
    <x v="9"/>
    <x v="3"/>
    <n v="64.5"/>
    <n v="6.45"/>
    <n v="70.95"/>
    <n v="0.03"/>
    <n v="1.9349999999999998"/>
    <s v="F"/>
    <n v="3"/>
    <n v="9"/>
    <n v="9"/>
    <n v="11.5"/>
  </r>
  <r>
    <x v="16"/>
    <x v="7"/>
    <s v="10193B"/>
    <n v="14"/>
    <x v="10"/>
    <x v="3"/>
    <n v="52.59"/>
    <n v="5.2590000000000003"/>
    <n v="57.849000000000004"/>
    <n v="0.01"/>
    <n v="0.52590000000000003"/>
    <s v="B"/>
    <n v="4"/>
    <n v="5"/>
    <n v="5"/>
    <n v="9"/>
  </r>
  <r>
    <x v="16"/>
    <x v="7"/>
    <s v="10250E"/>
    <n v="1"/>
    <x v="11"/>
    <x v="3"/>
    <n v="18.600000000000001"/>
    <n v="1.8600000000000003"/>
    <n v="20.46"/>
    <n v="0.2"/>
    <n v="3.7200000000000006"/>
    <s v="B"/>
    <n v="8"/>
    <n v="8"/>
    <n v="8"/>
    <n v="11"/>
  </r>
  <r>
    <x v="16"/>
    <x v="7"/>
    <s v="10317E"/>
    <n v="1"/>
    <x v="11"/>
    <x v="3"/>
    <n v="58.48"/>
    <n v="5.8479999999999999"/>
    <n v="64.328000000000003"/>
    <n v="0.28000000000000003"/>
    <n v="16.374400000000001"/>
    <s v="Q"/>
    <n v="2"/>
    <n v="1"/>
    <n v="1"/>
    <n v="3"/>
  </r>
  <r>
    <x v="16"/>
    <x v="7"/>
    <s v="10342B"/>
    <n v="13"/>
    <x v="9"/>
    <x v="3"/>
    <n v="28.6"/>
    <n v="2.8600000000000003"/>
    <n v="31.46"/>
    <n v="0.23"/>
    <n v="6.5780000000000003"/>
    <s v="L"/>
    <n v="4"/>
    <n v="1"/>
    <n v="1"/>
    <n v="3"/>
  </r>
  <r>
    <x v="16"/>
    <x v="7"/>
    <s v="1039D"/>
    <n v="1"/>
    <x v="11"/>
    <x v="3"/>
    <n v="43.15"/>
    <n v="4.3150000000000004"/>
    <n v="47.464999999999996"/>
    <n v="0.26"/>
    <n v="11.218999999999999"/>
    <s v="G"/>
    <n v="2"/>
    <n v="15"/>
    <n v="15"/>
    <n v="14.5"/>
  </r>
  <r>
    <x v="16"/>
    <x v="7"/>
    <s v="10444A"/>
    <n v="13"/>
    <x v="9"/>
    <x v="3"/>
    <n v="89.53"/>
    <n v="8.9530000000000012"/>
    <n v="98.483000000000004"/>
    <n v="0.3"/>
    <n v="26.858999999999998"/>
    <s v="E"/>
    <n v="7"/>
    <n v="9"/>
    <n v="9"/>
    <n v="11.5"/>
  </r>
  <r>
    <x v="16"/>
    <x v="7"/>
    <s v="10476A"/>
    <n v="3"/>
    <x v="12"/>
    <x v="3"/>
    <n v="96.41"/>
    <n v="9.641"/>
    <n v="106.051"/>
    <n v="0.12"/>
    <n v="11.569199999999999"/>
    <s v="N"/>
    <n v="10"/>
    <n v="5"/>
    <n v="5"/>
    <n v="9"/>
  </r>
  <r>
    <x v="16"/>
    <x v="7"/>
    <s v="10497E"/>
    <n v="3"/>
    <x v="12"/>
    <x v="3"/>
    <n v="85.62"/>
    <n v="8.5620000000000012"/>
    <n v="94.182000000000002"/>
    <n v="0.22"/>
    <n v="18.836400000000001"/>
    <s v="L"/>
    <n v="6"/>
    <n v="5"/>
    <n v="5"/>
    <n v="9"/>
  </r>
  <r>
    <x v="16"/>
    <x v="7"/>
    <s v="10765E"/>
    <n v="14"/>
    <x v="10"/>
    <x v="3"/>
    <n v="82.1"/>
    <n v="8.2099999999999991"/>
    <n v="90.309999999999988"/>
    <n v="0.23"/>
    <n v="18.882999999999999"/>
    <s v="P"/>
    <n v="6"/>
    <n v="1"/>
    <n v="1"/>
    <n v="3"/>
  </r>
  <r>
    <x v="16"/>
    <x v="7"/>
    <s v="10833A"/>
    <n v="14"/>
    <x v="10"/>
    <x v="3"/>
    <n v="57.65"/>
    <n v="5.7650000000000006"/>
    <n v="63.414999999999999"/>
    <n v="0.3"/>
    <n v="17.294999999999998"/>
    <s v="N"/>
    <n v="7"/>
    <n v="1"/>
    <n v="1"/>
    <n v="3"/>
  </r>
  <r>
    <x v="16"/>
    <x v="7"/>
    <s v="10899A"/>
    <n v="14"/>
    <x v="10"/>
    <x v="3"/>
    <n v="63.16"/>
    <n v="6.3159999999999998"/>
    <n v="69.475999999999999"/>
    <n v="0.28000000000000003"/>
    <n v="17.684799999999999"/>
    <s v="H"/>
    <n v="4"/>
    <n v="11"/>
    <n v="11"/>
    <n v="12.5"/>
  </r>
  <r>
    <x v="16"/>
    <x v="7"/>
    <s v="109730"/>
    <n v="14"/>
    <x v="10"/>
    <x v="3"/>
    <n v="41.38"/>
    <n v="4.1380000000000008"/>
    <n v="45.518000000000001"/>
    <n v="0.31"/>
    <n v="12.8278"/>
    <s v="N"/>
    <n v="6"/>
    <n v="3"/>
    <n v="3"/>
    <n v="7"/>
  </r>
  <r>
    <x v="16"/>
    <x v="7"/>
    <s v="11122B"/>
    <n v="14"/>
    <x v="10"/>
    <x v="3"/>
    <n v="40.1"/>
    <n v="4.0100000000000007"/>
    <n v="44.11"/>
    <n v="0.09"/>
    <n v="3.609"/>
    <s v="D"/>
    <n v="7"/>
    <n v="5"/>
    <n v="5"/>
    <n v="9"/>
  </r>
  <r>
    <x v="16"/>
    <x v="7"/>
    <s v="11210"/>
    <n v="1"/>
    <x v="11"/>
    <x v="3"/>
    <n v="76.010000000000005"/>
    <n v="7.6010000000000009"/>
    <n v="83.611000000000004"/>
    <n v="0.05"/>
    <n v="3.8005000000000004"/>
    <s v="M"/>
    <n v="6"/>
    <n v="3"/>
    <n v="3"/>
    <n v="7"/>
  </r>
  <r>
    <x v="16"/>
    <x v="7"/>
    <s v="112280"/>
    <n v="14"/>
    <x v="10"/>
    <x v="3"/>
    <n v="26.21"/>
    <n v="2.6210000000000004"/>
    <n v="28.831000000000003"/>
    <n v="0.4"/>
    <n v="10.484000000000002"/>
    <s v="M"/>
    <n v="1"/>
    <n v="5"/>
    <n v="5"/>
    <n v="9"/>
  </r>
  <r>
    <x v="16"/>
    <x v="7"/>
    <s v="112711"/>
    <n v="13"/>
    <x v="9"/>
    <x v="3"/>
    <n v="91.96"/>
    <n v="9.1959999999999997"/>
    <n v="101.15599999999999"/>
    <n v="0.05"/>
    <n v="4.5979999999999999"/>
    <s v="H"/>
    <n v="5"/>
    <n v="6"/>
    <n v="6"/>
    <n v="10"/>
  </r>
  <r>
    <x v="16"/>
    <x v="7"/>
    <s v="112971"/>
    <n v="13"/>
    <x v="9"/>
    <x v="3"/>
    <n v="2.92"/>
    <n v="0.29199999999999998"/>
    <n v="3.2119999999999997"/>
    <n v="0.34"/>
    <n v="0.99280000000000002"/>
    <s v="H"/>
    <n v="2"/>
    <n v="11"/>
    <n v="11"/>
    <n v="12.5"/>
  </r>
  <r>
    <x v="16"/>
    <x v="7"/>
    <s v="11304D"/>
    <n v="13"/>
    <x v="9"/>
    <x v="3"/>
    <n v="21.98"/>
    <n v="2.198"/>
    <n v="24.178000000000001"/>
    <n v="0.14000000000000001"/>
    <n v="3.0772000000000004"/>
    <s v="Q"/>
    <n v="10"/>
    <n v="2"/>
    <n v="2"/>
    <n v="6"/>
  </r>
  <r>
    <x v="16"/>
    <x v="7"/>
    <s v="11315B"/>
    <n v="1"/>
    <x v="11"/>
    <x v="3"/>
    <n v="37.979999999999997"/>
    <n v="3.798"/>
    <n v="41.777999999999999"/>
    <n v="0.1"/>
    <n v="3.798"/>
    <s v="G"/>
    <n v="7"/>
    <n v="3"/>
    <n v="3"/>
    <n v="7"/>
  </r>
  <r>
    <x v="16"/>
    <x v="7"/>
    <s v="11377B"/>
    <n v="14"/>
    <x v="10"/>
    <x v="3"/>
    <n v="32.46"/>
    <n v="3.2460000000000004"/>
    <n v="35.706000000000003"/>
    <n v="0.16"/>
    <n v="5.1936"/>
    <s v="F"/>
    <n v="7"/>
    <n v="5"/>
    <n v="5"/>
    <n v="9"/>
  </r>
  <r>
    <x v="16"/>
    <x v="7"/>
    <s v="114371"/>
    <n v="1"/>
    <x v="11"/>
    <x v="3"/>
    <n v="33.47"/>
    <n v="3.347"/>
    <n v="36.817"/>
    <n v="0.32"/>
    <n v="10.7104"/>
    <s v="D"/>
    <n v="4"/>
    <n v="14"/>
    <n v="14"/>
    <n v="14"/>
  </r>
  <r>
    <x v="16"/>
    <x v="7"/>
    <s v="11447B"/>
    <n v="3"/>
    <x v="12"/>
    <x v="3"/>
    <n v="75.34"/>
    <n v="7.5340000000000007"/>
    <n v="82.874000000000009"/>
    <n v="0.03"/>
    <n v="2.2602000000000002"/>
    <s v="Q"/>
    <n v="3"/>
    <n v="1"/>
    <n v="1"/>
    <n v="3"/>
  </r>
  <r>
    <x v="16"/>
    <x v="8"/>
    <s v="11454B"/>
    <n v="14"/>
    <x v="10"/>
    <x v="3"/>
    <n v="97.09"/>
    <n v="9.7090000000000014"/>
    <n v="106.79900000000001"/>
    <n v="0.18"/>
    <n v="17.476199999999999"/>
    <s v="D"/>
    <n v="5"/>
    <n v="14"/>
    <n v="14"/>
    <n v="14"/>
  </r>
  <r>
    <x v="16"/>
    <x v="8"/>
    <s v="11502D"/>
    <n v="13"/>
    <x v="9"/>
    <x v="3"/>
    <n v="47.35"/>
    <n v="4.7350000000000003"/>
    <n v="52.085000000000001"/>
    <n v="0.22"/>
    <n v="10.417"/>
    <s v="O"/>
    <n v="3"/>
    <n v="3"/>
    <n v="3"/>
    <n v="7"/>
  </r>
  <r>
    <x v="16"/>
    <x v="8"/>
    <s v="11552E"/>
    <n v="3"/>
    <x v="12"/>
    <x v="3"/>
    <n v="47.11"/>
    <n v="4.7110000000000003"/>
    <n v="51.820999999999998"/>
    <n v="0.31"/>
    <n v="14.604099999999999"/>
    <s v="F"/>
    <n v="7"/>
    <n v="5"/>
    <n v="5"/>
    <n v="9"/>
  </r>
  <r>
    <x v="16"/>
    <x v="8"/>
    <s v="11612D"/>
    <n v="14"/>
    <x v="10"/>
    <x v="3"/>
    <n v="50.18"/>
    <n v="5.0180000000000007"/>
    <n v="55.198"/>
    <n v="0.19"/>
    <n v="9.5342000000000002"/>
    <s v="F"/>
    <n v="9"/>
    <n v="14"/>
    <n v="14"/>
    <n v="14"/>
  </r>
  <r>
    <x v="16"/>
    <x v="8"/>
    <s v="11864B"/>
    <n v="3"/>
    <x v="12"/>
    <x v="3"/>
    <n v="66.17"/>
    <n v="6.6170000000000009"/>
    <n v="72.787000000000006"/>
    <n v="0.21"/>
    <n v="13.8957"/>
    <s v="C"/>
    <n v="7"/>
    <n v="3"/>
    <n v="3"/>
    <n v="7"/>
  </r>
  <r>
    <x v="16"/>
    <x v="8"/>
    <s v="11907A"/>
    <n v="3"/>
    <x v="12"/>
    <x v="3"/>
    <n v="48.39"/>
    <n v="4.8390000000000004"/>
    <n v="53.228999999999999"/>
    <n v="0.24"/>
    <n v="11.6136"/>
    <s v="E"/>
    <n v="8"/>
    <n v="6"/>
    <n v="6"/>
    <n v="10"/>
  </r>
  <r>
    <x v="16"/>
    <x v="8"/>
    <s v="11996E"/>
    <n v="13"/>
    <x v="9"/>
    <x v="3"/>
    <n v="24.71"/>
    <n v="2.4710000000000001"/>
    <n v="27.181000000000001"/>
    <n v="0.26"/>
    <n v="6.4246000000000008"/>
    <s v="G"/>
    <n v="6"/>
    <n v="11"/>
    <n v="11"/>
    <n v="12.5"/>
  </r>
  <r>
    <x v="16"/>
    <x v="8"/>
    <s v="12144B"/>
    <n v="3"/>
    <x v="12"/>
    <x v="3"/>
    <n v="31.26"/>
    <n v="3.1260000000000003"/>
    <n v="34.386000000000003"/>
    <n v="0.36"/>
    <n v="11.2536"/>
    <s v="N"/>
    <n v="5"/>
    <n v="5"/>
    <n v="5"/>
    <n v="9"/>
  </r>
  <r>
    <x v="16"/>
    <x v="8"/>
    <s v="12347D"/>
    <n v="14"/>
    <x v="10"/>
    <x v="3"/>
    <n v="96.48"/>
    <n v="9.6480000000000015"/>
    <n v="106.128"/>
    <n v="7.0000000000000007E-2"/>
    <n v="6.7536000000000005"/>
    <s v="E"/>
    <n v="3"/>
    <n v="9"/>
    <n v="9"/>
    <n v="11.5"/>
  </r>
  <r>
    <x v="16"/>
    <x v="8"/>
    <s v="12403B"/>
    <n v="14"/>
    <x v="10"/>
    <x v="3"/>
    <n v="31.3"/>
    <n v="3.1300000000000003"/>
    <n v="34.43"/>
    <n v="0.21"/>
    <n v="6.5729999999999995"/>
    <s v="P"/>
    <n v="2"/>
    <n v="3"/>
    <n v="3"/>
    <n v="7"/>
  </r>
  <r>
    <x v="16"/>
    <x v="8"/>
    <s v="12420D"/>
    <n v="13"/>
    <x v="9"/>
    <x v="3"/>
    <n v="51.28"/>
    <n v="5.1280000000000001"/>
    <n v="56.408000000000001"/>
    <n v="0.18"/>
    <n v="9.2303999999999995"/>
    <s v="Q"/>
    <n v="10"/>
    <n v="2"/>
    <n v="2"/>
    <n v="6"/>
  </r>
  <r>
    <x v="16"/>
    <x v="8"/>
    <s v="12454A"/>
    <n v="1"/>
    <x v="11"/>
    <x v="3"/>
    <n v="72.77"/>
    <n v="7.2770000000000001"/>
    <n v="80.046999999999997"/>
    <n v="0.4"/>
    <n v="29.108000000000001"/>
    <s v="E"/>
    <n v="2"/>
    <n v="12"/>
    <n v="12"/>
    <n v="13"/>
  </r>
  <r>
    <x v="16"/>
    <x v="8"/>
    <s v="12454E"/>
    <n v="3"/>
    <x v="12"/>
    <x v="3"/>
    <n v="11.66"/>
    <n v="1.1660000000000001"/>
    <n v="12.826000000000001"/>
    <n v="0.28999999999999998"/>
    <n v="3.3813999999999997"/>
    <s v="E"/>
    <n v="10"/>
    <n v="15"/>
    <n v="15"/>
    <n v="14.5"/>
  </r>
  <r>
    <x v="16"/>
    <x v="8"/>
    <s v="125291"/>
    <n v="13"/>
    <x v="9"/>
    <x v="3"/>
    <n v="67.27"/>
    <n v="6.7270000000000003"/>
    <n v="73.997"/>
    <n v="0.37"/>
    <n v="24.889899999999997"/>
    <s v="Q"/>
    <n v="8"/>
    <n v="3"/>
    <n v="3"/>
    <n v="7"/>
  </r>
  <r>
    <x v="16"/>
    <x v="8"/>
    <s v="125770"/>
    <n v="1"/>
    <x v="11"/>
    <x v="3"/>
    <n v="71.239999999999995"/>
    <n v="7.1239999999999997"/>
    <n v="78.36399999999999"/>
    <n v="0.36"/>
    <n v="25.646399999999996"/>
    <s v="D"/>
    <n v="2"/>
    <n v="18"/>
    <n v="18"/>
    <n v="16"/>
  </r>
  <r>
    <x v="16"/>
    <x v="8"/>
    <s v="126481"/>
    <n v="3"/>
    <x v="12"/>
    <x v="3"/>
    <n v="83.87"/>
    <n v="8.3870000000000005"/>
    <n v="92.257000000000005"/>
    <n v="0.24"/>
    <n v="20.128800000000002"/>
    <s v="Q"/>
    <n v="1"/>
    <n v="3"/>
    <n v="3"/>
    <n v="7"/>
  </r>
  <r>
    <x v="16"/>
    <x v="8"/>
    <s v="12674A"/>
    <n v="14"/>
    <x v="10"/>
    <x v="3"/>
    <n v="14.82"/>
    <n v="1.4820000000000002"/>
    <n v="16.302"/>
    <n v="0.32"/>
    <n v="4.7423999999999999"/>
    <s v="A"/>
    <n v="3"/>
    <n v="12"/>
    <n v="12"/>
    <n v="13"/>
  </r>
  <r>
    <x v="16"/>
    <x v="8"/>
    <s v="127150"/>
    <n v="13"/>
    <x v="9"/>
    <x v="3"/>
    <n v="6.76"/>
    <n v="0.67600000000000005"/>
    <n v="7.4359999999999999"/>
    <n v="0.16"/>
    <n v="1.0815999999999999"/>
    <s v="Q"/>
    <n v="8"/>
    <n v="3"/>
    <n v="3"/>
    <n v="7"/>
  </r>
  <r>
    <x v="16"/>
    <x v="8"/>
    <s v="1279D"/>
    <n v="14"/>
    <x v="10"/>
    <x v="3"/>
    <n v="4.12"/>
    <n v="0.41200000000000003"/>
    <n v="4.532"/>
    <n v="0.11"/>
    <n v="0.45319999999999999"/>
    <s v="L"/>
    <n v="9"/>
    <n v="6"/>
    <n v="6"/>
    <n v="10"/>
  </r>
  <r>
    <x v="17"/>
    <x v="0"/>
    <s v="12857D"/>
    <n v="13"/>
    <x v="9"/>
    <x v="3"/>
    <n v="23.79"/>
    <n v="2.379"/>
    <n v="26.169"/>
    <n v="0.22"/>
    <n v="5.2337999999999996"/>
    <s v="G"/>
    <n v="4"/>
    <n v="17"/>
    <n v="17"/>
    <n v="15.5"/>
  </r>
  <r>
    <x v="17"/>
    <x v="0"/>
    <s v="12884E"/>
    <n v="13"/>
    <x v="9"/>
    <x v="3"/>
    <n v="13.73"/>
    <n v="1.3730000000000002"/>
    <n v="15.103000000000002"/>
    <n v="0.05"/>
    <n v="0.68650000000000011"/>
    <s v="O"/>
    <n v="10"/>
    <n v="2"/>
    <n v="2"/>
    <n v="6"/>
  </r>
  <r>
    <x v="17"/>
    <x v="0"/>
    <s v="13261D"/>
    <n v="14"/>
    <x v="10"/>
    <x v="3"/>
    <n v="53.71"/>
    <n v="5.3710000000000004"/>
    <n v="59.081000000000003"/>
    <n v="0.28000000000000003"/>
    <n v="15.038800000000002"/>
    <s v="C"/>
    <n v="1"/>
    <n v="18"/>
    <n v="18"/>
    <n v="16"/>
  </r>
  <r>
    <x v="17"/>
    <x v="0"/>
    <s v="13299E"/>
    <n v="3"/>
    <x v="12"/>
    <x v="3"/>
    <n v="28.69"/>
    <n v="2.8690000000000002"/>
    <n v="31.559000000000001"/>
    <n v="0.2"/>
    <n v="5.7380000000000004"/>
    <s v="O"/>
    <n v="5"/>
    <n v="3"/>
    <n v="3"/>
    <n v="7"/>
  </r>
  <r>
    <x v="17"/>
    <x v="0"/>
    <s v="13357E"/>
    <n v="14"/>
    <x v="10"/>
    <x v="3"/>
    <n v="75.95"/>
    <n v="7.5950000000000006"/>
    <n v="83.545000000000002"/>
    <n v="0.36"/>
    <n v="27.341999999999999"/>
    <s v="Q"/>
    <n v="8"/>
    <n v="3"/>
    <n v="3"/>
    <n v="7"/>
  </r>
  <r>
    <x v="17"/>
    <x v="0"/>
    <s v="13451D"/>
    <n v="14"/>
    <x v="10"/>
    <x v="3"/>
    <n v="91.37"/>
    <n v="9.1370000000000005"/>
    <n v="100.50700000000001"/>
    <n v="0.37"/>
    <n v="33.806899999999999"/>
    <s v="A"/>
    <n v="9"/>
    <n v="20"/>
    <n v="20"/>
    <n v="17"/>
  </r>
  <r>
    <x v="17"/>
    <x v="0"/>
    <s v="134541"/>
    <n v="13"/>
    <x v="9"/>
    <x v="3"/>
    <n v="63.46"/>
    <n v="6.3460000000000001"/>
    <n v="69.805999999999997"/>
    <n v="0.03"/>
    <n v="1.9037999999999999"/>
    <s v="O"/>
    <n v="6"/>
    <n v="3"/>
    <n v="3"/>
    <n v="7"/>
  </r>
  <r>
    <x v="17"/>
    <x v="0"/>
    <s v="13507B"/>
    <n v="3"/>
    <x v="12"/>
    <x v="3"/>
    <n v="48.95"/>
    <n v="4.8950000000000005"/>
    <n v="53.845000000000006"/>
    <n v="0.23"/>
    <n v="11.258500000000002"/>
    <s v="Q"/>
    <n v="4"/>
    <n v="1"/>
    <n v="1"/>
    <n v="3"/>
  </r>
  <r>
    <x v="17"/>
    <x v="0"/>
    <s v="13616D"/>
    <n v="3"/>
    <x v="12"/>
    <x v="3"/>
    <n v="39.700000000000003"/>
    <n v="3.9700000000000006"/>
    <n v="43.67"/>
    <n v="0.32"/>
    <n v="12.704000000000001"/>
    <s v="M"/>
    <n v="7"/>
    <n v="2"/>
    <n v="2"/>
    <n v="6"/>
  </r>
  <r>
    <x v="17"/>
    <x v="0"/>
    <s v="1371"/>
    <n v="13"/>
    <x v="9"/>
    <x v="3"/>
    <n v="51.25"/>
    <n v="5.125"/>
    <n v="56.375"/>
    <n v="7.0000000000000007E-2"/>
    <n v="3.5875000000000004"/>
    <s v="I"/>
    <n v="1"/>
    <n v="3"/>
    <n v="3"/>
    <n v="7"/>
  </r>
  <r>
    <x v="17"/>
    <x v="0"/>
    <s v="137520"/>
    <n v="14"/>
    <x v="10"/>
    <x v="3"/>
    <n v="72.14"/>
    <n v="7.2140000000000004"/>
    <n v="79.353999999999999"/>
    <n v="0.1"/>
    <n v="7.2140000000000004"/>
    <s v="E"/>
    <n v="10"/>
    <n v="15"/>
    <n v="15"/>
    <n v="14.5"/>
  </r>
  <r>
    <x v="17"/>
    <x v="0"/>
    <s v="138500"/>
    <n v="13"/>
    <x v="9"/>
    <x v="3"/>
    <n v="5.55"/>
    <n v="0.55500000000000005"/>
    <n v="6.1049999999999995"/>
    <n v="0.33"/>
    <n v="1.8315000000000001"/>
    <s v="E"/>
    <n v="10"/>
    <n v="15"/>
    <n v="15"/>
    <n v="14.5"/>
  </r>
  <r>
    <x v="17"/>
    <x v="0"/>
    <s v="14033E"/>
    <n v="1"/>
    <x v="11"/>
    <x v="3"/>
    <n v="79.260000000000005"/>
    <n v="7.926000000000001"/>
    <n v="87.186000000000007"/>
    <n v="0.12"/>
    <n v="9.5112000000000005"/>
    <s v="A"/>
    <n v="2"/>
    <n v="2"/>
    <n v="2"/>
    <n v="6"/>
  </r>
  <r>
    <x v="17"/>
    <x v="0"/>
    <s v="14101D"/>
    <n v="1"/>
    <x v="11"/>
    <x v="3"/>
    <n v="25.24"/>
    <n v="2.524"/>
    <n v="27.763999999999999"/>
    <n v="0.08"/>
    <n v="2.0192000000000001"/>
    <s v="Q"/>
    <n v="7"/>
    <n v="3"/>
    <n v="3"/>
    <n v="7"/>
  </r>
  <r>
    <x v="17"/>
    <x v="0"/>
    <s v="14243D"/>
    <n v="1"/>
    <x v="11"/>
    <x v="3"/>
    <n v="26.62"/>
    <n v="2.6620000000000004"/>
    <n v="29.282"/>
    <n v="0.28000000000000003"/>
    <n v="7.4536000000000007"/>
    <s v="F"/>
    <n v="6"/>
    <n v="17"/>
    <n v="17"/>
    <n v="15.5"/>
  </r>
  <r>
    <x v="17"/>
    <x v="0"/>
    <s v="14255A"/>
    <n v="14"/>
    <x v="10"/>
    <x v="3"/>
    <n v="85.26"/>
    <n v="8.5260000000000016"/>
    <n v="93.786000000000001"/>
    <n v="0.09"/>
    <n v="7.6734"/>
    <s v="P"/>
    <n v="4"/>
    <n v="2"/>
    <n v="2"/>
    <n v="6"/>
  </r>
  <r>
    <x v="17"/>
    <x v="0"/>
    <s v="14364A"/>
    <n v="1"/>
    <x v="11"/>
    <x v="3"/>
    <n v="38.770000000000003"/>
    <n v="3.8770000000000007"/>
    <n v="42.647000000000006"/>
    <n v="0.01"/>
    <n v="0.38770000000000004"/>
    <s v="P"/>
    <n v="8"/>
    <n v="1"/>
    <n v="1"/>
    <n v="3"/>
  </r>
  <r>
    <x v="17"/>
    <x v="0"/>
    <s v="144851"/>
    <n v="14"/>
    <x v="10"/>
    <x v="3"/>
    <n v="82.8"/>
    <n v="8.2799999999999994"/>
    <n v="91.08"/>
    <n v="0.05"/>
    <n v="4.1399999999999997"/>
    <s v="L"/>
    <n v="9"/>
    <n v="6"/>
    <n v="6"/>
    <n v="10"/>
  </r>
  <r>
    <x v="17"/>
    <x v="0"/>
    <s v="14500A"/>
    <n v="13"/>
    <x v="9"/>
    <x v="3"/>
    <n v="76.94"/>
    <n v="7.694"/>
    <n v="84.634"/>
    <n v="0.19"/>
    <n v="14.618599999999999"/>
    <s v="H"/>
    <n v="5"/>
    <n v="6"/>
    <n v="6"/>
    <n v="10"/>
  </r>
  <r>
    <x v="17"/>
    <x v="0"/>
    <s v="146390"/>
    <n v="14"/>
    <x v="10"/>
    <x v="3"/>
    <n v="3.41"/>
    <n v="0.34100000000000003"/>
    <n v="3.7510000000000003"/>
    <n v="0.37"/>
    <n v="1.2617"/>
    <s v="E"/>
    <n v="8"/>
    <n v="6"/>
    <n v="6"/>
    <n v="10"/>
  </r>
  <r>
    <x v="17"/>
    <x v="1"/>
    <s v="147070"/>
    <n v="1"/>
    <x v="11"/>
    <x v="3"/>
    <n v="83.67"/>
    <n v="8.3670000000000009"/>
    <n v="92.037000000000006"/>
    <n v="0.39"/>
    <n v="32.631300000000003"/>
    <s v="F"/>
    <n v="6"/>
    <n v="17"/>
    <n v="17"/>
    <n v="15.5"/>
  </r>
  <r>
    <x v="17"/>
    <x v="1"/>
    <s v="14826B"/>
    <n v="3"/>
    <x v="12"/>
    <x v="3"/>
    <n v="91.17"/>
    <n v="9.1170000000000009"/>
    <n v="100.28700000000001"/>
    <n v="0.21"/>
    <n v="19.145699999999998"/>
    <s v="M"/>
    <n v="3"/>
    <n v="4"/>
    <n v="4"/>
    <n v="8"/>
  </r>
  <r>
    <x v="17"/>
    <x v="1"/>
    <s v="15033D"/>
    <n v="3"/>
    <x v="12"/>
    <x v="3"/>
    <n v="7.69"/>
    <n v="0.76900000000000013"/>
    <n v="8.4589999999999996"/>
    <n v="0.23"/>
    <n v="1.7687000000000002"/>
    <s v="Q"/>
    <n v="9"/>
    <n v="2"/>
    <n v="2"/>
    <n v="6"/>
  </r>
  <r>
    <x v="17"/>
    <x v="1"/>
    <s v="15090B"/>
    <n v="3"/>
    <x v="12"/>
    <x v="3"/>
    <n v="18.91"/>
    <n v="1.891"/>
    <n v="20.801000000000002"/>
    <n v="0.24"/>
    <n v="4.5384000000000002"/>
    <s v="D"/>
    <n v="3"/>
    <n v="9"/>
    <n v="9"/>
    <n v="11.5"/>
  </r>
  <r>
    <x v="17"/>
    <x v="1"/>
    <s v="15106E"/>
    <n v="13"/>
    <x v="9"/>
    <x v="3"/>
    <n v="7.53"/>
    <n v="0.75300000000000011"/>
    <n v="8.2830000000000013"/>
    <n v="0.03"/>
    <n v="0.22589999999999999"/>
    <s v="F"/>
    <n v="6"/>
    <n v="17"/>
    <n v="17"/>
    <n v="15.5"/>
  </r>
  <r>
    <x v="17"/>
    <x v="1"/>
    <s v="152260"/>
    <n v="3"/>
    <x v="12"/>
    <x v="3"/>
    <n v="79.97"/>
    <n v="7.9969999999999999"/>
    <n v="87.966999999999999"/>
    <n v="0.14000000000000001"/>
    <n v="11.1958"/>
    <s v="L"/>
    <n v="8"/>
    <n v="5"/>
    <n v="5"/>
    <n v="9"/>
  </r>
  <r>
    <x v="17"/>
    <x v="1"/>
    <s v="15256D"/>
    <n v="1"/>
    <x v="11"/>
    <x v="3"/>
    <n v="76.66"/>
    <n v="7.6660000000000004"/>
    <n v="84.325999999999993"/>
    <n v="0.28000000000000003"/>
    <n v="21.4648"/>
    <s v="N"/>
    <n v="4"/>
    <n v="5"/>
    <n v="5"/>
    <n v="9"/>
  </r>
  <r>
    <x v="17"/>
    <x v="1"/>
    <s v="152671"/>
    <n v="14"/>
    <x v="10"/>
    <x v="3"/>
    <n v="80.16"/>
    <n v="8.016"/>
    <n v="88.176000000000002"/>
    <n v="0.11"/>
    <n v="8.8176000000000005"/>
    <s v="G"/>
    <n v="3"/>
    <n v="15"/>
    <n v="15"/>
    <n v="14.5"/>
  </r>
  <r>
    <x v="17"/>
    <x v="1"/>
    <s v="15283A"/>
    <n v="13"/>
    <x v="9"/>
    <x v="3"/>
    <n v="21.99"/>
    <n v="2.1989999999999998"/>
    <n v="24.189"/>
    <n v="0.31"/>
    <n v="6.8168999999999995"/>
    <s v="M"/>
    <n v="8"/>
    <n v="5"/>
    <n v="5"/>
    <n v="9"/>
  </r>
  <r>
    <x v="17"/>
    <x v="1"/>
    <s v="15283E"/>
    <n v="3"/>
    <x v="12"/>
    <x v="3"/>
    <n v="5.13"/>
    <n v="0.51300000000000001"/>
    <n v="5.6429999999999998"/>
    <n v="0.27"/>
    <n v="1.3851"/>
    <s v="F"/>
    <n v="5"/>
    <n v="3"/>
    <n v="3"/>
    <n v="7"/>
  </r>
  <r>
    <x v="17"/>
    <x v="1"/>
    <s v="152840"/>
    <n v="14"/>
    <x v="10"/>
    <x v="3"/>
    <n v="44.95"/>
    <n v="4.4950000000000001"/>
    <n v="49.445"/>
    <n v="0.11"/>
    <n v="4.9445000000000006"/>
    <s v="B"/>
    <n v="5"/>
    <n v="14"/>
    <n v="14"/>
    <n v="14"/>
  </r>
  <r>
    <x v="17"/>
    <x v="1"/>
    <s v="15329A"/>
    <n v="14"/>
    <x v="10"/>
    <x v="3"/>
    <n v="2.63"/>
    <n v="0.26300000000000001"/>
    <n v="2.8929999999999998"/>
    <n v="0.33"/>
    <n v="0.8679"/>
    <s v="O"/>
    <n v="9"/>
    <n v="1"/>
    <n v="1"/>
    <n v="3"/>
  </r>
  <r>
    <x v="17"/>
    <x v="1"/>
    <s v="153330"/>
    <n v="13"/>
    <x v="9"/>
    <x v="3"/>
    <n v="40.89"/>
    <n v="4.0890000000000004"/>
    <n v="44.978999999999999"/>
    <n v="0.09"/>
    <n v="3.6800999999999999"/>
    <s v="D"/>
    <n v="6"/>
    <n v="2"/>
    <n v="2"/>
    <n v="6"/>
  </r>
  <r>
    <x v="17"/>
    <x v="1"/>
    <s v="15343B"/>
    <n v="3"/>
    <x v="12"/>
    <x v="3"/>
    <n v="68.64"/>
    <n v="6.8640000000000008"/>
    <n v="75.504000000000005"/>
    <n v="0.38"/>
    <n v="26.083200000000001"/>
    <s v="N"/>
    <n v="3"/>
    <n v="5"/>
    <n v="5"/>
    <n v="9"/>
  </r>
  <r>
    <x v="17"/>
    <x v="1"/>
    <s v="154511"/>
    <n v="14"/>
    <x v="10"/>
    <x v="3"/>
    <n v="0.57999999999999996"/>
    <n v="5.7999999999999996E-2"/>
    <n v="0.6379999999999999"/>
    <n v="0.3"/>
    <n v="0.17399999999999999"/>
    <s v="Q"/>
    <n v="1"/>
    <n v="3"/>
    <n v="3"/>
    <n v="7"/>
  </r>
  <r>
    <x v="17"/>
    <x v="1"/>
    <s v="154520"/>
    <n v="1"/>
    <x v="11"/>
    <x v="3"/>
    <n v="64.349999999999994"/>
    <n v="6.4349999999999996"/>
    <n v="70.784999999999997"/>
    <n v="0.12"/>
    <n v="7.7219999999999986"/>
    <s v="N"/>
    <n v="7"/>
    <n v="1"/>
    <n v="1"/>
    <n v="3"/>
  </r>
  <r>
    <x v="17"/>
    <x v="1"/>
    <s v="155340"/>
    <n v="1"/>
    <x v="11"/>
    <x v="3"/>
    <n v="82.9"/>
    <n v="8.2900000000000009"/>
    <n v="91.190000000000012"/>
    <n v="0.21"/>
    <n v="17.408999999999999"/>
    <s v="P"/>
    <n v="2"/>
    <n v="3"/>
    <n v="3"/>
    <n v="7"/>
  </r>
  <r>
    <x v="17"/>
    <x v="1"/>
    <s v="156381"/>
    <n v="3"/>
    <x v="12"/>
    <x v="3"/>
    <n v="8.42"/>
    <n v="0.84200000000000008"/>
    <n v="9.2620000000000005"/>
    <n v="0.11"/>
    <n v="0.92620000000000002"/>
    <s v="C"/>
    <n v="9"/>
    <n v="8"/>
    <n v="8"/>
    <n v="11"/>
  </r>
  <r>
    <x v="17"/>
    <x v="1"/>
    <s v="15761"/>
    <n v="3"/>
    <x v="12"/>
    <x v="3"/>
    <n v="62.68"/>
    <n v="6.2680000000000007"/>
    <n v="68.948000000000008"/>
    <n v="0.37"/>
    <n v="23.191600000000001"/>
    <s v="N"/>
    <n v="3"/>
    <n v="5"/>
    <n v="5"/>
    <n v="9"/>
  </r>
  <r>
    <x v="17"/>
    <x v="1"/>
    <s v="157791"/>
    <n v="13"/>
    <x v="9"/>
    <x v="3"/>
    <n v="81.16"/>
    <n v="8.1159999999999997"/>
    <n v="89.275999999999996"/>
    <n v="0.32"/>
    <n v="25.9712"/>
    <s v="E"/>
    <n v="2"/>
    <n v="12"/>
    <n v="12"/>
    <n v="13"/>
  </r>
  <r>
    <x v="17"/>
    <x v="2"/>
    <s v="15822D"/>
    <n v="3"/>
    <x v="12"/>
    <x v="3"/>
    <n v="72.3"/>
    <n v="7.23"/>
    <n v="79.53"/>
    <n v="0.21"/>
    <n v="15.182999999999998"/>
    <s v="G"/>
    <n v="1"/>
    <n v="3"/>
    <n v="3"/>
    <n v="7"/>
  </r>
  <r>
    <x v="17"/>
    <x v="2"/>
    <s v="158321"/>
    <n v="1"/>
    <x v="11"/>
    <x v="3"/>
    <n v="66.48"/>
    <n v="6.6480000000000006"/>
    <n v="73.128"/>
    <n v="0.19"/>
    <n v="12.631200000000002"/>
    <s v="Q"/>
    <n v="5"/>
    <n v="1"/>
    <n v="1"/>
    <n v="3"/>
  </r>
  <r>
    <x v="17"/>
    <x v="2"/>
    <s v="158621"/>
    <n v="14"/>
    <x v="10"/>
    <x v="3"/>
    <n v="48.65"/>
    <n v="4.8650000000000002"/>
    <n v="53.515000000000001"/>
    <n v="0.14000000000000001"/>
    <n v="6.8110000000000008"/>
    <s v="I"/>
    <n v="7"/>
    <n v="1"/>
    <n v="1"/>
    <n v="3"/>
  </r>
  <r>
    <x v="17"/>
    <x v="2"/>
    <s v="15977A"/>
    <n v="13"/>
    <x v="9"/>
    <x v="3"/>
    <n v="69.02"/>
    <n v="6.9020000000000001"/>
    <n v="75.921999999999997"/>
    <n v="0.24"/>
    <n v="16.564799999999998"/>
    <s v="L"/>
    <n v="5"/>
    <n v="5"/>
    <n v="5"/>
    <n v="9"/>
  </r>
  <r>
    <x v="17"/>
    <x v="2"/>
    <s v="160531"/>
    <n v="13"/>
    <x v="9"/>
    <x v="3"/>
    <n v="46.69"/>
    <n v="4.6689999999999996"/>
    <n v="51.358999999999995"/>
    <n v="0.35"/>
    <n v="16.3415"/>
    <s v="P"/>
    <n v="9"/>
    <n v="2"/>
    <n v="2"/>
    <n v="6"/>
  </r>
  <r>
    <x v="17"/>
    <x v="2"/>
    <s v="16059B"/>
    <n v="1"/>
    <x v="11"/>
    <x v="3"/>
    <n v="45.52"/>
    <n v="4.5520000000000005"/>
    <n v="50.072000000000003"/>
    <n v="0.03"/>
    <n v="1.3656000000000001"/>
    <s v="B"/>
    <n v="7"/>
    <n v="14"/>
    <n v="14"/>
    <n v="14"/>
  </r>
  <r>
    <x v="17"/>
    <x v="2"/>
    <s v="16131B"/>
    <n v="3"/>
    <x v="12"/>
    <x v="3"/>
    <n v="58.81"/>
    <n v="5.8810000000000002"/>
    <n v="64.691000000000003"/>
    <n v="0.39"/>
    <n v="22.9359"/>
    <s v="L"/>
    <n v="6"/>
    <n v="5"/>
    <n v="5"/>
    <n v="9"/>
  </r>
  <r>
    <x v="17"/>
    <x v="2"/>
    <s v="16132D"/>
    <n v="14"/>
    <x v="10"/>
    <x v="3"/>
    <n v="85.68"/>
    <n v="8.5680000000000014"/>
    <n v="94.248000000000005"/>
    <n v="0.34"/>
    <n v="29.131200000000003"/>
    <s v="Q"/>
    <n v="10"/>
    <n v="2"/>
    <n v="2"/>
    <n v="6"/>
  </r>
  <r>
    <x v="17"/>
    <x v="2"/>
    <s v="161610"/>
    <n v="14"/>
    <x v="10"/>
    <x v="3"/>
    <n v="38.33"/>
    <n v="3.8330000000000002"/>
    <n v="42.162999999999997"/>
    <n v="0.38"/>
    <n v="14.5654"/>
    <s v="H"/>
    <n v="4"/>
    <n v="11"/>
    <n v="11"/>
    <n v="12.5"/>
  </r>
  <r>
    <x v="17"/>
    <x v="2"/>
    <s v="162990"/>
    <n v="1"/>
    <x v="11"/>
    <x v="3"/>
    <n v="15.32"/>
    <n v="1.532"/>
    <n v="16.852"/>
    <n v="0.32"/>
    <n v="4.9024000000000001"/>
    <s v="P"/>
    <n v="3"/>
    <n v="3"/>
    <n v="3"/>
    <n v="7"/>
  </r>
  <r>
    <x v="17"/>
    <x v="2"/>
    <s v="16299E"/>
    <n v="13"/>
    <x v="9"/>
    <x v="3"/>
    <n v="14.02"/>
    <n v="1.4020000000000001"/>
    <n v="15.422000000000001"/>
    <n v="0.22"/>
    <n v="3.0844"/>
    <s v="D"/>
    <n v="8"/>
    <n v="3"/>
    <n v="3"/>
    <n v="7"/>
  </r>
  <r>
    <x v="17"/>
    <x v="2"/>
    <s v="16362E"/>
    <n v="3"/>
    <x v="12"/>
    <x v="3"/>
    <n v="32.79"/>
    <n v="3.2789999999999999"/>
    <n v="36.069000000000003"/>
    <n v="0.26"/>
    <n v="8.5253999999999994"/>
    <s v="D"/>
    <n v="8"/>
    <n v="3"/>
    <n v="3"/>
    <n v="7"/>
  </r>
  <r>
    <x v="17"/>
    <x v="2"/>
    <s v="16395D"/>
    <n v="14"/>
    <x v="10"/>
    <x v="3"/>
    <n v="81.52"/>
    <n v="8.1519999999999992"/>
    <n v="89.671999999999997"/>
    <n v="0.37"/>
    <n v="30.162399999999998"/>
    <s v="C"/>
    <n v="5"/>
    <n v="11"/>
    <n v="11"/>
    <n v="12.5"/>
  </r>
  <r>
    <x v="17"/>
    <x v="2"/>
    <s v="16448E"/>
    <n v="3"/>
    <x v="12"/>
    <x v="3"/>
    <n v="53.32"/>
    <n v="5.3320000000000007"/>
    <n v="58.652000000000001"/>
    <n v="0.36"/>
    <n v="19.1952"/>
    <s v="F"/>
    <n v="3"/>
    <n v="9"/>
    <n v="9"/>
    <n v="11.5"/>
  </r>
  <r>
    <x v="17"/>
    <x v="2"/>
    <s v="16573E"/>
    <n v="1"/>
    <x v="11"/>
    <x v="3"/>
    <n v="42.85"/>
    <n v="4.2850000000000001"/>
    <n v="47.135000000000005"/>
    <n v="0.4"/>
    <n v="17.14"/>
    <s v="B"/>
    <n v="8"/>
    <n v="8"/>
    <n v="8"/>
    <n v="11"/>
  </r>
  <r>
    <x v="17"/>
    <x v="2"/>
    <s v="16620"/>
    <n v="14"/>
    <x v="10"/>
    <x v="3"/>
    <n v="11.97"/>
    <n v="1.1970000000000001"/>
    <n v="13.167000000000002"/>
    <n v="0.3"/>
    <n v="3.5910000000000002"/>
    <s v="O"/>
    <n v="4"/>
    <n v="2"/>
    <n v="2"/>
    <n v="6"/>
  </r>
  <r>
    <x v="17"/>
    <x v="2"/>
    <s v="16633B"/>
    <n v="3"/>
    <x v="12"/>
    <x v="3"/>
    <n v="95.39"/>
    <n v="9.5389999999999997"/>
    <n v="104.929"/>
    <n v="0.28999999999999998"/>
    <n v="27.6631"/>
    <s v="D"/>
    <n v="2"/>
    <n v="18"/>
    <n v="18"/>
    <n v="16"/>
  </r>
  <r>
    <x v="17"/>
    <x v="2"/>
    <s v="167741"/>
    <n v="14"/>
    <x v="10"/>
    <x v="3"/>
    <n v="92.87"/>
    <n v="9.2870000000000008"/>
    <n v="102.15700000000001"/>
    <n v="0.15"/>
    <n v="13.9305"/>
    <s v="I"/>
    <n v="7"/>
    <n v="1"/>
    <n v="1"/>
    <n v="3"/>
  </r>
  <r>
    <x v="17"/>
    <x v="2"/>
    <s v="168400"/>
    <n v="14"/>
    <x v="10"/>
    <x v="3"/>
    <n v="27.96"/>
    <n v="2.7960000000000003"/>
    <n v="30.756"/>
    <n v="0.24"/>
    <n v="6.7103999999999999"/>
    <s v="P"/>
    <n v="3"/>
    <n v="3"/>
    <n v="3"/>
    <n v="7"/>
  </r>
  <r>
    <x v="17"/>
    <x v="2"/>
    <s v="16928D"/>
    <n v="3"/>
    <x v="12"/>
    <x v="3"/>
    <n v="41.78"/>
    <n v="4.1779999999999999"/>
    <n v="45.957999999999998"/>
    <n v="0.03"/>
    <n v="1.2534000000000001"/>
    <s v="H"/>
    <n v="7"/>
    <n v="15"/>
    <n v="15"/>
    <n v="14.5"/>
  </r>
  <r>
    <x v="17"/>
    <x v="2"/>
    <s v="17000E"/>
    <n v="3"/>
    <x v="12"/>
    <x v="3"/>
    <n v="93.58"/>
    <n v="9.3580000000000005"/>
    <n v="102.938"/>
    <n v="0.28000000000000003"/>
    <n v="26.202400000000001"/>
    <s v="P"/>
    <n v="2"/>
    <n v="3"/>
    <n v="3"/>
    <n v="7"/>
  </r>
  <r>
    <x v="17"/>
    <x v="2"/>
    <s v="17061D"/>
    <n v="1"/>
    <x v="11"/>
    <x v="3"/>
    <n v="25.32"/>
    <n v="2.532"/>
    <n v="27.852"/>
    <n v="0.38"/>
    <n v="9.6216000000000008"/>
    <s v="Q"/>
    <n v="5"/>
    <n v="1"/>
    <n v="1"/>
    <n v="3"/>
  </r>
  <r>
    <x v="17"/>
    <x v="2"/>
    <s v="171550"/>
    <n v="14"/>
    <x v="10"/>
    <x v="3"/>
    <n v="46.39"/>
    <n v="4.6390000000000002"/>
    <n v="51.029000000000003"/>
    <n v="0.13"/>
    <n v="6.0307000000000004"/>
    <s v="Q"/>
    <n v="6"/>
    <n v="2"/>
    <n v="2"/>
    <n v="6"/>
  </r>
  <r>
    <x v="17"/>
    <x v="2"/>
    <s v="17165B"/>
    <n v="14"/>
    <x v="10"/>
    <x v="3"/>
    <n v="22.3"/>
    <n v="2.23"/>
    <n v="24.53"/>
    <n v="0.34"/>
    <n v="7.5820000000000007"/>
    <s v="Q"/>
    <n v="6"/>
    <n v="2"/>
    <n v="2"/>
    <n v="6"/>
  </r>
  <r>
    <x v="17"/>
    <x v="3"/>
    <s v="172470"/>
    <n v="13"/>
    <x v="9"/>
    <x v="3"/>
    <n v="74.84"/>
    <n v="7.4840000000000009"/>
    <n v="82.323999999999998"/>
    <n v="0.17"/>
    <n v="12.722800000000001"/>
    <s v="O"/>
    <n v="10"/>
    <n v="2"/>
    <n v="2"/>
    <n v="6"/>
  </r>
  <r>
    <x v="17"/>
    <x v="3"/>
    <s v="17275D"/>
    <n v="14"/>
    <x v="10"/>
    <x v="3"/>
    <n v="33.29"/>
    <n v="3.3290000000000002"/>
    <n v="36.619"/>
    <n v="0.18"/>
    <n v="5.9921999999999995"/>
    <s v="Q"/>
    <n v="2"/>
    <n v="1"/>
    <n v="1"/>
    <n v="3"/>
  </r>
  <r>
    <x v="17"/>
    <x v="3"/>
    <s v="17342D"/>
    <n v="13"/>
    <x v="9"/>
    <x v="3"/>
    <n v="53.4"/>
    <n v="5.34"/>
    <n v="58.739999999999995"/>
    <n v="0.15"/>
    <n v="8.01"/>
    <s v="P"/>
    <n v="3"/>
    <n v="3"/>
    <n v="3"/>
    <n v="7"/>
  </r>
  <r>
    <x v="17"/>
    <x v="3"/>
    <s v="1741E"/>
    <n v="1"/>
    <x v="11"/>
    <x v="3"/>
    <n v="57.64"/>
    <n v="5.7640000000000002"/>
    <n v="63.404000000000003"/>
    <n v="0.34"/>
    <n v="19.5976"/>
    <s v="G"/>
    <n v="1"/>
    <n v="3"/>
    <n v="3"/>
    <n v="7"/>
  </r>
  <r>
    <x v="17"/>
    <x v="3"/>
    <s v="17426A"/>
    <n v="14"/>
    <x v="10"/>
    <x v="3"/>
    <n v="65"/>
    <n v="6.5"/>
    <n v="71.5"/>
    <n v="0.31"/>
    <n v="20.149999999999999"/>
    <s v="M"/>
    <n v="10"/>
    <n v="4"/>
    <n v="4"/>
    <n v="8"/>
  </r>
  <r>
    <x v="17"/>
    <x v="3"/>
    <s v="17444E"/>
    <n v="14"/>
    <x v="10"/>
    <x v="3"/>
    <n v="53.95"/>
    <n v="5.3950000000000005"/>
    <n v="59.345000000000006"/>
    <n v="0.08"/>
    <n v="4.3160000000000007"/>
    <s v="Q"/>
    <n v="2"/>
    <n v="1"/>
    <n v="1"/>
    <n v="3"/>
  </r>
  <r>
    <x v="17"/>
    <x v="3"/>
    <s v="17457E"/>
    <n v="3"/>
    <x v="12"/>
    <x v="3"/>
    <n v="32.69"/>
    <n v="3.2690000000000001"/>
    <n v="35.958999999999996"/>
    <n v="0.3"/>
    <n v="9.8069999999999986"/>
    <s v="Q"/>
    <n v="8"/>
    <n v="3"/>
    <n v="3"/>
    <n v="7"/>
  </r>
  <r>
    <x v="17"/>
    <x v="3"/>
    <s v="174630"/>
    <n v="14"/>
    <x v="10"/>
    <x v="3"/>
    <n v="13.23"/>
    <n v="1.3230000000000002"/>
    <n v="14.553000000000001"/>
    <n v="0.18"/>
    <n v="2.3814000000000002"/>
    <s v="B"/>
    <n v="2"/>
    <n v="8"/>
    <n v="8"/>
    <n v="11"/>
  </r>
  <r>
    <x v="17"/>
    <x v="3"/>
    <s v="17472A"/>
    <n v="14"/>
    <x v="10"/>
    <x v="3"/>
    <n v="24.61"/>
    <n v="2.4610000000000003"/>
    <n v="27.070999999999998"/>
    <n v="0.15"/>
    <n v="3.6914999999999996"/>
    <s v="L"/>
    <n v="1"/>
    <n v="5"/>
    <n v="5"/>
    <n v="9"/>
  </r>
  <r>
    <x v="17"/>
    <x v="3"/>
    <s v="17542B"/>
    <n v="13"/>
    <x v="9"/>
    <x v="3"/>
    <n v="81.39"/>
    <n v="8.1390000000000011"/>
    <n v="89.528999999999996"/>
    <n v="0.14000000000000001"/>
    <n v="11.394600000000001"/>
    <s v="F"/>
    <n v="1"/>
    <n v="10"/>
    <n v="10"/>
    <n v="12"/>
  </r>
  <r>
    <x v="17"/>
    <x v="3"/>
    <s v="178260"/>
    <n v="14"/>
    <x v="10"/>
    <x v="3"/>
    <n v="19.62"/>
    <n v="1.9620000000000002"/>
    <n v="21.582000000000001"/>
    <n v="0.08"/>
    <n v="1.5696000000000001"/>
    <s v="Q"/>
    <n v="6"/>
    <n v="2"/>
    <n v="2"/>
    <n v="6"/>
  </r>
  <r>
    <x v="17"/>
    <x v="3"/>
    <s v="17906A"/>
    <n v="14"/>
    <x v="10"/>
    <x v="3"/>
    <n v="83.27"/>
    <n v="8.327"/>
    <n v="91.596999999999994"/>
    <n v="0.17"/>
    <n v="14.155900000000001"/>
    <s v="Q"/>
    <n v="3"/>
    <n v="1"/>
    <n v="1"/>
    <n v="3"/>
  </r>
  <r>
    <x v="17"/>
    <x v="3"/>
    <s v="17954A"/>
    <n v="13"/>
    <x v="9"/>
    <x v="3"/>
    <n v="17.350000000000001"/>
    <n v="1.7350000000000003"/>
    <n v="19.085000000000001"/>
    <n v="0.37"/>
    <n v="6.4195000000000002"/>
    <s v="O"/>
    <n v="7"/>
    <n v="3"/>
    <n v="3"/>
    <n v="7"/>
  </r>
  <r>
    <x v="17"/>
    <x v="4"/>
    <s v="17972E"/>
    <n v="14"/>
    <x v="10"/>
    <x v="3"/>
    <n v="39.880000000000003"/>
    <n v="3.9880000000000004"/>
    <n v="43.868000000000002"/>
    <n v="0.01"/>
    <n v="0.39880000000000004"/>
    <s v="O"/>
    <n v="9"/>
    <n v="1"/>
    <n v="1"/>
    <n v="3"/>
  </r>
  <r>
    <x v="17"/>
    <x v="4"/>
    <s v="18044A"/>
    <n v="13"/>
    <x v="9"/>
    <x v="3"/>
    <n v="85.5"/>
    <n v="8.5500000000000007"/>
    <n v="94.05"/>
    <n v="0.38"/>
    <n v="32.49"/>
    <s v="H"/>
    <n v="1"/>
    <n v="7"/>
    <n v="7"/>
    <n v="10.5"/>
  </r>
  <r>
    <x v="17"/>
    <x v="4"/>
    <s v="180770"/>
    <n v="3"/>
    <x v="12"/>
    <x v="3"/>
    <n v="49.7"/>
    <n v="4.9700000000000006"/>
    <n v="54.67"/>
    <n v="0.31"/>
    <n v="15.407"/>
    <s v="I"/>
    <n v="4"/>
    <n v="5"/>
    <n v="5"/>
    <n v="9"/>
  </r>
  <r>
    <x v="17"/>
    <x v="4"/>
    <s v="18077E"/>
    <n v="3"/>
    <x v="12"/>
    <x v="3"/>
    <n v="41.14"/>
    <n v="4.1139999999999999"/>
    <n v="45.253999999999998"/>
    <n v="0.11"/>
    <n v="4.5254000000000003"/>
    <s v="O"/>
    <n v="3"/>
    <n v="3"/>
    <n v="3"/>
    <n v="7"/>
  </r>
  <r>
    <x v="17"/>
    <x v="4"/>
    <s v="180800"/>
    <n v="3"/>
    <x v="12"/>
    <x v="3"/>
    <n v="63.18"/>
    <n v="6.3180000000000005"/>
    <n v="69.498000000000005"/>
    <n v="0.12"/>
    <n v="7.5815999999999999"/>
    <s v="M"/>
    <n v="5"/>
    <n v="2"/>
    <n v="2"/>
    <n v="6"/>
  </r>
  <r>
    <x v="17"/>
    <x v="4"/>
    <s v="18084E"/>
    <n v="13"/>
    <x v="9"/>
    <x v="3"/>
    <n v="78.81"/>
    <n v="7.8810000000000002"/>
    <n v="86.691000000000003"/>
    <n v="0.13"/>
    <n v="10.2453"/>
    <s v="G"/>
    <n v="1"/>
    <n v="3"/>
    <n v="3"/>
    <n v="7"/>
  </r>
  <r>
    <x v="17"/>
    <x v="4"/>
    <s v="18103D"/>
    <n v="13"/>
    <x v="9"/>
    <x v="3"/>
    <n v="13.11"/>
    <n v="1.3109999999999999"/>
    <n v="14.420999999999999"/>
    <n v="0.12"/>
    <n v="1.5731999999999999"/>
    <s v="L"/>
    <n v="6"/>
    <n v="5"/>
    <n v="5"/>
    <n v="9"/>
  </r>
  <r>
    <x v="17"/>
    <x v="4"/>
    <s v="18172B"/>
    <n v="1"/>
    <x v="11"/>
    <x v="3"/>
    <n v="29.63"/>
    <n v="2.9630000000000001"/>
    <n v="32.592999999999996"/>
    <n v="0.28000000000000003"/>
    <n v="8.2964000000000002"/>
    <s v="M"/>
    <n v="5"/>
    <n v="2"/>
    <n v="2"/>
    <n v="6"/>
  </r>
  <r>
    <x v="17"/>
    <x v="4"/>
    <s v="18204E"/>
    <n v="1"/>
    <x v="11"/>
    <x v="3"/>
    <n v="18.91"/>
    <n v="1.891"/>
    <n v="20.801000000000002"/>
    <n v="0.28999999999999998"/>
    <n v="5.4838999999999993"/>
    <s v="O"/>
    <n v="2"/>
    <n v="3"/>
    <n v="3"/>
    <n v="7"/>
  </r>
  <r>
    <x v="17"/>
    <x v="4"/>
    <s v="18217A"/>
    <n v="14"/>
    <x v="10"/>
    <x v="3"/>
    <n v="79.88"/>
    <n v="7.9879999999999995"/>
    <n v="87.867999999999995"/>
    <n v="0.01"/>
    <n v="0.79879999999999995"/>
    <s v="F"/>
    <n v="7"/>
    <n v="5"/>
    <n v="5"/>
    <n v="9"/>
  </r>
  <r>
    <x v="17"/>
    <x v="4"/>
    <s v="183411"/>
    <n v="14"/>
    <x v="10"/>
    <x v="3"/>
    <n v="36.549999999999997"/>
    <n v="3.6549999999999998"/>
    <n v="40.204999999999998"/>
    <n v="0.26"/>
    <n v="9.5030000000000001"/>
    <s v="C"/>
    <n v="5"/>
    <n v="11"/>
    <n v="11"/>
    <n v="12.5"/>
  </r>
  <r>
    <x v="17"/>
    <x v="4"/>
    <s v="18341A"/>
    <n v="1"/>
    <x v="11"/>
    <x v="3"/>
    <n v="68.709999999999994"/>
    <n v="6.8709999999999996"/>
    <n v="75.580999999999989"/>
    <n v="0.08"/>
    <n v="5.4967999999999995"/>
    <s v="E"/>
    <n v="3"/>
    <n v="9"/>
    <n v="9"/>
    <n v="11.5"/>
  </r>
  <r>
    <x v="17"/>
    <x v="4"/>
    <s v="18434D"/>
    <n v="3"/>
    <x v="12"/>
    <x v="3"/>
    <n v="28.96"/>
    <n v="2.8960000000000004"/>
    <n v="31.856000000000002"/>
    <n v="0.27"/>
    <n v="7.8192000000000004"/>
    <s v="C"/>
    <n v="3"/>
    <n v="6"/>
    <n v="6"/>
    <n v="10"/>
  </r>
  <r>
    <x v="17"/>
    <x v="4"/>
    <s v="184721"/>
    <n v="3"/>
    <x v="12"/>
    <x v="3"/>
    <n v="15.24"/>
    <n v="1.524"/>
    <n v="16.763999999999999"/>
    <n v="0.13"/>
    <n v="1.9812000000000001"/>
    <s v="Q"/>
    <n v="10"/>
    <n v="2"/>
    <n v="2"/>
    <n v="6"/>
  </r>
  <r>
    <x v="17"/>
    <x v="4"/>
    <s v="18651A"/>
    <n v="1"/>
    <x v="11"/>
    <x v="3"/>
    <n v="65.72"/>
    <n v="6.5720000000000001"/>
    <n v="72.292000000000002"/>
    <n v="0.32"/>
    <n v="21.0304"/>
    <s v="A"/>
    <n v="2"/>
    <n v="2"/>
    <n v="2"/>
    <n v="6"/>
  </r>
  <r>
    <x v="17"/>
    <x v="4"/>
    <s v="186821"/>
    <n v="13"/>
    <x v="9"/>
    <x v="3"/>
    <n v="49.75"/>
    <n v="4.9750000000000005"/>
    <n v="54.725000000000001"/>
    <n v="0.17"/>
    <n v="8.4575000000000014"/>
    <s v="M"/>
    <n v="9"/>
    <n v="4"/>
    <n v="4"/>
    <n v="8"/>
  </r>
  <r>
    <x v="17"/>
    <x v="4"/>
    <s v="187991"/>
    <n v="14"/>
    <x v="10"/>
    <x v="3"/>
    <n v="24.95"/>
    <n v="2.4950000000000001"/>
    <n v="27.445"/>
    <n v="0.04"/>
    <n v="0.998"/>
    <s v="B"/>
    <n v="5"/>
    <n v="14"/>
    <n v="14"/>
    <n v="14"/>
  </r>
  <r>
    <x v="17"/>
    <x v="4"/>
    <s v="188340"/>
    <n v="1"/>
    <x v="11"/>
    <x v="3"/>
    <n v="91.66"/>
    <n v="9.1660000000000004"/>
    <n v="100.82599999999999"/>
    <n v="0.05"/>
    <n v="4.5830000000000002"/>
    <s v="D"/>
    <n v="9"/>
    <n v="6"/>
    <n v="6"/>
    <n v="10"/>
  </r>
  <r>
    <x v="17"/>
    <x v="4"/>
    <s v="1890D"/>
    <n v="1"/>
    <x v="11"/>
    <x v="3"/>
    <n v="40.42"/>
    <n v="4.0420000000000007"/>
    <n v="44.462000000000003"/>
    <n v="0.31"/>
    <n v="12.530200000000001"/>
    <s v="L"/>
    <n v="8"/>
    <n v="5"/>
    <n v="5"/>
    <n v="9"/>
  </r>
  <r>
    <x v="17"/>
    <x v="4"/>
    <s v="189671"/>
    <n v="3"/>
    <x v="12"/>
    <x v="3"/>
    <n v="51.04"/>
    <n v="5.1040000000000001"/>
    <n v="56.143999999999998"/>
    <n v="0.32"/>
    <n v="16.332799999999999"/>
    <s v="C"/>
    <n v="4"/>
    <n v="8"/>
    <n v="8"/>
    <n v="11"/>
  </r>
  <r>
    <x v="17"/>
    <x v="4"/>
    <s v="19000D"/>
    <n v="13"/>
    <x v="9"/>
    <x v="3"/>
    <n v="43.96"/>
    <n v="4.3959999999999999"/>
    <n v="48.356000000000002"/>
    <n v="0.19"/>
    <n v="8.3523999999999994"/>
    <s v="A"/>
    <n v="3"/>
    <n v="12"/>
    <n v="12"/>
    <n v="13"/>
  </r>
  <r>
    <x v="17"/>
    <x v="4"/>
    <s v="190080"/>
    <n v="3"/>
    <x v="12"/>
    <x v="3"/>
    <n v="41.43"/>
    <n v="4.1429999999999998"/>
    <n v="45.573"/>
    <n v="0.35"/>
    <n v="14.500499999999999"/>
    <s v="L"/>
    <n v="6"/>
    <n v="5"/>
    <n v="5"/>
    <n v="9"/>
  </r>
  <r>
    <x v="17"/>
    <x v="4"/>
    <s v="1911B"/>
    <n v="13"/>
    <x v="9"/>
    <x v="3"/>
    <n v="95.27"/>
    <n v="9.5269999999999992"/>
    <n v="104.797"/>
    <n v="0.19"/>
    <n v="18.101299999999998"/>
    <s v="O"/>
    <n v="9"/>
    <n v="1"/>
    <n v="1"/>
    <n v="3"/>
  </r>
  <r>
    <x v="17"/>
    <x v="4"/>
    <s v="19124A"/>
    <n v="13"/>
    <x v="9"/>
    <x v="3"/>
    <n v="10.28"/>
    <n v="1.028"/>
    <n v="11.308"/>
    <n v="0.39"/>
    <n v="4.0091999999999999"/>
    <s v="E"/>
    <n v="2"/>
    <n v="12"/>
    <n v="12"/>
    <n v="13"/>
  </r>
  <r>
    <x v="17"/>
    <x v="5"/>
    <s v="19129D"/>
    <n v="13"/>
    <x v="9"/>
    <x v="3"/>
    <n v="30.46"/>
    <n v="3.0460000000000003"/>
    <n v="33.506"/>
    <n v="0.33"/>
    <n v="10.0518"/>
    <s v="A"/>
    <n v="9"/>
    <n v="20"/>
    <n v="20"/>
    <n v="17"/>
  </r>
  <r>
    <x v="17"/>
    <x v="5"/>
    <s v="192521"/>
    <n v="1"/>
    <x v="11"/>
    <x v="3"/>
    <n v="7.14"/>
    <n v="0.71399999999999997"/>
    <n v="7.8539999999999992"/>
    <n v="0.31"/>
    <n v="2.2134"/>
    <s v="O"/>
    <n v="4"/>
    <n v="2"/>
    <n v="2"/>
    <n v="6"/>
  </r>
  <r>
    <x v="17"/>
    <x v="5"/>
    <s v="19299E"/>
    <n v="1"/>
    <x v="11"/>
    <x v="3"/>
    <n v="94.62"/>
    <n v="9.4620000000000015"/>
    <n v="104.08200000000001"/>
    <n v="0.09"/>
    <n v="8.5158000000000005"/>
    <s v="A"/>
    <n v="4"/>
    <n v="22"/>
    <n v="22"/>
    <n v="18"/>
  </r>
  <r>
    <x v="17"/>
    <x v="5"/>
    <s v="193060"/>
    <n v="14"/>
    <x v="10"/>
    <x v="3"/>
    <n v="76.040000000000006"/>
    <n v="7.604000000000001"/>
    <n v="83.644000000000005"/>
    <n v="0.23"/>
    <n v="17.489200000000004"/>
    <s v="D"/>
    <n v="7"/>
    <n v="5"/>
    <n v="5"/>
    <n v="9"/>
  </r>
  <r>
    <x v="17"/>
    <x v="5"/>
    <s v="19441"/>
    <n v="13"/>
    <x v="9"/>
    <x v="3"/>
    <n v="1.43"/>
    <n v="0.14299999999999999"/>
    <n v="1.573"/>
    <n v="0.04"/>
    <n v="5.7200000000000001E-2"/>
    <s v="M"/>
    <n v="3"/>
    <n v="4"/>
    <n v="4"/>
    <n v="8"/>
  </r>
  <r>
    <x v="17"/>
    <x v="5"/>
    <s v="19503E"/>
    <n v="14"/>
    <x v="10"/>
    <x v="3"/>
    <n v="10.050000000000001"/>
    <n v="1.0050000000000001"/>
    <n v="11.055000000000001"/>
    <n v="0.28000000000000003"/>
    <n v="2.8140000000000005"/>
    <s v="D"/>
    <n v="7"/>
    <n v="5"/>
    <n v="5"/>
    <n v="9"/>
  </r>
  <r>
    <x v="17"/>
    <x v="5"/>
    <s v="195241"/>
    <n v="3"/>
    <x v="12"/>
    <x v="3"/>
    <n v="91.11"/>
    <n v="9.1110000000000007"/>
    <n v="100.221"/>
    <n v="0.09"/>
    <n v="8.1998999999999995"/>
    <s v="P"/>
    <n v="10"/>
    <n v="2"/>
    <n v="2"/>
    <n v="6"/>
  </r>
  <r>
    <x v="17"/>
    <x v="5"/>
    <s v="195921"/>
    <n v="1"/>
    <x v="11"/>
    <x v="3"/>
    <n v="13.55"/>
    <n v="1.3550000000000002"/>
    <n v="14.905000000000001"/>
    <n v="0.36"/>
    <n v="4.8780000000000001"/>
    <s v="F"/>
    <n v="10"/>
    <n v="17"/>
    <n v="17"/>
    <n v="15.5"/>
  </r>
  <r>
    <x v="17"/>
    <x v="5"/>
    <s v="197261"/>
    <n v="3"/>
    <x v="12"/>
    <x v="3"/>
    <n v="75.959999999999994"/>
    <n v="7.5960000000000001"/>
    <n v="83.555999999999997"/>
    <n v="0.2"/>
    <n v="15.192"/>
    <s v="L"/>
    <n v="8"/>
    <n v="5"/>
    <n v="5"/>
    <n v="9"/>
  </r>
  <r>
    <x v="17"/>
    <x v="5"/>
    <s v="19731B"/>
    <n v="1"/>
    <x v="11"/>
    <x v="3"/>
    <n v="3.51"/>
    <n v="0.35099999999999998"/>
    <n v="3.8609999999999998"/>
    <n v="0.18"/>
    <n v="0.63179999999999992"/>
    <s v="D"/>
    <n v="5"/>
    <n v="14"/>
    <n v="14"/>
    <n v="14"/>
  </r>
  <r>
    <x v="17"/>
    <x v="5"/>
    <s v="197580"/>
    <n v="14"/>
    <x v="10"/>
    <x v="3"/>
    <n v="64.930000000000007"/>
    <n v="6.4930000000000012"/>
    <n v="71.423000000000002"/>
    <n v="0.36"/>
    <n v="23.3748"/>
    <s v="F"/>
    <n v="9"/>
    <n v="14"/>
    <n v="14"/>
    <n v="14"/>
  </r>
  <r>
    <x v="17"/>
    <x v="5"/>
    <s v="19782B"/>
    <n v="14"/>
    <x v="10"/>
    <x v="3"/>
    <n v="1.89"/>
    <n v="0.189"/>
    <n v="2.0789999999999997"/>
    <n v="0.01"/>
    <n v="1.89E-2"/>
    <s v="P"/>
    <n v="5"/>
    <n v="2"/>
    <n v="2"/>
    <n v="6"/>
  </r>
  <r>
    <x v="17"/>
    <x v="5"/>
    <s v="197921"/>
    <n v="1"/>
    <x v="11"/>
    <x v="3"/>
    <n v="81"/>
    <n v="8.1"/>
    <n v="89.1"/>
    <n v="0.17"/>
    <n v="13.770000000000001"/>
    <s v="E"/>
    <n v="8"/>
    <n v="6"/>
    <n v="6"/>
    <n v="10"/>
  </r>
  <r>
    <x v="17"/>
    <x v="5"/>
    <s v="19962E"/>
    <n v="1"/>
    <x v="11"/>
    <x v="3"/>
    <n v="29.74"/>
    <n v="2.9740000000000002"/>
    <n v="32.713999999999999"/>
    <n v="0.02"/>
    <n v="0.5948"/>
    <s v="I"/>
    <n v="4"/>
    <n v="5"/>
    <n v="5"/>
    <n v="9"/>
  </r>
  <r>
    <x v="17"/>
    <x v="5"/>
    <s v="2001D"/>
    <n v="13"/>
    <x v="9"/>
    <x v="3"/>
    <n v="7.93"/>
    <n v="0.79300000000000004"/>
    <n v="8.722999999999999"/>
    <n v="0.22"/>
    <n v="1.7445999999999999"/>
    <s v="O"/>
    <n v="5"/>
    <n v="3"/>
    <n v="3"/>
    <n v="7"/>
  </r>
  <r>
    <x v="17"/>
    <x v="5"/>
    <s v="20081D"/>
    <n v="14"/>
    <x v="10"/>
    <x v="3"/>
    <n v="4.99"/>
    <n v="0.49900000000000005"/>
    <n v="5.4889999999999999"/>
    <n v="0.13"/>
    <n v="0.64870000000000005"/>
    <s v="D"/>
    <n v="1"/>
    <n v="6"/>
    <n v="6"/>
    <n v="10"/>
  </r>
  <r>
    <x v="17"/>
    <x v="5"/>
    <s v="201390"/>
    <n v="13"/>
    <x v="9"/>
    <x v="3"/>
    <n v="48.83"/>
    <n v="4.883"/>
    <n v="53.713000000000001"/>
    <n v="7.0000000000000007E-2"/>
    <n v="3.4181000000000004"/>
    <s v="B"/>
    <n v="7"/>
    <n v="14"/>
    <n v="14"/>
    <n v="14"/>
  </r>
  <r>
    <x v="17"/>
    <x v="5"/>
    <s v="20376A"/>
    <n v="1"/>
    <x v="11"/>
    <x v="3"/>
    <n v="74.510000000000005"/>
    <n v="7.4510000000000005"/>
    <n v="81.961000000000013"/>
    <n v="0.37"/>
    <n v="27.568700000000003"/>
    <s v="F"/>
    <n v="2"/>
    <n v="14"/>
    <n v="14"/>
    <n v="14"/>
  </r>
  <r>
    <x v="17"/>
    <x v="5"/>
    <s v="2038E"/>
    <n v="13"/>
    <x v="9"/>
    <x v="3"/>
    <n v="58.83"/>
    <n v="5.883"/>
    <n v="64.712999999999994"/>
    <n v="0.25"/>
    <n v="14.7075"/>
    <s v="G"/>
    <n v="5"/>
    <n v="2"/>
    <n v="2"/>
    <n v="6"/>
  </r>
  <r>
    <x v="17"/>
    <x v="5"/>
    <s v="20505D"/>
    <n v="1"/>
    <x v="11"/>
    <x v="3"/>
    <n v="33.950000000000003"/>
    <n v="3.3950000000000005"/>
    <n v="37.345000000000006"/>
    <n v="0.19"/>
    <n v="6.4505000000000008"/>
    <s v="H"/>
    <n v="3"/>
    <n v="11"/>
    <n v="11"/>
    <n v="12.5"/>
  </r>
  <r>
    <x v="17"/>
    <x v="5"/>
    <s v="2051"/>
    <n v="3"/>
    <x v="12"/>
    <x v="3"/>
    <n v="32.19"/>
    <n v="3.2189999999999999"/>
    <n v="35.408999999999999"/>
    <n v="0.4"/>
    <n v="12.875999999999999"/>
    <s v="C"/>
    <n v="2"/>
    <n v="12"/>
    <n v="12"/>
    <n v="13"/>
  </r>
  <r>
    <x v="17"/>
    <x v="5"/>
    <s v="20623A"/>
    <n v="13"/>
    <x v="9"/>
    <x v="3"/>
    <n v="86.26"/>
    <n v="8.6260000000000012"/>
    <n v="94.88600000000001"/>
    <n v="0.02"/>
    <n v="1.7252000000000001"/>
    <s v="Q"/>
    <n v="2"/>
    <n v="1"/>
    <n v="1"/>
    <n v="3"/>
  </r>
  <r>
    <x v="17"/>
    <x v="5"/>
    <s v="206471"/>
    <n v="14"/>
    <x v="10"/>
    <x v="3"/>
    <n v="73.25"/>
    <n v="7.3250000000000002"/>
    <n v="80.575000000000003"/>
    <n v="0.06"/>
    <n v="4.3949999999999996"/>
    <s v="N"/>
    <n v="8"/>
    <n v="2"/>
    <n v="2"/>
    <n v="6"/>
  </r>
  <r>
    <x v="17"/>
    <x v="5"/>
    <s v="20690A"/>
    <n v="1"/>
    <x v="11"/>
    <x v="3"/>
    <n v="76.099999999999994"/>
    <n v="7.6099999999999994"/>
    <n v="83.71"/>
    <n v="0.23"/>
    <n v="17.503"/>
    <s v="H"/>
    <n v="2"/>
    <n v="11"/>
    <n v="11"/>
    <n v="12.5"/>
  </r>
  <r>
    <x v="17"/>
    <x v="5"/>
    <s v="20788B"/>
    <n v="13"/>
    <x v="9"/>
    <x v="3"/>
    <n v="73.5"/>
    <n v="7.3500000000000005"/>
    <n v="80.849999999999994"/>
    <n v="0.14000000000000001"/>
    <n v="10.290000000000001"/>
    <s v="F"/>
    <n v="4"/>
    <n v="8"/>
    <n v="8"/>
    <n v="11"/>
  </r>
  <r>
    <x v="17"/>
    <x v="6"/>
    <s v="2082E"/>
    <n v="14"/>
    <x v="10"/>
    <x v="3"/>
    <n v="74.58"/>
    <n v="7.4580000000000002"/>
    <n v="82.037999999999997"/>
    <n v="0.15"/>
    <n v="11.186999999999999"/>
    <s v="P"/>
    <n v="10"/>
    <n v="2"/>
    <n v="2"/>
    <n v="6"/>
  </r>
  <r>
    <x v="17"/>
    <x v="6"/>
    <s v="208850"/>
    <n v="14"/>
    <x v="10"/>
    <x v="3"/>
    <n v="58.41"/>
    <n v="5.8410000000000002"/>
    <n v="64.250999999999991"/>
    <n v="0.37"/>
    <n v="21.611699999999999"/>
    <s v="N"/>
    <n v="3"/>
    <n v="5"/>
    <n v="5"/>
    <n v="9"/>
  </r>
  <r>
    <x v="17"/>
    <x v="6"/>
    <s v="209160"/>
    <n v="13"/>
    <x v="9"/>
    <x v="3"/>
    <n v="17.45"/>
    <n v="1.7450000000000001"/>
    <n v="19.195"/>
    <n v="0.11"/>
    <n v="1.9195"/>
    <s v="M"/>
    <n v="10"/>
    <n v="4"/>
    <n v="4"/>
    <n v="8"/>
  </r>
  <r>
    <x v="17"/>
    <x v="6"/>
    <s v="20925B"/>
    <n v="14"/>
    <x v="10"/>
    <x v="3"/>
    <n v="54.22"/>
    <n v="5.4220000000000006"/>
    <n v="59.641999999999996"/>
    <n v="0.05"/>
    <n v="2.7110000000000003"/>
    <s v="F"/>
    <n v="10"/>
    <n v="17"/>
    <n v="17"/>
    <n v="15.5"/>
  </r>
  <r>
    <x v="17"/>
    <x v="6"/>
    <s v="21035B"/>
    <n v="1"/>
    <x v="11"/>
    <x v="3"/>
    <n v="64.02"/>
    <n v="6.4020000000000001"/>
    <n v="70.421999999999997"/>
    <n v="0.26"/>
    <n v="16.645199999999999"/>
    <s v="Q"/>
    <n v="3"/>
    <n v="1"/>
    <n v="1"/>
    <n v="3"/>
  </r>
  <r>
    <x v="17"/>
    <x v="6"/>
    <s v="21037B"/>
    <n v="1"/>
    <x v="11"/>
    <x v="3"/>
    <n v="2.59"/>
    <n v="0.25900000000000001"/>
    <n v="2.8489999999999998"/>
    <n v="0.14000000000000001"/>
    <n v="0.36260000000000003"/>
    <s v="O"/>
    <n v="9"/>
    <n v="1"/>
    <n v="1"/>
    <n v="3"/>
  </r>
  <r>
    <x v="17"/>
    <x v="6"/>
    <s v="210631"/>
    <n v="13"/>
    <x v="9"/>
    <x v="3"/>
    <n v="84.39"/>
    <n v="8.4390000000000001"/>
    <n v="92.829000000000008"/>
    <n v="0.26"/>
    <n v="21.941400000000002"/>
    <s v="I"/>
    <n v="5"/>
    <n v="2"/>
    <n v="2"/>
    <n v="6"/>
  </r>
  <r>
    <x v="17"/>
    <x v="6"/>
    <s v="210840"/>
    <n v="3"/>
    <x v="12"/>
    <x v="3"/>
    <n v="3.96"/>
    <n v="0.39600000000000002"/>
    <n v="4.3559999999999999"/>
    <n v="0.18"/>
    <n v="0.71279999999999999"/>
    <s v="B"/>
    <n v="5"/>
    <n v="14"/>
    <n v="14"/>
    <n v="14"/>
  </r>
  <r>
    <x v="17"/>
    <x v="6"/>
    <s v="21154A"/>
    <n v="1"/>
    <x v="11"/>
    <x v="3"/>
    <n v="67.25"/>
    <n v="6.7250000000000005"/>
    <n v="73.974999999999994"/>
    <n v="0.13"/>
    <n v="8.7424999999999997"/>
    <s v="H"/>
    <n v="8"/>
    <n v="6"/>
    <n v="6"/>
    <n v="10"/>
  </r>
  <r>
    <x v="17"/>
    <x v="6"/>
    <s v="211581"/>
    <n v="1"/>
    <x v="11"/>
    <x v="3"/>
    <n v="40.64"/>
    <n v="4.0640000000000001"/>
    <n v="44.704000000000001"/>
    <n v="0.03"/>
    <n v="1.2192000000000001"/>
    <s v="I"/>
    <n v="9"/>
    <n v="4"/>
    <n v="4"/>
    <n v="8"/>
  </r>
  <r>
    <x v="17"/>
    <x v="6"/>
    <s v="21215B"/>
    <n v="13"/>
    <x v="9"/>
    <x v="3"/>
    <n v="92.74"/>
    <n v="9.2739999999999991"/>
    <n v="102.014"/>
    <n v="0.3"/>
    <n v="27.821999999999999"/>
    <s v="Q"/>
    <n v="5"/>
    <n v="1"/>
    <n v="1"/>
    <n v="3"/>
  </r>
  <r>
    <x v="17"/>
    <x v="6"/>
    <s v="21271D"/>
    <n v="14"/>
    <x v="10"/>
    <x v="3"/>
    <n v="93.2"/>
    <n v="9.32"/>
    <n v="102.52000000000001"/>
    <n v="0.23"/>
    <n v="21.436"/>
    <s v="M"/>
    <n v="1"/>
    <n v="5"/>
    <n v="5"/>
    <n v="9"/>
  </r>
  <r>
    <x v="17"/>
    <x v="6"/>
    <s v="213940"/>
    <n v="13"/>
    <x v="9"/>
    <x v="3"/>
    <n v="87.5"/>
    <n v="8.75"/>
    <n v="96.25"/>
    <n v="0.04"/>
    <n v="3.5"/>
    <s v="O"/>
    <n v="2"/>
    <n v="3"/>
    <n v="3"/>
    <n v="7"/>
  </r>
  <r>
    <x v="17"/>
    <x v="6"/>
    <s v="21427A"/>
    <n v="1"/>
    <x v="11"/>
    <x v="3"/>
    <n v="10.3"/>
    <n v="1.03"/>
    <n v="11.33"/>
    <n v="0.3"/>
    <n v="3.0900000000000003"/>
    <s v="P"/>
    <n v="4"/>
    <n v="2"/>
    <n v="2"/>
    <n v="6"/>
  </r>
  <r>
    <x v="17"/>
    <x v="6"/>
    <s v="21583B"/>
    <n v="1"/>
    <x v="11"/>
    <x v="3"/>
    <n v="21.06"/>
    <n v="2.1059999999999999"/>
    <n v="23.165999999999997"/>
    <n v="0.21"/>
    <n v="4.4225999999999992"/>
    <s v="H"/>
    <n v="2"/>
    <n v="11"/>
    <n v="11"/>
    <n v="12.5"/>
  </r>
  <r>
    <x v="17"/>
    <x v="6"/>
    <s v="21586B"/>
    <n v="3"/>
    <x v="12"/>
    <x v="3"/>
    <n v="66.349999999999994"/>
    <n v="6.6349999999999998"/>
    <n v="72.984999999999999"/>
    <n v="0.15"/>
    <n v="9.9524999999999988"/>
    <s v="P"/>
    <n v="6"/>
    <n v="1"/>
    <n v="1"/>
    <n v="3"/>
  </r>
  <r>
    <x v="17"/>
    <x v="7"/>
    <s v="21648D"/>
    <n v="13"/>
    <x v="9"/>
    <x v="3"/>
    <n v="12.54"/>
    <n v="1.254"/>
    <n v="13.793999999999999"/>
    <n v="0.27"/>
    <n v="3.3858000000000001"/>
    <s v="I"/>
    <n v="6"/>
    <n v="6"/>
    <n v="6"/>
    <n v="10"/>
  </r>
  <r>
    <x v="17"/>
    <x v="7"/>
    <s v="217071"/>
    <n v="13"/>
    <x v="9"/>
    <x v="3"/>
    <n v="16.48"/>
    <n v="1.6480000000000001"/>
    <n v="18.128"/>
    <n v="0.3"/>
    <n v="4.944"/>
    <s v="E"/>
    <n v="10"/>
    <n v="15"/>
    <n v="15"/>
    <n v="14.5"/>
  </r>
  <r>
    <x v="17"/>
    <x v="7"/>
    <s v="21709E"/>
    <n v="14"/>
    <x v="10"/>
    <x v="3"/>
    <n v="72.83"/>
    <n v="7.2830000000000004"/>
    <n v="80.113"/>
    <n v="0.28000000000000003"/>
    <n v="20.392400000000002"/>
    <s v="F"/>
    <n v="7"/>
    <n v="5"/>
    <n v="5"/>
    <n v="9"/>
  </r>
  <r>
    <x v="17"/>
    <x v="7"/>
    <s v="217491"/>
    <n v="14"/>
    <x v="10"/>
    <x v="3"/>
    <n v="13.06"/>
    <n v="1.306"/>
    <n v="14.366"/>
    <n v="0.39"/>
    <n v="5.0933999999999999"/>
    <s v="C"/>
    <n v="8"/>
    <n v="17"/>
    <n v="17"/>
    <n v="15.5"/>
  </r>
  <r>
    <x v="17"/>
    <x v="7"/>
    <s v="21789D"/>
    <n v="3"/>
    <x v="12"/>
    <x v="3"/>
    <n v="28.16"/>
    <n v="2.8160000000000003"/>
    <n v="30.975999999999999"/>
    <n v="0.1"/>
    <n v="2.8160000000000003"/>
    <s v="N"/>
    <n v="5"/>
    <n v="5"/>
    <n v="5"/>
    <n v="9"/>
  </r>
  <r>
    <x v="17"/>
    <x v="7"/>
    <s v="21959D"/>
    <n v="3"/>
    <x v="12"/>
    <x v="3"/>
    <n v="79.69"/>
    <n v="7.9690000000000003"/>
    <n v="87.658999999999992"/>
    <n v="0.15"/>
    <n v="11.9535"/>
    <s v="A"/>
    <n v="3"/>
    <n v="12"/>
    <n v="12"/>
    <n v="13"/>
  </r>
  <r>
    <x v="17"/>
    <x v="7"/>
    <s v="22087B"/>
    <n v="14"/>
    <x v="10"/>
    <x v="3"/>
    <n v="21.89"/>
    <n v="2.1890000000000001"/>
    <n v="24.079000000000001"/>
    <n v="0.32"/>
    <n v="7.0048000000000004"/>
    <s v="L"/>
    <n v="9"/>
    <n v="6"/>
    <n v="6"/>
    <n v="10"/>
  </r>
  <r>
    <x v="17"/>
    <x v="7"/>
    <s v="2213A"/>
    <n v="1"/>
    <x v="11"/>
    <x v="3"/>
    <n v="89.74"/>
    <n v="8.9740000000000002"/>
    <n v="98.713999999999999"/>
    <n v="0.17"/>
    <n v="15.255800000000001"/>
    <s v="O"/>
    <n v="8"/>
    <n v="2"/>
    <n v="2"/>
    <n v="6"/>
  </r>
  <r>
    <x v="17"/>
    <x v="7"/>
    <s v="221580"/>
    <n v="1"/>
    <x v="11"/>
    <x v="3"/>
    <n v="94.11"/>
    <n v="9.4109999999999996"/>
    <n v="103.521"/>
    <n v="0.1"/>
    <n v="9.4109999999999996"/>
    <s v="L"/>
    <n v="7"/>
    <n v="2"/>
    <n v="2"/>
    <n v="6"/>
  </r>
  <r>
    <x v="17"/>
    <x v="7"/>
    <s v="22217B"/>
    <n v="14"/>
    <x v="10"/>
    <x v="3"/>
    <n v="15.27"/>
    <n v="1.5270000000000001"/>
    <n v="16.797000000000001"/>
    <n v="0.25"/>
    <n v="3.8174999999999999"/>
    <s v="E"/>
    <n v="6"/>
    <n v="15"/>
    <n v="15"/>
    <n v="14.5"/>
  </r>
  <r>
    <x v="17"/>
    <x v="7"/>
    <s v="22260"/>
    <n v="13"/>
    <x v="9"/>
    <x v="3"/>
    <n v="73.22"/>
    <n v="7.3220000000000001"/>
    <n v="80.542000000000002"/>
    <n v="7.0000000000000007E-2"/>
    <n v="5.1254000000000008"/>
    <s v="Q"/>
    <n v="8"/>
    <n v="3"/>
    <n v="3"/>
    <n v="7"/>
  </r>
  <r>
    <x v="17"/>
    <x v="7"/>
    <s v="222901"/>
    <n v="14"/>
    <x v="10"/>
    <x v="3"/>
    <n v="91.41"/>
    <n v="9.141"/>
    <n v="100.551"/>
    <n v="0.21"/>
    <n v="19.196099999999998"/>
    <s v="A"/>
    <n v="3"/>
    <n v="12"/>
    <n v="12"/>
    <n v="13"/>
  </r>
  <r>
    <x v="17"/>
    <x v="7"/>
    <s v="223410"/>
    <n v="1"/>
    <x v="11"/>
    <x v="3"/>
    <n v="10.63"/>
    <n v="1.0630000000000002"/>
    <n v="11.693000000000001"/>
    <n v="0.23"/>
    <n v="2.4449000000000001"/>
    <s v="E"/>
    <n v="6"/>
    <n v="15"/>
    <n v="15"/>
    <n v="14.5"/>
  </r>
  <r>
    <x v="17"/>
    <x v="7"/>
    <s v="223460"/>
    <n v="14"/>
    <x v="10"/>
    <x v="3"/>
    <n v="74.31"/>
    <n v="7.4310000000000009"/>
    <n v="81.741"/>
    <n v="0.17"/>
    <n v="12.632700000000002"/>
    <s v="P"/>
    <n v="3"/>
    <n v="3"/>
    <n v="3"/>
    <n v="7"/>
  </r>
  <r>
    <x v="17"/>
    <x v="7"/>
    <s v="22440B"/>
    <n v="13"/>
    <x v="9"/>
    <x v="3"/>
    <n v="88.98"/>
    <n v="8.8980000000000015"/>
    <n v="97.878"/>
    <n v="0.26"/>
    <n v="23.134800000000002"/>
    <s v="H"/>
    <n v="9"/>
    <n v="8"/>
    <n v="8"/>
    <n v="11"/>
  </r>
  <r>
    <x v="17"/>
    <x v="7"/>
    <s v="22485B"/>
    <n v="1"/>
    <x v="11"/>
    <x v="3"/>
    <n v="36.15"/>
    <n v="3.6150000000000002"/>
    <n v="39.765000000000001"/>
    <n v="0.35"/>
    <n v="12.652499999999998"/>
    <s v="D"/>
    <n v="8"/>
    <n v="3"/>
    <n v="3"/>
    <n v="7"/>
  </r>
  <r>
    <x v="17"/>
    <x v="7"/>
    <s v="22508B"/>
    <n v="13"/>
    <x v="9"/>
    <x v="3"/>
    <n v="16.04"/>
    <n v="1.6040000000000001"/>
    <n v="17.643999999999998"/>
    <n v="0.14000000000000001"/>
    <n v="2.2456"/>
    <s v="H"/>
    <n v="1"/>
    <n v="7"/>
    <n v="7"/>
    <n v="10.5"/>
  </r>
  <r>
    <x v="17"/>
    <x v="7"/>
    <s v="226440"/>
    <n v="13"/>
    <x v="9"/>
    <x v="3"/>
    <n v="20.89"/>
    <n v="2.089"/>
    <n v="22.978999999999999"/>
    <n v="0.05"/>
    <n v="1.0445"/>
    <s v="O"/>
    <n v="9"/>
    <n v="1"/>
    <n v="1"/>
    <n v="3"/>
  </r>
  <r>
    <x v="17"/>
    <x v="7"/>
    <s v="22683E"/>
    <n v="14"/>
    <x v="10"/>
    <x v="3"/>
    <n v="36.31"/>
    <n v="3.6310000000000002"/>
    <n v="39.941000000000003"/>
    <n v="0.28000000000000003"/>
    <n v="10.166800000000002"/>
    <s v="C"/>
    <n v="10"/>
    <n v="18"/>
    <n v="18"/>
    <n v="16"/>
  </r>
  <r>
    <x v="17"/>
    <x v="7"/>
    <s v="226851"/>
    <n v="13"/>
    <x v="9"/>
    <x v="3"/>
    <n v="32.090000000000003"/>
    <n v="3.2090000000000005"/>
    <n v="35.299000000000007"/>
    <n v="0.36"/>
    <n v="11.5524"/>
    <s v="F"/>
    <n v="1"/>
    <n v="10"/>
    <n v="10"/>
    <n v="12"/>
  </r>
  <r>
    <x v="17"/>
    <x v="7"/>
    <s v="22700"/>
    <n v="3"/>
    <x v="12"/>
    <x v="3"/>
    <n v="38.71"/>
    <n v="3.8710000000000004"/>
    <n v="42.581000000000003"/>
    <n v="0.14000000000000001"/>
    <n v="5.4194000000000004"/>
    <s v="M"/>
    <n v="3"/>
    <n v="4"/>
    <n v="4"/>
    <n v="8"/>
  </r>
  <r>
    <x v="17"/>
    <x v="8"/>
    <s v="22764A"/>
    <n v="1"/>
    <x v="11"/>
    <x v="3"/>
    <n v="67.64"/>
    <n v="6.7640000000000002"/>
    <n v="74.403999999999996"/>
    <n v="0.39"/>
    <n v="26.3796"/>
    <s v="N"/>
    <n v="3"/>
    <n v="5"/>
    <n v="5"/>
    <n v="9"/>
  </r>
  <r>
    <x v="17"/>
    <x v="8"/>
    <s v="22811"/>
    <n v="13"/>
    <x v="9"/>
    <x v="3"/>
    <n v="72.52"/>
    <n v="7.2519999999999998"/>
    <n v="79.771999999999991"/>
    <n v="7.0000000000000007E-2"/>
    <n v="5.0764000000000005"/>
    <s v="I"/>
    <n v="2"/>
    <n v="4"/>
    <n v="4"/>
    <n v="8"/>
  </r>
  <r>
    <x v="17"/>
    <x v="8"/>
    <s v="22847E"/>
    <n v="3"/>
    <x v="12"/>
    <x v="3"/>
    <n v="70.209999999999994"/>
    <n v="7.0209999999999999"/>
    <n v="77.230999999999995"/>
    <n v="0.3"/>
    <n v="21.062999999999999"/>
    <s v="M"/>
    <n v="8"/>
    <n v="5"/>
    <n v="5"/>
    <n v="9"/>
  </r>
  <r>
    <x v="17"/>
    <x v="8"/>
    <s v="228490"/>
    <n v="14"/>
    <x v="10"/>
    <x v="3"/>
    <n v="69.45"/>
    <n v="6.9450000000000003"/>
    <n v="76.39500000000001"/>
    <n v="0.25"/>
    <n v="17.362500000000001"/>
    <s v="B"/>
    <n v="5"/>
    <n v="14"/>
    <n v="14"/>
    <n v="14"/>
  </r>
  <r>
    <x v="17"/>
    <x v="8"/>
    <s v="2285D"/>
    <n v="13"/>
    <x v="9"/>
    <x v="3"/>
    <n v="74.52"/>
    <n v="7.452"/>
    <n v="81.971999999999994"/>
    <n v="0.27"/>
    <n v="20.1204"/>
    <s v="L"/>
    <n v="9"/>
    <n v="6"/>
    <n v="6"/>
    <n v="10"/>
  </r>
  <r>
    <x v="17"/>
    <x v="8"/>
    <s v="228601"/>
    <n v="14"/>
    <x v="10"/>
    <x v="3"/>
    <n v="34.200000000000003"/>
    <n v="3.4200000000000004"/>
    <n v="37.620000000000005"/>
    <n v="0.23"/>
    <n v="7.8660000000000014"/>
    <s v="I"/>
    <n v="10"/>
    <n v="6"/>
    <n v="6"/>
    <n v="10"/>
  </r>
  <r>
    <x v="17"/>
    <x v="8"/>
    <s v="229241"/>
    <n v="14"/>
    <x v="10"/>
    <x v="3"/>
    <n v="27.37"/>
    <n v="2.7370000000000001"/>
    <n v="30.106999999999999"/>
    <n v="0.03"/>
    <n v="0.82110000000000005"/>
    <s v="E"/>
    <n v="10"/>
    <n v="15"/>
    <n v="15"/>
    <n v="14.5"/>
  </r>
  <r>
    <x v="17"/>
    <x v="8"/>
    <s v="23032A"/>
    <n v="14"/>
    <x v="10"/>
    <x v="3"/>
    <n v="65.53"/>
    <n v="6.5530000000000008"/>
    <n v="72.082999999999998"/>
    <n v="0.05"/>
    <n v="3.2765000000000004"/>
    <s v="P"/>
    <n v="2"/>
    <n v="3"/>
    <n v="3"/>
    <n v="7"/>
  </r>
  <r>
    <x v="17"/>
    <x v="8"/>
    <s v="23036A"/>
    <n v="1"/>
    <x v="11"/>
    <x v="3"/>
    <n v="96.85"/>
    <n v="9.6850000000000005"/>
    <n v="106.535"/>
    <n v="0.16"/>
    <n v="15.495999999999999"/>
    <s v="C"/>
    <n v="7"/>
    <n v="3"/>
    <n v="3"/>
    <n v="7"/>
  </r>
  <r>
    <x v="17"/>
    <x v="8"/>
    <s v="23038B"/>
    <n v="14"/>
    <x v="10"/>
    <x v="3"/>
    <n v="58.95"/>
    <n v="5.8950000000000005"/>
    <n v="64.844999999999999"/>
    <n v="0.06"/>
    <n v="3.5369999999999999"/>
    <s v="F"/>
    <n v="8"/>
    <n v="8"/>
    <n v="8"/>
    <n v="11"/>
  </r>
  <r>
    <x v="17"/>
    <x v="8"/>
    <s v="23111"/>
    <n v="3"/>
    <x v="12"/>
    <x v="3"/>
    <n v="57.08"/>
    <n v="5.7080000000000002"/>
    <n v="62.787999999999997"/>
    <n v="0.25"/>
    <n v="14.27"/>
    <s v="B"/>
    <n v="1"/>
    <n v="18"/>
    <n v="18"/>
    <n v="16"/>
  </r>
  <r>
    <x v="17"/>
    <x v="8"/>
    <s v="231171"/>
    <n v="13"/>
    <x v="9"/>
    <x v="3"/>
    <n v="29.22"/>
    <n v="2.9220000000000002"/>
    <n v="32.141999999999996"/>
    <n v="0.02"/>
    <n v="0.58440000000000003"/>
    <s v="D"/>
    <n v="7"/>
    <n v="5"/>
    <n v="5"/>
    <n v="9"/>
  </r>
  <r>
    <x v="17"/>
    <x v="8"/>
    <s v="23146E"/>
    <n v="13"/>
    <x v="9"/>
    <x v="3"/>
    <n v="63.55"/>
    <n v="6.3550000000000004"/>
    <n v="69.905000000000001"/>
    <n v="0.13"/>
    <n v="8.2614999999999998"/>
    <s v="M"/>
    <n v="6"/>
    <n v="3"/>
    <n v="3"/>
    <n v="7"/>
  </r>
  <r>
    <x v="17"/>
    <x v="8"/>
    <s v="23218B"/>
    <n v="14"/>
    <x v="10"/>
    <x v="3"/>
    <n v="34.29"/>
    <n v="3.4290000000000003"/>
    <n v="37.719000000000001"/>
    <n v="0.35"/>
    <n v="12.001499999999998"/>
    <s v="C"/>
    <n v="10"/>
    <n v="18"/>
    <n v="18"/>
    <n v="16"/>
  </r>
  <r>
    <x v="17"/>
    <x v="8"/>
    <s v="2326B"/>
    <n v="3"/>
    <x v="12"/>
    <x v="3"/>
    <n v="0.4"/>
    <n v="4.0000000000000008E-2"/>
    <n v="0.44000000000000006"/>
    <n v="0.37"/>
    <n v="0.14799999999999999"/>
    <s v="O"/>
    <n v="5"/>
    <n v="3"/>
    <n v="3"/>
    <n v="7"/>
  </r>
  <r>
    <x v="17"/>
    <x v="8"/>
    <s v="233630"/>
    <n v="14"/>
    <x v="10"/>
    <x v="3"/>
    <n v="43.6"/>
    <n v="4.3600000000000003"/>
    <n v="47.96"/>
    <n v="0.03"/>
    <n v="1.3080000000000001"/>
    <s v="P"/>
    <n v="9"/>
    <n v="2"/>
    <n v="2"/>
    <n v="6"/>
  </r>
  <r>
    <x v="17"/>
    <x v="8"/>
    <s v="23397E"/>
    <n v="14"/>
    <x v="10"/>
    <x v="3"/>
    <n v="88.83"/>
    <n v="8.8830000000000009"/>
    <n v="97.712999999999994"/>
    <n v="0.19"/>
    <n v="16.877700000000001"/>
    <s v="Q"/>
    <n v="9"/>
    <n v="2"/>
    <n v="2"/>
    <n v="6"/>
  </r>
  <r>
    <x v="17"/>
    <x v="8"/>
    <s v="23528B"/>
    <n v="13"/>
    <x v="9"/>
    <x v="3"/>
    <n v="91.92"/>
    <n v="9.1920000000000002"/>
    <n v="101.11199999999999"/>
    <n v="0.34"/>
    <n v="31.252800000000004"/>
    <s v="F"/>
    <n v="6"/>
    <n v="17"/>
    <n v="17"/>
    <n v="15.5"/>
  </r>
  <r>
    <x v="17"/>
    <x v="8"/>
    <s v="235420"/>
    <n v="3"/>
    <x v="12"/>
    <x v="3"/>
    <n v="28.48"/>
    <n v="2.8480000000000003"/>
    <n v="31.327999999999999"/>
    <n v="0.28999999999999998"/>
    <n v="8.2591999999999999"/>
    <s v="O"/>
    <n v="8"/>
    <n v="2"/>
    <n v="2"/>
    <n v="6"/>
  </r>
  <r>
    <x v="17"/>
    <x v="8"/>
    <s v="23650"/>
    <n v="3"/>
    <x v="12"/>
    <x v="3"/>
    <n v="67.94"/>
    <n v="6.7940000000000005"/>
    <n v="74.733999999999995"/>
    <n v="0.3"/>
    <n v="20.381999999999998"/>
    <s v="A"/>
    <n v="9"/>
    <n v="20"/>
    <n v="20"/>
    <n v="17"/>
  </r>
  <r>
    <x v="17"/>
    <x v="8"/>
    <s v="23655B"/>
    <n v="14"/>
    <x v="10"/>
    <x v="3"/>
    <n v="99.14"/>
    <n v="9.9140000000000015"/>
    <n v="109.054"/>
    <n v="0.18"/>
    <n v="17.845199999999998"/>
    <s v="C"/>
    <n v="10"/>
    <n v="18"/>
    <n v="18"/>
    <n v="16"/>
  </r>
  <r>
    <x v="17"/>
    <x v="8"/>
    <s v="237010"/>
    <n v="1"/>
    <x v="11"/>
    <x v="3"/>
    <n v="88.85"/>
    <n v="8.8849999999999998"/>
    <n v="97.734999999999999"/>
    <n v="0.11"/>
    <n v="9.7735000000000003"/>
    <s v="B"/>
    <n v="8"/>
    <n v="8"/>
    <n v="8"/>
    <n v="11"/>
  </r>
  <r>
    <x v="17"/>
    <x v="8"/>
    <s v="237270"/>
    <n v="14"/>
    <x v="10"/>
    <x v="3"/>
    <n v="20.74"/>
    <n v="2.0739999999999998"/>
    <n v="22.814"/>
    <n v="0.33"/>
    <n v="6.8441999999999998"/>
    <s v="C"/>
    <n v="7"/>
    <n v="3"/>
    <n v="3"/>
    <n v="7"/>
  </r>
  <r>
    <x v="17"/>
    <x v="8"/>
    <s v="23850D"/>
    <n v="3"/>
    <x v="12"/>
    <x v="3"/>
    <n v="40.57"/>
    <n v="4.0570000000000004"/>
    <n v="44.627000000000002"/>
    <n v="0.23"/>
    <n v="9.3311000000000011"/>
    <s v="H"/>
    <n v="2"/>
    <n v="11"/>
    <n v="11"/>
    <n v="12.5"/>
  </r>
  <r>
    <x v="17"/>
    <x v="8"/>
    <s v="23926E"/>
    <n v="1"/>
    <x v="11"/>
    <x v="3"/>
    <n v="15.99"/>
    <n v="1.5990000000000002"/>
    <n v="17.588999999999999"/>
    <n v="0.36"/>
    <n v="5.7564000000000002"/>
    <s v="F"/>
    <n v="2"/>
    <n v="14"/>
    <n v="14"/>
    <n v="14"/>
  </r>
  <r>
    <x v="17"/>
    <x v="8"/>
    <s v="23968B"/>
    <n v="13"/>
    <x v="9"/>
    <x v="3"/>
    <n v="80.819999999999993"/>
    <n v="8.081999999999999"/>
    <n v="88.901999999999987"/>
    <n v="0.36"/>
    <n v="29.095199999999995"/>
    <s v="G"/>
    <n v="10"/>
    <n v="14"/>
    <n v="14"/>
    <n v="14"/>
  </r>
  <r>
    <x v="18"/>
    <x v="0"/>
    <s v="24002E"/>
    <n v="13"/>
    <x v="9"/>
    <x v="3"/>
    <n v="78.150000000000006"/>
    <n v="7.8150000000000013"/>
    <n v="85.965000000000003"/>
    <n v="0.26"/>
    <n v="20.319000000000003"/>
    <s v="D"/>
    <n v="1"/>
    <n v="6"/>
    <n v="6"/>
    <n v="10"/>
  </r>
  <r>
    <x v="18"/>
    <x v="0"/>
    <s v="241030"/>
    <n v="14"/>
    <x v="10"/>
    <x v="3"/>
    <n v="95.65"/>
    <n v="9.5650000000000013"/>
    <n v="105.215"/>
    <n v="0.1"/>
    <n v="9.5650000000000013"/>
    <s v="N"/>
    <n v="9"/>
    <n v="4"/>
    <n v="4"/>
    <n v="8"/>
  </r>
  <r>
    <x v="18"/>
    <x v="0"/>
    <s v="24107A"/>
    <n v="1"/>
    <x v="11"/>
    <x v="3"/>
    <n v="18.29"/>
    <n v="1.829"/>
    <n v="20.119"/>
    <n v="0.22"/>
    <n v="4.0237999999999996"/>
    <s v="N"/>
    <n v="2"/>
    <n v="1"/>
    <n v="1"/>
    <n v="3"/>
  </r>
  <r>
    <x v="18"/>
    <x v="0"/>
    <s v="24160A"/>
    <n v="14"/>
    <x v="10"/>
    <x v="3"/>
    <n v="20.18"/>
    <n v="2.0180000000000002"/>
    <n v="22.198"/>
    <n v="0.17"/>
    <n v="3.4306000000000001"/>
    <s v="N"/>
    <n v="9"/>
    <n v="4"/>
    <n v="4"/>
    <n v="8"/>
  </r>
  <r>
    <x v="18"/>
    <x v="0"/>
    <s v="242660"/>
    <n v="3"/>
    <x v="12"/>
    <x v="3"/>
    <n v="72.180000000000007"/>
    <n v="7.2180000000000009"/>
    <n v="79.39800000000001"/>
    <n v="0.28999999999999998"/>
    <n v="20.932200000000002"/>
    <s v="Q"/>
    <n v="10"/>
    <n v="2"/>
    <n v="2"/>
    <n v="6"/>
  </r>
  <r>
    <x v="18"/>
    <x v="0"/>
    <s v="24373A"/>
    <n v="1"/>
    <x v="11"/>
    <x v="3"/>
    <n v="29.84"/>
    <n v="2.984"/>
    <n v="32.823999999999998"/>
    <n v="0.22"/>
    <n v="6.5648"/>
    <s v="N"/>
    <n v="3"/>
    <n v="5"/>
    <n v="5"/>
    <n v="9"/>
  </r>
  <r>
    <x v="18"/>
    <x v="0"/>
    <s v="243971"/>
    <n v="1"/>
    <x v="11"/>
    <x v="3"/>
    <n v="88.64"/>
    <n v="8.8640000000000008"/>
    <n v="97.504000000000005"/>
    <n v="0.08"/>
    <n v="7.0912000000000006"/>
    <s v="C"/>
    <n v="6"/>
    <n v="6"/>
    <n v="6"/>
    <n v="10"/>
  </r>
  <r>
    <x v="18"/>
    <x v="0"/>
    <s v="24421E"/>
    <n v="13"/>
    <x v="9"/>
    <x v="3"/>
    <n v="82.03"/>
    <n v="8.2030000000000012"/>
    <n v="90.233000000000004"/>
    <n v="0.18"/>
    <n v="14.7654"/>
    <s v="A"/>
    <n v="5"/>
    <n v="16"/>
    <n v="16"/>
    <n v="15"/>
  </r>
  <r>
    <x v="18"/>
    <x v="0"/>
    <s v="24443A"/>
    <n v="3"/>
    <x v="12"/>
    <x v="3"/>
    <n v="45.56"/>
    <n v="4.556"/>
    <n v="50.116"/>
    <n v="0.18"/>
    <n v="8.200800000000001"/>
    <s v="I"/>
    <n v="10"/>
    <n v="6"/>
    <n v="6"/>
    <n v="10"/>
  </r>
  <r>
    <x v="18"/>
    <x v="0"/>
    <s v="24495B"/>
    <n v="14"/>
    <x v="10"/>
    <x v="3"/>
    <n v="50.31"/>
    <n v="5.0310000000000006"/>
    <n v="55.341000000000001"/>
    <n v="0.32"/>
    <n v="16.0992"/>
    <s v="B"/>
    <n v="1"/>
    <n v="18"/>
    <n v="18"/>
    <n v="16"/>
  </r>
  <r>
    <x v="18"/>
    <x v="0"/>
    <s v="245400"/>
    <n v="14"/>
    <x v="10"/>
    <x v="3"/>
    <n v="93.99"/>
    <n v="9.3989999999999991"/>
    <n v="103.389"/>
    <n v="0.33"/>
    <n v="31.0167"/>
    <s v="M"/>
    <n v="9"/>
    <n v="4"/>
    <n v="4"/>
    <n v="8"/>
  </r>
  <r>
    <x v="18"/>
    <x v="0"/>
    <s v="24544D"/>
    <n v="3"/>
    <x v="12"/>
    <x v="3"/>
    <n v="5.01"/>
    <n v="0.501"/>
    <n v="5.5110000000000001"/>
    <n v="0.14000000000000001"/>
    <n v="0.70140000000000002"/>
    <s v="M"/>
    <n v="8"/>
    <n v="5"/>
    <n v="5"/>
    <n v="9"/>
  </r>
  <r>
    <x v="18"/>
    <x v="0"/>
    <s v="24588D"/>
    <n v="13"/>
    <x v="9"/>
    <x v="3"/>
    <n v="23.82"/>
    <n v="2.3820000000000001"/>
    <n v="26.202000000000002"/>
    <n v="0.09"/>
    <n v="2.1438000000000001"/>
    <s v="Q"/>
    <n v="8"/>
    <n v="3"/>
    <n v="3"/>
    <n v="7"/>
  </r>
  <r>
    <x v="18"/>
    <x v="0"/>
    <s v="24613E"/>
    <n v="13"/>
    <x v="9"/>
    <x v="3"/>
    <n v="6.44"/>
    <n v="0.64400000000000013"/>
    <n v="7.0840000000000005"/>
    <n v="0.23"/>
    <n v="1.4812000000000001"/>
    <s v="A"/>
    <n v="2"/>
    <n v="2"/>
    <n v="2"/>
    <n v="6"/>
  </r>
  <r>
    <x v="18"/>
    <x v="0"/>
    <s v="24621A"/>
    <n v="1"/>
    <x v="11"/>
    <x v="3"/>
    <n v="20.6"/>
    <n v="2.06"/>
    <n v="22.66"/>
    <n v="0.03"/>
    <n v="0.61799999999999999"/>
    <s v="E"/>
    <n v="2"/>
    <n v="12"/>
    <n v="12"/>
    <n v="13"/>
  </r>
  <r>
    <x v="18"/>
    <x v="0"/>
    <s v="248831"/>
    <n v="3"/>
    <x v="12"/>
    <x v="3"/>
    <n v="43.15"/>
    <n v="4.3150000000000004"/>
    <n v="47.464999999999996"/>
    <n v="0.08"/>
    <n v="3.452"/>
    <s v="I"/>
    <n v="3"/>
    <n v="2"/>
    <n v="2"/>
    <n v="6"/>
  </r>
  <r>
    <x v="18"/>
    <x v="1"/>
    <s v="24909E"/>
    <n v="1"/>
    <x v="11"/>
    <x v="3"/>
    <n v="62.37"/>
    <n v="6.2370000000000001"/>
    <n v="68.606999999999999"/>
    <n v="0.19"/>
    <n v="11.850299999999999"/>
    <s v="H"/>
    <n v="1"/>
    <n v="7"/>
    <n v="7"/>
    <n v="10.5"/>
  </r>
  <r>
    <x v="18"/>
    <x v="1"/>
    <s v="250910"/>
    <n v="14"/>
    <x v="10"/>
    <x v="3"/>
    <n v="23.83"/>
    <n v="2.383"/>
    <n v="26.212999999999997"/>
    <n v="0.28999999999999998"/>
    <n v="6.9106999999999994"/>
    <s v="A"/>
    <n v="6"/>
    <n v="14"/>
    <n v="14"/>
    <n v="14"/>
  </r>
  <r>
    <x v="18"/>
    <x v="1"/>
    <s v="25296A"/>
    <n v="13"/>
    <x v="9"/>
    <x v="3"/>
    <n v="75.11"/>
    <n v="7.5110000000000001"/>
    <n v="82.620999999999995"/>
    <n v="0.06"/>
    <n v="4.5065999999999997"/>
    <s v="N"/>
    <n v="4"/>
    <n v="5"/>
    <n v="5"/>
    <n v="9"/>
  </r>
  <r>
    <x v="18"/>
    <x v="1"/>
    <s v="256770"/>
    <n v="14"/>
    <x v="10"/>
    <x v="3"/>
    <n v="34.64"/>
    <n v="3.4640000000000004"/>
    <n v="38.103999999999999"/>
    <n v="0.4"/>
    <n v="13.856000000000002"/>
    <s v="O"/>
    <n v="4"/>
    <n v="2"/>
    <n v="2"/>
    <n v="6"/>
  </r>
  <r>
    <x v="18"/>
    <x v="1"/>
    <s v="25682D"/>
    <n v="1"/>
    <x v="11"/>
    <x v="3"/>
    <n v="28.56"/>
    <n v="2.8559999999999999"/>
    <n v="31.415999999999997"/>
    <n v="0.39"/>
    <n v="11.138400000000001"/>
    <s v="G"/>
    <n v="7"/>
    <n v="3"/>
    <n v="3"/>
    <n v="7"/>
  </r>
  <r>
    <x v="18"/>
    <x v="1"/>
    <s v="25760A"/>
    <n v="1"/>
    <x v="11"/>
    <x v="3"/>
    <n v="94.17"/>
    <n v="9.4169999999999998"/>
    <n v="103.587"/>
    <n v="0.17"/>
    <n v="16.008900000000001"/>
    <s v="O"/>
    <n v="7"/>
    <n v="3"/>
    <n v="3"/>
    <n v="7"/>
  </r>
  <r>
    <x v="18"/>
    <x v="1"/>
    <s v="257621"/>
    <n v="3"/>
    <x v="12"/>
    <x v="3"/>
    <n v="71.25"/>
    <n v="7.125"/>
    <n v="78.375"/>
    <n v="0.31"/>
    <n v="22.087499999999999"/>
    <s v="O"/>
    <n v="7"/>
    <n v="3"/>
    <n v="3"/>
    <n v="7"/>
  </r>
  <r>
    <x v="18"/>
    <x v="1"/>
    <s v="25783A"/>
    <n v="3"/>
    <x v="12"/>
    <x v="3"/>
    <n v="11.73"/>
    <n v="1.173"/>
    <n v="12.903"/>
    <n v="0.05"/>
    <n v="0.58650000000000002"/>
    <s v="O"/>
    <n v="5"/>
    <n v="3"/>
    <n v="3"/>
    <n v="7"/>
  </r>
  <r>
    <x v="18"/>
    <x v="1"/>
    <s v="25958E"/>
    <n v="1"/>
    <x v="11"/>
    <x v="3"/>
    <n v="86.18"/>
    <n v="8.6180000000000003"/>
    <n v="94.798000000000002"/>
    <n v="0.03"/>
    <n v="2.5853999999999999"/>
    <s v="F"/>
    <n v="7"/>
    <n v="5"/>
    <n v="5"/>
    <n v="9"/>
  </r>
  <r>
    <x v="18"/>
    <x v="1"/>
    <s v="260070"/>
    <n v="3"/>
    <x v="12"/>
    <x v="3"/>
    <n v="97.45"/>
    <n v="9.745000000000001"/>
    <n v="107.19500000000001"/>
    <n v="0.05"/>
    <n v="4.8725000000000005"/>
    <s v="P"/>
    <n v="6"/>
    <n v="1"/>
    <n v="1"/>
    <n v="3"/>
  </r>
  <r>
    <x v="18"/>
    <x v="1"/>
    <s v="26035A"/>
    <n v="14"/>
    <x v="10"/>
    <x v="3"/>
    <n v="72.95"/>
    <n v="7.2950000000000008"/>
    <n v="80.245000000000005"/>
    <n v="0.28000000000000003"/>
    <n v="20.426000000000002"/>
    <s v="H"/>
    <n v="3"/>
    <n v="11"/>
    <n v="11"/>
    <n v="12.5"/>
  </r>
  <r>
    <x v="18"/>
    <x v="1"/>
    <s v="26071E"/>
    <n v="3"/>
    <x v="12"/>
    <x v="3"/>
    <n v="36.97"/>
    <n v="3.6970000000000001"/>
    <n v="40.667000000000002"/>
    <n v="0.02"/>
    <n v="0.73939999999999995"/>
    <s v="P"/>
    <n v="4"/>
    <n v="2"/>
    <n v="2"/>
    <n v="6"/>
  </r>
  <r>
    <x v="18"/>
    <x v="1"/>
    <s v="26274A"/>
    <n v="1"/>
    <x v="11"/>
    <x v="3"/>
    <n v="48.66"/>
    <n v="4.8659999999999997"/>
    <n v="53.525999999999996"/>
    <n v="0.03"/>
    <n v="1.4597999999999998"/>
    <s v="H"/>
    <n v="10"/>
    <n v="3"/>
    <n v="3"/>
    <n v="7"/>
  </r>
  <r>
    <x v="18"/>
    <x v="1"/>
    <s v="26318E"/>
    <n v="3"/>
    <x v="12"/>
    <x v="3"/>
    <n v="81"/>
    <n v="8.1"/>
    <n v="89.1"/>
    <n v="0.27"/>
    <n v="21.87"/>
    <s v="H"/>
    <n v="1"/>
    <n v="7"/>
    <n v="7"/>
    <n v="10.5"/>
  </r>
  <r>
    <x v="18"/>
    <x v="2"/>
    <s v="26324A"/>
    <n v="14"/>
    <x v="10"/>
    <x v="3"/>
    <n v="76.599999999999994"/>
    <n v="7.66"/>
    <n v="84.259999999999991"/>
    <n v="0.38"/>
    <n v="29.107999999999997"/>
    <s v="F"/>
    <n v="7"/>
    <n v="5"/>
    <n v="5"/>
    <n v="9"/>
  </r>
  <r>
    <x v="18"/>
    <x v="2"/>
    <s v="264130"/>
    <n v="3"/>
    <x v="12"/>
    <x v="3"/>
    <n v="22.55"/>
    <n v="2.2550000000000003"/>
    <n v="24.805"/>
    <n v="0.28000000000000003"/>
    <n v="6.3140000000000009"/>
    <s v="P"/>
    <n v="3"/>
    <n v="3"/>
    <n v="3"/>
    <n v="7"/>
  </r>
  <r>
    <x v="18"/>
    <x v="2"/>
    <s v="26580A"/>
    <n v="13"/>
    <x v="9"/>
    <x v="3"/>
    <n v="54.71"/>
    <n v="5.4710000000000001"/>
    <n v="60.180999999999997"/>
    <n v="0.24"/>
    <n v="13.1304"/>
    <s v="M"/>
    <n v="7"/>
    <n v="2"/>
    <n v="2"/>
    <n v="6"/>
  </r>
  <r>
    <x v="18"/>
    <x v="2"/>
    <s v="26703D"/>
    <n v="13"/>
    <x v="9"/>
    <x v="3"/>
    <n v="81.44"/>
    <n v="8.1440000000000001"/>
    <n v="89.584000000000003"/>
    <n v="0.4"/>
    <n v="32.576000000000001"/>
    <s v="M"/>
    <n v="7"/>
    <n v="2"/>
    <n v="2"/>
    <n v="6"/>
  </r>
  <r>
    <x v="18"/>
    <x v="2"/>
    <s v="268460"/>
    <n v="1"/>
    <x v="11"/>
    <x v="3"/>
    <n v="5.86"/>
    <n v="0.58600000000000008"/>
    <n v="6.4460000000000006"/>
    <n v="0.19"/>
    <n v="1.1134000000000002"/>
    <s v="E"/>
    <n v="1"/>
    <n v="8"/>
    <n v="8"/>
    <n v="11"/>
  </r>
  <r>
    <x v="18"/>
    <x v="2"/>
    <s v="268470"/>
    <n v="1"/>
    <x v="11"/>
    <x v="3"/>
    <n v="11.19"/>
    <n v="1.119"/>
    <n v="12.308999999999999"/>
    <n v="0.08"/>
    <n v="0.8952"/>
    <s v="D"/>
    <n v="2"/>
    <n v="18"/>
    <n v="18"/>
    <n v="16"/>
  </r>
  <r>
    <x v="18"/>
    <x v="2"/>
    <s v="26849B"/>
    <n v="3"/>
    <x v="12"/>
    <x v="3"/>
    <n v="24.18"/>
    <n v="2.4180000000000001"/>
    <n v="26.597999999999999"/>
    <n v="0.28999999999999998"/>
    <n v="7.0121999999999991"/>
    <s v="F"/>
    <n v="6"/>
    <n v="17"/>
    <n v="17"/>
    <n v="15.5"/>
  </r>
  <r>
    <x v="18"/>
    <x v="2"/>
    <s v="26911D"/>
    <n v="13"/>
    <x v="9"/>
    <x v="3"/>
    <n v="14.52"/>
    <n v="1.452"/>
    <n v="15.972"/>
    <n v="7.0000000000000007E-2"/>
    <n v="1.0164"/>
    <s v="M"/>
    <n v="2"/>
    <n v="6"/>
    <n v="6"/>
    <n v="10"/>
  </r>
  <r>
    <x v="18"/>
    <x v="2"/>
    <s v="269991"/>
    <n v="14"/>
    <x v="10"/>
    <x v="3"/>
    <n v="28.88"/>
    <n v="2.8879999999999999"/>
    <n v="31.768000000000001"/>
    <n v="0.37"/>
    <n v="10.685599999999999"/>
    <s v="P"/>
    <n v="1"/>
    <n v="3"/>
    <n v="3"/>
    <n v="7"/>
  </r>
  <r>
    <x v="18"/>
    <x v="2"/>
    <s v="27270E"/>
    <n v="13"/>
    <x v="9"/>
    <x v="3"/>
    <n v="60.57"/>
    <n v="6.0570000000000004"/>
    <n v="66.626999999999995"/>
    <n v="0.23"/>
    <n v="13.931100000000001"/>
    <s v="G"/>
    <n v="7"/>
    <n v="3"/>
    <n v="3"/>
    <n v="7"/>
  </r>
  <r>
    <x v="18"/>
    <x v="2"/>
    <s v="27290A"/>
    <n v="13"/>
    <x v="9"/>
    <x v="3"/>
    <n v="74.73"/>
    <n v="7.4730000000000008"/>
    <n v="82.203000000000003"/>
    <n v="0.33"/>
    <n v="24.660900000000002"/>
    <s v="O"/>
    <n v="7"/>
    <n v="3"/>
    <n v="3"/>
    <n v="7"/>
  </r>
  <r>
    <x v="18"/>
    <x v="2"/>
    <s v="273050"/>
    <n v="14"/>
    <x v="10"/>
    <x v="3"/>
    <n v="97.95"/>
    <n v="9.7950000000000017"/>
    <n v="107.745"/>
    <n v="0.1"/>
    <n v="9.7950000000000017"/>
    <s v="I"/>
    <n v="3"/>
    <n v="2"/>
    <n v="2"/>
    <n v="6"/>
  </r>
  <r>
    <x v="18"/>
    <x v="2"/>
    <s v="27305E"/>
    <n v="1"/>
    <x v="11"/>
    <x v="3"/>
    <n v="36.57"/>
    <n v="3.657"/>
    <n v="40.227000000000004"/>
    <n v="0.11"/>
    <n v="4.0227000000000004"/>
    <s v="H"/>
    <n v="9"/>
    <n v="8"/>
    <n v="8"/>
    <n v="11"/>
  </r>
  <r>
    <x v="18"/>
    <x v="2"/>
    <s v="273410"/>
    <n v="13"/>
    <x v="9"/>
    <x v="3"/>
    <n v="50.57"/>
    <n v="5.0570000000000004"/>
    <n v="55.627000000000002"/>
    <n v="0.08"/>
    <n v="4.0456000000000003"/>
    <s v="M"/>
    <n v="9"/>
    <n v="4"/>
    <n v="4"/>
    <n v="8"/>
  </r>
  <r>
    <x v="18"/>
    <x v="2"/>
    <s v="27395A"/>
    <n v="1"/>
    <x v="11"/>
    <x v="3"/>
    <n v="97.52"/>
    <n v="9.7520000000000007"/>
    <n v="107.27199999999999"/>
    <n v="0.33"/>
    <n v="32.181600000000003"/>
    <s v="C"/>
    <n v="6"/>
    <n v="6"/>
    <n v="6"/>
    <n v="10"/>
  </r>
  <r>
    <x v="18"/>
    <x v="2"/>
    <s v="27425B"/>
    <n v="14"/>
    <x v="10"/>
    <x v="3"/>
    <n v="35.96"/>
    <n v="3.5960000000000001"/>
    <n v="39.555999999999997"/>
    <n v="0.15"/>
    <n v="5.3940000000000001"/>
    <s v="A"/>
    <n v="3"/>
    <n v="12"/>
    <n v="12"/>
    <n v="13"/>
  </r>
  <r>
    <x v="18"/>
    <x v="2"/>
    <s v="27468D"/>
    <n v="13"/>
    <x v="9"/>
    <x v="3"/>
    <n v="80.42"/>
    <n v="8.0419999999999998"/>
    <n v="88.462000000000003"/>
    <n v="0.14000000000000001"/>
    <n v="11.258800000000001"/>
    <s v="A"/>
    <n v="6"/>
    <n v="14"/>
    <n v="14"/>
    <n v="14"/>
  </r>
  <r>
    <x v="18"/>
    <x v="2"/>
    <s v="274861"/>
    <n v="1"/>
    <x v="11"/>
    <x v="3"/>
    <n v="99.47"/>
    <n v="9.947000000000001"/>
    <n v="109.417"/>
    <n v="0.34"/>
    <n v="33.819800000000001"/>
    <s v="O"/>
    <n v="1"/>
    <n v="1"/>
    <n v="1"/>
    <n v="3"/>
  </r>
  <r>
    <x v="18"/>
    <x v="2"/>
    <s v="27558B"/>
    <n v="14"/>
    <x v="10"/>
    <x v="3"/>
    <n v="76.69"/>
    <n v="7.6690000000000005"/>
    <n v="84.358999999999995"/>
    <n v="0.23"/>
    <n v="17.6387"/>
    <s v="N"/>
    <n v="6"/>
    <n v="3"/>
    <n v="3"/>
    <n v="7"/>
  </r>
  <r>
    <x v="18"/>
    <x v="2"/>
    <s v="27568E"/>
    <n v="1"/>
    <x v="11"/>
    <x v="3"/>
    <n v="30"/>
    <n v="3"/>
    <n v="33"/>
    <n v="0.01"/>
    <n v="0.3"/>
    <s v="O"/>
    <n v="4"/>
    <n v="2"/>
    <n v="2"/>
    <n v="6"/>
  </r>
  <r>
    <x v="18"/>
    <x v="2"/>
    <s v="27634E"/>
    <n v="1"/>
    <x v="11"/>
    <x v="3"/>
    <n v="16.010000000000002"/>
    <n v="1.6010000000000002"/>
    <n v="17.611000000000001"/>
    <n v="0.24"/>
    <n v="3.8424"/>
    <s v="Q"/>
    <n v="9"/>
    <n v="2"/>
    <n v="2"/>
    <n v="6"/>
  </r>
  <r>
    <x v="18"/>
    <x v="2"/>
    <s v="27648E"/>
    <n v="1"/>
    <x v="11"/>
    <x v="3"/>
    <n v="94.94"/>
    <n v="9.4939999999999998"/>
    <n v="104.434"/>
    <n v="0.11"/>
    <n v="10.4434"/>
    <s v="E"/>
    <n v="1"/>
    <n v="8"/>
    <n v="8"/>
    <n v="11"/>
  </r>
  <r>
    <x v="18"/>
    <x v="2"/>
    <s v="27701D"/>
    <n v="3"/>
    <x v="12"/>
    <x v="3"/>
    <n v="33.94"/>
    <n v="3.3940000000000001"/>
    <n v="37.333999999999996"/>
    <n v="0.01"/>
    <n v="0.33939999999999998"/>
    <s v="N"/>
    <n v="2"/>
    <n v="1"/>
    <n v="1"/>
    <n v="3"/>
  </r>
  <r>
    <x v="18"/>
    <x v="2"/>
    <s v="2788E"/>
    <n v="3"/>
    <x v="12"/>
    <x v="3"/>
    <n v="93.08"/>
    <n v="9.3079999999999998"/>
    <n v="102.38800000000001"/>
    <n v="0.1"/>
    <n v="9.3079999999999998"/>
    <s v="D"/>
    <n v="3"/>
    <n v="9"/>
    <n v="9"/>
    <n v="11.5"/>
  </r>
  <r>
    <x v="18"/>
    <x v="2"/>
    <s v="279880"/>
    <n v="3"/>
    <x v="12"/>
    <x v="3"/>
    <n v="63.94"/>
    <n v="6.3940000000000001"/>
    <n v="70.334000000000003"/>
    <n v="0.4"/>
    <n v="25.576000000000001"/>
    <s v="A"/>
    <n v="4"/>
    <n v="22"/>
    <n v="22"/>
    <n v="18"/>
  </r>
  <r>
    <x v="18"/>
    <x v="2"/>
    <s v="280131"/>
    <n v="1"/>
    <x v="11"/>
    <x v="3"/>
    <n v="55.14"/>
    <n v="5.5140000000000002"/>
    <n v="60.654000000000003"/>
    <n v="0.1"/>
    <n v="5.5140000000000002"/>
    <s v="F"/>
    <n v="8"/>
    <n v="8"/>
    <n v="8"/>
    <n v="11"/>
  </r>
  <r>
    <x v="18"/>
    <x v="2"/>
    <s v="280601"/>
    <n v="14"/>
    <x v="10"/>
    <x v="3"/>
    <n v="69.62"/>
    <n v="6.9620000000000006"/>
    <n v="76.582000000000008"/>
    <n v="0.38"/>
    <n v="26.4556"/>
    <s v="L"/>
    <n v="6"/>
    <n v="5"/>
    <n v="5"/>
    <n v="9"/>
  </r>
  <r>
    <x v="18"/>
    <x v="3"/>
    <s v="2815D"/>
    <n v="1"/>
    <x v="11"/>
    <x v="3"/>
    <n v="41.91"/>
    <n v="4.1909999999999998"/>
    <n v="46.100999999999999"/>
    <n v="0.38"/>
    <n v="15.925799999999999"/>
    <s v="A"/>
    <n v="9"/>
    <n v="20"/>
    <n v="20"/>
    <n v="17"/>
  </r>
  <r>
    <x v="18"/>
    <x v="3"/>
    <s v="282341"/>
    <n v="14"/>
    <x v="10"/>
    <x v="3"/>
    <n v="39.979999999999997"/>
    <n v="3.9979999999999998"/>
    <n v="43.977999999999994"/>
    <n v="0.28000000000000003"/>
    <n v="11.1944"/>
    <s v="H"/>
    <n v="5"/>
    <n v="6"/>
    <n v="6"/>
    <n v="10"/>
  </r>
  <r>
    <x v="18"/>
    <x v="3"/>
    <s v="282700"/>
    <n v="1"/>
    <x v="11"/>
    <x v="3"/>
    <n v="66.89"/>
    <n v="6.6890000000000001"/>
    <n v="73.579000000000008"/>
    <n v="0.04"/>
    <n v="2.6756000000000002"/>
    <s v="N"/>
    <n v="7"/>
    <n v="1"/>
    <n v="1"/>
    <n v="3"/>
  </r>
  <r>
    <x v="18"/>
    <x v="3"/>
    <s v="28303E"/>
    <n v="13"/>
    <x v="9"/>
    <x v="3"/>
    <n v="25.49"/>
    <n v="2.5489999999999999"/>
    <n v="28.038999999999998"/>
    <n v="0.27"/>
    <n v="6.8822999999999999"/>
    <s v="L"/>
    <n v="9"/>
    <n v="6"/>
    <n v="6"/>
    <n v="10"/>
  </r>
  <r>
    <x v="18"/>
    <x v="3"/>
    <s v="283A"/>
    <n v="13"/>
    <x v="9"/>
    <x v="3"/>
    <n v="19.86"/>
    <n v="1.986"/>
    <n v="21.846"/>
    <n v="0.1"/>
    <n v="1.986"/>
    <s v="P"/>
    <n v="1"/>
    <n v="3"/>
    <n v="3"/>
    <n v="7"/>
  </r>
  <r>
    <x v="18"/>
    <x v="3"/>
    <s v="28406E"/>
    <n v="14"/>
    <x v="10"/>
    <x v="3"/>
    <n v="73.3"/>
    <n v="7.33"/>
    <n v="80.63"/>
    <n v="0.04"/>
    <n v="2.9319999999999999"/>
    <s v="G"/>
    <n v="4"/>
    <n v="17"/>
    <n v="17"/>
    <n v="15.5"/>
  </r>
  <r>
    <x v="18"/>
    <x v="3"/>
    <s v="28420"/>
    <n v="14"/>
    <x v="10"/>
    <x v="3"/>
    <n v="60.71"/>
    <n v="6.0710000000000006"/>
    <n v="66.781000000000006"/>
    <n v="0.11"/>
    <n v="6.6780999999999997"/>
    <s v="I"/>
    <n v="5"/>
    <n v="2"/>
    <n v="2"/>
    <n v="6"/>
  </r>
  <r>
    <x v="18"/>
    <x v="3"/>
    <s v="284471"/>
    <n v="14"/>
    <x v="10"/>
    <x v="3"/>
    <n v="59.29"/>
    <n v="5.9290000000000003"/>
    <n v="65.218999999999994"/>
    <n v="0.18"/>
    <n v="10.6722"/>
    <s v="O"/>
    <n v="8"/>
    <n v="2"/>
    <n v="2"/>
    <n v="6"/>
  </r>
  <r>
    <x v="18"/>
    <x v="3"/>
    <s v="284600"/>
    <n v="1"/>
    <x v="11"/>
    <x v="3"/>
    <n v="38.28"/>
    <n v="3.8280000000000003"/>
    <n v="42.108000000000004"/>
    <n v="0.05"/>
    <n v="1.9140000000000001"/>
    <s v="I"/>
    <n v="3"/>
    <n v="2"/>
    <n v="2"/>
    <n v="6"/>
  </r>
  <r>
    <x v="18"/>
    <x v="3"/>
    <s v="286331"/>
    <n v="3"/>
    <x v="12"/>
    <x v="3"/>
    <n v="49.21"/>
    <n v="4.9210000000000003"/>
    <n v="54.131"/>
    <n v="0.13"/>
    <n v="6.3973000000000004"/>
    <s v="F"/>
    <n v="10"/>
    <n v="17"/>
    <n v="17"/>
    <n v="15.5"/>
  </r>
  <r>
    <x v="18"/>
    <x v="3"/>
    <s v="286480"/>
    <n v="3"/>
    <x v="12"/>
    <x v="3"/>
    <n v="12.42"/>
    <n v="1.242"/>
    <n v="13.661999999999999"/>
    <n v="0.03"/>
    <n v="0.37259999999999999"/>
    <s v="A"/>
    <n v="2"/>
    <n v="2"/>
    <n v="2"/>
    <n v="6"/>
  </r>
  <r>
    <x v="18"/>
    <x v="3"/>
    <s v="28765B"/>
    <n v="14"/>
    <x v="10"/>
    <x v="3"/>
    <n v="10.01"/>
    <n v="1.0010000000000001"/>
    <n v="11.010999999999999"/>
    <n v="0.2"/>
    <n v="2.0020000000000002"/>
    <s v="D"/>
    <n v="10"/>
    <n v="15"/>
    <n v="15"/>
    <n v="14.5"/>
  </r>
  <r>
    <x v="18"/>
    <x v="3"/>
    <s v="28865A"/>
    <n v="13"/>
    <x v="9"/>
    <x v="3"/>
    <n v="63.08"/>
    <n v="6.3079999999999998"/>
    <n v="69.388000000000005"/>
    <n v="0.36"/>
    <n v="22.7088"/>
    <s v="E"/>
    <n v="4"/>
    <n v="6"/>
    <n v="6"/>
    <n v="10"/>
  </r>
  <r>
    <x v="18"/>
    <x v="3"/>
    <s v="28913A"/>
    <n v="13"/>
    <x v="9"/>
    <x v="3"/>
    <n v="97.68"/>
    <n v="9.7680000000000007"/>
    <n v="107.44800000000001"/>
    <n v="0.31"/>
    <n v="30.280800000000003"/>
    <s v="B"/>
    <n v="3"/>
    <n v="17"/>
    <n v="17"/>
    <n v="15.5"/>
  </r>
  <r>
    <x v="18"/>
    <x v="3"/>
    <s v="28944B"/>
    <n v="1"/>
    <x v="11"/>
    <x v="3"/>
    <n v="36.72"/>
    <n v="3.6720000000000002"/>
    <n v="40.391999999999996"/>
    <n v="0.19"/>
    <n v="6.9767999999999999"/>
    <s v="B"/>
    <n v="8"/>
    <n v="8"/>
    <n v="8"/>
    <n v="11"/>
  </r>
  <r>
    <x v="18"/>
    <x v="3"/>
    <s v="290601"/>
    <n v="13"/>
    <x v="9"/>
    <x v="3"/>
    <n v="98.05"/>
    <n v="9.8049999999999997"/>
    <n v="107.85499999999999"/>
    <n v="0.04"/>
    <n v="3.9220000000000002"/>
    <s v="F"/>
    <n v="3"/>
    <n v="9"/>
    <n v="9"/>
    <n v="11.5"/>
  </r>
  <r>
    <x v="18"/>
    <x v="3"/>
    <s v="29088E"/>
    <n v="1"/>
    <x v="11"/>
    <x v="3"/>
    <n v="62.95"/>
    <n v="6.2950000000000008"/>
    <n v="69.245000000000005"/>
    <n v="0.02"/>
    <n v="1.2590000000000001"/>
    <s v="E"/>
    <n v="3"/>
    <n v="9"/>
    <n v="9"/>
    <n v="11.5"/>
  </r>
  <r>
    <x v="18"/>
    <x v="3"/>
    <s v="291E"/>
    <n v="1"/>
    <x v="11"/>
    <x v="3"/>
    <n v="82.67"/>
    <n v="8.2670000000000012"/>
    <n v="90.936999999999998"/>
    <n v="0.37"/>
    <n v="30.587900000000001"/>
    <s v="C"/>
    <n v="3"/>
    <n v="6"/>
    <n v="6"/>
    <n v="10"/>
  </r>
  <r>
    <x v="18"/>
    <x v="4"/>
    <s v="29246A"/>
    <n v="1"/>
    <x v="11"/>
    <x v="3"/>
    <n v="78.55"/>
    <n v="7.8550000000000004"/>
    <n v="86.405000000000001"/>
    <n v="0.4"/>
    <n v="31.42"/>
    <s v="M"/>
    <n v="9"/>
    <n v="4"/>
    <n v="4"/>
    <n v="8"/>
  </r>
  <r>
    <x v="18"/>
    <x v="4"/>
    <s v="29261E"/>
    <n v="13"/>
    <x v="9"/>
    <x v="3"/>
    <n v="22.7"/>
    <n v="2.27"/>
    <n v="24.97"/>
    <n v="0.35"/>
    <n v="7.9449999999999994"/>
    <s v="C"/>
    <n v="10"/>
    <n v="18"/>
    <n v="18"/>
    <n v="16"/>
  </r>
  <r>
    <x v="18"/>
    <x v="4"/>
    <s v="293010"/>
    <n v="13"/>
    <x v="9"/>
    <x v="3"/>
    <n v="28.76"/>
    <n v="2.8760000000000003"/>
    <n v="31.636000000000003"/>
    <n v="0.3"/>
    <n v="8.6280000000000001"/>
    <s v="D"/>
    <n v="9"/>
    <n v="6"/>
    <n v="6"/>
    <n v="10"/>
  </r>
  <r>
    <x v="18"/>
    <x v="4"/>
    <s v="294491"/>
    <n v="1"/>
    <x v="11"/>
    <x v="3"/>
    <n v="59.89"/>
    <n v="5.9890000000000008"/>
    <n v="65.879000000000005"/>
    <n v="0.09"/>
    <n v="5.3900999999999994"/>
    <s v="B"/>
    <n v="4"/>
    <n v="5"/>
    <n v="5"/>
    <n v="9"/>
  </r>
  <r>
    <x v="18"/>
    <x v="4"/>
    <s v="2945D"/>
    <n v="1"/>
    <x v="11"/>
    <x v="3"/>
    <n v="51.41"/>
    <n v="5.141"/>
    <n v="56.550999999999995"/>
    <n v="0.06"/>
    <n v="3.0845999999999996"/>
    <s v="F"/>
    <n v="1"/>
    <n v="10"/>
    <n v="10"/>
    <n v="12"/>
  </r>
  <r>
    <x v="18"/>
    <x v="4"/>
    <s v="294650"/>
    <n v="13"/>
    <x v="9"/>
    <x v="3"/>
    <n v="78.67"/>
    <n v="7.8670000000000009"/>
    <n v="86.537000000000006"/>
    <n v="0.06"/>
    <n v="4.7202000000000002"/>
    <s v="B"/>
    <n v="4"/>
    <n v="5"/>
    <n v="5"/>
    <n v="9"/>
  </r>
  <r>
    <x v="18"/>
    <x v="4"/>
    <s v="29482E"/>
    <n v="3"/>
    <x v="12"/>
    <x v="3"/>
    <n v="78.88"/>
    <n v="7.8879999999999999"/>
    <n v="86.768000000000001"/>
    <n v="0.25"/>
    <n v="19.72"/>
    <s v="I"/>
    <n v="5"/>
    <n v="2"/>
    <n v="2"/>
    <n v="6"/>
  </r>
  <r>
    <x v="18"/>
    <x v="4"/>
    <s v="295531"/>
    <n v="13"/>
    <x v="9"/>
    <x v="3"/>
    <n v="32.5"/>
    <n v="3.25"/>
    <n v="35.75"/>
    <n v="0.12"/>
    <n v="3.9"/>
    <s v="M"/>
    <n v="10"/>
    <n v="4"/>
    <n v="4"/>
    <n v="8"/>
  </r>
  <r>
    <x v="18"/>
    <x v="4"/>
    <s v="29631"/>
    <n v="1"/>
    <x v="11"/>
    <x v="3"/>
    <n v="89.94"/>
    <n v="8.9939999999999998"/>
    <n v="98.933999999999997"/>
    <n v="0.27"/>
    <n v="24.283799999999999"/>
    <s v="A"/>
    <n v="6"/>
    <n v="14"/>
    <n v="14"/>
    <n v="14"/>
  </r>
  <r>
    <x v="18"/>
    <x v="4"/>
    <s v="29894E"/>
    <n v="3"/>
    <x v="12"/>
    <x v="3"/>
    <n v="74.16"/>
    <n v="7.4160000000000004"/>
    <n v="81.575999999999993"/>
    <n v="0.16"/>
    <n v="11.865599999999999"/>
    <s v="G"/>
    <n v="4"/>
    <n v="17"/>
    <n v="17"/>
    <n v="15.5"/>
  </r>
  <r>
    <x v="18"/>
    <x v="4"/>
    <s v="2994E"/>
    <n v="3"/>
    <x v="12"/>
    <x v="3"/>
    <n v="30.12"/>
    <n v="3.0120000000000005"/>
    <n v="33.132000000000005"/>
    <n v="0.01"/>
    <n v="0.30120000000000002"/>
    <s v="H"/>
    <n v="4"/>
    <n v="11"/>
    <n v="11"/>
    <n v="12.5"/>
  </r>
  <r>
    <x v="18"/>
    <x v="4"/>
    <s v="30061E"/>
    <n v="3"/>
    <x v="12"/>
    <x v="3"/>
    <n v="83.95"/>
    <n v="8.3950000000000014"/>
    <n v="92.344999999999999"/>
    <n v="0.06"/>
    <n v="5.0369999999999999"/>
    <s v="G"/>
    <n v="6"/>
    <n v="11"/>
    <n v="11"/>
    <n v="12.5"/>
  </r>
  <r>
    <x v="18"/>
    <x v="4"/>
    <s v="301431"/>
    <n v="14"/>
    <x v="10"/>
    <x v="3"/>
    <n v="32.18"/>
    <n v="3.218"/>
    <n v="35.397999999999996"/>
    <n v="0.23"/>
    <n v="7.4014000000000006"/>
    <s v="A"/>
    <n v="10"/>
    <n v="20"/>
    <n v="20"/>
    <n v="17"/>
  </r>
  <r>
    <x v="18"/>
    <x v="4"/>
    <s v="30172E"/>
    <n v="1"/>
    <x v="11"/>
    <x v="3"/>
    <n v="54.78"/>
    <n v="5.4780000000000006"/>
    <n v="60.258000000000003"/>
    <n v="0.2"/>
    <n v="10.956000000000001"/>
    <s v="M"/>
    <n v="3"/>
    <n v="4"/>
    <n v="4"/>
    <n v="8"/>
  </r>
  <r>
    <x v="18"/>
    <x v="4"/>
    <s v="302651"/>
    <n v="14"/>
    <x v="10"/>
    <x v="3"/>
    <n v="29.91"/>
    <n v="2.9910000000000001"/>
    <n v="32.901000000000003"/>
    <n v="0.02"/>
    <n v="0.59820000000000007"/>
    <s v="G"/>
    <n v="10"/>
    <n v="14"/>
    <n v="14"/>
    <n v="14"/>
  </r>
  <r>
    <x v="18"/>
    <x v="4"/>
    <s v="303020"/>
    <n v="3"/>
    <x v="12"/>
    <x v="3"/>
    <n v="31.29"/>
    <n v="3.129"/>
    <n v="34.418999999999997"/>
    <n v="0.13"/>
    <n v="4.0677000000000003"/>
    <s v="D"/>
    <n v="4"/>
    <n v="14"/>
    <n v="14"/>
    <n v="14"/>
  </r>
  <r>
    <x v="18"/>
    <x v="4"/>
    <s v="30363A"/>
    <n v="13"/>
    <x v="9"/>
    <x v="3"/>
    <n v="52.53"/>
    <n v="5.2530000000000001"/>
    <n v="57.783000000000001"/>
    <n v="0.05"/>
    <n v="2.6265000000000001"/>
    <s v="H"/>
    <n v="4"/>
    <n v="11"/>
    <n v="11"/>
    <n v="12.5"/>
  </r>
  <r>
    <x v="18"/>
    <x v="4"/>
    <s v="303751"/>
    <n v="13"/>
    <x v="9"/>
    <x v="3"/>
    <n v="31.15"/>
    <n v="3.1150000000000002"/>
    <n v="34.265000000000001"/>
    <n v="0.18"/>
    <n v="5.6069999999999993"/>
    <s v="L"/>
    <n v="5"/>
    <n v="5"/>
    <n v="5"/>
    <n v="9"/>
  </r>
  <r>
    <x v="18"/>
    <x v="4"/>
    <s v="30423A"/>
    <n v="14"/>
    <x v="10"/>
    <x v="3"/>
    <n v="14.04"/>
    <n v="1.4039999999999999"/>
    <n v="15.443999999999999"/>
    <n v="0.16"/>
    <n v="2.2464"/>
    <s v="E"/>
    <n v="3"/>
    <n v="9"/>
    <n v="9"/>
    <n v="11.5"/>
  </r>
  <r>
    <x v="18"/>
    <x v="4"/>
    <s v="30459B"/>
    <n v="14"/>
    <x v="10"/>
    <x v="3"/>
    <n v="82.8"/>
    <n v="8.2799999999999994"/>
    <n v="91.08"/>
    <n v="0.32"/>
    <n v="26.495999999999999"/>
    <s v="H"/>
    <n v="10"/>
    <n v="3"/>
    <n v="3"/>
    <n v="7"/>
  </r>
  <r>
    <x v="18"/>
    <x v="4"/>
    <s v="305500"/>
    <n v="14"/>
    <x v="10"/>
    <x v="3"/>
    <n v="84.73"/>
    <n v="8.4730000000000008"/>
    <n v="93.203000000000003"/>
    <n v="0.34"/>
    <n v="28.808200000000003"/>
    <s v="H"/>
    <n v="1"/>
    <n v="7"/>
    <n v="7"/>
    <n v="10.5"/>
  </r>
  <r>
    <x v="18"/>
    <x v="4"/>
    <s v="305960"/>
    <n v="13"/>
    <x v="9"/>
    <x v="3"/>
    <n v="5.37"/>
    <n v="0.53700000000000003"/>
    <n v="5.907"/>
    <n v="0.37"/>
    <n v="1.9869000000000001"/>
    <s v="I"/>
    <n v="4"/>
    <n v="5"/>
    <n v="5"/>
    <n v="9"/>
  </r>
  <r>
    <x v="18"/>
    <x v="4"/>
    <s v="3068B"/>
    <n v="14"/>
    <x v="10"/>
    <x v="3"/>
    <n v="75.349999999999994"/>
    <n v="7.5350000000000001"/>
    <n v="82.884999999999991"/>
    <n v="0.34"/>
    <n v="25.619"/>
    <s v="H"/>
    <n v="3"/>
    <n v="11"/>
    <n v="11"/>
    <n v="12.5"/>
  </r>
  <r>
    <x v="18"/>
    <x v="4"/>
    <s v="3077D"/>
    <n v="14"/>
    <x v="10"/>
    <x v="3"/>
    <n v="13.31"/>
    <n v="1.3310000000000002"/>
    <n v="14.641"/>
    <n v="0.25"/>
    <n v="3.3275000000000001"/>
    <s v="O"/>
    <n v="10"/>
    <n v="2"/>
    <n v="2"/>
    <n v="6"/>
  </r>
  <r>
    <x v="18"/>
    <x v="5"/>
    <s v="307940"/>
    <n v="3"/>
    <x v="12"/>
    <x v="3"/>
    <n v="82.84"/>
    <n v="8.2840000000000007"/>
    <n v="91.124000000000009"/>
    <n v="0.35"/>
    <n v="28.994"/>
    <s v="L"/>
    <n v="9"/>
    <n v="6"/>
    <n v="6"/>
    <n v="10"/>
  </r>
  <r>
    <x v="18"/>
    <x v="5"/>
    <s v="309070"/>
    <n v="3"/>
    <x v="12"/>
    <x v="3"/>
    <n v="19.75"/>
    <n v="1.9750000000000001"/>
    <n v="21.725000000000001"/>
    <n v="0.36"/>
    <n v="7.1099999999999994"/>
    <s v="C"/>
    <n v="2"/>
    <n v="12"/>
    <n v="12"/>
    <n v="13"/>
  </r>
  <r>
    <x v="18"/>
    <x v="5"/>
    <s v="3094B"/>
    <n v="13"/>
    <x v="9"/>
    <x v="3"/>
    <n v="92.16"/>
    <n v="9.2159999999999993"/>
    <n v="101.37599999999999"/>
    <n v="0.05"/>
    <n v="4.6079999999999997"/>
    <s v="N"/>
    <n v="8"/>
    <n v="2"/>
    <n v="2"/>
    <n v="6"/>
  </r>
  <r>
    <x v="18"/>
    <x v="5"/>
    <s v="30958D"/>
    <n v="14"/>
    <x v="10"/>
    <x v="3"/>
    <n v="0.35"/>
    <n v="3.4999999999999996E-2"/>
    <n v="0.38499999999999995"/>
    <n v="0.06"/>
    <n v="2.0999999999999998E-2"/>
    <s v="F"/>
    <n v="5"/>
    <n v="3"/>
    <n v="3"/>
    <n v="7"/>
  </r>
  <r>
    <x v="18"/>
    <x v="5"/>
    <s v="310790"/>
    <n v="13"/>
    <x v="9"/>
    <x v="3"/>
    <n v="64.19"/>
    <n v="6.4190000000000005"/>
    <n v="70.608999999999995"/>
    <n v="0.28000000000000003"/>
    <n v="17.973200000000002"/>
    <s v="A"/>
    <n v="7"/>
    <n v="16"/>
    <n v="16"/>
    <n v="15"/>
  </r>
  <r>
    <x v="18"/>
    <x v="5"/>
    <s v="310960"/>
    <n v="1"/>
    <x v="11"/>
    <x v="3"/>
    <n v="53.65"/>
    <n v="5.3650000000000002"/>
    <n v="59.015000000000001"/>
    <n v="0.4"/>
    <n v="21.46"/>
    <s v="C"/>
    <n v="1"/>
    <n v="18"/>
    <n v="18"/>
    <n v="16"/>
  </r>
  <r>
    <x v="18"/>
    <x v="5"/>
    <s v="31221D"/>
    <n v="3"/>
    <x v="12"/>
    <x v="3"/>
    <n v="82.76"/>
    <n v="8.2760000000000016"/>
    <n v="91.036000000000001"/>
    <n v="0.25"/>
    <n v="20.69"/>
    <s v="F"/>
    <n v="6"/>
    <n v="17"/>
    <n v="17"/>
    <n v="15.5"/>
  </r>
  <r>
    <x v="18"/>
    <x v="5"/>
    <s v="312220"/>
    <n v="13"/>
    <x v="9"/>
    <x v="3"/>
    <n v="57.92"/>
    <n v="5.7920000000000007"/>
    <n v="63.712000000000003"/>
    <n v="0.01"/>
    <n v="0.57920000000000005"/>
    <s v="C"/>
    <n v="3"/>
    <n v="6"/>
    <n v="6"/>
    <n v="10"/>
  </r>
  <r>
    <x v="18"/>
    <x v="5"/>
    <s v="31288D"/>
    <n v="3"/>
    <x v="12"/>
    <x v="3"/>
    <n v="44.13"/>
    <n v="4.4130000000000003"/>
    <n v="48.543000000000006"/>
    <n v="0.15"/>
    <n v="6.6195000000000004"/>
    <s v="A"/>
    <n v="6"/>
    <n v="14"/>
    <n v="14"/>
    <n v="14"/>
  </r>
  <r>
    <x v="18"/>
    <x v="5"/>
    <s v="31351A"/>
    <n v="1"/>
    <x v="11"/>
    <x v="3"/>
    <n v="34.76"/>
    <n v="3.476"/>
    <n v="38.235999999999997"/>
    <n v="0.11"/>
    <n v="3.8235999999999999"/>
    <s v="F"/>
    <n v="4"/>
    <n v="8"/>
    <n v="8"/>
    <n v="11"/>
  </r>
  <r>
    <x v="18"/>
    <x v="5"/>
    <s v="3145B"/>
    <n v="3"/>
    <x v="12"/>
    <x v="3"/>
    <n v="96.12"/>
    <n v="9.6120000000000019"/>
    <n v="105.732"/>
    <n v="0.18"/>
    <n v="17.301600000000001"/>
    <s v="C"/>
    <n v="8"/>
    <n v="17"/>
    <n v="17"/>
    <n v="15.5"/>
  </r>
  <r>
    <x v="18"/>
    <x v="5"/>
    <s v="31633B"/>
    <n v="14"/>
    <x v="10"/>
    <x v="3"/>
    <n v="23.79"/>
    <n v="2.379"/>
    <n v="26.169"/>
    <n v="0.28000000000000003"/>
    <n v="6.6612"/>
    <s v="B"/>
    <n v="9"/>
    <n v="9"/>
    <n v="9"/>
    <n v="11.5"/>
  </r>
  <r>
    <x v="18"/>
    <x v="5"/>
    <s v="31697D"/>
    <n v="14"/>
    <x v="10"/>
    <x v="3"/>
    <n v="13.91"/>
    <n v="1.391"/>
    <n v="15.301"/>
    <n v="0.37"/>
    <n v="5.1467000000000001"/>
    <s v="M"/>
    <n v="8"/>
    <n v="5"/>
    <n v="5"/>
    <n v="9"/>
  </r>
  <r>
    <x v="18"/>
    <x v="5"/>
    <s v="31741A"/>
    <n v="14"/>
    <x v="10"/>
    <x v="3"/>
    <n v="2.39"/>
    <n v="0.23900000000000002"/>
    <n v="2.629"/>
    <n v="0.37"/>
    <n v="0.88430000000000009"/>
    <s v="L"/>
    <n v="7"/>
    <n v="2"/>
    <n v="2"/>
    <n v="6"/>
  </r>
  <r>
    <x v="18"/>
    <x v="5"/>
    <s v="317671"/>
    <n v="1"/>
    <x v="11"/>
    <x v="3"/>
    <n v="21.73"/>
    <n v="2.173"/>
    <n v="23.902999999999999"/>
    <n v="0.04"/>
    <n v="0.86920000000000008"/>
    <s v="G"/>
    <n v="3"/>
    <n v="15"/>
    <n v="15"/>
    <n v="14.5"/>
  </r>
  <r>
    <x v="18"/>
    <x v="5"/>
    <s v="317771"/>
    <n v="1"/>
    <x v="11"/>
    <x v="3"/>
    <n v="91.63"/>
    <n v="9.1630000000000003"/>
    <n v="100.79299999999999"/>
    <n v="0.16"/>
    <n v="14.6608"/>
    <s v="A"/>
    <n v="5"/>
    <n v="16"/>
    <n v="16"/>
    <n v="15"/>
  </r>
  <r>
    <x v="18"/>
    <x v="5"/>
    <s v="31803B"/>
    <n v="13"/>
    <x v="9"/>
    <x v="3"/>
    <n v="61.54"/>
    <n v="6.1539999999999999"/>
    <n v="67.694000000000003"/>
    <n v="0.11"/>
    <n v="6.7694000000000001"/>
    <s v="Q"/>
    <n v="2"/>
    <n v="1"/>
    <n v="1"/>
    <n v="3"/>
  </r>
  <r>
    <x v="18"/>
    <x v="6"/>
    <s v="31835B"/>
    <n v="3"/>
    <x v="12"/>
    <x v="3"/>
    <n v="51.57"/>
    <n v="5.157"/>
    <n v="56.727000000000004"/>
    <n v="0.26"/>
    <n v="13.408200000000001"/>
    <s v="E"/>
    <n v="5"/>
    <n v="18"/>
    <n v="18"/>
    <n v="16"/>
  </r>
  <r>
    <x v="18"/>
    <x v="6"/>
    <s v="318451"/>
    <n v="13"/>
    <x v="9"/>
    <x v="3"/>
    <n v="69.36"/>
    <n v="6.9359999999999999"/>
    <n v="76.295999999999992"/>
    <n v="0.03"/>
    <n v="2.0808"/>
    <s v="A"/>
    <n v="10"/>
    <n v="20"/>
    <n v="20"/>
    <n v="17"/>
  </r>
  <r>
    <x v="18"/>
    <x v="6"/>
    <s v="32185B"/>
    <n v="3"/>
    <x v="12"/>
    <x v="3"/>
    <n v="14.7"/>
    <n v="1.47"/>
    <n v="16.169999999999998"/>
    <n v="0.36"/>
    <n v="5.2919999999999998"/>
    <s v="Q"/>
    <n v="10"/>
    <n v="2"/>
    <n v="2"/>
    <n v="6"/>
  </r>
  <r>
    <x v="18"/>
    <x v="6"/>
    <s v="32191A"/>
    <n v="1"/>
    <x v="11"/>
    <x v="3"/>
    <n v="83.33"/>
    <n v="8.3330000000000002"/>
    <n v="91.662999999999997"/>
    <n v="7.0000000000000007E-2"/>
    <n v="5.8331000000000008"/>
    <s v="G"/>
    <n v="3"/>
    <n v="15"/>
    <n v="15"/>
    <n v="14.5"/>
  </r>
  <r>
    <x v="18"/>
    <x v="6"/>
    <s v="322100"/>
    <n v="1"/>
    <x v="11"/>
    <x v="3"/>
    <n v="47.04"/>
    <n v="4.7039999999999997"/>
    <n v="51.744"/>
    <n v="0.06"/>
    <n v="2.8224"/>
    <s v="F"/>
    <n v="4"/>
    <n v="8"/>
    <n v="8"/>
    <n v="11"/>
  </r>
  <r>
    <x v="18"/>
    <x v="6"/>
    <s v="3235A"/>
    <n v="3"/>
    <x v="12"/>
    <x v="3"/>
    <n v="67.599999999999994"/>
    <n v="6.76"/>
    <n v="74.36"/>
    <n v="0.31"/>
    <n v="20.956"/>
    <s v="N"/>
    <n v="10"/>
    <n v="5"/>
    <n v="5"/>
    <n v="9"/>
  </r>
  <r>
    <x v="18"/>
    <x v="6"/>
    <s v="32382E"/>
    <n v="14"/>
    <x v="10"/>
    <x v="3"/>
    <n v="61.76"/>
    <n v="6.1760000000000002"/>
    <n v="67.935999999999993"/>
    <n v="0.26"/>
    <n v="16.057600000000001"/>
    <s v="O"/>
    <n v="1"/>
    <n v="1"/>
    <n v="1"/>
    <n v="3"/>
  </r>
  <r>
    <x v="18"/>
    <x v="6"/>
    <s v="32383A"/>
    <n v="3"/>
    <x v="12"/>
    <x v="3"/>
    <n v="61.23"/>
    <n v="6.1230000000000002"/>
    <n v="67.352999999999994"/>
    <n v="0.16"/>
    <n v="9.7967999999999993"/>
    <s v="F"/>
    <n v="2"/>
    <n v="14"/>
    <n v="14"/>
    <n v="14"/>
  </r>
  <r>
    <x v="18"/>
    <x v="6"/>
    <s v="324660"/>
    <n v="1"/>
    <x v="11"/>
    <x v="3"/>
    <n v="68.739999999999995"/>
    <n v="6.8739999999999997"/>
    <n v="75.61399999999999"/>
    <n v="0.14000000000000001"/>
    <n v="9.6235999999999997"/>
    <s v="P"/>
    <n v="7"/>
    <n v="1"/>
    <n v="1"/>
    <n v="3"/>
  </r>
  <r>
    <x v="18"/>
    <x v="6"/>
    <s v="324820"/>
    <n v="1"/>
    <x v="11"/>
    <x v="3"/>
    <n v="54.28"/>
    <n v="5.4280000000000008"/>
    <n v="59.707999999999998"/>
    <n v="0.02"/>
    <n v="1.0856000000000001"/>
    <s v="D"/>
    <n v="8"/>
    <n v="3"/>
    <n v="3"/>
    <n v="7"/>
  </r>
  <r>
    <x v="18"/>
    <x v="6"/>
    <s v="32550A"/>
    <n v="3"/>
    <x v="12"/>
    <x v="3"/>
    <n v="40.96"/>
    <n v="4.0960000000000001"/>
    <n v="45.055999999999997"/>
    <n v="0.3"/>
    <n v="12.288"/>
    <s v="M"/>
    <n v="4"/>
    <n v="4"/>
    <n v="4"/>
    <n v="8"/>
  </r>
  <r>
    <x v="18"/>
    <x v="6"/>
    <s v="326891"/>
    <n v="13"/>
    <x v="9"/>
    <x v="3"/>
    <n v="41.69"/>
    <n v="4.1689999999999996"/>
    <n v="45.858999999999995"/>
    <n v="0.31"/>
    <n v="12.9239"/>
    <s v="H"/>
    <n v="3"/>
    <n v="11"/>
    <n v="11"/>
    <n v="12.5"/>
  </r>
  <r>
    <x v="18"/>
    <x v="6"/>
    <s v="32718B"/>
    <n v="13"/>
    <x v="9"/>
    <x v="3"/>
    <n v="67.58"/>
    <n v="6.758"/>
    <n v="74.337999999999994"/>
    <n v="0.06"/>
    <n v="4.0548000000000002"/>
    <s v="L"/>
    <n v="8"/>
    <n v="5"/>
    <n v="5"/>
    <n v="9"/>
  </r>
  <r>
    <x v="18"/>
    <x v="6"/>
    <s v="327970"/>
    <n v="3"/>
    <x v="12"/>
    <x v="3"/>
    <n v="76.14"/>
    <n v="7.6140000000000008"/>
    <n v="83.754000000000005"/>
    <n v="0.01"/>
    <n v="0.76140000000000008"/>
    <s v="B"/>
    <n v="2"/>
    <n v="8"/>
    <n v="8"/>
    <n v="11"/>
  </r>
  <r>
    <x v="18"/>
    <x v="6"/>
    <s v="329011"/>
    <n v="13"/>
    <x v="9"/>
    <x v="3"/>
    <n v="76.39"/>
    <n v="7.6390000000000002"/>
    <n v="84.028999999999996"/>
    <n v="0.3"/>
    <n v="22.916999999999998"/>
    <s v="C"/>
    <n v="6"/>
    <n v="6"/>
    <n v="6"/>
    <n v="10"/>
  </r>
  <r>
    <x v="18"/>
    <x v="6"/>
    <s v="329050"/>
    <n v="13"/>
    <x v="9"/>
    <x v="3"/>
    <n v="92.83"/>
    <n v="9.2829999999999995"/>
    <n v="102.113"/>
    <n v="0.06"/>
    <n v="5.5697999999999999"/>
    <s v="L"/>
    <n v="9"/>
    <n v="6"/>
    <n v="6"/>
    <n v="10"/>
  </r>
  <r>
    <x v="18"/>
    <x v="6"/>
    <s v="32960B"/>
    <n v="3"/>
    <x v="12"/>
    <x v="3"/>
    <n v="80.05"/>
    <n v="8.0050000000000008"/>
    <n v="88.054999999999993"/>
    <n v="0.21"/>
    <n v="16.810499999999998"/>
    <s v="N"/>
    <n v="8"/>
    <n v="2"/>
    <n v="2"/>
    <n v="6"/>
  </r>
  <r>
    <x v="18"/>
    <x v="6"/>
    <s v="331431"/>
    <n v="14"/>
    <x v="10"/>
    <x v="3"/>
    <n v="71.25"/>
    <n v="7.125"/>
    <n v="78.375"/>
    <n v="0.24"/>
    <n v="17.099999999999998"/>
    <s v="E"/>
    <n v="5"/>
    <n v="18"/>
    <n v="18"/>
    <n v="16"/>
  </r>
  <r>
    <x v="18"/>
    <x v="6"/>
    <s v="33280"/>
    <n v="1"/>
    <x v="11"/>
    <x v="3"/>
    <n v="26.37"/>
    <n v="2.6370000000000005"/>
    <n v="29.007000000000001"/>
    <n v="0.38"/>
    <n v="10.0206"/>
    <s v="P"/>
    <n v="10"/>
    <n v="2"/>
    <n v="2"/>
    <n v="6"/>
  </r>
  <r>
    <x v="18"/>
    <x v="6"/>
    <s v="33358A"/>
    <n v="1"/>
    <x v="11"/>
    <x v="3"/>
    <n v="40.14"/>
    <n v="4.0140000000000002"/>
    <n v="44.154000000000003"/>
    <n v="0.28999999999999998"/>
    <n v="11.640599999999999"/>
    <s v="I"/>
    <n v="6"/>
    <n v="6"/>
    <n v="6"/>
    <n v="10"/>
  </r>
  <r>
    <x v="18"/>
    <x v="6"/>
    <s v="33440B"/>
    <n v="13"/>
    <x v="9"/>
    <x v="3"/>
    <n v="39.72"/>
    <n v="3.972"/>
    <n v="43.692"/>
    <n v="0.25"/>
    <n v="9.93"/>
    <s v="C"/>
    <n v="10"/>
    <n v="18"/>
    <n v="18"/>
    <n v="16"/>
  </r>
  <r>
    <x v="18"/>
    <x v="6"/>
    <s v="335581"/>
    <n v="13"/>
    <x v="9"/>
    <x v="3"/>
    <n v="35.28"/>
    <n v="3.5280000000000005"/>
    <n v="38.808"/>
    <n v="0.01"/>
    <n v="0.3528"/>
    <s v="C"/>
    <n v="6"/>
    <n v="6"/>
    <n v="6"/>
    <n v="10"/>
  </r>
  <r>
    <x v="18"/>
    <x v="6"/>
    <s v="33585A"/>
    <n v="13"/>
    <x v="9"/>
    <x v="3"/>
    <n v="83.34"/>
    <n v="8.3340000000000014"/>
    <n v="91.674000000000007"/>
    <n v="0.18"/>
    <n v="15.001200000000001"/>
    <s v="H"/>
    <n v="4"/>
    <n v="11"/>
    <n v="11"/>
    <n v="12.5"/>
  </r>
  <r>
    <x v="18"/>
    <x v="6"/>
    <s v="33662A"/>
    <n v="1"/>
    <x v="11"/>
    <x v="3"/>
    <n v="37.56"/>
    <n v="3.7560000000000002"/>
    <n v="41.316000000000003"/>
    <n v="0.32"/>
    <n v="12.019200000000001"/>
    <s v="Q"/>
    <n v="9"/>
    <n v="2"/>
    <n v="2"/>
    <n v="6"/>
  </r>
  <r>
    <x v="18"/>
    <x v="7"/>
    <s v="336740"/>
    <n v="14"/>
    <x v="10"/>
    <x v="3"/>
    <n v="25.8"/>
    <n v="2.58"/>
    <n v="28.380000000000003"/>
    <n v="0.22"/>
    <n v="5.6760000000000002"/>
    <s v="F"/>
    <n v="6"/>
    <n v="17"/>
    <n v="17"/>
    <n v="15.5"/>
  </r>
  <r>
    <x v="18"/>
    <x v="7"/>
    <s v="33821E"/>
    <n v="3"/>
    <x v="12"/>
    <x v="3"/>
    <n v="10.57"/>
    <n v="1.0570000000000002"/>
    <n v="11.627000000000001"/>
    <n v="0.03"/>
    <n v="0.31709999999999999"/>
    <s v="F"/>
    <n v="7"/>
    <n v="5"/>
    <n v="5"/>
    <n v="9"/>
  </r>
  <r>
    <x v="18"/>
    <x v="7"/>
    <s v="33999D"/>
    <n v="13"/>
    <x v="9"/>
    <x v="3"/>
    <n v="99.58"/>
    <n v="9.9580000000000002"/>
    <n v="109.538"/>
    <n v="0.1"/>
    <n v="9.9580000000000002"/>
    <s v="N"/>
    <n v="5"/>
    <n v="5"/>
    <n v="5"/>
    <n v="9"/>
  </r>
  <r>
    <x v="18"/>
    <x v="7"/>
    <s v="34003A"/>
    <n v="14"/>
    <x v="10"/>
    <x v="3"/>
    <n v="59.93"/>
    <n v="5.9930000000000003"/>
    <n v="65.923000000000002"/>
    <n v="0.22"/>
    <n v="13.1846"/>
    <s v="N"/>
    <n v="3"/>
    <n v="5"/>
    <n v="5"/>
    <n v="9"/>
  </r>
  <r>
    <x v="18"/>
    <x v="7"/>
    <s v="342270"/>
    <n v="1"/>
    <x v="11"/>
    <x v="3"/>
    <n v="59.31"/>
    <n v="5.9310000000000009"/>
    <n v="65.241"/>
    <n v="0.05"/>
    <n v="2.9655000000000005"/>
    <s v="B"/>
    <n v="10"/>
    <n v="18"/>
    <n v="18"/>
    <n v="16"/>
  </r>
  <r>
    <x v="18"/>
    <x v="7"/>
    <s v="34251"/>
    <n v="3"/>
    <x v="12"/>
    <x v="3"/>
    <n v="43.2"/>
    <n v="4.32"/>
    <n v="47.52"/>
    <n v="0.28000000000000003"/>
    <n v="12.096000000000002"/>
    <s v="A"/>
    <n v="8"/>
    <n v="2"/>
    <n v="2"/>
    <n v="6"/>
  </r>
  <r>
    <x v="18"/>
    <x v="7"/>
    <s v="34265D"/>
    <n v="1"/>
    <x v="11"/>
    <x v="3"/>
    <n v="75.63"/>
    <n v="7.5629999999999997"/>
    <n v="83.192999999999998"/>
    <n v="0.09"/>
    <n v="6.8066999999999993"/>
    <s v="C"/>
    <n v="8"/>
    <n v="17"/>
    <n v="17"/>
    <n v="15.5"/>
  </r>
  <r>
    <x v="18"/>
    <x v="7"/>
    <s v="342960"/>
    <n v="1"/>
    <x v="11"/>
    <x v="3"/>
    <n v="75.41"/>
    <n v="7.5410000000000004"/>
    <n v="82.950999999999993"/>
    <n v="0.39"/>
    <n v="29.4099"/>
    <s v="I"/>
    <n v="7"/>
    <n v="1"/>
    <n v="1"/>
    <n v="3"/>
  </r>
  <r>
    <x v="18"/>
    <x v="7"/>
    <s v="34406D"/>
    <n v="3"/>
    <x v="12"/>
    <x v="3"/>
    <n v="51.43"/>
    <n v="5.1430000000000007"/>
    <n v="56.573"/>
    <n v="0.28000000000000003"/>
    <n v="14.400400000000001"/>
    <s v="A"/>
    <n v="1"/>
    <n v="2"/>
    <n v="2"/>
    <n v="6"/>
  </r>
  <r>
    <x v="18"/>
    <x v="7"/>
    <s v="34412D"/>
    <n v="14"/>
    <x v="10"/>
    <x v="3"/>
    <n v="43.91"/>
    <n v="4.391"/>
    <n v="48.300999999999995"/>
    <n v="0.13"/>
    <n v="5.7082999999999995"/>
    <s v="B"/>
    <n v="3"/>
    <n v="17"/>
    <n v="17"/>
    <n v="15.5"/>
  </r>
  <r>
    <x v="18"/>
    <x v="7"/>
    <s v="34527E"/>
    <n v="3"/>
    <x v="12"/>
    <x v="3"/>
    <n v="90.91"/>
    <n v="9.0909999999999993"/>
    <n v="100.00099999999999"/>
    <n v="0.06"/>
    <n v="5.4545999999999992"/>
    <s v="I"/>
    <n v="2"/>
    <n v="4"/>
    <n v="4"/>
    <n v="8"/>
  </r>
  <r>
    <x v="18"/>
    <x v="7"/>
    <s v="34630E"/>
    <n v="14"/>
    <x v="10"/>
    <x v="3"/>
    <n v="89.33"/>
    <n v="8.9329999999999998"/>
    <n v="98.263000000000005"/>
    <n v="0.27"/>
    <n v="24.1191"/>
    <s v="A"/>
    <n v="8"/>
    <n v="2"/>
    <n v="2"/>
    <n v="6"/>
  </r>
  <r>
    <x v="18"/>
    <x v="7"/>
    <s v="34844E"/>
    <n v="3"/>
    <x v="12"/>
    <x v="3"/>
    <n v="1.89"/>
    <n v="0.189"/>
    <n v="2.0789999999999997"/>
    <n v="0.36"/>
    <n v="0.68039999999999989"/>
    <s v="A"/>
    <n v="9"/>
    <n v="20"/>
    <n v="20"/>
    <n v="17"/>
  </r>
  <r>
    <x v="18"/>
    <x v="7"/>
    <s v="34868B"/>
    <n v="14"/>
    <x v="10"/>
    <x v="3"/>
    <n v="23.88"/>
    <n v="2.3879999999999999"/>
    <n v="26.268000000000001"/>
    <n v="0.08"/>
    <n v="1.9103999999999999"/>
    <s v="O"/>
    <n v="4"/>
    <n v="2"/>
    <n v="2"/>
    <n v="6"/>
  </r>
  <r>
    <x v="18"/>
    <x v="7"/>
    <s v="34968B"/>
    <n v="13"/>
    <x v="9"/>
    <x v="3"/>
    <n v="83.52"/>
    <n v="8.3520000000000003"/>
    <n v="91.872"/>
    <n v="0.37"/>
    <n v="30.902399999999997"/>
    <s v="D"/>
    <n v="4"/>
    <n v="14"/>
    <n v="14"/>
    <n v="14"/>
  </r>
  <r>
    <x v="18"/>
    <x v="7"/>
    <s v="350020"/>
    <n v="13"/>
    <x v="9"/>
    <x v="3"/>
    <n v="81.319999999999993"/>
    <n v="8.1319999999999997"/>
    <n v="89.451999999999998"/>
    <n v="0.12"/>
    <n v="9.7583999999999982"/>
    <s v="F"/>
    <n v="10"/>
    <n v="17"/>
    <n v="17"/>
    <n v="15.5"/>
  </r>
  <r>
    <x v="18"/>
    <x v="7"/>
    <s v="352720"/>
    <n v="1"/>
    <x v="11"/>
    <x v="3"/>
    <n v="58.81"/>
    <n v="5.8810000000000002"/>
    <n v="64.691000000000003"/>
    <n v="0.32"/>
    <n v="18.819200000000002"/>
    <s v="H"/>
    <n v="7"/>
    <n v="15"/>
    <n v="15"/>
    <n v="14.5"/>
  </r>
  <r>
    <x v="18"/>
    <x v="8"/>
    <s v="352981"/>
    <n v="3"/>
    <x v="12"/>
    <x v="3"/>
    <n v="91.35"/>
    <n v="9.1349999999999998"/>
    <n v="100.485"/>
    <n v="0.1"/>
    <n v="9.1349999999999998"/>
    <s v="O"/>
    <n v="6"/>
    <n v="3"/>
    <n v="3"/>
    <n v="7"/>
  </r>
  <r>
    <x v="18"/>
    <x v="8"/>
    <s v="35354B"/>
    <n v="3"/>
    <x v="12"/>
    <x v="3"/>
    <n v="50.6"/>
    <n v="5.0600000000000005"/>
    <n v="55.660000000000004"/>
    <n v="0.06"/>
    <n v="3.036"/>
    <s v="F"/>
    <n v="8"/>
    <n v="8"/>
    <n v="8"/>
    <n v="11"/>
  </r>
  <r>
    <x v="18"/>
    <x v="8"/>
    <s v="35410A"/>
    <n v="1"/>
    <x v="11"/>
    <x v="3"/>
    <n v="38.19"/>
    <n v="3.819"/>
    <n v="42.009"/>
    <n v="0.25"/>
    <n v="9.5474999999999994"/>
    <s v="P"/>
    <n v="7"/>
    <n v="1"/>
    <n v="1"/>
    <n v="3"/>
  </r>
  <r>
    <x v="18"/>
    <x v="8"/>
    <s v="35483D"/>
    <n v="14"/>
    <x v="10"/>
    <x v="3"/>
    <n v="25.24"/>
    <n v="2.524"/>
    <n v="27.763999999999999"/>
    <n v="0.12"/>
    <n v="3.0287999999999995"/>
    <s v="C"/>
    <n v="6"/>
    <n v="6"/>
    <n v="6"/>
    <n v="10"/>
  </r>
  <r>
    <x v="18"/>
    <x v="8"/>
    <s v="35553D"/>
    <n v="1"/>
    <x v="11"/>
    <x v="3"/>
    <n v="66.040000000000006"/>
    <n v="6.604000000000001"/>
    <n v="72.644000000000005"/>
    <n v="0.31"/>
    <n v="20.4724"/>
    <s v="G"/>
    <n v="3"/>
    <n v="15"/>
    <n v="15"/>
    <n v="14.5"/>
  </r>
  <r>
    <x v="18"/>
    <x v="8"/>
    <s v="35588A"/>
    <n v="1"/>
    <x v="11"/>
    <x v="3"/>
    <n v="84.89"/>
    <n v="8.4890000000000008"/>
    <n v="93.379000000000005"/>
    <n v="0.08"/>
    <n v="6.7911999999999999"/>
    <s v="O"/>
    <n v="7"/>
    <n v="3"/>
    <n v="3"/>
    <n v="7"/>
  </r>
  <r>
    <x v="18"/>
    <x v="8"/>
    <s v="35595A"/>
    <n v="3"/>
    <x v="12"/>
    <x v="3"/>
    <n v="88.4"/>
    <n v="8.8400000000000016"/>
    <n v="97.240000000000009"/>
    <n v="0.23"/>
    <n v="20.332000000000001"/>
    <s v="A"/>
    <n v="2"/>
    <n v="2"/>
    <n v="2"/>
    <n v="6"/>
  </r>
  <r>
    <x v="18"/>
    <x v="8"/>
    <s v="355D"/>
    <n v="14"/>
    <x v="10"/>
    <x v="3"/>
    <n v="35.82"/>
    <n v="3.5820000000000003"/>
    <n v="39.402000000000001"/>
    <n v="0.39"/>
    <n v="13.969800000000001"/>
    <s v="A"/>
    <n v="1"/>
    <n v="2"/>
    <n v="2"/>
    <n v="6"/>
  </r>
  <r>
    <x v="18"/>
    <x v="8"/>
    <s v="356010"/>
    <n v="3"/>
    <x v="12"/>
    <x v="3"/>
    <n v="99.89"/>
    <n v="9.9890000000000008"/>
    <n v="109.879"/>
    <n v="0.1"/>
    <n v="9.9890000000000008"/>
    <s v="P"/>
    <n v="10"/>
    <n v="2"/>
    <n v="2"/>
    <n v="6"/>
  </r>
  <r>
    <x v="18"/>
    <x v="8"/>
    <s v="35633D"/>
    <n v="3"/>
    <x v="12"/>
    <x v="3"/>
    <n v="6.32"/>
    <n v="0.63200000000000012"/>
    <n v="6.952"/>
    <n v="0.17"/>
    <n v="1.0744"/>
    <s v="G"/>
    <n v="8"/>
    <n v="2"/>
    <n v="2"/>
    <n v="6"/>
  </r>
  <r>
    <x v="18"/>
    <x v="8"/>
    <s v="356931"/>
    <n v="1"/>
    <x v="11"/>
    <x v="3"/>
    <n v="34.96"/>
    <n v="3.4960000000000004"/>
    <n v="38.456000000000003"/>
    <n v="0.06"/>
    <n v="2.0975999999999999"/>
    <s v="G"/>
    <n v="2"/>
    <n v="15"/>
    <n v="15"/>
    <n v="14.5"/>
  </r>
  <r>
    <x v="18"/>
    <x v="8"/>
    <s v="357940"/>
    <n v="13"/>
    <x v="9"/>
    <x v="3"/>
    <n v="6.7"/>
    <n v="0.67"/>
    <n v="7.37"/>
    <n v="0.36"/>
    <n v="2.4119999999999999"/>
    <s v="N"/>
    <n v="9"/>
    <n v="4"/>
    <n v="4"/>
    <n v="8"/>
  </r>
  <r>
    <x v="18"/>
    <x v="8"/>
    <s v="35816D"/>
    <n v="13"/>
    <x v="9"/>
    <x v="3"/>
    <n v="86.69"/>
    <n v="8.6690000000000005"/>
    <n v="95.358999999999995"/>
    <n v="0.28000000000000003"/>
    <n v="24.273200000000003"/>
    <s v="G"/>
    <n v="3"/>
    <n v="15"/>
    <n v="15"/>
    <n v="14.5"/>
  </r>
  <r>
    <x v="18"/>
    <x v="8"/>
    <s v="360611"/>
    <n v="14"/>
    <x v="10"/>
    <x v="3"/>
    <n v="70.400000000000006"/>
    <n v="7.0400000000000009"/>
    <n v="77.440000000000012"/>
    <n v="0.28000000000000003"/>
    <n v="19.712000000000003"/>
    <s v="N"/>
    <n v="5"/>
    <n v="5"/>
    <n v="5"/>
    <n v="9"/>
  </r>
  <r>
    <x v="18"/>
    <x v="8"/>
    <s v="361420"/>
    <n v="3"/>
    <x v="12"/>
    <x v="3"/>
    <n v="98.17"/>
    <n v="9.8170000000000002"/>
    <n v="107.98699999999999"/>
    <n v="0.02"/>
    <n v="1.9634"/>
    <s v="A"/>
    <n v="9"/>
    <n v="20"/>
    <n v="20"/>
    <n v="17"/>
  </r>
  <r>
    <x v="18"/>
    <x v="8"/>
    <s v="3630A"/>
    <n v="14"/>
    <x v="10"/>
    <x v="3"/>
    <n v="88.24"/>
    <n v="8.8239999999999998"/>
    <n v="97.063999999999993"/>
    <n v="0.05"/>
    <n v="4.4119999999999999"/>
    <s v="G"/>
    <n v="4"/>
    <n v="17"/>
    <n v="17"/>
    <n v="15.5"/>
  </r>
  <r>
    <x v="18"/>
    <x v="8"/>
    <s v="36353B"/>
    <n v="13"/>
    <x v="9"/>
    <x v="3"/>
    <n v="69.209999999999994"/>
    <n v="6.9209999999999994"/>
    <n v="76.131"/>
    <n v="0.04"/>
    <n v="2.7683999999999997"/>
    <s v="N"/>
    <n v="2"/>
    <n v="1"/>
    <n v="1"/>
    <n v="3"/>
  </r>
  <r>
    <x v="18"/>
    <x v="8"/>
    <s v="36416A"/>
    <n v="13"/>
    <x v="9"/>
    <x v="3"/>
    <n v="53.99"/>
    <n v="5.3990000000000009"/>
    <n v="59.389000000000003"/>
    <n v="0.1"/>
    <n v="5.3990000000000009"/>
    <s v="Q"/>
    <n v="10"/>
    <n v="2"/>
    <n v="2"/>
    <n v="6"/>
  </r>
  <r>
    <x v="18"/>
    <x v="8"/>
    <s v="3644E"/>
    <n v="13"/>
    <x v="9"/>
    <x v="3"/>
    <n v="9.43"/>
    <n v="0.94300000000000006"/>
    <n v="10.372999999999999"/>
    <n v="0.16"/>
    <n v="1.5087999999999999"/>
    <s v="L"/>
    <n v="7"/>
    <n v="2"/>
    <n v="2"/>
    <n v="6"/>
  </r>
  <r>
    <x v="18"/>
    <x v="8"/>
    <s v="36476D"/>
    <n v="3"/>
    <x v="12"/>
    <x v="3"/>
    <n v="25.03"/>
    <n v="2.5030000000000001"/>
    <n v="27.533000000000001"/>
    <n v="0.37"/>
    <n v="9.2611000000000008"/>
    <s v="P"/>
    <n v="7"/>
    <n v="1"/>
    <n v="1"/>
    <n v="3"/>
  </r>
  <r>
    <x v="18"/>
    <x v="8"/>
    <s v="36481E"/>
    <n v="1"/>
    <x v="11"/>
    <x v="3"/>
    <n v="82.93"/>
    <n v="8.293000000000001"/>
    <n v="91.223000000000013"/>
    <n v="0.03"/>
    <n v="2.4879000000000002"/>
    <s v="A"/>
    <n v="5"/>
    <n v="16"/>
    <n v="16"/>
    <n v="15"/>
  </r>
  <r>
    <x v="18"/>
    <x v="8"/>
    <s v="36487B"/>
    <n v="13"/>
    <x v="9"/>
    <x v="3"/>
    <n v="20.72"/>
    <n v="2.0720000000000001"/>
    <n v="22.791999999999998"/>
    <n v="0.38"/>
    <n v="7.8735999999999997"/>
    <s v="L"/>
    <n v="1"/>
    <n v="5"/>
    <n v="5"/>
    <n v="9"/>
  </r>
  <r>
    <x v="18"/>
    <x v="8"/>
    <s v="36565D"/>
    <n v="13"/>
    <x v="9"/>
    <x v="3"/>
    <n v="91.31"/>
    <n v="9.1310000000000002"/>
    <n v="100.441"/>
    <n v="0.15"/>
    <n v="13.6965"/>
    <s v="B"/>
    <n v="5"/>
    <n v="14"/>
    <n v="14"/>
    <n v="14"/>
  </r>
  <r>
    <x v="18"/>
    <x v="8"/>
    <s v="36689D"/>
    <n v="14"/>
    <x v="10"/>
    <x v="3"/>
    <n v="1.41"/>
    <n v="0.14099999999999999"/>
    <n v="1.5509999999999999"/>
    <n v="0.12"/>
    <n v="0.16919999999999999"/>
    <s v="N"/>
    <n v="7"/>
    <n v="1"/>
    <n v="1"/>
    <n v="3"/>
  </r>
  <r>
    <x v="19"/>
    <x v="0"/>
    <s v="36843D"/>
    <n v="14"/>
    <x v="10"/>
    <x v="3"/>
    <n v="69.760000000000005"/>
    <n v="6.9760000000000009"/>
    <n v="76.736000000000004"/>
    <n v="0.31"/>
    <n v="21.625600000000002"/>
    <s v="D"/>
    <n v="2"/>
    <n v="18"/>
    <n v="18"/>
    <n v="16"/>
  </r>
  <r>
    <x v="19"/>
    <x v="0"/>
    <s v="36869A"/>
    <n v="3"/>
    <x v="12"/>
    <x v="3"/>
    <n v="78.19"/>
    <n v="7.819"/>
    <n v="86.009"/>
    <n v="0.33"/>
    <n v="25.802700000000002"/>
    <s v="C"/>
    <n v="3"/>
    <n v="6"/>
    <n v="6"/>
    <n v="10"/>
  </r>
  <r>
    <x v="19"/>
    <x v="0"/>
    <s v="36902E"/>
    <n v="13"/>
    <x v="9"/>
    <x v="3"/>
    <n v="80.53"/>
    <n v="8.0530000000000008"/>
    <n v="88.582999999999998"/>
    <n v="0.23"/>
    <n v="18.521900000000002"/>
    <s v="N"/>
    <n v="4"/>
    <n v="5"/>
    <n v="5"/>
    <n v="9"/>
  </r>
  <r>
    <x v="19"/>
    <x v="0"/>
    <s v="369061"/>
    <n v="3"/>
    <x v="12"/>
    <x v="3"/>
    <n v="7.74"/>
    <n v="0.77400000000000002"/>
    <n v="8.5139999999999993"/>
    <n v="0.21"/>
    <n v="1.6254"/>
    <s v="A"/>
    <n v="7"/>
    <n v="16"/>
    <n v="16"/>
    <n v="15"/>
  </r>
  <r>
    <x v="19"/>
    <x v="0"/>
    <s v="369411"/>
    <n v="14"/>
    <x v="10"/>
    <x v="3"/>
    <n v="40.68"/>
    <n v="4.0680000000000005"/>
    <n v="44.747999999999998"/>
    <n v="0.28999999999999998"/>
    <n v="11.797199999999998"/>
    <s v="H"/>
    <n v="5"/>
    <n v="6"/>
    <n v="6"/>
    <n v="10"/>
  </r>
  <r>
    <x v="19"/>
    <x v="0"/>
    <s v="36945E"/>
    <n v="14"/>
    <x v="10"/>
    <x v="3"/>
    <n v="10.79"/>
    <n v="1.079"/>
    <n v="11.869"/>
    <n v="0.13"/>
    <n v="1.4026999999999998"/>
    <s v="B"/>
    <n v="10"/>
    <n v="18"/>
    <n v="18"/>
    <n v="16"/>
  </r>
  <r>
    <x v="19"/>
    <x v="0"/>
    <s v="37011A"/>
    <n v="1"/>
    <x v="11"/>
    <x v="3"/>
    <n v="32.229999999999997"/>
    <n v="3.2229999999999999"/>
    <n v="35.452999999999996"/>
    <n v="0.26"/>
    <n v="8.3797999999999995"/>
    <s v="M"/>
    <n v="4"/>
    <n v="4"/>
    <n v="4"/>
    <n v="8"/>
  </r>
  <r>
    <x v="19"/>
    <x v="0"/>
    <s v="37015E"/>
    <n v="13"/>
    <x v="9"/>
    <x v="3"/>
    <n v="83.25"/>
    <n v="8.3250000000000011"/>
    <n v="91.575000000000003"/>
    <n v="0.38"/>
    <n v="31.635000000000002"/>
    <s v="F"/>
    <n v="9"/>
    <n v="14"/>
    <n v="14"/>
    <n v="14"/>
  </r>
  <r>
    <x v="19"/>
    <x v="0"/>
    <s v="370631"/>
    <n v="1"/>
    <x v="11"/>
    <x v="3"/>
    <n v="32.86"/>
    <n v="3.286"/>
    <n v="36.146000000000001"/>
    <n v="0.22"/>
    <n v="7.2291999999999996"/>
    <s v="P"/>
    <n v="5"/>
    <n v="2"/>
    <n v="2"/>
    <n v="6"/>
  </r>
  <r>
    <x v="19"/>
    <x v="0"/>
    <s v="37244E"/>
    <n v="14"/>
    <x v="10"/>
    <x v="3"/>
    <n v="76.989999999999995"/>
    <n v="7.6989999999999998"/>
    <n v="84.688999999999993"/>
    <n v="0.21"/>
    <n v="16.167899999999999"/>
    <s v="O"/>
    <n v="5"/>
    <n v="3"/>
    <n v="3"/>
    <n v="7"/>
  </r>
  <r>
    <x v="19"/>
    <x v="0"/>
    <s v="372981"/>
    <n v="3"/>
    <x v="12"/>
    <x v="3"/>
    <n v="29.72"/>
    <n v="2.972"/>
    <n v="32.692"/>
    <n v="0.3"/>
    <n v="8.9159999999999986"/>
    <s v="L"/>
    <n v="1"/>
    <n v="5"/>
    <n v="5"/>
    <n v="9"/>
  </r>
  <r>
    <x v="19"/>
    <x v="0"/>
    <s v="373710"/>
    <n v="1"/>
    <x v="11"/>
    <x v="3"/>
    <n v="32.25"/>
    <n v="3.2250000000000001"/>
    <n v="35.475000000000001"/>
    <n v="0.36"/>
    <n v="11.61"/>
    <s v="O"/>
    <n v="4"/>
    <n v="2"/>
    <n v="2"/>
    <n v="6"/>
  </r>
  <r>
    <x v="19"/>
    <x v="0"/>
    <s v="37507E"/>
    <n v="14"/>
    <x v="10"/>
    <x v="3"/>
    <n v="95.2"/>
    <n v="9.5200000000000014"/>
    <n v="104.72"/>
    <n v="0.09"/>
    <n v="8.5679999999999996"/>
    <s v="B"/>
    <n v="1"/>
    <n v="18"/>
    <n v="18"/>
    <n v="16"/>
  </r>
  <r>
    <x v="19"/>
    <x v="0"/>
    <s v="375301"/>
    <n v="14"/>
    <x v="10"/>
    <x v="3"/>
    <n v="48.78"/>
    <n v="4.8780000000000001"/>
    <n v="53.658000000000001"/>
    <n v="0.18"/>
    <n v="8.7804000000000002"/>
    <s v="I"/>
    <n v="5"/>
    <n v="2"/>
    <n v="2"/>
    <n v="6"/>
  </r>
  <r>
    <x v="19"/>
    <x v="0"/>
    <s v="375660"/>
    <n v="3"/>
    <x v="12"/>
    <x v="3"/>
    <n v="51.72"/>
    <n v="5.1720000000000006"/>
    <n v="56.891999999999996"/>
    <n v="0.22"/>
    <n v="11.378399999999999"/>
    <s v="B"/>
    <n v="1"/>
    <n v="18"/>
    <n v="18"/>
    <n v="16"/>
  </r>
  <r>
    <x v="19"/>
    <x v="0"/>
    <s v="375710"/>
    <n v="13"/>
    <x v="9"/>
    <x v="3"/>
    <n v="52.62"/>
    <n v="5.2620000000000005"/>
    <n v="57.881999999999998"/>
    <n v="0.22"/>
    <n v="11.5764"/>
    <s v="L"/>
    <n v="3"/>
    <n v="5"/>
    <n v="5"/>
    <n v="9"/>
  </r>
  <r>
    <x v="19"/>
    <x v="0"/>
    <s v="37841B"/>
    <n v="13"/>
    <x v="9"/>
    <x v="3"/>
    <n v="43.3"/>
    <n v="4.33"/>
    <n v="47.629999999999995"/>
    <n v="0.25"/>
    <n v="10.824999999999999"/>
    <s v="Q"/>
    <n v="9"/>
    <n v="2"/>
    <n v="2"/>
    <n v="6"/>
  </r>
  <r>
    <x v="19"/>
    <x v="0"/>
    <s v="37969A"/>
    <n v="14"/>
    <x v="10"/>
    <x v="3"/>
    <n v="61.17"/>
    <n v="6.1170000000000009"/>
    <n v="67.287000000000006"/>
    <n v="0.17"/>
    <n v="10.398900000000001"/>
    <s v="B"/>
    <n v="6"/>
    <n v="9"/>
    <n v="9"/>
    <n v="11.5"/>
  </r>
  <r>
    <x v="19"/>
    <x v="0"/>
    <s v="380101"/>
    <n v="3"/>
    <x v="12"/>
    <x v="3"/>
    <n v="66.489999999999995"/>
    <n v="6.649"/>
    <n v="73.138999999999996"/>
    <n v="0.32"/>
    <n v="21.276799999999998"/>
    <s v="D"/>
    <n v="8"/>
    <n v="3"/>
    <n v="3"/>
    <n v="7"/>
  </r>
  <r>
    <x v="19"/>
    <x v="0"/>
    <s v="38166A"/>
    <n v="13"/>
    <x v="9"/>
    <x v="3"/>
    <n v="99"/>
    <n v="9.9"/>
    <n v="108.9"/>
    <n v="0.06"/>
    <n v="5.9399999999999995"/>
    <s v="G"/>
    <n v="3"/>
    <n v="15"/>
    <n v="15"/>
    <n v="14.5"/>
  </r>
  <r>
    <x v="19"/>
    <x v="0"/>
    <s v="382761"/>
    <n v="1"/>
    <x v="11"/>
    <x v="3"/>
    <n v="58.32"/>
    <n v="5.8320000000000007"/>
    <n v="64.152000000000001"/>
    <n v="0.38"/>
    <n v="22.1616"/>
    <s v="Q"/>
    <n v="7"/>
    <n v="3"/>
    <n v="3"/>
    <n v="7"/>
  </r>
  <r>
    <x v="19"/>
    <x v="0"/>
    <s v="383610"/>
    <n v="3"/>
    <x v="12"/>
    <x v="3"/>
    <n v="89.54"/>
    <n v="8.9540000000000006"/>
    <n v="98.494"/>
    <n v="0.31"/>
    <n v="27.757400000000001"/>
    <s v="A"/>
    <n v="6"/>
    <n v="14"/>
    <n v="14"/>
    <n v="14"/>
  </r>
  <r>
    <x v="19"/>
    <x v="0"/>
    <s v="38580A"/>
    <n v="14"/>
    <x v="10"/>
    <x v="3"/>
    <n v="14.72"/>
    <n v="1.4720000000000002"/>
    <n v="16.192"/>
    <n v="0.1"/>
    <n v="1.4720000000000002"/>
    <s v="A"/>
    <n v="6"/>
    <n v="14"/>
    <n v="14"/>
    <n v="14"/>
  </r>
  <r>
    <x v="19"/>
    <x v="0"/>
    <s v="38610A"/>
    <n v="13"/>
    <x v="9"/>
    <x v="3"/>
    <n v="80.05"/>
    <n v="8.0050000000000008"/>
    <n v="88.054999999999993"/>
    <n v="0.05"/>
    <n v="4.0025000000000004"/>
    <s v="P"/>
    <n v="8"/>
    <n v="1"/>
    <n v="1"/>
    <n v="3"/>
  </r>
  <r>
    <x v="19"/>
    <x v="0"/>
    <s v="38671"/>
    <n v="14"/>
    <x v="10"/>
    <x v="3"/>
    <n v="29.55"/>
    <n v="2.9550000000000001"/>
    <n v="32.505000000000003"/>
    <n v="0.09"/>
    <n v="2.6595"/>
    <s v="F"/>
    <n v="5"/>
    <n v="3"/>
    <n v="3"/>
    <n v="7"/>
  </r>
  <r>
    <x v="19"/>
    <x v="0"/>
    <s v="38724A"/>
    <n v="3"/>
    <x v="12"/>
    <x v="3"/>
    <n v="0.57999999999999996"/>
    <n v="5.7999999999999996E-2"/>
    <n v="0.6379999999999999"/>
    <n v="0.38"/>
    <n v="0.22039999999999998"/>
    <s v="P"/>
    <n v="7"/>
    <n v="1"/>
    <n v="1"/>
    <n v="3"/>
  </r>
  <r>
    <x v="19"/>
    <x v="1"/>
    <s v="38793B"/>
    <n v="13"/>
    <x v="9"/>
    <x v="3"/>
    <n v="71.62"/>
    <n v="7.1620000000000008"/>
    <n v="78.782000000000011"/>
    <n v="0.33"/>
    <n v="23.634600000000002"/>
    <s v="P"/>
    <n v="6"/>
    <n v="1"/>
    <n v="1"/>
    <n v="3"/>
  </r>
  <r>
    <x v="19"/>
    <x v="1"/>
    <s v="38799B"/>
    <n v="13"/>
    <x v="9"/>
    <x v="3"/>
    <n v="45.18"/>
    <n v="4.5179999999999998"/>
    <n v="49.698"/>
    <n v="0.11"/>
    <n v="4.9698000000000002"/>
    <s v="P"/>
    <n v="3"/>
    <n v="3"/>
    <n v="3"/>
    <n v="7"/>
  </r>
  <r>
    <x v="19"/>
    <x v="1"/>
    <s v="388451"/>
    <n v="1"/>
    <x v="11"/>
    <x v="3"/>
    <n v="43.71"/>
    <n v="4.3710000000000004"/>
    <n v="48.081000000000003"/>
    <n v="0.35"/>
    <n v="15.298499999999999"/>
    <s v="G"/>
    <n v="1"/>
    <n v="3"/>
    <n v="3"/>
    <n v="7"/>
  </r>
  <r>
    <x v="19"/>
    <x v="1"/>
    <s v="38847A"/>
    <n v="13"/>
    <x v="9"/>
    <x v="3"/>
    <n v="15.2"/>
    <n v="1.52"/>
    <n v="16.72"/>
    <n v="0.25"/>
    <n v="3.8"/>
    <s v="P"/>
    <n v="2"/>
    <n v="3"/>
    <n v="3"/>
    <n v="7"/>
  </r>
  <r>
    <x v="19"/>
    <x v="1"/>
    <s v="38869E"/>
    <n v="1"/>
    <x v="11"/>
    <x v="3"/>
    <n v="87.42"/>
    <n v="8.7420000000000009"/>
    <n v="96.162000000000006"/>
    <n v="0.02"/>
    <n v="1.7484000000000002"/>
    <s v="C"/>
    <n v="8"/>
    <n v="17"/>
    <n v="17"/>
    <n v="15.5"/>
  </r>
  <r>
    <x v="19"/>
    <x v="1"/>
    <s v="38878E"/>
    <n v="3"/>
    <x v="12"/>
    <x v="3"/>
    <n v="2.75"/>
    <n v="0.27500000000000002"/>
    <n v="3.0249999999999999"/>
    <n v="0.26"/>
    <n v="0.71500000000000008"/>
    <s v="M"/>
    <n v="3"/>
    <n v="4"/>
    <n v="4"/>
    <n v="8"/>
  </r>
  <r>
    <x v="19"/>
    <x v="1"/>
    <s v="38939D"/>
    <n v="1"/>
    <x v="11"/>
    <x v="3"/>
    <n v="2.97"/>
    <n v="0.29700000000000004"/>
    <n v="3.2670000000000003"/>
    <n v="0.12"/>
    <n v="0.35639999999999999"/>
    <s v="O"/>
    <n v="8"/>
    <n v="2"/>
    <n v="2"/>
    <n v="6"/>
  </r>
  <r>
    <x v="19"/>
    <x v="1"/>
    <s v="39077D"/>
    <n v="13"/>
    <x v="9"/>
    <x v="3"/>
    <n v="30.79"/>
    <n v="3.0790000000000002"/>
    <n v="33.869"/>
    <n v="0.01"/>
    <n v="0.30790000000000001"/>
    <s v="G"/>
    <n v="5"/>
    <n v="2"/>
    <n v="2"/>
    <n v="6"/>
  </r>
  <r>
    <x v="19"/>
    <x v="1"/>
    <s v="3907B"/>
    <n v="13"/>
    <x v="9"/>
    <x v="3"/>
    <n v="94.07"/>
    <n v="9.407"/>
    <n v="103.47699999999999"/>
    <n v="0.4"/>
    <n v="37.628"/>
    <s v="B"/>
    <n v="2"/>
    <n v="8"/>
    <n v="8"/>
    <n v="11"/>
  </r>
  <r>
    <x v="19"/>
    <x v="1"/>
    <s v="390831"/>
    <n v="14"/>
    <x v="10"/>
    <x v="3"/>
    <n v="31.18"/>
    <n v="3.1180000000000003"/>
    <n v="34.298000000000002"/>
    <n v="0.04"/>
    <n v="1.2472000000000001"/>
    <s v="D"/>
    <n v="10"/>
    <n v="15"/>
    <n v="15"/>
    <n v="14.5"/>
  </r>
  <r>
    <x v="19"/>
    <x v="1"/>
    <s v="39111A"/>
    <n v="1"/>
    <x v="11"/>
    <x v="3"/>
    <n v="0.31"/>
    <n v="3.1E-2"/>
    <n v="0.34099999999999997"/>
    <n v="0.28999999999999998"/>
    <n v="8.9899999999999994E-2"/>
    <s v="G"/>
    <n v="10"/>
    <n v="14"/>
    <n v="14"/>
    <n v="14"/>
  </r>
  <r>
    <x v="19"/>
    <x v="1"/>
    <s v="392361"/>
    <n v="14"/>
    <x v="10"/>
    <x v="3"/>
    <n v="42.02"/>
    <n v="4.2020000000000008"/>
    <n v="46.222000000000001"/>
    <n v="0.36"/>
    <n v="15.1272"/>
    <s v="M"/>
    <n v="8"/>
    <n v="5"/>
    <n v="5"/>
    <n v="9"/>
  </r>
  <r>
    <x v="19"/>
    <x v="1"/>
    <s v="39258A"/>
    <n v="14"/>
    <x v="10"/>
    <x v="3"/>
    <n v="0.02"/>
    <n v="2E-3"/>
    <n v="2.1999999999999999E-2"/>
    <n v="0.01"/>
    <n v="2.0000000000000001E-4"/>
    <s v="G"/>
    <n v="3"/>
    <n v="15"/>
    <n v="15"/>
    <n v="14.5"/>
  </r>
  <r>
    <x v="19"/>
    <x v="1"/>
    <s v="393071"/>
    <n v="13"/>
    <x v="9"/>
    <x v="3"/>
    <n v="50.96"/>
    <n v="5.0960000000000001"/>
    <n v="56.055999999999997"/>
    <n v="0.11"/>
    <n v="5.6055999999999999"/>
    <s v="I"/>
    <n v="3"/>
    <n v="2"/>
    <n v="2"/>
    <n v="6"/>
  </r>
  <r>
    <x v="19"/>
    <x v="2"/>
    <s v="39335A"/>
    <n v="1"/>
    <x v="11"/>
    <x v="3"/>
    <n v="99.5"/>
    <n v="9.9500000000000011"/>
    <n v="109.45"/>
    <n v="0.11"/>
    <n v="10.945"/>
    <s v="N"/>
    <n v="5"/>
    <n v="5"/>
    <n v="5"/>
    <n v="9"/>
  </r>
  <r>
    <x v="19"/>
    <x v="2"/>
    <s v="394541"/>
    <n v="1"/>
    <x v="11"/>
    <x v="3"/>
    <n v="10.06"/>
    <n v="1.006"/>
    <n v="11.066000000000001"/>
    <n v="0.06"/>
    <n v="0.60360000000000003"/>
    <s v="E"/>
    <n v="10"/>
    <n v="15"/>
    <n v="15"/>
    <n v="14.5"/>
  </r>
  <r>
    <x v="19"/>
    <x v="2"/>
    <s v="3954D"/>
    <n v="13"/>
    <x v="9"/>
    <x v="3"/>
    <n v="59.95"/>
    <n v="5.995000000000001"/>
    <n v="65.945000000000007"/>
    <n v="0.27"/>
    <n v="16.186500000000002"/>
    <s v="N"/>
    <n v="7"/>
    <n v="1"/>
    <n v="1"/>
    <n v="3"/>
  </r>
  <r>
    <x v="19"/>
    <x v="2"/>
    <s v="397340"/>
    <n v="13"/>
    <x v="9"/>
    <x v="3"/>
    <n v="37.270000000000003"/>
    <n v="3.7270000000000003"/>
    <n v="40.997"/>
    <n v="0.25"/>
    <n v="9.3175000000000008"/>
    <s v="O"/>
    <n v="1"/>
    <n v="1"/>
    <n v="1"/>
    <n v="3"/>
  </r>
  <r>
    <x v="19"/>
    <x v="2"/>
    <s v="397440"/>
    <n v="13"/>
    <x v="9"/>
    <x v="3"/>
    <n v="9.0399999999999991"/>
    <n v="0.90399999999999991"/>
    <n v="9.9439999999999991"/>
    <n v="0.03"/>
    <n v="0.27119999999999994"/>
    <s v="L"/>
    <n v="2"/>
    <n v="2"/>
    <n v="2"/>
    <n v="6"/>
  </r>
  <r>
    <x v="19"/>
    <x v="2"/>
    <s v="39796E"/>
    <n v="3"/>
    <x v="12"/>
    <x v="3"/>
    <n v="79.33"/>
    <n v="7.9329999999999998"/>
    <n v="87.263000000000005"/>
    <n v="0.31"/>
    <n v="24.592299999999998"/>
    <s v="H"/>
    <n v="5"/>
    <n v="6"/>
    <n v="6"/>
    <n v="10"/>
  </r>
  <r>
    <x v="19"/>
    <x v="2"/>
    <s v="398161"/>
    <n v="3"/>
    <x v="12"/>
    <x v="3"/>
    <n v="66.790000000000006"/>
    <n v="6.6790000000000012"/>
    <n v="73.469000000000008"/>
    <n v="0.4"/>
    <n v="26.716000000000005"/>
    <s v="E"/>
    <n v="7"/>
    <n v="9"/>
    <n v="9"/>
    <n v="11.5"/>
  </r>
  <r>
    <x v="19"/>
    <x v="2"/>
    <s v="399041"/>
    <n v="13"/>
    <x v="9"/>
    <x v="3"/>
    <n v="62.97"/>
    <n v="6.2970000000000006"/>
    <n v="69.266999999999996"/>
    <n v="0.06"/>
    <n v="3.7782"/>
    <s v="D"/>
    <n v="9"/>
    <n v="6"/>
    <n v="6"/>
    <n v="10"/>
  </r>
  <r>
    <x v="19"/>
    <x v="2"/>
    <s v="39942D"/>
    <n v="13"/>
    <x v="9"/>
    <x v="3"/>
    <n v="16.670000000000002"/>
    <n v="1.6670000000000003"/>
    <n v="18.337000000000003"/>
    <n v="0.16"/>
    <n v="2.6672000000000002"/>
    <s v="G"/>
    <n v="4"/>
    <n v="17"/>
    <n v="17"/>
    <n v="15.5"/>
  </r>
  <r>
    <x v="19"/>
    <x v="2"/>
    <s v="401170"/>
    <n v="14"/>
    <x v="10"/>
    <x v="3"/>
    <n v="21.55"/>
    <n v="2.1550000000000002"/>
    <n v="23.705000000000002"/>
    <n v="0.4"/>
    <n v="8.620000000000001"/>
    <s v="G"/>
    <n v="9"/>
    <n v="9"/>
    <n v="9"/>
    <n v="11.5"/>
  </r>
  <r>
    <x v="19"/>
    <x v="2"/>
    <s v="40150"/>
    <n v="1"/>
    <x v="11"/>
    <x v="3"/>
    <n v="51.86"/>
    <n v="5.1859999999999999"/>
    <n v="57.045999999999999"/>
    <n v="0.2"/>
    <n v="10.372"/>
    <s v="Q"/>
    <n v="9"/>
    <n v="2"/>
    <n v="2"/>
    <n v="6"/>
  </r>
  <r>
    <x v="19"/>
    <x v="2"/>
    <s v="401510"/>
    <n v="3"/>
    <x v="12"/>
    <x v="3"/>
    <n v="9.06"/>
    <n v="0.90600000000000014"/>
    <n v="9.9660000000000011"/>
    <n v="0.21"/>
    <n v="1.9026000000000001"/>
    <s v="C"/>
    <n v="3"/>
    <n v="6"/>
    <n v="6"/>
    <n v="10"/>
  </r>
  <r>
    <x v="19"/>
    <x v="2"/>
    <s v="40242A"/>
    <n v="14"/>
    <x v="10"/>
    <x v="3"/>
    <n v="91.03"/>
    <n v="9.1029999999999998"/>
    <n v="100.133"/>
    <n v="0.2"/>
    <n v="18.206"/>
    <s v="N"/>
    <n v="2"/>
    <n v="1"/>
    <n v="1"/>
    <n v="3"/>
  </r>
  <r>
    <x v="19"/>
    <x v="2"/>
    <s v="402930"/>
    <n v="14"/>
    <x v="10"/>
    <x v="3"/>
    <n v="96.02"/>
    <n v="9.6020000000000003"/>
    <n v="105.622"/>
    <n v="0.2"/>
    <n v="19.204000000000001"/>
    <s v="L"/>
    <n v="8"/>
    <n v="5"/>
    <n v="5"/>
    <n v="9"/>
  </r>
  <r>
    <x v="19"/>
    <x v="2"/>
    <s v="403741"/>
    <n v="3"/>
    <x v="12"/>
    <x v="3"/>
    <n v="8.4499999999999993"/>
    <n v="0.84499999999999997"/>
    <n v="9.2949999999999999"/>
    <n v="0.24"/>
    <n v="2.0279999999999996"/>
    <s v="M"/>
    <n v="8"/>
    <n v="5"/>
    <n v="5"/>
    <n v="9"/>
  </r>
  <r>
    <x v="19"/>
    <x v="2"/>
    <s v="40409A"/>
    <n v="13"/>
    <x v="9"/>
    <x v="3"/>
    <n v="3.91"/>
    <n v="0.39100000000000001"/>
    <n v="4.3010000000000002"/>
    <n v="0.22"/>
    <n v="0.86020000000000008"/>
    <s v="A"/>
    <n v="2"/>
    <n v="2"/>
    <n v="2"/>
    <n v="6"/>
  </r>
  <r>
    <x v="19"/>
    <x v="2"/>
    <s v="40483E"/>
    <n v="13"/>
    <x v="9"/>
    <x v="3"/>
    <n v="95.45"/>
    <n v="9.5449999999999999"/>
    <n v="104.995"/>
    <n v="0.11"/>
    <n v="10.499500000000001"/>
    <s v="Q"/>
    <n v="1"/>
    <n v="3"/>
    <n v="3"/>
    <n v="7"/>
  </r>
  <r>
    <x v="19"/>
    <x v="2"/>
    <s v="40500A"/>
    <n v="3"/>
    <x v="12"/>
    <x v="3"/>
    <n v="4.97"/>
    <n v="0.497"/>
    <n v="5.4669999999999996"/>
    <n v="0.28999999999999998"/>
    <n v="1.4412999999999998"/>
    <s v="I"/>
    <n v="6"/>
    <n v="6"/>
    <n v="6"/>
    <n v="10"/>
  </r>
  <r>
    <x v="19"/>
    <x v="2"/>
    <s v="405430"/>
    <n v="13"/>
    <x v="9"/>
    <x v="3"/>
    <n v="9"/>
    <n v="0.9"/>
    <n v="9.9"/>
    <n v="0.04"/>
    <n v="0.36"/>
    <s v="B"/>
    <n v="5"/>
    <n v="14"/>
    <n v="14"/>
    <n v="14"/>
  </r>
  <r>
    <x v="19"/>
    <x v="2"/>
    <s v="4056E"/>
    <n v="1"/>
    <x v="11"/>
    <x v="3"/>
    <n v="86.82"/>
    <n v="8.6820000000000004"/>
    <n v="95.501999999999995"/>
    <n v="0.16"/>
    <n v="13.8912"/>
    <s v="M"/>
    <n v="10"/>
    <n v="4"/>
    <n v="4"/>
    <n v="8"/>
  </r>
  <r>
    <x v="19"/>
    <x v="2"/>
    <s v="40634D"/>
    <n v="3"/>
    <x v="12"/>
    <x v="3"/>
    <n v="24.99"/>
    <n v="2.4990000000000001"/>
    <n v="27.488999999999997"/>
    <n v="0.12"/>
    <n v="2.9987999999999997"/>
    <s v="B"/>
    <n v="5"/>
    <n v="14"/>
    <n v="14"/>
    <n v="14"/>
  </r>
  <r>
    <x v="19"/>
    <x v="2"/>
    <s v="406430"/>
    <n v="3"/>
    <x v="12"/>
    <x v="3"/>
    <n v="30.47"/>
    <n v="3.0470000000000002"/>
    <n v="33.516999999999996"/>
    <n v="0.15"/>
    <n v="4.5705"/>
    <s v="L"/>
    <n v="9"/>
    <n v="6"/>
    <n v="6"/>
    <n v="10"/>
  </r>
  <r>
    <x v="19"/>
    <x v="2"/>
    <s v="40680D"/>
    <n v="13"/>
    <x v="9"/>
    <x v="3"/>
    <n v="37.69"/>
    <n v="3.7690000000000001"/>
    <n v="41.458999999999996"/>
    <n v="0.04"/>
    <n v="1.5076000000000001"/>
    <s v="E"/>
    <n v="2"/>
    <n v="12"/>
    <n v="12"/>
    <n v="13"/>
  </r>
  <r>
    <x v="19"/>
    <x v="3"/>
    <s v="407740"/>
    <n v="13"/>
    <x v="9"/>
    <x v="3"/>
    <n v="94.51"/>
    <n v="9.4510000000000005"/>
    <n v="103.96100000000001"/>
    <n v="0.37"/>
    <n v="34.968699999999998"/>
    <s v="P"/>
    <n v="4"/>
    <n v="2"/>
    <n v="2"/>
    <n v="6"/>
  </r>
  <r>
    <x v="19"/>
    <x v="3"/>
    <s v="408340"/>
    <n v="1"/>
    <x v="11"/>
    <x v="3"/>
    <n v="59.23"/>
    <n v="5.923"/>
    <n v="65.152999999999992"/>
    <n v="0.33"/>
    <n v="19.5459"/>
    <s v="L"/>
    <n v="7"/>
    <n v="2"/>
    <n v="2"/>
    <n v="6"/>
  </r>
  <r>
    <x v="19"/>
    <x v="3"/>
    <s v="40841B"/>
    <n v="13"/>
    <x v="9"/>
    <x v="3"/>
    <n v="87.75"/>
    <n v="8.7750000000000004"/>
    <n v="96.525000000000006"/>
    <n v="0.08"/>
    <n v="7.0200000000000005"/>
    <s v="A"/>
    <n v="6"/>
    <n v="14"/>
    <n v="14"/>
    <n v="14"/>
  </r>
  <r>
    <x v="19"/>
    <x v="3"/>
    <s v="409290"/>
    <n v="14"/>
    <x v="10"/>
    <x v="3"/>
    <n v="95.17"/>
    <n v="9.5170000000000012"/>
    <n v="104.687"/>
    <n v="0.16"/>
    <n v="15.2272"/>
    <s v="N"/>
    <n v="2"/>
    <n v="1"/>
    <n v="1"/>
    <n v="3"/>
  </r>
  <r>
    <x v="19"/>
    <x v="3"/>
    <s v="41014A"/>
    <n v="1"/>
    <x v="11"/>
    <x v="3"/>
    <n v="52.25"/>
    <n v="5.2250000000000005"/>
    <n v="57.475000000000001"/>
    <n v="0.17"/>
    <n v="8.8825000000000003"/>
    <s v="C"/>
    <n v="9"/>
    <n v="8"/>
    <n v="8"/>
    <n v="11"/>
  </r>
  <r>
    <x v="19"/>
    <x v="3"/>
    <s v="41086E"/>
    <n v="14"/>
    <x v="10"/>
    <x v="3"/>
    <n v="63.06"/>
    <n v="6.3060000000000009"/>
    <n v="69.366"/>
    <n v="0.37"/>
    <n v="23.3322"/>
    <s v="E"/>
    <n v="1"/>
    <n v="8"/>
    <n v="8"/>
    <n v="11"/>
  </r>
  <r>
    <x v="19"/>
    <x v="3"/>
    <s v="41113E"/>
    <n v="14"/>
    <x v="10"/>
    <x v="3"/>
    <n v="26.27"/>
    <n v="2.6270000000000002"/>
    <n v="28.896999999999998"/>
    <n v="0.09"/>
    <n v="2.3643000000000001"/>
    <s v="B"/>
    <n v="9"/>
    <n v="9"/>
    <n v="9"/>
    <n v="11.5"/>
  </r>
  <r>
    <x v="19"/>
    <x v="3"/>
    <s v="41180E"/>
    <n v="14"/>
    <x v="10"/>
    <x v="3"/>
    <n v="26.01"/>
    <n v="2.6010000000000004"/>
    <n v="28.611000000000001"/>
    <n v="0.05"/>
    <n v="1.3005000000000002"/>
    <s v="C"/>
    <n v="2"/>
    <n v="12"/>
    <n v="12"/>
    <n v="13"/>
  </r>
  <r>
    <x v="19"/>
    <x v="3"/>
    <s v="41225B"/>
    <n v="1"/>
    <x v="11"/>
    <x v="3"/>
    <n v="58.27"/>
    <n v="5.8270000000000008"/>
    <n v="64.097000000000008"/>
    <n v="0.22"/>
    <n v="12.8194"/>
    <s v="A"/>
    <n v="1"/>
    <n v="2"/>
    <n v="2"/>
    <n v="6"/>
  </r>
  <r>
    <x v="19"/>
    <x v="3"/>
    <s v="41228D"/>
    <n v="3"/>
    <x v="12"/>
    <x v="3"/>
    <n v="48.96"/>
    <n v="4.8960000000000008"/>
    <n v="53.856000000000002"/>
    <n v="0.39"/>
    <n v="19.0944"/>
    <s v="G"/>
    <n v="4"/>
    <n v="17"/>
    <n v="17"/>
    <n v="15.5"/>
  </r>
  <r>
    <x v="19"/>
    <x v="3"/>
    <s v="41230B"/>
    <n v="13"/>
    <x v="9"/>
    <x v="3"/>
    <n v="74.05"/>
    <n v="7.4050000000000002"/>
    <n v="81.454999999999998"/>
    <n v="0.18"/>
    <n v="13.328999999999999"/>
    <s v="Q"/>
    <n v="7"/>
    <n v="3"/>
    <n v="3"/>
    <n v="7"/>
  </r>
  <r>
    <x v="19"/>
    <x v="3"/>
    <s v="41291B"/>
    <n v="14"/>
    <x v="10"/>
    <x v="3"/>
    <n v="34.49"/>
    <n v="3.4490000000000003"/>
    <n v="37.939"/>
    <n v="0.22"/>
    <n v="7.5878000000000005"/>
    <s v="H"/>
    <n v="7"/>
    <n v="15"/>
    <n v="15"/>
    <n v="14.5"/>
  </r>
  <r>
    <x v="19"/>
    <x v="3"/>
    <s v="41361"/>
    <n v="14"/>
    <x v="10"/>
    <x v="3"/>
    <n v="50.22"/>
    <n v="5.0220000000000002"/>
    <n v="55.241999999999997"/>
    <n v="0.19"/>
    <n v="9.5418000000000003"/>
    <s v="G"/>
    <n v="3"/>
    <n v="15"/>
    <n v="15"/>
    <n v="14.5"/>
  </r>
  <r>
    <x v="19"/>
    <x v="3"/>
    <s v="41412A"/>
    <n v="3"/>
    <x v="12"/>
    <x v="3"/>
    <n v="76.72"/>
    <n v="7.6720000000000006"/>
    <n v="84.391999999999996"/>
    <n v="0.33"/>
    <n v="25.317600000000002"/>
    <s v="C"/>
    <n v="4"/>
    <n v="8"/>
    <n v="8"/>
    <n v="11"/>
  </r>
  <r>
    <x v="19"/>
    <x v="3"/>
    <s v="414150"/>
    <n v="14"/>
    <x v="10"/>
    <x v="3"/>
    <n v="55.75"/>
    <n v="5.5750000000000002"/>
    <n v="61.325000000000003"/>
    <n v="0.02"/>
    <n v="1.115"/>
    <s v="E"/>
    <n v="8"/>
    <n v="6"/>
    <n v="6"/>
    <n v="10"/>
  </r>
  <r>
    <x v="19"/>
    <x v="3"/>
    <s v="41504B"/>
    <n v="14"/>
    <x v="10"/>
    <x v="3"/>
    <n v="65.08"/>
    <n v="6.508"/>
    <n v="71.587999999999994"/>
    <n v="0.37"/>
    <n v="24.079599999999999"/>
    <s v="C"/>
    <n v="6"/>
    <n v="6"/>
    <n v="6"/>
    <n v="10"/>
  </r>
  <r>
    <x v="19"/>
    <x v="3"/>
    <s v="415101"/>
    <n v="13"/>
    <x v="9"/>
    <x v="3"/>
    <n v="57.49"/>
    <n v="5.7490000000000006"/>
    <n v="63.239000000000004"/>
    <n v="0.19"/>
    <n v="10.9231"/>
    <s v="H"/>
    <n v="8"/>
    <n v="6"/>
    <n v="6"/>
    <n v="10"/>
  </r>
  <r>
    <x v="19"/>
    <x v="3"/>
    <s v="41574E"/>
    <n v="1"/>
    <x v="11"/>
    <x v="3"/>
    <n v="32.159999999999997"/>
    <n v="3.2159999999999997"/>
    <n v="35.375999999999998"/>
    <n v="0.12"/>
    <n v="3.8591999999999995"/>
    <s v="E"/>
    <n v="8"/>
    <n v="6"/>
    <n v="6"/>
    <n v="10"/>
  </r>
  <r>
    <x v="19"/>
    <x v="3"/>
    <s v="415791"/>
    <n v="14"/>
    <x v="10"/>
    <x v="3"/>
    <n v="51.92"/>
    <n v="5.1920000000000002"/>
    <n v="57.112000000000002"/>
    <n v="0.05"/>
    <n v="2.5960000000000001"/>
    <s v="E"/>
    <n v="10"/>
    <n v="15"/>
    <n v="15"/>
    <n v="14.5"/>
  </r>
  <r>
    <x v="19"/>
    <x v="3"/>
    <s v="41589A"/>
    <n v="3"/>
    <x v="12"/>
    <x v="3"/>
    <n v="52.59"/>
    <n v="5.2590000000000003"/>
    <n v="57.849000000000004"/>
    <n v="0.17"/>
    <n v="8.9403000000000006"/>
    <s v="Q"/>
    <n v="3"/>
    <n v="1"/>
    <n v="1"/>
    <n v="3"/>
  </r>
  <r>
    <x v="19"/>
    <x v="3"/>
    <s v="416481"/>
    <n v="13"/>
    <x v="9"/>
    <x v="3"/>
    <n v="36.92"/>
    <n v="3.6920000000000002"/>
    <n v="40.612000000000002"/>
    <n v="0.25"/>
    <n v="9.23"/>
    <s v="E"/>
    <n v="10"/>
    <n v="15"/>
    <n v="15"/>
    <n v="14.5"/>
  </r>
  <r>
    <x v="19"/>
    <x v="3"/>
    <s v="41649B"/>
    <n v="1"/>
    <x v="11"/>
    <x v="3"/>
    <n v="90.98"/>
    <n v="9.0980000000000008"/>
    <n v="100.078"/>
    <n v="0.01"/>
    <n v="0.90980000000000005"/>
    <s v="I"/>
    <n v="2"/>
    <n v="4"/>
    <n v="4"/>
    <n v="8"/>
  </r>
  <r>
    <x v="19"/>
    <x v="3"/>
    <s v="41656D"/>
    <n v="13"/>
    <x v="9"/>
    <x v="3"/>
    <n v="40.869999999999997"/>
    <n v="4.0869999999999997"/>
    <n v="44.956999999999994"/>
    <n v="0.32"/>
    <n v="13.0784"/>
    <s v="P"/>
    <n v="4"/>
    <n v="2"/>
    <n v="2"/>
    <n v="6"/>
  </r>
  <r>
    <x v="19"/>
    <x v="3"/>
    <s v="41670B"/>
    <n v="13"/>
    <x v="9"/>
    <x v="3"/>
    <n v="98.44"/>
    <n v="9.8440000000000012"/>
    <n v="108.28399999999999"/>
    <n v="0.11"/>
    <n v="10.8284"/>
    <s v="Q"/>
    <n v="2"/>
    <n v="1"/>
    <n v="1"/>
    <n v="3"/>
  </r>
  <r>
    <x v="19"/>
    <x v="3"/>
    <s v="41972B"/>
    <n v="3"/>
    <x v="12"/>
    <x v="3"/>
    <n v="60.55"/>
    <n v="6.0549999999999997"/>
    <n v="66.60499999999999"/>
    <n v="0.32"/>
    <n v="19.376000000000001"/>
    <s v="B"/>
    <n v="10"/>
    <n v="18"/>
    <n v="18"/>
    <n v="16"/>
  </r>
  <r>
    <x v="19"/>
    <x v="4"/>
    <s v="421381"/>
    <n v="3"/>
    <x v="12"/>
    <x v="3"/>
    <n v="83.44"/>
    <n v="8.3439999999999994"/>
    <n v="91.783999999999992"/>
    <n v="0.17"/>
    <n v="14.184800000000001"/>
    <s v="G"/>
    <n v="3"/>
    <n v="15"/>
    <n v="15"/>
    <n v="14.5"/>
  </r>
  <r>
    <x v="19"/>
    <x v="4"/>
    <s v="424270"/>
    <n v="1"/>
    <x v="11"/>
    <x v="3"/>
    <n v="43.78"/>
    <n v="4.3780000000000001"/>
    <n v="48.158000000000001"/>
    <n v="0.14000000000000001"/>
    <n v="6.1292000000000009"/>
    <s v="N"/>
    <n v="4"/>
    <n v="5"/>
    <n v="5"/>
    <n v="9"/>
  </r>
  <r>
    <x v="19"/>
    <x v="4"/>
    <s v="42434E"/>
    <n v="1"/>
    <x v="11"/>
    <x v="3"/>
    <n v="89.18"/>
    <n v="8.918000000000001"/>
    <n v="98.098000000000013"/>
    <n v="0.3"/>
    <n v="26.754000000000001"/>
    <s v="E"/>
    <n v="3"/>
    <n v="9"/>
    <n v="9"/>
    <n v="11.5"/>
  </r>
  <r>
    <x v="19"/>
    <x v="4"/>
    <s v="42512A"/>
    <n v="1"/>
    <x v="11"/>
    <x v="3"/>
    <n v="98.87"/>
    <n v="9.8870000000000005"/>
    <n v="108.75700000000001"/>
    <n v="0.12"/>
    <n v="11.8644"/>
    <s v="C"/>
    <n v="6"/>
    <n v="6"/>
    <n v="6"/>
    <n v="10"/>
  </r>
  <r>
    <x v="19"/>
    <x v="4"/>
    <s v="425610"/>
    <n v="13"/>
    <x v="9"/>
    <x v="3"/>
    <n v="78.540000000000006"/>
    <n v="7.854000000000001"/>
    <n v="86.394000000000005"/>
    <n v="0.3"/>
    <n v="23.562000000000001"/>
    <s v="P"/>
    <n v="4"/>
    <n v="2"/>
    <n v="2"/>
    <n v="6"/>
  </r>
  <r>
    <x v="19"/>
    <x v="4"/>
    <s v="428541"/>
    <n v="3"/>
    <x v="12"/>
    <x v="3"/>
    <n v="85.04"/>
    <n v="8.5040000000000013"/>
    <n v="93.544000000000011"/>
    <n v="0.12"/>
    <n v="10.204800000000001"/>
    <s v="I"/>
    <n v="2"/>
    <n v="4"/>
    <n v="4"/>
    <n v="8"/>
  </r>
  <r>
    <x v="19"/>
    <x v="4"/>
    <s v="429620"/>
    <n v="14"/>
    <x v="10"/>
    <x v="3"/>
    <n v="48.7"/>
    <n v="4.870000000000001"/>
    <n v="53.570000000000007"/>
    <n v="0.21"/>
    <n v="10.227"/>
    <s v="N"/>
    <n v="9"/>
    <n v="4"/>
    <n v="4"/>
    <n v="8"/>
  </r>
  <r>
    <x v="19"/>
    <x v="4"/>
    <s v="43069E"/>
    <n v="3"/>
    <x v="12"/>
    <x v="3"/>
    <n v="15.28"/>
    <n v="1.528"/>
    <n v="16.808"/>
    <n v="7.0000000000000007E-2"/>
    <n v="1.0696000000000001"/>
    <s v="D"/>
    <n v="2"/>
    <n v="18"/>
    <n v="18"/>
    <n v="16"/>
  </r>
  <r>
    <x v="19"/>
    <x v="4"/>
    <s v="43087A"/>
    <n v="1"/>
    <x v="11"/>
    <x v="3"/>
    <n v="96.1"/>
    <n v="9.61"/>
    <n v="105.71"/>
    <n v="0.27"/>
    <n v="25.946999999999999"/>
    <s v="H"/>
    <n v="1"/>
    <n v="7"/>
    <n v="7"/>
    <n v="10.5"/>
  </r>
  <r>
    <x v="19"/>
    <x v="4"/>
    <s v="43125D"/>
    <n v="14"/>
    <x v="10"/>
    <x v="3"/>
    <n v="95.11"/>
    <n v="9.511000000000001"/>
    <n v="104.621"/>
    <n v="0.37"/>
    <n v="35.1907"/>
    <s v="B"/>
    <n v="2"/>
    <n v="8"/>
    <n v="8"/>
    <n v="11"/>
  </r>
  <r>
    <x v="19"/>
    <x v="4"/>
    <s v="43175A"/>
    <n v="1"/>
    <x v="11"/>
    <x v="3"/>
    <n v="81.91"/>
    <n v="8.1910000000000007"/>
    <n v="90.100999999999999"/>
    <n v="0.28999999999999998"/>
    <n v="23.753899999999998"/>
    <s v="Q"/>
    <n v="7"/>
    <n v="3"/>
    <n v="3"/>
    <n v="7"/>
  </r>
  <r>
    <x v="19"/>
    <x v="4"/>
    <s v="43223D"/>
    <n v="3"/>
    <x v="12"/>
    <x v="3"/>
    <n v="53.55"/>
    <n v="5.3550000000000004"/>
    <n v="58.905000000000001"/>
    <n v="0.08"/>
    <n v="4.2839999999999998"/>
    <s v="O"/>
    <n v="5"/>
    <n v="3"/>
    <n v="3"/>
    <n v="7"/>
  </r>
  <r>
    <x v="19"/>
    <x v="4"/>
    <s v="43257E"/>
    <n v="3"/>
    <x v="12"/>
    <x v="3"/>
    <n v="54.4"/>
    <n v="5.44"/>
    <n v="59.839999999999996"/>
    <n v="0.22"/>
    <n v="11.968"/>
    <s v="Q"/>
    <n v="10"/>
    <n v="2"/>
    <n v="2"/>
    <n v="6"/>
  </r>
  <r>
    <x v="19"/>
    <x v="4"/>
    <s v="43260B"/>
    <n v="13"/>
    <x v="9"/>
    <x v="3"/>
    <n v="39.619999999999997"/>
    <n v="3.9619999999999997"/>
    <n v="43.581999999999994"/>
    <n v="0.3"/>
    <n v="11.885999999999999"/>
    <s v="D"/>
    <n v="9"/>
    <n v="6"/>
    <n v="6"/>
    <n v="10"/>
  </r>
  <r>
    <x v="19"/>
    <x v="4"/>
    <s v="432710"/>
    <n v="1"/>
    <x v="11"/>
    <x v="3"/>
    <n v="6.37"/>
    <n v="0.63700000000000001"/>
    <n v="7.0069999999999997"/>
    <n v="0.31"/>
    <n v="1.9747000000000001"/>
    <s v="Q"/>
    <n v="7"/>
    <n v="3"/>
    <n v="3"/>
    <n v="7"/>
  </r>
  <r>
    <x v="19"/>
    <x v="4"/>
    <s v="4332D"/>
    <n v="1"/>
    <x v="11"/>
    <x v="3"/>
    <n v="87.65"/>
    <n v="8.7650000000000006"/>
    <n v="96.415000000000006"/>
    <n v="0.38"/>
    <n v="33.307000000000002"/>
    <s v="G"/>
    <n v="4"/>
    <n v="17"/>
    <n v="17"/>
    <n v="15.5"/>
  </r>
  <r>
    <x v="19"/>
    <x v="4"/>
    <s v="43346E"/>
    <n v="14"/>
    <x v="10"/>
    <x v="3"/>
    <n v="80.3"/>
    <n v="8.0299999999999994"/>
    <n v="88.33"/>
    <n v="0.13"/>
    <n v="10.439"/>
    <s v="Q"/>
    <n v="10"/>
    <n v="2"/>
    <n v="2"/>
    <n v="6"/>
  </r>
  <r>
    <x v="19"/>
    <x v="4"/>
    <s v="43554D"/>
    <n v="13"/>
    <x v="9"/>
    <x v="3"/>
    <n v="45.27"/>
    <n v="4.5270000000000001"/>
    <n v="49.797000000000004"/>
    <n v="0.37"/>
    <n v="16.7499"/>
    <s v="E"/>
    <n v="9"/>
    <n v="17"/>
    <n v="17"/>
    <n v="15.5"/>
  </r>
  <r>
    <x v="19"/>
    <x v="4"/>
    <s v="435581"/>
    <n v="1"/>
    <x v="11"/>
    <x v="3"/>
    <n v="7.32"/>
    <n v="0.7320000000000001"/>
    <n v="8.0519999999999996"/>
    <n v="0.36"/>
    <n v="2.6352000000000002"/>
    <s v="Q"/>
    <n v="6"/>
    <n v="2"/>
    <n v="2"/>
    <n v="6"/>
  </r>
  <r>
    <x v="19"/>
    <x v="4"/>
    <s v="43591"/>
    <n v="3"/>
    <x v="12"/>
    <x v="3"/>
    <n v="41.51"/>
    <n v="4.1509999999999998"/>
    <n v="45.661000000000001"/>
    <n v="0.11"/>
    <n v="4.5660999999999996"/>
    <s v="P"/>
    <n v="5"/>
    <n v="2"/>
    <n v="2"/>
    <n v="6"/>
  </r>
  <r>
    <x v="19"/>
    <x v="4"/>
    <s v="43613A"/>
    <n v="13"/>
    <x v="9"/>
    <x v="3"/>
    <n v="71.31"/>
    <n v="7.1310000000000002"/>
    <n v="78.441000000000003"/>
    <n v="0.31"/>
    <n v="22.106100000000001"/>
    <s v="O"/>
    <n v="7"/>
    <n v="3"/>
    <n v="3"/>
    <n v="7"/>
  </r>
  <r>
    <x v="19"/>
    <x v="5"/>
    <s v="43677B"/>
    <n v="14"/>
    <x v="10"/>
    <x v="3"/>
    <n v="61.7"/>
    <n v="6.1700000000000008"/>
    <n v="67.87"/>
    <n v="0.2"/>
    <n v="12.340000000000002"/>
    <s v="F"/>
    <n v="5"/>
    <n v="3"/>
    <n v="3"/>
    <n v="7"/>
  </r>
  <r>
    <x v="19"/>
    <x v="5"/>
    <s v="43678D"/>
    <n v="14"/>
    <x v="10"/>
    <x v="3"/>
    <n v="64.16"/>
    <n v="6.4160000000000004"/>
    <n v="70.575999999999993"/>
    <n v="0.35"/>
    <n v="22.455999999999996"/>
    <s v="H"/>
    <n v="4"/>
    <n v="11"/>
    <n v="11"/>
    <n v="12.5"/>
  </r>
  <r>
    <x v="19"/>
    <x v="5"/>
    <s v="4367E"/>
    <n v="1"/>
    <x v="11"/>
    <x v="3"/>
    <n v="79.64"/>
    <n v="7.9640000000000004"/>
    <n v="87.603999999999999"/>
    <n v="0.38"/>
    <n v="30.263200000000001"/>
    <s v="E"/>
    <n v="2"/>
    <n v="12"/>
    <n v="12"/>
    <n v="13"/>
  </r>
  <r>
    <x v="19"/>
    <x v="5"/>
    <s v="4373E"/>
    <n v="13"/>
    <x v="9"/>
    <x v="3"/>
    <n v="88.67"/>
    <n v="8.8670000000000009"/>
    <n v="97.537000000000006"/>
    <n v="0.2"/>
    <n v="17.734000000000002"/>
    <s v="E"/>
    <n v="8"/>
    <n v="6"/>
    <n v="6"/>
    <n v="10"/>
  </r>
  <r>
    <x v="19"/>
    <x v="5"/>
    <s v="4385A"/>
    <n v="13"/>
    <x v="9"/>
    <x v="3"/>
    <n v="39.29"/>
    <n v="3.9290000000000003"/>
    <n v="43.219000000000001"/>
    <n v="0.18"/>
    <n v="7.0721999999999996"/>
    <s v="I"/>
    <n v="3"/>
    <n v="2"/>
    <n v="2"/>
    <n v="6"/>
  </r>
  <r>
    <x v="19"/>
    <x v="5"/>
    <s v="43921B"/>
    <n v="13"/>
    <x v="9"/>
    <x v="3"/>
    <n v="19.57"/>
    <n v="1.9570000000000001"/>
    <n v="21.527000000000001"/>
    <n v="0.1"/>
    <n v="1.9570000000000001"/>
    <s v="N"/>
    <n v="10"/>
    <n v="5"/>
    <n v="5"/>
    <n v="9"/>
  </r>
  <r>
    <x v="19"/>
    <x v="5"/>
    <s v="43937A"/>
    <n v="1"/>
    <x v="11"/>
    <x v="3"/>
    <n v="60.25"/>
    <n v="6.0250000000000004"/>
    <n v="66.275000000000006"/>
    <n v="0.17"/>
    <n v="10.242500000000001"/>
    <s v="F"/>
    <n v="5"/>
    <n v="3"/>
    <n v="3"/>
    <n v="7"/>
  </r>
  <r>
    <x v="19"/>
    <x v="5"/>
    <s v="44043E"/>
    <n v="3"/>
    <x v="12"/>
    <x v="3"/>
    <n v="86.07"/>
    <n v="8.6069999999999993"/>
    <n v="94.676999999999992"/>
    <n v="0.1"/>
    <n v="8.6069999999999993"/>
    <s v="G"/>
    <n v="9"/>
    <n v="9"/>
    <n v="9"/>
    <n v="11.5"/>
  </r>
  <r>
    <x v="19"/>
    <x v="5"/>
    <s v="440820"/>
    <n v="3"/>
    <x v="12"/>
    <x v="3"/>
    <n v="19.690000000000001"/>
    <n v="1.9690000000000003"/>
    <n v="21.659000000000002"/>
    <n v="0.06"/>
    <n v="1.1814"/>
    <s v="E"/>
    <n v="6"/>
    <n v="15"/>
    <n v="15"/>
    <n v="14.5"/>
  </r>
  <r>
    <x v="19"/>
    <x v="5"/>
    <s v="44160D"/>
    <n v="1"/>
    <x v="11"/>
    <x v="3"/>
    <n v="16.47"/>
    <n v="1.647"/>
    <n v="18.116999999999997"/>
    <n v="0.13"/>
    <n v="2.1410999999999998"/>
    <s v="L"/>
    <n v="2"/>
    <n v="2"/>
    <n v="2"/>
    <n v="6"/>
  </r>
  <r>
    <x v="19"/>
    <x v="5"/>
    <s v="442140"/>
    <n v="14"/>
    <x v="10"/>
    <x v="3"/>
    <n v="68.13"/>
    <n v="6.8129999999999997"/>
    <n v="74.942999999999998"/>
    <n v="7.0000000000000007E-2"/>
    <n v="4.7690999999999999"/>
    <s v="O"/>
    <n v="9"/>
    <n v="1"/>
    <n v="1"/>
    <n v="3"/>
  </r>
  <r>
    <x v="19"/>
    <x v="5"/>
    <s v="44305E"/>
    <n v="3"/>
    <x v="12"/>
    <x v="3"/>
    <n v="70.41"/>
    <n v="7.0410000000000004"/>
    <n v="77.450999999999993"/>
    <n v="0.1"/>
    <n v="7.0410000000000004"/>
    <s v="C"/>
    <n v="1"/>
    <n v="18"/>
    <n v="18"/>
    <n v="16"/>
  </r>
  <r>
    <x v="19"/>
    <x v="5"/>
    <s v="443091"/>
    <n v="1"/>
    <x v="11"/>
    <x v="3"/>
    <n v="39.47"/>
    <n v="3.9470000000000001"/>
    <n v="43.417000000000002"/>
    <n v="0.24"/>
    <n v="9.4727999999999994"/>
    <s v="B"/>
    <n v="5"/>
    <n v="14"/>
    <n v="14"/>
    <n v="14"/>
  </r>
  <r>
    <x v="19"/>
    <x v="5"/>
    <s v="44475D"/>
    <n v="13"/>
    <x v="9"/>
    <x v="3"/>
    <n v="23.68"/>
    <n v="2.3679999999999999"/>
    <n v="26.047999999999998"/>
    <n v="0.19"/>
    <n v="4.4992000000000001"/>
    <s v="B"/>
    <n v="5"/>
    <n v="14"/>
    <n v="14"/>
    <n v="14"/>
  </r>
  <r>
    <x v="19"/>
    <x v="5"/>
    <s v="44479E"/>
    <n v="3"/>
    <x v="12"/>
    <x v="3"/>
    <n v="54.05"/>
    <n v="5.4050000000000002"/>
    <n v="59.454999999999998"/>
    <n v="0.06"/>
    <n v="3.2429999999999999"/>
    <s v="L"/>
    <n v="4"/>
    <n v="1"/>
    <n v="1"/>
    <n v="3"/>
  </r>
  <r>
    <x v="19"/>
    <x v="5"/>
    <s v="44494E"/>
    <n v="1"/>
    <x v="11"/>
    <x v="3"/>
    <n v="90.15"/>
    <n v="9.0150000000000006"/>
    <n v="99.165000000000006"/>
    <n v="0.19"/>
    <n v="17.128500000000003"/>
    <s v="C"/>
    <n v="10"/>
    <n v="18"/>
    <n v="18"/>
    <n v="16"/>
  </r>
  <r>
    <x v="19"/>
    <x v="5"/>
    <s v="445110"/>
    <n v="1"/>
    <x v="11"/>
    <x v="3"/>
    <n v="51.79"/>
    <n v="5.1790000000000003"/>
    <n v="56.969000000000001"/>
    <n v="0.19"/>
    <n v="9.8400999999999996"/>
    <s v="C"/>
    <n v="7"/>
    <n v="3"/>
    <n v="3"/>
    <n v="7"/>
  </r>
  <r>
    <x v="19"/>
    <x v="5"/>
    <s v="44561E"/>
    <n v="1"/>
    <x v="11"/>
    <x v="3"/>
    <n v="59.85"/>
    <n v="5.9850000000000003"/>
    <n v="65.835000000000008"/>
    <n v="0.09"/>
    <n v="5.3864999999999998"/>
    <s v="Q"/>
    <n v="5"/>
    <n v="1"/>
    <n v="1"/>
    <n v="3"/>
  </r>
  <r>
    <x v="19"/>
    <x v="5"/>
    <s v="445641"/>
    <n v="14"/>
    <x v="10"/>
    <x v="3"/>
    <n v="16.03"/>
    <n v="1.6030000000000002"/>
    <n v="17.633000000000003"/>
    <n v="0.31"/>
    <n v="4.9693000000000005"/>
    <s v="H"/>
    <n v="9"/>
    <n v="8"/>
    <n v="8"/>
    <n v="11"/>
  </r>
  <r>
    <x v="19"/>
    <x v="5"/>
    <s v="445710"/>
    <n v="3"/>
    <x v="12"/>
    <x v="3"/>
    <n v="2.46"/>
    <n v="0.246"/>
    <n v="2.706"/>
    <n v="0.12"/>
    <n v="0.29519999999999996"/>
    <s v="D"/>
    <n v="2"/>
    <n v="18"/>
    <n v="18"/>
    <n v="16"/>
  </r>
  <r>
    <x v="19"/>
    <x v="6"/>
    <s v="44602A"/>
    <n v="3"/>
    <x v="12"/>
    <x v="3"/>
    <n v="13.23"/>
    <n v="1.3230000000000002"/>
    <n v="14.553000000000001"/>
    <n v="0.13"/>
    <n v="1.7199000000000002"/>
    <s v="G"/>
    <n v="3"/>
    <n v="15"/>
    <n v="15"/>
    <n v="14.5"/>
  </r>
  <r>
    <x v="19"/>
    <x v="6"/>
    <s v="44637E"/>
    <n v="1"/>
    <x v="11"/>
    <x v="3"/>
    <n v="54.7"/>
    <n v="5.4700000000000006"/>
    <n v="60.17"/>
    <n v="0.01"/>
    <n v="0.54700000000000004"/>
    <s v="M"/>
    <n v="2"/>
    <n v="6"/>
    <n v="6"/>
    <n v="10"/>
  </r>
  <r>
    <x v="19"/>
    <x v="6"/>
    <s v="44661"/>
    <n v="14"/>
    <x v="10"/>
    <x v="3"/>
    <n v="50.18"/>
    <n v="5.0180000000000007"/>
    <n v="55.198"/>
    <n v="0.2"/>
    <n v="10.036000000000001"/>
    <s v="B"/>
    <n v="2"/>
    <n v="8"/>
    <n v="8"/>
    <n v="11"/>
  </r>
  <r>
    <x v="19"/>
    <x v="6"/>
    <s v="44802D"/>
    <n v="13"/>
    <x v="9"/>
    <x v="3"/>
    <n v="90.75"/>
    <n v="9.0750000000000011"/>
    <n v="99.825000000000003"/>
    <n v="0.23"/>
    <n v="20.872500000000002"/>
    <s v="D"/>
    <n v="9"/>
    <n v="6"/>
    <n v="6"/>
    <n v="10"/>
  </r>
  <r>
    <x v="19"/>
    <x v="6"/>
    <s v="448660"/>
    <n v="1"/>
    <x v="11"/>
    <x v="3"/>
    <n v="69.39"/>
    <n v="6.9390000000000001"/>
    <n v="76.329000000000008"/>
    <n v="0.37"/>
    <n v="25.674299999999999"/>
    <s v="H"/>
    <n v="10"/>
    <n v="3"/>
    <n v="3"/>
    <n v="7"/>
  </r>
  <r>
    <x v="19"/>
    <x v="6"/>
    <s v="44871A"/>
    <n v="3"/>
    <x v="12"/>
    <x v="3"/>
    <n v="25.73"/>
    <n v="2.5730000000000004"/>
    <n v="28.303000000000001"/>
    <n v="7.0000000000000007E-2"/>
    <n v="1.8011000000000001"/>
    <s v="O"/>
    <n v="7"/>
    <n v="3"/>
    <n v="3"/>
    <n v="7"/>
  </r>
  <r>
    <x v="19"/>
    <x v="6"/>
    <s v="44945A"/>
    <n v="13"/>
    <x v="9"/>
    <x v="3"/>
    <n v="73.86"/>
    <n v="7.3860000000000001"/>
    <n v="81.245999999999995"/>
    <n v="0.24"/>
    <n v="17.726399999999998"/>
    <s v="N"/>
    <n v="5"/>
    <n v="5"/>
    <n v="5"/>
    <n v="9"/>
  </r>
  <r>
    <x v="19"/>
    <x v="6"/>
    <s v="44E"/>
    <n v="3"/>
    <x v="12"/>
    <x v="3"/>
    <n v="36.06"/>
    <n v="3.6060000000000003"/>
    <n v="39.666000000000004"/>
    <n v="0.18"/>
    <n v="6.4908000000000001"/>
    <s v="E"/>
    <n v="6"/>
    <n v="15"/>
    <n v="15"/>
    <n v="14.5"/>
  </r>
  <r>
    <x v="19"/>
    <x v="6"/>
    <s v="452031"/>
    <n v="3"/>
    <x v="12"/>
    <x v="3"/>
    <n v="5.15"/>
    <n v="0.51500000000000001"/>
    <n v="5.665"/>
    <n v="0.32"/>
    <n v="1.6480000000000001"/>
    <s v="N"/>
    <n v="8"/>
    <n v="2"/>
    <n v="2"/>
    <n v="6"/>
  </r>
  <r>
    <x v="19"/>
    <x v="6"/>
    <s v="452361"/>
    <n v="3"/>
    <x v="12"/>
    <x v="3"/>
    <n v="81.430000000000007"/>
    <n v="8.1430000000000007"/>
    <n v="89.573000000000008"/>
    <n v="0.2"/>
    <n v="16.286000000000001"/>
    <s v="I"/>
    <n v="2"/>
    <n v="4"/>
    <n v="4"/>
    <n v="8"/>
  </r>
  <r>
    <x v="19"/>
    <x v="6"/>
    <s v="45427B"/>
    <n v="14"/>
    <x v="10"/>
    <x v="3"/>
    <n v="20.11"/>
    <n v="2.0110000000000001"/>
    <n v="22.120999999999999"/>
    <n v="0.19"/>
    <n v="3.8209"/>
    <s v="M"/>
    <n v="8"/>
    <n v="5"/>
    <n v="5"/>
    <n v="9"/>
  </r>
  <r>
    <x v="19"/>
    <x v="6"/>
    <s v="45625E"/>
    <n v="14"/>
    <x v="10"/>
    <x v="3"/>
    <n v="41.46"/>
    <n v="4.1459999999999999"/>
    <n v="45.606000000000002"/>
    <n v="0.25"/>
    <n v="10.365"/>
    <s v="P"/>
    <n v="10"/>
    <n v="2"/>
    <n v="2"/>
    <n v="6"/>
  </r>
  <r>
    <x v="19"/>
    <x v="6"/>
    <s v="45674D"/>
    <n v="13"/>
    <x v="9"/>
    <x v="3"/>
    <n v="74.28"/>
    <n v="7.4280000000000008"/>
    <n v="81.707999999999998"/>
    <n v="0.27"/>
    <n v="20.055600000000002"/>
    <s v="A"/>
    <n v="2"/>
    <n v="2"/>
    <n v="2"/>
    <n v="6"/>
  </r>
  <r>
    <x v="19"/>
    <x v="6"/>
    <s v="45724E"/>
    <n v="3"/>
    <x v="12"/>
    <x v="3"/>
    <n v="31.73"/>
    <n v="3.173"/>
    <n v="34.902999999999999"/>
    <n v="0.37"/>
    <n v="11.7401"/>
    <s v="Q"/>
    <n v="3"/>
    <n v="1"/>
    <n v="1"/>
    <n v="3"/>
  </r>
  <r>
    <x v="19"/>
    <x v="6"/>
    <s v="45770A"/>
    <n v="1"/>
    <x v="11"/>
    <x v="3"/>
    <n v="47.47"/>
    <n v="4.7469999999999999"/>
    <n v="52.216999999999999"/>
    <n v="0.28000000000000003"/>
    <n v="13.291600000000001"/>
    <s v="P"/>
    <n v="8"/>
    <n v="1"/>
    <n v="1"/>
    <n v="3"/>
  </r>
  <r>
    <x v="19"/>
    <x v="6"/>
    <s v="46089B"/>
    <n v="14"/>
    <x v="10"/>
    <x v="3"/>
    <n v="91.79"/>
    <n v="9.1790000000000003"/>
    <n v="100.96900000000001"/>
    <n v="0.27"/>
    <n v="24.783300000000004"/>
    <s v="F"/>
    <n v="1"/>
    <n v="10"/>
    <n v="10"/>
    <n v="12"/>
  </r>
  <r>
    <x v="19"/>
    <x v="6"/>
    <s v="46125A"/>
    <n v="14"/>
    <x v="10"/>
    <x v="3"/>
    <n v="33.04"/>
    <n v="3.3040000000000003"/>
    <n v="36.344000000000001"/>
    <n v="0.05"/>
    <n v="1.6520000000000001"/>
    <s v="D"/>
    <n v="4"/>
    <n v="14"/>
    <n v="14"/>
    <n v="14"/>
  </r>
  <r>
    <x v="19"/>
    <x v="6"/>
    <s v="46153E"/>
    <n v="1"/>
    <x v="11"/>
    <x v="3"/>
    <n v="18.84"/>
    <n v="1.8840000000000001"/>
    <n v="20.724"/>
    <n v="0.26"/>
    <n v="4.8984000000000005"/>
    <s v="G"/>
    <n v="4"/>
    <n v="17"/>
    <n v="17"/>
    <n v="15.5"/>
  </r>
  <r>
    <x v="19"/>
    <x v="7"/>
    <s v="462040"/>
    <n v="1"/>
    <x v="11"/>
    <x v="3"/>
    <n v="79.75"/>
    <n v="7.9750000000000005"/>
    <n v="87.724999999999994"/>
    <n v="0.3"/>
    <n v="23.925000000000001"/>
    <s v="L"/>
    <n v="10"/>
    <n v="6"/>
    <n v="6"/>
    <n v="10"/>
  </r>
  <r>
    <x v="19"/>
    <x v="7"/>
    <s v="462450"/>
    <n v="13"/>
    <x v="9"/>
    <x v="3"/>
    <n v="54.39"/>
    <n v="5.4390000000000001"/>
    <n v="59.829000000000001"/>
    <n v="0.24"/>
    <n v="13.053599999999999"/>
    <s v="I"/>
    <n v="4"/>
    <n v="5"/>
    <n v="5"/>
    <n v="9"/>
  </r>
  <r>
    <x v="19"/>
    <x v="7"/>
    <s v="462520"/>
    <n v="14"/>
    <x v="10"/>
    <x v="3"/>
    <n v="23.52"/>
    <n v="2.3519999999999999"/>
    <n v="25.872"/>
    <n v="0.19"/>
    <n v="4.4687999999999999"/>
    <s v="M"/>
    <n v="8"/>
    <n v="5"/>
    <n v="5"/>
    <n v="9"/>
  </r>
  <r>
    <x v="19"/>
    <x v="7"/>
    <s v="46335A"/>
    <n v="14"/>
    <x v="10"/>
    <x v="3"/>
    <n v="97.03"/>
    <n v="9.7030000000000012"/>
    <n v="106.733"/>
    <n v="0.01"/>
    <n v="0.97030000000000005"/>
    <s v="H"/>
    <n v="4"/>
    <n v="11"/>
    <n v="11"/>
    <n v="12.5"/>
  </r>
  <r>
    <x v="19"/>
    <x v="7"/>
    <s v="463430"/>
    <n v="3"/>
    <x v="12"/>
    <x v="3"/>
    <n v="88.49"/>
    <n v="8.8490000000000002"/>
    <n v="97.338999999999999"/>
    <n v="0.13"/>
    <n v="11.5037"/>
    <s v="M"/>
    <n v="9"/>
    <n v="4"/>
    <n v="4"/>
    <n v="8"/>
  </r>
  <r>
    <x v="19"/>
    <x v="7"/>
    <s v="463521"/>
    <n v="3"/>
    <x v="12"/>
    <x v="3"/>
    <n v="84.3"/>
    <n v="8.43"/>
    <n v="92.72999999999999"/>
    <n v="0.16"/>
    <n v="13.488"/>
    <s v="E"/>
    <n v="1"/>
    <n v="8"/>
    <n v="8"/>
    <n v="11"/>
  </r>
  <r>
    <x v="19"/>
    <x v="7"/>
    <s v="464010"/>
    <n v="1"/>
    <x v="11"/>
    <x v="3"/>
    <n v="24.08"/>
    <n v="2.4079999999999999"/>
    <n v="26.488"/>
    <n v="0.3"/>
    <n v="7.2239999999999993"/>
    <s v="Q"/>
    <n v="8"/>
    <n v="3"/>
    <n v="3"/>
    <n v="7"/>
  </r>
  <r>
    <x v="19"/>
    <x v="7"/>
    <s v="465201"/>
    <n v="14"/>
    <x v="10"/>
    <x v="3"/>
    <n v="37.130000000000003"/>
    <n v="3.7130000000000005"/>
    <n v="40.843000000000004"/>
    <n v="0.11"/>
    <n v="4.0843000000000007"/>
    <s v="B"/>
    <n v="10"/>
    <n v="18"/>
    <n v="18"/>
    <n v="16"/>
  </r>
  <r>
    <x v="19"/>
    <x v="7"/>
    <s v="46551D"/>
    <n v="3"/>
    <x v="12"/>
    <x v="3"/>
    <n v="94.51"/>
    <n v="9.4510000000000005"/>
    <n v="103.96100000000001"/>
    <n v="0.3"/>
    <n v="28.353000000000002"/>
    <s v="A"/>
    <n v="10"/>
    <n v="20"/>
    <n v="20"/>
    <n v="17"/>
  </r>
  <r>
    <x v="19"/>
    <x v="7"/>
    <s v="46624A"/>
    <n v="1"/>
    <x v="11"/>
    <x v="3"/>
    <n v="97.04"/>
    <n v="9.7040000000000006"/>
    <n v="106.744"/>
    <n v="0.37"/>
    <n v="35.904800000000002"/>
    <s v="N"/>
    <n v="4"/>
    <n v="5"/>
    <n v="5"/>
    <n v="9"/>
  </r>
  <r>
    <x v="19"/>
    <x v="7"/>
    <s v="4670"/>
    <n v="13"/>
    <x v="9"/>
    <x v="3"/>
    <n v="6.11"/>
    <n v="0.6110000000000001"/>
    <n v="6.7210000000000001"/>
    <n v="0.4"/>
    <n v="2.4440000000000004"/>
    <s v="L"/>
    <n v="9"/>
    <n v="6"/>
    <n v="6"/>
    <n v="10"/>
  </r>
  <r>
    <x v="19"/>
    <x v="7"/>
    <s v="46779D"/>
    <n v="14"/>
    <x v="10"/>
    <x v="3"/>
    <n v="41.73"/>
    <n v="4.173"/>
    <n v="45.902999999999999"/>
    <n v="0.23"/>
    <n v="9.5978999999999992"/>
    <s v="N"/>
    <n v="3"/>
    <n v="5"/>
    <n v="5"/>
    <n v="9"/>
  </r>
  <r>
    <x v="19"/>
    <x v="7"/>
    <s v="46916D"/>
    <n v="14"/>
    <x v="10"/>
    <x v="3"/>
    <n v="32.14"/>
    <n v="3.2140000000000004"/>
    <n v="35.353999999999999"/>
    <n v="0.22"/>
    <n v="7.0708000000000002"/>
    <s v="I"/>
    <n v="9"/>
    <n v="4"/>
    <n v="4"/>
    <n v="8"/>
  </r>
  <r>
    <x v="19"/>
    <x v="7"/>
    <s v="4695A"/>
    <n v="1"/>
    <x v="11"/>
    <x v="3"/>
    <n v="91.85"/>
    <n v="9.1850000000000005"/>
    <n v="101.035"/>
    <n v="0.11"/>
    <n v="10.103499999999999"/>
    <s v="B"/>
    <n v="8"/>
    <n v="8"/>
    <n v="8"/>
    <n v="11"/>
  </r>
  <r>
    <x v="19"/>
    <x v="7"/>
    <s v="46997A"/>
    <n v="13"/>
    <x v="9"/>
    <x v="3"/>
    <n v="38.33"/>
    <n v="3.8330000000000002"/>
    <n v="42.162999999999997"/>
    <n v="0.35"/>
    <n v="13.415499999999998"/>
    <s v="O"/>
    <n v="10"/>
    <n v="2"/>
    <n v="2"/>
    <n v="6"/>
  </r>
  <r>
    <x v="19"/>
    <x v="7"/>
    <s v="47052B"/>
    <n v="3"/>
    <x v="12"/>
    <x v="3"/>
    <n v="48.47"/>
    <n v="4.8470000000000004"/>
    <n v="53.317"/>
    <n v="0.12"/>
    <n v="5.8163999999999998"/>
    <s v="Q"/>
    <n v="5"/>
    <n v="1"/>
    <n v="1"/>
    <n v="3"/>
  </r>
  <r>
    <x v="19"/>
    <x v="8"/>
    <s v="47054B"/>
    <n v="3"/>
    <x v="12"/>
    <x v="3"/>
    <n v="7.18"/>
    <n v="0.71799999999999997"/>
    <n v="7.8979999999999997"/>
    <n v="0.19"/>
    <n v="1.3641999999999999"/>
    <s v="I"/>
    <n v="2"/>
    <n v="4"/>
    <n v="4"/>
    <n v="8"/>
  </r>
  <r>
    <x v="19"/>
    <x v="8"/>
    <s v="47074B"/>
    <n v="14"/>
    <x v="10"/>
    <x v="3"/>
    <n v="35.89"/>
    <n v="3.5890000000000004"/>
    <n v="39.478999999999999"/>
    <n v="0.14000000000000001"/>
    <n v="5.0246000000000004"/>
    <s v="B"/>
    <n v="3"/>
    <n v="17"/>
    <n v="17"/>
    <n v="15.5"/>
  </r>
  <r>
    <x v="19"/>
    <x v="8"/>
    <s v="47091B"/>
    <n v="13"/>
    <x v="9"/>
    <x v="3"/>
    <n v="90.96"/>
    <n v="9.0960000000000001"/>
    <n v="100.056"/>
    <n v="0.37"/>
    <n v="33.655200000000001"/>
    <s v="L"/>
    <n v="4"/>
    <n v="1"/>
    <n v="1"/>
    <n v="3"/>
  </r>
  <r>
    <x v="19"/>
    <x v="8"/>
    <s v="472031"/>
    <n v="14"/>
    <x v="10"/>
    <x v="3"/>
    <n v="61.08"/>
    <n v="6.1080000000000005"/>
    <n v="67.188000000000002"/>
    <n v="0.01"/>
    <n v="0.61080000000000001"/>
    <s v="M"/>
    <n v="4"/>
    <n v="4"/>
    <n v="4"/>
    <n v="8"/>
  </r>
  <r>
    <x v="19"/>
    <x v="8"/>
    <s v="47228E"/>
    <n v="1"/>
    <x v="11"/>
    <x v="3"/>
    <n v="15.2"/>
    <n v="1.52"/>
    <n v="16.72"/>
    <n v="0.39"/>
    <n v="5.9279999999999999"/>
    <s v="N"/>
    <n v="8"/>
    <n v="2"/>
    <n v="2"/>
    <n v="6"/>
  </r>
  <r>
    <x v="19"/>
    <x v="8"/>
    <s v="472840"/>
    <n v="1"/>
    <x v="11"/>
    <x v="3"/>
    <n v="43.25"/>
    <n v="4.3250000000000002"/>
    <n v="47.575000000000003"/>
    <n v="0.21"/>
    <n v="9.0824999999999996"/>
    <s v="G"/>
    <n v="8"/>
    <n v="2"/>
    <n v="2"/>
    <n v="6"/>
  </r>
  <r>
    <x v="19"/>
    <x v="8"/>
    <s v="47395A"/>
    <n v="1"/>
    <x v="11"/>
    <x v="3"/>
    <n v="56.48"/>
    <n v="5.6479999999999997"/>
    <n v="62.128"/>
    <n v="0.09"/>
    <n v="5.0831999999999997"/>
    <s v="I"/>
    <n v="10"/>
    <n v="6"/>
    <n v="6"/>
    <n v="10"/>
  </r>
  <r>
    <x v="19"/>
    <x v="8"/>
    <s v="47402D"/>
    <n v="1"/>
    <x v="11"/>
    <x v="3"/>
    <n v="13.23"/>
    <n v="1.3230000000000002"/>
    <n v="14.553000000000001"/>
    <n v="0.03"/>
    <n v="0.39689999999999998"/>
    <s v="D"/>
    <n v="1"/>
    <n v="6"/>
    <n v="6"/>
    <n v="10"/>
  </r>
  <r>
    <x v="19"/>
    <x v="8"/>
    <s v="475301"/>
    <n v="13"/>
    <x v="9"/>
    <x v="3"/>
    <n v="3.57"/>
    <n v="0.35699999999999998"/>
    <n v="3.9269999999999996"/>
    <n v="0.26"/>
    <n v="0.92820000000000003"/>
    <s v="E"/>
    <n v="1"/>
    <n v="8"/>
    <n v="8"/>
    <n v="11"/>
  </r>
  <r>
    <x v="19"/>
    <x v="8"/>
    <s v="47551E"/>
    <n v="13"/>
    <x v="9"/>
    <x v="3"/>
    <n v="7.59"/>
    <n v="0.75900000000000001"/>
    <n v="8.3490000000000002"/>
    <n v="0.23"/>
    <n v="1.7457"/>
    <s v="Q"/>
    <n v="1"/>
    <n v="3"/>
    <n v="3"/>
    <n v="7"/>
  </r>
  <r>
    <x v="19"/>
    <x v="8"/>
    <s v="4755B"/>
    <n v="3"/>
    <x v="12"/>
    <x v="3"/>
    <n v="87.49"/>
    <n v="8.7490000000000006"/>
    <n v="96.23899999999999"/>
    <n v="0.36"/>
    <n v="31.496399999999998"/>
    <s v="B"/>
    <n v="5"/>
    <n v="14"/>
    <n v="14"/>
    <n v="14"/>
  </r>
  <r>
    <x v="19"/>
    <x v="8"/>
    <s v="47582A"/>
    <n v="13"/>
    <x v="9"/>
    <x v="3"/>
    <n v="36.53"/>
    <n v="3.6530000000000005"/>
    <n v="40.183"/>
    <n v="0.16"/>
    <n v="5.8448000000000002"/>
    <s v="I"/>
    <n v="5"/>
    <n v="2"/>
    <n v="2"/>
    <n v="6"/>
  </r>
  <r>
    <x v="19"/>
    <x v="8"/>
    <s v="47683B"/>
    <n v="13"/>
    <x v="9"/>
    <x v="3"/>
    <n v="67.72"/>
    <n v="6.7720000000000002"/>
    <n v="74.492000000000004"/>
    <n v="0.36"/>
    <n v="24.379199999999997"/>
    <s v="F"/>
    <n v="9"/>
    <n v="14"/>
    <n v="14"/>
    <n v="14"/>
  </r>
  <r>
    <x v="19"/>
    <x v="8"/>
    <s v="476940"/>
    <n v="13"/>
    <x v="9"/>
    <x v="3"/>
    <n v="64.150000000000006"/>
    <n v="6.4150000000000009"/>
    <n v="70.565000000000012"/>
    <n v="0.25"/>
    <n v="16.037500000000001"/>
    <s v="O"/>
    <n v="2"/>
    <n v="3"/>
    <n v="3"/>
    <n v="7"/>
  </r>
  <r>
    <x v="19"/>
    <x v="8"/>
    <s v="478270"/>
    <n v="14"/>
    <x v="10"/>
    <x v="3"/>
    <n v="65.010000000000005"/>
    <n v="6.5010000000000012"/>
    <n v="71.51100000000001"/>
    <n v="0.14000000000000001"/>
    <n v="9.1014000000000017"/>
    <s v="Q"/>
    <n v="7"/>
    <n v="3"/>
    <n v="3"/>
    <n v="7"/>
  </r>
  <r>
    <x v="19"/>
    <x v="8"/>
    <s v="47827E"/>
    <n v="13"/>
    <x v="9"/>
    <x v="3"/>
    <n v="87.02"/>
    <n v="8.702"/>
    <n v="95.721999999999994"/>
    <n v="0.11"/>
    <n v="9.5722000000000005"/>
    <s v="H"/>
    <n v="3"/>
    <n v="11"/>
    <n v="11"/>
    <n v="12.5"/>
  </r>
  <r>
    <x v="19"/>
    <x v="8"/>
    <s v="4788B"/>
    <n v="13"/>
    <x v="9"/>
    <x v="3"/>
    <n v="25.24"/>
    <n v="2.524"/>
    <n v="27.763999999999999"/>
    <n v="0.35"/>
    <n v="8.8339999999999996"/>
    <s v="F"/>
    <n v="3"/>
    <n v="9"/>
    <n v="9"/>
    <n v="11.5"/>
  </r>
  <r>
    <x v="19"/>
    <x v="8"/>
    <s v="47939A"/>
    <n v="1"/>
    <x v="11"/>
    <x v="3"/>
    <n v="83.74"/>
    <n v="8.3740000000000006"/>
    <n v="92.11399999999999"/>
    <n v="0.14000000000000001"/>
    <n v="11.723600000000001"/>
    <s v="D"/>
    <n v="1"/>
    <n v="6"/>
    <n v="6"/>
    <n v="10"/>
  </r>
  <r>
    <x v="19"/>
    <x v="8"/>
    <s v="481271"/>
    <n v="1"/>
    <x v="11"/>
    <x v="3"/>
    <n v="26.03"/>
    <n v="2.6030000000000002"/>
    <n v="28.633000000000003"/>
    <n v="0.06"/>
    <n v="1.5618000000000001"/>
    <s v="M"/>
    <n v="8"/>
    <n v="5"/>
    <n v="5"/>
    <n v="9"/>
  </r>
  <r>
    <x v="19"/>
    <x v="8"/>
    <s v="4814E"/>
    <n v="14"/>
    <x v="10"/>
    <x v="3"/>
    <n v="81.12"/>
    <n v="8.1120000000000001"/>
    <n v="89.231999999999999"/>
    <n v="0.37"/>
    <n v="30.014400000000002"/>
    <s v="A"/>
    <n v="1"/>
    <n v="2"/>
    <n v="2"/>
    <n v="6"/>
  </r>
  <r>
    <x v="19"/>
    <x v="8"/>
    <s v="48241D"/>
    <n v="13"/>
    <x v="9"/>
    <x v="3"/>
    <n v="35.14"/>
    <n v="3.5140000000000002"/>
    <n v="38.654000000000003"/>
    <n v="0.09"/>
    <n v="3.1625999999999999"/>
    <s v="A"/>
    <n v="3"/>
    <n v="12"/>
    <n v="12"/>
    <n v="13"/>
  </r>
  <r>
    <x v="19"/>
    <x v="8"/>
    <s v="48281E"/>
    <n v="13"/>
    <x v="9"/>
    <x v="3"/>
    <n v="65.489999999999995"/>
    <n v="6.5489999999999995"/>
    <n v="72.038999999999987"/>
    <n v="0.39"/>
    <n v="25.5411"/>
    <s v="H"/>
    <n v="10"/>
    <n v="3"/>
    <n v="3"/>
    <n v="7"/>
  </r>
  <r>
    <x v="19"/>
    <x v="8"/>
    <s v="482860"/>
    <n v="14"/>
    <x v="10"/>
    <x v="3"/>
    <n v="61"/>
    <n v="6.1000000000000005"/>
    <n v="67.099999999999994"/>
    <n v="0.22"/>
    <n v="13.42"/>
    <s v="N"/>
    <n v="4"/>
    <n v="5"/>
    <n v="5"/>
    <n v="9"/>
  </r>
  <r>
    <x v="20"/>
    <x v="0"/>
    <s v="483641"/>
    <n v="13"/>
    <x v="9"/>
    <x v="3"/>
    <n v="66.02"/>
    <n v="6.6020000000000003"/>
    <n v="72.622"/>
    <n v="0.02"/>
    <n v="1.3204"/>
    <s v="D"/>
    <n v="2"/>
    <n v="18"/>
    <n v="18"/>
    <n v="16"/>
  </r>
  <r>
    <x v="20"/>
    <x v="0"/>
    <s v="487381"/>
    <n v="13"/>
    <x v="9"/>
    <x v="3"/>
    <n v="25.3"/>
    <n v="2.5300000000000002"/>
    <n v="27.830000000000002"/>
    <n v="0.04"/>
    <n v="1.012"/>
    <s v="G"/>
    <n v="9"/>
    <n v="9"/>
    <n v="9"/>
    <n v="11.5"/>
  </r>
  <r>
    <x v="20"/>
    <x v="0"/>
    <s v="487441"/>
    <n v="3"/>
    <x v="12"/>
    <x v="3"/>
    <n v="41.17"/>
    <n v="4.117"/>
    <n v="45.286999999999999"/>
    <n v="0.04"/>
    <n v="1.6468"/>
    <s v="D"/>
    <n v="7"/>
    <n v="5"/>
    <n v="5"/>
    <n v="9"/>
  </r>
  <r>
    <x v="20"/>
    <x v="0"/>
    <s v="48800"/>
    <n v="13"/>
    <x v="9"/>
    <x v="3"/>
    <n v="61.65"/>
    <n v="6.165"/>
    <n v="67.814999999999998"/>
    <n v="0.09"/>
    <n v="5.5484999999999998"/>
    <s v="M"/>
    <n v="9"/>
    <n v="4"/>
    <n v="4"/>
    <n v="8"/>
  </r>
  <r>
    <x v="20"/>
    <x v="0"/>
    <s v="488181"/>
    <n v="14"/>
    <x v="10"/>
    <x v="3"/>
    <n v="97.04"/>
    <n v="9.7040000000000006"/>
    <n v="106.744"/>
    <n v="0.23"/>
    <n v="22.319200000000002"/>
    <s v="D"/>
    <n v="3"/>
    <n v="9"/>
    <n v="9"/>
    <n v="11.5"/>
  </r>
  <r>
    <x v="20"/>
    <x v="0"/>
    <s v="49010A"/>
    <n v="1"/>
    <x v="11"/>
    <x v="3"/>
    <n v="69.91"/>
    <n v="6.9909999999999997"/>
    <n v="76.900999999999996"/>
    <n v="0.11"/>
    <n v="7.6900999999999993"/>
    <s v="M"/>
    <n v="4"/>
    <n v="4"/>
    <n v="4"/>
    <n v="8"/>
  </r>
  <r>
    <x v="20"/>
    <x v="0"/>
    <s v="49051B"/>
    <n v="13"/>
    <x v="9"/>
    <x v="3"/>
    <n v="99.69"/>
    <n v="9.9690000000000012"/>
    <n v="109.65899999999999"/>
    <n v="0.02"/>
    <n v="1.9938"/>
    <s v="B"/>
    <n v="10"/>
    <n v="18"/>
    <n v="18"/>
    <n v="16"/>
  </r>
  <r>
    <x v="20"/>
    <x v="0"/>
    <s v="49148D"/>
    <n v="13"/>
    <x v="9"/>
    <x v="3"/>
    <n v="77.75"/>
    <n v="7.7750000000000004"/>
    <n v="85.525000000000006"/>
    <n v="0.22"/>
    <n v="17.105"/>
    <s v="B"/>
    <n v="1"/>
    <n v="18"/>
    <n v="18"/>
    <n v="16"/>
  </r>
  <r>
    <x v="20"/>
    <x v="0"/>
    <s v="49150"/>
    <n v="3"/>
    <x v="12"/>
    <x v="3"/>
    <n v="0.94"/>
    <n v="9.4E-2"/>
    <n v="1.034"/>
    <n v="0.34"/>
    <n v="0.3196"/>
    <s v="O"/>
    <n v="5"/>
    <n v="3"/>
    <n v="3"/>
    <n v="7"/>
  </r>
  <r>
    <x v="20"/>
    <x v="0"/>
    <s v="491811"/>
    <n v="13"/>
    <x v="9"/>
    <x v="3"/>
    <n v="97.44"/>
    <n v="9.7439999999999998"/>
    <n v="107.184"/>
    <n v="0.24"/>
    <n v="23.3856"/>
    <s v="D"/>
    <n v="8"/>
    <n v="3"/>
    <n v="3"/>
    <n v="7"/>
  </r>
  <r>
    <x v="20"/>
    <x v="0"/>
    <s v="492401"/>
    <n v="3"/>
    <x v="12"/>
    <x v="3"/>
    <n v="52.67"/>
    <n v="5.2670000000000003"/>
    <n v="57.937000000000005"/>
    <n v="0.02"/>
    <n v="1.0534000000000001"/>
    <s v="C"/>
    <n v="7"/>
    <n v="3"/>
    <n v="3"/>
    <n v="7"/>
  </r>
  <r>
    <x v="20"/>
    <x v="0"/>
    <s v="49284A"/>
    <n v="1"/>
    <x v="11"/>
    <x v="3"/>
    <n v="2.0099999999999998"/>
    <n v="0.20099999999999998"/>
    <n v="2.2109999999999999"/>
    <n v="0.26"/>
    <n v="0.52259999999999995"/>
    <s v="G"/>
    <n v="6"/>
    <n v="11"/>
    <n v="11"/>
    <n v="12.5"/>
  </r>
  <r>
    <x v="20"/>
    <x v="0"/>
    <s v="49349E"/>
    <n v="1"/>
    <x v="11"/>
    <x v="3"/>
    <n v="7.16"/>
    <n v="0.71600000000000008"/>
    <n v="7.8760000000000003"/>
    <n v="0.23"/>
    <n v="1.6468"/>
    <s v="E"/>
    <n v="10"/>
    <n v="15"/>
    <n v="15"/>
    <n v="14.5"/>
  </r>
  <r>
    <x v="20"/>
    <x v="0"/>
    <s v="493551"/>
    <n v="13"/>
    <x v="9"/>
    <x v="3"/>
    <n v="35.53"/>
    <n v="3.5530000000000004"/>
    <n v="39.082999999999998"/>
    <n v="0.11"/>
    <n v="3.9083000000000001"/>
    <s v="D"/>
    <n v="7"/>
    <n v="5"/>
    <n v="5"/>
    <n v="9"/>
  </r>
  <r>
    <x v="20"/>
    <x v="0"/>
    <s v="493650"/>
    <n v="3"/>
    <x v="12"/>
    <x v="3"/>
    <n v="8.2899999999999991"/>
    <n v="0.82899999999999996"/>
    <n v="9.1189999999999998"/>
    <n v="0.17"/>
    <n v="1.4093"/>
    <s v="N"/>
    <n v="4"/>
    <n v="5"/>
    <n v="5"/>
    <n v="9"/>
  </r>
  <r>
    <x v="20"/>
    <x v="0"/>
    <s v="494531"/>
    <n v="13"/>
    <x v="9"/>
    <x v="3"/>
    <n v="29.83"/>
    <n v="2.9830000000000001"/>
    <n v="32.812999999999995"/>
    <n v="0.22"/>
    <n v="6.5625999999999998"/>
    <s v="F"/>
    <n v="10"/>
    <n v="17"/>
    <n v="17"/>
    <n v="15.5"/>
  </r>
  <r>
    <x v="20"/>
    <x v="1"/>
    <s v="49459E"/>
    <n v="3"/>
    <x v="12"/>
    <x v="3"/>
    <n v="82.14"/>
    <n v="8.2140000000000004"/>
    <n v="90.353999999999999"/>
    <n v="0.1"/>
    <n v="8.2140000000000004"/>
    <s v="I"/>
    <n v="3"/>
    <n v="2"/>
    <n v="2"/>
    <n v="6"/>
  </r>
  <r>
    <x v="20"/>
    <x v="1"/>
    <s v="49556D"/>
    <n v="13"/>
    <x v="9"/>
    <x v="3"/>
    <n v="41.81"/>
    <n v="4.181"/>
    <n v="45.991"/>
    <n v="0.33"/>
    <n v="13.797300000000002"/>
    <s v="L"/>
    <n v="9"/>
    <n v="6"/>
    <n v="6"/>
    <n v="10"/>
  </r>
  <r>
    <x v="20"/>
    <x v="1"/>
    <s v="496231"/>
    <n v="14"/>
    <x v="10"/>
    <x v="3"/>
    <n v="51.1"/>
    <n v="5.1100000000000003"/>
    <n v="56.21"/>
    <n v="0.19"/>
    <n v="9.7089999999999996"/>
    <s v="L"/>
    <n v="3"/>
    <n v="5"/>
    <n v="5"/>
    <n v="9"/>
  </r>
  <r>
    <x v="20"/>
    <x v="1"/>
    <s v="49624B"/>
    <n v="13"/>
    <x v="9"/>
    <x v="3"/>
    <n v="29.6"/>
    <n v="2.9600000000000004"/>
    <n v="32.56"/>
    <n v="0.24"/>
    <n v="7.1040000000000001"/>
    <s v="I"/>
    <n v="2"/>
    <n v="4"/>
    <n v="4"/>
    <n v="8"/>
  </r>
  <r>
    <x v="20"/>
    <x v="1"/>
    <s v="49890A"/>
    <n v="14"/>
    <x v="10"/>
    <x v="3"/>
    <n v="29.64"/>
    <n v="2.9640000000000004"/>
    <n v="32.603999999999999"/>
    <n v="0.13"/>
    <n v="3.8532000000000002"/>
    <s v="N"/>
    <n v="8"/>
    <n v="2"/>
    <n v="2"/>
    <n v="6"/>
  </r>
  <r>
    <x v="20"/>
    <x v="1"/>
    <s v="499061"/>
    <n v="14"/>
    <x v="10"/>
    <x v="3"/>
    <n v="63.64"/>
    <n v="6.3640000000000008"/>
    <n v="70.004000000000005"/>
    <n v="0.24"/>
    <n v="15.2736"/>
    <s v="Q"/>
    <n v="3"/>
    <n v="1"/>
    <n v="1"/>
    <n v="3"/>
  </r>
  <r>
    <x v="20"/>
    <x v="1"/>
    <s v="49978B"/>
    <n v="13"/>
    <x v="9"/>
    <x v="3"/>
    <n v="48.48"/>
    <n v="4.8479999999999999"/>
    <n v="53.327999999999996"/>
    <n v="0.37"/>
    <n v="17.9376"/>
    <s v="A"/>
    <n v="9"/>
    <n v="20"/>
    <n v="20"/>
    <n v="17"/>
  </r>
  <r>
    <x v="20"/>
    <x v="1"/>
    <s v="499961"/>
    <n v="13"/>
    <x v="9"/>
    <x v="3"/>
    <n v="56.08"/>
    <n v="5.6080000000000005"/>
    <n v="61.688000000000002"/>
    <n v="0.09"/>
    <n v="5.0471999999999992"/>
    <s v="G"/>
    <n v="6"/>
    <n v="11"/>
    <n v="11"/>
    <n v="12.5"/>
  </r>
  <r>
    <x v="20"/>
    <x v="1"/>
    <s v="50250B"/>
    <n v="13"/>
    <x v="9"/>
    <x v="3"/>
    <n v="46.02"/>
    <n v="4.6020000000000003"/>
    <n v="50.622"/>
    <n v="0.15"/>
    <n v="6.9030000000000005"/>
    <s v="D"/>
    <n v="4"/>
    <n v="14"/>
    <n v="14"/>
    <n v="14"/>
  </r>
  <r>
    <x v="20"/>
    <x v="1"/>
    <s v="5030D"/>
    <n v="14"/>
    <x v="10"/>
    <x v="3"/>
    <n v="60.38"/>
    <n v="6.0380000000000003"/>
    <n v="66.418000000000006"/>
    <n v="0.11"/>
    <n v="6.6417999999999999"/>
    <s v="Q"/>
    <n v="6"/>
    <n v="2"/>
    <n v="2"/>
    <n v="6"/>
  </r>
  <r>
    <x v="20"/>
    <x v="1"/>
    <s v="503171"/>
    <n v="14"/>
    <x v="10"/>
    <x v="3"/>
    <n v="4.5999999999999996"/>
    <n v="0.45999999999999996"/>
    <n v="5.0599999999999996"/>
    <n v="7.0000000000000007E-2"/>
    <n v="0.32200000000000001"/>
    <s v="H"/>
    <n v="5"/>
    <n v="6"/>
    <n v="6"/>
    <n v="10"/>
  </r>
  <r>
    <x v="20"/>
    <x v="1"/>
    <s v="50362E"/>
    <n v="1"/>
    <x v="11"/>
    <x v="3"/>
    <n v="24.77"/>
    <n v="2.4770000000000003"/>
    <n v="27.247"/>
    <n v="0.34"/>
    <n v="8.4218000000000011"/>
    <s v="F"/>
    <n v="10"/>
    <n v="17"/>
    <n v="17"/>
    <n v="15.5"/>
  </r>
  <r>
    <x v="20"/>
    <x v="1"/>
    <s v="50370D"/>
    <n v="13"/>
    <x v="9"/>
    <x v="3"/>
    <n v="37.21"/>
    <n v="3.7210000000000001"/>
    <n v="40.930999999999997"/>
    <n v="0.13"/>
    <n v="4.8372999999999999"/>
    <s v="A"/>
    <n v="6"/>
    <n v="14"/>
    <n v="14"/>
    <n v="14"/>
  </r>
  <r>
    <x v="20"/>
    <x v="1"/>
    <s v="504921"/>
    <n v="14"/>
    <x v="10"/>
    <x v="3"/>
    <n v="89.74"/>
    <n v="8.9740000000000002"/>
    <n v="98.713999999999999"/>
    <n v="0.35"/>
    <n v="31.408999999999995"/>
    <s v="N"/>
    <n v="9"/>
    <n v="4"/>
    <n v="4"/>
    <n v="8"/>
  </r>
  <r>
    <x v="20"/>
    <x v="2"/>
    <s v="50526B"/>
    <n v="1"/>
    <x v="11"/>
    <x v="3"/>
    <n v="14.13"/>
    <n v="1.4130000000000003"/>
    <n v="15.543000000000001"/>
    <n v="0.27"/>
    <n v="3.8151000000000006"/>
    <s v="C"/>
    <n v="9"/>
    <n v="8"/>
    <n v="8"/>
    <n v="11"/>
  </r>
  <r>
    <x v="20"/>
    <x v="2"/>
    <s v="50824A"/>
    <n v="3"/>
    <x v="12"/>
    <x v="3"/>
    <n v="19.43"/>
    <n v="1.9430000000000001"/>
    <n v="21.373000000000001"/>
    <n v="0.3"/>
    <n v="5.8289999999999997"/>
    <s v="Q"/>
    <n v="4"/>
    <n v="1"/>
    <n v="1"/>
    <n v="3"/>
  </r>
  <r>
    <x v="20"/>
    <x v="2"/>
    <s v="50880D"/>
    <n v="3"/>
    <x v="12"/>
    <x v="3"/>
    <n v="16.72"/>
    <n v="1.6719999999999999"/>
    <n v="18.391999999999999"/>
    <n v="0.08"/>
    <n v="1.3375999999999999"/>
    <s v="P"/>
    <n v="3"/>
    <n v="3"/>
    <n v="3"/>
    <n v="7"/>
  </r>
  <r>
    <x v="20"/>
    <x v="2"/>
    <s v="51007E"/>
    <n v="1"/>
    <x v="11"/>
    <x v="3"/>
    <n v="11.37"/>
    <n v="1.137"/>
    <n v="12.507"/>
    <n v="7.0000000000000007E-2"/>
    <n v="0.79590000000000005"/>
    <s v="H"/>
    <n v="5"/>
    <n v="6"/>
    <n v="6"/>
    <n v="10"/>
  </r>
  <r>
    <x v="20"/>
    <x v="2"/>
    <s v="51204D"/>
    <n v="13"/>
    <x v="9"/>
    <x v="3"/>
    <n v="6.83"/>
    <n v="0.68300000000000005"/>
    <n v="7.5129999999999999"/>
    <n v="0.21"/>
    <n v="1.4342999999999999"/>
    <s v="M"/>
    <n v="5"/>
    <n v="2"/>
    <n v="2"/>
    <n v="6"/>
  </r>
  <r>
    <x v="20"/>
    <x v="2"/>
    <s v="51219A"/>
    <n v="1"/>
    <x v="11"/>
    <x v="3"/>
    <n v="85.12"/>
    <n v="8.5120000000000005"/>
    <n v="93.632000000000005"/>
    <n v="0.13"/>
    <n v="11.065600000000002"/>
    <s v="C"/>
    <n v="6"/>
    <n v="6"/>
    <n v="6"/>
    <n v="10"/>
  </r>
  <r>
    <x v="20"/>
    <x v="2"/>
    <s v="512450"/>
    <n v="14"/>
    <x v="10"/>
    <x v="3"/>
    <n v="45.64"/>
    <n v="4.5640000000000001"/>
    <n v="50.204000000000001"/>
    <n v="0.18"/>
    <n v="8.2151999999999994"/>
    <s v="N"/>
    <n v="6"/>
    <n v="3"/>
    <n v="3"/>
    <n v="7"/>
  </r>
  <r>
    <x v="20"/>
    <x v="2"/>
    <s v="51399B"/>
    <n v="3"/>
    <x v="12"/>
    <x v="3"/>
    <n v="67.75"/>
    <n v="6.7750000000000004"/>
    <n v="74.525000000000006"/>
    <n v="0.19"/>
    <n v="12.8725"/>
    <s v="E"/>
    <n v="6"/>
    <n v="15"/>
    <n v="15"/>
    <n v="14.5"/>
  </r>
  <r>
    <x v="20"/>
    <x v="2"/>
    <s v="51532A"/>
    <n v="13"/>
    <x v="9"/>
    <x v="3"/>
    <n v="79.09"/>
    <n v="7.9090000000000007"/>
    <n v="86.999000000000009"/>
    <n v="0.26"/>
    <n v="20.563400000000001"/>
    <s v="H"/>
    <n v="1"/>
    <n v="7"/>
    <n v="7"/>
    <n v="10.5"/>
  </r>
  <r>
    <x v="20"/>
    <x v="2"/>
    <s v="516290"/>
    <n v="1"/>
    <x v="11"/>
    <x v="3"/>
    <n v="9.68"/>
    <n v="0.96799999999999997"/>
    <n v="10.648"/>
    <n v="0.32"/>
    <n v="3.0975999999999999"/>
    <s v="C"/>
    <n v="2"/>
    <n v="12"/>
    <n v="12"/>
    <n v="13"/>
  </r>
  <r>
    <x v="20"/>
    <x v="2"/>
    <s v="51649D"/>
    <n v="13"/>
    <x v="9"/>
    <x v="3"/>
    <n v="37.11"/>
    <n v="3.7110000000000003"/>
    <n v="40.820999999999998"/>
    <n v="0.04"/>
    <n v="1.4843999999999999"/>
    <s v="N"/>
    <n v="2"/>
    <n v="1"/>
    <n v="1"/>
    <n v="3"/>
  </r>
  <r>
    <x v="20"/>
    <x v="2"/>
    <s v="51746E"/>
    <n v="3"/>
    <x v="12"/>
    <x v="3"/>
    <n v="58.56"/>
    <n v="5.8560000000000008"/>
    <n v="64.415999999999997"/>
    <n v="0.01"/>
    <n v="0.58560000000000001"/>
    <s v="E"/>
    <n v="9"/>
    <n v="17"/>
    <n v="17"/>
    <n v="15.5"/>
  </r>
  <r>
    <x v="20"/>
    <x v="2"/>
    <s v="51752D"/>
    <n v="13"/>
    <x v="9"/>
    <x v="3"/>
    <n v="59.55"/>
    <n v="5.9550000000000001"/>
    <n v="65.504999999999995"/>
    <n v="0.32"/>
    <n v="19.056000000000001"/>
    <s v="E"/>
    <n v="3"/>
    <n v="9"/>
    <n v="9"/>
    <n v="11.5"/>
  </r>
  <r>
    <x v="20"/>
    <x v="2"/>
    <s v="52031"/>
    <n v="3"/>
    <x v="12"/>
    <x v="3"/>
    <n v="33.47"/>
    <n v="3.347"/>
    <n v="36.817"/>
    <n v="0.32"/>
    <n v="10.7104"/>
    <s v="O"/>
    <n v="7"/>
    <n v="3"/>
    <n v="3"/>
    <n v="7"/>
  </r>
  <r>
    <x v="20"/>
    <x v="2"/>
    <s v="522401"/>
    <n v="1"/>
    <x v="11"/>
    <x v="3"/>
    <n v="96.96"/>
    <n v="9.6959999999999997"/>
    <n v="106.65599999999999"/>
    <n v="0.23"/>
    <n v="22.300799999999999"/>
    <s v="O"/>
    <n v="3"/>
    <n v="3"/>
    <n v="3"/>
    <n v="7"/>
  </r>
  <r>
    <x v="20"/>
    <x v="2"/>
    <s v="52445B"/>
    <n v="13"/>
    <x v="9"/>
    <x v="3"/>
    <n v="27.7"/>
    <n v="2.77"/>
    <n v="30.47"/>
    <n v="0.39"/>
    <n v="10.803000000000001"/>
    <s v="E"/>
    <n v="4"/>
    <n v="6"/>
    <n v="6"/>
    <n v="10"/>
  </r>
  <r>
    <x v="20"/>
    <x v="2"/>
    <s v="52529B"/>
    <n v="13"/>
    <x v="9"/>
    <x v="3"/>
    <n v="90.75"/>
    <n v="9.0750000000000011"/>
    <n v="99.825000000000003"/>
    <n v="0.11"/>
    <n v="9.9824999999999999"/>
    <s v="D"/>
    <n v="4"/>
    <n v="14"/>
    <n v="14"/>
    <n v="14"/>
  </r>
  <r>
    <x v="20"/>
    <x v="2"/>
    <s v="528191"/>
    <n v="13"/>
    <x v="9"/>
    <x v="3"/>
    <n v="40.11"/>
    <n v="4.0110000000000001"/>
    <n v="44.121000000000002"/>
    <n v="7.0000000000000007E-2"/>
    <n v="2.8077000000000001"/>
    <s v="N"/>
    <n v="6"/>
    <n v="3"/>
    <n v="3"/>
    <n v="7"/>
  </r>
  <r>
    <x v="20"/>
    <x v="2"/>
    <s v="52852E"/>
    <n v="14"/>
    <x v="10"/>
    <x v="3"/>
    <n v="93.78"/>
    <n v="9.3780000000000001"/>
    <n v="103.158"/>
    <n v="0.19"/>
    <n v="17.818200000000001"/>
    <s v="M"/>
    <n v="2"/>
    <n v="6"/>
    <n v="6"/>
    <n v="10"/>
  </r>
  <r>
    <x v="20"/>
    <x v="2"/>
    <s v="52859E"/>
    <n v="1"/>
    <x v="11"/>
    <x v="3"/>
    <n v="84.28"/>
    <n v="8.4280000000000008"/>
    <n v="92.707999999999998"/>
    <n v="0.22"/>
    <n v="18.541599999999999"/>
    <s v="G"/>
    <n v="9"/>
    <n v="9"/>
    <n v="9"/>
    <n v="11.5"/>
  </r>
  <r>
    <x v="20"/>
    <x v="2"/>
    <s v="528831"/>
    <n v="1"/>
    <x v="11"/>
    <x v="3"/>
    <n v="17.47"/>
    <n v="1.7469999999999999"/>
    <n v="19.216999999999999"/>
    <n v="0.12"/>
    <n v="2.0963999999999996"/>
    <s v="Q"/>
    <n v="2"/>
    <n v="1"/>
    <n v="1"/>
    <n v="3"/>
  </r>
  <r>
    <x v="20"/>
    <x v="3"/>
    <s v="528860"/>
    <n v="13"/>
    <x v="9"/>
    <x v="3"/>
    <n v="73.89"/>
    <n v="7.3890000000000002"/>
    <n v="81.278999999999996"/>
    <n v="0.19"/>
    <n v="14.039099999999999"/>
    <s v="G"/>
    <n v="8"/>
    <n v="2"/>
    <n v="2"/>
    <n v="6"/>
  </r>
  <r>
    <x v="20"/>
    <x v="3"/>
    <s v="52910"/>
    <n v="3"/>
    <x v="12"/>
    <x v="3"/>
    <n v="78.319999999999993"/>
    <n v="7.8319999999999999"/>
    <n v="86.151999999999987"/>
    <n v="0.26"/>
    <n v="20.363199999999999"/>
    <s v="Q"/>
    <n v="1"/>
    <n v="3"/>
    <n v="3"/>
    <n v="7"/>
  </r>
  <r>
    <x v="20"/>
    <x v="3"/>
    <s v="53003E"/>
    <n v="14"/>
    <x v="10"/>
    <x v="3"/>
    <n v="53.39"/>
    <n v="5.3390000000000004"/>
    <n v="58.728999999999999"/>
    <n v="0.28000000000000003"/>
    <n v="14.949200000000001"/>
    <s v="G"/>
    <n v="2"/>
    <n v="15"/>
    <n v="15"/>
    <n v="14.5"/>
  </r>
  <r>
    <x v="20"/>
    <x v="3"/>
    <s v="53049E"/>
    <n v="13"/>
    <x v="9"/>
    <x v="3"/>
    <n v="25.36"/>
    <n v="2.536"/>
    <n v="27.896000000000001"/>
    <n v="0.13"/>
    <n v="3.2968000000000002"/>
    <s v="O"/>
    <n v="9"/>
    <n v="1"/>
    <n v="1"/>
    <n v="3"/>
  </r>
  <r>
    <x v="20"/>
    <x v="3"/>
    <s v="53096B"/>
    <n v="1"/>
    <x v="11"/>
    <x v="3"/>
    <n v="30.5"/>
    <n v="3.0500000000000003"/>
    <n v="33.549999999999997"/>
    <n v="0.28000000000000003"/>
    <n v="8.5400000000000009"/>
    <s v="D"/>
    <n v="10"/>
    <n v="15"/>
    <n v="15"/>
    <n v="14.5"/>
  </r>
  <r>
    <x v="20"/>
    <x v="3"/>
    <s v="5312A"/>
    <n v="1"/>
    <x v="11"/>
    <x v="3"/>
    <n v="98.86"/>
    <n v="9.886000000000001"/>
    <n v="108.746"/>
    <n v="0.18"/>
    <n v="17.794799999999999"/>
    <s v="A"/>
    <n v="5"/>
    <n v="16"/>
    <n v="16"/>
    <n v="15"/>
  </r>
  <r>
    <x v="20"/>
    <x v="3"/>
    <s v="53165D"/>
    <n v="3"/>
    <x v="12"/>
    <x v="3"/>
    <n v="78.8"/>
    <n v="7.88"/>
    <n v="86.679999999999993"/>
    <n v="0.23"/>
    <n v="18.123999999999999"/>
    <s v="D"/>
    <n v="2"/>
    <n v="18"/>
    <n v="18"/>
    <n v="16"/>
  </r>
  <r>
    <x v="20"/>
    <x v="3"/>
    <s v="53300D"/>
    <n v="1"/>
    <x v="11"/>
    <x v="3"/>
    <n v="53.92"/>
    <n v="5.3920000000000003"/>
    <n v="59.312000000000005"/>
    <n v="0.37"/>
    <n v="19.950400000000002"/>
    <s v="B"/>
    <n v="5"/>
    <n v="14"/>
    <n v="14"/>
    <n v="14"/>
  </r>
  <r>
    <x v="20"/>
    <x v="3"/>
    <s v="533161"/>
    <n v="13"/>
    <x v="9"/>
    <x v="3"/>
    <n v="3.25"/>
    <n v="0.32500000000000001"/>
    <n v="3.5750000000000002"/>
    <n v="0.38"/>
    <n v="1.2350000000000001"/>
    <s v="E"/>
    <n v="5"/>
    <n v="18"/>
    <n v="18"/>
    <n v="16"/>
  </r>
  <r>
    <x v="20"/>
    <x v="3"/>
    <s v="534300"/>
    <n v="1"/>
    <x v="11"/>
    <x v="3"/>
    <n v="41.7"/>
    <n v="4.1700000000000008"/>
    <n v="45.870000000000005"/>
    <n v="0.26"/>
    <n v="10.842000000000001"/>
    <s v="O"/>
    <n v="1"/>
    <n v="1"/>
    <n v="1"/>
    <n v="3"/>
  </r>
  <r>
    <x v="20"/>
    <x v="3"/>
    <s v="53443B"/>
    <n v="14"/>
    <x v="10"/>
    <x v="3"/>
    <n v="77.099999999999994"/>
    <n v="7.71"/>
    <n v="84.809999999999988"/>
    <n v="0.21"/>
    <n v="16.190999999999999"/>
    <s v="G"/>
    <n v="6"/>
    <n v="11"/>
    <n v="11"/>
    <n v="12.5"/>
  </r>
  <r>
    <x v="20"/>
    <x v="3"/>
    <s v="53488B"/>
    <n v="13"/>
    <x v="9"/>
    <x v="3"/>
    <n v="26.63"/>
    <n v="2.6630000000000003"/>
    <n v="29.292999999999999"/>
    <n v="0.08"/>
    <n v="2.1303999999999998"/>
    <s v="A"/>
    <n v="5"/>
    <n v="16"/>
    <n v="16"/>
    <n v="15"/>
  </r>
  <r>
    <x v="20"/>
    <x v="3"/>
    <s v="535890"/>
    <n v="13"/>
    <x v="9"/>
    <x v="3"/>
    <n v="67.61"/>
    <n v="6.7610000000000001"/>
    <n v="74.370999999999995"/>
    <n v="0.17"/>
    <n v="11.4937"/>
    <s v="M"/>
    <n v="8"/>
    <n v="5"/>
    <n v="5"/>
    <n v="9"/>
  </r>
  <r>
    <x v="20"/>
    <x v="3"/>
    <s v="537211"/>
    <n v="1"/>
    <x v="11"/>
    <x v="3"/>
    <n v="40.200000000000003"/>
    <n v="4.0200000000000005"/>
    <n v="44.220000000000006"/>
    <n v="0.14000000000000001"/>
    <n v="5.628000000000001"/>
    <s v="H"/>
    <n v="1"/>
    <n v="7"/>
    <n v="7"/>
    <n v="10.5"/>
  </r>
  <r>
    <x v="20"/>
    <x v="3"/>
    <s v="53729B"/>
    <n v="14"/>
    <x v="10"/>
    <x v="3"/>
    <n v="35.299999999999997"/>
    <n v="3.53"/>
    <n v="38.83"/>
    <n v="0.1"/>
    <n v="3.53"/>
    <s v="N"/>
    <n v="5"/>
    <n v="5"/>
    <n v="5"/>
    <n v="9"/>
  </r>
  <r>
    <x v="20"/>
    <x v="3"/>
    <s v="540341"/>
    <n v="13"/>
    <x v="9"/>
    <x v="3"/>
    <n v="96.82"/>
    <n v="9.6820000000000004"/>
    <n v="106.502"/>
    <n v="0.01"/>
    <n v="0.96819999999999995"/>
    <s v="G"/>
    <n v="10"/>
    <n v="14"/>
    <n v="14"/>
    <n v="14"/>
  </r>
  <r>
    <x v="20"/>
    <x v="3"/>
    <s v="540530"/>
    <n v="3"/>
    <x v="12"/>
    <x v="3"/>
    <n v="56.77"/>
    <n v="5.6770000000000005"/>
    <n v="62.447000000000003"/>
    <n v="0.02"/>
    <n v="1.1354000000000002"/>
    <s v="I"/>
    <n v="3"/>
    <n v="2"/>
    <n v="2"/>
    <n v="6"/>
  </r>
  <r>
    <x v="20"/>
    <x v="3"/>
    <s v="540611"/>
    <n v="13"/>
    <x v="9"/>
    <x v="3"/>
    <n v="66.64"/>
    <n v="6.6640000000000006"/>
    <n v="73.304000000000002"/>
    <n v="0.17"/>
    <n v="11.328800000000001"/>
    <s v="D"/>
    <n v="6"/>
    <n v="2"/>
    <n v="2"/>
    <n v="6"/>
  </r>
  <r>
    <x v="20"/>
    <x v="3"/>
    <s v="54077B"/>
    <n v="1"/>
    <x v="11"/>
    <x v="3"/>
    <n v="89.6"/>
    <n v="8.9599999999999991"/>
    <n v="98.559999999999988"/>
    <n v="0.11"/>
    <n v="9.8559999999999999"/>
    <s v="L"/>
    <n v="9"/>
    <n v="6"/>
    <n v="6"/>
    <n v="10"/>
  </r>
  <r>
    <x v="20"/>
    <x v="3"/>
    <s v="541580"/>
    <n v="3"/>
    <x v="12"/>
    <x v="3"/>
    <n v="2.64"/>
    <n v="0.26400000000000001"/>
    <n v="2.9039999999999999"/>
    <n v="0.09"/>
    <n v="0.23760000000000001"/>
    <s v="B"/>
    <n v="2"/>
    <n v="8"/>
    <n v="8"/>
    <n v="11"/>
  </r>
  <r>
    <x v="20"/>
    <x v="3"/>
    <s v="54236E"/>
    <n v="3"/>
    <x v="12"/>
    <x v="3"/>
    <n v="23.02"/>
    <n v="2.302"/>
    <n v="25.321999999999999"/>
    <n v="0.37"/>
    <n v="8.5174000000000003"/>
    <s v="C"/>
    <n v="5"/>
    <n v="11"/>
    <n v="11"/>
    <n v="12.5"/>
  </r>
  <r>
    <x v="20"/>
    <x v="3"/>
    <s v="54241"/>
    <n v="14"/>
    <x v="10"/>
    <x v="3"/>
    <n v="17.899999999999999"/>
    <n v="1.79"/>
    <n v="19.689999999999998"/>
    <n v="0.27"/>
    <n v="4.8330000000000002"/>
    <s v="P"/>
    <n v="10"/>
    <n v="2"/>
    <n v="2"/>
    <n v="6"/>
  </r>
  <r>
    <x v="20"/>
    <x v="4"/>
    <s v="54273A"/>
    <n v="1"/>
    <x v="11"/>
    <x v="3"/>
    <n v="16.59"/>
    <n v="1.659"/>
    <n v="18.248999999999999"/>
    <n v="0.22"/>
    <n v="3.6497999999999999"/>
    <s v="I"/>
    <n v="8"/>
    <n v="4"/>
    <n v="4"/>
    <n v="8"/>
  </r>
  <r>
    <x v="20"/>
    <x v="4"/>
    <s v="543380"/>
    <n v="3"/>
    <x v="12"/>
    <x v="3"/>
    <n v="81.27"/>
    <n v="8.1270000000000007"/>
    <n v="89.396999999999991"/>
    <n v="0.26"/>
    <n v="21.130199999999999"/>
    <s v="I"/>
    <n v="10"/>
    <n v="6"/>
    <n v="6"/>
    <n v="10"/>
  </r>
  <r>
    <x v="20"/>
    <x v="4"/>
    <s v="54370E"/>
    <n v="1"/>
    <x v="11"/>
    <x v="3"/>
    <n v="68.28"/>
    <n v="6.8280000000000003"/>
    <n v="75.108000000000004"/>
    <n v="0.26"/>
    <n v="17.752800000000001"/>
    <s v="H"/>
    <n v="9"/>
    <n v="8"/>
    <n v="8"/>
    <n v="11"/>
  </r>
  <r>
    <x v="20"/>
    <x v="4"/>
    <s v="54378D"/>
    <n v="14"/>
    <x v="10"/>
    <x v="3"/>
    <n v="67.58"/>
    <n v="6.758"/>
    <n v="74.337999999999994"/>
    <n v="0.25"/>
    <n v="16.895"/>
    <s v="N"/>
    <n v="8"/>
    <n v="2"/>
    <n v="2"/>
    <n v="6"/>
  </r>
  <r>
    <x v="20"/>
    <x v="4"/>
    <s v="543790"/>
    <n v="3"/>
    <x v="12"/>
    <x v="3"/>
    <n v="64.290000000000006"/>
    <n v="6.4290000000000012"/>
    <n v="70.719000000000008"/>
    <n v="7.0000000000000007E-2"/>
    <n v="4.5003000000000011"/>
    <s v="G"/>
    <n v="3"/>
    <n v="15"/>
    <n v="15"/>
    <n v="14.5"/>
  </r>
  <r>
    <x v="20"/>
    <x v="4"/>
    <s v="544171"/>
    <n v="14"/>
    <x v="10"/>
    <x v="3"/>
    <n v="64.61"/>
    <n v="6.4610000000000003"/>
    <n v="71.070999999999998"/>
    <n v="0.36"/>
    <n v="23.259599999999999"/>
    <s v="L"/>
    <n v="9"/>
    <n v="6"/>
    <n v="6"/>
    <n v="10"/>
  </r>
  <r>
    <x v="20"/>
    <x v="4"/>
    <s v="54426B"/>
    <n v="3"/>
    <x v="12"/>
    <x v="3"/>
    <n v="4.43"/>
    <n v="0.443"/>
    <n v="4.8729999999999993"/>
    <n v="0.02"/>
    <n v="8.8599999999999998E-2"/>
    <s v="P"/>
    <n v="9"/>
    <n v="2"/>
    <n v="2"/>
    <n v="6"/>
  </r>
  <r>
    <x v="20"/>
    <x v="4"/>
    <s v="54432A"/>
    <n v="3"/>
    <x v="12"/>
    <x v="3"/>
    <n v="42.2"/>
    <n v="4.2200000000000006"/>
    <n v="46.42"/>
    <n v="0.37"/>
    <n v="15.614000000000001"/>
    <s v="A"/>
    <n v="1"/>
    <n v="2"/>
    <n v="2"/>
    <n v="6"/>
  </r>
  <r>
    <x v="20"/>
    <x v="4"/>
    <s v="544370"/>
    <n v="1"/>
    <x v="11"/>
    <x v="3"/>
    <n v="35.74"/>
    <n v="3.5740000000000003"/>
    <n v="39.314"/>
    <n v="0.01"/>
    <n v="0.35740000000000005"/>
    <s v="D"/>
    <n v="10"/>
    <n v="15"/>
    <n v="15"/>
    <n v="14.5"/>
  </r>
  <r>
    <x v="20"/>
    <x v="4"/>
    <s v="544601"/>
    <n v="14"/>
    <x v="10"/>
    <x v="3"/>
    <n v="24.74"/>
    <n v="2.4740000000000002"/>
    <n v="27.213999999999999"/>
    <n v="0.11"/>
    <n v="2.7214"/>
    <s v="A"/>
    <n v="2"/>
    <n v="2"/>
    <n v="2"/>
    <n v="6"/>
  </r>
  <r>
    <x v="20"/>
    <x v="4"/>
    <s v="54604B"/>
    <n v="3"/>
    <x v="12"/>
    <x v="3"/>
    <n v="25.23"/>
    <n v="2.5230000000000001"/>
    <n v="27.753"/>
    <n v="0.03"/>
    <n v="0.75690000000000002"/>
    <s v="E"/>
    <n v="1"/>
    <n v="8"/>
    <n v="8"/>
    <n v="11"/>
  </r>
  <r>
    <x v="20"/>
    <x v="4"/>
    <s v="54671D"/>
    <n v="13"/>
    <x v="9"/>
    <x v="3"/>
    <n v="78.819999999999993"/>
    <n v="7.8819999999999997"/>
    <n v="86.701999999999998"/>
    <n v="0.28000000000000003"/>
    <n v="22.069600000000001"/>
    <s v="N"/>
    <n v="6"/>
    <n v="3"/>
    <n v="3"/>
    <n v="7"/>
  </r>
  <r>
    <x v="20"/>
    <x v="4"/>
    <s v="54793A"/>
    <n v="3"/>
    <x v="12"/>
    <x v="3"/>
    <n v="17.989999999999998"/>
    <n v="1.7989999999999999"/>
    <n v="19.788999999999998"/>
    <n v="0.28000000000000003"/>
    <n v="5.0372000000000003"/>
    <s v="N"/>
    <n v="9"/>
    <n v="4"/>
    <n v="4"/>
    <n v="8"/>
  </r>
  <r>
    <x v="20"/>
    <x v="4"/>
    <s v="54823E"/>
    <n v="3"/>
    <x v="12"/>
    <x v="3"/>
    <n v="15.53"/>
    <n v="1.5529999999999999"/>
    <n v="17.082999999999998"/>
    <n v="0.32"/>
    <n v="4.9695999999999998"/>
    <s v="M"/>
    <n v="1"/>
    <n v="5"/>
    <n v="5"/>
    <n v="9"/>
  </r>
  <r>
    <x v="20"/>
    <x v="4"/>
    <s v="548991"/>
    <n v="1"/>
    <x v="11"/>
    <x v="3"/>
    <n v="10.6"/>
    <n v="1.06"/>
    <n v="11.66"/>
    <n v="0.04"/>
    <n v="0.42399999999999999"/>
    <s v="B"/>
    <n v="5"/>
    <n v="14"/>
    <n v="14"/>
    <n v="14"/>
  </r>
  <r>
    <x v="20"/>
    <x v="4"/>
    <s v="54903B"/>
    <n v="3"/>
    <x v="12"/>
    <x v="3"/>
    <n v="8.34"/>
    <n v="0.83400000000000007"/>
    <n v="9.1739999999999995"/>
    <n v="0.25"/>
    <n v="2.085"/>
    <s v="H"/>
    <n v="1"/>
    <n v="7"/>
    <n v="7"/>
    <n v="10.5"/>
  </r>
  <r>
    <x v="20"/>
    <x v="4"/>
    <s v="549161"/>
    <n v="14"/>
    <x v="10"/>
    <x v="3"/>
    <n v="51.05"/>
    <n v="5.1050000000000004"/>
    <n v="56.155000000000001"/>
    <n v="0.38"/>
    <n v="19.399000000000001"/>
    <s v="C"/>
    <n v="7"/>
    <n v="3"/>
    <n v="3"/>
    <n v="7"/>
  </r>
  <r>
    <x v="20"/>
    <x v="4"/>
    <s v="54918D"/>
    <n v="1"/>
    <x v="11"/>
    <x v="3"/>
    <n v="81.900000000000006"/>
    <n v="8.1900000000000013"/>
    <n v="90.09"/>
    <n v="0.4"/>
    <n v="32.760000000000005"/>
    <s v="M"/>
    <n v="1"/>
    <n v="5"/>
    <n v="5"/>
    <n v="9"/>
  </r>
  <r>
    <x v="20"/>
    <x v="4"/>
    <s v="550040"/>
    <n v="3"/>
    <x v="12"/>
    <x v="3"/>
    <n v="60.1"/>
    <n v="6.0100000000000007"/>
    <n v="66.11"/>
    <n v="0.05"/>
    <n v="3.0050000000000003"/>
    <s v="I"/>
    <n v="3"/>
    <n v="2"/>
    <n v="2"/>
    <n v="6"/>
  </r>
  <r>
    <x v="20"/>
    <x v="4"/>
    <s v="55144B"/>
    <n v="1"/>
    <x v="11"/>
    <x v="3"/>
    <n v="98.26"/>
    <n v="9.8260000000000005"/>
    <n v="108.08600000000001"/>
    <n v="0.15"/>
    <n v="14.739000000000001"/>
    <s v="E"/>
    <n v="7"/>
    <n v="9"/>
    <n v="9"/>
    <n v="11.5"/>
  </r>
  <r>
    <x v="20"/>
    <x v="4"/>
    <s v="55270"/>
    <n v="14"/>
    <x v="10"/>
    <x v="3"/>
    <n v="90.97"/>
    <n v="9.0969999999999995"/>
    <n v="100.06699999999999"/>
    <n v="0.26"/>
    <n v="23.652200000000001"/>
    <s v="G"/>
    <n v="3"/>
    <n v="15"/>
    <n v="15"/>
    <n v="14.5"/>
  </r>
  <r>
    <x v="20"/>
    <x v="5"/>
    <s v="5537A"/>
    <n v="1"/>
    <x v="11"/>
    <x v="3"/>
    <n v="56.09"/>
    <n v="5.6090000000000009"/>
    <n v="61.699000000000005"/>
    <n v="0.25"/>
    <n v="14.022500000000001"/>
    <s v="N"/>
    <n v="6"/>
    <n v="3"/>
    <n v="3"/>
    <n v="7"/>
  </r>
  <r>
    <x v="20"/>
    <x v="5"/>
    <s v="55418B"/>
    <n v="14"/>
    <x v="10"/>
    <x v="3"/>
    <n v="2.81"/>
    <n v="0.28100000000000003"/>
    <n v="3.0910000000000002"/>
    <n v="0.17"/>
    <n v="0.47770000000000007"/>
    <s v="L"/>
    <n v="3"/>
    <n v="5"/>
    <n v="5"/>
    <n v="9"/>
  </r>
  <r>
    <x v="20"/>
    <x v="5"/>
    <s v="555811"/>
    <n v="13"/>
    <x v="9"/>
    <x v="3"/>
    <n v="58.35"/>
    <n v="5.8350000000000009"/>
    <n v="64.185000000000002"/>
    <n v="0.05"/>
    <n v="2.9175000000000004"/>
    <s v="F"/>
    <n v="7"/>
    <n v="5"/>
    <n v="5"/>
    <n v="9"/>
  </r>
  <r>
    <x v="20"/>
    <x v="5"/>
    <s v="555901"/>
    <n v="3"/>
    <x v="12"/>
    <x v="3"/>
    <n v="3.79"/>
    <n v="0.379"/>
    <n v="4.1690000000000005"/>
    <n v="0.39"/>
    <n v="1.4781"/>
    <s v="L"/>
    <n v="1"/>
    <n v="5"/>
    <n v="5"/>
    <n v="9"/>
  </r>
  <r>
    <x v="20"/>
    <x v="5"/>
    <s v="557260"/>
    <n v="14"/>
    <x v="10"/>
    <x v="3"/>
    <n v="65.19"/>
    <n v="6.5190000000000001"/>
    <n v="71.709000000000003"/>
    <n v="0.1"/>
    <n v="6.5190000000000001"/>
    <s v="O"/>
    <n v="5"/>
    <n v="3"/>
    <n v="3"/>
    <n v="7"/>
  </r>
  <r>
    <x v="20"/>
    <x v="5"/>
    <s v="55741A"/>
    <n v="13"/>
    <x v="9"/>
    <x v="3"/>
    <n v="82.86"/>
    <n v="8.2859999999999996"/>
    <n v="91.146000000000001"/>
    <n v="0.06"/>
    <n v="4.9715999999999996"/>
    <s v="O"/>
    <n v="3"/>
    <n v="3"/>
    <n v="3"/>
    <n v="7"/>
  </r>
  <r>
    <x v="20"/>
    <x v="5"/>
    <s v="55741B"/>
    <n v="14"/>
    <x v="10"/>
    <x v="3"/>
    <n v="58.95"/>
    <n v="5.8950000000000005"/>
    <n v="64.844999999999999"/>
    <n v="0.39"/>
    <n v="22.990500000000001"/>
    <s v="C"/>
    <n v="5"/>
    <n v="11"/>
    <n v="11"/>
    <n v="12.5"/>
  </r>
  <r>
    <x v="20"/>
    <x v="5"/>
    <s v="55762E"/>
    <n v="13"/>
    <x v="9"/>
    <x v="3"/>
    <n v="97.51"/>
    <n v="9.7510000000000012"/>
    <n v="107.26100000000001"/>
    <n v="0.2"/>
    <n v="19.502000000000002"/>
    <s v="H"/>
    <n v="9"/>
    <n v="8"/>
    <n v="8"/>
    <n v="11"/>
  </r>
  <r>
    <x v="20"/>
    <x v="5"/>
    <s v="558400"/>
    <n v="13"/>
    <x v="9"/>
    <x v="3"/>
    <n v="64.22"/>
    <n v="6.4220000000000006"/>
    <n v="70.641999999999996"/>
    <n v="0.37"/>
    <n v="23.761399999999998"/>
    <s v="Q"/>
    <n v="6"/>
    <n v="2"/>
    <n v="2"/>
    <n v="6"/>
  </r>
  <r>
    <x v="20"/>
    <x v="5"/>
    <s v="558500"/>
    <n v="1"/>
    <x v="11"/>
    <x v="3"/>
    <n v="64.16"/>
    <n v="6.4160000000000004"/>
    <n v="70.575999999999993"/>
    <n v="7.0000000000000007E-2"/>
    <n v="4.4912000000000001"/>
    <s v="B"/>
    <n v="4"/>
    <n v="5"/>
    <n v="5"/>
    <n v="9"/>
  </r>
  <r>
    <x v="20"/>
    <x v="5"/>
    <s v="55859A"/>
    <n v="1"/>
    <x v="11"/>
    <x v="3"/>
    <n v="2.93"/>
    <n v="0.29300000000000004"/>
    <n v="3.2230000000000003"/>
    <n v="0.1"/>
    <n v="0.29300000000000004"/>
    <s v="D"/>
    <n v="9"/>
    <n v="6"/>
    <n v="6"/>
    <n v="10"/>
  </r>
  <r>
    <x v="20"/>
    <x v="5"/>
    <s v="55940B"/>
    <n v="14"/>
    <x v="10"/>
    <x v="3"/>
    <n v="8.16"/>
    <n v="0.81600000000000006"/>
    <n v="8.9760000000000009"/>
    <n v="0.28000000000000003"/>
    <n v="2.2848000000000002"/>
    <s v="C"/>
    <n v="4"/>
    <n v="8"/>
    <n v="8"/>
    <n v="11"/>
  </r>
  <r>
    <x v="20"/>
    <x v="5"/>
    <s v="55940E"/>
    <n v="3"/>
    <x v="12"/>
    <x v="3"/>
    <n v="35.659999999999997"/>
    <n v="3.5659999999999998"/>
    <n v="39.225999999999999"/>
    <n v="0.28000000000000003"/>
    <n v="9.9847999999999999"/>
    <s v="L"/>
    <n v="10"/>
    <n v="6"/>
    <n v="6"/>
    <n v="10"/>
  </r>
  <r>
    <x v="20"/>
    <x v="5"/>
    <s v="5602A"/>
    <n v="13"/>
    <x v="9"/>
    <x v="3"/>
    <n v="4.62"/>
    <n v="0.46200000000000002"/>
    <n v="5.0819999999999999"/>
    <n v="0.06"/>
    <n v="0.2772"/>
    <s v="P"/>
    <n v="10"/>
    <n v="2"/>
    <n v="2"/>
    <n v="6"/>
  </r>
  <r>
    <x v="20"/>
    <x v="5"/>
    <s v="56043B"/>
    <n v="13"/>
    <x v="9"/>
    <x v="3"/>
    <n v="67.489999999999995"/>
    <n v="6.7489999999999997"/>
    <n v="74.23899999999999"/>
    <n v="0.31"/>
    <n v="20.921899999999997"/>
    <s v="I"/>
    <n v="8"/>
    <n v="4"/>
    <n v="4"/>
    <n v="8"/>
  </r>
  <r>
    <x v="20"/>
    <x v="6"/>
    <s v="56134D"/>
    <n v="14"/>
    <x v="10"/>
    <x v="3"/>
    <n v="32.85"/>
    <n v="3.2850000000000001"/>
    <n v="36.135000000000005"/>
    <n v="0.09"/>
    <n v="2.9565000000000001"/>
    <s v="E"/>
    <n v="3"/>
    <n v="9"/>
    <n v="9"/>
    <n v="11.5"/>
  </r>
  <r>
    <x v="20"/>
    <x v="6"/>
    <s v="56168A"/>
    <n v="14"/>
    <x v="10"/>
    <x v="3"/>
    <n v="8.52"/>
    <n v="0.85199999999999998"/>
    <n v="9.3719999999999999"/>
    <n v="0.01"/>
    <n v="8.5199999999999998E-2"/>
    <s v="G"/>
    <n v="10"/>
    <n v="14"/>
    <n v="14"/>
    <n v="14"/>
  </r>
  <r>
    <x v="20"/>
    <x v="6"/>
    <s v="5630B"/>
    <n v="13"/>
    <x v="9"/>
    <x v="3"/>
    <n v="72.8"/>
    <n v="7.28"/>
    <n v="80.08"/>
    <n v="0.13"/>
    <n v="9.4640000000000004"/>
    <s v="A"/>
    <n v="7"/>
    <n v="16"/>
    <n v="16"/>
    <n v="15"/>
  </r>
  <r>
    <x v="20"/>
    <x v="6"/>
    <s v="5632A"/>
    <n v="1"/>
    <x v="11"/>
    <x v="3"/>
    <n v="81.75"/>
    <n v="8.1750000000000007"/>
    <n v="89.924999999999997"/>
    <n v="0.39"/>
    <n v="31.8825"/>
    <s v="G"/>
    <n v="5"/>
    <n v="2"/>
    <n v="2"/>
    <n v="6"/>
  </r>
  <r>
    <x v="20"/>
    <x v="6"/>
    <s v="56388B"/>
    <n v="13"/>
    <x v="9"/>
    <x v="3"/>
    <n v="97.52"/>
    <n v="9.7520000000000007"/>
    <n v="107.27199999999999"/>
    <n v="0.15"/>
    <n v="14.627999999999998"/>
    <s v="C"/>
    <n v="7"/>
    <n v="3"/>
    <n v="3"/>
    <n v="7"/>
  </r>
  <r>
    <x v="20"/>
    <x v="6"/>
    <s v="56462E"/>
    <n v="1"/>
    <x v="11"/>
    <x v="3"/>
    <n v="87.38"/>
    <n v="8.7379999999999995"/>
    <n v="96.117999999999995"/>
    <n v="0.22"/>
    <n v="19.223599999999998"/>
    <s v="C"/>
    <n v="5"/>
    <n v="11"/>
    <n v="11"/>
    <n v="12.5"/>
  </r>
  <r>
    <x v="20"/>
    <x v="6"/>
    <s v="56474B"/>
    <n v="3"/>
    <x v="12"/>
    <x v="3"/>
    <n v="33.25"/>
    <n v="3.3250000000000002"/>
    <n v="36.575000000000003"/>
    <n v="0.13"/>
    <n v="4.3224999999999998"/>
    <s v="B"/>
    <n v="1"/>
    <n v="18"/>
    <n v="18"/>
    <n v="16"/>
  </r>
  <r>
    <x v="20"/>
    <x v="6"/>
    <s v="56574E"/>
    <n v="13"/>
    <x v="9"/>
    <x v="3"/>
    <n v="5.77"/>
    <n v="0.57699999999999996"/>
    <n v="6.3469999999999995"/>
    <n v="0.24"/>
    <n v="1.3847999999999998"/>
    <s v="O"/>
    <n v="5"/>
    <n v="3"/>
    <n v="3"/>
    <n v="7"/>
  </r>
  <r>
    <x v="20"/>
    <x v="6"/>
    <s v="56585E"/>
    <n v="1"/>
    <x v="11"/>
    <x v="3"/>
    <n v="75.67"/>
    <n v="7.5670000000000002"/>
    <n v="83.236999999999995"/>
    <n v="0.31"/>
    <n v="23.457699999999999"/>
    <s v="Q"/>
    <n v="8"/>
    <n v="3"/>
    <n v="3"/>
    <n v="7"/>
  </r>
  <r>
    <x v="20"/>
    <x v="6"/>
    <s v="5669B"/>
    <n v="14"/>
    <x v="10"/>
    <x v="3"/>
    <n v="28.78"/>
    <n v="2.8780000000000001"/>
    <n v="31.658000000000001"/>
    <n v="0.35"/>
    <n v="10.073"/>
    <s v="L"/>
    <n v="1"/>
    <n v="5"/>
    <n v="5"/>
    <n v="9"/>
  </r>
  <r>
    <x v="20"/>
    <x v="6"/>
    <s v="56818E"/>
    <n v="14"/>
    <x v="10"/>
    <x v="3"/>
    <n v="81"/>
    <n v="8.1"/>
    <n v="89.1"/>
    <n v="0.13"/>
    <n v="10.530000000000001"/>
    <s v="M"/>
    <n v="2"/>
    <n v="6"/>
    <n v="6"/>
    <n v="10"/>
  </r>
  <r>
    <x v="20"/>
    <x v="6"/>
    <s v="569290"/>
    <n v="3"/>
    <x v="12"/>
    <x v="3"/>
    <n v="45.89"/>
    <n v="4.5890000000000004"/>
    <n v="50.478999999999999"/>
    <n v="0.2"/>
    <n v="9.1780000000000008"/>
    <s v="G"/>
    <n v="7"/>
    <n v="3"/>
    <n v="3"/>
    <n v="7"/>
  </r>
  <r>
    <x v="20"/>
    <x v="6"/>
    <s v="57020"/>
    <n v="14"/>
    <x v="10"/>
    <x v="3"/>
    <n v="15.92"/>
    <n v="1.5920000000000001"/>
    <n v="17.512"/>
    <n v="0.04"/>
    <n v="0.63680000000000003"/>
    <s v="A"/>
    <n v="3"/>
    <n v="12"/>
    <n v="12"/>
    <n v="13"/>
  </r>
  <r>
    <x v="20"/>
    <x v="6"/>
    <s v="57051B"/>
    <n v="1"/>
    <x v="11"/>
    <x v="3"/>
    <n v="96.59"/>
    <n v="9.6590000000000007"/>
    <n v="106.24900000000001"/>
    <n v="0.3"/>
    <n v="28.977"/>
    <s v="B"/>
    <n v="8"/>
    <n v="8"/>
    <n v="8"/>
    <n v="11"/>
  </r>
  <r>
    <x v="20"/>
    <x v="6"/>
    <s v="57091E"/>
    <n v="1"/>
    <x v="11"/>
    <x v="3"/>
    <n v="68.97"/>
    <n v="6.8970000000000002"/>
    <n v="75.867000000000004"/>
    <n v="0.13"/>
    <n v="8.9661000000000008"/>
    <s v="D"/>
    <n v="7"/>
    <n v="5"/>
    <n v="5"/>
    <n v="9"/>
  </r>
  <r>
    <x v="20"/>
    <x v="6"/>
    <s v="5711E"/>
    <n v="14"/>
    <x v="10"/>
    <x v="3"/>
    <n v="24.72"/>
    <n v="2.472"/>
    <n v="27.192"/>
    <n v="0.33"/>
    <n v="8.1576000000000004"/>
    <s v="Q"/>
    <n v="6"/>
    <n v="2"/>
    <n v="2"/>
    <n v="6"/>
  </r>
  <r>
    <x v="20"/>
    <x v="6"/>
    <s v="57132D"/>
    <n v="14"/>
    <x v="10"/>
    <x v="3"/>
    <n v="38.11"/>
    <n v="3.8109999999999999"/>
    <n v="41.920999999999999"/>
    <n v="0.08"/>
    <n v="3.0488"/>
    <s v="L"/>
    <n v="4"/>
    <n v="1"/>
    <n v="1"/>
    <n v="3"/>
  </r>
  <r>
    <x v="20"/>
    <x v="6"/>
    <s v="57169B"/>
    <n v="13"/>
    <x v="9"/>
    <x v="3"/>
    <n v="68.77"/>
    <n v="6.8769999999999998"/>
    <n v="75.646999999999991"/>
    <n v="0.1"/>
    <n v="6.8769999999999998"/>
    <s v="O"/>
    <n v="7"/>
    <n v="3"/>
    <n v="3"/>
    <n v="7"/>
  </r>
  <r>
    <x v="20"/>
    <x v="6"/>
    <s v="57213D"/>
    <n v="14"/>
    <x v="10"/>
    <x v="3"/>
    <n v="74.41"/>
    <n v="7.4409999999999998"/>
    <n v="81.850999999999999"/>
    <n v="0.21"/>
    <n v="15.626099999999999"/>
    <s v="H"/>
    <n v="7"/>
    <n v="15"/>
    <n v="15"/>
    <n v="14.5"/>
  </r>
  <r>
    <x v="20"/>
    <x v="6"/>
    <s v="5738D"/>
    <n v="13"/>
    <x v="9"/>
    <x v="3"/>
    <n v="15.39"/>
    <n v="1.5390000000000001"/>
    <n v="16.929000000000002"/>
    <n v="0.06"/>
    <n v="0.9234"/>
    <s v="B"/>
    <n v="2"/>
    <n v="8"/>
    <n v="8"/>
    <n v="11"/>
  </r>
  <r>
    <x v="20"/>
    <x v="6"/>
    <s v="57443E"/>
    <n v="1"/>
    <x v="11"/>
    <x v="3"/>
    <n v="33.17"/>
    <n v="3.3170000000000002"/>
    <n v="36.487000000000002"/>
    <n v="0.21"/>
    <n v="6.9657"/>
    <s v="C"/>
    <n v="7"/>
    <n v="3"/>
    <n v="3"/>
    <n v="7"/>
  </r>
  <r>
    <x v="20"/>
    <x v="6"/>
    <s v="575361"/>
    <n v="14"/>
    <x v="10"/>
    <x v="3"/>
    <n v="35.049999999999997"/>
    <n v="3.5049999999999999"/>
    <n v="38.555"/>
    <n v="0.25"/>
    <n v="8.7624999999999993"/>
    <s v="C"/>
    <n v="7"/>
    <n v="3"/>
    <n v="3"/>
    <n v="7"/>
  </r>
  <r>
    <x v="20"/>
    <x v="6"/>
    <s v="575480"/>
    <n v="14"/>
    <x v="10"/>
    <x v="3"/>
    <n v="60.97"/>
    <n v="6.0970000000000004"/>
    <n v="67.066999999999993"/>
    <n v="0.08"/>
    <n v="4.8776000000000002"/>
    <s v="F"/>
    <n v="5"/>
    <n v="3"/>
    <n v="3"/>
    <n v="7"/>
  </r>
  <r>
    <x v="20"/>
    <x v="6"/>
    <s v="5755B"/>
    <n v="13"/>
    <x v="9"/>
    <x v="3"/>
    <n v="26.24"/>
    <n v="2.6240000000000001"/>
    <n v="28.863999999999997"/>
    <n v="0.37"/>
    <n v="9.7088000000000001"/>
    <s v="F"/>
    <n v="6"/>
    <n v="17"/>
    <n v="17"/>
    <n v="15.5"/>
  </r>
  <r>
    <x v="20"/>
    <x v="6"/>
    <s v="57657D"/>
    <n v="14"/>
    <x v="10"/>
    <x v="3"/>
    <n v="44.67"/>
    <n v="4.4670000000000005"/>
    <n v="49.137"/>
    <n v="0.28000000000000003"/>
    <n v="12.507600000000002"/>
    <s v="I"/>
    <n v="5"/>
    <n v="2"/>
    <n v="2"/>
    <n v="6"/>
  </r>
  <r>
    <x v="20"/>
    <x v="6"/>
    <s v="57731A"/>
    <n v="1"/>
    <x v="11"/>
    <x v="3"/>
    <n v="85.26"/>
    <n v="8.5260000000000016"/>
    <n v="93.786000000000001"/>
    <n v="0.3"/>
    <n v="25.577999999999999"/>
    <s v="H"/>
    <n v="6"/>
    <n v="9"/>
    <n v="9"/>
    <n v="11.5"/>
  </r>
  <r>
    <x v="20"/>
    <x v="6"/>
    <s v="57750A"/>
    <n v="1"/>
    <x v="11"/>
    <x v="3"/>
    <n v="44.87"/>
    <n v="4.4870000000000001"/>
    <n v="49.356999999999999"/>
    <n v="0.34"/>
    <n v="15.255800000000001"/>
    <s v="D"/>
    <n v="9"/>
    <n v="6"/>
    <n v="6"/>
    <n v="10"/>
  </r>
  <r>
    <x v="20"/>
    <x v="6"/>
    <s v="57922A"/>
    <n v="1"/>
    <x v="11"/>
    <x v="3"/>
    <n v="32.86"/>
    <n v="3.286"/>
    <n v="36.146000000000001"/>
    <n v="7.0000000000000007E-2"/>
    <n v="2.3002000000000002"/>
    <s v="O"/>
    <n v="8"/>
    <n v="2"/>
    <n v="2"/>
    <n v="6"/>
  </r>
  <r>
    <x v="20"/>
    <x v="6"/>
    <s v="579901"/>
    <n v="14"/>
    <x v="10"/>
    <x v="3"/>
    <n v="15.03"/>
    <n v="1.5030000000000001"/>
    <n v="16.533000000000001"/>
    <n v="0.1"/>
    <n v="1.5030000000000001"/>
    <s v="H"/>
    <n v="4"/>
    <n v="11"/>
    <n v="11"/>
    <n v="12.5"/>
  </r>
  <r>
    <x v="20"/>
    <x v="6"/>
    <s v="5799D"/>
    <n v="1"/>
    <x v="11"/>
    <x v="3"/>
    <n v="98.74"/>
    <n v="9.8740000000000006"/>
    <n v="108.61399999999999"/>
    <n v="0.12"/>
    <n v="11.848799999999999"/>
    <s v="G"/>
    <n v="5"/>
    <n v="2"/>
    <n v="2"/>
    <n v="6"/>
  </r>
  <r>
    <x v="20"/>
    <x v="6"/>
    <s v="58008D"/>
    <n v="1"/>
    <x v="11"/>
    <x v="3"/>
    <n v="20.86"/>
    <n v="2.0859999999999999"/>
    <n v="22.945999999999998"/>
    <n v="0.26"/>
    <n v="5.4236000000000004"/>
    <s v="F"/>
    <n v="1"/>
    <n v="10"/>
    <n v="10"/>
    <n v="12"/>
  </r>
  <r>
    <x v="20"/>
    <x v="7"/>
    <s v="58132D"/>
    <n v="1"/>
    <x v="11"/>
    <x v="3"/>
    <n v="16.23"/>
    <n v="1.6230000000000002"/>
    <n v="17.853000000000002"/>
    <n v="0.16"/>
    <n v="2.5968"/>
    <s v="P"/>
    <n v="9"/>
    <n v="2"/>
    <n v="2"/>
    <n v="6"/>
  </r>
  <r>
    <x v="20"/>
    <x v="7"/>
    <s v="5827B"/>
    <n v="14"/>
    <x v="10"/>
    <x v="3"/>
    <n v="13.49"/>
    <n v="1.3490000000000002"/>
    <n v="14.839"/>
    <n v="0.33"/>
    <n v="4.4517000000000007"/>
    <s v="P"/>
    <n v="7"/>
    <n v="1"/>
    <n v="1"/>
    <n v="3"/>
  </r>
  <r>
    <x v="20"/>
    <x v="7"/>
    <s v="58421"/>
    <n v="1"/>
    <x v="11"/>
    <x v="3"/>
    <n v="23.9"/>
    <n v="2.39"/>
    <n v="26.29"/>
    <n v="0.19"/>
    <n v="4.5409999999999995"/>
    <s v="E"/>
    <n v="6"/>
    <n v="15"/>
    <n v="15"/>
    <n v="14.5"/>
  </r>
  <r>
    <x v="20"/>
    <x v="7"/>
    <s v="584541"/>
    <n v="13"/>
    <x v="9"/>
    <x v="3"/>
    <n v="5.51"/>
    <n v="0.55100000000000005"/>
    <n v="6.0609999999999999"/>
    <n v="0.31"/>
    <n v="1.7081"/>
    <s v="D"/>
    <n v="3"/>
    <n v="9"/>
    <n v="9"/>
    <n v="11.5"/>
  </r>
  <r>
    <x v="20"/>
    <x v="7"/>
    <s v="58511B"/>
    <n v="1"/>
    <x v="11"/>
    <x v="3"/>
    <n v="0.92"/>
    <n v="9.2000000000000012E-2"/>
    <n v="1.012"/>
    <n v="0.09"/>
    <n v="8.2799999999999999E-2"/>
    <s v="E"/>
    <n v="5"/>
    <n v="18"/>
    <n v="18"/>
    <n v="16"/>
  </r>
  <r>
    <x v="20"/>
    <x v="7"/>
    <s v="58513B"/>
    <n v="1"/>
    <x v="11"/>
    <x v="3"/>
    <n v="4.91"/>
    <n v="0.49100000000000005"/>
    <n v="5.4009999999999998"/>
    <n v="0.3"/>
    <n v="1.4730000000000001"/>
    <s v="G"/>
    <n v="1"/>
    <n v="3"/>
    <n v="3"/>
    <n v="7"/>
  </r>
  <r>
    <x v="20"/>
    <x v="7"/>
    <s v="585451"/>
    <n v="14"/>
    <x v="10"/>
    <x v="3"/>
    <n v="92.38"/>
    <n v="9.2379999999999995"/>
    <n v="101.61799999999999"/>
    <n v="0.3"/>
    <n v="27.713999999999999"/>
    <s v="I"/>
    <n v="4"/>
    <n v="5"/>
    <n v="5"/>
    <n v="9"/>
  </r>
  <r>
    <x v="20"/>
    <x v="7"/>
    <s v="58641B"/>
    <n v="13"/>
    <x v="9"/>
    <x v="3"/>
    <n v="33.4"/>
    <n v="3.34"/>
    <n v="36.739999999999995"/>
    <n v="7.0000000000000007E-2"/>
    <n v="2.3380000000000001"/>
    <s v="M"/>
    <n v="8"/>
    <n v="5"/>
    <n v="5"/>
    <n v="9"/>
  </r>
  <r>
    <x v="20"/>
    <x v="7"/>
    <s v="586580"/>
    <n v="3"/>
    <x v="12"/>
    <x v="3"/>
    <n v="6.1"/>
    <n v="0.61"/>
    <n v="6.71"/>
    <n v="0.27"/>
    <n v="1.647"/>
    <s v="C"/>
    <n v="2"/>
    <n v="12"/>
    <n v="12"/>
    <n v="13"/>
  </r>
  <r>
    <x v="20"/>
    <x v="7"/>
    <s v="5867D"/>
    <n v="3"/>
    <x v="12"/>
    <x v="3"/>
    <n v="83.14"/>
    <n v="8.3140000000000001"/>
    <n v="91.454000000000008"/>
    <n v="0.04"/>
    <n v="3.3256000000000001"/>
    <s v="N"/>
    <n v="4"/>
    <n v="5"/>
    <n v="5"/>
    <n v="9"/>
  </r>
  <r>
    <x v="20"/>
    <x v="7"/>
    <s v="58854E"/>
    <n v="1"/>
    <x v="11"/>
    <x v="3"/>
    <n v="89.37"/>
    <n v="8.9370000000000012"/>
    <n v="98.307000000000002"/>
    <n v="0.06"/>
    <n v="5.3621999999999996"/>
    <s v="P"/>
    <n v="6"/>
    <n v="1"/>
    <n v="1"/>
    <n v="3"/>
  </r>
  <r>
    <x v="20"/>
    <x v="7"/>
    <s v="58868E"/>
    <n v="14"/>
    <x v="10"/>
    <x v="3"/>
    <n v="33.32"/>
    <n v="3.3320000000000003"/>
    <n v="36.652000000000001"/>
    <n v="0.01"/>
    <n v="0.3332"/>
    <s v="M"/>
    <n v="1"/>
    <n v="5"/>
    <n v="5"/>
    <n v="9"/>
  </r>
  <r>
    <x v="20"/>
    <x v="7"/>
    <s v="5888A"/>
    <n v="3"/>
    <x v="12"/>
    <x v="3"/>
    <n v="65.48"/>
    <n v="6.5480000000000009"/>
    <n v="72.028000000000006"/>
    <n v="0.36"/>
    <n v="23.572800000000001"/>
    <s v="Q"/>
    <n v="1"/>
    <n v="3"/>
    <n v="3"/>
    <n v="7"/>
  </r>
  <r>
    <x v="21"/>
    <x v="0"/>
    <s v="588961"/>
    <n v="3"/>
    <x v="12"/>
    <x v="3"/>
    <n v="11.34"/>
    <n v="1.1340000000000001"/>
    <n v="12.474"/>
    <n v="0.14000000000000001"/>
    <n v="1.5876000000000001"/>
    <s v="F"/>
    <n v="3"/>
    <n v="9"/>
    <n v="9"/>
    <n v="11.5"/>
  </r>
  <r>
    <x v="21"/>
    <x v="0"/>
    <s v="58931B"/>
    <n v="14"/>
    <x v="10"/>
    <x v="3"/>
    <n v="71.760000000000005"/>
    <n v="7.176000000000001"/>
    <n v="78.936000000000007"/>
    <n v="0.3"/>
    <n v="21.528000000000002"/>
    <s v="E"/>
    <n v="10"/>
    <n v="15"/>
    <n v="15"/>
    <n v="14.5"/>
  </r>
  <r>
    <x v="21"/>
    <x v="0"/>
    <s v="59009B"/>
    <n v="3"/>
    <x v="12"/>
    <x v="3"/>
    <n v="64.09"/>
    <n v="6.4090000000000007"/>
    <n v="70.499000000000009"/>
    <n v="0.19"/>
    <n v="12.177100000000001"/>
    <s v="E"/>
    <n v="8"/>
    <n v="6"/>
    <n v="6"/>
    <n v="10"/>
  </r>
  <r>
    <x v="21"/>
    <x v="0"/>
    <s v="5910E"/>
    <n v="3"/>
    <x v="12"/>
    <x v="3"/>
    <n v="35.270000000000003"/>
    <n v="3.5270000000000006"/>
    <n v="38.797000000000004"/>
    <n v="0.02"/>
    <n v="0.70540000000000003"/>
    <s v="O"/>
    <n v="4"/>
    <n v="2"/>
    <n v="2"/>
    <n v="6"/>
  </r>
  <r>
    <x v="21"/>
    <x v="0"/>
    <s v="59129B"/>
    <n v="1"/>
    <x v="11"/>
    <x v="3"/>
    <n v="70.510000000000005"/>
    <n v="7.051000000000001"/>
    <n v="77.561000000000007"/>
    <n v="0.27"/>
    <n v="19.037700000000001"/>
    <s v="I"/>
    <n v="6"/>
    <n v="6"/>
    <n v="6"/>
    <n v="10"/>
  </r>
  <r>
    <x v="21"/>
    <x v="0"/>
    <s v="59185B"/>
    <n v="3"/>
    <x v="12"/>
    <x v="3"/>
    <n v="41.53"/>
    <n v="4.1530000000000005"/>
    <n v="45.683"/>
    <n v="0.39"/>
    <n v="16.1967"/>
    <s v="C"/>
    <n v="6"/>
    <n v="6"/>
    <n v="6"/>
    <n v="10"/>
  </r>
  <r>
    <x v="21"/>
    <x v="0"/>
    <s v="59219E"/>
    <n v="1"/>
    <x v="11"/>
    <x v="3"/>
    <n v="33.1"/>
    <n v="3.3100000000000005"/>
    <n v="36.410000000000004"/>
    <n v="0.34"/>
    <n v="11.254000000000001"/>
    <s v="N"/>
    <n v="7"/>
    <n v="1"/>
    <n v="1"/>
    <n v="3"/>
  </r>
  <r>
    <x v="21"/>
    <x v="0"/>
    <s v="592581"/>
    <n v="14"/>
    <x v="10"/>
    <x v="3"/>
    <n v="37.39"/>
    <n v="3.7390000000000003"/>
    <n v="41.128999999999998"/>
    <n v="0.23"/>
    <n v="8.5997000000000003"/>
    <s v="Q"/>
    <n v="7"/>
    <n v="3"/>
    <n v="3"/>
    <n v="7"/>
  </r>
  <r>
    <x v="21"/>
    <x v="0"/>
    <s v="59274E"/>
    <n v="1"/>
    <x v="11"/>
    <x v="3"/>
    <n v="73.73"/>
    <n v="7.3730000000000011"/>
    <n v="81.103000000000009"/>
    <n v="0.04"/>
    <n v="2.9492000000000003"/>
    <s v="E"/>
    <n v="5"/>
    <n v="18"/>
    <n v="18"/>
    <n v="16"/>
  </r>
  <r>
    <x v="21"/>
    <x v="0"/>
    <s v="5942D"/>
    <n v="1"/>
    <x v="11"/>
    <x v="3"/>
    <n v="63.94"/>
    <n v="6.3940000000000001"/>
    <n v="70.334000000000003"/>
    <n v="0.21"/>
    <n v="13.427399999999999"/>
    <s v="D"/>
    <n v="5"/>
    <n v="14"/>
    <n v="14"/>
    <n v="14"/>
  </r>
  <r>
    <x v="21"/>
    <x v="0"/>
    <s v="59452E"/>
    <n v="1"/>
    <x v="11"/>
    <x v="3"/>
    <n v="0.27"/>
    <n v="2.7000000000000003E-2"/>
    <n v="0.29700000000000004"/>
    <n v="0.37"/>
    <n v="9.9900000000000003E-2"/>
    <s v="P"/>
    <n v="2"/>
    <n v="3"/>
    <n v="3"/>
    <n v="7"/>
  </r>
  <r>
    <x v="21"/>
    <x v="0"/>
    <s v="59454B"/>
    <n v="3"/>
    <x v="12"/>
    <x v="3"/>
    <n v="68.67"/>
    <n v="6.8670000000000009"/>
    <n v="75.537000000000006"/>
    <n v="0.14000000000000001"/>
    <n v="9.6138000000000012"/>
    <s v="A"/>
    <n v="10"/>
    <n v="20"/>
    <n v="20"/>
    <n v="17"/>
  </r>
  <r>
    <x v="21"/>
    <x v="0"/>
    <s v="59488B"/>
    <n v="3"/>
    <x v="12"/>
    <x v="3"/>
    <n v="88.64"/>
    <n v="8.8640000000000008"/>
    <n v="97.504000000000005"/>
    <n v="0.2"/>
    <n v="17.728000000000002"/>
    <s v="M"/>
    <n v="7"/>
    <n v="2"/>
    <n v="2"/>
    <n v="6"/>
  </r>
  <r>
    <x v="21"/>
    <x v="0"/>
    <s v="595020"/>
    <n v="14"/>
    <x v="10"/>
    <x v="3"/>
    <n v="7.01"/>
    <n v="0.70100000000000007"/>
    <n v="7.7110000000000003"/>
    <n v="0.35"/>
    <n v="2.4534999999999996"/>
    <s v="Q"/>
    <n v="6"/>
    <n v="2"/>
    <n v="2"/>
    <n v="6"/>
  </r>
  <r>
    <x v="21"/>
    <x v="0"/>
    <s v="595801"/>
    <n v="14"/>
    <x v="10"/>
    <x v="3"/>
    <n v="3.58"/>
    <n v="0.35800000000000004"/>
    <n v="3.9380000000000002"/>
    <n v="0.25"/>
    <n v="0.89500000000000002"/>
    <s v="Q"/>
    <n v="8"/>
    <n v="3"/>
    <n v="3"/>
    <n v="7"/>
  </r>
  <r>
    <x v="21"/>
    <x v="0"/>
    <s v="59609E"/>
    <n v="14"/>
    <x v="10"/>
    <x v="3"/>
    <n v="20.64"/>
    <n v="2.0640000000000001"/>
    <n v="22.704000000000001"/>
    <n v="0.34"/>
    <n v="7.0176000000000007"/>
    <s v="D"/>
    <n v="3"/>
    <n v="9"/>
    <n v="9"/>
    <n v="11.5"/>
  </r>
  <r>
    <x v="21"/>
    <x v="0"/>
    <s v="596751"/>
    <n v="13"/>
    <x v="9"/>
    <x v="3"/>
    <n v="52.11"/>
    <n v="5.2110000000000003"/>
    <n v="57.320999999999998"/>
    <n v="0.12"/>
    <n v="6.2531999999999996"/>
    <s v="A"/>
    <n v="6"/>
    <n v="14"/>
    <n v="14"/>
    <n v="14"/>
  </r>
  <r>
    <x v="21"/>
    <x v="0"/>
    <s v="59781E"/>
    <n v="3"/>
    <x v="12"/>
    <x v="3"/>
    <n v="24.98"/>
    <n v="2.4980000000000002"/>
    <n v="27.478000000000002"/>
    <n v="0.18"/>
    <n v="4.4963999999999995"/>
    <s v="E"/>
    <n v="4"/>
    <n v="6"/>
    <n v="6"/>
    <n v="10"/>
  </r>
  <r>
    <x v="21"/>
    <x v="0"/>
    <s v="59927A"/>
    <n v="13"/>
    <x v="9"/>
    <x v="3"/>
    <n v="2.25"/>
    <n v="0.22500000000000001"/>
    <n v="2.4750000000000001"/>
    <n v="0.33"/>
    <n v="0.74250000000000005"/>
    <s v="P"/>
    <n v="6"/>
    <n v="1"/>
    <n v="1"/>
    <n v="3"/>
  </r>
  <r>
    <x v="21"/>
    <x v="0"/>
    <s v="59936A"/>
    <n v="14"/>
    <x v="10"/>
    <x v="3"/>
    <n v="37.83"/>
    <n v="3.7829999999999999"/>
    <n v="41.613"/>
    <n v="0.3"/>
    <n v="11.348999999999998"/>
    <s v="N"/>
    <n v="7"/>
    <n v="1"/>
    <n v="1"/>
    <n v="3"/>
  </r>
  <r>
    <x v="21"/>
    <x v="0"/>
    <s v="600011"/>
    <n v="13"/>
    <x v="9"/>
    <x v="3"/>
    <n v="95.2"/>
    <n v="9.5200000000000014"/>
    <n v="104.72"/>
    <n v="0.24"/>
    <n v="22.847999999999999"/>
    <s v="Q"/>
    <n v="3"/>
    <n v="1"/>
    <n v="1"/>
    <n v="3"/>
  </r>
  <r>
    <x v="21"/>
    <x v="0"/>
    <s v="600360"/>
    <n v="13"/>
    <x v="9"/>
    <x v="3"/>
    <n v="37.68"/>
    <n v="3.7680000000000002"/>
    <n v="41.448"/>
    <n v="0.32"/>
    <n v="12.057600000000001"/>
    <s v="Q"/>
    <n v="6"/>
    <n v="2"/>
    <n v="2"/>
    <n v="6"/>
  </r>
  <r>
    <x v="21"/>
    <x v="0"/>
    <s v="60163E"/>
    <n v="14"/>
    <x v="10"/>
    <x v="3"/>
    <n v="45.32"/>
    <n v="4.532"/>
    <n v="49.852000000000004"/>
    <n v="0.34"/>
    <n v="15.408800000000001"/>
    <s v="G"/>
    <n v="5"/>
    <n v="2"/>
    <n v="2"/>
    <n v="6"/>
  </r>
  <r>
    <x v="21"/>
    <x v="0"/>
    <s v="60206E"/>
    <n v="3"/>
    <x v="12"/>
    <x v="3"/>
    <n v="82.03"/>
    <n v="8.2030000000000012"/>
    <n v="90.233000000000004"/>
    <n v="0.17"/>
    <n v="13.945100000000002"/>
    <s v="H"/>
    <n v="7"/>
    <n v="15"/>
    <n v="15"/>
    <n v="14.5"/>
  </r>
  <r>
    <x v="21"/>
    <x v="0"/>
    <s v="60242D"/>
    <n v="1"/>
    <x v="11"/>
    <x v="3"/>
    <n v="87.65"/>
    <n v="8.7650000000000006"/>
    <n v="96.415000000000006"/>
    <n v="0.15"/>
    <n v="13.147500000000001"/>
    <s v="D"/>
    <n v="7"/>
    <n v="5"/>
    <n v="5"/>
    <n v="9"/>
  </r>
  <r>
    <x v="21"/>
    <x v="0"/>
    <s v="60297E"/>
    <n v="13"/>
    <x v="9"/>
    <x v="3"/>
    <n v="40.270000000000003"/>
    <n v="4.0270000000000001"/>
    <n v="44.297000000000004"/>
    <n v="0.32"/>
    <n v="12.886400000000002"/>
    <s v="C"/>
    <n v="1"/>
    <n v="18"/>
    <n v="18"/>
    <n v="16"/>
  </r>
  <r>
    <x v="21"/>
    <x v="0"/>
    <s v="603120"/>
    <n v="3"/>
    <x v="12"/>
    <x v="3"/>
    <n v="21.89"/>
    <n v="2.1890000000000001"/>
    <n v="24.079000000000001"/>
    <n v="0.21"/>
    <n v="4.5968999999999998"/>
    <s v="I"/>
    <n v="3"/>
    <n v="2"/>
    <n v="2"/>
    <n v="6"/>
  </r>
  <r>
    <x v="21"/>
    <x v="0"/>
    <s v="604020"/>
    <n v="13"/>
    <x v="9"/>
    <x v="3"/>
    <n v="2.62"/>
    <n v="0.26200000000000001"/>
    <n v="2.8820000000000001"/>
    <n v="0.13"/>
    <n v="0.34060000000000001"/>
    <s v="H"/>
    <n v="2"/>
    <n v="11"/>
    <n v="11"/>
    <n v="12.5"/>
  </r>
  <r>
    <x v="21"/>
    <x v="0"/>
    <s v="60497D"/>
    <n v="3"/>
    <x v="12"/>
    <x v="3"/>
    <n v="92.47"/>
    <n v="9.2469999999999999"/>
    <n v="101.717"/>
    <n v="0.36"/>
    <n v="33.289200000000001"/>
    <s v="H"/>
    <n v="6"/>
    <n v="9"/>
    <n v="9"/>
    <n v="11.5"/>
  </r>
  <r>
    <x v="21"/>
    <x v="0"/>
    <s v="60617B"/>
    <n v="3"/>
    <x v="12"/>
    <x v="3"/>
    <n v="73.510000000000005"/>
    <n v="7.3510000000000009"/>
    <n v="80.861000000000004"/>
    <n v="0.01"/>
    <n v="0.73510000000000009"/>
    <s v="M"/>
    <n v="5"/>
    <n v="2"/>
    <n v="2"/>
    <n v="6"/>
  </r>
  <r>
    <x v="21"/>
    <x v="0"/>
    <s v="60620A"/>
    <n v="13"/>
    <x v="9"/>
    <x v="3"/>
    <n v="35.76"/>
    <n v="3.5760000000000001"/>
    <n v="39.335999999999999"/>
    <n v="0.25"/>
    <n v="8.94"/>
    <s v="G"/>
    <n v="2"/>
    <n v="15"/>
    <n v="15"/>
    <n v="14.5"/>
  </r>
  <r>
    <x v="21"/>
    <x v="0"/>
    <s v="606650"/>
    <n v="14"/>
    <x v="10"/>
    <x v="3"/>
    <n v="78.33"/>
    <n v="7.8330000000000002"/>
    <n v="86.162999999999997"/>
    <n v="0.37"/>
    <n v="28.982099999999999"/>
    <s v="P"/>
    <n v="10"/>
    <n v="2"/>
    <n v="2"/>
    <n v="6"/>
  </r>
  <r>
    <x v="21"/>
    <x v="0"/>
    <s v="60693A"/>
    <n v="3"/>
    <x v="12"/>
    <x v="3"/>
    <n v="65.7"/>
    <n v="6.57"/>
    <n v="72.27000000000001"/>
    <n v="0.33"/>
    <n v="21.681000000000001"/>
    <s v="I"/>
    <n v="9"/>
    <n v="4"/>
    <n v="4"/>
    <n v="8"/>
  </r>
  <r>
    <x v="21"/>
    <x v="0"/>
    <s v="6071D"/>
    <n v="3"/>
    <x v="12"/>
    <x v="3"/>
    <n v="75.78"/>
    <n v="7.5780000000000003"/>
    <n v="83.358000000000004"/>
    <n v="0.11"/>
    <n v="8.3358000000000008"/>
    <s v="P"/>
    <n v="6"/>
    <n v="1"/>
    <n v="1"/>
    <n v="3"/>
  </r>
  <r>
    <x v="21"/>
    <x v="0"/>
    <s v="60790B"/>
    <n v="13"/>
    <x v="9"/>
    <x v="3"/>
    <n v="65.349999999999994"/>
    <n v="6.5350000000000001"/>
    <n v="71.884999999999991"/>
    <n v="0.28000000000000003"/>
    <n v="18.298000000000002"/>
    <s v="B"/>
    <n v="4"/>
    <n v="5"/>
    <n v="5"/>
    <n v="9"/>
  </r>
  <r>
    <x v="21"/>
    <x v="0"/>
    <s v="612920"/>
    <n v="13"/>
    <x v="9"/>
    <x v="3"/>
    <n v="66.540000000000006"/>
    <n v="6.6540000000000008"/>
    <n v="73.194000000000003"/>
    <n v="0.35"/>
    <n v="23.289000000000001"/>
    <s v="Q"/>
    <n v="6"/>
    <n v="2"/>
    <n v="2"/>
    <n v="6"/>
  </r>
  <r>
    <x v="21"/>
    <x v="0"/>
    <s v="613001"/>
    <n v="3"/>
    <x v="12"/>
    <x v="3"/>
    <n v="18.190000000000001"/>
    <n v="1.8190000000000002"/>
    <n v="20.009"/>
    <n v="0.27"/>
    <n v="4.9113000000000007"/>
    <s v="M"/>
    <n v="4"/>
    <n v="4"/>
    <n v="4"/>
    <n v="8"/>
  </r>
  <r>
    <x v="21"/>
    <x v="0"/>
    <s v="61709E"/>
    <n v="1"/>
    <x v="11"/>
    <x v="3"/>
    <n v="79.510000000000005"/>
    <n v="7.9510000000000005"/>
    <n v="87.461000000000013"/>
    <n v="0.04"/>
    <n v="3.1804000000000001"/>
    <s v="C"/>
    <n v="1"/>
    <n v="18"/>
    <n v="18"/>
    <n v="16"/>
  </r>
  <r>
    <x v="21"/>
    <x v="0"/>
    <s v="618290"/>
    <n v="14"/>
    <x v="10"/>
    <x v="3"/>
    <n v="67.040000000000006"/>
    <n v="6.7040000000000006"/>
    <n v="73.744"/>
    <n v="0.08"/>
    <n v="5.3632000000000009"/>
    <s v="A"/>
    <n v="7"/>
    <n v="16"/>
    <n v="16"/>
    <n v="15"/>
  </r>
  <r>
    <x v="21"/>
    <x v="0"/>
    <s v="61886D"/>
    <n v="13"/>
    <x v="9"/>
    <x v="3"/>
    <n v="98.17"/>
    <n v="9.8170000000000002"/>
    <n v="107.98699999999999"/>
    <n v="0.24"/>
    <n v="23.5608"/>
    <s v="M"/>
    <n v="9"/>
    <n v="4"/>
    <n v="4"/>
    <n v="8"/>
  </r>
  <r>
    <x v="21"/>
    <x v="0"/>
    <s v="619561"/>
    <n v="14"/>
    <x v="10"/>
    <x v="3"/>
    <n v="0.32"/>
    <n v="3.2000000000000001E-2"/>
    <n v="0.35199999999999998"/>
    <n v="0.01"/>
    <n v="3.2000000000000002E-3"/>
    <s v="N"/>
    <n v="1"/>
    <n v="2"/>
    <n v="2"/>
    <n v="6"/>
  </r>
  <r>
    <x v="21"/>
    <x v="0"/>
    <s v="62065A"/>
    <n v="13"/>
    <x v="9"/>
    <x v="3"/>
    <n v="38.01"/>
    <n v="3.8010000000000002"/>
    <n v="41.811"/>
    <n v="0.02"/>
    <n v="0.76019999999999999"/>
    <s v="H"/>
    <n v="4"/>
    <n v="11"/>
    <n v="11"/>
    <n v="12.5"/>
  </r>
  <r>
    <x v="21"/>
    <x v="0"/>
    <s v="62121B"/>
    <n v="14"/>
    <x v="10"/>
    <x v="3"/>
    <n v="91.32"/>
    <n v="9.1319999999999997"/>
    <n v="100.452"/>
    <n v="0.38"/>
    <n v="34.701599999999999"/>
    <s v="H"/>
    <n v="2"/>
    <n v="11"/>
    <n v="11"/>
    <n v="12.5"/>
  </r>
  <r>
    <x v="21"/>
    <x v="0"/>
    <s v="62271B"/>
    <n v="14"/>
    <x v="10"/>
    <x v="3"/>
    <n v="25.14"/>
    <n v="2.5140000000000002"/>
    <n v="27.654"/>
    <n v="0.03"/>
    <n v="0.75419999999999998"/>
    <s v="P"/>
    <n v="4"/>
    <n v="2"/>
    <n v="2"/>
    <n v="6"/>
  </r>
  <r>
    <x v="21"/>
    <x v="0"/>
    <s v="62343E"/>
    <n v="1"/>
    <x v="11"/>
    <x v="3"/>
    <n v="35.78"/>
    <n v="3.5780000000000003"/>
    <n v="39.358000000000004"/>
    <n v="0.28000000000000003"/>
    <n v="10.018400000000002"/>
    <s v="I"/>
    <n v="9"/>
    <n v="4"/>
    <n v="4"/>
    <n v="8"/>
  </r>
  <r>
    <x v="21"/>
    <x v="0"/>
    <s v="62369A"/>
    <n v="3"/>
    <x v="12"/>
    <x v="3"/>
    <n v="79.760000000000005"/>
    <n v="7.9760000000000009"/>
    <n v="87.736000000000004"/>
    <n v="0.13"/>
    <n v="10.3688"/>
    <s v="H"/>
    <n v="4"/>
    <n v="11"/>
    <n v="11"/>
    <n v="12.5"/>
  </r>
  <r>
    <x v="21"/>
    <x v="0"/>
    <s v="625730"/>
    <n v="13"/>
    <x v="9"/>
    <x v="3"/>
    <n v="16.260000000000002"/>
    <n v="1.6260000000000003"/>
    <n v="17.886000000000003"/>
    <n v="0.19"/>
    <n v="3.0894000000000004"/>
    <s v="D"/>
    <n v="3"/>
    <n v="9"/>
    <n v="9"/>
    <n v="11.5"/>
  </r>
  <r>
    <x v="21"/>
    <x v="0"/>
    <s v="62611E"/>
    <n v="14"/>
    <x v="10"/>
    <x v="3"/>
    <n v="71.400000000000006"/>
    <n v="7.1400000000000006"/>
    <n v="78.540000000000006"/>
    <n v="0.11"/>
    <n v="7.854000000000001"/>
    <s v="M"/>
    <n v="2"/>
    <n v="6"/>
    <n v="6"/>
    <n v="10"/>
  </r>
  <r>
    <x v="21"/>
    <x v="0"/>
    <s v="62655A"/>
    <n v="13"/>
    <x v="9"/>
    <x v="3"/>
    <n v="1.27"/>
    <n v="0.127"/>
    <n v="1.397"/>
    <n v="0.23"/>
    <n v="0.29210000000000003"/>
    <s v="B"/>
    <n v="7"/>
    <n v="14"/>
    <n v="14"/>
    <n v="14"/>
  </r>
  <r>
    <x v="21"/>
    <x v="0"/>
    <s v="626631"/>
    <n v="3"/>
    <x v="12"/>
    <x v="3"/>
    <n v="87.07"/>
    <n v="8.706999999999999"/>
    <n v="95.776999999999987"/>
    <n v="0.4"/>
    <n v="34.827999999999996"/>
    <s v="B"/>
    <n v="8"/>
    <n v="8"/>
    <n v="8"/>
    <n v="11"/>
  </r>
  <r>
    <x v="21"/>
    <x v="0"/>
    <s v="62723B"/>
    <n v="14"/>
    <x v="10"/>
    <x v="3"/>
    <n v="81.58"/>
    <n v="8.1579999999999995"/>
    <n v="89.738"/>
    <n v="0.23"/>
    <n v="18.763400000000001"/>
    <s v="F"/>
    <n v="10"/>
    <n v="17"/>
    <n v="17"/>
    <n v="15.5"/>
  </r>
  <r>
    <x v="21"/>
    <x v="0"/>
    <s v="62727D"/>
    <n v="3"/>
    <x v="12"/>
    <x v="3"/>
    <n v="54.87"/>
    <n v="5.4870000000000001"/>
    <n v="60.356999999999999"/>
    <n v="0.12"/>
    <n v="6.5843999999999996"/>
    <s v="O"/>
    <n v="7"/>
    <n v="3"/>
    <n v="3"/>
    <n v="7"/>
  </r>
  <r>
    <x v="21"/>
    <x v="0"/>
    <s v="62777E"/>
    <n v="13"/>
    <x v="9"/>
    <x v="3"/>
    <n v="52.58"/>
    <n v="5.258"/>
    <n v="57.838000000000001"/>
    <n v="0.37"/>
    <n v="19.454599999999999"/>
    <s v="G"/>
    <n v="6"/>
    <n v="11"/>
    <n v="11"/>
    <n v="12.5"/>
  </r>
  <r>
    <x v="21"/>
    <x v="0"/>
    <s v="628071"/>
    <n v="13"/>
    <x v="9"/>
    <x v="3"/>
    <n v="81.209999999999994"/>
    <n v="8.1210000000000004"/>
    <n v="89.330999999999989"/>
    <n v="0.27"/>
    <n v="21.9267"/>
    <s v="M"/>
    <n v="9"/>
    <n v="4"/>
    <n v="4"/>
    <n v="8"/>
  </r>
  <r>
    <x v="21"/>
    <x v="1"/>
    <s v="62840D"/>
    <n v="1"/>
    <x v="11"/>
    <x v="3"/>
    <n v="82.45"/>
    <n v="8.245000000000001"/>
    <n v="90.695000000000007"/>
    <n v="0.22"/>
    <n v="18.138999999999999"/>
    <s v="H"/>
    <n v="3"/>
    <n v="11"/>
    <n v="11"/>
    <n v="12.5"/>
  </r>
  <r>
    <x v="21"/>
    <x v="1"/>
    <s v="62865B"/>
    <n v="13"/>
    <x v="9"/>
    <x v="3"/>
    <n v="53.56"/>
    <n v="5.3560000000000008"/>
    <n v="58.916000000000004"/>
    <n v="0.19"/>
    <n v="10.176400000000001"/>
    <s v="Q"/>
    <n v="6"/>
    <n v="2"/>
    <n v="2"/>
    <n v="6"/>
  </r>
  <r>
    <x v="21"/>
    <x v="1"/>
    <s v="62957A"/>
    <n v="14"/>
    <x v="10"/>
    <x v="3"/>
    <n v="4.63"/>
    <n v="0.46300000000000002"/>
    <n v="5.093"/>
    <n v="0.25"/>
    <n v="1.1575"/>
    <s v="H"/>
    <n v="8"/>
    <n v="6"/>
    <n v="6"/>
    <n v="10"/>
  </r>
  <r>
    <x v="21"/>
    <x v="1"/>
    <s v="629811"/>
    <n v="1"/>
    <x v="11"/>
    <x v="3"/>
    <n v="55.64"/>
    <n v="5.5640000000000001"/>
    <n v="61.204000000000001"/>
    <n v="0.21"/>
    <n v="11.6844"/>
    <s v="N"/>
    <n v="1"/>
    <n v="2"/>
    <n v="2"/>
    <n v="6"/>
  </r>
  <r>
    <x v="21"/>
    <x v="1"/>
    <s v="6299E"/>
    <n v="1"/>
    <x v="11"/>
    <x v="3"/>
    <n v="80.23"/>
    <n v="8.0230000000000015"/>
    <n v="88.253"/>
    <n v="0.33"/>
    <n v="26.475900000000003"/>
    <s v="M"/>
    <n v="4"/>
    <n v="4"/>
    <n v="4"/>
    <n v="8"/>
  </r>
  <r>
    <x v="21"/>
    <x v="1"/>
    <s v="63033D"/>
    <n v="14"/>
    <x v="10"/>
    <x v="3"/>
    <n v="83.45"/>
    <n v="8.3450000000000006"/>
    <n v="91.795000000000002"/>
    <n v="0.26"/>
    <n v="21.697000000000003"/>
    <s v="G"/>
    <n v="7"/>
    <n v="3"/>
    <n v="3"/>
    <n v="7"/>
  </r>
  <r>
    <x v="21"/>
    <x v="1"/>
    <s v="630760"/>
    <n v="1"/>
    <x v="11"/>
    <x v="3"/>
    <n v="44.82"/>
    <n v="4.4820000000000002"/>
    <n v="49.302"/>
    <n v="0.09"/>
    <n v="4.0338000000000003"/>
    <s v="I"/>
    <n v="10"/>
    <n v="6"/>
    <n v="6"/>
    <n v="10"/>
  </r>
  <r>
    <x v="21"/>
    <x v="1"/>
    <s v="63287D"/>
    <n v="3"/>
    <x v="12"/>
    <x v="3"/>
    <n v="80.13"/>
    <n v="8.0129999999999999"/>
    <n v="88.143000000000001"/>
    <n v="0.27"/>
    <n v="21.635100000000001"/>
    <s v="A"/>
    <n v="2"/>
    <n v="2"/>
    <n v="2"/>
    <n v="6"/>
  </r>
  <r>
    <x v="21"/>
    <x v="1"/>
    <s v="6343E"/>
    <n v="3"/>
    <x v="12"/>
    <x v="3"/>
    <n v="24.46"/>
    <n v="2.4460000000000002"/>
    <n v="26.906000000000002"/>
    <n v="0.28000000000000003"/>
    <n v="6.8488000000000007"/>
    <s v="B"/>
    <n v="2"/>
    <n v="8"/>
    <n v="8"/>
    <n v="11"/>
  </r>
  <r>
    <x v="21"/>
    <x v="1"/>
    <s v="63476D"/>
    <n v="1"/>
    <x v="11"/>
    <x v="3"/>
    <n v="96.56"/>
    <n v="9.6560000000000006"/>
    <n v="106.21600000000001"/>
    <n v="0.03"/>
    <n v="2.8967999999999998"/>
    <s v="I"/>
    <n v="2"/>
    <n v="4"/>
    <n v="4"/>
    <n v="8"/>
  </r>
  <r>
    <x v="21"/>
    <x v="1"/>
    <s v="63516E"/>
    <n v="3"/>
    <x v="12"/>
    <x v="3"/>
    <n v="0.28000000000000003"/>
    <n v="2.8000000000000004E-2"/>
    <n v="0.30800000000000005"/>
    <n v="0.23"/>
    <n v="6.4400000000000013E-2"/>
    <s v="A"/>
    <n v="8"/>
    <n v="2"/>
    <n v="2"/>
    <n v="6"/>
  </r>
  <r>
    <x v="21"/>
    <x v="1"/>
    <s v="63646B"/>
    <n v="1"/>
    <x v="11"/>
    <x v="3"/>
    <n v="50.6"/>
    <n v="5.0600000000000005"/>
    <n v="55.660000000000004"/>
    <n v="0.21"/>
    <n v="10.625999999999999"/>
    <s v="M"/>
    <n v="8"/>
    <n v="5"/>
    <n v="5"/>
    <n v="9"/>
  </r>
  <r>
    <x v="21"/>
    <x v="1"/>
    <s v="63706A"/>
    <n v="13"/>
    <x v="9"/>
    <x v="3"/>
    <n v="81.89"/>
    <n v="8.1890000000000001"/>
    <n v="90.079000000000008"/>
    <n v="0.21"/>
    <n v="17.196899999999999"/>
    <s v="F"/>
    <n v="3"/>
    <n v="9"/>
    <n v="9"/>
    <n v="11.5"/>
  </r>
  <r>
    <x v="21"/>
    <x v="1"/>
    <s v="63741B"/>
    <n v="1"/>
    <x v="11"/>
    <x v="3"/>
    <n v="30.89"/>
    <n v="3.0890000000000004"/>
    <n v="33.978999999999999"/>
    <n v="0.34"/>
    <n v="10.502600000000001"/>
    <s v="Q"/>
    <n v="3"/>
    <n v="1"/>
    <n v="1"/>
    <n v="3"/>
  </r>
  <r>
    <x v="21"/>
    <x v="1"/>
    <s v="638341"/>
    <n v="3"/>
    <x v="12"/>
    <x v="3"/>
    <n v="42.76"/>
    <n v="4.2759999999999998"/>
    <n v="47.036000000000001"/>
    <n v="0.1"/>
    <n v="4.2759999999999998"/>
    <s v="B"/>
    <n v="2"/>
    <n v="8"/>
    <n v="8"/>
    <n v="11"/>
  </r>
  <r>
    <x v="21"/>
    <x v="1"/>
    <s v="638671"/>
    <n v="1"/>
    <x v="11"/>
    <x v="3"/>
    <n v="26"/>
    <n v="2.6"/>
    <n v="28.6"/>
    <n v="0.11"/>
    <n v="2.86"/>
    <s v="N"/>
    <n v="5"/>
    <n v="5"/>
    <n v="5"/>
    <n v="9"/>
  </r>
  <r>
    <x v="21"/>
    <x v="1"/>
    <s v="63920A"/>
    <n v="1"/>
    <x v="11"/>
    <x v="3"/>
    <n v="20.71"/>
    <n v="2.0710000000000002"/>
    <n v="22.781000000000002"/>
    <n v="0.37"/>
    <n v="7.6627000000000001"/>
    <s v="H"/>
    <n v="7"/>
    <n v="15"/>
    <n v="15"/>
    <n v="14.5"/>
  </r>
  <r>
    <x v="21"/>
    <x v="1"/>
    <s v="640881"/>
    <n v="13"/>
    <x v="9"/>
    <x v="3"/>
    <n v="93.18"/>
    <n v="9.3180000000000014"/>
    <n v="102.498"/>
    <n v="0.32"/>
    <n v="29.817600000000002"/>
    <s v="H"/>
    <n v="2"/>
    <n v="11"/>
    <n v="11"/>
    <n v="12.5"/>
  </r>
  <r>
    <x v="21"/>
    <x v="1"/>
    <s v="64169D"/>
    <n v="3"/>
    <x v="12"/>
    <x v="3"/>
    <n v="59.9"/>
    <n v="5.99"/>
    <n v="65.89"/>
    <n v="0.1"/>
    <n v="5.99"/>
    <s v="M"/>
    <n v="3"/>
    <n v="4"/>
    <n v="4"/>
    <n v="8"/>
  </r>
  <r>
    <x v="21"/>
    <x v="1"/>
    <s v="6418A"/>
    <n v="1"/>
    <x v="11"/>
    <x v="3"/>
    <n v="73.099999999999994"/>
    <n v="7.31"/>
    <n v="80.41"/>
    <n v="0.2"/>
    <n v="14.62"/>
    <s v="G"/>
    <n v="9"/>
    <n v="9"/>
    <n v="9"/>
    <n v="11.5"/>
  </r>
  <r>
    <x v="21"/>
    <x v="1"/>
    <s v="64228A"/>
    <n v="13"/>
    <x v="9"/>
    <x v="3"/>
    <n v="60.36"/>
    <n v="6.0360000000000005"/>
    <n v="66.396000000000001"/>
    <n v="0.19"/>
    <n v="11.468400000000001"/>
    <s v="C"/>
    <n v="3"/>
    <n v="6"/>
    <n v="6"/>
    <n v="10"/>
  </r>
  <r>
    <x v="21"/>
    <x v="1"/>
    <s v="642400"/>
    <n v="14"/>
    <x v="10"/>
    <x v="3"/>
    <n v="43.57"/>
    <n v="4.3570000000000002"/>
    <n v="47.927"/>
    <n v="0.05"/>
    <n v="2.1785000000000001"/>
    <s v="Q"/>
    <n v="9"/>
    <n v="2"/>
    <n v="2"/>
    <n v="6"/>
  </r>
  <r>
    <x v="21"/>
    <x v="2"/>
    <s v="643110"/>
    <n v="13"/>
    <x v="9"/>
    <x v="3"/>
    <n v="55.77"/>
    <n v="5.5770000000000008"/>
    <n v="61.347000000000001"/>
    <n v="0.25"/>
    <n v="13.942500000000001"/>
    <s v="I"/>
    <n v="6"/>
    <n v="6"/>
    <n v="6"/>
    <n v="10"/>
  </r>
  <r>
    <x v="21"/>
    <x v="2"/>
    <s v="64335A"/>
    <n v="3"/>
    <x v="12"/>
    <x v="3"/>
    <n v="90.37"/>
    <n v="9.0370000000000008"/>
    <n v="99.407000000000011"/>
    <n v="0.38"/>
    <n v="34.340600000000002"/>
    <s v="L"/>
    <n v="4"/>
    <n v="1"/>
    <n v="1"/>
    <n v="3"/>
  </r>
  <r>
    <x v="21"/>
    <x v="2"/>
    <s v="64396B"/>
    <n v="3"/>
    <x v="12"/>
    <x v="3"/>
    <n v="5.46"/>
    <n v="0.54600000000000004"/>
    <n v="6.0060000000000002"/>
    <n v="0.24"/>
    <n v="1.3104"/>
    <s v="I"/>
    <n v="8"/>
    <n v="4"/>
    <n v="4"/>
    <n v="8"/>
  </r>
  <r>
    <x v="21"/>
    <x v="2"/>
    <s v="64448D"/>
    <n v="3"/>
    <x v="12"/>
    <x v="3"/>
    <n v="78.91"/>
    <n v="7.891"/>
    <n v="86.801000000000002"/>
    <n v="0.27"/>
    <n v="21.305700000000002"/>
    <s v="M"/>
    <n v="1"/>
    <n v="5"/>
    <n v="5"/>
    <n v="9"/>
  </r>
  <r>
    <x v="21"/>
    <x v="2"/>
    <s v="64467D"/>
    <n v="1"/>
    <x v="11"/>
    <x v="3"/>
    <n v="70.66"/>
    <n v="7.0659999999999998"/>
    <n v="77.725999999999999"/>
    <n v="0.24"/>
    <n v="16.958399999999997"/>
    <s v="G"/>
    <n v="3"/>
    <n v="15"/>
    <n v="15"/>
    <n v="14.5"/>
  </r>
  <r>
    <x v="21"/>
    <x v="2"/>
    <s v="646731"/>
    <n v="13"/>
    <x v="9"/>
    <x v="3"/>
    <n v="21.97"/>
    <n v="2.1970000000000001"/>
    <n v="24.166999999999998"/>
    <n v="0.09"/>
    <n v="1.9772999999999998"/>
    <s v="O"/>
    <n v="10"/>
    <n v="2"/>
    <n v="2"/>
    <n v="6"/>
  </r>
  <r>
    <x v="21"/>
    <x v="2"/>
    <s v="6472A"/>
    <n v="13"/>
    <x v="9"/>
    <x v="3"/>
    <n v="62.76"/>
    <n v="6.2759999999999998"/>
    <n v="69.036000000000001"/>
    <n v="0.01"/>
    <n v="0.62760000000000005"/>
    <s v="N"/>
    <n v="6"/>
    <n v="3"/>
    <n v="3"/>
    <n v="7"/>
  </r>
  <r>
    <x v="21"/>
    <x v="2"/>
    <s v="647700"/>
    <n v="13"/>
    <x v="9"/>
    <x v="3"/>
    <n v="23.06"/>
    <n v="2.306"/>
    <n v="25.366"/>
    <n v="0.01"/>
    <n v="0.2306"/>
    <s v="E"/>
    <n v="4"/>
    <n v="6"/>
    <n v="6"/>
    <n v="10"/>
  </r>
  <r>
    <x v="21"/>
    <x v="2"/>
    <s v="64878D"/>
    <n v="1"/>
    <x v="11"/>
    <x v="3"/>
    <n v="52.72"/>
    <n v="5.2720000000000002"/>
    <n v="57.991999999999997"/>
    <n v="0.16"/>
    <n v="8.4352"/>
    <s v="P"/>
    <n v="3"/>
    <n v="3"/>
    <n v="3"/>
    <n v="7"/>
  </r>
  <r>
    <x v="21"/>
    <x v="2"/>
    <s v="64894E"/>
    <n v="14"/>
    <x v="10"/>
    <x v="3"/>
    <n v="82.45"/>
    <n v="8.245000000000001"/>
    <n v="90.695000000000007"/>
    <n v="0.06"/>
    <n v="4.9470000000000001"/>
    <s v="E"/>
    <n v="9"/>
    <n v="17"/>
    <n v="17"/>
    <n v="15.5"/>
  </r>
  <r>
    <x v="21"/>
    <x v="2"/>
    <s v="64904E"/>
    <n v="13"/>
    <x v="9"/>
    <x v="3"/>
    <n v="70.959999999999994"/>
    <n v="7.0960000000000001"/>
    <n v="78.055999999999997"/>
    <n v="0.08"/>
    <n v="5.6767999999999992"/>
    <s v="I"/>
    <n v="4"/>
    <n v="5"/>
    <n v="5"/>
    <n v="9"/>
  </r>
  <r>
    <x v="21"/>
    <x v="2"/>
    <s v="649510"/>
    <n v="14"/>
    <x v="10"/>
    <x v="3"/>
    <n v="83.67"/>
    <n v="8.3670000000000009"/>
    <n v="92.037000000000006"/>
    <n v="0.4"/>
    <n v="33.468000000000004"/>
    <s v="D"/>
    <n v="6"/>
    <n v="2"/>
    <n v="2"/>
    <n v="6"/>
  </r>
  <r>
    <x v="21"/>
    <x v="2"/>
    <s v="65044E"/>
    <n v="14"/>
    <x v="10"/>
    <x v="3"/>
    <n v="6.33"/>
    <n v="0.63300000000000001"/>
    <n v="6.9630000000000001"/>
    <n v="0.37"/>
    <n v="2.3420999999999998"/>
    <s v="F"/>
    <n v="1"/>
    <n v="10"/>
    <n v="10"/>
    <n v="12"/>
  </r>
  <r>
    <x v="21"/>
    <x v="2"/>
    <s v="65047B"/>
    <n v="13"/>
    <x v="9"/>
    <x v="3"/>
    <n v="39.07"/>
    <n v="3.907"/>
    <n v="42.977000000000004"/>
    <n v="0.27"/>
    <n v="10.548900000000001"/>
    <s v="F"/>
    <n v="2"/>
    <n v="14"/>
    <n v="14"/>
    <n v="14"/>
  </r>
  <r>
    <x v="21"/>
    <x v="2"/>
    <s v="650751"/>
    <n v="1"/>
    <x v="11"/>
    <x v="3"/>
    <n v="7.53"/>
    <n v="0.75300000000000011"/>
    <n v="8.2830000000000013"/>
    <n v="0.38"/>
    <n v="2.8614000000000002"/>
    <s v="I"/>
    <n v="2"/>
    <n v="4"/>
    <n v="4"/>
    <n v="8"/>
  </r>
  <r>
    <x v="21"/>
    <x v="2"/>
    <s v="65201B"/>
    <n v="3"/>
    <x v="12"/>
    <x v="3"/>
    <n v="15.34"/>
    <n v="1.534"/>
    <n v="16.873999999999999"/>
    <n v="0.23"/>
    <n v="3.5282"/>
    <s v="D"/>
    <n v="7"/>
    <n v="5"/>
    <n v="5"/>
    <n v="9"/>
  </r>
  <r>
    <x v="21"/>
    <x v="2"/>
    <s v="6528A"/>
    <n v="14"/>
    <x v="10"/>
    <x v="3"/>
    <n v="5.48"/>
    <n v="0.54800000000000004"/>
    <n v="6.0280000000000005"/>
    <n v="0.31"/>
    <n v="1.6988000000000001"/>
    <s v="Q"/>
    <n v="10"/>
    <n v="2"/>
    <n v="2"/>
    <n v="6"/>
  </r>
  <r>
    <x v="21"/>
    <x v="2"/>
    <s v="65303E"/>
    <n v="3"/>
    <x v="12"/>
    <x v="3"/>
    <n v="89.38"/>
    <n v="8.9380000000000006"/>
    <n v="98.317999999999998"/>
    <n v="0.27"/>
    <n v="24.1326"/>
    <s v="A"/>
    <n v="1"/>
    <n v="2"/>
    <n v="2"/>
    <n v="6"/>
  </r>
  <r>
    <x v="21"/>
    <x v="2"/>
    <s v="653141"/>
    <n v="13"/>
    <x v="9"/>
    <x v="3"/>
    <n v="25.35"/>
    <n v="2.5350000000000001"/>
    <n v="27.885000000000002"/>
    <n v="0.34"/>
    <n v="8.6190000000000015"/>
    <s v="I"/>
    <n v="5"/>
    <n v="2"/>
    <n v="2"/>
    <n v="6"/>
  </r>
  <r>
    <x v="21"/>
    <x v="2"/>
    <s v="653280"/>
    <n v="13"/>
    <x v="9"/>
    <x v="3"/>
    <n v="75.31"/>
    <n v="7.5310000000000006"/>
    <n v="82.841000000000008"/>
    <n v="0.22"/>
    <n v="16.568200000000001"/>
    <s v="B"/>
    <n v="4"/>
    <n v="5"/>
    <n v="5"/>
    <n v="9"/>
  </r>
  <r>
    <x v="21"/>
    <x v="2"/>
    <s v="65331A"/>
    <n v="13"/>
    <x v="9"/>
    <x v="3"/>
    <n v="70.400000000000006"/>
    <n v="7.0400000000000009"/>
    <n v="77.440000000000012"/>
    <n v="0.27"/>
    <n v="19.008000000000003"/>
    <s v="M"/>
    <n v="3"/>
    <n v="4"/>
    <n v="4"/>
    <n v="8"/>
  </r>
  <r>
    <x v="21"/>
    <x v="2"/>
    <s v="655100"/>
    <n v="14"/>
    <x v="10"/>
    <x v="3"/>
    <n v="33.270000000000003"/>
    <n v="3.3270000000000004"/>
    <n v="36.597000000000001"/>
    <n v="0.05"/>
    <n v="1.6635000000000002"/>
    <s v="Q"/>
    <n v="2"/>
    <n v="1"/>
    <n v="1"/>
    <n v="3"/>
  </r>
  <r>
    <x v="21"/>
    <x v="3"/>
    <s v="65566E"/>
    <n v="3"/>
    <x v="12"/>
    <x v="3"/>
    <n v="70.3"/>
    <n v="7.03"/>
    <n v="77.33"/>
    <n v="0.32"/>
    <n v="22.495999999999999"/>
    <s v="L"/>
    <n v="6"/>
    <n v="5"/>
    <n v="5"/>
    <n v="9"/>
  </r>
  <r>
    <x v="21"/>
    <x v="3"/>
    <s v="655B"/>
    <n v="14"/>
    <x v="10"/>
    <x v="3"/>
    <n v="60.38"/>
    <n v="6.0380000000000003"/>
    <n v="66.418000000000006"/>
    <n v="0.17"/>
    <n v="10.264600000000002"/>
    <s v="F"/>
    <n v="10"/>
    <n v="17"/>
    <n v="17"/>
    <n v="15.5"/>
  </r>
  <r>
    <x v="21"/>
    <x v="3"/>
    <s v="65630A"/>
    <n v="1"/>
    <x v="11"/>
    <x v="3"/>
    <n v="94.5"/>
    <n v="9.4500000000000011"/>
    <n v="103.95"/>
    <n v="0.35"/>
    <n v="33.074999999999996"/>
    <s v="O"/>
    <n v="3"/>
    <n v="3"/>
    <n v="3"/>
    <n v="7"/>
  </r>
  <r>
    <x v="21"/>
    <x v="3"/>
    <s v="656751"/>
    <n v="1"/>
    <x v="11"/>
    <x v="3"/>
    <n v="13.78"/>
    <n v="1.3780000000000001"/>
    <n v="15.157999999999999"/>
    <n v="0.34"/>
    <n v="4.6852"/>
    <s v="B"/>
    <n v="6"/>
    <n v="9"/>
    <n v="9"/>
    <n v="11.5"/>
  </r>
  <r>
    <x v="21"/>
    <x v="3"/>
    <s v="6579B"/>
    <n v="14"/>
    <x v="10"/>
    <x v="3"/>
    <n v="25.27"/>
    <n v="2.5270000000000001"/>
    <n v="27.797000000000001"/>
    <n v="0.16"/>
    <n v="4.0431999999999997"/>
    <s v="I"/>
    <n v="7"/>
    <n v="1"/>
    <n v="1"/>
    <n v="3"/>
  </r>
  <r>
    <x v="21"/>
    <x v="3"/>
    <s v="65852A"/>
    <n v="14"/>
    <x v="10"/>
    <x v="3"/>
    <n v="1.56"/>
    <n v="0.15600000000000003"/>
    <n v="1.7160000000000002"/>
    <n v="0.28000000000000003"/>
    <n v="0.43680000000000008"/>
    <s v="M"/>
    <n v="10"/>
    <n v="4"/>
    <n v="4"/>
    <n v="8"/>
  </r>
  <r>
    <x v="21"/>
    <x v="3"/>
    <s v="658960"/>
    <n v="1"/>
    <x v="11"/>
    <x v="3"/>
    <n v="79.36"/>
    <n v="7.9359999999999999"/>
    <n v="87.295999999999992"/>
    <n v="0.22"/>
    <n v="17.459199999999999"/>
    <s v="L"/>
    <n v="5"/>
    <n v="5"/>
    <n v="5"/>
    <n v="9"/>
  </r>
  <r>
    <x v="21"/>
    <x v="3"/>
    <s v="65957E"/>
    <n v="3"/>
    <x v="12"/>
    <x v="3"/>
    <n v="4.72"/>
    <n v="0.47199999999999998"/>
    <n v="5.1920000000000002"/>
    <n v="0.19"/>
    <n v="0.89679999999999993"/>
    <s v="L"/>
    <n v="8"/>
    <n v="5"/>
    <n v="5"/>
    <n v="9"/>
  </r>
  <r>
    <x v="21"/>
    <x v="3"/>
    <s v="66016A"/>
    <n v="13"/>
    <x v="9"/>
    <x v="3"/>
    <n v="51.83"/>
    <n v="5.1829999999999998"/>
    <n v="57.012999999999998"/>
    <n v="0.26"/>
    <n v="13.4758"/>
    <s v="D"/>
    <n v="8"/>
    <n v="3"/>
    <n v="3"/>
    <n v="7"/>
  </r>
  <r>
    <x v="21"/>
    <x v="3"/>
    <s v="66032A"/>
    <n v="3"/>
    <x v="12"/>
    <x v="3"/>
    <n v="94.2"/>
    <n v="9.42"/>
    <n v="103.62"/>
    <n v="0.21"/>
    <n v="19.782"/>
    <s v="G"/>
    <n v="3"/>
    <n v="15"/>
    <n v="15"/>
    <n v="14.5"/>
  </r>
  <r>
    <x v="21"/>
    <x v="3"/>
    <s v="661631"/>
    <n v="13"/>
    <x v="9"/>
    <x v="3"/>
    <n v="68.3"/>
    <n v="6.83"/>
    <n v="75.13"/>
    <n v="0.38"/>
    <n v="25.954000000000001"/>
    <s v="P"/>
    <n v="4"/>
    <n v="2"/>
    <n v="2"/>
    <n v="6"/>
  </r>
  <r>
    <x v="21"/>
    <x v="3"/>
    <s v="66275A"/>
    <n v="3"/>
    <x v="12"/>
    <x v="3"/>
    <n v="50.99"/>
    <n v="5.0990000000000002"/>
    <n v="56.088999999999999"/>
    <n v="0.13"/>
    <n v="6.6287000000000003"/>
    <s v="N"/>
    <n v="3"/>
    <n v="5"/>
    <n v="5"/>
    <n v="9"/>
  </r>
  <r>
    <x v="21"/>
    <x v="3"/>
    <s v="66378D"/>
    <n v="14"/>
    <x v="10"/>
    <x v="3"/>
    <n v="48.44"/>
    <n v="4.8440000000000003"/>
    <n v="53.283999999999999"/>
    <n v="0.25"/>
    <n v="12.11"/>
    <s v="H"/>
    <n v="7"/>
    <n v="15"/>
    <n v="15"/>
    <n v="14.5"/>
  </r>
  <r>
    <x v="21"/>
    <x v="3"/>
    <s v="66430D"/>
    <n v="3"/>
    <x v="12"/>
    <x v="3"/>
    <n v="55.86"/>
    <n v="5.5860000000000003"/>
    <n v="61.445999999999998"/>
    <n v="0.04"/>
    <n v="2.2343999999999999"/>
    <s v="H"/>
    <n v="9"/>
    <n v="8"/>
    <n v="8"/>
    <n v="11"/>
  </r>
  <r>
    <x v="21"/>
    <x v="3"/>
    <s v="66479D"/>
    <n v="1"/>
    <x v="11"/>
    <x v="3"/>
    <n v="83.93"/>
    <n v="8.3930000000000007"/>
    <n v="92.323000000000008"/>
    <n v="0.39"/>
    <n v="32.732700000000001"/>
    <s v="C"/>
    <n v="10"/>
    <n v="18"/>
    <n v="18"/>
    <n v="16"/>
  </r>
  <r>
    <x v="21"/>
    <x v="3"/>
    <s v="66508D"/>
    <n v="3"/>
    <x v="12"/>
    <x v="3"/>
    <n v="88.48"/>
    <n v="8.8480000000000008"/>
    <n v="97.328000000000003"/>
    <n v="0.35"/>
    <n v="30.968"/>
    <s v="G"/>
    <n v="4"/>
    <n v="17"/>
    <n v="17"/>
    <n v="15.5"/>
  </r>
  <r>
    <x v="21"/>
    <x v="3"/>
    <s v="666141"/>
    <n v="13"/>
    <x v="9"/>
    <x v="3"/>
    <n v="95.81"/>
    <n v="9.5810000000000013"/>
    <n v="105.39100000000001"/>
    <n v="0.24"/>
    <n v="22.994399999999999"/>
    <s v="A"/>
    <n v="9"/>
    <n v="20"/>
    <n v="20"/>
    <n v="17"/>
  </r>
  <r>
    <x v="21"/>
    <x v="3"/>
    <s v="66650D"/>
    <n v="3"/>
    <x v="12"/>
    <x v="3"/>
    <n v="27.8"/>
    <n v="2.7800000000000002"/>
    <n v="30.580000000000002"/>
    <n v="0.28000000000000003"/>
    <n v="7.7840000000000007"/>
    <s v="E"/>
    <n v="10"/>
    <n v="15"/>
    <n v="15"/>
    <n v="14.5"/>
  </r>
  <r>
    <x v="21"/>
    <x v="3"/>
    <s v="668690"/>
    <n v="13"/>
    <x v="9"/>
    <x v="3"/>
    <n v="87.9"/>
    <n v="8.7900000000000009"/>
    <n v="96.690000000000012"/>
    <n v="0.06"/>
    <n v="5.274"/>
    <s v="D"/>
    <n v="8"/>
    <n v="3"/>
    <n v="3"/>
    <n v="7"/>
  </r>
  <r>
    <x v="21"/>
    <x v="3"/>
    <s v="66889B"/>
    <n v="13"/>
    <x v="9"/>
    <x v="3"/>
    <n v="45.53"/>
    <n v="4.5529999999999999"/>
    <n v="50.082999999999998"/>
    <n v="0.31"/>
    <n v="14.1143"/>
    <s v="N"/>
    <n v="10"/>
    <n v="5"/>
    <n v="5"/>
    <n v="9"/>
  </r>
  <r>
    <x v="21"/>
    <x v="3"/>
    <s v="669000"/>
    <n v="13"/>
    <x v="9"/>
    <x v="3"/>
    <n v="84.77"/>
    <n v="8.4770000000000003"/>
    <n v="93.247"/>
    <n v="0.05"/>
    <n v="4.2385000000000002"/>
    <s v="O"/>
    <n v="9"/>
    <n v="1"/>
    <n v="1"/>
    <n v="3"/>
  </r>
  <r>
    <x v="21"/>
    <x v="3"/>
    <s v="66922A"/>
    <n v="1"/>
    <x v="11"/>
    <x v="3"/>
    <n v="84.72"/>
    <n v="8.4719999999999995"/>
    <n v="93.191999999999993"/>
    <n v="0.3"/>
    <n v="25.416"/>
    <s v="B"/>
    <n v="5"/>
    <n v="14"/>
    <n v="14"/>
    <n v="14"/>
  </r>
  <r>
    <x v="21"/>
    <x v="3"/>
    <s v="67049E"/>
    <n v="14"/>
    <x v="10"/>
    <x v="3"/>
    <n v="36.18"/>
    <n v="3.6180000000000003"/>
    <n v="39.798000000000002"/>
    <n v="0.24"/>
    <n v="8.6831999999999994"/>
    <s v="A"/>
    <n v="7"/>
    <n v="16"/>
    <n v="16"/>
    <n v="15"/>
  </r>
  <r>
    <x v="21"/>
    <x v="3"/>
    <s v="67102D"/>
    <n v="1"/>
    <x v="11"/>
    <x v="3"/>
    <n v="99.82"/>
    <n v="9.9819999999999993"/>
    <n v="109.80199999999999"/>
    <n v="0.31"/>
    <n v="30.944199999999999"/>
    <s v="M"/>
    <n v="1"/>
    <n v="5"/>
    <n v="5"/>
    <n v="9"/>
  </r>
  <r>
    <x v="21"/>
    <x v="3"/>
    <s v="67203D"/>
    <n v="3"/>
    <x v="12"/>
    <x v="3"/>
    <n v="71.55"/>
    <n v="7.1550000000000002"/>
    <n v="78.704999999999998"/>
    <n v="0.34"/>
    <n v="24.327000000000002"/>
    <s v="G"/>
    <n v="7"/>
    <n v="3"/>
    <n v="3"/>
    <n v="7"/>
  </r>
  <r>
    <x v="21"/>
    <x v="3"/>
    <s v="673361"/>
    <n v="1"/>
    <x v="11"/>
    <x v="3"/>
    <n v="64.03"/>
    <n v="6.4030000000000005"/>
    <n v="70.433000000000007"/>
    <n v="0.16"/>
    <n v="10.2448"/>
    <s v="I"/>
    <n v="4"/>
    <n v="5"/>
    <n v="5"/>
    <n v="9"/>
  </r>
  <r>
    <x v="21"/>
    <x v="4"/>
    <s v="673461"/>
    <n v="14"/>
    <x v="10"/>
    <x v="3"/>
    <n v="71.78"/>
    <n v="7.1780000000000008"/>
    <n v="78.957999999999998"/>
    <n v="0.36"/>
    <n v="25.840799999999998"/>
    <s v="G"/>
    <n v="10"/>
    <n v="14"/>
    <n v="14"/>
    <n v="14"/>
  </r>
  <r>
    <x v="21"/>
    <x v="4"/>
    <s v="67382E"/>
    <n v="14"/>
    <x v="10"/>
    <x v="3"/>
    <n v="44.72"/>
    <n v="4.4720000000000004"/>
    <n v="49.192"/>
    <n v="0.13"/>
    <n v="5.8136000000000001"/>
    <s v="A"/>
    <n v="6"/>
    <n v="14"/>
    <n v="14"/>
    <n v="14"/>
  </r>
  <r>
    <x v="21"/>
    <x v="4"/>
    <s v="674111"/>
    <n v="3"/>
    <x v="12"/>
    <x v="3"/>
    <n v="33.770000000000003"/>
    <n v="3.3770000000000007"/>
    <n v="37.147000000000006"/>
    <n v="0.38"/>
    <n v="12.832600000000001"/>
    <s v="H"/>
    <n v="9"/>
    <n v="8"/>
    <n v="8"/>
    <n v="11"/>
  </r>
  <r>
    <x v="21"/>
    <x v="4"/>
    <s v="67483A"/>
    <n v="1"/>
    <x v="11"/>
    <x v="3"/>
    <n v="28.08"/>
    <n v="2.8079999999999998"/>
    <n v="30.887999999999998"/>
    <n v="7.0000000000000007E-2"/>
    <n v="1.9656"/>
    <s v="N"/>
    <n v="7"/>
    <n v="1"/>
    <n v="1"/>
    <n v="3"/>
  </r>
  <r>
    <x v="21"/>
    <x v="4"/>
    <s v="67644B"/>
    <n v="1"/>
    <x v="11"/>
    <x v="3"/>
    <n v="20.87"/>
    <n v="2.0870000000000002"/>
    <n v="22.957000000000001"/>
    <n v="0.15"/>
    <n v="3.1305000000000001"/>
    <s v="M"/>
    <n v="7"/>
    <n v="2"/>
    <n v="2"/>
    <n v="6"/>
  </r>
  <r>
    <x v="21"/>
    <x v="4"/>
    <s v="677130"/>
    <n v="13"/>
    <x v="9"/>
    <x v="3"/>
    <n v="38.42"/>
    <n v="3.8420000000000005"/>
    <n v="42.262"/>
    <n v="0.09"/>
    <n v="3.4578000000000002"/>
    <s v="F"/>
    <n v="4"/>
    <n v="8"/>
    <n v="8"/>
    <n v="11"/>
  </r>
  <r>
    <x v="21"/>
    <x v="4"/>
    <s v="677230"/>
    <n v="1"/>
    <x v="11"/>
    <x v="3"/>
    <n v="73.45"/>
    <n v="7.3450000000000006"/>
    <n v="80.795000000000002"/>
    <n v="0.12"/>
    <n v="8.8140000000000001"/>
    <s v="P"/>
    <n v="6"/>
    <n v="1"/>
    <n v="1"/>
    <n v="3"/>
  </r>
  <r>
    <x v="21"/>
    <x v="4"/>
    <s v="67837D"/>
    <n v="14"/>
    <x v="10"/>
    <x v="3"/>
    <n v="1.53"/>
    <n v="0.15300000000000002"/>
    <n v="1.6830000000000001"/>
    <n v="0.38"/>
    <n v="0.58140000000000003"/>
    <s v="H"/>
    <n v="5"/>
    <n v="6"/>
    <n v="6"/>
    <n v="10"/>
  </r>
  <r>
    <x v="21"/>
    <x v="4"/>
    <s v="67900D"/>
    <n v="3"/>
    <x v="12"/>
    <x v="3"/>
    <n v="96.64"/>
    <n v="9.6640000000000015"/>
    <n v="106.304"/>
    <n v="0.34"/>
    <n v="32.857600000000005"/>
    <s v="D"/>
    <n v="10"/>
    <n v="15"/>
    <n v="15"/>
    <n v="14.5"/>
  </r>
  <r>
    <x v="21"/>
    <x v="4"/>
    <s v="67924E"/>
    <n v="13"/>
    <x v="9"/>
    <x v="3"/>
    <n v="36.479999999999997"/>
    <n v="3.6479999999999997"/>
    <n v="40.128"/>
    <n v="0.25"/>
    <n v="9.1199999999999992"/>
    <s v="H"/>
    <n v="2"/>
    <n v="11"/>
    <n v="11"/>
    <n v="12.5"/>
  </r>
  <r>
    <x v="21"/>
    <x v="4"/>
    <s v="6793B"/>
    <n v="13"/>
    <x v="9"/>
    <x v="3"/>
    <n v="70.69"/>
    <n v="7.069"/>
    <n v="77.759"/>
    <n v="0.39"/>
    <n v="27.569099999999999"/>
    <s v="A"/>
    <n v="7"/>
    <n v="16"/>
    <n v="16"/>
    <n v="15"/>
  </r>
  <r>
    <x v="21"/>
    <x v="4"/>
    <s v="679631"/>
    <n v="3"/>
    <x v="12"/>
    <x v="3"/>
    <n v="65.180000000000007"/>
    <n v="6.5180000000000007"/>
    <n v="71.698000000000008"/>
    <n v="0.27"/>
    <n v="17.598600000000005"/>
    <s v="N"/>
    <n v="4"/>
    <n v="5"/>
    <n v="5"/>
    <n v="9"/>
  </r>
  <r>
    <x v="21"/>
    <x v="4"/>
    <s v="679991"/>
    <n v="13"/>
    <x v="9"/>
    <x v="3"/>
    <n v="49.46"/>
    <n v="4.9460000000000006"/>
    <n v="54.405999999999999"/>
    <n v="0.19"/>
    <n v="9.3974000000000011"/>
    <s v="M"/>
    <n v="4"/>
    <n v="4"/>
    <n v="4"/>
    <n v="8"/>
  </r>
  <r>
    <x v="21"/>
    <x v="4"/>
    <s v="67999B"/>
    <n v="14"/>
    <x v="10"/>
    <x v="3"/>
    <n v="97.12"/>
    <n v="9.7120000000000015"/>
    <n v="106.83200000000001"/>
    <n v="0.26"/>
    <n v="25.251200000000001"/>
    <s v="H"/>
    <n v="5"/>
    <n v="6"/>
    <n v="6"/>
    <n v="10"/>
  </r>
  <r>
    <x v="21"/>
    <x v="4"/>
    <s v="680040"/>
    <n v="14"/>
    <x v="10"/>
    <x v="3"/>
    <n v="57.23"/>
    <n v="5.7229999999999999"/>
    <n v="62.952999999999996"/>
    <n v="0.16"/>
    <n v="9.1568000000000005"/>
    <s v="I"/>
    <n v="2"/>
    <n v="4"/>
    <n v="4"/>
    <n v="8"/>
  </r>
  <r>
    <x v="21"/>
    <x v="4"/>
    <s v="680101"/>
    <n v="13"/>
    <x v="9"/>
    <x v="3"/>
    <n v="99.8"/>
    <n v="9.98"/>
    <n v="109.78"/>
    <n v="0.28000000000000003"/>
    <n v="27.944000000000003"/>
    <s v="B"/>
    <n v="3"/>
    <n v="17"/>
    <n v="17"/>
    <n v="15.5"/>
  </r>
  <r>
    <x v="21"/>
    <x v="4"/>
    <s v="68181E"/>
    <n v="3"/>
    <x v="12"/>
    <x v="3"/>
    <n v="34.270000000000003"/>
    <n v="3.4270000000000005"/>
    <n v="37.697000000000003"/>
    <n v="0.27"/>
    <n v="9.2529000000000021"/>
    <s v="A"/>
    <n v="7"/>
    <n v="16"/>
    <n v="16"/>
    <n v="15"/>
  </r>
  <r>
    <x v="21"/>
    <x v="4"/>
    <s v="68382B"/>
    <n v="3"/>
    <x v="12"/>
    <x v="3"/>
    <n v="19.61"/>
    <n v="1.9610000000000001"/>
    <n v="21.570999999999998"/>
    <n v="0.09"/>
    <n v="1.7648999999999999"/>
    <s v="D"/>
    <n v="3"/>
    <n v="9"/>
    <n v="9"/>
    <n v="11.5"/>
  </r>
  <r>
    <x v="21"/>
    <x v="4"/>
    <s v="68449D"/>
    <n v="3"/>
    <x v="12"/>
    <x v="3"/>
    <n v="24.96"/>
    <n v="2.4960000000000004"/>
    <n v="27.456000000000003"/>
    <n v="0.26"/>
    <n v="6.4896000000000003"/>
    <s v="M"/>
    <n v="7"/>
    <n v="2"/>
    <n v="2"/>
    <n v="6"/>
  </r>
  <r>
    <x v="21"/>
    <x v="4"/>
    <s v="6853D"/>
    <n v="3"/>
    <x v="12"/>
    <x v="3"/>
    <n v="0.95"/>
    <n v="9.5000000000000001E-2"/>
    <n v="1.0449999999999999"/>
    <n v="0.23"/>
    <n v="0.2185"/>
    <s v="G"/>
    <n v="6"/>
    <n v="11"/>
    <n v="11"/>
    <n v="12.5"/>
  </r>
  <r>
    <x v="21"/>
    <x v="4"/>
    <s v="68612D"/>
    <n v="1"/>
    <x v="11"/>
    <x v="3"/>
    <n v="99.73"/>
    <n v="9.9730000000000008"/>
    <n v="109.703"/>
    <n v="0.28000000000000003"/>
    <n v="27.924400000000002"/>
    <s v="L"/>
    <n v="8"/>
    <n v="5"/>
    <n v="5"/>
    <n v="9"/>
  </r>
  <r>
    <x v="21"/>
    <x v="4"/>
    <s v="68634E"/>
    <n v="13"/>
    <x v="9"/>
    <x v="3"/>
    <n v="38.93"/>
    <n v="3.8930000000000002"/>
    <n v="42.823"/>
    <n v="0.05"/>
    <n v="1.9465000000000001"/>
    <s v="B"/>
    <n v="5"/>
    <n v="14"/>
    <n v="14"/>
    <n v="14"/>
  </r>
  <r>
    <x v="21"/>
    <x v="4"/>
    <s v="68656D"/>
    <n v="13"/>
    <x v="9"/>
    <x v="3"/>
    <n v="24.48"/>
    <n v="2.4480000000000004"/>
    <n v="26.928000000000001"/>
    <n v="0.18"/>
    <n v="4.4063999999999997"/>
    <s v="F"/>
    <n v="5"/>
    <n v="3"/>
    <n v="3"/>
    <n v="7"/>
  </r>
  <r>
    <x v="21"/>
    <x v="4"/>
    <s v="68720E"/>
    <n v="3"/>
    <x v="12"/>
    <x v="3"/>
    <n v="14.6"/>
    <n v="1.46"/>
    <n v="16.059999999999999"/>
    <n v="0.37"/>
    <n v="5.4020000000000001"/>
    <s v="G"/>
    <n v="4"/>
    <n v="17"/>
    <n v="17"/>
    <n v="15.5"/>
  </r>
  <r>
    <x v="21"/>
    <x v="4"/>
    <s v="687281"/>
    <n v="14"/>
    <x v="10"/>
    <x v="3"/>
    <n v="92.89"/>
    <n v="9.2889999999999997"/>
    <n v="102.179"/>
    <n v="0.03"/>
    <n v="2.7866999999999997"/>
    <s v="O"/>
    <n v="5"/>
    <n v="3"/>
    <n v="3"/>
    <n v="7"/>
  </r>
  <r>
    <x v="21"/>
    <x v="4"/>
    <s v="68781A"/>
    <n v="3"/>
    <x v="12"/>
    <x v="3"/>
    <n v="84.71"/>
    <n v="8.4710000000000001"/>
    <n v="93.180999999999997"/>
    <n v="7.0000000000000007E-2"/>
    <n v="5.9297000000000004"/>
    <s v="C"/>
    <n v="9"/>
    <n v="8"/>
    <n v="8"/>
    <n v="11"/>
  </r>
  <r>
    <x v="21"/>
    <x v="4"/>
    <s v="68814E"/>
    <n v="13"/>
    <x v="9"/>
    <x v="3"/>
    <n v="35.79"/>
    <n v="3.5790000000000002"/>
    <n v="39.369"/>
    <n v="0.06"/>
    <n v="2.1473999999999998"/>
    <s v="L"/>
    <n v="5"/>
    <n v="5"/>
    <n v="5"/>
    <n v="9"/>
  </r>
  <r>
    <x v="21"/>
    <x v="4"/>
    <s v="68836A"/>
    <n v="1"/>
    <x v="11"/>
    <x v="3"/>
    <n v="41.2"/>
    <n v="4.12"/>
    <n v="45.32"/>
    <n v="0.22"/>
    <n v="9.0640000000000001"/>
    <s v="A"/>
    <n v="6"/>
    <n v="14"/>
    <n v="14"/>
    <n v="14"/>
  </r>
  <r>
    <x v="21"/>
    <x v="5"/>
    <s v="688670"/>
    <n v="1"/>
    <x v="11"/>
    <x v="3"/>
    <n v="22.04"/>
    <n v="2.2040000000000002"/>
    <n v="24.244"/>
    <n v="0.1"/>
    <n v="2.2040000000000002"/>
    <s v="G"/>
    <n v="6"/>
    <n v="11"/>
    <n v="11"/>
    <n v="12.5"/>
  </r>
  <r>
    <x v="21"/>
    <x v="5"/>
    <s v="688671"/>
    <n v="14"/>
    <x v="10"/>
    <x v="3"/>
    <n v="43.41"/>
    <n v="4.3410000000000002"/>
    <n v="47.750999999999998"/>
    <n v="0.34"/>
    <n v="14.759399999999999"/>
    <s v="C"/>
    <n v="6"/>
    <n v="6"/>
    <n v="6"/>
    <n v="10"/>
  </r>
  <r>
    <x v="21"/>
    <x v="5"/>
    <s v="69070B"/>
    <n v="1"/>
    <x v="11"/>
    <x v="3"/>
    <n v="32.049999999999997"/>
    <n v="3.2050000000000001"/>
    <n v="35.254999999999995"/>
    <n v="0.02"/>
    <n v="0.6409999999999999"/>
    <s v="I"/>
    <n v="5"/>
    <n v="2"/>
    <n v="2"/>
    <n v="6"/>
  </r>
  <r>
    <x v="21"/>
    <x v="5"/>
    <s v="690991"/>
    <n v="14"/>
    <x v="10"/>
    <x v="3"/>
    <n v="24.14"/>
    <n v="2.4140000000000001"/>
    <n v="26.554000000000002"/>
    <n v="0.37"/>
    <n v="8.9318000000000008"/>
    <s v="A"/>
    <n v="6"/>
    <n v="14"/>
    <n v="14"/>
    <n v="14"/>
  </r>
  <r>
    <x v="21"/>
    <x v="5"/>
    <s v="691210"/>
    <n v="1"/>
    <x v="11"/>
    <x v="3"/>
    <n v="61.2"/>
    <n v="6.120000000000001"/>
    <n v="67.320000000000007"/>
    <n v="0.22"/>
    <n v="13.464"/>
    <s v="C"/>
    <n v="3"/>
    <n v="6"/>
    <n v="6"/>
    <n v="10"/>
  </r>
  <r>
    <x v="21"/>
    <x v="5"/>
    <s v="691650"/>
    <n v="14"/>
    <x v="10"/>
    <x v="3"/>
    <n v="77.260000000000005"/>
    <n v="7.7260000000000009"/>
    <n v="84.986000000000004"/>
    <n v="0.3"/>
    <n v="23.178000000000001"/>
    <s v="L"/>
    <n v="7"/>
    <n v="2"/>
    <n v="2"/>
    <n v="6"/>
  </r>
  <r>
    <x v="21"/>
    <x v="5"/>
    <s v="692151"/>
    <n v="3"/>
    <x v="12"/>
    <x v="3"/>
    <n v="81.23"/>
    <n v="8.1230000000000011"/>
    <n v="89.353000000000009"/>
    <n v="0.35"/>
    <n v="28.430499999999999"/>
    <s v="G"/>
    <n v="10"/>
    <n v="14"/>
    <n v="14"/>
    <n v="14"/>
  </r>
  <r>
    <x v="21"/>
    <x v="5"/>
    <s v="69323E"/>
    <n v="14"/>
    <x v="10"/>
    <x v="3"/>
    <n v="50.44"/>
    <n v="5.0440000000000005"/>
    <n v="55.483999999999995"/>
    <n v="0.35"/>
    <n v="17.653999999999996"/>
    <s v="O"/>
    <n v="6"/>
    <n v="3"/>
    <n v="3"/>
    <n v="7"/>
  </r>
  <r>
    <x v="21"/>
    <x v="5"/>
    <s v="694190"/>
    <n v="3"/>
    <x v="12"/>
    <x v="3"/>
    <n v="79.88"/>
    <n v="7.9879999999999995"/>
    <n v="87.867999999999995"/>
    <n v="0.27"/>
    <n v="21.567599999999999"/>
    <s v="L"/>
    <n v="6"/>
    <n v="5"/>
    <n v="5"/>
    <n v="9"/>
  </r>
  <r>
    <x v="21"/>
    <x v="5"/>
    <s v="69472D"/>
    <n v="13"/>
    <x v="9"/>
    <x v="3"/>
    <n v="77.569999999999993"/>
    <n v="7.7569999999999997"/>
    <n v="85.326999999999998"/>
    <n v="0.39"/>
    <n v="30.252299999999998"/>
    <s v="P"/>
    <n v="1"/>
    <n v="3"/>
    <n v="3"/>
    <n v="7"/>
  </r>
  <r>
    <x v="21"/>
    <x v="5"/>
    <s v="69677D"/>
    <n v="13"/>
    <x v="9"/>
    <x v="3"/>
    <n v="30.58"/>
    <n v="3.0579999999999998"/>
    <n v="33.637999999999998"/>
    <n v="0.01"/>
    <n v="0.30580000000000002"/>
    <s v="Q"/>
    <n v="3"/>
    <n v="1"/>
    <n v="1"/>
    <n v="3"/>
  </r>
  <r>
    <x v="21"/>
    <x v="5"/>
    <s v="69788E"/>
    <n v="14"/>
    <x v="10"/>
    <x v="3"/>
    <n v="29.83"/>
    <n v="2.9830000000000001"/>
    <n v="32.812999999999995"/>
    <n v="0.32"/>
    <n v="9.5456000000000003"/>
    <s v="E"/>
    <n v="6"/>
    <n v="15"/>
    <n v="15"/>
    <n v="14.5"/>
  </r>
  <r>
    <x v="21"/>
    <x v="5"/>
    <s v="69813B"/>
    <n v="13"/>
    <x v="9"/>
    <x v="3"/>
    <n v="45.47"/>
    <n v="4.5469999999999997"/>
    <n v="50.016999999999996"/>
    <n v="0.28000000000000003"/>
    <n v="12.7316"/>
    <s v="Q"/>
    <n v="9"/>
    <n v="2"/>
    <n v="2"/>
    <n v="6"/>
  </r>
  <r>
    <x v="21"/>
    <x v="5"/>
    <s v="69864E"/>
    <n v="1"/>
    <x v="11"/>
    <x v="3"/>
    <n v="38.14"/>
    <n v="3.8140000000000001"/>
    <n v="41.954000000000001"/>
    <n v="0.24"/>
    <n v="9.1535999999999991"/>
    <s v="P"/>
    <n v="1"/>
    <n v="3"/>
    <n v="3"/>
    <n v="7"/>
  </r>
  <r>
    <x v="21"/>
    <x v="5"/>
    <s v="69891A"/>
    <n v="3"/>
    <x v="12"/>
    <x v="3"/>
    <n v="35.25"/>
    <n v="3.5250000000000004"/>
    <n v="38.774999999999999"/>
    <n v="0.17"/>
    <n v="5.9925000000000006"/>
    <s v="H"/>
    <n v="2"/>
    <n v="11"/>
    <n v="11"/>
    <n v="12.5"/>
  </r>
  <r>
    <x v="21"/>
    <x v="5"/>
    <s v="69971A"/>
    <n v="1"/>
    <x v="11"/>
    <x v="3"/>
    <n v="3.66"/>
    <n v="0.36600000000000005"/>
    <n v="4.0259999999999998"/>
    <n v="0.11"/>
    <n v="0.40260000000000001"/>
    <s v="G"/>
    <n v="8"/>
    <n v="2"/>
    <n v="2"/>
    <n v="6"/>
  </r>
  <r>
    <x v="21"/>
    <x v="6"/>
    <s v="701590"/>
    <n v="14"/>
    <x v="10"/>
    <x v="3"/>
    <n v="79.64"/>
    <n v="7.9640000000000004"/>
    <n v="87.603999999999999"/>
    <n v="0.35"/>
    <n v="27.873999999999999"/>
    <s v="E"/>
    <n v="5"/>
    <n v="18"/>
    <n v="18"/>
    <n v="16"/>
  </r>
  <r>
    <x v="21"/>
    <x v="6"/>
    <s v="704040"/>
    <n v="3"/>
    <x v="12"/>
    <x v="3"/>
    <n v="14.18"/>
    <n v="1.4180000000000001"/>
    <n v="15.597999999999999"/>
    <n v="0.13"/>
    <n v="1.8433999999999999"/>
    <s v="D"/>
    <n v="2"/>
    <n v="18"/>
    <n v="18"/>
    <n v="16"/>
  </r>
  <r>
    <x v="21"/>
    <x v="6"/>
    <s v="70505A"/>
    <n v="13"/>
    <x v="9"/>
    <x v="3"/>
    <n v="47.4"/>
    <n v="4.74"/>
    <n v="52.14"/>
    <n v="0.24"/>
    <n v="11.375999999999999"/>
    <s v="G"/>
    <n v="8"/>
    <n v="2"/>
    <n v="2"/>
    <n v="6"/>
  </r>
  <r>
    <x v="21"/>
    <x v="6"/>
    <s v="70563A"/>
    <n v="3"/>
    <x v="12"/>
    <x v="3"/>
    <n v="57.34"/>
    <n v="5.7340000000000009"/>
    <n v="63.074000000000005"/>
    <n v="0.37"/>
    <n v="21.215800000000002"/>
    <s v="B"/>
    <n v="6"/>
    <n v="9"/>
    <n v="9"/>
    <n v="11.5"/>
  </r>
  <r>
    <x v="21"/>
    <x v="6"/>
    <s v="70619E"/>
    <n v="1"/>
    <x v="11"/>
    <x v="3"/>
    <n v="27.87"/>
    <n v="2.7870000000000004"/>
    <n v="30.657"/>
    <n v="0.23"/>
    <n v="6.4101000000000008"/>
    <s v="C"/>
    <n v="2"/>
    <n v="12"/>
    <n v="12"/>
    <n v="13"/>
  </r>
  <r>
    <x v="21"/>
    <x v="6"/>
    <s v="70860D"/>
    <n v="3"/>
    <x v="12"/>
    <x v="3"/>
    <n v="88.92"/>
    <n v="8.8920000000000012"/>
    <n v="97.811999999999998"/>
    <n v="0.26"/>
    <n v="23.119200000000003"/>
    <s v="P"/>
    <n v="2"/>
    <n v="3"/>
    <n v="3"/>
    <n v="7"/>
  </r>
  <r>
    <x v="21"/>
    <x v="6"/>
    <s v="70865E"/>
    <n v="14"/>
    <x v="10"/>
    <x v="3"/>
    <n v="71.319999999999993"/>
    <n v="7.1319999999999997"/>
    <n v="78.451999999999998"/>
    <n v="0.21"/>
    <n v="14.977199999999998"/>
    <s v="O"/>
    <n v="1"/>
    <n v="1"/>
    <n v="1"/>
    <n v="3"/>
  </r>
  <r>
    <x v="21"/>
    <x v="6"/>
    <s v="709941"/>
    <n v="3"/>
    <x v="12"/>
    <x v="3"/>
    <n v="46.51"/>
    <n v="4.6509999999999998"/>
    <n v="51.161000000000001"/>
    <n v="0.06"/>
    <n v="2.7906"/>
    <s v="I"/>
    <n v="2"/>
    <n v="4"/>
    <n v="4"/>
    <n v="8"/>
  </r>
  <r>
    <x v="21"/>
    <x v="6"/>
    <s v="71075D"/>
    <n v="1"/>
    <x v="11"/>
    <x v="3"/>
    <n v="81.69"/>
    <n v="8.1690000000000005"/>
    <n v="89.858999999999995"/>
    <n v="0.14000000000000001"/>
    <n v="11.4366"/>
    <s v="D"/>
    <n v="5"/>
    <n v="14"/>
    <n v="14"/>
    <n v="14"/>
  </r>
  <r>
    <x v="21"/>
    <x v="6"/>
    <s v="71184B"/>
    <n v="1"/>
    <x v="11"/>
    <x v="3"/>
    <n v="5.05"/>
    <n v="0.505"/>
    <n v="5.5549999999999997"/>
    <n v="0.34"/>
    <n v="1.7170000000000001"/>
    <s v="E"/>
    <n v="8"/>
    <n v="6"/>
    <n v="6"/>
    <n v="10"/>
  </r>
  <r>
    <x v="21"/>
    <x v="6"/>
    <s v="71214A"/>
    <n v="1"/>
    <x v="11"/>
    <x v="3"/>
    <n v="7.31"/>
    <n v="0.73099999999999998"/>
    <n v="8.0410000000000004"/>
    <n v="0.08"/>
    <n v="0.58479999999999999"/>
    <s v="E"/>
    <n v="8"/>
    <n v="6"/>
    <n v="6"/>
    <n v="10"/>
  </r>
  <r>
    <x v="21"/>
    <x v="6"/>
    <s v="71521D"/>
    <n v="3"/>
    <x v="12"/>
    <x v="3"/>
    <n v="80.319999999999993"/>
    <n v="8.032"/>
    <n v="88.35199999999999"/>
    <n v="0.34"/>
    <n v="27.308799999999998"/>
    <s v="B"/>
    <n v="9"/>
    <n v="9"/>
    <n v="9"/>
    <n v="11.5"/>
  </r>
  <r>
    <x v="21"/>
    <x v="6"/>
    <s v="716161"/>
    <n v="1"/>
    <x v="11"/>
    <x v="3"/>
    <n v="77.38"/>
    <n v="7.7379999999999995"/>
    <n v="85.117999999999995"/>
    <n v="0.28000000000000003"/>
    <n v="21.666399999999999"/>
    <s v="N"/>
    <n v="8"/>
    <n v="2"/>
    <n v="2"/>
    <n v="6"/>
  </r>
  <r>
    <x v="21"/>
    <x v="6"/>
    <s v="71633A"/>
    <n v="3"/>
    <x v="12"/>
    <x v="3"/>
    <n v="8.01"/>
    <n v="0.80100000000000005"/>
    <n v="8.8109999999999999"/>
    <n v="0.25"/>
    <n v="2.0024999999999999"/>
    <s v="M"/>
    <n v="8"/>
    <n v="5"/>
    <n v="5"/>
    <n v="9"/>
  </r>
  <r>
    <x v="21"/>
    <x v="6"/>
    <s v="71653E"/>
    <n v="13"/>
    <x v="9"/>
    <x v="3"/>
    <n v="88.14"/>
    <n v="8.8140000000000001"/>
    <n v="96.954000000000008"/>
    <n v="0.32"/>
    <n v="28.204800000000002"/>
    <s v="P"/>
    <n v="4"/>
    <n v="2"/>
    <n v="2"/>
    <n v="6"/>
  </r>
  <r>
    <x v="21"/>
    <x v="6"/>
    <s v="71849A"/>
    <n v="14"/>
    <x v="10"/>
    <x v="3"/>
    <n v="1.23"/>
    <n v="0.123"/>
    <n v="1.353"/>
    <n v="0.2"/>
    <n v="0.246"/>
    <s v="F"/>
    <n v="3"/>
    <n v="9"/>
    <n v="9"/>
    <n v="11.5"/>
  </r>
  <r>
    <x v="21"/>
    <x v="6"/>
    <s v="718E"/>
    <n v="1"/>
    <x v="11"/>
    <x v="3"/>
    <n v="3.81"/>
    <n v="0.38100000000000001"/>
    <n v="4.1909999999999998"/>
    <n v="0.1"/>
    <n v="0.38100000000000001"/>
    <s v="F"/>
    <n v="1"/>
    <n v="10"/>
    <n v="10"/>
    <n v="12"/>
  </r>
  <r>
    <x v="21"/>
    <x v="6"/>
    <s v="71910E"/>
    <n v="3"/>
    <x v="12"/>
    <x v="3"/>
    <n v="29.65"/>
    <n v="2.9649999999999999"/>
    <n v="32.614999999999995"/>
    <n v="0.08"/>
    <n v="2.3719999999999999"/>
    <s v="C"/>
    <n v="8"/>
    <n v="17"/>
    <n v="17"/>
    <n v="15.5"/>
  </r>
  <r>
    <x v="21"/>
    <x v="7"/>
    <s v="719160"/>
    <n v="13"/>
    <x v="9"/>
    <x v="3"/>
    <n v="1.08"/>
    <n v="0.10800000000000001"/>
    <n v="1.1880000000000002"/>
    <n v="0.35"/>
    <n v="0.378"/>
    <s v="C"/>
    <n v="4"/>
    <n v="8"/>
    <n v="8"/>
    <n v="11"/>
  </r>
  <r>
    <x v="21"/>
    <x v="7"/>
    <s v="71943A"/>
    <n v="13"/>
    <x v="9"/>
    <x v="3"/>
    <n v="20.58"/>
    <n v="2.0579999999999998"/>
    <n v="22.637999999999998"/>
    <n v="0.31"/>
    <n v="6.3797999999999995"/>
    <s v="F"/>
    <n v="8"/>
    <n v="8"/>
    <n v="8"/>
    <n v="11"/>
  </r>
  <r>
    <x v="21"/>
    <x v="7"/>
    <s v="71966E"/>
    <n v="1"/>
    <x v="11"/>
    <x v="3"/>
    <n v="73.099999999999994"/>
    <n v="7.31"/>
    <n v="80.41"/>
    <n v="0.27"/>
    <n v="19.736999999999998"/>
    <s v="P"/>
    <n v="10"/>
    <n v="2"/>
    <n v="2"/>
    <n v="6"/>
  </r>
  <r>
    <x v="21"/>
    <x v="7"/>
    <s v="71B"/>
    <n v="3"/>
    <x v="12"/>
    <x v="3"/>
    <n v="79.33"/>
    <n v="7.9329999999999998"/>
    <n v="87.263000000000005"/>
    <n v="0.02"/>
    <n v="1.5866"/>
    <s v="L"/>
    <n v="1"/>
    <n v="5"/>
    <n v="5"/>
    <n v="9"/>
  </r>
  <r>
    <x v="21"/>
    <x v="7"/>
    <s v="72051D"/>
    <n v="1"/>
    <x v="11"/>
    <x v="3"/>
    <n v="58.4"/>
    <n v="5.84"/>
    <n v="64.239999999999995"/>
    <n v="0.03"/>
    <n v="1.752"/>
    <s v="H"/>
    <n v="9"/>
    <n v="8"/>
    <n v="8"/>
    <n v="11"/>
  </r>
  <r>
    <x v="21"/>
    <x v="7"/>
    <s v="72251B"/>
    <n v="13"/>
    <x v="9"/>
    <x v="3"/>
    <n v="55.19"/>
    <n v="5.5190000000000001"/>
    <n v="60.708999999999996"/>
    <n v="0.09"/>
    <n v="4.9670999999999994"/>
    <s v="P"/>
    <n v="7"/>
    <n v="1"/>
    <n v="1"/>
    <n v="3"/>
  </r>
  <r>
    <x v="21"/>
    <x v="7"/>
    <s v="72331D"/>
    <n v="3"/>
    <x v="12"/>
    <x v="3"/>
    <n v="41.87"/>
    <n v="4.1870000000000003"/>
    <n v="46.056999999999995"/>
    <n v="0.34"/>
    <n v="14.235799999999999"/>
    <s v="L"/>
    <n v="10"/>
    <n v="6"/>
    <n v="6"/>
    <n v="10"/>
  </r>
  <r>
    <x v="21"/>
    <x v="7"/>
    <s v="724110"/>
    <n v="1"/>
    <x v="11"/>
    <x v="3"/>
    <n v="86"/>
    <n v="8.6"/>
    <n v="94.6"/>
    <n v="0.2"/>
    <n v="17.2"/>
    <s v="M"/>
    <n v="4"/>
    <n v="4"/>
    <n v="4"/>
    <n v="8"/>
  </r>
  <r>
    <x v="21"/>
    <x v="7"/>
    <s v="72598B"/>
    <n v="14"/>
    <x v="10"/>
    <x v="3"/>
    <n v="5.86"/>
    <n v="0.58600000000000008"/>
    <n v="6.4460000000000006"/>
    <n v="0.22"/>
    <n v="1.2892000000000001"/>
    <s v="P"/>
    <n v="8"/>
    <n v="1"/>
    <n v="1"/>
    <n v="3"/>
  </r>
  <r>
    <x v="21"/>
    <x v="7"/>
    <s v="727130"/>
    <n v="3"/>
    <x v="12"/>
    <x v="3"/>
    <n v="50.96"/>
    <n v="5.0960000000000001"/>
    <n v="56.055999999999997"/>
    <n v="0.16"/>
    <n v="8.1536000000000008"/>
    <s v="L"/>
    <n v="1"/>
    <n v="5"/>
    <n v="5"/>
    <n v="9"/>
  </r>
  <r>
    <x v="21"/>
    <x v="8"/>
    <s v="72942B"/>
    <n v="3"/>
    <x v="12"/>
    <x v="3"/>
    <n v="55.73"/>
    <n v="5.5730000000000004"/>
    <n v="61.302999999999997"/>
    <n v="7.0000000000000007E-2"/>
    <n v="3.9011"/>
    <s v="H"/>
    <n v="5"/>
    <n v="6"/>
    <n v="6"/>
    <n v="10"/>
  </r>
  <r>
    <x v="21"/>
    <x v="8"/>
    <s v="7306B"/>
    <n v="13"/>
    <x v="9"/>
    <x v="3"/>
    <n v="75.569999999999993"/>
    <n v="7.5569999999999995"/>
    <n v="83.126999999999995"/>
    <n v="0.1"/>
    <n v="7.5569999999999995"/>
    <s v="F"/>
    <n v="3"/>
    <n v="9"/>
    <n v="9"/>
    <n v="11.5"/>
  </r>
  <r>
    <x v="21"/>
    <x v="8"/>
    <s v="73121D"/>
    <n v="14"/>
    <x v="10"/>
    <x v="3"/>
    <n v="86.79"/>
    <n v="8.6790000000000003"/>
    <n v="95.469000000000008"/>
    <n v="0.26"/>
    <n v="22.565400000000004"/>
    <s v="G"/>
    <n v="4"/>
    <n v="17"/>
    <n v="17"/>
    <n v="15.5"/>
  </r>
  <r>
    <x v="21"/>
    <x v="8"/>
    <s v="73204E"/>
    <n v="13"/>
    <x v="9"/>
    <x v="3"/>
    <n v="68.11"/>
    <n v="6.8109999999999999"/>
    <n v="74.920999999999992"/>
    <n v="0.19"/>
    <n v="12.940899999999999"/>
    <s v="E"/>
    <n v="10"/>
    <n v="15"/>
    <n v="15"/>
    <n v="14.5"/>
  </r>
  <r>
    <x v="21"/>
    <x v="8"/>
    <s v="732400"/>
    <n v="13"/>
    <x v="9"/>
    <x v="3"/>
    <n v="35.31"/>
    <n v="3.5310000000000006"/>
    <n v="38.841000000000001"/>
    <n v="0.22"/>
    <n v="7.7682000000000002"/>
    <s v="O"/>
    <n v="6"/>
    <n v="3"/>
    <n v="3"/>
    <n v="7"/>
  </r>
  <r>
    <x v="21"/>
    <x v="8"/>
    <s v="73284D"/>
    <n v="3"/>
    <x v="12"/>
    <x v="3"/>
    <n v="12.59"/>
    <n v="1.2590000000000001"/>
    <n v="13.849"/>
    <n v="0.03"/>
    <n v="0.37769999999999998"/>
    <s v="G"/>
    <n v="5"/>
    <n v="2"/>
    <n v="2"/>
    <n v="6"/>
  </r>
  <r>
    <x v="21"/>
    <x v="8"/>
    <s v="73599E"/>
    <n v="3"/>
    <x v="12"/>
    <x v="3"/>
    <n v="79.11"/>
    <n v="7.9110000000000005"/>
    <n v="87.021000000000001"/>
    <n v="0.12"/>
    <n v="9.4931999999999999"/>
    <s v="Q"/>
    <n v="8"/>
    <n v="3"/>
    <n v="3"/>
    <n v="7"/>
  </r>
  <r>
    <x v="21"/>
    <x v="8"/>
    <s v="73699B"/>
    <n v="13"/>
    <x v="9"/>
    <x v="3"/>
    <n v="24.74"/>
    <n v="2.4740000000000002"/>
    <n v="27.213999999999999"/>
    <n v="0.27"/>
    <n v="6.6798000000000002"/>
    <s v="B"/>
    <n v="7"/>
    <n v="14"/>
    <n v="14"/>
    <n v="14"/>
  </r>
  <r>
    <x v="21"/>
    <x v="8"/>
    <s v="737871"/>
    <n v="14"/>
    <x v="10"/>
    <x v="3"/>
    <n v="41.7"/>
    <n v="4.1700000000000008"/>
    <n v="45.870000000000005"/>
    <n v="0.08"/>
    <n v="3.3360000000000003"/>
    <s v="I"/>
    <n v="5"/>
    <n v="2"/>
    <n v="2"/>
    <n v="6"/>
  </r>
  <r>
    <x v="21"/>
    <x v="8"/>
    <s v="73819A"/>
    <n v="1"/>
    <x v="11"/>
    <x v="3"/>
    <n v="99.31"/>
    <n v="9.9310000000000009"/>
    <n v="109.241"/>
    <n v="0.06"/>
    <n v="5.9585999999999997"/>
    <s v="O"/>
    <n v="1"/>
    <n v="1"/>
    <n v="1"/>
    <n v="3"/>
  </r>
  <r>
    <x v="21"/>
    <x v="8"/>
    <s v="73893D"/>
    <n v="1"/>
    <x v="11"/>
    <x v="3"/>
    <n v="81.31"/>
    <n v="8.1310000000000002"/>
    <n v="89.441000000000003"/>
    <n v="0.12"/>
    <n v="9.7571999999999992"/>
    <s v="Q"/>
    <n v="9"/>
    <n v="2"/>
    <n v="2"/>
    <n v="6"/>
  </r>
  <r>
    <x v="21"/>
    <x v="8"/>
    <s v="73971E"/>
    <n v="1"/>
    <x v="11"/>
    <x v="3"/>
    <n v="55.12"/>
    <n v="5.5120000000000005"/>
    <n v="60.631999999999998"/>
    <n v="0.11"/>
    <n v="6.0632000000000001"/>
    <s v="N"/>
    <n v="3"/>
    <n v="5"/>
    <n v="5"/>
    <n v="9"/>
  </r>
  <r>
    <x v="21"/>
    <x v="8"/>
    <s v="74037B"/>
    <n v="13"/>
    <x v="9"/>
    <x v="3"/>
    <n v="87.21"/>
    <n v="8.7210000000000001"/>
    <n v="95.930999999999997"/>
    <n v="7.0000000000000007E-2"/>
    <n v="6.1047000000000002"/>
    <s v="H"/>
    <n v="3"/>
    <n v="11"/>
    <n v="11"/>
    <n v="12.5"/>
  </r>
  <r>
    <x v="21"/>
    <x v="8"/>
    <s v="74056B"/>
    <n v="3"/>
    <x v="12"/>
    <x v="3"/>
    <n v="37.11"/>
    <n v="3.7110000000000003"/>
    <n v="40.820999999999998"/>
    <n v="0.28999999999999998"/>
    <n v="10.761899999999999"/>
    <s v="P"/>
    <n v="6"/>
    <n v="1"/>
    <n v="1"/>
    <n v="3"/>
  </r>
  <r>
    <x v="21"/>
    <x v="8"/>
    <s v="740951"/>
    <n v="13"/>
    <x v="9"/>
    <x v="3"/>
    <n v="0.89"/>
    <n v="8.900000000000001E-2"/>
    <n v="0.97899999999999998"/>
    <n v="0.33"/>
    <n v="0.29370000000000002"/>
    <s v="N"/>
    <n v="1"/>
    <n v="2"/>
    <n v="2"/>
    <n v="6"/>
  </r>
  <r>
    <x v="21"/>
    <x v="8"/>
    <s v="74235E"/>
    <n v="1"/>
    <x v="11"/>
    <x v="3"/>
    <n v="26.92"/>
    <n v="2.6920000000000002"/>
    <n v="29.612000000000002"/>
    <n v="0.02"/>
    <n v="0.5384000000000001"/>
    <s v="F"/>
    <n v="4"/>
    <n v="8"/>
    <n v="8"/>
    <n v="11"/>
  </r>
  <r>
    <x v="21"/>
    <x v="8"/>
    <s v="74241B"/>
    <n v="3"/>
    <x v="12"/>
    <x v="3"/>
    <n v="61.57"/>
    <n v="6.157"/>
    <n v="67.727000000000004"/>
    <n v="0.1"/>
    <n v="6.157"/>
    <s v="F"/>
    <n v="2"/>
    <n v="14"/>
    <n v="14"/>
    <n v="14"/>
  </r>
  <r>
    <x v="21"/>
    <x v="8"/>
    <s v="74253B"/>
    <n v="3"/>
    <x v="12"/>
    <x v="3"/>
    <n v="0.78"/>
    <n v="7.8000000000000014E-2"/>
    <n v="0.8580000000000001"/>
    <n v="0.26"/>
    <n v="0.20280000000000001"/>
    <s v="M"/>
    <n v="5"/>
    <n v="2"/>
    <n v="2"/>
    <n v="6"/>
  </r>
  <r>
    <x v="21"/>
    <x v="8"/>
    <s v="74364E"/>
    <n v="3"/>
    <x v="12"/>
    <x v="3"/>
    <n v="22.88"/>
    <n v="2.2879999999999998"/>
    <n v="25.167999999999999"/>
    <n v="0.22"/>
    <n v="5.0335999999999999"/>
    <s v="F"/>
    <n v="6"/>
    <n v="17"/>
    <n v="17"/>
    <n v="15.5"/>
  </r>
  <r>
    <x v="21"/>
    <x v="8"/>
    <s v="74446A"/>
    <n v="13"/>
    <x v="9"/>
    <x v="3"/>
    <n v="15.94"/>
    <n v="1.5940000000000001"/>
    <n v="17.533999999999999"/>
    <n v="0.24"/>
    <n v="3.8255999999999997"/>
    <s v="P"/>
    <n v="2"/>
    <n v="3"/>
    <n v="3"/>
    <n v="7"/>
  </r>
  <r>
    <x v="22"/>
    <x v="0"/>
    <s v="7444B"/>
    <n v="14"/>
    <x v="10"/>
    <x v="3"/>
    <n v="93.14"/>
    <n v="9.3140000000000001"/>
    <n v="102.45400000000001"/>
    <n v="0.25"/>
    <n v="23.285"/>
    <s v="F"/>
    <n v="8"/>
    <n v="8"/>
    <n v="8"/>
    <n v="11"/>
  </r>
  <r>
    <x v="22"/>
    <x v="0"/>
    <s v="74510E"/>
    <n v="3"/>
    <x v="12"/>
    <x v="3"/>
    <n v="76.52"/>
    <n v="7.6520000000000001"/>
    <n v="84.171999999999997"/>
    <n v="0.3"/>
    <n v="22.956"/>
    <s v="E"/>
    <n v="4"/>
    <n v="6"/>
    <n v="6"/>
    <n v="10"/>
  </r>
  <r>
    <x v="22"/>
    <x v="0"/>
    <s v="74513A"/>
    <n v="1"/>
    <x v="11"/>
    <x v="3"/>
    <n v="44.31"/>
    <n v="4.431"/>
    <n v="48.741"/>
    <n v="0.27"/>
    <n v="11.963700000000001"/>
    <s v="E"/>
    <n v="1"/>
    <n v="8"/>
    <n v="8"/>
    <n v="11"/>
  </r>
  <r>
    <x v="22"/>
    <x v="0"/>
    <s v="745680"/>
    <n v="14"/>
    <x v="10"/>
    <x v="3"/>
    <n v="71.27"/>
    <n v="7.1269999999999998"/>
    <n v="78.396999999999991"/>
    <n v="0.18"/>
    <n v="12.828599999999998"/>
    <s v="B"/>
    <n v="8"/>
    <n v="8"/>
    <n v="8"/>
    <n v="11"/>
  </r>
  <r>
    <x v="22"/>
    <x v="0"/>
    <s v="74831"/>
    <n v="1"/>
    <x v="11"/>
    <x v="3"/>
    <n v="79.459999999999994"/>
    <n v="7.9459999999999997"/>
    <n v="87.405999999999992"/>
    <n v="0.11"/>
    <n v="8.7405999999999988"/>
    <s v="B"/>
    <n v="2"/>
    <n v="8"/>
    <n v="8"/>
    <n v="11"/>
  </r>
  <r>
    <x v="22"/>
    <x v="0"/>
    <s v="74890D"/>
    <n v="1"/>
    <x v="11"/>
    <x v="3"/>
    <n v="75.61"/>
    <n v="7.5609999999999999"/>
    <n v="83.170999999999992"/>
    <n v="0.04"/>
    <n v="3.0244"/>
    <s v="Q"/>
    <n v="8"/>
    <n v="3"/>
    <n v="3"/>
    <n v="7"/>
  </r>
  <r>
    <x v="22"/>
    <x v="0"/>
    <s v="74973B"/>
    <n v="13"/>
    <x v="9"/>
    <x v="3"/>
    <n v="11.04"/>
    <n v="1.1039999999999999"/>
    <n v="12.143999999999998"/>
    <n v="0.39"/>
    <n v="4.3056000000000001"/>
    <s v="B"/>
    <n v="3"/>
    <n v="17"/>
    <n v="17"/>
    <n v="15.5"/>
  </r>
  <r>
    <x v="22"/>
    <x v="0"/>
    <s v="7503D"/>
    <n v="3"/>
    <x v="12"/>
    <x v="3"/>
    <n v="10.18"/>
    <n v="1.018"/>
    <n v="11.198"/>
    <n v="0.06"/>
    <n v="0.61080000000000001"/>
    <s v="O"/>
    <n v="1"/>
    <n v="1"/>
    <n v="1"/>
    <n v="3"/>
  </r>
  <r>
    <x v="22"/>
    <x v="0"/>
    <s v="7504E"/>
    <n v="14"/>
    <x v="10"/>
    <x v="3"/>
    <n v="81.28"/>
    <n v="8.1280000000000001"/>
    <n v="89.408000000000001"/>
    <n v="0.31"/>
    <n v="25.1968"/>
    <s v="C"/>
    <n v="5"/>
    <n v="11"/>
    <n v="11"/>
    <n v="12.5"/>
  </r>
  <r>
    <x v="22"/>
    <x v="0"/>
    <s v="75076B"/>
    <n v="13"/>
    <x v="9"/>
    <x v="3"/>
    <n v="39.67"/>
    <n v="3.9670000000000005"/>
    <n v="43.637"/>
    <n v="0.13"/>
    <n v="5.1571000000000007"/>
    <s v="L"/>
    <n v="6"/>
    <n v="5"/>
    <n v="5"/>
    <n v="9"/>
  </r>
  <r>
    <x v="22"/>
    <x v="0"/>
    <s v="75247B"/>
    <n v="13"/>
    <x v="9"/>
    <x v="3"/>
    <n v="34.74"/>
    <n v="3.4740000000000002"/>
    <n v="38.213999999999999"/>
    <n v="0.35"/>
    <n v="12.159000000000001"/>
    <s v="M"/>
    <n v="8"/>
    <n v="5"/>
    <n v="5"/>
    <n v="9"/>
  </r>
  <r>
    <x v="22"/>
    <x v="0"/>
    <s v="753120"/>
    <n v="3"/>
    <x v="12"/>
    <x v="3"/>
    <n v="68.260000000000005"/>
    <n v="6.8260000000000005"/>
    <n v="75.086000000000013"/>
    <n v="0.4"/>
    <n v="27.304000000000002"/>
    <s v="P"/>
    <n v="5"/>
    <n v="2"/>
    <n v="2"/>
    <n v="6"/>
  </r>
  <r>
    <x v="22"/>
    <x v="0"/>
    <s v="75347D"/>
    <n v="14"/>
    <x v="10"/>
    <x v="3"/>
    <n v="42.27"/>
    <n v="4.2270000000000003"/>
    <n v="46.497"/>
    <n v="0.27"/>
    <n v="11.412900000000002"/>
    <s v="E"/>
    <n v="3"/>
    <n v="9"/>
    <n v="9"/>
    <n v="11.5"/>
  </r>
  <r>
    <x v="22"/>
    <x v="0"/>
    <s v="753911"/>
    <n v="14"/>
    <x v="10"/>
    <x v="3"/>
    <n v="12.28"/>
    <n v="1.228"/>
    <n v="13.507999999999999"/>
    <n v="0.27"/>
    <n v="3.3155999999999999"/>
    <s v="G"/>
    <n v="10"/>
    <n v="14"/>
    <n v="14"/>
    <n v="14"/>
  </r>
  <r>
    <x v="22"/>
    <x v="0"/>
    <s v="754760"/>
    <n v="14"/>
    <x v="10"/>
    <x v="3"/>
    <n v="25.59"/>
    <n v="2.5590000000000002"/>
    <n v="28.149000000000001"/>
    <n v="0.33"/>
    <n v="8.444700000000001"/>
    <s v="Q"/>
    <n v="7"/>
    <n v="3"/>
    <n v="3"/>
    <n v="7"/>
  </r>
  <r>
    <x v="22"/>
    <x v="0"/>
    <s v="755721"/>
    <n v="14"/>
    <x v="10"/>
    <x v="3"/>
    <n v="93.27"/>
    <n v="9.327"/>
    <n v="102.59699999999999"/>
    <n v="0.05"/>
    <n v="4.6635"/>
    <s v="C"/>
    <n v="5"/>
    <n v="11"/>
    <n v="11"/>
    <n v="12.5"/>
  </r>
  <r>
    <x v="22"/>
    <x v="0"/>
    <s v="75781A"/>
    <n v="13"/>
    <x v="9"/>
    <x v="3"/>
    <n v="19.38"/>
    <n v="1.9379999999999999"/>
    <n v="21.317999999999998"/>
    <n v="0.12"/>
    <n v="2.3255999999999997"/>
    <s v="G"/>
    <n v="7"/>
    <n v="3"/>
    <n v="3"/>
    <n v="7"/>
  </r>
  <r>
    <x v="22"/>
    <x v="0"/>
    <s v="757890"/>
    <n v="14"/>
    <x v="10"/>
    <x v="3"/>
    <n v="94.98"/>
    <n v="9.4980000000000011"/>
    <n v="104.47800000000001"/>
    <n v="0.33"/>
    <n v="31.343400000000003"/>
    <s v="N"/>
    <n v="7"/>
    <n v="1"/>
    <n v="1"/>
    <n v="3"/>
  </r>
  <r>
    <x v="22"/>
    <x v="0"/>
    <s v="75866D"/>
    <n v="13"/>
    <x v="9"/>
    <x v="3"/>
    <n v="87.85"/>
    <n v="8.7850000000000001"/>
    <n v="96.634999999999991"/>
    <n v="0.06"/>
    <n v="5.2709999999999999"/>
    <s v="N"/>
    <n v="8"/>
    <n v="2"/>
    <n v="2"/>
    <n v="6"/>
  </r>
  <r>
    <x v="22"/>
    <x v="0"/>
    <s v="759420"/>
    <n v="1"/>
    <x v="11"/>
    <x v="3"/>
    <n v="92.7"/>
    <n v="9.2700000000000014"/>
    <n v="101.97"/>
    <n v="0.3"/>
    <n v="27.81"/>
    <s v="B"/>
    <n v="3"/>
    <n v="17"/>
    <n v="17"/>
    <n v="15.5"/>
  </r>
  <r>
    <x v="22"/>
    <x v="0"/>
    <s v="75942D"/>
    <n v="14"/>
    <x v="10"/>
    <x v="3"/>
    <n v="79.03"/>
    <n v="7.9030000000000005"/>
    <n v="86.933000000000007"/>
    <n v="0.03"/>
    <n v="2.3708999999999998"/>
    <s v="I"/>
    <n v="5"/>
    <n v="2"/>
    <n v="2"/>
    <n v="6"/>
  </r>
  <r>
    <x v="22"/>
    <x v="0"/>
    <s v="7602D"/>
    <n v="14"/>
    <x v="10"/>
    <x v="3"/>
    <n v="50.7"/>
    <n v="5.07"/>
    <n v="55.77"/>
    <n v="0.05"/>
    <n v="2.5350000000000001"/>
    <s v="O"/>
    <n v="1"/>
    <n v="1"/>
    <n v="1"/>
    <n v="3"/>
  </r>
  <r>
    <x v="22"/>
    <x v="0"/>
    <s v="76081B"/>
    <n v="14"/>
    <x v="10"/>
    <x v="3"/>
    <n v="56.19"/>
    <n v="5.6189999999999998"/>
    <n v="61.808999999999997"/>
    <n v="0.33"/>
    <n v="18.5427"/>
    <s v="B"/>
    <n v="1"/>
    <n v="18"/>
    <n v="18"/>
    <n v="16"/>
  </r>
  <r>
    <x v="22"/>
    <x v="1"/>
    <s v="76148E"/>
    <n v="1"/>
    <x v="11"/>
    <x v="3"/>
    <n v="97.02"/>
    <n v="9.702"/>
    <n v="106.72199999999999"/>
    <n v="0.28999999999999998"/>
    <n v="28.135799999999996"/>
    <s v="D"/>
    <n v="2"/>
    <n v="18"/>
    <n v="18"/>
    <n v="16"/>
  </r>
  <r>
    <x v="22"/>
    <x v="1"/>
    <s v="7624E"/>
    <n v="13"/>
    <x v="9"/>
    <x v="3"/>
    <n v="36.92"/>
    <n v="3.6920000000000002"/>
    <n v="40.612000000000002"/>
    <n v="0.25"/>
    <n v="9.23"/>
    <s v="L"/>
    <n v="1"/>
    <n v="5"/>
    <n v="5"/>
    <n v="9"/>
  </r>
  <r>
    <x v="22"/>
    <x v="1"/>
    <s v="76423A"/>
    <n v="1"/>
    <x v="11"/>
    <x v="3"/>
    <n v="78.430000000000007"/>
    <n v="7.8430000000000009"/>
    <n v="86.27300000000001"/>
    <n v="0.28000000000000003"/>
    <n v="21.960400000000003"/>
    <s v="G"/>
    <n v="7"/>
    <n v="3"/>
    <n v="3"/>
    <n v="7"/>
  </r>
  <r>
    <x v="22"/>
    <x v="1"/>
    <s v="765580"/>
    <n v="14"/>
    <x v="10"/>
    <x v="3"/>
    <n v="41.9"/>
    <n v="4.1900000000000004"/>
    <n v="46.089999999999996"/>
    <n v="0.25"/>
    <n v="10.475"/>
    <s v="I"/>
    <n v="2"/>
    <n v="4"/>
    <n v="4"/>
    <n v="8"/>
  </r>
  <r>
    <x v="22"/>
    <x v="1"/>
    <s v="76580E"/>
    <n v="3"/>
    <x v="12"/>
    <x v="3"/>
    <n v="49.07"/>
    <n v="4.907"/>
    <n v="53.977000000000004"/>
    <n v="0.2"/>
    <n v="9.8140000000000001"/>
    <s v="C"/>
    <n v="1"/>
    <n v="18"/>
    <n v="18"/>
    <n v="16"/>
  </r>
  <r>
    <x v="22"/>
    <x v="1"/>
    <s v="76590B"/>
    <n v="3"/>
    <x v="12"/>
    <x v="3"/>
    <n v="24.91"/>
    <n v="2.4910000000000001"/>
    <n v="27.401"/>
    <n v="0.23"/>
    <n v="5.7293000000000003"/>
    <s v="I"/>
    <n v="10"/>
    <n v="6"/>
    <n v="6"/>
    <n v="10"/>
  </r>
  <r>
    <x v="22"/>
    <x v="1"/>
    <s v="76601D"/>
    <n v="14"/>
    <x v="10"/>
    <x v="3"/>
    <n v="46.19"/>
    <n v="4.6189999999999998"/>
    <n v="50.808999999999997"/>
    <n v="0.25"/>
    <n v="11.547499999999999"/>
    <s v="G"/>
    <n v="10"/>
    <n v="14"/>
    <n v="14"/>
    <n v="14"/>
  </r>
  <r>
    <x v="22"/>
    <x v="1"/>
    <s v="766411"/>
    <n v="1"/>
    <x v="11"/>
    <x v="3"/>
    <n v="83.93"/>
    <n v="8.3930000000000007"/>
    <n v="92.323000000000008"/>
    <n v="0.37"/>
    <n v="31.054100000000002"/>
    <s v="B"/>
    <n v="10"/>
    <n v="18"/>
    <n v="18"/>
    <n v="16"/>
  </r>
  <r>
    <x v="22"/>
    <x v="1"/>
    <s v="768120"/>
    <n v="1"/>
    <x v="11"/>
    <x v="3"/>
    <n v="40.630000000000003"/>
    <n v="4.0630000000000006"/>
    <n v="44.693000000000005"/>
    <n v="0.36"/>
    <n v="14.626800000000001"/>
    <s v="O"/>
    <n v="9"/>
    <n v="1"/>
    <n v="1"/>
    <n v="3"/>
  </r>
  <r>
    <x v="22"/>
    <x v="1"/>
    <s v="76851E"/>
    <n v="1"/>
    <x v="11"/>
    <x v="3"/>
    <n v="35.93"/>
    <n v="3.593"/>
    <n v="39.522999999999996"/>
    <n v="0.28000000000000003"/>
    <n v="10.060400000000001"/>
    <s v="M"/>
    <n v="8"/>
    <n v="5"/>
    <n v="5"/>
    <n v="9"/>
  </r>
  <r>
    <x v="22"/>
    <x v="1"/>
    <s v="7698E"/>
    <n v="14"/>
    <x v="10"/>
    <x v="3"/>
    <n v="26.01"/>
    <n v="2.6010000000000004"/>
    <n v="28.611000000000001"/>
    <n v="0.15"/>
    <n v="3.9015"/>
    <s v="F"/>
    <n v="8"/>
    <n v="8"/>
    <n v="8"/>
    <n v="11"/>
  </r>
  <r>
    <x v="22"/>
    <x v="1"/>
    <s v="770131"/>
    <n v="1"/>
    <x v="11"/>
    <x v="3"/>
    <n v="38.26"/>
    <n v="3.8260000000000001"/>
    <n v="42.085999999999999"/>
    <n v="0.01"/>
    <n v="0.3826"/>
    <s v="A"/>
    <n v="4"/>
    <n v="22"/>
    <n v="22"/>
    <n v="18"/>
  </r>
  <r>
    <x v="22"/>
    <x v="1"/>
    <s v="770751"/>
    <n v="14"/>
    <x v="10"/>
    <x v="3"/>
    <n v="91.91"/>
    <n v="9.1910000000000007"/>
    <n v="101.101"/>
    <n v="0.21"/>
    <n v="19.301099999999998"/>
    <s v="P"/>
    <n v="3"/>
    <n v="3"/>
    <n v="3"/>
    <n v="7"/>
  </r>
  <r>
    <x v="22"/>
    <x v="1"/>
    <s v="77321B"/>
    <n v="14"/>
    <x v="10"/>
    <x v="3"/>
    <n v="83.3"/>
    <n v="8.33"/>
    <n v="91.63"/>
    <n v="0.34"/>
    <n v="28.322000000000003"/>
    <s v="I"/>
    <n v="8"/>
    <n v="4"/>
    <n v="4"/>
    <n v="8"/>
  </r>
  <r>
    <x v="22"/>
    <x v="1"/>
    <s v="7741A"/>
    <n v="3"/>
    <x v="12"/>
    <x v="3"/>
    <n v="3.94"/>
    <n v="0.39400000000000002"/>
    <n v="4.3339999999999996"/>
    <n v="0.27"/>
    <n v="1.0638000000000001"/>
    <s v="B"/>
    <n v="4"/>
    <n v="5"/>
    <n v="5"/>
    <n v="9"/>
  </r>
  <r>
    <x v="22"/>
    <x v="1"/>
    <s v="7750B"/>
    <n v="3"/>
    <x v="12"/>
    <x v="3"/>
    <n v="51.18"/>
    <n v="5.1180000000000003"/>
    <n v="56.298000000000002"/>
    <n v="0.13"/>
    <n v="6.6534000000000004"/>
    <s v="Q"/>
    <n v="2"/>
    <n v="1"/>
    <n v="1"/>
    <n v="3"/>
  </r>
  <r>
    <x v="22"/>
    <x v="1"/>
    <s v="777451"/>
    <n v="14"/>
    <x v="10"/>
    <x v="3"/>
    <n v="24.07"/>
    <n v="2.407"/>
    <n v="26.477"/>
    <n v="0.31"/>
    <n v="7.4617000000000004"/>
    <s v="O"/>
    <n v="3"/>
    <n v="3"/>
    <n v="3"/>
    <n v="7"/>
  </r>
  <r>
    <x v="22"/>
    <x v="1"/>
    <s v="778300"/>
    <n v="1"/>
    <x v="11"/>
    <x v="3"/>
    <n v="93.8"/>
    <n v="9.3800000000000008"/>
    <n v="103.17999999999999"/>
    <n v="0.33"/>
    <n v="30.954000000000001"/>
    <s v="Q"/>
    <n v="4"/>
    <n v="1"/>
    <n v="1"/>
    <n v="3"/>
  </r>
  <r>
    <x v="22"/>
    <x v="1"/>
    <s v="78153E"/>
    <n v="13"/>
    <x v="9"/>
    <x v="3"/>
    <n v="72"/>
    <n v="7.2"/>
    <n v="79.2"/>
    <n v="0.18"/>
    <n v="12.959999999999999"/>
    <s v="O"/>
    <n v="3"/>
    <n v="3"/>
    <n v="3"/>
    <n v="7"/>
  </r>
  <r>
    <x v="22"/>
    <x v="1"/>
    <s v="78171A"/>
    <n v="14"/>
    <x v="10"/>
    <x v="3"/>
    <n v="82.35"/>
    <n v="8.2349999999999994"/>
    <n v="90.584999999999994"/>
    <n v="0.36"/>
    <n v="29.645999999999997"/>
    <s v="I"/>
    <n v="9"/>
    <n v="4"/>
    <n v="4"/>
    <n v="8"/>
  </r>
  <r>
    <x v="22"/>
    <x v="1"/>
    <s v="782471"/>
    <n v="3"/>
    <x v="12"/>
    <x v="3"/>
    <n v="91.24"/>
    <n v="9.1240000000000006"/>
    <n v="100.36399999999999"/>
    <n v="0.4"/>
    <n v="36.496000000000002"/>
    <s v="B"/>
    <n v="10"/>
    <n v="18"/>
    <n v="18"/>
    <n v="16"/>
  </r>
  <r>
    <x v="22"/>
    <x v="1"/>
    <s v="78248E"/>
    <n v="3"/>
    <x v="12"/>
    <x v="3"/>
    <n v="84.84"/>
    <n v="8.484"/>
    <n v="93.323999999999998"/>
    <n v="0.33"/>
    <n v="27.997200000000003"/>
    <s v="L"/>
    <n v="6"/>
    <n v="5"/>
    <n v="5"/>
    <n v="9"/>
  </r>
  <r>
    <x v="22"/>
    <x v="1"/>
    <s v="78274B"/>
    <n v="1"/>
    <x v="11"/>
    <x v="3"/>
    <n v="12.85"/>
    <n v="1.2850000000000001"/>
    <n v="14.135"/>
    <n v="0.26"/>
    <n v="3.3410000000000002"/>
    <s v="C"/>
    <n v="5"/>
    <n v="11"/>
    <n v="11"/>
    <n v="12.5"/>
  </r>
  <r>
    <x v="22"/>
    <x v="1"/>
    <s v="783021"/>
    <n v="14"/>
    <x v="10"/>
    <x v="3"/>
    <n v="48.92"/>
    <n v="4.8920000000000003"/>
    <n v="53.812000000000005"/>
    <n v="7.0000000000000007E-2"/>
    <n v="3.4244000000000003"/>
    <s v="A"/>
    <n v="5"/>
    <n v="16"/>
    <n v="16"/>
    <n v="15"/>
  </r>
  <r>
    <x v="22"/>
    <x v="1"/>
    <s v="78315D"/>
    <n v="3"/>
    <x v="12"/>
    <x v="3"/>
    <n v="88.01"/>
    <n v="8.8010000000000002"/>
    <n v="96.811000000000007"/>
    <n v="0.14000000000000001"/>
    <n v="12.321400000000002"/>
    <s v="B"/>
    <n v="3"/>
    <n v="17"/>
    <n v="17"/>
    <n v="15.5"/>
  </r>
  <r>
    <x v="22"/>
    <x v="2"/>
    <s v="78326A"/>
    <n v="3"/>
    <x v="12"/>
    <x v="3"/>
    <n v="3.98"/>
    <n v="0.39800000000000002"/>
    <n v="4.3780000000000001"/>
    <n v="0.21"/>
    <n v="0.83579999999999999"/>
    <s v="N"/>
    <n v="8"/>
    <n v="2"/>
    <n v="2"/>
    <n v="6"/>
  </r>
  <r>
    <x v="22"/>
    <x v="2"/>
    <s v="783700"/>
    <n v="3"/>
    <x v="12"/>
    <x v="3"/>
    <n v="37.22"/>
    <n v="3.722"/>
    <n v="40.942"/>
    <n v="0.15"/>
    <n v="5.5829999999999993"/>
    <s v="P"/>
    <n v="3"/>
    <n v="3"/>
    <n v="3"/>
    <n v="7"/>
  </r>
  <r>
    <x v="22"/>
    <x v="2"/>
    <s v="783981"/>
    <n v="14"/>
    <x v="10"/>
    <x v="3"/>
    <n v="24.31"/>
    <n v="2.431"/>
    <n v="26.741"/>
    <n v="0.34"/>
    <n v="8.2653999999999996"/>
    <s v="A"/>
    <n v="2"/>
    <n v="2"/>
    <n v="2"/>
    <n v="6"/>
  </r>
  <r>
    <x v="22"/>
    <x v="2"/>
    <s v="784040"/>
    <n v="14"/>
    <x v="10"/>
    <x v="3"/>
    <n v="46.67"/>
    <n v="4.6670000000000007"/>
    <n v="51.337000000000003"/>
    <n v="0.23"/>
    <n v="10.734100000000002"/>
    <s v="G"/>
    <n v="4"/>
    <n v="17"/>
    <n v="17"/>
    <n v="15.5"/>
  </r>
  <r>
    <x v="22"/>
    <x v="2"/>
    <s v="78412B"/>
    <n v="1"/>
    <x v="11"/>
    <x v="3"/>
    <n v="61.01"/>
    <n v="6.101"/>
    <n v="67.111000000000004"/>
    <n v="0.03"/>
    <n v="1.8302999999999998"/>
    <s v="B"/>
    <n v="3"/>
    <n v="17"/>
    <n v="17"/>
    <n v="15.5"/>
  </r>
  <r>
    <x v="22"/>
    <x v="2"/>
    <s v="78450"/>
    <n v="3"/>
    <x v="12"/>
    <x v="3"/>
    <n v="66.48"/>
    <n v="6.6480000000000006"/>
    <n v="73.128"/>
    <n v="0.13"/>
    <n v="8.6424000000000003"/>
    <s v="G"/>
    <n v="3"/>
    <n v="15"/>
    <n v="15"/>
    <n v="14.5"/>
  </r>
  <r>
    <x v="22"/>
    <x v="2"/>
    <s v="785890"/>
    <n v="14"/>
    <x v="10"/>
    <x v="3"/>
    <n v="53.93"/>
    <n v="5.3930000000000007"/>
    <n v="59.323"/>
    <n v="0.25"/>
    <n v="13.4825"/>
    <s v="I"/>
    <n v="5"/>
    <n v="2"/>
    <n v="2"/>
    <n v="6"/>
  </r>
  <r>
    <x v="22"/>
    <x v="2"/>
    <s v="78642B"/>
    <n v="1"/>
    <x v="11"/>
    <x v="3"/>
    <n v="26.19"/>
    <n v="2.6190000000000002"/>
    <n v="28.809000000000001"/>
    <n v="0.27"/>
    <n v="7.0713000000000008"/>
    <s v="D"/>
    <n v="9"/>
    <n v="6"/>
    <n v="6"/>
    <n v="10"/>
  </r>
  <r>
    <x v="22"/>
    <x v="2"/>
    <s v="78653A"/>
    <n v="1"/>
    <x v="11"/>
    <x v="3"/>
    <n v="32.18"/>
    <n v="3.218"/>
    <n v="35.397999999999996"/>
    <n v="0.37"/>
    <n v="11.906599999999999"/>
    <s v="F"/>
    <n v="3"/>
    <n v="9"/>
    <n v="9"/>
    <n v="11.5"/>
  </r>
  <r>
    <x v="22"/>
    <x v="2"/>
    <s v="7892B"/>
    <n v="14"/>
    <x v="10"/>
    <x v="3"/>
    <n v="9.5399999999999991"/>
    <n v="0.95399999999999996"/>
    <n v="10.494"/>
    <n v="0.01"/>
    <n v="9.5399999999999999E-2"/>
    <s v="Q"/>
    <n v="3"/>
    <n v="1"/>
    <n v="1"/>
    <n v="3"/>
  </r>
  <r>
    <x v="22"/>
    <x v="2"/>
    <s v="789591"/>
    <n v="1"/>
    <x v="11"/>
    <x v="3"/>
    <n v="65.03"/>
    <n v="6.5030000000000001"/>
    <n v="71.533000000000001"/>
    <n v="0.37"/>
    <n v="24.0611"/>
    <s v="H"/>
    <n v="3"/>
    <n v="11"/>
    <n v="11"/>
    <n v="12.5"/>
  </r>
  <r>
    <x v="22"/>
    <x v="2"/>
    <s v="78974E"/>
    <n v="14"/>
    <x v="10"/>
    <x v="3"/>
    <n v="60.97"/>
    <n v="6.0970000000000004"/>
    <n v="67.066999999999993"/>
    <n v="0.21"/>
    <n v="12.803699999999999"/>
    <s v="I"/>
    <n v="1"/>
    <n v="3"/>
    <n v="3"/>
    <n v="7"/>
  </r>
  <r>
    <x v="22"/>
    <x v="2"/>
    <s v="79198D"/>
    <n v="3"/>
    <x v="12"/>
    <x v="3"/>
    <n v="21.15"/>
    <n v="2.1149999999999998"/>
    <n v="23.264999999999997"/>
    <n v="0.05"/>
    <n v="1.0574999999999999"/>
    <s v="P"/>
    <n v="2"/>
    <n v="3"/>
    <n v="3"/>
    <n v="7"/>
  </r>
  <r>
    <x v="22"/>
    <x v="2"/>
    <s v="79240D"/>
    <n v="13"/>
    <x v="9"/>
    <x v="3"/>
    <n v="43.71"/>
    <n v="4.3710000000000004"/>
    <n v="48.081000000000003"/>
    <n v="0.01"/>
    <n v="0.43710000000000004"/>
    <s v="L"/>
    <n v="4"/>
    <n v="1"/>
    <n v="1"/>
    <n v="3"/>
  </r>
  <r>
    <x v="22"/>
    <x v="2"/>
    <s v="79319E"/>
    <n v="1"/>
    <x v="11"/>
    <x v="3"/>
    <n v="19.649999999999999"/>
    <n v="1.9649999999999999"/>
    <n v="21.614999999999998"/>
    <n v="0.36"/>
    <n v="7.073999999999999"/>
    <s v="O"/>
    <n v="4"/>
    <n v="2"/>
    <n v="2"/>
    <n v="6"/>
  </r>
  <r>
    <x v="22"/>
    <x v="2"/>
    <s v="79418B"/>
    <n v="13"/>
    <x v="9"/>
    <x v="3"/>
    <n v="92.19"/>
    <n v="9.2189999999999994"/>
    <n v="101.40899999999999"/>
    <n v="0.21"/>
    <n v="19.3599"/>
    <s v="F"/>
    <n v="9"/>
    <n v="14"/>
    <n v="14"/>
    <n v="14"/>
  </r>
  <r>
    <x v="22"/>
    <x v="2"/>
    <s v="794601"/>
    <n v="13"/>
    <x v="9"/>
    <x v="3"/>
    <n v="99.77"/>
    <n v="9.9770000000000003"/>
    <n v="109.747"/>
    <n v="0.16"/>
    <n v="15.963200000000001"/>
    <s v="O"/>
    <n v="4"/>
    <n v="2"/>
    <n v="2"/>
    <n v="6"/>
  </r>
  <r>
    <x v="22"/>
    <x v="2"/>
    <s v="794930"/>
    <n v="3"/>
    <x v="12"/>
    <x v="3"/>
    <n v="81.400000000000006"/>
    <n v="8.14"/>
    <n v="89.54"/>
    <n v="0.22"/>
    <n v="17.908000000000001"/>
    <s v="F"/>
    <n v="10"/>
    <n v="17"/>
    <n v="17"/>
    <n v="15.5"/>
  </r>
  <r>
    <x v="22"/>
    <x v="2"/>
    <s v="79668D"/>
    <n v="3"/>
    <x v="12"/>
    <x v="3"/>
    <n v="14.81"/>
    <n v="1.4810000000000001"/>
    <n v="16.291"/>
    <n v="7.0000000000000007E-2"/>
    <n v="1.0367000000000002"/>
    <s v="F"/>
    <n v="5"/>
    <n v="3"/>
    <n v="3"/>
    <n v="7"/>
  </r>
  <r>
    <x v="22"/>
    <x v="2"/>
    <s v="7971B"/>
    <n v="14"/>
    <x v="10"/>
    <x v="3"/>
    <n v="80.930000000000007"/>
    <n v="8.0930000000000017"/>
    <n v="89.02300000000001"/>
    <n v="0.33"/>
    <n v="26.706900000000005"/>
    <s v="I"/>
    <n v="3"/>
    <n v="2"/>
    <n v="2"/>
    <n v="6"/>
  </r>
  <r>
    <x v="22"/>
    <x v="2"/>
    <s v="79727A"/>
    <n v="13"/>
    <x v="9"/>
    <x v="3"/>
    <n v="49.8"/>
    <n v="4.9800000000000004"/>
    <n v="54.78"/>
    <n v="0.04"/>
    <n v="1.992"/>
    <s v="G"/>
    <n v="7"/>
    <n v="3"/>
    <n v="3"/>
    <n v="7"/>
  </r>
  <r>
    <x v="22"/>
    <x v="2"/>
    <s v="79804B"/>
    <n v="1"/>
    <x v="11"/>
    <x v="3"/>
    <n v="59.35"/>
    <n v="5.9350000000000005"/>
    <n v="65.284999999999997"/>
    <n v="0.15"/>
    <n v="8.9024999999999999"/>
    <s v="A"/>
    <n v="9"/>
    <n v="20"/>
    <n v="20"/>
    <n v="17"/>
  </r>
  <r>
    <x v="22"/>
    <x v="2"/>
    <s v="79816B"/>
    <n v="1"/>
    <x v="11"/>
    <x v="3"/>
    <n v="22.42"/>
    <n v="2.2420000000000004"/>
    <n v="24.662000000000003"/>
    <n v="0.33"/>
    <n v="7.398600000000001"/>
    <s v="D"/>
    <n v="4"/>
    <n v="14"/>
    <n v="14"/>
    <n v="14"/>
  </r>
  <r>
    <x v="22"/>
    <x v="2"/>
    <s v="79837A"/>
    <n v="1"/>
    <x v="11"/>
    <x v="3"/>
    <n v="38.270000000000003"/>
    <n v="3.8270000000000004"/>
    <n v="42.097000000000001"/>
    <n v="0.15"/>
    <n v="5.7404999999999999"/>
    <s v="F"/>
    <n v="9"/>
    <n v="14"/>
    <n v="14"/>
    <n v="14"/>
  </r>
  <r>
    <x v="22"/>
    <x v="2"/>
    <s v="79888A"/>
    <n v="3"/>
    <x v="12"/>
    <x v="3"/>
    <n v="96.56"/>
    <n v="9.6560000000000006"/>
    <n v="106.21600000000001"/>
    <n v="0.08"/>
    <n v="7.7248000000000001"/>
    <s v="L"/>
    <n v="5"/>
    <n v="5"/>
    <n v="5"/>
    <n v="9"/>
  </r>
  <r>
    <x v="22"/>
    <x v="2"/>
    <s v="7994A"/>
    <n v="13"/>
    <x v="9"/>
    <x v="3"/>
    <n v="96.24"/>
    <n v="9.6240000000000006"/>
    <n v="105.86399999999999"/>
    <n v="0.22"/>
    <n v="21.172799999999999"/>
    <s v="C"/>
    <n v="7"/>
    <n v="3"/>
    <n v="3"/>
    <n v="7"/>
  </r>
  <r>
    <x v="22"/>
    <x v="2"/>
    <s v="799801"/>
    <n v="13"/>
    <x v="9"/>
    <x v="3"/>
    <n v="28.95"/>
    <n v="2.895"/>
    <n v="31.844999999999999"/>
    <n v="0.11"/>
    <n v="3.1844999999999999"/>
    <s v="P"/>
    <n v="7"/>
    <n v="1"/>
    <n v="1"/>
    <n v="3"/>
  </r>
  <r>
    <x v="22"/>
    <x v="2"/>
    <s v="80001E"/>
    <n v="14"/>
    <x v="10"/>
    <x v="3"/>
    <n v="40.200000000000003"/>
    <n v="4.0200000000000005"/>
    <n v="44.220000000000006"/>
    <n v="0.24"/>
    <n v="9.6479999999999997"/>
    <s v="B"/>
    <n v="8"/>
    <n v="8"/>
    <n v="8"/>
    <n v="11"/>
  </r>
  <r>
    <x v="22"/>
    <x v="2"/>
    <s v="80042A"/>
    <n v="1"/>
    <x v="11"/>
    <x v="3"/>
    <n v="62.83"/>
    <n v="6.2830000000000004"/>
    <n v="69.113"/>
    <n v="0.22"/>
    <n v="13.8226"/>
    <s v="N"/>
    <n v="7"/>
    <n v="1"/>
    <n v="1"/>
    <n v="3"/>
  </r>
  <r>
    <x v="22"/>
    <x v="2"/>
    <s v="80169A"/>
    <n v="3"/>
    <x v="12"/>
    <x v="3"/>
    <n v="87"/>
    <n v="8.7000000000000011"/>
    <n v="95.7"/>
    <n v="0.16"/>
    <n v="13.92"/>
    <s v="L"/>
    <n v="9"/>
    <n v="6"/>
    <n v="6"/>
    <n v="10"/>
  </r>
  <r>
    <x v="22"/>
    <x v="2"/>
    <s v="80181"/>
    <n v="13"/>
    <x v="9"/>
    <x v="3"/>
    <n v="29.08"/>
    <n v="2.9079999999999999"/>
    <n v="31.988"/>
    <n v="0.06"/>
    <n v="1.7447999999999999"/>
    <s v="D"/>
    <n v="5"/>
    <n v="14"/>
    <n v="14"/>
    <n v="14"/>
  </r>
  <r>
    <x v="22"/>
    <x v="3"/>
    <s v="80352A"/>
    <n v="13"/>
    <x v="9"/>
    <x v="3"/>
    <n v="96.59"/>
    <n v="9.6590000000000007"/>
    <n v="106.24900000000001"/>
    <n v="0.1"/>
    <n v="9.6590000000000007"/>
    <s v="M"/>
    <n v="5"/>
    <n v="2"/>
    <n v="2"/>
    <n v="6"/>
  </r>
  <r>
    <x v="22"/>
    <x v="3"/>
    <s v="80380E"/>
    <n v="3"/>
    <x v="12"/>
    <x v="3"/>
    <n v="93.92"/>
    <n v="9.3920000000000012"/>
    <n v="103.312"/>
    <n v="0.32"/>
    <n v="30.054400000000001"/>
    <s v="C"/>
    <n v="3"/>
    <n v="6"/>
    <n v="6"/>
    <n v="10"/>
  </r>
  <r>
    <x v="22"/>
    <x v="3"/>
    <s v="80411"/>
    <n v="1"/>
    <x v="11"/>
    <x v="3"/>
    <n v="86.31"/>
    <n v="8.6310000000000002"/>
    <n v="94.941000000000003"/>
    <n v="0.15"/>
    <n v="12.9465"/>
    <s v="O"/>
    <n v="6"/>
    <n v="3"/>
    <n v="3"/>
    <n v="7"/>
  </r>
  <r>
    <x v="22"/>
    <x v="3"/>
    <s v="804460"/>
    <n v="14"/>
    <x v="10"/>
    <x v="3"/>
    <n v="57.1"/>
    <n v="5.7100000000000009"/>
    <n v="62.81"/>
    <n v="0.16"/>
    <n v="9.136000000000001"/>
    <s v="A"/>
    <n v="5"/>
    <n v="16"/>
    <n v="16"/>
    <n v="15"/>
  </r>
  <r>
    <x v="22"/>
    <x v="3"/>
    <s v="80511E"/>
    <n v="3"/>
    <x v="12"/>
    <x v="3"/>
    <n v="71.67"/>
    <n v="7.1670000000000007"/>
    <n v="78.837000000000003"/>
    <n v="0.37"/>
    <n v="26.517900000000001"/>
    <s v="B"/>
    <n v="6"/>
    <n v="9"/>
    <n v="9"/>
    <n v="11.5"/>
  </r>
  <r>
    <x v="22"/>
    <x v="3"/>
    <s v="806481"/>
    <n v="13"/>
    <x v="9"/>
    <x v="3"/>
    <n v="70.2"/>
    <n v="7.0200000000000005"/>
    <n v="77.22"/>
    <n v="0.11"/>
    <n v="7.7220000000000004"/>
    <s v="H"/>
    <n v="8"/>
    <n v="6"/>
    <n v="6"/>
    <n v="10"/>
  </r>
  <r>
    <x v="22"/>
    <x v="3"/>
    <s v="80827E"/>
    <n v="3"/>
    <x v="12"/>
    <x v="3"/>
    <n v="17.489999999999998"/>
    <n v="1.7489999999999999"/>
    <n v="19.238999999999997"/>
    <n v="0.16"/>
    <n v="2.7984"/>
    <s v="O"/>
    <n v="8"/>
    <n v="2"/>
    <n v="2"/>
    <n v="6"/>
  </r>
  <r>
    <x v="22"/>
    <x v="3"/>
    <s v="80867B"/>
    <n v="1"/>
    <x v="11"/>
    <x v="3"/>
    <n v="34.340000000000003"/>
    <n v="3.4340000000000006"/>
    <n v="37.774000000000001"/>
    <n v="0.2"/>
    <n v="6.8680000000000012"/>
    <s v="I"/>
    <n v="2"/>
    <n v="4"/>
    <n v="4"/>
    <n v="8"/>
  </r>
  <r>
    <x v="22"/>
    <x v="3"/>
    <s v="80884A"/>
    <n v="13"/>
    <x v="9"/>
    <x v="3"/>
    <n v="2.0499999999999998"/>
    <n v="0.20499999999999999"/>
    <n v="2.2549999999999999"/>
    <n v="0.01"/>
    <n v="2.0499999999999997E-2"/>
    <s v="B"/>
    <n v="3"/>
    <n v="17"/>
    <n v="17"/>
    <n v="15.5"/>
  </r>
  <r>
    <x v="22"/>
    <x v="3"/>
    <s v="80895E"/>
    <n v="3"/>
    <x v="12"/>
    <x v="3"/>
    <n v="63.26"/>
    <n v="6.3260000000000005"/>
    <n v="69.585999999999999"/>
    <n v="0.16"/>
    <n v="10.121599999999999"/>
    <s v="D"/>
    <n v="7"/>
    <n v="5"/>
    <n v="5"/>
    <n v="9"/>
  </r>
  <r>
    <x v="22"/>
    <x v="3"/>
    <s v="80964E"/>
    <n v="13"/>
    <x v="9"/>
    <x v="3"/>
    <n v="87"/>
    <n v="8.7000000000000011"/>
    <n v="95.7"/>
    <n v="0.35"/>
    <n v="30.45"/>
    <s v="C"/>
    <n v="4"/>
    <n v="8"/>
    <n v="8"/>
    <n v="11"/>
  </r>
  <r>
    <x v="22"/>
    <x v="3"/>
    <s v="810531"/>
    <n v="14"/>
    <x v="10"/>
    <x v="3"/>
    <n v="57.1"/>
    <n v="5.7100000000000009"/>
    <n v="62.81"/>
    <n v="0.26"/>
    <n v="14.846"/>
    <s v="D"/>
    <n v="6"/>
    <n v="2"/>
    <n v="2"/>
    <n v="6"/>
  </r>
  <r>
    <x v="22"/>
    <x v="3"/>
    <s v="81060D"/>
    <n v="13"/>
    <x v="9"/>
    <x v="3"/>
    <n v="34.950000000000003"/>
    <n v="3.4950000000000006"/>
    <n v="38.445"/>
    <n v="0.04"/>
    <n v="1.3980000000000001"/>
    <s v="D"/>
    <n v="8"/>
    <n v="3"/>
    <n v="3"/>
    <n v="7"/>
  </r>
  <r>
    <x v="22"/>
    <x v="3"/>
    <s v="81097B"/>
    <n v="1"/>
    <x v="11"/>
    <x v="3"/>
    <n v="77.37"/>
    <n v="7.737000000000001"/>
    <n v="85.106999999999999"/>
    <n v="0.08"/>
    <n v="6.1896000000000004"/>
    <s v="A"/>
    <n v="6"/>
    <n v="14"/>
    <n v="14"/>
    <n v="14"/>
  </r>
  <r>
    <x v="22"/>
    <x v="3"/>
    <s v="81175A"/>
    <n v="1"/>
    <x v="11"/>
    <x v="3"/>
    <n v="74.12"/>
    <n v="7.4120000000000008"/>
    <n v="81.532000000000011"/>
    <n v="0.35"/>
    <n v="25.942"/>
    <s v="G"/>
    <n v="7"/>
    <n v="3"/>
    <n v="3"/>
    <n v="7"/>
  </r>
  <r>
    <x v="22"/>
    <x v="3"/>
    <s v="8118D"/>
    <n v="1"/>
    <x v="11"/>
    <x v="3"/>
    <n v="24.38"/>
    <n v="2.4380000000000002"/>
    <n v="26.817999999999998"/>
    <n v="0.36"/>
    <n v="8.7767999999999997"/>
    <s v="F"/>
    <n v="2"/>
    <n v="14"/>
    <n v="14"/>
    <n v="14"/>
  </r>
  <r>
    <x v="22"/>
    <x v="3"/>
    <s v="812450"/>
    <n v="3"/>
    <x v="12"/>
    <x v="3"/>
    <n v="11.76"/>
    <n v="1.1759999999999999"/>
    <n v="12.936"/>
    <n v="0.36"/>
    <n v="4.2336"/>
    <s v="P"/>
    <n v="2"/>
    <n v="3"/>
    <n v="3"/>
    <n v="7"/>
  </r>
  <r>
    <x v="22"/>
    <x v="3"/>
    <s v="812451"/>
    <n v="3"/>
    <x v="12"/>
    <x v="3"/>
    <n v="15.22"/>
    <n v="1.5220000000000002"/>
    <n v="16.742000000000001"/>
    <n v="0.03"/>
    <n v="0.45660000000000001"/>
    <s v="M"/>
    <n v="8"/>
    <n v="5"/>
    <n v="5"/>
    <n v="9"/>
  </r>
  <r>
    <x v="22"/>
    <x v="3"/>
    <s v="81255A"/>
    <n v="1"/>
    <x v="11"/>
    <x v="3"/>
    <n v="78.31"/>
    <n v="7.8310000000000004"/>
    <n v="86.141000000000005"/>
    <n v="0.15"/>
    <n v="11.746499999999999"/>
    <s v="E"/>
    <n v="3"/>
    <n v="9"/>
    <n v="9"/>
    <n v="11.5"/>
  </r>
  <r>
    <x v="22"/>
    <x v="3"/>
    <s v="81304A"/>
    <n v="3"/>
    <x v="12"/>
    <x v="3"/>
    <n v="15.84"/>
    <n v="1.5840000000000001"/>
    <n v="17.423999999999999"/>
    <n v="0.33"/>
    <n v="5.2271999999999998"/>
    <s v="I"/>
    <n v="3"/>
    <n v="2"/>
    <n v="2"/>
    <n v="6"/>
  </r>
  <r>
    <x v="22"/>
    <x v="3"/>
    <s v="81463D"/>
    <n v="14"/>
    <x v="10"/>
    <x v="3"/>
    <n v="88.63"/>
    <n v="8.8629999999999995"/>
    <n v="97.492999999999995"/>
    <n v="0.36"/>
    <n v="31.906799999999997"/>
    <s v="E"/>
    <n v="9"/>
    <n v="17"/>
    <n v="17"/>
    <n v="15.5"/>
  </r>
  <r>
    <x v="22"/>
    <x v="3"/>
    <s v="81542D"/>
    <n v="14"/>
    <x v="10"/>
    <x v="3"/>
    <n v="96.62"/>
    <n v="9.6620000000000008"/>
    <n v="106.28200000000001"/>
    <n v="0.33"/>
    <n v="31.884600000000002"/>
    <s v="N"/>
    <n v="5"/>
    <n v="5"/>
    <n v="5"/>
    <n v="9"/>
  </r>
  <r>
    <x v="22"/>
    <x v="4"/>
    <s v="81589D"/>
    <n v="13"/>
    <x v="9"/>
    <x v="3"/>
    <n v="93.81"/>
    <n v="9.3810000000000002"/>
    <n v="103.191"/>
    <n v="0.16"/>
    <n v="15.009600000000001"/>
    <s v="P"/>
    <n v="3"/>
    <n v="3"/>
    <n v="3"/>
    <n v="7"/>
  </r>
  <r>
    <x v="22"/>
    <x v="4"/>
    <s v="816920"/>
    <n v="14"/>
    <x v="10"/>
    <x v="3"/>
    <n v="38.68"/>
    <n v="3.8680000000000003"/>
    <n v="42.548000000000002"/>
    <n v="0.19"/>
    <n v="7.3491999999999997"/>
    <s v="I"/>
    <n v="6"/>
    <n v="6"/>
    <n v="6"/>
    <n v="10"/>
  </r>
  <r>
    <x v="22"/>
    <x v="4"/>
    <s v="81760A"/>
    <n v="3"/>
    <x v="12"/>
    <x v="3"/>
    <n v="85.7"/>
    <n v="8.57"/>
    <n v="94.27000000000001"/>
    <n v="0.24"/>
    <n v="20.568000000000001"/>
    <s v="D"/>
    <n v="2"/>
    <n v="18"/>
    <n v="18"/>
    <n v="16"/>
  </r>
  <r>
    <x v="22"/>
    <x v="4"/>
    <s v="81778D"/>
    <n v="3"/>
    <x v="12"/>
    <x v="3"/>
    <n v="16.649999999999999"/>
    <n v="1.665"/>
    <n v="18.314999999999998"/>
    <n v="0.3"/>
    <n v="4.9949999999999992"/>
    <s v="G"/>
    <n v="10"/>
    <n v="14"/>
    <n v="14"/>
    <n v="14"/>
  </r>
  <r>
    <x v="22"/>
    <x v="4"/>
    <s v="8187A"/>
    <n v="14"/>
    <x v="10"/>
    <x v="3"/>
    <n v="81.900000000000006"/>
    <n v="8.1900000000000013"/>
    <n v="90.09"/>
    <n v="0.4"/>
    <n v="32.760000000000005"/>
    <s v="C"/>
    <n v="8"/>
    <n v="17"/>
    <n v="17"/>
    <n v="15.5"/>
  </r>
  <r>
    <x v="22"/>
    <x v="4"/>
    <s v="818811"/>
    <n v="14"/>
    <x v="10"/>
    <x v="3"/>
    <n v="5.0599999999999996"/>
    <n v="0.50600000000000001"/>
    <n v="5.5659999999999998"/>
    <n v="0.3"/>
    <n v="1.5179999999999998"/>
    <s v="I"/>
    <n v="7"/>
    <n v="1"/>
    <n v="1"/>
    <n v="3"/>
  </r>
  <r>
    <x v="22"/>
    <x v="4"/>
    <s v="81939B"/>
    <n v="14"/>
    <x v="10"/>
    <x v="3"/>
    <n v="1.22"/>
    <n v="0.122"/>
    <n v="1.3420000000000001"/>
    <n v="0.01"/>
    <n v="1.2200000000000001E-2"/>
    <s v="C"/>
    <n v="6"/>
    <n v="6"/>
    <n v="6"/>
    <n v="10"/>
  </r>
  <r>
    <x v="22"/>
    <x v="4"/>
    <s v="81963E"/>
    <n v="1"/>
    <x v="11"/>
    <x v="3"/>
    <n v="69.83"/>
    <n v="6.9830000000000005"/>
    <n v="76.813000000000002"/>
    <n v="0.34"/>
    <n v="23.7422"/>
    <s v="D"/>
    <n v="4"/>
    <n v="14"/>
    <n v="14"/>
    <n v="14"/>
  </r>
  <r>
    <x v="22"/>
    <x v="4"/>
    <s v="81970A"/>
    <n v="13"/>
    <x v="9"/>
    <x v="3"/>
    <n v="59.85"/>
    <n v="5.9850000000000003"/>
    <n v="65.835000000000008"/>
    <n v="0.22"/>
    <n v="13.167"/>
    <s v="F"/>
    <n v="3"/>
    <n v="9"/>
    <n v="9"/>
    <n v="11.5"/>
  </r>
  <r>
    <x v="22"/>
    <x v="4"/>
    <s v="820900"/>
    <n v="14"/>
    <x v="10"/>
    <x v="3"/>
    <n v="41.75"/>
    <n v="4.1749999999999998"/>
    <n v="45.924999999999997"/>
    <n v="0.3"/>
    <n v="12.525"/>
    <s v="C"/>
    <n v="1"/>
    <n v="18"/>
    <n v="18"/>
    <n v="16"/>
  </r>
  <r>
    <x v="22"/>
    <x v="4"/>
    <s v="823091"/>
    <n v="13"/>
    <x v="9"/>
    <x v="3"/>
    <n v="77.28"/>
    <n v="7.7280000000000006"/>
    <n v="85.007999999999996"/>
    <n v="0.06"/>
    <n v="4.6368"/>
    <s v="M"/>
    <n v="8"/>
    <n v="5"/>
    <n v="5"/>
    <n v="9"/>
  </r>
  <r>
    <x v="22"/>
    <x v="4"/>
    <s v="823120"/>
    <n v="1"/>
    <x v="11"/>
    <x v="3"/>
    <n v="98.14"/>
    <n v="9.8140000000000001"/>
    <n v="107.95400000000001"/>
    <n v="0.36"/>
    <n v="35.330399999999997"/>
    <s v="Q"/>
    <n v="8"/>
    <n v="3"/>
    <n v="3"/>
    <n v="7"/>
  </r>
  <r>
    <x v="22"/>
    <x v="4"/>
    <s v="823640"/>
    <n v="13"/>
    <x v="9"/>
    <x v="3"/>
    <n v="60.37"/>
    <n v="6.0369999999999999"/>
    <n v="66.406999999999996"/>
    <n v="0.33"/>
    <n v="19.9221"/>
    <s v="Q"/>
    <n v="6"/>
    <n v="2"/>
    <n v="2"/>
    <n v="6"/>
  </r>
  <r>
    <x v="22"/>
    <x v="4"/>
    <s v="823641"/>
    <n v="1"/>
    <x v="11"/>
    <x v="3"/>
    <n v="4.29"/>
    <n v="0.42900000000000005"/>
    <n v="4.7190000000000003"/>
    <n v="0.11"/>
    <n v="0.47189999999999999"/>
    <s v="O"/>
    <n v="7"/>
    <n v="3"/>
    <n v="3"/>
    <n v="7"/>
  </r>
  <r>
    <x v="22"/>
    <x v="4"/>
    <s v="82422A"/>
    <n v="13"/>
    <x v="9"/>
    <x v="3"/>
    <n v="16.920000000000002"/>
    <n v="1.6920000000000002"/>
    <n v="18.612000000000002"/>
    <n v="0.32"/>
    <n v="5.4144000000000005"/>
    <s v="I"/>
    <n v="8"/>
    <n v="4"/>
    <n v="4"/>
    <n v="8"/>
  </r>
  <r>
    <x v="22"/>
    <x v="4"/>
    <s v="8242E"/>
    <n v="13"/>
    <x v="9"/>
    <x v="3"/>
    <n v="3.04"/>
    <n v="0.30400000000000005"/>
    <n v="3.3440000000000003"/>
    <n v="7.0000000000000007E-2"/>
    <n v="0.21280000000000002"/>
    <s v="O"/>
    <n v="6"/>
    <n v="3"/>
    <n v="3"/>
    <n v="7"/>
  </r>
  <r>
    <x v="22"/>
    <x v="4"/>
    <s v="825421"/>
    <n v="3"/>
    <x v="12"/>
    <x v="3"/>
    <n v="55.77"/>
    <n v="5.5770000000000008"/>
    <n v="61.347000000000001"/>
    <n v="0.02"/>
    <n v="1.1154000000000002"/>
    <s v="N"/>
    <n v="6"/>
    <n v="3"/>
    <n v="3"/>
    <n v="7"/>
  </r>
  <r>
    <x v="22"/>
    <x v="4"/>
    <s v="82592A"/>
    <n v="3"/>
    <x v="12"/>
    <x v="3"/>
    <n v="70.680000000000007"/>
    <n v="7.0680000000000014"/>
    <n v="77.748000000000005"/>
    <n v="0.35"/>
    <n v="24.738"/>
    <s v="F"/>
    <n v="7"/>
    <n v="5"/>
    <n v="5"/>
    <n v="9"/>
  </r>
  <r>
    <x v="22"/>
    <x v="4"/>
    <s v="826130"/>
    <n v="14"/>
    <x v="10"/>
    <x v="3"/>
    <n v="93.77"/>
    <n v="9.3770000000000007"/>
    <n v="103.14699999999999"/>
    <n v="0.3"/>
    <n v="28.130999999999997"/>
    <s v="F"/>
    <n v="4"/>
    <n v="8"/>
    <n v="8"/>
    <n v="11"/>
  </r>
  <r>
    <x v="22"/>
    <x v="5"/>
    <s v="8263B"/>
    <n v="3"/>
    <x v="12"/>
    <x v="3"/>
    <n v="5.51"/>
    <n v="0.55100000000000005"/>
    <n v="6.0609999999999999"/>
    <n v="0.13"/>
    <n v="0.71630000000000005"/>
    <s v="Q"/>
    <n v="3"/>
    <n v="1"/>
    <n v="1"/>
    <n v="3"/>
  </r>
  <r>
    <x v="22"/>
    <x v="5"/>
    <s v="82686A"/>
    <n v="3"/>
    <x v="12"/>
    <x v="3"/>
    <n v="44.28"/>
    <n v="4.4279999999999999"/>
    <n v="48.707999999999998"/>
    <n v="0.33"/>
    <n v="14.612400000000001"/>
    <s v="A"/>
    <n v="1"/>
    <n v="2"/>
    <n v="2"/>
    <n v="6"/>
  </r>
  <r>
    <x v="22"/>
    <x v="5"/>
    <s v="82776D"/>
    <n v="13"/>
    <x v="9"/>
    <x v="3"/>
    <n v="45.04"/>
    <n v="4.5040000000000004"/>
    <n v="49.543999999999997"/>
    <n v="0.26"/>
    <n v="11.7104"/>
    <s v="N"/>
    <n v="3"/>
    <n v="5"/>
    <n v="5"/>
    <n v="9"/>
  </r>
  <r>
    <x v="22"/>
    <x v="5"/>
    <s v="828461"/>
    <n v="1"/>
    <x v="11"/>
    <x v="3"/>
    <n v="90.56"/>
    <n v="9.0560000000000009"/>
    <n v="99.616"/>
    <n v="0.33"/>
    <n v="29.884800000000002"/>
    <s v="F"/>
    <n v="10"/>
    <n v="17"/>
    <n v="17"/>
    <n v="15.5"/>
  </r>
  <r>
    <x v="22"/>
    <x v="5"/>
    <s v="828530"/>
    <n v="3"/>
    <x v="12"/>
    <x v="3"/>
    <n v="36.53"/>
    <n v="3.6530000000000005"/>
    <n v="40.183"/>
    <n v="0.12"/>
    <n v="4.3836000000000004"/>
    <s v="H"/>
    <n v="4"/>
    <n v="11"/>
    <n v="11"/>
    <n v="12.5"/>
  </r>
  <r>
    <x v="22"/>
    <x v="5"/>
    <s v="828981"/>
    <n v="3"/>
    <x v="12"/>
    <x v="3"/>
    <n v="96.51"/>
    <n v="9.6510000000000016"/>
    <n v="106.161"/>
    <n v="0.39"/>
    <n v="37.638900000000007"/>
    <s v="A"/>
    <n v="10"/>
    <n v="20"/>
    <n v="20"/>
    <n v="17"/>
  </r>
  <r>
    <x v="22"/>
    <x v="5"/>
    <s v="8291D"/>
    <n v="13"/>
    <x v="9"/>
    <x v="3"/>
    <n v="65.39"/>
    <n v="6.5390000000000006"/>
    <n v="71.929000000000002"/>
    <n v="0.24"/>
    <n v="15.6936"/>
    <s v="D"/>
    <n v="6"/>
    <n v="2"/>
    <n v="2"/>
    <n v="6"/>
  </r>
  <r>
    <x v="22"/>
    <x v="5"/>
    <s v="829410"/>
    <n v="14"/>
    <x v="10"/>
    <x v="3"/>
    <n v="35.03"/>
    <n v="3.5030000000000001"/>
    <n v="38.533000000000001"/>
    <n v="0.09"/>
    <n v="3.1526999999999998"/>
    <s v="F"/>
    <n v="3"/>
    <n v="9"/>
    <n v="9"/>
    <n v="11.5"/>
  </r>
  <r>
    <x v="22"/>
    <x v="5"/>
    <s v="83088D"/>
    <n v="14"/>
    <x v="10"/>
    <x v="3"/>
    <n v="12.89"/>
    <n v="1.2890000000000001"/>
    <n v="14.179"/>
    <n v="0.12"/>
    <n v="1.5468"/>
    <s v="E"/>
    <n v="5"/>
    <n v="18"/>
    <n v="18"/>
    <n v="16"/>
  </r>
  <r>
    <x v="22"/>
    <x v="5"/>
    <s v="83141E"/>
    <n v="14"/>
    <x v="10"/>
    <x v="3"/>
    <n v="62.12"/>
    <n v="6.2119999999999997"/>
    <n v="68.331999999999994"/>
    <n v="0.02"/>
    <n v="1.2423999999999999"/>
    <s v="B"/>
    <n v="1"/>
    <n v="18"/>
    <n v="18"/>
    <n v="16"/>
  </r>
  <r>
    <x v="22"/>
    <x v="5"/>
    <s v="832041"/>
    <n v="14"/>
    <x v="10"/>
    <x v="3"/>
    <n v="65.010000000000005"/>
    <n v="6.5010000000000012"/>
    <n v="71.51100000000001"/>
    <n v="0.2"/>
    <n v="13.002000000000002"/>
    <s v="Q"/>
    <n v="6"/>
    <n v="2"/>
    <n v="2"/>
    <n v="6"/>
  </r>
  <r>
    <x v="22"/>
    <x v="5"/>
    <s v="83224E"/>
    <n v="3"/>
    <x v="12"/>
    <x v="3"/>
    <n v="82.15"/>
    <n v="8.2150000000000016"/>
    <n v="90.365000000000009"/>
    <n v="0.25"/>
    <n v="20.537500000000001"/>
    <s v="D"/>
    <n v="4"/>
    <n v="14"/>
    <n v="14"/>
    <n v="14"/>
  </r>
  <r>
    <x v="22"/>
    <x v="5"/>
    <s v="83271D"/>
    <n v="13"/>
    <x v="9"/>
    <x v="3"/>
    <n v="83.29"/>
    <n v="8.3290000000000006"/>
    <n v="91.619"/>
    <n v="0.35"/>
    <n v="29.151499999999999"/>
    <s v="C"/>
    <n v="10"/>
    <n v="18"/>
    <n v="18"/>
    <n v="16"/>
  </r>
  <r>
    <x v="22"/>
    <x v="5"/>
    <s v="83286E"/>
    <n v="3"/>
    <x v="12"/>
    <x v="3"/>
    <n v="85.49"/>
    <n v="8.5489999999999995"/>
    <n v="94.038999999999987"/>
    <n v="0.39"/>
    <n v="33.341099999999997"/>
    <s v="H"/>
    <n v="5"/>
    <n v="6"/>
    <n v="6"/>
    <n v="10"/>
  </r>
  <r>
    <x v="22"/>
    <x v="5"/>
    <s v="83486A"/>
    <n v="1"/>
    <x v="11"/>
    <x v="3"/>
    <n v="67.98"/>
    <n v="6.7980000000000009"/>
    <n v="74.778000000000006"/>
    <n v="0.23"/>
    <n v="15.635400000000002"/>
    <s v="P"/>
    <n v="8"/>
    <n v="1"/>
    <n v="1"/>
    <n v="3"/>
  </r>
  <r>
    <x v="22"/>
    <x v="5"/>
    <s v="835121"/>
    <n v="14"/>
    <x v="10"/>
    <x v="3"/>
    <n v="47.65"/>
    <n v="4.7649999999999997"/>
    <n v="52.414999999999999"/>
    <n v="0.13"/>
    <n v="6.1944999999999997"/>
    <s v="L"/>
    <n v="10"/>
    <n v="6"/>
    <n v="6"/>
    <n v="10"/>
  </r>
  <r>
    <x v="22"/>
    <x v="5"/>
    <s v="83554B"/>
    <n v="3"/>
    <x v="12"/>
    <x v="3"/>
    <n v="24.2"/>
    <n v="2.42"/>
    <n v="26.619999999999997"/>
    <n v="0.32"/>
    <n v="7.7439999999999998"/>
    <s v="O"/>
    <n v="6"/>
    <n v="3"/>
    <n v="3"/>
    <n v="7"/>
  </r>
  <r>
    <x v="22"/>
    <x v="5"/>
    <s v="83580B"/>
    <n v="3"/>
    <x v="12"/>
    <x v="3"/>
    <n v="67.209999999999994"/>
    <n v="6.7210000000000001"/>
    <n v="73.930999999999997"/>
    <n v="0.4"/>
    <n v="26.884"/>
    <s v="P"/>
    <n v="5"/>
    <n v="2"/>
    <n v="2"/>
    <n v="6"/>
  </r>
  <r>
    <x v="22"/>
    <x v="5"/>
    <s v="83666B"/>
    <n v="13"/>
    <x v="9"/>
    <x v="3"/>
    <n v="74.03"/>
    <n v="7.4030000000000005"/>
    <n v="81.433000000000007"/>
    <n v="0.32"/>
    <n v="23.689600000000002"/>
    <s v="L"/>
    <n v="7"/>
    <n v="2"/>
    <n v="2"/>
    <n v="6"/>
  </r>
  <r>
    <x v="22"/>
    <x v="5"/>
    <s v="83777B"/>
    <n v="14"/>
    <x v="10"/>
    <x v="3"/>
    <n v="44.64"/>
    <n v="4.4640000000000004"/>
    <n v="49.103999999999999"/>
    <n v="0.33"/>
    <n v="14.731200000000001"/>
    <s v="H"/>
    <n v="6"/>
    <n v="9"/>
    <n v="9"/>
    <n v="11.5"/>
  </r>
  <r>
    <x v="22"/>
    <x v="5"/>
    <s v="84031D"/>
    <n v="13"/>
    <x v="9"/>
    <x v="3"/>
    <n v="4.28"/>
    <n v="0.42800000000000005"/>
    <n v="4.7080000000000002"/>
    <n v="0.32"/>
    <n v="1.3696000000000002"/>
    <s v="N"/>
    <n v="4"/>
    <n v="5"/>
    <n v="5"/>
    <n v="9"/>
  </r>
  <r>
    <x v="22"/>
    <x v="5"/>
    <s v="84086E"/>
    <n v="14"/>
    <x v="10"/>
    <x v="3"/>
    <n v="69.12"/>
    <n v="6.9120000000000008"/>
    <n v="76.032000000000011"/>
    <n v="0.25"/>
    <n v="17.28"/>
    <s v="L"/>
    <n v="1"/>
    <n v="5"/>
    <n v="5"/>
    <n v="9"/>
  </r>
  <r>
    <x v="22"/>
    <x v="5"/>
    <s v="841040"/>
    <n v="13"/>
    <x v="9"/>
    <x v="3"/>
    <n v="91.27"/>
    <n v="9.1270000000000007"/>
    <n v="100.39699999999999"/>
    <n v="0.28999999999999998"/>
    <n v="26.468299999999996"/>
    <s v="I"/>
    <n v="10"/>
    <n v="6"/>
    <n v="6"/>
    <n v="10"/>
  </r>
  <r>
    <x v="22"/>
    <x v="6"/>
    <s v="84249A"/>
    <n v="3"/>
    <x v="12"/>
    <x v="3"/>
    <n v="84.57"/>
    <n v="8.456999999999999"/>
    <n v="93.026999999999987"/>
    <n v="0.28999999999999998"/>
    <n v="24.525299999999998"/>
    <s v="F"/>
    <n v="3"/>
    <n v="9"/>
    <n v="9"/>
    <n v="11.5"/>
  </r>
  <r>
    <x v="22"/>
    <x v="6"/>
    <s v="84325E"/>
    <n v="1"/>
    <x v="11"/>
    <x v="3"/>
    <n v="79.7"/>
    <n v="7.9700000000000006"/>
    <n v="87.67"/>
    <n v="7.0000000000000007E-2"/>
    <n v="5.5790000000000006"/>
    <s v="Q"/>
    <n v="3"/>
    <n v="1"/>
    <n v="1"/>
    <n v="3"/>
  </r>
  <r>
    <x v="22"/>
    <x v="6"/>
    <s v="84458B"/>
    <n v="14"/>
    <x v="10"/>
    <x v="3"/>
    <n v="34.270000000000003"/>
    <n v="3.4270000000000005"/>
    <n v="37.697000000000003"/>
    <n v="0.11"/>
    <n v="3.7697000000000003"/>
    <s v="G"/>
    <n v="10"/>
    <n v="14"/>
    <n v="14"/>
    <n v="14"/>
  </r>
  <r>
    <x v="22"/>
    <x v="6"/>
    <s v="84555B"/>
    <n v="1"/>
    <x v="11"/>
    <x v="3"/>
    <n v="47.63"/>
    <n v="4.7630000000000008"/>
    <n v="52.393000000000001"/>
    <n v="0.01"/>
    <n v="0.47630000000000006"/>
    <s v="H"/>
    <n v="1"/>
    <n v="7"/>
    <n v="7"/>
    <n v="10.5"/>
  </r>
  <r>
    <x v="22"/>
    <x v="6"/>
    <s v="846191"/>
    <n v="14"/>
    <x v="10"/>
    <x v="3"/>
    <n v="70.5"/>
    <n v="7.0500000000000007"/>
    <n v="77.55"/>
    <n v="0.1"/>
    <n v="7.0500000000000007"/>
    <s v="B"/>
    <n v="5"/>
    <n v="14"/>
    <n v="14"/>
    <n v="14"/>
  </r>
  <r>
    <x v="22"/>
    <x v="6"/>
    <s v="846351"/>
    <n v="14"/>
    <x v="10"/>
    <x v="3"/>
    <n v="75.75"/>
    <n v="7.5750000000000002"/>
    <n v="83.325000000000003"/>
    <n v="0.38"/>
    <n v="28.785"/>
    <s v="A"/>
    <n v="8"/>
    <n v="2"/>
    <n v="2"/>
    <n v="6"/>
  </r>
  <r>
    <x v="22"/>
    <x v="6"/>
    <s v="84659A"/>
    <n v="3"/>
    <x v="12"/>
    <x v="3"/>
    <n v="4.32"/>
    <n v="0.43200000000000005"/>
    <n v="4.7520000000000007"/>
    <n v="0.28999999999999998"/>
    <n v="1.2527999999999999"/>
    <s v="O"/>
    <n v="1"/>
    <n v="1"/>
    <n v="1"/>
    <n v="3"/>
  </r>
  <r>
    <x v="22"/>
    <x v="6"/>
    <s v="847291"/>
    <n v="13"/>
    <x v="9"/>
    <x v="3"/>
    <n v="93.06"/>
    <n v="9.3060000000000009"/>
    <n v="102.366"/>
    <n v="0.4"/>
    <n v="37.224000000000004"/>
    <s v="N"/>
    <n v="2"/>
    <n v="1"/>
    <n v="1"/>
    <n v="3"/>
  </r>
  <r>
    <x v="22"/>
    <x v="6"/>
    <s v="848321"/>
    <n v="1"/>
    <x v="11"/>
    <x v="3"/>
    <n v="15.07"/>
    <n v="1.5070000000000001"/>
    <n v="16.577000000000002"/>
    <n v="0.38"/>
    <n v="5.7266000000000004"/>
    <s v="G"/>
    <n v="6"/>
    <n v="11"/>
    <n v="11"/>
    <n v="12.5"/>
  </r>
  <r>
    <x v="22"/>
    <x v="6"/>
    <s v="84991B"/>
    <n v="14"/>
    <x v="10"/>
    <x v="3"/>
    <n v="44.66"/>
    <n v="4.4660000000000002"/>
    <n v="49.125999999999998"/>
    <n v="0.01"/>
    <n v="0.4466"/>
    <s v="P"/>
    <n v="2"/>
    <n v="3"/>
    <n v="3"/>
    <n v="7"/>
  </r>
  <r>
    <x v="22"/>
    <x v="6"/>
    <s v="8501"/>
    <n v="3"/>
    <x v="12"/>
    <x v="3"/>
    <n v="60.77"/>
    <n v="6.0770000000000008"/>
    <n v="66.847000000000008"/>
    <n v="0.27"/>
    <n v="16.407900000000001"/>
    <s v="N"/>
    <n v="5"/>
    <n v="5"/>
    <n v="5"/>
    <n v="9"/>
  </r>
  <r>
    <x v="22"/>
    <x v="6"/>
    <s v="850131"/>
    <n v="14"/>
    <x v="10"/>
    <x v="3"/>
    <n v="34.36"/>
    <n v="3.4359999999999999"/>
    <n v="37.795999999999999"/>
    <n v="0.09"/>
    <n v="3.0924"/>
    <s v="D"/>
    <n v="8"/>
    <n v="3"/>
    <n v="3"/>
    <n v="7"/>
  </r>
  <r>
    <x v="22"/>
    <x v="6"/>
    <s v="85081A"/>
    <n v="13"/>
    <x v="9"/>
    <x v="3"/>
    <n v="93.11"/>
    <n v="9.3109999999999999"/>
    <n v="102.42099999999999"/>
    <n v="0.38"/>
    <n v="35.381799999999998"/>
    <s v="P"/>
    <n v="3"/>
    <n v="3"/>
    <n v="3"/>
    <n v="7"/>
  </r>
  <r>
    <x v="22"/>
    <x v="6"/>
    <s v="851820"/>
    <n v="3"/>
    <x v="12"/>
    <x v="3"/>
    <n v="6.59"/>
    <n v="0.65900000000000003"/>
    <n v="7.2489999999999997"/>
    <n v="0.35"/>
    <n v="2.3064999999999998"/>
    <s v="H"/>
    <n v="8"/>
    <n v="6"/>
    <n v="6"/>
    <n v="10"/>
  </r>
  <r>
    <x v="22"/>
    <x v="7"/>
    <s v="85206D"/>
    <n v="1"/>
    <x v="11"/>
    <x v="3"/>
    <n v="92.31"/>
    <n v="9.2309999999999999"/>
    <n v="101.541"/>
    <n v="0.01"/>
    <n v="0.92310000000000003"/>
    <s v="F"/>
    <n v="10"/>
    <n v="17"/>
    <n v="17"/>
    <n v="15.5"/>
  </r>
  <r>
    <x v="22"/>
    <x v="7"/>
    <s v="85231D"/>
    <n v="13"/>
    <x v="9"/>
    <x v="3"/>
    <n v="30.89"/>
    <n v="3.0890000000000004"/>
    <n v="33.978999999999999"/>
    <n v="0.13"/>
    <n v="4.0156999999999998"/>
    <s v="O"/>
    <n v="3"/>
    <n v="3"/>
    <n v="3"/>
    <n v="7"/>
  </r>
  <r>
    <x v="22"/>
    <x v="7"/>
    <s v="852361"/>
    <n v="13"/>
    <x v="9"/>
    <x v="3"/>
    <n v="22.68"/>
    <n v="2.2680000000000002"/>
    <n v="24.948"/>
    <n v="0.13"/>
    <n v="2.9483999999999999"/>
    <s v="I"/>
    <n v="1"/>
    <n v="3"/>
    <n v="3"/>
    <n v="7"/>
  </r>
  <r>
    <x v="22"/>
    <x v="7"/>
    <s v="85260E"/>
    <n v="13"/>
    <x v="9"/>
    <x v="3"/>
    <n v="88.4"/>
    <n v="8.8400000000000016"/>
    <n v="97.240000000000009"/>
    <n v="0.4"/>
    <n v="35.360000000000007"/>
    <s v="A"/>
    <n v="7"/>
    <n v="16"/>
    <n v="16"/>
    <n v="15"/>
  </r>
  <r>
    <x v="22"/>
    <x v="7"/>
    <s v="852991"/>
    <n v="1"/>
    <x v="11"/>
    <x v="3"/>
    <n v="97.43"/>
    <n v="9.7430000000000021"/>
    <n v="107.173"/>
    <n v="0.35"/>
    <n v="34.100499999999997"/>
    <s v="N"/>
    <n v="10"/>
    <n v="5"/>
    <n v="5"/>
    <n v="9"/>
  </r>
  <r>
    <x v="22"/>
    <x v="7"/>
    <s v="85360"/>
    <n v="3"/>
    <x v="12"/>
    <x v="3"/>
    <n v="9.8000000000000007"/>
    <n v="0.98000000000000009"/>
    <n v="10.780000000000001"/>
    <n v="0.21"/>
    <n v="2.0580000000000003"/>
    <s v="N"/>
    <n v="7"/>
    <n v="1"/>
    <n v="1"/>
    <n v="3"/>
  </r>
  <r>
    <x v="22"/>
    <x v="7"/>
    <s v="85451E"/>
    <n v="3"/>
    <x v="12"/>
    <x v="3"/>
    <n v="58.34"/>
    <n v="5.8340000000000005"/>
    <n v="64.174000000000007"/>
    <n v="0.25"/>
    <n v="14.585000000000001"/>
    <s v="C"/>
    <n v="5"/>
    <n v="11"/>
    <n v="11"/>
    <n v="12.5"/>
  </r>
  <r>
    <x v="22"/>
    <x v="7"/>
    <s v="855351"/>
    <n v="14"/>
    <x v="10"/>
    <x v="3"/>
    <n v="99.4"/>
    <n v="9.9400000000000013"/>
    <n v="109.34"/>
    <n v="0.08"/>
    <n v="7.9520000000000008"/>
    <s v="P"/>
    <n v="10"/>
    <n v="2"/>
    <n v="2"/>
    <n v="6"/>
  </r>
  <r>
    <x v="22"/>
    <x v="7"/>
    <s v="8561E"/>
    <n v="1"/>
    <x v="11"/>
    <x v="3"/>
    <n v="45.54"/>
    <n v="4.5540000000000003"/>
    <n v="50.094000000000001"/>
    <n v="0.38"/>
    <n v="17.305199999999999"/>
    <s v="G"/>
    <n v="1"/>
    <n v="3"/>
    <n v="3"/>
    <n v="7"/>
  </r>
  <r>
    <x v="22"/>
    <x v="7"/>
    <s v="85674B"/>
    <n v="13"/>
    <x v="9"/>
    <x v="3"/>
    <n v="52.82"/>
    <n v="5.282"/>
    <n v="58.102000000000004"/>
    <n v="0.11"/>
    <n v="5.8102"/>
    <s v="L"/>
    <n v="3"/>
    <n v="5"/>
    <n v="5"/>
    <n v="9"/>
  </r>
  <r>
    <x v="22"/>
    <x v="7"/>
    <s v="85825D"/>
    <n v="1"/>
    <x v="11"/>
    <x v="3"/>
    <n v="18.61"/>
    <n v="1.861"/>
    <n v="20.471"/>
    <n v="0.4"/>
    <n v="7.444"/>
    <s v="P"/>
    <n v="8"/>
    <n v="1"/>
    <n v="1"/>
    <n v="3"/>
  </r>
  <r>
    <x v="22"/>
    <x v="7"/>
    <s v="858881"/>
    <n v="13"/>
    <x v="9"/>
    <x v="3"/>
    <n v="87.39"/>
    <n v="8.7390000000000008"/>
    <n v="96.129000000000005"/>
    <n v="0.36"/>
    <n v="31.4604"/>
    <s v="L"/>
    <n v="8"/>
    <n v="5"/>
    <n v="5"/>
    <n v="9"/>
  </r>
  <r>
    <x v="22"/>
    <x v="7"/>
    <s v="859071"/>
    <n v="13"/>
    <x v="9"/>
    <x v="3"/>
    <n v="26.79"/>
    <n v="2.6790000000000003"/>
    <n v="29.469000000000001"/>
    <n v="0.17"/>
    <n v="4.5543000000000005"/>
    <s v="N"/>
    <n v="1"/>
    <n v="2"/>
    <n v="2"/>
    <n v="6"/>
  </r>
  <r>
    <x v="22"/>
    <x v="7"/>
    <s v="859170"/>
    <n v="3"/>
    <x v="12"/>
    <x v="3"/>
    <n v="59.13"/>
    <n v="5.9130000000000003"/>
    <n v="65.043000000000006"/>
    <n v="0.24"/>
    <n v="14.1912"/>
    <s v="I"/>
    <n v="3"/>
    <n v="2"/>
    <n v="2"/>
    <n v="6"/>
  </r>
  <r>
    <x v="22"/>
    <x v="7"/>
    <s v="859331"/>
    <n v="14"/>
    <x v="10"/>
    <x v="3"/>
    <n v="44.44"/>
    <n v="4.444"/>
    <n v="48.884"/>
    <n v="0.13"/>
    <n v="5.7771999999999997"/>
    <s v="M"/>
    <n v="9"/>
    <n v="4"/>
    <n v="4"/>
    <n v="8"/>
  </r>
  <r>
    <x v="22"/>
    <x v="7"/>
    <s v="85988B"/>
    <n v="14"/>
    <x v="10"/>
    <x v="3"/>
    <n v="49.69"/>
    <n v="4.9690000000000003"/>
    <n v="54.658999999999999"/>
    <n v="0.33"/>
    <n v="16.3977"/>
    <s v="A"/>
    <n v="7"/>
    <n v="16"/>
    <n v="16"/>
    <n v="15"/>
  </r>
  <r>
    <x v="22"/>
    <x v="7"/>
    <s v="860551"/>
    <n v="13"/>
    <x v="9"/>
    <x v="3"/>
    <n v="27.69"/>
    <n v="2.7690000000000001"/>
    <n v="30.459000000000003"/>
    <n v="0.38"/>
    <n v="10.5222"/>
    <s v="F"/>
    <n v="4"/>
    <n v="8"/>
    <n v="8"/>
    <n v="11"/>
  </r>
  <r>
    <x v="22"/>
    <x v="7"/>
    <s v="861810"/>
    <n v="14"/>
    <x v="10"/>
    <x v="3"/>
    <n v="38.47"/>
    <n v="3.847"/>
    <n v="42.317"/>
    <n v="0.14000000000000001"/>
    <n v="5.3858000000000006"/>
    <s v="M"/>
    <n v="1"/>
    <n v="5"/>
    <n v="5"/>
    <n v="9"/>
  </r>
  <r>
    <x v="22"/>
    <x v="7"/>
    <s v="86197A"/>
    <n v="14"/>
    <x v="10"/>
    <x v="3"/>
    <n v="82.7"/>
    <n v="8.2700000000000014"/>
    <n v="90.97"/>
    <n v="0.39"/>
    <n v="32.253"/>
    <s v="O"/>
    <n v="5"/>
    <n v="3"/>
    <n v="3"/>
    <n v="7"/>
  </r>
  <r>
    <x v="22"/>
    <x v="7"/>
    <s v="86304B"/>
    <n v="13"/>
    <x v="9"/>
    <x v="3"/>
    <n v="15.71"/>
    <n v="1.5710000000000002"/>
    <n v="17.281000000000002"/>
    <n v="0.21"/>
    <n v="3.2991000000000001"/>
    <s v="O"/>
    <n v="4"/>
    <n v="2"/>
    <n v="2"/>
    <n v="6"/>
  </r>
  <r>
    <x v="22"/>
    <x v="7"/>
    <s v="86439E"/>
    <n v="14"/>
    <x v="10"/>
    <x v="3"/>
    <n v="16.47"/>
    <n v="1.647"/>
    <n v="18.116999999999997"/>
    <n v="0.12"/>
    <n v="1.9763999999999997"/>
    <s v="P"/>
    <n v="4"/>
    <n v="2"/>
    <n v="2"/>
    <n v="6"/>
  </r>
  <r>
    <x v="22"/>
    <x v="7"/>
    <s v="86440D"/>
    <n v="13"/>
    <x v="9"/>
    <x v="3"/>
    <n v="61.81"/>
    <n v="6.1810000000000009"/>
    <n v="67.991"/>
    <n v="0.25"/>
    <n v="15.452500000000001"/>
    <s v="Q"/>
    <n v="1"/>
    <n v="3"/>
    <n v="3"/>
    <n v="7"/>
  </r>
  <r>
    <x v="22"/>
    <x v="7"/>
    <s v="8651E"/>
    <n v="1"/>
    <x v="11"/>
    <x v="3"/>
    <n v="34"/>
    <n v="3.4000000000000004"/>
    <n v="37.4"/>
    <n v="0.08"/>
    <n v="2.72"/>
    <s v="P"/>
    <n v="1"/>
    <n v="3"/>
    <n v="3"/>
    <n v="7"/>
  </r>
  <r>
    <x v="22"/>
    <x v="8"/>
    <s v="86623A"/>
    <n v="3"/>
    <x v="12"/>
    <x v="3"/>
    <n v="41.19"/>
    <n v="4.1189999999999998"/>
    <n v="45.308999999999997"/>
    <n v="0.31"/>
    <n v="12.768899999999999"/>
    <s v="E"/>
    <n v="8"/>
    <n v="6"/>
    <n v="6"/>
    <n v="10"/>
  </r>
  <r>
    <x v="22"/>
    <x v="8"/>
    <s v="86666A"/>
    <n v="14"/>
    <x v="10"/>
    <x v="3"/>
    <n v="27.56"/>
    <n v="2.7560000000000002"/>
    <n v="30.315999999999999"/>
    <n v="0.4"/>
    <n v="11.024000000000001"/>
    <s v="N"/>
    <n v="3"/>
    <n v="5"/>
    <n v="5"/>
    <n v="9"/>
  </r>
  <r>
    <x v="22"/>
    <x v="8"/>
    <s v="86698B"/>
    <n v="13"/>
    <x v="9"/>
    <x v="3"/>
    <n v="41.78"/>
    <n v="4.1779999999999999"/>
    <n v="45.957999999999998"/>
    <n v="0.37"/>
    <n v="15.458600000000001"/>
    <s v="Q"/>
    <n v="3"/>
    <n v="1"/>
    <n v="1"/>
    <n v="3"/>
  </r>
  <r>
    <x v="22"/>
    <x v="8"/>
    <s v="867011"/>
    <n v="3"/>
    <x v="12"/>
    <x v="3"/>
    <n v="25.94"/>
    <n v="2.5940000000000003"/>
    <n v="28.534000000000002"/>
    <n v="0.11"/>
    <n v="2.8534000000000002"/>
    <s v="C"/>
    <n v="10"/>
    <n v="18"/>
    <n v="18"/>
    <n v="16"/>
  </r>
  <r>
    <x v="22"/>
    <x v="8"/>
    <s v="86702D"/>
    <n v="14"/>
    <x v="10"/>
    <x v="3"/>
    <n v="23.22"/>
    <n v="2.3220000000000001"/>
    <n v="25.541999999999998"/>
    <n v="0.16"/>
    <n v="3.7151999999999998"/>
    <s v="G"/>
    <n v="3"/>
    <n v="15"/>
    <n v="15"/>
    <n v="14.5"/>
  </r>
  <r>
    <x v="22"/>
    <x v="8"/>
    <s v="86706D"/>
    <n v="1"/>
    <x v="11"/>
    <x v="3"/>
    <n v="83.33"/>
    <n v="8.3330000000000002"/>
    <n v="91.662999999999997"/>
    <n v="0.16"/>
    <n v="13.332800000000001"/>
    <s v="F"/>
    <n v="4"/>
    <n v="8"/>
    <n v="8"/>
    <n v="11"/>
  </r>
  <r>
    <x v="22"/>
    <x v="8"/>
    <s v="86780B"/>
    <n v="13"/>
    <x v="9"/>
    <x v="3"/>
    <n v="30.8"/>
    <n v="3.08"/>
    <n v="33.880000000000003"/>
    <n v="0.37"/>
    <n v="11.396000000000001"/>
    <s v="A"/>
    <n v="9"/>
    <n v="20"/>
    <n v="20"/>
    <n v="17"/>
  </r>
  <r>
    <x v="22"/>
    <x v="8"/>
    <s v="86874D"/>
    <n v="1"/>
    <x v="11"/>
    <x v="3"/>
    <n v="2.2000000000000002"/>
    <n v="0.22000000000000003"/>
    <n v="2.4200000000000004"/>
    <n v="0.39"/>
    <n v="0.8580000000000001"/>
    <s v="I"/>
    <n v="9"/>
    <n v="4"/>
    <n v="4"/>
    <n v="8"/>
  </r>
  <r>
    <x v="22"/>
    <x v="8"/>
    <s v="869041"/>
    <n v="3"/>
    <x v="12"/>
    <x v="3"/>
    <n v="45.82"/>
    <n v="4.5819999999999999"/>
    <n v="50.402000000000001"/>
    <n v="0.25"/>
    <n v="11.455"/>
    <s v="B"/>
    <n v="2"/>
    <n v="8"/>
    <n v="8"/>
    <n v="11"/>
  </r>
  <r>
    <x v="22"/>
    <x v="8"/>
    <s v="86955D"/>
    <n v="3"/>
    <x v="12"/>
    <x v="3"/>
    <n v="25.6"/>
    <n v="2.5600000000000005"/>
    <n v="28.160000000000004"/>
    <n v="0.03"/>
    <n v="0.76800000000000002"/>
    <s v="H"/>
    <n v="7"/>
    <n v="15"/>
    <n v="15"/>
    <n v="14.5"/>
  </r>
  <r>
    <x v="22"/>
    <x v="8"/>
    <s v="86963E"/>
    <n v="1"/>
    <x v="11"/>
    <x v="3"/>
    <n v="60.72"/>
    <n v="6.0720000000000001"/>
    <n v="66.792000000000002"/>
    <n v="0.04"/>
    <n v="2.4287999999999998"/>
    <s v="H"/>
    <n v="9"/>
    <n v="8"/>
    <n v="8"/>
    <n v="11"/>
  </r>
  <r>
    <x v="22"/>
    <x v="8"/>
    <s v="86974E"/>
    <n v="13"/>
    <x v="9"/>
    <x v="3"/>
    <n v="99.25"/>
    <n v="9.9250000000000007"/>
    <n v="109.175"/>
    <n v="0.33"/>
    <n v="32.752500000000005"/>
    <s v="A"/>
    <n v="1"/>
    <n v="2"/>
    <n v="2"/>
    <n v="6"/>
  </r>
  <r>
    <x v="22"/>
    <x v="8"/>
    <s v="86981B"/>
    <n v="14"/>
    <x v="10"/>
    <x v="3"/>
    <n v="37.799999999999997"/>
    <n v="3.78"/>
    <n v="41.58"/>
    <n v="0.3"/>
    <n v="11.339999999999998"/>
    <s v="M"/>
    <n v="5"/>
    <n v="2"/>
    <n v="2"/>
    <n v="6"/>
  </r>
  <r>
    <x v="22"/>
    <x v="8"/>
    <s v="87010D"/>
    <n v="13"/>
    <x v="9"/>
    <x v="3"/>
    <n v="25.1"/>
    <n v="2.5100000000000002"/>
    <n v="27.610000000000003"/>
    <n v="0.21"/>
    <n v="5.2709999999999999"/>
    <s v="H"/>
    <n v="7"/>
    <n v="15"/>
    <n v="15"/>
    <n v="14.5"/>
  </r>
  <r>
    <x v="22"/>
    <x v="8"/>
    <s v="87051B"/>
    <n v="1"/>
    <x v="11"/>
    <x v="3"/>
    <n v="6.44"/>
    <n v="0.64400000000000013"/>
    <n v="7.0840000000000005"/>
    <n v="0.04"/>
    <n v="0.2576"/>
    <s v="I"/>
    <n v="2"/>
    <n v="4"/>
    <n v="4"/>
    <n v="8"/>
  </r>
  <r>
    <x v="22"/>
    <x v="8"/>
    <s v="87122B"/>
    <n v="3"/>
    <x v="12"/>
    <x v="3"/>
    <n v="95.83"/>
    <n v="9.5830000000000002"/>
    <n v="105.413"/>
    <n v="0.2"/>
    <n v="19.166"/>
    <s v="D"/>
    <n v="6"/>
    <n v="2"/>
    <n v="2"/>
    <n v="6"/>
  </r>
  <r>
    <x v="22"/>
    <x v="8"/>
    <s v="87372A"/>
    <n v="13"/>
    <x v="9"/>
    <x v="3"/>
    <n v="24.96"/>
    <n v="2.4960000000000004"/>
    <n v="27.456000000000003"/>
    <n v="0.32"/>
    <n v="7.9872000000000005"/>
    <s v="B"/>
    <n v="5"/>
    <n v="14"/>
    <n v="14"/>
    <n v="14"/>
  </r>
  <r>
    <x v="22"/>
    <x v="8"/>
    <s v="876630"/>
    <n v="1"/>
    <x v="11"/>
    <x v="3"/>
    <n v="24.42"/>
    <n v="2.4420000000000002"/>
    <n v="26.862000000000002"/>
    <n v="0.27"/>
    <n v="6.5934000000000008"/>
    <s v="Q"/>
    <n v="2"/>
    <n v="1"/>
    <n v="1"/>
    <n v="3"/>
  </r>
  <r>
    <x v="2"/>
    <x v="4"/>
    <s v="521770"/>
    <n v="10"/>
    <x v="1"/>
    <x v="0"/>
    <n v="97.53"/>
    <n v="9.7530000000000001"/>
    <n v="107.283"/>
    <n v="0.08"/>
    <n v="7.8024000000000004"/>
    <s v="A"/>
    <n v="2"/>
    <n v="2"/>
    <n v="2"/>
    <n v="6"/>
  </r>
  <r>
    <x v="2"/>
    <x v="4"/>
    <s v="522100"/>
    <n v="10"/>
    <x v="1"/>
    <x v="0"/>
    <n v="86.49"/>
    <n v="8.6489999999999991"/>
    <n v="95.138999999999996"/>
    <n v="0.03"/>
    <n v="2.5946999999999996"/>
    <s v="N"/>
    <n v="4"/>
    <n v="5"/>
    <n v="5"/>
    <n v="9"/>
  </r>
  <r>
    <x v="23"/>
    <x v="0"/>
    <s v="87773D"/>
    <n v="1"/>
    <x v="11"/>
    <x v="3"/>
    <n v="28.33"/>
    <n v="2.8330000000000002"/>
    <n v="31.162999999999997"/>
    <n v="0.16"/>
    <n v="4.5327999999999999"/>
    <s v="G"/>
    <n v="6"/>
    <n v="11"/>
    <n v="11"/>
    <n v="12.5"/>
  </r>
  <r>
    <x v="23"/>
    <x v="0"/>
    <s v="877D"/>
    <n v="3"/>
    <x v="12"/>
    <x v="3"/>
    <n v="17.04"/>
    <n v="1.704"/>
    <n v="18.744"/>
    <n v="0.32"/>
    <n v="5.4527999999999999"/>
    <s v="M"/>
    <n v="6"/>
    <n v="3"/>
    <n v="3"/>
    <n v="7"/>
  </r>
  <r>
    <x v="23"/>
    <x v="0"/>
    <s v="87835E"/>
    <n v="3"/>
    <x v="12"/>
    <x v="3"/>
    <n v="7.56"/>
    <n v="0.75600000000000001"/>
    <n v="8.3159999999999989"/>
    <n v="0.31"/>
    <n v="2.3435999999999999"/>
    <s v="M"/>
    <n v="8"/>
    <n v="5"/>
    <n v="5"/>
    <n v="9"/>
  </r>
  <r>
    <x v="23"/>
    <x v="0"/>
    <s v="88037B"/>
    <n v="1"/>
    <x v="11"/>
    <x v="3"/>
    <n v="8.52"/>
    <n v="0.85199999999999998"/>
    <n v="9.3719999999999999"/>
    <n v="0.39"/>
    <n v="3.3228"/>
    <s v="D"/>
    <n v="7"/>
    <n v="5"/>
    <n v="5"/>
    <n v="9"/>
  </r>
  <r>
    <x v="23"/>
    <x v="0"/>
    <s v="88058D"/>
    <n v="14"/>
    <x v="10"/>
    <x v="3"/>
    <n v="91.14"/>
    <n v="9.1140000000000008"/>
    <n v="100.254"/>
    <n v="0.38"/>
    <n v="34.633200000000002"/>
    <s v="E"/>
    <n v="9"/>
    <n v="17"/>
    <n v="17"/>
    <n v="15.5"/>
  </r>
  <r>
    <x v="23"/>
    <x v="0"/>
    <s v="88127B"/>
    <n v="14"/>
    <x v="10"/>
    <x v="3"/>
    <n v="63.56"/>
    <n v="6.3560000000000008"/>
    <n v="69.915999999999997"/>
    <n v="0.18"/>
    <n v="11.440799999999999"/>
    <s v="H"/>
    <n v="2"/>
    <n v="11"/>
    <n v="11"/>
    <n v="12.5"/>
  </r>
  <r>
    <x v="23"/>
    <x v="0"/>
    <s v="88238E"/>
    <n v="14"/>
    <x v="10"/>
    <x v="3"/>
    <n v="68.63"/>
    <n v="6.8629999999999995"/>
    <n v="75.492999999999995"/>
    <n v="0.35"/>
    <n v="24.020499999999998"/>
    <s v="Q"/>
    <n v="5"/>
    <n v="1"/>
    <n v="1"/>
    <n v="3"/>
  </r>
  <r>
    <x v="23"/>
    <x v="0"/>
    <s v="88361"/>
    <n v="13"/>
    <x v="9"/>
    <x v="3"/>
    <n v="40.89"/>
    <n v="4.0890000000000004"/>
    <n v="44.978999999999999"/>
    <n v="0.21"/>
    <n v="8.5869"/>
    <s v="N"/>
    <n v="2"/>
    <n v="1"/>
    <n v="1"/>
    <n v="3"/>
  </r>
  <r>
    <x v="23"/>
    <x v="0"/>
    <s v="88467B"/>
    <n v="3"/>
    <x v="12"/>
    <x v="3"/>
    <n v="16.88"/>
    <n v="1.6879999999999999"/>
    <n v="18.567999999999998"/>
    <n v="0.06"/>
    <n v="1.0127999999999999"/>
    <s v="O"/>
    <n v="8"/>
    <n v="2"/>
    <n v="2"/>
    <n v="6"/>
  </r>
  <r>
    <x v="23"/>
    <x v="0"/>
    <s v="88491"/>
    <n v="13"/>
    <x v="9"/>
    <x v="3"/>
    <n v="53.11"/>
    <n v="5.3109999999999999"/>
    <n v="58.420999999999999"/>
    <n v="0.17"/>
    <n v="9.0287000000000006"/>
    <s v="Q"/>
    <n v="2"/>
    <n v="1"/>
    <n v="1"/>
    <n v="3"/>
  </r>
  <r>
    <x v="23"/>
    <x v="0"/>
    <s v="88584A"/>
    <n v="14"/>
    <x v="10"/>
    <x v="3"/>
    <n v="67.81"/>
    <n v="6.7810000000000006"/>
    <n v="74.591000000000008"/>
    <n v="0.01"/>
    <n v="0.67810000000000004"/>
    <s v="I"/>
    <n v="7"/>
    <n v="1"/>
    <n v="1"/>
    <n v="3"/>
  </r>
  <r>
    <x v="23"/>
    <x v="0"/>
    <s v="88609B"/>
    <n v="3"/>
    <x v="12"/>
    <x v="3"/>
    <n v="62.58"/>
    <n v="6.258"/>
    <n v="68.837999999999994"/>
    <n v="0.32"/>
    <n v="20.025600000000001"/>
    <s v="H"/>
    <n v="5"/>
    <n v="6"/>
    <n v="6"/>
    <n v="10"/>
  </r>
  <r>
    <x v="23"/>
    <x v="0"/>
    <s v="88737D"/>
    <n v="13"/>
    <x v="9"/>
    <x v="3"/>
    <n v="57.88"/>
    <n v="5.7880000000000003"/>
    <n v="63.668000000000006"/>
    <n v="0.12"/>
    <n v="6.9455999999999998"/>
    <s v="F"/>
    <n v="4"/>
    <n v="8"/>
    <n v="8"/>
    <n v="11"/>
  </r>
  <r>
    <x v="23"/>
    <x v="0"/>
    <s v="88775E"/>
    <n v="14"/>
    <x v="10"/>
    <x v="3"/>
    <n v="40.270000000000003"/>
    <n v="4.0270000000000001"/>
    <n v="44.297000000000004"/>
    <n v="0.34"/>
    <n v="13.691800000000002"/>
    <s v="C"/>
    <n v="4"/>
    <n v="8"/>
    <n v="8"/>
    <n v="11"/>
  </r>
  <r>
    <x v="23"/>
    <x v="0"/>
    <s v="88914E"/>
    <n v="14"/>
    <x v="10"/>
    <x v="3"/>
    <n v="96.34"/>
    <n v="9.6340000000000003"/>
    <n v="105.974"/>
    <n v="0.23"/>
    <n v="22.158200000000001"/>
    <s v="N"/>
    <n v="8"/>
    <n v="2"/>
    <n v="2"/>
    <n v="6"/>
  </r>
  <r>
    <x v="23"/>
    <x v="0"/>
    <s v="89156E"/>
    <n v="14"/>
    <x v="10"/>
    <x v="3"/>
    <n v="71.13"/>
    <n v="7.1129999999999995"/>
    <n v="78.242999999999995"/>
    <n v="0.22"/>
    <n v="15.648599999999998"/>
    <s v="N"/>
    <n v="9"/>
    <n v="4"/>
    <n v="4"/>
    <n v="8"/>
  </r>
  <r>
    <x v="23"/>
    <x v="0"/>
    <s v="8923B"/>
    <n v="14"/>
    <x v="10"/>
    <x v="3"/>
    <n v="15.95"/>
    <n v="1.595"/>
    <n v="17.544999999999998"/>
    <n v="0.01"/>
    <n v="0.1595"/>
    <s v="P"/>
    <n v="2"/>
    <n v="3"/>
    <n v="3"/>
    <n v="7"/>
  </r>
  <r>
    <x v="23"/>
    <x v="0"/>
    <s v="8925E"/>
    <n v="14"/>
    <x v="10"/>
    <x v="3"/>
    <n v="63.98"/>
    <n v="6.3979999999999997"/>
    <n v="70.378"/>
    <n v="0.06"/>
    <n v="3.8387999999999995"/>
    <s v="Q"/>
    <n v="7"/>
    <n v="3"/>
    <n v="3"/>
    <n v="7"/>
  </r>
  <r>
    <x v="23"/>
    <x v="0"/>
    <s v="892630"/>
    <n v="1"/>
    <x v="11"/>
    <x v="3"/>
    <n v="46.69"/>
    <n v="4.6689999999999996"/>
    <n v="51.358999999999995"/>
    <n v="0.08"/>
    <n v="3.7351999999999999"/>
    <s v="H"/>
    <n v="6"/>
    <n v="9"/>
    <n v="9"/>
    <n v="11.5"/>
  </r>
  <r>
    <x v="23"/>
    <x v="1"/>
    <s v="8929B"/>
    <n v="1"/>
    <x v="11"/>
    <x v="3"/>
    <n v="54.05"/>
    <n v="5.4050000000000002"/>
    <n v="59.454999999999998"/>
    <n v="0.19"/>
    <n v="10.269499999999999"/>
    <s v="H"/>
    <n v="5"/>
    <n v="6"/>
    <n v="6"/>
    <n v="10"/>
  </r>
  <r>
    <x v="23"/>
    <x v="1"/>
    <s v="893470"/>
    <n v="13"/>
    <x v="9"/>
    <x v="3"/>
    <n v="25.99"/>
    <n v="2.5990000000000002"/>
    <n v="28.588999999999999"/>
    <n v="0.37"/>
    <n v="9.616299999999999"/>
    <s v="E"/>
    <n v="1"/>
    <n v="8"/>
    <n v="8"/>
    <n v="11"/>
  </r>
  <r>
    <x v="23"/>
    <x v="1"/>
    <s v="89357E"/>
    <n v="13"/>
    <x v="9"/>
    <x v="3"/>
    <n v="16.350000000000001"/>
    <n v="1.6350000000000002"/>
    <n v="17.985000000000003"/>
    <n v="0.1"/>
    <n v="1.6350000000000002"/>
    <s v="F"/>
    <n v="5"/>
    <n v="3"/>
    <n v="3"/>
    <n v="7"/>
  </r>
  <r>
    <x v="23"/>
    <x v="1"/>
    <s v="89390B"/>
    <n v="1"/>
    <x v="11"/>
    <x v="3"/>
    <n v="29.52"/>
    <n v="2.952"/>
    <n v="32.472000000000001"/>
    <n v="0.16"/>
    <n v="4.7232000000000003"/>
    <s v="N"/>
    <n v="2"/>
    <n v="1"/>
    <n v="1"/>
    <n v="3"/>
  </r>
  <r>
    <x v="23"/>
    <x v="1"/>
    <s v="89414B"/>
    <n v="13"/>
    <x v="9"/>
    <x v="3"/>
    <n v="1.22"/>
    <n v="0.122"/>
    <n v="1.3420000000000001"/>
    <n v="0.12"/>
    <n v="0.1464"/>
    <s v="I"/>
    <n v="1"/>
    <n v="3"/>
    <n v="3"/>
    <n v="7"/>
  </r>
  <r>
    <x v="23"/>
    <x v="1"/>
    <s v="89450"/>
    <n v="14"/>
    <x v="10"/>
    <x v="3"/>
    <n v="41.66"/>
    <n v="4.1659999999999995"/>
    <n v="45.825999999999993"/>
    <n v="0.34"/>
    <n v="14.164400000000001"/>
    <s v="I"/>
    <n v="3"/>
    <n v="2"/>
    <n v="2"/>
    <n v="6"/>
  </r>
  <r>
    <x v="23"/>
    <x v="1"/>
    <s v="89508E"/>
    <n v="1"/>
    <x v="11"/>
    <x v="3"/>
    <n v="35.99"/>
    <n v="3.5990000000000002"/>
    <n v="39.588999999999999"/>
    <n v="0.27"/>
    <n v="9.7173000000000016"/>
    <s v="Q"/>
    <n v="3"/>
    <n v="1"/>
    <n v="1"/>
    <n v="3"/>
  </r>
  <r>
    <x v="23"/>
    <x v="1"/>
    <s v="89614B"/>
    <n v="1"/>
    <x v="11"/>
    <x v="3"/>
    <n v="66"/>
    <n v="6.6000000000000005"/>
    <n v="72.599999999999994"/>
    <n v="0.35"/>
    <n v="23.099999999999998"/>
    <s v="Q"/>
    <n v="2"/>
    <n v="1"/>
    <n v="1"/>
    <n v="3"/>
  </r>
  <r>
    <x v="23"/>
    <x v="1"/>
    <s v="896191"/>
    <n v="14"/>
    <x v="10"/>
    <x v="3"/>
    <n v="96.24"/>
    <n v="9.6240000000000006"/>
    <n v="105.86399999999999"/>
    <n v="0.14000000000000001"/>
    <n v="13.473600000000001"/>
    <s v="B"/>
    <n v="4"/>
    <n v="5"/>
    <n v="5"/>
    <n v="9"/>
  </r>
  <r>
    <x v="23"/>
    <x v="1"/>
    <s v="896681"/>
    <n v="3"/>
    <x v="12"/>
    <x v="3"/>
    <n v="3.64"/>
    <n v="0.36400000000000005"/>
    <n v="4.0040000000000004"/>
    <n v="0.21"/>
    <n v="0.76439999999999997"/>
    <s v="L"/>
    <n v="8"/>
    <n v="5"/>
    <n v="5"/>
    <n v="9"/>
  </r>
  <r>
    <x v="23"/>
    <x v="1"/>
    <s v="89727B"/>
    <n v="1"/>
    <x v="11"/>
    <x v="3"/>
    <n v="43.31"/>
    <n v="4.3310000000000004"/>
    <n v="47.641000000000005"/>
    <n v="0.32"/>
    <n v="13.859200000000001"/>
    <s v="Q"/>
    <n v="1"/>
    <n v="3"/>
    <n v="3"/>
    <n v="7"/>
  </r>
  <r>
    <x v="23"/>
    <x v="1"/>
    <s v="89843D"/>
    <n v="13"/>
    <x v="9"/>
    <x v="3"/>
    <n v="61.92"/>
    <n v="6.1920000000000002"/>
    <n v="68.111999999999995"/>
    <n v="0.27"/>
    <n v="16.718400000000003"/>
    <s v="N"/>
    <n v="8"/>
    <n v="2"/>
    <n v="2"/>
    <n v="6"/>
  </r>
  <r>
    <x v="23"/>
    <x v="1"/>
    <s v="89846E"/>
    <n v="3"/>
    <x v="12"/>
    <x v="3"/>
    <n v="24.54"/>
    <n v="2.4540000000000002"/>
    <n v="26.994"/>
    <n v="0.01"/>
    <n v="0.24540000000000001"/>
    <s v="I"/>
    <n v="10"/>
    <n v="6"/>
    <n v="6"/>
    <n v="10"/>
  </r>
  <r>
    <x v="23"/>
    <x v="1"/>
    <s v="89916B"/>
    <n v="3"/>
    <x v="12"/>
    <x v="3"/>
    <n v="61.43"/>
    <n v="6.1430000000000007"/>
    <n v="67.573000000000008"/>
    <n v="0.28999999999999998"/>
    <n v="17.814699999999998"/>
    <s v="H"/>
    <n v="9"/>
    <n v="8"/>
    <n v="8"/>
    <n v="11"/>
  </r>
  <r>
    <x v="23"/>
    <x v="1"/>
    <s v="89961B"/>
    <n v="3"/>
    <x v="12"/>
    <x v="3"/>
    <n v="57.58"/>
    <n v="5.758"/>
    <n v="63.338000000000001"/>
    <n v="0.25"/>
    <n v="14.395"/>
    <s v="M"/>
    <n v="3"/>
    <n v="4"/>
    <n v="4"/>
    <n v="8"/>
  </r>
  <r>
    <x v="23"/>
    <x v="1"/>
    <s v="90005B"/>
    <n v="13"/>
    <x v="9"/>
    <x v="3"/>
    <n v="16.84"/>
    <n v="1.6840000000000002"/>
    <n v="18.524000000000001"/>
    <n v="0.04"/>
    <n v="0.67359999999999998"/>
    <s v="B"/>
    <n v="5"/>
    <n v="14"/>
    <n v="14"/>
    <n v="14"/>
  </r>
  <r>
    <x v="23"/>
    <x v="1"/>
    <s v="90017E"/>
    <n v="13"/>
    <x v="9"/>
    <x v="3"/>
    <n v="42.3"/>
    <n v="4.2299999999999995"/>
    <n v="46.529999999999994"/>
    <n v="0.4"/>
    <n v="16.919999999999998"/>
    <s v="C"/>
    <n v="8"/>
    <n v="17"/>
    <n v="17"/>
    <n v="15.5"/>
  </r>
  <r>
    <x v="23"/>
    <x v="1"/>
    <s v="900990"/>
    <n v="14"/>
    <x v="10"/>
    <x v="3"/>
    <n v="99.85"/>
    <n v="9.9849999999999994"/>
    <n v="109.83499999999999"/>
    <n v="0.1"/>
    <n v="9.9849999999999994"/>
    <s v="M"/>
    <n v="5"/>
    <n v="2"/>
    <n v="2"/>
    <n v="6"/>
  </r>
  <r>
    <x v="23"/>
    <x v="1"/>
    <s v="90224D"/>
    <n v="13"/>
    <x v="9"/>
    <x v="3"/>
    <n v="5.43"/>
    <n v="0.54300000000000004"/>
    <n v="5.9729999999999999"/>
    <n v="0.23"/>
    <n v="1.2488999999999999"/>
    <s v="A"/>
    <n v="4"/>
    <n v="22"/>
    <n v="22"/>
    <n v="18"/>
  </r>
  <r>
    <x v="23"/>
    <x v="1"/>
    <s v="902381"/>
    <n v="13"/>
    <x v="9"/>
    <x v="3"/>
    <n v="52"/>
    <n v="5.2"/>
    <n v="57.2"/>
    <n v="0.23"/>
    <n v="11.96"/>
    <s v="B"/>
    <n v="9"/>
    <n v="9"/>
    <n v="9"/>
    <n v="11.5"/>
  </r>
  <r>
    <x v="23"/>
    <x v="1"/>
    <s v="90429A"/>
    <n v="13"/>
    <x v="9"/>
    <x v="3"/>
    <n v="92.08"/>
    <n v="9.2080000000000002"/>
    <n v="101.288"/>
    <n v="0.3"/>
    <n v="27.623999999999999"/>
    <s v="N"/>
    <n v="4"/>
    <n v="5"/>
    <n v="5"/>
    <n v="9"/>
  </r>
  <r>
    <x v="23"/>
    <x v="2"/>
    <s v="90435B"/>
    <n v="3"/>
    <x v="12"/>
    <x v="3"/>
    <n v="92.63"/>
    <n v="9.2629999999999999"/>
    <n v="101.893"/>
    <n v="7.0000000000000007E-2"/>
    <n v="6.4841000000000006"/>
    <s v="A"/>
    <n v="2"/>
    <n v="2"/>
    <n v="2"/>
    <n v="6"/>
  </r>
  <r>
    <x v="23"/>
    <x v="2"/>
    <s v="904E"/>
    <n v="14"/>
    <x v="10"/>
    <x v="3"/>
    <n v="17.8"/>
    <n v="1.7800000000000002"/>
    <n v="19.580000000000002"/>
    <n v="0.27"/>
    <n v="4.8060000000000009"/>
    <s v="G"/>
    <n v="6"/>
    <n v="11"/>
    <n v="11"/>
    <n v="12.5"/>
  </r>
  <r>
    <x v="23"/>
    <x v="2"/>
    <s v="9077A"/>
    <n v="14"/>
    <x v="10"/>
    <x v="3"/>
    <n v="63.41"/>
    <n v="6.3410000000000002"/>
    <n v="69.750999999999991"/>
    <n v="0.1"/>
    <n v="6.3410000000000002"/>
    <s v="O"/>
    <n v="4"/>
    <n v="2"/>
    <n v="2"/>
    <n v="6"/>
  </r>
  <r>
    <x v="23"/>
    <x v="2"/>
    <s v="90888B"/>
    <n v="14"/>
    <x v="10"/>
    <x v="3"/>
    <n v="23.87"/>
    <n v="2.387"/>
    <n v="26.257000000000001"/>
    <n v="0.18"/>
    <n v="4.2965999999999998"/>
    <s v="N"/>
    <n v="2"/>
    <n v="1"/>
    <n v="1"/>
    <n v="3"/>
  </r>
  <r>
    <x v="23"/>
    <x v="2"/>
    <s v="90902B"/>
    <n v="13"/>
    <x v="9"/>
    <x v="3"/>
    <n v="4.0199999999999996"/>
    <n v="0.40199999999999997"/>
    <n v="4.4219999999999997"/>
    <n v="0.16"/>
    <n v="0.64319999999999999"/>
    <s v="Q"/>
    <n v="8"/>
    <n v="3"/>
    <n v="3"/>
    <n v="7"/>
  </r>
  <r>
    <x v="23"/>
    <x v="2"/>
    <s v="909220"/>
    <n v="14"/>
    <x v="10"/>
    <x v="3"/>
    <n v="3.1"/>
    <n v="0.31000000000000005"/>
    <n v="3.41"/>
    <n v="0.24"/>
    <n v="0.74399999999999999"/>
    <s v="P"/>
    <n v="10"/>
    <n v="2"/>
    <n v="2"/>
    <n v="6"/>
  </r>
  <r>
    <x v="23"/>
    <x v="2"/>
    <s v="90976E"/>
    <n v="3"/>
    <x v="12"/>
    <x v="3"/>
    <n v="42.99"/>
    <n v="4.2990000000000004"/>
    <n v="47.289000000000001"/>
    <n v="0.16"/>
    <n v="6.8784000000000001"/>
    <s v="P"/>
    <n v="2"/>
    <n v="3"/>
    <n v="3"/>
    <n v="7"/>
  </r>
  <r>
    <x v="23"/>
    <x v="2"/>
    <s v="91048D"/>
    <n v="1"/>
    <x v="11"/>
    <x v="3"/>
    <n v="90.3"/>
    <n v="9.0299999999999994"/>
    <n v="99.33"/>
    <n v="0.36"/>
    <n v="32.507999999999996"/>
    <s v="A"/>
    <n v="10"/>
    <n v="20"/>
    <n v="20"/>
    <n v="17"/>
  </r>
  <r>
    <x v="23"/>
    <x v="2"/>
    <s v="910750"/>
    <n v="13"/>
    <x v="9"/>
    <x v="3"/>
    <n v="21.25"/>
    <n v="2.125"/>
    <n v="23.375"/>
    <n v="0.04"/>
    <n v="0.85"/>
    <s v="P"/>
    <n v="1"/>
    <n v="3"/>
    <n v="3"/>
    <n v="7"/>
  </r>
  <r>
    <x v="23"/>
    <x v="2"/>
    <s v="91087A"/>
    <n v="14"/>
    <x v="10"/>
    <x v="3"/>
    <n v="89.78"/>
    <n v="8.9779999999999998"/>
    <n v="98.757999999999996"/>
    <n v="0.23"/>
    <n v="20.6494"/>
    <s v="F"/>
    <n v="5"/>
    <n v="3"/>
    <n v="3"/>
    <n v="7"/>
  </r>
  <r>
    <x v="23"/>
    <x v="2"/>
    <s v="911910"/>
    <n v="13"/>
    <x v="9"/>
    <x v="3"/>
    <n v="38.39"/>
    <n v="3.8390000000000004"/>
    <n v="42.228999999999999"/>
    <n v="0.24"/>
    <n v="9.2135999999999996"/>
    <s v="Q"/>
    <n v="5"/>
    <n v="1"/>
    <n v="1"/>
    <n v="3"/>
  </r>
  <r>
    <x v="23"/>
    <x v="2"/>
    <s v="912491"/>
    <n v="14"/>
    <x v="10"/>
    <x v="3"/>
    <n v="68.680000000000007"/>
    <n v="6.8680000000000012"/>
    <n v="75.548000000000002"/>
    <n v="0.01"/>
    <n v="0.68680000000000008"/>
    <s v="E"/>
    <n v="7"/>
    <n v="9"/>
    <n v="9"/>
    <n v="11.5"/>
  </r>
  <r>
    <x v="23"/>
    <x v="2"/>
    <s v="91290D"/>
    <n v="13"/>
    <x v="9"/>
    <x v="3"/>
    <n v="50.06"/>
    <n v="5.0060000000000002"/>
    <n v="55.066000000000003"/>
    <n v="0.27"/>
    <n v="13.516200000000001"/>
    <s v="B"/>
    <n v="2"/>
    <n v="8"/>
    <n v="8"/>
    <n v="11"/>
  </r>
  <r>
    <x v="23"/>
    <x v="2"/>
    <s v="91461B"/>
    <n v="3"/>
    <x v="12"/>
    <x v="3"/>
    <n v="34.9"/>
    <n v="3.49"/>
    <n v="38.39"/>
    <n v="0.18"/>
    <n v="6.2819999999999991"/>
    <s v="L"/>
    <n v="10"/>
    <n v="6"/>
    <n v="6"/>
    <n v="10"/>
  </r>
  <r>
    <x v="23"/>
    <x v="2"/>
    <s v="9146B"/>
    <n v="14"/>
    <x v="10"/>
    <x v="3"/>
    <n v="88.96"/>
    <n v="8.895999999999999"/>
    <n v="97.855999999999995"/>
    <n v="0.17"/>
    <n v="15.123200000000001"/>
    <s v="D"/>
    <n v="5"/>
    <n v="14"/>
    <n v="14"/>
    <n v="14"/>
  </r>
  <r>
    <x v="23"/>
    <x v="2"/>
    <s v="914910"/>
    <n v="1"/>
    <x v="11"/>
    <x v="3"/>
    <n v="68.64"/>
    <n v="6.8640000000000008"/>
    <n v="75.504000000000005"/>
    <n v="0.32"/>
    <n v="21.9648"/>
    <s v="I"/>
    <n v="8"/>
    <n v="4"/>
    <n v="4"/>
    <n v="8"/>
  </r>
  <r>
    <x v="23"/>
    <x v="2"/>
    <s v="91528E"/>
    <n v="14"/>
    <x v="10"/>
    <x v="3"/>
    <n v="62.84"/>
    <n v="6.2840000000000007"/>
    <n v="69.124000000000009"/>
    <n v="0.24"/>
    <n v="15.0816"/>
    <s v="N"/>
    <n v="1"/>
    <n v="2"/>
    <n v="2"/>
    <n v="6"/>
  </r>
  <r>
    <x v="23"/>
    <x v="2"/>
    <s v="91568A"/>
    <n v="1"/>
    <x v="11"/>
    <x v="3"/>
    <n v="22.84"/>
    <n v="2.2840000000000003"/>
    <n v="25.123999999999999"/>
    <n v="0.06"/>
    <n v="1.3703999999999998"/>
    <s v="B"/>
    <n v="3"/>
    <n v="17"/>
    <n v="17"/>
    <n v="15.5"/>
  </r>
  <r>
    <x v="23"/>
    <x v="2"/>
    <s v="916210"/>
    <n v="13"/>
    <x v="9"/>
    <x v="3"/>
    <n v="95.12"/>
    <n v="9.5120000000000005"/>
    <n v="104.63200000000001"/>
    <n v="0.23"/>
    <n v="21.877600000000001"/>
    <s v="M"/>
    <n v="8"/>
    <n v="5"/>
    <n v="5"/>
    <n v="9"/>
  </r>
  <r>
    <x v="23"/>
    <x v="2"/>
    <s v="91635B"/>
    <n v="13"/>
    <x v="9"/>
    <x v="3"/>
    <n v="36.03"/>
    <n v="3.6030000000000002"/>
    <n v="39.633000000000003"/>
    <n v="0.36"/>
    <n v="12.970800000000001"/>
    <s v="N"/>
    <n v="2"/>
    <n v="1"/>
    <n v="1"/>
    <n v="3"/>
  </r>
  <r>
    <x v="23"/>
    <x v="2"/>
    <s v="91744A"/>
    <n v="1"/>
    <x v="11"/>
    <x v="3"/>
    <n v="86.5"/>
    <n v="8.65"/>
    <n v="95.15"/>
    <n v="0.03"/>
    <n v="2.5949999999999998"/>
    <s v="M"/>
    <n v="9"/>
    <n v="4"/>
    <n v="4"/>
    <n v="8"/>
  </r>
  <r>
    <x v="23"/>
    <x v="2"/>
    <s v="91845B"/>
    <n v="1"/>
    <x v="11"/>
    <x v="3"/>
    <n v="16.350000000000001"/>
    <n v="1.6350000000000002"/>
    <n v="17.985000000000003"/>
    <n v="0.24"/>
    <n v="3.9240000000000004"/>
    <s v="L"/>
    <n v="5"/>
    <n v="5"/>
    <n v="5"/>
    <n v="9"/>
  </r>
  <r>
    <x v="23"/>
    <x v="3"/>
    <s v="91854A"/>
    <n v="14"/>
    <x v="10"/>
    <x v="3"/>
    <n v="56.88"/>
    <n v="5.6880000000000006"/>
    <n v="62.568000000000005"/>
    <n v="0.18"/>
    <n v="10.2384"/>
    <s v="P"/>
    <n v="8"/>
    <n v="1"/>
    <n v="1"/>
    <n v="3"/>
  </r>
  <r>
    <x v="23"/>
    <x v="3"/>
    <s v="91872B"/>
    <n v="1"/>
    <x v="11"/>
    <x v="3"/>
    <n v="58.5"/>
    <n v="5.8500000000000005"/>
    <n v="64.349999999999994"/>
    <n v="0.25"/>
    <n v="14.625"/>
    <s v="A"/>
    <n v="2"/>
    <n v="2"/>
    <n v="2"/>
    <n v="6"/>
  </r>
  <r>
    <x v="23"/>
    <x v="3"/>
    <s v="9190E"/>
    <n v="14"/>
    <x v="10"/>
    <x v="3"/>
    <n v="18.66"/>
    <n v="1.8660000000000001"/>
    <n v="20.526"/>
    <n v="0.34"/>
    <n v="6.3444000000000003"/>
    <s v="C"/>
    <n v="9"/>
    <n v="8"/>
    <n v="8"/>
    <n v="11"/>
  </r>
  <r>
    <x v="23"/>
    <x v="3"/>
    <s v="919110"/>
    <n v="13"/>
    <x v="9"/>
    <x v="3"/>
    <n v="48"/>
    <n v="4.8000000000000007"/>
    <n v="52.8"/>
    <n v="0.22"/>
    <n v="10.56"/>
    <s v="B"/>
    <n v="4"/>
    <n v="5"/>
    <n v="5"/>
    <n v="9"/>
  </r>
  <r>
    <x v="23"/>
    <x v="3"/>
    <s v="9191B"/>
    <n v="3"/>
    <x v="12"/>
    <x v="3"/>
    <n v="67.69"/>
    <n v="6.7690000000000001"/>
    <n v="74.459000000000003"/>
    <n v="0.04"/>
    <n v="2.7075999999999998"/>
    <s v="A"/>
    <n v="9"/>
    <n v="20"/>
    <n v="20"/>
    <n v="17"/>
  </r>
  <r>
    <x v="23"/>
    <x v="3"/>
    <s v="91984D"/>
    <n v="1"/>
    <x v="11"/>
    <x v="3"/>
    <n v="59.01"/>
    <n v="5.9009999999999998"/>
    <n v="64.911000000000001"/>
    <n v="0.13"/>
    <n v="7.6712999999999996"/>
    <s v="F"/>
    <n v="4"/>
    <n v="8"/>
    <n v="8"/>
    <n v="11"/>
  </r>
  <r>
    <x v="23"/>
    <x v="3"/>
    <s v="920131"/>
    <n v="3"/>
    <x v="12"/>
    <x v="3"/>
    <n v="94.28"/>
    <n v="9.4280000000000008"/>
    <n v="103.708"/>
    <n v="0.16"/>
    <n v="15.084800000000001"/>
    <s v="B"/>
    <n v="8"/>
    <n v="8"/>
    <n v="8"/>
    <n v="11"/>
  </r>
  <r>
    <x v="23"/>
    <x v="3"/>
    <s v="922780"/>
    <n v="1"/>
    <x v="11"/>
    <x v="3"/>
    <n v="99.98"/>
    <n v="9.9980000000000011"/>
    <n v="109.97800000000001"/>
    <n v="0.32"/>
    <n v="31.993600000000001"/>
    <s v="A"/>
    <n v="9"/>
    <n v="20"/>
    <n v="20"/>
    <n v="17"/>
  </r>
  <r>
    <x v="23"/>
    <x v="3"/>
    <s v="922971"/>
    <n v="14"/>
    <x v="10"/>
    <x v="3"/>
    <n v="17.61"/>
    <n v="1.7610000000000001"/>
    <n v="19.370999999999999"/>
    <n v="0.28999999999999998"/>
    <n v="5.1068999999999996"/>
    <s v="O"/>
    <n v="3"/>
    <n v="3"/>
    <n v="3"/>
    <n v="7"/>
  </r>
  <r>
    <x v="23"/>
    <x v="3"/>
    <s v="925790"/>
    <n v="1"/>
    <x v="11"/>
    <x v="3"/>
    <n v="47.08"/>
    <n v="4.7080000000000002"/>
    <n v="51.787999999999997"/>
    <n v="0.31"/>
    <n v="14.594799999999999"/>
    <s v="A"/>
    <n v="7"/>
    <n v="16"/>
    <n v="16"/>
    <n v="15"/>
  </r>
  <r>
    <x v="23"/>
    <x v="3"/>
    <s v="92631D"/>
    <n v="3"/>
    <x v="12"/>
    <x v="3"/>
    <n v="40.19"/>
    <n v="4.0190000000000001"/>
    <n v="44.208999999999996"/>
    <n v="0.1"/>
    <n v="4.0190000000000001"/>
    <s v="H"/>
    <n v="10"/>
    <n v="3"/>
    <n v="3"/>
    <n v="7"/>
  </r>
  <r>
    <x v="23"/>
    <x v="3"/>
    <s v="926560"/>
    <n v="3"/>
    <x v="12"/>
    <x v="3"/>
    <n v="50.17"/>
    <n v="5.0170000000000003"/>
    <n v="55.187000000000005"/>
    <n v="0.28000000000000003"/>
    <n v="14.047600000000001"/>
    <s v="O"/>
    <n v="9"/>
    <n v="1"/>
    <n v="1"/>
    <n v="3"/>
  </r>
  <r>
    <x v="23"/>
    <x v="3"/>
    <s v="926811"/>
    <n v="1"/>
    <x v="11"/>
    <x v="3"/>
    <n v="67.569999999999993"/>
    <n v="6.7569999999999997"/>
    <n v="74.326999999999998"/>
    <n v="0.04"/>
    <n v="2.7027999999999999"/>
    <s v="C"/>
    <n v="7"/>
    <n v="3"/>
    <n v="3"/>
    <n v="7"/>
  </r>
  <r>
    <x v="23"/>
    <x v="3"/>
    <s v="92785B"/>
    <n v="13"/>
    <x v="9"/>
    <x v="3"/>
    <n v="71.05"/>
    <n v="7.1050000000000004"/>
    <n v="78.155000000000001"/>
    <n v="0.27"/>
    <n v="19.183500000000002"/>
    <s v="Q"/>
    <n v="9"/>
    <n v="2"/>
    <n v="2"/>
    <n v="6"/>
  </r>
  <r>
    <x v="23"/>
    <x v="3"/>
    <s v="92786A"/>
    <n v="13"/>
    <x v="9"/>
    <x v="3"/>
    <n v="21.85"/>
    <n v="2.1850000000000001"/>
    <n v="24.035"/>
    <n v="0.18"/>
    <n v="3.9330000000000003"/>
    <s v="Q"/>
    <n v="9"/>
    <n v="2"/>
    <n v="2"/>
    <n v="6"/>
  </r>
  <r>
    <x v="23"/>
    <x v="4"/>
    <s v="92854B"/>
    <n v="13"/>
    <x v="9"/>
    <x v="3"/>
    <n v="28.13"/>
    <n v="2.8130000000000002"/>
    <n v="30.942999999999998"/>
    <n v="0.13"/>
    <n v="3.6568999999999998"/>
    <s v="D"/>
    <n v="6"/>
    <n v="2"/>
    <n v="2"/>
    <n v="6"/>
  </r>
  <r>
    <x v="23"/>
    <x v="4"/>
    <s v="92900E"/>
    <n v="14"/>
    <x v="10"/>
    <x v="3"/>
    <n v="54.52"/>
    <n v="5.4520000000000008"/>
    <n v="59.972000000000001"/>
    <n v="0.03"/>
    <n v="1.6355999999999999"/>
    <s v="Q"/>
    <n v="4"/>
    <n v="1"/>
    <n v="1"/>
    <n v="3"/>
  </r>
  <r>
    <x v="23"/>
    <x v="4"/>
    <s v="93108B"/>
    <n v="1"/>
    <x v="11"/>
    <x v="3"/>
    <n v="0.11"/>
    <n v="1.1000000000000001E-2"/>
    <n v="0.121"/>
    <n v="0.39"/>
    <n v="4.2900000000000001E-2"/>
    <s v="B"/>
    <n v="6"/>
    <n v="9"/>
    <n v="9"/>
    <n v="11.5"/>
  </r>
  <r>
    <x v="23"/>
    <x v="4"/>
    <s v="93129B"/>
    <n v="14"/>
    <x v="10"/>
    <x v="3"/>
    <n v="8.8699999999999992"/>
    <n v="0.88700000000000001"/>
    <n v="9.7569999999999997"/>
    <n v="0.16"/>
    <n v="1.4191999999999998"/>
    <s v="E"/>
    <n v="4"/>
    <n v="6"/>
    <n v="6"/>
    <n v="10"/>
  </r>
  <r>
    <x v="23"/>
    <x v="4"/>
    <s v="93310E"/>
    <n v="1"/>
    <x v="11"/>
    <x v="3"/>
    <n v="9.68"/>
    <n v="0.96799999999999997"/>
    <n v="10.648"/>
    <n v="0.27"/>
    <n v="2.6135999999999999"/>
    <s v="H"/>
    <n v="3"/>
    <n v="11"/>
    <n v="11"/>
    <n v="12.5"/>
  </r>
  <r>
    <x v="23"/>
    <x v="4"/>
    <s v="933571"/>
    <n v="14"/>
    <x v="10"/>
    <x v="3"/>
    <n v="43.84"/>
    <n v="4.3840000000000003"/>
    <n v="48.224000000000004"/>
    <n v="0.11"/>
    <n v="4.8224"/>
    <s v="A"/>
    <n v="4"/>
    <n v="22"/>
    <n v="22"/>
    <n v="18"/>
  </r>
  <r>
    <x v="23"/>
    <x v="4"/>
    <s v="93358D"/>
    <n v="13"/>
    <x v="9"/>
    <x v="3"/>
    <n v="17.489999999999998"/>
    <n v="1.7489999999999999"/>
    <n v="19.238999999999997"/>
    <n v="0.09"/>
    <n v="1.5740999999999998"/>
    <s v="L"/>
    <n v="6"/>
    <n v="5"/>
    <n v="5"/>
    <n v="9"/>
  </r>
  <r>
    <x v="23"/>
    <x v="4"/>
    <s v="93372E"/>
    <n v="13"/>
    <x v="9"/>
    <x v="3"/>
    <n v="33.340000000000003"/>
    <n v="3.3340000000000005"/>
    <n v="36.674000000000007"/>
    <n v="0.02"/>
    <n v="0.66680000000000006"/>
    <s v="N"/>
    <n v="7"/>
    <n v="1"/>
    <n v="1"/>
    <n v="3"/>
  </r>
  <r>
    <x v="23"/>
    <x v="4"/>
    <s v="935601"/>
    <n v="1"/>
    <x v="11"/>
    <x v="3"/>
    <n v="30.79"/>
    <n v="3.0790000000000002"/>
    <n v="33.869"/>
    <n v="0.18"/>
    <n v="5.5421999999999993"/>
    <s v="L"/>
    <n v="7"/>
    <n v="2"/>
    <n v="2"/>
    <n v="6"/>
  </r>
  <r>
    <x v="23"/>
    <x v="4"/>
    <s v="93573A"/>
    <n v="3"/>
    <x v="12"/>
    <x v="3"/>
    <n v="27.19"/>
    <n v="2.7190000000000003"/>
    <n v="29.909000000000002"/>
    <n v="0.3"/>
    <n v="8.157"/>
    <s v="G"/>
    <n v="1"/>
    <n v="3"/>
    <n v="3"/>
    <n v="7"/>
  </r>
  <r>
    <x v="23"/>
    <x v="4"/>
    <s v="93584B"/>
    <n v="3"/>
    <x v="12"/>
    <x v="3"/>
    <n v="4.37"/>
    <n v="0.43700000000000006"/>
    <n v="4.8070000000000004"/>
    <n v="0.4"/>
    <n v="1.7480000000000002"/>
    <s v="H"/>
    <n v="8"/>
    <n v="6"/>
    <n v="6"/>
    <n v="10"/>
  </r>
  <r>
    <x v="23"/>
    <x v="4"/>
    <s v="93693B"/>
    <n v="3"/>
    <x v="12"/>
    <x v="3"/>
    <n v="40.950000000000003"/>
    <n v="4.0950000000000006"/>
    <n v="45.045000000000002"/>
    <n v="0.13"/>
    <n v="5.3235000000000001"/>
    <s v="M"/>
    <n v="4"/>
    <n v="4"/>
    <n v="4"/>
    <n v="8"/>
  </r>
  <r>
    <x v="23"/>
    <x v="4"/>
    <s v="938140"/>
    <n v="13"/>
    <x v="9"/>
    <x v="3"/>
    <n v="33.44"/>
    <n v="3.3439999999999999"/>
    <n v="36.783999999999999"/>
    <n v="0.14000000000000001"/>
    <n v="4.6816000000000004"/>
    <s v="E"/>
    <n v="5"/>
    <n v="18"/>
    <n v="18"/>
    <n v="16"/>
  </r>
  <r>
    <x v="23"/>
    <x v="4"/>
    <s v="938151"/>
    <n v="1"/>
    <x v="11"/>
    <x v="3"/>
    <n v="69.099999999999994"/>
    <n v="6.91"/>
    <n v="76.009999999999991"/>
    <n v="0.05"/>
    <n v="3.4550000000000001"/>
    <s v="F"/>
    <n v="7"/>
    <n v="5"/>
    <n v="5"/>
    <n v="9"/>
  </r>
  <r>
    <x v="23"/>
    <x v="4"/>
    <s v="93824D"/>
    <n v="1"/>
    <x v="11"/>
    <x v="3"/>
    <n v="60.59"/>
    <n v="6.0590000000000011"/>
    <n v="66.649000000000001"/>
    <n v="0.22"/>
    <n v="13.329800000000001"/>
    <s v="O"/>
    <n v="9"/>
    <n v="1"/>
    <n v="1"/>
    <n v="3"/>
  </r>
  <r>
    <x v="23"/>
    <x v="4"/>
    <s v="9385A"/>
    <n v="1"/>
    <x v="11"/>
    <x v="3"/>
    <n v="67.02"/>
    <n v="6.702"/>
    <n v="73.721999999999994"/>
    <n v="0.26"/>
    <n v="17.4252"/>
    <s v="Q"/>
    <n v="2"/>
    <n v="1"/>
    <n v="1"/>
    <n v="3"/>
  </r>
  <r>
    <x v="23"/>
    <x v="4"/>
    <s v="939181"/>
    <n v="1"/>
    <x v="11"/>
    <x v="3"/>
    <n v="78.36"/>
    <n v="7.8360000000000003"/>
    <n v="86.195999999999998"/>
    <n v="0.4"/>
    <n v="31.344000000000001"/>
    <s v="L"/>
    <n v="2"/>
    <n v="2"/>
    <n v="2"/>
    <n v="6"/>
  </r>
  <r>
    <x v="23"/>
    <x v="5"/>
    <s v="9411D"/>
    <n v="14"/>
    <x v="10"/>
    <x v="3"/>
    <n v="65.239999999999995"/>
    <n v="6.524"/>
    <n v="71.763999999999996"/>
    <n v="0.32"/>
    <n v="20.876799999999999"/>
    <s v="F"/>
    <n v="5"/>
    <n v="3"/>
    <n v="3"/>
    <n v="7"/>
  </r>
  <r>
    <x v="23"/>
    <x v="5"/>
    <s v="94189E"/>
    <n v="1"/>
    <x v="11"/>
    <x v="3"/>
    <n v="89.9"/>
    <n v="8.99"/>
    <n v="98.89"/>
    <n v="0.02"/>
    <n v="1.798"/>
    <s v="G"/>
    <n v="5"/>
    <n v="2"/>
    <n v="2"/>
    <n v="6"/>
  </r>
  <r>
    <x v="23"/>
    <x v="5"/>
    <s v="94272D"/>
    <n v="13"/>
    <x v="9"/>
    <x v="3"/>
    <n v="18.29"/>
    <n v="1.829"/>
    <n v="20.119"/>
    <n v="0.09"/>
    <n v="1.6460999999999999"/>
    <s v="D"/>
    <n v="2"/>
    <n v="18"/>
    <n v="18"/>
    <n v="16"/>
  </r>
  <r>
    <x v="23"/>
    <x v="5"/>
    <s v="94356D"/>
    <n v="14"/>
    <x v="10"/>
    <x v="3"/>
    <n v="53.78"/>
    <n v="5.3780000000000001"/>
    <n v="59.158000000000001"/>
    <n v="0.37"/>
    <n v="19.898600000000002"/>
    <s v="Q"/>
    <n v="9"/>
    <n v="2"/>
    <n v="2"/>
    <n v="6"/>
  </r>
  <r>
    <x v="23"/>
    <x v="5"/>
    <s v="943731"/>
    <n v="3"/>
    <x v="12"/>
    <x v="3"/>
    <n v="20.53"/>
    <n v="2.0530000000000004"/>
    <n v="22.583000000000002"/>
    <n v="0.32"/>
    <n v="6.5696000000000003"/>
    <s v="M"/>
    <n v="2"/>
    <n v="6"/>
    <n v="6"/>
    <n v="10"/>
  </r>
  <r>
    <x v="23"/>
    <x v="5"/>
    <s v="94460E"/>
    <n v="1"/>
    <x v="11"/>
    <x v="3"/>
    <n v="18.91"/>
    <n v="1.891"/>
    <n v="20.801000000000002"/>
    <n v="0.11"/>
    <n v="2.0800999999999998"/>
    <s v="H"/>
    <n v="5"/>
    <n v="6"/>
    <n v="6"/>
    <n v="10"/>
  </r>
  <r>
    <x v="23"/>
    <x v="5"/>
    <s v="94581"/>
    <n v="3"/>
    <x v="12"/>
    <x v="3"/>
    <n v="40.450000000000003"/>
    <n v="4.0450000000000008"/>
    <n v="44.495000000000005"/>
    <n v="0.23"/>
    <n v="9.3035000000000014"/>
    <s v="I"/>
    <n v="8"/>
    <n v="4"/>
    <n v="4"/>
    <n v="8"/>
  </r>
  <r>
    <x v="23"/>
    <x v="5"/>
    <s v="946331"/>
    <n v="3"/>
    <x v="12"/>
    <x v="3"/>
    <n v="50.39"/>
    <n v="5.0390000000000006"/>
    <n v="55.429000000000002"/>
    <n v="0.17"/>
    <n v="8.5663"/>
    <s v="N"/>
    <n v="10"/>
    <n v="5"/>
    <n v="5"/>
    <n v="9"/>
  </r>
  <r>
    <x v="23"/>
    <x v="5"/>
    <s v="94783D"/>
    <n v="3"/>
    <x v="12"/>
    <x v="3"/>
    <n v="76.2"/>
    <n v="7.620000000000001"/>
    <n v="83.820000000000007"/>
    <n v="0.4"/>
    <n v="30.480000000000004"/>
    <s v="P"/>
    <n v="4"/>
    <n v="2"/>
    <n v="2"/>
    <n v="6"/>
  </r>
  <r>
    <x v="23"/>
    <x v="5"/>
    <s v="94820E"/>
    <n v="14"/>
    <x v="10"/>
    <x v="3"/>
    <n v="38.68"/>
    <n v="3.8680000000000003"/>
    <n v="42.548000000000002"/>
    <n v="0.21"/>
    <n v="8.1227999999999998"/>
    <s v="N"/>
    <n v="3"/>
    <n v="5"/>
    <n v="5"/>
    <n v="9"/>
  </r>
  <r>
    <x v="23"/>
    <x v="5"/>
    <s v="94849B"/>
    <n v="13"/>
    <x v="9"/>
    <x v="3"/>
    <n v="52.3"/>
    <n v="5.23"/>
    <n v="57.53"/>
    <n v="0.18"/>
    <n v="9.4139999999999997"/>
    <s v="P"/>
    <n v="10"/>
    <n v="2"/>
    <n v="2"/>
    <n v="6"/>
  </r>
  <r>
    <x v="23"/>
    <x v="5"/>
    <s v="94997E"/>
    <n v="3"/>
    <x v="12"/>
    <x v="3"/>
    <n v="71.739999999999995"/>
    <n v="7.1739999999999995"/>
    <n v="78.913999999999987"/>
    <n v="0.12"/>
    <n v="8.6087999999999987"/>
    <s v="C"/>
    <n v="2"/>
    <n v="12"/>
    <n v="12"/>
    <n v="13"/>
  </r>
  <r>
    <x v="23"/>
    <x v="5"/>
    <s v="950130"/>
    <n v="1"/>
    <x v="11"/>
    <x v="3"/>
    <n v="72.2"/>
    <n v="7.2200000000000006"/>
    <n v="79.42"/>
    <n v="0.19"/>
    <n v="13.718"/>
    <s v="P"/>
    <n v="9"/>
    <n v="2"/>
    <n v="2"/>
    <n v="6"/>
  </r>
  <r>
    <x v="23"/>
    <x v="5"/>
    <s v="95054E"/>
    <n v="1"/>
    <x v="11"/>
    <x v="3"/>
    <n v="21.16"/>
    <n v="2.1160000000000001"/>
    <n v="23.276"/>
    <n v="0.03"/>
    <n v="0.63480000000000003"/>
    <s v="L"/>
    <n v="9"/>
    <n v="6"/>
    <n v="6"/>
    <n v="10"/>
  </r>
  <r>
    <x v="23"/>
    <x v="5"/>
    <s v="95080B"/>
    <n v="1"/>
    <x v="11"/>
    <x v="3"/>
    <n v="40.33"/>
    <n v="4.0330000000000004"/>
    <n v="44.363"/>
    <n v="0.4"/>
    <n v="16.132000000000001"/>
    <s v="H"/>
    <n v="8"/>
    <n v="6"/>
    <n v="6"/>
    <n v="10"/>
  </r>
  <r>
    <x v="23"/>
    <x v="5"/>
    <s v="95190D"/>
    <n v="14"/>
    <x v="10"/>
    <x v="3"/>
    <n v="5.91"/>
    <n v="0.59100000000000008"/>
    <n v="6.5010000000000003"/>
    <n v="0.23"/>
    <n v="1.3593000000000002"/>
    <s v="N"/>
    <n v="8"/>
    <n v="2"/>
    <n v="2"/>
    <n v="6"/>
  </r>
  <r>
    <x v="23"/>
    <x v="5"/>
    <s v="95314E"/>
    <n v="3"/>
    <x v="12"/>
    <x v="3"/>
    <n v="69.2"/>
    <n v="6.9200000000000008"/>
    <n v="76.12"/>
    <n v="0.12"/>
    <n v="8.3040000000000003"/>
    <s v="M"/>
    <n v="4"/>
    <n v="4"/>
    <n v="4"/>
    <n v="8"/>
  </r>
  <r>
    <x v="23"/>
    <x v="5"/>
    <s v="95530"/>
    <n v="13"/>
    <x v="9"/>
    <x v="3"/>
    <n v="77.02"/>
    <n v="7.702"/>
    <n v="84.721999999999994"/>
    <n v="0.4"/>
    <n v="30.808"/>
    <s v="N"/>
    <n v="3"/>
    <n v="5"/>
    <n v="5"/>
    <n v="9"/>
  </r>
  <r>
    <x v="23"/>
    <x v="5"/>
    <s v="9556E"/>
    <n v="14"/>
    <x v="10"/>
    <x v="3"/>
    <n v="57.08"/>
    <n v="5.7080000000000002"/>
    <n v="62.787999999999997"/>
    <n v="0.06"/>
    <n v="3.4247999999999998"/>
    <s v="G"/>
    <n v="5"/>
    <n v="2"/>
    <n v="2"/>
    <n v="6"/>
  </r>
  <r>
    <x v="23"/>
    <x v="5"/>
    <s v="955880"/>
    <n v="3"/>
    <x v="12"/>
    <x v="3"/>
    <n v="40.04"/>
    <n v="4.0040000000000004"/>
    <n v="44.043999999999997"/>
    <n v="0.03"/>
    <n v="1.2011999999999998"/>
    <s v="A"/>
    <n v="9"/>
    <n v="20"/>
    <n v="20"/>
    <n v="17"/>
  </r>
  <r>
    <x v="23"/>
    <x v="5"/>
    <s v="95639B"/>
    <n v="3"/>
    <x v="12"/>
    <x v="3"/>
    <n v="99.17"/>
    <n v="9.9170000000000016"/>
    <n v="109.087"/>
    <n v="0.3"/>
    <n v="29.750999999999998"/>
    <s v="F"/>
    <n v="1"/>
    <n v="10"/>
    <n v="10"/>
    <n v="12"/>
  </r>
  <r>
    <x v="23"/>
    <x v="5"/>
    <s v="95641D"/>
    <n v="14"/>
    <x v="10"/>
    <x v="3"/>
    <n v="74.84"/>
    <n v="7.4840000000000009"/>
    <n v="82.323999999999998"/>
    <n v="0.04"/>
    <n v="2.9936000000000003"/>
    <s v="O"/>
    <n v="6"/>
    <n v="3"/>
    <n v="3"/>
    <n v="7"/>
  </r>
  <r>
    <x v="23"/>
    <x v="5"/>
    <s v="95737E"/>
    <n v="14"/>
    <x v="10"/>
    <x v="3"/>
    <n v="81.41"/>
    <n v="8.141"/>
    <n v="89.551000000000002"/>
    <n v="0.17"/>
    <n v="13.839700000000001"/>
    <s v="N"/>
    <n v="5"/>
    <n v="5"/>
    <n v="5"/>
    <n v="9"/>
  </r>
  <r>
    <x v="23"/>
    <x v="6"/>
    <s v="95845B"/>
    <n v="3"/>
    <x v="12"/>
    <x v="3"/>
    <n v="88.09"/>
    <n v="8.8090000000000011"/>
    <n v="96.899000000000001"/>
    <n v="0.38"/>
    <n v="33.474200000000003"/>
    <s v="O"/>
    <n v="2"/>
    <n v="3"/>
    <n v="3"/>
    <n v="7"/>
  </r>
  <r>
    <x v="23"/>
    <x v="6"/>
    <s v="95857D"/>
    <n v="1"/>
    <x v="11"/>
    <x v="3"/>
    <n v="24.38"/>
    <n v="2.4380000000000002"/>
    <n v="26.817999999999998"/>
    <n v="0.18"/>
    <n v="4.3883999999999999"/>
    <s v="N"/>
    <n v="9"/>
    <n v="4"/>
    <n v="4"/>
    <n v="8"/>
  </r>
  <r>
    <x v="23"/>
    <x v="6"/>
    <s v="95881D"/>
    <n v="3"/>
    <x v="12"/>
    <x v="3"/>
    <n v="97.55"/>
    <n v="9.7550000000000008"/>
    <n v="107.30499999999999"/>
    <n v="0.1"/>
    <n v="9.7550000000000008"/>
    <s v="H"/>
    <n v="2"/>
    <n v="11"/>
    <n v="11"/>
    <n v="12.5"/>
  </r>
  <r>
    <x v="23"/>
    <x v="6"/>
    <s v="959391"/>
    <n v="1"/>
    <x v="11"/>
    <x v="3"/>
    <n v="22.7"/>
    <n v="2.27"/>
    <n v="24.97"/>
    <n v="0.36"/>
    <n v="8.1719999999999988"/>
    <s v="C"/>
    <n v="5"/>
    <n v="11"/>
    <n v="11"/>
    <n v="12.5"/>
  </r>
  <r>
    <x v="23"/>
    <x v="6"/>
    <s v="96051A"/>
    <n v="14"/>
    <x v="10"/>
    <x v="3"/>
    <n v="78.459999999999994"/>
    <n v="7.8460000000000001"/>
    <n v="86.305999999999997"/>
    <n v="0.06"/>
    <n v="4.7075999999999993"/>
    <s v="L"/>
    <n v="5"/>
    <n v="5"/>
    <n v="5"/>
    <n v="9"/>
  </r>
  <r>
    <x v="23"/>
    <x v="6"/>
    <s v="960811"/>
    <n v="14"/>
    <x v="10"/>
    <x v="3"/>
    <n v="80.989999999999995"/>
    <n v="8.0990000000000002"/>
    <n v="89.088999999999999"/>
    <n v="0.31"/>
    <n v="25.1069"/>
    <s v="B"/>
    <n v="1"/>
    <n v="18"/>
    <n v="18"/>
    <n v="16"/>
  </r>
  <r>
    <x v="23"/>
    <x v="6"/>
    <s v="962130"/>
    <n v="14"/>
    <x v="10"/>
    <x v="3"/>
    <n v="31.93"/>
    <n v="3.1930000000000001"/>
    <n v="35.122999999999998"/>
    <n v="7.0000000000000007E-2"/>
    <n v="2.2351000000000001"/>
    <s v="I"/>
    <n v="4"/>
    <n v="5"/>
    <n v="5"/>
    <n v="9"/>
  </r>
  <r>
    <x v="23"/>
    <x v="6"/>
    <s v="96229A"/>
    <n v="14"/>
    <x v="10"/>
    <x v="3"/>
    <n v="3.75"/>
    <n v="0.375"/>
    <n v="4.125"/>
    <n v="0.14000000000000001"/>
    <n v="0.52500000000000002"/>
    <s v="N"/>
    <n v="7"/>
    <n v="1"/>
    <n v="1"/>
    <n v="3"/>
  </r>
  <r>
    <x v="23"/>
    <x v="6"/>
    <s v="963560"/>
    <n v="13"/>
    <x v="9"/>
    <x v="3"/>
    <n v="47.63"/>
    <n v="4.7630000000000008"/>
    <n v="52.393000000000001"/>
    <n v="0.39"/>
    <n v="18.575700000000001"/>
    <s v="I"/>
    <n v="4"/>
    <n v="5"/>
    <n v="5"/>
    <n v="9"/>
  </r>
  <r>
    <x v="23"/>
    <x v="6"/>
    <s v="963A"/>
    <n v="13"/>
    <x v="9"/>
    <x v="3"/>
    <n v="25.84"/>
    <n v="2.5840000000000001"/>
    <n v="28.423999999999999"/>
    <n v="0.23"/>
    <n v="5.9432"/>
    <s v="I"/>
    <n v="3"/>
    <n v="2"/>
    <n v="2"/>
    <n v="6"/>
  </r>
  <r>
    <x v="23"/>
    <x v="6"/>
    <s v="964471"/>
    <n v="1"/>
    <x v="11"/>
    <x v="3"/>
    <n v="80.56"/>
    <n v="8.0560000000000009"/>
    <n v="88.616"/>
    <n v="0.14000000000000001"/>
    <n v="11.278400000000001"/>
    <s v="O"/>
    <n v="3"/>
    <n v="3"/>
    <n v="3"/>
    <n v="7"/>
  </r>
  <r>
    <x v="23"/>
    <x v="6"/>
    <s v="965021"/>
    <n v="13"/>
    <x v="9"/>
    <x v="3"/>
    <n v="4.5599999999999996"/>
    <n v="0.45599999999999996"/>
    <n v="5.016"/>
    <n v="0.26"/>
    <n v="1.1856"/>
    <s v="A"/>
    <n v="1"/>
    <n v="2"/>
    <n v="2"/>
    <n v="6"/>
  </r>
  <r>
    <x v="23"/>
    <x v="6"/>
    <s v="96660A"/>
    <n v="3"/>
    <x v="12"/>
    <x v="3"/>
    <n v="95.65"/>
    <n v="9.5650000000000013"/>
    <n v="105.215"/>
    <n v="0.33"/>
    <n v="31.564500000000002"/>
    <s v="F"/>
    <n v="4"/>
    <n v="8"/>
    <n v="8"/>
    <n v="11"/>
  </r>
  <r>
    <x v="23"/>
    <x v="6"/>
    <s v="966850"/>
    <n v="3"/>
    <x v="12"/>
    <x v="3"/>
    <n v="43.07"/>
    <n v="4.3070000000000004"/>
    <n v="47.377000000000002"/>
    <n v="0.34"/>
    <n v="14.643800000000001"/>
    <s v="Q"/>
    <n v="3"/>
    <n v="1"/>
    <n v="1"/>
    <n v="3"/>
  </r>
  <r>
    <x v="23"/>
    <x v="6"/>
    <s v="96886D"/>
    <n v="1"/>
    <x v="11"/>
    <x v="3"/>
    <n v="42.88"/>
    <n v="4.2880000000000003"/>
    <n v="47.168000000000006"/>
    <n v="0.23"/>
    <n v="9.8624000000000009"/>
    <s v="E"/>
    <n v="6"/>
    <n v="15"/>
    <n v="15"/>
    <n v="14.5"/>
  </r>
  <r>
    <x v="23"/>
    <x v="6"/>
    <s v="96887E"/>
    <n v="3"/>
    <x v="12"/>
    <x v="3"/>
    <n v="98.62"/>
    <n v="9.8620000000000019"/>
    <n v="108.482"/>
    <n v="0.32"/>
    <n v="31.558400000000002"/>
    <s v="D"/>
    <n v="4"/>
    <n v="14"/>
    <n v="14"/>
    <n v="14"/>
  </r>
  <r>
    <x v="23"/>
    <x v="6"/>
    <s v="96901B"/>
    <n v="13"/>
    <x v="9"/>
    <x v="3"/>
    <n v="87.92"/>
    <n v="8.7919999999999998"/>
    <n v="96.712000000000003"/>
    <n v="0.28000000000000003"/>
    <n v="24.617600000000003"/>
    <s v="A"/>
    <n v="7"/>
    <n v="16"/>
    <n v="16"/>
    <n v="15"/>
  </r>
  <r>
    <x v="23"/>
    <x v="6"/>
    <s v="97033E"/>
    <n v="13"/>
    <x v="9"/>
    <x v="3"/>
    <n v="81.06"/>
    <n v="8.1059999999999999"/>
    <n v="89.165999999999997"/>
    <n v="0.26"/>
    <n v="21.075600000000001"/>
    <s v="D"/>
    <n v="6"/>
    <n v="2"/>
    <n v="2"/>
    <n v="6"/>
  </r>
  <r>
    <x v="23"/>
    <x v="6"/>
    <s v="970501"/>
    <n v="14"/>
    <x v="10"/>
    <x v="3"/>
    <n v="78.180000000000007"/>
    <n v="7.8180000000000014"/>
    <n v="85.998000000000005"/>
    <n v="0.28000000000000003"/>
    <n v="21.890400000000003"/>
    <s v="Q"/>
    <n v="6"/>
    <n v="2"/>
    <n v="2"/>
    <n v="6"/>
  </r>
  <r>
    <x v="23"/>
    <x v="7"/>
    <s v="97051B"/>
    <n v="1"/>
    <x v="11"/>
    <x v="3"/>
    <n v="71.66"/>
    <n v="7.1660000000000004"/>
    <n v="78.825999999999993"/>
    <n v="0.16"/>
    <n v="11.4656"/>
    <s v="N"/>
    <n v="10"/>
    <n v="5"/>
    <n v="5"/>
    <n v="9"/>
  </r>
  <r>
    <x v="23"/>
    <x v="7"/>
    <s v="97144E"/>
    <n v="3"/>
    <x v="12"/>
    <x v="3"/>
    <n v="35.51"/>
    <n v="3.5510000000000002"/>
    <n v="39.061"/>
    <n v="0.35"/>
    <n v="12.428499999999998"/>
    <s v="D"/>
    <n v="1"/>
    <n v="6"/>
    <n v="6"/>
    <n v="10"/>
  </r>
  <r>
    <x v="23"/>
    <x v="7"/>
    <s v="971481"/>
    <n v="1"/>
    <x v="11"/>
    <x v="3"/>
    <n v="93.44"/>
    <n v="9.3439999999999994"/>
    <n v="102.78399999999999"/>
    <n v="0.12"/>
    <n v="11.2128"/>
    <s v="M"/>
    <n v="3"/>
    <n v="4"/>
    <n v="4"/>
    <n v="8"/>
  </r>
  <r>
    <x v="23"/>
    <x v="7"/>
    <s v="971780"/>
    <n v="13"/>
    <x v="9"/>
    <x v="3"/>
    <n v="63.18"/>
    <n v="6.3180000000000005"/>
    <n v="69.498000000000005"/>
    <n v="0.05"/>
    <n v="3.1590000000000003"/>
    <s v="P"/>
    <n v="4"/>
    <n v="2"/>
    <n v="2"/>
    <n v="6"/>
  </r>
  <r>
    <x v="23"/>
    <x v="7"/>
    <s v="97198E"/>
    <n v="1"/>
    <x v="11"/>
    <x v="3"/>
    <n v="75.88"/>
    <n v="7.5880000000000001"/>
    <n v="83.467999999999989"/>
    <n v="0.25"/>
    <n v="18.97"/>
    <s v="I"/>
    <n v="7"/>
    <n v="1"/>
    <n v="1"/>
    <n v="3"/>
  </r>
  <r>
    <x v="23"/>
    <x v="7"/>
    <s v="973370"/>
    <n v="13"/>
    <x v="9"/>
    <x v="3"/>
    <n v="73.84"/>
    <n v="7.3840000000000003"/>
    <n v="81.224000000000004"/>
    <n v="0.39"/>
    <n v="28.797600000000003"/>
    <s v="A"/>
    <n v="9"/>
    <n v="20"/>
    <n v="20"/>
    <n v="17"/>
  </r>
  <r>
    <x v="23"/>
    <x v="7"/>
    <s v="97423B"/>
    <n v="13"/>
    <x v="9"/>
    <x v="3"/>
    <n v="51.63"/>
    <n v="5.1630000000000003"/>
    <n v="56.793000000000006"/>
    <n v="0.33"/>
    <n v="17.0379"/>
    <s v="O"/>
    <n v="1"/>
    <n v="1"/>
    <n v="1"/>
    <n v="3"/>
  </r>
  <r>
    <x v="23"/>
    <x v="7"/>
    <s v="9762A"/>
    <n v="14"/>
    <x v="10"/>
    <x v="3"/>
    <n v="81.39"/>
    <n v="8.1390000000000011"/>
    <n v="89.528999999999996"/>
    <n v="0.13"/>
    <n v="10.5807"/>
    <s v="H"/>
    <n v="10"/>
    <n v="3"/>
    <n v="3"/>
    <n v="7"/>
  </r>
  <r>
    <x v="23"/>
    <x v="7"/>
    <s v="97645A"/>
    <n v="14"/>
    <x v="10"/>
    <x v="3"/>
    <n v="24.7"/>
    <n v="2.4700000000000002"/>
    <n v="27.169999999999998"/>
    <n v="0.22"/>
    <n v="5.4340000000000002"/>
    <s v="C"/>
    <n v="9"/>
    <n v="8"/>
    <n v="8"/>
    <n v="11"/>
  </r>
  <r>
    <x v="23"/>
    <x v="7"/>
    <s v="97794D"/>
    <n v="1"/>
    <x v="11"/>
    <x v="3"/>
    <n v="48.88"/>
    <n v="4.8880000000000008"/>
    <n v="53.768000000000001"/>
    <n v="0.12"/>
    <n v="5.8655999999999997"/>
    <s v="N"/>
    <n v="9"/>
    <n v="4"/>
    <n v="4"/>
    <n v="8"/>
  </r>
  <r>
    <x v="23"/>
    <x v="7"/>
    <s v="978520"/>
    <n v="13"/>
    <x v="9"/>
    <x v="3"/>
    <n v="58.03"/>
    <n v="5.8030000000000008"/>
    <n v="63.832999999999998"/>
    <n v="0.27"/>
    <n v="15.668100000000001"/>
    <s v="I"/>
    <n v="6"/>
    <n v="6"/>
    <n v="6"/>
    <n v="10"/>
  </r>
  <r>
    <x v="23"/>
    <x v="7"/>
    <s v="97870D"/>
    <n v="3"/>
    <x v="12"/>
    <x v="3"/>
    <n v="59.48"/>
    <n v="5.9480000000000004"/>
    <n v="65.427999999999997"/>
    <n v="0.22"/>
    <n v="13.085599999999999"/>
    <s v="B"/>
    <n v="8"/>
    <n v="8"/>
    <n v="8"/>
    <n v="11"/>
  </r>
  <r>
    <x v="23"/>
    <x v="7"/>
    <s v="97897B"/>
    <n v="3"/>
    <x v="12"/>
    <x v="3"/>
    <n v="90.23"/>
    <n v="9.0230000000000015"/>
    <n v="99.253"/>
    <n v="0.28999999999999998"/>
    <n v="26.166699999999999"/>
    <s v="P"/>
    <n v="6"/>
    <n v="1"/>
    <n v="1"/>
    <n v="3"/>
  </r>
  <r>
    <x v="23"/>
    <x v="7"/>
    <s v="9791B"/>
    <n v="1"/>
    <x v="11"/>
    <x v="3"/>
    <n v="71.760000000000005"/>
    <n v="7.176000000000001"/>
    <n v="78.936000000000007"/>
    <n v="0.05"/>
    <n v="3.5880000000000005"/>
    <s v="E"/>
    <n v="4"/>
    <n v="6"/>
    <n v="6"/>
    <n v="10"/>
  </r>
  <r>
    <x v="23"/>
    <x v="7"/>
    <s v="979640"/>
    <n v="13"/>
    <x v="9"/>
    <x v="3"/>
    <n v="5.48"/>
    <n v="0.54800000000000004"/>
    <n v="6.0280000000000005"/>
    <n v="0.25"/>
    <n v="1.37"/>
    <s v="N"/>
    <n v="2"/>
    <n v="1"/>
    <n v="1"/>
    <n v="3"/>
  </r>
  <r>
    <x v="23"/>
    <x v="7"/>
    <s v="98206D"/>
    <n v="3"/>
    <x v="12"/>
    <x v="3"/>
    <n v="62.45"/>
    <n v="6.245000000000001"/>
    <n v="68.695000000000007"/>
    <n v="0.3"/>
    <n v="18.734999999999999"/>
    <s v="N"/>
    <n v="10"/>
    <n v="5"/>
    <n v="5"/>
    <n v="9"/>
  </r>
  <r>
    <x v="23"/>
    <x v="7"/>
    <s v="98225D"/>
    <n v="1"/>
    <x v="11"/>
    <x v="3"/>
    <n v="93.86"/>
    <n v="9.386000000000001"/>
    <n v="103.246"/>
    <n v="0.3"/>
    <n v="28.157999999999998"/>
    <s v="H"/>
    <n v="5"/>
    <n v="6"/>
    <n v="6"/>
    <n v="10"/>
  </r>
  <r>
    <x v="23"/>
    <x v="7"/>
    <s v="98263B"/>
    <n v="14"/>
    <x v="10"/>
    <x v="3"/>
    <n v="60.18"/>
    <n v="6.0180000000000007"/>
    <n v="66.198000000000008"/>
    <n v="0.26"/>
    <n v="15.646800000000001"/>
    <s v="Q"/>
    <n v="10"/>
    <n v="2"/>
    <n v="2"/>
    <n v="6"/>
  </r>
  <r>
    <x v="23"/>
    <x v="7"/>
    <s v="98273E"/>
    <n v="13"/>
    <x v="9"/>
    <x v="3"/>
    <n v="80.09"/>
    <n v="8.0090000000000003"/>
    <n v="88.099000000000004"/>
    <n v="0.39"/>
    <n v="31.235100000000003"/>
    <s v="Q"/>
    <n v="5"/>
    <n v="1"/>
    <n v="1"/>
    <n v="3"/>
  </r>
  <r>
    <x v="23"/>
    <x v="7"/>
    <s v="9827E"/>
    <n v="13"/>
    <x v="9"/>
    <x v="3"/>
    <n v="29.61"/>
    <n v="2.9610000000000003"/>
    <n v="32.570999999999998"/>
    <n v="0.06"/>
    <n v="1.7766"/>
    <s v="O"/>
    <n v="1"/>
    <n v="1"/>
    <n v="1"/>
    <n v="3"/>
  </r>
  <r>
    <x v="23"/>
    <x v="7"/>
    <s v="9834E"/>
    <n v="3"/>
    <x v="12"/>
    <x v="3"/>
    <n v="52.39"/>
    <n v="5.2390000000000008"/>
    <n v="57.629000000000005"/>
    <n v="0.36"/>
    <n v="18.860399999999998"/>
    <s v="O"/>
    <n v="10"/>
    <n v="2"/>
    <n v="2"/>
    <n v="6"/>
  </r>
  <r>
    <x v="23"/>
    <x v="7"/>
    <s v="9841B"/>
    <n v="3"/>
    <x v="12"/>
    <x v="3"/>
    <n v="57.12"/>
    <n v="5.7119999999999997"/>
    <n v="62.831999999999994"/>
    <n v="0.05"/>
    <n v="2.8559999999999999"/>
    <s v="L"/>
    <n v="10"/>
    <n v="6"/>
    <n v="6"/>
    <n v="10"/>
  </r>
  <r>
    <x v="23"/>
    <x v="7"/>
    <s v="98433E"/>
    <n v="13"/>
    <x v="9"/>
    <x v="3"/>
    <n v="70.62"/>
    <n v="7.0620000000000012"/>
    <n v="77.682000000000002"/>
    <n v="0.2"/>
    <n v="14.124000000000002"/>
    <s v="C"/>
    <n v="10"/>
    <n v="18"/>
    <n v="18"/>
    <n v="16"/>
  </r>
  <r>
    <x v="23"/>
    <x v="7"/>
    <s v="98518B"/>
    <n v="13"/>
    <x v="9"/>
    <x v="3"/>
    <n v="55.5"/>
    <n v="5.5500000000000007"/>
    <n v="61.05"/>
    <n v="0.28000000000000003"/>
    <n v="15.540000000000001"/>
    <s v="M"/>
    <n v="4"/>
    <n v="4"/>
    <n v="4"/>
    <n v="8"/>
  </r>
  <r>
    <x v="23"/>
    <x v="7"/>
    <s v="98617E"/>
    <n v="3"/>
    <x v="12"/>
    <x v="3"/>
    <n v="75.11"/>
    <n v="7.5110000000000001"/>
    <n v="82.620999999999995"/>
    <n v="0.06"/>
    <n v="4.5065999999999997"/>
    <s v="O"/>
    <n v="10"/>
    <n v="2"/>
    <n v="2"/>
    <n v="6"/>
  </r>
  <r>
    <x v="23"/>
    <x v="8"/>
    <s v="98729A"/>
    <n v="3"/>
    <x v="12"/>
    <x v="3"/>
    <n v="73.52"/>
    <n v="7.3520000000000003"/>
    <n v="80.872"/>
    <n v="0.22"/>
    <n v="16.174399999999999"/>
    <s v="N"/>
    <n v="7"/>
    <n v="1"/>
    <n v="1"/>
    <n v="3"/>
  </r>
  <r>
    <x v="23"/>
    <x v="8"/>
    <s v="98887D"/>
    <n v="13"/>
    <x v="9"/>
    <x v="3"/>
    <n v="95.03"/>
    <n v="9.5030000000000001"/>
    <n v="104.533"/>
    <n v="0.06"/>
    <n v="5.7017999999999995"/>
    <s v="N"/>
    <n v="10"/>
    <n v="5"/>
    <n v="5"/>
    <n v="9"/>
  </r>
  <r>
    <x v="23"/>
    <x v="8"/>
    <s v="99062D"/>
    <n v="3"/>
    <x v="12"/>
    <x v="3"/>
    <n v="48.37"/>
    <n v="4.8369999999999997"/>
    <n v="53.206999999999994"/>
    <n v="0.01"/>
    <n v="0.48369999999999996"/>
    <s v="C"/>
    <n v="7"/>
    <n v="3"/>
    <n v="3"/>
    <n v="7"/>
  </r>
  <r>
    <x v="23"/>
    <x v="8"/>
    <s v="99064D"/>
    <n v="14"/>
    <x v="10"/>
    <x v="3"/>
    <n v="17.78"/>
    <n v="1.7780000000000002"/>
    <n v="19.558"/>
    <n v="0.25"/>
    <n v="4.4450000000000003"/>
    <s v="C"/>
    <n v="1"/>
    <n v="18"/>
    <n v="18"/>
    <n v="16"/>
  </r>
  <r>
    <x v="23"/>
    <x v="8"/>
    <s v="9913B"/>
    <n v="13"/>
    <x v="9"/>
    <x v="3"/>
    <n v="55.13"/>
    <n v="5.5130000000000008"/>
    <n v="60.643000000000001"/>
    <n v="0.06"/>
    <n v="3.3077999999999999"/>
    <s v="G"/>
    <n v="10"/>
    <n v="14"/>
    <n v="14"/>
    <n v="14"/>
  </r>
  <r>
    <x v="23"/>
    <x v="8"/>
    <s v="991541"/>
    <n v="14"/>
    <x v="10"/>
    <x v="3"/>
    <n v="69.739999999999995"/>
    <n v="6.9740000000000002"/>
    <n v="76.713999999999999"/>
    <n v="0.24"/>
    <n v="16.737599999999997"/>
    <s v="A"/>
    <n v="7"/>
    <n v="16"/>
    <n v="16"/>
    <n v="15"/>
  </r>
  <r>
    <x v="23"/>
    <x v="8"/>
    <s v="995490"/>
    <n v="14"/>
    <x v="10"/>
    <x v="3"/>
    <n v="67.58"/>
    <n v="6.758"/>
    <n v="74.337999999999994"/>
    <n v="0.35"/>
    <n v="23.652999999999999"/>
    <s v="M"/>
    <n v="8"/>
    <n v="5"/>
    <n v="5"/>
    <n v="9"/>
  </r>
  <r>
    <x v="23"/>
    <x v="8"/>
    <s v="99623D"/>
    <n v="3"/>
    <x v="12"/>
    <x v="3"/>
    <n v="75.91"/>
    <n v="7.5910000000000002"/>
    <n v="83.500999999999991"/>
    <n v="0.04"/>
    <n v="3.0364"/>
    <s v="I"/>
    <n v="1"/>
    <n v="3"/>
    <n v="3"/>
    <n v="7"/>
  </r>
  <r>
    <x v="23"/>
    <x v="8"/>
    <s v="99677E"/>
    <n v="1"/>
    <x v="11"/>
    <x v="3"/>
    <n v="7.87"/>
    <n v="0.78700000000000003"/>
    <n v="8.657"/>
    <n v="0.32"/>
    <n v="2.5184000000000002"/>
    <s v="H"/>
    <n v="4"/>
    <n v="11"/>
    <n v="11"/>
    <n v="12.5"/>
  </r>
  <r>
    <x v="23"/>
    <x v="8"/>
    <s v="99783A"/>
    <n v="1"/>
    <x v="11"/>
    <x v="3"/>
    <n v="15.57"/>
    <n v="1.5570000000000002"/>
    <n v="17.126999999999999"/>
    <n v="0.2"/>
    <n v="3.1140000000000003"/>
    <s v="L"/>
    <n v="9"/>
    <n v="6"/>
    <n v="6"/>
    <n v="10"/>
  </r>
  <r>
    <x v="23"/>
    <x v="8"/>
    <s v="997841"/>
    <n v="3"/>
    <x v="12"/>
    <x v="3"/>
    <n v="72.47"/>
    <n v="7.2469999999999999"/>
    <n v="79.716999999999999"/>
    <n v="0.14000000000000001"/>
    <n v="10.145800000000001"/>
    <s v="L"/>
    <n v="6"/>
    <n v="5"/>
    <n v="5"/>
    <n v="9"/>
  </r>
  <r>
    <x v="23"/>
    <x v="8"/>
    <s v="99883E"/>
    <n v="3"/>
    <x v="12"/>
    <x v="3"/>
    <n v="93.33"/>
    <n v="9.3330000000000002"/>
    <n v="102.663"/>
    <n v="0.04"/>
    <n v="3.7332000000000001"/>
    <s v="E"/>
    <n v="3"/>
    <n v="9"/>
    <n v="9"/>
    <n v="11.5"/>
  </r>
  <r>
    <x v="23"/>
    <x v="8"/>
    <s v="99965E"/>
    <n v="3"/>
    <x v="12"/>
    <x v="3"/>
    <n v="24.52"/>
    <n v="2.452"/>
    <n v="26.972000000000001"/>
    <n v="0.34"/>
    <n v="8.3368000000000002"/>
    <s v="I"/>
    <n v="6"/>
    <n v="6"/>
    <n v="6"/>
    <n v="10"/>
  </r>
  <r>
    <x v="23"/>
    <x v="8"/>
    <s v="999901"/>
    <n v="1"/>
    <x v="11"/>
    <x v="3"/>
    <n v="64.41"/>
    <n v="6.4409999999999998"/>
    <n v="70.850999999999999"/>
    <n v="0.11"/>
    <n v="7.0850999999999997"/>
    <s v="H"/>
    <n v="2"/>
    <n v="11"/>
    <n v="11"/>
    <n v="12.5"/>
  </r>
  <r>
    <x v="23"/>
    <x v="8"/>
    <s v="10522D"/>
    <n v="5"/>
    <x v="13"/>
    <x v="4"/>
    <n v="46.26"/>
    <n v="4.6260000000000003"/>
    <n v="50.885999999999996"/>
    <n v="0.17"/>
    <n v="7.8642000000000003"/>
    <s v="F"/>
    <n v="10"/>
    <n v="17"/>
    <n v="17"/>
    <n v="15.5"/>
  </r>
  <r>
    <x v="23"/>
    <x v="8"/>
    <s v="18542A"/>
    <n v="5"/>
    <x v="13"/>
    <x v="4"/>
    <n v="11.9"/>
    <n v="1.1900000000000002"/>
    <n v="13.09"/>
    <n v="0.08"/>
    <n v="0.95200000000000007"/>
    <s v="D"/>
    <n v="10"/>
    <n v="15"/>
    <n v="15"/>
    <n v="14.5"/>
  </r>
  <r>
    <x v="23"/>
    <x v="8"/>
    <s v="18750D"/>
    <n v="5"/>
    <x v="13"/>
    <x v="4"/>
    <n v="51.19"/>
    <n v="5.1189999999999998"/>
    <n v="56.308999999999997"/>
    <n v="0.13"/>
    <n v="6.6547000000000001"/>
    <s v="B"/>
    <n v="7"/>
    <n v="14"/>
    <n v="14"/>
    <n v="14"/>
  </r>
  <r>
    <x v="24"/>
    <x v="0"/>
    <s v="1902A"/>
    <n v="5"/>
    <x v="13"/>
    <x v="4"/>
    <n v="38.71"/>
    <n v="3.8710000000000004"/>
    <n v="42.581000000000003"/>
    <n v="0.25"/>
    <n v="9.6775000000000002"/>
    <s v="F"/>
    <n v="9"/>
    <n v="14"/>
    <n v="14"/>
    <n v="14"/>
  </r>
  <r>
    <x v="24"/>
    <x v="0"/>
    <s v="19109D"/>
    <n v="5"/>
    <x v="13"/>
    <x v="4"/>
    <n v="7.12"/>
    <n v="0.71200000000000008"/>
    <n v="7.8319999999999999"/>
    <n v="0.33"/>
    <n v="2.3496000000000001"/>
    <s v="H"/>
    <n v="2"/>
    <n v="11"/>
    <n v="11"/>
    <n v="12.5"/>
  </r>
  <r>
    <x v="24"/>
    <x v="0"/>
    <s v="19511E"/>
    <n v="5"/>
    <x v="13"/>
    <x v="4"/>
    <n v="78.45"/>
    <n v="7.8450000000000006"/>
    <n v="86.295000000000002"/>
    <n v="0.13"/>
    <n v="10.198500000000001"/>
    <s v="N"/>
    <n v="2"/>
    <n v="1"/>
    <n v="1"/>
    <n v="3"/>
  </r>
  <r>
    <x v="24"/>
    <x v="0"/>
    <s v="208061"/>
    <n v="5"/>
    <x v="13"/>
    <x v="4"/>
    <n v="81.11"/>
    <n v="8.1110000000000007"/>
    <n v="89.221000000000004"/>
    <n v="0.31"/>
    <n v="25.144099999999998"/>
    <s v="I"/>
    <n v="7"/>
    <n v="1"/>
    <n v="1"/>
    <n v="3"/>
  </r>
  <r>
    <x v="24"/>
    <x v="0"/>
    <s v="21822D"/>
    <n v="5"/>
    <x v="13"/>
    <x v="4"/>
    <n v="82.62"/>
    <n v="8.2620000000000005"/>
    <n v="90.882000000000005"/>
    <n v="0.12"/>
    <n v="9.9144000000000005"/>
    <s v="E"/>
    <n v="2"/>
    <n v="12"/>
    <n v="12"/>
    <n v="13"/>
  </r>
  <r>
    <x v="24"/>
    <x v="0"/>
    <s v="21838D"/>
    <n v="5"/>
    <x v="13"/>
    <x v="4"/>
    <n v="73.459999999999994"/>
    <n v="7.3460000000000001"/>
    <n v="80.805999999999997"/>
    <n v="0.22"/>
    <n v="16.161199999999997"/>
    <s v="A"/>
    <n v="6"/>
    <n v="14"/>
    <n v="14"/>
    <n v="14"/>
  </r>
  <r>
    <x v="24"/>
    <x v="0"/>
    <s v="22226A"/>
    <n v="5"/>
    <x v="13"/>
    <x v="4"/>
    <n v="33.979999999999997"/>
    <n v="3.3979999999999997"/>
    <n v="37.378"/>
    <n v="0.25"/>
    <n v="8.4949999999999992"/>
    <s v="M"/>
    <n v="8"/>
    <n v="5"/>
    <n v="5"/>
    <n v="9"/>
  </r>
  <r>
    <x v="24"/>
    <x v="0"/>
    <s v="224221"/>
    <n v="5"/>
    <x v="13"/>
    <x v="4"/>
    <n v="30.83"/>
    <n v="3.0830000000000002"/>
    <n v="33.912999999999997"/>
    <n v="0.32"/>
    <n v="9.8655999999999988"/>
    <s v="I"/>
    <n v="9"/>
    <n v="4"/>
    <n v="4"/>
    <n v="8"/>
  </r>
  <r>
    <x v="24"/>
    <x v="0"/>
    <s v="232951"/>
    <n v="5"/>
    <x v="13"/>
    <x v="4"/>
    <n v="23.73"/>
    <n v="2.3730000000000002"/>
    <n v="26.103000000000002"/>
    <n v="0.22"/>
    <n v="5.2206000000000001"/>
    <s v="N"/>
    <n v="6"/>
    <n v="3"/>
    <n v="3"/>
    <n v="7"/>
  </r>
  <r>
    <x v="24"/>
    <x v="0"/>
    <s v="23483D"/>
    <n v="5"/>
    <x v="13"/>
    <x v="4"/>
    <n v="4.59"/>
    <n v="0.45900000000000002"/>
    <n v="5.0489999999999995"/>
    <n v="0.1"/>
    <n v="0.45900000000000002"/>
    <s v="F"/>
    <n v="9"/>
    <n v="14"/>
    <n v="14"/>
    <n v="14"/>
  </r>
  <r>
    <x v="24"/>
    <x v="0"/>
    <s v="235311"/>
    <n v="5"/>
    <x v="13"/>
    <x v="4"/>
    <n v="23.89"/>
    <n v="2.3890000000000002"/>
    <n v="26.279"/>
    <n v="0.19"/>
    <n v="4.5391000000000004"/>
    <s v="N"/>
    <n v="7"/>
    <n v="1"/>
    <n v="1"/>
    <n v="3"/>
  </r>
  <r>
    <x v="24"/>
    <x v="0"/>
    <s v="24065E"/>
    <n v="5"/>
    <x v="13"/>
    <x v="4"/>
    <n v="47.92"/>
    <n v="4.7920000000000007"/>
    <n v="52.712000000000003"/>
    <n v="0.14000000000000001"/>
    <n v="6.708800000000001"/>
    <s v="H"/>
    <n v="3"/>
    <n v="11"/>
    <n v="11"/>
    <n v="12.5"/>
  </r>
  <r>
    <x v="24"/>
    <x v="0"/>
    <s v="24728A"/>
    <n v="5"/>
    <x v="13"/>
    <x v="4"/>
    <n v="25.56"/>
    <n v="2.556"/>
    <n v="28.116"/>
    <n v="0.11"/>
    <n v="2.8115999999999999"/>
    <s v="C"/>
    <n v="2"/>
    <n v="12"/>
    <n v="12"/>
    <n v="13"/>
  </r>
  <r>
    <x v="24"/>
    <x v="0"/>
    <s v="24786E"/>
    <n v="5"/>
    <x v="13"/>
    <x v="4"/>
    <n v="62.91"/>
    <n v="6.2910000000000004"/>
    <n v="69.200999999999993"/>
    <n v="0.26"/>
    <n v="16.3566"/>
    <s v="M"/>
    <n v="3"/>
    <n v="4"/>
    <n v="4"/>
    <n v="8"/>
  </r>
  <r>
    <x v="24"/>
    <x v="0"/>
    <s v="24981A"/>
    <n v="5"/>
    <x v="13"/>
    <x v="4"/>
    <n v="43.08"/>
    <n v="4.3079999999999998"/>
    <n v="47.387999999999998"/>
    <n v="7.0000000000000007E-2"/>
    <n v="3.0156000000000001"/>
    <s v="I"/>
    <n v="5"/>
    <n v="2"/>
    <n v="2"/>
    <n v="6"/>
  </r>
  <r>
    <x v="24"/>
    <x v="0"/>
    <s v="255820"/>
    <n v="5"/>
    <x v="13"/>
    <x v="4"/>
    <n v="47.59"/>
    <n v="4.7590000000000003"/>
    <n v="52.349000000000004"/>
    <n v="0.22"/>
    <n v="10.469800000000001"/>
    <s v="B"/>
    <n v="4"/>
    <n v="5"/>
    <n v="5"/>
    <n v="9"/>
  </r>
  <r>
    <x v="24"/>
    <x v="1"/>
    <s v="25681A"/>
    <n v="5"/>
    <x v="13"/>
    <x v="4"/>
    <n v="66.790000000000006"/>
    <n v="6.6790000000000012"/>
    <n v="73.469000000000008"/>
    <n v="0.1"/>
    <n v="6.6790000000000012"/>
    <s v="N"/>
    <n v="6"/>
    <n v="3"/>
    <n v="3"/>
    <n v="7"/>
  </r>
  <r>
    <x v="24"/>
    <x v="1"/>
    <s v="261851"/>
    <n v="5"/>
    <x v="13"/>
    <x v="4"/>
    <n v="70.709999999999994"/>
    <n v="7.0709999999999997"/>
    <n v="77.780999999999992"/>
    <n v="0.03"/>
    <n v="2.1212999999999997"/>
    <s v="M"/>
    <n v="2"/>
    <n v="6"/>
    <n v="6"/>
    <n v="10"/>
  </r>
  <r>
    <x v="24"/>
    <x v="1"/>
    <s v="263110"/>
    <n v="5"/>
    <x v="13"/>
    <x v="4"/>
    <n v="46.64"/>
    <n v="4.6640000000000006"/>
    <n v="51.304000000000002"/>
    <n v="0.05"/>
    <n v="2.3320000000000003"/>
    <s v="B"/>
    <n v="5"/>
    <n v="14"/>
    <n v="14"/>
    <n v="14"/>
  </r>
  <r>
    <x v="24"/>
    <x v="1"/>
    <s v="264430"/>
    <n v="5"/>
    <x v="13"/>
    <x v="4"/>
    <n v="51.59"/>
    <n v="5.1590000000000007"/>
    <n v="56.749000000000002"/>
    <n v="0.38"/>
    <n v="19.604200000000002"/>
    <s v="Q"/>
    <n v="2"/>
    <n v="1"/>
    <n v="1"/>
    <n v="3"/>
  </r>
  <r>
    <x v="24"/>
    <x v="1"/>
    <s v="26638A"/>
    <n v="5"/>
    <x v="13"/>
    <x v="4"/>
    <n v="4.53"/>
    <n v="0.45300000000000007"/>
    <n v="4.9830000000000005"/>
    <n v="0.18"/>
    <n v="0.81540000000000001"/>
    <s v="P"/>
    <n v="5"/>
    <n v="2"/>
    <n v="2"/>
    <n v="6"/>
  </r>
  <r>
    <x v="24"/>
    <x v="1"/>
    <s v="269481"/>
    <n v="5"/>
    <x v="13"/>
    <x v="4"/>
    <n v="6.35"/>
    <n v="0.63500000000000001"/>
    <n v="6.9849999999999994"/>
    <n v="0.39"/>
    <n v="2.4765000000000001"/>
    <s v="H"/>
    <n v="8"/>
    <n v="6"/>
    <n v="6"/>
    <n v="10"/>
  </r>
  <r>
    <x v="24"/>
    <x v="1"/>
    <s v="26979E"/>
    <n v="5"/>
    <x v="13"/>
    <x v="4"/>
    <n v="54.05"/>
    <n v="5.4050000000000002"/>
    <n v="59.454999999999998"/>
    <n v="0.1"/>
    <n v="5.4050000000000002"/>
    <s v="N"/>
    <n v="3"/>
    <n v="5"/>
    <n v="5"/>
    <n v="9"/>
  </r>
  <r>
    <x v="24"/>
    <x v="1"/>
    <s v="273851"/>
    <n v="5"/>
    <x v="13"/>
    <x v="4"/>
    <n v="65.37"/>
    <n v="6.5370000000000008"/>
    <n v="71.907000000000011"/>
    <n v="0.09"/>
    <n v="5.8833000000000002"/>
    <s v="L"/>
    <n v="6"/>
    <n v="5"/>
    <n v="5"/>
    <n v="9"/>
  </r>
  <r>
    <x v="24"/>
    <x v="1"/>
    <s v="2744A"/>
    <n v="5"/>
    <x v="13"/>
    <x v="4"/>
    <n v="82.1"/>
    <n v="8.2099999999999991"/>
    <n v="90.309999999999988"/>
    <n v="0.37"/>
    <n v="30.376999999999999"/>
    <s v="H"/>
    <n v="9"/>
    <n v="8"/>
    <n v="8"/>
    <n v="11"/>
  </r>
  <r>
    <x v="24"/>
    <x v="1"/>
    <s v="279681"/>
    <n v="5"/>
    <x v="13"/>
    <x v="4"/>
    <n v="24.99"/>
    <n v="2.4990000000000001"/>
    <n v="27.488999999999997"/>
    <n v="0.05"/>
    <n v="1.2495000000000001"/>
    <s v="L"/>
    <n v="2"/>
    <n v="2"/>
    <n v="2"/>
    <n v="6"/>
  </r>
  <r>
    <x v="24"/>
    <x v="1"/>
    <s v="28015A"/>
    <n v="5"/>
    <x v="13"/>
    <x v="4"/>
    <n v="83.32"/>
    <n v="8.331999999999999"/>
    <n v="91.651999999999987"/>
    <n v="0.36"/>
    <n v="29.995199999999997"/>
    <s v="O"/>
    <n v="4"/>
    <n v="2"/>
    <n v="2"/>
    <n v="6"/>
  </r>
  <r>
    <x v="24"/>
    <x v="1"/>
    <s v="282601"/>
    <n v="5"/>
    <x v="13"/>
    <x v="4"/>
    <n v="88.77"/>
    <n v="8.8770000000000007"/>
    <n v="97.646999999999991"/>
    <n v="0.16"/>
    <n v="14.203199999999999"/>
    <s v="N"/>
    <n v="10"/>
    <n v="5"/>
    <n v="5"/>
    <n v="9"/>
  </r>
  <r>
    <x v="24"/>
    <x v="1"/>
    <s v="285711"/>
    <n v="5"/>
    <x v="13"/>
    <x v="4"/>
    <n v="0.48"/>
    <n v="4.8000000000000001E-2"/>
    <n v="0.52800000000000002"/>
    <n v="0.04"/>
    <n v="1.9199999999999998E-2"/>
    <s v="L"/>
    <n v="7"/>
    <n v="2"/>
    <n v="2"/>
    <n v="6"/>
  </r>
  <r>
    <x v="24"/>
    <x v="1"/>
    <s v="28610A"/>
    <n v="5"/>
    <x v="13"/>
    <x v="4"/>
    <n v="89.72"/>
    <n v="8.9719999999999995"/>
    <n v="98.691999999999993"/>
    <n v="0.22"/>
    <n v="19.738399999999999"/>
    <s v="C"/>
    <n v="10"/>
    <n v="18"/>
    <n v="18"/>
    <n v="16"/>
  </r>
  <r>
    <x v="24"/>
    <x v="2"/>
    <s v="288851"/>
    <n v="5"/>
    <x v="13"/>
    <x v="4"/>
    <n v="24.15"/>
    <n v="2.415"/>
    <n v="26.564999999999998"/>
    <n v="0.19"/>
    <n v="4.5884999999999998"/>
    <s v="M"/>
    <n v="6"/>
    <n v="3"/>
    <n v="3"/>
    <n v="7"/>
  </r>
  <r>
    <x v="24"/>
    <x v="2"/>
    <s v="2950E"/>
    <n v="5"/>
    <x v="13"/>
    <x v="4"/>
    <n v="84.21"/>
    <n v="8.4209999999999994"/>
    <n v="92.631"/>
    <n v="0.33"/>
    <n v="27.789300000000001"/>
    <s v="L"/>
    <n v="7"/>
    <n v="2"/>
    <n v="2"/>
    <n v="6"/>
  </r>
  <r>
    <x v="24"/>
    <x v="2"/>
    <s v="295500"/>
    <n v="5"/>
    <x v="13"/>
    <x v="4"/>
    <n v="16"/>
    <n v="1.6"/>
    <n v="17.600000000000001"/>
    <n v="0.3"/>
    <n v="4.8"/>
    <s v="G"/>
    <n v="2"/>
    <n v="15"/>
    <n v="15"/>
    <n v="14.5"/>
  </r>
  <r>
    <x v="24"/>
    <x v="2"/>
    <s v="29662B"/>
    <n v="5"/>
    <x v="13"/>
    <x v="4"/>
    <n v="63.67"/>
    <n v="6.3670000000000009"/>
    <n v="70.037000000000006"/>
    <n v="0.23"/>
    <n v="14.644100000000002"/>
    <s v="H"/>
    <n v="4"/>
    <n v="11"/>
    <n v="11"/>
    <n v="12.5"/>
  </r>
  <r>
    <x v="24"/>
    <x v="2"/>
    <s v="29756B"/>
    <n v="5"/>
    <x v="13"/>
    <x v="4"/>
    <n v="45.08"/>
    <n v="4.508"/>
    <n v="49.588000000000001"/>
    <n v="0.26"/>
    <n v="11.720800000000001"/>
    <s v="B"/>
    <n v="10"/>
    <n v="18"/>
    <n v="18"/>
    <n v="16"/>
  </r>
  <r>
    <x v="24"/>
    <x v="2"/>
    <s v="298261"/>
    <n v="5"/>
    <x v="13"/>
    <x v="4"/>
    <n v="43.21"/>
    <n v="4.3210000000000006"/>
    <n v="47.530999999999999"/>
    <n v="0.4"/>
    <n v="17.284000000000002"/>
    <s v="E"/>
    <n v="1"/>
    <n v="8"/>
    <n v="8"/>
    <n v="11"/>
  </r>
  <r>
    <x v="24"/>
    <x v="2"/>
    <s v="29850B"/>
    <n v="5"/>
    <x v="13"/>
    <x v="4"/>
    <n v="6.19"/>
    <n v="0.61900000000000011"/>
    <n v="6.8090000000000002"/>
    <n v="0.08"/>
    <n v="0.49520000000000003"/>
    <s v="O"/>
    <n v="9"/>
    <n v="1"/>
    <n v="1"/>
    <n v="3"/>
  </r>
  <r>
    <x v="24"/>
    <x v="2"/>
    <s v="30458D"/>
    <n v="5"/>
    <x v="13"/>
    <x v="4"/>
    <n v="96.04"/>
    <n v="9.604000000000001"/>
    <n v="105.64400000000001"/>
    <n v="0.23"/>
    <n v="22.089200000000002"/>
    <s v="D"/>
    <n v="4"/>
    <n v="14"/>
    <n v="14"/>
    <n v="14"/>
  </r>
  <r>
    <x v="24"/>
    <x v="2"/>
    <s v="306011"/>
    <n v="5"/>
    <x v="13"/>
    <x v="4"/>
    <n v="43.33"/>
    <n v="4.3330000000000002"/>
    <n v="47.662999999999997"/>
    <n v="0.28999999999999998"/>
    <n v="12.565699999999998"/>
    <s v="B"/>
    <n v="4"/>
    <n v="5"/>
    <n v="5"/>
    <n v="9"/>
  </r>
  <r>
    <x v="24"/>
    <x v="2"/>
    <s v="31365B"/>
    <n v="5"/>
    <x v="13"/>
    <x v="4"/>
    <n v="44.24"/>
    <n v="4.4240000000000004"/>
    <n v="48.664000000000001"/>
    <n v="0.12"/>
    <n v="5.3087999999999997"/>
    <s v="D"/>
    <n v="3"/>
    <n v="9"/>
    <n v="9"/>
    <n v="11.5"/>
  </r>
  <r>
    <x v="24"/>
    <x v="2"/>
    <s v="31669E"/>
    <n v="5"/>
    <x v="13"/>
    <x v="4"/>
    <n v="66.22"/>
    <n v="6.6219999999999999"/>
    <n v="72.841999999999999"/>
    <n v="0.1"/>
    <n v="6.6219999999999999"/>
    <s v="B"/>
    <n v="8"/>
    <n v="8"/>
    <n v="8"/>
    <n v="11"/>
  </r>
  <r>
    <x v="24"/>
    <x v="2"/>
    <s v="31853B"/>
    <n v="5"/>
    <x v="13"/>
    <x v="4"/>
    <n v="74.47"/>
    <n v="7.4470000000000001"/>
    <n v="81.917000000000002"/>
    <n v="0.37"/>
    <n v="27.553899999999999"/>
    <s v="E"/>
    <n v="2"/>
    <n v="12"/>
    <n v="12"/>
    <n v="13"/>
  </r>
  <r>
    <x v="24"/>
    <x v="2"/>
    <s v="322910"/>
    <n v="5"/>
    <x v="13"/>
    <x v="4"/>
    <n v="69.510000000000005"/>
    <n v="6.9510000000000005"/>
    <n v="76.461000000000013"/>
    <n v="0.22"/>
    <n v="15.292200000000001"/>
    <s v="B"/>
    <n v="4"/>
    <n v="5"/>
    <n v="5"/>
    <n v="9"/>
  </r>
  <r>
    <x v="24"/>
    <x v="2"/>
    <s v="32300"/>
    <n v="5"/>
    <x v="13"/>
    <x v="4"/>
    <n v="12.39"/>
    <n v="1.2390000000000001"/>
    <n v="13.629000000000001"/>
    <n v="0.24"/>
    <n v="2.9736000000000002"/>
    <s v="D"/>
    <n v="4"/>
    <n v="14"/>
    <n v="14"/>
    <n v="14"/>
  </r>
  <r>
    <x v="24"/>
    <x v="2"/>
    <s v="32315E"/>
    <n v="5"/>
    <x v="13"/>
    <x v="4"/>
    <n v="61.81"/>
    <n v="6.1810000000000009"/>
    <n v="67.991"/>
    <n v="0.04"/>
    <n v="2.4723999999999999"/>
    <s v="O"/>
    <n v="10"/>
    <n v="2"/>
    <n v="2"/>
    <n v="6"/>
  </r>
  <r>
    <x v="24"/>
    <x v="2"/>
    <s v="325260"/>
    <n v="5"/>
    <x v="13"/>
    <x v="4"/>
    <n v="2.89"/>
    <n v="0.28900000000000003"/>
    <n v="3.1790000000000003"/>
    <n v="0.01"/>
    <n v="2.8900000000000002E-2"/>
    <s v="C"/>
    <n v="7"/>
    <n v="3"/>
    <n v="3"/>
    <n v="7"/>
  </r>
  <r>
    <x v="24"/>
    <x v="2"/>
    <s v="329571"/>
    <n v="5"/>
    <x v="13"/>
    <x v="4"/>
    <n v="6.97"/>
    <n v="0.69700000000000006"/>
    <n v="7.6669999999999998"/>
    <n v="0.39"/>
    <n v="2.7183000000000002"/>
    <s v="D"/>
    <n v="3"/>
    <n v="9"/>
    <n v="9"/>
    <n v="11.5"/>
  </r>
  <r>
    <x v="24"/>
    <x v="2"/>
    <s v="33181B"/>
    <n v="5"/>
    <x v="13"/>
    <x v="4"/>
    <n v="46.64"/>
    <n v="4.6640000000000006"/>
    <n v="51.304000000000002"/>
    <n v="0.32"/>
    <n v="14.924800000000001"/>
    <s v="O"/>
    <n v="7"/>
    <n v="3"/>
    <n v="3"/>
    <n v="7"/>
  </r>
  <r>
    <x v="24"/>
    <x v="2"/>
    <s v="33300E"/>
    <n v="5"/>
    <x v="13"/>
    <x v="4"/>
    <n v="21.31"/>
    <n v="2.1309999999999998"/>
    <n v="23.440999999999999"/>
    <n v="0.3"/>
    <n v="6.3929999999999998"/>
    <s v="M"/>
    <n v="1"/>
    <n v="5"/>
    <n v="5"/>
    <n v="9"/>
  </r>
  <r>
    <x v="24"/>
    <x v="2"/>
    <s v="33307A"/>
    <n v="5"/>
    <x v="13"/>
    <x v="4"/>
    <n v="29.02"/>
    <n v="2.9020000000000001"/>
    <n v="31.922000000000001"/>
    <n v="0.24"/>
    <n v="6.9647999999999994"/>
    <s v="L"/>
    <n v="9"/>
    <n v="6"/>
    <n v="6"/>
    <n v="10"/>
  </r>
  <r>
    <x v="24"/>
    <x v="3"/>
    <s v="33333D"/>
    <n v="5"/>
    <x v="13"/>
    <x v="4"/>
    <n v="0.74"/>
    <n v="7.3999999999999996E-2"/>
    <n v="0.81399999999999995"/>
    <n v="0.25"/>
    <n v="0.185"/>
    <s v="G"/>
    <n v="9"/>
    <n v="9"/>
    <n v="9"/>
    <n v="11.5"/>
  </r>
  <r>
    <x v="24"/>
    <x v="3"/>
    <s v="33721D"/>
    <n v="5"/>
    <x v="13"/>
    <x v="4"/>
    <n v="70.62"/>
    <n v="7.0620000000000012"/>
    <n v="77.682000000000002"/>
    <n v="0.08"/>
    <n v="5.6496000000000004"/>
    <s v="C"/>
    <n v="1"/>
    <n v="18"/>
    <n v="18"/>
    <n v="16"/>
  </r>
  <r>
    <x v="24"/>
    <x v="3"/>
    <s v="33877E"/>
    <n v="5"/>
    <x v="13"/>
    <x v="4"/>
    <n v="23.93"/>
    <n v="2.3930000000000002"/>
    <n v="26.323"/>
    <n v="0.02"/>
    <n v="0.47860000000000003"/>
    <s v="N"/>
    <n v="3"/>
    <n v="5"/>
    <n v="5"/>
    <n v="9"/>
  </r>
  <r>
    <x v="24"/>
    <x v="3"/>
    <s v="341490"/>
    <n v="5"/>
    <x v="13"/>
    <x v="4"/>
    <n v="99.87"/>
    <n v="9.9870000000000019"/>
    <n v="109.857"/>
    <n v="0.05"/>
    <n v="4.9935000000000009"/>
    <s v="F"/>
    <n v="5"/>
    <n v="3"/>
    <n v="3"/>
    <n v="7"/>
  </r>
  <r>
    <x v="24"/>
    <x v="3"/>
    <s v="34210"/>
    <n v="5"/>
    <x v="13"/>
    <x v="4"/>
    <n v="90.99"/>
    <n v="9.0990000000000002"/>
    <n v="100.089"/>
    <n v="0.33"/>
    <n v="30.026699999999998"/>
    <s v="P"/>
    <n v="9"/>
    <n v="2"/>
    <n v="2"/>
    <n v="6"/>
  </r>
  <r>
    <x v="24"/>
    <x v="3"/>
    <s v="342171"/>
    <n v="5"/>
    <x v="13"/>
    <x v="4"/>
    <n v="98.17"/>
    <n v="9.8170000000000002"/>
    <n v="107.98699999999999"/>
    <n v="0.28999999999999998"/>
    <n v="28.469299999999997"/>
    <s v="E"/>
    <n v="2"/>
    <n v="12"/>
    <n v="12"/>
    <n v="13"/>
  </r>
  <r>
    <x v="24"/>
    <x v="3"/>
    <s v="35185D"/>
    <n v="5"/>
    <x v="13"/>
    <x v="4"/>
    <n v="56.8"/>
    <n v="5.68"/>
    <n v="62.48"/>
    <n v="0.38"/>
    <n v="21.584"/>
    <s v="A"/>
    <n v="7"/>
    <n v="16"/>
    <n v="16"/>
    <n v="15"/>
  </r>
  <r>
    <x v="24"/>
    <x v="3"/>
    <s v="3548D"/>
    <n v="5"/>
    <x v="13"/>
    <x v="4"/>
    <n v="83.35"/>
    <n v="8.3349999999999991"/>
    <n v="91.684999999999988"/>
    <n v="0.18"/>
    <n v="15.002999999999998"/>
    <s v="L"/>
    <n v="9"/>
    <n v="6"/>
    <n v="6"/>
    <n v="10"/>
  </r>
  <r>
    <x v="24"/>
    <x v="3"/>
    <s v="35736A"/>
    <n v="5"/>
    <x v="13"/>
    <x v="4"/>
    <n v="68.23"/>
    <n v="6.8230000000000004"/>
    <n v="75.052999999999997"/>
    <n v="0.04"/>
    <n v="2.7292000000000001"/>
    <s v="E"/>
    <n v="1"/>
    <n v="8"/>
    <n v="8"/>
    <n v="11"/>
  </r>
  <r>
    <x v="24"/>
    <x v="3"/>
    <s v="36479B"/>
    <n v="5"/>
    <x v="13"/>
    <x v="4"/>
    <n v="91.78"/>
    <n v="9.1780000000000008"/>
    <n v="100.958"/>
    <n v="0.23"/>
    <n v="21.109400000000001"/>
    <s v="B"/>
    <n v="3"/>
    <n v="17"/>
    <n v="17"/>
    <n v="15.5"/>
  </r>
  <r>
    <x v="24"/>
    <x v="3"/>
    <s v="36632E"/>
    <n v="5"/>
    <x v="13"/>
    <x v="4"/>
    <n v="49"/>
    <n v="4.9000000000000004"/>
    <n v="53.9"/>
    <n v="0.28000000000000003"/>
    <n v="13.72"/>
    <s v="H"/>
    <n v="5"/>
    <n v="6"/>
    <n v="6"/>
    <n v="10"/>
  </r>
  <r>
    <x v="24"/>
    <x v="3"/>
    <s v="370370"/>
    <n v="5"/>
    <x v="13"/>
    <x v="4"/>
    <n v="48.62"/>
    <n v="4.8620000000000001"/>
    <n v="53.481999999999999"/>
    <n v="0.09"/>
    <n v="4.3757999999999999"/>
    <s v="O"/>
    <n v="6"/>
    <n v="3"/>
    <n v="3"/>
    <n v="7"/>
  </r>
  <r>
    <x v="24"/>
    <x v="3"/>
    <s v="37175A"/>
    <n v="5"/>
    <x v="13"/>
    <x v="4"/>
    <n v="14.94"/>
    <n v="1.494"/>
    <n v="16.434000000000001"/>
    <n v="0.3"/>
    <n v="4.4819999999999993"/>
    <s v="G"/>
    <n v="1"/>
    <n v="3"/>
    <n v="3"/>
    <n v="7"/>
  </r>
  <r>
    <x v="24"/>
    <x v="3"/>
    <s v="372960"/>
    <n v="5"/>
    <x v="13"/>
    <x v="4"/>
    <n v="35.22"/>
    <n v="3.5220000000000002"/>
    <n v="38.741999999999997"/>
    <n v="0.2"/>
    <n v="7.0440000000000005"/>
    <s v="L"/>
    <n v="2"/>
    <n v="2"/>
    <n v="2"/>
    <n v="6"/>
  </r>
  <r>
    <x v="24"/>
    <x v="3"/>
    <s v="373851"/>
    <n v="5"/>
    <x v="13"/>
    <x v="4"/>
    <n v="19.760000000000002"/>
    <n v="1.9760000000000002"/>
    <n v="21.736000000000001"/>
    <n v="0.39"/>
    <n v="7.7064000000000012"/>
    <s v="N"/>
    <n v="7"/>
    <n v="1"/>
    <n v="1"/>
    <n v="3"/>
  </r>
  <r>
    <x v="24"/>
    <x v="4"/>
    <s v="37760"/>
    <n v="5"/>
    <x v="13"/>
    <x v="4"/>
    <n v="10.7"/>
    <n v="1.07"/>
    <n v="11.77"/>
    <n v="0.24"/>
    <n v="2.5679999999999996"/>
    <s v="O"/>
    <n v="1"/>
    <n v="1"/>
    <n v="1"/>
    <n v="3"/>
  </r>
  <r>
    <x v="24"/>
    <x v="4"/>
    <s v="37780"/>
    <n v="5"/>
    <x v="13"/>
    <x v="4"/>
    <n v="18.91"/>
    <n v="1.891"/>
    <n v="20.801000000000002"/>
    <n v="0.05"/>
    <n v="0.94550000000000001"/>
    <s v="H"/>
    <n v="9"/>
    <n v="8"/>
    <n v="8"/>
    <n v="11"/>
  </r>
  <r>
    <x v="24"/>
    <x v="4"/>
    <s v="37801E"/>
    <n v="5"/>
    <x v="13"/>
    <x v="4"/>
    <n v="88.88"/>
    <n v="8.8879999999999999"/>
    <n v="97.768000000000001"/>
    <n v="0.06"/>
    <n v="5.3327999999999998"/>
    <s v="O"/>
    <n v="8"/>
    <n v="2"/>
    <n v="2"/>
    <n v="6"/>
  </r>
  <r>
    <x v="24"/>
    <x v="4"/>
    <s v="38466A"/>
    <n v="5"/>
    <x v="13"/>
    <x v="4"/>
    <n v="32.94"/>
    <n v="3.294"/>
    <n v="36.233999999999995"/>
    <n v="0.02"/>
    <n v="0.65879999999999994"/>
    <s v="P"/>
    <n v="10"/>
    <n v="2"/>
    <n v="2"/>
    <n v="6"/>
  </r>
  <r>
    <x v="24"/>
    <x v="4"/>
    <s v="38584E"/>
    <n v="5"/>
    <x v="13"/>
    <x v="4"/>
    <n v="16.82"/>
    <n v="1.6820000000000002"/>
    <n v="18.501999999999999"/>
    <n v="0.12"/>
    <n v="2.0183999999999997"/>
    <s v="L"/>
    <n v="1"/>
    <n v="5"/>
    <n v="5"/>
    <n v="9"/>
  </r>
  <r>
    <x v="24"/>
    <x v="4"/>
    <s v="38969A"/>
    <n v="5"/>
    <x v="13"/>
    <x v="4"/>
    <n v="32.090000000000003"/>
    <n v="3.2090000000000005"/>
    <n v="35.299000000000007"/>
    <n v="0.33"/>
    <n v="10.589700000000002"/>
    <s v="C"/>
    <n v="2"/>
    <n v="12"/>
    <n v="12"/>
    <n v="13"/>
  </r>
  <r>
    <x v="24"/>
    <x v="4"/>
    <s v="39026B"/>
    <n v="5"/>
    <x v="13"/>
    <x v="4"/>
    <n v="85.78"/>
    <n v="8.5780000000000012"/>
    <n v="94.358000000000004"/>
    <n v="0.36"/>
    <n v="30.880800000000001"/>
    <s v="G"/>
    <n v="5"/>
    <n v="2"/>
    <n v="2"/>
    <n v="6"/>
  </r>
  <r>
    <x v="24"/>
    <x v="4"/>
    <s v="39202D"/>
    <n v="5"/>
    <x v="13"/>
    <x v="4"/>
    <n v="52.44"/>
    <n v="5.2439999999999998"/>
    <n v="57.683999999999997"/>
    <n v="0.28000000000000003"/>
    <n v="14.683200000000001"/>
    <s v="B"/>
    <n v="7"/>
    <n v="14"/>
    <n v="14"/>
    <n v="14"/>
  </r>
  <r>
    <x v="24"/>
    <x v="4"/>
    <s v="39297E"/>
    <n v="5"/>
    <x v="13"/>
    <x v="4"/>
    <n v="38.99"/>
    <n v="3.8990000000000005"/>
    <n v="42.889000000000003"/>
    <n v="0.24"/>
    <n v="9.3575999999999997"/>
    <s v="D"/>
    <n v="8"/>
    <n v="3"/>
    <n v="3"/>
    <n v="7"/>
  </r>
  <r>
    <x v="24"/>
    <x v="4"/>
    <s v="39432B"/>
    <n v="5"/>
    <x v="13"/>
    <x v="4"/>
    <n v="16.690000000000001"/>
    <n v="1.6690000000000003"/>
    <n v="18.359000000000002"/>
    <n v="0.2"/>
    <n v="3.3380000000000005"/>
    <s v="F"/>
    <n v="3"/>
    <n v="9"/>
    <n v="9"/>
    <n v="11.5"/>
  </r>
  <r>
    <x v="24"/>
    <x v="4"/>
    <s v="39673E"/>
    <n v="5"/>
    <x v="13"/>
    <x v="4"/>
    <n v="66.150000000000006"/>
    <n v="6.6150000000000011"/>
    <n v="72.765000000000001"/>
    <n v="0.08"/>
    <n v="5.2920000000000007"/>
    <s v="A"/>
    <n v="2"/>
    <n v="2"/>
    <n v="2"/>
    <n v="6"/>
  </r>
  <r>
    <x v="24"/>
    <x v="4"/>
    <s v="39986E"/>
    <n v="5"/>
    <x v="13"/>
    <x v="4"/>
    <n v="72.459999999999994"/>
    <n v="7.2459999999999996"/>
    <n v="79.705999999999989"/>
    <n v="0.36"/>
    <n v="26.085599999999996"/>
    <s v="M"/>
    <n v="5"/>
    <n v="2"/>
    <n v="2"/>
    <n v="6"/>
  </r>
  <r>
    <x v="24"/>
    <x v="4"/>
    <s v="40053B"/>
    <n v="5"/>
    <x v="13"/>
    <x v="4"/>
    <n v="60.9"/>
    <n v="6.09"/>
    <n v="66.989999999999995"/>
    <n v="0.34"/>
    <n v="20.706"/>
    <s v="G"/>
    <n v="5"/>
    <n v="2"/>
    <n v="2"/>
    <n v="6"/>
  </r>
  <r>
    <x v="24"/>
    <x v="4"/>
    <s v="401880"/>
    <n v="5"/>
    <x v="13"/>
    <x v="4"/>
    <n v="39.020000000000003"/>
    <n v="3.9020000000000006"/>
    <n v="42.922000000000004"/>
    <n v="0.13"/>
    <n v="5.0726000000000004"/>
    <s v="N"/>
    <n v="5"/>
    <n v="5"/>
    <n v="5"/>
    <n v="9"/>
  </r>
  <r>
    <x v="24"/>
    <x v="4"/>
    <s v="402241"/>
    <n v="5"/>
    <x v="13"/>
    <x v="4"/>
    <n v="17.84"/>
    <n v="1.784"/>
    <n v="19.623999999999999"/>
    <n v="0.28000000000000003"/>
    <n v="4.9952000000000005"/>
    <s v="E"/>
    <n v="5"/>
    <n v="18"/>
    <n v="18"/>
    <n v="16"/>
  </r>
  <r>
    <x v="24"/>
    <x v="4"/>
    <s v="40467E"/>
    <n v="5"/>
    <x v="13"/>
    <x v="4"/>
    <n v="32.299999999999997"/>
    <n v="3.23"/>
    <n v="35.529999999999994"/>
    <n v="0.32"/>
    <n v="10.335999999999999"/>
    <s v="E"/>
    <n v="9"/>
    <n v="17"/>
    <n v="17"/>
    <n v="15.5"/>
  </r>
  <r>
    <x v="24"/>
    <x v="4"/>
    <s v="41094D"/>
    <n v="5"/>
    <x v="13"/>
    <x v="4"/>
    <n v="15.83"/>
    <n v="1.5830000000000002"/>
    <n v="17.413"/>
    <n v="0.3"/>
    <n v="4.7489999999999997"/>
    <s v="L"/>
    <n v="1"/>
    <n v="5"/>
    <n v="5"/>
    <n v="9"/>
  </r>
  <r>
    <x v="24"/>
    <x v="4"/>
    <s v="411060"/>
    <n v="5"/>
    <x v="13"/>
    <x v="4"/>
    <n v="73.13"/>
    <n v="7.3129999999999997"/>
    <n v="80.442999999999998"/>
    <n v="0.15"/>
    <n v="10.969499999999998"/>
    <s v="D"/>
    <n v="9"/>
    <n v="6"/>
    <n v="6"/>
    <n v="10"/>
  </r>
  <r>
    <x v="24"/>
    <x v="4"/>
    <s v="41447E"/>
    <n v="5"/>
    <x v="13"/>
    <x v="4"/>
    <n v="40.090000000000003"/>
    <n v="4.0090000000000003"/>
    <n v="44.099000000000004"/>
    <n v="0.14000000000000001"/>
    <n v="5.6126000000000014"/>
    <s v="C"/>
    <n v="3"/>
    <n v="6"/>
    <n v="6"/>
    <n v="10"/>
  </r>
  <r>
    <x v="24"/>
    <x v="4"/>
    <s v="41636E"/>
    <n v="5"/>
    <x v="13"/>
    <x v="4"/>
    <n v="24.28"/>
    <n v="2.4280000000000004"/>
    <n v="26.708000000000002"/>
    <n v="0.36"/>
    <n v="8.7408000000000001"/>
    <s v="O"/>
    <n v="7"/>
    <n v="3"/>
    <n v="3"/>
    <n v="7"/>
  </r>
  <r>
    <x v="24"/>
    <x v="4"/>
    <s v="418311"/>
    <n v="5"/>
    <x v="13"/>
    <x v="4"/>
    <n v="60.58"/>
    <n v="6.0579999999999998"/>
    <n v="66.638000000000005"/>
    <n v="0.27"/>
    <n v="16.3566"/>
    <s v="Q"/>
    <n v="7"/>
    <n v="3"/>
    <n v="3"/>
    <n v="7"/>
  </r>
  <r>
    <x v="24"/>
    <x v="4"/>
    <s v="41832D"/>
    <n v="5"/>
    <x v="13"/>
    <x v="4"/>
    <n v="27.87"/>
    <n v="2.7870000000000004"/>
    <n v="30.657"/>
    <n v="0.4"/>
    <n v="11.148000000000001"/>
    <s v="F"/>
    <n v="5"/>
    <n v="3"/>
    <n v="3"/>
    <n v="7"/>
  </r>
  <r>
    <x v="24"/>
    <x v="4"/>
    <s v="42643D"/>
    <n v="5"/>
    <x v="13"/>
    <x v="4"/>
    <n v="82.49"/>
    <n v="8.2490000000000006"/>
    <n v="90.73899999999999"/>
    <n v="0.02"/>
    <n v="1.6497999999999999"/>
    <s v="A"/>
    <n v="5"/>
    <n v="16"/>
    <n v="16"/>
    <n v="15"/>
  </r>
  <r>
    <x v="24"/>
    <x v="5"/>
    <s v="427150"/>
    <n v="5"/>
    <x v="13"/>
    <x v="4"/>
    <n v="0.83"/>
    <n v="8.3000000000000004E-2"/>
    <n v="0.91299999999999992"/>
    <n v="0.34"/>
    <n v="0.28220000000000001"/>
    <s v="E"/>
    <n v="8"/>
    <n v="6"/>
    <n v="6"/>
    <n v="10"/>
  </r>
  <r>
    <x v="24"/>
    <x v="5"/>
    <s v="43028A"/>
    <n v="5"/>
    <x v="13"/>
    <x v="4"/>
    <n v="9.76"/>
    <n v="0.97599999999999998"/>
    <n v="10.736000000000001"/>
    <n v="0.34"/>
    <n v="3.3184"/>
    <s v="D"/>
    <n v="4"/>
    <n v="14"/>
    <n v="14"/>
    <n v="14"/>
  </r>
  <r>
    <x v="24"/>
    <x v="5"/>
    <s v="431221"/>
    <n v="5"/>
    <x v="13"/>
    <x v="4"/>
    <n v="89.53"/>
    <n v="8.9530000000000012"/>
    <n v="98.483000000000004"/>
    <n v="0.04"/>
    <n v="3.5811999999999999"/>
    <s v="P"/>
    <n v="6"/>
    <n v="1"/>
    <n v="1"/>
    <n v="3"/>
  </r>
  <r>
    <x v="24"/>
    <x v="5"/>
    <s v="43216A"/>
    <n v="5"/>
    <x v="13"/>
    <x v="4"/>
    <n v="25.33"/>
    <n v="2.5329999999999999"/>
    <n v="27.863"/>
    <n v="0.18"/>
    <n v="4.5593999999999992"/>
    <s v="N"/>
    <n v="2"/>
    <n v="1"/>
    <n v="1"/>
    <n v="3"/>
  </r>
  <r>
    <x v="24"/>
    <x v="5"/>
    <s v="43309E"/>
    <n v="5"/>
    <x v="13"/>
    <x v="4"/>
    <n v="77.27"/>
    <n v="7.7270000000000003"/>
    <n v="84.997"/>
    <n v="0.17"/>
    <n v="13.135899999999999"/>
    <s v="O"/>
    <n v="2"/>
    <n v="3"/>
    <n v="3"/>
    <n v="7"/>
  </r>
  <r>
    <x v="24"/>
    <x v="5"/>
    <s v="43480"/>
    <n v="5"/>
    <x v="13"/>
    <x v="4"/>
    <n v="42.47"/>
    <n v="4.2469999999999999"/>
    <n v="46.716999999999999"/>
    <n v="0.08"/>
    <n v="3.3976000000000002"/>
    <s v="O"/>
    <n v="8"/>
    <n v="2"/>
    <n v="2"/>
    <n v="6"/>
  </r>
  <r>
    <x v="24"/>
    <x v="5"/>
    <s v="43799D"/>
    <n v="5"/>
    <x v="13"/>
    <x v="4"/>
    <n v="23.25"/>
    <n v="2.3250000000000002"/>
    <n v="25.574999999999999"/>
    <n v="0.14000000000000001"/>
    <n v="3.2550000000000003"/>
    <s v="F"/>
    <n v="3"/>
    <n v="9"/>
    <n v="9"/>
    <n v="11.5"/>
  </r>
  <r>
    <x v="24"/>
    <x v="5"/>
    <s v="43852E"/>
    <n v="5"/>
    <x v="13"/>
    <x v="4"/>
    <n v="36.380000000000003"/>
    <n v="3.6380000000000003"/>
    <n v="40.018000000000001"/>
    <n v="0.08"/>
    <n v="2.9104000000000001"/>
    <s v="E"/>
    <n v="7"/>
    <n v="9"/>
    <n v="9"/>
    <n v="11.5"/>
  </r>
  <r>
    <x v="24"/>
    <x v="5"/>
    <s v="440B"/>
    <n v="5"/>
    <x v="13"/>
    <x v="4"/>
    <n v="83.42"/>
    <n v="8.3420000000000005"/>
    <n v="91.762"/>
    <n v="0.4"/>
    <n v="33.368000000000002"/>
    <s v="Q"/>
    <n v="5"/>
    <n v="1"/>
    <n v="1"/>
    <n v="3"/>
  </r>
  <r>
    <x v="24"/>
    <x v="5"/>
    <s v="44659E"/>
    <n v="5"/>
    <x v="13"/>
    <x v="4"/>
    <n v="32.729999999999997"/>
    <n v="3.2729999999999997"/>
    <n v="36.003"/>
    <n v="0.38"/>
    <n v="12.437399999999998"/>
    <s v="G"/>
    <n v="6"/>
    <n v="11"/>
    <n v="11"/>
    <n v="12.5"/>
  </r>
  <r>
    <x v="24"/>
    <x v="5"/>
    <s v="446E"/>
    <n v="5"/>
    <x v="13"/>
    <x v="4"/>
    <n v="73.09"/>
    <n v="7.3090000000000011"/>
    <n v="80.399000000000001"/>
    <n v="0.25"/>
    <n v="18.272500000000001"/>
    <s v="I"/>
    <n v="10"/>
    <n v="6"/>
    <n v="6"/>
    <n v="10"/>
  </r>
  <r>
    <x v="24"/>
    <x v="6"/>
    <s v="44795E"/>
    <n v="5"/>
    <x v="13"/>
    <x v="4"/>
    <n v="81.13"/>
    <n v="8.1129999999999995"/>
    <n v="89.242999999999995"/>
    <n v="0.12"/>
    <n v="9.7355999999999998"/>
    <s v="B"/>
    <n v="1"/>
    <n v="18"/>
    <n v="18"/>
    <n v="16"/>
  </r>
  <r>
    <x v="24"/>
    <x v="6"/>
    <s v="45046A"/>
    <n v="5"/>
    <x v="13"/>
    <x v="4"/>
    <n v="86.27"/>
    <n v="8.6270000000000007"/>
    <n v="94.896999999999991"/>
    <n v="0.09"/>
    <n v="7.7642999999999995"/>
    <s v="L"/>
    <n v="6"/>
    <n v="5"/>
    <n v="5"/>
    <n v="9"/>
  </r>
  <r>
    <x v="24"/>
    <x v="6"/>
    <s v="466781"/>
    <n v="5"/>
    <x v="13"/>
    <x v="4"/>
    <n v="99.38"/>
    <n v="9.9380000000000006"/>
    <n v="109.318"/>
    <n v="0.34"/>
    <n v="33.789200000000001"/>
    <s v="C"/>
    <n v="8"/>
    <n v="17"/>
    <n v="17"/>
    <n v="15.5"/>
  </r>
  <r>
    <x v="24"/>
    <x v="6"/>
    <s v="46795D"/>
    <n v="5"/>
    <x v="13"/>
    <x v="4"/>
    <n v="59.99"/>
    <n v="5.9990000000000006"/>
    <n v="65.989000000000004"/>
    <n v="0.18"/>
    <n v="10.7982"/>
    <s v="Q"/>
    <n v="3"/>
    <n v="1"/>
    <n v="1"/>
    <n v="3"/>
  </r>
  <r>
    <x v="24"/>
    <x v="6"/>
    <s v="47080"/>
    <n v="5"/>
    <x v="13"/>
    <x v="4"/>
    <n v="49.86"/>
    <n v="4.9860000000000007"/>
    <n v="54.846000000000004"/>
    <n v="0.26"/>
    <n v="12.9636"/>
    <s v="A"/>
    <n v="2"/>
    <n v="2"/>
    <n v="2"/>
    <n v="6"/>
  </r>
  <r>
    <x v="24"/>
    <x v="6"/>
    <s v="47216D"/>
    <n v="5"/>
    <x v="13"/>
    <x v="4"/>
    <n v="17.82"/>
    <n v="1.782"/>
    <n v="19.602"/>
    <n v="0.38"/>
    <n v="6.7716000000000003"/>
    <s v="H"/>
    <n v="6"/>
    <n v="9"/>
    <n v="9"/>
    <n v="11.5"/>
  </r>
  <r>
    <x v="24"/>
    <x v="6"/>
    <s v="472930"/>
    <n v="5"/>
    <x v="13"/>
    <x v="4"/>
    <n v="42.09"/>
    <n v="4.2090000000000005"/>
    <n v="46.299000000000007"/>
    <n v="0.02"/>
    <n v="0.8418000000000001"/>
    <s v="M"/>
    <n v="2"/>
    <n v="6"/>
    <n v="6"/>
    <n v="10"/>
  </r>
  <r>
    <x v="24"/>
    <x v="6"/>
    <s v="47489A"/>
    <n v="5"/>
    <x v="13"/>
    <x v="4"/>
    <n v="5.26"/>
    <n v="0.52600000000000002"/>
    <n v="5.7859999999999996"/>
    <n v="0.19"/>
    <n v="0.99939999999999996"/>
    <s v="F"/>
    <n v="5"/>
    <n v="3"/>
    <n v="3"/>
    <n v="7"/>
  </r>
  <r>
    <x v="24"/>
    <x v="6"/>
    <s v="477510"/>
    <n v="5"/>
    <x v="13"/>
    <x v="4"/>
    <n v="90.7"/>
    <n v="9.07"/>
    <n v="99.77000000000001"/>
    <n v="0.4"/>
    <n v="36.28"/>
    <s v="L"/>
    <n v="6"/>
    <n v="5"/>
    <n v="5"/>
    <n v="9"/>
  </r>
  <r>
    <x v="24"/>
    <x v="6"/>
    <s v="47917D"/>
    <n v="5"/>
    <x v="13"/>
    <x v="4"/>
    <n v="69.98"/>
    <n v="6.9980000000000011"/>
    <n v="76.978000000000009"/>
    <n v="0.28000000000000003"/>
    <n v="19.594400000000004"/>
    <s v="B"/>
    <n v="4"/>
    <n v="5"/>
    <n v="5"/>
    <n v="9"/>
  </r>
  <r>
    <x v="24"/>
    <x v="6"/>
    <s v="48255B"/>
    <n v="5"/>
    <x v="13"/>
    <x v="4"/>
    <n v="58.78"/>
    <n v="5.8780000000000001"/>
    <n v="64.658000000000001"/>
    <n v="0.24"/>
    <n v="14.107200000000001"/>
    <s v="F"/>
    <n v="6"/>
    <n v="17"/>
    <n v="17"/>
    <n v="15.5"/>
  </r>
  <r>
    <x v="24"/>
    <x v="6"/>
    <s v="483520"/>
    <n v="5"/>
    <x v="13"/>
    <x v="4"/>
    <n v="21.4"/>
    <n v="2.14"/>
    <n v="23.54"/>
    <n v="0.2"/>
    <n v="4.28"/>
    <s v="A"/>
    <n v="7"/>
    <n v="16"/>
    <n v="16"/>
    <n v="15"/>
  </r>
  <r>
    <x v="24"/>
    <x v="6"/>
    <s v="484650"/>
    <n v="5"/>
    <x v="13"/>
    <x v="4"/>
    <n v="14.65"/>
    <n v="1.4650000000000001"/>
    <n v="16.115000000000002"/>
    <n v="0.17"/>
    <n v="2.4905000000000004"/>
    <s v="F"/>
    <n v="1"/>
    <n v="10"/>
    <n v="10"/>
    <n v="12"/>
  </r>
  <r>
    <x v="24"/>
    <x v="6"/>
    <s v="484701"/>
    <n v="5"/>
    <x v="13"/>
    <x v="4"/>
    <n v="6.82"/>
    <n v="0.68200000000000005"/>
    <n v="7.5020000000000007"/>
    <n v="0.11"/>
    <n v="0.75020000000000009"/>
    <s v="M"/>
    <n v="10"/>
    <n v="4"/>
    <n v="4"/>
    <n v="8"/>
  </r>
  <r>
    <x v="24"/>
    <x v="6"/>
    <s v="48505B"/>
    <n v="5"/>
    <x v="13"/>
    <x v="4"/>
    <n v="62.11"/>
    <n v="6.2110000000000003"/>
    <n v="68.320999999999998"/>
    <n v="0.32"/>
    <n v="19.8752"/>
    <s v="P"/>
    <n v="2"/>
    <n v="3"/>
    <n v="3"/>
    <n v="7"/>
  </r>
  <r>
    <x v="24"/>
    <x v="6"/>
    <s v="48723D"/>
    <n v="5"/>
    <x v="13"/>
    <x v="4"/>
    <n v="39.85"/>
    <n v="3.9850000000000003"/>
    <n v="43.835000000000001"/>
    <n v="7.0000000000000007E-2"/>
    <n v="2.7895000000000003"/>
    <s v="O"/>
    <n v="8"/>
    <n v="2"/>
    <n v="2"/>
    <n v="6"/>
  </r>
  <r>
    <x v="24"/>
    <x v="6"/>
    <s v="488480"/>
    <n v="5"/>
    <x v="13"/>
    <x v="4"/>
    <n v="55.89"/>
    <n v="5.5890000000000004"/>
    <n v="61.478999999999999"/>
    <n v="0.34"/>
    <n v="19.002600000000001"/>
    <s v="I"/>
    <n v="6"/>
    <n v="6"/>
    <n v="6"/>
    <n v="10"/>
  </r>
  <r>
    <x v="24"/>
    <x v="6"/>
    <s v="488830"/>
    <n v="5"/>
    <x v="13"/>
    <x v="4"/>
    <n v="92.96"/>
    <n v="9.2959999999999994"/>
    <n v="102.256"/>
    <n v="0.37"/>
    <n v="34.395199999999996"/>
    <s v="H"/>
    <n v="6"/>
    <n v="9"/>
    <n v="9"/>
    <n v="11.5"/>
  </r>
  <r>
    <x v="24"/>
    <x v="6"/>
    <s v="494300"/>
    <n v="5"/>
    <x v="13"/>
    <x v="4"/>
    <n v="91.75"/>
    <n v="9.1750000000000007"/>
    <n v="100.925"/>
    <n v="0.18"/>
    <n v="16.515000000000001"/>
    <s v="L"/>
    <n v="10"/>
    <n v="6"/>
    <n v="6"/>
    <n v="10"/>
  </r>
  <r>
    <x v="24"/>
    <x v="6"/>
    <s v="49491A"/>
    <n v="5"/>
    <x v="13"/>
    <x v="4"/>
    <n v="35.270000000000003"/>
    <n v="3.5270000000000006"/>
    <n v="38.797000000000004"/>
    <n v="0.24"/>
    <n v="8.4648000000000003"/>
    <s v="B"/>
    <n v="9"/>
    <n v="9"/>
    <n v="9"/>
    <n v="11.5"/>
  </r>
  <r>
    <x v="24"/>
    <x v="6"/>
    <s v="49647E"/>
    <n v="5"/>
    <x v="13"/>
    <x v="4"/>
    <n v="35.06"/>
    <n v="3.5060000000000002"/>
    <n v="38.566000000000003"/>
    <n v="0.17"/>
    <n v="5.9602000000000004"/>
    <s v="M"/>
    <n v="8"/>
    <n v="5"/>
    <n v="5"/>
    <n v="9"/>
  </r>
  <r>
    <x v="24"/>
    <x v="6"/>
    <s v="49730B"/>
    <n v="5"/>
    <x v="13"/>
    <x v="4"/>
    <n v="73.849999999999994"/>
    <n v="7.3849999999999998"/>
    <n v="81.234999999999999"/>
    <n v="0.23"/>
    <n v="16.985499999999998"/>
    <s v="O"/>
    <n v="8"/>
    <n v="2"/>
    <n v="2"/>
    <n v="6"/>
  </r>
  <r>
    <x v="24"/>
    <x v="6"/>
    <s v="49846B"/>
    <n v="5"/>
    <x v="13"/>
    <x v="4"/>
    <n v="7.4"/>
    <n v="0.7400000000000001"/>
    <n v="8.14"/>
    <n v="0.31"/>
    <n v="2.294"/>
    <s v="I"/>
    <n v="7"/>
    <n v="1"/>
    <n v="1"/>
    <n v="3"/>
  </r>
  <r>
    <x v="24"/>
    <x v="6"/>
    <s v="50119A"/>
    <n v="5"/>
    <x v="13"/>
    <x v="4"/>
    <n v="12.52"/>
    <n v="1.252"/>
    <n v="13.772"/>
    <n v="0.15"/>
    <n v="1.8779999999999999"/>
    <s v="I"/>
    <n v="5"/>
    <n v="2"/>
    <n v="2"/>
    <n v="6"/>
  </r>
  <r>
    <x v="24"/>
    <x v="6"/>
    <s v="50614D"/>
    <n v="5"/>
    <x v="13"/>
    <x v="4"/>
    <n v="4.83"/>
    <n v="0.48300000000000004"/>
    <n v="5.3129999999999997"/>
    <n v="0.37"/>
    <n v="1.7870999999999999"/>
    <s v="N"/>
    <n v="3"/>
    <n v="5"/>
    <n v="5"/>
    <n v="9"/>
  </r>
  <r>
    <x v="24"/>
    <x v="7"/>
    <s v="50979B"/>
    <n v="5"/>
    <x v="13"/>
    <x v="4"/>
    <n v="83.01"/>
    <n v="8.3010000000000002"/>
    <n v="91.311000000000007"/>
    <n v="0.13"/>
    <n v="10.791300000000001"/>
    <s v="H"/>
    <n v="8"/>
    <n v="6"/>
    <n v="6"/>
    <n v="10"/>
  </r>
  <r>
    <x v="24"/>
    <x v="7"/>
    <s v="510690"/>
    <n v="5"/>
    <x v="13"/>
    <x v="4"/>
    <n v="54.9"/>
    <n v="5.49"/>
    <n v="60.39"/>
    <n v="0.05"/>
    <n v="2.7450000000000001"/>
    <s v="B"/>
    <n v="3"/>
    <n v="17"/>
    <n v="17"/>
    <n v="15.5"/>
  </r>
  <r>
    <x v="24"/>
    <x v="7"/>
    <s v="51145E"/>
    <n v="5"/>
    <x v="13"/>
    <x v="4"/>
    <n v="88.73"/>
    <n v="8.8730000000000011"/>
    <n v="97.603000000000009"/>
    <n v="0.3"/>
    <n v="26.619"/>
    <s v="A"/>
    <n v="10"/>
    <n v="20"/>
    <n v="20"/>
    <n v="17"/>
  </r>
  <r>
    <x v="24"/>
    <x v="7"/>
    <s v="519080"/>
    <n v="5"/>
    <x v="13"/>
    <x v="4"/>
    <n v="3.86"/>
    <n v="0.38600000000000001"/>
    <n v="4.2459999999999996"/>
    <n v="7.0000000000000007E-2"/>
    <n v="0.2702"/>
    <s v="M"/>
    <n v="1"/>
    <n v="5"/>
    <n v="5"/>
    <n v="9"/>
  </r>
  <r>
    <x v="24"/>
    <x v="7"/>
    <s v="520"/>
    <n v="5"/>
    <x v="13"/>
    <x v="4"/>
    <n v="84.17"/>
    <n v="8.4169999999999998"/>
    <n v="92.587000000000003"/>
    <n v="0.15"/>
    <n v="12.625500000000001"/>
    <s v="O"/>
    <n v="3"/>
    <n v="3"/>
    <n v="3"/>
    <n v="7"/>
  </r>
  <r>
    <x v="24"/>
    <x v="7"/>
    <s v="53135A"/>
    <n v="5"/>
    <x v="13"/>
    <x v="4"/>
    <n v="4.07"/>
    <n v="0.40700000000000003"/>
    <n v="4.4770000000000003"/>
    <n v="0.19"/>
    <n v="0.7733000000000001"/>
    <s v="O"/>
    <n v="6"/>
    <n v="3"/>
    <n v="3"/>
    <n v="7"/>
  </r>
  <r>
    <x v="24"/>
    <x v="7"/>
    <s v="53711E"/>
    <n v="5"/>
    <x v="13"/>
    <x v="4"/>
    <n v="22.88"/>
    <n v="2.2879999999999998"/>
    <n v="25.167999999999999"/>
    <n v="0.18"/>
    <n v="4.1183999999999994"/>
    <s v="I"/>
    <n v="8"/>
    <n v="4"/>
    <n v="4"/>
    <n v="8"/>
  </r>
  <r>
    <x v="24"/>
    <x v="7"/>
    <s v="537281"/>
    <n v="5"/>
    <x v="13"/>
    <x v="4"/>
    <n v="28.11"/>
    <n v="2.8109999999999999"/>
    <n v="30.920999999999999"/>
    <n v="7.0000000000000007E-2"/>
    <n v="1.9677000000000002"/>
    <s v="L"/>
    <n v="5"/>
    <n v="5"/>
    <n v="5"/>
    <n v="9"/>
  </r>
  <r>
    <x v="24"/>
    <x v="7"/>
    <s v="54177D"/>
    <n v="5"/>
    <x v="13"/>
    <x v="4"/>
    <n v="5.27"/>
    <n v="0.52700000000000002"/>
    <n v="5.7969999999999997"/>
    <n v="0.28999999999999998"/>
    <n v="1.5282999999999998"/>
    <s v="L"/>
    <n v="8"/>
    <n v="5"/>
    <n v="5"/>
    <n v="9"/>
  </r>
  <r>
    <x v="24"/>
    <x v="7"/>
    <s v="54250"/>
    <n v="5"/>
    <x v="13"/>
    <x v="4"/>
    <n v="8.17"/>
    <n v="0.81700000000000006"/>
    <n v="8.9870000000000001"/>
    <n v="0.17"/>
    <n v="1.3889"/>
    <s v="C"/>
    <n v="2"/>
    <n v="12"/>
    <n v="12"/>
    <n v="13"/>
  </r>
  <r>
    <x v="24"/>
    <x v="7"/>
    <s v="547950"/>
    <n v="5"/>
    <x v="13"/>
    <x v="4"/>
    <n v="0.04"/>
    <n v="4.0000000000000001E-3"/>
    <n v="4.3999999999999997E-2"/>
    <n v="0.17"/>
    <n v="6.8000000000000005E-3"/>
    <s v="C"/>
    <n v="9"/>
    <n v="8"/>
    <n v="8"/>
    <n v="11"/>
  </r>
  <r>
    <x v="24"/>
    <x v="7"/>
    <s v="54889A"/>
    <n v="5"/>
    <x v="13"/>
    <x v="4"/>
    <n v="24.13"/>
    <n v="2.4130000000000003"/>
    <n v="26.542999999999999"/>
    <n v="0.35"/>
    <n v="8.4454999999999991"/>
    <s v="B"/>
    <n v="8"/>
    <n v="8"/>
    <n v="8"/>
    <n v="11"/>
  </r>
  <r>
    <x v="24"/>
    <x v="7"/>
    <s v="54908B"/>
    <n v="5"/>
    <x v="13"/>
    <x v="4"/>
    <n v="35.43"/>
    <n v="3.5430000000000001"/>
    <n v="38.972999999999999"/>
    <n v="0.26"/>
    <n v="9.2118000000000002"/>
    <s v="I"/>
    <n v="9"/>
    <n v="4"/>
    <n v="4"/>
    <n v="8"/>
  </r>
  <r>
    <x v="24"/>
    <x v="7"/>
    <s v="55366D"/>
    <n v="5"/>
    <x v="13"/>
    <x v="4"/>
    <n v="76.8"/>
    <n v="7.68"/>
    <n v="84.47999999999999"/>
    <n v="0.26"/>
    <n v="19.968"/>
    <s v="O"/>
    <n v="6"/>
    <n v="3"/>
    <n v="3"/>
    <n v="7"/>
  </r>
  <r>
    <x v="24"/>
    <x v="7"/>
    <s v="556631"/>
    <n v="5"/>
    <x v="13"/>
    <x v="4"/>
    <n v="23.51"/>
    <n v="2.3510000000000004"/>
    <n v="25.861000000000001"/>
    <n v="0.24"/>
    <n v="5.6424000000000003"/>
    <s v="P"/>
    <n v="1"/>
    <n v="3"/>
    <n v="3"/>
    <n v="7"/>
  </r>
  <r>
    <x v="24"/>
    <x v="7"/>
    <s v="559860"/>
    <n v="5"/>
    <x v="13"/>
    <x v="4"/>
    <n v="77.62"/>
    <n v="7.7620000000000005"/>
    <n v="85.382000000000005"/>
    <n v="0.12"/>
    <n v="9.3144000000000009"/>
    <s v="B"/>
    <n v="10"/>
    <n v="18"/>
    <n v="18"/>
    <n v="16"/>
  </r>
  <r>
    <x v="24"/>
    <x v="7"/>
    <s v="567501"/>
    <n v="5"/>
    <x v="13"/>
    <x v="4"/>
    <n v="60.53"/>
    <n v="6.0530000000000008"/>
    <n v="66.582999999999998"/>
    <n v="0.25"/>
    <n v="15.1325"/>
    <s v="A"/>
    <n v="7"/>
    <n v="16"/>
    <n v="16"/>
    <n v="15"/>
  </r>
  <r>
    <x v="24"/>
    <x v="7"/>
    <s v="57734A"/>
    <n v="5"/>
    <x v="13"/>
    <x v="4"/>
    <n v="86.97"/>
    <n v="8.697000000000001"/>
    <n v="95.667000000000002"/>
    <n v="0.05"/>
    <n v="4.3485000000000005"/>
    <s v="I"/>
    <n v="6"/>
    <n v="6"/>
    <n v="6"/>
    <n v="10"/>
  </r>
  <r>
    <x v="24"/>
    <x v="7"/>
    <s v="579590"/>
    <n v="5"/>
    <x v="13"/>
    <x v="4"/>
    <n v="1.86"/>
    <n v="0.18600000000000003"/>
    <n v="2.0460000000000003"/>
    <n v="7.0000000000000007E-2"/>
    <n v="0.13020000000000001"/>
    <s v="A"/>
    <n v="8"/>
    <n v="2"/>
    <n v="2"/>
    <n v="6"/>
  </r>
  <r>
    <x v="24"/>
    <x v="7"/>
    <s v="580871"/>
    <n v="5"/>
    <x v="13"/>
    <x v="4"/>
    <n v="10.18"/>
    <n v="1.018"/>
    <n v="11.198"/>
    <n v="0.09"/>
    <n v="0.9161999999999999"/>
    <s v="I"/>
    <n v="9"/>
    <n v="4"/>
    <n v="4"/>
    <n v="8"/>
  </r>
  <r>
    <x v="24"/>
    <x v="7"/>
    <s v="58353D"/>
    <n v="5"/>
    <x v="13"/>
    <x v="4"/>
    <n v="99.37"/>
    <n v="9.9370000000000012"/>
    <n v="109.307"/>
    <n v="0.33"/>
    <n v="32.792100000000005"/>
    <s v="I"/>
    <n v="7"/>
    <n v="1"/>
    <n v="1"/>
    <n v="3"/>
  </r>
  <r>
    <x v="24"/>
    <x v="7"/>
    <s v="585341"/>
    <n v="5"/>
    <x v="13"/>
    <x v="4"/>
    <n v="7.1"/>
    <n v="0.71"/>
    <n v="7.81"/>
    <n v="0.38"/>
    <n v="2.698"/>
    <s v="E"/>
    <n v="6"/>
    <n v="15"/>
    <n v="15"/>
    <n v="14.5"/>
  </r>
  <r>
    <x v="24"/>
    <x v="7"/>
    <s v="58832A"/>
    <n v="5"/>
    <x v="13"/>
    <x v="4"/>
    <n v="30.44"/>
    <n v="3.0440000000000005"/>
    <n v="33.484000000000002"/>
    <n v="0.09"/>
    <n v="2.7395999999999998"/>
    <s v="C"/>
    <n v="6"/>
    <n v="6"/>
    <n v="6"/>
    <n v="10"/>
  </r>
  <r>
    <x v="24"/>
    <x v="8"/>
    <s v="591260"/>
    <n v="5"/>
    <x v="13"/>
    <x v="4"/>
    <n v="85.33"/>
    <n v="8.5329999999999995"/>
    <n v="93.863"/>
    <n v="0.27"/>
    <n v="23.039100000000001"/>
    <s v="H"/>
    <n v="2"/>
    <n v="11"/>
    <n v="11"/>
    <n v="12.5"/>
  </r>
  <r>
    <x v="24"/>
    <x v="8"/>
    <s v="59370D"/>
    <n v="5"/>
    <x v="13"/>
    <x v="4"/>
    <n v="10.98"/>
    <n v="1.0980000000000001"/>
    <n v="12.078000000000001"/>
    <n v="0.04"/>
    <n v="0.43920000000000003"/>
    <s v="L"/>
    <n v="9"/>
    <n v="6"/>
    <n v="6"/>
    <n v="10"/>
  </r>
  <r>
    <x v="24"/>
    <x v="8"/>
    <s v="59411D"/>
    <n v="5"/>
    <x v="13"/>
    <x v="4"/>
    <n v="5.71"/>
    <n v="0.57100000000000006"/>
    <n v="6.2809999999999997"/>
    <n v="0.03"/>
    <n v="0.17129999999999998"/>
    <s v="L"/>
    <n v="10"/>
    <n v="6"/>
    <n v="6"/>
    <n v="10"/>
  </r>
  <r>
    <x v="24"/>
    <x v="8"/>
    <s v="59662E"/>
    <n v="5"/>
    <x v="13"/>
    <x v="4"/>
    <n v="6.92"/>
    <n v="0.69200000000000006"/>
    <n v="7.6120000000000001"/>
    <n v="0.04"/>
    <n v="0.27679999999999999"/>
    <s v="B"/>
    <n v="1"/>
    <n v="18"/>
    <n v="18"/>
    <n v="16"/>
  </r>
  <r>
    <x v="24"/>
    <x v="8"/>
    <s v="60047B"/>
    <n v="5"/>
    <x v="13"/>
    <x v="4"/>
    <n v="76.099999999999994"/>
    <n v="7.6099999999999994"/>
    <n v="83.71"/>
    <n v="0.33"/>
    <n v="25.113"/>
    <s v="C"/>
    <n v="2"/>
    <n v="12"/>
    <n v="12"/>
    <n v="13"/>
  </r>
  <r>
    <x v="24"/>
    <x v="8"/>
    <s v="60169D"/>
    <n v="5"/>
    <x v="13"/>
    <x v="4"/>
    <n v="17.07"/>
    <n v="1.7070000000000001"/>
    <n v="18.777000000000001"/>
    <n v="0.39"/>
    <n v="6.6573000000000002"/>
    <s v="G"/>
    <n v="6"/>
    <n v="11"/>
    <n v="11"/>
    <n v="12.5"/>
  </r>
  <r>
    <x v="24"/>
    <x v="8"/>
    <s v="6038B"/>
    <n v="5"/>
    <x v="13"/>
    <x v="4"/>
    <n v="85.21"/>
    <n v="8.520999999999999"/>
    <n v="93.730999999999995"/>
    <n v="0.16"/>
    <n v="13.633599999999999"/>
    <s v="P"/>
    <n v="1"/>
    <n v="3"/>
    <n v="3"/>
    <n v="7"/>
  </r>
  <r>
    <x v="24"/>
    <x v="8"/>
    <s v="60403E"/>
    <n v="5"/>
    <x v="13"/>
    <x v="4"/>
    <n v="68.75"/>
    <n v="6.875"/>
    <n v="75.625"/>
    <n v="0.22"/>
    <n v="15.125"/>
    <s v="N"/>
    <n v="4"/>
    <n v="5"/>
    <n v="5"/>
    <n v="9"/>
  </r>
  <r>
    <x v="24"/>
    <x v="8"/>
    <s v="60529D"/>
    <n v="5"/>
    <x v="13"/>
    <x v="4"/>
    <n v="78.87"/>
    <n v="7.8870000000000005"/>
    <n v="86.757000000000005"/>
    <n v="0.17"/>
    <n v="13.407900000000001"/>
    <s v="L"/>
    <n v="6"/>
    <n v="5"/>
    <n v="5"/>
    <n v="9"/>
  </r>
  <r>
    <x v="24"/>
    <x v="8"/>
    <s v="60798E"/>
    <n v="5"/>
    <x v="13"/>
    <x v="4"/>
    <n v="0.31"/>
    <n v="3.1E-2"/>
    <n v="0.34099999999999997"/>
    <n v="0.32"/>
    <n v="9.9199999999999997E-2"/>
    <s v="A"/>
    <n v="7"/>
    <n v="16"/>
    <n v="16"/>
    <n v="15"/>
  </r>
  <r>
    <x v="24"/>
    <x v="8"/>
    <s v="6161A"/>
    <n v="5"/>
    <x v="13"/>
    <x v="4"/>
    <n v="76.28"/>
    <n v="7.6280000000000001"/>
    <n v="83.908000000000001"/>
    <n v="0.16"/>
    <n v="12.204800000000001"/>
    <s v="H"/>
    <n v="9"/>
    <n v="8"/>
    <n v="8"/>
    <n v="11"/>
  </r>
  <r>
    <x v="24"/>
    <x v="8"/>
    <s v="616590"/>
    <n v="5"/>
    <x v="13"/>
    <x v="4"/>
    <n v="70.430000000000007"/>
    <n v="7.043000000000001"/>
    <n v="77.473000000000013"/>
    <n v="0.18"/>
    <n v="12.6774"/>
    <s v="M"/>
    <n v="2"/>
    <n v="6"/>
    <n v="6"/>
    <n v="10"/>
  </r>
  <r>
    <x v="24"/>
    <x v="8"/>
    <s v="61703E"/>
    <n v="5"/>
    <x v="13"/>
    <x v="4"/>
    <n v="16.190000000000001"/>
    <n v="1.6190000000000002"/>
    <n v="17.809000000000001"/>
    <n v="0.12"/>
    <n v="1.9428000000000001"/>
    <s v="B"/>
    <n v="7"/>
    <n v="14"/>
    <n v="14"/>
    <n v="14"/>
  </r>
  <r>
    <x v="24"/>
    <x v="8"/>
    <s v="618990"/>
    <n v="5"/>
    <x v="13"/>
    <x v="4"/>
    <n v="48.33"/>
    <n v="4.8330000000000002"/>
    <n v="53.162999999999997"/>
    <n v="0.06"/>
    <n v="2.8997999999999999"/>
    <s v="D"/>
    <n v="2"/>
    <n v="18"/>
    <n v="18"/>
    <n v="16"/>
  </r>
  <r>
    <x v="24"/>
    <x v="8"/>
    <s v="6206E"/>
    <n v="5"/>
    <x v="13"/>
    <x v="4"/>
    <n v="70.36"/>
    <n v="7.0360000000000005"/>
    <n v="77.396000000000001"/>
    <n v="0.39"/>
    <n v="27.4404"/>
    <s v="L"/>
    <n v="7"/>
    <n v="2"/>
    <n v="2"/>
    <n v="6"/>
  </r>
  <r>
    <x v="24"/>
    <x v="8"/>
    <s v="62280"/>
    <n v="5"/>
    <x v="13"/>
    <x v="4"/>
    <n v="5.16"/>
    <n v="0.51600000000000001"/>
    <n v="5.6760000000000002"/>
    <n v="0.33"/>
    <n v="1.7028000000000001"/>
    <s v="P"/>
    <n v="4"/>
    <n v="2"/>
    <n v="2"/>
    <n v="6"/>
  </r>
  <r>
    <x v="24"/>
    <x v="8"/>
    <s v="62298D"/>
    <n v="5"/>
    <x v="13"/>
    <x v="4"/>
    <n v="67.959999999999994"/>
    <n v="6.7959999999999994"/>
    <n v="74.756"/>
    <n v="0.21"/>
    <n v="14.271599999999998"/>
    <s v="M"/>
    <n v="9"/>
    <n v="4"/>
    <n v="4"/>
    <n v="8"/>
  </r>
  <r>
    <x v="24"/>
    <x v="8"/>
    <s v="626260"/>
    <n v="5"/>
    <x v="13"/>
    <x v="4"/>
    <n v="34.32"/>
    <n v="3.4320000000000004"/>
    <n v="37.752000000000002"/>
    <n v="0.06"/>
    <n v="2.0592000000000001"/>
    <s v="D"/>
    <n v="7"/>
    <n v="5"/>
    <n v="5"/>
    <n v="9"/>
  </r>
  <r>
    <x v="24"/>
    <x v="8"/>
    <s v="626400"/>
    <n v="5"/>
    <x v="13"/>
    <x v="4"/>
    <n v="28.53"/>
    <n v="2.8530000000000002"/>
    <n v="31.383000000000003"/>
    <n v="0.28000000000000003"/>
    <n v="7.9884000000000013"/>
    <s v="L"/>
    <n v="4"/>
    <n v="1"/>
    <n v="1"/>
    <n v="3"/>
  </r>
  <r>
    <x v="24"/>
    <x v="8"/>
    <s v="62878A"/>
    <n v="5"/>
    <x v="13"/>
    <x v="4"/>
    <n v="51.79"/>
    <n v="5.1790000000000003"/>
    <n v="56.969000000000001"/>
    <n v="0.1"/>
    <n v="5.1790000000000003"/>
    <s v="O"/>
    <n v="2"/>
    <n v="3"/>
    <n v="3"/>
    <n v="7"/>
  </r>
  <r>
    <x v="24"/>
    <x v="8"/>
    <s v="629241"/>
    <n v="5"/>
    <x v="13"/>
    <x v="4"/>
    <n v="5.93"/>
    <n v="0.59299999999999997"/>
    <n v="6.5229999999999997"/>
    <n v="0.39"/>
    <n v="2.3127"/>
    <s v="D"/>
    <n v="5"/>
    <n v="14"/>
    <n v="14"/>
    <n v="14"/>
  </r>
  <r>
    <x v="25"/>
    <x v="0"/>
    <s v="63771B"/>
    <n v="5"/>
    <x v="13"/>
    <x v="4"/>
    <n v="73.959999999999994"/>
    <n v="7.3959999999999999"/>
    <n v="81.355999999999995"/>
    <n v="0.37"/>
    <n v="27.365199999999998"/>
    <s v="I"/>
    <n v="9"/>
    <n v="4"/>
    <n v="4"/>
    <n v="8"/>
  </r>
  <r>
    <x v="25"/>
    <x v="0"/>
    <s v="640650"/>
    <n v="5"/>
    <x v="13"/>
    <x v="4"/>
    <n v="42.78"/>
    <n v="4.2780000000000005"/>
    <n v="47.058"/>
    <n v="0.04"/>
    <n v="1.7112000000000001"/>
    <s v="G"/>
    <n v="7"/>
    <n v="3"/>
    <n v="3"/>
    <n v="7"/>
  </r>
  <r>
    <x v="25"/>
    <x v="0"/>
    <s v="64232A"/>
    <n v="5"/>
    <x v="13"/>
    <x v="4"/>
    <n v="22.57"/>
    <n v="2.2570000000000001"/>
    <n v="24.827000000000002"/>
    <n v="0.24"/>
    <n v="5.4168000000000003"/>
    <s v="P"/>
    <n v="5"/>
    <n v="2"/>
    <n v="2"/>
    <n v="6"/>
  </r>
  <r>
    <x v="25"/>
    <x v="0"/>
    <s v="64794E"/>
    <n v="5"/>
    <x v="13"/>
    <x v="4"/>
    <n v="70.03"/>
    <n v="7.0030000000000001"/>
    <n v="77.033000000000001"/>
    <n v="0.37"/>
    <n v="25.911100000000001"/>
    <s v="F"/>
    <n v="6"/>
    <n v="17"/>
    <n v="17"/>
    <n v="15.5"/>
  </r>
  <r>
    <x v="25"/>
    <x v="0"/>
    <s v="64864B"/>
    <n v="5"/>
    <x v="13"/>
    <x v="4"/>
    <n v="34.409999999999997"/>
    <n v="3.4409999999999998"/>
    <n v="37.850999999999999"/>
    <n v="0.34"/>
    <n v="11.699399999999999"/>
    <s v="L"/>
    <n v="1"/>
    <n v="5"/>
    <n v="5"/>
    <n v="9"/>
  </r>
  <r>
    <x v="25"/>
    <x v="0"/>
    <s v="65384D"/>
    <n v="5"/>
    <x v="13"/>
    <x v="4"/>
    <n v="88.91"/>
    <n v="8.891"/>
    <n v="97.801000000000002"/>
    <n v="0.39"/>
    <n v="34.674900000000001"/>
    <s v="G"/>
    <n v="8"/>
    <n v="2"/>
    <n v="2"/>
    <n v="6"/>
  </r>
  <r>
    <x v="25"/>
    <x v="0"/>
    <s v="65589B"/>
    <n v="5"/>
    <x v="13"/>
    <x v="4"/>
    <n v="89.81"/>
    <n v="8.9809999999999999"/>
    <n v="98.790999999999997"/>
    <n v="0.24"/>
    <n v="21.554400000000001"/>
    <s v="D"/>
    <n v="6"/>
    <n v="2"/>
    <n v="2"/>
    <n v="6"/>
  </r>
  <r>
    <x v="25"/>
    <x v="0"/>
    <s v="65596E"/>
    <n v="5"/>
    <x v="13"/>
    <x v="4"/>
    <n v="63.97"/>
    <n v="6.3970000000000002"/>
    <n v="70.367000000000004"/>
    <n v="0.01"/>
    <n v="0.63970000000000005"/>
    <s v="O"/>
    <n v="7"/>
    <n v="3"/>
    <n v="3"/>
    <n v="7"/>
  </r>
  <r>
    <x v="25"/>
    <x v="0"/>
    <s v="65722A"/>
    <n v="5"/>
    <x v="13"/>
    <x v="4"/>
    <n v="78.72"/>
    <n v="7.8719999999999999"/>
    <n v="86.591999999999999"/>
    <n v="0.11"/>
    <n v="8.6592000000000002"/>
    <s v="E"/>
    <n v="3"/>
    <n v="9"/>
    <n v="9"/>
    <n v="11.5"/>
  </r>
  <r>
    <x v="25"/>
    <x v="0"/>
    <s v="657260"/>
    <n v="5"/>
    <x v="13"/>
    <x v="4"/>
    <n v="44.48"/>
    <n v="4.4479999999999995"/>
    <n v="48.927999999999997"/>
    <n v="0.33"/>
    <n v="14.6784"/>
    <s v="O"/>
    <n v="10"/>
    <n v="2"/>
    <n v="2"/>
    <n v="6"/>
  </r>
  <r>
    <x v="25"/>
    <x v="0"/>
    <s v="65765E"/>
    <n v="5"/>
    <x v="13"/>
    <x v="4"/>
    <n v="26.52"/>
    <n v="2.6520000000000001"/>
    <n v="29.172000000000001"/>
    <n v="0.38"/>
    <n v="10.0776"/>
    <s v="E"/>
    <n v="2"/>
    <n v="12"/>
    <n v="12"/>
    <n v="13"/>
  </r>
  <r>
    <x v="25"/>
    <x v="0"/>
    <s v="65782A"/>
    <n v="5"/>
    <x v="13"/>
    <x v="4"/>
    <n v="37.450000000000003"/>
    <n v="3.7450000000000006"/>
    <n v="41.195"/>
    <n v="0.25"/>
    <n v="9.3625000000000007"/>
    <s v="A"/>
    <n v="2"/>
    <n v="2"/>
    <n v="2"/>
    <n v="6"/>
  </r>
  <r>
    <x v="25"/>
    <x v="0"/>
    <s v="66092B"/>
    <n v="5"/>
    <x v="13"/>
    <x v="4"/>
    <n v="6.16"/>
    <n v="0.6160000000000001"/>
    <n v="6.7759999999999998"/>
    <n v="0.02"/>
    <n v="0.1232"/>
    <s v="F"/>
    <n v="9"/>
    <n v="14"/>
    <n v="14"/>
    <n v="14"/>
  </r>
  <r>
    <x v="25"/>
    <x v="1"/>
    <s v="66199B"/>
    <n v="5"/>
    <x v="13"/>
    <x v="4"/>
    <n v="4.4400000000000004"/>
    <n v="0.44400000000000006"/>
    <n v="4.8840000000000003"/>
    <n v="0.34"/>
    <n v="1.5096000000000003"/>
    <s v="M"/>
    <n v="8"/>
    <n v="5"/>
    <n v="5"/>
    <n v="9"/>
  </r>
  <r>
    <x v="25"/>
    <x v="1"/>
    <s v="662161"/>
    <n v="5"/>
    <x v="13"/>
    <x v="4"/>
    <n v="46.32"/>
    <n v="4.6320000000000006"/>
    <n v="50.951999999999998"/>
    <n v="0.1"/>
    <n v="4.6320000000000006"/>
    <s v="C"/>
    <n v="8"/>
    <n v="17"/>
    <n v="17"/>
    <n v="15.5"/>
  </r>
  <r>
    <x v="25"/>
    <x v="1"/>
    <s v="66290A"/>
    <n v="5"/>
    <x v="13"/>
    <x v="4"/>
    <n v="60.73"/>
    <n v="6.0730000000000004"/>
    <n v="66.802999999999997"/>
    <n v="0.09"/>
    <n v="5.4656999999999991"/>
    <s v="O"/>
    <n v="9"/>
    <n v="1"/>
    <n v="1"/>
    <n v="3"/>
  </r>
  <r>
    <x v="25"/>
    <x v="1"/>
    <s v="66490"/>
    <n v="5"/>
    <x v="13"/>
    <x v="4"/>
    <n v="87.83"/>
    <n v="8.7829999999999995"/>
    <n v="96.613"/>
    <n v="0.13"/>
    <n v="11.417899999999999"/>
    <s v="Q"/>
    <n v="7"/>
    <n v="3"/>
    <n v="3"/>
    <n v="7"/>
  </r>
  <r>
    <x v="25"/>
    <x v="1"/>
    <s v="664931"/>
    <n v="5"/>
    <x v="13"/>
    <x v="4"/>
    <n v="10.66"/>
    <n v="1.0660000000000001"/>
    <n v="11.726000000000001"/>
    <n v="0.26"/>
    <n v="2.7716000000000003"/>
    <s v="L"/>
    <n v="8"/>
    <n v="5"/>
    <n v="5"/>
    <n v="9"/>
  </r>
  <r>
    <x v="25"/>
    <x v="1"/>
    <s v="667390"/>
    <n v="5"/>
    <x v="13"/>
    <x v="4"/>
    <n v="49.18"/>
    <n v="4.9180000000000001"/>
    <n v="54.097999999999999"/>
    <n v="0.04"/>
    <n v="1.9672000000000001"/>
    <s v="L"/>
    <n v="9"/>
    <n v="6"/>
    <n v="6"/>
    <n v="10"/>
  </r>
  <r>
    <x v="25"/>
    <x v="1"/>
    <s v="66859B"/>
    <n v="5"/>
    <x v="13"/>
    <x v="4"/>
    <n v="44.82"/>
    <n v="4.4820000000000002"/>
    <n v="49.302"/>
    <n v="0.3"/>
    <n v="13.446"/>
    <s v="F"/>
    <n v="10"/>
    <n v="17"/>
    <n v="17"/>
    <n v="15.5"/>
  </r>
  <r>
    <x v="25"/>
    <x v="1"/>
    <s v="67403D"/>
    <n v="5"/>
    <x v="13"/>
    <x v="4"/>
    <n v="99.37"/>
    <n v="9.9370000000000012"/>
    <n v="109.307"/>
    <n v="0.35"/>
    <n v="34.779499999999999"/>
    <s v="A"/>
    <n v="4"/>
    <n v="22"/>
    <n v="22"/>
    <n v="18"/>
  </r>
  <r>
    <x v="25"/>
    <x v="1"/>
    <s v="68101D"/>
    <n v="5"/>
    <x v="13"/>
    <x v="4"/>
    <n v="33.380000000000003"/>
    <n v="3.3380000000000005"/>
    <n v="36.718000000000004"/>
    <n v="0.3"/>
    <n v="10.014000000000001"/>
    <s v="I"/>
    <n v="4"/>
    <n v="5"/>
    <n v="5"/>
    <n v="9"/>
  </r>
  <r>
    <x v="25"/>
    <x v="1"/>
    <s v="68406A"/>
    <n v="5"/>
    <x v="13"/>
    <x v="4"/>
    <n v="82.1"/>
    <n v="8.2099999999999991"/>
    <n v="90.309999999999988"/>
    <n v="0.36"/>
    <n v="29.555999999999997"/>
    <s v="D"/>
    <n v="9"/>
    <n v="6"/>
    <n v="6"/>
    <n v="10"/>
  </r>
  <r>
    <x v="25"/>
    <x v="1"/>
    <s v="684321"/>
    <n v="5"/>
    <x v="13"/>
    <x v="4"/>
    <n v="3.09"/>
    <n v="0.309"/>
    <n v="3.399"/>
    <n v="0.16"/>
    <n v="0.49440000000000001"/>
    <s v="G"/>
    <n v="2"/>
    <n v="15"/>
    <n v="15"/>
    <n v="14.5"/>
  </r>
  <r>
    <x v="25"/>
    <x v="1"/>
    <s v="686451"/>
    <n v="5"/>
    <x v="13"/>
    <x v="4"/>
    <n v="11.57"/>
    <n v="1.157"/>
    <n v="12.727"/>
    <n v="0.37"/>
    <n v="4.2808999999999999"/>
    <s v="O"/>
    <n v="7"/>
    <n v="3"/>
    <n v="3"/>
    <n v="7"/>
  </r>
  <r>
    <x v="25"/>
    <x v="1"/>
    <s v="688431"/>
    <n v="5"/>
    <x v="13"/>
    <x v="4"/>
    <n v="66.12"/>
    <n v="6.612000000000001"/>
    <n v="72.731999999999999"/>
    <n v="0.33"/>
    <n v="21.819600000000001"/>
    <s v="D"/>
    <n v="3"/>
    <n v="9"/>
    <n v="9"/>
    <n v="11.5"/>
  </r>
  <r>
    <x v="25"/>
    <x v="1"/>
    <s v="688681"/>
    <n v="5"/>
    <x v="13"/>
    <x v="4"/>
    <n v="88"/>
    <n v="8.8000000000000007"/>
    <n v="96.8"/>
    <n v="0.08"/>
    <n v="7.04"/>
    <s v="A"/>
    <n v="9"/>
    <n v="20"/>
    <n v="20"/>
    <n v="17"/>
  </r>
  <r>
    <x v="25"/>
    <x v="1"/>
    <s v="694710"/>
    <n v="5"/>
    <x v="13"/>
    <x v="4"/>
    <n v="19.850000000000001"/>
    <n v="1.9850000000000003"/>
    <n v="21.835000000000001"/>
    <n v="0.39"/>
    <n v="7.7415000000000012"/>
    <s v="E"/>
    <n v="5"/>
    <n v="18"/>
    <n v="18"/>
    <n v="16"/>
  </r>
  <r>
    <x v="25"/>
    <x v="1"/>
    <s v="702341"/>
    <n v="5"/>
    <x v="13"/>
    <x v="4"/>
    <n v="75.17"/>
    <n v="7.5170000000000003"/>
    <n v="82.686999999999998"/>
    <n v="0.3"/>
    <n v="22.550999999999998"/>
    <s v="F"/>
    <n v="9"/>
    <n v="14"/>
    <n v="14"/>
    <n v="14"/>
  </r>
  <r>
    <x v="25"/>
    <x v="1"/>
    <s v="706510"/>
    <n v="5"/>
    <x v="13"/>
    <x v="4"/>
    <n v="82.68"/>
    <n v="8.2680000000000007"/>
    <n v="90.948000000000008"/>
    <n v="0.11"/>
    <n v="9.0948000000000011"/>
    <s v="M"/>
    <n v="10"/>
    <n v="4"/>
    <n v="4"/>
    <n v="8"/>
  </r>
  <r>
    <x v="25"/>
    <x v="1"/>
    <s v="70985B"/>
    <n v="5"/>
    <x v="13"/>
    <x v="4"/>
    <n v="28.48"/>
    <n v="2.8480000000000003"/>
    <n v="31.327999999999999"/>
    <n v="0.25"/>
    <n v="7.12"/>
    <s v="C"/>
    <n v="4"/>
    <n v="8"/>
    <n v="8"/>
    <n v="11"/>
  </r>
  <r>
    <x v="25"/>
    <x v="1"/>
    <s v="710891"/>
    <n v="5"/>
    <x v="13"/>
    <x v="4"/>
    <n v="50.43"/>
    <n v="5.0430000000000001"/>
    <n v="55.472999999999999"/>
    <n v="0.01"/>
    <n v="0.50429999999999997"/>
    <s v="H"/>
    <n v="9"/>
    <n v="8"/>
    <n v="8"/>
    <n v="11"/>
  </r>
  <r>
    <x v="25"/>
    <x v="1"/>
    <s v="721210"/>
    <n v="5"/>
    <x v="13"/>
    <x v="4"/>
    <n v="91.78"/>
    <n v="9.1780000000000008"/>
    <n v="100.958"/>
    <n v="0.22"/>
    <n v="20.191600000000001"/>
    <s v="H"/>
    <n v="4"/>
    <n v="11"/>
    <n v="11"/>
    <n v="12.5"/>
  </r>
  <r>
    <x v="25"/>
    <x v="1"/>
    <s v="72261B"/>
    <n v="5"/>
    <x v="13"/>
    <x v="4"/>
    <n v="97.84"/>
    <n v="9.7840000000000007"/>
    <n v="107.62400000000001"/>
    <n v="0.13"/>
    <n v="12.719200000000001"/>
    <s v="L"/>
    <n v="1"/>
    <n v="5"/>
    <n v="5"/>
    <n v="9"/>
  </r>
  <r>
    <x v="25"/>
    <x v="1"/>
    <s v="72938D"/>
    <n v="5"/>
    <x v="13"/>
    <x v="4"/>
    <n v="89.59"/>
    <n v="8.9590000000000014"/>
    <n v="98.549000000000007"/>
    <n v="0.39"/>
    <n v="34.940100000000001"/>
    <s v="P"/>
    <n v="7"/>
    <n v="1"/>
    <n v="1"/>
    <n v="3"/>
  </r>
  <r>
    <x v="25"/>
    <x v="1"/>
    <s v="73136A"/>
    <n v="5"/>
    <x v="13"/>
    <x v="4"/>
    <n v="87.84"/>
    <n v="8.7840000000000007"/>
    <n v="96.624000000000009"/>
    <n v="0.21"/>
    <n v="18.446400000000001"/>
    <s v="H"/>
    <n v="4"/>
    <n v="11"/>
    <n v="11"/>
    <n v="12.5"/>
  </r>
  <r>
    <x v="25"/>
    <x v="2"/>
    <s v="73222E"/>
    <n v="5"/>
    <x v="13"/>
    <x v="4"/>
    <n v="14.43"/>
    <n v="1.4430000000000001"/>
    <n v="15.872999999999999"/>
    <n v="0.13"/>
    <n v="1.8759000000000001"/>
    <s v="C"/>
    <n v="4"/>
    <n v="8"/>
    <n v="8"/>
    <n v="11"/>
  </r>
  <r>
    <x v="25"/>
    <x v="2"/>
    <s v="73798D"/>
    <n v="5"/>
    <x v="13"/>
    <x v="4"/>
    <n v="46.32"/>
    <n v="4.6320000000000006"/>
    <n v="50.951999999999998"/>
    <n v="0.06"/>
    <n v="2.7791999999999999"/>
    <s v="C"/>
    <n v="6"/>
    <n v="6"/>
    <n v="6"/>
    <n v="10"/>
  </r>
  <r>
    <x v="25"/>
    <x v="2"/>
    <s v="738520"/>
    <n v="5"/>
    <x v="13"/>
    <x v="4"/>
    <n v="35.17"/>
    <n v="3.5170000000000003"/>
    <n v="38.687000000000005"/>
    <n v="0.11"/>
    <n v="3.8687"/>
    <s v="I"/>
    <n v="2"/>
    <n v="4"/>
    <n v="4"/>
    <n v="8"/>
  </r>
  <r>
    <x v="25"/>
    <x v="2"/>
    <s v="74004B"/>
    <n v="5"/>
    <x v="13"/>
    <x v="4"/>
    <n v="63.12"/>
    <n v="6.3120000000000003"/>
    <n v="69.432000000000002"/>
    <n v="0.38"/>
    <n v="23.985599999999998"/>
    <s v="B"/>
    <n v="4"/>
    <n v="5"/>
    <n v="5"/>
    <n v="9"/>
  </r>
  <r>
    <x v="25"/>
    <x v="2"/>
    <s v="740481"/>
    <n v="5"/>
    <x v="13"/>
    <x v="4"/>
    <n v="16.96"/>
    <n v="1.6960000000000002"/>
    <n v="18.656000000000002"/>
    <n v="0.31"/>
    <n v="5.2576000000000001"/>
    <s v="E"/>
    <n v="6"/>
    <n v="15"/>
    <n v="15"/>
    <n v="14.5"/>
  </r>
  <r>
    <x v="25"/>
    <x v="2"/>
    <s v="74196B"/>
    <n v="5"/>
    <x v="13"/>
    <x v="4"/>
    <n v="66.569999999999993"/>
    <n v="6.657"/>
    <n v="73.22699999999999"/>
    <n v="7.0000000000000007E-2"/>
    <n v="4.6599000000000004"/>
    <s v="H"/>
    <n v="1"/>
    <n v="7"/>
    <n v="7"/>
    <n v="10.5"/>
  </r>
  <r>
    <x v="25"/>
    <x v="2"/>
    <s v="747101"/>
    <n v="5"/>
    <x v="13"/>
    <x v="4"/>
    <n v="11.11"/>
    <n v="1.111"/>
    <n v="12.221"/>
    <n v="0.22"/>
    <n v="2.4441999999999999"/>
    <s v="G"/>
    <n v="1"/>
    <n v="3"/>
    <n v="3"/>
    <n v="7"/>
  </r>
  <r>
    <x v="25"/>
    <x v="2"/>
    <s v="74710D"/>
    <n v="5"/>
    <x v="13"/>
    <x v="4"/>
    <n v="95.97"/>
    <n v="9.5969999999999995"/>
    <n v="105.56699999999999"/>
    <n v="0.28000000000000003"/>
    <n v="26.871600000000001"/>
    <s v="F"/>
    <n v="9"/>
    <n v="14"/>
    <n v="14"/>
    <n v="14"/>
  </r>
  <r>
    <x v="25"/>
    <x v="2"/>
    <s v="75088A"/>
    <n v="5"/>
    <x v="13"/>
    <x v="4"/>
    <n v="67.17"/>
    <n v="6.7170000000000005"/>
    <n v="73.887"/>
    <n v="0.1"/>
    <n v="6.7170000000000005"/>
    <s v="N"/>
    <n v="10"/>
    <n v="5"/>
    <n v="5"/>
    <n v="9"/>
  </r>
  <r>
    <x v="25"/>
    <x v="2"/>
    <s v="75917E"/>
    <n v="5"/>
    <x v="13"/>
    <x v="4"/>
    <n v="21.4"/>
    <n v="2.14"/>
    <n v="23.54"/>
    <n v="0.39"/>
    <n v="8.3460000000000001"/>
    <s v="D"/>
    <n v="7"/>
    <n v="5"/>
    <n v="5"/>
    <n v="9"/>
  </r>
  <r>
    <x v="25"/>
    <x v="2"/>
    <s v="76025D"/>
    <n v="5"/>
    <x v="13"/>
    <x v="4"/>
    <n v="96.43"/>
    <n v="9.6430000000000007"/>
    <n v="106.07300000000001"/>
    <n v="0.1"/>
    <n v="9.6430000000000007"/>
    <s v="C"/>
    <n v="6"/>
    <n v="6"/>
    <n v="6"/>
    <n v="10"/>
  </r>
  <r>
    <x v="25"/>
    <x v="3"/>
    <s v="76094E"/>
    <n v="5"/>
    <x v="13"/>
    <x v="4"/>
    <n v="87.55"/>
    <n v="8.7550000000000008"/>
    <n v="96.304999999999993"/>
    <n v="0.08"/>
    <n v="7.0039999999999996"/>
    <s v="O"/>
    <n v="4"/>
    <n v="2"/>
    <n v="2"/>
    <n v="6"/>
  </r>
  <r>
    <x v="25"/>
    <x v="3"/>
    <s v="76519D"/>
    <n v="5"/>
    <x v="13"/>
    <x v="4"/>
    <n v="19.91"/>
    <n v="1.9910000000000001"/>
    <n v="21.901"/>
    <n v="0.26"/>
    <n v="5.1766000000000005"/>
    <s v="F"/>
    <n v="6"/>
    <n v="17"/>
    <n v="17"/>
    <n v="15.5"/>
  </r>
  <r>
    <x v="25"/>
    <x v="3"/>
    <s v="767581"/>
    <n v="5"/>
    <x v="13"/>
    <x v="4"/>
    <n v="27.87"/>
    <n v="2.7870000000000004"/>
    <n v="30.657"/>
    <n v="0.01"/>
    <n v="0.2787"/>
    <s v="N"/>
    <n v="7"/>
    <n v="1"/>
    <n v="1"/>
    <n v="3"/>
  </r>
  <r>
    <x v="25"/>
    <x v="3"/>
    <s v="77473A"/>
    <n v="5"/>
    <x v="13"/>
    <x v="4"/>
    <n v="25.35"/>
    <n v="2.5350000000000001"/>
    <n v="27.885000000000002"/>
    <n v="0.3"/>
    <n v="7.6050000000000004"/>
    <s v="I"/>
    <n v="3"/>
    <n v="2"/>
    <n v="2"/>
    <n v="6"/>
  </r>
  <r>
    <x v="25"/>
    <x v="3"/>
    <s v="7769E"/>
    <n v="5"/>
    <x v="13"/>
    <x v="4"/>
    <n v="22.16"/>
    <n v="2.2160000000000002"/>
    <n v="24.376000000000001"/>
    <n v="0.18"/>
    <n v="3.9887999999999999"/>
    <s v="H"/>
    <n v="1"/>
    <n v="7"/>
    <n v="7"/>
    <n v="10.5"/>
  </r>
  <r>
    <x v="25"/>
    <x v="3"/>
    <s v="777350"/>
    <n v="5"/>
    <x v="13"/>
    <x v="4"/>
    <n v="94.09"/>
    <n v="9.4090000000000007"/>
    <n v="103.49900000000001"/>
    <n v="0.26"/>
    <n v="24.4634"/>
    <s v="C"/>
    <n v="2"/>
    <n v="12"/>
    <n v="12"/>
    <n v="13"/>
  </r>
  <r>
    <x v="25"/>
    <x v="3"/>
    <s v="78005A"/>
    <n v="5"/>
    <x v="13"/>
    <x v="4"/>
    <n v="6.07"/>
    <n v="0.6070000000000001"/>
    <n v="6.6770000000000005"/>
    <n v="0.02"/>
    <n v="0.12140000000000001"/>
    <s v="M"/>
    <n v="7"/>
    <n v="2"/>
    <n v="2"/>
    <n v="6"/>
  </r>
  <r>
    <x v="25"/>
    <x v="3"/>
    <s v="78141E"/>
    <n v="5"/>
    <x v="13"/>
    <x v="4"/>
    <n v="56.04"/>
    <n v="5.6040000000000001"/>
    <n v="61.643999999999998"/>
    <n v="0.24"/>
    <n v="13.449599999999998"/>
    <s v="D"/>
    <n v="1"/>
    <n v="6"/>
    <n v="6"/>
    <n v="10"/>
  </r>
  <r>
    <x v="25"/>
    <x v="3"/>
    <s v="78410D"/>
    <n v="5"/>
    <x v="13"/>
    <x v="4"/>
    <n v="79.040000000000006"/>
    <n v="7.9040000000000008"/>
    <n v="86.944000000000003"/>
    <n v="0.32"/>
    <n v="25.292800000000003"/>
    <s v="B"/>
    <n v="9"/>
    <n v="9"/>
    <n v="9"/>
    <n v="11.5"/>
  </r>
  <r>
    <x v="25"/>
    <x v="3"/>
    <s v="78472A"/>
    <n v="5"/>
    <x v="13"/>
    <x v="4"/>
    <n v="35.6"/>
    <n v="3.5600000000000005"/>
    <n v="39.160000000000004"/>
    <n v="0.28000000000000003"/>
    <n v="9.9680000000000017"/>
    <s v="H"/>
    <n v="2"/>
    <n v="11"/>
    <n v="11"/>
    <n v="12.5"/>
  </r>
  <r>
    <x v="25"/>
    <x v="3"/>
    <s v="78557D"/>
    <n v="5"/>
    <x v="13"/>
    <x v="4"/>
    <n v="47.53"/>
    <n v="4.7530000000000001"/>
    <n v="52.283000000000001"/>
    <n v="0.13"/>
    <n v="6.1789000000000005"/>
    <s v="P"/>
    <n v="4"/>
    <n v="2"/>
    <n v="2"/>
    <n v="6"/>
  </r>
  <r>
    <x v="25"/>
    <x v="3"/>
    <s v="785651"/>
    <n v="5"/>
    <x v="13"/>
    <x v="4"/>
    <n v="38.69"/>
    <n v="3.8689999999999998"/>
    <n v="42.558999999999997"/>
    <n v="0.12"/>
    <n v="4.6427999999999994"/>
    <s v="N"/>
    <n v="7"/>
    <n v="1"/>
    <n v="1"/>
    <n v="3"/>
  </r>
  <r>
    <x v="25"/>
    <x v="3"/>
    <s v="79447A"/>
    <n v="5"/>
    <x v="13"/>
    <x v="4"/>
    <n v="94.47"/>
    <n v="9.447000000000001"/>
    <n v="103.917"/>
    <n v="0.36"/>
    <n v="34.0092"/>
    <s v="N"/>
    <n v="10"/>
    <n v="5"/>
    <n v="5"/>
    <n v="9"/>
  </r>
  <r>
    <x v="25"/>
    <x v="3"/>
    <s v="796061"/>
    <n v="5"/>
    <x v="13"/>
    <x v="4"/>
    <n v="77.510000000000005"/>
    <n v="7.7510000000000012"/>
    <n v="85.26100000000001"/>
    <n v="0.27"/>
    <n v="20.927700000000002"/>
    <s v="M"/>
    <n v="6"/>
    <n v="3"/>
    <n v="3"/>
    <n v="7"/>
  </r>
  <r>
    <x v="25"/>
    <x v="3"/>
    <s v="79772D"/>
    <n v="5"/>
    <x v="13"/>
    <x v="4"/>
    <n v="7.29"/>
    <n v="0.72900000000000009"/>
    <n v="8.0190000000000001"/>
    <n v="0.26"/>
    <n v="1.8954"/>
    <s v="D"/>
    <n v="6"/>
    <n v="2"/>
    <n v="2"/>
    <n v="6"/>
  </r>
  <r>
    <x v="25"/>
    <x v="3"/>
    <s v="79817E"/>
    <n v="5"/>
    <x v="13"/>
    <x v="4"/>
    <n v="35.79"/>
    <n v="3.5790000000000002"/>
    <n v="39.369"/>
    <n v="0.12"/>
    <n v="4.2947999999999995"/>
    <s v="I"/>
    <n v="7"/>
    <n v="1"/>
    <n v="1"/>
    <n v="3"/>
  </r>
  <r>
    <x v="25"/>
    <x v="3"/>
    <s v="7982B"/>
    <n v="5"/>
    <x v="13"/>
    <x v="4"/>
    <n v="3.65"/>
    <n v="0.36499999999999999"/>
    <n v="4.0149999999999997"/>
    <n v="0.18"/>
    <n v="0.65699999999999992"/>
    <s v="D"/>
    <n v="9"/>
    <n v="6"/>
    <n v="6"/>
    <n v="10"/>
  </r>
  <r>
    <x v="25"/>
    <x v="3"/>
    <s v="80033D"/>
    <n v="5"/>
    <x v="13"/>
    <x v="4"/>
    <n v="28.58"/>
    <n v="2.8580000000000001"/>
    <n v="31.437999999999999"/>
    <n v="0.28000000000000003"/>
    <n v="8.0023999999999997"/>
    <s v="A"/>
    <n v="7"/>
    <n v="16"/>
    <n v="16"/>
    <n v="15"/>
  </r>
  <r>
    <x v="25"/>
    <x v="4"/>
    <s v="8015B"/>
    <n v="5"/>
    <x v="13"/>
    <x v="4"/>
    <n v="70.45"/>
    <n v="7.0450000000000008"/>
    <n v="77.495000000000005"/>
    <n v="0.01"/>
    <n v="0.70450000000000002"/>
    <s v="L"/>
    <n v="5"/>
    <n v="5"/>
    <n v="5"/>
    <n v="9"/>
  </r>
  <r>
    <x v="25"/>
    <x v="4"/>
    <s v="802150"/>
    <n v="5"/>
    <x v="13"/>
    <x v="4"/>
    <n v="12.51"/>
    <n v="1.2510000000000001"/>
    <n v="13.760999999999999"/>
    <n v="0.09"/>
    <n v="1.1258999999999999"/>
    <s v="I"/>
    <n v="10"/>
    <n v="6"/>
    <n v="6"/>
    <n v="10"/>
  </r>
  <r>
    <x v="25"/>
    <x v="4"/>
    <s v="80334B"/>
    <n v="5"/>
    <x v="13"/>
    <x v="4"/>
    <n v="15.46"/>
    <n v="1.5460000000000003"/>
    <n v="17.006"/>
    <n v="0.38"/>
    <n v="5.8748000000000005"/>
    <s v="I"/>
    <n v="7"/>
    <n v="1"/>
    <n v="1"/>
    <n v="3"/>
  </r>
  <r>
    <x v="25"/>
    <x v="4"/>
    <s v="80609B"/>
    <n v="5"/>
    <x v="13"/>
    <x v="4"/>
    <n v="78.680000000000007"/>
    <n v="7.8680000000000012"/>
    <n v="86.548000000000002"/>
    <n v="0.33"/>
    <n v="25.964400000000005"/>
    <s v="O"/>
    <n v="10"/>
    <n v="2"/>
    <n v="2"/>
    <n v="6"/>
  </r>
  <r>
    <x v="25"/>
    <x v="4"/>
    <s v="809521"/>
    <n v="5"/>
    <x v="13"/>
    <x v="4"/>
    <n v="20.399999999999999"/>
    <n v="2.04"/>
    <n v="22.439999999999998"/>
    <n v="0.28999999999999998"/>
    <n v="5.9159999999999995"/>
    <s v="C"/>
    <n v="3"/>
    <n v="6"/>
    <n v="6"/>
    <n v="10"/>
  </r>
  <r>
    <x v="25"/>
    <x v="4"/>
    <s v="81014E"/>
    <n v="5"/>
    <x v="13"/>
    <x v="4"/>
    <n v="95.83"/>
    <n v="9.5830000000000002"/>
    <n v="105.413"/>
    <n v="0.11"/>
    <n v="10.5413"/>
    <s v="C"/>
    <n v="10"/>
    <n v="18"/>
    <n v="18"/>
    <n v="16"/>
  </r>
  <r>
    <x v="25"/>
    <x v="4"/>
    <s v="8135E"/>
    <n v="5"/>
    <x v="13"/>
    <x v="4"/>
    <n v="73.36"/>
    <n v="7.3360000000000003"/>
    <n v="80.695999999999998"/>
    <n v="0.15"/>
    <n v="11.004"/>
    <s v="E"/>
    <n v="6"/>
    <n v="15"/>
    <n v="15"/>
    <n v="14.5"/>
  </r>
  <r>
    <x v="25"/>
    <x v="4"/>
    <s v="82093B"/>
    <n v="5"/>
    <x v="13"/>
    <x v="4"/>
    <n v="38.76"/>
    <n v="3.8759999999999999"/>
    <n v="42.635999999999996"/>
    <n v="0.01"/>
    <n v="0.3876"/>
    <s v="E"/>
    <n v="7"/>
    <n v="9"/>
    <n v="9"/>
    <n v="11.5"/>
  </r>
  <r>
    <x v="25"/>
    <x v="4"/>
    <s v="82102A"/>
    <n v="5"/>
    <x v="13"/>
    <x v="4"/>
    <n v="76.06"/>
    <n v="7.6060000000000008"/>
    <n v="83.665999999999997"/>
    <n v="0.38"/>
    <n v="28.902800000000003"/>
    <s v="D"/>
    <n v="5"/>
    <n v="14"/>
    <n v="14"/>
    <n v="14"/>
  </r>
  <r>
    <x v="25"/>
    <x v="4"/>
    <s v="82155A"/>
    <n v="5"/>
    <x v="13"/>
    <x v="4"/>
    <n v="12.2"/>
    <n v="1.22"/>
    <n v="13.42"/>
    <n v="0.38"/>
    <n v="4.6360000000000001"/>
    <s v="F"/>
    <n v="8"/>
    <n v="8"/>
    <n v="8"/>
    <n v="11"/>
  </r>
  <r>
    <x v="25"/>
    <x v="4"/>
    <s v="827160"/>
    <n v="5"/>
    <x v="13"/>
    <x v="4"/>
    <n v="64.59"/>
    <n v="6.4590000000000005"/>
    <n v="71.049000000000007"/>
    <n v="0.37"/>
    <n v="23.898300000000003"/>
    <s v="M"/>
    <n v="1"/>
    <n v="5"/>
    <n v="5"/>
    <n v="9"/>
  </r>
  <r>
    <x v="25"/>
    <x v="4"/>
    <s v="83307E"/>
    <n v="5"/>
    <x v="13"/>
    <x v="4"/>
    <n v="60.61"/>
    <n v="6.0609999999999999"/>
    <n v="66.670999999999992"/>
    <n v="0.08"/>
    <n v="4.8487999999999998"/>
    <s v="F"/>
    <n v="5"/>
    <n v="3"/>
    <n v="3"/>
    <n v="7"/>
  </r>
  <r>
    <x v="25"/>
    <x v="4"/>
    <s v="835631"/>
    <n v="5"/>
    <x v="13"/>
    <x v="4"/>
    <n v="13.37"/>
    <n v="1.337"/>
    <n v="14.706999999999999"/>
    <n v="0.21"/>
    <n v="2.8076999999999996"/>
    <s v="P"/>
    <n v="9"/>
    <n v="2"/>
    <n v="2"/>
    <n v="6"/>
  </r>
  <r>
    <x v="25"/>
    <x v="4"/>
    <s v="84571B"/>
    <n v="5"/>
    <x v="13"/>
    <x v="4"/>
    <n v="72.09"/>
    <n v="7.2090000000000005"/>
    <n v="79.299000000000007"/>
    <n v="0.13"/>
    <n v="9.3717000000000006"/>
    <s v="F"/>
    <n v="3"/>
    <n v="9"/>
    <n v="9"/>
    <n v="11.5"/>
  </r>
  <r>
    <x v="25"/>
    <x v="4"/>
    <s v="845900"/>
    <n v="5"/>
    <x v="13"/>
    <x v="4"/>
    <n v="25.93"/>
    <n v="2.593"/>
    <n v="28.523"/>
    <n v="0.26"/>
    <n v="6.7418000000000005"/>
    <s v="I"/>
    <n v="10"/>
    <n v="6"/>
    <n v="6"/>
    <n v="10"/>
  </r>
  <r>
    <x v="25"/>
    <x v="4"/>
    <s v="84676D"/>
    <n v="5"/>
    <x v="13"/>
    <x v="4"/>
    <n v="73.89"/>
    <n v="7.3890000000000002"/>
    <n v="81.278999999999996"/>
    <n v="0.33"/>
    <n v="24.383700000000001"/>
    <s v="B"/>
    <n v="8"/>
    <n v="8"/>
    <n v="8"/>
    <n v="11"/>
  </r>
  <r>
    <x v="25"/>
    <x v="4"/>
    <s v="847241"/>
    <n v="5"/>
    <x v="13"/>
    <x v="4"/>
    <n v="92.36"/>
    <n v="9.2360000000000007"/>
    <n v="101.596"/>
    <n v="0.19"/>
    <n v="17.548400000000001"/>
    <s v="D"/>
    <n v="5"/>
    <n v="14"/>
    <n v="14"/>
    <n v="14"/>
  </r>
  <r>
    <x v="25"/>
    <x v="4"/>
    <s v="84765A"/>
    <n v="5"/>
    <x v="13"/>
    <x v="4"/>
    <n v="82.31"/>
    <n v="8.2309999999999999"/>
    <n v="90.540999999999997"/>
    <n v="0.15"/>
    <n v="12.346500000000001"/>
    <s v="G"/>
    <n v="8"/>
    <n v="2"/>
    <n v="2"/>
    <n v="6"/>
  </r>
  <r>
    <x v="25"/>
    <x v="4"/>
    <s v="85521A"/>
    <n v="5"/>
    <x v="13"/>
    <x v="4"/>
    <n v="62.14"/>
    <n v="6.2140000000000004"/>
    <n v="68.353999999999999"/>
    <n v="0.14000000000000001"/>
    <n v="8.6996000000000002"/>
    <s v="D"/>
    <n v="5"/>
    <n v="14"/>
    <n v="14"/>
    <n v="14"/>
  </r>
  <r>
    <x v="25"/>
    <x v="5"/>
    <s v="85814B"/>
    <n v="5"/>
    <x v="13"/>
    <x v="4"/>
    <n v="49.95"/>
    <n v="4.995000000000001"/>
    <n v="54.945000000000007"/>
    <n v="0.15"/>
    <n v="7.4924999999999997"/>
    <s v="N"/>
    <n v="5"/>
    <n v="5"/>
    <n v="5"/>
    <n v="9"/>
  </r>
  <r>
    <x v="25"/>
    <x v="5"/>
    <s v="858670"/>
    <n v="5"/>
    <x v="13"/>
    <x v="4"/>
    <n v="82.63"/>
    <n v="8.2629999999999999"/>
    <n v="90.893000000000001"/>
    <n v="0.12"/>
    <n v="9.9155999999999995"/>
    <s v="B"/>
    <n v="4"/>
    <n v="5"/>
    <n v="5"/>
    <n v="9"/>
  </r>
  <r>
    <x v="25"/>
    <x v="5"/>
    <s v="86058A"/>
    <n v="5"/>
    <x v="13"/>
    <x v="4"/>
    <n v="61.19"/>
    <n v="6.1189999999999998"/>
    <n v="67.308999999999997"/>
    <n v="0.1"/>
    <n v="6.1189999999999998"/>
    <s v="O"/>
    <n v="1"/>
    <n v="1"/>
    <n v="1"/>
    <n v="3"/>
  </r>
  <r>
    <x v="25"/>
    <x v="5"/>
    <s v="862800"/>
    <n v="5"/>
    <x v="13"/>
    <x v="4"/>
    <n v="12.53"/>
    <n v="1.2530000000000001"/>
    <n v="13.782999999999999"/>
    <n v="0.01"/>
    <n v="0.12529999999999999"/>
    <s v="A"/>
    <n v="3"/>
    <n v="12"/>
    <n v="12"/>
    <n v="13"/>
  </r>
  <r>
    <x v="25"/>
    <x v="5"/>
    <s v="8630E"/>
    <n v="5"/>
    <x v="13"/>
    <x v="4"/>
    <n v="94.66"/>
    <n v="9.4659999999999993"/>
    <n v="104.12599999999999"/>
    <n v="7.0000000000000007E-2"/>
    <n v="6.6262000000000008"/>
    <s v="F"/>
    <n v="7"/>
    <n v="5"/>
    <n v="5"/>
    <n v="9"/>
  </r>
  <r>
    <x v="25"/>
    <x v="5"/>
    <s v="863750"/>
    <n v="5"/>
    <x v="13"/>
    <x v="4"/>
    <n v="17.670000000000002"/>
    <n v="1.7670000000000003"/>
    <n v="19.437000000000001"/>
    <n v="0.35"/>
    <n v="6.1844999999999999"/>
    <s v="I"/>
    <n v="4"/>
    <n v="5"/>
    <n v="5"/>
    <n v="9"/>
  </r>
  <r>
    <x v="25"/>
    <x v="5"/>
    <s v="864561"/>
    <n v="5"/>
    <x v="13"/>
    <x v="4"/>
    <n v="40.32"/>
    <n v="4.032"/>
    <n v="44.352000000000004"/>
    <n v="0.23"/>
    <n v="9.2736000000000001"/>
    <s v="L"/>
    <n v="9"/>
    <n v="6"/>
    <n v="6"/>
    <n v="10"/>
  </r>
  <r>
    <x v="25"/>
    <x v="5"/>
    <s v="86592B"/>
    <n v="5"/>
    <x v="13"/>
    <x v="4"/>
    <n v="94.94"/>
    <n v="9.4939999999999998"/>
    <n v="104.434"/>
    <n v="0.01"/>
    <n v="0.94940000000000002"/>
    <s v="D"/>
    <n v="2"/>
    <n v="18"/>
    <n v="18"/>
    <n v="16"/>
  </r>
  <r>
    <x v="25"/>
    <x v="5"/>
    <s v="86682A"/>
    <n v="5"/>
    <x v="13"/>
    <x v="4"/>
    <n v="32.020000000000003"/>
    <n v="3.2020000000000004"/>
    <n v="35.222000000000001"/>
    <n v="0.1"/>
    <n v="3.2020000000000004"/>
    <s v="B"/>
    <n v="5"/>
    <n v="14"/>
    <n v="14"/>
    <n v="14"/>
  </r>
  <r>
    <x v="25"/>
    <x v="5"/>
    <s v="87205E"/>
    <n v="5"/>
    <x v="13"/>
    <x v="4"/>
    <n v="72.77"/>
    <n v="7.2770000000000001"/>
    <n v="80.046999999999997"/>
    <n v="0.03"/>
    <n v="2.1830999999999996"/>
    <s v="Q"/>
    <n v="7"/>
    <n v="3"/>
    <n v="3"/>
    <n v="7"/>
  </r>
  <r>
    <x v="25"/>
    <x v="5"/>
    <s v="872080"/>
    <n v="5"/>
    <x v="13"/>
    <x v="4"/>
    <n v="74.67"/>
    <n v="7.4670000000000005"/>
    <n v="82.137"/>
    <n v="0.31"/>
    <n v="23.1477"/>
    <s v="M"/>
    <n v="9"/>
    <n v="4"/>
    <n v="4"/>
    <n v="8"/>
  </r>
  <r>
    <x v="25"/>
    <x v="5"/>
    <s v="87878E"/>
    <n v="5"/>
    <x v="13"/>
    <x v="4"/>
    <n v="58.15"/>
    <n v="5.8150000000000004"/>
    <n v="63.964999999999996"/>
    <n v="0.24"/>
    <n v="13.956"/>
    <s v="N"/>
    <n v="9"/>
    <n v="4"/>
    <n v="4"/>
    <n v="8"/>
  </r>
  <r>
    <x v="25"/>
    <x v="5"/>
    <s v="88058A"/>
    <n v="5"/>
    <x v="13"/>
    <x v="4"/>
    <n v="33.869999999999997"/>
    <n v="3.387"/>
    <n v="37.256999999999998"/>
    <n v="0.38"/>
    <n v="12.8706"/>
    <s v="I"/>
    <n v="2"/>
    <n v="4"/>
    <n v="4"/>
    <n v="8"/>
  </r>
  <r>
    <x v="25"/>
    <x v="5"/>
    <s v="88334E"/>
    <n v="5"/>
    <x v="13"/>
    <x v="4"/>
    <n v="15.52"/>
    <n v="1.552"/>
    <n v="17.071999999999999"/>
    <n v="0.06"/>
    <n v="0.93119999999999992"/>
    <s v="E"/>
    <n v="2"/>
    <n v="12"/>
    <n v="12"/>
    <n v="13"/>
  </r>
  <r>
    <x v="25"/>
    <x v="5"/>
    <s v="885180"/>
    <n v="5"/>
    <x v="13"/>
    <x v="4"/>
    <n v="19.36"/>
    <n v="1.9359999999999999"/>
    <n v="21.295999999999999"/>
    <n v="0.28999999999999998"/>
    <n v="5.6143999999999998"/>
    <s v="M"/>
    <n v="8"/>
    <n v="5"/>
    <n v="5"/>
    <n v="9"/>
  </r>
  <r>
    <x v="25"/>
    <x v="5"/>
    <s v="885380"/>
    <n v="5"/>
    <x v="13"/>
    <x v="4"/>
    <n v="29.09"/>
    <n v="2.9090000000000003"/>
    <n v="31.998999999999999"/>
    <n v="0.03"/>
    <n v="0.87269999999999992"/>
    <s v="A"/>
    <n v="3"/>
    <n v="12"/>
    <n v="12"/>
    <n v="13"/>
  </r>
  <r>
    <x v="25"/>
    <x v="5"/>
    <s v="88769A"/>
    <n v="5"/>
    <x v="13"/>
    <x v="4"/>
    <n v="1.74"/>
    <n v="0.17400000000000002"/>
    <n v="1.9139999999999999"/>
    <n v="0.15"/>
    <n v="0.26100000000000001"/>
    <s v="N"/>
    <n v="5"/>
    <n v="5"/>
    <n v="5"/>
    <n v="9"/>
  </r>
  <r>
    <x v="25"/>
    <x v="5"/>
    <s v="888931"/>
    <n v="5"/>
    <x v="13"/>
    <x v="4"/>
    <n v="29.2"/>
    <n v="2.92"/>
    <n v="32.119999999999997"/>
    <n v="0.22"/>
    <n v="6.4239999999999995"/>
    <s v="M"/>
    <n v="10"/>
    <n v="4"/>
    <n v="4"/>
    <n v="8"/>
  </r>
  <r>
    <x v="25"/>
    <x v="5"/>
    <s v="88904A"/>
    <n v="5"/>
    <x v="13"/>
    <x v="4"/>
    <n v="26.44"/>
    <n v="2.6440000000000001"/>
    <n v="29.084000000000003"/>
    <n v="0.36"/>
    <n v="9.5183999999999997"/>
    <s v="P"/>
    <n v="2"/>
    <n v="3"/>
    <n v="3"/>
    <n v="7"/>
  </r>
  <r>
    <x v="25"/>
    <x v="6"/>
    <s v="890101"/>
    <n v="5"/>
    <x v="13"/>
    <x v="4"/>
    <n v="62.9"/>
    <n v="6.29"/>
    <n v="69.19"/>
    <n v="0.27"/>
    <n v="16.983000000000001"/>
    <s v="M"/>
    <n v="1"/>
    <n v="5"/>
    <n v="5"/>
    <n v="9"/>
  </r>
  <r>
    <x v="25"/>
    <x v="6"/>
    <s v="89128E"/>
    <n v="5"/>
    <x v="13"/>
    <x v="4"/>
    <n v="3.07"/>
    <n v="0.307"/>
    <n v="3.3769999999999998"/>
    <n v="0.22"/>
    <n v="0.6754"/>
    <s v="P"/>
    <n v="1"/>
    <n v="3"/>
    <n v="3"/>
    <n v="7"/>
  </r>
  <r>
    <x v="25"/>
    <x v="6"/>
    <s v="89380D"/>
    <n v="5"/>
    <x v="13"/>
    <x v="4"/>
    <n v="26.51"/>
    <n v="2.6510000000000002"/>
    <n v="29.161000000000001"/>
    <n v="0.18"/>
    <n v="4.7717999999999998"/>
    <s v="O"/>
    <n v="7"/>
    <n v="3"/>
    <n v="3"/>
    <n v="7"/>
  </r>
  <r>
    <x v="25"/>
    <x v="6"/>
    <s v="895811"/>
    <n v="5"/>
    <x v="13"/>
    <x v="4"/>
    <n v="26.17"/>
    <n v="2.6170000000000004"/>
    <n v="28.787000000000003"/>
    <n v="0.39"/>
    <n v="10.206300000000001"/>
    <s v="F"/>
    <n v="7"/>
    <n v="5"/>
    <n v="5"/>
    <n v="9"/>
  </r>
  <r>
    <x v="25"/>
    <x v="6"/>
    <s v="901710"/>
    <n v="5"/>
    <x v="13"/>
    <x v="4"/>
    <n v="46.84"/>
    <n v="4.6840000000000002"/>
    <n v="51.524000000000001"/>
    <n v="0.09"/>
    <n v="4.2156000000000002"/>
    <s v="C"/>
    <n v="3"/>
    <n v="6"/>
    <n v="6"/>
    <n v="10"/>
  </r>
  <r>
    <x v="25"/>
    <x v="6"/>
    <s v="90755E"/>
    <n v="5"/>
    <x v="13"/>
    <x v="4"/>
    <n v="18.25"/>
    <n v="1.8250000000000002"/>
    <n v="20.074999999999999"/>
    <n v="0.26"/>
    <n v="4.7450000000000001"/>
    <s v="A"/>
    <n v="3"/>
    <n v="12"/>
    <n v="12"/>
    <n v="13"/>
  </r>
  <r>
    <x v="25"/>
    <x v="6"/>
    <s v="909301"/>
    <n v="5"/>
    <x v="13"/>
    <x v="4"/>
    <n v="62.25"/>
    <n v="6.2250000000000005"/>
    <n v="68.474999999999994"/>
    <n v="0.36"/>
    <n v="22.41"/>
    <s v="G"/>
    <n v="10"/>
    <n v="14"/>
    <n v="14"/>
    <n v="14"/>
  </r>
  <r>
    <x v="25"/>
    <x v="6"/>
    <s v="911860"/>
    <n v="5"/>
    <x v="13"/>
    <x v="4"/>
    <n v="40.19"/>
    <n v="4.0190000000000001"/>
    <n v="44.208999999999996"/>
    <n v="0.27"/>
    <n v="10.8513"/>
    <s v="H"/>
    <n v="6"/>
    <n v="9"/>
    <n v="9"/>
    <n v="11.5"/>
  </r>
  <r>
    <x v="25"/>
    <x v="6"/>
    <s v="912850"/>
    <n v="5"/>
    <x v="13"/>
    <x v="4"/>
    <n v="31.32"/>
    <n v="3.1320000000000001"/>
    <n v="34.451999999999998"/>
    <n v="0.1"/>
    <n v="3.1320000000000001"/>
    <s v="F"/>
    <n v="9"/>
    <n v="14"/>
    <n v="14"/>
    <n v="14"/>
  </r>
  <r>
    <x v="25"/>
    <x v="6"/>
    <s v="91496D"/>
    <n v="5"/>
    <x v="13"/>
    <x v="4"/>
    <n v="14.84"/>
    <n v="1.484"/>
    <n v="16.323999999999998"/>
    <n v="0.28999999999999998"/>
    <n v="4.3035999999999994"/>
    <s v="D"/>
    <n v="3"/>
    <n v="9"/>
    <n v="9"/>
    <n v="11.5"/>
  </r>
  <r>
    <x v="25"/>
    <x v="6"/>
    <s v="921631"/>
    <n v="5"/>
    <x v="13"/>
    <x v="4"/>
    <n v="34.65"/>
    <n v="3.4649999999999999"/>
    <n v="38.114999999999995"/>
    <n v="0.28999999999999998"/>
    <n v="10.048499999999999"/>
    <s v="C"/>
    <n v="7"/>
    <n v="3"/>
    <n v="3"/>
    <n v="7"/>
  </r>
  <r>
    <x v="25"/>
    <x v="6"/>
    <s v="926810"/>
    <n v="5"/>
    <x v="13"/>
    <x v="4"/>
    <n v="25.06"/>
    <n v="2.5060000000000002"/>
    <n v="27.565999999999999"/>
    <n v="0.28000000000000003"/>
    <n v="7.0167999999999999"/>
    <s v="F"/>
    <n v="7"/>
    <n v="5"/>
    <n v="5"/>
    <n v="9"/>
  </r>
  <r>
    <x v="25"/>
    <x v="6"/>
    <s v="92743D"/>
    <n v="5"/>
    <x v="13"/>
    <x v="4"/>
    <n v="1.17"/>
    <n v="0.11699999999999999"/>
    <n v="1.2869999999999999"/>
    <n v="0.04"/>
    <n v="4.6800000000000001E-2"/>
    <s v="C"/>
    <n v="6"/>
    <n v="6"/>
    <n v="6"/>
    <n v="10"/>
  </r>
  <r>
    <x v="25"/>
    <x v="6"/>
    <s v="93448B"/>
    <n v="5"/>
    <x v="13"/>
    <x v="4"/>
    <n v="64.7"/>
    <n v="6.4700000000000006"/>
    <n v="71.17"/>
    <n v="0.19"/>
    <n v="12.293000000000001"/>
    <s v="A"/>
    <n v="6"/>
    <n v="14"/>
    <n v="14"/>
    <n v="14"/>
  </r>
  <r>
    <x v="25"/>
    <x v="6"/>
    <s v="93469E"/>
    <n v="5"/>
    <x v="13"/>
    <x v="4"/>
    <n v="2.99"/>
    <n v="0.29900000000000004"/>
    <n v="3.2890000000000001"/>
    <n v="7.0000000000000007E-2"/>
    <n v="0.20930000000000004"/>
    <s v="G"/>
    <n v="5"/>
    <n v="2"/>
    <n v="2"/>
    <n v="6"/>
  </r>
  <r>
    <x v="25"/>
    <x v="6"/>
    <s v="93569B"/>
    <n v="5"/>
    <x v="13"/>
    <x v="4"/>
    <n v="73.39"/>
    <n v="7.3390000000000004"/>
    <n v="80.728999999999999"/>
    <n v="0.34"/>
    <n v="24.9526"/>
    <s v="A"/>
    <n v="7"/>
    <n v="16"/>
    <n v="16"/>
    <n v="15"/>
  </r>
  <r>
    <x v="25"/>
    <x v="6"/>
    <s v="938530"/>
    <n v="5"/>
    <x v="13"/>
    <x v="4"/>
    <n v="82.97"/>
    <n v="8.2970000000000006"/>
    <n v="91.266999999999996"/>
    <n v="0.02"/>
    <n v="1.6594"/>
    <s v="L"/>
    <n v="8"/>
    <n v="5"/>
    <n v="5"/>
    <n v="9"/>
  </r>
  <r>
    <x v="25"/>
    <x v="7"/>
    <s v="9396A"/>
    <n v="5"/>
    <x v="13"/>
    <x v="4"/>
    <n v="95.66"/>
    <n v="9.5660000000000007"/>
    <n v="105.226"/>
    <n v="0.37"/>
    <n v="35.394199999999998"/>
    <s v="F"/>
    <n v="8"/>
    <n v="8"/>
    <n v="8"/>
    <n v="11"/>
  </r>
  <r>
    <x v="25"/>
    <x v="7"/>
    <s v="9425A"/>
    <n v="5"/>
    <x v="13"/>
    <x v="4"/>
    <n v="84.89"/>
    <n v="8.4890000000000008"/>
    <n v="93.379000000000005"/>
    <n v="0.19"/>
    <n v="16.129100000000001"/>
    <s v="F"/>
    <n v="9"/>
    <n v="14"/>
    <n v="14"/>
    <n v="14"/>
  </r>
  <r>
    <x v="25"/>
    <x v="7"/>
    <s v="944510"/>
    <n v="5"/>
    <x v="13"/>
    <x v="4"/>
    <n v="67.28"/>
    <n v="6.7280000000000006"/>
    <n v="74.007999999999996"/>
    <n v="0.13"/>
    <n v="8.7464000000000013"/>
    <s v="D"/>
    <n v="1"/>
    <n v="6"/>
    <n v="6"/>
    <n v="10"/>
  </r>
  <r>
    <x v="25"/>
    <x v="7"/>
    <s v="9456A"/>
    <n v="5"/>
    <x v="13"/>
    <x v="4"/>
    <n v="11.34"/>
    <n v="1.1340000000000001"/>
    <n v="12.474"/>
    <n v="0.27"/>
    <n v="3.0618000000000003"/>
    <s v="G"/>
    <n v="4"/>
    <n v="17"/>
    <n v="17"/>
    <n v="15.5"/>
  </r>
  <r>
    <x v="25"/>
    <x v="7"/>
    <s v="958330"/>
    <n v="5"/>
    <x v="13"/>
    <x v="4"/>
    <n v="58.05"/>
    <n v="5.8049999999999997"/>
    <n v="63.854999999999997"/>
    <n v="0.22"/>
    <n v="12.770999999999999"/>
    <s v="I"/>
    <n v="5"/>
    <n v="2"/>
    <n v="2"/>
    <n v="6"/>
  </r>
  <r>
    <x v="25"/>
    <x v="7"/>
    <s v="95834A"/>
    <n v="5"/>
    <x v="13"/>
    <x v="4"/>
    <n v="4"/>
    <n v="0.4"/>
    <n v="4.4000000000000004"/>
    <n v="0.2"/>
    <n v="0.8"/>
    <s v="H"/>
    <n v="2"/>
    <n v="11"/>
    <n v="11"/>
    <n v="12.5"/>
  </r>
  <r>
    <x v="25"/>
    <x v="7"/>
    <s v="961001"/>
    <n v="5"/>
    <x v="13"/>
    <x v="4"/>
    <n v="78.239999999999995"/>
    <n v="7.8239999999999998"/>
    <n v="86.063999999999993"/>
    <n v="0.28000000000000003"/>
    <n v="21.9072"/>
    <s v="I"/>
    <n v="5"/>
    <n v="2"/>
    <n v="2"/>
    <n v="6"/>
  </r>
  <r>
    <x v="25"/>
    <x v="7"/>
    <s v="96122E"/>
    <n v="5"/>
    <x v="13"/>
    <x v="4"/>
    <n v="5.55"/>
    <n v="0.55500000000000005"/>
    <n v="6.1049999999999995"/>
    <n v="0.33"/>
    <n v="1.8315000000000001"/>
    <s v="N"/>
    <n v="10"/>
    <n v="5"/>
    <n v="5"/>
    <n v="9"/>
  </r>
  <r>
    <x v="25"/>
    <x v="7"/>
    <s v="96335A"/>
    <n v="5"/>
    <x v="13"/>
    <x v="4"/>
    <n v="45.25"/>
    <n v="4.5250000000000004"/>
    <n v="49.774999999999999"/>
    <n v="0.26"/>
    <n v="11.765000000000001"/>
    <s v="C"/>
    <n v="9"/>
    <n v="8"/>
    <n v="8"/>
    <n v="11"/>
  </r>
  <r>
    <x v="25"/>
    <x v="7"/>
    <s v="969810"/>
    <n v="5"/>
    <x v="13"/>
    <x v="4"/>
    <n v="11.12"/>
    <n v="1.1119999999999999"/>
    <n v="12.231999999999999"/>
    <n v="0.21"/>
    <n v="2.3351999999999999"/>
    <s v="N"/>
    <n v="4"/>
    <n v="5"/>
    <n v="5"/>
    <n v="9"/>
  </r>
  <r>
    <x v="25"/>
    <x v="7"/>
    <s v="97996B"/>
    <n v="5"/>
    <x v="13"/>
    <x v="4"/>
    <n v="34.979999999999997"/>
    <n v="3.4979999999999998"/>
    <n v="38.477999999999994"/>
    <n v="0.13"/>
    <n v="4.5473999999999997"/>
    <s v="N"/>
    <n v="3"/>
    <n v="5"/>
    <n v="5"/>
    <n v="9"/>
  </r>
  <r>
    <x v="25"/>
    <x v="7"/>
    <s v="98618E"/>
    <n v="5"/>
    <x v="13"/>
    <x v="4"/>
    <n v="77.040000000000006"/>
    <n v="7.7040000000000006"/>
    <n v="84.744"/>
    <n v="0.05"/>
    <n v="3.8520000000000003"/>
    <s v="L"/>
    <n v="2"/>
    <n v="2"/>
    <n v="2"/>
    <n v="6"/>
  </r>
  <r>
    <x v="25"/>
    <x v="7"/>
    <s v="98714A"/>
    <n v="5"/>
    <x v="13"/>
    <x v="4"/>
    <n v="58.49"/>
    <n v="5.8490000000000002"/>
    <n v="64.338999999999999"/>
    <n v="0.4"/>
    <n v="23.396000000000001"/>
    <s v="G"/>
    <n v="4"/>
    <n v="17"/>
    <n v="17"/>
    <n v="15.5"/>
  </r>
  <r>
    <x v="25"/>
    <x v="7"/>
    <s v="99208B"/>
    <n v="5"/>
    <x v="13"/>
    <x v="4"/>
    <n v="14.48"/>
    <n v="1.4480000000000002"/>
    <n v="15.928000000000001"/>
    <n v="0.21"/>
    <n v="3.0407999999999999"/>
    <s v="C"/>
    <n v="8"/>
    <n v="17"/>
    <n v="17"/>
    <n v="15.5"/>
  </r>
  <r>
    <x v="25"/>
    <x v="7"/>
    <s v="99209A"/>
    <n v="5"/>
    <x v="13"/>
    <x v="4"/>
    <n v="81.52"/>
    <n v="8.1519999999999992"/>
    <n v="89.671999999999997"/>
    <n v="0.01"/>
    <n v="0.81519999999999992"/>
    <s v="E"/>
    <n v="10"/>
    <n v="15"/>
    <n v="15"/>
    <n v="14.5"/>
  </r>
  <r>
    <x v="25"/>
    <x v="7"/>
    <s v="9934A"/>
    <n v="5"/>
    <x v="13"/>
    <x v="4"/>
    <n v="45.95"/>
    <n v="4.5950000000000006"/>
    <n v="50.545000000000002"/>
    <n v="0.26"/>
    <n v="11.947000000000001"/>
    <s v="A"/>
    <n v="3"/>
    <n v="12"/>
    <n v="12"/>
    <n v="13"/>
  </r>
  <r>
    <x v="25"/>
    <x v="7"/>
    <s v="10160"/>
    <n v="8"/>
    <x v="14"/>
    <x v="5"/>
    <n v="1.97"/>
    <n v="0.19700000000000001"/>
    <n v="2.1669999999999998"/>
    <n v="7.0000000000000007E-2"/>
    <n v="0.13790000000000002"/>
    <s v="M"/>
    <n v="1"/>
    <n v="5"/>
    <n v="5"/>
    <n v="9"/>
  </r>
  <r>
    <x v="25"/>
    <x v="7"/>
    <s v="1022B"/>
    <n v="9"/>
    <x v="15"/>
    <x v="5"/>
    <n v="6.09"/>
    <n v="0.60899999999999999"/>
    <n v="6.6989999999999998"/>
    <n v="0.27"/>
    <n v="1.6443000000000001"/>
    <s v="F"/>
    <n v="4"/>
    <n v="8"/>
    <n v="8"/>
    <n v="11"/>
  </r>
  <r>
    <x v="25"/>
    <x v="7"/>
    <s v="10342A"/>
    <n v="9"/>
    <x v="15"/>
    <x v="5"/>
    <n v="29.86"/>
    <n v="2.9860000000000002"/>
    <n v="32.845999999999997"/>
    <n v="0.13"/>
    <n v="3.8818000000000001"/>
    <s v="N"/>
    <n v="7"/>
    <n v="1"/>
    <n v="1"/>
    <n v="3"/>
  </r>
  <r>
    <x v="25"/>
    <x v="7"/>
    <s v="10357A"/>
    <n v="8"/>
    <x v="14"/>
    <x v="5"/>
    <n v="37.979999999999997"/>
    <n v="3.798"/>
    <n v="41.777999999999999"/>
    <n v="0.08"/>
    <n v="3.0383999999999998"/>
    <s v="M"/>
    <n v="5"/>
    <n v="2"/>
    <n v="2"/>
    <n v="6"/>
  </r>
  <r>
    <x v="25"/>
    <x v="8"/>
    <s v="10375B"/>
    <n v="9"/>
    <x v="15"/>
    <x v="5"/>
    <n v="24.05"/>
    <n v="2.4050000000000002"/>
    <n v="26.455000000000002"/>
    <n v="0.01"/>
    <n v="0.24050000000000002"/>
    <s v="A"/>
    <n v="3"/>
    <n v="12"/>
    <n v="12"/>
    <n v="13"/>
  </r>
  <r>
    <x v="25"/>
    <x v="8"/>
    <s v="10478E"/>
    <n v="9"/>
    <x v="15"/>
    <x v="5"/>
    <n v="79.88"/>
    <n v="7.9879999999999995"/>
    <n v="87.867999999999995"/>
    <n v="0.24"/>
    <n v="19.171199999999999"/>
    <s v="L"/>
    <n v="2"/>
    <n v="2"/>
    <n v="2"/>
    <n v="6"/>
  </r>
  <r>
    <x v="25"/>
    <x v="8"/>
    <s v="106221"/>
    <n v="8"/>
    <x v="14"/>
    <x v="5"/>
    <n v="49.7"/>
    <n v="4.9700000000000006"/>
    <n v="54.67"/>
    <n v="0.12"/>
    <n v="5.9640000000000004"/>
    <s v="E"/>
    <n v="8"/>
    <n v="6"/>
    <n v="6"/>
    <n v="10"/>
  </r>
  <r>
    <x v="25"/>
    <x v="8"/>
    <s v="106741"/>
    <n v="8"/>
    <x v="14"/>
    <x v="5"/>
    <n v="82.74"/>
    <n v="8.2739999999999991"/>
    <n v="91.013999999999996"/>
    <n v="0.36"/>
    <n v="29.786399999999997"/>
    <s v="F"/>
    <n v="8"/>
    <n v="8"/>
    <n v="8"/>
    <n v="11"/>
  </r>
  <r>
    <x v="25"/>
    <x v="8"/>
    <s v="10754A"/>
    <n v="8"/>
    <x v="14"/>
    <x v="5"/>
    <n v="14.9"/>
    <n v="1.4900000000000002"/>
    <n v="16.39"/>
    <n v="0.28999999999999998"/>
    <n v="4.3209999999999997"/>
    <s v="M"/>
    <n v="8"/>
    <n v="5"/>
    <n v="5"/>
    <n v="9"/>
  </r>
  <r>
    <x v="25"/>
    <x v="8"/>
    <s v="10833D"/>
    <n v="8"/>
    <x v="14"/>
    <x v="5"/>
    <n v="19.420000000000002"/>
    <n v="1.9420000000000002"/>
    <n v="21.362000000000002"/>
    <n v="0.24"/>
    <n v="4.6608000000000001"/>
    <s v="Q"/>
    <n v="6"/>
    <n v="2"/>
    <n v="2"/>
    <n v="6"/>
  </r>
  <r>
    <x v="25"/>
    <x v="8"/>
    <s v="10953A"/>
    <n v="9"/>
    <x v="15"/>
    <x v="5"/>
    <n v="18.89"/>
    <n v="1.8890000000000002"/>
    <n v="20.779"/>
    <n v="0.02"/>
    <n v="0.37780000000000002"/>
    <s v="H"/>
    <n v="6"/>
    <n v="9"/>
    <n v="9"/>
    <n v="11.5"/>
  </r>
  <r>
    <x v="25"/>
    <x v="8"/>
    <s v="11069D"/>
    <n v="9"/>
    <x v="15"/>
    <x v="5"/>
    <n v="10.34"/>
    <n v="1.034"/>
    <n v="11.374000000000001"/>
    <n v="0.08"/>
    <n v="0.82720000000000005"/>
    <s v="O"/>
    <n v="10"/>
    <n v="2"/>
    <n v="2"/>
    <n v="6"/>
  </r>
  <r>
    <x v="25"/>
    <x v="8"/>
    <s v="111450"/>
    <n v="8"/>
    <x v="14"/>
    <x v="5"/>
    <n v="58.33"/>
    <n v="5.8330000000000002"/>
    <n v="64.162999999999997"/>
    <n v="0.32"/>
    <n v="18.665600000000001"/>
    <s v="M"/>
    <n v="7"/>
    <n v="2"/>
    <n v="2"/>
    <n v="6"/>
  </r>
  <r>
    <x v="25"/>
    <x v="8"/>
    <s v="11158D"/>
    <n v="8"/>
    <x v="14"/>
    <x v="5"/>
    <n v="74.430000000000007"/>
    <n v="7.4430000000000014"/>
    <n v="81.873000000000005"/>
    <n v="0.37"/>
    <n v="27.539100000000001"/>
    <s v="L"/>
    <n v="6"/>
    <n v="5"/>
    <n v="5"/>
    <n v="9"/>
  </r>
  <r>
    <x v="25"/>
    <x v="8"/>
    <s v="11460E"/>
    <n v="8"/>
    <x v="14"/>
    <x v="5"/>
    <n v="81.03"/>
    <n v="8.1029999999999998"/>
    <n v="89.132999999999996"/>
    <n v="0.32"/>
    <n v="25.929600000000001"/>
    <s v="P"/>
    <n v="7"/>
    <n v="1"/>
    <n v="1"/>
    <n v="3"/>
  </r>
  <r>
    <x v="25"/>
    <x v="8"/>
    <s v="116541"/>
    <n v="8"/>
    <x v="14"/>
    <x v="5"/>
    <n v="74.83"/>
    <n v="7.4830000000000005"/>
    <n v="82.313000000000002"/>
    <n v="0.19"/>
    <n v="14.217700000000001"/>
    <s v="L"/>
    <n v="5"/>
    <n v="5"/>
    <n v="5"/>
    <n v="9"/>
  </r>
  <r>
    <x v="25"/>
    <x v="8"/>
    <s v="117D"/>
    <n v="8"/>
    <x v="14"/>
    <x v="5"/>
    <n v="53.06"/>
    <n v="5.3060000000000009"/>
    <n v="58.366"/>
    <n v="0.1"/>
    <n v="5.3060000000000009"/>
    <s v="N"/>
    <n v="7"/>
    <n v="1"/>
    <n v="1"/>
    <n v="3"/>
  </r>
  <r>
    <x v="25"/>
    <x v="8"/>
    <s v="11897D"/>
    <n v="9"/>
    <x v="15"/>
    <x v="5"/>
    <n v="84.78"/>
    <n v="8.4779999999999998"/>
    <n v="93.257999999999996"/>
    <n v="0.28000000000000003"/>
    <n v="23.738400000000002"/>
    <s v="H"/>
    <n v="9"/>
    <n v="8"/>
    <n v="8"/>
    <n v="11"/>
  </r>
  <r>
    <x v="25"/>
    <x v="8"/>
    <s v="122440"/>
    <n v="9"/>
    <x v="15"/>
    <x v="5"/>
    <n v="71.08"/>
    <n v="7.1080000000000005"/>
    <n v="78.188000000000002"/>
    <n v="0.38"/>
    <n v="27.010400000000001"/>
    <s v="B"/>
    <n v="9"/>
    <n v="9"/>
    <n v="9"/>
    <n v="11.5"/>
  </r>
  <r>
    <x v="25"/>
    <x v="8"/>
    <s v="12245E"/>
    <n v="9"/>
    <x v="15"/>
    <x v="5"/>
    <n v="82.21"/>
    <n v="8.2210000000000001"/>
    <n v="90.430999999999997"/>
    <n v="0.21"/>
    <n v="17.264099999999999"/>
    <s v="O"/>
    <n v="4"/>
    <n v="2"/>
    <n v="2"/>
    <n v="6"/>
  </r>
  <r>
    <x v="25"/>
    <x v="8"/>
    <s v="12496B"/>
    <n v="9"/>
    <x v="15"/>
    <x v="5"/>
    <n v="93.38"/>
    <n v="9.3379999999999992"/>
    <n v="102.71799999999999"/>
    <n v="0.12"/>
    <n v="11.205599999999999"/>
    <s v="M"/>
    <n v="8"/>
    <n v="5"/>
    <n v="5"/>
    <n v="9"/>
  </r>
  <r>
    <x v="25"/>
    <x v="8"/>
    <s v="126360"/>
    <n v="9"/>
    <x v="15"/>
    <x v="5"/>
    <n v="20.48"/>
    <n v="2.048"/>
    <n v="22.527999999999999"/>
    <n v="0.15"/>
    <n v="3.0720000000000001"/>
    <s v="H"/>
    <n v="8"/>
    <n v="6"/>
    <n v="6"/>
    <n v="10"/>
  </r>
  <r>
    <x v="25"/>
    <x v="8"/>
    <s v="12729A"/>
    <n v="8"/>
    <x v="14"/>
    <x v="5"/>
    <n v="88.73"/>
    <n v="8.8730000000000011"/>
    <n v="97.603000000000009"/>
    <n v="0.33"/>
    <n v="29.280900000000003"/>
    <s v="A"/>
    <n v="5"/>
    <n v="16"/>
    <n v="16"/>
    <n v="15"/>
  </r>
  <r>
    <x v="26"/>
    <x v="0"/>
    <s v="12827E"/>
    <n v="9"/>
    <x v="15"/>
    <x v="5"/>
    <n v="39.369999999999997"/>
    <n v="3.9369999999999998"/>
    <n v="43.306999999999995"/>
    <n v="0.18"/>
    <n v="7.0865999999999989"/>
    <s v="H"/>
    <n v="8"/>
    <n v="6"/>
    <n v="6"/>
    <n v="10"/>
  </r>
  <r>
    <x v="26"/>
    <x v="0"/>
    <s v="12994B"/>
    <n v="8"/>
    <x v="14"/>
    <x v="5"/>
    <n v="20.07"/>
    <n v="2.0070000000000001"/>
    <n v="22.077000000000002"/>
    <n v="0.38"/>
    <n v="7.6265999999999998"/>
    <s v="F"/>
    <n v="7"/>
    <n v="5"/>
    <n v="5"/>
    <n v="9"/>
  </r>
  <r>
    <x v="26"/>
    <x v="0"/>
    <s v="132980"/>
    <n v="9"/>
    <x v="15"/>
    <x v="5"/>
    <n v="25.32"/>
    <n v="2.532"/>
    <n v="27.852"/>
    <n v="0.31"/>
    <n v="7.8491999999999997"/>
    <s v="H"/>
    <n v="1"/>
    <n v="7"/>
    <n v="7"/>
    <n v="10.5"/>
  </r>
  <r>
    <x v="26"/>
    <x v="0"/>
    <s v="13633A"/>
    <n v="9"/>
    <x v="15"/>
    <x v="5"/>
    <n v="74.959999999999994"/>
    <n v="7.4959999999999996"/>
    <n v="82.455999999999989"/>
    <n v="0.27"/>
    <n v="20.2392"/>
    <s v="D"/>
    <n v="10"/>
    <n v="15"/>
    <n v="15"/>
    <n v="14.5"/>
  </r>
  <r>
    <x v="26"/>
    <x v="0"/>
    <s v="141350"/>
    <n v="9"/>
    <x v="15"/>
    <x v="5"/>
    <n v="54.91"/>
    <n v="5.4909999999999997"/>
    <n v="60.400999999999996"/>
    <n v="0.19"/>
    <n v="10.4329"/>
    <s v="F"/>
    <n v="10"/>
    <n v="17"/>
    <n v="17"/>
    <n v="15.5"/>
  </r>
  <r>
    <x v="26"/>
    <x v="0"/>
    <s v="14465E"/>
    <n v="9"/>
    <x v="15"/>
    <x v="5"/>
    <n v="29.56"/>
    <n v="2.956"/>
    <n v="32.515999999999998"/>
    <n v="0.23"/>
    <n v="6.7988"/>
    <s v="I"/>
    <n v="1"/>
    <n v="3"/>
    <n v="3"/>
    <n v="7"/>
  </r>
  <r>
    <x v="26"/>
    <x v="0"/>
    <s v="145811"/>
    <n v="9"/>
    <x v="15"/>
    <x v="5"/>
    <n v="18.190000000000001"/>
    <n v="1.8190000000000002"/>
    <n v="20.009"/>
    <n v="0.14000000000000001"/>
    <n v="2.5466000000000006"/>
    <s v="F"/>
    <n v="9"/>
    <n v="14"/>
    <n v="14"/>
    <n v="14"/>
  </r>
  <r>
    <x v="26"/>
    <x v="0"/>
    <s v="15060D"/>
    <n v="8"/>
    <x v="14"/>
    <x v="5"/>
    <n v="93.96"/>
    <n v="9.395999999999999"/>
    <n v="103.35599999999999"/>
    <n v="0.03"/>
    <n v="2.8187999999999995"/>
    <s v="B"/>
    <n v="6"/>
    <n v="9"/>
    <n v="9"/>
    <n v="11.5"/>
  </r>
  <r>
    <x v="26"/>
    <x v="0"/>
    <s v="15164A"/>
    <n v="8"/>
    <x v="14"/>
    <x v="5"/>
    <n v="31.08"/>
    <n v="3.1080000000000001"/>
    <n v="34.187999999999995"/>
    <n v="0.17"/>
    <n v="5.2835999999999999"/>
    <s v="H"/>
    <n v="9"/>
    <n v="8"/>
    <n v="8"/>
    <n v="11"/>
  </r>
  <r>
    <x v="26"/>
    <x v="0"/>
    <s v="15231E"/>
    <n v="8"/>
    <x v="14"/>
    <x v="5"/>
    <n v="4.53"/>
    <n v="0.45300000000000007"/>
    <n v="4.9830000000000005"/>
    <n v="0.11"/>
    <n v="0.49830000000000002"/>
    <s v="M"/>
    <n v="6"/>
    <n v="3"/>
    <n v="3"/>
    <n v="7"/>
  </r>
  <r>
    <x v="26"/>
    <x v="0"/>
    <s v="15439A"/>
    <n v="8"/>
    <x v="14"/>
    <x v="5"/>
    <n v="66.72"/>
    <n v="6.6720000000000006"/>
    <n v="73.391999999999996"/>
    <n v="0.24"/>
    <n v="16.012799999999999"/>
    <s v="O"/>
    <n v="10"/>
    <n v="2"/>
    <n v="2"/>
    <n v="6"/>
  </r>
  <r>
    <x v="26"/>
    <x v="0"/>
    <s v="156181"/>
    <n v="8"/>
    <x v="14"/>
    <x v="5"/>
    <n v="87.6"/>
    <n v="8.76"/>
    <n v="96.36"/>
    <n v="0.3"/>
    <n v="26.279999999999998"/>
    <s v="H"/>
    <n v="8"/>
    <n v="6"/>
    <n v="6"/>
    <n v="10"/>
  </r>
  <r>
    <x v="26"/>
    <x v="0"/>
    <s v="15755E"/>
    <n v="8"/>
    <x v="14"/>
    <x v="5"/>
    <n v="53.91"/>
    <n v="5.391"/>
    <n v="59.300999999999995"/>
    <n v="0.32"/>
    <n v="17.251200000000001"/>
    <s v="D"/>
    <n v="10"/>
    <n v="15"/>
    <n v="15"/>
    <n v="14.5"/>
  </r>
  <r>
    <x v="26"/>
    <x v="0"/>
    <s v="15835D"/>
    <n v="9"/>
    <x v="15"/>
    <x v="5"/>
    <n v="60.67"/>
    <n v="6.0670000000000002"/>
    <n v="66.736999999999995"/>
    <n v="0.16"/>
    <n v="9.7072000000000003"/>
    <s v="C"/>
    <n v="9"/>
    <n v="8"/>
    <n v="8"/>
    <n v="11"/>
  </r>
  <r>
    <x v="26"/>
    <x v="0"/>
    <s v="16226E"/>
    <n v="8"/>
    <x v="14"/>
    <x v="5"/>
    <n v="26.48"/>
    <n v="2.6480000000000001"/>
    <n v="29.128"/>
    <n v="0.15"/>
    <n v="3.972"/>
    <s v="L"/>
    <n v="10"/>
    <n v="6"/>
    <n v="6"/>
    <n v="10"/>
  </r>
  <r>
    <x v="26"/>
    <x v="0"/>
    <s v="16311E"/>
    <n v="9"/>
    <x v="15"/>
    <x v="5"/>
    <n v="30.01"/>
    <n v="3.0010000000000003"/>
    <n v="33.011000000000003"/>
    <n v="0.03"/>
    <n v="0.90029999999999999"/>
    <s v="Q"/>
    <n v="4"/>
    <n v="1"/>
    <n v="1"/>
    <n v="3"/>
  </r>
  <r>
    <x v="26"/>
    <x v="0"/>
    <s v="16361B"/>
    <n v="8"/>
    <x v="14"/>
    <x v="5"/>
    <n v="91.79"/>
    <n v="9.1790000000000003"/>
    <n v="100.96900000000001"/>
    <n v="0.38"/>
    <n v="34.880200000000002"/>
    <s v="D"/>
    <n v="8"/>
    <n v="3"/>
    <n v="3"/>
    <n v="7"/>
  </r>
  <r>
    <x v="26"/>
    <x v="0"/>
    <s v="16956D"/>
    <n v="9"/>
    <x v="15"/>
    <x v="5"/>
    <n v="54.56"/>
    <n v="5.4560000000000004"/>
    <n v="60.016000000000005"/>
    <n v="0.16"/>
    <n v="8.7296000000000014"/>
    <s v="C"/>
    <n v="3"/>
    <n v="6"/>
    <n v="6"/>
    <n v="10"/>
  </r>
  <r>
    <x v="26"/>
    <x v="0"/>
    <s v="170110"/>
    <n v="8"/>
    <x v="14"/>
    <x v="5"/>
    <n v="90.12"/>
    <n v="9.0120000000000005"/>
    <n v="99.132000000000005"/>
    <n v="0.09"/>
    <n v="8.1107999999999993"/>
    <s v="I"/>
    <n v="2"/>
    <n v="4"/>
    <n v="4"/>
    <n v="8"/>
  </r>
  <r>
    <x v="26"/>
    <x v="0"/>
    <s v="172130"/>
    <n v="8"/>
    <x v="14"/>
    <x v="5"/>
    <n v="40.75"/>
    <n v="4.0750000000000002"/>
    <n v="44.825000000000003"/>
    <n v="0.31"/>
    <n v="12.6325"/>
    <s v="G"/>
    <n v="6"/>
    <n v="11"/>
    <n v="11"/>
    <n v="12.5"/>
  </r>
  <r>
    <x v="26"/>
    <x v="0"/>
    <s v="17264D"/>
    <n v="8"/>
    <x v="14"/>
    <x v="5"/>
    <n v="85.04"/>
    <n v="8.5040000000000013"/>
    <n v="93.544000000000011"/>
    <n v="0.02"/>
    <n v="1.7008000000000001"/>
    <s v="H"/>
    <n v="8"/>
    <n v="6"/>
    <n v="6"/>
    <n v="10"/>
  </r>
  <r>
    <x v="26"/>
    <x v="0"/>
    <s v="176530"/>
    <n v="8"/>
    <x v="14"/>
    <x v="5"/>
    <n v="69.19"/>
    <n v="6.9190000000000005"/>
    <n v="76.108999999999995"/>
    <n v="0.02"/>
    <n v="1.3837999999999999"/>
    <s v="F"/>
    <n v="9"/>
    <n v="14"/>
    <n v="14"/>
    <n v="14"/>
  </r>
  <r>
    <x v="26"/>
    <x v="1"/>
    <s v="17773A"/>
    <n v="8"/>
    <x v="14"/>
    <x v="5"/>
    <n v="68.17"/>
    <n v="6.8170000000000002"/>
    <n v="74.986999999999995"/>
    <n v="0.32"/>
    <n v="21.814400000000003"/>
    <s v="P"/>
    <n v="10"/>
    <n v="2"/>
    <n v="2"/>
    <n v="6"/>
  </r>
  <r>
    <x v="26"/>
    <x v="1"/>
    <s v="17981E"/>
    <n v="8"/>
    <x v="14"/>
    <x v="5"/>
    <n v="39.369999999999997"/>
    <n v="3.9369999999999998"/>
    <n v="43.306999999999995"/>
    <n v="0.35"/>
    <n v="13.779499999999999"/>
    <s v="E"/>
    <n v="5"/>
    <n v="18"/>
    <n v="18"/>
    <n v="16"/>
  </r>
  <r>
    <x v="26"/>
    <x v="1"/>
    <s v="18031"/>
    <n v="9"/>
    <x v="15"/>
    <x v="5"/>
    <n v="53.28"/>
    <n v="5.3280000000000003"/>
    <n v="58.608000000000004"/>
    <n v="0.26"/>
    <n v="13.8528"/>
    <s v="D"/>
    <n v="3"/>
    <n v="9"/>
    <n v="9"/>
    <n v="11.5"/>
  </r>
  <r>
    <x v="26"/>
    <x v="1"/>
    <s v="18050D"/>
    <n v="8"/>
    <x v="14"/>
    <x v="5"/>
    <n v="16.48"/>
    <n v="1.6480000000000001"/>
    <n v="18.128"/>
    <n v="0.08"/>
    <n v="1.3184"/>
    <s v="H"/>
    <n v="4"/>
    <n v="11"/>
    <n v="11"/>
    <n v="12.5"/>
  </r>
  <r>
    <x v="26"/>
    <x v="1"/>
    <s v="1806D"/>
    <n v="8"/>
    <x v="14"/>
    <x v="5"/>
    <n v="31.76"/>
    <n v="3.1760000000000002"/>
    <n v="34.936"/>
    <n v="0.36"/>
    <n v="11.4336"/>
    <s v="D"/>
    <n v="2"/>
    <n v="18"/>
    <n v="18"/>
    <n v="16"/>
  </r>
  <r>
    <x v="26"/>
    <x v="1"/>
    <s v="1815B"/>
    <n v="9"/>
    <x v="15"/>
    <x v="5"/>
    <n v="12.99"/>
    <n v="1.2990000000000002"/>
    <n v="14.289"/>
    <n v="0.3"/>
    <n v="3.8969999999999998"/>
    <s v="P"/>
    <n v="2"/>
    <n v="3"/>
    <n v="3"/>
    <n v="7"/>
  </r>
  <r>
    <x v="26"/>
    <x v="1"/>
    <s v="18285A"/>
    <n v="8"/>
    <x v="14"/>
    <x v="5"/>
    <n v="58.72"/>
    <n v="5.8719999999999999"/>
    <n v="64.591999999999999"/>
    <n v="0.15"/>
    <n v="8.8079999999999998"/>
    <s v="O"/>
    <n v="2"/>
    <n v="3"/>
    <n v="3"/>
    <n v="7"/>
  </r>
  <r>
    <x v="26"/>
    <x v="1"/>
    <s v="183480"/>
    <n v="8"/>
    <x v="14"/>
    <x v="5"/>
    <n v="9.81"/>
    <n v="0.98100000000000009"/>
    <n v="10.791"/>
    <n v="0.27"/>
    <n v="2.6487000000000003"/>
    <s v="G"/>
    <n v="2"/>
    <n v="15"/>
    <n v="15"/>
    <n v="14.5"/>
  </r>
  <r>
    <x v="26"/>
    <x v="1"/>
    <s v="18354D"/>
    <n v="8"/>
    <x v="14"/>
    <x v="5"/>
    <n v="97.95"/>
    <n v="9.7950000000000017"/>
    <n v="107.745"/>
    <n v="0.18"/>
    <n v="17.631"/>
    <s v="N"/>
    <n v="3"/>
    <n v="5"/>
    <n v="5"/>
    <n v="9"/>
  </r>
  <r>
    <x v="26"/>
    <x v="1"/>
    <s v="18362A"/>
    <n v="8"/>
    <x v="14"/>
    <x v="5"/>
    <n v="12.67"/>
    <n v="1.2670000000000001"/>
    <n v="13.936999999999999"/>
    <n v="0.21"/>
    <n v="2.6606999999999998"/>
    <s v="F"/>
    <n v="6"/>
    <n v="17"/>
    <n v="17"/>
    <n v="15.5"/>
  </r>
  <r>
    <x v="26"/>
    <x v="1"/>
    <s v="183960"/>
    <n v="9"/>
    <x v="15"/>
    <x v="5"/>
    <n v="51.52"/>
    <n v="5.152000000000001"/>
    <n v="56.672000000000004"/>
    <n v="0.28999999999999998"/>
    <n v="14.940799999999999"/>
    <s v="P"/>
    <n v="5"/>
    <n v="2"/>
    <n v="2"/>
    <n v="6"/>
  </r>
  <r>
    <x v="26"/>
    <x v="1"/>
    <s v="18619D"/>
    <n v="8"/>
    <x v="14"/>
    <x v="5"/>
    <n v="36.619999999999997"/>
    <n v="3.6619999999999999"/>
    <n v="40.281999999999996"/>
    <n v="0.35"/>
    <n v="12.816999999999998"/>
    <s v="H"/>
    <n v="10"/>
    <n v="3"/>
    <n v="3"/>
    <n v="7"/>
  </r>
  <r>
    <x v="26"/>
    <x v="1"/>
    <s v="18633E"/>
    <n v="8"/>
    <x v="14"/>
    <x v="5"/>
    <n v="5.65"/>
    <n v="0.56500000000000006"/>
    <n v="6.2150000000000007"/>
    <n v="0.27"/>
    <n v="1.5255000000000003"/>
    <s v="I"/>
    <n v="6"/>
    <n v="6"/>
    <n v="6"/>
    <n v="10"/>
  </r>
  <r>
    <x v="26"/>
    <x v="1"/>
    <s v="188401"/>
    <n v="8"/>
    <x v="14"/>
    <x v="5"/>
    <n v="81.17"/>
    <n v="8.1170000000000009"/>
    <n v="89.287000000000006"/>
    <n v="0.34"/>
    <n v="27.597800000000003"/>
    <s v="F"/>
    <n v="7"/>
    <n v="5"/>
    <n v="5"/>
    <n v="9"/>
  </r>
  <r>
    <x v="26"/>
    <x v="1"/>
    <s v="18959D"/>
    <n v="8"/>
    <x v="14"/>
    <x v="5"/>
    <n v="11.12"/>
    <n v="1.1119999999999999"/>
    <n v="12.231999999999999"/>
    <n v="0.01"/>
    <n v="0.11119999999999999"/>
    <s v="D"/>
    <n v="10"/>
    <n v="15"/>
    <n v="15"/>
    <n v="14.5"/>
  </r>
  <r>
    <x v="26"/>
    <x v="1"/>
    <s v="19489A"/>
    <n v="8"/>
    <x v="14"/>
    <x v="5"/>
    <n v="11.8"/>
    <n v="1.1800000000000002"/>
    <n v="12.98"/>
    <n v="0.33"/>
    <n v="3.8940000000000006"/>
    <s v="N"/>
    <n v="6"/>
    <n v="3"/>
    <n v="3"/>
    <n v="7"/>
  </r>
  <r>
    <x v="26"/>
    <x v="1"/>
    <s v="19593A"/>
    <n v="8"/>
    <x v="14"/>
    <x v="5"/>
    <n v="28.28"/>
    <n v="2.8280000000000003"/>
    <n v="31.108000000000001"/>
    <n v="0.2"/>
    <n v="5.6560000000000006"/>
    <s v="Q"/>
    <n v="5"/>
    <n v="1"/>
    <n v="1"/>
    <n v="3"/>
  </r>
  <r>
    <x v="26"/>
    <x v="1"/>
    <s v="19780E"/>
    <n v="8"/>
    <x v="14"/>
    <x v="5"/>
    <n v="90.82"/>
    <n v="9.081999999999999"/>
    <n v="99.901999999999987"/>
    <n v="0.23"/>
    <n v="20.8886"/>
    <s v="H"/>
    <n v="10"/>
    <n v="3"/>
    <n v="3"/>
    <n v="7"/>
  </r>
  <r>
    <x v="26"/>
    <x v="1"/>
    <s v="19802E"/>
    <n v="8"/>
    <x v="14"/>
    <x v="5"/>
    <n v="92.5"/>
    <n v="9.25"/>
    <n v="101.75"/>
    <n v="0.09"/>
    <n v="8.3249999999999993"/>
    <s v="G"/>
    <n v="7"/>
    <n v="3"/>
    <n v="3"/>
    <n v="7"/>
  </r>
  <r>
    <x v="26"/>
    <x v="1"/>
    <s v="19993A"/>
    <n v="9"/>
    <x v="15"/>
    <x v="5"/>
    <n v="39.130000000000003"/>
    <n v="3.9130000000000003"/>
    <n v="43.043000000000006"/>
    <n v="0.28999999999999998"/>
    <n v="11.3477"/>
    <s v="M"/>
    <n v="4"/>
    <n v="4"/>
    <n v="4"/>
    <n v="8"/>
  </r>
  <r>
    <x v="26"/>
    <x v="2"/>
    <s v="20044E"/>
    <n v="9"/>
    <x v="15"/>
    <x v="5"/>
    <n v="51.9"/>
    <n v="5.19"/>
    <n v="57.089999999999996"/>
    <n v="0.35"/>
    <n v="18.164999999999999"/>
    <s v="A"/>
    <n v="3"/>
    <n v="12"/>
    <n v="12"/>
    <n v="13"/>
  </r>
  <r>
    <x v="26"/>
    <x v="2"/>
    <s v="20223D"/>
    <n v="8"/>
    <x v="14"/>
    <x v="5"/>
    <n v="27.61"/>
    <n v="2.7610000000000001"/>
    <n v="30.370999999999999"/>
    <n v="0.02"/>
    <n v="0.55220000000000002"/>
    <s v="C"/>
    <n v="6"/>
    <n v="6"/>
    <n v="6"/>
    <n v="10"/>
  </r>
  <r>
    <x v="26"/>
    <x v="2"/>
    <s v="20248D"/>
    <n v="9"/>
    <x v="15"/>
    <x v="5"/>
    <n v="26.38"/>
    <n v="2.6379999999999999"/>
    <n v="29.018000000000001"/>
    <n v="0.2"/>
    <n v="5.2759999999999998"/>
    <s v="H"/>
    <n v="6"/>
    <n v="9"/>
    <n v="9"/>
    <n v="11.5"/>
  </r>
  <r>
    <x v="26"/>
    <x v="2"/>
    <s v="20354B"/>
    <n v="8"/>
    <x v="14"/>
    <x v="5"/>
    <n v="47.74"/>
    <n v="4.774"/>
    <n v="52.514000000000003"/>
    <n v="0.03"/>
    <n v="1.4321999999999999"/>
    <s v="Q"/>
    <n v="2"/>
    <n v="1"/>
    <n v="1"/>
    <n v="3"/>
  </r>
  <r>
    <x v="26"/>
    <x v="2"/>
    <s v="20402A"/>
    <n v="9"/>
    <x v="15"/>
    <x v="5"/>
    <n v="34.880000000000003"/>
    <n v="3.4880000000000004"/>
    <n v="38.368000000000002"/>
    <n v="0.28999999999999998"/>
    <n v="10.1152"/>
    <s v="L"/>
    <n v="10"/>
    <n v="6"/>
    <n v="6"/>
    <n v="10"/>
  </r>
  <r>
    <x v="26"/>
    <x v="2"/>
    <s v="20662D"/>
    <n v="9"/>
    <x v="15"/>
    <x v="5"/>
    <n v="51.89"/>
    <n v="5.1890000000000001"/>
    <n v="57.079000000000001"/>
    <n v="0.35"/>
    <n v="18.1615"/>
    <s v="Q"/>
    <n v="3"/>
    <n v="1"/>
    <n v="1"/>
    <n v="3"/>
  </r>
  <r>
    <x v="26"/>
    <x v="2"/>
    <s v="20923E"/>
    <n v="8"/>
    <x v="14"/>
    <x v="5"/>
    <n v="27.53"/>
    <n v="2.7530000000000001"/>
    <n v="30.283000000000001"/>
    <n v="0.2"/>
    <n v="5.5060000000000002"/>
    <s v="D"/>
    <n v="1"/>
    <n v="6"/>
    <n v="6"/>
    <n v="10"/>
  </r>
  <r>
    <x v="26"/>
    <x v="2"/>
    <s v="21417A"/>
    <n v="8"/>
    <x v="14"/>
    <x v="5"/>
    <n v="14.06"/>
    <n v="1.4060000000000001"/>
    <n v="15.466000000000001"/>
    <n v="0.17"/>
    <n v="2.3902000000000001"/>
    <s v="H"/>
    <n v="2"/>
    <n v="11"/>
    <n v="11"/>
    <n v="12.5"/>
  </r>
  <r>
    <x v="26"/>
    <x v="2"/>
    <s v="21623B"/>
    <n v="9"/>
    <x v="15"/>
    <x v="5"/>
    <n v="62.04"/>
    <n v="6.2040000000000006"/>
    <n v="68.244"/>
    <n v="0.06"/>
    <n v="3.7223999999999999"/>
    <s v="D"/>
    <n v="1"/>
    <n v="6"/>
    <n v="6"/>
    <n v="10"/>
  </r>
  <r>
    <x v="26"/>
    <x v="2"/>
    <s v="217660"/>
    <n v="9"/>
    <x v="15"/>
    <x v="5"/>
    <n v="85.39"/>
    <n v="8.5389999999999997"/>
    <n v="93.929000000000002"/>
    <n v="0.2"/>
    <n v="17.077999999999999"/>
    <s v="L"/>
    <n v="5"/>
    <n v="5"/>
    <n v="5"/>
    <n v="9"/>
  </r>
  <r>
    <x v="26"/>
    <x v="2"/>
    <s v="21781"/>
    <n v="8"/>
    <x v="14"/>
    <x v="5"/>
    <n v="30.93"/>
    <n v="3.093"/>
    <n v="34.022999999999996"/>
    <n v="0.04"/>
    <n v="1.2372000000000001"/>
    <s v="P"/>
    <n v="5"/>
    <n v="2"/>
    <n v="2"/>
    <n v="6"/>
  </r>
  <r>
    <x v="26"/>
    <x v="2"/>
    <s v="218620"/>
    <n v="9"/>
    <x v="15"/>
    <x v="5"/>
    <n v="40.020000000000003"/>
    <n v="4.0020000000000007"/>
    <n v="44.022000000000006"/>
    <n v="0.37"/>
    <n v="14.807400000000001"/>
    <s v="H"/>
    <n v="6"/>
    <n v="9"/>
    <n v="9"/>
    <n v="11.5"/>
  </r>
  <r>
    <x v="26"/>
    <x v="2"/>
    <s v="219881"/>
    <n v="8"/>
    <x v="14"/>
    <x v="5"/>
    <n v="90.32"/>
    <n v="9.032"/>
    <n v="99.35199999999999"/>
    <n v="0.08"/>
    <n v="7.2256"/>
    <s v="I"/>
    <n v="1"/>
    <n v="3"/>
    <n v="3"/>
    <n v="7"/>
  </r>
  <r>
    <x v="26"/>
    <x v="2"/>
    <s v="219920"/>
    <n v="8"/>
    <x v="14"/>
    <x v="5"/>
    <n v="66.459999999999994"/>
    <n v="6.6459999999999999"/>
    <n v="73.105999999999995"/>
    <n v="0.28999999999999998"/>
    <n v="19.273399999999995"/>
    <s v="B"/>
    <n v="4"/>
    <n v="5"/>
    <n v="5"/>
    <n v="9"/>
  </r>
  <r>
    <x v="26"/>
    <x v="2"/>
    <s v="22055E"/>
    <n v="8"/>
    <x v="14"/>
    <x v="5"/>
    <n v="34.97"/>
    <n v="3.4969999999999999"/>
    <n v="38.466999999999999"/>
    <n v="0.32"/>
    <n v="11.1904"/>
    <s v="I"/>
    <n v="3"/>
    <n v="2"/>
    <n v="2"/>
    <n v="6"/>
  </r>
  <r>
    <x v="26"/>
    <x v="3"/>
    <s v="221750"/>
    <n v="8"/>
    <x v="14"/>
    <x v="5"/>
    <n v="50.33"/>
    <n v="5.0330000000000004"/>
    <n v="55.363"/>
    <n v="0.17"/>
    <n v="8.5561000000000007"/>
    <s v="I"/>
    <n v="7"/>
    <n v="1"/>
    <n v="1"/>
    <n v="3"/>
  </r>
  <r>
    <x v="26"/>
    <x v="3"/>
    <s v="22407B"/>
    <n v="8"/>
    <x v="14"/>
    <x v="5"/>
    <n v="20.65"/>
    <n v="2.0649999999999999"/>
    <n v="22.715"/>
    <n v="0.18"/>
    <n v="3.7169999999999996"/>
    <s v="L"/>
    <n v="10"/>
    <n v="6"/>
    <n v="6"/>
    <n v="10"/>
  </r>
  <r>
    <x v="26"/>
    <x v="3"/>
    <s v="22529E"/>
    <n v="8"/>
    <x v="14"/>
    <x v="5"/>
    <n v="99.99"/>
    <n v="9.9990000000000006"/>
    <n v="109.98899999999999"/>
    <n v="0.12"/>
    <n v="11.998799999999999"/>
    <s v="B"/>
    <n v="3"/>
    <n v="17"/>
    <n v="17"/>
    <n v="15.5"/>
  </r>
  <r>
    <x v="26"/>
    <x v="3"/>
    <s v="22541E"/>
    <n v="8"/>
    <x v="14"/>
    <x v="5"/>
    <n v="47.08"/>
    <n v="4.7080000000000002"/>
    <n v="51.787999999999997"/>
    <n v="0.11"/>
    <n v="5.1787999999999998"/>
    <s v="G"/>
    <n v="4"/>
    <n v="17"/>
    <n v="17"/>
    <n v="15.5"/>
  </r>
  <r>
    <x v="26"/>
    <x v="3"/>
    <s v="227191"/>
    <n v="9"/>
    <x v="15"/>
    <x v="5"/>
    <n v="20.92"/>
    <n v="2.0920000000000001"/>
    <n v="23.012"/>
    <n v="0.37"/>
    <n v="7.7404000000000002"/>
    <s v="O"/>
    <n v="1"/>
    <n v="1"/>
    <n v="1"/>
    <n v="3"/>
  </r>
  <r>
    <x v="26"/>
    <x v="3"/>
    <s v="231540"/>
    <n v="9"/>
    <x v="15"/>
    <x v="5"/>
    <n v="53.2"/>
    <n v="5.32"/>
    <n v="58.52"/>
    <n v="0.4"/>
    <n v="21.28"/>
    <s v="D"/>
    <n v="9"/>
    <n v="6"/>
    <n v="6"/>
    <n v="10"/>
  </r>
  <r>
    <x v="26"/>
    <x v="3"/>
    <s v="234191"/>
    <n v="8"/>
    <x v="14"/>
    <x v="5"/>
    <n v="61.7"/>
    <n v="6.1700000000000008"/>
    <n v="67.87"/>
    <n v="0.16"/>
    <n v="9.8719999999999999"/>
    <s v="F"/>
    <n v="5"/>
    <n v="3"/>
    <n v="3"/>
    <n v="7"/>
  </r>
  <r>
    <x v="26"/>
    <x v="3"/>
    <s v="234730"/>
    <n v="8"/>
    <x v="14"/>
    <x v="5"/>
    <n v="47.81"/>
    <n v="4.7810000000000006"/>
    <n v="52.591000000000001"/>
    <n v="0.31"/>
    <n v="14.821100000000001"/>
    <s v="C"/>
    <n v="4"/>
    <n v="8"/>
    <n v="8"/>
    <n v="11"/>
  </r>
  <r>
    <x v="26"/>
    <x v="3"/>
    <s v="23599B"/>
    <n v="9"/>
    <x v="15"/>
    <x v="5"/>
    <n v="27.04"/>
    <n v="2.7040000000000002"/>
    <n v="29.744"/>
    <n v="0.03"/>
    <n v="0.81119999999999992"/>
    <s v="F"/>
    <n v="7"/>
    <n v="5"/>
    <n v="5"/>
    <n v="9"/>
  </r>
  <r>
    <x v="26"/>
    <x v="3"/>
    <s v="2372E"/>
    <n v="9"/>
    <x v="15"/>
    <x v="5"/>
    <n v="52.48"/>
    <n v="5.2480000000000002"/>
    <n v="57.727999999999994"/>
    <n v="0.23"/>
    <n v="12.070399999999999"/>
    <s v="O"/>
    <n v="6"/>
    <n v="3"/>
    <n v="3"/>
    <n v="7"/>
  </r>
  <r>
    <x v="26"/>
    <x v="3"/>
    <s v="245450"/>
    <n v="9"/>
    <x v="15"/>
    <x v="5"/>
    <n v="94.43"/>
    <n v="9.4430000000000014"/>
    <n v="103.873"/>
    <n v="0.31"/>
    <n v="29.273300000000003"/>
    <s v="B"/>
    <n v="10"/>
    <n v="18"/>
    <n v="18"/>
    <n v="16"/>
  </r>
  <r>
    <x v="26"/>
    <x v="3"/>
    <s v="24577A"/>
    <n v="8"/>
    <x v="14"/>
    <x v="5"/>
    <n v="41.35"/>
    <n v="4.1350000000000007"/>
    <n v="45.484999999999999"/>
    <n v="0.21"/>
    <n v="8.6835000000000004"/>
    <s v="N"/>
    <n v="4"/>
    <n v="5"/>
    <n v="5"/>
    <n v="9"/>
  </r>
  <r>
    <x v="26"/>
    <x v="3"/>
    <s v="24657E"/>
    <n v="8"/>
    <x v="14"/>
    <x v="5"/>
    <n v="87.25"/>
    <n v="8.7249999999999996"/>
    <n v="95.974999999999994"/>
    <n v="0.24"/>
    <n v="20.939999999999998"/>
    <s v="M"/>
    <n v="5"/>
    <n v="2"/>
    <n v="2"/>
    <n v="6"/>
  </r>
  <r>
    <x v="26"/>
    <x v="3"/>
    <s v="246830"/>
    <n v="9"/>
    <x v="15"/>
    <x v="5"/>
    <n v="87.72"/>
    <n v="8.7720000000000002"/>
    <n v="96.492000000000004"/>
    <n v="0.36"/>
    <n v="31.5792"/>
    <s v="M"/>
    <n v="7"/>
    <n v="2"/>
    <n v="2"/>
    <n v="6"/>
  </r>
  <r>
    <x v="26"/>
    <x v="3"/>
    <s v="24800E"/>
    <n v="9"/>
    <x v="15"/>
    <x v="5"/>
    <n v="45.92"/>
    <n v="4.5920000000000005"/>
    <n v="50.512"/>
    <n v="0.08"/>
    <n v="3.6736000000000004"/>
    <s v="F"/>
    <n v="2"/>
    <n v="14"/>
    <n v="14"/>
    <n v="14"/>
  </r>
  <r>
    <x v="26"/>
    <x v="3"/>
    <s v="25178A"/>
    <n v="8"/>
    <x v="14"/>
    <x v="5"/>
    <n v="94.02"/>
    <n v="9.4019999999999992"/>
    <n v="103.422"/>
    <n v="0.28000000000000003"/>
    <n v="26.325600000000001"/>
    <s v="D"/>
    <n v="4"/>
    <n v="14"/>
    <n v="14"/>
    <n v="14"/>
  </r>
  <r>
    <x v="26"/>
    <x v="3"/>
    <s v="25216A"/>
    <n v="8"/>
    <x v="14"/>
    <x v="5"/>
    <n v="12.76"/>
    <n v="1.276"/>
    <n v="14.036"/>
    <n v="7.0000000000000007E-2"/>
    <n v="0.8932000000000001"/>
    <s v="M"/>
    <n v="6"/>
    <n v="3"/>
    <n v="3"/>
    <n v="7"/>
  </r>
  <r>
    <x v="26"/>
    <x v="3"/>
    <s v="25273D"/>
    <n v="8"/>
    <x v="14"/>
    <x v="5"/>
    <n v="65.59"/>
    <n v="6.5590000000000011"/>
    <n v="72.149000000000001"/>
    <n v="7.0000000000000007E-2"/>
    <n v="4.5913000000000004"/>
    <s v="G"/>
    <n v="3"/>
    <n v="15"/>
    <n v="15"/>
    <n v="14.5"/>
  </r>
  <r>
    <x v="26"/>
    <x v="3"/>
    <s v="2535A"/>
    <n v="8"/>
    <x v="14"/>
    <x v="5"/>
    <n v="80.44"/>
    <n v="8.0440000000000005"/>
    <n v="88.483999999999995"/>
    <n v="0.38"/>
    <n v="30.5672"/>
    <s v="G"/>
    <n v="6"/>
    <n v="11"/>
    <n v="11"/>
    <n v="12.5"/>
  </r>
  <r>
    <x v="26"/>
    <x v="3"/>
    <s v="2539A"/>
    <n v="9"/>
    <x v="15"/>
    <x v="5"/>
    <n v="51.36"/>
    <n v="5.1360000000000001"/>
    <n v="56.496000000000002"/>
    <n v="0.4"/>
    <n v="20.544"/>
    <s v="P"/>
    <n v="4"/>
    <n v="2"/>
    <n v="2"/>
    <n v="6"/>
  </r>
  <r>
    <x v="26"/>
    <x v="3"/>
    <s v="25483E"/>
    <n v="8"/>
    <x v="14"/>
    <x v="5"/>
    <n v="38.99"/>
    <n v="3.8990000000000005"/>
    <n v="42.889000000000003"/>
    <n v="0.33"/>
    <n v="12.866700000000002"/>
    <s v="I"/>
    <n v="4"/>
    <n v="5"/>
    <n v="5"/>
    <n v="9"/>
  </r>
  <r>
    <x v="26"/>
    <x v="3"/>
    <s v="256820"/>
    <n v="9"/>
    <x v="15"/>
    <x v="5"/>
    <n v="72.8"/>
    <n v="7.28"/>
    <n v="80.08"/>
    <n v="0.16"/>
    <n v="11.648"/>
    <s v="G"/>
    <n v="5"/>
    <n v="2"/>
    <n v="2"/>
    <n v="6"/>
  </r>
  <r>
    <x v="26"/>
    <x v="3"/>
    <s v="259690"/>
    <n v="8"/>
    <x v="14"/>
    <x v="5"/>
    <n v="69.88"/>
    <n v="6.9879999999999995"/>
    <n v="76.867999999999995"/>
    <n v="0.01"/>
    <n v="0.69879999999999998"/>
    <s v="H"/>
    <n v="3"/>
    <n v="11"/>
    <n v="11"/>
    <n v="12.5"/>
  </r>
  <r>
    <x v="26"/>
    <x v="3"/>
    <s v="25974A"/>
    <n v="8"/>
    <x v="14"/>
    <x v="5"/>
    <n v="63.21"/>
    <n v="6.3210000000000006"/>
    <n v="69.531000000000006"/>
    <n v="0.26"/>
    <n v="16.4346"/>
    <s v="C"/>
    <n v="9"/>
    <n v="8"/>
    <n v="8"/>
    <n v="11"/>
  </r>
  <r>
    <x v="26"/>
    <x v="3"/>
    <s v="26285A"/>
    <n v="8"/>
    <x v="14"/>
    <x v="5"/>
    <n v="95.82"/>
    <n v="9.581999999999999"/>
    <n v="105.40199999999999"/>
    <n v="0.12"/>
    <n v="11.498399999999998"/>
    <s v="M"/>
    <n v="7"/>
    <n v="2"/>
    <n v="2"/>
    <n v="6"/>
  </r>
  <r>
    <x v="26"/>
    <x v="3"/>
    <s v="263120"/>
    <n v="9"/>
    <x v="15"/>
    <x v="5"/>
    <n v="59.76"/>
    <n v="5.976"/>
    <n v="65.736000000000004"/>
    <n v="0.1"/>
    <n v="5.976"/>
    <s v="G"/>
    <n v="8"/>
    <n v="2"/>
    <n v="2"/>
    <n v="6"/>
  </r>
  <r>
    <x v="26"/>
    <x v="3"/>
    <s v="26338B"/>
    <n v="9"/>
    <x v="15"/>
    <x v="5"/>
    <n v="69.66"/>
    <n v="6.9660000000000002"/>
    <n v="76.625999999999991"/>
    <n v="0.14000000000000001"/>
    <n v="9.7523999999999997"/>
    <s v="I"/>
    <n v="7"/>
    <n v="1"/>
    <n v="1"/>
    <n v="3"/>
  </r>
  <r>
    <x v="26"/>
    <x v="3"/>
    <s v="26428B"/>
    <n v="8"/>
    <x v="14"/>
    <x v="5"/>
    <n v="18.27"/>
    <n v="1.827"/>
    <n v="20.097000000000001"/>
    <n v="0.19"/>
    <n v="3.4712999999999998"/>
    <s v="F"/>
    <n v="6"/>
    <n v="17"/>
    <n v="17"/>
    <n v="15.5"/>
  </r>
  <r>
    <x v="26"/>
    <x v="4"/>
    <s v="266371"/>
    <n v="9"/>
    <x v="15"/>
    <x v="5"/>
    <n v="82.66"/>
    <n v="8.266"/>
    <n v="90.926000000000002"/>
    <n v="0.26"/>
    <n v="21.491599999999998"/>
    <s v="E"/>
    <n v="8"/>
    <n v="6"/>
    <n v="6"/>
    <n v="10"/>
  </r>
  <r>
    <x v="26"/>
    <x v="4"/>
    <s v="26680A"/>
    <n v="9"/>
    <x v="15"/>
    <x v="5"/>
    <n v="38.06"/>
    <n v="3.8060000000000005"/>
    <n v="41.866"/>
    <n v="0.22"/>
    <n v="8.3732000000000006"/>
    <s v="O"/>
    <n v="9"/>
    <n v="1"/>
    <n v="1"/>
    <n v="3"/>
  </r>
  <r>
    <x v="26"/>
    <x v="4"/>
    <s v="26682A"/>
    <n v="8"/>
    <x v="14"/>
    <x v="5"/>
    <n v="48.41"/>
    <n v="4.8410000000000002"/>
    <n v="53.250999999999998"/>
    <n v="0.27"/>
    <n v="13.0707"/>
    <s v="A"/>
    <n v="2"/>
    <n v="2"/>
    <n v="2"/>
    <n v="6"/>
  </r>
  <r>
    <x v="26"/>
    <x v="4"/>
    <s v="26685A"/>
    <n v="9"/>
    <x v="15"/>
    <x v="5"/>
    <n v="53.24"/>
    <n v="5.3240000000000007"/>
    <n v="58.564"/>
    <n v="0.28000000000000003"/>
    <n v="14.907200000000001"/>
    <s v="O"/>
    <n v="7"/>
    <n v="3"/>
    <n v="3"/>
    <n v="7"/>
  </r>
  <r>
    <x v="26"/>
    <x v="4"/>
    <s v="26739A"/>
    <n v="9"/>
    <x v="15"/>
    <x v="5"/>
    <n v="28.86"/>
    <n v="2.8860000000000001"/>
    <n v="31.745999999999999"/>
    <n v="0.02"/>
    <n v="0.57720000000000005"/>
    <s v="A"/>
    <n v="8"/>
    <n v="2"/>
    <n v="2"/>
    <n v="6"/>
  </r>
  <r>
    <x v="26"/>
    <x v="4"/>
    <s v="26B"/>
    <n v="9"/>
    <x v="15"/>
    <x v="5"/>
    <n v="36"/>
    <n v="3.6"/>
    <n v="39.6"/>
    <n v="0.35"/>
    <n v="12.6"/>
    <s v="H"/>
    <n v="6"/>
    <n v="9"/>
    <n v="9"/>
    <n v="11.5"/>
  </r>
  <r>
    <x v="26"/>
    <x v="4"/>
    <s v="27025D"/>
    <n v="9"/>
    <x v="15"/>
    <x v="5"/>
    <n v="53.11"/>
    <n v="5.3109999999999999"/>
    <n v="58.420999999999999"/>
    <n v="0.33"/>
    <n v="17.526299999999999"/>
    <s v="D"/>
    <n v="10"/>
    <n v="15"/>
    <n v="15"/>
    <n v="14.5"/>
  </r>
  <r>
    <x v="26"/>
    <x v="4"/>
    <s v="27131D"/>
    <n v="8"/>
    <x v="14"/>
    <x v="5"/>
    <n v="58.33"/>
    <n v="5.8330000000000002"/>
    <n v="64.162999999999997"/>
    <n v="0.08"/>
    <n v="4.6664000000000003"/>
    <s v="Q"/>
    <n v="9"/>
    <n v="2"/>
    <n v="2"/>
    <n v="6"/>
  </r>
  <r>
    <x v="26"/>
    <x v="4"/>
    <s v="273671"/>
    <n v="8"/>
    <x v="14"/>
    <x v="5"/>
    <n v="8.2799999999999994"/>
    <n v="0.82799999999999996"/>
    <n v="9.1079999999999988"/>
    <n v="0.13"/>
    <n v="1.0764"/>
    <s v="O"/>
    <n v="5"/>
    <n v="3"/>
    <n v="3"/>
    <n v="7"/>
  </r>
  <r>
    <x v="26"/>
    <x v="4"/>
    <s v="27526D"/>
    <n v="9"/>
    <x v="15"/>
    <x v="5"/>
    <n v="31.69"/>
    <n v="3.1690000000000005"/>
    <n v="34.859000000000002"/>
    <n v="0.15"/>
    <n v="4.7534999999999998"/>
    <s v="E"/>
    <n v="7"/>
    <n v="9"/>
    <n v="9"/>
    <n v="11.5"/>
  </r>
  <r>
    <x v="26"/>
    <x v="4"/>
    <s v="275480"/>
    <n v="9"/>
    <x v="15"/>
    <x v="5"/>
    <n v="97.1"/>
    <n v="9.7100000000000009"/>
    <n v="106.81"/>
    <n v="0.39"/>
    <n v="37.869"/>
    <s v="D"/>
    <n v="10"/>
    <n v="15"/>
    <n v="15"/>
    <n v="14.5"/>
  </r>
  <r>
    <x v="26"/>
    <x v="4"/>
    <s v="27759D"/>
    <n v="9"/>
    <x v="15"/>
    <x v="5"/>
    <n v="2.4300000000000002"/>
    <n v="0.24300000000000002"/>
    <n v="2.673"/>
    <n v="0.18"/>
    <n v="0.43740000000000001"/>
    <s v="M"/>
    <n v="5"/>
    <n v="2"/>
    <n v="2"/>
    <n v="6"/>
  </r>
  <r>
    <x v="26"/>
    <x v="4"/>
    <s v="278540"/>
    <n v="8"/>
    <x v="14"/>
    <x v="5"/>
    <n v="52.34"/>
    <n v="5.2340000000000009"/>
    <n v="57.574000000000005"/>
    <n v="7.0000000000000007E-2"/>
    <n v="3.6638000000000006"/>
    <s v="E"/>
    <n v="5"/>
    <n v="18"/>
    <n v="18"/>
    <n v="16"/>
  </r>
  <r>
    <x v="26"/>
    <x v="4"/>
    <s v="28037B"/>
    <n v="9"/>
    <x v="15"/>
    <x v="5"/>
    <n v="63.83"/>
    <n v="6.383"/>
    <n v="70.212999999999994"/>
    <n v="0.33"/>
    <n v="21.0639"/>
    <s v="O"/>
    <n v="1"/>
    <n v="1"/>
    <n v="1"/>
    <n v="3"/>
  </r>
  <r>
    <x v="26"/>
    <x v="4"/>
    <s v="28049D"/>
    <n v="9"/>
    <x v="15"/>
    <x v="5"/>
    <n v="73.05"/>
    <n v="7.3049999999999997"/>
    <n v="80.35499999999999"/>
    <n v="0.02"/>
    <n v="1.4610000000000001"/>
    <s v="Q"/>
    <n v="8"/>
    <n v="3"/>
    <n v="3"/>
    <n v="7"/>
  </r>
  <r>
    <x v="26"/>
    <x v="4"/>
    <s v="281530"/>
    <n v="9"/>
    <x v="15"/>
    <x v="5"/>
    <n v="22.57"/>
    <n v="2.2570000000000001"/>
    <n v="24.827000000000002"/>
    <n v="0.24"/>
    <n v="5.4168000000000003"/>
    <s v="F"/>
    <n v="4"/>
    <n v="8"/>
    <n v="8"/>
    <n v="11"/>
  </r>
  <r>
    <x v="26"/>
    <x v="4"/>
    <s v="28234A"/>
    <n v="9"/>
    <x v="15"/>
    <x v="5"/>
    <n v="80.540000000000006"/>
    <n v="8.0540000000000003"/>
    <n v="88.594000000000008"/>
    <n v="0.22"/>
    <n v="17.718800000000002"/>
    <s v="H"/>
    <n v="9"/>
    <n v="8"/>
    <n v="8"/>
    <n v="11"/>
  </r>
  <r>
    <x v="26"/>
    <x v="4"/>
    <s v="282961"/>
    <n v="8"/>
    <x v="14"/>
    <x v="5"/>
    <n v="83.12"/>
    <n v="8.3120000000000012"/>
    <n v="91.432000000000002"/>
    <n v="0.06"/>
    <n v="4.9872000000000005"/>
    <s v="A"/>
    <n v="2"/>
    <n v="2"/>
    <n v="2"/>
    <n v="6"/>
  </r>
  <r>
    <x v="26"/>
    <x v="4"/>
    <s v="28497D"/>
    <n v="9"/>
    <x v="15"/>
    <x v="5"/>
    <n v="24.53"/>
    <n v="2.4530000000000003"/>
    <n v="26.983000000000001"/>
    <n v="0.25"/>
    <n v="6.1325000000000003"/>
    <s v="L"/>
    <n v="5"/>
    <n v="5"/>
    <n v="5"/>
    <n v="9"/>
  </r>
  <r>
    <x v="26"/>
    <x v="4"/>
    <s v="28522A"/>
    <n v="9"/>
    <x v="15"/>
    <x v="5"/>
    <n v="80.510000000000005"/>
    <n v="8.0510000000000002"/>
    <n v="88.561000000000007"/>
    <n v="0.01"/>
    <n v="0.80510000000000004"/>
    <s v="G"/>
    <n v="7"/>
    <n v="3"/>
    <n v="3"/>
    <n v="7"/>
  </r>
  <r>
    <x v="26"/>
    <x v="4"/>
    <s v="28524E"/>
    <n v="8"/>
    <x v="14"/>
    <x v="5"/>
    <n v="35.01"/>
    <n v="3.5009999999999999"/>
    <n v="38.510999999999996"/>
    <n v="0.36"/>
    <n v="12.603599999999998"/>
    <s v="O"/>
    <n v="2"/>
    <n v="3"/>
    <n v="3"/>
    <n v="7"/>
  </r>
  <r>
    <x v="26"/>
    <x v="4"/>
    <s v="28562E"/>
    <n v="8"/>
    <x v="14"/>
    <x v="5"/>
    <n v="51.13"/>
    <n v="5.1130000000000004"/>
    <n v="56.243000000000002"/>
    <n v="0.23"/>
    <n v="11.759900000000002"/>
    <s v="G"/>
    <n v="1"/>
    <n v="3"/>
    <n v="3"/>
    <n v="7"/>
  </r>
  <r>
    <x v="26"/>
    <x v="4"/>
    <s v="28743E"/>
    <n v="9"/>
    <x v="15"/>
    <x v="5"/>
    <n v="25.39"/>
    <n v="2.5390000000000001"/>
    <n v="27.929000000000002"/>
    <n v="0.12"/>
    <n v="3.0468000000000002"/>
    <s v="G"/>
    <n v="8"/>
    <n v="2"/>
    <n v="2"/>
    <n v="6"/>
  </r>
  <r>
    <x v="26"/>
    <x v="4"/>
    <s v="28920A"/>
    <n v="9"/>
    <x v="15"/>
    <x v="5"/>
    <n v="57.92"/>
    <n v="5.7920000000000007"/>
    <n v="63.712000000000003"/>
    <n v="0.05"/>
    <n v="2.8960000000000004"/>
    <s v="H"/>
    <n v="1"/>
    <n v="7"/>
    <n v="7"/>
    <n v="10.5"/>
  </r>
  <r>
    <x v="26"/>
    <x v="4"/>
    <s v="29073B"/>
    <n v="8"/>
    <x v="14"/>
    <x v="5"/>
    <n v="79.52"/>
    <n v="7.952"/>
    <n v="87.471999999999994"/>
    <n v="0.39"/>
    <n v="31.012799999999999"/>
    <s v="L"/>
    <n v="4"/>
    <n v="1"/>
    <n v="1"/>
    <n v="3"/>
  </r>
  <r>
    <x v="26"/>
    <x v="4"/>
    <s v="29164A"/>
    <n v="8"/>
    <x v="14"/>
    <x v="5"/>
    <n v="10.85"/>
    <n v="1.085"/>
    <n v="11.934999999999999"/>
    <n v="0.06"/>
    <n v="0.65099999999999991"/>
    <s v="B"/>
    <n v="3"/>
    <n v="17"/>
    <n v="17"/>
    <n v="15.5"/>
  </r>
  <r>
    <x v="26"/>
    <x v="4"/>
    <s v="29211B"/>
    <n v="8"/>
    <x v="14"/>
    <x v="5"/>
    <n v="76.099999999999994"/>
    <n v="7.6099999999999994"/>
    <n v="83.71"/>
    <n v="0.15"/>
    <n v="11.414999999999999"/>
    <s v="A"/>
    <n v="10"/>
    <n v="20"/>
    <n v="20"/>
    <n v="17"/>
  </r>
  <r>
    <x v="26"/>
    <x v="4"/>
    <s v="29321D"/>
    <n v="9"/>
    <x v="15"/>
    <x v="5"/>
    <n v="78.63"/>
    <n v="7.8629999999999995"/>
    <n v="86.492999999999995"/>
    <n v="0.01"/>
    <n v="0.7863"/>
    <s v="B"/>
    <n v="7"/>
    <n v="14"/>
    <n v="14"/>
    <n v="14"/>
  </r>
  <r>
    <x v="26"/>
    <x v="4"/>
    <s v="29550D"/>
    <n v="8"/>
    <x v="14"/>
    <x v="5"/>
    <n v="59.93"/>
    <n v="5.9930000000000003"/>
    <n v="65.923000000000002"/>
    <n v="0.27"/>
    <n v="16.181100000000001"/>
    <s v="B"/>
    <n v="10"/>
    <n v="18"/>
    <n v="18"/>
    <n v="16"/>
  </r>
  <r>
    <x v="26"/>
    <x v="4"/>
    <s v="29651"/>
    <n v="9"/>
    <x v="15"/>
    <x v="5"/>
    <n v="68.64"/>
    <n v="6.8640000000000008"/>
    <n v="75.504000000000005"/>
    <n v="0.35"/>
    <n v="24.023999999999997"/>
    <s v="N"/>
    <n v="3"/>
    <n v="5"/>
    <n v="5"/>
    <n v="9"/>
  </r>
  <r>
    <x v="26"/>
    <x v="4"/>
    <s v="298130"/>
    <n v="9"/>
    <x v="15"/>
    <x v="5"/>
    <n v="39.76"/>
    <n v="3.976"/>
    <n v="43.735999999999997"/>
    <n v="0.37"/>
    <n v="14.7112"/>
    <s v="B"/>
    <n v="8"/>
    <n v="8"/>
    <n v="8"/>
    <n v="11"/>
  </r>
  <r>
    <x v="26"/>
    <x v="5"/>
    <s v="29831D"/>
    <n v="9"/>
    <x v="15"/>
    <x v="5"/>
    <n v="81.97"/>
    <n v="8.197000000000001"/>
    <n v="90.167000000000002"/>
    <n v="0.35"/>
    <n v="28.689499999999999"/>
    <s v="D"/>
    <n v="2"/>
    <n v="18"/>
    <n v="18"/>
    <n v="16"/>
  </r>
  <r>
    <x v="26"/>
    <x v="5"/>
    <s v="29887A"/>
    <n v="8"/>
    <x v="14"/>
    <x v="5"/>
    <n v="70.39"/>
    <n v="7.0390000000000006"/>
    <n v="77.429000000000002"/>
    <n v="0.18"/>
    <n v="12.670199999999999"/>
    <s v="P"/>
    <n v="10"/>
    <n v="2"/>
    <n v="2"/>
    <n v="6"/>
  </r>
  <r>
    <x v="26"/>
    <x v="5"/>
    <s v="299241"/>
    <n v="9"/>
    <x v="15"/>
    <x v="5"/>
    <n v="46.72"/>
    <n v="4.6719999999999997"/>
    <n v="51.391999999999996"/>
    <n v="0.39"/>
    <n v="18.220800000000001"/>
    <s v="E"/>
    <n v="10"/>
    <n v="15"/>
    <n v="15"/>
    <n v="14.5"/>
  </r>
  <r>
    <x v="26"/>
    <x v="5"/>
    <s v="29928B"/>
    <n v="8"/>
    <x v="14"/>
    <x v="5"/>
    <n v="11.48"/>
    <n v="1.1480000000000001"/>
    <n v="12.628"/>
    <n v="0.25"/>
    <n v="2.87"/>
    <s v="P"/>
    <n v="5"/>
    <n v="2"/>
    <n v="2"/>
    <n v="6"/>
  </r>
  <r>
    <x v="26"/>
    <x v="5"/>
    <s v="30019B"/>
    <n v="9"/>
    <x v="15"/>
    <x v="5"/>
    <n v="14.67"/>
    <n v="1.4670000000000001"/>
    <n v="16.137"/>
    <n v="0.31"/>
    <n v="4.5476999999999999"/>
    <s v="G"/>
    <n v="2"/>
    <n v="15"/>
    <n v="15"/>
    <n v="14.5"/>
  </r>
  <r>
    <x v="26"/>
    <x v="5"/>
    <s v="30031E"/>
    <n v="9"/>
    <x v="15"/>
    <x v="5"/>
    <n v="8.6999999999999993"/>
    <n v="0.87"/>
    <n v="9.5699999999999985"/>
    <n v="0.27"/>
    <n v="2.3489999999999998"/>
    <s v="B"/>
    <n v="6"/>
    <n v="9"/>
    <n v="9"/>
    <n v="11.5"/>
  </r>
  <r>
    <x v="26"/>
    <x v="5"/>
    <s v="3034E"/>
    <n v="9"/>
    <x v="15"/>
    <x v="5"/>
    <n v="10.78"/>
    <n v="1.0780000000000001"/>
    <n v="11.857999999999999"/>
    <n v="0.37"/>
    <n v="3.9885999999999999"/>
    <s v="M"/>
    <n v="7"/>
    <n v="2"/>
    <n v="2"/>
    <n v="6"/>
  </r>
  <r>
    <x v="26"/>
    <x v="5"/>
    <s v="30646A"/>
    <n v="8"/>
    <x v="14"/>
    <x v="5"/>
    <n v="93.59"/>
    <n v="9.359"/>
    <n v="102.949"/>
    <n v="0.22"/>
    <n v="20.5898"/>
    <s v="N"/>
    <n v="4"/>
    <n v="5"/>
    <n v="5"/>
    <n v="9"/>
  </r>
  <r>
    <x v="26"/>
    <x v="5"/>
    <s v="307361"/>
    <n v="9"/>
    <x v="15"/>
    <x v="5"/>
    <n v="92.85"/>
    <n v="9.2850000000000001"/>
    <n v="102.13499999999999"/>
    <n v="0.1"/>
    <n v="9.2850000000000001"/>
    <s v="M"/>
    <n v="5"/>
    <n v="2"/>
    <n v="2"/>
    <n v="6"/>
  </r>
  <r>
    <x v="26"/>
    <x v="5"/>
    <s v="308101"/>
    <n v="9"/>
    <x v="15"/>
    <x v="5"/>
    <n v="67.91"/>
    <n v="6.7910000000000004"/>
    <n v="74.700999999999993"/>
    <n v="0.03"/>
    <n v="2.0372999999999997"/>
    <s v="D"/>
    <n v="6"/>
    <n v="2"/>
    <n v="2"/>
    <n v="6"/>
  </r>
  <r>
    <x v="26"/>
    <x v="5"/>
    <s v="30870D"/>
    <n v="8"/>
    <x v="14"/>
    <x v="5"/>
    <n v="92.64"/>
    <n v="9.2640000000000011"/>
    <n v="101.904"/>
    <n v="0.03"/>
    <n v="2.7791999999999999"/>
    <s v="B"/>
    <n v="8"/>
    <n v="8"/>
    <n v="8"/>
    <n v="11"/>
  </r>
  <r>
    <x v="26"/>
    <x v="5"/>
    <s v="3098D"/>
    <n v="9"/>
    <x v="15"/>
    <x v="5"/>
    <n v="49.59"/>
    <n v="4.9590000000000005"/>
    <n v="54.549000000000007"/>
    <n v="0.09"/>
    <n v="4.4630999999999998"/>
    <s v="F"/>
    <n v="6"/>
    <n v="17"/>
    <n v="17"/>
    <n v="15.5"/>
  </r>
  <r>
    <x v="26"/>
    <x v="5"/>
    <s v="31067D"/>
    <n v="9"/>
    <x v="15"/>
    <x v="5"/>
    <n v="88.08"/>
    <n v="8.8079999999999998"/>
    <n v="96.888000000000005"/>
    <n v="0.05"/>
    <n v="4.4039999999999999"/>
    <s v="B"/>
    <n v="10"/>
    <n v="18"/>
    <n v="18"/>
    <n v="16"/>
  </r>
  <r>
    <x v="27"/>
    <x v="0"/>
    <s v="31261B"/>
    <n v="8"/>
    <x v="14"/>
    <x v="5"/>
    <n v="72.62"/>
    <n v="7.2620000000000005"/>
    <n v="79.882000000000005"/>
    <n v="0.39"/>
    <n v="28.321800000000003"/>
    <s v="A"/>
    <n v="1"/>
    <n v="2"/>
    <n v="2"/>
    <n v="6"/>
  </r>
  <r>
    <x v="27"/>
    <x v="0"/>
    <s v="31614D"/>
    <n v="9"/>
    <x v="15"/>
    <x v="5"/>
    <n v="74.459999999999994"/>
    <n v="7.4459999999999997"/>
    <n v="81.905999999999992"/>
    <n v="0.25"/>
    <n v="18.614999999999998"/>
    <s v="O"/>
    <n v="6"/>
    <n v="3"/>
    <n v="3"/>
    <n v="7"/>
  </r>
  <r>
    <x v="27"/>
    <x v="0"/>
    <s v="31641B"/>
    <n v="9"/>
    <x v="15"/>
    <x v="5"/>
    <n v="57.92"/>
    <n v="5.7920000000000007"/>
    <n v="63.712000000000003"/>
    <n v="0.37"/>
    <n v="21.430399999999999"/>
    <s v="L"/>
    <n v="10"/>
    <n v="6"/>
    <n v="6"/>
    <n v="10"/>
  </r>
  <r>
    <x v="27"/>
    <x v="0"/>
    <s v="318291"/>
    <n v="9"/>
    <x v="15"/>
    <x v="5"/>
    <n v="45.74"/>
    <n v="4.5740000000000007"/>
    <n v="50.314"/>
    <n v="0.08"/>
    <n v="3.6592000000000002"/>
    <s v="I"/>
    <n v="9"/>
    <n v="4"/>
    <n v="4"/>
    <n v="8"/>
  </r>
  <r>
    <x v="27"/>
    <x v="0"/>
    <s v="3204A"/>
    <n v="9"/>
    <x v="15"/>
    <x v="5"/>
    <n v="37.79"/>
    <n v="3.7789999999999999"/>
    <n v="41.569000000000003"/>
    <n v="0.14000000000000001"/>
    <n v="5.2906000000000004"/>
    <s v="B"/>
    <n v="7"/>
    <n v="14"/>
    <n v="14"/>
    <n v="14"/>
  </r>
  <r>
    <x v="27"/>
    <x v="0"/>
    <s v="32176E"/>
    <n v="8"/>
    <x v="14"/>
    <x v="5"/>
    <n v="40.11"/>
    <n v="4.0110000000000001"/>
    <n v="44.121000000000002"/>
    <n v="0.02"/>
    <n v="0.80220000000000002"/>
    <s v="B"/>
    <n v="10"/>
    <n v="18"/>
    <n v="18"/>
    <n v="16"/>
  </r>
  <r>
    <x v="27"/>
    <x v="0"/>
    <s v="323221"/>
    <n v="9"/>
    <x v="15"/>
    <x v="5"/>
    <n v="40.270000000000003"/>
    <n v="4.0270000000000001"/>
    <n v="44.297000000000004"/>
    <n v="0.13"/>
    <n v="5.235100000000001"/>
    <s v="N"/>
    <n v="6"/>
    <n v="3"/>
    <n v="3"/>
    <n v="7"/>
  </r>
  <r>
    <x v="27"/>
    <x v="0"/>
    <s v="32390A"/>
    <n v="8"/>
    <x v="14"/>
    <x v="5"/>
    <n v="43.56"/>
    <n v="4.3560000000000008"/>
    <n v="47.916000000000004"/>
    <n v="0.32"/>
    <n v="13.939200000000001"/>
    <s v="M"/>
    <n v="2"/>
    <n v="6"/>
    <n v="6"/>
    <n v="10"/>
  </r>
  <r>
    <x v="27"/>
    <x v="0"/>
    <s v="32520B"/>
    <n v="8"/>
    <x v="14"/>
    <x v="5"/>
    <n v="61.92"/>
    <n v="6.1920000000000002"/>
    <n v="68.111999999999995"/>
    <n v="0.4"/>
    <n v="24.768000000000001"/>
    <s v="P"/>
    <n v="8"/>
    <n v="1"/>
    <n v="1"/>
    <n v="3"/>
  </r>
  <r>
    <x v="27"/>
    <x v="0"/>
    <s v="32533B"/>
    <n v="9"/>
    <x v="15"/>
    <x v="5"/>
    <n v="15.47"/>
    <n v="1.5470000000000002"/>
    <n v="17.016999999999999"/>
    <n v="0.35"/>
    <n v="5.4145000000000003"/>
    <s v="I"/>
    <n v="6"/>
    <n v="6"/>
    <n v="6"/>
    <n v="10"/>
  </r>
  <r>
    <x v="27"/>
    <x v="0"/>
    <s v="33031D"/>
    <n v="8"/>
    <x v="14"/>
    <x v="5"/>
    <n v="2.97"/>
    <n v="0.29700000000000004"/>
    <n v="3.2670000000000003"/>
    <n v="0.33"/>
    <n v="0.98010000000000008"/>
    <s v="A"/>
    <n v="5"/>
    <n v="16"/>
    <n v="16"/>
    <n v="15"/>
  </r>
  <r>
    <x v="27"/>
    <x v="0"/>
    <s v="33130D"/>
    <n v="8"/>
    <x v="14"/>
    <x v="5"/>
    <n v="56.84"/>
    <n v="5.6840000000000011"/>
    <n v="62.524000000000001"/>
    <n v="0.26"/>
    <n v="14.778400000000001"/>
    <s v="D"/>
    <n v="4"/>
    <n v="14"/>
    <n v="14"/>
    <n v="14"/>
  </r>
  <r>
    <x v="27"/>
    <x v="0"/>
    <s v="334700"/>
    <n v="9"/>
    <x v="15"/>
    <x v="5"/>
    <n v="38.869999999999997"/>
    <n v="3.887"/>
    <n v="42.756999999999998"/>
    <n v="0.35"/>
    <n v="13.604499999999998"/>
    <s v="B"/>
    <n v="6"/>
    <n v="9"/>
    <n v="9"/>
    <n v="11.5"/>
  </r>
  <r>
    <x v="27"/>
    <x v="0"/>
    <s v="33481A"/>
    <n v="9"/>
    <x v="15"/>
    <x v="5"/>
    <n v="33.409999999999997"/>
    <n v="3.3409999999999997"/>
    <n v="36.750999999999998"/>
    <n v="0.31"/>
    <n v="10.357099999999999"/>
    <s v="D"/>
    <n v="4"/>
    <n v="14"/>
    <n v="14"/>
    <n v="14"/>
  </r>
  <r>
    <x v="27"/>
    <x v="0"/>
    <s v="335851"/>
    <n v="8"/>
    <x v="14"/>
    <x v="5"/>
    <n v="39.65"/>
    <n v="3.9649999999999999"/>
    <n v="43.614999999999995"/>
    <n v="0.16"/>
    <n v="6.3440000000000003"/>
    <s v="M"/>
    <n v="9"/>
    <n v="4"/>
    <n v="4"/>
    <n v="8"/>
  </r>
  <r>
    <x v="27"/>
    <x v="0"/>
    <s v="33600D"/>
    <n v="9"/>
    <x v="15"/>
    <x v="5"/>
    <n v="90.45"/>
    <n v="9.0449999999999999"/>
    <n v="99.495000000000005"/>
    <n v="0.33"/>
    <n v="29.848500000000001"/>
    <s v="A"/>
    <n v="7"/>
    <n v="16"/>
    <n v="16"/>
    <n v="15"/>
  </r>
  <r>
    <x v="27"/>
    <x v="0"/>
    <s v="33658B"/>
    <n v="9"/>
    <x v="15"/>
    <x v="5"/>
    <n v="33.75"/>
    <n v="3.375"/>
    <n v="37.125"/>
    <n v="0.21"/>
    <n v="7.0874999999999995"/>
    <s v="M"/>
    <n v="10"/>
    <n v="4"/>
    <n v="4"/>
    <n v="8"/>
  </r>
  <r>
    <x v="27"/>
    <x v="0"/>
    <s v="33829B"/>
    <n v="8"/>
    <x v="14"/>
    <x v="5"/>
    <n v="47.37"/>
    <n v="4.7370000000000001"/>
    <n v="52.106999999999999"/>
    <n v="0.35"/>
    <n v="16.579499999999999"/>
    <s v="B"/>
    <n v="5"/>
    <n v="14"/>
    <n v="14"/>
    <n v="14"/>
  </r>
  <r>
    <x v="27"/>
    <x v="0"/>
    <s v="338970"/>
    <n v="9"/>
    <x v="15"/>
    <x v="5"/>
    <n v="60.72"/>
    <n v="6.0720000000000001"/>
    <n v="66.792000000000002"/>
    <n v="0.1"/>
    <n v="6.0720000000000001"/>
    <s v="H"/>
    <n v="9"/>
    <n v="8"/>
    <n v="8"/>
    <n v="11"/>
  </r>
  <r>
    <x v="27"/>
    <x v="0"/>
    <s v="340760"/>
    <n v="9"/>
    <x v="15"/>
    <x v="5"/>
    <n v="95.95"/>
    <n v="9.5950000000000006"/>
    <n v="105.545"/>
    <n v="0.03"/>
    <n v="2.8784999999999998"/>
    <s v="N"/>
    <n v="9"/>
    <n v="4"/>
    <n v="4"/>
    <n v="8"/>
  </r>
  <r>
    <x v="27"/>
    <x v="0"/>
    <s v="3410B"/>
    <n v="9"/>
    <x v="15"/>
    <x v="5"/>
    <n v="68.8"/>
    <n v="6.88"/>
    <n v="75.679999999999993"/>
    <n v="0.17"/>
    <n v="11.696"/>
    <s v="Q"/>
    <n v="4"/>
    <n v="1"/>
    <n v="1"/>
    <n v="3"/>
  </r>
  <r>
    <x v="27"/>
    <x v="0"/>
    <s v="34546B"/>
    <n v="9"/>
    <x v="15"/>
    <x v="5"/>
    <n v="30.67"/>
    <n v="3.0670000000000002"/>
    <n v="33.737000000000002"/>
    <n v="0.37"/>
    <n v="11.347900000000001"/>
    <s v="I"/>
    <n v="6"/>
    <n v="6"/>
    <n v="6"/>
    <n v="10"/>
  </r>
  <r>
    <x v="27"/>
    <x v="0"/>
    <s v="3472A"/>
    <n v="9"/>
    <x v="15"/>
    <x v="5"/>
    <n v="28.07"/>
    <n v="2.8070000000000004"/>
    <n v="30.877000000000002"/>
    <n v="0.4"/>
    <n v="11.228000000000002"/>
    <s v="N"/>
    <n v="4"/>
    <n v="5"/>
    <n v="5"/>
    <n v="9"/>
  </r>
  <r>
    <x v="27"/>
    <x v="0"/>
    <s v="34764A"/>
    <n v="8"/>
    <x v="14"/>
    <x v="5"/>
    <n v="44.28"/>
    <n v="4.4279999999999999"/>
    <n v="48.707999999999998"/>
    <n v="0.27"/>
    <n v="11.9556"/>
    <s v="L"/>
    <n v="4"/>
    <n v="1"/>
    <n v="1"/>
    <n v="3"/>
  </r>
  <r>
    <x v="27"/>
    <x v="0"/>
    <s v="34795A"/>
    <n v="9"/>
    <x v="15"/>
    <x v="5"/>
    <n v="3.75"/>
    <n v="0.375"/>
    <n v="4.125"/>
    <n v="0.19"/>
    <n v="0.71250000000000002"/>
    <s v="L"/>
    <n v="6"/>
    <n v="5"/>
    <n v="5"/>
    <n v="9"/>
  </r>
  <r>
    <x v="27"/>
    <x v="0"/>
    <s v="348480"/>
    <n v="9"/>
    <x v="15"/>
    <x v="5"/>
    <n v="5.61"/>
    <n v="0.56100000000000005"/>
    <n v="6.1710000000000003"/>
    <n v="0.18"/>
    <n v="1.0098"/>
    <s v="M"/>
    <n v="5"/>
    <n v="2"/>
    <n v="2"/>
    <n v="6"/>
  </r>
  <r>
    <x v="27"/>
    <x v="0"/>
    <s v="3502D"/>
    <n v="9"/>
    <x v="15"/>
    <x v="5"/>
    <n v="81.08"/>
    <n v="8.1080000000000005"/>
    <n v="89.188000000000002"/>
    <n v="0.15"/>
    <n v="12.161999999999999"/>
    <s v="B"/>
    <n v="9"/>
    <n v="9"/>
    <n v="9"/>
    <n v="11.5"/>
  </r>
  <r>
    <x v="27"/>
    <x v="0"/>
    <s v="35077E"/>
    <n v="8"/>
    <x v="14"/>
    <x v="5"/>
    <n v="33.71"/>
    <n v="3.3710000000000004"/>
    <n v="37.081000000000003"/>
    <n v="0.21"/>
    <n v="7.0790999999999995"/>
    <s v="L"/>
    <n v="3"/>
    <n v="5"/>
    <n v="5"/>
    <n v="9"/>
  </r>
  <r>
    <x v="27"/>
    <x v="0"/>
    <s v="351000"/>
    <n v="9"/>
    <x v="15"/>
    <x v="5"/>
    <n v="40.19"/>
    <n v="4.0190000000000001"/>
    <n v="44.208999999999996"/>
    <n v="0.02"/>
    <n v="0.80379999999999996"/>
    <s v="I"/>
    <n v="7"/>
    <n v="1"/>
    <n v="1"/>
    <n v="3"/>
  </r>
  <r>
    <x v="27"/>
    <x v="0"/>
    <s v="351051"/>
    <n v="9"/>
    <x v="15"/>
    <x v="5"/>
    <n v="63.79"/>
    <n v="6.3790000000000004"/>
    <n v="70.168999999999997"/>
    <n v="0.23"/>
    <n v="14.671700000000001"/>
    <s v="O"/>
    <n v="3"/>
    <n v="3"/>
    <n v="3"/>
    <n v="7"/>
  </r>
  <r>
    <x v="27"/>
    <x v="0"/>
    <s v="35191B"/>
    <n v="9"/>
    <x v="15"/>
    <x v="5"/>
    <n v="96.91"/>
    <n v="9.6910000000000007"/>
    <n v="106.601"/>
    <n v="0.16"/>
    <n v="15.505599999999999"/>
    <s v="E"/>
    <n v="1"/>
    <n v="8"/>
    <n v="8"/>
    <n v="11"/>
  </r>
  <r>
    <x v="27"/>
    <x v="0"/>
    <s v="351970"/>
    <n v="9"/>
    <x v="15"/>
    <x v="5"/>
    <n v="45.44"/>
    <n v="4.5439999999999996"/>
    <n v="49.983999999999995"/>
    <n v="0.17"/>
    <n v="7.7248000000000001"/>
    <s v="I"/>
    <n v="1"/>
    <n v="3"/>
    <n v="3"/>
    <n v="7"/>
  </r>
  <r>
    <x v="27"/>
    <x v="0"/>
    <s v="35250"/>
    <n v="9"/>
    <x v="15"/>
    <x v="5"/>
    <n v="0.91"/>
    <n v="9.1000000000000011E-2"/>
    <n v="1.0010000000000001"/>
    <n v="7.0000000000000007E-2"/>
    <n v="6.3700000000000007E-2"/>
    <s v="I"/>
    <n v="10"/>
    <n v="6"/>
    <n v="6"/>
    <n v="10"/>
  </r>
  <r>
    <x v="27"/>
    <x v="0"/>
    <s v="352620"/>
    <n v="8"/>
    <x v="14"/>
    <x v="5"/>
    <n v="6.06"/>
    <n v="0.60599999999999998"/>
    <n v="6.6659999999999995"/>
    <n v="7.0000000000000007E-2"/>
    <n v="0.42420000000000002"/>
    <s v="L"/>
    <n v="1"/>
    <n v="5"/>
    <n v="5"/>
    <n v="9"/>
  </r>
  <r>
    <x v="27"/>
    <x v="0"/>
    <s v="35263B"/>
    <n v="8"/>
    <x v="14"/>
    <x v="5"/>
    <n v="25.78"/>
    <n v="2.5780000000000003"/>
    <n v="28.358000000000001"/>
    <n v="0.32"/>
    <n v="8.2496000000000009"/>
    <s v="E"/>
    <n v="4"/>
    <n v="6"/>
    <n v="6"/>
    <n v="10"/>
  </r>
  <r>
    <x v="27"/>
    <x v="0"/>
    <s v="353941"/>
    <n v="9"/>
    <x v="15"/>
    <x v="5"/>
    <n v="74.44"/>
    <n v="7.444"/>
    <n v="81.884"/>
    <n v="0.3"/>
    <n v="22.331999999999997"/>
    <s v="E"/>
    <n v="1"/>
    <n v="8"/>
    <n v="8"/>
    <n v="11"/>
  </r>
  <r>
    <x v="27"/>
    <x v="0"/>
    <s v="35660B"/>
    <n v="9"/>
    <x v="15"/>
    <x v="5"/>
    <n v="8.52"/>
    <n v="0.85199999999999998"/>
    <n v="9.3719999999999999"/>
    <n v="0.11"/>
    <n v="0.93719999999999992"/>
    <s v="M"/>
    <n v="8"/>
    <n v="5"/>
    <n v="5"/>
    <n v="9"/>
  </r>
  <r>
    <x v="27"/>
    <x v="0"/>
    <s v="357480"/>
    <n v="8"/>
    <x v="14"/>
    <x v="5"/>
    <n v="97.15"/>
    <n v="9.7150000000000016"/>
    <n v="106.86500000000001"/>
    <n v="0.14000000000000001"/>
    <n v="13.601000000000003"/>
    <s v="H"/>
    <n v="8"/>
    <n v="6"/>
    <n v="6"/>
    <n v="10"/>
  </r>
  <r>
    <x v="27"/>
    <x v="0"/>
    <s v="357911"/>
    <n v="8"/>
    <x v="14"/>
    <x v="5"/>
    <n v="57.54"/>
    <n v="5.7540000000000004"/>
    <n v="63.293999999999997"/>
    <n v="0.27"/>
    <n v="15.5358"/>
    <s v="F"/>
    <n v="7"/>
    <n v="5"/>
    <n v="5"/>
    <n v="9"/>
  </r>
  <r>
    <x v="27"/>
    <x v="0"/>
    <s v="358901"/>
    <n v="9"/>
    <x v="15"/>
    <x v="5"/>
    <n v="65.84"/>
    <n v="6.5840000000000005"/>
    <n v="72.424000000000007"/>
    <n v="0.31"/>
    <n v="20.410399999999999"/>
    <s v="A"/>
    <n v="4"/>
    <n v="22"/>
    <n v="22"/>
    <n v="18"/>
  </r>
  <r>
    <x v="27"/>
    <x v="0"/>
    <s v="35897A"/>
    <n v="8"/>
    <x v="14"/>
    <x v="5"/>
    <n v="91.22"/>
    <n v="9.1219999999999999"/>
    <n v="100.342"/>
    <n v="0.32"/>
    <n v="29.1904"/>
    <s v="B"/>
    <n v="9"/>
    <n v="9"/>
    <n v="9"/>
    <n v="11.5"/>
  </r>
  <r>
    <x v="27"/>
    <x v="0"/>
    <s v="36355B"/>
    <n v="9"/>
    <x v="15"/>
    <x v="5"/>
    <n v="54.07"/>
    <n v="5.407"/>
    <n v="59.477000000000004"/>
    <n v="0.01"/>
    <n v="0.54070000000000007"/>
    <s v="D"/>
    <n v="5"/>
    <n v="14"/>
    <n v="14"/>
    <n v="14"/>
  </r>
  <r>
    <x v="27"/>
    <x v="0"/>
    <s v="3640B"/>
    <n v="8"/>
    <x v="14"/>
    <x v="5"/>
    <n v="60.69"/>
    <n v="6.069"/>
    <n v="66.759"/>
    <n v="0.04"/>
    <n v="2.4276"/>
    <s v="F"/>
    <n v="3"/>
    <n v="9"/>
    <n v="9"/>
    <n v="11.5"/>
  </r>
  <r>
    <x v="27"/>
    <x v="0"/>
    <s v="36574A"/>
    <n v="9"/>
    <x v="15"/>
    <x v="5"/>
    <n v="94.06"/>
    <n v="9.4060000000000006"/>
    <n v="103.46600000000001"/>
    <n v="0.09"/>
    <n v="8.4654000000000007"/>
    <s v="C"/>
    <n v="3"/>
    <n v="6"/>
    <n v="6"/>
    <n v="10"/>
  </r>
  <r>
    <x v="27"/>
    <x v="0"/>
    <s v="36655E"/>
    <n v="8"/>
    <x v="14"/>
    <x v="5"/>
    <n v="79.510000000000005"/>
    <n v="7.9510000000000005"/>
    <n v="87.461000000000013"/>
    <n v="0.2"/>
    <n v="15.902000000000001"/>
    <s v="G"/>
    <n v="2"/>
    <n v="15"/>
    <n v="15"/>
    <n v="14.5"/>
  </r>
  <r>
    <x v="27"/>
    <x v="0"/>
    <s v="366630"/>
    <n v="8"/>
    <x v="14"/>
    <x v="5"/>
    <n v="61.68"/>
    <n v="6.1680000000000001"/>
    <n v="67.847999999999999"/>
    <n v="0.1"/>
    <n v="6.1680000000000001"/>
    <s v="I"/>
    <n v="7"/>
    <n v="1"/>
    <n v="1"/>
    <n v="3"/>
  </r>
  <r>
    <x v="27"/>
    <x v="0"/>
    <s v="3681A"/>
    <n v="8"/>
    <x v="14"/>
    <x v="5"/>
    <n v="32.14"/>
    <n v="3.2140000000000004"/>
    <n v="35.353999999999999"/>
    <n v="0.32"/>
    <n v="10.284800000000001"/>
    <s v="Q"/>
    <n v="9"/>
    <n v="2"/>
    <n v="2"/>
    <n v="6"/>
  </r>
  <r>
    <x v="27"/>
    <x v="0"/>
    <s v="36852A"/>
    <n v="8"/>
    <x v="14"/>
    <x v="5"/>
    <n v="38.630000000000003"/>
    <n v="3.8630000000000004"/>
    <n v="42.493000000000002"/>
    <n v="0.03"/>
    <n v="1.1589"/>
    <s v="H"/>
    <n v="2"/>
    <n v="11"/>
    <n v="11"/>
    <n v="12.5"/>
  </r>
  <r>
    <x v="27"/>
    <x v="0"/>
    <s v="36939A"/>
    <n v="8"/>
    <x v="14"/>
    <x v="5"/>
    <n v="10.44"/>
    <n v="1.044"/>
    <n v="11.484"/>
    <n v="0.12"/>
    <n v="1.2527999999999999"/>
    <s v="M"/>
    <n v="4"/>
    <n v="4"/>
    <n v="4"/>
    <n v="8"/>
  </r>
  <r>
    <x v="27"/>
    <x v="0"/>
    <s v="369730"/>
    <n v="8"/>
    <x v="14"/>
    <x v="5"/>
    <n v="19.95"/>
    <n v="1.9950000000000001"/>
    <n v="21.945"/>
    <n v="0.38"/>
    <n v="7.5809999999999995"/>
    <s v="P"/>
    <n v="8"/>
    <n v="1"/>
    <n v="1"/>
    <n v="3"/>
  </r>
  <r>
    <x v="27"/>
    <x v="0"/>
    <s v="37136A"/>
    <n v="9"/>
    <x v="15"/>
    <x v="5"/>
    <n v="76.12"/>
    <n v="7.612000000000001"/>
    <n v="83.731999999999999"/>
    <n v="0.38"/>
    <n v="28.925600000000003"/>
    <s v="B"/>
    <n v="4"/>
    <n v="5"/>
    <n v="5"/>
    <n v="9"/>
  </r>
  <r>
    <x v="27"/>
    <x v="0"/>
    <s v="37245D"/>
    <n v="8"/>
    <x v="14"/>
    <x v="5"/>
    <n v="64.930000000000007"/>
    <n v="6.4930000000000012"/>
    <n v="71.423000000000002"/>
    <n v="0.3"/>
    <n v="19.479000000000003"/>
    <s v="E"/>
    <n v="9"/>
    <n v="17"/>
    <n v="17"/>
    <n v="15.5"/>
  </r>
  <r>
    <x v="27"/>
    <x v="0"/>
    <s v="37571A"/>
    <n v="9"/>
    <x v="15"/>
    <x v="5"/>
    <n v="8.6"/>
    <n v="0.86"/>
    <n v="9.4599999999999991"/>
    <n v="0.13"/>
    <n v="1.1179999999999999"/>
    <s v="C"/>
    <n v="1"/>
    <n v="18"/>
    <n v="18"/>
    <n v="16"/>
  </r>
  <r>
    <x v="27"/>
    <x v="0"/>
    <s v="376060"/>
    <n v="8"/>
    <x v="14"/>
    <x v="5"/>
    <n v="99.79"/>
    <n v="9.979000000000001"/>
    <n v="109.76900000000001"/>
    <n v="0.16"/>
    <n v="15.966400000000002"/>
    <s v="H"/>
    <n v="10"/>
    <n v="3"/>
    <n v="3"/>
    <n v="7"/>
  </r>
  <r>
    <x v="27"/>
    <x v="0"/>
    <s v="376120"/>
    <n v="9"/>
    <x v="15"/>
    <x v="5"/>
    <n v="39.57"/>
    <n v="3.9570000000000003"/>
    <n v="43.527000000000001"/>
    <n v="0.1"/>
    <n v="3.9570000000000003"/>
    <s v="O"/>
    <n v="8"/>
    <n v="2"/>
    <n v="2"/>
    <n v="6"/>
  </r>
  <r>
    <x v="27"/>
    <x v="0"/>
    <s v="37718A"/>
    <n v="9"/>
    <x v="15"/>
    <x v="5"/>
    <n v="93.91"/>
    <n v="9.391"/>
    <n v="103.301"/>
    <n v="0.25"/>
    <n v="23.477499999999999"/>
    <s v="D"/>
    <n v="4"/>
    <n v="14"/>
    <n v="14"/>
    <n v="14"/>
  </r>
  <r>
    <x v="27"/>
    <x v="0"/>
    <s v="37810E"/>
    <n v="9"/>
    <x v="15"/>
    <x v="5"/>
    <n v="19.48"/>
    <n v="1.9480000000000002"/>
    <n v="21.428000000000001"/>
    <n v="0.32"/>
    <n v="6.2336"/>
    <s v="I"/>
    <n v="1"/>
    <n v="3"/>
    <n v="3"/>
    <n v="7"/>
  </r>
  <r>
    <x v="27"/>
    <x v="0"/>
    <s v="37828B"/>
    <n v="8"/>
    <x v="14"/>
    <x v="5"/>
    <n v="92.49"/>
    <n v="9.2490000000000006"/>
    <n v="101.73899999999999"/>
    <n v="0.03"/>
    <n v="2.7746999999999997"/>
    <s v="B"/>
    <n v="10"/>
    <n v="18"/>
    <n v="18"/>
    <n v="16"/>
  </r>
  <r>
    <x v="27"/>
    <x v="0"/>
    <s v="38012D"/>
    <n v="8"/>
    <x v="14"/>
    <x v="5"/>
    <n v="10.44"/>
    <n v="1.044"/>
    <n v="11.484"/>
    <n v="0.34"/>
    <n v="3.5495999999999999"/>
    <s v="G"/>
    <n v="3"/>
    <n v="15"/>
    <n v="15"/>
    <n v="14.5"/>
  </r>
  <r>
    <x v="27"/>
    <x v="0"/>
    <s v="38017D"/>
    <n v="9"/>
    <x v="15"/>
    <x v="5"/>
    <n v="91.63"/>
    <n v="9.1630000000000003"/>
    <n v="100.79299999999999"/>
    <n v="0.3"/>
    <n v="27.488999999999997"/>
    <s v="D"/>
    <n v="5"/>
    <n v="14"/>
    <n v="14"/>
    <n v="14"/>
  </r>
  <r>
    <x v="27"/>
    <x v="0"/>
    <s v="381340"/>
    <n v="9"/>
    <x v="15"/>
    <x v="5"/>
    <n v="46.63"/>
    <n v="4.6630000000000003"/>
    <n v="51.293000000000006"/>
    <n v="0.23"/>
    <n v="10.724900000000002"/>
    <s v="H"/>
    <n v="4"/>
    <n v="11"/>
    <n v="11"/>
    <n v="12.5"/>
  </r>
  <r>
    <x v="27"/>
    <x v="0"/>
    <s v="38442B"/>
    <n v="8"/>
    <x v="14"/>
    <x v="5"/>
    <n v="33.049999999999997"/>
    <n v="3.3049999999999997"/>
    <n v="36.354999999999997"/>
    <n v="0.18"/>
    <n v="5.948999999999999"/>
    <s v="G"/>
    <n v="3"/>
    <n v="15"/>
    <n v="15"/>
    <n v="14.5"/>
  </r>
  <r>
    <x v="27"/>
    <x v="0"/>
    <s v="385580"/>
    <n v="9"/>
    <x v="15"/>
    <x v="5"/>
    <n v="23.25"/>
    <n v="2.3250000000000002"/>
    <n v="25.574999999999999"/>
    <n v="0.03"/>
    <n v="0.69750000000000001"/>
    <s v="Q"/>
    <n v="3"/>
    <n v="1"/>
    <n v="1"/>
    <n v="3"/>
  </r>
  <r>
    <x v="27"/>
    <x v="0"/>
    <s v="386B"/>
    <n v="8"/>
    <x v="14"/>
    <x v="5"/>
    <n v="56.17"/>
    <n v="5.6170000000000009"/>
    <n v="61.787000000000006"/>
    <n v="0.08"/>
    <n v="4.4935999999999998"/>
    <s v="L"/>
    <n v="6"/>
    <n v="5"/>
    <n v="5"/>
    <n v="9"/>
  </r>
  <r>
    <x v="27"/>
    <x v="0"/>
    <s v="38871A"/>
    <n v="9"/>
    <x v="15"/>
    <x v="5"/>
    <n v="72.739999999999995"/>
    <n v="7.274"/>
    <n v="80.013999999999996"/>
    <n v="0.14000000000000001"/>
    <n v="10.1836"/>
    <s v="E"/>
    <n v="3"/>
    <n v="9"/>
    <n v="9"/>
    <n v="11.5"/>
  </r>
  <r>
    <x v="27"/>
    <x v="0"/>
    <s v="38998E"/>
    <n v="9"/>
    <x v="15"/>
    <x v="5"/>
    <n v="31.91"/>
    <n v="3.1910000000000003"/>
    <n v="35.100999999999999"/>
    <n v="0.26"/>
    <n v="8.2965999999999998"/>
    <s v="L"/>
    <n v="10"/>
    <n v="6"/>
    <n v="6"/>
    <n v="10"/>
  </r>
  <r>
    <x v="27"/>
    <x v="0"/>
    <s v="39000D"/>
    <n v="9"/>
    <x v="15"/>
    <x v="5"/>
    <n v="72.75"/>
    <n v="7.2750000000000004"/>
    <n v="80.025000000000006"/>
    <n v="0.21"/>
    <n v="15.2775"/>
    <s v="Q"/>
    <n v="8"/>
    <n v="3"/>
    <n v="3"/>
    <n v="7"/>
  </r>
  <r>
    <x v="27"/>
    <x v="0"/>
    <s v="390031"/>
    <n v="8"/>
    <x v="14"/>
    <x v="5"/>
    <n v="53.94"/>
    <n v="5.3940000000000001"/>
    <n v="59.333999999999996"/>
    <n v="0.1"/>
    <n v="5.3940000000000001"/>
    <s v="I"/>
    <n v="1"/>
    <n v="3"/>
    <n v="3"/>
    <n v="7"/>
  </r>
  <r>
    <x v="27"/>
    <x v="0"/>
    <s v="3923B"/>
    <n v="8"/>
    <x v="14"/>
    <x v="5"/>
    <n v="66.16"/>
    <n v="6.6159999999999997"/>
    <n v="72.775999999999996"/>
    <n v="0.11"/>
    <n v="7.2775999999999996"/>
    <s v="D"/>
    <n v="8"/>
    <n v="3"/>
    <n v="3"/>
    <n v="7"/>
  </r>
  <r>
    <x v="27"/>
    <x v="0"/>
    <s v="39486D"/>
    <n v="8"/>
    <x v="14"/>
    <x v="5"/>
    <n v="28.08"/>
    <n v="2.8079999999999998"/>
    <n v="30.887999999999998"/>
    <n v="0.05"/>
    <n v="1.4039999999999999"/>
    <s v="D"/>
    <n v="4"/>
    <n v="14"/>
    <n v="14"/>
    <n v="14"/>
  </r>
  <r>
    <x v="27"/>
    <x v="0"/>
    <s v="39554D"/>
    <n v="8"/>
    <x v="14"/>
    <x v="5"/>
    <n v="83.67"/>
    <n v="8.3670000000000009"/>
    <n v="92.037000000000006"/>
    <n v="0.25"/>
    <n v="20.9175"/>
    <s v="H"/>
    <n v="8"/>
    <n v="6"/>
    <n v="6"/>
    <n v="10"/>
  </r>
  <r>
    <x v="27"/>
    <x v="1"/>
    <s v="395910"/>
    <n v="9"/>
    <x v="15"/>
    <x v="5"/>
    <n v="93.96"/>
    <n v="9.395999999999999"/>
    <n v="103.35599999999999"/>
    <n v="0.09"/>
    <n v="8.4563999999999986"/>
    <s v="C"/>
    <n v="4"/>
    <n v="8"/>
    <n v="8"/>
    <n v="11"/>
  </r>
  <r>
    <x v="27"/>
    <x v="1"/>
    <s v="399941"/>
    <n v="9"/>
    <x v="15"/>
    <x v="5"/>
    <n v="25.46"/>
    <n v="2.5460000000000003"/>
    <n v="28.006"/>
    <n v="0.19"/>
    <n v="4.8374000000000006"/>
    <s v="M"/>
    <n v="2"/>
    <n v="6"/>
    <n v="6"/>
    <n v="10"/>
  </r>
  <r>
    <x v="27"/>
    <x v="1"/>
    <s v="40299B"/>
    <n v="9"/>
    <x v="15"/>
    <x v="5"/>
    <n v="52.29"/>
    <n v="5.2290000000000001"/>
    <n v="57.518999999999998"/>
    <n v="0.18"/>
    <n v="9.4122000000000003"/>
    <s v="L"/>
    <n v="4"/>
    <n v="1"/>
    <n v="1"/>
    <n v="3"/>
  </r>
  <r>
    <x v="27"/>
    <x v="1"/>
    <s v="40378A"/>
    <n v="8"/>
    <x v="14"/>
    <x v="5"/>
    <n v="97.95"/>
    <n v="9.7950000000000017"/>
    <n v="107.745"/>
    <n v="0.22"/>
    <n v="21.548999999999999"/>
    <s v="F"/>
    <n v="5"/>
    <n v="3"/>
    <n v="3"/>
    <n v="7"/>
  </r>
  <r>
    <x v="27"/>
    <x v="1"/>
    <s v="412121"/>
    <n v="8"/>
    <x v="14"/>
    <x v="5"/>
    <n v="58.32"/>
    <n v="5.8320000000000007"/>
    <n v="64.152000000000001"/>
    <n v="0.25"/>
    <n v="14.58"/>
    <s v="M"/>
    <n v="7"/>
    <n v="2"/>
    <n v="2"/>
    <n v="6"/>
  </r>
  <r>
    <x v="27"/>
    <x v="1"/>
    <s v="41219B"/>
    <n v="8"/>
    <x v="14"/>
    <x v="5"/>
    <n v="13.57"/>
    <n v="1.3570000000000002"/>
    <n v="14.927"/>
    <n v="0.01"/>
    <n v="0.13570000000000002"/>
    <s v="D"/>
    <n v="7"/>
    <n v="5"/>
    <n v="5"/>
    <n v="9"/>
  </r>
  <r>
    <x v="27"/>
    <x v="1"/>
    <s v="414110"/>
    <n v="9"/>
    <x v="15"/>
    <x v="5"/>
    <n v="76.11"/>
    <n v="7.6110000000000007"/>
    <n v="83.721000000000004"/>
    <n v="0.03"/>
    <n v="2.2833000000000001"/>
    <s v="F"/>
    <n v="5"/>
    <n v="3"/>
    <n v="3"/>
    <n v="7"/>
  </r>
  <r>
    <x v="27"/>
    <x v="1"/>
    <s v="41455D"/>
    <n v="8"/>
    <x v="14"/>
    <x v="5"/>
    <n v="73.83"/>
    <n v="7.383"/>
    <n v="81.212999999999994"/>
    <n v="0.19"/>
    <n v="14.027699999999999"/>
    <s v="F"/>
    <n v="2"/>
    <n v="14"/>
    <n v="14"/>
    <n v="14"/>
  </r>
  <r>
    <x v="27"/>
    <x v="1"/>
    <s v="41530D"/>
    <n v="9"/>
    <x v="15"/>
    <x v="5"/>
    <n v="25.51"/>
    <n v="2.5510000000000002"/>
    <n v="28.061"/>
    <n v="0.3"/>
    <n v="7.6530000000000005"/>
    <s v="L"/>
    <n v="1"/>
    <n v="5"/>
    <n v="5"/>
    <n v="9"/>
  </r>
  <r>
    <x v="27"/>
    <x v="1"/>
    <s v="41829E"/>
    <n v="9"/>
    <x v="15"/>
    <x v="5"/>
    <n v="57.58"/>
    <n v="5.758"/>
    <n v="63.338000000000001"/>
    <n v="0.04"/>
    <n v="2.3031999999999999"/>
    <s v="H"/>
    <n v="6"/>
    <n v="9"/>
    <n v="9"/>
    <n v="11.5"/>
  </r>
  <r>
    <x v="27"/>
    <x v="1"/>
    <s v="41890D"/>
    <n v="9"/>
    <x v="15"/>
    <x v="5"/>
    <n v="80.849999999999994"/>
    <n v="8.0849999999999991"/>
    <n v="88.934999999999988"/>
    <n v="0.01"/>
    <n v="0.8085"/>
    <s v="M"/>
    <n v="1"/>
    <n v="5"/>
    <n v="5"/>
    <n v="9"/>
  </r>
  <r>
    <x v="27"/>
    <x v="1"/>
    <s v="420320"/>
    <n v="8"/>
    <x v="14"/>
    <x v="5"/>
    <n v="94.19"/>
    <n v="9.4190000000000005"/>
    <n v="103.60899999999999"/>
    <n v="0.28999999999999998"/>
    <n v="27.315099999999997"/>
    <s v="P"/>
    <n v="5"/>
    <n v="2"/>
    <n v="2"/>
    <n v="6"/>
  </r>
  <r>
    <x v="27"/>
    <x v="1"/>
    <s v="420491"/>
    <n v="8"/>
    <x v="14"/>
    <x v="5"/>
    <n v="85.14"/>
    <n v="8.5140000000000011"/>
    <n v="93.653999999999996"/>
    <n v="0.4"/>
    <n v="34.056000000000004"/>
    <s v="G"/>
    <n v="10"/>
    <n v="14"/>
    <n v="14"/>
    <n v="14"/>
  </r>
  <r>
    <x v="27"/>
    <x v="1"/>
    <s v="42162A"/>
    <n v="8"/>
    <x v="14"/>
    <x v="5"/>
    <n v="28.62"/>
    <n v="2.8620000000000001"/>
    <n v="31.481999999999999"/>
    <n v="0.36"/>
    <n v="10.3032"/>
    <s v="F"/>
    <n v="5"/>
    <n v="3"/>
    <n v="3"/>
    <n v="7"/>
  </r>
  <r>
    <x v="27"/>
    <x v="1"/>
    <s v="422311"/>
    <n v="9"/>
    <x v="15"/>
    <x v="5"/>
    <n v="34.28"/>
    <n v="3.4280000000000004"/>
    <n v="37.707999999999998"/>
    <n v="0.4"/>
    <n v="13.712000000000002"/>
    <s v="N"/>
    <n v="3"/>
    <n v="5"/>
    <n v="5"/>
    <n v="9"/>
  </r>
  <r>
    <x v="27"/>
    <x v="1"/>
    <s v="423601"/>
    <n v="9"/>
    <x v="15"/>
    <x v="5"/>
    <n v="89.12"/>
    <n v="8.9120000000000008"/>
    <n v="98.032000000000011"/>
    <n v="0.25"/>
    <n v="22.28"/>
    <s v="Q"/>
    <n v="2"/>
    <n v="1"/>
    <n v="1"/>
    <n v="3"/>
  </r>
  <r>
    <x v="27"/>
    <x v="1"/>
    <s v="42482D"/>
    <n v="9"/>
    <x v="15"/>
    <x v="5"/>
    <n v="59.84"/>
    <n v="5.9840000000000009"/>
    <n v="65.823999999999998"/>
    <n v="0.08"/>
    <n v="4.7872000000000003"/>
    <s v="C"/>
    <n v="4"/>
    <n v="8"/>
    <n v="8"/>
    <n v="11"/>
  </r>
  <r>
    <x v="27"/>
    <x v="1"/>
    <s v="42533B"/>
    <n v="9"/>
    <x v="15"/>
    <x v="5"/>
    <n v="66.319999999999993"/>
    <n v="6.6319999999999997"/>
    <n v="72.951999999999998"/>
    <n v="0.09"/>
    <n v="5.968799999999999"/>
    <s v="A"/>
    <n v="7"/>
    <n v="16"/>
    <n v="16"/>
    <n v="15"/>
  </r>
  <r>
    <x v="27"/>
    <x v="1"/>
    <s v="42771D"/>
    <n v="8"/>
    <x v="14"/>
    <x v="5"/>
    <n v="89.12"/>
    <n v="8.9120000000000008"/>
    <n v="98.032000000000011"/>
    <n v="0.1"/>
    <n v="8.9120000000000008"/>
    <s v="H"/>
    <n v="2"/>
    <n v="11"/>
    <n v="11"/>
    <n v="12.5"/>
  </r>
  <r>
    <x v="27"/>
    <x v="1"/>
    <s v="43183D"/>
    <n v="8"/>
    <x v="14"/>
    <x v="5"/>
    <n v="98.28"/>
    <n v="9.8280000000000012"/>
    <n v="108.108"/>
    <n v="0.18"/>
    <n v="17.6904"/>
    <s v="H"/>
    <n v="9"/>
    <n v="8"/>
    <n v="8"/>
    <n v="11"/>
  </r>
  <r>
    <x v="27"/>
    <x v="1"/>
    <s v="43404A"/>
    <n v="9"/>
    <x v="15"/>
    <x v="5"/>
    <n v="50.59"/>
    <n v="5.0590000000000011"/>
    <n v="55.649000000000001"/>
    <n v="0.4"/>
    <n v="20.236000000000004"/>
    <s v="F"/>
    <n v="1"/>
    <n v="10"/>
    <n v="10"/>
    <n v="12"/>
  </r>
  <r>
    <x v="27"/>
    <x v="2"/>
    <s v="437541"/>
    <n v="8"/>
    <x v="14"/>
    <x v="5"/>
    <n v="74.84"/>
    <n v="7.4840000000000009"/>
    <n v="82.323999999999998"/>
    <n v="0.31"/>
    <n v="23.200400000000002"/>
    <s v="Q"/>
    <n v="9"/>
    <n v="2"/>
    <n v="2"/>
    <n v="6"/>
  </r>
  <r>
    <x v="27"/>
    <x v="2"/>
    <s v="43880D"/>
    <n v="8"/>
    <x v="14"/>
    <x v="5"/>
    <n v="86.42"/>
    <n v="8.6420000000000012"/>
    <n v="95.061999999999998"/>
    <n v="0.05"/>
    <n v="4.3210000000000006"/>
    <s v="G"/>
    <n v="2"/>
    <n v="15"/>
    <n v="15"/>
    <n v="14.5"/>
  </r>
  <r>
    <x v="27"/>
    <x v="2"/>
    <s v="43984D"/>
    <n v="9"/>
    <x v="15"/>
    <x v="5"/>
    <n v="57.64"/>
    <n v="5.7640000000000002"/>
    <n v="63.404000000000003"/>
    <n v="0.23"/>
    <n v="13.257200000000001"/>
    <s v="M"/>
    <n v="3"/>
    <n v="4"/>
    <n v="4"/>
    <n v="8"/>
  </r>
  <r>
    <x v="27"/>
    <x v="2"/>
    <s v="440180"/>
    <n v="9"/>
    <x v="15"/>
    <x v="5"/>
    <n v="99.78"/>
    <n v="9.9780000000000015"/>
    <n v="109.75800000000001"/>
    <n v="0.35"/>
    <n v="34.922999999999995"/>
    <s v="L"/>
    <n v="9"/>
    <n v="6"/>
    <n v="6"/>
    <n v="10"/>
  </r>
  <r>
    <x v="27"/>
    <x v="2"/>
    <s v="44182A"/>
    <n v="8"/>
    <x v="14"/>
    <x v="5"/>
    <n v="89.4"/>
    <n v="8.9400000000000013"/>
    <n v="98.34"/>
    <n v="0.09"/>
    <n v="8.0459999999999994"/>
    <s v="L"/>
    <n v="8"/>
    <n v="5"/>
    <n v="5"/>
    <n v="9"/>
  </r>
  <r>
    <x v="27"/>
    <x v="2"/>
    <s v="44207D"/>
    <n v="9"/>
    <x v="15"/>
    <x v="5"/>
    <n v="6.31"/>
    <n v="0.63100000000000001"/>
    <n v="6.9409999999999998"/>
    <n v="0.33"/>
    <n v="2.0823"/>
    <s v="B"/>
    <n v="8"/>
    <n v="8"/>
    <n v="8"/>
    <n v="11"/>
  </r>
  <r>
    <x v="27"/>
    <x v="2"/>
    <s v="44317E"/>
    <n v="8"/>
    <x v="14"/>
    <x v="5"/>
    <n v="12.78"/>
    <n v="1.278"/>
    <n v="14.058"/>
    <n v="0.06"/>
    <n v="0.76679999999999993"/>
    <s v="A"/>
    <n v="10"/>
    <n v="20"/>
    <n v="20"/>
    <n v="17"/>
  </r>
  <r>
    <x v="27"/>
    <x v="2"/>
    <s v="443340"/>
    <n v="8"/>
    <x v="14"/>
    <x v="5"/>
    <n v="20.93"/>
    <n v="2.093"/>
    <n v="23.023"/>
    <n v="0.39"/>
    <n v="8.162700000000001"/>
    <s v="L"/>
    <n v="4"/>
    <n v="1"/>
    <n v="1"/>
    <n v="3"/>
  </r>
  <r>
    <x v="27"/>
    <x v="2"/>
    <s v="44383D"/>
    <n v="8"/>
    <x v="14"/>
    <x v="5"/>
    <n v="2.09"/>
    <n v="0.20899999999999999"/>
    <n v="2.2989999999999999"/>
    <n v="0.26"/>
    <n v="0.54339999999999999"/>
    <s v="H"/>
    <n v="2"/>
    <n v="11"/>
    <n v="11"/>
    <n v="12.5"/>
  </r>
  <r>
    <x v="27"/>
    <x v="2"/>
    <s v="444670"/>
    <n v="9"/>
    <x v="15"/>
    <x v="5"/>
    <n v="19.34"/>
    <n v="1.9340000000000002"/>
    <n v="21.274000000000001"/>
    <n v="0.28000000000000003"/>
    <n v="5.4152000000000005"/>
    <s v="F"/>
    <n v="7"/>
    <n v="5"/>
    <n v="5"/>
    <n v="9"/>
  </r>
  <r>
    <x v="27"/>
    <x v="2"/>
    <s v="4447D"/>
    <n v="8"/>
    <x v="14"/>
    <x v="5"/>
    <n v="95.31"/>
    <n v="9.5310000000000006"/>
    <n v="104.84100000000001"/>
    <n v="0.02"/>
    <n v="1.9062000000000001"/>
    <s v="D"/>
    <n v="1"/>
    <n v="6"/>
    <n v="6"/>
    <n v="10"/>
  </r>
  <r>
    <x v="27"/>
    <x v="2"/>
    <s v="44588B"/>
    <n v="9"/>
    <x v="15"/>
    <x v="5"/>
    <n v="5.76"/>
    <n v="0.57599999999999996"/>
    <n v="6.3359999999999994"/>
    <n v="0.24"/>
    <n v="1.3823999999999999"/>
    <s v="E"/>
    <n v="8"/>
    <n v="6"/>
    <n v="6"/>
    <n v="10"/>
  </r>
  <r>
    <x v="27"/>
    <x v="2"/>
    <s v="44683B"/>
    <n v="8"/>
    <x v="14"/>
    <x v="5"/>
    <n v="71.97"/>
    <n v="7.1970000000000001"/>
    <n v="79.167000000000002"/>
    <n v="0.3"/>
    <n v="21.590999999999998"/>
    <s v="G"/>
    <n v="7"/>
    <n v="3"/>
    <n v="3"/>
    <n v="7"/>
  </r>
  <r>
    <x v="27"/>
    <x v="2"/>
    <s v="44731A"/>
    <n v="8"/>
    <x v="14"/>
    <x v="5"/>
    <n v="73.14"/>
    <n v="7.3140000000000001"/>
    <n v="80.454000000000008"/>
    <n v="0.23"/>
    <n v="16.822200000000002"/>
    <s v="H"/>
    <n v="9"/>
    <n v="8"/>
    <n v="8"/>
    <n v="11"/>
  </r>
  <r>
    <x v="27"/>
    <x v="2"/>
    <s v="44870A"/>
    <n v="8"/>
    <x v="14"/>
    <x v="5"/>
    <n v="32.06"/>
    <n v="3.2060000000000004"/>
    <n v="35.266000000000005"/>
    <n v="0.03"/>
    <n v="0.96179999999999999"/>
    <s v="P"/>
    <n v="2"/>
    <n v="3"/>
    <n v="3"/>
    <n v="7"/>
  </r>
  <r>
    <x v="27"/>
    <x v="2"/>
    <s v="45291A"/>
    <n v="9"/>
    <x v="15"/>
    <x v="5"/>
    <n v="97.32"/>
    <n v="9.7319999999999993"/>
    <n v="107.05199999999999"/>
    <n v="0.12"/>
    <n v="11.678399999999998"/>
    <s v="B"/>
    <n v="9"/>
    <n v="9"/>
    <n v="9"/>
    <n v="11.5"/>
  </r>
  <r>
    <x v="27"/>
    <x v="2"/>
    <s v="45382E"/>
    <n v="9"/>
    <x v="15"/>
    <x v="5"/>
    <n v="94.58"/>
    <n v="9.4580000000000002"/>
    <n v="104.038"/>
    <n v="0.19"/>
    <n v="17.970199999999998"/>
    <s v="M"/>
    <n v="8"/>
    <n v="5"/>
    <n v="5"/>
    <n v="9"/>
  </r>
  <r>
    <x v="27"/>
    <x v="2"/>
    <s v="45507A"/>
    <n v="9"/>
    <x v="15"/>
    <x v="5"/>
    <n v="21.25"/>
    <n v="2.125"/>
    <n v="23.375"/>
    <n v="0.13"/>
    <n v="2.7625000000000002"/>
    <s v="H"/>
    <n v="10"/>
    <n v="3"/>
    <n v="3"/>
    <n v="7"/>
  </r>
  <r>
    <x v="27"/>
    <x v="2"/>
    <s v="45602A"/>
    <n v="9"/>
    <x v="15"/>
    <x v="5"/>
    <n v="82.15"/>
    <n v="8.2150000000000016"/>
    <n v="90.365000000000009"/>
    <n v="7.0000000000000007E-2"/>
    <n v="5.7505000000000006"/>
    <s v="Q"/>
    <n v="1"/>
    <n v="3"/>
    <n v="3"/>
    <n v="7"/>
  </r>
  <r>
    <x v="27"/>
    <x v="2"/>
    <s v="460080"/>
    <n v="9"/>
    <x v="15"/>
    <x v="5"/>
    <n v="38.83"/>
    <n v="3.883"/>
    <n v="42.713000000000001"/>
    <n v="0.18"/>
    <n v="6.9893999999999998"/>
    <s v="A"/>
    <n v="1"/>
    <n v="2"/>
    <n v="2"/>
    <n v="6"/>
  </r>
  <r>
    <x v="27"/>
    <x v="2"/>
    <s v="46049A"/>
    <n v="9"/>
    <x v="15"/>
    <x v="5"/>
    <n v="68.27"/>
    <n v="6.827"/>
    <n v="75.096999999999994"/>
    <n v="0.18"/>
    <n v="12.288599999999999"/>
    <s v="D"/>
    <n v="4"/>
    <n v="14"/>
    <n v="14"/>
    <n v="14"/>
  </r>
  <r>
    <x v="27"/>
    <x v="2"/>
    <s v="46205E"/>
    <n v="8"/>
    <x v="14"/>
    <x v="5"/>
    <n v="34.28"/>
    <n v="3.4280000000000004"/>
    <n v="37.707999999999998"/>
    <n v="0.16"/>
    <n v="5.4847999999999999"/>
    <s v="A"/>
    <n v="1"/>
    <n v="2"/>
    <n v="2"/>
    <n v="6"/>
  </r>
  <r>
    <x v="27"/>
    <x v="2"/>
    <s v="46518D"/>
    <n v="9"/>
    <x v="15"/>
    <x v="5"/>
    <n v="78.14"/>
    <n v="7.8140000000000001"/>
    <n v="85.954000000000008"/>
    <n v="0.34"/>
    <n v="26.567600000000002"/>
    <s v="O"/>
    <n v="10"/>
    <n v="2"/>
    <n v="2"/>
    <n v="6"/>
  </r>
  <r>
    <x v="27"/>
    <x v="2"/>
    <s v="46621B"/>
    <n v="9"/>
    <x v="15"/>
    <x v="5"/>
    <n v="87.61"/>
    <n v="8.761000000000001"/>
    <n v="96.370999999999995"/>
    <n v="0.12"/>
    <n v="10.513199999999999"/>
    <s v="O"/>
    <n v="6"/>
    <n v="3"/>
    <n v="3"/>
    <n v="7"/>
  </r>
  <r>
    <x v="27"/>
    <x v="2"/>
    <s v="46830D"/>
    <n v="9"/>
    <x v="15"/>
    <x v="5"/>
    <n v="32.619999999999997"/>
    <n v="3.262"/>
    <n v="35.881999999999998"/>
    <n v="0.31"/>
    <n v="10.1122"/>
    <s v="C"/>
    <n v="6"/>
    <n v="6"/>
    <n v="6"/>
    <n v="10"/>
  </r>
  <r>
    <x v="27"/>
    <x v="3"/>
    <s v="468971"/>
    <n v="8"/>
    <x v="14"/>
    <x v="5"/>
    <n v="14.45"/>
    <n v="1.4450000000000001"/>
    <n v="15.895"/>
    <n v="0.24"/>
    <n v="3.4679999999999995"/>
    <s v="I"/>
    <n v="1"/>
    <n v="3"/>
    <n v="3"/>
    <n v="7"/>
  </r>
  <r>
    <x v="27"/>
    <x v="3"/>
    <s v="46897E"/>
    <n v="9"/>
    <x v="15"/>
    <x v="5"/>
    <n v="29.44"/>
    <n v="2.9440000000000004"/>
    <n v="32.384"/>
    <n v="0.18"/>
    <n v="5.2991999999999999"/>
    <s v="L"/>
    <n v="7"/>
    <n v="2"/>
    <n v="2"/>
    <n v="6"/>
  </r>
  <r>
    <x v="27"/>
    <x v="3"/>
    <s v="473A"/>
    <n v="8"/>
    <x v="14"/>
    <x v="5"/>
    <n v="21.54"/>
    <n v="2.1539999999999999"/>
    <n v="23.693999999999999"/>
    <n v="0.21"/>
    <n v="4.5233999999999996"/>
    <s v="P"/>
    <n v="1"/>
    <n v="3"/>
    <n v="3"/>
    <n v="7"/>
  </r>
  <r>
    <x v="27"/>
    <x v="3"/>
    <s v="47468E"/>
    <n v="9"/>
    <x v="15"/>
    <x v="5"/>
    <n v="35.200000000000003"/>
    <n v="3.5200000000000005"/>
    <n v="38.720000000000006"/>
    <n v="0.21"/>
    <n v="7.3920000000000003"/>
    <s v="F"/>
    <n v="1"/>
    <n v="10"/>
    <n v="10"/>
    <n v="12"/>
  </r>
  <r>
    <x v="27"/>
    <x v="3"/>
    <s v="475811"/>
    <n v="8"/>
    <x v="14"/>
    <x v="5"/>
    <n v="47.8"/>
    <n v="4.78"/>
    <n v="52.58"/>
    <n v="0.11"/>
    <n v="5.258"/>
    <s v="F"/>
    <n v="5"/>
    <n v="3"/>
    <n v="3"/>
    <n v="7"/>
  </r>
  <r>
    <x v="27"/>
    <x v="3"/>
    <s v="476300"/>
    <n v="8"/>
    <x v="14"/>
    <x v="5"/>
    <n v="13.73"/>
    <n v="1.3730000000000002"/>
    <n v="15.103000000000002"/>
    <n v="0.35"/>
    <n v="4.8054999999999994"/>
    <s v="L"/>
    <n v="4"/>
    <n v="1"/>
    <n v="1"/>
    <n v="3"/>
  </r>
  <r>
    <x v="27"/>
    <x v="3"/>
    <s v="478301"/>
    <n v="8"/>
    <x v="14"/>
    <x v="5"/>
    <n v="37.57"/>
    <n v="3.7570000000000001"/>
    <n v="41.326999999999998"/>
    <n v="0.25"/>
    <n v="9.3925000000000001"/>
    <s v="I"/>
    <n v="4"/>
    <n v="5"/>
    <n v="5"/>
    <n v="9"/>
  </r>
  <r>
    <x v="27"/>
    <x v="3"/>
    <s v="480490"/>
    <n v="8"/>
    <x v="14"/>
    <x v="5"/>
    <n v="66.31"/>
    <n v="6.6310000000000002"/>
    <n v="72.941000000000003"/>
    <n v="0.34"/>
    <n v="22.545400000000001"/>
    <s v="N"/>
    <n v="7"/>
    <n v="1"/>
    <n v="1"/>
    <n v="3"/>
  </r>
  <r>
    <x v="27"/>
    <x v="3"/>
    <s v="48074E"/>
    <n v="8"/>
    <x v="14"/>
    <x v="5"/>
    <n v="44.1"/>
    <n v="4.41"/>
    <n v="48.510000000000005"/>
    <n v="0.05"/>
    <n v="2.2050000000000001"/>
    <s v="L"/>
    <n v="9"/>
    <n v="6"/>
    <n v="6"/>
    <n v="10"/>
  </r>
  <r>
    <x v="27"/>
    <x v="3"/>
    <s v="48586E"/>
    <n v="8"/>
    <x v="14"/>
    <x v="5"/>
    <n v="43.21"/>
    <n v="4.3210000000000006"/>
    <n v="47.530999999999999"/>
    <n v="0.03"/>
    <n v="1.2963"/>
    <s v="M"/>
    <n v="5"/>
    <n v="2"/>
    <n v="2"/>
    <n v="6"/>
  </r>
  <r>
    <x v="27"/>
    <x v="3"/>
    <s v="48694D"/>
    <n v="9"/>
    <x v="15"/>
    <x v="5"/>
    <n v="6.84"/>
    <n v="0.68400000000000005"/>
    <n v="7.524"/>
    <n v="0.24"/>
    <n v="1.6415999999999999"/>
    <s v="C"/>
    <n v="2"/>
    <n v="12"/>
    <n v="12"/>
    <n v="13"/>
  </r>
  <r>
    <x v="27"/>
    <x v="3"/>
    <s v="48967E"/>
    <n v="9"/>
    <x v="15"/>
    <x v="5"/>
    <n v="13.95"/>
    <n v="1.395"/>
    <n v="15.344999999999999"/>
    <n v="0.17"/>
    <n v="2.3715000000000002"/>
    <s v="F"/>
    <n v="9"/>
    <n v="14"/>
    <n v="14"/>
    <n v="14"/>
  </r>
  <r>
    <x v="27"/>
    <x v="3"/>
    <s v="49295A"/>
    <n v="8"/>
    <x v="14"/>
    <x v="5"/>
    <n v="3.95"/>
    <n v="0.39500000000000002"/>
    <n v="4.3450000000000006"/>
    <n v="0.31"/>
    <n v="1.2245000000000001"/>
    <s v="C"/>
    <n v="8"/>
    <n v="17"/>
    <n v="17"/>
    <n v="15.5"/>
  </r>
  <r>
    <x v="27"/>
    <x v="3"/>
    <s v="49323D"/>
    <n v="9"/>
    <x v="15"/>
    <x v="5"/>
    <n v="37.729999999999997"/>
    <n v="3.7729999999999997"/>
    <n v="41.503"/>
    <n v="0.12"/>
    <n v="4.5275999999999996"/>
    <s v="C"/>
    <n v="8"/>
    <n v="17"/>
    <n v="17"/>
    <n v="15.5"/>
  </r>
  <r>
    <x v="27"/>
    <x v="3"/>
    <s v="4932D"/>
    <n v="9"/>
    <x v="15"/>
    <x v="5"/>
    <n v="85.32"/>
    <n v="8.532"/>
    <n v="93.85199999999999"/>
    <n v="0.12"/>
    <n v="10.238399999999999"/>
    <s v="L"/>
    <n v="5"/>
    <n v="5"/>
    <n v="5"/>
    <n v="9"/>
  </r>
  <r>
    <x v="27"/>
    <x v="3"/>
    <s v="493660"/>
    <n v="8"/>
    <x v="14"/>
    <x v="5"/>
    <n v="27.69"/>
    <n v="2.7690000000000001"/>
    <n v="30.459000000000003"/>
    <n v="0.21"/>
    <n v="5.8148999999999997"/>
    <s v="E"/>
    <n v="6"/>
    <n v="15"/>
    <n v="15"/>
    <n v="14.5"/>
  </r>
  <r>
    <x v="27"/>
    <x v="3"/>
    <s v="49408E"/>
    <n v="8"/>
    <x v="14"/>
    <x v="5"/>
    <n v="73.75"/>
    <n v="7.375"/>
    <n v="81.125"/>
    <n v="0.02"/>
    <n v="1.4750000000000001"/>
    <s v="O"/>
    <n v="4"/>
    <n v="2"/>
    <n v="2"/>
    <n v="6"/>
  </r>
  <r>
    <x v="27"/>
    <x v="3"/>
    <s v="49536D"/>
    <n v="9"/>
    <x v="15"/>
    <x v="5"/>
    <n v="62.02"/>
    <n v="6.2020000000000008"/>
    <n v="68.222000000000008"/>
    <n v="0.28999999999999998"/>
    <n v="17.985800000000001"/>
    <s v="M"/>
    <n v="2"/>
    <n v="6"/>
    <n v="6"/>
    <n v="10"/>
  </r>
  <r>
    <x v="27"/>
    <x v="3"/>
    <s v="495560"/>
    <n v="9"/>
    <x v="15"/>
    <x v="5"/>
    <n v="2.2200000000000002"/>
    <n v="0.22200000000000003"/>
    <n v="2.4420000000000002"/>
    <n v="0.12"/>
    <n v="0.26640000000000003"/>
    <s v="P"/>
    <n v="4"/>
    <n v="2"/>
    <n v="2"/>
    <n v="6"/>
  </r>
  <r>
    <x v="27"/>
    <x v="3"/>
    <s v="49583B"/>
    <n v="8"/>
    <x v="14"/>
    <x v="5"/>
    <n v="25.97"/>
    <n v="2.597"/>
    <n v="28.567"/>
    <n v="0.28000000000000003"/>
    <n v="7.2716000000000003"/>
    <s v="N"/>
    <n v="10"/>
    <n v="5"/>
    <n v="5"/>
    <n v="9"/>
  </r>
  <r>
    <x v="27"/>
    <x v="3"/>
    <s v="497950"/>
    <n v="8"/>
    <x v="14"/>
    <x v="5"/>
    <n v="1.81"/>
    <n v="0.18100000000000002"/>
    <n v="1.9910000000000001"/>
    <n v="0.18"/>
    <n v="0.32579999999999998"/>
    <s v="N"/>
    <n v="3"/>
    <n v="5"/>
    <n v="5"/>
    <n v="9"/>
  </r>
  <r>
    <x v="27"/>
    <x v="3"/>
    <s v="498910"/>
    <n v="8"/>
    <x v="14"/>
    <x v="5"/>
    <n v="3.37"/>
    <n v="0.33700000000000002"/>
    <n v="3.7070000000000003"/>
    <n v="0.05"/>
    <n v="0.16850000000000001"/>
    <s v="A"/>
    <n v="2"/>
    <n v="2"/>
    <n v="2"/>
    <n v="6"/>
  </r>
  <r>
    <x v="27"/>
    <x v="3"/>
    <s v="50271E"/>
    <n v="9"/>
    <x v="15"/>
    <x v="5"/>
    <n v="51.27"/>
    <n v="5.1270000000000007"/>
    <n v="56.397000000000006"/>
    <n v="0.2"/>
    <n v="10.254000000000001"/>
    <s v="E"/>
    <n v="5"/>
    <n v="18"/>
    <n v="18"/>
    <n v="16"/>
  </r>
  <r>
    <x v="27"/>
    <x v="3"/>
    <s v="505010"/>
    <n v="8"/>
    <x v="14"/>
    <x v="5"/>
    <n v="69.77"/>
    <n v="6.9770000000000003"/>
    <n v="76.747"/>
    <n v="0.36"/>
    <n v="25.117199999999997"/>
    <s v="P"/>
    <n v="2"/>
    <n v="3"/>
    <n v="3"/>
    <n v="7"/>
  </r>
  <r>
    <x v="27"/>
    <x v="3"/>
    <s v="50809B"/>
    <n v="9"/>
    <x v="15"/>
    <x v="5"/>
    <n v="2.75"/>
    <n v="0.27500000000000002"/>
    <n v="3.0249999999999999"/>
    <n v="0.06"/>
    <n v="0.16499999999999998"/>
    <s v="C"/>
    <n v="2"/>
    <n v="12"/>
    <n v="12"/>
    <n v="13"/>
  </r>
  <r>
    <x v="27"/>
    <x v="3"/>
    <s v="50820B"/>
    <n v="8"/>
    <x v="14"/>
    <x v="5"/>
    <n v="49.23"/>
    <n v="4.923"/>
    <n v="54.152999999999999"/>
    <n v="0.08"/>
    <n v="3.9383999999999997"/>
    <s v="G"/>
    <n v="9"/>
    <n v="9"/>
    <n v="9"/>
    <n v="11.5"/>
  </r>
  <r>
    <x v="27"/>
    <x v="3"/>
    <s v="50970E"/>
    <n v="8"/>
    <x v="14"/>
    <x v="5"/>
    <n v="54.64"/>
    <n v="5.4640000000000004"/>
    <n v="60.103999999999999"/>
    <n v="0.35"/>
    <n v="19.123999999999999"/>
    <s v="C"/>
    <n v="8"/>
    <n v="17"/>
    <n v="17"/>
    <n v="15.5"/>
  </r>
  <r>
    <x v="27"/>
    <x v="4"/>
    <s v="51134E"/>
    <n v="8"/>
    <x v="14"/>
    <x v="5"/>
    <n v="92.34"/>
    <n v="9.234"/>
    <n v="101.574"/>
    <n v="0.3"/>
    <n v="27.702000000000002"/>
    <s v="G"/>
    <n v="5"/>
    <n v="2"/>
    <n v="2"/>
    <n v="6"/>
  </r>
  <r>
    <x v="27"/>
    <x v="4"/>
    <s v="512170"/>
    <n v="9"/>
    <x v="15"/>
    <x v="5"/>
    <n v="93.72"/>
    <n v="9.3719999999999999"/>
    <n v="103.092"/>
    <n v="0.31"/>
    <n v="29.0532"/>
    <s v="M"/>
    <n v="2"/>
    <n v="6"/>
    <n v="6"/>
    <n v="10"/>
  </r>
  <r>
    <x v="27"/>
    <x v="4"/>
    <s v="51316B"/>
    <n v="9"/>
    <x v="15"/>
    <x v="5"/>
    <n v="92.99"/>
    <n v="9.2989999999999995"/>
    <n v="102.28899999999999"/>
    <n v="0.22"/>
    <n v="20.457799999999999"/>
    <s v="H"/>
    <n v="2"/>
    <n v="11"/>
    <n v="11"/>
    <n v="12.5"/>
  </r>
  <r>
    <x v="27"/>
    <x v="4"/>
    <s v="513640"/>
    <n v="8"/>
    <x v="14"/>
    <x v="5"/>
    <n v="44.3"/>
    <n v="4.43"/>
    <n v="48.73"/>
    <n v="0.38"/>
    <n v="16.834"/>
    <s v="D"/>
    <n v="4"/>
    <n v="14"/>
    <n v="14"/>
    <n v="14"/>
  </r>
  <r>
    <x v="27"/>
    <x v="4"/>
    <s v="51391A"/>
    <n v="9"/>
    <x v="15"/>
    <x v="5"/>
    <n v="40.130000000000003"/>
    <n v="4.0130000000000008"/>
    <n v="44.143000000000001"/>
    <n v="0.01"/>
    <n v="0.40130000000000005"/>
    <s v="A"/>
    <n v="9"/>
    <n v="20"/>
    <n v="20"/>
    <n v="17"/>
  </r>
  <r>
    <x v="27"/>
    <x v="4"/>
    <s v="5139D"/>
    <n v="8"/>
    <x v="14"/>
    <x v="5"/>
    <n v="1.94"/>
    <n v="0.19400000000000001"/>
    <n v="2.1339999999999999"/>
    <n v="0.17"/>
    <n v="0.32980000000000004"/>
    <s v="C"/>
    <n v="3"/>
    <n v="6"/>
    <n v="6"/>
    <n v="10"/>
  </r>
  <r>
    <x v="27"/>
    <x v="4"/>
    <s v="51493B"/>
    <n v="9"/>
    <x v="15"/>
    <x v="5"/>
    <n v="59.45"/>
    <n v="5.9450000000000003"/>
    <n v="65.39500000000001"/>
    <n v="7.0000000000000007E-2"/>
    <n v="4.1615000000000002"/>
    <s v="M"/>
    <n v="7"/>
    <n v="2"/>
    <n v="2"/>
    <n v="6"/>
  </r>
  <r>
    <x v="27"/>
    <x v="4"/>
    <s v="51728D"/>
    <n v="9"/>
    <x v="15"/>
    <x v="5"/>
    <n v="70.099999999999994"/>
    <n v="7.01"/>
    <n v="77.11"/>
    <n v="0.02"/>
    <n v="1.4019999999999999"/>
    <s v="G"/>
    <n v="10"/>
    <n v="14"/>
    <n v="14"/>
    <n v="14"/>
  </r>
  <r>
    <x v="27"/>
    <x v="4"/>
    <s v="51922A"/>
    <n v="8"/>
    <x v="14"/>
    <x v="5"/>
    <n v="94.02"/>
    <n v="9.4019999999999992"/>
    <n v="103.422"/>
    <n v="0.17"/>
    <n v="15.9834"/>
    <s v="O"/>
    <n v="7"/>
    <n v="3"/>
    <n v="3"/>
    <n v="7"/>
  </r>
  <r>
    <x v="27"/>
    <x v="4"/>
    <s v="52039B"/>
    <n v="8"/>
    <x v="14"/>
    <x v="5"/>
    <n v="85.19"/>
    <n v="8.5190000000000001"/>
    <n v="93.709000000000003"/>
    <n v="0.04"/>
    <n v="3.4076"/>
    <s v="G"/>
    <n v="10"/>
    <n v="14"/>
    <n v="14"/>
    <n v="14"/>
  </r>
  <r>
    <x v="27"/>
    <x v="4"/>
    <s v="521420"/>
    <n v="8"/>
    <x v="14"/>
    <x v="5"/>
    <n v="64.150000000000006"/>
    <n v="6.4150000000000009"/>
    <n v="70.565000000000012"/>
    <n v="0.26"/>
    <n v="16.679000000000002"/>
    <s v="I"/>
    <n v="3"/>
    <n v="2"/>
    <n v="2"/>
    <n v="6"/>
  </r>
  <r>
    <x v="27"/>
    <x v="4"/>
    <s v="52316A"/>
    <n v="8"/>
    <x v="14"/>
    <x v="5"/>
    <n v="19.010000000000002"/>
    <n v="1.9010000000000002"/>
    <n v="20.911000000000001"/>
    <n v="0.15"/>
    <n v="2.8515000000000001"/>
    <s v="I"/>
    <n v="1"/>
    <n v="3"/>
    <n v="3"/>
    <n v="7"/>
  </r>
  <r>
    <x v="27"/>
    <x v="4"/>
    <s v="525110"/>
    <n v="8"/>
    <x v="14"/>
    <x v="5"/>
    <n v="98.55"/>
    <n v="9.8550000000000004"/>
    <n v="108.405"/>
    <n v="0.3"/>
    <n v="29.564999999999998"/>
    <s v="O"/>
    <n v="6"/>
    <n v="3"/>
    <n v="3"/>
    <n v="7"/>
  </r>
  <r>
    <x v="27"/>
    <x v="4"/>
    <s v="52676D"/>
    <n v="9"/>
    <x v="15"/>
    <x v="5"/>
    <n v="5.82"/>
    <n v="0.58200000000000007"/>
    <n v="6.4020000000000001"/>
    <n v="0.35"/>
    <n v="2.0369999999999999"/>
    <s v="E"/>
    <n v="8"/>
    <n v="6"/>
    <n v="6"/>
    <n v="10"/>
  </r>
  <r>
    <x v="27"/>
    <x v="4"/>
    <s v="52761"/>
    <n v="8"/>
    <x v="14"/>
    <x v="5"/>
    <n v="7.79"/>
    <n v="0.77900000000000003"/>
    <n v="8.5690000000000008"/>
    <n v="0.11"/>
    <n v="0.8569"/>
    <s v="C"/>
    <n v="10"/>
    <n v="18"/>
    <n v="18"/>
    <n v="16"/>
  </r>
  <r>
    <x v="27"/>
    <x v="4"/>
    <s v="52811A"/>
    <n v="9"/>
    <x v="15"/>
    <x v="5"/>
    <n v="30.44"/>
    <n v="3.0440000000000005"/>
    <n v="33.484000000000002"/>
    <n v="0.06"/>
    <n v="1.8264"/>
    <s v="D"/>
    <n v="7"/>
    <n v="5"/>
    <n v="5"/>
    <n v="9"/>
  </r>
  <r>
    <x v="27"/>
    <x v="4"/>
    <s v="53100B"/>
    <n v="9"/>
    <x v="15"/>
    <x v="5"/>
    <n v="34.659999999999997"/>
    <n v="3.4659999999999997"/>
    <n v="38.125999999999998"/>
    <n v="0.15"/>
    <n v="5.198999999999999"/>
    <s v="E"/>
    <n v="4"/>
    <n v="6"/>
    <n v="6"/>
    <n v="10"/>
  </r>
  <r>
    <x v="27"/>
    <x v="4"/>
    <s v="53175A"/>
    <n v="9"/>
    <x v="15"/>
    <x v="5"/>
    <n v="60.18"/>
    <n v="6.0180000000000007"/>
    <n v="66.198000000000008"/>
    <n v="0.39"/>
    <n v="23.470200000000002"/>
    <s v="C"/>
    <n v="9"/>
    <n v="8"/>
    <n v="8"/>
    <n v="11"/>
  </r>
  <r>
    <x v="27"/>
    <x v="4"/>
    <s v="53442B"/>
    <n v="8"/>
    <x v="14"/>
    <x v="5"/>
    <n v="96.88"/>
    <n v="9.6880000000000006"/>
    <n v="106.568"/>
    <n v="7.0000000000000007E-2"/>
    <n v="6.7816000000000001"/>
    <s v="C"/>
    <n v="2"/>
    <n v="12"/>
    <n v="12"/>
    <n v="13"/>
  </r>
  <r>
    <x v="27"/>
    <x v="5"/>
    <s v="540770"/>
    <n v="9"/>
    <x v="15"/>
    <x v="5"/>
    <n v="92.01"/>
    <n v="9.2010000000000005"/>
    <n v="101.21100000000001"/>
    <n v="0.23"/>
    <n v="21.162300000000002"/>
    <s v="I"/>
    <n v="9"/>
    <n v="4"/>
    <n v="4"/>
    <n v="8"/>
  </r>
  <r>
    <x v="27"/>
    <x v="5"/>
    <s v="54185E"/>
    <n v="8"/>
    <x v="14"/>
    <x v="5"/>
    <n v="2.54"/>
    <n v="0.254"/>
    <n v="2.794"/>
    <n v="0.4"/>
    <n v="1.016"/>
    <s v="H"/>
    <n v="4"/>
    <n v="11"/>
    <n v="11"/>
    <n v="12.5"/>
  </r>
  <r>
    <x v="27"/>
    <x v="5"/>
    <s v="54341A"/>
    <n v="8"/>
    <x v="14"/>
    <x v="5"/>
    <n v="84.27"/>
    <n v="8.4269999999999996"/>
    <n v="92.697000000000003"/>
    <n v="0.2"/>
    <n v="16.853999999999999"/>
    <s v="H"/>
    <n v="10"/>
    <n v="3"/>
    <n v="3"/>
    <n v="7"/>
  </r>
  <r>
    <x v="27"/>
    <x v="5"/>
    <s v="54347D"/>
    <n v="9"/>
    <x v="15"/>
    <x v="5"/>
    <n v="76.900000000000006"/>
    <n v="7.6900000000000013"/>
    <n v="84.59"/>
    <n v="0.08"/>
    <n v="6.152000000000001"/>
    <s v="F"/>
    <n v="6"/>
    <n v="17"/>
    <n v="17"/>
    <n v="15.5"/>
  </r>
  <r>
    <x v="27"/>
    <x v="5"/>
    <s v="54451D"/>
    <n v="8"/>
    <x v="14"/>
    <x v="5"/>
    <n v="93.37"/>
    <n v="9.3370000000000015"/>
    <n v="102.70700000000001"/>
    <n v="0.18"/>
    <n v="16.8066"/>
    <s v="F"/>
    <n v="6"/>
    <n v="17"/>
    <n v="17"/>
    <n v="15.5"/>
  </r>
  <r>
    <x v="27"/>
    <x v="5"/>
    <s v="5448D"/>
    <n v="9"/>
    <x v="15"/>
    <x v="5"/>
    <n v="89.4"/>
    <n v="8.9400000000000013"/>
    <n v="98.34"/>
    <n v="0.06"/>
    <n v="5.3639999999999999"/>
    <s v="B"/>
    <n v="4"/>
    <n v="5"/>
    <n v="5"/>
    <n v="9"/>
  </r>
  <r>
    <x v="27"/>
    <x v="5"/>
    <s v="54710D"/>
    <n v="9"/>
    <x v="15"/>
    <x v="5"/>
    <n v="34.11"/>
    <n v="3.411"/>
    <n v="37.521000000000001"/>
    <n v="0.36"/>
    <n v="12.279599999999999"/>
    <s v="C"/>
    <n v="5"/>
    <n v="11"/>
    <n v="11"/>
    <n v="12.5"/>
  </r>
  <r>
    <x v="27"/>
    <x v="5"/>
    <s v="547331"/>
    <n v="9"/>
    <x v="15"/>
    <x v="5"/>
    <n v="70.02"/>
    <n v="7.0019999999999998"/>
    <n v="77.021999999999991"/>
    <n v="0.03"/>
    <n v="2.1006"/>
    <s v="N"/>
    <n v="2"/>
    <n v="1"/>
    <n v="1"/>
    <n v="3"/>
  </r>
  <r>
    <x v="27"/>
    <x v="5"/>
    <s v="54735E"/>
    <n v="9"/>
    <x v="15"/>
    <x v="5"/>
    <n v="57.51"/>
    <n v="5.7510000000000003"/>
    <n v="63.260999999999996"/>
    <n v="0.22"/>
    <n v="12.652199999999999"/>
    <s v="D"/>
    <n v="2"/>
    <n v="18"/>
    <n v="18"/>
    <n v="16"/>
  </r>
  <r>
    <x v="27"/>
    <x v="5"/>
    <s v="548340"/>
    <n v="9"/>
    <x v="15"/>
    <x v="5"/>
    <n v="61.33"/>
    <n v="6.133"/>
    <n v="67.462999999999994"/>
    <n v="0.25"/>
    <n v="15.3325"/>
    <s v="D"/>
    <n v="6"/>
    <n v="2"/>
    <n v="2"/>
    <n v="6"/>
  </r>
  <r>
    <x v="27"/>
    <x v="5"/>
    <s v="54874E"/>
    <n v="9"/>
    <x v="15"/>
    <x v="5"/>
    <n v="16.03"/>
    <n v="1.6030000000000002"/>
    <n v="17.633000000000003"/>
    <n v="0.25"/>
    <n v="4.0075000000000003"/>
    <s v="H"/>
    <n v="10"/>
    <n v="3"/>
    <n v="3"/>
    <n v="7"/>
  </r>
  <r>
    <x v="27"/>
    <x v="5"/>
    <s v="54963A"/>
    <n v="8"/>
    <x v="14"/>
    <x v="5"/>
    <n v="96.61"/>
    <n v="9.6610000000000014"/>
    <n v="106.271"/>
    <n v="0.14000000000000001"/>
    <n v="13.525400000000001"/>
    <s v="G"/>
    <n v="8"/>
    <n v="2"/>
    <n v="2"/>
    <n v="6"/>
  </r>
  <r>
    <x v="27"/>
    <x v="5"/>
    <s v="551"/>
    <n v="9"/>
    <x v="15"/>
    <x v="5"/>
    <n v="35.74"/>
    <n v="3.5740000000000003"/>
    <n v="39.314"/>
    <n v="0.33"/>
    <n v="11.794200000000002"/>
    <s v="N"/>
    <n v="3"/>
    <n v="5"/>
    <n v="5"/>
    <n v="9"/>
  </r>
  <r>
    <x v="27"/>
    <x v="5"/>
    <s v="551761"/>
    <n v="8"/>
    <x v="14"/>
    <x v="5"/>
    <n v="53.05"/>
    <n v="5.3049999999999997"/>
    <n v="58.354999999999997"/>
    <n v="0.25"/>
    <n v="13.262499999999999"/>
    <s v="F"/>
    <n v="1"/>
    <n v="10"/>
    <n v="10"/>
    <n v="12"/>
  </r>
  <r>
    <x v="27"/>
    <x v="6"/>
    <s v="5531B"/>
    <n v="9"/>
    <x v="15"/>
    <x v="5"/>
    <n v="20.41"/>
    <n v="2.0409999999999999"/>
    <n v="22.451000000000001"/>
    <n v="0.12"/>
    <n v="2.4491999999999998"/>
    <s v="E"/>
    <n v="7"/>
    <n v="9"/>
    <n v="9"/>
    <n v="11.5"/>
  </r>
  <r>
    <x v="27"/>
    <x v="6"/>
    <s v="55447D"/>
    <n v="9"/>
    <x v="15"/>
    <x v="5"/>
    <n v="61.98"/>
    <n v="6.1980000000000004"/>
    <n v="68.177999999999997"/>
    <n v="0.2"/>
    <n v="12.396000000000001"/>
    <s v="P"/>
    <n v="9"/>
    <n v="2"/>
    <n v="2"/>
    <n v="6"/>
  </r>
  <r>
    <x v="27"/>
    <x v="6"/>
    <s v="55571E"/>
    <n v="8"/>
    <x v="14"/>
    <x v="5"/>
    <n v="31.81"/>
    <n v="3.181"/>
    <n v="34.991"/>
    <n v="0.26"/>
    <n v="8.2706"/>
    <s v="I"/>
    <n v="4"/>
    <n v="5"/>
    <n v="5"/>
    <n v="9"/>
  </r>
  <r>
    <x v="27"/>
    <x v="6"/>
    <s v="55599D"/>
    <n v="8"/>
    <x v="14"/>
    <x v="5"/>
    <n v="41.2"/>
    <n v="4.12"/>
    <n v="45.32"/>
    <n v="0.1"/>
    <n v="4.12"/>
    <s v="L"/>
    <n v="6"/>
    <n v="5"/>
    <n v="5"/>
    <n v="9"/>
  </r>
  <r>
    <x v="27"/>
    <x v="6"/>
    <s v="55747A"/>
    <n v="8"/>
    <x v="14"/>
    <x v="5"/>
    <n v="78.77"/>
    <n v="7.8769999999999998"/>
    <n v="86.646999999999991"/>
    <n v="0.14000000000000001"/>
    <n v="11.027800000000001"/>
    <s v="Q"/>
    <n v="7"/>
    <n v="3"/>
    <n v="3"/>
    <n v="7"/>
  </r>
  <r>
    <x v="27"/>
    <x v="6"/>
    <s v="559471"/>
    <n v="9"/>
    <x v="15"/>
    <x v="5"/>
    <n v="50.66"/>
    <n v="5.0659999999999998"/>
    <n v="55.725999999999999"/>
    <n v="0.18"/>
    <n v="9.1187999999999985"/>
    <s v="H"/>
    <n v="4"/>
    <n v="11"/>
    <n v="11"/>
    <n v="12.5"/>
  </r>
  <r>
    <x v="27"/>
    <x v="6"/>
    <s v="56022A"/>
    <n v="9"/>
    <x v="15"/>
    <x v="5"/>
    <n v="72.45"/>
    <n v="7.245000000000001"/>
    <n v="79.695000000000007"/>
    <n v="0.11"/>
    <n v="7.9695"/>
    <s v="F"/>
    <n v="1"/>
    <n v="10"/>
    <n v="10"/>
    <n v="12"/>
  </r>
  <r>
    <x v="27"/>
    <x v="6"/>
    <s v="56162E"/>
    <n v="8"/>
    <x v="14"/>
    <x v="5"/>
    <n v="80.86"/>
    <n v="8.0860000000000003"/>
    <n v="88.945999999999998"/>
    <n v="0.14000000000000001"/>
    <n v="11.320400000000001"/>
    <s v="F"/>
    <n v="8"/>
    <n v="8"/>
    <n v="8"/>
    <n v="11"/>
  </r>
  <r>
    <x v="27"/>
    <x v="6"/>
    <s v="561781"/>
    <n v="8"/>
    <x v="14"/>
    <x v="5"/>
    <n v="27.74"/>
    <n v="2.774"/>
    <n v="30.513999999999999"/>
    <n v="0.36"/>
    <n v="9.9863999999999997"/>
    <s v="H"/>
    <n v="1"/>
    <n v="7"/>
    <n v="7"/>
    <n v="10.5"/>
  </r>
  <r>
    <x v="27"/>
    <x v="6"/>
    <s v="5624E"/>
    <n v="8"/>
    <x v="14"/>
    <x v="5"/>
    <n v="43.79"/>
    <n v="4.3790000000000004"/>
    <n v="48.168999999999997"/>
    <n v="0.09"/>
    <n v="3.9410999999999996"/>
    <s v="L"/>
    <n v="5"/>
    <n v="5"/>
    <n v="5"/>
    <n v="9"/>
  </r>
  <r>
    <x v="27"/>
    <x v="6"/>
    <s v="564070"/>
    <n v="8"/>
    <x v="14"/>
    <x v="5"/>
    <n v="95.58"/>
    <n v="9.5579999999999998"/>
    <n v="105.13800000000001"/>
    <n v="0.36"/>
    <n v="34.408799999999999"/>
    <s v="Q"/>
    <n v="5"/>
    <n v="1"/>
    <n v="1"/>
    <n v="3"/>
  </r>
  <r>
    <x v="27"/>
    <x v="6"/>
    <s v="56544E"/>
    <n v="8"/>
    <x v="14"/>
    <x v="5"/>
    <n v="24.06"/>
    <n v="2.4060000000000001"/>
    <n v="26.465999999999998"/>
    <n v="0.22"/>
    <n v="5.2931999999999997"/>
    <s v="L"/>
    <n v="4"/>
    <n v="1"/>
    <n v="1"/>
    <n v="3"/>
  </r>
  <r>
    <x v="27"/>
    <x v="6"/>
    <s v="56890"/>
    <n v="9"/>
    <x v="15"/>
    <x v="5"/>
    <n v="2.16"/>
    <n v="0.21600000000000003"/>
    <n v="2.3760000000000003"/>
    <n v="0.27"/>
    <n v="0.58320000000000005"/>
    <s v="G"/>
    <n v="8"/>
    <n v="2"/>
    <n v="2"/>
    <n v="6"/>
  </r>
  <r>
    <x v="27"/>
    <x v="6"/>
    <s v="57081D"/>
    <n v="9"/>
    <x v="15"/>
    <x v="5"/>
    <n v="76.97"/>
    <n v="7.6970000000000001"/>
    <n v="84.667000000000002"/>
    <n v="0.14000000000000001"/>
    <n v="10.7758"/>
    <s v="Q"/>
    <n v="7"/>
    <n v="3"/>
    <n v="3"/>
    <n v="7"/>
  </r>
  <r>
    <x v="27"/>
    <x v="6"/>
    <s v="57216E"/>
    <n v="8"/>
    <x v="14"/>
    <x v="5"/>
    <n v="18"/>
    <n v="1.8"/>
    <n v="19.8"/>
    <n v="0.28000000000000003"/>
    <n v="5.0400000000000009"/>
    <s v="H"/>
    <n v="3"/>
    <n v="11"/>
    <n v="11"/>
    <n v="12.5"/>
  </r>
  <r>
    <x v="27"/>
    <x v="6"/>
    <s v="57260A"/>
    <n v="9"/>
    <x v="15"/>
    <x v="5"/>
    <n v="24.55"/>
    <n v="2.4550000000000001"/>
    <n v="27.005000000000003"/>
    <n v="0.26"/>
    <n v="6.383"/>
    <s v="M"/>
    <n v="10"/>
    <n v="4"/>
    <n v="4"/>
    <n v="8"/>
  </r>
  <r>
    <x v="27"/>
    <x v="6"/>
    <s v="5729D"/>
    <n v="9"/>
    <x v="15"/>
    <x v="5"/>
    <n v="79.88"/>
    <n v="7.9879999999999995"/>
    <n v="87.867999999999995"/>
    <n v="0.31"/>
    <n v="24.762799999999999"/>
    <s v="M"/>
    <n v="9"/>
    <n v="4"/>
    <n v="4"/>
    <n v="8"/>
  </r>
  <r>
    <x v="27"/>
    <x v="7"/>
    <s v="57658D"/>
    <n v="9"/>
    <x v="15"/>
    <x v="5"/>
    <n v="25.69"/>
    <n v="2.5690000000000004"/>
    <n v="28.259"/>
    <n v="0.19"/>
    <n v="4.8811"/>
    <s v="O"/>
    <n v="4"/>
    <n v="2"/>
    <n v="2"/>
    <n v="6"/>
  </r>
  <r>
    <x v="27"/>
    <x v="7"/>
    <s v="57710E"/>
    <n v="9"/>
    <x v="15"/>
    <x v="5"/>
    <n v="75.989999999999995"/>
    <n v="7.5990000000000002"/>
    <n v="83.588999999999999"/>
    <n v="0.18"/>
    <n v="13.678199999999999"/>
    <s v="A"/>
    <n v="6"/>
    <n v="14"/>
    <n v="14"/>
    <n v="14"/>
  </r>
  <r>
    <x v="27"/>
    <x v="7"/>
    <s v="57724D"/>
    <n v="9"/>
    <x v="15"/>
    <x v="5"/>
    <n v="13.43"/>
    <n v="1.343"/>
    <n v="14.773"/>
    <n v="0.31"/>
    <n v="4.1632999999999996"/>
    <s v="E"/>
    <n v="6"/>
    <n v="15"/>
    <n v="15"/>
    <n v="14.5"/>
  </r>
  <r>
    <x v="27"/>
    <x v="7"/>
    <s v="58087D"/>
    <n v="8"/>
    <x v="14"/>
    <x v="5"/>
    <n v="87.49"/>
    <n v="8.7490000000000006"/>
    <n v="96.23899999999999"/>
    <n v="0.11"/>
    <n v="9.623899999999999"/>
    <s v="O"/>
    <n v="5"/>
    <n v="3"/>
    <n v="3"/>
    <n v="7"/>
  </r>
  <r>
    <x v="27"/>
    <x v="7"/>
    <s v="58091E"/>
    <n v="8"/>
    <x v="14"/>
    <x v="5"/>
    <n v="80.87"/>
    <n v="8.0870000000000015"/>
    <n v="88.957000000000008"/>
    <n v="0.21"/>
    <n v="16.982700000000001"/>
    <s v="O"/>
    <n v="1"/>
    <n v="1"/>
    <n v="1"/>
    <n v="3"/>
  </r>
  <r>
    <x v="27"/>
    <x v="7"/>
    <s v="583690"/>
    <n v="9"/>
    <x v="15"/>
    <x v="5"/>
    <n v="80.8"/>
    <n v="8.08"/>
    <n v="88.88"/>
    <n v="0.28000000000000003"/>
    <n v="22.624000000000002"/>
    <s v="Q"/>
    <n v="10"/>
    <n v="2"/>
    <n v="2"/>
    <n v="6"/>
  </r>
  <r>
    <x v="27"/>
    <x v="7"/>
    <s v="58429E"/>
    <n v="9"/>
    <x v="15"/>
    <x v="5"/>
    <n v="48.94"/>
    <n v="4.8940000000000001"/>
    <n v="53.833999999999996"/>
    <n v="0.21"/>
    <n v="10.277399999999998"/>
    <s v="G"/>
    <n v="3"/>
    <n v="15"/>
    <n v="15"/>
    <n v="14.5"/>
  </r>
  <r>
    <x v="27"/>
    <x v="7"/>
    <s v="58989E"/>
    <n v="9"/>
    <x v="15"/>
    <x v="5"/>
    <n v="69.819999999999993"/>
    <n v="6.9819999999999993"/>
    <n v="76.801999999999992"/>
    <n v="0.24"/>
    <n v="16.756799999999998"/>
    <s v="N"/>
    <n v="1"/>
    <n v="2"/>
    <n v="2"/>
    <n v="6"/>
  </r>
  <r>
    <x v="27"/>
    <x v="7"/>
    <s v="592160"/>
    <n v="8"/>
    <x v="14"/>
    <x v="5"/>
    <n v="65.5"/>
    <n v="6.5500000000000007"/>
    <n v="72.05"/>
    <n v="0.03"/>
    <n v="1.9649999999999999"/>
    <s v="F"/>
    <n v="9"/>
    <n v="14"/>
    <n v="14"/>
    <n v="14"/>
  </r>
  <r>
    <x v="27"/>
    <x v="7"/>
    <s v="592280"/>
    <n v="8"/>
    <x v="14"/>
    <x v="5"/>
    <n v="2.76"/>
    <n v="0.27599999999999997"/>
    <n v="3.0359999999999996"/>
    <n v="0.37"/>
    <n v="1.0211999999999999"/>
    <s v="F"/>
    <n v="10"/>
    <n v="17"/>
    <n v="17"/>
    <n v="15.5"/>
  </r>
  <r>
    <x v="27"/>
    <x v="7"/>
    <s v="592821"/>
    <n v="8"/>
    <x v="14"/>
    <x v="5"/>
    <n v="88.3"/>
    <n v="8.83"/>
    <n v="97.13"/>
    <n v="0.25"/>
    <n v="22.074999999999999"/>
    <s v="L"/>
    <n v="10"/>
    <n v="6"/>
    <n v="6"/>
    <n v="10"/>
  </r>
  <r>
    <x v="27"/>
    <x v="7"/>
    <s v="59291B"/>
    <n v="8"/>
    <x v="14"/>
    <x v="5"/>
    <n v="21.72"/>
    <n v="2.1720000000000002"/>
    <n v="23.891999999999999"/>
    <n v="0.01"/>
    <n v="0.2172"/>
    <s v="Q"/>
    <n v="7"/>
    <n v="3"/>
    <n v="3"/>
    <n v="7"/>
  </r>
  <r>
    <x v="27"/>
    <x v="8"/>
    <s v="59328A"/>
    <n v="9"/>
    <x v="15"/>
    <x v="5"/>
    <n v="91.02"/>
    <n v="9.1020000000000003"/>
    <n v="100.122"/>
    <n v="0.26"/>
    <n v="23.665199999999999"/>
    <s v="P"/>
    <n v="7"/>
    <n v="1"/>
    <n v="1"/>
    <n v="3"/>
  </r>
  <r>
    <x v="27"/>
    <x v="8"/>
    <s v="59397A"/>
    <n v="8"/>
    <x v="14"/>
    <x v="5"/>
    <n v="59.84"/>
    <n v="5.9840000000000009"/>
    <n v="65.823999999999998"/>
    <n v="0.19"/>
    <n v="11.3696"/>
    <s v="G"/>
    <n v="8"/>
    <n v="2"/>
    <n v="2"/>
    <n v="6"/>
  </r>
  <r>
    <x v="27"/>
    <x v="8"/>
    <s v="59398D"/>
    <n v="9"/>
    <x v="15"/>
    <x v="5"/>
    <n v="84.06"/>
    <n v="8.4060000000000006"/>
    <n v="92.466000000000008"/>
    <n v="0.38"/>
    <n v="31.942800000000002"/>
    <s v="Q"/>
    <n v="9"/>
    <n v="2"/>
    <n v="2"/>
    <n v="6"/>
  </r>
  <r>
    <x v="27"/>
    <x v="8"/>
    <s v="594251"/>
    <n v="8"/>
    <x v="14"/>
    <x v="5"/>
    <n v="61.09"/>
    <n v="6.1090000000000009"/>
    <n v="67.198999999999998"/>
    <n v="0.05"/>
    <n v="3.0545000000000004"/>
    <s v="P"/>
    <n v="3"/>
    <n v="3"/>
    <n v="3"/>
    <n v="7"/>
  </r>
  <r>
    <x v="27"/>
    <x v="8"/>
    <s v="59521A"/>
    <n v="9"/>
    <x v="15"/>
    <x v="5"/>
    <n v="8.6"/>
    <n v="0.86"/>
    <n v="9.4599999999999991"/>
    <n v="0.2"/>
    <n v="1.72"/>
    <s v="F"/>
    <n v="6"/>
    <n v="17"/>
    <n v="17"/>
    <n v="15.5"/>
  </r>
  <r>
    <x v="27"/>
    <x v="8"/>
    <s v="59766B"/>
    <n v="9"/>
    <x v="15"/>
    <x v="5"/>
    <n v="93"/>
    <n v="9.3000000000000007"/>
    <n v="102.3"/>
    <n v="0.39"/>
    <n v="36.270000000000003"/>
    <s v="O"/>
    <n v="1"/>
    <n v="1"/>
    <n v="1"/>
    <n v="3"/>
  </r>
  <r>
    <x v="27"/>
    <x v="8"/>
    <s v="59861E"/>
    <n v="8"/>
    <x v="14"/>
    <x v="5"/>
    <n v="59.36"/>
    <n v="5.9359999999999999"/>
    <n v="65.295999999999992"/>
    <n v="7.0000000000000007E-2"/>
    <n v="4.1552000000000007"/>
    <s v="Q"/>
    <n v="8"/>
    <n v="3"/>
    <n v="3"/>
    <n v="7"/>
  </r>
  <r>
    <x v="27"/>
    <x v="8"/>
    <s v="60002A"/>
    <n v="9"/>
    <x v="15"/>
    <x v="5"/>
    <n v="12.81"/>
    <n v="1.2810000000000001"/>
    <n v="14.091000000000001"/>
    <n v="0.11"/>
    <n v="1.4091"/>
    <s v="I"/>
    <n v="10"/>
    <n v="6"/>
    <n v="6"/>
    <n v="10"/>
  </r>
  <r>
    <x v="27"/>
    <x v="8"/>
    <s v="601620"/>
    <n v="8"/>
    <x v="14"/>
    <x v="5"/>
    <n v="42.94"/>
    <n v="4.2939999999999996"/>
    <n v="47.233999999999995"/>
    <n v="0.35"/>
    <n v="15.028999999999998"/>
    <s v="N"/>
    <n v="6"/>
    <n v="3"/>
    <n v="3"/>
    <n v="7"/>
  </r>
  <r>
    <x v="27"/>
    <x v="8"/>
    <s v="602051"/>
    <n v="9"/>
    <x v="15"/>
    <x v="5"/>
    <n v="23.18"/>
    <n v="2.3180000000000001"/>
    <n v="25.498000000000001"/>
    <n v="0.06"/>
    <n v="1.3908"/>
    <s v="F"/>
    <n v="7"/>
    <n v="5"/>
    <n v="5"/>
    <n v="9"/>
  </r>
  <r>
    <x v="27"/>
    <x v="8"/>
    <s v="6053E"/>
    <n v="8"/>
    <x v="14"/>
    <x v="5"/>
    <n v="16.29"/>
    <n v="1.629"/>
    <n v="17.919"/>
    <n v="0.34"/>
    <n v="5.5385999999999997"/>
    <s v="I"/>
    <n v="6"/>
    <n v="6"/>
    <n v="6"/>
    <n v="10"/>
  </r>
  <r>
    <x v="27"/>
    <x v="8"/>
    <s v="60842A"/>
    <n v="9"/>
    <x v="15"/>
    <x v="5"/>
    <n v="55.78"/>
    <n v="5.5780000000000003"/>
    <n v="61.358000000000004"/>
    <n v="0.18"/>
    <n v="10.0404"/>
    <s v="I"/>
    <n v="4"/>
    <n v="5"/>
    <n v="5"/>
    <n v="9"/>
  </r>
  <r>
    <x v="27"/>
    <x v="8"/>
    <s v="60846B"/>
    <n v="9"/>
    <x v="15"/>
    <x v="5"/>
    <n v="91.91"/>
    <n v="9.1910000000000007"/>
    <n v="101.101"/>
    <n v="0.17"/>
    <n v="15.624700000000001"/>
    <s v="L"/>
    <n v="7"/>
    <n v="2"/>
    <n v="2"/>
    <n v="6"/>
  </r>
  <r>
    <x v="27"/>
    <x v="8"/>
    <s v="60865D"/>
    <n v="9"/>
    <x v="15"/>
    <x v="5"/>
    <n v="13.87"/>
    <n v="1.387"/>
    <n v="15.257"/>
    <n v="0.39"/>
    <n v="5.4093"/>
    <s v="C"/>
    <n v="3"/>
    <n v="6"/>
    <n v="6"/>
    <n v="10"/>
  </r>
  <r>
    <x v="27"/>
    <x v="8"/>
    <s v="60946B"/>
    <n v="9"/>
    <x v="15"/>
    <x v="5"/>
    <n v="88.8"/>
    <n v="8.8800000000000008"/>
    <n v="97.679999999999993"/>
    <n v="0.17"/>
    <n v="15.096"/>
    <s v="M"/>
    <n v="10"/>
    <n v="4"/>
    <n v="4"/>
    <n v="8"/>
  </r>
  <r>
    <x v="27"/>
    <x v="8"/>
    <s v="60987B"/>
    <n v="8"/>
    <x v="14"/>
    <x v="5"/>
    <n v="43.11"/>
    <n v="4.3109999999999999"/>
    <n v="47.420999999999999"/>
    <n v="0.17"/>
    <n v="7.3287000000000004"/>
    <s v="L"/>
    <n v="3"/>
    <n v="5"/>
    <n v="5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E7697-26D3-9140-814D-52D7FC9E3902}" name="PivotTable21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3:A74" firstHeaderRow="1" firstDataRow="1" firstDataCol="0"/>
  <pivotFields count="16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Delivery Cost" fld="15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4BAE4-43D7-6948-B3DF-B77F8E4EF444}" name="PivotTable20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9:A70" firstHeaderRow="1" firstDataRow="1" firstDataCol="0"/>
  <pivotFields count="16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Average of Distances(Index_Match)" fld="13" subtotal="average" baseField="0" baseItem="0" numFmtId="2"/>
  </dataFields>
  <formats count="2">
    <format dxfId="3">
      <pivotArea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8A14C-3F33-D240-815F-2A3A2F79B00A}" name="PivotTable19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4:B65" firstHeaderRow="0" firstDataRow="1" firstDataCol="0"/>
  <pivotFields count="16"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 Weighted COGS" fld="10" baseField="0" baseItem="0"/>
    <dataField name="Sum of Net 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61C19-3255-7446-8A70-A9290DB06E54}" name="PivotTable18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0:A61" firstHeaderRow="1" firstDataRow="1" firstDataCol="0"/>
  <pivotFields count="16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COGS (% net sales)" fld="9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F5F4A-FE78-2548-8115-A5EA211D2483}" name="PivotTable17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0:B57" firstHeaderRow="1" firstDataRow="1" firstDataCol="1"/>
  <pivotFields count="16">
    <pivotField numFmtId="14"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 v="1"/>
    </i>
    <i>
      <x v="5"/>
    </i>
    <i>
      <x v="3"/>
    </i>
    <i>
      <x/>
    </i>
    <i>
      <x v="2"/>
    </i>
    <i>
      <x v="4"/>
    </i>
    <i t="grand">
      <x/>
    </i>
  </rowItems>
  <colItems count="1">
    <i/>
  </colItems>
  <dataFields count="1">
    <dataField name="Average of Gross sales" fld="8" subtotal="average" baseField="0" baseItem="0" numFmtId="2"/>
  </dataFields>
  <formats count="5">
    <format dxfId="17">
      <pivotArea collapsedLevelsAreSubtotals="1" fieldPosition="0">
        <references count="1">
          <reference field="5" count="1">
            <x v="1"/>
          </reference>
        </references>
      </pivotArea>
    </format>
    <format dxfId="16">
      <pivotArea dataOnly="0" labelOnly="1" fieldPosition="0">
        <references count="1">
          <reference field="5" count="1">
            <x v="1"/>
          </reference>
        </references>
      </pivotArea>
    </format>
    <format dxfId="15">
      <pivotArea collapsedLevelsAreSubtotals="1" fieldPosition="0">
        <references count="1">
          <reference field="5" count="1">
            <x v="1"/>
          </reference>
        </references>
      </pivotArea>
    </format>
    <format dxfId="14">
      <pivotArea dataOnly="0" labelOnly="1" fieldPosition="0">
        <references count="1">
          <reference field="5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E894B-713D-3549-87C5-6DF6E8BE4622}" name="PivotTable16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:B47" firstHeaderRow="1" firstDataRow="1" firstDataCol="1"/>
  <pivotFields count="16">
    <pivotField numFmtId="14" showAll="0"/>
    <pivotField showAll="0"/>
    <pivotField showAll="0"/>
    <pivotField showAll="0"/>
    <pivotField axis="axisRow" showAll="0" sortType="descending">
      <items count="17">
        <item x="9"/>
        <item x="5"/>
        <item x="13"/>
        <item x="14"/>
        <item x="2"/>
        <item x="12"/>
        <item x="3"/>
        <item x="15"/>
        <item x="1"/>
        <item x="10"/>
        <item x="11"/>
        <item x="0"/>
        <item x="4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7">
    <i>
      <x v="14"/>
    </i>
    <i>
      <x v="11"/>
    </i>
    <i>
      <x/>
    </i>
    <i>
      <x v="4"/>
    </i>
    <i>
      <x v="8"/>
    </i>
    <i>
      <x v="12"/>
    </i>
    <i>
      <x v="10"/>
    </i>
    <i>
      <x v="9"/>
    </i>
    <i>
      <x v="15"/>
    </i>
    <i>
      <x v="5"/>
    </i>
    <i>
      <x v="6"/>
    </i>
    <i>
      <x v="13"/>
    </i>
    <i>
      <x v="1"/>
    </i>
    <i>
      <x v="2"/>
    </i>
    <i>
      <x v="3"/>
    </i>
    <i>
      <x v="7"/>
    </i>
    <i t="grand">
      <x/>
    </i>
  </rowItems>
  <colItems count="1">
    <i/>
  </colItems>
  <dataFields count="1">
    <dataField name="Sum of Gross sales" fld="8" baseField="0" baseItem="0" numFmtId="2"/>
  </dataFields>
  <formats count="5">
    <format dxfId="21">
      <pivotArea collapsedLevelsAreSubtotals="1" fieldPosition="0">
        <references count="1">
          <reference field="4" count="1">
            <x v="14"/>
          </reference>
        </references>
      </pivotArea>
    </format>
    <format dxfId="20">
      <pivotArea dataOnly="0" labelOnly="1" fieldPosition="0">
        <references count="1">
          <reference field="4" count="1">
            <x v="14"/>
          </reference>
        </references>
      </pivotArea>
    </format>
    <format dxfId="19">
      <pivotArea collapsedLevelsAreSubtotals="1" fieldPosition="0">
        <references count="1">
          <reference field="4" count="1">
            <x v="14"/>
          </reference>
        </references>
      </pivotArea>
    </format>
    <format dxfId="18">
      <pivotArea dataOnly="0" labelOnly="1" fieldPosition="0">
        <references count="1">
          <reference field="4" count="1">
            <x v="14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477E6-A00A-0443-9044-1E711B2360FB}" name="PivotTable15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:A27" firstHeaderRow="1" firstDataRow="1" firstDataCol="0"/>
  <pivotFields count="16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Gross sales" fld="8" subtotal="average" baseField="0" baseItem="0" numFmtId="2"/>
  </dataFields>
  <formats count="2">
    <format dxfId="23">
      <pivotArea outline="0" collapsedLevelsAreSubtotals="1" fieldPosition="0"/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08A8C-30F3-B647-BA26-8B4B55878575}" name="PivotTable14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23" firstHeaderRow="1" firstDataRow="1" firstDataCol="1"/>
  <pivotFields count="16">
    <pivotField numFmtId="14" showAll="0"/>
    <pivotField axis="axisRow" showAll="0" sortType="descending">
      <items count="10"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 v="8"/>
    </i>
    <i>
      <x v="4"/>
    </i>
    <i>
      <x v="5"/>
    </i>
    <i>
      <x v="6"/>
    </i>
    <i>
      <x v="2"/>
    </i>
    <i>
      <x v="7"/>
    </i>
    <i>
      <x v="1"/>
    </i>
    <i>
      <x v="3"/>
    </i>
    <i>
      <x/>
    </i>
    <i t="grand">
      <x/>
    </i>
  </rowItems>
  <colItems count="1">
    <i/>
  </colItems>
  <dataFields count="1">
    <dataField name="Sum of Gross sales" fld="8" baseField="0" baseItem="0"/>
  </dataFields>
  <formats count="2">
    <format dxfId="25">
      <pivotArea grandRow="1" outline="0" collapsedLevelsAreSubtotals="1" fieldPosition="0"/>
    </format>
    <format dxfId="2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D1F3D-D592-3643-A76D-2436AF538382}" name="PivotTable13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10" firstHeaderRow="1" firstDataRow="1" firstDataCol="1"/>
  <pivotFields count="16">
    <pivotField axis="axisRow" numFmtId="14" showAll="0">
      <items count="29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 ID" fld="2" subtotal="count" baseField="0" baseItem="0"/>
  </dataFields>
  <formats count="3">
    <format dxfId="28">
      <pivotArea grandRow="1" outline="0" collapsedLevelsAreSubtotals="1" fieldPosition="0"/>
    </format>
    <format dxfId="27">
      <pivotArea grandRow="1" outline="0" collapsedLevelsAreSubtotals="1" fieldPosition="0"/>
    </format>
    <format dxfId="2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A6DC25-8352-2740-9699-AF6581DC2CBF}" name="Table1" displayName="Table1" ref="A3:P5044" totalsRowShown="0" headerRowDxfId="29">
  <autoFilter ref="A3:P5044" xr:uid="{C2A6DC25-8352-2740-9699-AF6581DC2CBF}"/>
  <tableColumns count="16">
    <tableColumn id="1" xr3:uid="{5EBEADFD-7760-1340-A860-CCD34B2AA19B}" name="Order Date" dataDxfId="45"/>
    <tableColumn id="2" xr3:uid="{60A0A948-3091-F945-AF25-FE544BC73DE2}" name="Order Time" dataDxfId="44"/>
    <tableColumn id="3" xr3:uid="{422D7120-1D95-414A-8CDE-B14B09570B6A}" name="Order ID" dataDxfId="43"/>
    <tableColumn id="4" xr3:uid="{D306E009-E811-934C-9954-9F5A48CA4833}" name="Meal type ID" dataDxfId="42"/>
    <tableColumn id="5" xr3:uid="{130A5652-4C91-964F-9CFD-5E5FB2165D85}" name="Meal by Name" dataDxfId="41"/>
    <tableColumn id="6" xr3:uid="{E50558AD-3C7D-D14A-8D1C-009EDD1D519B}" name="Meal by Chef" dataDxfId="40"/>
    <tableColumn id="7" xr3:uid="{2BF2D0FC-5E27-B64F-A2DF-41870B00D19D}" name="Net sales" dataDxfId="39"/>
    <tableColumn id="8" xr3:uid="{7F493DAF-4243-2C4D-AF29-6E1BF8EA7F85}" name="Fees" dataDxfId="38"/>
    <tableColumn id="9" xr3:uid="{6D2C1B6A-F091-A848-86C7-38B240223306}" name="Gross sales" dataDxfId="37"/>
    <tableColumn id="10" xr3:uid="{5E2CFC5A-7855-DC4B-A27D-79EA25BD7E8D}" name="COGS (% net sales)" dataDxfId="36"/>
    <tableColumn id="11" xr3:uid="{36C99691-256F-5242-A701-A3C6C7A41ACB}" name=" Weighted COGS" dataDxfId="35"/>
    <tableColumn id="12" xr3:uid="{D9E6120A-147C-5544-BC86-DBF62EF0D573}" name="Delivery area" dataDxfId="34"/>
    <tableColumn id="13" xr3:uid="{DD5262B0-5B48-9048-A41B-E545DB09E93F}" name="Delivery region" dataDxfId="33"/>
    <tableColumn id="14" xr3:uid="{070B7D55-DE87-2C46-8792-9739139B54F0}" name="Distances(Index_Match)" dataDxfId="32"/>
    <tableColumn id="15" xr3:uid="{EDCB527A-4082-434B-880E-037105E23402}" name="Delivery(xlookup)" dataDxfId="31"/>
    <tableColumn id="16" xr3:uid="{733992A3-E903-AE45-851D-1C0BD32D8933}" name="Delivery Cost" dataDxfId="3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F52A2-45F2-47C2-A83E-CDCBC4791B33}">
  <dimension ref="B3:B5"/>
  <sheetViews>
    <sheetView showGridLines="0" zoomScale="141" workbookViewId="0"/>
  </sheetViews>
  <sheetFormatPr baseColWidth="10" defaultColWidth="8.83203125" defaultRowHeight="13" x14ac:dyDescent="0.15"/>
  <sheetData>
    <row r="3" spans="2:2" x14ac:dyDescent="0.15">
      <c r="B3" s="3" t="s">
        <v>5344</v>
      </c>
    </row>
    <row r="4" spans="2:2" x14ac:dyDescent="0.15">
      <c r="B4" t="s">
        <v>5339</v>
      </c>
    </row>
    <row r="5" spans="2:2" x14ac:dyDescent="0.15">
      <c r="B5" t="s">
        <v>5340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5043"/>
  <sheetViews>
    <sheetView zoomScale="125" workbookViewId="0">
      <selection activeCell="I5" sqref="I5"/>
    </sheetView>
  </sheetViews>
  <sheetFormatPr baseColWidth="10" defaultColWidth="14.5" defaultRowHeight="15.75" customHeight="1" x14ac:dyDescent="0.15"/>
  <cols>
    <col min="1" max="1" width="19.5" style="6" customWidth="1"/>
    <col min="2" max="2" width="11.83203125" style="6" customWidth="1"/>
    <col min="3" max="3" width="11.5" style="6" customWidth="1"/>
    <col min="4" max="4" width="12" style="6" customWidth="1"/>
    <col min="5" max="5" width="9.83203125" style="6" customWidth="1"/>
    <col min="6" max="6" width="13.5" style="6" customWidth="1"/>
    <col min="7" max="7" width="18.1640625" style="6" customWidth="1"/>
    <col min="8" max="8" width="14.1640625" style="6" customWidth="1"/>
    <col min="9" max="9" width="13.33203125" style="6" customWidth="1"/>
  </cols>
  <sheetData>
    <row r="1" spans="1:9" ht="20" x14ac:dyDescent="0.2">
      <c r="A1" s="12" t="s">
        <v>5347</v>
      </c>
      <c r="B1" s="10"/>
    </row>
    <row r="2" spans="1:9" ht="15.75" customHeight="1" x14ac:dyDescent="0.2">
      <c r="A2" s="11"/>
    </row>
    <row r="3" spans="1:9" ht="15.75" customHeight="1" x14ac:dyDescent="0.15">
      <c r="A3" s="8" t="s">
        <v>5074</v>
      </c>
      <c r="B3" s="8" t="s">
        <v>0</v>
      </c>
      <c r="C3" s="8" t="s">
        <v>20</v>
      </c>
      <c r="D3" s="8" t="s">
        <v>5072</v>
      </c>
      <c r="E3" s="8" t="s">
        <v>25</v>
      </c>
      <c r="F3" s="8" t="s">
        <v>5073</v>
      </c>
      <c r="G3" s="8" t="s">
        <v>5338</v>
      </c>
      <c r="H3" s="8" t="s">
        <v>5084</v>
      </c>
      <c r="I3" s="8" t="s">
        <v>5335</v>
      </c>
    </row>
    <row r="4" spans="1:9" ht="15.75" customHeight="1" x14ac:dyDescent="0.15">
      <c r="A4" s="13" t="s">
        <v>5086</v>
      </c>
      <c r="B4" s="7" t="s">
        <v>2601</v>
      </c>
      <c r="C4" s="14">
        <v>15</v>
      </c>
      <c r="D4" s="14">
        <v>19.489999999999998</v>
      </c>
      <c r="E4" s="14">
        <v>1.9489999999999998</v>
      </c>
      <c r="F4" s="14">
        <v>21.439</v>
      </c>
      <c r="G4" s="7">
        <v>0.28999999999999998</v>
      </c>
      <c r="H4" s="7" t="s">
        <v>5077</v>
      </c>
      <c r="I4" s="7">
        <v>1</v>
      </c>
    </row>
    <row r="5" spans="1:9" ht="15.75" customHeight="1" x14ac:dyDescent="0.15">
      <c r="A5" s="13" t="s">
        <v>5086</v>
      </c>
      <c r="B5" s="7" t="s">
        <v>1962</v>
      </c>
      <c r="C5" s="14">
        <v>10</v>
      </c>
      <c r="D5" s="14">
        <v>45.86</v>
      </c>
      <c r="E5" s="14">
        <v>4.5860000000000003</v>
      </c>
      <c r="F5" s="14">
        <v>50.445999999999998</v>
      </c>
      <c r="G5" s="7">
        <v>0.37</v>
      </c>
      <c r="H5" s="7" t="s">
        <v>5077</v>
      </c>
      <c r="I5" s="7">
        <v>2</v>
      </c>
    </row>
    <row r="6" spans="1:9" ht="15.75" customHeight="1" x14ac:dyDescent="0.15">
      <c r="A6" s="13" t="s">
        <v>5086</v>
      </c>
      <c r="B6" s="7" t="s">
        <v>2833</v>
      </c>
      <c r="C6" s="14">
        <v>16</v>
      </c>
      <c r="D6" s="14">
        <v>37.28</v>
      </c>
      <c r="E6" s="14">
        <v>3.7280000000000002</v>
      </c>
      <c r="F6" s="14">
        <v>41.008000000000003</v>
      </c>
      <c r="G6" s="7">
        <v>0.25</v>
      </c>
      <c r="H6" s="7" t="s">
        <v>30</v>
      </c>
      <c r="I6" s="7">
        <v>2</v>
      </c>
    </row>
    <row r="7" spans="1:9" ht="15.75" customHeight="1" x14ac:dyDescent="0.15">
      <c r="A7" s="13" t="s">
        <v>5086</v>
      </c>
      <c r="B7" s="7" t="s">
        <v>2620</v>
      </c>
      <c r="C7" s="14">
        <v>16</v>
      </c>
      <c r="D7" s="14">
        <v>61.59</v>
      </c>
      <c r="E7" s="14">
        <v>6.1590000000000007</v>
      </c>
      <c r="F7" s="14">
        <v>67.749000000000009</v>
      </c>
      <c r="G7" s="7">
        <v>0.21</v>
      </c>
      <c r="H7" s="7" t="s">
        <v>31</v>
      </c>
      <c r="I7" s="7">
        <v>4</v>
      </c>
    </row>
    <row r="8" spans="1:9" ht="15.75" customHeight="1" x14ac:dyDescent="0.15">
      <c r="A8" s="13" t="s">
        <v>5086</v>
      </c>
      <c r="B8" s="7" t="s">
        <v>1497</v>
      </c>
      <c r="C8" s="14">
        <v>16</v>
      </c>
      <c r="D8" s="14">
        <v>42.48</v>
      </c>
      <c r="E8" s="14">
        <v>4.2480000000000002</v>
      </c>
      <c r="F8" s="14">
        <v>46.727999999999994</v>
      </c>
      <c r="G8" s="7">
        <v>0.38</v>
      </c>
      <c r="H8" s="7" t="s">
        <v>5077</v>
      </c>
      <c r="I8" s="7">
        <v>4</v>
      </c>
    </row>
    <row r="9" spans="1:9" ht="15.75" customHeight="1" x14ac:dyDescent="0.15">
      <c r="A9" s="13" t="s">
        <v>5086</v>
      </c>
      <c r="B9" s="7" t="s">
        <v>3132</v>
      </c>
      <c r="C9" s="14">
        <v>15</v>
      </c>
      <c r="D9" s="7">
        <v>92.35</v>
      </c>
      <c r="E9" s="7">
        <f t="shared" ref="E9:E72" si="0">D9*10%</f>
        <v>9.2349999999999994</v>
      </c>
      <c r="F9" s="7">
        <f t="shared" ref="F9:F72" si="1">D9+E9</f>
        <v>101.58499999999999</v>
      </c>
      <c r="G9" s="7">
        <v>0.32</v>
      </c>
      <c r="H9" s="7" t="s">
        <v>5081</v>
      </c>
      <c r="I9" s="7">
        <v>5</v>
      </c>
    </row>
    <row r="10" spans="1:9" ht="15.75" customHeight="1" x14ac:dyDescent="0.15">
      <c r="A10" s="13" t="s">
        <v>5086</v>
      </c>
      <c r="B10" s="7" t="s">
        <v>3117</v>
      </c>
      <c r="C10" s="14">
        <v>15</v>
      </c>
      <c r="D10" s="7">
        <v>83.6</v>
      </c>
      <c r="E10" s="7">
        <f t="shared" si="0"/>
        <v>8.36</v>
      </c>
      <c r="F10" s="7">
        <f t="shared" si="1"/>
        <v>91.96</v>
      </c>
      <c r="G10" s="7">
        <v>0.27</v>
      </c>
      <c r="H10" s="7" t="s">
        <v>5079</v>
      </c>
      <c r="I10" s="7">
        <v>1</v>
      </c>
    </row>
    <row r="11" spans="1:9" ht="15.75" customHeight="1" x14ac:dyDescent="0.15">
      <c r="A11" s="13" t="s">
        <v>5086</v>
      </c>
      <c r="B11" s="7" t="s">
        <v>731</v>
      </c>
      <c r="C11" s="14">
        <v>15</v>
      </c>
      <c r="D11" s="7">
        <v>51.15</v>
      </c>
      <c r="E11" s="7">
        <f t="shared" si="0"/>
        <v>5.1150000000000002</v>
      </c>
      <c r="F11" s="7">
        <f t="shared" si="1"/>
        <v>56.265000000000001</v>
      </c>
      <c r="G11" s="7">
        <v>0.23</v>
      </c>
      <c r="H11" s="7" t="s">
        <v>5083</v>
      </c>
      <c r="I11" s="7">
        <v>5</v>
      </c>
    </row>
    <row r="12" spans="1:9" ht="15.75" customHeight="1" x14ac:dyDescent="0.15">
      <c r="A12" s="13" t="s">
        <v>5086</v>
      </c>
      <c r="B12" s="7" t="s">
        <v>4778</v>
      </c>
      <c r="C12" s="14">
        <v>10</v>
      </c>
      <c r="D12" s="7">
        <v>74.540000000000006</v>
      </c>
      <c r="E12" s="7">
        <f t="shared" si="0"/>
        <v>7.4540000000000006</v>
      </c>
      <c r="F12" s="7">
        <f t="shared" si="1"/>
        <v>81.994</v>
      </c>
      <c r="G12" s="7">
        <v>0.39</v>
      </c>
      <c r="H12" s="7" t="s">
        <v>5080</v>
      </c>
      <c r="I12" s="7">
        <v>8</v>
      </c>
    </row>
    <row r="13" spans="1:9" ht="15.75" customHeight="1" x14ac:dyDescent="0.15">
      <c r="A13" s="13" t="s">
        <v>5086</v>
      </c>
      <c r="B13" s="7" t="s">
        <v>4783</v>
      </c>
      <c r="C13" s="14">
        <v>16</v>
      </c>
      <c r="D13" s="7">
        <v>35.49</v>
      </c>
      <c r="E13" s="7">
        <f t="shared" si="0"/>
        <v>3.5490000000000004</v>
      </c>
      <c r="F13" s="7">
        <f t="shared" si="1"/>
        <v>39.039000000000001</v>
      </c>
      <c r="G13" s="7">
        <v>0.03</v>
      </c>
      <c r="H13" s="7" t="s">
        <v>5079</v>
      </c>
      <c r="I13" s="7">
        <v>7</v>
      </c>
    </row>
    <row r="14" spans="1:9" ht="15.75" customHeight="1" x14ac:dyDescent="0.15">
      <c r="A14" s="13" t="s">
        <v>5086</v>
      </c>
      <c r="B14" s="7" t="s">
        <v>2139</v>
      </c>
      <c r="C14" s="14">
        <v>10</v>
      </c>
      <c r="D14" s="7">
        <v>29.3</v>
      </c>
      <c r="E14" s="7">
        <f t="shared" si="0"/>
        <v>2.93</v>
      </c>
      <c r="F14" s="7">
        <f t="shared" si="1"/>
        <v>32.230000000000004</v>
      </c>
      <c r="G14" s="7">
        <v>0.28999999999999998</v>
      </c>
      <c r="H14" s="7" t="s">
        <v>5081</v>
      </c>
      <c r="I14" s="7">
        <v>5</v>
      </c>
    </row>
    <row r="15" spans="1:9" ht="15.75" customHeight="1" x14ac:dyDescent="0.15">
      <c r="A15" s="13" t="s">
        <v>5086</v>
      </c>
      <c r="B15" s="7" t="s">
        <v>743</v>
      </c>
      <c r="C15" s="14">
        <v>15</v>
      </c>
      <c r="D15" s="7">
        <v>44.39</v>
      </c>
      <c r="E15" s="7">
        <f t="shared" si="0"/>
        <v>4.4390000000000001</v>
      </c>
      <c r="F15" s="7">
        <f t="shared" si="1"/>
        <v>48.829000000000001</v>
      </c>
      <c r="G15" s="7">
        <v>0.08</v>
      </c>
      <c r="H15" s="7" t="s">
        <v>28</v>
      </c>
      <c r="I15" s="7">
        <v>7</v>
      </c>
    </row>
    <row r="16" spans="1:9" ht="15.75" customHeight="1" x14ac:dyDescent="0.15">
      <c r="A16" s="13" t="s">
        <v>5086</v>
      </c>
      <c r="B16" s="7" t="s">
        <v>545</v>
      </c>
      <c r="C16" s="14">
        <v>10</v>
      </c>
      <c r="D16" s="7">
        <v>89.91</v>
      </c>
      <c r="E16" s="7">
        <f t="shared" si="0"/>
        <v>8.9909999999999997</v>
      </c>
      <c r="F16" s="7">
        <f t="shared" si="1"/>
        <v>98.900999999999996</v>
      </c>
      <c r="G16" s="7">
        <v>0.31</v>
      </c>
      <c r="H16" s="7" t="s">
        <v>5081</v>
      </c>
      <c r="I16" s="7">
        <v>10</v>
      </c>
    </row>
    <row r="17" spans="1:9" ht="15.75" customHeight="1" x14ac:dyDescent="0.15">
      <c r="A17" s="13" t="s">
        <v>5086</v>
      </c>
      <c r="B17" s="7" t="s">
        <v>2127</v>
      </c>
      <c r="C17" s="14">
        <v>15</v>
      </c>
      <c r="D17" s="7">
        <v>15.12</v>
      </c>
      <c r="E17" s="7">
        <f t="shared" si="0"/>
        <v>1.512</v>
      </c>
      <c r="F17" s="7">
        <f t="shared" si="1"/>
        <v>16.631999999999998</v>
      </c>
      <c r="G17" s="7">
        <v>0.4</v>
      </c>
      <c r="H17" s="7" t="s">
        <v>5080</v>
      </c>
      <c r="I17" s="7">
        <v>4</v>
      </c>
    </row>
    <row r="18" spans="1:9" ht="15.75" customHeight="1" x14ac:dyDescent="0.15">
      <c r="A18" s="13" t="s">
        <v>5086</v>
      </c>
      <c r="B18" s="7" t="s">
        <v>2489</v>
      </c>
      <c r="C18" s="14">
        <v>16</v>
      </c>
      <c r="D18" s="7">
        <v>32.159999999999997</v>
      </c>
      <c r="E18" s="7">
        <f t="shared" si="0"/>
        <v>3.2159999999999997</v>
      </c>
      <c r="F18" s="7">
        <f t="shared" si="1"/>
        <v>35.375999999999998</v>
      </c>
      <c r="G18" s="7">
        <v>0.22</v>
      </c>
      <c r="H18" s="7" t="s">
        <v>5079</v>
      </c>
      <c r="I18" s="7">
        <v>3</v>
      </c>
    </row>
    <row r="19" spans="1:9" ht="15.75" customHeight="1" x14ac:dyDescent="0.15">
      <c r="A19" s="13" t="s">
        <v>5087</v>
      </c>
      <c r="B19" s="7" t="s">
        <v>540</v>
      </c>
      <c r="C19" s="14">
        <v>10</v>
      </c>
      <c r="D19" s="7">
        <v>80.37</v>
      </c>
      <c r="E19" s="7">
        <f t="shared" si="0"/>
        <v>8.0370000000000008</v>
      </c>
      <c r="F19" s="7">
        <f t="shared" si="1"/>
        <v>88.407000000000011</v>
      </c>
      <c r="G19" s="7">
        <v>0.18</v>
      </c>
      <c r="H19" s="7" t="s">
        <v>29</v>
      </c>
      <c r="I19" s="7">
        <v>9</v>
      </c>
    </row>
    <row r="20" spans="1:9" ht="15.75" customHeight="1" x14ac:dyDescent="0.15">
      <c r="A20" s="13" t="s">
        <v>5087</v>
      </c>
      <c r="B20" s="7" t="s">
        <v>326</v>
      </c>
      <c r="C20" s="14">
        <v>15</v>
      </c>
      <c r="D20" s="7">
        <v>38.74</v>
      </c>
      <c r="E20" s="7">
        <f t="shared" si="0"/>
        <v>3.8740000000000006</v>
      </c>
      <c r="F20" s="7">
        <f t="shared" si="1"/>
        <v>42.614000000000004</v>
      </c>
      <c r="G20" s="7">
        <v>0.12</v>
      </c>
      <c r="H20" s="7" t="s">
        <v>5082</v>
      </c>
      <c r="I20" s="7">
        <v>2</v>
      </c>
    </row>
    <row r="21" spans="1:9" ht="15.75" customHeight="1" x14ac:dyDescent="0.15">
      <c r="A21" s="13" t="s">
        <v>5087</v>
      </c>
      <c r="B21" s="7" t="s">
        <v>1046</v>
      </c>
      <c r="C21" s="14">
        <v>10</v>
      </c>
      <c r="D21" s="7">
        <v>64.489999999999995</v>
      </c>
      <c r="E21" s="7">
        <f t="shared" si="0"/>
        <v>6.4489999999999998</v>
      </c>
      <c r="F21" s="7">
        <f t="shared" si="1"/>
        <v>70.938999999999993</v>
      </c>
      <c r="G21" s="7">
        <v>0.14000000000000001</v>
      </c>
      <c r="H21" s="7" t="s">
        <v>5082</v>
      </c>
      <c r="I21" s="7">
        <v>5</v>
      </c>
    </row>
    <row r="22" spans="1:9" ht="15.75" customHeight="1" x14ac:dyDescent="0.15">
      <c r="A22" s="13" t="s">
        <v>5087</v>
      </c>
      <c r="B22" s="7" t="s">
        <v>987</v>
      </c>
      <c r="C22" s="14">
        <v>15</v>
      </c>
      <c r="D22" s="7">
        <v>7.15</v>
      </c>
      <c r="E22" s="7">
        <f t="shared" si="0"/>
        <v>0.71500000000000008</v>
      </c>
      <c r="F22" s="7">
        <f t="shared" si="1"/>
        <v>7.8650000000000002</v>
      </c>
      <c r="G22" s="7">
        <v>0.23</v>
      </c>
      <c r="H22" s="7" t="s">
        <v>27</v>
      </c>
      <c r="I22" s="7">
        <v>3</v>
      </c>
    </row>
    <row r="23" spans="1:9" ht="15.75" customHeight="1" x14ac:dyDescent="0.15">
      <c r="A23" s="13" t="s">
        <v>5087</v>
      </c>
      <c r="B23" s="7" t="s">
        <v>3015</v>
      </c>
      <c r="C23" s="14">
        <v>10</v>
      </c>
      <c r="D23" s="7">
        <v>19.34</v>
      </c>
      <c r="E23" s="7">
        <f t="shared" si="0"/>
        <v>1.9340000000000002</v>
      </c>
      <c r="F23" s="7">
        <f t="shared" si="1"/>
        <v>21.274000000000001</v>
      </c>
      <c r="G23" s="7">
        <v>0.03</v>
      </c>
      <c r="H23" s="7" t="s">
        <v>29</v>
      </c>
      <c r="I23" s="7">
        <v>4</v>
      </c>
    </row>
    <row r="24" spans="1:9" ht="15.75" customHeight="1" x14ac:dyDescent="0.15">
      <c r="A24" s="13" t="s">
        <v>5087</v>
      </c>
      <c r="B24" s="7" t="s">
        <v>158</v>
      </c>
      <c r="C24" s="14">
        <v>16</v>
      </c>
      <c r="D24" s="7">
        <v>80.459999999999994</v>
      </c>
      <c r="E24" s="7">
        <f t="shared" si="0"/>
        <v>8.0459999999999994</v>
      </c>
      <c r="F24" s="7">
        <f t="shared" si="1"/>
        <v>88.506</v>
      </c>
      <c r="G24" s="7">
        <v>0.31</v>
      </c>
      <c r="H24" s="7" t="s">
        <v>5076</v>
      </c>
      <c r="I24" s="7">
        <v>5</v>
      </c>
    </row>
    <row r="25" spans="1:9" ht="15.75" customHeight="1" x14ac:dyDescent="0.15">
      <c r="A25" s="13" t="s">
        <v>5087</v>
      </c>
      <c r="B25" s="7" t="s">
        <v>2841</v>
      </c>
      <c r="C25" s="14">
        <v>10</v>
      </c>
      <c r="D25" s="7">
        <v>74.25</v>
      </c>
      <c r="E25" s="7">
        <f t="shared" si="0"/>
        <v>7.4250000000000007</v>
      </c>
      <c r="F25" s="7">
        <f t="shared" si="1"/>
        <v>81.674999999999997</v>
      </c>
      <c r="G25" s="7">
        <v>0.25</v>
      </c>
      <c r="H25" s="7" t="s">
        <v>5081</v>
      </c>
      <c r="I25" s="7">
        <v>5</v>
      </c>
    </row>
    <row r="26" spans="1:9" ht="15.75" customHeight="1" x14ac:dyDescent="0.15">
      <c r="A26" s="13" t="s">
        <v>5087</v>
      </c>
      <c r="B26" s="7" t="s">
        <v>4171</v>
      </c>
      <c r="C26" s="14">
        <v>10</v>
      </c>
      <c r="D26" s="7">
        <v>72.010000000000005</v>
      </c>
      <c r="E26" s="7">
        <f t="shared" si="0"/>
        <v>7.2010000000000005</v>
      </c>
      <c r="F26" s="7">
        <f t="shared" si="1"/>
        <v>79.211000000000013</v>
      </c>
      <c r="G26" s="7">
        <v>0.19</v>
      </c>
      <c r="H26" s="7" t="s">
        <v>5083</v>
      </c>
      <c r="I26" s="7">
        <v>7</v>
      </c>
    </row>
    <row r="27" spans="1:9" ht="15.75" customHeight="1" x14ac:dyDescent="0.15">
      <c r="A27" s="13" t="s">
        <v>5087</v>
      </c>
      <c r="B27" s="7" t="s">
        <v>1260</v>
      </c>
      <c r="C27" s="14">
        <v>15</v>
      </c>
      <c r="D27" s="7">
        <v>92.27</v>
      </c>
      <c r="E27" s="7">
        <f t="shared" si="0"/>
        <v>9.2270000000000003</v>
      </c>
      <c r="F27" s="7">
        <f t="shared" si="1"/>
        <v>101.497</v>
      </c>
      <c r="G27" s="7">
        <v>0.39</v>
      </c>
      <c r="H27" s="7" t="s">
        <v>5083</v>
      </c>
      <c r="I27" s="7">
        <v>1</v>
      </c>
    </row>
    <row r="28" spans="1:9" ht="15.75" customHeight="1" x14ac:dyDescent="0.15">
      <c r="A28" s="13" t="s">
        <v>5087</v>
      </c>
      <c r="B28" s="7" t="s">
        <v>73</v>
      </c>
      <c r="C28" s="14">
        <v>15</v>
      </c>
      <c r="D28" s="7">
        <v>52.7</v>
      </c>
      <c r="E28" s="7">
        <f t="shared" si="0"/>
        <v>5.2700000000000005</v>
      </c>
      <c r="F28" s="7">
        <f t="shared" si="1"/>
        <v>57.970000000000006</v>
      </c>
      <c r="G28" s="7">
        <v>0.02</v>
      </c>
      <c r="H28" s="7" t="s">
        <v>5075</v>
      </c>
      <c r="I28" s="7">
        <v>6</v>
      </c>
    </row>
    <row r="29" spans="1:9" ht="15.75" customHeight="1" x14ac:dyDescent="0.15">
      <c r="A29" s="13" t="s">
        <v>5087</v>
      </c>
      <c r="B29" s="7" t="s">
        <v>466</v>
      </c>
      <c r="C29" s="14">
        <v>10</v>
      </c>
      <c r="D29" s="7">
        <v>90.1</v>
      </c>
      <c r="E29" s="7">
        <f t="shared" si="0"/>
        <v>9.01</v>
      </c>
      <c r="F29" s="7">
        <f t="shared" si="1"/>
        <v>99.11</v>
      </c>
      <c r="G29" s="7">
        <v>0.1</v>
      </c>
      <c r="H29" s="7" t="s">
        <v>28</v>
      </c>
      <c r="I29" s="7">
        <v>4</v>
      </c>
    </row>
    <row r="30" spans="1:9" ht="15.75" customHeight="1" x14ac:dyDescent="0.15">
      <c r="A30" s="13" t="s">
        <v>5087</v>
      </c>
      <c r="B30" s="7" t="s">
        <v>3907</v>
      </c>
      <c r="C30" s="14">
        <v>16</v>
      </c>
      <c r="D30" s="7">
        <v>3.14</v>
      </c>
      <c r="E30" s="7">
        <f t="shared" si="0"/>
        <v>0.31400000000000006</v>
      </c>
      <c r="F30" s="7">
        <f t="shared" si="1"/>
        <v>3.4540000000000002</v>
      </c>
      <c r="G30" s="7">
        <v>0.37</v>
      </c>
      <c r="H30" s="7" t="s">
        <v>26</v>
      </c>
      <c r="I30" s="7">
        <v>4</v>
      </c>
    </row>
    <row r="31" spans="1:9" ht="15.75" customHeight="1" x14ac:dyDescent="0.15">
      <c r="A31" s="13" t="s">
        <v>5087</v>
      </c>
      <c r="B31" s="7" t="s">
        <v>3443</v>
      </c>
      <c r="C31" s="14">
        <v>10</v>
      </c>
      <c r="D31" s="7">
        <v>80.31</v>
      </c>
      <c r="E31" s="7">
        <f t="shared" si="0"/>
        <v>8.0310000000000006</v>
      </c>
      <c r="F31" s="7">
        <f t="shared" si="1"/>
        <v>88.341000000000008</v>
      </c>
      <c r="G31" s="7">
        <v>7.0000000000000007E-2</v>
      </c>
      <c r="H31" s="7" t="s">
        <v>27</v>
      </c>
      <c r="I31" s="7">
        <v>1</v>
      </c>
    </row>
    <row r="32" spans="1:9" ht="15.75" customHeight="1" x14ac:dyDescent="0.15">
      <c r="A32" s="13" t="s">
        <v>5087</v>
      </c>
      <c r="B32" s="7" t="s">
        <v>4769</v>
      </c>
      <c r="C32" s="14">
        <v>10</v>
      </c>
      <c r="D32" s="7">
        <v>51.24</v>
      </c>
      <c r="E32" s="7">
        <f t="shared" si="0"/>
        <v>5.1240000000000006</v>
      </c>
      <c r="F32" s="7">
        <f t="shared" si="1"/>
        <v>56.364000000000004</v>
      </c>
      <c r="G32" s="7">
        <v>0.36</v>
      </c>
      <c r="H32" s="7" t="s">
        <v>28</v>
      </c>
      <c r="I32" s="7">
        <v>6</v>
      </c>
    </row>
    <row r="33" spans="1:9" ht="15.75" customHeight="1" x14ac:dyDescent="0.15">
      <c r="A33" s="13" t="s">
        <v>5087</v>
      </c>
      <c r="B33" s="7" t="s">
        <v>4445</v>
      </c>
      <c r="C33" s="14">
        <v>15</v>
      </c>
      <c r="D33" s="7">
        <v>60.06</v>
      </c>
      <c r="E33" s="7">
        <f t="shared" si="0"/>
        <v>6.0060000000000002</v>
      </c>
      <c r="F33" s="7">
        <f t="shared" si="1"/>
        <v>66.066000000000003</v>
      </c>
      <c r="G33" s="7">
        <v>0.24</v>
      </c>
      <c r="H33" s="7" t="s">
        <v>27</v>
      </c>
      <c r="I33" s="7">
        <v>5</v>
      </c>
    </row>
    <row r="34" spans="1:9" ht="15.75" customHeight="1" x14ac:dyDescent="0.15">
      <c r="A34" s="13" t="s">
        <v>5087</v>
      </c>
      <c r="B34" s="7" t="s">
        <v>912</v>
      </c>
      <c r="C34" s="14">
        <v>15</v>
      </c>
      <c r="D34" s="7">
        <v>99.08</v>
      </c>
      <c r="E34" s="7">
        <f t="shared" si="0"/>
        <v>9.9080000000000013</v>
      </c>
      <c r="F34" s="7">
        <f t="shared" si="1"/>
        <v>108.988</v>
      </c>
      <c r="G34" s="7">
        <v>0.03</v>
      </c>
      <c r="H34" s="7" t="s">
        <v>5083</v>
      </c>
      <c r="I34" s="7">
        <v>2</v>
      </c>
    </row>
    <row r="35" spans="1:9" ht="15.75" customHeight="1" x14ac:dyDescent="0.15">
      <c r="A35" s="13" t="s">
        <v>5087</v>
      </c>
      <c r="B35" s="7" t="s">
        <v>4916</v>
      </c>
      <c r="C35" s="14">
        <v>10</v>
      </c>
      <c r="D35" s="7">
        <v>65.95</v>
      </c>
      <c r="E35" s="7">
        <f t="shared" si="0"/>
        <v>6.5950000000000006</v>
      </c>
      <c r="F35" s="7">
        <f t="shared" si="1"/>
        <v>72.545000000000002</v>
      </c>
      <c r="G35" s="7">
        <v>0.12</v>
      </c>
      <c r="H35" s="7" t="s">
        <v>5082</v>
      </c>
      <c r="I35" s="7">
        <v>3</v>
      </c>
    </row>
    <row r="36" spans="1:9" ht="15.75" customHeight="1" x14ac:dyDescent="0.15">
      <c r="A36" s="13" t="s">
        <v>5088</v>
      </c>
      <c r="B36" s="7" t="s">
        <v>411</v>
      </c>
      <c r="C36" s="14">
        <v>10</v>
      </c>
      <c r="D36" s="7">
        <v>57.24</v>
      </c>
      <c r="E36" s="7">
        <f t="shared" si="0"/>
        <v>5.7240000000000002</v>
      </c>
      <c r="F36" s="7">
        <f t="shared" si="1"/>
        <v>62.963999999999999</v>
      </c>
      <c r="G36" s="7">
        <v>0.01</v>
      </c>
      <c r="H36" s="7" t="s">
        <v>5079</v>
      </c>
      <c r="I36" s="7">
        <v>2</v>
      </c>
    </row>
    <row r="37" spans="1:9" ht="15.75" customHeight="1" x14ac:dyDescent="0.15">
      <c r="A37" s="13" t="s">
        <v>5088</v>
      </c>
      <c r="B37" s="7" t="s">
        <v>2851</v>
      </c>
      <c r="C37" s="14">
        <v>16</v>
      </c>
      <c r="D37" s="7">
        <v>72.260000000000005</v>
      </c>
      <c r="E37" s="7">
        <f t="shared" si="0"/>
        <v>7.2260000000000009</v>
      </c>
      <c r="F37" s="7">
        <f t="shared" si="1"/>
        <v>79.486000000000004</v>
      </c>
      <c r="G37" s="7">
        <v>0.3</v>
      </c>
      <c r="H37" s="7" t="s">
        <v>5082</v>
      </c>
      <c r="I37" s="7">
        <v>10</v>
      </c>
    </row>
    <row r="38" spans="1:9" ht="15.75" customHeight="1" x14ac:dyDescent="0.15">
      <c r="A38" s="13" t="s">
        <v>5088</v>
      </c>
      <c r="B38" s="7" t="s">
        <v>1564</v>
      </c>
      <c r="C38" s="14">
        <v>15</v>
      </c>
      <c r="D38" s="7">
        <v>13.56</v>
      </c>
      <c r="E38" s="7">
        <f t="shared" si="0"/>
        <v>1.3560000000000001</v>
      </c>
      <c r="F38" s="7">
        <f t="shared" si="1"/>
        <v>14.916</v>
      </c>
      <c r="G38" s="7">
        <v>0.28999999999999998</v>
      </c>
      <c r="H38" s="7" t="s">
        <v>5081</v>
      </c>
      <c r="I38" s="7">
        <v>3</v>
      </c>
    </row>
    <row r="39" spans="1:9" ht="15.75" customHeight="1" x14ac:dyDescent="0.15">
      <c r="A39" s="13" t="s">
        <v>5088</v>
      </c>
      <c r="B39" s="7" t="s">
        <v>3022</v>
      </c>
      <c r="C39" s="14">
        <v>16</v>
      </c>
      <c r="D39" s="7">
        <v>7</v>
      </c>
      <c r="E39" s="7">
        <f t="shared" si="0"/>
        <v>0.70000000000000007</v>
      </c>
      <c r="F39" s="7">
        <f t="shared" si="1"/>
        <v>7.7</v>
      </c>
      <c r="G39" s="7">
        <v>0.13</v>
      </c>
      <c r="H39" s="7" t="s">
        <v>5081</v>
      </c>
      <c r="I39" s="7">
        <v>7</v>
      </c>
    </row>
    <row r="40" spans="1:9" ht="15.75" customHeight="1" x14ac:dyDescent="0.15">
      <c r="A40" s="13" t="s">
        <v>5088</v>
      </c>
      <c r="B40" s="7" t="s">
        <v>535</v>
      </c>
      <c r="C40" s="14">
        <v>16</v>
      </c>
      <c r="D40" s="7">
        <v>40.98</v>
      </c>
      <c r="E40" s="7">
        <f t="shared" si="0"/>
        <v>4.0979999999999999</v>
      </c>
      <c r="F40" s="7">
        <f t="shared" si="1"/>
        <v>45.077999999999996</v>
      </c>
      <c r="G40" s="7">
        <v>0.39</v>
      </c>
      <c r="H40" s="7" t="s">
        <v>31</v>
      </c>
      <c r="I40" s="7">
        <v>2</v>
      </c>
    </row>
    <row r="41" spans="1:9" ht="15.75" customHeight="1" x14ac:dyDescent="0.15">
      <c r="A41" s="13" t="s">
        <v>5088</v>
      </c>
      <c r="B41" s="7" t="s">
        <v>1944</v>
      </c>
      <c r="C41" s="14">
        <v>15</v>
      </c>
      <c r="D41" s="7">
        <v>27.88</v>
      </c>
      <c r="E41" s="7">
        <f t="shared" si="0"/>
        <v>2.7880000000000003</v>
      </c>
      <c r="F41" s="7">
        <f t="shared" si="1"/>
        <v>30.667999999999999</v>
      </c>
      <c r="G41" s="7">
        <v>0.02</v>
      </c>
      <c r="H41" s="7" t="s">
        <v>30</v>
      </c>
      <c r="I41" s="7">
        <v>3</v>
      </c>
    </row>
    <row r="42" spans="1:9" ht="15.75" customHeight="1" x14ac:dyDescent="0.15">
      <c r="A42" s="13" t="s">
        <v>5088</v>
      </c>
      <c r="B42" s="7" t="s">
        <v>1154</v>
      </c>
      <c r="C42" s="14">
        <v>15</v>
      </c>
      <c r="D42" s="7">
        <v>51.12</v>
      </c>
      <c r="E42" s="7">
        <f t="shared" si="0"/>
        <v>5.1120000000000001</v>
      </c>
      <c r="F42" s="7">
        <f t="shared" si="1"/>
        <v>56.231999999999999</v>
      </c>
      <c r="G42" s="7">
        <v>0.15</v>
      </c>
      <c r="H42" s="7" t="s">
        <v>5075</v>
      </c>
      <c r="I42" s="7">
        <v>1</v>
      </c>
    </row>
    <row r="43" spans="1:9" ht="15.75" customHeight="1" x14ac:dyDescent="0.15">
      <c r="A43" s="13" t="s">
        <v>5088</v>
      </c>
      <c r="B43" s="7" t="s">
        <v>2336</v>
      </c>
      <c r="C43" s="14">
        <v>10</v>
      </c>
      <c r="D43" s="7">
        <v>16.62</v>
      </c>
      <c r="E43" s="7">
        <f t="shared" si="0"/>
        <v>1.6620000000000001</v>
      </c>
      <c r="F43" s="7">
        <f t="shared" si="1"/>
        <v>18.282</v>
      </c>
      <c r="G43" s="7">
        <v>7.0000000000000007E-2</v>
      </c>
      <c r="H43" s="7" t="s">
        <v>5081</v>
      </c>
      <c r="I43" s="7">
        <v>5</v>
      </c>
    </row>
    <row r="44" spans="1:9" ht="15.75" customHeight="1" x14ac:dyDescent="0.15">
      <c r="A44" s="13" t="s">
        <v>5088</v>
      </c>
      <c r="B44" s="7" t="s">
        <v>4727</v>
      </c>
      <c r="C44" s="14">
        <v>15</v>
      </c>
      <c r="D44" s="7">
        <v>26.52</v>
      </c>
      <c r="E44" s="7">
        <f t="shared" si="0"/>
        <v>2.6520000000000001</v>
      </c>
      <c r="F44" s="7">
        <f t="shared" si="1"/>
        <v>29.172000000000001</v>
      </c>
      <c r="G44" s="7">
        <v>0.38</v>
      </c>
      <c r="H44" s="7" t="s">
        <v>5082</v>
      </c>
      <c r="I44" s="7">
        <v>6</v>
      </c>
    </row>
    <row r="45" spans="1:9" ht="15.75" customHeight="1" x14ac:dyDescent="0.15">
      <c r="A45" s="13" t="s">
        <v>5088</v>
      </c>
      <c r="B45" s="7" t="s">
        <v>3366</v>
      </c>
      <c r="C45" s="14">
        <v>16</v>
      </c>
      <c r="D45" s="7">
        <v>47.32</v>
      </c>
      <c r="E45" s="7">
        <f t="shared" si="0"/>
        <v>4.7320000000000002</v>
      </c>
      <c r="F45" s="7">
        <f t="shared" si="1"/>
        <v>52.052</v>
      </c>
      <c r="G45" s="7">
        <v>0.16</v>
      </c>
      <c r="H45" s="7" t="s">
        <v>5079</v>
      </c>
      <c r="I45" s="7">
        <v>5</v>
      </c>
    </row>
    <row r="46" spans="1:9" ht="15.75" customHeight="1" x14ac:dyDescent="0.15">
      <c r="A46" s="13" t="s">
        <v>5088</v>
      </c>
      <c r="B46" s="7" t="s">
        <v>2332</v>
      </c>
      <c r="C46" s="14">
        <v>15</v>
      </c>
      <c r="D46" s="7">
        <v>34.020000000000003</v>
      </c>
      <c r="E46" s="7">
        <f t="shared" si="0"/>
        <v>3.4020000000000006</v>
      </c>
      <c r="F46" s="7">
        <f t="shared" si="1"/>
        <v>37.422000000000004</v>
      </c>
      <c r="G46" s="7">
        <v>0.2</v>
      </c>
      <c r="H46" s="7" t="s">
        <v>5079</v>
      </c>
      <c r="I46" s="7">
        <v>5</v>
      </c>
    </row>
    <row r="47" spans="1:9" ht="15.75" customHeight="1" x14ac:dyDescent="0.15">
      <c r="A47" s="13" t="s">
        <v>5088</v>
      </c>
      <c r="B47" s="7" t="s">
        <v>1194</v>
      </c>
      <c r="C47" s="14">
        <v>16</v>
      </c>
      <c r="D47" s="7">
        <v>56.83</v>
      </c>
      <c r="E47" s="7">
        <f t="shared" si="0"/>
        <v>5.6829999999999998</v>
      </c>
      <c r="F47" s="7">
        <f t="shared" si="1"/>
        <v>62.512999999999998</v>
      </c>
      <c r="G47" s="7">
        <v>0.08</v>
      </c>
      <c r="H47" s="7" t="s">
        <v>5078</v>
      </c>
      <c r="I47" s="7">
        <v>3</v>
      </c>
    </row>
    <row r="48" spans="1:9" ht="15.75" customHeight="1" x14ac:dyDescent="0.15">
      <c r="A48" s="13" t="s">
        <v>5088</v>
      </c>
      <c r="B48" s="7" t="s">
        <v>3476</v>
      </c>
      <c r="C48" s="14">
        <v>16</v>
      </c>
      <c r="D48" s="7">
        <v>2.08</v>
      </c>
      <c r="E48" s="7">
        <f t="shared" si="0"/>
        <v>0.20800000000000002</v>
      </c>
      <c r="F48" s="7">
        <f t="shared" si="1"/>
        <v>2.2880000000000003</v>
      </c>
      <c r="G48" s="7">
        <v>0.12</v>
      </c>
      <c r="H48" s="7" t="s">
        <v>5078</v>
      </c>
      <c r="I48" s="7">
        <v>6</v>
      </c>
    </row>
    <row r="49" spans="1:9" ht="15.75" customHeight="1" x14ac:dyDescent="0.15">
      <c r="A49" s="13" t="s">
        <v>5088</v>
      </c>
      <c r="B49" s="7" t="s">
        <v>1090</v>
      </c>
      <c r="C49" s="14">
        <v>16</v>
      </c>
      <c r="D49" s="7">
        <v>54.89</v>
      </c>
      <c r="E49" s="7">
        <f t="shared" si="0"/>
        <v>5.4890000000000008</v>
      </c>
      <c r="F49" s="7">
        <f t="shared" si="1"/>
        <v>60.379000000000005</v>
      </c>
      <c r="G49" s="7">
        <v>0.02</v>
      </c>
      <c r="H49" s="7" t="s">
        <v>5082</v>
      </c>
      <c r="I49" s="7">
        <v>9</v>
      </c>
    </row>
    <row r="50" spans="1:9" ht="13" x14ac:dyDescent="0.15">
      <c r="A50" s="13" t="s">
        <v>5088</v>
      </c>
      <c r="B50" s="7" t="s">
        <v>2345</v>
      </c>
      <c r="C50" s="14">
        <v>10</v>
      </c>
      <c r="D50" s="7">
        <v>97.99</v>
      </c>
      <c r="E50" s="7">
        <f t="shared" si="0"/>
        <v>9.7989999999999995</v>
      </c>
      <c r="F50" s="7">
        <f t="shared" si="1"/>
        <v>107.78899999999999</v>
      </c>
      <c r="G50" s="7">
        <v>0.33</v>
      </c>
      <c r="H50" s="7" t="s">
        <v>29</v>
      </c>
      <c r="I50" s="7">
        <v>3</v>
      </c>
    </row>
    <row r="51" spans="1:9" ht="13" x14ac:dyDescent="0.15">
      <c r="A51" s="13" t="s">
        <v>5088</v>
      </c>
      <c r="B51" s="7" t="s">
        <v>4992</v>
      </c>
      <c r="C51" s="14">
        <v>15</v>
      </c>
      <c r="D51" s="7">
        <v>15.91</v>
      </c>
      <c r="E51" s="7">
        <f t="shared" si="0"/>
        <v>1.5910000000000002</v>
      </c>
      <c r="F51" s="7">
        <f t="shared" si="1"/>
        <v>17.501000000000001</v>
      </c>
      <c r="G51" s="7">
        <v>0.28999999999999998</v>
      </c>
      <c r="H51" s="7" t="s">
        <v>31</v>
      </c>
      <c r="I51" s="7">
        <v>8</v>
      </c>
    </row>
    <row r="52" spans="1:9" ht="13" x14ac:dyDescent="0.15">
      <c r="A52" s="13" t="s">
        <v>5088</v>
      </c>
      <c r="B52" s="7" t="s">
        <v>186</v>
      </c>
      <c r="C52" s="14">
        <v>15</v>
      </c>
      <c r="D52" s="7">
        <v>91.86</v>
      </c>
      <c r="E52" s="7">
        <f t="shared" si="0"/>
        <v>9.1859999999999999</v>
      </c>
      <c r="F52" s="7">
        <f t="shared" si="1"/>
        <v>101.04599999999999</v>
      </c>
      <c r="G52" s="7">
        <v>0.23</v>
      </c>
      <c r="H52" s="7" t="s">
        <v>27</v>
      </c>
      <c r="I52" s="7">
        <v>9</v>
      </c>
    </row>
    <row r="53" spans="1:9" ht="13" x14ac:dyDescent="0.15">
      <c r="A53" s="13" t="s">
        <v>5088</v>
      </c>
      <c r="B53" s="7" t="s">
        <v>4902</v>
      </c>
      <c r="C53" s="14">
        <v>15</v>
      </c>
      <c r="D53" s="7">
        <v>83.63</v>
      </c>
      <c r="E53" s="7">
        <f t="shared" si="0"/>
        <v>8.3629999999999995</v>
      </c>
      <c r="F53" s="7">
        <f t="shared" si="1"/>
        <v>91.992999999999995</v>
      </c>
      <c r="G53" s="7">
        <v>0.11</v>
      </c>
      <c r="H53" s="7" t="s">
        <v>5079</v>
      </c>
      <c r="I53" s="7">
        <v>5</v>
      </c>
    </row>
    <row r="54" spans="1:9" ht="13" x14ac:dyDescent="0.15">
      <c r="A54" s="13" t="s">
        <v>5088</v>
      </c>
      <c r="B54" s="7" t="s">
        <v>3485</v>
      </c>
      <c r="C54" s="14">
        <v>15</v>
      </c>
      <c r="D54" s="7">
        <v>28.95</v>
      </c>
      <c r="E54" s="7">
        <f t="shared" si="0"/>
        <v>2.895</v>
      </c>
      <c r="F54" s="7">
        <f t="shared" si="1"/>
        <v>31.844999999999999</v>
      </c>
      <c r="G54" s="7">
        <v>0.11</v>
      </c>
      <c r="H54" s="7" t="s">
        <v>5076</v>
      </c>
      <c r="I54" s="7">
        <v>10</v>
      </c>
    </row>
    <row r="55" spans="1:9" ht="13" x14ac:dyDescent="0.15">
      <c r="A55" s="13" t="s">
        <v>5088</v>
      </c>
      <c r="B55" s="7" t="s">
        <v>823</v>
      </c>
      <c r="C55" s="14">
        <v>10</v>
      </c>
      <c r="D55" s="7">
        <v>67.459999999999994</v>
      </c>
      <c r="E55" s="7">
        <f t="shared" si="0"/>
        <v>6.7459999999999996</v>
      </c>
      <c r="F55" s="7">
        <f t="shared" si="1"/>
        <v>74.205999999999989</v>
      </c>
      <c r="G55" s="7">
        <v>0.19</v>
      </c>
      <c r="H55" s="7" t="s">
        <v>5078</v>
      </c>
      <c r="I55" s="7">
        <v>1</v>
      </c>
    </row>
    <row r="56" spans="1:9" ht="13" x14ac:dyDescent="0.15">
      <c r="A56" s="13" t="s">
        <v>5088</v>
      </c>
      <c r="B56" s="7" t="s">
        <v>3131</v>
      </c>
      <c r="C56" s="14">
        <v>15</v>
      </c>
      <c r="D56" s="7">
        <v>80.34</v>
      </c>
      <c r="E56" s="7">
        <f t="shared" si="0"/>
        <v>8.0340000000000007</v>
      </c>
      <c r="F56" s="7">
        <f t="shared" si="1"/>
        <v>88.374000000000009</v>
      </c>
      <c r="G56" s="7">
        <v>0.33</v>
      </c>
      <c r="H56" s="7" t="s">
        <v>5081</v>
      </c>
      <c r="I56" s="7">
        <v>3</v>
      </c>
    </row>
    <row r="57" spans="1:9" ht="13" x14ac:dyDescent="0.15">
      <c r="A57" s="13" t="s">
        <v>5088</v>
      </c>
      <c r="B57" s="7" t="s">
        <v>102</v>
      </c>
      <c r="C57" s="14">
        <v>10</v>
      </c>
      <c r="D57" s="7">
        <v>7.13</v>
      </c>
      <c r="E57" s="7">
        <f t="shared" si="0"/>
        <v>0.71300000000000008</v>
      </c>
      <c r="F57" s="7">
        <f t="shared" si="1"/>
        <v>7.843</v>
      </c>
      <c r="G57" s="7">
        <v>0.08</v>
      </c>
      <c r="H57" s="7" t="s">
        <v>5082</v>
      </c>
      <c r="I57" s="7">
        <v>1</v>
      </c>
    </row>
    <row r="58" spans="1:9" ht="13" x14ac:dyDescent="0.15">
      <c r="A58" s="13" t="s">
        <v>5089</v>
      </c>
      <c r="B58" s="7" t="s">
        <v>1235</v>
      </c>
      <c r="C58" s="14">
        <v>16</v>
      </c>
      <c r="D58" s="7">
        <v>78.430000000000007</v>
      </c>
      <c r="E58" s="7">
        <f t="shared" si="0"/>
        <v>7.8430000000000009</v>
      </c>
      <c r="F58" s="7">
        <f t="shared" si="1"/>
        <v>86.27300000000001</v>
      </c>
      <c r="G58" s="7">
        <v>0.06</v>
      </c>
      <c r="H58" s="7" t="s">
        <v>5075</v>
      </c>
      <c r="I58" s="7">
        <v>2</v>
      </c>
    </row>
    <row r="59" spans="1:9" ht="13" x14ac:dyDescent="0.15">
      <c r="A59" s="13" t="s">
        <v>5089</v>
      </c>
      <c r="B59" s="7" t="s">
        <v>1432</v>
      </c>
      <c r="C59" s="14">
        <v>16</v>
      </c>
      <c r="D59" s="7">
        <v>41.25</v>
      </c>
      <c r="E59" s="7">
        <f t="shared" si="0"/>
        <v>4.125</v>
      </c>
      <c r="F59" s="7">
        <f t="shared" si="1"/>
        <v>45.375</v>
      </c>
      <c r="G59" s="7">
        <v>0.12</v>
      </c>
      <c r="H59" s="7" t="s">
        <v>27</v>
      </c>
      <c r="I59" s="7">
        <v>3</v>
      </c>
    </row>
    <row r="60" spans="1:9" ht="13" x14ac:dyDescent="0.15">
      <c r="A60" s="13" t="s">
        <v>5089</v>
      </c>
      <c r="B60" s="7" t="s">
        <v>3057</v>
      </c>
      <c r="C60" s="14">
        <v>15</v>
      </c>
      <c r="D60" s="7">
        <v>61.69</v>
      </c>
      <c r="E60" s="7">
        <f t="shared" si="0"/>
        <v>6.1690000000000005</v>
      </c>
      <c r="F60" s="7">
        <f t="shared" si="1"/>
        <v>67.858999999999995</v>
      </c>
      <c r="G60" s="7">
        <v>0.2</v>
      </c>
      <c r="H60" s="7" t="s">
        <v>27</v>
      </c>
      <c r="I60" s="7">
        <v>8</v>
      </c>
    </row>
    <row r="61" spans="1:9" ht="13" x14ac:dyDescent="0.15">
      <c r="A61" s="13" t="s">
        <v>5089</v>
      </c>
      <c r="B61" s="7" t="s">
        <v>277</v>
      </c>
      <c r="C61" s="14">
        <v>16</v>
      </c>
      <c r="D61" s="7">
        <v>39.76</v>
      </c>
      <c r="E61" s="7">
        <f t="shared" si="0"/>
        <v>3.976</v>
      </c>
      <c r="F61" s="7">
        <f t="shared" si="1"/>
        <v>43.735999999999997</v>
      </c>
      <c r="G61" s="7">
        <v>0.28000000000000003</v>
      </c>
      <c r="H61" s="7" t="s">
        <v>5082</v>
      </c>
      <c r="I61" s="7">
        <v>5</v>
      </c>
    </row>
    <row r="62" spans="1:9" ht="13" x14ac:dyDescent="0.15">
      <c r="A62" s="13" t="s">
        <v>5089</v>
      </c>
      <c r="B62" s="7" t="s">
        <v>3620</v>
      </c>
      <c r="C62" s="14">
        <v>15</v>
      </c>
      <c r="D62" s="7">
        <v>62.24</v>
      </c>
      <c r="E62" s="7">
        <f t="shared" si="0"/>
        <v>6.2240000000000002</v>
      </c>
      <c r="F62" s="7">
        <f t="shared" si="1"/>
        <v>68.463999999999999</v>
      </c>
      <c r="G62" s="7">
        <v>0.26</v>
      </c>
      <c r="H62" s="7" t="s">
        <v>31</v>
      </c>
      <c r="I62" s="7">
        <v>10</v>
      </c>
    </row>
    <row r="63" spans="1:9" ht="13" x14ac:dyDescent="0.15">
      <c r="A63" s="13" t="s">
        <v>5089</v>
      </c>
      <c r="B63" s="7" t="s">
        <v>376</v>
      </c>
      <c r="C63" s="14">
        <v>10</v>
      </c>
      <c r="D63" s="7">
        <v>24.38</v>
      </c>
      <c r="E63" s="7">
        <f t="shared" si="0"/>
        <v>2.4380000000000002</v>
      </c>
      <c r="F63" s="7">
        <f t="shared" si="1"/>
        <v>26.817999999999998</v>
      </c>
      <c r="G63" s="7">
        <v>0.19</v>
      </c>
      <c r="H63" s="7" t="s">
        <v>5082</v>
      </c>
      <c r="I63" s="7">
        <v>10</v>
      </c>
    </row>
    <row r="64" spans="1:9" ht="13" x14ac:dyDescent="0.15">
      <c r="A64" s="13" t="s">
        <v>5089</v>
      </c>
      <c r="B64" s="7" t="s">
        <v>3465</v>
      </c>
      <c r="C64" s="14">
        <v>16</v>
      </c>
      <c r="D64" s="7">
        <v>90.35</v>
      </c>
      <c r="E64" s="7">
        <f t="shared" si="0"/>
        <v>9.0350000000000001</v>
      </c>
      <c r="F64" s="7">
        <f t="shared" si="1"/>
        <v>99.384999999999991</v>
      </c>
      <c r="G64" s="7">
        <v>0.08</v>
      </c>
      <c r="H64" s="7" t="s">
        <v>5080</v>
      </c>
      <c r="I64" s="7">
        <v>6</v>
      </c>
    </row>
    <row r="65" spans="1:9" ht="13" x14ac:dyDescent="0.15">
      <c r="A65" s="13" t="s">
        <v>5089</v>
      </c>
      <c r="B65" s="7" t="s">
        <v>4022</v>
      </c>
      <c r="C65" s="14">
        <v>10</v>
      </c>
      <c r="D65" s="7">
        <v>87.19</v>
      </c>
      <c r="E65" s="7">
        <f t="shared" si="0"/>
        <v>8.7189999999999994</v>
      </c>
      <c r="F65" s="7">
        <f t="shared" si="1"/>
        <v>95.908999999999992</v>
      </c>
      <c r="G65" s="7">
        <v>0.37</v>
      </c>
      <c r="H65" s="7" t="s">
        <v>5079</v>
      </c>
      <c r="I65" s="7">
        <v>6</v>
      </c>
    </row>
    <row r="66" spans="1:9" ht="13" x14ac:dyDescent="0.15">
      <c r="A66" s="13" t="s">
        <v>5089</v>
      </c>
      <c r="B66" s="7" t="s">
        <v>4592</v>
      </c>
      <c r="C66" s="14">
        <v>16</v>
      </c>
      <c r="D66" s="7">
        <v>18.25</v>
      </c>
      <c r="E66" s="7">
        <f t="shared" si="0"/>
        <v>1.8250000000000002</v>
      </c>
      <c r="F66" s="7">
        <f t="shared" si="1"/>
        <v>20.074999999999999</v>
      </c>
      <c r="G66" s="7">
        <v>0.4</v>
      </c>
      <c r="H66" s="7" t="s">
        <v>29</v>
      </c>
      <c r="I66" s="7">
        <v>5</v>
      </c>
    </row>
    <row r="67" spans="1:9" ht="13" x14ac:dyDescent="0.15">
      <c r="A67" s="13" t="s">
        <v>5089</v>
      </c>
      <c r="B67" s="7" t="s">
        <v>4447</v>
      </c>
      <c r="C67" s="14">
        <v>15</v>
      </c>
      <c r="D67" s="7">
        <v>79.77</v>
      </c>
      <c r="E67" s="7">
        <f t="shared" si="0"/>
        <v>7.9770000000000003</v>
      </c>
      <c r="F67" s="7">
        <f t="shared" si="1"/>
        <v>87.747</v>
      </c>
      <c r="G67" s="7">
        <v>0.04</v>
      </c>
      <c r="H67" s="7" t="s">
        <v>5082</v>
      </c>
      <c r="I67" s="7">
        <v>5</v>
      </c>
    </row>
    <row r="68" spans="1:9" ht="13" x14ac:dyDescent="0.15">
      <c r="A68" s="13" t="s">
        <v>5089</v>
      </c>
      <c r="B68" s="7" t="s">
        <v>3788</v>
      </c>
      <c r="C68" s="14">
        <v>10</v>
      </c>
      <c r="D68" s="7">
        <v>49.65</v>
      </c>
      <c r="E68" s="7">
        <f t="shared" si="0"/>
        <v>4.9649999999999999</v>
      </c>
      <c r="F68" s="7">
        <f t="shared" si="1"/>
        <v>54.614999999999995</v>
      </c>
      <c r="G68" s="7">
        <v>0.1</v>
      </c>
      <c r="H68" s="7" t="s">
        <v>29</v>
      </c>
      <c r="I68" s="7">
        <v>3</v>
      </c>
    </row>
    <row r="69" spans="1:9" ht="13" x14ac:dyDescent="0.15">
      <c r="A69" s="13" t="s">
        <v>5089</v>
      </c>
      <c r="B69" s="7" t="s">
        <v>3133</v>
      </c>
      <c r="C69" s="14">
        <v>10</v>
      </c>
      <c r="D69" s="7">
        <v>47.27</v>
      </c>
      <c r="E69" s="7">
        <f t="shared" si="0"/>
        <v>4.7270000000000003</v>
      </c>
      <c r="F69" s="7">
        <f t="shared" si="1"/>
        <v>51.997</v>
      </c>
      <c r="G69" s="7">
        <v>0.24</v>
      </c>
      <c r="H69" s="7" t="s">
        <v>5081</v>
      </c>
      <c r="I69" s="7">
        <v>9</v>
      </c>
    </row>
    <row r="70" spans="1:9" ht="13" x14ac:dyDescent="0.15">
      <c r="A70" s="13" t="s">
        <v>5089</v>
      </c>
      <c r="B70" s="7" t="s">
        <v>197</v>
      </c>
      <c r="C70" s="14">
        <v>16</v>
      </c>
      <c r="D70" s="7">
        <v>91.97</v>
      </c>
      <c r="E70" s="7">
        <f t="shared" si="0"/>
        <v>9.197000000000001</v>
      </c>
      <c r="F70" s="7">
        <f t="shared" si="1"/>
        <v>101.167</v>
      </c>
      <c r="G70" s="7">
        <v>0.35</v>
      </c>
      <c r="H70" s="7" t="s">
        <v>5076</v>
      </c>
      <c r="I70" s="7">
        <v>7</v>
      </c>
    </row>
    <row r="71" spans="1:9" ht="13" x14ac:dyDescent="0.15">
      <c r="A71" s="13" t="s">
        <v>5089</v>
      </c>
      <c r="B71" s="7" t="s">
        <v>839</v>
      </c>
      <c r="C71" s="14">
        <v>15</v>
      </c>
      <c r="D71" s="7">
        <v>29.64</v>
      </c>
      <c r="E71" s="7">
        <f t="shared" si="0"/>
        <v>2.9640000000000004</v>
      </c>
      <c r="F71" s="7">
        <f t="shared" si="1"/>
        <v>32.603999999999999</v>
      </c>
      <c r="G71" s="7">
        <v>0.39</v>
      </c>
      <c r="H71" s="7" t="s">
        <v>5081</v>
      </c>
      <c r="I71" s="7">
        <v>8</v>
      </c>
    </row>
    <row r="72" spans="1:9" ht="13" x14ac:dyDescent="0.15">
      <c r="A72" s="13" t="s">
        <v>5089</v>
      </c>
      <c r="B72" s="7" t="s">
        <v>3164</v>
      </c>
      <c r="C72" s="14">
        <v>15</v>
      </c>
      <c r="D72" s="7">
        <v>82.54</v>
      </c>
      <c r="E72" s="7">
        <f t="shared" si="0"/>
        <v>8.2540000000000013</v>
      </c>
      <c r="F72" s="7">
        <f t="shared" si="1"/>
        <v>90.794000000000011</v>
      </c>
      <c r="G72" s="7">
        <v>0.18</v>
      </c>
      <c r="H72" s="7" t="s">
        <v>5078</v>
      </c>
      <c r="I72" s="7">
        <v>4</v>
      </c>
    </row>
    <row r="73" spans="1:9" ht="13" x14ac:dyDescent="0.15">
      <c r="A73" s="13" t="s">
        <v>5089</v>
      </c>
      <c r="B73" s="7" t="s">
        <v>1968</v>
      </c>
      <c r="C73" s="14">
        <v>15</v>
      </c>
      <c r="D73" s="7">
        <v>95.55</v>
      </c>
      <c r="E73" s="7">
        <f t="shared" ref="E73:E136" si="2">D73*10%</f>
        <v>9.5549999999999997</v>
      </c>
      <c r="F73" s="7">
        <f t="shared" ref="F73:F136" si="3">D73+E73</f>
        <v>105.10499999999999</v>
      </c>
      <c r="G73" s="7">
        <v>0.16</v>
      </c>
      <c r="H73" s="7" t="s">
        <v>5081</v>
      </c>
      <c r="I73" s="7">
        <v>1</v>
      </c>
    </row>
    <row r="74" spans="1:9" ht="13" x14ac:dyDescent="0.15">
      <c r="A74" s="13" t="s">
        <v>5089</v>
      </c>
      <c r="B74" s="7" t="s">
        <v>900</v>
      </c>
      <c r="C74" s="14">
        <v>10</v>
      </c>
      <c r="D74" s="7">
        <v>66.66</v>
      </c>
      <c r="E74" s="7">
        <f t="shared" si="2"/>
        <v>6.6660000000000004</v>
      </c>
      <c r="F74" s="7">
        <f t="shared" si="3"/>
        <v>73.325999999999993</v>
      </c>
      <c r="G74" s="7">
        <v>0.08</v>
      </c>
      <c r="H74" s="7" t="s">
        <v>26</v>
      </c>
      <c r="I74" s="7">
        <v>2</v>
      </c>
    </row>
    <row r="75" spans="1:9" ht="13" x14ac:dyDescent="0.15">
      <c r="A75" s="13" t="s">
        <v>5089</v>
      </c>
      <c r="B75" s="7" t="s">
        <v>4059</v>
      </c>
      <c r="C75" s="14">
        <v>16</v>
      </c>
      <c r="D75" s="7">
        <v>59.11</v>
      </c>
      <c r="E75" s="7">
        <f t="shared" si="2"/>
        <v>5.9110000000000005</v>
      </c>
      <c r="F75" s="7">
        <f t="shared" si="3"/>
        <v>65.021000000000001</v>
      </c>
      <c r="G75" s="7">
        <v>0.25</v>
      </c>
      <c r="H75" s="7" t="s">
        <v>5076</v>
      </c>
      <c r="I75" s="7">
        <v>5</v>
      </c>
    </row>
    <row r="76" spans="1:9" ht="13" x14ac:dyDescent="0.15">
      <c r="A76" s="13" t="s">
        <v>5089</v>
      </c>
      <c r="B76" s="7" t="s">
        <v>5041</v>
      </c>
      <c r="C76" s="14">
        <v>10</v>
      </c>
      <c r="D76" s="7">
        <v>31.1</v>
      </c>
      <c r="E76" s="7">
        <f t="shared" si="2"/>
        <v>3.1100000000000003</v>
      </c>
      <c r="F76" s="7">
        <f t="shared" si="3"/>
        <v>34.21</v>
      </c>
      <c r="G76" s="7">
        <v>0.32</v>
      </c>
      <c r="H76" s="7" t="s">
        <v>27</v>
      </c>
      <c r="I76" s="7">
        <v>3</v>
      </c>
    </row>
    <row r="77" spans="1:9" ht="13" x14ac:dyDescent="0.15">
      <c r="A77" s="13" t="s">
        <v>5089</v>
      </c>
      <c r="B77" s="7" t="s">
        <v>3777</v>
      </c>
      <c r="C77" s="14">
        <v>16</v>
      </c>
      <c r="D77" s="7">
        <v>35.380000000000003</v>
      </c>
      <c r="E77" s="7">
        <f t="shared" si="2"/>
        <v>3.5380000000000003</v>
      </c>
      <c r="F77" s="7">
        <f t="shared" si="3"/>
        <v>38.918000000000006</v>
      </c>
      <c r="G77" s="7">
        <v>0.13</v>
      </c>
      <c r="H77" s="7" t="s">
        <v>31</v>
      </c>
      <c r="I77" s="7">
        <v>4</v>
      </c>
    </row>
    <row r="78" spans="1:9" ht="13" x14ac:dyDescent="0.15">
      <c r="A78" s="13" t="s">
        <v>5090</v>
      </c>
      <c r="B78" s="7" t="s">
        <v>1299</v>
      </c>
      <c r="C78" s="14">
        <v>16</v>
      </c>
      <c r="D78" s="7">
        <v>90.32</v>
      </c>
      <c r="E78" s="7">
        <f t="shared" si="2"/>
        <v>9.032</v>
      </c>
      <c r="F78" s="7">
        <f t="shared" si="3"/>
        <v>99.35199999999999</v>
      </c>
      <c r="G78" s="7">
        <v>0.3</v>
      </c>
      <c r="H78" s="7" t="s">
        <v>5076</v>
      </c>
      <c r="I78" s="7">
        <v>1</v>
      </c>
    </row>
    <row r="79" spans="1:9" ht="13" x14ac:dyDescent="0.15">
      <c r="A79" s="13" t="s">
        <v>5090</v>
      </c>
      <c r="B79" s="7" t="s">
        <v>1123</v>
      </c>
      <c r="C79" s="14">
        <v>15</v>
      </c>
      <c r="D79" s="7">
        <v>95.25</v>
      </c>
      <c r="E79" s="7">
        <f t="shared" si="2"/>
        <v>9.5250000000000004</v>
      </c>
      <c r="F79" s="7">
        <f t="shared" si="3"/>
        <v>104.77500000000001</v>
      </c>
      <c r="G79" s="7">
        <v>0.25</v>
      </c>
      <c r="H79" s="7" t="s">
        <v>5083</v>
      </c>
      <c r="I79" s="7">
        <v>4</v>
      </c>
    </row>
    <row r="80" spans="1:9" ht="13" x14ac:dyDescent="0.15">
      <c r="A80" s="13" t="s">
        <v>5090</v>
      </c>
      <c r="B80" s="7" t="s">
        <v>5046</v>
      </c>
      <c r="C80" s="14">
        <v>16</v>
      </c>
      <c r="D80" s="7">
        <v>84.33</v>
      </c>
      <c r="E80" s="7">
        <f t="shared" si="2"/>
        <v>8.4329999999999998</v>
      </c>
      <c r="F80" s="7">
        <f t="shared" si="3"/>
        <v>92.763000000000005</v>
      </c>
      <c r="G80" s="7">
        <v>7.0000000000000007E-2</v>
      </c>
      <c r="H80" s="7" t="s">
        <v>5079</v>
      </c>
      <c r="I80" s="7">
        <v>1</v>
      </c>
    </row>
    <row r="81" spans="1:9" ht="13" x14ac:dyDescent="0.15">
      <c r="A81" s="13" t="s">
        <v>5090</v>
      </c>
      <c r="B81" s="7" t="s">
        <v>3595</v>
      </c>
      <c r="C81" s="14">
        <v>10</v>
      </c>
      <c r="D81" s="7">
        <v>90.44</v>
      </c>
      <c r="E81" s="7">
        <f t="shared" si="2"/>
        <v>9.0440000000000005</v>
      </c>
      <c r="F81" s="7">
        <f t="shared" si="3"/>
        <v>99.483999999999995</v>
      </c>
      <c r="G81" s="7">
        <v>0.13</v>
      </c>
      <c r="H81" s="7" t="s">
        <v>5075</v>
      </c>
      <c r="I81" s="7">
        <v>9</v>
      </c>
    </row>
    <row r="82" spans="1:9" ht="13" x14ac:dyDescent="0.15">
      <c r="A82" s="13" t="s">
        <v>5090</v>
      </c>
      <c r="B82" s="7" t="s">
        <v>1421</v>
      </c>
      <c r="C82" s="14">
        <v>15</v>
      </c>
      <c r="D82" s="7">
        <v>94.92</v>
      </c>
      <c r="E82" s="7">
        <f t="shared" si="2"/>
        <v>9.4920000000000009</v>
      </c>
      <c r="F82" s="7">
        <f t="shared" si="3"/>
        <v>104.41200000000001</v>
      </c>
      <c r="G82" s="7">
        <v>0.18</v>
      </c>
      <c r="H82" s="7" t="s">
        <v>5083</v>
      </c>
      <c r="I82" s="7">
        <v>5</v>
      </c>
    </row>
    <row r="83" spans="1:9" ht="15.75" customHeight="1" x14ac:dyDescent="0.15">
      <c r="A83" s="13" t="s">
        <v>5090</v>
      </c>
      <c r="B83" s="7" t="s">
        <v>1760</v>
      </c>
      <c r="C83" s="14">
        <v>16</v>
      </c>
      <c r="D83" s="7">
        <v>6.81</v>
      </c>
      <c r="E83" s="7">
        <f t="shared" si="2"/>
        <v>0.68100000000000005</v>
      </c>
      <c r="F83" s="7">
        <f t="shared" si="3"/>
        <v>7.4909999999999997</v>
      </c>
      <c r="G83" s="7">
        <v>0.22</v>
      </c>
      <c r="H83" s="7" t="s">
        <v>5077</v>
      </c>
      <c r="I83" s="7">
        <v>3</v>
      </c>
    </row>
    <row r="84" spans="1:9" ht="15.75" customHeight="1" x14ac:dyDescent="0.15">
      <c r="A84" s="13" t="s">
        <v>5090</v>
      </c>
      <c r="B84" s="7" t="s">
        <v>3192</v>
      </c>
      <c r="C84" s="14">
        <v>15</v>
      </c>
      <c r="D84" s="7">
        <v>61.92</v>
      </c>
      <c r="E84" s="7">
        <f t="shared" si="2"/>
        <v>6.1920000000000002</v>
      </c>
      <c r="F84" s="7">
        <f t="shared" si="3"/>
        <v>68.111999999999995</v>
      </c>
      <c r="G84" s="7">
        <v>0.38</v>
      </c>
      <c r="H84" s="7" t="s">
        <v>5078</v>
      </c>
      <c r="I84" s="7">
        <v>5</v>
      </c>
    </row>
    <row r="85" spans="1:9" ht="15.75" customHeight="1" x14ac:dyDescent="0.15">
      <c r="A85" s="13" t="s">
        <v>5090</v>
      </c>
      <c r="B85" s="7" t="s">
        <v>3764</v>
      </c>
      <c r="C85" s="14">
        <v>16</v>
      </c>
      <c r="D85" s="7">
        <v>90.03</v>
      </c>
      <c r="E85" s="7">
        <f t="shared" si="2"/>
        <v>9.0030000000000001</v>
      </c>
      <c r="F85" s="7">
        <f t="shared" si="3"/>
        <v>99.033000000000001</v>
      </c>
      <c r="G85" s="7">
        <v>0.01</v>
      </c>
      <c r="H85" s="7" t="s">
        <v>5078</v>
      </c>
      <c r="I85" s="7">
        <v>3</v>
      </c>
    </row>
    <row r="86" spans="1:9" ht="15.75" customHeight="1" x14ac:dyDescent="0.15">
      <c r="A86" s="13" t="s">
        <v>5090</v>
      </c>
      <c r="B86" s="7" t="s">
        <v>3208</v>
      </c>
      <c r="C86" s="14">
        <v>15</v>
      </c>
      <c r="D86" s="7">
        <v>7.17</v>
      </c>
      <c r="E86" s="7">
        <f t="shared" si="2"/>
        <v>0.71700000000000008</v>
      </c>
      <c r="F86" s="7">
        <f t="shared" si="3"/>
        <v>7.8870000000000005</v>
      </c>
      <c r="G86" s="7">
        <v>0.35</v>
      </c>
      <c r="H86" s="7" t="s">
        <v>27</v>
      </c>
      <c r="I86" s="7">
        <v>9</v>
      </c>
    </row>
    <row r="87" spans="1:9" ht="15.75" customHeight="1" x14ac:dyDescent="0.15">
      <c r="A87" s="13" t="s">
        <v>5090</v>
      </c>
      <c r="B87" s="7" t="s">
        <v>167</v>
      </c>
      <c r="C87" s="14">
        <v>16</v>
      </c>
      <c r="D87" s="7">
        <v>88.21</v>
      </c>
      <c r="E87" s="7">
        <f t="shared" si="2"/>
        <v>8.8209999999999997</v>
      </c>
      <c r="F87" s="7">
        <f t="shared" si="3"/>
        <v>97.030999999999992</v>
      </c>
      <c r="G87" s="7">
        <v>0.02</v>
      </c>
      <c r="H87" s="7" t="s">
        <v>31</v>
      </c>
      <c r="I87" s="7">
        <v>7</v>
      </c>
    </row>
    <row r="88" spans="1:9" ht="15.75" customHeight="1" x14ac:dyDescent="0.15">
      <c r="A88" s="13" t="s">
        <v>5090</v>
      </c>
      <c r="B88" s="7" t="s">
        <v>244</v>
      </c>
      <c r="C88" s="14">
        <v>10</v>
      </c>
      <c r="D88" s="7">
        <v>12.22</v>
      </c>
      <c r="E88" s="7">
        <f t="shared" si="2"/>
        <v>1.2220000000000002</v>
      </c>
      <c r="F88" s="7">
        <f t="shared" si="3"/>
        <v>13.442</v>
      </c>
      <c r="G88" s="7">
        <v>0.39</v>
      </c>
      <c r="H88" s="7" t="s">
        <v>5079</v>
      </c>
      <c r="I88" s="7">
        <v>2</v>
      </c>
    </row>
    <row r="89" spans="1:9" ht="15.75" customHeight="1" x14ac:dyDescent="0.15">
      <c r="A89" s="13" t="s">
        <v>5090</v>
      </c>
      <c r="B89" s="7" t="s">
        <v>2252</v>
      </c>
      <c r="C89" s="14">
        <v>10</v>
      </c>
      <c r="D89" s="7">
        <v>83.67</v>
      </c>
      <c r="E89" s="7">
        <f t="shared" si="2"/>
        <v>8.3670000000000009</v>
      </c>
      <c r="F89" s="7">
        <f t="shared" si="3"/>
        <v>92.037000000000006</v>
      </c>
      <c r="G89" s="7">
        <v>0.17</v>
      </c>
      <c r="H89" s="7" t="s">
        <v>29</v>
      </c>
      <c r="I89" s="7">
        <v>5</v>
      </c>
    </row>
    <row r="90" spans="1:9" ht="15.75" customHeight="1" x14ac:dyDescent="0.15">
      <c r="A90" s="13" t="s">
        <v>5090</v>
      </c>
      <c r="B90" s="7" t="s">
        <v>1202</v>
      </c>
      <c r="C90" s="14">
        <v>15</v>
      </c>
      <c r="D90" s="7">
        <v>73.37</v>
      </c>
      <c r="E90" s="7">
        <f t="shared" si="2"/>
        <v>7.3370000000000006</v>
      </c>
      <c r="F90" s="7">
        <f t="shared" si="3"/>
        <v>80.707000000000008</v>
      </c>
      <c r="G90" s="7">
        <v>0.32</v>
      </c>
      <c r="H90" s="7" t="s">
        <v>5081</v>
      </c>
      <c r="I90" s="7">
        <v>2</v>
      </c>
    </row>
    <row r="91" spans="1:9" ht="15.75" customHeight="1" x14ac:dyDescent="0.15">
      <c r="A91" s="13" t="s">
        <v>5090</v>
      </c>
      <c r="B91" s="7" t="s">
        <v>3124</v>
      </c>
      <c r="C91" s="14">
        <v>16</v>
      </c>
      <c r="D91" s="7">
        <v>44.61</v>
      </c>
      <c r="E91" s="7">
        <f t="shared" si="2"/>
        <v>4.4610000000000003</v>
      </c>
      <c r="F91" s="7">
        <f t="shared" si="3"/>
        <v>49.070999999999998</v>
      </c>
      <c r="G91" s="7">
        <v>0.22</v>
      </c>
      <c r="H91" s="7" t="s">
        <v>29</v>
      </c>
      <c r="I91" s="7">
        <v>10</v>
      </c>
    </row>
    <row r="92" spans="1:9" ht="15.75" customHeight="1" x14ac:dyDescent="0.15">
      <c r="A92" s="13" t="s">
        <v>5090</v>
      </c>
      <c r="B92" s="7" t="s">
        <v>2982</v>
      </c>
      <c r="C92" s="14">
        <v>10</v>
      </c>
      <c r="D92" s="7">
        <v>44.17</v>
      </c>
      <c r="E92" s="7">
        <f t="shared" si="2"/>
        <v>4.4170000000000007</v>
      </c>
      <c r="F92" s="7">
        <f t="shared" si="3"/>
        <v>48.587000000000003</v>
      </c>
      <c r="G92" s="7">
        <v>0.13</v>
      </c>
      <c r="H92" s="7" t="s">
        <v>29</v>
      </c>
      <c r="I92" s="7">
        <v>3</v>
      </c>
    </row>
    <row r="93" spans="1:9" ht="15.75" customHeight="1" x14ac:dyDescent="0.15">
      <c r="A93" s="13" t="s">
        <v>5090</v>
      </c>
      <c r="B93" s="7" t="s">
        <v>2583</v>
      </c>
      <c r="C93" s="14">
        <v>16</v>
      </c>
      <c r="D93" s="7">
        <v>21.29</v>
      </c>
      <c r="E93" s="7">
        <f t="shared" si="2"/>
        <v>2.129</v>
      </c>
      <c r="F93" s="7">
        <f t="shared" si="3"/>
        <v>23.419</v>
      </c>
      <c r="G93" s="7">
        <v>0.05</v>
      </c>
      <c r="H93" s="7" t="s">
        <v>5080</v>
      </c>
      <c r="I93" s="7">
        <v>9</v>
      </c>
    </row>
    <row r="94" spans="1:9" ht="15.75" customHeight="1" x14ac:dyDescent="0.15">
      <c r="A94" s="13" t="s">
        <v>5090</v>
      </c>
      <c r="B94" s="7" t="s">
        <v>4119</v>
      </c>
      <c r="C94" s="14">
        <v>15</v>
      </c>
      <c r="D94" s="7">
        <v>35.549999999999997</v>
      </c>
      <c r="E94" s="7">
        <f t="shared" si="2"/>
        <v>3.5549999999999997</v>
      </c>
      <c r="F94" s="7">
        <f t="shared" si="3"/>
        <v>39.104999999999997</v>
      </c>
      <c r="G94" s="7">
        <v>0.04</v>
      </c>
      <c r="H94" s="7" t="s">
        <v>27</v>
      </c>
      <c r="I94" s="7">
        <v>6</v>
      </c>
    </row>
    <row r="95" spans="1:9" ht="15.75" customHeight="1" x14ac:dyDescent="0.15">
      <c r="A95" s="13" t="s">
        <v>5090</v>
      </c>
      <c r="B95" s="7" t="s">
        <v>1753</v>
      </c>
      <c r="C95" s="14">
        <v>10</v>
      </c>
      <c r="D95" s="7">
        <v>50.47</v>
      </c>
      <c r="E95" s="7">
        <f t="shared" si="2"/>
        <v>5.0470000000000006</v>
      </c>
      <c r="F95" s="7">
        <f t="shared" si="3"/>
        <v>55.516999999999996</v>
      </c>
      <c r="G95" s="7">
        <v>0.36</v>
      </c>
      <c r="H95" s="7" t="s">
        <v>5081</v>
      </c>
      <c r="I95" s="7">
        <v>9</v>
      </c>
    </row>
    <row r="96" spans="1:9" ht="15.75" customHeight="1" x14ac:dyDescent="0.15">
      <c r="A96" s="13" t="s">
        <v>5090</v>
      </c>
      <c r="B96" s="7" t="s">
        <v>2343</v>
      </c>
      <c r="C96" s="14">
        <v>16</v>
      </c>
      <c r="D96" s="7">
        <v>64.150000000000006</v>
      </c>
      <c r="E96" s="7">
        <f t="shared" si="2"/>
        <v>6.4150000000000009</v>
      </c>
      <c r="F96" s="7">
        <f t="shared" si="3"/>
        <v>70.565000000000012</v>
      </c>
      <c r="G96" s="7">
        <v>0.33</v>
      </c>
      <c r="H96" s="7" t="s">
        <v>26</v>
      </c>
      <c r="I96" s="7">
        <v>4</v>
      </c>
    </row>
    <row r="97" spans="1:9" ht="15.75" customHeight="1" x14ac:dyDescent="0.15">
      <c r="A97" s="13" t="s">
        <v>5090</v>
      </c>
      <c r="B97" s="7" t="s">
        <v>1255</v>
      </c>
      <c r="C97" s="14">
        <v>16</v>
      </c>
      <c r="D97" s="7">
        <v>72.41</v>
      </c>
      <c r="E97" s="7">
        <f t="shared" si="2"/>
        <v>7.2409999999999997</v>
      </c>
      <c r="F97" s="7">
        <f t="shared" si="3"/>
        <v>79.650999999999996</v>
      </c>
      <c r="G97" s="7">
        <v>0.05</v>
      </c>
      <c r="H97" s="7" t="s">
        <v>5080</v>
      </c>
      <c r="I97" s="7">
        <v>7</v>
      </c>
    </row>
    <row r="98" spans="1:9" ht="15.75" customHeight="1" x14ac:dyDescent="0.15">
      <c r="A98" s="13" t="s">
        <v>5091</v>
      </c>
      <c r="B98" s="7" t="s">
        <v>2705</v>
      </c>
      <c r="C98" s="14">
        <v>10</v>
      </c>
      <c r="D98" s="7">
        <v>76.98</v>
      </c>
      <c r="E98" s="7">
        <f t="shared" si="2"/>
        <v>7.6980000000000004</v>
      </c>
      <c r="F98" s="7">
        <f t="shared" si="3"/>
        <v>84.677999999999997</v>
      </c>
      <c r="G98" s="7">
        <v>0.33</v>
      </c>
      <c r="H98" s="7" t="s">
        <v>5077</v>
      </c>
      <c r="I98" s="7">
        <v>9</v>
      </c>
    </row>
    <row r="99" spans="1:9" ht="15.75" customHeight="1" x14ac:dyDescent="0.15">
      <c r="A99" s="13" t="s">
        <v>5091</v>
      </c>
      <c r="B99" s="7" t="s">
        <v>2596</v>
      </c>
      <c r="C99" s="14">
        <v>15</v>
      </c>
      <c r="D99" s="7">
        <v>88.11</v>
      </c>
      <c r="E99" s="7">
        <f t="shared" si="2"/>
        <v>8.8109999999999999</v>
      </c>
      <c r="F99" s="7">
        <f t="shared" si="3"/>
        <v>96.920999999999992</v>
      </c>
      <c r="G99" s="7">
        <v>0.09</v>
      </c>
      <c r="H99" s="7" t="s">
        <v>31</v>
      </c>
      <c r="I99" s="7">
        <v>3</v>
      </c>
    </row>
    <row r="100" spans="1:9" ht="15.75" customHeight="1" x14ac:dyDescent="0.15">
      <c r="A100" s="13" t="s">
        <v>5091</v>
      </c>
      <c r="B100" s="7" t="s">
        <v>4724</v>
      </c>
      <c r="C100" s="14">
        <v>10</v>
      </c>
      <c r="D100" s="7">
        <v>14.35</v>
      </c>
      <c r="E100" s="7">
        <f t="shared" si="2"/>
        <v>1.4350000000000001</v>
      </c>
      <c r="F100" s="7">
        <f t="shared" si="3"/>
        <v>15.785</v>
      </c>
      <c r="G100" s="7">
        <v>0.11</v>
      </c>
      <c r="H100" s="7" t="s">
        <v>5080</v>
      </c>
      <c r="I100" s="7">
        <v>2</v>
      </c>
    </row>
    <row r="101" spans="1:9" ht="15.75" customHeight="1" x14ac:dyDescent="0.15">
      <c r="A101" s="13" t="s">
        <v>5091</v>
      </c>
      <c r="B101" s="7" t="s">
        <v>682</v>
      </c>
      <c r="C101" s="14">
        <v>15</v>
      </c>
      <c r="D101" s="7">
        <v>11.08</v>
      </c>
      <c r="E101" s="7">
        <f t="shared" si="2"/>
        <v>1.1080000000000001</v>
      </c>
      <c r="F101" s="7">
        <f t="shared" si="3"/>
        <v>12.188000000000001</v>
      </c>
      <c r="G101" s="7">
        <v>0.33</v>
      </c>
      <c r="H101" s="7" t="s">
        <v>5075</v>
      </c>
      <c r="I101" s="7">
        <v>8</v>
      </c>
    </row>
    <row r="102" spans="1:9" ht="15.75" customHeight="1" x14ac:dyDescent="0.15">
      <c r="A102" s="13" t="s">
        <v>5091</v>
      </c>
      <c r="B102" s="7" t="s">
        <v>607</v>
      </c>
      <c r="C102" s="14">
        <v>15</v>
      </c>
      <c r="D102" s="7">
        <v>50.65</v>
      </c>
      <c r="E102" s="7">
        <f t="shared" si="2"/>
        <v>5.0650000000000004</v>
      </c>
      <c r="F102" s="7">
        <f t="shared" si="3"/>
        <v>55.714999999999996</v>
      </c>
      <c r="G102" s="7">
        <v>0.28999999999999998</v>
      </c>
      <c r="H102" s="7" t="s">
        <v>5078</v>
      </c>
      <c r="I102" s="7">
        <v>4</v>
      </c>
    </row>
    <row r="103" spans="1:9" ht="15.75" customHeight="1" x14ac:dyDescent="0.15">
      <c r="A103" s="13" t="s">
        <v>5091</v>
      </c>
      <c r="B103" s="7" t="s">
        <v>5009</v>
      </c>
      <c r="C103" s="14">
        <v>15</v>
      </c>
      <c r="D103" s="7">
        <v>22.36</v>
      </c>
      <c r="E103" s="7">
        <f t="shared" si="2"/>
        <v>2.2360000000000002</v>
      </c>
      <c r="F103" s="7">
        <f t="shared" si="3"/>
        <v>24.596</v>
      </c>
      <c r="G103" s="7">
        <v>0.09</v>
      </c>
      <c r="H103" s="7" t="s">
        <v>5075</v>
      </c>
      <c r="I103" s="7">
        <v>1</v>
      </c>
    </row>
    <row r="104" spans="1:9" ht="15.75" customHeight="1" x14ac:dyDescent="0.15">
      <c r="A104" s="13" t="s">
        <v>5091</v>
      </c>
      <c r="B104" s="7" t="s">
        <v>4693</v>
      </c>
      <c r="C104" s="14">
        <v>15</v>
      </c>
      <c r="D104" s="7">
        <v>49.83</v>
      </c>
      <c r="E104" s="7">
        <f t="shared" si="2"/>
        <v>4.9830000000000005</v>
      </c>
      <c r="F104" s="7">
        <f t="shared" si="3"/>
        <v>54.813000000000002</v>
      </c>
      <c r="G104" s="7">
        <v>0.09</v>
      </c>
      <c r="H104" s="7" t="s">
        <v>5080</v>
      </c>
      <c r="I104" s="7">
        <v>9</v>
      </c>
    </row>
    <row r="105" spans="1:9" ht="15.75" customHeight="1" x14ac:dyDescent="0.15">
      <c r="A105" s="13" t="s">
        <v>5091</v>
      </c>
      <c r="B105" s="7" t="s">
        <v>2380</v>
      </c>
      <c r="C105" s="14">
        <v>15</v>
      </c>
      <c r="D105" s="7">
        <v>22.15</v>
      </c>
      <c r="E105" s="7">
        <f t="shared" si="2"/>
        <v>2.2149999999999999</v>
      </c>
      <c r="F105" s="7">
        <f t="shared" si="3"/>
        <v>24.364999999999998</v>
      </c>
      <c r="G105" s="7">
        <v>0.25</v>
      </c>
      <c r="H105" s="7" t="s">
        <v>26</v>
      </c>
      <c r="I105" s="7">
        <v>8</v>
      </c>
    </row>
    <row r="106" spans="1:9" ht="15.75" customHeight="1" x14ac:dyDescent="0.15">
      <c r="A106" s="13" t="s">
        <v>5091</v>
      </c>
      <c r="B106" s="7" t="s">
        <v>3095</v>
      </c>
      <c r="C106" s="14">
        <v>15</v>
      </c>
      <c r="D106" s="7">
        <v>46.53</v>
      </c>
      <c r="E106" s="7">
        <f t="shared" si="2"/>
        <v>4.6530000000000005</v>
      </c>
      <c r="F106" s="7">
        <f t="shared" si="3"/>
        <v>51.183</v>
      </c>
      <c r="G106" s="7">
        <v>0.33</v>
      </c>
      <c r="H106" s="7" t="s">
        <v>27</v>
      </c>
      <c r="I106" s="7">
        <v>4</v>
      </c>
    </row>
    <row r="107" spans="1:9" ht="15.75" customHeight="1" x14ac:dyDescent="0.15">
      <c r="A107" s="13" t="s">
        <v>5091</v>
      </c>
      <c r="B107" s="7" t="s">
        <v>2213</v>
      </c>
      <c r="C107" s="14">
        <v>10</v>
      </c>
      <c r="D107" s="7">
        <v>25.64</v>
      </c>
      <c r="E107" s="7">
        <f t="shared" si="2"/>
        <v>2.5640000000000001</v>
      </c>
      <c r="F107" s="7">
        <f t="shared" si="3"/>
        <v>28.204000000000001</v>
      </c>
      <c r="G107" s="7">
        <v>0.28999999999999998</v>
      </c>
      <c r="H107" s="7" t="s">
        <v>5077</v>
      </c>
      <c r="I107" s="7">
        <v>4</v>
      </c>
    </row>
    <row r="108" spans="1:9" ht="15.75" customHeight="1" x14ac:dyDescent="0.15">
      <c r="A108" s="13" t="s">
        <v>5091</v>
      </c>
      <c r="B108" s="7" t="s">
        <v>2569</v>
      </c>
      <c r="C108" s="14">
        <v>10</v>
      </c>
      <c r="D108" s="7">
        <v>90.83</v>
      </c>
      <c r="E108" s="7">
        <f t="shared" si="2"/>
        <v>9.0830000000000002</v>
      </c>
      <c r="F108" s="7">
        <f t="shared" si="3"/>
        <v>99.912999999999997</v>
      </c>
      <c r="G108" s="7">
        <v>0.12</v>
      </c>
      <c r="H108" s="7" t="s">
        <v>29</v>
      </c>
      <c r="I108" s="7">
        <v>1</v>
      </c>
    </row>
    <row r="109" spans="1:9" ht="15.75" customHeight="1" x14ac:dyDescent="0.15">
      <c r="A109" s="13" t="s">
        <v>5091</v>
      </c>
      <c r="B109" s="7" t="s">
        <v>865</v>
      </c>
      <c r="C109" s="14">
        <v>15</v>
      </c>
      <c r="D109" s="7">
        <v>20.89</v>
      </c>
      <c r="E109" s="7">
        <f t="shared" si="2"/>
        <v>2.089</v>
      </c>
      <c r="F109" s="7">
        <f t="shared" si="3"/>
        <v>22.978999999999999</v>
      </c>
      <c r="G109" s="7">
        <v>0.12</v>
      </c>
      <c r="H109" s="7" t="s">
        <v>5078</v>
      </c>
      <c r="I109" s="7">
        <v>5</v>
      </c>
    </row>
    <row r="110" spans="1:9" ht="15.75" customHeight="1" x14ac:dyDescent="0.15">
      <c r="A110" s="13" t="s">
        <v>5091</v>
      </c>
      <c r="B110" s="7" t="s">
        <v>3339</v>
      </c>
      <c r="C110" s="14">
        <v>15</v>
      </c>
      <c r="D110" s="7">
        <v>82.93</v>
      </c>
      <c r="E110" s="7">
        <f t="shared" si="2"/>
        <v>8.293000000000001</v>
      </c>
      <c r="F110" s="7">
        <f t="shared" si="3"/>
        <v>91.223000000000013</v>
      </c>
      <c r="G110" s="7">
        <v>0.23</v>
      </c>
      <c r="H110" s="7" t="s">
        <v>5079</v>
      </c>
      <c r="I110" s="7">
        <v>2</v>
      </c>
    </row>
    <row r="111" spans="1:9" ht="15.75" customHeight="1" x14ac:dyDescent="0.15">
      <c r="A111" s="13" t="s">
        <v>5091</v>
      </c>
      <c r="B111" s="7" t="s">
        <v>4038</v>
      </c>
      <c r="C111" s="14">
        <v>15</v>
      </c>
      <c r="D111" s="7">
        <v>92.54</v>
      </c>
      <c r="E111" s="7">
        <f t="shared" si="2"/>
        <v>9.2540000000000013</v>
      </c>
      <c r="F111" s="7">
        <f t="shared" si="3"/>
        <v>101.79400000000001</v>
      </c>
      <c r="G111" s="7">
        <v>0.38</v>
      </c>
      <c r="H111" s="7" t="s">
        <v>5083</v>
      </c>
      <c r="I111" s="7">
        <v>3</v>
      </c>
    </row>
    <row r="112" spans="1:9" ht="15.75" customHeight="1" x14ac:dyDescent="0.15">
      <c r="A112" s="13" t="s">
        <v>5091</v>
      </c>
      <c r="B112" s="7" t="s">
        <v>2514</v>
      </c>
      <c r="C112" s="14">
        <v>16</v>
      </c>
      <c r="D112" s="7">
        <v>11.49</v>
      </c>
      <c r="E112" s="7">
        <f t="shared" si="2"/>
        <v>1.149</v>
      </c>
      <c r="F112" s="7">
        <f t="shared" si="3"/>
        <v>12.638999999999999</v>
      </c>
      <c r="G112" s="7">
        <v>0.4</v>
      </c>
      <c r="H112" s="7" t="s">
        <v>5081</v>
      </c>
      <c r="I112" s="7">
        <v>4</v>
      </c>
    </row>
    <row r="113" spans="1:9" ht="15.75" customHeight="1" x14ac:dyDescent="0.15">
      <c r="A113" s="13" t="s">
        <v>5091</v>
      </c>
      <c r="B113" s="7" t="s">
        <v>4161</v>
      </c>
      <c r="C113" s="14">
        <v>15</v>
      </c>
      <c r="D113" s="7">
        <v>6.49</v>
      </c>
      <c r="E113" s="7">
        <f t="shared" si="2"/>
        <v>0.64900000000000002</v>
      </c>
      <c r="F113" s="7">
        <f t="shared" si="3"/>
        <v>7.1390000000000002</v>
      </c>
      <c r="G113" s="7">
        <v>0.26</v>
      </c>
      <c r="H113" s="7" t="s">
        <v>5078</v>
      </c>
      <c r="I113" s="7">
        <v>8</v>
      </c>
    </row>
    <row r="114" spans="1:9" ht="15.75" customHeight="1" x14ac:dyDescent="0.15">
      <c r="A114" s="13" t="s">
        <v>5091</v>
      </c>
      <c r="B114" s="7" t="s">
        <v>1755</v>
      </c>
      <c r="C114" s="14">
        <v>16</v>
      </c>
      <c r="D114" s="7">
        <v>18.190000000000001</v>
      </c>
      <c r="E114" s="7">
        <f t="shared" si="2"/>
        <v>1.8190000000000002</v>
      </c>
      <c r="F114" s="7">
        <f t="shared" si="3"/>
        <v>20.009</v>
      </c>
      <c r="G114" s="7">
        <v>0.06</v>
      </c>
      <c r="H114" s="7" t="s">
        <v>26</v>
      </c>
      <c r="I114" s="7">
        <v>2</v>
      </c>
    </row>
    <row r="115" spans="1:9" ht="15.75" customHeight="1" x14ac:dyDescent="0.15">
      <c r="A115" s="13" t="s">
        <v>5091</v>
      </c>
      <c r="B115" s="7" t="s">
        <v>61</v>
      </c>
      <c r="C115" s="14">
        <v>16</v>
      </c>
      <c r="D115" s="7">
        <v>41.6</v>
      </c>
      <c r="E115" s="7">
        <f t="shared" si="2"/>
        <v>4.16</v>
      </c>
      <c r="F115" s="7">
        <f t="shared" si="3"/>
        <v>45.760000000000005</v>
      </c>
      <c r="G115" s="7">
        <v>0.26</v>
      </c>
      <c r="H115" s="7" t="s">
        <v>26</v>
      </c>
      <c r="I115" s="7">
        <v>9</v>
      </c>
    </row>
    <row r="116" spans="1:9" ht="15.75" customHeight="1" x14ac:dyDescent="0.15">
      <c r="A116" s="13" t="s">
        <v>5091</v>
      </c>
      <c r="B116" s="7" t="s">
        <v>575</v>
      </c>
      <c r="C116" s="14">
        <v>10</v>
      </c>
      <c r="D116" s="7">
        <v>78.27</v>
      </c>
      <c r="E116" s="7">
        <f t="shared" si="2"/>
        <v>7.827</v>
      </c>
      <c r="F116" s="7">
        <f t="shared" si="3"/>
        <v>86.096999999999994</v>
      </c>
      <c r="G116" s="7">
        <v>0.11</v>
      </c>
      <c r="H116" s="7" t="s">
        <v>5081</v>
      </c>
      <c r="I116" s="7">
        <v>6</v>
      </c>
    </row>
    <row r="117" spans="1:9" ht="15.75" customHeight="1" x14ac:dyDescent="0.15">
      <c r="A117" s="13" t="s">
        <v>5091</v>
      </c>
      <c r="B117" s="7" t="s">
        <v>2838</v>
      </c>
      <c r="C117" s="14">
        <v>16</v>
      </c>
      <c r="D117" s="7">
        <v>97.39</v>
      </c>
      <c r="E117" s="7">
        <f t="shared" si="2"/>
        <v>9.7390000000000008</v>
      </c>
      <c r="F117" s="7">
        <f t="shared" si="3"/>
        <v>107.129</v>
      </c>
      <c r="G117" s="7">
        <v>0.2</v>
      </c>
      <c r="H117" s="7" t="s">
        <v>5079</v>
      </c>
      <c r="I117" s="7">
        <v>3</v>
      </c>
    </row>
    <row r="118" spans="1:9" ht="15.75" customHeight="1" x14ac:dyDescent="0.15">
      <c r="A118" s="13" t="s">
        <v>5091</v>
      </c>
      <c r="B118" s="7" t="s">
        <v>3316</v>
      </c>
      <c r="C118" s="14">
        <v>10</v>
      </c>
      <c r="D118" s="7">
        <v>65.03</v>
      </c>
      <c r="E118" s="7">
        <f t="shared" si="2"/>
        <v>6.5030000000000001</v>
      </c>
      <c r="F118" s="7">
        <f t="shared" si="3"/>
        <v>71.533000000000001</v>
      </c>
      <c r="G118" s="7">
        <v>0.08</v>
      </c>
      <c r="H118" s="7" t="s">
        <v>26</v>
      </c>
      <c r="I118" s="7">
        <v>10</v>
      </c>
    </row>
    <row r="119" spans="1:9" ht="15.75" customHeight="1" x14ac:dyDescent="0.15">
      <c r="A119" s="13" t="s">
        <v>5092</v>
      </c>
      <c r="B119" s="7" t="s">
        <v>4175</v>
      </c>
      <c r="C119" s="14">
        <v>15</v>
      </c>
      <c r="D119" s="7">
        <v>2.75</v>
      </c>
      <c r="E119" s="7">
        <f t="shared" si="2"/>
        <v>0.27500000000000002</v>
      </c>
      <c r="F119" s="7">
        <f t="shared" si="3"/>
        <v>3.0249999999999999</v>
      </c>
      <c r="G119" s="7">
        <v>0.35</v>
      </c>
      <c r="H119" s="7" t="s">
        <v>5081</v>
      </c>
      <c r="I119" s="7">
        <v>8</v>
      </c>
    </row>
    <row r="120" spans="1:9" ht="15.75" customHeight="1" x14ac:dyDescent="0.15">
      <c r="A120" s="13" t="s">
        <v>5092</v>
      </c>
      <c r="B120" s="7" t="s">
        <v>3958</v>
      </c>
      <c r="C120" s="14">
        <v>10</v>
      </c>
      <c r="D120" s="7">
        <v>40.96</v>
      </c>
      <c r="E120" s="7">
        <f t="shared" si="2"/>
        <v>4.0960000000000001</v>
      </c>
      <c r="F120" s="7">
        <f t="shared" si="3"/>
        <v>45.055999999999997</v>
      </c>
      <c r="G120" s="7">
        <v>0.35</v>
      </c>
      <c r="H120" s="7" t="s">
        <v>26</v>
      </c>
      <c r="I120" s="7">
        <v>6</v>
      </c>
    </row>
    <row r="121" spans="1:9" ht="15.75" customHeight="1" x14ac:dyDescent="0.15">
      <c r="A121" s="13" t="s">
        <v>5092</v>
      </c>
      <c r="B121" s="7" t="s">
        <v>2736</v>
      </c>
      <c r="C121" s="14">
        <v>16</v>
      </c>
      <c r="D121" s="7">
        <v>55.94</v>
      </c>
      <c r="E121" s="7">
        <f t="shared" si="2"/>
        <v>5.5940000000000003</v>
      </c>
      <c r="F121" s="7">
        <f t="shared" si="3"/>
        <v>61.533999999999999</v>
      </c>
      <c r="G121" s="7">
        <v>0.06</v>
      </c>
      <c r="H121" s="7" t="s">
        <v>5078</v>
      </c>
      <c r="I121" s="7">
        <v>6</v>
      </c>
    </row>
    <row r="122" spans="1:9" ht="15.75" customHeight="1" x14ac:dyDescent="0.15">
      <c r="A122" s="13" t="s">
        <v>5092</v>
      </c>
      <c r="B122" s="7" t="s">
        <v>3387</v>
      </c>
      <c r="C122" s="14">
        <v>16</v>
      </c>
      <c r="D122" s="7">
        <v>66.510000000000005</v>
      </c>
      <c r="E122" s="7">
        <f t="shared" si="2"/>
        <v>6.6510000000000007</v>
      </c>
      <c r="F122" s="7">
        <f t="shared" si="3"/>
        <v>73.161000000000001</v>
      </c>
      <c r="G122" s="7">
        <v>0.32</v>
      </c>
      <c r="H122" s="7" t="s">
        <v>5081</v>
      </c>
      <c r="I122" s="7">
        <v>6</v>
      </c>
    </row>
    <row r="123" spans="1:9" ht="15.75" customHeight="1" x14ac:dyDescent="0.15">
      <c r="A123" s="13" t="s">
        <v>5092</v>
      </c>
      <c r="B123" s="7" t="s">
        <v>708</v>
      </c>
      <c r="C123" s="14">
        <v>10</v>
      </c>
      <c r="D123" s="7">
        <v>70.27</v>
      </c>
      <c r="E123" s="7">
        <f t="shared" si="2"/>
        <v>7.0270000000000001</v>
      </c>
      <c r="F123" s="7">
        <f t="shared" si="3"/>
        <v>77.296999999999997</v>
      </c>
      <c r="G123" s="7">
        <v>0.25</v>
      </c>
      <c r="H123" s="7" t="s">
        <v>27</v>
      </c>
      <c r="I123" s="7">
        <v>4</v>
      </c>
    </row>
    <row r="124" spans="1:9" ht="15.75" customHeight="1" x14ac:dyDescent="0.15">
      <c r="A124" s="13" t="s">
        <v>5092</v>
      </c>
      <c r="B124" s="7" t="s">
        <v>471</v>
      </c>
      <c r="C124" s="14">
        <v>16</v>
      </c>
      <c r="D124" s="7">
        <v>74.14</v>
      </c>
      <c r="E124" s="7">
        <f t="shared" si="2"/>
        <v>7.4140000000000006</v>
      </c>
      <c r="F124" s="7">
        <f t="shared" si="3"/>
        <v>81.554000000000002</v>
      </c>
      <c r="G124" s="7">
        <v>0.24</v>
      </c>
      <c r="H124" s="7" t="s">
        <v>5081</v>
      </c>
      <c r="I124" s="7">
        <v>2</v>
      </c>
    </row>
    <row r="125" spans="1:9" ht="15.75" customHeight="1" x14ac:dyDescent="0.15">
      <c r="A125" s="13" t="s">
        <v>5092</v>
      </c>
      <c r="B125" s="7" t="s">
        <v>2616</v>
      </c>
      <c r="C125" s="14">
        <v>16</v>
      </c>
      <c r="D125" s="7">
        <v>65.86</v>
      </c>
      <c r="E125" s="7">
        <f t="shared" si="2"/>
        <v>6.5860000000000003</v>
      </c>
      <c r="F125" s="7">
        <f t="shared" si="3"/>
        <v>72.445999999999998</v>
      </c>
      <c r="G125" s="7">
        <v>0.01</v>
      </c>
      <c r="H125" s="7" t="s">
        <v>5077</v>
      </c>
      <c r="I125" s="7">
        <v>1</v>
      </c>
    </row>
    <row r="126" spans="1:9" ht="15.75" customHeight="1" x14ac:dyDescent="0.15">
      <c r="A126" s="13" t="s">
        <v>5092</v>
      </c>
      <c r="B126" s="7" t="s">
        <v>3373</v>
      </c>
      <c r="C126" s="14">
        <v>16</v>
      </c>
      <c r="D126" s="7">
        <v>77.56</v>
      </c>
      <c r="E126" s="7">
        <f t="shared" si="2"/>
        <v>7.7560000000000002</v>
      </c>
      <c r="F126" s="7">
        <f t="shared" si="3"/>
        <v>85.316000000000003</v>
      </c>
      <c r="G126" s="7">
        <v>0.3</v>
      </c>
      <c r="H126" s="7" t="s">
        <v>5083</v>
      </c>
      <c r="I126" s="7">
        <v>7</v>
      </c>
    </row>
    <row r="127" spans="1:9" ht="15.75" customHeight="1" x14ac:dyDescent="0.15">
      <c r="A127" s="13" t="s">
        <v>5092</v>
      </c>
      <c r="B127" s="7" t="s">
        <v>622</v>
      </c>
      <c r="C127" s="14">
        <v>15</v>
      </c>
      <c r="D127" s="7">
        <v>30.96</v>
      </c>
      <c r="E127" s="7">
        <f t="shared" si="2"/>
        <v>3.0960000000000001</v>
      </c>
      <c r="F127" s="7">
        <f t="shared" si="3"/>
        <v>34.055999999999997</v>
      </c>
      <c r="G127" s="7">
        <v>0.36</v>
      </c>
      <c r="H127" s="7" t="s">
        <v>5080</v>
      </c>
      <c r="I127" s="7">
        <v>4</v>
      </c>
    </row>
    <row r="128" spans="1:9" ht="15.75" customHeight="1" x14ac:dyDescent="0.15">
      <c r="A128" s="13" t="s">
        <v>5092</v>
      </c>
      <c r="B128" s="7" t="s">
        <v>2640</v>
      </c>
      <c r="C128" s="14">
        <v>10</v>
      </c>
      <c r="D128" s="7">
        <v>40.44</v>
      </c>
      <c r="E128" s="7">
        <f t="shared" si="2"/>
        <v>4.0439999999999996</v>
      </c>
      <c r="F128" s="7">
        <f t="shared" si="3"/>
        <v>44.483999999999995</v>
      </c>
      <c r="G128" s="7">
        <v>0.31</v>
      </c>
      <c r="H128" s="7" t="s">
        <v>5075</v>
      </c>
      <c r="I128" s="7">
        <v>7</v>
      </c>
    </row>
    <row r="129" spans="1:9" ht="15.75" customHeight="1" x14ac:dyDescent="0.15">
      <c r="A129" s="13" t="s">
        <v>5092</v>
      </c>
      <c r="B129" s="7" t="s">
        <v>4386</v>
      </c>
      <c r="C129" s="14">
        <v>16</v>
      </c>
      <c r="D129" s="7">
        <v>29.21</v>
      </c>
      <c r="E129" s="7">
        <f t="shared" si="2"/>
        <v>2.9210000000000003</v>
      </c>
      <c r="F129" s="7">
        <f t="shared" si="3"/>
        <v>32.131</v>
      </c>
      <c r="G129" s="7">
        <v>0.13</v>
      </c>
      <c r="H129" s="7" t="s">
        <v>5075</v>
      </c>
      <c r="I129" s="7">
        <v>4</v>
      </c>
    </row>
    <row r="130" spans="1:9" ht="15.75" customHeight="1" x14ac:dyDescent="0.15">
      <c r="A130" s="13" t="s">
        <v>5092</v>
      </c>
      <c r="B130" s="7" t="s">
        <v>1066</v>
      </c>
      <c r="C130" s="14">
        <v>16</v>
      </c>
      <c r="D130" s="7">
        <v>31.89</v>
      </c>
      <c r="E130" s="7">
        <f t="shared" si="2"/>
        <v>3.1890000000000001</v>
      </c>
      <c r="F130" s="7">
        <f t="shared" si="3"/>
        <v>35.079000000000001</v>
      </c>
      <c r="G130" s="7">
        <v>0.36</v>
      </c>
      <c r="H130" s="7" t="s">
        <v>27</v>
      </c>
      <c r="I130" s="7">
        <v>4</v>
      </c>
    </row>
    <row r="131" spans="1:9" ht="15.75" customHeight="1" x14ac:dyDescent="0.15">
      <c r="A131" s="13" t="s">
        <v>5092</v>
      </c>
      <c r="B131" s="7" t="s">
        <v>2112</v>
      </c>
      <c r="C131" s="14">
        <v>15</v>
      </c>
      <c r="D131" s="7">
        <v>54.95</v>
      </c>
      <c r="E131" s="7">
        <f t="shared" si="2"/>
        <v>5.495000000000001</v>
      </c>
      <c r="F131" s="7">
        <f t="shared" si="3"/>
        <v>60.445000000000007</v>
      </c>
      <c r="G131" s="7">
        <v>0.14000000000000001</v>
      </c>
      <c r="H131" s="7" t="s">
        <v>5076</v>
      </c>
      <c r="I131" s="7">
        <v>4</v>
      </c>
    </row>
    <row r="132" spans="1:9" ht="15.75" customHeight="1" x14ac:dyDescent="0.15">
      <c r="A132" s="13" t="s">
        <v>5092</v>
      </c>
      <c r="B132" s="7" t="s">
        <v>4102</v>
      </c>
      <c r="C132" s="14">
        <v>16</v>
      </c>
      <c r="D132" s="7">
        <v>61.99</v>
      </c>
      <c r="E132" s="7">
        <f t="shared" si="2"/>
        <v>6.1990000000000007</v>
      </c>
      <c r="F132" s="7">
        <f t="shared" si="3"/>
        <v>68.189000000000007</v>
      </c>
      <c r="G132" s="7">
        <v>0.06</v>
      </c>
      <c r="H132" s="7" t="s">
        <v>5080</v>
      </c>
      <c r="I132" s="7">
        <v>10</v>
      </c>
    </row>
    <row r="133" spans="1:9" ht="15.75" customHeight="1" x14ac:dyDescent="0.15">
      <c r="A133" s="13" t="s">
        <v>5092</v>
      </c>
      <c r="B133" s="7" t="s">
        <v>3557</v>
      </c>
      <c r="C133" s="14">
        <v>16</v>
      </c>
      <c r="D133" s="7">
        <v>40.44</v>
      </c>
      <c r="E133" s="7">
        <f t="shared" si="2"/>
        <v>4.0439999999999996</v>
      </c>
      <c r="F133" s="7">
        <f t="shared" si="3"/>
        <v>44.483999999999995</v>
      </c>
      <c r="G133" s="7">
        <v>0.36</v>
      </c>
      <c r="H133" s="7" t="s">
        <v>5077</v>
      </c>
      <c r="I133" s="7">
        <v>10</v>
      </c>
    </row>
    <row r="134" spans="1:9" ht="15.75" customHeight="1" x14ac:dyDescent="0.15">
      <c r="A134" s="13" t="s">
        <v>5092</v>
      </c>
      <c r="B134" s="7" t="s">
        <v>354</v>
      </c>
      <c r="C134" s="14">
        <v>15</v>
      </c>
      <c r="D134" s="7">
        <v>86.93</v>
      </c>
      <c r="E134" s="7">
        <f t="shared" si="2"/>
        <v>8.6930000000000014</v>
      </c>
      <c r="F134" s="7">
        <f t="shared" si="3"/>
        <v>95.623000000000005</v>
      </c>
      <c r="G134" s="7">
        <v>0.09</v>
      </c>
      <c r="H134" s="7" t="s">
        <v>5082</v>
      </c>
      <c r="I134" s="7">
        <v>5</v>
      </c>
    </row>
    <row r="135" spans="1:9" ht="15.75" customHeight="1" x14ac:dyDescent="0.15">
      <c r="A135" s="13" t="s">
        <v>5092</v>
      </c>
      <c r="B135" s="7" t="s">
        <v>1501</v>
      </c>
      <c r="C135" s="14">
        <v>15</v>
      </c>
      <c r="D135" s="7">
        <v>4.9800000000000004</v>
      </c>
      <c r="E135" s="7">
        <f t="shared" si="2"/>
        <v>0.49800000000000005</v>
      </c>
      <c r="F135" s="7">
        <f t="shared" si="3"/>
        <v>5.4780000000000006</v>
      </c>
      <c r="G135" s="7">
        <v>0.35</v>
      </c>
      <c r="H135" s="7" t="s">
        <v>5076</v>
      </c>
      <c r="I135" s="7">
        <v>6</v>
      </c>
    </row>
    <row r="136" spans="1:9" ht="15.75" customHeight="1" x14ac:dyDescent="0.15">
      <c r="A136" s="13" t="s">
        <v>5092</v>
      </c>
      <c r="B136" s="7" t="s">
        <v>954</v>
      </c>
      <c r="C136" s="14">
        <v>10</v>
      </c>
      <c r="D136" s="7">
        <v>6.51</v>
      </c>
      <c r="E136" s="7">
        <f t="shared" si="2"/>
        <v>0.65100000000000002</v>
      </c>
      <c r="F136" s="7">
        <f t="shared" si="3"/>
        <v>7.1609999999999996</v>
      </c>
      <c r="G136" s="7">
        <v>0.09</v>
      </c>
      <c r="H136" s="7" t="s">
        <v>5075</v>
      </c>
      <c r="I136" s="7">
        <v>9</v>
      </c>
    </row>
    <row r="137" spans="1:9" ht="15.75" customHeight="1" x14ac:dyDescent="0.15">
      <c r="A137" s="13" t="s">
        <v>5092</v>
      </c>
      <c r="B137" s="7" t="s">
        <v>2258</v>
      </c>
      <c r="C137" s="14">
        <v>15</v>
      </c>
      <c r="D137" s="7">
        <v>89.86</v>
      </c>
      <c r="E137" s="7">
        <f t="shared" ref="E137:E200" si="4">D137*10%</f>
        <v>8.9860000000000007</v>
      </c>
      <c r="F137" s="7">
        <f t="shared" ref="F137:F200" si="5">D137+E137</f>
        <v>98.846000000000004</v>
      </c>
      <c r="G137" s="7">
        <v>0.33</v>
      </c>
      <c r="H137" s="7" t="s">
        <v>5076</v>
      </c>
      <c r="I137" s="7">
        <v>8</v>
      </c>
    </row>
    <row r="138" spans="1:9" ht="15.75" customHeight="1" x14ac:dyDescent="0.15">
      <c r="A138" s="13" t="s">
        <v>5092</v>
      </c>
      <c r="B138" s="7" t="s">
        <v>2165</v>
      </c>
      <c r="C138" s="14">
        <v>16</v>
      </c>
      <c r="D138" s="7">
        <v>84.29</v>
      </c>
      <c r="E138" s="7">
        <f t="shared" si="4"/>
        <v>8.4290000000000003</v>
      </c>
      <c r="F138" s="7">
        <f t="shared" si="5"/>
        <v>92.719000000000008</v>
      </c>
      <c r="G138" s="7">
        <v>0.18</v>
      </c>
      <c r="H138" s="7" t="s">
        <v>5079</v>
      </c>
      <c r="I138" s="7">
        <v>1</v>
      </c>
    </row>
    <row r="139" spans="1:9" ht="15.75" customHeight="1" x14ac:dyDescent="0.15">
      <c r="A139" s="13" t="s">
        <v>5092</v>
      </c>
      <c r="B139" s="7" t="s">
        <v>4190</v>
      </c>
      <c r="C139" s="14">
        <v>10</v>
      </c>
      <c r="D139" s="7">
        <v>97.39</v>
      </c>
      <c r="E139" s="7">
        <f t="shared" si="4"/>
        <v>9.7390000000000008</v>
      </c>
      <c r="F139" s="7">
        <f t="shared" si="5"/>
        <v>107.129</v>
      </c>
      <c r="G139" s="7">
        <v>0.28000000000000003</v>
      </c>
      <c r="H139" s="7" t="s">
        <v>27</v>
      </c>
      <c r="I139" s="7">
        <v>7</v>
      </c>
    </row>
    <row r="140" spans="1:9" ht="15.75" customHeight="1" x14ac:dyDescent="0.15">
      <c r="A140" s="13" t="s">
        <v>5092</v>
      </c>
      <c r="B140" s="7" t="s">
        <v>1941</v>
      </c>
      <c r="C140" s="14">
        <v>10</v>
      </c>
      <c r="D140" s="7">
        <v>65.8</v>
      </c>
      <c r="E140" s="7">
        <f t="shared" si="4"/>
        <v>6.58</v>
      </c>
      <c r="F140" s="7">
        <f t="shared" si="5"/>
        <v>72.38</v>
      </c>
      <c r="G140" s="7">
        <v>0.14000000000000001</v>
      </c>
      <c r="H140" s="7" t="s">
        <v>29</v>
      </c>
      <c r="I140" s="7">
        <v>4</v>
      </c>
    </row>
    <row r="141" spans="1:9" ht="15.75" customHeight="1" x14ac:dyDescent="0.15">
      <c r="A141" s="13" t="s">
        <v>5092</v>
      </c>
      <c r="B141" s="7" t="s">
        <v>788</v>
      </c>
      <c r="C141" s="14">
        <v>15</v>
      </c>
      <c r="D141" s="7">
        <v>33.79</v>
      </c>
      <c r="E141" s="7">
        <f t="shared" si="4"/>
        <v>3.379</v>
      </c>
      <c r="F141" s="7">
        <f t="shared" si="5"/>
        <v>37.168999999999997</v>
      </c>
      <c r="G141" s="7">
        <v>0.33</v>
      </c>
      <c r="H141" s="7" t="s">
        <v>5080</v>
      </c>
      <c r="I141" s="7">
        <v>6</v>
      </c>
    </row>
    <row r="142" spans="1:9" ht="15.75" customHeight="1" x14ac:dyDescent="0.15">
      <c r="A142" s="13" t="s">
        <v>5092</v>
      </c>
      <c r="B142" s="7" t="s">
        <v>521</v>
      </c>
      <c r="C142" s="14">
        <v>16</v>
      </c>
      <c r="D142" s="7">
        <v>74.84</v>
      </c>
      <c r="E142" s="7">
        <f t="shared" si="4"/>
        <v>7.4840000000000009</v>
      </c>
      <c r="F142" s="7">
        <f t="shared" si="5"/>
        <v>82.323999999999998</v>
      </c>
      <c r="G142" s="7">
        <v>7.0000000000000007E-2</v>
      </c>
      <c r="H142" s="7" t="s">
        <v>27</v>
      </c>
      <c r="I142" s="7">
        <v>5</v>
      </c>
    </row>
    <row r="143" spans="1:9" ht="15.75" customHeight="1" x14ac:dyDescent="0.15">
      <c r="A143" s="13" t="s">
        <v>5092</v>
      </c>
      <c r="B143" s="7" t="s">
        <v>1354</v>
      </c>
      <c r="C143" s="14">
        <v>15</v>
      </c>
      <c r="D143" s="7">
        <v>50.62</v>
      </c>
      <c r="E143" s="7">
        <f t="shared" si="4"/>
        <v>5.0620000000000003</v>
      </c>
      <c r="F143" s="7">
        <f t="shared" si="5"/>
        <v>55.681999999999995</v>
      </c>
      <c r="G143" s="7">
        <v>0.19</v>
      </c>
      <c r="H143" s="7" t="s">
        <v>5079</v>
      </c>
      <c r="I143" s="7">
        <v>5</v>
      </c>
    </row>
    <row r="144" spans="1:9" ht="15.75" customHeight="1" x14ac:dyDescent="0.15">
      <c r="A144" s="13" t="s">
        <v>5092</v>
      </c>
      <c r="B144" s="7" t="s">
        <v>218</v>
      </c>
      <c r="C144" s="14">
        <v>16</v>
      </c>
      <c r="D144" s="7">
        <v>51.62</v>
      </c>
      <c r="E144" s="7">
        <f t="shared" si="4"/>
        <v>5.1619999999999999</v>
      </c>
      <c r="F144" s="7">
        <f t="shared" si="5"/>
        <v>56.781999999999996</v>
      </c>
      <c r="G144" s="7">
        <v>0.34</v>
      </c>
      <c r="H144" s="7" t="s">
        <v>31</v>
      </c>
      <c r="I144" s="7">
        <v>10</v>
      </c>
    </row>
    <row r="145" spans="1:9" ht="15.75" customHeight="1" x14ac:dyDescent="0.15">
      <c r="A145" s="13" t="s">
        <v>5092</v>
      </c>
      <c r="B145" s="7" t="s">
        <v>2817</v>
      </c>
      <c r="C145" s="14">
        <v>15</v>
      </c>
      <c r="D145" s="7">
        <v>67.08</v>
      </c>
      <c r="E145" s="7">
        <f t="shared" si="4"/>
        <v>6.7080000000000002</v>
      </c>
      <c r="F145" s="7">
        <f t="shared" si="5"/>
        <v>73.787999999999997</v>
      </c>
      <c r="G145" s="7">
        <v>0.08</v>
      </c>
      <c r="H145" s="7" t="s">
        <v>26</v>
      </c>
      <c r="I145" s="7">
        <v>3</v>
      </c>
    </row>
    <row r="146" spans="1:9" ht="15.75" customHeight="1" x14ac:dyDescent="0.15">
      <c r="A146" s="13" t="s">
        <v>5092</v>
      </c>
      <c r="B146" s="7" t="s">
        <v>3070</v>
      </c>
      <c r="C146" s="14">
        <v>15</v>
      </c>
      <c r="D146" s="7">
        <v>79.760000000000005</v>
      </c>
      <c r="E146" s="7">
        <f t="shared" si="4"/>
        <v>7.9760000000000009</v>
      </c>
      <c r="F146" s="7">
        <f t="shared" si="5"/>
        <v>87.736000000000004</v>
      </c>
      <c r="G146" s="7">
        <v>0.03</v>
      </c>
      <c r="H146" s="7" t="s">
        <v>5081</v>
      </c>
      <c r="I146" s="7">
        <v>8</v>
      </c>
    </row>
    <row r="147" spans="1:9" ht="15.75" customHeight="1" x14ac:dyDescent="0.15">
      <c r="A147" s="13" t="s">
        <v>5092</v>
      </c>
      <c r="B147" s="7" t="s">
        <v>705</v>
      </c>
      <c r="C147" s="14">
        <v>16</v>
      </c>
      <c r="D147" s="7">
        <v>27.67</v>
      </c>
      <c r="E147" s="7">
        <f t="shared" si="4"/>
        <v>2.7670000000000003</v>
      </c>
      <c r="F147" s="7">
        <f t="shared" si="5"/>
        <v>30.437000000000001</v>
      </c>
      <c r="G147" s="7">
        <v>0.09</v>
      </c>
      <c r="H147" s="7" t="s">
        <v>31</v>
      </c>
      <c r="I147" s="7">
        <v>10</v>
      </c>
    </row>
    <row r="148" spans="1:9" ht="15.75" customHeight="1" x14ac:dyDescent="0.15">
      <c r="A148" s="13" t="s">
        <v>5092</v>
      </c>
      <c r="B148" s="7" t="s">
        <v>1783</v>
      </c>
      <c r="C148" s="14">
        <v>10</v>
      </c>
      <c r="D148" s="7">
        <v>65.31</v>
      </c>
      <c r="E148" s="7">
        <f t="shared" si="4"/>
        <v>6.5310000000000006</v>
      </c>
      <c r="F148" s="7">
        <f t="shared" si="5"/>
        <v>71.841000000000008</v>
      </c>
      <c r="G148" s="7">
        <v>0.03</v>
      </c>
      <c r="H148" s="7" t="s">
        <v>5080</v>
      </c>
      <c r="I148" s="7">
        <v>9</v>
      </c>
    </row>
    <row r="149" spans="1:9" ht="15.75" customHeight="1" x14ac:dyDescent="0.15">
      <c r="A149" s="13" t="s">
        <v>5093</v>
      </c>
      <c r="B149" s="7" t="s">
        <v>4222</v>
      </c>
      <c r="C149" s="14">
        <v>10</v>
      </c>
      <c r="D149" s="7">
        <v>49.12</v>
      </c>
      <c r="E149" s="7">
        <f t="shared" si="4"/>
        <v>4.9119999999999999</v>
      </c>
      <c r="F149" s="7">
        <f t="shared" si="5"/>
        <v>54.031999999999996</v>
      </c>
      <c r="G149" s="7">
        <v>0.35</v>
      </c>
      <c r="H149" s="7" t="s">
        <v>5080</v>
      </c>
      <c r="I149" s="7">
        <v>1</v>
      </c>
    </row>
    <row r="150" spans="1:9" ht="15.75" customHeight="1" x14ac:dyDescent="0.15">
      <c r="A150" s="13" t="s">
        <v>5093</v>
      </c>
      <c r="B150" s="7" t="s">
        <v>830</v>
      </c>
      <c r="C150" s="14">
        <v>16</v>
      </c>
      <c r="D150" s="7">
        <v>48.82</v>
      </c>
      <c r="E150" s="7">
        <f t="shared" si="4"/>
        <v>4.8820000000000006</v>
      </c>
      <c r="F150" s="7">
        <f t="shared" si="5"/>
        <v>53.701999999999998</v>
      </c>
      <c r="G150" s="7">
        <v>0.01</v>
      </c>
      <c r="H150" s="7" t="s">
        <v>27</v>
      </c>
      <c r="I150" s="7">
        <v>8</v>
      </c>
    </row>
    <row r="151" spans="1:9" ht="15.75" customHeight="1" x14ac:dyDescent="0.15">
      <c r="A151" s="13" t="s">
        <v>5093</v>
      </c>
      <c r="B151" s="7" t="s">
        <v>2423</v>
      </c>
      <c r="C151" s="14">
        <v>10</v>
      </c>
      <c r="D151" s="7">
        <v>44.41</v>
      </c>
      <c r="E151" s="7">
        <f t="shared" si="4"/>
        <v>4.4409999999999998</v>
      </c>
      <c r="F151" s="7">
        <f t="shared" si="5"/>
        <v>48.850999999999999</v>
      </c>
      <c r="G151" s="7">
        <v>0.02</v>
      </c>
      <c r="H151" s="7" t="s">
        <v>5077</v>
      </c>
      <c r="I151" s="7">
        <v>10</v>
      </c>
    </row>
    <row r="152" spans="1:9" ht="15.75" customHeight="1" x14ac:dyDescent="0.15">
      <c r="A152" s="13" t="s">
        <v>5093</v>
      </c>
      <c r="B152" s="7" t="s">
        <v>1995</v>
      </c>
      <c r="C152" s="14">
        <v>15</v>
      </c>
      <c r="D152" s="7">
        <v>65.5</v>
      </c>
      <c r="E152" s="7">
        <f t="shared" si="4"/>
        <v>6.5500000000000007</v>
      </c>
      <c r="F152" s="7">
        <f t="shared" si="5"/>
        <v>72.05</v>
      </c>
      <c r="G152" s="7">
        <v>0.09</v>
      </c>
      <c r="H152" s="7" t="s">
        <v>5081</v>
      </c>
      <c r="I152" s="7">
        <v>4</v>
      </c>
    </row>
    <row r="153" spans="1:9" ht="15.75" customHeight="1" x14ac:dyDescent="0.15">
      <c r="A153" s="13" t="s">
        <v>5093</v>
      </c>
      <c r="B153" s="7" t="s">
        <v>1687</v>
      </c>
      <c r="C153" s="14">
        <v>15</v>
      </c>
      <c r="D153" s="7">
        <v>89.09</v>
      </c>
      <c r="E153" s="7">
        <f t="shared" si="4"/>
        <v>8.9090000000000007</v>
      </c>
      <c r="F153" s="7">
        <f t="shared" si="5"/>
        <v>97.999000000000009</v>
      </c>
      <c r="G153" s="7">
        <v>0.3</v>
      </c>
      <c r="H153" s="7" t="s">
        <v>5075</v>
      </c>
      <c r="I153" s="7">
        <v>8</v>
      </c>
    </row>
    <row r="154" spans="1:9" ht="15.75" customHeight="1" x14ac:dyDescent="0.15">
      <c r="A154" s="13" t="s">
        <v>5093</v>
      </c>
      <c r="B154" s="7" t="s">
        <v>4150</v>
      </c>
      <c r="C154" s="14">
        <v>16</v>
      </c>
      <c r="D154" s="7">
        <v>72.66</v>
      </c>
      <c r="E154" s="7">
        <f t="shared" si="4"/>
        <v>7.266</v>
      </c>
      <c r="F154" s="7">
        <f t="shared" si="5"/>
        <v>79.926000000000002</v>
      </c>
      <c r="G154" s="7">
        <v>0.32</v>
      </c>
      <c r="H154" s="7" t="s">
        <v>27</v>
      </c>
      <c r="I154" s="7">
        <v>1</v>
      </c>
    </row>
    <row r="155" spans="1:9" ht="15.75" customHeight="1" x14ac:dyDescent="0.15">
      <c r="A155" s="13" t="s">
        <v>5093</v>
      </c>
      <c r="B155" s="7" t="s">
        <v>327</v>
      </c>
      <c r="C155" s="14">
        <v>10</v>
      </c>
      <c r="D155" s="7">
        <v>34.51</v>
      </c>
      <c r="E155" s="7">
        <f t="shared" si="4"/>
        <v>3.4510000000000001</v>
      </c>
      <c r="F155" s="7">
        <f t="shared" si="5"/>
        <v>37.960999999999999</v>
      </c>
      <c r="G155" s="7">
        <v>0.35</v>
      </c>
      <c r="H155" s="7" t="s">
        <v>5077</v>
      </c>
      <c r="I155" s="7">
        <v>7</v>
      </c>
    </row>
    <row r="156" spans="1:9" ht="15.75" customHeight="1" x14ac:dyDescent="0.15">
      <c r="A156" s="13" t="s">
        <v>5093</v>
      </c>
      <c r="B156" s="7" t="s">
        <v>833</v>
      </c>
      <c r="C156" s="14">
        <v>16</v>
      </c>
      <c r="D156" s="7">
        <v>64.73</v>
      </c>
      <c r="E156" s="7">
        <f t="shared" si="4"/>
        <v>6.4730000000000008</v>
      </c>
      <c r="F156" s="7">
        <f t="shared" si="5"/>
        <v>71.203000000000003</v>
      </c>
      <c r="G156" s="7">
        <v>0.2</v>
      </c>
      <c r="H156" s="7" t="s">
        <v>5081</v>
      </c>
      <c r="I156" s="7">
        <v>5</v>
      </c>
    </row>
    <row r="157" spans="1:9" ht="15.75" customHeight="1" x14ac:dyDescent="0.15">
      <c r="A157" s="13" t="s">
        <v>5093</v>
      </c>
      <c r="B157" s="7" t="s">
        <v>1022</v>
      </c>
      <c r="C157" s="14">
        <v>15</v>
      </c>
      <c r="D157" s="7">
        <v>57.83</v>
      </c>
      <c r="E157" s="7">
        <f t="shared" si="4"/>
        <v>5.7830000000000004</v>
      </c>
      <c r="F157" s="7">
        <f t="shared" si="5"/>
        <v>63.613</v>
      </c>
      <c r="G157" s="7">
        <v>0.14000000000000001</v>
      </c>
      <c r="H157" s="7" t="s">
        <v>27</v>
      </c>
      <c r="I157" s="7">
        <v>10</v>
      </c>
    </row>
    <row r="158" spans="1:9" ht="15.75" customHeight="1" x14ac:dyDescent="0.15">
      <c r="A158" s="13" t="s">
        <v>5093</v>
      </c>
      <c r="B158" s="7" t="s">
        <v>862</v>
      </c>
      <c r="C158" s="14">
        <v>16</v>
      </c>
      <c r="D158" s="7">
        <v>9.0399999999999991</v>
      </c>
      <c r="E158" s="7">
        <f t="shared" si="4"/>
        <v>0.90399999999999991</v>
      </c>
      <c r="F158" s="7">
        <f t="shared" si="5"/>
        <v>9.9439999999999991</v>
      </c>
      <c r="G158" s="7">
        <v>0.23</v>
      </c>
      <c r="H158" s="7" t="s">
        <v>26</v>
      </c>
      <c r="I158" s="7">
        <v>4</v>
      </c>
    </row>
    <row r="159" spans="1:9" ht="15.75" customHeight="1" x14ac:dyDescent="0.15">
      <c r="A159" s="13" t="s">
        <v>5093</v>
      </c>
      <c r="B159" s="7" t="s">
        <v>3304</v>
      </c>
      <c r="C159" s="14">
        <v>15</v>
      </c>
      <c r="D159" s="7">
        <v>3.38</v>
      </c>
      <c r="E159" s="7">
        <f t="shared" si="4"/>
        <v>0.33800000000000002</v>
      </c>
      <c r="F159" s="7">
        <f t="shared" si="5"/>
        <v>3.718</v>
      </c>
      <c r="G159" s="7">
        <v>0.16</v>
      </c>
      <c r="H159" s="7" t="s">
        <v>5076</v>
      </c>
      <c r="I159" s="7">
        <v>2</v>
      </c>
    </row>
    <row r="160" spans="1:9" ht="15.75" customHeight="1" x14ac:dyDescent="0.15">
      <c r="A160" s="13" t="s">
        <v>5093</v>
      </c>
      <c r="B160" s="7" t="s">
        <v>918</v>
      </c>
      <c r="C160" s="14">
        <v>16</v>
      </c>
      <c r="D160" s="7">
        <v>77.81</v>
      </c>
      <c r="E160" s="7">
        <f t="shared" si="4"/>
        <v>7.7810000000000006</v>
      </c>
      <c r="F160" s="7">
        <f t="shared" si="5"/>
        <v>85.591000000000008</v>
      </c>
      <c r="G160" s="7">
        <v>0.16</v>
      </c>
      <c r="H160" s="7" t="s">
        <v>5079</v>
      </c>
      <c r="I160" s="7">
        <v>5</v>
      </c>
    </row>
    <row r="161" spans="1:9" ht="15.75" customHeight="1" x14ac:dyDescent="0.15">
      <c r="A161" s="13" t="s">
        <v>5093</v>
      </c>
      <c r="B161" s="7" t="s">
        <v>66</v>
      </c>
      <c r="C161" s="14">
        <v>10</v>
      </c>
      <c r="D161" s="7">
        <v>59.39</v>
      </c>
      <c r="E161" s="7">
        <f t="shared" si="4"/>
        <v>5.9390000000000001</v>
      </c>
      <c r="F161" s="7">
        <f t="shared" si="5"/>
        <v>65.329000000000008</v>
      </c>
      <c r="G161" s="7">
        <v>0.34</v>
      </c>
      <c r="H161" s="7" t="s">
        <v>5082</v>
      </c>
      <c r="I161" s="7">
        <v>7</v>
      </c>
    </row>
    <row r="162" spans="1:9" ht="15.75" customHeight="1" x14ac:dyDescent="0.15">
      <c r="A162" s="13" t="s">
        <v>5093</v>
      </c>
      <c r="B162" s="7" t="s">
        <v>2512</v>
      </c>
      <c r="C162" s="14">
        <v>15</v>
      </c>
      <c r="D162" s="7">
        <v>76.290000000000006</v>
      </c>
      <c r="E162" s="7">
        <f t="shared" si="4"/>
        <v>7.6290000000000013</v>
      </c>
      <c r="F162" s="7">
        <f t="shared" si="5"/>
        <v>83.919000000000011</v>
      </c>
      <c r="G162" s="7">
        <v>0.28000000000000003</v>
      </c>
      <c r="H162" s="7" t="s">
        <v>5077</v>
      </c>
      <c r="I162" s="7">
        <v>2</v>
      </c>
    </row>
    <row r="163" spans="1:9" ht="15.75" customHeight="1" x14ac:dyDescent="0.15">
      <c r="A163" s="13" t="s">
        <v>5093</v>
      </c>
      <c r="B163" s="7" t="s">
        <v>4126</v>
      </c>
      <c r="C163" s="14">
        <v>16</v>
      </c>
      <c r="D163" s="7">
        <v>58.74</v>
      </c>
      <c r="E163" s="7">
        <f t="shared" si="4"/>
        <v>5.8740000000000006</v>
      </c>
      <c r="F163" s="7">
        <f t="shared" si="5"/>
        <v>64.614000000000004</v>
      </c>
      <c r="G163" s="7">
        <v>7.0000000000000007E-2</v>
      </c>
      <c r="H163" s="7" t="s">
        <v>31</v>
      </c>
      <c r="I163" s="7">
        <v>7</v>
      </c>
    </row>
    <row r="164" spans="1:9" ht="15.75" customHeight="1" x14ac:dyDescent="0.15">
      <c r="A164" s="13" t="s">
        <v>5093</v>
      </c>
      <c r="B164" s="7" t="s">
        <v>3130</v>
      </c>
      <c r="C164" s="14">
        <v>10</v>
      </c>
      <c r="D164" s="7">
        <v>29.07</v>
      </c>
      <c r="E164" s="7">
        <f t="shared" si="4"/>
        <v>2.907</v>
      </c>
      <c r="F164" s="7">
        <f t="shared" si="5"/>
        <v>31.977</v>
      </c>
      <c r="G164" s="7">
        <v>0.02</v>
      </c>
      <c r="H164" s="7" t="s">
        <v>5083</v>
      </c>
      <c r="I164" s="7">
        <v>7</v>
      </c>
    </row>
    <row r="165" spans="1:9" ht="15.75" customHeight="1" x14ac:dyDescent="0.15">
      <c r="A165" s="13" t="s">
        <v>5093</v>
      </c>
      <c r="B165" s="7" t="s">
        <v>3584</v>
      </c>
      <c r="C165" s="14">
        <v>15</v>
      </c>
      <c r="D165" s="7">
        <v>93.35</v>
      </c>
      <c r="E165" s="7">
        <f t="shared" si="4"/>
        <v>9.3349999999999991</v>
      </c>
      <c r="F165" s="7">
        <f t="shared" si="5"/>
        <v>102.68499999999999</v>
      </c>
      <c r="G165" s="7">
        <v>0.37</v>
      </c>
      <c r="H165" s="7" t="s">
        <v>5076</v>
      </c>
      <c r="I165" s="7">
        <v>4</v>
      </c>
    </row>
    <row r="166" spans="1:9" ht="15.75" customHeight="1" x14ac:dyDescent="0.15">
      <c r="A166" s="13" t="s">
        <v>5093</v>
      </c>
      <c r="B166" s="7" t="s">
        <v>4340</v>
      </c>
      <c r="C166" s="14">
        <v>16</v>
      </c>
      <c r="D166" s="7">
        <v>53.52</v>
      </c>
      <c r="E166" s="7">
        <f t="shared" si="4"/>
        <v>5.3520000000000003</v>
      </c>
      <c r="F166" s="7">
        <f t="shared" si="5"/>
        <v>58.872</v>
      </c>
      <c r="G166" s="7">
        <v>0.18</v>
      </c>
      <c r="H166" s="7" t="s">
        <v>31</v>
      </c>
      <c r="I166" s="7">
        <v>3</v>
      </c>
    </row>
    <row r="167" spans="1:9" ht="15.75" customHeight="1" x14ac:dyDescent="0.15">
      <c r="A167" s="13" t="s">
        <v>5093</v>
      </c>
      <c r="B167" s="7" t="s">
        <v>3160</v>
      </c>
      <c r="C167" s="14">
        <v>16</v>
      </c>
      <c r="D167" s="7">
        <v>51.76</v>
      </c>
      <c r="E167" s="7">
        <f t="shared" si="4"/>
        <v>5.1760000000000002</v>
      </c>
      <c r="F167" s="7">
        <f t="shared" si="5"/>
        <v>56.936</v>
      </c>
      <c r="G167" s="7">
        <v>0.2</v>
      </c>
      <c r="H167" s="7" t="s">
        <v>5078</v>
      </c>
      <c r="I167" s="7">
        <v>3</v>
      </c>
    </row>
    <row r="168" spans="1:9" ht="15.75" customHeight="1" x14ac:dyDescent="0.15">
      <c r="A168" s="13" t="s">
        <v>5093</v>
      </c>
      <c r="B168" s="7" t="s">
        <v>1857</v>
      </c>
      <c r="C168" s="14">
        <v>10</v>
      </c>
      <c r="D168" s="7">
        <v>12.78</v>
      </c>
      <c r="E168" s="7">
        <f t="shared" si="4"/>
        <v>1.278</v>
      </c>
      <c r="F168" s="7">
        <f t="shared" si="5"/>
        <v>14.058</v>
      </c>
      <c r="G168" s="7">
        <v>0.11</v>
      </c>
      <c r="H168" s="7" t="s">
        <v>29</v>
      </c>
      <c r="I168" s="7">
        <v>3</v>
      </c>
    </row>
    <row r="169" spans="1:9" ht="15.75" customHeight="1" x14ac:dyDescent="0.15">
      <c r="A169" s="13" t="s">
        <v>5093</v>
      </c>
      <c r="B169" s="7" t="s">
        <v>355</v>
      </c>
      <c r="C169" s="14">
        <v>15</v>
      </c>
      <c r="D169" s="7">
        <v>91.68</v>
      </c>
      <c r="E169" s="7">
        <f t="shared" si="4"/>
        <v>9.168000000000001</v>
      </c>
      <c r="F169" s="7">
        <f t="shared" si="5"/>
        <v>100.84800000000001</v>
      </c>
      <c r="G169" s="7">
        <v>0.09</v>
      </c>
      <c r="H169" s="7" t="s">
        <v>5076</v>
      </c>
      <c r="I169" s="7">
        <v>5</v>
      </c>
    </row>
    <row r="170" spans="1:9" ht="15.75" customHeight="1" x14ac:dyDescent="0.15">
      <c r="A170" s="13" t="s">
        <v>5093</v>
      </c>
      <c r="B170" s="7" t="s">
        <v>2756</v>
      </c>
      <c r="C170" s="14">
        <v>10</v>
      </c>
      <c r="D170" s="7">
        <v>5.59</v>
      </c>
      <c r="E170" s="7">
        <f t="shared" si="4"/>
        <v>0.55900000000000005</v>
      </c>
      <c r="F170" s="7">
        <f t="shared" si="5"/>
        <v>6.149</v>
      </c>
      <c r="G170" s="7">
        <v>0.38</v>
      </c>
      <c r="H170" s="7" t="s">
        <v>31</v>
      </c>
      <c r="I170" s="7">
        <v>9</v>
      </c>
    </row>
    <row r="171" spans="1:9" ht="15.75" customHeight="1" x14ac:dyDescent="0.15">
      <c r="A171" s="13" t="s">
        <v>5093</v>
      </c>
      <c r="B171" s="7" t="s">
        <v>104</v>
      </c>
      <c r="C171" s="14">
        <v>16</v>
      </c>
      <c r="D171" s="7">
        <v>19.84</v>
      </c>
      <c r="E171" s="7">
        <f t="shared" si="4"/>
        <v>1.984</v>
      </c>
      <c r="F171" s="7">
        <f t="shared" si="5"/>
        <v>21.823999999999998</v>
      </c>
      <c r="G171" s="7">
        <v>0.28000000000000003</v>
      </c>
      <c r="H171" s="7" t="s">
        <v>5075</v>
      </c>
      <c r="I171" s="7">
        <v>9</v>
      </c>
    </row>
    <row r="172" spans="1:9" ht="15.75" customHeight="1" x14ac:dyDescent="0.15">
      <c r="A172" s="13" t="s">
        <v>5093</v>
      </c>
      <c r="B172" s="7" t="s">
        <v>870</v>
      </c>
      <c r="C172" s="14">
        <v>16</v>
      </c>
      <c r="D172" s="7">
        <v>9.01</v>
      </c>
      <c r="E172" s="7">
        <f t="shared" si="4"/>
        <v>0.90100000000000002</v>
      </c>
      <c r="F172" s="7">
        <f t="shared" si="5"/>
        <v>9.9109999999999996</v>
      </c>
      <c r="G172" s="7">
        <v>0.01</v>
      </c>
      <c r="H172" s="7" t="s">
        <v>29</v>
      </c>
      <c r="I172" s="7">
        <v>3</v>
      </c>
    </row>
    <row r="173" spans="1:9" ht="15.75" customHeight="1" x14ac:dyDescent="0.15">
      <c r="A173" s="13" t="s">
        <v>5093</v>
      </c>
      <c r="B173" s="7" t="s">
        <v>4577</v>
      </c>
      <c r="C173" s="14">
        <v>16</v>
      </c>
      <c r="D173" s="7">
        <v>84.97</v>
      </c>
      <c r="E173" s="7">
        <f t="shared" si="4"/>
        <v>8.4969999999999999</v>
      </c>
      <c r="F173" s="7">
        <f t="shared" si="5"/>
        <v>93.466999999999999</v>
      </c>
      <c r="G173" s="7">
        <v>0.33</v>
      </c>
      <c r="H173" s="7" t="s">
        <v>5081</v>
      </c>
      <c r="I173" s="7">
        <v>2</v>
      </c>
    </row>
    <row r="174" spans="1:9" ht="15.75" customHeight="1" x14ac:dyDescent="0.15">
      <c r="A174" s="13" t="s">
        <v>5093</v>
      </c>
      <c r="B174" s="7" t="s">
        <v>3647</v>
      </c>
      <c r="C174" s="14">
        <v>16</v>
      </c>
      <c r="D174" s="7">
        <v>7.0000000000000007E-2</v>
      </c>
      <c r="E174" s="7">
        <f t="shared" si="4"/>
        <v>7.000000000000001E-3</v>
      </c>
      <c r="F174" s="7">
        <f t="shared" si="5"/>
        <v>7.7000000000000013E-2</v>
      </c>
      <c r="G174" s="7">
        <v>0.26</v>
      </c>
      <c r="H174" s="7" t="s">
        <v>30</v>
      </c>
      <c r="I174" s="7">
        <v>9</v>
      </c>
    </row>
    <row r="175" spans="1:9" ht="15.75" customHeight="1" x14ac:dyDescent="0.15">
      <c r="A175" s="13" t="s">
        <v>5094</v>
      </c>
      <c r="B175" s="7" t="s">
        <v>578</v>
      </c>
      <c r="C175" s="14">
        <v>15</v>
      </c>
      <c r="D175" s="7">
        <v>20.83</v>
      </c>
      <c r="E175" s="7">
        <f t="shared" si="4"/>
        <v>2.0829999999999997</v>
      </c>
      <c r="F175" s="7">
        <f t="shared" si="5"/>
        <v>22.912999999999997</v>
      </c>
      <c r="G175" s="7">
        <v>7.0000000000000007E-2</v>
      </c>
      <c r="H175" s="7" t="s">
        <v>26</v>
      </c>
      <c r="I175" s="7">
        <v>5</v>
      </c>
    </row>
    <row r="176" spans="1:9" ht="15.75" customHeight="1" x14ac:dyDescent="0.15">
      <c r="A176" s="13" t="s">
        <v>5094</v>
      </c>
      <c r="B176" s="7" t="s">
        <v>4751</v>
      </c>
      <c r="C176" s="14">
        <v>10</v>
      </c>
      <c r="D176" s="7">
        <v>73</v>
      </c>
      <c r="E176" s="7">
        <f t="shared" si="4"/>
        <v>7.3000000000000007</v>
      </c>
      <c r="F176" s="7">
        <f t="shared" si="5"/>
        <v>80.3</v>
      </c>
      <c r="G176" s="7">
        <v>0.34</v>
      </c>
      <c r="H176" s="7" t="s">
        <v>31</v>
      </c>
      <c r="I176" s="7">
        <v>10</v>
      </c>
    </row>
    <row r="177" spans="1:9" ht="15.75" customHeight="1" x14ac:dyDescent="0.15">
      <c r="A177" s="13" t="s">
        <v>5094</v>
      </c>
      <c r="B177" s="7" t="s">
        <v>1277</v>
      </c>
      <c r="C177" s="14">
        <v>16</v>
      </c>
      <c r="D177" s="7">
        <v>79.75</v>
      </c>
      <c r="E177" s="7">
        <f t="shared" si="4"/>
        <v>7.9750000000000005</v>
      </c>
      <c r="F177" s="7">
        <f t="shared" si="5"/>
        <v>87.724999999999994</v>
      </c>
      <c r="G177" s="7">
        <v>0.12</v>
      </c>
      <c r="H177" s="7" t="s">
        <v>5078</v>
      </c>
      <c r="I177" s="7">
        <v>10</v>
      </c>
    </row>
    <row r="178" spans="1:9" ht="15.75" customHeight="1" x14ac:dyDescent="0.15">
      <c r="A178" s="13" t="s">
        <v>5094</v>
      </c>
      <c r="B178" s="7" t="s">
        <v>4715</v>
      </c>
      <c r="C178" s="14">
        <v>16</v>
      </c>
      <c r="D178" s="7">
        <v>88.42</v>
      </c>
      <c r="E178" s="7">
        <f t="shared" si="4"/>
        <v>8.8420000000000005</v>
      </c>
      <c r="F178" s="7">
        <f t="shared" si="5"/>
        <v>97.262</v>
      </c>
      <c r="G178" s="7">
        <v>0.15</v>
      </c>
      <c r="H178" s="7" t="s">
        <v>27</v>
      </c>
      <c r="I178" s="7">
        <v>8</v>
      </c>
    </row>
    <row r="179" spans="1:9" ht="15.75" customHeight="1" x14ac:dyDescent="0.15">
      <c r="A179" s="13" t="s">
        <v>5094</v>
      </c>
      <c r="B179" s="7" t="s">
        <v>1443</v>
      </c>
      <c r="C179" s="14">
        <v>10</v>
      </c>
      <c r="D179" s="7">
        <v>62.63</v>
      </c>
      <c r="E179" s="7">
        <f t="shared" si="4"/>
        <v>6.2630000000000008</v>
      </c>
      <c r="F179" s="7">
        <f t="shared" si="5"/>
        <v>68.893000000000001</v>
      </c>
      <c r="G179" s="7">
        <v>0.33</v>
      </c>
      <c r="H179" s="7" t="s">
        <v>28</v>
      </c>
      <c r="I179" s="7">
        <v>8</v>
      </c>
    </row>
    <row r="180" spans="1:9" ht="15.75" customHeight="1" x14ac:dyDescent="0.15">
      <c r="A180" s="13" t="s">
        <v>5094</v>
      </c>
      <c r="B180" s="7" t="s">
        <v>3148</v>
      </c>
      <c r="C180" s="14">
        <v>10</v>
      </c>
      <c r="D180" s="7">
        <v>92.51</v>
      </c>
      <c r="E180" s="7">
        <f t="shared" si="4"/>
        <v>9.2510000000000012</v>
      </c>
      <c r="F180" s="7">
        <f t="shared" si="5"/>
        <v>101.76100000000001</v>
      </c>
      <c r="G180" s="7">
        <v>0.06</v>
      </c>
      <c r="H180" s="7" t="s">
        <v>30</v>
      </c>
      <c r="I180" s="7">
        <v>10</v>
      </c>
    </row>
    <row r="181" spans="1:9" ht="15.75" customHeight="1" x14ac:dyDescent="0.15">
      <c r="A181" s="13" t="s">
        <v>5094</v>
      </c>
      <c r="B181" s="7" t="s">
        <v>3233</v>
      </c>
      <c r="C181" s="14">
        <v>16</v>
      </c>
      <c r="D181" s="7">
        <v>95.94</v>
      </c>
      <c r="E181" s="7">
        <f t="shared" si="4"/>
        <v>9.5939999999999994</v>
      </c>
      <c r="F181" s="7">
        <f t="shared" si="5"/>
        <v>105.53399999999999</v>
      </c>
      <c r="G181" s="7">
        <v>0.09</v>
      </c>
      <c r="H181" s="7" t="s">
        <v>5082</v>
      </c>
      <c r="I181" s="7">
        <v>4</v>
      </c>
    </row>
    <row r="182" spans="1:9" ht="15.75" customHeight="1" x14ac:dyDescent="0.15">
      <c r="A182" s="13" t="s">
        <v>5094</v>
      </c>
      <c r="B182" s="7" t="s">
        <v>2407</v>
      </c>
      <c r="C182" s="14">
        <v>15</v>
      </c>
      <c r="D182" s="7">
        <v>79.290000000000006</v>
      </c>
      <c r="E182" s="7">
        <f t="shared" si="4"/>
        <v>7.9290000000000012</v>
      </c>
      <c r="F182" s="7">
        <f t="shared" si="5"/>
        <v>87.219000000000008</v>
      </c>
      <c r="G182" s="7">
        <v>0.3</v>
      </c>
      <c r="H182" s="7" t="s">
        <v>30</v>
      </c>
      <c r="I182" s="7">
        <v>10</v>
      </c>
    </row>
    <row r="183" spans="1:9" ht="15.75" customHeight="1" x14ac:dyDescent="0.15">
      <c r="A183" s="13" t="s">
        <v>5094</v>
      </c>
      <c r="B183" s="7" t="s">
        <v>679</v>
      </c>
      <c r="C183" s="14">
        <v>10</v>
      </c>
      <c r="D183" s="7">
        <v>45.49</v>
      </c>
      <c r="E183" s="7">
        <f t="shared" si="4"/>
        <v>4.5490000000000004</v>
      </c>
      <c r="F183" s="7">
        <f t="shared" si="5"/>
        <v>50.039000000000001</v>
      </c>
      <c r="G183" s="7">
        <v>7.0000000000000007E-2</v>
      </c>
      <c r="H183" s="7" t="s">
        <v>5083</v>
      </c>
      <c r="I183" s="7">
        <v>8</v>
      </c>
    </row>
    <row r="184" spans="1:9" ht="15.75" customHeight="1" x14ac:dyDescent="0.15">
      <c r="A184" s="13" t="s">
        <v>5094</v>
      </c>
      <c r="B184" s="7" t="s">
        <v>4830</v>
      </c>
      <c r="C184" s="14">
        <v>16</v>
      </c>
      <c r="D184" s="7">
        <v>39.17</v>
      </c>
      <c r="E184" s="7">
        <f t="shared" si="4"/>
        <v>3.9170000000000003</v>
      </c>
      <c r="F184" s="7">
        <f t="shared" si="5"/>
        <v>43.087000000000003</v>
      </c>
      <c r="G184" s="7">
        <v>0.06</v>
      </c>
      <c r="H184" s="7" t="s">
        <v>5083</v>
      </c>
      <c r="I184" s="7">
        <v>8</v>
      </c>
    </row>
    <row r="185" spans="1:9" ht="15.75" customHeight="1" x14ac:dyDescent="0.15">
      <c r="A185" s="13" t="s">
        <v>5094</v>
      </c>
      <c r="B185" s="7" t="s">
        <v>2392</v>
      </c>
      <c r="C185" s="14">
        <v>15</v>
      </c>
      <c r="D185" s="7">
        <v>60.02</v>
      </c>
      <c r="E185" s="7">
        <f t="shared" si="4"/>
        <v>6.0020000000000007</v>
      </c>
      <c r="F185" s="7">
        <f t="shared" si="5"/>
        <v>66.022000000000006</v>
      </c>
      <c r="G185" s="7">
        <v>0.24</v>
      </c>
      <c r="H185" s="7" t="s">
        <v>28</v>
      </c>
      <c r="I185" s="7">
        <v>10</v>
      </c>
    </row>
    <row r="186" spans="1:9" ht="15.75" customHeight="1" x14ac:dyDescent="0.15">
      <c r="A186" s="13" t="s">
        <v>5094</v>
      </c>
      <c r="B186" s="7" t="s">
        <v>381</v>
      </c>
      <c r="C186" s="14">
        <v>16</v>
      </c>
      <c r="D186" s="7">
        <v>5.37</v>
      </c>
      <c r="E186" s="7">
        <f t="shared" si="4"/>
        <v>0.53700000000000003</v>
      </c>
      <c r="F186" s="7">
        <f t="shared" si="5"/>
        <v>5.907</v>
      </c>
      <c r="G186" s="7">
        <v>0.18</v>
      </c>
      <c r="H186" s="7" t="s">
        <v>5082</v>
      </c>
      <c r="I186" s="7">
        <v>10</v>
      </c>
    </row>
    <row r="187" spans="1:9" ht="15.75" customHeight="1" x14ac:dyDescent="0.15">
      <c r="A187" s="13" t="s">
        <v>5094</v>
      </c>
      <c r="B187" s="7" t="s">
        <v>4017</v>
      </c>
      <c r="C187" s="14">
        <v>16</v>
      </c>
      <c r="D187" s="7">
        <v>93.26</v>
      </c>
      <c r="E187" s="7">
        <f t="shared" si="4"/>
        <v>9.3260000000000005</v>
      </c>
      <c r="F187" s="7">
        <f t="shared" si="5"/>
        <v>102.58600000000001</v>
      </c>
      <c r="G187" s="7">
        <v>0.28999999999999998</v>
      </c>
      <c r="H187" s="7" t="s">
        <v>5079</v>
      </c>
      <c r="I187" s="7">
        <v>9</v>
      </c>
    </row>
    <row r="188" spans="1:9" ht="15.75" customHeight="1" x14ac:dyDescent="0.15">
      <c r="A188" s="13" t="s">
        <v>5094</v>
      </c>
      <c r="B188" s="7" t="s">
        <v>4497</v>
      </c>
      <c r="C188" s="14">
        <v>10</v>
      </c>
      <c r="D188" s="7">
        <v>66.349999999999994</v>
      </c>
      <c r="E188" s="7">
        <f t="shared" si="4"/>
        <v>6.6349999999999998</v>
      </c>
      <c r="F188" s="7">
        <f t="shared" si="5"/>
        <v>72.984999999999999</v>
      </c>
      <c r="G188" s="7">
        <v>0.27</v>
      </c>
      <c r="H188" s="7" t="s">
        <v>5077</v>
      </c>
      <c r="I188" s="7">
        <v>4</v>
      </c>
    </row>
    <row r="189" spans="1:9" ht="15.75" customHeight="1" x14ac:dyDescent="0.15">
      <c r="A189" s="13" t="s">
        <v>5094</v>
      </c>
      <c r="B189" s="7" t="s">
        <v>567</v>
      </c>
      <c r="C189" s="14">
        <v>15</v>
      </c>
      <c r="D189" s="7">
        <v>42.23</v>
      </c>
      <c r="E189" s="7">
        <f t="shared" si="4"/>
        <v>4.2229999999999999</v>
      </c>
      <c r="F189" s="7">
        <f t="shared" si="5"/>
        <v>46.452999999999996</v>
      </c>
      <c r="G189" s="7">
        <v>0.01</v>
      </c>
      <c r="H189" s="7" t="s">
        <v>5078</v>
      </c>
      <c r="I189" s="7">
        <v>3</v>
      </c>
    </row>
    <row r="190" spans="1:9" ht="15.75" customHeight="1" x14ac:dyDescent="0.15">
      <c r="A190" s="13" t="s">
        <v>5094</v>
      </c>
      <c r="B190" s="7" t="s">
        <v>3794</v>
      </c>
      <c r="C190" s="14">
        <v>15</v>
      </c>
      <c r="D190" s="7">
        <v>79.39</v>
      </c>
      <c r="E190" s="7">
        <f t="shared" si="4"/>
        <v>7.9390000000000001</v>
      </c>
      <c r="F190" s="7">
        <f t="shared" si="5"/>
        <v>87.329000000000008</v>
      </c>
      <c r="G190" s="7">
        <v>0.36</v>
      </c>
      <c r="H190" s="7" t="s">
        <v>5083</v>
      </c>
      <c r="I190" s="7">
        <v>1</v>
      </c>
    </row>
    <row r="191" spans="1:9" ht="15.75" customHeight="1" x14ac:dyDescent="0.15">
      <c r="A191" s="13" t="s">
        <v>5094</v>
      </c>
      <c r="B191" s="7" t="s">
        <v>1378</v>
      </c>
      <c r="C191" s="14">
        <v>15</v>
      </c>
      <c r="D191" s="7">
        <v>48.54</v>
      </c>
      <c r="E191" s="7">
        <f t="shared" si="4"/>
        <v>4.8540000000000001</v>
      </c>
      <c r="F191" s="7">
        <f t="shared" si="5"/>
        <v>53.393999999999998</v>
      </c>
      <c r="G191" s="7">
        <v>0.04</v>
      </c>
      <c r="H191" s="7" t="s">
        <v>5075</v>
      </c>
      <c r="I191" s="7">
        <v>10</v>
      </c>
    </row>
    <row r="192" spans="1:9" ht="15.75" customHeight="1" x14ac:dyDescent="0.15">
      <c r="A192" s="13" t="s">
        <v>5094</v>
      </c>
      <c r="B192" s="7" t="s">
        <v>2990</v>
      </c>
      <c r="C192" s="14">
        <v>16</v>
      </c>
      <c r="D192" s="7">
        <v>36.950000000000003</v>
      </c>
      <c r="E192" s="7">
        <f t="shared" si="4"/>
        <v>3.6950000000000003</v>
      </c>
      <c r="F192" s="7">
        <f t="shared" si="5"/>
        <v>40.645000000000003</v>
      </c>
      <c r="G192" s="7">
        <v>0.03</v>
      </c>
      <c r="H192" s="7" t="s">
        <v>5077</v>
      </c>
      <c r="I192" s="7">
        <v>3</v>
      </c>
    </row>
    <row r="193" spans="1:9" ht="15.75" customHeight="1" x14ac:dyDescent="0.15">
      <c r="A193" s="13" t="s">
        <v>5094</v>
      </c>
      <c r="B193" s="7" t="s">
        <v>3534</v>
      </c>
      <c r="C193" s="14">
        <v>16</v>
      </c>
      <c r="D193" s="7">
        <v>70.22</v>
      </c>
      <c r="E193" s="7">
        <f t="shared" si="4"/>
        <v>7.0220000000000002</v>
      </c>
      <c r="F193" s="7">
        <f t="shared" si="5"/>
        <v>77.242000000000004</v>
      </c>
      <c r="G193" s="7">
        <v>0.05</v>
      </c>
      <c r="H193" s="7" t="s">
        <v>5079</v>
      </c>
      <c r="I193" s="7">
        <v>2</v>
      </c>
    </row>
    <row r="194" spans="1:9" ht="15.75" customHeight="1" x14ac:dyDescent="0.15">
      <c r="A194" s="13" t="s">
        <v>5094</v>
      </c>
      <c r="B194" s="7" t="s">
        <v>948</v>
      </c>
      <c r="C194" s="14">
        <v>15</v>
      </c>
      <c r="D194" s="7">
        <v>56</v>
      </c>
      <c r="E194" s="7">
        <f t="shared" si="4"/>
        <v>5.6000000000000005</v>
      </c>
      <c r="F194" s="7">
        <f t="shared" si="5"/>
        <v>61.6</v>
      </c>
      <c r="G194" s="7">
        <v>0.33</v>
      </c>
      <c r="H194" s="7" t="s">
        <v>5078</v>
      </c>
      <c r="I194" s="7">
        <v>8</v>
      </c>
    </row>
    <row r="195" spans="1:9" ht="15.75" customHeight="1" x14ac:dyDescent="0.15">
      <c r="A195" s="13" t="s">
        <v>5094</v>
      </c>
      <c r="B195" s="7" t="s">
        <v>2292</v>
      </c>
      <c r="C195" s="14">
        <v>16</v>
      </c>
      <c r="D195" s="7">
        <v>52.59</v>
      </c>
      <c r="E195" s="7">
        <f t="shared" si="4"/>
        <v>5.2590000000000003</v>
      </c>
      <c r="F195" s="7">
        <f t="shared" si="5"/>
        <v>57.849000000000004</v>
      </c>
      <c r="G195" s="7">
        <v>0.27</v>
      </c>
      <c r="H195" s="7" t="s">
        <v>27</v>
      </c>
      <c r="I195" s="7">
        <v>7</v>
      </c>
    </row>
    <row r="196" spans="1:9" ht="15.75" customHeight="1" x14ac:dyDescent="0.15">
      <c r="A196" s="13" t="s">
        <v>5094</v>
      </c>
      <c r="B196" s="7" t="s">
        <v>2362</v>
      </c>
      <c r="C196" s="14">
        <v>10</v>
      </c>
      <c r="D196" s="7">
        <v>64.84</v>
      </c>
      <c r="E196" s="7">
        <f t="shared" si="4"/>
        <v>6.4840000000000009</v>
      </c>
      <c r="F196" s="7">
        <f t="shared" si="5"/>
        <v>71.323999999999998</v>
      </c>
      <c r="G196" s="7">
        <v>0.17</v>
      </c>
      <c r="H196" s="7" t="s">
        <v>5078</v>
      </c>
      <c r="I196" s="7">
        <v>2</v>
      </c>
    </row>
    <row r="197" spans="1:9" ht="15.75" customHeight="1" x14ac:dyDescent="0.15">
      <c r="A197" s="13" t="s">
        <v>5095</v>
      </c>
      <c r="B197" s="7" t="s">
        <v>5057</v>
      </c>
      <c r="C197" s="14">
        <v>16</v>
      </c>
      <c r="D197" s="7">
        <v>98.58</v>
      </c>
      <c r="E197" s="7">
        <f t="shared" si="4"/>
        <v>9.8580000000000005</v>
      </c>
      <c r="F197" s="7">
        <f t="shared" si="5"/>
        <v>108.438</v>
      </c>
      <c r="G197" s="7">
        <v>0.23</v>
      </c>
      <c r="H197" s="7" t="s">
        <v>5082</v>
      </c>
      <c r="I197" s="7">
        <v>7</v>
      </c>
    </row>
    <row r="198" spans="1:9" ht="15.75" customHeight="1" x14ac:dyDescent="0.15">
      <c r="A198" s="13" t="s">
        <v>5095</v>
      </c>
      <c r="B198" s="7" t="s">
        <v>4962</v>
      </c>
      <c r="C198" s="14">
        <v>16</v>
      </c>
      <c r="D198" s="7">
        <v>7.74</v>
      </c>
      <c r="E198" s="7">
        <f t="shared" si="4"/>
        <v>0.77400000000000002</v>
      </c>
      <c r="F198" s="7">
        <f t="shared" si="5"/>
        <v>8.5139999999999993</v>
      </c>
      <c r="G198" s="7">
        <v>0.4</v>
      </c>
      <c r="H198" s="7" t="s">
        <v>5080</v>
      </c>
      <c r="I198" s="7">
        <v>1</v>
      </c>
    </row>
    <row r="199" spans="1:9" ht="15.75" customHeight="1" x14ac:dyDescent="0.15">
      <c r="A199" s="13" t="s">
        <v>5095</v>
      </c>
      <c r="B199" s="7" t="s">
        <v>476</v>
      </c>
      <c r="C199" s="14">
        <v>15</v>
      </c>
      <c r="D199" s="7">
        <v>49.95</v>
      </c>
      <c r="E199" s="7">
        <f t="shared" si="4"/>
        <v>4.995000000000001</v>
      </c>
      <c r="F199" s="7">
        <f t="shared" si="5"/>
        <v>54.945000000000007</v>
      </c>
      <c r="G199" s="7">
        <v>0.4</v>
      </c>
      <c r="H199" s="7" t="s">
        <v>31</v>
      </c>
      <c r="I199" s="7">
        <v>1</v>
      </c>
    </row>
    <row r="200" spans="1:9" ht="15.75" customHeight="1" x14ac:dyDescent="0.15">
      <c r="A200" s="13" t="s">
        <v>5095</v>
      </c>
      <c r="B200" s="7" t="s">
        <v>2199</v>
      </c>
      <c r="C200" s="14">
        <v>15</v>
      </c>
      <c r="D200" s="7">
        <v>77.260000000000005</v>
      </c>
      <c r="E200" s="7">
        <f t="shared" si="4"/>
        <v>7.7260000000000009</v>
      </c>
      <c r="F200" s="7">
        <f t="shared" si="5"/>
        <v>84.986000000000004</v>
      </c>
      <c r="G200" s="7">
        <v>0.16</v>
      </c>
      <c r="H200" s="7" t="s">
        <v>5080</v>
      </c>
      <c r="I200" s="7">
        <v>1</v>
      </c>
    </row>
    <row r="201" spans="1:9" ht="15.75" customHeight="1" x14ac:dyDescent="0.15">
      <c r="A201" s="13" t="s">
        <v>5095</v>
      </c>
      <c r="B201" s="7" t="s">
        <v>2528</v>
      </c>
      <c r="C201" s="14">
        <v>15</v>
      </c>
      <c r="D201" s="7">
        <v>12.49</v>
      </c>
      <c r="E201" s="7">
        <f t="shared" ref="E201:E264" si="6">D201*10%</f>
        <v>1.2490000000000001</v>
      </c>
      <c r="F201" s="7">
        <f t="shared" ref="F201:F264" si="7">D201+E201</f>
        <v>13.739000000000001</v>
      </c>
      <c r="G201" s="7">
        <v>0.05</v>
      </c>
      <c r="H201" s="7" t="s">
        <v>30</v>
      </c>
      <c r="I201" s="7">
        <v>2</v>
      </c>
    </row>
    <row r="202" spans="1:9" ht="15.75" customHeight="1" x14ac:dyDescent="0.15">
      <c r="A202" s="13" t="s">
        <v>5095</v>
      </c>
      <c r="B202" s="7" t="s">
        <v>4252</v>
      </c>
      <c r="C202" s="14">
        <v>16</v>
      </c>
      <c r="D202" s="7">
        <v>77.87</v>
      </c>
      <c r="E202" s="7">
        <f t="shared" si="6"/>
        <v>7.7870000000000008</v>
      </c>
      <c r="F202" s="7">
        <f t="shared" si="7"/>
        <v>85.657000000000011</v>
      </c>
      <c r="G202" s="7">
        <v>0.04</v>
      </c>
      <c r="H202" s="7" t="s">
        <v>28</v>
      </c>
      <c r="I202" s="7">
        <v>4</v>
      </c>
    </row>
    <row r="203" spans="1:9" ht="15.75" customHeight="1" x14ac:dyDescent="0.15">
      <c r="A203" s="13" t="s">
        <v>5095</v>
      </c>
      <c r="B203" s="7" t="s">
        <v>1008</v>
      </c>
      <c r="C203" s="14">
        <v>15</v>
      </c>
      <c r="D203" s="7">
        <v>36.1</v>
      </c>
      <c r="E203" s="7">
        <f t="shared" si="6"/>
        <v>3.6100000000000003</v>
      </c>
      <c r="F203" s="7">
        <f t="shared" si="7"/>
        <v>39.71</v>
      </c>
      <c r="G203" s="7">
        <v>0.12</v>
      </c>
      <c r="H203" s="7" t="s">
        <v>5081</v>
      </c>
      <c r="I203" s="7">
        <v>9</v>
      </c>
    </row>
    <row r="204" spans="1:9" ht="15.75" customHeight="1" x14ac:dyDescent="0.15">
      <c r="A204" s="13" t="s">
        <v>5095</v>
      </c>
      <c r="B204" s="7" t="s">
        <v>4426</v>
      </c>
      <c r="C204" s="14">
        <v>16</v>
      </c>
      <c r="D204" s="7">
        <v>49.22</v>
      </c>
      <c r="E204" s="7">
        <f t="shared" si="6"/>
        <v>4.9220000000000006</v>
      </c>
      <c r="F204" s="7">
        <f t="shared" si="7"/>
        <v>54.141999999999996</v>
      </c>
      <c r="G204" s="7">
        <v>0.2</v>
      </c>
      <c r="H204" s="7" t="s">
        <v>5080</v>
      </c>
      <c r="I204" s="7">
        <v>3</v>
      </c>
    </row>
    <row r="205" spans="1:9" ht="15.75" customHeight="1" x14ac:dyDescent="0.15">
      <c r="A205" s="13" t="s">
        <v>5095</v>
      </c>
      <c r="B205" s="7" t="s">
        <v>1617</v>
      </c>
      <c r="C205" s="14">
        <v>15</v>
      </c>
      <c r="D205" s="7">
        <v>86.25</v>
      </c>
      <c r="E205" s="7">
        <f t="shared" si="6"/>
        <v>8.625</v>
      </c>
      <c r="F205" s="7">
        <f t="shared" si="7"/>
        <v>94.875</v>
      </c>
      <c r="G205" s="7">
        <v>0.33</v>
      </c>
      <c r="H205" s="7" t="s">
        <v>5076</v>
      </c>
      <c r="I205" s="7">
        <v>5</v>
      </c>
    </row>
    <row r="206" spans="1:9" ht="15.75" customHeight="1" x14ac:dyDescent="0.15">
      <c r="A206" s="13" t="s">
        <v>5095</v>
      </c>
      <c r="B206" s="7" t="s">
        <v>459</v>
      </c>
      <c r="C206" s="14">
        <v>16</v>
      </c>
      <c r="D206" s="7">
        <v>78.75</v>
      </c>
      <c r="E206" s="7">
        <f t="shared" si="6"/>
        <v>7.875</v>
      </c>
      <c r="F206" s="7">
        <f t="shared" si="7"/>
        <v>86.625</v>
      </c>
      <c r="G206" s="7">
        <v>0.32</v>
      </c>
      <c r="H206" s="7" t="s">
        <v>30</v>
      </c>
      <c r="I206" s="7">
        <v>1</v>
      </c>
    </row>
    <row r="207" spans="1:9" ht="15.75" customHeight="1" x14ac:dyDescent="0.15">
      <c r="A207" s="13" t="s">
        <v>5095</v>
      </c>
      <c r="B207" s="7" t="s">
        <v>2104</v>
      </c>
      <c r="C207" s="14">
        <v>16</v>
      </c>
      <c r="D207" s="7">
        <v>65.239999999999995</v>
      </c>
      <c r="E207" s="7">
        <f t="shared" si="6"/>
        <v>6.524</v>
      </c>
      <c r="F207" s="7">
        <f t="shared" si="7"/>
        <v>71.763999999999996</v>
      </c>
      <c r="G207" s="7">
        <v>0.32</v>
      </c>
      <c r="H207" s="7" t="s">
        <v>26</v>
      </c>
      <c r="I207" s="7">
        <v>2</v>
      </c>
    </row>
    <row r="208" spans="1:9" ht="15.75" customHeight="1" x14ac:dyDescent="0.15">
      <c r="A208" s="13" t="s">
        <v>5095</v>
      </c>
      <c r="B208" s="7" t="s">
        <v>2664</v>
      </c>
      <c r="C208" s="14">
        <v>16</v>
      </c>
      <c r="D208" s="7">
        <v>72.75</v>
      </c>
      <c r="E208" s="7">
        <f t="shared" si="6"/>
        <v>7.2750000000000004</v>
      </c>
      <c r="F208" s="7">
        <f t="shared" si="7"/>
        <v>80.025000000000006</v>
      </c>
      <c r="G208" s="7">
        <v>0.05</v>
      </c>
      <c r="H208" s="7" t="s">
        <v>5079</v>
      </c>
      <c r="I208" s="7">
        <v>2</v>
      </c>
    </row>
    <row r="209" spans="1:9" ht="15.75" customHeight="1" x14ac:dyDescent="0.15">
      <c r="A209" s="13" t="s">
        <v>5095</v>
      </c>
      <c r="B209" s="7" t="s">
        <v>1522</v>
      </c>
      <c r="C209" s="14">
        <v>16</v>
      </c>
      <c r="D209" s="7">
        <v>42.62</v>
      </c>
      <c r="E209" s="7">
        <f t="shared" si="6"/>
        <v>4.2619999999999996</v>
      </c>
      <c r="F209" s="7">
        <f t="shared" si="7"/>
        <v>46.881999999999998</v>
      </c>
      <c r="G209" s="7">
        <v>0.06</v>
      </c>
      <c r="H209" s="7" t="s">
        <v>5075</v>
      </c>
      <c r="I209" s="7">
        <v>2</v>
      </c>
    </row>
    <row r="210" spans="1:9" ht="15.75" customHeight="1" x14ac:dyDescent="0.15">
      <c r="A210" s="13" t="s">
        <v>5095</v>
      </c>
      <c r="B210" s="7" t="s">
        <v>4980</v>
      </c>
      <c r="C210" s="14">
        <v>16</v>
      </c>
      <c r="D210" s="7">
        <v>53.86</v>
      </c>
      <c r="E210" s="7">
        <f t="shared" si="6"/>
        <v>5.3860000000000001</v>
      </c>
      <c r="F210" s="7">
        <f t="shared" si="7"/>
        <v>59.246000000000002</v>
      </c>
      <c r="G210" s="7">
        <v>0.28000000000000003</v>
      </c>
      <c r="H210" s="7" t="s">
        <v>5079</v>
      </c>
      <c r="I210" s="7">
        <v>5</v>
      </c>
    </row>
    <row r="211" spans="1:9" ht="15.75" customHeight="1" x14ac:dyDescent="0.15">
      <c r="A211" s="13" t="s">
        <v>5095</v>
      </c>
      <c r="B211" s="7" t="s">
        <v>2170</v>
      </c>
      <c r="C211" s="14">
        <v>10</v>
      </c>
      <c r="D211" s="7">
        <v>43.68</v>
      </c>
      <c r="E211" s="7">
        <f t="shared" si="6"/>
        <v>4.3680000000000003</v>
      </c>
      <c r="F211" s="7">
        <f t="shared" si="7"/>
        <v>48.048000000000002</v>
      </c>
      <c r="G211" s="7">
        <v>0.13</v>
      </c>
      <c r="H211" s="7" t="s">
        <v>5082</v>
      </c>
      <c r="I211" s="7">
        <v>3</v>
      </c>
    </row>
    <row r="212" spans="1:9" ht="15.75" customHeight="1" x14ac:dyDescent="0.15">
      <c r="A212" s="13" t="s">
        <v>5095</v>
      </c>
      <c r="B212" s="7" t="s">
        <v>4791</v>
      </c>
      <c r="C212" s="14">
        <v>10</v>
      </c>
      <c r="D212" s="7">
        <v>90.5</v>
      </c>
      <c r="E212" s="7">
        <f t="shared" si="6"/>
        <v>9.0500000000000007</v>
      </c>
      <c r="F212" s="7">
        <f t="shared" si="7"/>
        <v>99.55</v>
      </c>
      <c r="G212" s="7">
        <v>0.3</v>
      </c>
      <c r="H212" s="7" t="s">
        <v>30</v>
      </c>
      <c r="I212" s="7">
        <v>4</v>
      </c>
    </row>
    <row r="213" spans="1:9" ht="15.75" customHeight="1" x14ac:dyDescent="0.15">
      <c r="A213" s="13" t="s">
        <v>5095</v>
      </c>
      <c r="B213" s="7" t="s">
        <v>2430</v>
      </c>
      <c r="C213" s="14">
        <v>15</v>
      </c>
      <c r="D213" s="7">
        <v>63</v>
      </c>
      <c r="E213" s="7">
        <f t="shared" si="6"/>
        <v>6.3000000000000007</v>
      </c>
      <c r="F213" s="7">
        <f t="shared" si="7"/>
        <v>69.3</v>
      </c>
      <c r="G213" s="7">
        <v>0.32</v>
      </c>
      <c r="H213" s="7" t="s">
        <v>26</v>
      </c>
      <c r="I213" s="7">
        <v>1</v>
      </c>
    </row>
    <row r="214" spans="1:9" ht="15.75" customHeight="1" x14ac:dyDescent="0.15">
      <c r="A214" s="13" t="s">
        <v>5095</v>
      </c>
      <c r="B214" s="7" t="s">
        <v>4662</v>
      </c>
      <c r="C214" s="14">
        <v>15</v>
      </c>
      <c r="D214" s="7">
        <v>47.89</v>
      </c>
      <c r="E214" s="7">
        <f t="shared" si="6"/>
        <v>4.7890000000000006</v>
      </c>
      <c r="F214" s="7">
        <f t="shared" si="7"/>
        <v>52.679000000000002</v>
      </c>
      <c r="G214" s="7">
        <v>0.12</v>
      </c>
      <c r="H214" s="7" t="s">
        <v>29</v>
      </c>
      <c r="I214" s="7">
        <v>1</v>
      </c>
    </row>
    <row r="215" spans="1:9" ht="15.75" customHeight="1" x14ac:dyDescent="0.15">
      <c r="A215" s="13" t="s">
        <v>5095</v>
      </c>
      <c r="B215" s="7" t="s">
        <v>176</v>
      </c>
      <c r="C215" s="14">
        <v>10</v>
      </c>
      <c r="D215" s="7">
        <v>3.76</v>
      </c>
      <c r="E215" s="7">
        <f t="shared" si="6"/>
        <v>0.376</v>
      </c>
      <c r="F215" s="7">
        <f t="shared" si="7"/>
        <v>4.1360000000000001</v>
      </c>
      <c r="G215" s="7">
        <v>0.19</v>
      </c>
      <c r="H215" s="7" t="s">
        <v>5077</v>
      </c>
      <c r="I215" s="7">
        <v>4</v>
      </c>
    </row>
    <row r="216" spans="1:9" ht="15.75" customHeight="1" x14ac:dyDescent="0.15">
      <c r="A216" s="13" t="s">
        <v>5095</v>
      </c>
      <c r="B216" s="7" t="s">
        <v>5070</v>
      </c>
      <c r="C216" s="14">
        <v>15</v>
      </c>
      <c r="D216" s="7">
        <v>52.4</v>
      </c>
      <c r="E216" s="7">
        <f t="shared" si="6"/>
        <v>5.24</v>
      </c>
      <c r="F216" s="7">
        <f t="shared" si="7"/>
        <v>57.64</v>
      </c>
      <c r="G216" s="7">
        <v>0.19</v>
      </c>
      <c r="H216" s="7" t="s">
        <v>5078</v>
      </c>
      <c r="I216" s="7">
        <v>4</v>
      </c>
    </row>
    <row r="217" spans="1:9" ht="15.75" customHeight="1" x14ac:dyDescent="0.15">
      <c r="A217" s="13" t="s">
        <v>5095</v>
      </c>
      <c r="B217" s="7" t="s">
        <v>590</v>
      </c>
      <c r="C217" s="14">
        <v>16</v>
      </c>
      <c r="D217" s="7">
        <v>49.08</v>
      </c>
      <c r="E217" s="7">
        <f t="shared" si="6"/>
        <v>4.9080000000000004</v>
      </c>
      <c r="F217" s="7">
        <f t="shared" si="7"/>
        <v>53.988</v>
      </c>
      <c r="G217" s="7">
        <v>0.1</v>
      </c>
      <c r="H217" s="7" t="s">
        <v>29</v>
      </c>
      <c r="I217" s="7">
        <v>3</v>
      </c>
    </row>
    <row r="218" spans="1:9" ht="15.75" customHeight="1" x14ac:dyDescent="0.15">
      <c r="A218" s="13" t="s">
        <v>5095</v>
      </c>
      <c r="B218" s="7" t="s">
        <v>2819</v>
      </c>
      <c r="C218" s="14">
        <v>15</v>
      </c>
      <c r="D218" s="7">
        <v>22.3</v>
      </c>
      <c r="E218" s="7">
        <f t="shared" si="6"/>
        <v>2.23</v>
      </c>
      <c r="F218" s="7">
        <f t="shared" si="7"/>
        <v>24.53</v>
      </c>
      <c r="G218" s="7">
        <v>0.36</v>
      </c>
      <c r="H218" s="7" t="s">
        <v>26</v>
      </c>
      <c r="I218" s="7">
        <v>8</v>
      </c>
    </row>
    <row r="219" spans="1:9" ht="15.75" customHeight="1" x14ac:dyDescent="0.15">
      <c r="A219" s="13" t="s">
        <v>5095</v>
      </c>
      <c r="B219" s="7" t="s">
        <v>3161</v>
      </c>
      <c r="C219" s="14">
        <v>10</v>
      </c>
      <c r="D219" s="7">
        <v>21.91</v>
      </c>
      <c r="E219" s="7">
        <f t="shared" si="6"/>
        <v>2.1910000000000003</v>
      </c>
      <c r="F219" s="7">
        <f t="shared" si="7"/>
        <v>24.100999999999999</v>
      </c>
      <c r="G219" s="7">
        <v>0.33</v>
      </c>
      <c r="H219" s="7" t="s">
        <v>26</v>
      </c>
      <c r="I219" s="7">
        <v>8</v>
      </c>
    </row>
    <row r="220" spans="1:9" ht="15.75" customHeight="1" x14ac:dyDescent="0.15">
      <c r="A220" s="13" t="s">
        <v>5095</v>
      </c>
      <c r="B220" s="7" t="s">
        <v>1838</v>
      </c>
      <c r="C220" s="14">
        <v>16</v>
      </c>
      <c r="D220" s="7">
        <v>54</v>
      </c>
      <c r="E220" s="7">
        <f t="shared" si="6"/>
        <v>5.4</v>
      </c>
      <c r="F220" s="7">
        <f t="shared" si="7"/>
        <v>59.4</v>
      </c>
      <c r="G220" s="7">
        <v>0.13</v>
      </c>
      <c r="H220" s="7" t="s">
        <v>5077</v>
      </c>
      <c r="I220" s="7">
        <v>8</v>
      </c>
    </row>
    <row r="221" spans="1:9" ht="15.75" customHeight="1" x14ac:dyDescent="0.15">
      <c r="A221" s="13" t="s">
        <v>5095</v>
      </c>
      <c r="B221" s="7" t="s">
        <v>2071</v>
      </c>
      <c r="C221" s="14">
        <v>16</v>
      </c>
      <c r="D221" s="7">
        <v>56.08</v>
      </c>
      <c r="E221" s="7">
        <f t="shared" si="6"/>
        <v>5.6080000000000005</v>
      </c>
      <c r="F221" s="7">
        <f t="shared" si="7"/>
        <v>61.688000000000002</v>
      </c>
      <c r="G221" s="7">
        <v>0.13</v>
      </c>
      <c r="H221" s="7" t="s">
        <v>5076</v>
      </c>
      <c r="I221" s="7">
        <v>6</v>
      </c>
    </row>
    <row r="222" spans="1:9" ht="15.75" customHeight="1" x14ac:dyDescent="0.15">
      <c r="A222" s="13" t="s">
        <v>5095</v>
      </c>
      <c r="B222" s="7" t="s">
        <v>1468</v>
      </c>
      <c r="C222" s="14">
        <v>10</v>
      </c>
      <c r="D222" s="7">
        <v>86.53</v>
      </c>
      <c r="E222" s="7">
        <f t="shared" si="6"/>
        <v>8.6530000000000005</v>
      </c>
      <c r="F222" s="7">
        <f t="shared" si="7"/>
        <v>95.183000000000007</v>
      </c>
      <c r="G222" s="7">
        <v>0.39</v>
      </c>
      <c r="H222" s="7" t="s">
        <v>5075</v>
      </c>
      <c r="I222" s="7">
        <v>7</v>
      </c>
    </row>
    <row r="223" spans="1:9" ht="15.75" customHeight="1" x14ac:dyDescent="0.15">
      <c r="A223" s="13" t="s">
        <v>5095</v>
      </c>
      <c r="B223" s="7" t="s">
        <v>83</v>
      </c>
      <c r="C223" s="14">
        <v>15</v>
      </c>
      <c r="D223" s="7">
        <v>68.27</v>
      </c>
      <c r="E223" s="7">
        <f t="shared" si="6"/>
        <v>6.827</v>
      </c>
      <c r="F223" s="7">
        <f t="shared" si="7"/>
        <v>75.096999999999994</v>
      </c>
      <c r="G223" s="7">
        <v>0.1</v>
      </c>
      <c r="H223" s="7" t="s">
        <v>5079</v>
      </c>
      <c r="I223" s="7">
        <v>9</v>
      </c>
    </row>
    <row r="224" spans="1:9" ht="15.75" customHeight="1" x14ac:dyDescent="0.15">
      <c r="A224" s="13" t="s">
        <v>5096</v>
      </c>
      <c r="B224" s="7" t="s">
        <v>3655</v>
      </c>
      <c r="C224" s="14">
        <v>10</v>
      </c>
      <c r="D224" s="7">
        <v>56.48</v>
      </c>
      <c r="E224" s="7">
        <f t="shared" si="6"/>
        <v>5.6479999999999997</v>
      </c>
      <c r="F224" s="7">
        <f t="shared" si="7"/>
        <v>62.128</v>
      </c>
      <c r="G224" s="7">
        <v>0.13</v>
      </c>
      <c r="H224" s="7" t="s">
        <v>5075</v>
      </c>
      <c r="I224" s="7">
        <v>9</v>
      </c>
    </row>
    <row r="225" spans="1:9" ht="15.75" customHeight="1" x14ac:dyDescent="0.15">
      <c r="A225" s="13" t="s">
        <v>5096</v>
      </c>
      <c r="B225" s="7" t="s">
        <v>1342</v>
      </c>
      <c r="C225" s="14">
        <v>10</v>
      </c>
      <c r="D225" s="7">
        <v>54.72</v>
      </c>
      <c r="E225" s="7">
        <f t="shared" si="6"/>
        <v>5.4720000000000004</v>
      </c>
      <c r="F225" s="7">
        <f t="shared" si="7"/>
        <v>60.192</v>
      </c>
      <c r="G225" s="7">
        <v>7.0000000000000007E-2</v>
      </c>
      <c r="H225" s="7" t="s">
        <v>5081</v>
      </c>
      <c r="I225" s="7">
        <v>3</v>
      </c>
    </row>
    <row r="226" spans="1:9" ht="15.75" customHeight="1" x14ac:dyDescent="0.15">
      <c r="A226" s="13" t="s">
        <v>5096</v>
      </c>
      <c r="B226" s="7" t="s">
        <v>3329</v>
      </c>
      <c r="C226" s="14">
        <v>15</v>
      </c>
      <c r="D226" s="7">
        <v>59.43</v>
      </c>
      <c r="E226" s="7">
        <f t="shared" si="6"/>
        <v>5.9430000000000005</v>
      </c>
      <c r="F226" s="7">
        <f t="shared" si="7"/>
        <v>65.373000000000005</v>
      </c>
      <c r="G226" s="7">
        <v>0.25</v>
      </c>
      <c r="H226" s="7" t="s">
        <v>5082</v>
      </c>
      <c r="I226" s="7">
        <v>9</v>
      </c>
    </row>
    <row r="227" spans="1:9" ht="15.75" customHeight="1" x14ac:dyDescent="0.15">
      <c r="A227" s="13" t="s">
        <v>5096</v>
      </c>
      <c r="B227" s="7" t="s">
        <v>828</v>
      </c>
      <c r="C227" s="14">
        <v>15</v>
      </c>
      <c r="D227" s="7">
        <v>78.08</v>
      </c>
      <c r="E227" s="7">
        <f t="shared" si="6"/>
        <v>7.8079999999999998</v>
      </c>
      <c r="F227" s="7">
        <f t="shared" si="7"/>
        <v>85.888000000000005</v>
      </c>
      <c r="G227" s="7">
        <v>0.08</v>
      </c>
      <c r="H227" s="7" t="s">
        <v>5075</v>
      </c>
      <c r="I227" s="7">
        <v>5</v>
      </c>
    </row>
    <row r="228" spans="1:9" ht="15.75" customHeight="1" x14ac:dyDescent="0.15">
      <c r="A228" s="13" t="s">
        <v>5096</v>
      </c>
      <c r="B228" s="7" t="s">
        <v>784</v>
      </c>
      <c r="C228" s="14">
        <v>16</v>
      </c>
      <c r="D228" s="7">
        <v>62.54</v>
      </c>
      <c r="E228" s="7">
        <f t="shared" si="6"/>
        <v>6.2540000000000004</v>
      </c>
      <c r="F228" s="7">
        <f t="shared" si="7"/>
        <v>68.793999999999997</v>
      </c>
      <c r="G228" s="7">
        <v>0.13</v>
      </c>
      <c r="H228" s="7" t="s">
        <v>5077</v>
      </c>
      <c r="I228" s="7">
        <v>7</v>
      </c>
    </row>
    <row r="229" spans="1:9" ht="15.75" customHeight="1" x14ac:dyDescent="0.15">
      <c r="A229" s="13" t="s">
        <v>5096</v>
      </c>
      <c r="B229" s="7" t="s">
        <v>4223</v>
      </c>
      <c r="C229" s="14">
        <v>15</v>
      </c>
      <c r="D229" s="7">
        <v>29.88</v>
      </c>
      <c r="E229" s="7">
        <f t="shared" si="6"/>
        <v>2.988</v>
      </c>
      <c r="F229" s="7">
        <f t="shared" si="7"/>
        <v>32.868000000000002</v>
      </c>
      <c r="G229" s="7">
        <v>0.38</v>
      </c>
      <c r="H229" s="7" t="s">
        <v>5077</v>
      </c>
      <c r="I229" s="7">
        <v>7</v>
      </c>
    </row>
    <row r="230" spans="1:9" ht="15.75" customHeight="1" x14ac:dyDescent="0.15">
      <c r="A230" s="13" t="s">
        <v>5096</v>
      </c>
      <c r="B230" s="7" t="s">
        <v>2588</v>
      </c>
      <c r="C230" s="14">
        <v>15</v>
      </c>
      <c r="D230" s="7">
        <v>55.46</v>
      </c>
      <c r="E230" s="7">
        <f t="shared" si="6"/>
        <v>5.5460000000000003</v>
      </c>
      <c r="F230" s="7">
        <f t="shared" si="7"/>
        <v>61.006</v>
      </c>
      <c r="G230" s="7">
        <v>0.11</v>
      </c>
      <c r="H230" s="7" t="s">
        <v>5078</v>
      </c>
      <c r="I230" s="7">
        <v>5</v>
      </c>
    </row>
    <row r="231" spans="1:9" ht="15.75" customHeight="1" x14ac:dyDescent="0.15">
      <c r="A231" s="13" t="s">
        <v>5096</v>
      </c>
      <c r="B231" s="7" t="s">
        <v>2807</v>
      </c>
      <c r="C231" s="14">
        <v>10</v>
      </c>
      <c r="D231" s="7">
        <v>20.149999999999999</v>
      </c>
      <c r="E231" s="7">
        <f t="shared" si="6"/>
        <v>2.0150000000000001</v>
      </c>
      <c r="F231" s="7">
        <f t="shared" si="7"/>
        <v>22.164999999999999</v>
      </c>
      <c r="G231" s="7">
        <v>0.2</v>
      </c>
      <c r="H231" s="7" t="s">
        <v>30</v>
      </c>
      <c r="I231" s="7">
        <v>5</v>
      </c>
    </row>
    <row r="232" spans="1:9" ht="15.75" customHeight="1" x14ac:dyDescent="0.15">
      <c r="A232" s="13" t="s">
        <v>5096</v>
      </c>
      <c r="B232" s="7" t="s">
        <v>1086</v>
      </c>
      <c r="C232" s="14">
        <v>10</v>
      </c>
      <c r="D232" s="7">
        <v>3.04</v>
      </c>
      <c r="E232" s="7">
        <f t="shared" si="6"/>
        <v>0.30400000000000005</v>
      </c>
      <c r="F232" s="7">
        <f t="shared" si="7"/>
        <v>3.3440000000000003</v>
      </c>
      <c r="G232" s="7">
        <v>0.23</v>
      </c>
      <c r="H232" s="7" t="s">
        <v>5080</v>
      </c>
      <c r="I232" s="7">
        <v>10</v>
      </c>
    </row>
    <row r="233" spans="1:9" ht="15.75" customHeight="1" x14ac:dyDescent="0.15">
      <c r="A233" s="13" t="s">
        <v>5096</v>
      </c>
      <c r="B233" s="7" t="s">
        <v>1742</v>
      </c>
      <c r="C233" s="14">
        <v>16</v>
      </c>
      <c r="D233" s="7">
        <v>97.8</v>
      </c>
      <c r="E233" s="7">
        <f t="shared" si="6"/>
        <v>9.7800000000000011</v>
      </c>
      <c r="F233" s="7">
        <f t="shared" si="7"/>
        <v>107.58</v>
      </c>
      <c r="G233" s="7">
        <v>0.11</v>
      </c>
      <c r="H233" s="7" t="s">
        <v>5082</v>
      </c>
      <c r="I233" s="7">
        <v>1</v>
      </c>
    </row>
    <row r="234" spans="1:9" ht="15.75" customHeight="1" x14ac:dyDescent="0.15">
      <c r="A234" s="13" t="s">
        <v>5096</v>
      </c>
      <c r="B234" s="7" t="s">
        <v>3903</v>
      </c>
      <c r="C234" s="14">
        <v>16</v>
      </c>
      <c r="D234" s="7">
        <v>95.01</v>
      </c>
      <c r="E234" s="7">
        <f t="shared" si="6"/>
        <v>9.5010000000000012</v>
      </c>
      <c r="F234" s="7">
        <f t="shared" si="7"/>
        <v>104.51100000000001</v>
      </c>
      <c r="G234" s="7">
        <v>0.28000000000000003</v>
      </c>
      <c r="H234" s="7" t="s">
        <v>5080</v>
      </c>
      <c r="I234" s="7">
        <v>3</v>
      </c>
    </row>
    <row r="235" spans="1:9" ht="15.75" customHeight="1" x14ac:dyDescent="0.15">
      <c r="A235" s="13" t="s">
        <v>5096</v>
      </c>
      <c r="B235" s="7" t="s">
        <v>3547</v>
      </c>
      <c r="C235" s="14">
        <v>15</v>
      </c>
      <c r="D235" s="7">
        <v>41.62</v>
      </c>
      <c r="E235" s="7">
        <f t="shared" si="6"/>
        <v>4.1619999999999999</v>
      </c>
      <c r="F235" s="7">
        <f t="shared" si="7"/>
        <v>45.781999999999996</v>
      </c>
      <c r="G235" s="7">
        <v>0.4</v>
      </c>
      <c r="H235" s="7" t="s">
        <v>26</v>
      </c>
      <c r="I235" s="7">
        <v>8</v>
      </c>
    </row>
    <row r="236" spans="1:9" ht="15.75" customHeight="1" x14ac:dyDescent="0.15">
      <c r="A236" s="13" t="s">
        <v>5096</v>
      </c>
      <c r="B236" s="7" t="s">
        <v>2075</v>
      </c>
      <c r="C236" s="14">
        <v>15</v>
      </c>
      <c r="D236" s="7">
        <v>31.51</v>
      </c>
      <c r="E236" s="7">
        <f t="shared" si="6"/>
        <v>3.1510000000000002</v>
      </c>
      <c r="F236" s="7">
        <f t="shared" si="7"/>
        <v>34.661000000000001</v>
      </c>
      <c r="G236" s="7">
        <v>0.2</v>
      </c>
      <c r="H236" s="7" t="s">
        <v>26</v>
      </c>
      <c r="I236" s="7">
        <v>3</v>
      </c>
    </row>
    <row r="237" spans="1:9" ht="15.75" customHeight="1" x14ac:dyDescent="0.15">
      <c r="A237" s="13" t="s">
        <v>5096</v>
      </c>
      <c r="B237" s="7" t="s">
        <v>451</v>
      </c>
      <c r="C237" s="14">
        <v>10</v>
      </c>
      <c r="D237" s="7">
        <v>94.01</v>
      </c>
      <c r="E237" s="7">
        <f t="shared" si="6"/>
        <v>9.4010000000000016</v>
      </c>
      <c r="F237" s="7">
        <f t="shared" si="7"/>
        <v>103.411</v>
      </c>
      <c r="G237" s="7">
        <v>0.33</v>
      </c>
      <c r="H237" s="7" t="s">
        <v>5076</v>
      </c>
      <c r="I237" s="7">
        <v>8</v>
      </c>
    </row>
    <row r="238" spans="1:9" ht="15.75" customHeight="1" x14ac:dyDescent="0.15">
      <c r="A238" s="13" t="s">
        <v>5096</v>
      </c>
      <c r="B238" s="7" t="s">
        <v>3014</v>
      </c>
      <c r="C238" s="14">
        <v>15</v>
      </c>
      <c r="D238" s="7">
        <v>10.61</v>
      </c>
      <c r="E238" s="7">
        <f t="shared" si="6"/>
        <v>1.0609999999999999</v>
      </c>
      <c r="F238" s="7">
        <f t="shared" si="7"/>
        <v>11.670999999999999</v>
      </c>
      <c r="G238" s="7">
        <v>0.03</v>
      </c>
      <c r="H238" s="7" t="s">
        <v>31</v>
      </c>
      <c r="I238" s="7">
        <v>10</v>
      </c>
    </row>
    <row r="239" spans="1:9" ht="15.75" customHeight="1" x14ac:dyDescent="0.15">
      <c r="A239" s="13" t="s">
        <v>5096</v>
      </c>
      <c r="B239" s="7" t="s">
        <v>3194</v>
      </c>
      <c r="C239" s="14">
        <v>10</v>
      </c>
      <c r="D239" s="7">
        <v>19.41</v>
      </c>
      <c r="E239" s="7">
        <f t="shared" si="6"/>
        <v>1.9410000000000001</v>
      </c>
      <c r="F239" s="7">
        <f t="shared" si="7"/>
        <v>21.350999999999999</v>
      </c>
      <c r="G239" s="7">
        <v>0.36</v>
      </c>
      <c r="H239" s="7" t="s">
        <v>5076</v>
      </c>
      <c r="I239" s="7">
        <v>4</v>
      </c>
    </row>
    <row r="240" spans="1:9" ht="15.75" customHeight="1" x14ac:dyDescent="0.15">
      <c r="A240" s="13" t="s">
        <v>5096</v>
      </c>
      <c r="B240" s="7" t="s">
        <v>2929</v>
      </c>
      <c r="C240" s="14">
        <v>15</v>
      </c>
      <c r="D240" s="7">
        <v>87.64</v>
      </c>
      <c r="E240" s="7">
        <f t="shared" si="6"/>
        <v>8.7640000000000011</v>
      </c>
      <c r="F240" s="7">
        <f t="shared" si="7"/>
        <v>96.403999999999996</v>
      </c>
      <c r="G240" s="7">
        <v>0.25</v>
      </c>
      <c r="H240" s="7" t="s">
        <v>28</v>
      </c>
      <c r="I240" s="7">
        <v>6</v>
      </c>
    </row>
    <row r="241" spans="1:9" ht="15.75" customHeight="1" x14ac:dyDescent="0.15">
      <c r="A241" s="13" t="s">
        <v>5096</v>
      </c>
      <c r="B241" s="7" t="s">
        <v>4146</v>
      </c>
      <c r="C241" s="14">
        <v>15</v>
      </c>
      <c r="D241" s="7">
        <v>3.18</v>
      </c>
      <c r="E241" s="7">
        <f t="shared" si="6"/>
        <v>0.31800000000000006</v>
      </c>
      <c r="F241" s="7">
        <f t="shared" si="7"/>
        <v>3.4980000000000002</v>
      </c>
      <c r="G241" s="7">
        <v>0.31</v>
      </c>
      <c r="H241" s="7" t="s">
        <v>5076</v>
      </c>
      <c r="I241" s="7">
        <v>9</v>
      </c>
    </row>
    <row r="242" spans="1:9" ht="15.75" customHeight="1" x14ac:dyDescent="0.15">
      <c r="A242" s="13" t="s">
        <v>5096</v>
      </c>
      <c r="B242" s="7" t="s">
        <v>4934</v>
      </c>
      <c r="C242" s="14">
        <v>16</v>
      </c>
      <c r="D242" s="7">
        <v>92.12</v>
      </c>
      <c r="E242" s="7">
        <f t="shared" si="6"/>
        <v>9.2120000000000015</v>
      </c>
      <c r="F242" s="7">
        <f t="shared" si="7"/>
        <v>101.33200000000001</v>
      </c>
      <c r="G242" s="7">
        <v>0.14000000000000001</v>
      </c>
      <c r="H242" s="7" t="s">
        <v>31</v>
      </c>
      <c r="I242" s="7">
        <v>8</v>
      </c>
    </row>
    <row r="243" spans="1:9" ht="15.75" customHeight="1" x14ac:dyDescent="0.15">
      <c r="A243" s="13" t="s">
        <v>5096</v>
      </c>
      <c r="B243" s="7" t="s">
        <v>2921</v>
      </c>
      <c r="C243" s="14">
        <v>10</v>
      </c>
      <c r="D243" s="7">
        <v>39.29</v>
      </c>
      <c r="E243" s="7">
        <f t="shared" si="6"/>
        <v>3.9290000000000003</v>
      </c>
      <c r="F243" s="7">
        <f t="shared" si="7"/>
        <v>43.219000000000001</v>
      </c>
      <c r="G243" s="7">
        <v>0.01</v>
      </c>
      <c r="H243" s="7" t="s">
        <v>28</v>
      </c>
      <c r="I243" s="7">
        <v>9</v>
      </c>
    </row>
    <row r="244" spans="1:9" ht="15.75" customHeight="1" x14ac:dyDescent="0.15">
      <c r="A244" s="13" t="s">
        <v>5096</v>
      </c>
      <c r="B244" s="7" t="s">
        <v>4964</v>
      </c>
      <c r="C244" s="14">
        <v>15</v>
      </c>
      <c r="D244" s="7">
        <v>76.92</v>
      </c>
      <c r="E244" s="7">
        <f t="shared" si="6"/>
        <v>7.6920000000000002</v>
      </c>
      <c r="F244" s="7">
        <f t="shared" si="7"/>
        <v>84.611999999999995</v>
      </c>
      <c r="G244" s="7">
        <v>0.17</v>
      </c>
      <c r="H244" s="7" t="s">
        <v>5078</v>
      </c>
      <c r="I244" s="7">
        <v>2</v>
      </c>
    </row>
    <row r="245" spans="1:9" ht="15.75" customHeight="1" x14ac:dyDescent="0.15">
      <c r="A245" s="13" t="s">
        <v>5096</v>
      </c>
      <c r="B245" s="7" t="s">
        <v>1280</v>
      </c>
      <c r="C245" s="14">
        <v>16</v>
      </c>
      <c r="D245" s="7">
        <v>9.42</v>
      </c>
      <c r="E245" s="7">
        <f t="shared" si="6"/>
        <v>0.94200000000000006</v>
      </c>
      <c r="F245" s="7">
        <f t="shared" si="7"/>
        <v>10.362</v>
      </c>
      <c r="G245" s="7">
        <v>0.32</v>
      </c>
      <c r="H245" s="7" t="s">
        <v>5080</v>
      </c>
      <c r="I245" s="7">
        <v>4</v>
      </c>
    </row>
    <row r="246" spans="1:9" ht="15.75" customHeight="1" x14ac:dyDescent="0.15">
      <c r="A246" s="13" t="s">
        <v>5097</v>
      </c>
      <c r="B246" s="7" t="s">
        <v>4149</v>
      </c>
      <c r="C246" s="14">
        <v>10</v>
      </c>
      <c r="D246" s="7">
        <v>63.37</v>
      </c>
      <c r="E246" s="7">
        <f t="shared" si="6"/>
        <v>6.3369999999999997</v>
      </c>
      <c r="F246" s="7">
        <f t="shared" si="7"/>
        <v>69.706999999999994</v>
      </c>
      <c r="G246" s="7">
        <v>0.05</v>
      </c>
      <c r="H246" s="7" t="s">
        <v>27</v>
      </c>
      <c r="I246" s="7">
        <v>2</v>
      </c>
    </row>
    <row r="247" spans="1:9" ht="15.75" customHeight="1" x14ac:dyDescent="0.15">
      <c r="A247" s="13" t="s">
        <v>5097</v>
      </c>
      <c r="B247" s="7" t="s">
        <v>992</v>
      </c>
      <c r="C247" s="14">
        <v>10</v>
      </c>
      <c r="D247" s="7">
        <v>17.559999999999999</v>
      </c>
      <c r="E247" s="7">
        <f t="shared" si="6"/>
        <v>1.756</v>
      </c>
      <c r="F247" s="7">
        <f t="shared" si="7"/>
        <v>19.315999999999999</v>
      </c>
      <c r="G247" s="7">
        <v>0.18</v>
      </c>
      <c r="H247" s="7" t="s">
        <v>5077</v>
      </c>
      <c r="I247" s="7">
        <v>9</v>
      </c>
    </row>
    <row r="248" spans="1:9" ht="15.75" customHeight="1" x14ac:dyDescent="0.15">
      <c r="A248" s="13" t="s">
        <v>5097</v>
      </c>
      <c r="B248" s="7" t="s">
        <v>3631</v>
      </c>
      <c r="C248" s="14">
        <v>10</v>
      </c>
      <c r="D248" s="7">
        <v>76.73</v>
      </c>
      <c r="E248" s="7">
        <f t="shared" si="6"/>
        <v>7.6730000000000009</v>
      </c>
      <c r="F248" s="7">
        <f t="shared" si="7"/>
        <v>84.403000000000006</v>
      </c>
      <c r="G248" s="7">
        <v>0.28999999999999998</v>
      </c>
      <c r="H248" s="7" t="s">
        <v>5082</v>
      </c>
      <c r="I248" s="7">
        <v>9</v>
      </c>
    </row>
    <row r="249" spans="1:9" ht="15.75" customHeight="1" x14ac:dyDescent="0.15">
      <c r="A249" s="13" t="s">
        <v>5097</v>
      </c>
      <c r="B249" s="7" t="s">
        <v>619</v>
      </c>
      <c r="C249" s="14">
        <v>15</v>
      </c>
      <c r="D249" s="7">
        <v>77.819999999999993</v>
      </c>
      <c r="E249" s="7">
        <f t="shared" si="6"/>
        <v>7.782</v>
      </c>
      <c r="F249" s="7">
        <f t="shared" si="7"/>
        <v>85.60199999999999</v>
      </c>
      <c r="G249" s="7">
        <v>0.26</v>
      </c>
      <c r="H249" s="7" t="s">
        <v>28</v>
      </c>
      <c r="I249" s="7">
        <v>8</v>
      </c>
    </row>
    <row r="250" spans="1:9" ht="15.75" customHeight="1" x14ac:dyDescent="0.15">
      <c r="A250" s="13" t="s">
        <v>5097</v>
      </c>
      <c r="B250" s="7" t="s">
        <v>469</v>
      </c>
      <c r="C250" s="14">
        <v>16</v>
      </c>
      <c r="D250" s="7">
        <v>35.54</v>
      </c>
      <c r="E250" s="7">
        <f t="shared" si="6"/>
        <v>3.5540000000000003</v>
      </c>
      <c r="F250" s="7">
        <f t="shared" si="7"/>
        <v>39.094000000000001</v>
      </c>
      <c r="G250" s="7">
        <v>0.15</v>
      </c>
      <c r="H250" s="7" t="s">
        <v>5080</v>
      </c>
      <c r="I250" s="7">
        <v>9</v>
      </c>
    </row>
    <row r="251" spans="1:9" ht="15.75" customHeight="1" x14ac:dyDescent="0.15">
      <c r="A251" s="13" t="s">
        <v>5097</v>
      </c>
      <c r="B251" s="7" t="s">
        <v>270</v>
      </c>
      <c r="C251" s="14">
        <v>15</v>
      </c>
      <c r="D251" s="7">
        <v>76.150000000000006</v>
      </c>
      <c r="E251" s="7">
        <f t="shared" si="6"/>
        <v>7.6150000000000011</v>
      </c>
      <c r="F251" s="7">
        <f t="shared" si="7"/>
        <v>83.765000000000001</v>
      </c>
      <c r="G251" s="7">
        <v>0.28999999999999998</v>
      </c>
      <c r="H251" s="7" t="s">
        <v>5080</v>
      </c>
      <c r="I251" s="7">
        <v>9</v>
      </c>
    </row>
    <row r="252" spans="1:9" ht="15.75" customHeight="1" x14ac:dyDescent="0.15">
      <c r="A252" s="13" t="s">
        <v>5097</v>
      </c>
      <c r="B252" s="7" t="s">
        <v>3896</v>
      </c>
      <c r="C252" s="14">
        <v>15</v>
      </c>
      <c r="D252" s="7">
        <v>84.79</v>
      </c>
      <c r="E252" s="7">
        <f t="shared" si="6"/>
        <v>8.479000000000001</v>
      </c>
      <c r="F252" s="7">
        <f t="shared" si="7"/>
        <v>93.269000000000005</v>
      </c>
      <c r="G252" s="7">
        <v>0.03</v>
      </c>
      <c r="H252" s="7" t="s">
        <v>5082</v>
      </c>
      <c r="I252" s="7">
        <v>10</v>
      </c>
    </row>
    <row r="253" spans="1:9" ht="15.75" customHeight="1" x14ac:dyDescent="0.15">
      <c r="A253" s="13" t="s">
        <v>5097</v>
      </c>
      <c r="B253" s="7" t="s">
        <v>4811</v>
      </c>
      <c r="C253" s="14">
        <v>15</v>
      </c>
      <c r="D253" s="7">
        <v>33.85</v>
      </c>
      <c r="E253" s="7">
        <f t="shared" si="6"/>
        <v>3.3850000000000002</v>
      </c>
      <c r="F253" s="7">
        <f t="shared" si="7"/>
        <v>37.234999999999999</v>
      </c>
      <c r="G253" s="7">
        <v>0.06</v>
      </c>
      <c r="H253" s="7" t="s">
        <v>5081</v>
      </c>
      <c r="I253" s="7">
        <v>3</v>
      </c>
    </row>
    <row r="254" spans="1:9" ht="15.75" customHeight="1" x14ac:dyDescent="0.15">
      <c r="A254" s="13" t="s">
        <v>5097</v>
      </c>
      <c r="B254" s="7" t="s">
        <v>2768</v>
      </c>
      <c r="C254" s="14">
        <v>15</v>
      </c>
      <c r="D254" s="7">
        <v>91.99</v>
      </c>
      <c r="E254" s="7">
        <f t="shared" si="6"/>
        <v>9.1989999999999998</v>
      </c>
      <c r="F254" s="7">
        <f t="shared" si="7"/>
        <v>101.18899999999999</v>
      </c>
      <c r="G254" s="7">
        <v>0.38</v>
      </c>
      <c r="H254" s="7" t="s">
        <v>27</v>
      </c>
      <c r="I254" s="7">
        <v>9</v>
      </c>
    </row>
    <row r="255" spans="1:9" ht="15.75" customHeight="1" x14ac:dyDescent="0.15">
      <c r="A255" s="13" t="s">
        <v>5097</v>
      </c>
      <c r="B255" s="7" t="s">
        <v>4760</v>
      </c>
      <c r="C255" s="14">
        <v>16</v>
      </c>
      <c r="D255" s="7">
        <v>73.61</v>
      </c>
      <c r="E255" s="7">
        <f t="shared" si="6"/>
        <v>7.3610000000000007</v>
      </c>
      <c r="F255" s="7">
        <f t="shared" si="7"/>
        <v>80.971000000000004</v>
      </c>
      <c r="G255" s="7">
        <v>0.14000000000000001</v>
      </c>
      <c r="H255" s="7" t="s">
        <v>30</v>
      </c>
      <c r="I255" s="7">
        <v>2</v>
      </c>
    </row>
    <row r="256" spans="1:9" ht="15.75" customHeight="1" x14ac:dyDescent="0.15">
      <c r="A256" s="13" t="s">
        <v>5097</v>
      </c>
      <c r="B256" s="7" t="s">
        <v>1584</v>
      </c>
      <c r="C256" s="14">
        <v>15</v>
      </c>
      <c r="D256" s="7">
        <v>78.2</v>
      </c>
      <c r="E256" s="7">
        <f t="shared" si="6"/>
        <v>7.82</v>
      </c>
      <c r="F256" s="7">
        <f t="shared" si="7"/>
        <v>86.02000000000001</v>
      </c>
      <c r="G256" s="7">
        <v>0.02</v>
      </c>
      <c r="H256" s="7" t="s">
        <v>27</v>
      </c>
      <c r="I256" s="7">
        <v>3</v>
      </c>
    </row>
    <row r="257" spans="1:9" ht="15.75" customHeight="1" x14ac:dyDescent="0.15">
      <c r="A257" s="13" t="s">
        <v>5097</v>
      </c>
      <c r="B257" s="7" t="s">
        <v>1005</v>
      </c>
      <c r="C257" s="14">
        <v>15</v>
      </c>
      <c r="D257" s="7">
        <v>96.15</v>
      </c>
      <c r="E257" s="7">
        <f t="shared" si="6"/>
        <v>9.615000000000002</v>
      </c>
      <c r="F257" s="7">
        <f t="shared" si="7"/>
        <v>105.76500000000001</v>
      </c>
      <c r="G257" s="7">
        <v>0.16</v>
      </c>
      <c r="H257" s="7" t="s">
        <v>31</v>
      </c>
      <c r="I257" s="7">
        <v>1</v>
      </c>
    </row>
    <row r="258" spans="1:9" ht="15.75" customHeight="1" x14ac:dyDescent="0.15">
      <c r="A258" s="13" t="s">
        <v>5097</v>
      </c>
      <c r="B258" s="7" t="s">
        <v>1895</v>
      </c>
      <c r="C258" s="14">
        <v>15</v>
      </c>
      <c r="D258" s="7">
        <v>85.1</v>
      </c>
      <c r="E258" s="7">
        <f t="shared" si="6"/>
        <v>8.51</v>
      </c>
      <c r="F258" s="7">
        <f t="shared" si="7"/>
        <v>93.61</v>
      </c>
      <c r="G258" s="7">
        <v>0.15</v>
      </c>
      <c r="H258" s="7" t="s">
        <v>5076</v>
      </c>
      <c r="I258" s="7">
        <v>10</v>
      </c>
    </row>
    <row r="259" spans="1:9" ht="15.75" customHeight="1" x14ac:dyDescent="0.15">
      <c r="A259" s="13" t="s">
        <v>5097</v>
      </c>
      <c r="B259" s="7" t="s">
        <v>2128</v>
      </c>
      <c r="C259" s="14">
        <v>10</v>
      </c>
      <c r="D259" s="7">
        <v>72.83</v>
      </c>
      <c r="E259" s="7">
        <f t="shared" si="6"/>
        <v>7.2830000000000004</v>
      </c>
      <c r="F259" s="7">
        <f t="shared" si="7"/>
        <v>80.113</v>
      </c>
      <c r="G259" s="7">
        <v>0.25</v>
      </c>
      <c r="H259" s="7" t="s">
        <v>31</v>
      </c>
      <c r="I259" s="7">
        <v>6</v>
      </c>
    </row>
    <row r="260" spans="1:9" ht="15.75" customHeight="1" x14ac:dyDescent="0.15">
      <c r="A260" s="13" t="s">
        <v>5097</v>
      </c>
      <c r="B260" s="7" t="s">
        <v>2276</v>
      </c>
      <c r="C260" s="14">
        <v>10</v>
      </c>
      <c r="D260" s="7">
        <v>29.95</v>
      </c>
      <c r="E260" s="7">
        <f t="shared" si="6"/>
        <v>2.9950000000000001</v>
      </c>
      <c r="F260" s="7">
        <f t="shared" si="7"/>
        <v>32.945</v>
      </c>
      <c r="G260" s="7">
        <v>0.11</v>
      </c>
      <c r="H260" s="7" t="s">
        <v>5080</v>
      </c>
      <c r="I260" s="7">
        <v>6</v>
      </c>
    </row>
    <row r="261" spans="1:9" ht="15.75" customHeight="1" x14ac:dyDescent="0.15">
      <c r="A261" s="13" t="s">
        <v>5098</v>
      </c>
      <c r="B261" s="7" t="s">
        <v>3712</v>
      </c>
      <c r="C261" s="14">
        <v>10</v>
      </c>
      <c r="D261" s="7">
        <v>74.58</v>
      </c>
      <c r="E261" s="7">
        <f t="shared" si="6"/>
        <v>7.4580000000000002</v>
      </c>
      <c r="F261" s="7">
        <f t="shared" si="7"/>
        <v>82.037999999999997</v>
      </c>
      <c r="G261" s="7">
        <v>0.17</v>
      </c>
      <c r="H261" s="7" t="s">
        <v>28</v>
      </c>
      <c r="I261" s="7">
        <v>7</v>
      </c>
    </row>
    <row r="262" spans="1:9" ht="15.75" customHeight="1" x14ac:dyDescent="0.15">
      <c r="A262" s="13" t="s">
        <v>5098</v>
      </c>
      <c r="B262" s="7" t="s">
        <v>1010</v>
      </c>
      <c r="C262" s="14">
        <v>10</v>
      </c>
      <c r="D262" s="7">
        <v>67.849999999999994</v>
      </c>
      <c r="E262" s="7">
        <f t="shared" si="6"/>
        <v>6.7850000000000001</v>
      </c>
      <c r="F262" s="7">
        <f t="shared" si="7"/>
        <v>74.634999999999991</v>
      </c>
      <c r="G262" s="7">
        <v>0.16</v>
      </c>
      <c r="H262" s="7" t="s">
        <v>5081</v>
      </c>
      <c r="I262" s="7">
        <v>8</v>
      </c>
    </row>
    <row r="263" spans="1:9" ht="15.75" customHeight="1" x14ac:dyDescent="0.15">
      <c r="A263" s="13" t="s">
        <v>5098</v>
      </c>
      <c r="B263" s="7" t="s">
        <v>1804</v>
      </c>
      <c r="C263" s="14">
        <v>16</v>
      </c>
      <c r="D263" s="7">
        <v>33.04</v>
      </c>
      <c r="E263" s="7">
        <f t="shared" si="6"/>
        <v>3.3040000000000003</v>
      </c>
      <c r="F263" s="7">
        <f t="shared" si="7"/>
        <v>36.344000000000001</v>
      </c>
      <c r="G263" s="7">
        <v>0.03</v>
      </c>
      <c r="H263" s="7" t="s">
        <v>5080</v>
      </c>
      <c r="I263" s="7">
        <v>5</v>
      </c>
    </row>
    <row r="264" spans="1:9" ht="15.75" customHeight="1" x14ac:dyDescent="0.15">
      <c r="A264" s="13" t="s">
        <v>5098</v>
      </c>
      <c r="B264" s="7" t="s">
        <v>4871</v>
      </c>
      <c r="C264" s="14">
        <v>16</v>
      </c>
      <c r="D264" s="7">
        <v>13.93</v>
      </c>
      <c r="E264" s="7">
        <f t="shared" si="6"/>
        <v>1.393</v>
      </c>
      <c r="F264" s="7">
        <f t="shared" si="7"/>
        <v>15.323</v>
      </c>
      <c r="G264" s="7">
        <v>0.28999999999999998</v>
      </c>
      <c r="H264" s="7" t="s">
        <v>5077</v>
      </c>
      <c r="I264" s="7">
        <v>7</v>
      </c>
    </row>
    <row r="265" spans="1:9" ht="15.75" customHeight="1" x14ac:dyDescent="0.15">
      <c r="A265" s="13" t="s">
        <v>5098</v>
      </c>
      <c r="B265" s="7" t="s">
        <v>3669</v>
      </c>
      <c r="C265" s="14">
        <v>10</v>
      </c>
      <c r="D265" s="7">
        <v>58.95</v>
      </c>
      <c r="E265" s="7">
        <f t="shared" ref="E265:E328" si="8">D265*10%</f>
        <v>5.8950000000000005</v>
      </c>
      <c r="F265" s="7">
        <f t="shared" ref="F265:F328" si="9">D265+E265</f>
        <v>64.844999999999999</v>
      </c>
      <c r="G265" s="7">
        <v>7.0000000000000007E-2</v>
      </c>
      <c r="H265" s="7" t="s">
        <v>27</v>
      </c>
      <c r="I265" s="7">
        <v>3</v>
      </c>
    </row>
    <row r="266" spans="1:9" ht="15.75" customHeight="1" x14ac:dyDescent="0.15">
      <c r="A266" s="13" t="s">
        <v>5098</v>
      </c>
      <c r="B266" s="7" t="s">
        <v>139</v>
      </c>
      <c r="C266" s="14">
        <v>16</v>
      </c>
      <c r="D266" s="7">
        <v>33.299999999999997</v>
      </c>
      <c r="E266" s="7">
        <f t="shared" si="8"/>
        <v>3.33</v>
      </c>
      <c r="F266" s="7">
        <f t="shared" si="9"/>
        <v>36.629999999999995</v>
      </c>
      <c r="G266" s="7">
        <v>0.01</v>
      </c>
      <c r="H266" s="7" t="s">
        <v>5080</v>
      </c>
      <c r="I266" s="7">
        <v>8</v>
      </c>
    </row>
    <row r="267" spans="1:9" ht="15.75" customHeight="1" x14ac:dyDescent="0.15">
      <c r="A267" s="13" t="s">
        <v>5098</v>
      </c>
      <c r="B267" s="7" t="s">
        <v>2142</v>
      </c>
      <c r="C267" s="14">
        <v>15</v>
      </c>
      <c r="D267" s="7">
        <v>3.42</v>
      </c>
      <c r="E267" s="7">
        <f t="shared" si="8"/>
        <v>0.34200000000000003</v>
      </c>
      <c r="F267" s="7">
        <f t="shared" si="9"/>
        <v>3.762</v>
      </c>
      <c r="G267" s="7">
        <v>0.2</v>
      </c>
      <c r="H267" s="7" t="s">
        <v>5079</v>
      </c>
      <c r="I267" s="7">
        <v>5</v>
      </c>
    </row>
    <row r="268" spans="1:9" ht="15.75" customHeight="1" x14ac:dyDescent="0.15">
      <c r="A268" s="13" t="s">
        <v>5098</v>
      </c>
      <c r="B268" s="7" t="s">
        <v>4283</v>
      </c>
      <c r="C268" s="14">
        <v>10</v>
      </c>
      <c r="D268" s="7">
        <v>1.83</v>
      </c>
      <c r="E268" s="7">
        <f t="shared" si="8"/>
        <v>0.18300000000000002</v>
      </c>
      <c r="F268" s="7">
        <f t="shared" si="9"/>
        <v>2.0129999999999999</v>
      </c>
      <c r="G268" s="7">
        <v>0.15</v>
      </c>
      <c r="H268" s="7" t="s">
        <v>5077</v>
      </c>
      <c r="I268" s="7">
        <v>8</v>
      </c>
    </row>
    <row r="269" spans="1:9" ht="15.75" customHeight="1" x14ac:dyDescent="0.15">
      <c r="A269" s="13" t="s">
        <v>5098</v>
      </c>
      <c r="B269" s="7" t="s">
        <v>4561</v>
      </c>
      <c r="C269" s="14">
        <v>16</v>
      </c>
      <c r="D269" s="7">
        <v>41.11</v>
      </c>
      <c r="E269" s="7">
        <f t="shared" si="8"/>
        <v>4.1109999999999998</v>
      </c>
      <c r="F269" s="7">
        <f t="shared" si="9"/>
        <v>45.220999999999997</v>
      </c>
      <c r="G269" s="7">
        <v>0.33</v>
      </c>
      <c r="H269" s="7" t="s">
        <v>5075</v>
      </c>
      <c r="I269" s="7">
        <v>3</v>
      </c>
    </row>
    <row r="270" spans="1:9" ht="15.75" customHeight="1" x14ac:dyDescent="0.15">
      <c r="A270" s="13" t="s">
        <v>5098</v>
      </c>
      <c r="B270" s="7" t="s">
        <v>4221</v>
      </c>
      <c r="C270" s="14">
        <v>16</v>
      </c>
      <c r="D270" s="7">
        <v>60.39</v>
      </c>
      <c r="E270" s="7">
        <f t="shared" si="8"/>
        <v>6.0390000000000006</v>
      </c>
      <c r="F270" s="7">
        <f t="shared" si="9"/>
        <v>66.429000000000002</v>
      </c>
      <c r="G270" s="7">
        <v>0.06</v>
      </c>
      <c r="H270" s="7" t="s">
        <v>27</v>
      </c>
      <c r="I270" s="7">
        <v>7</v>
      </c>
    </row>
    <row r="271" spans="1:9" ht="15.75" customHeight="1" x14ac:dyDescent="0.15">
      <c r="A271" s="13" t="s">
        <v>5098</v>
      </c>
      <c r="B271" s="7" t="s">
        <v>3268</v>
      </c>
      <c r="C271" s="14">
        <v>15</v>
      </c>
      <c r="D271" s="7">
        <v>15.89</v>
      </c>
      <c r="E271" s="7">
        <f t="shared" si="8"/>
        <v>1.5890000000000002</v>
      </c>
      <c r="F271" s="7">
        <f t="shared" si="9"/>
        <v>17.478999999999999</v>
      </c>
      <c r="G271" s="7">
        <v>0.3</v>
      </c>
      <c r="H271" s="7" t="s">
        <v>26</v>
      </c>
      <c r="I271" s="7">
        <v>3</v>
      </c>
    </row>
    <row r="272" spans="1:9" ht="15.75" customHeight="1" x14ac:dyDescent="0.15">
      <c r="A272" s="13" t="s">
        <v>5098</v>
      </c>
      <c r="B272" s="7" t="s">
        <v>613</v>
      </c>
      <c r="C272" s="14">
        <v>10</v>
      </c>
      <c r="D272" s="7">
        <v>3.9</v>
      </c>
      <c r="E272" s="7">
        <f t="shared" si="8"/>
        <v>0.39</v>
      </c>
      <c r="F272" s="7">
        <f t="shared" si="9"/>
        <v>4.29</v>
      </c>
      <c r="G272" s="7">
        <v>0.24</v>
      </c>
      <c r="H272" s="7" t="s">
        <v>5082</v>
      </c>
      <c r="I272" s="7">
        <v>7</v>
      </c>
    </row>
    <row r="273" spans="1:9" ht="15.75" customHeight="1" x14ac:dyDescent="0.15">
      <c r="A273" s="13" t="s">
        <v>5098</v>
      </c>
      <c r="B273" s="7" t="s">
        <v>3196</v>
      </c>
      <c r="C273" s="14">
        <v>15</v>
      </c>
      <c r="D273" s="7">
        <v>93.12</v>
      </c>
      <c r="E273" s="7">
        <f t="shared" si="8"/>
        <v>9.3120000000000012</v>
      </c>
      <c r="F273" s="7">
        <f t="shared" si="9"/>
        <v>102.432</v>
      </c>
      <c r="G273" s="7">
        <v>0.15</v>
      </c>
      <c r="H273" s="7" t="s">
        <v>30</v>
      </c>
      <c r="I273" s="7">
        <v>2</v>
      </c>
    </row>
    <row r="274" spans="1:9" ht="15.75" customHeight="1" x14ac:dyDescent="0.15">
      <c r="A274" s="13" t="s">
        <v>5098</v>
      </c>
      <c r="B274" s="7" t="s">
        <v>74</v>
      </c>
      <c r="C274" s="14">
        <v>10</v>
      </c>
      <c r="D274" s="7">
        <v>57.01</v>
      </c>
      <c r="E274" s="7">
        <f t="shared" si="8"/>
        <v>5.7010000000000005</v>
      </c>
      <c r="F274" s="7">
        <f t="shared" si="9"/>
        <v>62.710999999999999</v>
      </c>
      <c r="G274" s="7">
        <v>0.26</v>
      </c>
      <c r="H274" s="7" t="s">
        <v>5078</v>
      </c>
      <c r="I274" s="7">
        <v>9</v>
      </c>
    </row>
    <row r="275" spans="1:9" ht="15.75" customHeight="1" x14ac:dyDescent="0.15">
      <c r="A275" s="13" t="s">
        <v>5098</v>
      </c>
      <c r="B275" s="7" t="s">
        <v>248</v>
      </c>
      <c r="C275" s="14">
        <v>15</v>
      </c>
      <c r="D275" s="7">
        <v>55.07</v>
      </c>
      <c r="E275" s="7">
        <f t="shared" si="8"/>
        <v>5.5070000000000006</v>
      </c>
      <c r="F275" s="7">
        <f t="shared" si="9"/>
        <v>60.576999999999998</v>
      </c>
      <c r="G275" s="7">
        <v>0.14000000000000001</v>
      </c>
      <c r="H275" s="7" t="s">
        <v>5080</v>
      </c>
      <c r="I275" s="7">
        <v>8</v>
      </c>
    </row>
    <row r="276" spans="1:9" ht="15.75" customHeight="1" x14ac:dyDescent="0.15">
      <c r="A276" s="13" t="s">
        <v>5098</v>
      </c>
      <c r="B276" s="7" t="s">
        <v>3040</v>
      </c>
      <c r="C276" s="14">
        <v>16</v>
      </c>
      <c r="D276" s="7">
        <v>24.33</v>
      </c>
      <c r="E276" s="7">
        <f t="shared" si="8"/>
        <v>2.4329999999999998</v>
      </c>
      <c r="F276" s="7">
        <f t="shared" si="9"/>
        <v>26.762999999999998</v>
      </c>
      <c r="G276" s="7">
        <v>0.37</v>
      </c>
      <c r="H276" s="7" t="s">
        <v>5082</v>
      </c>
      <c r="I276" s="7">
        <v>10</v>
      </c>
    </row>
    <row r="277" spans="1:9" ht="15.75" customHeight="1" x14ac:dyDescent="0.15">
      <c r="A277" s="13" t="s">
        <v>5098</v>
      </c>
      <c r="B277" s="7" t="s">
        <v>3599</v>
      </c>
      <c r="C277" s="14">
        <v>15</v>
      </c>
      <c r="D277" s="7">
        <v>63.99</v>
      </c>
      <c r="E277" s="7">
        <f t="shared" si="8"/>
        <v>6.3990000000000009</v>
      </c>
      <c r="F277" s="7">
        <f t="shared" si="9"/>
        <v>70.38900000000001</v>
      </c>
      <c r="G277" s="7">
        <v>0.22</v>
      </c>
      <c r="H277" s="7" t="s">
        <v>28</v>
      </c>
      <c r="I277" s="7">
        <v>8</v>
      </c>
    </row>
    <row r="278" spans="1:9" ht="15.75" customHeight="1" x14ac:dyDescent="0.15">
      <c r="A278" s="13" t="s">
        <v>5098</v>
      </c>
      <c r="B278" s="7" t="s">
        <v>4858</v>
      </c>
      <c r="C278" s="14">
        <v>15</v>
      </c>
      <c r="D278" s="7">
        <v>34.590000000000003</v>
      </c>
      <c r="E278" s="7">
        <f t="shared" si="8"/>
        <v>3.4590000000000005</v>
      </c>
      <c r="F278" s="7">
        <f t="shared" si="9"/>
        <v>38.049000000000007</v>
      </c>
      <c r="G278" s="7">
        <v>0.05</v>
      </c>
      <c r="H278" s="7" t="s">
        <v>5082</v>
      </c>
      <c r="I278" s="7">
        <v>5</v>
      </c>
    </row>
    <row r="279" spans="1:9" ht="15.75" customHeight="1" x14ac:dyDescent="0.15">
      <c r="A279" s="13" t="s">
        <v>5098</v>
      </c>
      <c r="B279" s="7" t="s">
        <v>307</v>
      </c>
      <c r="C279" s="14">
        <v>15</v>
      </c>
      <c r="D279" s="7">
        <v>25.85</v>
      </c>
      <c r="E279" s="7">
        <f t="shared" si="8"/>
        <v>2.5850000000000004</v>
      </c>
      <c r="F279" s="7">
        <f t="shared" si="9"/>
        <v>28.435000000000002</v>
      </c>
      <c r="G279" s="7">
        <v>0.34</v>
      </c>
      <c r="H279" s="7" t="s">
        <v>5076</v>
      </c>
      <c r="I279" s="7">
        <v>1</v>
      </c>
    </row>
    <row r="280" spans="1:9" ht="15.75" customHeight="1" x14ac:dyDescent="0.15">
      <c r="A280" s="13" t="s">
        <v>5098</v>
      </c>
      <c r="B280" s="7" t="s">
        <v>4494</v>
      </c>
      <c r="C280" s="14">
        <v>10</v>
      </c>
      <c r="D280" s="7">
        <v>66.47</v>
      </c>
      <c r="E280" s="7">
        <f t="shared" si="8"/>
        <v>6.6470000000000002</v>
      </c>
      <c r="F280" s="7">
        <f t="shared" si="9"/>
        <v>73.117000000000004</v>
      </c>
      <c r="G280" s="7">
        <v>0.04</v>
      </c>
      <c r="H280" s="7" t="s">
        <v>26</v>
      </c>
      <c r="I280" s="7">
        <v>10</v>
      </c>
    </row>
    <row r="281" spans="1:9" ht="15.75" customHeight="1" x14ac:dyDescent="0.15">
      <c r="A281" s="13" t="s">
        <v>5098</v>
      </c>
      <c r="B281" s="7" t="s">
        <v>1419</v>
      </c>
      <c r="C281" s="14">
        <v>16</v>
      </c>
      <c r="D281" s="7">
        <v>39.369999999999997</v>
      </c>
      <c r="E281" s="7">
        <f t="shared" si="8"/>
        <v>3.9369999999999998</v>
      </c>
      <c r="F281" s="7">
        <f t="shared" si="9"/>
        <v>43.306999999999995</v>
      </c>
      <c r="G281" s="7">
        <v>7.0000000000000007E-2</v>
      </c>
      <c r="H281" s="7" t="s">
        <v>27</v>
      </c>
      <c r="I281" s="7">
        <v>7</v>
      </c>
    </row>
    <row r="282" spans="1:9" ht="15.75" customHeight="1" x14ac:dyDescent="0.15">
      <c r="A282" s="13" t="s">
        <v>5098</v>
      </c>
      <c r="B282" s="7" t="s">
        <v>560</v>
      </c>
      <c r="C282" s="14">
        <v>10</v>
      </c>
      <c r="D282" s="7">
        <v>8.14</v>
      </c>
      <c r="E282" s="7">
        <f t="shared" si="8"/>
        <v>0.81400000000000006</v>
      </c>
      <c r="F282" s="7">
        <f t="shared" si="9"/>
        <v>8.9540000000000006</v>
      </c>
      <c r="G282" s="7">
        <v>0.4</v>
      </c>
      <c r="H282" s="7" t="s">
        <v>5077</v>
      </c>
      <c r="I282" s="7">
        <v>4</v>
      </c>
    </row>
    <row r="283" spans="1:9" ht="15.75" customHeight="1" x14ac:dyDescent="0.15">
      <c r="A283" s="13" t="s">
        <v>5099</v>
      </c>
      <c r="B283" s="7" t="s">
        <v>3663</v>
      </c>
      <c r="C283" s="14">
        <v>10</v>
      </c>
      <c r="D283" s="7">
        <v>90.2</v>
      </c>
      <c r="E283" s="7">
        <f t="shared" si="8"/>
        <v>9.0200000000000014</v>
      </c>
      <c r="F283" s="7">
        <f t="shared" si="9"/>
        <v>99.22</v>
      </c>
      <c r="G283" s="7">
        <v>0.35</v>
      </c>
      <c r="H283" s="7" t="s">
        <v>5078</v>
      </c>
      <c r="I283" s="7">
        <v>8</v>
      </c>
    </row>
    <row r="284" spans="1:9" ht="15.75" customHeight="1" x14ac:dyDescent="0.15">
      <c r="A284" s="13" t="s">
        <v>5099</v>
      </c>
      <c r="B284" s="7" t="s">
        <v>3134</v>
      </c>
      <c r="C284" s="14">
        <v>10</v>
      </c>
      <c r="D284" s="7">
        <v>7.54</v>
      </c>
      <c r="E284" s="7">
        <f t="shared" si="8"/>
        <v>0.754</v>
      </c>
      <c r="F284" s="7">
        <f t="shared" si="9"/>
        <v>8.2940000000000005</v>
      </c>
      <c r="G284" s="7">
        <v>0.12</v>
      </c>
      <c r="H284" s="7" t="s">
        <v>5079</v>
      </c>
      <c r="I284" s="7">
        <v>7</v>
      </c>
    </row>
    <row r="285" spans="1:9" ht="15.75" customHeight="1" x14ac:dyDescent="0.15">
      <c r="A285" s="13" t="s">
        <v>5099</v>
      </c>
      <c r="B285" s="7" t="s">
        <v>3743</v>
      </c>
      <c r="C285" s="14">
        <v>10</v>
      </c>
      <c r="D285" s="7">
        <v>68.099999999999994</v>
      </c>
      <c r="E285" s="7">
        <f t="shared" si="8"/>
        <v>6.81</v>
      </c>
      <c r="F285" s="7">
        <f t="shared" si="9"/>
        <v>74.91</v>
      </c>
      <c r="G285" s="7">
        <v>0.08</v>
      </c>
      <c r="H285" s="7" t="s">
        <v>28</v>
      </c>
      <c r="I285" s="7">
        <v>8</v>
      </c>
    </row>
    <row r="286" spans="1:9" ht="15.75" customHeight="1" x14ac:dyDescent="0.15">
      <c r="A286" s="13" t="s">
        <v>5099</v>
      </c>
      <c r="B286" s="7" t="s">
        <v>2769</v>
      </c>
      <c r="C286" s="14">
        <v>15</v>
      </c>
      <c r="D286" s="7">
        <v>46.49</v>
      </c>
      <c r="E286" s="7">
        <f t="shared" si="8"/>
        <v>4.649</v>
      </c>
      <c r="F286" s="7">
        <f t="shared" si="9"/>
        <v>51.139000000000003</v>
      </c>
      <c r="G286" s="7">
        <v>0.35</v>
      </c>
      <c r="H286" s="7" t="s">
        <v>5081</v>
      </c>
      <c r="I286" s="7">
        <v>1</v>
      </c>
    </row>
    <row r="287" spans="1:9" ht="15.75" customHeight="1" x14ac:dyDescent="0.15">
      <c r="A287" s="13" t="s">
        <v>5099</v>
      </c>
      <c r="B287" s="7" t="s">
        <v>3934</v>
      </c>
      <c r="C287" s="14">
        <v>10</v>
      </c>
      <c r="D287" s="7">
        <v>56.44</v>
      </c>
      <c r="E287" s="7">
        <f t="shared" si="8"/>
        <v>5.6440000000000001</v>
      </c>
      <c r="F287" s="7">
        <f t="shared" si="9"/>
        <v>62.083999999999996</v>
      </c>
      <c r="G287" s="7">
        <v>0.28000000000000003</v>
      </c>
      <c r="H287" s="7" t="s">
        <v>5081</v>
      </c>
      <c r="I287" s="7">
        <v>8</v>
      </c>
    </row>
    <row r="288" spans="1:9" ht="15.75" customHeight="1" x14ac:dyDescent="0.15">
      <c r="A288" s="13" t="s">
        <v>5099</v>
      </c>
      <c r="B288" s="7" t="s">
        <v>3936</v>
      </c>
      <c r="C288" s="14">
        <v>16</v>
      </c>
      <c r="D288" s="7">
        <v>80.92</v>
      </c>
      <c r="E288" s="7">
        <f t="shared" si="8"/>
        <v>8.0920000000000005</v>
      </c>
      <c r="F288" s="7">
        <f t="shared" si="9"/>
        <v>89.012</v>
      </c>
      <c r="G288" s="7">
        <v>0.05</v>
      </c>
      <c r="H288" s="7" t="s">
        <v>27</v>
      </c>
      <c r="I288" s="7">
        <v>10</v>
      </c>
    </row>
    <row r="289" spans="1:9" ht="15.75" customHeight="1" x14ac:dyDescent="0.15">
      <c r="A289" s="13" t="s">
        <v>5099</v>
      </c>
      <c r="B289" s="7" t="s">
        <v>121</v>
      </c>
      <c r="C289" s="14">
        <v>10</v>
      </c>
      <c r="D289" s="7">
        <v>89.69</v>
      </c>
      <c r="E289" s="7">
        <f t="shared" si="8"/>
        <v>8.9689999999999994</v>
      </c>
      <c r="F289" s="7">
        <f t="shared" si="9"/>
        <v>98.658999999999992</v>
      </c>
      <c r="G289" s="7">
        <v>0.16</v>
      </c>
      <c r="H289" s="7" t="s">
        <v>5078</v>
      </c>
      <c r="I289" s="7">
        <v>9</v>
      </c>
    </row>
    <row r="290" spans="1:9" ht="15.75" customHeight="1" x14ac:dyDescent="0.15">
      <c r="A290" s="13" t="s">
        <v>5099</v>
      </c>
      <c r="B290" s="7" t="s">
        <v>3993</v>
      </c>
      <c r="C290" s="14">
        <v>15</v>
      </c>
      <c r="D290" s="7">
        <v>13.54</v>
      </c>
      <c r="E290" s="7">
        <f t="shared" si="8"/>
        <v>1.3540000000000001</v>
      </c>
      <c r="F290" s="7">
        <f t="shared" si="9"/>
        <v>14.893999999999998</v>
      </c>
      <c r="G290" s="7">
        <v>0.09</v>
      </c>
      <c r="H290" s="7" t="s">
        <v>29</v>
      </c>
      <c r="I290" s="7">
        <v>8</v>
      </c>
    </row>
    <row r="291" spans="1:9" ht="15.75" customHeight="1" x14ac:dyDescent="0.15">
      <c r="A291" s="13" t="s">
        <v>5099</v>
      </c>
      <c r="B291" s="7" t="s">
        <v>792</v>
      </c>
      <c r="C291" s="14">
        <v>16</v>
      </c>
      <c r="D291" s="7">
        <v>55.78</v>
      </c>
      <c r="E291" s="7">
        <f t="shared" si="8"/>
        <v>5.5780000000000003</v>
      </c>
      <c r="F291" s="7">
        <f t="shared" si="9"/>
        <v>61.358000000000004</v>
      </c>
      <c r="G291" s="7">
        <v>0.04</v>
      </c>
      <c r="H291" s="7" t="s">
        <v>5079</v>
      </c>
      <c r="I291" s="7">
        <v>4</v>
      </c>
    </row>
    <row r="292" spans="1:9" ht="15.75" customHeight="1" x14ac:dyDescent="0.15">
      <c r="A292" s="13" t="s">
        <v>5099</v>
      </c>
      <c r="B292" s="7" t="s">
        <v>899</v>
      </c>
      <c r="C292" s="14">
        <v>16</v>
      </c>
      <c r="D292" s="7">
        <v>96.82</v>
      </c>
      <c r="E292" s="7">
        <f t="shared" si="8"/>
        <v>9.6820000000000004</v>
      </c>
      <c r="F292" s="7">
        <f t="shared" si="9"/>
        <v>106.502</v>
      </c>
      <c r="G292" s="7">
        <v>0.11</v>
      </c>
      <c r="H292" s="7" t="s">
        <v>5081</v>
      </c>
      <c r="I292" s="7">
        <v>5</v>
      </c>
    </row>
    <row r="293" spans="1:9" ht="15.75" customHeight="1" x14ac:dyDescent="0.15">
      <c r="A293" s="13" t="s">
        <v>5099</v>
      </c>
      <c r="B293" s="7" t="s">
        <v>3801</v>
      </c>
      <c r="C293" s="14">
        <v>10</v>
      </c>
      <c r="D293" s="7">
        <v>36.04</v>
      </c>
      <c r="E293" s="7">
        <f t="shared" si="8"/>
        <v>3.6040000000000001</v>
      </c>
      <c r="F293" s="7">
        <f t="shared" si="9"/>
        <v>39.643999999999998</v>
      </c>
      <c r="G293" s="7">
        <v>0.08</v>
      </c>
      <c r="H293" s="7" t="s">
        <v>5075</v>
      </c>
      <c r="I293" s="7">
        <v>7</v>
      </c>
    </row>
    <row r="294" spans="1:9" ht="15.75" customHeight="1" x14ac:dyDescent="0.15">
      <c r="A294" s="13" t="s">
        <v>5099</v>
      </c>
      <c r="B294" s="7" t="s">
        <v>799</v>
      </c>
      <c r="C294" s="14">
        <v>15</v>
      </c>
      <c r="D294" s="7">
        <v>73.400000000000006</v>
      </c>
      <c r="E294" s="7">
        <f t="shared" si="8"/>
        <v>7.3400000000000007</v>
      </c>
      <c r="F294" s="7">
        <f t="shared" si="9"/>
        <v>80.740000000000009</v>
      </c>
      <c r="G294" s="7">
        <v>0.28000000000000003</v>
      </c>
      <c r="H294" s="7" t="s">
        <v>5078</v>
      </c>
      <c r="I294" s="7">
        <v>9</v>
      </c>
    </row>
    <row r="295" spans="1:9" ht="15.75" customHeight="1" x14ac:dyDescent="0.15">
      <c r="A295" s="13" t="s">
        <v>5099</v>
      </c>
      <c r="B295" s="7" t="s">
        <v>3187</v>
      </c>
      <c r="C295" s="14">
        <v>16</v>
      </c>
      <c r="D295" s="7">
        <v>71.05</v>
      </c>
      <c r="E295" s="7">
        <f t="shared" si="8"/>
        <v>7.1050000000000004</v>
      </c>
      <c r="F295" s="7">
        <f t="shared" si="9"/>
        <v>78.155000000000001</v>
      </c>
      <c r="G295" s="7">
        <v>0.32</v>
      </c>
      <c r="H295" s="7" t="s">
        <v>29</v>
      </c>
      <c r="I295" s="7">
        <v>3</v>
      </c>
    </row>
    <row r="296" spans="1:9" ht="15.75" customHeight="1" x14ac:dyDescent="0.15">
      <c r="A296" s="13" t="s">
        <v>5099</v>
      </c>
      <c r="B296" s="7" t="s">
        <v>1529</v>
      </c>
      <c r="C296" s="14">
        <v>15</v>
      </c>
      <c r="D296" s="7">
        <v>49.52</v>
      </c>
      <c r="E296" s="7">
        <f t="shared" si="8"/>
        <v>4.9520000000000008</v>
      </c>
      <c r="F296" s="7">
        <f t="shared" si="9"/>
        <v>54.472000000000001</v>
      </c>
      <c r="G296" s="7">
        <v>0.05</v>
      </c>
      <c r="H296" s="7" t="s">
        <v>5076</v>
      </c>
      <c r="I296" s="7">
        <v>6</v>
      </c>
    </row>
    <row r="297" spans="1:9" ht="15.75" customHeight="1" x14ac:dyDescent="0.15">
      <c r="A297" s="13" t="s">
        <v>5099</v>
      </c>
      <c r="B297" s="7" t="s">
        <v>328</v>
      </c>
      <c r="C297" s="14">
        <v>16</v>
      </c>
      <c r="D297" s="7">
        <v>5.13</v>
      </c>
      <c r="E297" s="7">
        <f t="shared" si="8"/>
        <v>0.51300000000000001</v>
      </c>
      <c r="F297" s="7">
        <f t="shared" si="9"/>
        <v>5.6429999999999998</v>
      </c>
      <c r="G297" s="7">
        <v>0.25</v>
      </c>
      <c r="H297" s="7" t="s">
        <v>29</v>
      </c>
      <c r="I297" s="7">
        <v>10</v>
      </c>
    </row>
    <row r="298" spans="1:9" ht="15.75" customHeight="1" x14ac:dyDescent="0.15">
      <c r="A298" s="13" t="s">
        <v>5099</v>
      </c>
      <c r="B298" s="7" t="s">
        <v>4601</v>
      </c>
      <c r="C298" s="14">
        <v>16</v>
      </c>
      <c r="D298" s="7">
        <v>79.02</v>
      </c>
      <c r="E298" s="7">
        <f t="shared" si="8"/>
        <v>7.9020000000000001</v>
      </c>
      <c r="F298" s="7">
        <f t="shared" si="9"/>
        <v>86.921999999999997</v>
      </c>
      <c r="G298" s="7">
        <v>0.03</v>
      </c>
      <c r="H298" s="7" t="s">
        <v>30</v>
      </c>
      <c r="I298" s="7">
        <v>3</v>
      </c>
    </row>
    <row r="299" spans="1:9" ht="15.75" customHeight="1" x14ac:dyDescent="0.15">
      <c r="A299" s="13" t="s">
        <v>5099</v>
      </c>
      <c r="B299" s="7" t="s">
        <v>565</v>
      </c>
      <c r="C299" s="14">
        <v>16</v>
      </c>
      <c r="D299" s="7">
        <v>13.68</v>
      </c>
      <c r="E299" s="7">
        <f t="shared" si="8"/>
        <v>1.3680000000000001</v>
      </c>
      <c r="F299" s="7">
        <f t="shared" si="9"/>
        <v>15.048</v>
      </c>
      <c r="G299" s="7">
        <v>0.26</v>
      </c>
      <c r="H299" s="7" t="s">
        <v>5079</v>
      </c>
      <c r="I299" s="7">
        <v>5</v>
      </c>
    </row>
    <row r="300" spans="1:9" ht="15.75" customHeight="1" x14ac:dyDescent="0.15">
      <c r="A300" s="13" t="s">
        <v>5099</v>
      </c>
      <c r="B300" s="7" t="s">
        <v>2048</v>
      </c>
      <c r="C300" s="14">
        <v>15</v>
      </c>
      <c r="D300" s="7">
        <v>42.3</v>
      </c>
      <c r="E300" s="7">
        <f t="shared" si="8"/>
        <v>4.2299999999999995</v>
      </c>
      <c r="F300" s="7">
        <f t="shared" si="9"/>
        <v>46.529999999999994</v>
      </c>
      <c r="G300" s="7">
        <v>0.03</v>
      </c>
      <c r="H300" s="7" t="s">
        <v>5079</v>
      </c>
      <c r="I300" s="7">
        <v>8</v>
      </c>
    </row>
    <row r="301" spans="1:9" ht="15.75" customHeight="1" x14ac:dyDescent="0.15">
      <c r="A301" s="13" t="s">
        <v>5099</v>
      </c>
      <c r="B301" s="7" t="s">
        <v>2197</v>
      </c>
      <c r="C301" s="14">
        <v>16</v>
      </c>
      <c r="D301" s="7">
        <v>41.97</v>
      </c>
      <c r="E301" s="7">
        <f t="shared" si="8"/>
        <v>4.1970000000000001</v>
      </c>
      <c r="F301" s="7">
        <f t="shared" si="9"/>
        <v>46.167000000000002</v>
      </c>
      <c r="G301" s="7">
        <v>0.33</v>
      </c>
      <c r="H301" s="7" t="s">
        <v>5078</v>
      </c>
      <c r="I301" s="7">
        <v>10</v>
      </c>
    </row>
    <row r="302" spans="1:9" ht="15.75" customHeight="1" x14ac:dyDescent="0.15">
      <c r="A302" s="13" t="s">
        <v>5100</v>
      </c>
      <c r="B302" s="7" t="s">
        <v>2825</v>
      </c>
      <c r="C302" s="14">
        <v>15</v>
      </c>
      <c r="D302" s="7">
        <v>51.5</v>
      </c>
      <c r="E302" s="7">
        <f t="shared" si="8"/>
        <v>5.15</v>
      </c>
      <c r="F302" s="7">
        <f t="shared" si="9"/>
        <v>56.65</v>
      </c>
      <c r="G302" s="7">
        <v>0.09</v>
      </c>
      <c r="H302" s="7" t="s">
        <v>26</v>
      </c>
      <c r="I302" s="7">
        <v>1</v>
      </c>
    </row>
    <row r="303" spans="1:9" ht="15.75" customHeight="1" x14ac:dyDescent="0.15">
      <c r="A303" s="13" t="s">
        <v>5100</v>
      </c>
      <c r="B303" s="7" t="s">
        <v>3635</v>
      </c>
      <c r="C303" s="14">
        <v>15</v>
      </c>
      <c r="D303" s="7">
        <v>93.42</v>
      </c>
      <c r="E303" s="7">
        <f t="shared" si="8"/>
        <v>9.3420000000000005</v>
      </c>
      <c r="F303" s="7">
        <f t="shared" si="9"/>
        <v>102.762</v>
      </c>
      <c r="G303" s="7">
        <v>0.24</v>
      </c>
      <c r="H303" s="7" t="s">
        <v>5082</v>
      </c>
      <c r="I303" s="7">
        <v>10</v>
      </c>
    </row>
    <row r="304" spans="1:9" ht="15.75" customHeight="1" x14ac:dyDescent="0.15">
      <c r="A304" s="13" t="s">
        <v>5100</v>
      </c>
      <c r="B304" s="7" t="s">
        <v>2433</v>
      </c>
      <c r="C304" s="14">
        <v>15</v>
      </c>
      <c r="D304" s="7">
        <v>56.18</v>
      </c>
      <c r="E304" s="7">
        <f t="shared" si="8"/>
        <v>5.6180000000000003</v>
      </c>
      <c r="F304" s="7">
        <f t="shared" si="9"/>
        <v>61.798000000000002</v>
      </c>
      <c r="G304" s="7">
        <v>0.27</v>
      </c>
      <c r="H304" s="7" t="s">
        <v>26</v>
      </c>
      <c r="I304" s="7">
        <v>10</v>
      </c>
    </row>
    <row r="305" spans="1:9" ht="15.75" customHeight="1" x14ac:dyDescent="0.15">
      <c r="A305" s="13" t="s">
        <v>5100</v>
      </c>
      <c r="B305" s="7" t="s">
        <v>902</v>
      </c>
      <c r="C305" s="14">
        <v>16</v>
      </c>
      <c r="D305" s="7">
        <v>87.33</v>
      </c>
      <c r="E305" s="7">
        <f t="shared" si="8"/>
        <v>8.7330000000000005</v>
      </c>
      <c r="F305" s="7">
        <f t="shared" si="9"/>
        <v>96.063000000000002</v>
      </c>
      <c r="G305" s="7">
        <v>0.16</v>
      </c>
      <c r="H305" s="7" t="s">
        <v>5076</v>
      </c>
      <c r="I305" s="7">
        <v>2</v>
      </c>
    </row>
    <row r="306" spans="1:9" ht="15.75" customHeight="1" x14ac:dyDescent="0.15">
      <c r="A306" s="13" t="s">
        <v>5100</v>
      </c>
      <c r="B306" s="7" t="s">
        <v>1077</v>
      </c>
      <c r="C306" s="14">
        <v>16</v>
      </c>
      <c r="D306" s="7">
        <v>13.59</v>
      </c>
      <c r="E306" s="7">
        <f t="shared" si="8"/>
        <v>1.359</v>
      </c>
      <c r="F306" s="7">
        <f t="shared" si="9"/>
        <v>14.949</v>
      </c>
      <c r="G306" s="7">
        <v>0.09</v>
      </c>
      <c r="H306" s="7" t="s">
        <v>31</v>
      </c>
      <c r="I306" s="7">
        <v>6</v>
      </c>
    </row>
    <row r="307" spans="1:9" ht="15.75" customHeight="1" x14ac:dyDescent="0.15">
      <c r="A307" s="13" t="s">
        <v>5100</v>
      </c>
      <c r="B307" s="7" t="s">
        <v>358</v>
      </c>
      <c r="C307" s="14">
        <v>10</v>
      </c>
      <c r="D307" s="7">
        <v>97.61</v>
      </c>
      <c r="E307" s="7">
        <f t="shared" si="8"/>
        <v>9.761000000000001</v>
      </c>
      <c r="F307" s="7">
        <f t="shared" si="9"/>
        <v>107.371</v>
      </c>
      <c r="G307" s="7">
        <v>0.26</v>
      </c>
      <c r="H307" s="7" t="s">
        <v>5077</v>
      </c>
      <c r="I307" s="7">
        <v>9</v>
      </c>
    </row>
    <row r="308" spans="1:9" ht="15.75" customHeight="1" x14ac:dyDescent="0.15">
      <c r="A308" s="13" t="s">
        <v>5100</v>
      </c>
      <c r="B308" s="7" t="s">
        <v>55</v>
      </c>
      <c r="C308" s="14">
        <v>16</v>
      </c>
      <c r="D308" s="7">
        <v>26.09</v>
      </c>
      <c r="E308" s="7">
        <f t="shared" si="8"/>
        <v>2.609</v>
      </c>
      <c r="F308" s="7">
        <f t="shared" si="9"/>
        <v>28.698999999999998</v>
      </c>
      <c r="G308" s="7">
        <v>0.25</v>
      </c>
      <c r="H308" s="7" t="s">
        <v>5075</v>
      </c>
      <c r="I308" s="7">
        <v>4</v>
      </c>
    </row>
    <row r="309" spans="1:9" ht="15.75" customHeight="1" x14ac:dyDescent="0.15">
      <c r="A309" s="13" t="s">
        <v>5100</v>
      </c>
      <c r="B309" s="7" t="s">
        <v>1254</v>
      </c>
      <c r="C309" s="14">
        <v>15</v>
      </c>
      <c r="D309" s="7">
        <v>72</v>
      </c>
      <c r="E309" s="7">
        <f t="shared" si="8"/>
        <v>7.2</v>
      </c>
      <c r="F309" s="7">
        <f t="shared" si="9"/>
        <v>79.2</v>
      </c>
      <c r="G309" s="7">
        <v>0.04</v>
      </c>
      <c r="H309" s="7" t="s">
        <v>5080</v>
      </c>
      <c r="I309" s="7">
        <v>4</v>
      </c>
    </row>
    <row r="310" spans="1:9" ht="15.75" customHeight="1" x14ac:dyDescent="0.15">
      <c r="A310" s="13" t="s">
        <v>5100</v>
      </c>
      <c r="B310" s="7" t="s">
        <v>2439</v>
      </c>
      <c r="C310" s="14">
        <v>15</v>
      </c>
      <c r="D310" s="7">
        <v>46.15</v>
      </c>
      <c r="E310" s="7">
        <f t="shared" si="8"/>
        <v>4.6150000000000002</v>
      </c>
      <c r="F310" s="7">
        <f t="shared" si="9"/>
        <v>50.765000000000001</v>
      </c>
      <c r="G310" s="7">
        <v>0.18</v>
      </c>
      <c r="H310" s="7" t="s">
        <v>27</v>
      </c>
      <c r="I310" s="7">
        <v>7</v>
      </c>
    </row>
    <row r="311" spans="1:9" ht="15.75" customHeight="1" x14ac:dyDescent="0.15">
      <c r="A311" s="13" t="s">
        <v>5100</v>
      </c>
      <c r="B311" s="7" t="s">
        <v>3899</v>
      </c>
      <c r="C311" s="14">
        <v>10</v>
      </c>
      <c r="D311" s="7">
        <v>56.26</v>
      </c>
      <c r="E311" s="7">
        <f t="shared" si="8"/>
        <v>5.6260000000000003</v>
      </c>
      <c r="F311" s="7">
        <f t="shared" si="9"/>
        <v>61.885999999999996</v>
      </c>
      <c r="G311" s="7">
        <v>0.26</v>
      </c>
      <c r="H311" s="7" t="s">
        <v>5078</v>
      </c>
      <c r="I311" s="7">
        <v>8</v>
      </c>
    </row>
    <row r="312" spans="1:9" ht="15.75" customHeight="1" x14ac:dyDescent="0.15">
      <c r="A312" s="13" t="s">
        <v>5100</v>
      </c>
      <c r="B312" s="7" t="s">
        <v>4861</v>
      </c>
      <c r="C312" s="14">
        <v>10</v>
      </c>
      <c r="D312" s="7">
        <v>41.99</v>
      </c>
      <c r="E312" s="7">
        <f t="shared" si="8"/>
        <v>4.1990000000000007</v>
      </c>
      <c r="F312" s="7">
        <f t="shared" si="9"/>
        <v>46.189</v>
      </c>
      <c r="G312" s="7">
        <v>0.03</v>
      </c>
      <c r="H312" s="7" t="s">
        <v>5078</v>
      </c>
      <c r="I312" s="7">
        <v>3</v>
      </c>
    </row>
    <row r="313" spans="1:9" ht="15.75" customHeight="1" x14ac:dyDescent="0.15">
      <c r="A313" s="13" t="s">
        <v>5100</v>
      </c>
      <c r="B313" s="7" t="s">
        <v>4877</v>
      </c>
      <c r="C313" s="14">
        <v>15</v>
      </c>
      <c r="D313" s="7">
        <v>17.61</v>
      </c>
      <c r="E313" s="7">
        <f t="shared" si="8"/>
        <v>1.7610000000000001</v>
      </c>
      <c r="F313" s="7">
        <f t="shared" si="9"/>
        <v>19.370999999999999</v>
      </c>
      <c r="G313" s="7">
        <v>0.16</v>
      </c>
      <c r="H313" s="7" t="s">
        <v>5075</v>
      </c>
      <c r="I313" s="7">
        <v>2</v>
      </c>
    </row>
    <row r="314" spans="1:9" ht="15.75" customHeight="1" x14ac:dyDescent="0.15">
      <c r="A314" s="13" t="s">
        <v>5100</v>
      </c>
      <c r="B314" s="7" t="s">
        <v>513</v>
      </c>
      <c r="C314" s="14">
        <v>16</v>
      </c>
      <c r="D314" s="7">
        <v>92.86</v>
      </c>
      <c r="E314" s="7">
        <f t="shared" si="8"/>
        <v>9.2859999999999996</v>
      </c>
      <c r="F314" s="7">
        <f t="shared" si="9"/>
        <v>102.146</v>
      </c>
      <c r="G314" s="7">
        <v>0.2</v>
      </c>
      <c r="H314" s="7" t="s">
        <v>26</v>
      </c>
      <c r="I314" s="7">
        <v>3</v>
      </c>
    </row>
    <row r="315" spans="1:9" ht="15.75" customHeight="1" x14ac:dyDescent="0.15">
      <c r="A315" s="13" t="s">
        <v>5100</v>
      </c>
      <c r="B315" s="7" t="s">
        <v>5038</v>
      </c>
      <c r="C315" s="14">
        <v>15</v>
      </c>
      <c r="D315" s="7">
        <v>91.12</v>
      </c>
      <c r="E315" s="7">
        <f t="shared" si="8"/>
        <v>9.1120000000000001</v>
      </c>
      <c r="F315" s="7">
        <f t="shared" si="9"/>
        <v>100.232</v>
      </c>
      <c r="G315" s="7">
        <v>0.05</v>
      </c>
      <c r="H315" s="7" t="s">
        <v>26</v>
      </c>
      <c r="I315" s="7">
        <v>6</v>
      </c>
    </row>
    <row r="316" spans="1:9" ht="15.75" customHeight="1" x14ac:dyDescent="0.15">
      <c r="A316" s="13" t="s">
        <v>5100</v>
      </c>
      <c r="B316" s="7" t="s">
        <v>4056</v>
      </c>
      <c r="C316" s="14">
        <v>16</v>
      </c>
      <c r="D316" s="7">
        <v>77.59</v>
      </c>
      <c r="E316" s="7">
        <f t="shared" si="8"/>
        <v>7.7590000000000003</v>
      </c>
      <c r="F316" s="7">
        <f t="shared" si="9"/>
        <v>85.349000000000004</v>
      </c>
      <c r="G316" s="7">
        <v>0.38</v>
      </c>
      <c r="H316" s="7" t="s">
        <v>5083</v>
      </c>
      <c r="I316" s="7">
        <v>6</v>
      </c>
    </row>
    <row r="317" spans="1:9" ht="15.75" customHeight="1" x14ac:dyDescent="0.15">
      <c r="A317" s="13" t="s">
        <v>5101</v>
      </c>
      <c r="B317" s="7" t="s">
        <v>3298</v>
      </c>
      <c r="C317" s="14">
        <v>16</v>
      </c>
      <c r="D317" s="7">
        <v>19.420000000000002</v>
      </c>
      <c r="E317" s="7">
        <f t="shared" si="8"/>
        <v>1.9420000000000002</v>
      </c>
      <c r="F317" s="7">
        <f t="shared" si="9"/>
        <v>21.362000000000002</v>
      </c>
      <c r="G317" s="7">
        <v>0.08</v>
      </c>
      <c r="H317" s="7" t="s">
        <v>31</v>
      </c>
      <c r="I317" s="7">
        <v>4</v>
      </c>
    </row>
    <row r="318" spans="1:9" ht="15.75" customHeight="1" x14ac:dyDescent="0.15">
      <c r="A318" s="13" t="s">
        <v>5101</v>
      </c>
      <c r="B318" s="7" t="s">
        <v>2474</v>
      </c>
      <c r="C318" s="14">
        <v>15</v>
      </c>
      <c r="D318" s="7">
        <v>57.91</v>
      </c>
      <c r="E318" s="7">
        <f t="shared" si="8"/>
        <v>5.7910000000000004</v>
      </c>
      <c r="F318" s="7">
        <f t="shared" si="9"/>
        <v>63.700999999999993</v>
      </c>
      <c r="G318" s="7">
        <v>0.2</v>
      </c>
      <c r="H318" s="7" t="s">
        <v>26</v>
      </c>
      <c r="I318" s="7">
        <v>6</v>
      </c>
    </row>
    <row r="319" spans="1:9" ht="15.75" customHeight="1" x14ac:dyDescent="0.15">
      <c r="A319" s="13" t="s">
        <v>5101</v>
      </c>
      <c r="B319" s="7" t="s">
        <v>3341</v>
      </c>
      <c r="C319" s="14">
        <v>16</v>
      </c>
      <c r="D319" s="7">
        <v>94.97</v>
      </c>
      <c r="E319" s="7">
        <f t="shared" si="8"/>
        <v>9.4969999999999999</v>
      </c>
      <c r="F319" s="7">
        <f t="shared" si="9"/>
        <v>104.467</v>
      </c>
      <c r="G319" s="7">
        <v>0.06</v>
      </c>
      <c r="H319" s="7" t="s">
        <v>5077</v>
      </c>
      <c r="I319" s="7">
        <v>2</v>
      </c>
    </row>
    <row r="320" spans="1:9" ht="15.75" customHeight="1" x14ac:dyDescent="0.15">
      <c r="A320" s="13" t="s">
        <v>5101</v>
      </c>
      <c r="B320" s="7" t="s">
        <v>455</v>
      </c>
      <c r="C320" s="14">
        <v>15</v>
      </c>
      <c r="D320" s="7">
        <v>38.369999999999997</v>
      </c>
      <c r="E320" s="7">
        <f t="shared" si="8"/>
        <v>3.8369999999999997</v>
      </c>
      <c r="F320" s="7">
        <f t="shared" si="9"/>
        <v>42.206999999999994</v>
      </c>
      <c r="G320" s="7">
        <v>0.22</v>
      </c>
      <c r="H320" s="7" t="s">
        <v>31</v>
      </c>
      <c r="I320" s="7">
        <v>10</v>
      </c>
    </row>
    <row r="321" spans="1:9" ht="15.75" customHeight="1" x14ac:dyDescent="0.15">
      <c r="A321" s="13" t="s">
        <v>5101</v>
      </c>
      <c r="B321" s="7" t="s">
        <v>3822</v>
      </c>
      <c r="C321" s="14">
        <v>16</v>
      </c>
      <c r="D321" s="7">
        <v>17.149999999999999</v>
      </c>
      <c r="E321" s="7">
        <f t="shared" si="8"/>
        <v>1.7149999999999999</v>
      </c>
      <c r="F321" s="7">
        <f t="shared" si="9"/>
        <v>18.864999999999998</v>
      </c>
      <c r="G321" s="7">
        <v>0.31</v>
      </c>
      <c r="H321" s="7" t="s">
        <v>5079</v>
      </c>
      <c r="I321" s="7">
        <v>2</v>
      </c>
    </row>
    <row r="322" spans="1:9" ht="15.75" customHeight="1" x14ac:dyDescent="0.15">
      <c r="A322" s="13" t="s">
        <v>5101</v>
      </c>
      <c r="B322" s="7" t="s">
        <v>5060</v>
      </c>
      <c r="C322" s="14">
        <v>10</v>
      </c>
      <c r="D322" s="7">
        <v>37.36</v>
      </c>
      <c r="E322" s="7">
        <f t="shared" si="8"/>
        <v>3.7360000000000002</v>
      </c>
      <c r="F322" s="7">
        <f t="shared" si="9"/>
        <v>41.095999999999997</v>
      </c>
      <c r="G322" s="7">
        <v>0.37</v>
      </c>
      <c r="H322" s="7" t="s">
        <v>5075</v>
      </c>
      <c r="I322" s="7">
        <v>2</v>
      </c>
    </row>
    <row r="323" spans="1:9" ht="15.75" customHeight="1" x14ac:dyDescent="0.15">
      <c r="A323" s="13" t="s">
        <v>5101</v>
      </c>
      <c r="B323" s="7" t="s">
        <v>2582</v>
      </c>
      <c r="C323" s="14">
        <v>10</v>
      </c>
      <c r="D323" s="7">
        <v>89.21</v>
      </c>
      <c r="E323" s="7">
        <f t="shared" si="8"/>
        <v>8.9209999999999994</v>
      </c>
      <c r="F323" s="7">
        <f t="shared" si="9"/>
        <v>98.131</v>
      </c>
      <c r="G323" s="7">
        <v>0.23</v>
      </c>
      <c r="H323" s="7" t="s">
        <v>30</v>
      </c>
      <c r="I323" s="7">
        <v>3</v>
      </c>
    </row>
    <row r="324" spans="1:9" ht="15.75" customHeight="1" x14ac:dyDescent="0.15">
      <c r="A324" s="13" t="s">
        <v>5101</v>
      </c>
      <c r="B324" s="7" t="s">
        <v>3641</v>
      </c>
      <c r="C324" s="14">
        <v>15</v>
      </c>
      <c r="D324" s="7">
        <v>85.35</v>
      </c>
      <c r="E324" s="7">
        <f t="shared" si="8"/>
        <v>8.5350000000000001</v>
      </c>
      <c r="F324" s="7">
        <f t="shared" si="9"/>
        <v>93.884999999999991</v>
      </c>
      <c r="G324" s="7">
        <v>0.06</v>
      </c>
      <c r="H324" s="7" t="s">
        <v>5075</v>
      </c>
      <c r="I324" s="7">
        <v>1</v>
      </c>
    </row>
    <row r="325" spans="1:9" ht="15.75" customHeight="1" x14ac:dyDescent="0.15">
      <c r="A325" s="13" t="s">
        <v>5101</v>
      </c>
      <c r="B325" s="7" t="s">
        <v>1021</v>
      </c>
      <c r="C325" s="14">
        <v>15</v>
      </c>
      <c r="D325" s="7">
        <v>56.89</v>
      </c>
      <c r="E325" s="7">
        <f t="shared" si="8"/>
        <v>5.6890000000000001</v>
      </c>
      <c r="F325" s="7">
        <f t="shared" si="9"/>
        <v>62.579000000000001</v>
      </c>
      <c r="G325" s="7">
        <v>0.11</v>
      </c>
      <c r="H325" s="7" t="s">
        <v>5075</v>
      </c>
      <c r="I325" s="7">
        <v>7</v>
      </c>
    </row>
    <row r="326" spans="1:9" ht="15.75" customHeight="1" x14ac:dyDescent="0.15">
      <c r="A326" s="13" t="s">
        <v>5101</v>
      </c>
      <c r="B326" s="7" t="s">
        <v>3326</v>
      </c>
      <c r="C326" s="14">
        <v>16</v>
      </c>
      <c r="D326" s="7">
        <v>80.489999999999995</v>
      </c>
      <c r="E326" s="7">
        <f t="shared" si="8"/>
        <v>8.0489999999999995</v>
      </c>
      <c r="F326" s="7">
        <f t="shared" si="9"/>
        <v>88.538999999999987</v>
      </c>
      <c r="G326" s="7">
        <v>0.11</v>
      </c>
      <c r="H326" s="7" t="s">
        <v>29</v>
      </c>
      <c r="I326" s="7">
        <v>10</v>
      </c>
    </row>
    <row r="327" spans="1:9" ht="15.75" customHeight="1" x14ac:dyDescent="0.15">
      <c r="A327" s="13" t="s">
        <v>5101</v>
      </c>
      <c r="B327" s="7" t="s">
        <v>611</v>
      </c>
      <c r="C327" s="14">
        <v>16</v>
      </c>
      <c r="D327" s="7">
        <v>10.98</v>
      </c>
      <c r="E327" s="7">
        <f t="shared" si="8"/>
        <v>1.0980000000000001</v>
      </c>
      <c r="F327" s="7">
        <f t="shared" si="9"/>
        <v>12.078000000000001</v>
      </c>
      <c r="G327" s="7">
        <v>0.15</v>
      </c>
      <c r="H327" s="7" t="s">
        <v>5080</v>
      </c>
      <c r="I327" s="7">
        <v>9</v>
      </c>
    </row>
    <row r="328" spans="1:9" ht="15.75" customHeight="1" x14ac:dyDescent="0.15">
      <c r="A328" s="13" t="s">
        <v>5101</v>
      </c>
      <c r="B328" s="7" t="s">
        <v>3105</v>
      </c>
      <c r="C328" s="14">
        <v>10</v>
      </c>
      <c r="D328" s="7">
        <v>82.84</v>
      </c>
      <c r="E328" s="7">
        <f t="shared" si="8"/>
        <v>8.2840000000000007</v>
      </c>
      <c r="F328" s="7">
        <f t="shared" si="9"/>
        <v>91.124000000000009</v>
      </c>
      <c r="G328" s="7">
        <v>0.28000000000000003</v>
      </c>
      <c r="H328" s="7" t="s">
        <v>5078</v>
      </c>
      <c r="I328" s="7">
        <v>6</v>
      </c>
    </row>
    <row r="329" spans="1:9" ht="15.75" customHeight="1" x14ac:dyDescent="0.15">
      <c r="A329" s="13" t="s">
        <v>5101</v>
      </c>
      <c r="B329" s="7" t="s">
        <v>2102</v>
      </c>
      <c r="C329" s="14">
        <v>15</v>
      </c>
      <c r="D329" s="7">
        <v>34.35</v>
      </c>
      <c r="E329" s="7">
        <f t="shared" ref="E329:E392" si="10">D329*10%</f>
        <v>3.4350000000000005</v>
      </c>
      <c r="F329" s="7">
        <f t="shared" ref="F329:F392" si="11">D329+E329</f>
        <v>37.785000000000004</v>
      </c>
      <c r="G329" s="7">
        <v>0.05</v>
      </c>
      <c r="H329" s="7" t="s">
        <v>31</v>
      </c>
      <c r="I329" s="7">
        <v>3</v>
      </c>
    </row>
    <row r="330" spans="1:9" ht="15.75" customHeight="1" x14ac:dyDescent="0.15">
      <c r="A330" s="13" t="s">
        <v>5101</v>
      </c>
      <c r="B330" s="7" t="s">
        <v>359</v>
      </c>
      <c r="C330" s="14">
        <v>10</v>
      </c>
      <c r="D330" s="7">
        <v>31.73</v>
      </c>
      <c r="E330" s="7">
        <f t="shared" si="10"/>
        <v>3.173</v>
      </c>
      <c r="F330" s="7">
        <f t="shared" si="11"/>
        <v>34.902999999999999</v>
      </c>
      <c r="G330" s="7">
        <v>0.18</v>
      </c>
      <c r="H330" s="7" t="s">
        <v>5081</v>
      </c>
      <c r="I330" s="7">
        <v>1</v>
      </c>
    </row>
    <row r="331" spans="1:9" ht="15.75" customHeight="1" x14ac:dyDescent="0.15">
      <c r="A331" s="13" t="s">
        <v>5101</v>
      </c>
      <c r="B331" s="7" t="s">
        <v>178</v>
      </c>
      <c r="C331" s="14">
        <v>10</v>
      </c>
      <c r="D331" s="7">
        <v>36.21</v>
      </c>
      <c r="E331" s="7">
        <f t="shared" si="10"/>
        <v>3.6210000000000004</v>
      </c>
      <c r="F331" s="7">
        <f t="shared" si="11"/>
        <v>39.831000000000003</v>
      </c>
      <c r="G331" s="7">
        <v>0.23</v>
      </c>
      <c r="H331" s="7" t="s">
        <v>29</v>
      </c>
      <c r="I331" s="7">
        <v>7</v>
      </c>
    </row>
    <row r="332" spans="1:9" ht="15.75" customHeight="1" x14ac:dyDescent="0.15">
      <c r="A332" s="13" t="s">
        <v>5101</v>
      </c>
      <c r="B332" s="7" t="s">
        <v>4797</v>
      </c>
      <c r="C332" s="14">
        <v>15</v>
      </c>
      <c r="D332" s="7">
        <v>84.04</v>
      </c>
      <c r="E332" s="7">
        <f t="shared" si="10"/>
        <v>8.4040000000000017</v>
      </c>
      <c r="F332" s="7">
        <f t="shared" si="11"/>
        <v>92.444000000000003</v>
      </c>
      <c r="G332" s="7">
        <v>0.06</v>
      </c>
      <c r="H332" s="7" t="s">
        <v>29</v>
      </c>
      <c r="I332" s="7">
        <v>4</v>
      </c>
    </row>
    <row r="333" spans="1:9" ht="15.75" customHeight="1" x14ac:dyDescent="0.15">
      <c r="A333" s="13" t="s">
        <v>5101</v>
      </c>
      <c r="B333" s="7" t="s">
        <v>635</v>
      </c>
      <c r="C333" s="14">
        <v>10</v>
      </c>
      <c r="D333" s="7">
        <v>85.05</v>
      </c>
      <c r="E333" s="7">
        <f t="shared" si="10"/>
        <v>8.5050000000000008</v>
      </c>
      <c r="F333" s="7">
        <f t="shared" si="11"/>
        <v>93.554999999999993</v>
      </c>
      <c r="G333" s="7">
        <v>0.19</v>
      </c>
      <c r="H333" s="7" t="s">
        <v>31</v>
      </c>
      <c r="I333" s="7">
        <v>2</v>
      </c>
    </row>
    <row r="334" spans="1:9" ht="15.75" customHeight="1" x14ac:dyDescent="0.15">
      <c r="A334" s="13" t="s">
        <v>5101</v>
      </c>
      <c r="B334" s="7" t="s">
        <v>2479</v>
      </c>
      <c r="C334" s="14">
        <v>10</v>
      </c>
      <c r="D334" s="7">
        <v>23.68</v>
      </c>
      <c r="E334" s="7">
        <f t="shared" si="10"/>
        <v>2.3679999999999999</v>
      </c>
      <c r="F334" s="7">
        <f t="shared" si="11"/>
        <v>26.047999999999998</v>
      </c>
      <c r="G334" s="7">
        <v>0.13</v>
      </c>
      <c r="H334" s="7" t="s">
        <v>5078</v>
      </c>
      <c r="I334" s="7">
        <v>6</v>
      </c>
    </row>
    <row r="335" spans="1:9" ht="15.75" customHeight="1" x14ac:dyDescent="0.15">
      <c r="A335" s="13" t="s">
        <v>5101</v>
      </c>
      <c r="B335" s="7" t="s">
        <v>4067</v>
      </c>
      <c r="C335" s="14">
        <v>10</v>
      </c>
      <c r="D335" s="7">
        <v>39.700000000000003</v>
      </c>
      <c r="E335" s="7">
        <f t="shared" si="10"/>
        <v>3.9700000000000006</v>
      </c>
      <c r="F335" s="7">
        <f t="shared" si="11"/>
        <v>43.67</v>
      </c>
      <c r="G335" s="7">
        <v>0.01</v>
      </c>
      <c r="H335" s="7" t="s">
        <v>5076</v>
      </c>
      <c r="I335" s="7">
        <v>1</v>
      </c>
    </row>
    <row r="336" spans="1:9" ht="15.75" customHeight="1" x14ac:dyDescent="0.15">
      <c r="A336" s="13" t="s">
        <v>5101</v>
      </c>
      <c r="B336" s="7" t="s">
        <v>4684</v>
      </c>
      <c r="C336" s="14">
        <v>16</v>
      </c>
      <c r="D336" s="7">
        <v>80.650000000000006</v>
      </c>
      <c r="E336" s="7">
        <f t="shared" si="10"/>
        <v>8.0650000000000013</v>
      </c>
      <c r="F336" s="7">
        <f t="shared" si="11"/>
        <v>88.715000000000003</v>
      </c>
      <c r="G336" s="7">
        <v>0.28999999999999998</v>
      </c>
      <c r="H336" s="7" t="s">
        <v>26</v>
      </c>
      <c r="I336" s="7">
        <v>10</v>
      </c>
    </row>
    <row r="337" spans="1:9" ht="15.75" customHeight="1" x14ac:dyDescent="0.15">
      <c r="A337" s="13" t="s">
        <v>5101</v>
      </c>
      <c r="B337" s="7" t="s">
        <v>437</v>
      </c>
      <c r="C337" s="14">
        <v>10</v>
      </c>
      <c r="D337" s="7">
        <v>31.57</v>
      </c>
      <c r="E337" s="7">
        <f t="shared" si="10"/>
        <v>3.157</v>
      </c>
      <c r="F337" s="7">
        <f t="shared" si="11"/>
        <v>34.727000000000004</v>
      </c>
      <c r="G337" s="7">
        <v>0.21</v>
      </c>
      <c r="H337" s="7" t="s">
        <v>5077</v>
      </c>
      <c r="I337" s="7">
        <v>5</v>
      </c>
    </row>
    <row r="338" spans="1:9" ht="15.75" customHeight="1" x14ac:dyDescent="0.15">
      <c r="A338" s="13" t="s">
        <v>5101</v>
      </c>
      <c r="B338" s="7" t="s">
        <v>4476</v>
      </c>
      <c r="C338" s="14">
        <v>10</v>
      </c>
      <c r="D338" s="7">
        <v>52.17</v>
      </c>
      <c r="E338" s="7">
        <f t="shared" si="10"/>
        <v>5.2170000000000005</v>
      </c>
      <c r="F338" s="7">
        <f t="shared" si="11"/>
        <v>57.387</v>
      </c>
      <c r="G338" s="7">
        <v>0.19</v>
      </c>
      <c r="H338" s="7" t="s">
        <v>5082</v>
      </c>
      <c r="I338" s="7">
        <v>4</v>
      </c>
    </row>
    <row r="339" spans="1:9" ht="15.75" customHeight="1" x14ac:dyDescent="0.15">
      <c r="A339" s="13" t="s">
        <v>5101</v>
      </c>
      <c r="B339" s="7" t="s">
        <v>502</v>
      </c>
      <c r="C339" s="14">
        <v>15</v>
      </c>
      <c r="D339" s="7">
        <v>19.600000000000001</v>
      </c>
      <c r="E339" s="7">
        <f t="shared" si="10"/>
        <v>1.9600000000000002</v>
      </c>
      <c r="F339" s="7">
        <f t="shared" si="11"/>
        <v>21.560000000000002</v>
      </c>
      <c r="G339" s="7">
        <v>0.27</v>
      </c>
      <c r="H339" s="7" t="s">
        <v>5081</v>
      </c>
      <c r="I339" s="7">
        <v>6</v>
      </c>
    </row>
    <row r="340" spans="1:9" ht="15.75" customHeight="1" x14ac:dyDescent="0.15">
      <c r="A340" s="13" t="s">
        <v>5101</v>
      </c>
      <c r="B340" s="7" t="s">
        <v>4758</v>
      </c>
      <c r="C340" s="14">
        <v>10</v>
      </c>
      <c r="D340" s="7">
        <v>65.900000000000006</v>
      </c>
      <c r="E340" s="7">
        <f t="shared" si="10"/>
        <v>6.5900000000000007</v>
      </c>
      <c r="F340" s="7">
        <f t="shared" si="11"/>
        <v>72.490000000000009</v>
      </c>
      <c r="G340" s="7">
        <v>7.0000000000000007E-2</v>
      </c>
      <c r="H340" s="7" t="s">
        <v>5083</v>
      </c>
      <c r="I340" s="7">
        <v>5</v>
      </c>
    </row>
    <row r="341" spans="1:9" ht="15.75" customHeight="1" x14ac:dyDescent="0.15">
      <c r="A341" s="13" t="s">
        <v>5101</v>
      </c>
      <c r="B341" s="7" t="s">
        <v>2845</v>
      </c>
      <c r="C341" s="14">
        <v>10</v>
      </c>
      <c r="D341" s="7">
        <v>65.010000000000005</v>
      </c>
      <c r="E341" s="7">
        <f t="shared" si="10"/>
        <v>6.5010000000000012</v>
      </c>
      <c r="F341" s="7">
        <f t="shared" si="11"/>
        <v>71.51100000000001</v>
      </c>
      <c r="G341" s="7">
        <v>0.34</v>
      </c>
      <c r="H341" s="7" t="s">
        <v>5076</v>
      </c>
      <c r="I341" s="7">
        <v>7</v>
      </c>
    </row>
    <row r="342" spans="1:9" ht="15.75" customHeight="1" x14ac:dyDescent="0.15">
      <c r="A342" s="13" t="s">
        <v>5101</v>
      </c>
      <c r="B342" s="7" t="s">
        <v>3096</v>
      </c>
      <c r="C342" s="14">
        <v>10</v>
      </c>
      <c r="D342" s="7">
        <v>19.91</v>
      </c>
      <c r="E342" s="7">
        <f t="shared" si="10"/>
        <v>1.9910000000000001</v>
      </c>
      <c r="F342" s="7">
        <f t="shared" si="11"/>
        <v>21.901</v>
      </c>
      <c r="G342" s="7">
        <v>0.09</v>
      </c>
      <c r="H342" s="7" t="s">
        <v>5075</v>
      </c>
      <c r="I342" s="7">
        <v>9</v>
      </c>
    </row>
    <row r="343" spans="1:9" ht="15.75" customHeight="1" x14ac:dyDescent="0.15">
      <c r="A343" s="13" t="s">
        <v>5101</v>
      </c>
      <c r="B343" s="7" t="s">
        <v>1719</v>
      </c>
      <c r="C343" s="14">
        <v>16</v>
      </c>
      <c r="D343" s="7">
        <v>32.51</v>
      </c>
      <c r="E343" s="7">
        <f t="shared" si="10"/>
        <v>3.2509999999999999</v>
      </c>
      <c r="F343" s="7">
        <f t="shared" si="11"/>
        <v>35.760999999999996</v>
      </c>
      <c r="G343" s="7">
        <v>0.08</v>
      </c>
      <c r="H343" s="7" t="s">
        <v>5075</v>
      </c>
      <c r="I343" s="7">
        <v>6</v>
      </c>
    </row>
    <row r="344" spans="1:9" ht="15.75" customHeight="1" x14ac:dyDescent="0.15">
      <c r="A344" s="13" t="s">
        <v>5102</v>
      </c>
      <c r="B344" s="7" t="s">
        <v>3718</v>
      </c>
      <c r="C344" s="14">
        <v>15</v>
      </c>
      <c r="D344" s="7">
        <v>99.42</v>
      </c>
      <c r="E344" s="7">
        <f t="shared" si="10"/>
        <v>9.9420000000000002</v>
      </c>
      <c r="F344" s="7">
        <f t="shared" si="11"/>
        <v>109.36199999999999</v>
      </c>
      <c r="G344" s="7">
        <v>0.28999999999999998</v>
      </c>
      <c r="H344" s="7" t="s">
        <v>5082</v>
      </c>
      <c r="I344" s="7">
        <v>2</v>
      </c>
    </row>
    <row r="345" spans="1:9" ht="15.75" customHeight="1" x14ac:dyDescent="0.15">
      <c r="A345" s="13" t="s">
        <v>5102</v>
      </c>
      <c r="B345" s="7" t="s">
        <v>3956</v>
      </c>
      <c r="C345" s="14">
        <v>16</v>
      </c>
      <c r="D345" s="7">
        <v>26.66</v>
      </c>
      <c r="E345" s="7">
        <f t="shared" si="10"/>
        <v>2.6660000000000004</v>
      </c>
      <c r="F345" s="7">
        <f t="shared" si="11"/>
        <v>29.326000000000001</v>
      </c>
      <c r="G345" s="7">
        <v>0.1</v>
      </c>
      <c r="H345" s="7" t="s">
        <v>28</v>
      </c>
      <c r="I345" s="7">
        <v>9</v>
      </c>
    </row>
    <row r="346" spans="1:9" ht="15.75" customHeight="1" x14ac:dyDescent="0.15">
      <c r="A346" s="13" t="s">
        <v>5102</v>
      </c>
      <c r="B346" s="7" t="s">
        <v>3723</v>
      </c>
      <c r="C346" s="14">
        <v>16</v>
      </c>
      <c r="D346" s="7">
        <v>73.489999999999995</v>
      </c>
      <c r="E346" s="7">
        <f t="shared" si="10"/>
        <v>7.3490000000000002</v>
      </c>
      <c r="F346" s="7">
        <f t="shared" si="11"/>
        <v>80.838999999999999</v>
      </c>
      <c r="G346" s="7">
        <v>0.32</v>
      </c>
      <c r="H346" s="7" t="s">
        <v>29</v>
      </c>
      <c r="I346" s="7">
        <v>2</v>
      </c>
    </row>
    <row r="347" spans="1:9" ht="15.75" customHeight="1" x14ac:dyDescent="0.15">
      <c r="A347" s="13" t="s">
        <v>5102</v>
      </c>
      <c r="B347" s="7" t="s">
        <v>787</v>
      </c>
      <c r="C347" s="14">
        <v>15</v>
      </c>
      <c r="D347" s="7">
        <v>81.760000000000005</v>
      </c>
      <c r="E347" s="7">
        <f t="shared" si="10"/>
        <v>8.1760000000000002</v>
      </c>
      <c r="F347" s="7">
        <f t="shared" si="11"/>
        <v>89.936000000000007</v>
      </c>
      <c r="G347" s="7">
        <v>0.38</v>
      </c>
      <c r="H347" s="7" t="s">
        <v>5077</v>
      </c>
      <c r="I347" s="7">
        <v>7</v>
      </c>
    </row>
    <row r="348" spans="1:9" ht="15.75" customHeight="1" x14ac:dyDescent="0.15">
      <c r="A348" s="13" t="s">
        <v>5102</v>
      </c>
      <c r="B348" s="7" t="s">
        <v>2683</v>
      </c>
      <c r="C348" s="14">
        <v>15</v>
      </c>
      <c r="D348" s="7">
        <v>12.83</v>
      </c>
      <c r="E348" s="7">
        <f t="shared" si="10"/>
        <v>1.2830000000000001</v>
      </c>
      <c r="F348" s="7">
        <f t="shared" si="11"/>
        <v>14.113</v>
      </c>
      <c r="G348" s="7">
        <v>0.37</v>
      </c>
      <c r="H348" s="7" t="s">
        <v>5076</v>
      </c>
      <c r="I348" s="7">
        <v>9</v>
      </c>
    </row>
    <row r="349" spans="1:9" ht="15.75" customHeight="1" x14ac:dyDescent="0.15">
      <c r="A349" s="13" t="s">
        <v>5102</v>
      </c>
      <c r="B349" s="7" t="s">
        <v>1392</v>
      </c>
      <c r="C349" s="14">
        <v>16</v>
      </c>
      <c r="D349" s="7">
        <v>81.069999999999993</v>
      </c>
      <c r="E349" s="7">
        <f t="shared" si="10"/>
        <v>8.1069999999999993</v>
      </c>
      <c r="F349" s="7">
        <f t="shared" si="11"/>
        <v>89.176999999999992</v>
      </c>
      <c r="G349" s="7">
        <v>0.2</v>
      </c>
      <c r="H349" s="7" t="s">
        <v>5080</v>
      </c>
      <c r="I349" s="7">
        <v>6</v>
      </c>
    </row>
    <row r="350" spans="1:9" ht="15.75" customHeight="1" x14ac:dyDescent="0.15">
      <c r="A350" s="13" t="s">
        <v>5102</v>
      </c>
      <c r="B350" s="7" t="s">
        <v>1331</v>
      </c>
      <c r="C350" s="14">
        <v>10</v>
      </c>
      <c r="D350" s="7">
        <v>61.37</v>
      </c>
      <c r="E350" s="7">
        <f t="shared" si="10"/>
        <v>6.1370000000000005</v>
      </c>
      <c r="F350" s="7">
        <f t="shared" si="11"/>
        <v>67.507000000000005</v>
      </c>
      <c r="G350" s="7">
        <v>0.3</v>
      </c>
      <c r="H350" s="7" t="s">
        <v>5081</v>
      </c>
      <c r="I350" s="7">
        <v>3</v>
      </c>
    </row>
    <row r="351" spans="1:9" ht="15.75" customHeight="1" x14ac:dyDescent="0.15">
      <c r="A351" s="13" t="s">
        <v>5102</v>
      </c>
      <c r="B351" s="7" t="s">
        <v>4296</v>
      </c>
      <c r="C351" s="14">
        <v>15</v>
      </c>
      <c r="D351" s="7">
        <v>93.46</v>
      </c>
      <c r="E351" s="7">
        <f t="shared" si="10"/>
        <v>9.3460000000000001</v>
      </c>
      <c r="F351" s="7">
        <f t="shared" si="11"/>
        <v>102.806</v>
      </c>
      <c r="G351" s="7">
        <v>0.15</v>
      </c>
      <c r="H351" s="7" t="s">
        <v>30</v>
      </c>
      <c r="I351" s="7">
        <v>4</v>
      </c>
    </row>
    <row r="352" spans="1:9" ht="15.75" customHeight="1" x14ac:dyDescent="0.15">
      <c r="A352" s="13" t="s">
        <v>5102</v>
      </c>
      <c r="B352" s="7" t="s">
        <v>889</v>
      </c>
      <c r="C352" s="14">
        <v>16</v>
      </c>
      <c r="D352" s="7">
        <v>68.38</v>
      </c>
      <c r="E352" s="7">
        <f t="shared" si="10"/>
        <v>6.8380000000000001</v>
      </c>
      <c r="F352" s="7">
        <f t="shared" si="11"/>
        <v>75.217999999999989</v>
      </c>
      <c r="G352" s="7">
        <v>0.28000000000000003</v>
      </c>
      <c r="H352" s="7" t="s">
        <v>26</v>
      </c>
      <c r="I352" s="7">
        <v>3</v>
      </c>
    </row>
    <row r="353" spans="1:9" ht="15.75" customHeight="1" x14ac:dyDescent="0.15">
      <c r="A353" s="13" t="s">
        <v>5102</v>
      </c>
      <c r="B353" s="7" t="s">
        <v>1856</v>
      </c>
      <c r="C353" s="14">
        <v>16</v>
      </c>
      <c r="D353" s="7">
        <v>15.29</v>
      </c>
      <c r="E353" s="7">
        <f t="shared" si="10"/>
        <v>1.5289999999999999</v>
      </c>
      <c r="F353" s="7">
        <f t="shared" si="11"/>
        <v>16.818999999999999</v>
      </c>
      <c r="G353" s="7">
        <v>0.39</v>
      </c>
      <c r="H353" s="7" t="s">
        <v>27</v>
      </c>
      <c r="I353" s="7">
        <v>4</v>
      </c>
    </row>
    <row r="354" spans="1:9" ht="15.75" customHeight="1" x14ac:dyDescent="0.15">
      <c r="A354" s="13" t="s">
        <v>5102</v>
      </c>
      <c r="B354" s="7" t="s">
        <v>3852</v>
      </c>
      <c r="C354" s="14">
        <v>10</v>
      </c>
      <c r="D354" s="7">
        <v>86.58</v>
      </c>
      <c r="E354" s="7">
        <f t="shared" si="10"/>
        <v>8.6579999999999995</v>
      </c>
      <c r="F354" s="7">
        <f t="shared" si="11"/>
        <v>95.238</v>
      </c>
      <c r="G354" s="7">
        <v>0.08</v>
      </c>
      <c r="H354" s="7" t="s">
        <v>28</v>
      </c>
      <c r="I354" s="7">
        <v>1</v>
      </c>
    </row>
    <row r="355" spans="1:9" ht="15.75" customHeight="1" x14ac:dyDescent="0.15">
      <c r="A355" s="13" t="s">
        <v>5102</v>
      </c>
      <c r="B355" s="7" t="s">
        <v>407</v>
      </c>
      <c r="C355" s="14">
        <v>10</v>
      </c>
      <c r="D355" s="7">
        <v>63.18</v>
      </c>
      <c r="E355" s="7">
        <f t="shared" si="10"/>
        <v>6.3180000000000005</v>
      </c>
      <c r="F355" s="7">
        <f t="shared" si="11"/>
        <v>69.498000000000005</v>
      </c>
      <c r="G355" s="7">
        <v>0.06</v>
      </c>
      <c r="H355" s="7" t="s">
        <v>5079</v>
      </c>
      <c r="I355" s="7">
        <v>3</v>
      </c>
    </row>
    <row r="356" spans="1:9" ht="15.75" customHeight="1" x14ac:dyDescent="0.15">
      <c r="A356" s="13" t="s">
        <v>5102</v>
      </c>
      <c r="B356" s="7" t="s">
        <v>2560</v>
      </c>
      <c r="C356" s="14">
        <v>15</v>
      </c>
      <c r="D356" s="7">
        <v>37.549999999999997</v>
      </c>
      <c r="E356" s="7">
        <f t="shared" si="10"/>
        <v>3.7549999999999999</v>
      </c>
      <c r="F356" s="7">
        <f t="shared" si="11"/>
        <v>41.305</v>
      </c>
      <c r="G356" s="7">
        <v>0.19</v>
      </c>
      <c r="H356" s="7" t="s">
        <v>5076</v>
      </c>
      <c r="I356" s="7">
        <v>5</v>
      </c>
    </row>
    <row r="357" spans="1:9" ht="15.75" customHeight="1" x14ac:dyDescent="0.15">
      <c r="A357" s="13" t="s">
        <v>5102</v>
      </c>
      <c r="B357" s="7" t="s">
        <v>3390</v>
      </c>
      <c r="C357" s="14">
        <v>16</v>
      </c>
      <c r="D357" s="7">
        <v>36.07</v>
      </c>
      <c r="E357" s="7">
        <f t="shared" si="10"/>
        <v>3.6070000000000002</v>
      </c>
      <c r="F357" s="7">
        <f t="shared" si="11"/>
        <v>39.677</v>
      </c>
      <c r="G357" s="7">
        <v>0.27</v>
      </c>
      <c r="H357" s="7" t="s">
        <v>30</v>
      </c>
      <c r="I357" s="7">
        <v>9</v>
      </c>
    </row>
    <row r="358" spans="1:9" ht="15.75" customHeight="1" x14ac:dyDescent="0.15">
      <c r="A358" s="13" t="s">
        <v>5102</v>
      </c>
      <c r="B358" s="7" t="s">
        <v>4904</v>
      </c>
      <c r="C358" s="14">
        <v>16</v>
      </c>
      <c r="D358" s="7">
        <v>54.49</v>
      </c>
      <c r="E358" s="7">
        <f t="shared" si="10"/>
        <v>5.4490000000000007</v>
      </c>
      <c r="F358" s="7">
        <f t="shared" si="11"/>
        <v>59.939</v>
      </c>
      <c r="G358" s="7">
        <v>0.27</v>
      </c>
      <c r="H358" s="7" t="s">
        <v>5075</v>
      </c>
      <c r="I358" s="7">
        <v>8</v>
      </c>
    </row>
    <row r="359" spans="1:9" ht="15.75" customHeight="1" x14ac:dyDescent="0.15">
      <c r="A359" s="13" t="s">
        <v>5102</v>
      </c>
      <c r="B359" s="7" t="s">
        <v>4985</v>
      </c>
      <c r="C359" s="14">
        <v>10</v>
      </c>
      <c r="D359" s="7">
        <v>71.5</v>
      </c>
      <c r="E359" s="7">
        <f t="shared" si="10"/>
        <v>7.15</v>
      </c>
      <c r="F359" s="7">
        <f t="shared" si="11"/>
        <v>78.650000000000006</v>
      </c>
      <c r="G359" s="7">
        <v>0.36</v>
      </c>
      <c r="H359" s="7" t="s">
        <v>30</v>
      </c>
      <c r="I359" s="7">
        <v>9</v>
      </c>
    </row>
    <row r="360" spans="1:9" ht="15.75" customHeight="1" x14ac:dyDescent="0.15">
      <c r="A360" s="13" t="s">
        <v>5102</v>
      </c>
      <c r="B360" s="7" t="s">
        <v>2217</v>
      </c>
      <c r="C360" s="14">
        <v>15</v>
      </c>
      <c r="D360" s="7">
        <v>54.28</v>
      </c>
      <c r="E360" s="7">
        <f t="shared" si="10"/>
        <v>5.4280000000000008</v>
      </c>
      <c r="F360" s="7">
        <f t="shared" si="11"/>
        <v>59.707999999999998</v>
      </c>
      <c r="G360" s="7">
        <v>0.23</v>
      </c>
      <c r="H360" s="7" t="s">
        <v>5079</v>
      </c>
      <c r="I360" s="7">
        <v>5</v>
      </c>
    </row>
    <row r="361" spans="1:9" ht="15.75" customHeight="1" x14ac:dyDescent="0.15">
      <c r="A361" s="13" t="s">
        <v>5102</v>
      </c>
      <c r="B361" s="7" t="s">
        <v>693</v>
      </c>
      <c r="C361" s="14">
        <v>16</v>
      </c>
      <c r="D361" s="7">
        <v>11.49</v>
      </c>
      <c r="E361" s="7">
        <f t="shared" si="10"/>
        <v>1.149</v>
      </c>
      <c r="F361" s="7">
        <f t="shared" si="11"/>
        <v>12.638999999999999</v>
      </c>
      <c r="G361" s="7">
        <v>0.23</v>
      </c>
      <c r="H361" s="7" t="s">
        <v>26</v>
      </c>
      <c r="I361" s="7">
        <v>4</v>
      </c>
    </row>
    <row r="362" spans="1:9" ht="15.75" customHeight="1" x14ac:dyDescent="0.15">
      <c r="A362" s="13" t="s">
        <v>5102</v>
      </c>
      <c r="B362" s="7" t="s">
        <v>4139</v>
      </c>
      <c r="C362" s="14">
        <v>16</v>
      </c>
      <c r="D362" s="7">
        <v>3.39</v>
      </c>
      <c r="E362" s="7">
        <f t="shared" si="10"/>
        <v>0.33900000000000002</v>
      </c>
      <c r="F362" s="7">
        <f t="shared" si="11"/>
        <v>3.7290000000000001</v>
      </c>
      <c r="G362" s="7">
        <v>0.32</v>
      </c>
      <c r="H362" s="7" t="s">
        <v>5080</v>
      </c>
      <c r="I362" s="7">
        <v>4</v>
      </c>
    </row>
    <row r="363" spans="1:9" ht="15.75" customHeight="1" x14ac:dyDescent="0.15">
      <c r="A363" s="13" t="s">
        <v>5102</v>
      </c>
      <c r="B363" s="7" t="s">
        <v>3694</v>
      </c>
      <c r="C363" s="14">
        <v>15</v>
      </c>
      <c r="D363" s="7">
        <v>32.83</v>
      </c>
      <c r="E363" s="7">
        <f t="shared" si="10"/>
        <v>3.2829999999999999</v>
      </c>
      <c r="F363" s="7">
        <f t="shared" si="11"/>
        <v>36.113</v>
      </c>
      <c r="G363" s="7">
        <v>0.15</v>
      </c>
      <c r="H363" s="7" t="s">
        <v>28</v>
      </c>
      <c r="I363" s="7">
        <v>6</v>
      </c>
    </row>
    <row r="364" spans="1:9" ht="15.75" customHeight="1" x14ac:dyDescent="0.15">
      <c r="A364" s="13" t="s">
        <v>5102</v>
      </c>
      <c r="B364" s="7" t="s">
        <v>2837</v>
      </c>
      <c r="C364" s="14">
        <v>15</v>
      </c>
      <c r="D364" s="7">
        <v>51.32</v>
      </c>
      <c r="E364" s="7">
        <f t="shared" si="10"/>
        <v>5.1320000000000006</v>
      </c>
      <c r="F364" s="7">
        <f t="shared" si="11"/>
        <v>56.451999999999998</v>
      </c>
      <c r="G364" s="7">
        <v>0.03</v>
      </c>
      <c r="H364" s="7" t="s">
        <v>5080</v>
      </c>
      <c r="I364" s="7">
        <v>1</v>
      </c>
    </row>
    <row r="365" spans="1:9" ht="15.75" customHeight="1" x14ac:dyDescent="0.15">
      <c r="A365" s="13" t="s">
        <v>5103</v>
      </c>
      <c r="B365" s="7" t="s">
        <v>5047</v>
      </c>
      <c r="C365" s="14">
        <v>10</v>
      </c>
      <c r="D365" s="7">
        <v>68.180000000000007</v>
      </c>
      <c r="E365" s="7">
        <f t="shared" si="10"/>
        <v>6.8180000000000014</v>
      </c>
      <c r="F365" s="7">
        <f t="shared" si="11"/>
        <v>74.998000000000005</v>
      </c>
      <c r="G365" s="7">
        <v>0.12</v>
      </c>
      <c r="H365" s="7" t="s">
        <v>5080</v>
      </c>
      <c r="I365" s="7">
        <v>9</v>
      </c>
    </row>
    <row r="366" spans="1:9" ht="15.75" customHeight="1" x14ac:dyDescent="0.15">
      <c r="A366" s="13" t="s">
        <v>5103</v>
      </c>
      <c r="B366" s="7" t="s">
        <v>3845</v>
      </c>
      <c r="C366" s="14">
        <v>15</v>
      </c>
      <c r="D366" s="7">
        <v>9.5500000000000007</v>
      </c>
      <c r="E366" s="7">
        <f t="shared" si="10"/>
        <v>0.95500000000000007</v>
      </c>
      <c r="F366" s="7">
        <f t="shared" si="11"/>
        <v>10.505000000000001</v>
      </c>
      <c r="G366" s="7">
        <v>0.01</v>
      </c>
      <c r="H366" s="7" t="s">
        <v>5079</v>
      </c>
      <c r="I366" s="7">
        <v>6</v>
      </c>
    </row>
    <row r="367" spans="1:9" ht="15.75" customHeight="1" x14ac:dyDescent="0.15">
      <c r="A367" s="13" t="s">
        <v>5103</v>
      </c>
      <c r="B367" s="7" t="s">
        <v>1486</v>
      </c>
      <c r="C367" s="14">
        <v>15</v>
      </c>
      <c r="D367" s="7">
        <v>96.09</v>
      </c>
      <c r="E367" s="7">
        <f t="shared" si="10"/>
        <v>9.6090000000000018</v>
      </c>
      <c r="F367" s="7">
        <f t="shared" si="11"/>
        <v>105.69900000000001</v>
      </c>
      <c r="G367" s="7">
        <v>0.08</v>
      </c>
      <c r="H367" s="7" t="s">
        <v>28</v>
      </c>
      <c r="I367" s="7">
        <v>8</v>
      </c>
    </row>
    <row r="368" spans="1:9" ht="15.75" customHeight="1" x14ac:dyDescent="0.15">
      <c r="A368" s="13" t="s">
        <v>5103</v>
      </c>
      <c r="B368" s="7" t="s">
        <v>3446</v>
      </c>
      <c r="C368" s="14">
        <v>10</v>
      </c>
      <c r="D368" s="7">
        <v>42.12</v>
      </c>
      <c r="E368" s="7">
        <f t="shared" si="10"/>
        <v>4.2119999999999997</v>
      </c>
      <c r="F368" s="7">
        <f t="shared" si="11"/>
        <v>46.331999999999994</v>
      </c>
      <c r="G368" s="7">
        <v>0.18</v>
      </c>
      <c r="H368" s="7" t="s">
        <v>31</v>
      </c>
      <c r="I368" s="7">
        <v>3</v>
      </c>
    </row>
    <row r="369" spans="1:9" ht="15.75" customHeight="1" x14ac:dyDescent="0.15">
      <c r="A369" s="13" t="s">
        <v>5103</v>
      </c>
      <c r="B369" s="7" t="s">
        <v>294</v>
      </c>
      <c r="C369" s="14">
        <v>10</v>
      </c>
      <c r="D369" s="7">
        <v>10.76</v>
      </c>
      <c r="E369" s="7">
        <f t="shared" si="10"/>
        <v>1.0760000000000001</v>
      </c>
      <c r="F369" s="7">
        <f t="shared" si="11"/>
        <v>11.836</v>
      </c>
      <c r="G369" s="7">
        <v>0.1</v>
      </c>
      <c r="H369" s="7" t="s">
        <v>5075</v>
      </c>
      <c r="I369" s="7">
        <v>4</v>
      </c>
    </row>
    <row r="370" spans="1:9" ht="15.75" customHeight="1" x14ac:dyDescent="0.15">
      <c r="A370" s="13" t="s">
        <v>5103</v>
      </c>
      <c r="B370" s="7" t="s">
        <v>3239</v>
      </c>
      <c r="C370" s="14">
        <v>16</v>
      </c>
      <c r="D370" s="7">
        <v>40.659999999999997</v>
      </c>
      <c r="E370" s="7">
        <f t="shared" si="10"/>
        <v>4.0659999999999998</v>
      </c>
      <c r="F370" s="7">
        <f t="shared" si="11"/>
        <v>44.725999999999999</v>
      </c>
      <c r="G370" s="7">
        <v>0.3</v>
      </c>
      <c r="H370" s="7" t="s">
        <v>29</v>
      </c>
      <c r="I370" s="7">
        <v>5</v>
      </c>
    </row>
    <row r="371" spans="1:9" ht="15.75" customHeight="1" x14ac:dyDescent="0.15">
      <c r="A371" s="13" t="s">
        <v>5103</v>
      </c>
      <c r="B371" s="7" t="s">
        <v>4037</v>
      </c>
      <c r="C371" s="14">
        <v>15</v>
      </c>
      <c r="D371" s="7">
        <v>93.41</v>
      </c>
      <c r="E371" s="7">
        <f t="shared" si="10"/>
        <v>9.3409999999999993</v>
      </c>
      <c r="F371" s="7">
        <f t="shared" si="11"/>
        <v>102.75099999999999</v>
      </c>
      <c r="G371" s="7">
        <v>0.11</v>
      </c>
      <c r="H371" s="7" t="s">
        <v>5076</v>
      </c>
      <c r="I371" s="7">
        <v>8</v>
      </c>
    </row>
    <row r="372" spans="1:9" ht="15.75" customHeight="1" x14ac:dyDescent="0.15">
      <c r="A372" s="13" t="s">
        <v>5103</v>
      </c>
      <c r="B372" s="7" t="s">
        <v>4332</v>
      </c>
      <c r="C372" s="14">
        <v>16</v>
      </c>
      <c r="D372" s="7">
        <v>35.46</v>
      </c>
      <c r="E372" s="7">
        <f t="shared" si="10"/>
        <v>3.5460000000000003</v>
      </c>
      <c r="F372" s="7">
        <f t="shared" si="11"/>
        <v>39.006</v>
      </c>
      <c r="G372" s="7">
        <v>0.35</v>
      </c>
      <c r="H372" s="7" t="s">
        <v>5083</v>
      </c>
      <c r="I372" s="7">
        <v>9</v>
      </c>
    </row>
    <row r="373" spans="1:9" ht="15.75" customHeight="1" x14ac:dyDescent="0.15">
      <c r="A373" s="13" t="s">
        <v>5103</v>
      </c>
      <c r="B373" s="7" t="s">
        <v>4506</v>
      </c>
      <c r="C373" s="14">
        <v>15</v>
      </c>
      <c r="D373" s="7">
        <v>54.24</v>
      </c>
      <c r="E373" s="7">
        <f t="shared" si="10"/>
        <v>5.4240000000000004</v>
      </c>
      <c r="F373" s="7">
        <f t="shared" si="11"/>
        <v>59.664000000000001</v>
      </c>
      <c r="G373" s="7">
        <v>0.27</v>
      </c>
      <c r="H373" s="7" t="s">
        <v>27</v>
      </c>
      <c r="I373" s="7">
        <v>3</v>
      </c>
    </row>
    <row r="374" spans="1:9" ht="15.75" customHeight="1" x14ac:dyDescent="0.15">
      <c r="A374" s="13" t="s">
        <v>5103</v>
      </c>
      <c r="B374" s="7" t="s">
        <v>4717</v>
      </c>
      <c r="C374" s="14">
        <v>15</v>
      </c>
      <c r="D374" s="7">
        <v>2.73</v>
      </c>
      <c r="E374" s="7">
        <f t="shared" si="10"/>
        <v>0.27300000000000002</v>
      </c>
      <c r="F374" s="7">
        <f t="shared" si="11"/>
        <v>3.0030000000000001</v>
      </c>
      <c r="G374" s="7">
        <v>0.28000000000000003</v>
      </c>
      <c r="H374" s="7" t="s">
        <v>5079</v>
      </c>
      <c r="I374" s="7">
        <v>8</v>
      </c>
    </row>
    <row r="375" spans="1:9" ht="15.75" customHeight="1" x14ac:dyDescent="0.15">
      <c r="A375" s="13" t="s">
        <v>5103</v>
      </c>
      <c r="B375" s="7" t="s">
        <v>1418</v>
      </c>
      <c r="C375" s="14">
        <v>16</v>
      </c>
      <c r="D375" s="7">
        <v>99.7</v>
      </c>
      <c r="E375" s="7">
        <f t="shared" si="10"/>
        <v>9.9700000000000006</v>
      </c>
      <c r="F375" s="7">
        <f t="shared" si="11"/>
        <v>109.67</v>
      </c>
      <c r="G375" s="7">
        <v>0.32</v>
      </c>
      <c r="H375" s="7" t="s">
        <v>28</v>
      </c>
      <c r="I375" s="7">
        <v>10</v>
      </c>
    </row>
    <row r="376" spans="1:9" ht="15.75" customHeight="1" x14ac:dyDescent="0.15">
      <c r="A376" s="13" t="s">
        <v>5103</v>
      </c>
      <c r="B376" s="7" t="s">
        <v>4323</v>
      </c>
      <c r="C376" s="14">
        <v>15</v>
      </c>
      <c r="D376" s="7">
        <v>85.09</v>
      </c>
      <c r="E376" s="7">
        <f t="shared" si="10"/>
        <v>8.5090000000000003</v>
      </c>
      <c r="F376" s="7">
        <f t="shared" si="11"/>
        <v>93.599000000000004</v>
      </c>
      <c r="G376" s="7">
        <v>0.05</v>
      </c>
      <c r="H376" s="7" t="s">
        <v>5078</v>
      </c>
      <c r="I376" s="7">
        <v>4</v>
      </c>
    </row>
    <row r="377" spans="1:9" ht="15.75" customHeight="1" x14ac:dyDescent="0.15">
      <c r="A377" s="13" t="s">
        <v>5103</v>
      </c>
      <c r="B377" s="7" t="s">
        <v>1988</v>
      </c>
      <c r="C377" s="14">
        <v>16</v>
      </c>
      <c r="D377" s="7">
        <v>35.880000000000003</v>
      </c>
      <c r="E377" s="7">
        <f t="shared" si="10"/>
        <v>3.5880000000000005</v>
      </c>
      <c r="F377" s="7">
        <f t="shared" si="11"/>
        <v>39.468000000000004</v>
      </c>
      <c r="G377" s="7">
        <v>0.27</v>
      </c>
      <c r="H377" s="7" t="s">
        <v>5076</v>
      </c>
      <c r="I377" s="7">
        <v>2</v>
      </c>
    </row>
    <row r="378" spans="1:9" ht="15.75" customHeight="1" x14ac:dyDescent="0.15">
      <c r="A378" s="13" t="s">
        <v>5103</v>
      </c>
      <c r="B378" s="7" t="s">
        <v>3742</v>
      </c>
      <c r="C378" s="14">
        <v>10</v>
      </c>
      <c r="D378" s="7">
        <v>14.2</v>
      </c>
      <c r="E378" s="7">
        <f t="shared" si="10"/>
        <v>1.42</v>
      </c>
      <c r="F378" s="7">
        <f t="shared" si="11"/>
        <v>15.62</v>
      </c>
      <c r="G378" s="7">
        <v>0.38</v>
      </c>
      <c r="H378" s="7" t="s">
        <v>5079</v>
      </c>
      <c r="I378" s="7">
        <v>5</v>
      </c>
    </row>
    <row r="379" spans="1:9" ht="15.75" customHeight="1" x14ac:dyDescent="0.15">
      <c r="A379" s="13" t="s">
        <v>5103</v>
      </c>
      <c r="B379" s="7" t="s">
        <v>1427</v>
      </c>
      <c r="C379" s="14">
        <v>15</v>
      </c>
      <c r="D379" s="7">
        <v>49.67</v>
      </c>
      <c r="E379" s="7">
        <f t="shared" si="10"/>
        <v>4.9670000000000005</v>
      </c>
      <c r="F379" s="7">
        <f t="shared" si="11"/>
        <v>54.637</v>
      </c>
      <c r="G379" s="7">
        <v>0.27</v>
      </c>
      <c r="H379" s="7" t="s">
        <v>26</v>
      </c>
      <c r="I379" s="7">
        <v>8</v>
      </c>
    </row>
    <row r="380" spans="1:9" ht="15.75" customHeight="1" x14ac:dyDescent="0.15">
      <c r="A380" s="13" t="s">
        <v>5103</v>
      </c>
      <c r="B380" s="7" t="s">
        <v>4208</v>
      </c>
      <c r="C380" s="14">
        <v>16</v>
      </c>
      <c r="D380" s="7">
        <v>23.34</v>
      </c>
      <c r="E380" s="7">
        <f t="shared" si="10"/>
        <v>2.3340000000000001</v>
      </c>
      <c r="F380" s="7">
        <f t="shared" si="11"/>
        <v>25.673999999999999</v>
      </c>
      <c r="G380" s="7">
        <v>0.06</v>
      </c>
      <c r="H380" s="7" t="s">
        <v>28</v>
      </c>
      <c r="I380" s="7">
        <v>1</v>
      </c>
    </row>
    <row r="381" spans="1:9" ht="15.75" customHeight="1" x14ac:dyDescent="0.15">
      <c r="A381" s="13" t="s">
        <v>5103</v>
      </c>
      <c r="B381" s="7" t="s">
        <v>2614</v>
      </c>
      <c r="C381" s="14">
        <v>10</v>
      </c>
      <c r="D381" s="7">
        <v>53.3</v>
      </c>
      <c r="E381" s="7">
        <f t="shared" si="10"/>
        <v>5.33</v>
      </c>
      <c r="F381" s="7">
        <f t="shared" si="11"/>
        <v>58.629999999999995</v>
      </c>
      <c r="G381" s="7">
        <v>0.34</v>
      </c>
      <c r="H381" s="7" t="s">
        <v>5082</v>
      </c>
      <c r="I381" s="7">
        <v>8</v>
      </c>
    </row>
    <row r="382" spans="1:9" ht="15.75" customHeight="1" x14ac:dyDescent="0.15">
      <c r="A382" s="13" t="s">
        <v>5103</v>
      </c>
      <c r="B382" s="7" t="s">
        <v>4443</v>
      </c>
      <c r="C382" s="14">
        <v>16</v>
      </c>
      <c r="D382" s="7">
        <v>2.4900000000000002</v>
      </c>
      <c r="E382" s="7">
        <f t="shared" si="10"/>
        <v>0.24900000000000003</v>
      </c>
      <c r="F382" s="7">
        <f t="shared" si="11"/>
        <v>2.7390000000000003</v>
      </c>
      <c r="G382" s="7">
        <v>0.13</v>
      </c>
      <c r="H382" s="7" t="s">
        <v>5075</v>
      </c>
      <c r="I382" s="7">
        <v>2</v>
      </c>
    </row>
    <row r="383" spans="1:9" ht="15.75" customHeight="1" x14ac:dyDescent="0.15">
      <c r="A383" s="13" t="s">
        <v>5103</v>
      </c>
      <c r="B383" s="7" t="s">
        <v>3435</v>
      </c>
      <c r="C383" s="14">
        <v>16</v>
      </c>
      <c r="D383" s="7">
        <v>68.540000000000006</v>
      </c>
      <c r="E383" s="7">
        <f t="shared" si="10"/>
        <v>6.854000000000001</v>
      </c>
      <c r="F383" s="7">
        <f t="shared" si="11"/>
        <v>75.394000000000005</v>
      </c>
      <c r="G383" s="7">
        <v>0.13</v>
      </c>
      <c r="H383" s="7" t="s">
        <v>31</v>
      </c>
      <c r="I383" s="7">
        <v>2</v>
      </c>
    </row>
    <row r="384" spans="1:9" ht="15.75" customHeight="1" x14ac:dyDescent="0.15">
      <c r="A384" s="13" t="s">
        <v>5103</v>
      </c>
      <c r="B384" s="7" t="s">
        <v>4757</v>
      </c>
      <c r="C384" s="14">
        <v>16</v>
      </c>
      <c r="D384" s="7">
        <v>5.25</v>
      </c>
      <c r="E384" s="7">
        <f t="shared" si="10"/>
        <v>0.52500000000000002</v>
      </c>
      <c r="F384" s="7">
        <f t="shared" si="11"/>
        <v>5.7750000000000004</v>
      </c>
      <c r="G384" s="7">
        <v>0.2</v>
      </c>
      <c r="H384" s="7" t="s">
        <v>28</v>
      </c>
      <c r="I384" s="7">
        <v>8</v>
      </c>
    </row>
    <row r="385" spans="1:9" ht="15.75" customHeight="1" x14ac:dyDescent="0.15">
      <c r="A385" s="13" t="s">
        <v>5103</v>
      </c>
      <c r="B385" s="7" t="s">
        <v>4404</v>
      </c>
      <c r="C385" s="14">
        <v>15</v>
      </c>
      <c r="D385" s="7">
        <v>58.48</v>
      </c>
      <c r="E385" s="7">
        <f t="shared" si="10"/>
        <v>5.8479999999999999</v>
      </c>
      <c r="F385" s="7">
        <f t="shared" si="11"/>
        <v>64.328000000000003</v>
      </c>
      <c r="G385" s="7">
        <v>0.33</v>
      </c>
      <c r="H385" s="7" t="s">
        <v>5083</v>
      </c>
      <c r="I385" s="7">
        <v>5</v>
      </c>
    </row>
    <row r="386" spans="1:9" ht="15.75" customHeight="1" x14ac:dyDescent="0.15">
      <c r="A386" s="13" t="s">
        <v>5103</v>
      </c>
      <c r="B386" s="7" t="s">
        <v>2140</v>
      </c>
      <c r="C386" s="14">
        <v>10</v>
      </c>
      <c r="D386" s="7">
        <v>52.22</v>
      </c>
      <c r="E386" s="7">
        <f t="shared" si="10"/>
        <v>5.2220000000000004</v>
      </c>
      <c r="F386" s="7">
        <f t="shared" si="11"/>
        <v>57.442</v>
      </c>
      <c r="G386" s="7">
        <v>0.24</v>
      </c>
      <c r="H386" s="7" t="s">
        <v>26</v>
      </c>
      <c r="I386" s="7">
        <v>3</v>
      </c>
    </row>
    <row r="387" spans="1:9" ht="15.75" customHeight="1" x14ac:dyDescent="0.15">
      <c r="A387" s="13" t="s">
        <v>5104</v>
      </c>
      <c r="B387" s="7" t="s">
        <v>123</v>
      </c>
      <c r="C387" s="14">
        <v>10</v>
      </c>
      <c r="D387" s="7">
        <v>6.62</v>
      </c>
      <c r="E387" s="7">
        <f t="shared" si="10"/>
        <v>0.66200000000000003</v>
      </c>
      <c r="F387" s="7">
        <f t="shared" si="11"/>
        <v>7.282</v>
      </c>
      <c r="G387" s="7">
        <v>0.15</v>
      </c>
      <c r="H387" s="7" t="s">
        <v>5081</v>
      </c>
      <c r="I387" s="7">
        <v>3</v>
      </c>
    </row>
    <row r="388" spans="1:9" ht="15.75" customHeight="1" x14ac:dyDescent="0.15">
      <c r="A388" s="13" t="s">
        <v>5104</v>
      </c>
      <c r="B388" s="7" t="s">
        <v>2913</v>
      </c>
      <c r="C388" s="14">
        <v>10</v>
      </c>
      <c r="D388" s="7">
        <v>82.06</v>
      </c>
      <c r="E388" s="7">
        <f t="shared" si="10"/>
        <v>8.2060000000000013</v>
      </c>
      <c r="F388" s="7">
        <f t="shared" si="11"/>
        <v>90.266000000000005</v>
      </c>
      <c r="G388" s="7">
        <v>0.24</v>
      </c>
      <c r="H388" s="7" t="s">
        <v>5079</v>
      </c>
      <c r="I388" s="7">
        <v>8</v>
      </c>
    </row>
    <row r="389" spans="1:9" ht="15.75" customHeight="1" x14ac:dyDescent="0.15">
      <c r="A389" s="13" t="s">
        <v>5104</v>
      </c>
      <c r="B389" s="7" t="s">
        <v>772</v>
      </c>
      <c r="C389" s="14">
        <v>16</v>
      </c>
      <c r="D389" s="7">
        <v>73.75</v>
      </c>
      <c r="E389" s="7">
        <f t="shared" si="10"/>
        <v>7.375</v>
      </c>
      <c r="F389" s="7">
        <f t="shared" si="11"/>
        <v>81.125</v>
      </c>
      <c r="G389" s="7">
        <v>0.01</v>
      </c>
      <c r="H389" s="7" t="s">
        <v>5080</v>
      </c>
      <c r="I389" s="7">
        <v>2</v>
      </c>
    </row>
    <row r="390" spans="1:9" ht="15.75" customHeight="1" x14ac:dyDescent="0.15">
      <c r="A390" s="13" t="s">
        <v>5104</v>
      </c>
      <c r="B390" s="7" t="s">
        <v>2652</v>
      </c>
      <c r="C390" s="14">
        <v>10</v>
      </c>
      <c r="D390" s="7">
        <v>48.19</v>
      </c>
      <c r="E390" s="7">
        <f t="shared" si="10"/>
        <v>4.819</v>
      </c>
      <c r="F390" s="7">
        <f t="shared" si="11"/>
        <v>53.009</v>
      </c>
      <c r="G390" s="7">
        <v>0.05</v>
      </c>
      <c r="H390" s="7" t="s">
        <v>27</v>
      </c>
      <c r="I390" s="7">
        <v>7</v>
      </c>
    </row>
    <row r="391" spans="1:9" ht="15.75" customHeight="1" x14ac:dyDescent="0.15">
      <c r="A391" s="13" t="s">
        <v>5104</v>
      </c>
      <c r="B391" s="7" t="s">
        <v>1431</v>
      </c>
      <c r="C391" s="14">
        <v>10</v>
      </c>
      <c r="D391" s="7">
        <v>26.1</v>
      </c>
      <c r="E391" s="7">
        <f t="shared" si="10"/>
        <v>2.6100000000000003</v>
      </c>
      <c r="F391" s="7">
        <f t="shared" si="11"/>
        <v>28.71</v>
      </c>
      <c r="G391" s="7">
        <v>0.35</v>
      </c>
      <c r="H391" s="7" t="s">
        <v>29</v>
      </c>
      <c r="I391" s="7">
        <v>2</v>
      </c>
    </row>
    <row r="392" spans="1:9" ht="15.75" customHeight="1" x14ac:dyDescent="0.15">
      <c r="A392" s="13" t="s">
        <v>5104</v>
      </c>
      <c r="B392" s="7" t="s">
        <v>3962</v>
      </c>
      <c r="C392" s="14">
        <v>15</v>
      </c>
      <c r="D392" s="7">
        <v>16.07</v>
      </c>
      <c r="E392" s="7">
        <f t="shared" si="10"/>
        <v>1.6070000000000002</v>
      </c>
      <c r="F392" s="7">
        <f t="shared" si="11"/>
        <v>17.677</v>
      </c>
      <c r="G392" s="7">
        <v>0.19</v>
      </c>
      <c r="H392" s="7" t="s">
        <v>5075</v>
      </c>
      <c r="I392" s="7">
        <v>2</v>
      </c>
    </row>
    <row r="393" spans="1:9" ht="15.75" customHeight="1" x14ac:dyDescent="0.15">
      <c r="A393" s="13" t="s">
        <v>5104</v>
      </c>
      <c r="B393" s="7" t="s">
        <v>3786</v>
      </c>
      <c r="C393" s="14">
        <v>16</v>
      </c>
      <c r="D393" s="7">
        <v>22.88</v>
      </c>
      <c r="E393" s="7">
        <f t="shared" ref="E393:E456" si="12">D393*10%</f>
        <v>2.2879999999999998</v>
      </c>
      <c r="F393" s="7">
        <f t="shared" ref="F393:F456" si="13">D393+E393</f>
        <v>25.167999999999999</v>
      </c>
      <c r="G393" s="7">
        <v>0.35</v>
      </c>
      <c r="H393" s="7" t="s">
        <v>29</v>
      </c>
      <c r="I393" s="7">
        <v>3</v>
      </c>
    </row>
    <row r="394" spans="1:9" ht="15.75" customHeight="1" x14ac:dyDescent="0.15">
      <c r="A394" s="13" t="s">
        <v>5104</v>
      </c>
      <c r="B394" s="7" t="s">
        <v>858</v>
      </c>
      <c r="C394" s="14">
        <v>16</v>
      </c>
      <c r="D394" s="7">
        <v>59.9</v>
      </c>
      <c r="E394" s="7">
        <f t="shared" si="12"/>
        <v>5.99</v>
      </c>
      <c r="F394" s="7">
        <f t="shared" si="13"/>
        <v>65.89</v>
      </c>
      <c r="G394" s="7">
        <v>0.32</v>
      </c>
      <c r="H394" s="7" t="s">
        <v>5075</v>
      </c>
      <c r="I394" s="7">
        <v>3</v>
      </c>
    </row>
    <row r="395" spans="1:9" ht="15.75" customHeight="1" x14ac:dyDescent="0.15">
      <c r="A395" s="13" t="s">
        <v>5104</v>
      </c>
      <c r="B395" s="7" t="s">
        <v>1916</v>
      </c>
      <c r="C395" s="14">
        <v>10</v>
      </c>
      <c r="D395" s="7">
        <v>32.43</v>
      </c>
      <c r="E395" s="7">
        <f t="shared" si="12"/>
        <v>3.2430000000000003</v>
      </c>
      <c r="F395" s="7">
        <f t="shared" si="13"/>
        <v>35.673000000000002</v>
      </c>
      <c r="G395" s="7">
        <v>0.37</v>
      </c>
      <c r="H395" s="7" t="s">
        <v>27</v>
      </c>
      <c r="I395" s="7">
        <v>1</v>
      </c>
    </row>
    <row r="396" spans="1:9" ht="15.75" customHeight="1" x14ac:dyDescent="0.15">
      <c r="A396" s="13" t="s">
        <v>5104</v>
      </c>
      <c r="B396" s="7" t="s">
        <v>714</v>
      </c>
      <c r="C396" s="14">
        <v>15</v>
      </c>
      <c r="D396" s="7">
        <v>18.05</v>
      </c>
      <c r="E396" s="7">
        <f t="shared" si="12"/>
        <v>1.8050000000000002</v>
      </c>
      <c r="F396" s="7">
        <f t="shared" si="13"/>
        <v>19.855</v>
      </c>
      <c r="G396" s="7">
        <v>0.4</v>
      </c>
      <c r="H396" s="7" t="s">
        <v>29</v>
      </c>
      <c r="I396" s="7">
        <v>5</v>
      </c>
    </row>
    <row r="397" spans="1:9" ht="15.75" customHeight="1" x14ac:dyDescent="0.15">
      <c r="A397" s="13" t="s">
        <v>5104</v>
      </c>
      <c r="B397" s="7" t="s">
        <v>1582</v>
      </c>
      <c r="C397" s="14">
        <v>15</v>
      </c>
      <c r="D397" s="7">
        <v>86.36</v>
      </c>
      <c r="E397" s="7">
        <f t="shared" si="12"/>
        <v>8.636000000000001</v>
      </c>
      <c r="F397" s="7">
        <f t="shared" si="13"/>
        <v>94.995999999999995</v>
      </c>
      <c r="G397" s="7">
        <v>0.19</v>
      </c>
      <c r="H397" s="7" t="s">
        <v>5080</v>
      </c>
      <c r="I397" s="7">
        <v>8</v>
      </c>
    </row>
    <row r="398" spans="1:9" ht="15.75" customHeight="1" x14ac:dyDescent="0.15">
      <c r="A398" s="13" t="s">
        <v>5104</v>
      </c>
      <c r="B398" s="7" t="s">
        <v>3349</v>
      </c>
      <c r="C398" s="14">
        <v>15</v>
      </c>
      <c r="D398" s="7">
        <v>30.92</v>
      </c>
      <c r="E398" s="7">
        <f t="shared" si="12"/>
        <v>3.0920000000000005</v>
      </c>
      <c r="F398" s="7">
        <f t="shared" si="13"/>
        <v>34.012</v>
      </c>
      <c r="G398" s="7">
        <v>0.04</v>
      </c>
      <c r="H398" s="7" t="s">
        <v>5083</v>
      </c>
      <c r="I398" s="7">
        <v>3</v>
      </c>
    </row>
    <row r="399" spans="1:9" ht="15.75" customHeight="1" x14ac:dyDescent="0.15">
      <c r="A399" s="13" t="s">
        <v>5104</v>
      </c>
      <c r="B399" s="7" t="s">
        <v>1864</v>
      </c>
      <c r="C399" s="14">
        <v>15</v>
      </c>
      <c r="D399" s="7">
        <v>45.62</v>
      </c>
      <c r="E399" s="7">
        <f t="shared" si="12"/>
        <v>4.5620000000000003</v>
      </c>
      <c r="F399" s="7">
        <f t="shared" si="13"/>
        <v>50.181999999999995</v>
      </c>
      <c r="G399" s="7">
        <v>0.12</v>
      </c>
      <c r="H399" s="7" t="s">
        <v>30</v>
      </c>
      <c r="I399" s="7">
        <v>5</v>
      </c>
    </row>
    <row r="400" spans="1:9" ht="15.75" customHeight="1" x14ac:dyDescent="0.15">
      <c r="A400" s="13" t="s">
        <v>5104</v>
      </c>
      <c r="B400" s="7" t="s">
        <v>4932</v>
      </c>
      <c r="C400" s="14">
        <v>10</v>
      </c>
      <c r="D400" s="7">
        <v>88.75</v>
      </c>
      <c r="E400" s="7">
        <f t="shared" si="12"/>
        <v>8.875</v>
      </c>
      <c r="F400" s="7">
        <f t="shared" si="13"/>
        <v>97.625</v>
      </c>
      <c r="G400" s="7">
        <v>0.08</v>
      </c>
      <c r="H400" s="7" t="s">
        <v>29</v>
      </c>
      <c r="I400" s="7">
        <v>4</v>
      </c>
    </row>
    <row r="401" spans="1:9" ht="15.75" customHeight="1" x14ac:dyDescent="0.15">
      <c r="A401" s="13" t="s">
        <v>5104</v>
      </c>
      <c r="B401" s="7" t="s">
        <v>4421</v>
      </c>
      <c r="C401" s="14">
        <v>16</v>
      </c>
      <c r="D401" s="7">
        <v>67.599999999999994</v>
      </c>
      <c r="E401" s="7">
        <f t="shared" si="12"/>
        <v>6.76</v>
      </c>
      <c r="F401" s="7">
        <f t="shared" si="13"/>
        <v>74.36</v>
      </c>
      <c r="G401" s="7">
        <v>0.28999999999999998</v>
      </c>
      <c r="H401" s="7" t="s">
        <v>5082</v>
      </c>
      <c r="I401" s="7">
        <v>2</v>
      </c>
    </row>
    <row r="402" spans="1:9" ht="15.75" customHeight="1" x14ac:dyDescent="0.15">
      <c r="A402" s="13" t="s">
        <v>5104</v>
      </c>
      <c r="B402" s="7" t="s">
        <v>3493</v>
      </c>
      <c r="C402" s="14">
        <v>10</v>
      </c>
      <c r="D402" s="7">
        <v>94.88</v>
      </c>
      <c r="E402" s="7">
        <f t="shared" si="12"/>
        <v>9.4879999999999995</v>
      </c>
      <c r="F402" s="7">
        <f t="shared" si="13"/>
        <v>104.36799999999999</v>
      </c>
      <c r="G402" s="7">
        <v>0.17</v>
      </c>
      <c r="H402" s="7" t="s">
        <v>5083</v>
      </c>
      <c r="I402" s="7">
        <v>4</v>
      </c>
    </row>
    <row r="403" spans="1:9" ht="15.75" customHeight="1" x14ac:dyDescent="0.15">
      <c r="A403" s="13" t="s">
        <v>5104</v>
      </c>
      <c r="B403" s="7" t="s">
        <v>1718</v>
      </c>
      <c r="C403" s="14">
        <v>15</v>
      </c>
      <c r="D403" s="7">
        <v>19.78</v>
      </c>
      <c r="E403" s="7">
        <f t="shared" si="12"/>
        <v>1.9780000000000002</v>
      </c>
      <c r="F403" s="7">
        <f t="shared" si="13"/>
        <v>21.758000000000003</v>
      </c>
      <c r="G403" s="7">
        <v>0.27</v>
      </c>
      <c r="H403" s="7" t="s">
        <v>31</v>
      </c>
      <c r="I403" s="7">
        <v>10</v>
      </c>
    </row>
    <row r="404" spans="1:9" ht="15.75" customHeight="1" x14ac:dyDescent="0.15">
      <c r="A404" s="13" t="s">
        <v>5105</v>
      </c>
      <c r="B404" s="7" t="s">
        <v>1449</v>
      </c>
      <c r="C404" s="14">
        <v>16</v>
      </c>
      <c r="D404" s="7">
        <v>99.97</v>
      </c>
      <c r="E404" s="7">
        <f t="shared" si="12"/>
        <v>9.9969999999999999</v>
      </c>
      <c r="F404" s="7">
        <f t="shared" si="13"/>
        <v>109.967</v>
      </c>
      <c r="G404" s="7">
        <v>0.05</v>
      </c>
      <c r="H404" s="7" t="s">
        <v>5076</v>
      </c>
      <c r="I404" s="7">
        <v>2</v>
      </c>
    </row>
    <row r="405" spans="1:9" ht="15.75" customHeight="1" x14ac:dyDescent="0.15">
      <c r="A405" s="13" t="s">
        <v>5105</v>
      </c>
      <c r="B405" s="7" t="s">
        <v>82</v>
      </c>
      <c r="C405" s="14">
        <v>10</v>
      </c>
      <c r="D405" s="7">
        <v>6.93</v>
      </c>
      <c r="E405" s="7">
        <f t="shared" si="12"/>
        <v>0.69300000000000006</v>
      </c>
      <c r="F405" s="7">
        <f t="shared" si="13"/>
        <v>7.6229999999999993</v>
      </c>
      <c r="G405" s="7">
        <v>0.28999999999999998</v>
      </c>
      <c r="H405" s="7" t="s">
        <v>5076</v>
      </c>
      <c r="I405" s="7">
        <v>7</v>
      </c>
    </row>
    <row r="406" spans="1:9" ht="15.75" customHeight="1" x14ac:dyDescent="0.15">
      <c r="A406" s="13" t="s">
        <v>5105</v>
      </c>
      <c r="B406" s="7" t="s">
        <v>4328</v>
      </c>
      <c r="C406" s="14">
        <v>10</v>
      </c>
      <c r="D406" s="7">
        <v>87.03</v>
      </c>
      <c r="E406" s="7">
        <f t="shared" si="12"/>
        <v>8.7030000000000012</v>
      </c>
      <c r="F406" s="7">
        <f t="shared" si="13"/>
        <v>95.733000000000004</v>
      </c>
      <c r="G406" s="7">
        <v>0.39</v>
      </c>
      <c r="H406" s="7" t="s">
        <v>5079</v>
      </c>
      <c r="I406" s="7">
        <v>5</v>
      </c>
    </row>
    <row r="407" spans="1:9" ht="15.75" customHeight="1" x14ac:dyDescent="0.15">
      <c r="A407" s="13" t="s">
        <v>5105</v>
      </c>
      <c r="B407" s="7" t="s">
        <v>5008</v>
      </c>
      <c r="C407" s="14">
        <v>10</v>
      </c>
      <c r="D407" s="7">
        <v>83.09</v>
      </c>
      <c r="E407" s="7">
        <f t="shared" si="12"/>
        <v>8.3090000000000011</v>
      </c>
      <c r="F407" s="7">
        <f t="shared" si="13"/>
        <v>91.399000000000001</v>
      </c>
      <c r="G407" s="7">
        <v>0.28999999999999998</v>
      </c>
      <c r="H407" s="7" t="s">
        <v>5082</v>
      </c>
      <c r="I407" s="7">
        <v>10</v>
      </c>
    </row>
    <row r="408" spans="1:9" ht="15.75" customHeight="1" x14ac:dyDescent="0.15">
      <c r="A408" s="13" t="s">
        <v>5105</v>
      </c>
      <c r="B408" s="7" t="s">
        <v>4089</v>
      </c>
      <c r="C408" s="14">
        <v>15</v>
      </c>
      <c r="D408" s="7">
        <v>97.47</v>
      </c>
      <c r="E408" s="7">
        <f t="shared" si="12"/>
        <v>9.7469999999999999</v>
      </c>
      <c r="F408" s="7">
        <f t="shared" si="13"/>
        <v>107.217</v>
      </c>
      <c r="G408" s="7">
        <v>0.26</v>
      </c>
      <c r="H408" s="7" t="s">
        <v>5077</v>
      </c>
      <c r="I408" s="7">
        <v>3</v>
      </c>
    </row>
    <row r="409" spans="1:9" ht="15.75" customHeight="1" x14ac:dyDescent="0.15">
      <c r="A409" s="13" t="s">
        <v>5105</v>
      </c>
      <c r="B409" s="7" t="s">
        <v>4316</v>
      </c>
      <c r="C409" s="14">
        <v>10</v>
      </c>
      <c r="D409" s="7">
        <v>77.22</v>
      </c>
      <c r="E409" s="7">
        <f t="shared" si="12"/>
        <v>7.7220000000000004</v>
      </c>
      <c r="F409" s="7">
        <f t="shared" si="13"/>
        <v>84.941999999999993</v>
      </c>
      <c r="G409" s="7">
        <v>0.28999999999999998</v>
      </c>
      <c r="H409" s="7" t="s">
        <v>28</v>
      </c>
      <c r="I409" s="7">
        <v>6</v>
      </c>
    </row>
    <row r="410" spans="1:9" ht="15.75" customHeight="1" x14ac:dyDescent="0.15">
      <c r="A410" s="13" t="s">
        <v>5105</v>
      </c>
      <c r="B410" s="7" t="s">
        <v>1734</v>
      </c>
      <c r="C410" s="14">
        <v>15</v>
      </c>
      <c r="D410" s="7">
        <v>77.489999999999995</v>
      </c>
      <c r="E410" s="7">
        <f t="shared" si="12"/>
        <v>7.7489999999999997</v>
      </c>
      <c r="F410" s="7">
        <f t="shared" si="13"/>
        <v>85.23899999999999</v>
      </c>
      <c r="G410" s="7">
        <v>0.08</v>
      </c>
      <c r="H410" s="7" t="s">
        <v>30</v>
      </c>
      <c r="I410" s="7">
        <v>9</v>
      </c>
    </row>
    <row r="411" spans="1:9" ht="15.75" customHeight="1" x14ac:dyDescent="0.15">
      <c r="A411" s="13" t="s">
        <v>5105</v>
      </c>
      <c r="B411" s="7" t="s">
        <v>1513</v>
      </c>
      <c r="C411" s="14">
        <v>16</v>
      </c>
      <c r="D411" s="7">
        <v>21.4</v>
      </c>
      <c r="E411" s="7">
        <f t="shared" si="12"/>
        <v>2.14</v>
      </c>
      <c r="F411" s="7">
        <f t="shared" si="13"/>
        <v>23.54</v>
      </c>
      <c r="G411" s="7">
        <v>0.32</v>
      </c>
      <c r="H411" s="7" t="s">
        <v>5077</v>
      </c>
      <c r="I411" s="7">
        <v>2</v>
      </c>
    </row>
    <row r="412" spans="1:9" ht="15.75" customHeight="1" x14ac:dyDescent="0.15">
      <c r="A412" s="13" t="s">
        <v>5105</v>
      </c>
      <c r="B412" s="7" t="s">
        <v>3004</v>
      </c>
      <c r="C412" s="14">
        <v>16</v>
      </c>
      <c r="D412" s="7">
        <v>0.28999999999999998</v>
      </c>
      <c r="E412" s="7">
        <f t="shared" si="12"/>
        <v>2.8999999999999998E-2</v>
      </c>
      <c r="F412" s="7">
        <f t="shared" si="13"/>
        <v>0.31899999999999995</v>
      </c>
      <c r="G412" s="7">
        <v>0.4</v>
      </c>
      <c r="H412" s="7" t="s">
        <v>5083</v>
      </c>
      <c r="I412" s="7">
        <v>1</v>
      </c>
    </row>
    <row r="413" spans="1:9" ht="15.75" customHeight="1" x14ac:dyDescent="0.15">
      <c r="A413" s="13" t="s">
        <v>5105</v>
      </c>
      <c r="B413" s="7" t="s">
        <v>2584</v>
      </c>
      <c r="C413" s="14">
        <v>15</v>
      </c>
      <c r="D413" s="7">
        <v>51.23</v>
      </c>
      <c r="E413" s="7">
        <f t="shared" si="12"/>
        <v>5.1230000000000002</v>
      </c>
      <c r="F413" s="7">
        <f t="shared" si="13"/>
        <v>56.352999999999994</v>
      </c>
      <c r="G413" s="7">
        <v>0.25</v>
      </c>
      <c r="H413" s="7" t="s">
        <v>28</v>
      </c>
      <c r="I413" s="7">
        <v>2</v>
      </c>
    </row>
    <row r="414" spans="1:9" ht="15.75" customHeight="1" x14ac:dyDescent="0.15">
      <c r="A414" s="13" t="s">
        <v>5105</v>
      </c>
      <c r="B414" s="7" t="s">
        <v>2855</v>
      </c>
      <c r="C414" s="14">
        <v>10</v>
      </c>
      <c r="D414" s="7">
        <v>89.14</v>
      </c>
      <c r="E414" s="7">
        <f t="shared" si="12"/>
        <v>8.9139999999999997</v>
      </c>
      <c r="F414" s="7">
        <f t="shared" si="13"/>
        <v>98.054000000000002</v>
      </c>
      <c r="G414" s="7">
        <v>0.18</v>
      </c>
      <c r="H414" s="7" t="s">
        <v>28</v>
      </c>
      <c r="I414" s="7">
        <v>8</v>
      </c>
    </row>
    <row r="415" spans="1:9" ht="15.75" customHeight="1" x14ac:dyDescent="0.15">
      <c r="A415" s="13" t="s">
        <v>5105</v>
      </c>
      <c r="B415" s="7" t="s">
        <v>3466</v>
      </c>
      <c r="C415" s="14">
        <v>16</v>
      </c>
      <c r="D415" s="7">
        <v>15.31</v>
      </c>
      <c r="E415" s="7">
        <f t="shared" si="12"/>
        <v>1.5310000000000001</v>
      </c>
      <c r="F415" s="7">
        <f t="shared" si="13"/>
        <v>16.841000000000001</v>
      </c>
      <c r="G415" s="7">
        <v>0.11</v>
      </c>
      <c r="H415" s="7" t="s">
        <v>5077</v>
      </c>
      <c r="I415" s="7">
        <v>4</v>
      </c>
    </row>
    <row r="416" spans="1:9" ht="15.75" customHeight="1" x14ac:dyDescent="0.15">
      <c r="A416" s="13" t="s">
        <v>5105</v>
      </c>
      <c r="B416" s="7" t="s">
        <v>739</v>
      </c>
      <c r="C416" s="14">
        <v>16</v>
      </c>
      <c r="D416" s="7">
        <v>41.93</v>
      </c>
      <c r="E416" s="7">
        <f t="shared" si="12"/>
        <v>4.1930000000000005</v>
      </c>
      <c r="F416" s="7">
        <f t="shared" si="13"/>
        <v>46.122999999999998</v>
      </c>
      <c r="G416" s="7">
        <v>0.12</v>
      </c>
      <c r="H416" s="7" t="s">
        <v>5078</v>
      </c>
      <c r="I416" s="7">
        <v>10</v>
      </c>
    </row>
    <row r="417" spans="1:9" ht="15.75" customHeight="1" x14ac:dyDescent="0.15">
      <c r="A417" s="13" t="s">
        <v>5105</v>
      </c>
      <c r="B417" s="7" t="s">
        <v>5001</v>
      </c>
      <c r="C417" s="14">
        <v>15</v>
      </c>
      <c r="D417" s="7">
        <v>65.56</v>
      </c>
      <c r="E417" s="7">
        <f t="shared" si="12"/>
        <v>6.5560000000000009</v>
      </c>
      <c r="F417" s="7">
        <f t="shared" si="13"/>
        <v>72.116</v>
      </c>
      <c r="G417" s="7">
        <v>0.21</v>
      </c>
      <c r="H417" s="7" t="s">
        <v>5077</v>
      </c>
      <c r="I417" s="7">
        <v>5</v>
      </c>
    </row>
    <row r="418" spans="1:9" ht="15.75" customHeight="1" x14ac:dyDescent="0.15">
      <c r="A418" s="13" t="s">
        <v>5105</v>
      </c>
      <c r="B418" s="7" t="s">
        <v>4385</v>
      </c>
      <c r="C418" s="14">
        <v>16</v>
      </c>
      <c r="D418" s="7">
        <v>61.05</v>
      </c>
      <c r="E418" s="7">
        <f t="shared" si="12"/>
        <v>6.1050000000000004</v>
      </c>
      <c r="F418" s="7">
        <f t="shared" si="13"/>
        <v>67.155000000000001</v>
      </c>
      <c r="G418" s="7">
        <v>0.31</v>
      </c>
      <c r="H418" s="7" t="s">
        <v>5075</v>
      </c>
      <c r="I418" s="7">
        <v>8</v>
      </c>
    </row>
    <row r="419" spans="1:9" ht="15.75" customHeight="1" x14ac:dyDescent="0.15">
      <c r="A419" s="13" t="s">
        <v>5105</v>
      </c>
      <c r="B419" s="7" t="s">
        <v>1132</v>
      </c>
      <c r="C419" s="14">
        <v>15</v>
      </c>
      <c r="D419" s="7">
        <v>41.17</v>
      </c>
      <c r="E419" s="7">
        <f t="shared" si="12"/>
        <v>4.117</v>
      </c>
      <c r="F419" s="7">
        <f t="shared" si="13"/>
        <v>45.286999999999999</v>
      </c>
      <c r="G419" s="7">
        <v>0.25</v>
      </c>
      <c r="H419" s="7" t="s">
        <v>30</v>
      </c>
      <c r="I419" s="7">
        <v>10</v>
      </c>
    </row>
    <row r="420" spans="1:9" ht="15.75" customHeight="1" x14ac:dyDescent="0.15">
      <c r="A420" s="13" t="s">
        <v>5105</v>
      </c>
      <c r="B420" s="7" t="s">
        <v>2039</v>
      </c>
      <c r="C420" s="14">
        <v>15</v>
      </c>
      <c r="D420" s="7">
        <v>44.17</v>
      </c>
      <c r="E420" s="7">
        <f t="shared" si="12"/>
        <v>4.4170000000000007</v>
      </c>
      <c r="F420" s="7">
        <f t="shared" si="13"/>
        <v>48.587000000000003</v>
      </c>
      <c r="G420" s="7">
        <v>0.19</v>
      </c>
      <c r="H420" s="7" t="s">
        <v>5077</v>
      </c>
      <c r="I420" s="7">
        <v>8</v>
      </c>
    </row>
    <row r="421" spans="1:9" ht="15.75" customHeight="1" x14ac:dyDescent="0.15">
      <c r="A421" s="13" t="s">
        <v>5105</v>
      </c>
      <c r="B421" s="7" t="s">
        <v>2060</v>
      </c>
      <c r="C421" s="14">
        <v>15</v>
      </c>
      <c r="D421" s="7">
        <v>75.95</v>
      </c>
      <c r="E421" s="7">
        <f t="shared" si="12"/>
        <v>7.5950000000000006</v>
      </c>
      <c r="F421" s="7">
        <f t="shared" si="13"/>
        <v>83.545000000000002</v>
      </c>
      <c r="G421" s="7">
        <v>0.12</v>
      </c>
      <c r="H421" s="7" t="s">
        <v>5075</v>
      </c>
      <c r="I421" s="7">
        <v>7</v>
      </c>
    </row>
    <row r="422" spans="1:9" ht="15.75" customHeight="1" x14ac:dyDescent="0.15">
      <c r="A422" s="13" t="s">
        <v>5105</v>
      </c>
      <c r="B422" s="7" t="s">
        <v>184</v>
      </c>
      <c r="C422" s="14">
        <v>15</v>
      </c>
      <c r="D422" s="7">
        <v>63.95</v>
      </c>
      <c r="E422" s="7">
        <f t="shared" si="12"/>
        <v>6.3950000000000005</v>
      </c>
      <c r="F422" s="7">
        <f t="shared" si="13"/>
        <v>70.344999999999999</v>
      </c>
      <c r="G422" s="7">
        <v>0.03</v>
      </c>
      <c r="H422" s="7" t="s">
        <v>26</v>
      </c>
      <c r="I422" s="7">
        <v>10</v>
      </c>
    </row>
    <row r="423" spans="1:9" ht="15.75" customHeight="1" x14ac:dyDescent="0.15">
      <c r="A423" s="13" t="s">
        <v>5105</v>
      </c>
      <c r="B423" s="7" t="s">
        <v>1224</v>
      </c>
      <c r="C423" s="14">
        <v>15</v>
      </c>
      <c r="D423" s="7">
        <v>49.77</v>
      </c>
      <c r="E423" s="7">
        <f t="shared" si="12"/>
        <v>4.9770000000000003</v>
      </c>
      <c r="F423" s="7">
        <f t="shared" si="13"/>
        <v>54.747</v>
      </c>
      <c r="G423" s="7">
        <v>0.01</v>
      </c>
      <c r="H423" s="7" t="s">
        <v>27</v>
      </c>
      <c r="I423" s="7">
        <v>6</v>
      </c>
    </row>
    <row r="424" spans="1:9" ht="15.75" customHeight="1" x14ac:dyDescent="0.15">
      <c r="A424" s="13" t="s">
        <v>5106</v>
      </c>
      <c r="B424" s="7" t="s">
        <v>3359</v>
      </c>
      <c r="C424" s="14">
        <v>10</v>
      </c>
      <c r="D424" s="7">
        <v>74.23</v>
      </c>
      <c r="E424" s="7">
        <f t="shared" si="12"/>
        <v>7.4230000000000009</v>
      </c>
      <c r="F424" s="7">
        <f t="shared" si="13"/>
        <v>81.653000000000006</v>
      </c>
      <c r="G424" s="7">
        <v>0.33</v>
      </c>
      <c r="H424" s="7" t="s">
        <v>29</v>
      </c>
      <c r="I424" s="7">
        <v>3</v>
      </c>
    </row>
    <row r="425" spans="1:9" ht="15.75" customHeight="1" x14ac:dyDescent="0.15">
      <c r="A425" s="13" t="s">
        <v>5106</v>
      </c>
      <c r="B425" s="7" t="s">
        <v>4547</v>
      </c>
      <c r="C425" s="14">
        <v>15</v>
      </c>
      <c r="D425" s="7">
        <v>49.54</v>
      </c>
      <c r="E425" s="7">
        <f t="shared" si="12"/>
        <v>4.9540000000000006</v>
      </c>
      <c r="F425" s="7">
        <f t="shared" si="13"/>
        <v>54.494</v>
      </c>
      <c r="G425" s="7">
        <v>0.06</v>
      </c>
      <c r="H425" s="7" t="s">
        <v>5078</v>
      </c>
      <c r="I425" s="7">
        <v>4</v>
      </c>
    </row>
    <row r="426" spans="1:9" ht="15.75" customHeight="1" x14ac:dyDescent="0.15">
      <c r="A426" s="13" t="s">
        <v>5106</v>
      </c>
      <c r="B426" s="7" t="s">
        <v>630</v>
      </c>
      <c r="C426" s="14">
        <v>16</v>
      </c>
      <c r="D426" s="7">
        <v>17.54</v>
      </c>
      <c r="E426" s="7">
        <f t="shared" si="12"/>
        <v>1.754</v>
      </c>
      <c r="F426" s="7">
        <f t="shared" si="13"/>
        <v>19.294</v>
      </c>
      <c r="G426" s="7">
        <v>0.25</v>
      </c>
      <c r="H426" s="7" t="s">
        <v>5078</v>
      </c>
      <c r="I426" s="7">
        <v>8</v>
      </c>
    </row>
    <row r="427" spans="1:9" ht="15.75" customHeight="1" x14ac:dyDescent="0.15">
      <c r="A427" s="13" t="s">
        <v>5106</v>
      </c>
      <c r="B427" s="7" t="s">
        <v>4718</v>
      </c>
      <c r="C427" s="14">
        <v>15</v>
      </c>
      <c r="D427" s="7">
        <v>19</v>
      </c>
      <c r="E427" s="7">
        <f t="shared" si="12"/>
        <v>1.9000000000000001</v>
      </c>
      <c r="F427" s="7">
        <f t="shared" si="13"/>
        <v>20.9</v>
      </c>
      <c r="G427" s="7">
        <v>0.22</v>
      </c>
      <c r="H427" s="7" t="s">
        <v>5081</v>
      </c>
      <c r="I427" s="7">
        <v>10</v>
      </c>
    </row>
    <row r="428" spans="1:9" ht="15.75" customHeight="1" x14ac:dyDescent="0.15">
      <c r="A428" s="13" t="s">
        <v>5106</v>
      </c>
      <c r="B428" s="7" t="s">
        <v>2150</v>
      </c>
      <c r="C428" s="14">
        <v>15</v>
      </c>
      <c r="D428" s="7">
        <v>75.94</v>
      </c>
      <c r="E428" s="7">
        <f t="shared" si="12"/>
        <v>7.5940000000000003</v>
      </c>
      <c r="F428" s="7">
        <f t="shared" si="13"/>
        <v>83.533999999999992</v>
      </c>
      <c r="G428" s="7">
        <v>0.4</v>
      </c>
      <c r="H428" s="7" t="s">
        <v>5078</v>
      </c>
      <c r="I428" s="7">
        <v>10</v>
      </c>
    </row>
    <row r="429" spans="1:9" ht="15.75" customHeight="1" x14ac:dyDescent="0.15">
      <c r="A429" s="13" t="s">
        <v>5106</v>
      </c>
      <c r="B429" s="7" t="s">
        <v>3589</v>
      </c>
      <c r="C429" s="14">
        <v>15</v>
      </c>
      <c r="D429" s="7">
        <v>51.77</v>
      </c>
      <c r="E429" s="7">
        <f t="shared" si="12"/>
        <v>5.1770000000000005</v>
      </c>
      <c r="F429" s="7">
        <f t="shared" si="13"/>
        <v>56.947000000000003</v>
      </c>
      <c r="G429" s="7">
        <v>0.19</v>
      </c>
      <c r="H429" s="7" t="s">
        <v>29</v>
      </c>
      <c r="I429" s="7">
        <v>5</v>
      </c>
    </row>
    <row r="430" spans="1:9" ht="15.75" customHeight="1" x14ac:dyDescent="0.15">
      <c r="A430" s="13" t="s">
        <v>5106</v>
      </c>
      <c r="B430" s="7" t="s">
        <v>2805</v>
      </c>
      <c r="C430" s="14">
        <v>16</v>
      </c>
      <c r="D430" s="7">
        <v>48.95</v>
      </c>
      <c r="E430" s="7">
        <f t="shared" si="12"/>
        <v>4.8950000000000005</v>
      </c>
      <c r="F430" s="7">
        <f t="shared" si="13"/>
        <v>53.845000000000006</v>
      </c>
      <c r="G430" s="7">
        <v>0.01</v>
      </c>
      <c r="H430" s="7" t="s">
        <v>5080</v>
      </c>
      <c r="I430" s="7">
        <v>5</v>
      </c>
    </row>
    <row r="431" spans="1:9" ht="15.75" customHeight="1" x14ac:dyDescent="0.15">
      <c r="A431" s="13" t="s">
        <v>5106</v>
      </c>
      <c r="B431" s="7" t="s">
        <v>4933</v>
      </c>
      <c r="C431" s="14">
        <v>16</v>
      </c>
      <c r="D431" s="7">
        <v>57.77</v>
      </c>
      <c r="E431" s="7">
        <f t="shared" si="12"/>
        <v>5.777000000000001</v>
      </c>
      <c r="F431" s="7">
        <f t="shared" si="13"/>
        <v>63.547000000000004</v>
      </c>
      <c r="G431" s="7">
        <v>0.12</v>
      </c>
      <c r="H431" s="7" t="s">
        <v>5083</v>
      </c>
      <c r="I431" s="7">
        <v>4</v>
      </c>
    </row>
    <row r="432" spans="1:9" ht="15.75" customHeight="1" x14ac:dyDescent="0.15">
      <c r="A432" s="13" t="s">
        <v>5106</v>
      </c>
      <c r="B432" s="7" t="s">
        <v>4165</v>
      </c>
      <c r="C432" s="14">
        <v>15</v>
      </c>
      <c r="D432" s="7">
        <v>19.66</v>
      </c>
      <c r="E432" s="7">
        <f t="shared" si="12"/>
        <v>1.9660000000000002</v>
      </c>
      <c r="F432" s="7">
        <f t="shared" si="13"/>
        <v>21.626000000000001</v>
      </c>
      <c r="G432" s="7">
        <v>0.14000000000000001</v>
      </c>
      <c r="H432" s="7" t="s">
        <v>5079</v>
      </c>
      <c r="I432" s="7">
        <v>7</v>
      </c>
    </row>
    <row r="433" spans="1:9" ht="15.75" customHeight="1" x14ac:dyDescent="0.15">
      <c r="A433" s="13" t="s">
        <v>5106</v>
      </c>
      <c r="B433" s="7" t="s">
        <v>4959</v>
      </c>
      <c r="C433" s="14">
        <v>15</v>
      </c>
      <c r="D433" s="7">
        <v>38.65</v>
      </c>
      <c r="E433" s="7">
        <f t="shared" si="12"/>
        <v>3.8650000000000002</v>
      </c>
      <c r="F433" s="7">
        <f t="shared" si="13"/>
        <v>42.515000000000001</v>
      </c>
      <c r="G433" s="7">
        <v>0.27</v>
      </c>
      <c r="H433" s="7" t="s">
        <v>5082</v>
      </c>
      <c r="I433" s="7">
        <v>1</v>
      </c>
    </row>
    <row r="434" spans="1:9" ht="15.75" customHeight="1" x14ac:dyDescent="0.15">
      <c r="A434" s="13" t="s">
        <v>5106</v>
      </c>
      <c r="B434" s="7" t="s">
        <v>131</v>
      </c>
      <c r="C434" s="14">
        <v>15</v>
      </c>
      <c r="D434" s="7">
        <v>11.42</v>
      </c>
      <c r="E434" s="7">
        <f t="shared" si="12"/>
        <v>1.1420000000000001</v>
      </c>
      <c r="F434" s="7">
        <f t="shared" si="13"/>
        <v>12.561999999999999</v>
      </c>
      <c r="G434" s="7">
        <v>0.12</v>
      </c>
      <c r="H434" s="7" t="s">
        <v>31</v>
      </c>
      <c r="I434" s="7">
        <v>4</v>
      </c>
    </row>
    <row r="435" spans="1:9" ht="15.75" customHeight="1" x14ac:dyDescent="0.15">
      <c r="A435" s="13" t="s">
        <v>5106</v>
      </c>
      <c r="B435" s="7" t="s">
        <v>3325</v>
      </c>
      <c r="C435" s="14">
        <v>15</v>
      </c>
      <c r="D435" s="7">
        <v>86.73</v>
      </c>
      <c r="E435" s="7">
        <f t="shared" si="12"/>
        <v>8.673</v>
      </c>
      <c r="F435" s="7">
        <f t="shared" si="13"/>
        <v>95.403000000000006</v>
      </c>
      <c r="G435" s="7">
        <v>0.05</v>
      </c>
      <c r="H435" s="7" t="s">
        <v>30</v>
      </c>
      <c r="I435" s="7">
        <v>5</v>
      </c>
    </row>
    <row r="436" spans="1:9" ht="15.75" customHeight="1" x14ac:dyDescent="0.15">
      <c r="A436" s="13" t="s">
        <v>5106</v>
      </c>
      <c r="B436" s="7" t="s">
        <v>4626</v>
      </c>
      <c r="C436" s="14">
        <v>15</v>
      </c>
      <c r="D436" s="7">
        <v>4.13</v>
      </c>
      <c r="E436" s="7">
        <f t="shared" si="12"/>
        <v>0.41300000000000003</v>
      </c>
      <c r="F436" s="7">
        <f t="shared" si="13"/>
        <v>4.5430000000000001</v>
      </c>
      <c r="G436" s="7">
        <v>0.09</v>
      </c>
      <c r="H436" s="7" t="s">
        <v>5082</v>
      </c>
      <c r="I436" s="7">
        <v>7</v>
      </c>
    </row>
    <row r="437" spans="1:9" ht="15.75" customHeight="1" x14ac:dyDescent="0.15">
      <c r="A437" s="13" t="s">
        <v>5106</v>
      </c>
      <c r="B437" s="7" t="s">
        <v>617</v>
      </c>
      <c r="C437" s="14">
        <v>15</v>
      </c>
      <c r="D437" s="7">
        <v>75.17</v>
      </c>
      <c r="E437" s="7">
        <f t="shared" si="12"/>
        <v>7.5170000000000003</v>
      </c>
      <c r="F437" s="7">
        <f t="shared" si="13"/>
        <v>82.686999999999998</v>
      </c>
      <c r="G437" s="7">
        <v>0.26</v>
      </c>
      <c r="H437" s="7" t="s">
        <v>5081</v>
      </c>
      <c r="I437" s="7">
        <v>5</v>
      </c>
    </row>
    <row r="438" spans="1:9" ht="15.75" customHeight="1" x14ac:dyDescent="0.15">
      <c r="A438" s="13" t="s">
        <v>5106</v>
      </c>
      <c r="B438" s="7" t="s">
        <v>2798</v>
      </c>
      <c r="C438" s="14">
        <v>16</v>
      </c>
      <c r="D438" s="7">
        <v>71.94</v>
      </c>
      <c r="E438" s="7">
        <f t="shared" si="12"/>
        <v>7.194</v>
      </c>
      <c r="F438" s="7">
        <f t="shared" si="13"/>
        <v>79.134</v>
      </c>
      <c r="G438" s="7">
        <v>0.19</v>
      </c>
      <c r="H438" s="7" t="s">
        <v>29</v>
      </c>
      <c r="I438" s="7">
        <v>7</v>
      </c>
    </row>
    <row r="439" spans="1:9" ht="15.75" customHeight="1" x14ac:dyDescent="0.15">
      <c r="A439" s="13" t="s">
        <v>5106</v>
      </c>
      <c r="B439" s="7" t="s">
        <v>4356</v>
      </c>
      <c r="C439" s="14">
        <v>10</v>
      </c>
      <c r="D439" s="7">
        <v>9.48</v>
      </c>
      <c r="E439" s="7">
        <f t="shared" si="12"/>
        <v>0.94800000000000006</v>
      </c>
      <c r="F439" s="7">
        <f t="shared" si="13"/>
        <v>10.428000000000001</v>
      </c>
      <c r="G439" s="7">
        <v>0.14000000000000001</v>
      </c>
      <c r="H439" s="7" t="s">
        <v>5078</v>
      </c>
      <c r="I439" s="7">
        <v>10</v>
      </c>
    </row>
    <row r="440" spans="1:9" ht="15.75" customHeight="1" x14ac:dyDescent="0.15">
      <c r="A440" s="13" t="s">
        <v>5106</v>
      </c>
      <c r="B440" s="7" t="s">
        <v>1921</v>
      </c>
      <c r="C440" s="14">
        <v>10</v>
      </c>
      <c r="D440" s="7">
        <v>87.94</v>
      </c>
      <c r="E440" s="7">
        <f t="shared" si="12"/>
        <v>8.7940000000000005</v>
      </c>
      <c r="F440" s="7">
        <f t="shared" si="13"/>
        <v>96.733999999999995</v>
      </c>
      <c r="G440" s="7">
        <v>0.03</v>
      </c>
      <c r="H440" s="7" t="s">
        <v>28</v>
      </c>
      <c r="I440" s="7">
        <v>10</v>
      </c>
    </row>
    <row r="441" spans="1:9" ht="15.75" customHeight="1" x14ac:dyDescent="0.15">
      <c r="A441" s="13" t="s">
        <v>5106</v>
      </c>
      <c r="B441" s="7" t="s">
        <v>4429</v>
      </c>
      <c r="C441" s="14">
        <v>16</v>
      </c>
      <c r="D441" s="7">
        <v>16.23</v>
      </c>
      <c r="E441" s="7">
        <f t="shared" si="12"/>
        <v>1.6230000000000002</v>
      </c>
      <c r="F441" s="7">
        <f t="shared" si="13"/>
        <v>17.853000000000002</v>
      </c>
      <c r="G441" s="7">
        <v>0.09</v>
      </c>
      <c r="H441" s="7" t="s">
        <v>5082</v>
      </c>
      <c r="I441" s="7">
        <v>1</v>
      </c>
    </row>
    <row r="442" spans="1:9" ht="15.75" customHeight="1" x14ac:dyDescent="0.15">
      <c r="A442" s="13" t="s">
        <v>5106</v>
      </c>
      <c r="B442" s="7" t="s">
        <v>3826</v>
      </c>
      <c r="C442" s="14">
        <v>15</v>
      </c>
      <c r="D442" s="7">
        <v>74.14</v>
      </c>
      <c r="E442" s="7">
        <f t="shared" si="12"/>
        <v>7.4140000000000006</v>
      </c>
      <c r="F442" s="7">
        <f t="shared" si="13"/>
        <v>81.554000000000002</v>
      </c>
      <c r="G442" s="7">
        <v>0.25</v>
      </c>
      <c r="H442" s="7" t="s">
        <v>28</v>
      </c>
      <c r="I442" s="7">
        <v>2</v>
      </c>
    </row>
    <row r="443" spans="1:9" ht="15.75" customHeight="1" x14ac:dyDescent="0.15">
      <c r="A443" s="13" t="s">
        <v>5106</v>
      </c>
      <c r="B443" s="7" t="s">
        <v>722</v>
      </c>
      <c r="C443" s="14">
        <v>16</v>
      </c>
      <c r="D443" s="7">
        <v>53.65</v>
      </c>
      <c r="E443" s="7">
        <f t="shared" si="12"/>
        <v>5.3650000000000002</v>
      </c>
      <c r="F443" s="7">
        <f t="shared" si="13"/>
        <v>59.015000000000001</v>
      </c>
      <c r="G443" s="7">
        <v>0.18</v>
      </c>
      <c r="H443" s="7" t="s">
        <v>26</v>
      </c>
      <c r="I443" s="7">
        <v>3</v>
      </c>
    </row>
    <row r="444" spans="1:9" ht="15.75" customHeight="1" x14ac:dyDescent="0.15">
      <c r="A444" s="13" t="s">
        <v>5106</v>
      </c>
      <c r="B444" s="7" t="s">
        <v>2038</v>
      </c>
      <c r="C444" s="14">
        <v>16</v>
      </c>
      <c r="D444" s="7">
        <v>42.76</v>
      </c>
      <c r="E444" s="7">
        <f t="shared" si="12"/>
        <v>4.2759999999999998</v>
      </c>
      <c r="F444" s="7">
        <f t="shared" si="13"/>
        <v>47.036000000000001</v>
      </c>
      <c r="G444" s="7">
        <v>0.15</v>
      </c>
      <c r="H444" s="7" t="s">
        <v>5075</v>
      </c>
      <c r="I444" s="7">
        <v>6</v>
      </c>
    </row>
    <row r="445" spans="1:9" ht="15.75" customHeight="1" x14ac:dyDescent="0.15">
      <c r="A445" s="13" t="s">
        <v>5106</v>
      </c>
      <c r="B445" s="7" t="s">
        <v>4701</v>
      </c>
      <c r="C445" s="14">
        <v>10</v>
      </c>
      <c r="D445" s="7">
        <v>99.71</v>
      </c>
      <c r="E445" s="7">
        <f t="shared" si="12"/>
        <v>9.9710000000000001</v>
      </c>
      <c r="F445" s="7">
        <f t="shared" si="13"/>
        <v>109.681</v>
      </c>
      <c r="G445" s="7">
        <v>0.39</v>
      </c>
      <c r="H445" s="7" t="s">
        <v>28</v>
      </c>
      <c r="I445" s="7">
        <v>3</v>
      </c>
    </row>
    <row r="446" spans="1:9" ht="15.75" customHeight="1" x14ac:dyDescent="0.15">
      <c r="A446" s="13" t="s">
        <v>5107</v>
      </c>
      <c r="B446" s="7" t="s">
        <v>4195</v>
      </c>
      <c r="C446" s="14">
        <v>10</v>
      </c>
      <c r="D446" s="7">
        <v>11.75</v>
      </c>
      <c r="E446" s="7">
        <f t="shared" si="12"/>
        <v>1.175</v>
      </c>
      <c r="F446" s="7">
        <f t="shared" si="13"/>
        <v>12.925000000000001</v>
      </c>
      <c r="G446" s="7">
        <v>0.18</v>
      </c>
      <c r="H446" s="7" t="s">
        <v>28</v>
      </c>
      <c r="I446" s="7">
        <v>8</v>
      </c>
    </row>
    <row r="447" spans="1:9" ht="15.75" customHeight="1" x14ac:dyDescent="0.15">
      <c r="A447" s="13" t="s">
        <v>5107</v>
      </c>
      <c r="B447" s="7" t="s">
        <v>1852</v>
      </c>
      <c r="C447" s="14">
        <v>16</v>
      </c>
      <c r="D447" s="7">
        <v>93</v>
      </c>
      <c r="E447" s="7">
        <f t="shared" si="12"/>
        <v>9.3000000000000007</v>
      </c>
      <c r="F447" s="7">
        <f t="shared" si="13"/>
        <v>102.3</v>
      </c>
      <c r="G447" s="7">
        <v>0.39</v>
      </c>
      <c r="H447" s="7" t="s">
        <v>5076</v>
      </c>
      <c r="I447" s="7">
        <v>6</v>
      </c>
    </row>
    <row r="448" spans="1:9" ht="15.75" customHeight="1" x14ac:dyDescent="0.15">
      <c r="A448" s="13" t="s">
        <v>5107</v>
      </c>
      <c r="B448" s="7" t="s">
        <v>3049</v>
      </c>
      <c r="C448" s="14">
        <v>16</v>
      </c>
      <c r="D448" s="7">
        <v>60.31</v>
      </c>
      <c r="E448" s="7">
        <f t="shared" si="12"/>
        <v>6.0310000000000006</v>
      </c>
      <c r="F448" s="7">
        <f t="shared" si="13"/>
        <v>66.341000000000008</v>
      </c>
      <c r="G448" s="7">
        <v>0.24</v>
      </c>
      <c r="H448" s="7" t="s">
        <v>28</v>
      </c>
      <c r="I448" s="7">
        <v>5</v>
      </c>
    </row>
    <row r="449" spans="1:9" ht="15.75" customHeight="1" x14ac:dyDescent="0.15">
      <c r="A449" s="13" t="s">
        <v>5107</v>
      </c>
      <c r="B449" s="7" t="s">
        <v>2976</v>
      </c>
      <c r="C449" s="14">
        <v>15</v>
      </c>
      <c r="D449" s="7">
        <v>99.92</v>
      </c>
      <c r="E449" s="7">
        <f t="shared" si="12"/>
        <v>9.9920000000000009</v>
      </c>
      <c r="F449" s="7">
        <f t="shared" si="13"/>
        <v>109.91200000000001</v>
      </c>
      <c r="G449" s="7">
        <v>0.08</v>
      </c>
      <c r="H449" s="7" t="s">
        <v>31</v>
      </c>
      <c r="I449" s="7">
        <v>4</v>
      </c>
    </row>
    <row r="450" spans="1:9" ht="15.75" customHeight="1" x14ac:dyDescent="0.15">
      <c r="A450" s="13" t="s">
        <v>5107</v>
      </c>
      <c r="B450" s="7" t="s">
        <v>2085</v>
      </c>
      <c r="C450" s="14">
        <v>10</v>
      </c>
      <c r="D450" s="7">
        <v>57.81</v>
      </c>
      <c r="E450" s="7">
        <f t="shared" si="12"/>
        <v>5.7810000000000006</v>
      </c>
      <c r="F450" s="7">
        <f t="shared" si="13"/>
        <v>63.591000000000001</v>
      </c>
      <c r="G450" s="7">
        <v>0.39</v>
      </c>
      <c r="H450" s="7" t="s">
        <v>28</v>
      </c>
      <c r="I450" s="7">
        <v>6</v>
      </c>
    </row>
    <row r="451" spans="1:9" ht="15.75" customHeight="1" x14ac:dyDescent="0.15">
      <c r="A451" s="13" t="s">
        <v>5107</v>
      </c>
      <c r="B451" s="7" t="s">
        <v>5071</v>
      </c>
      <c r="C451" s="14">
        <v>15</v>
      </c>
      <c r="D451" s="7">
        <v>47.32</v>
      </c>
      <c r="E451" s="7">
        <f t="shared" si="12"/>
        <v>4.7320000000000002</v>
      </c>
      <c r="F451" s="7">
        <f t="shared" si="13"/>
        <v>52.052</v>
      </c>
      <c r="G451" s="7">
        <v>0.19</v>
      </c>
      <c r="H451" s="7" t="s">
        <v>5082</v>
      </c>
      <c r="I451" s="7">
        <v>5</v>
      </c>
    </row>
    <row r="452" spans="1:9" ht="15.75" customHeight="1" x14ac:dyDescent="0.15">
      <c r="A452" s="13" t="s">
        <v>5107</v>
      </c>
      <c r="B452" s="7" t="s">
        <v>4288</v>
      </c>
      <c r="C452" s="14">
        <v>16</v>
      </c>
      <c r="D452" s="7">
        <v>43.73</v>
      </c>
      <c r="E452" s="7">
        <f t="shared" si="12"/>
        <v>4.3730000000000002</v>
      </c>
      <c r="F452" s="7">
        <f t="shared" si="13"/>
        <v>48.102999999999994</v>
      </c>
      <c r="G452" s="7">
        <v>0.13</v>
      </c>
      <c r="H452" s="7" t="s">
        <v>5075</v>
      </c>
      <c r="I452" s="7">
        <v>9</v>
      </c>
    </row>
    <row r="453" spans="1:9" ht="15.75" customHeight="1" x14ac:dyDescent="0.15">
      <c r="A453" s="13" t="s">
        <v>5107</v>
      </c>
      <c r="B453" s="7" t="s">
        <v>187</v>
      </c>
      <c r="C453" s="14">
        <v>15</v>
      </c>
      <c r="D453" s="7">
        <v>64.989999999999995</v>
      </c>
      <c r="E453" s="7">
        <f t="shared" si="12"/>
        <v>6.4989999999999997</v>
      </c>
      <c r="F453" s="7">
        <f t="shared" si="13"/>
        <v>71.48899999999999</v>
      </c>
      <c r="G453" s="7">
        <v>0.19</v>
      </c>
      <c r="H453" s="7" t="s">
        <v>28</v>
      </c>
      <c r="I453" s="7">
        <v>2</v>
      </c>
    </row>
    <row r="454" spans="1:9" ht="15.75" customHeight="1" x14ac:dyDescent="0.15">
      <c r="A454" s="13" t="s">
        <v>5107</v>
      </c>
      <c r="B454" s="7" t="s">
        <v>4156</v>
      </c>
      <c r="C454" s="14">
        <v>10</v>
      </c>
      <c r="D454" s="7">
        <v>67.73</v>
      </c>
      <c r="E454" s="7">
        <f t="shared" si="12"/>
        <v>6.7730000000000006</v>
      </c>
      <c r="F454" s="7">
        <f t="shared" si="13"/>
        <v>74.503</v>
      </c>
      <c r="G454" s="7">
        <v>0.16</v>
      </c>
      <c r="H454" s="7" t="s">
        <v>28</v>
      </c>
      <c r="I454" s="7">
        <v>5</v>
      </c>
    </row>
    <row r="455" spans="1:9" ht="15.75" customHeight="1" x14ac:dyDescent="0.15">
      <c r="A455" s="13" t="s">
        <v>5107</v>
      </c>
      <c r="B455" s="7" t="s">
        <v>1406</v>
      </c>
      <c r="C455" s="14">
        <v>10</v>
      </c>
      <c r="D455" s="7">
        <v>7.42</v>
      </c>
      <c r="E455" s="7">
        <f t="shared" si="12"/>
        <v>0.74199999999999999</v>
      </c>
      <c r="F455" s="7">
        <f t="shared" si="13"/>
        <v>8.161999999999999</v>
      </c>
      <c r="G455" s="7">
        <v>0.38</v>
      </c>
      <c r="H455" s="7" t="s">
        <v>5077</v>
      </c>
      <c r="I455" s="7">
        <v>8</v>
      </c>
    </row>
    <row r="456" spans="1:9" ht="15.75" customHeight="1" x14ac:dyDescent="0.15">
      <c r="A456" s="13" t="s">
        <v>5107</v>
      </c>
      <c r="B456" s="7" t="s">
        <v>2116</v>
      </c>
      <c r="C456" s="14">
        <v>10</v>
      </c>
      <c r="D456" s="7">
        <v>20</v>
      </c>
      <c r="E456" s="7">
        <f t="shared" si="12"/>
        <v>2</v>
      </c>
      <c r="F456" s="7">
        <f t="shared" si="13"/>
        <v>22</v>
      </c>
      <c r="G456" s="7">
        <v>0.16</v>
      </c>
      <c r="H456" s="7" t="s">
        <v>28</v>
      </c>
      <c r="I456" s="7">
        <v>9</v>
      </c>
    </row>
    <row r="457" spans="1:9" ht="15.75" customHeight="1" x14ac:dyDescent="0.15">
      <c r="A457" s="13" t="s">
        <v>5107</v>
      </c>
      <c r="B457" s="7" t="s">
        <v>479</v>
      </c>
      <c r="C457" s="14">
        <v>15</v>
      </c>
      <c r="D457" s="7">
        <v>53</v>
      </c>
      <c r="E457" s="7">
        <f t="shared" ref="E457:E518" si="14">D457*10%</f>
        <v>5.3000000000000007</v>
      </c>
      <c r="F457" s="7">
        <f t="shared" ref="F457:F518" si="15">D457+E457</f>
        <v>58.3</v>
      </c>
      <c r="G457" s="7">
        <v>0.23</v>
      </c>
      <c r="H457" s="7" t="s">
        <v>28</v>
      </c>
      <c r="I457" s="7">
        <v>8</v>
      </c>
    </row>
    <row r="458" spans="1:9" ht="15.75" customHeight="1" x14ac:dyDescent="0.15">
      <c r="A458" s="13" t="s">
        <v>5107</v>
      </c>
      <c r="B458" s="7" t="s">
        <v>3073</v>
      </c>
      <c r="C458" s="14">
        <v>15</v>
      </c>
      <c r="D458" s="7">
        <v>36.520000000000003</v>
      </c>
      <c r="E458" s="7">
        <f t="shared" si="14"/>
        <v>3.6520000000000006</v>
      </c>
      <c r="F458" s="7">
        <f t="shared" si="15"/>
        <v>40.172000000000004</v>
      </c>
      <c r="G458" s="7">
        <v>0.3</v>
      </c>
      <c r="H458" s="7" t="s">
        <v>27</v>
      </c>
      <c r="I458" s="7">
        <v>10</v>
      </c>
    </row>
    <row r="459" spans="1:9" ht="15.75" customHeight="1" x14ac:dyDescent="0.15">
      <c r="A459" s="13" t="s">
        <v>5107</v>
      </c>
      <c r="B459" s="7" t="s">
        <v>2667</v>
      </c>
      <c r="C459" s="14">
        <v>10</v>
      </c>
      <c r="D459" s="7">
        <v>31.54</v>
      </c>
      <c r="E459" s="7">
        <f t="shared" si="14"/>
        <v>3.1539999999999999</v>
      </c>
      <c r="F459" s="7">
        <f t="shared" si="15"/>
        <v>34.694000000000003</v>
      </c>
      <c r="G459" s="7">
        <v>0.33</v>
      </c>
      <c r="H459" s="7" t="s">
        <v>27</v>
      </c>
      <c r="I459" s="7">
        <v>10</v>
      </c>
    </row>
    <row r="460" spans="1:9" ht="15.75" customHeight="1" x14ac:dyDescent="0.15">
      <c r="A460" s="13" t="s">
        <v>5108</v>
      </c>
      <c r="B460" s="7" t="s">
        <v>1533</v>
      </c>
      <c r="C460" s="14">
        <v>10</v>
      </c>
      <c r="D460" s="7">
        <v>57.66</v>
      </c>
      <c r="E460" s="7">
        <f t="shared" si="14"/>
        <v>5.766</v>
      </c>
      <c r="F460" s="7">
        <f t="shared" si="15"/>
        <v>63.425999999999995</v>
      </c>
      <c r="G460" s="7">
        <v>0.35</v>
      </c>
      <c r="H460" s="7" t="s">
        <v>5077</v>
      </c>
      <c r="I460" s="7">
        <v>8</v>
      </c>
    </row>
    <row r="461" spans="1:9" ht="15.75" customHeight="1" x14ac:dyDescent="0.15">
      <c r="A461" s="13" t="s">
        <v>5108</v>
      </c>
      <c r="B461" s="7" t="s">
        <v>2183</v>
      </c>
      <c r="C461" s="14">
        <v>15</v>
      </c>
      <c r="D461" s="7">
        <v>16.66</v>
      </c>
      <c r="E461" s="7">
        <f t="shared" si="14"/>
        <v>1.6660000000000001</v>
      </c>
      <c r="F461" s="7">
        <f t="shared" si="15"/>
        <v>18.326000000000001</v>
      </c>
      <c r="G461" s="7">
        <v>0.11</v>
      </c>
      <c r="H461" s="7" t="s">
        <v>5083</v>
      </c>
      <c r="I461" s="7">
        <v>1</v>
      </c>
    </row>
    <row r="462" spans="1:9" ht="15.75" customHeight="1" x14ac:dyDescent="0.15">
      <c r="A462" s="13" t="s">
        <v>5108</v>
      </c>
      <c r="B462" s="7" t="s">
        <v>3249</v>
      </c>
      <c r="C462" s="14">
        <v>15</v>
      </c>
      <c r="D462" s="7">
        <v>94.15</v>
      </c>
      <c r="E462" s="7">
        <f t="shared" si="14"/>
        <v>9.4150000000000009</v>
      </c>
      <c r="F462" s="7">
        <f t="shared" si="15"/>
        <v>103.56500000000001</v>
      </c>
      <c r="G462" s="7">
        <v>0.38</v>
      </c>
      <c r="H462" s="7" t="s">
        <v>5078</v>
      </c>
      <c r="I462" s="7">
        <v>10</v>
      </c>
    </row>
    <row r="463" spans="1:9" ht="15.75" customHeight="1" x14ac:dyDescent="0.15">
      <c r="A463" s="13" t="s">
        <v>5108</v>
      </c>
      <c r="B463" s="7" t="s">
        <v>3834</v>
      </c>
      <c r="C463" s="14">
        <v>10</v>
      </c>
      <c r="D463" s="7">
        <v>29.6</v>
      </c>
      <c r="E463" s="7">
        <f t="shared" si="14"/>
        <v>2.9600000000000004</v>
      </c>
      <c r="F463" s="7">
        <f t="shared" si="15"/>
        <v>32.56</v>
      </c>
      <c r="G463" s="7">
        <v>0.3</v>
      </c>
      <c r="H463" s="7" t="s">
        <v>5083</v>
      </c>
      <c r="I463" s="7">
        <v>1</v>
      </c>
    </row>
    <row r="464" spans="1:9" ht="15.75" customHeight="1" x14ac:dyDescent="0.15">
      <c r="A464" s="13" t="s">
        <v>5108</v>
      </c>
      <c r="B464" s="7" t="s">
        <v>3944</v>
      </c>
      <c r="C464" s="14">
        <v>10</v>
      </c>
      <c r="D464" s="7">
        <v>2.4</v>
      </c>
      <c r="E464" s="7">
        <f t="shared" si="14"/>
        <v>0.24</v>
      </c>
      <c r="F464" s="7">
        <f t="shared" si="15"/>
        <v>2.6399999999999997</v>
      </c>
      <c r="G464" s="7">
        <v>0.24</v>
      </c>
      <c r="H464" s="7" t="s">
        <v>5080</v>
      </c>
      <c r="I464" s="7">
        <v>8</v>
      </c>
    </row>
    <row r="465" spans="1:9" ht="15.75" customHeight="1" x14ac:dyDescent="0.15">
      <c r="A465" s="13" t="s">
        <v>5108</v>
      </c>
      <c r="B465" s="7" t="s">
        <v>84</v>
      </c>
      <c r="C465" s="14">
        <v>15</v>
      </c>
      <c r="D465" s="7">
        <v>23.02</v>
      </c>
      <c r="E465" s="7">
        <f t="shared" si="14"/>
        <v>2.302</v>
      </c>
      <c r="F465" s="7">
        <f t="shared" si="15"/>
        <v>25.321999999999999</v>
      </c>
      <c r="G465" s="7">
        <v>0.02</v>
      </c>
      <c r="H465" s="7" t="s">
        <v>29</v>
      </c>
      <c r="I465" s="7">
        <v>3</v>
      </c>
    </row>
    <row r="466" spans="1:9" ht="15.75" customHeight="1" x14ac:dyDescent="0.15">
      <c r="A466" s="13" t="s">
        <v>5108</v>
      </c>
      <c r="B466" s="7" t="s">
        <v>1549</v>
      </c>
      <c r="C466" s="14">
        <v>15</v>
      </c>
      <c r="D466" s="7">
        <v>86.53</v>
      </c>
      <c r="E466" s="7">
        <f t="shared" si="14"/>
        <v>8.6530000000000005</v>
      </c>
      <c r="F466" s="7">
        <f t="shared" si="15"/>
        <v>95.183000000000007</v>
      </c>
      <c r="G466" s="7">
        <v>0.08</v>
      </c>
      <c r="H466" s="7" t="s">
        <v>27</v>
      </c>
      <c r="I466" s="7">
        <v>5</v>
      </c>
    </row>
    <row r="467" spans="1:9" ht="15.75" customHeight="1" x14ac:dyDescent="0.15">
      <c r="A467" s="13" t="s">
        <v>5108</v>
      </c>
      <c r="B467" s="7" t="s">
        <v>57</v>
      </c>
      <c r="C467" s="14">
        <v>15</v>
      </c>
      <c r="D467" s="7">
        <v>18.829999999999998</v>
      </c>
      <c r="E467" s="7">
        <f t="shared" si="14"/>
        <v>1.883</v>
      </c>
      <c r="F467" s="7">
        <f t="shared" si="15"/>
        <v>20.712999999999997</v>
      </c>
      <c r="G467" s="7">
        <v>0.35</v>
      </c>
      <c r="H467" s="7" t="s">
        <v>5075</v>
      </c>
      <c r="I467" s="7">
        <v>4</v>
      </c>
    </row>
    <row r="468" spans="1:9" ht="15.75" customHeight="1" x14ac:dyDescent="0.15">
      <c r="A468" s="13" t="s">
        <v>5108</v>
      </c>
      <c r="B468" s="7" t="s">
        <v>1267</v>
      </c>
      <c r="C468" s="14">
        <v>10</v>
      </c>
      <c r="D468" s="7">
        <v>47.79</v>
      </c>
      <c r="E468" s="7">
        <f t="shared" si="14"/>
        <v>4.7789999999999999</v>
      </c>
      <c r="F468" s="7">
        <f t="shared" si="15"/>
        <v>52.569000000000003</v>
      </c>
      <c r="G468" s="7">
        <v>0.11</v>
      </c>
      <c r="H468" s="7" t="s">
        <v>5082</v>
      </c>
      <c r="I468" s="7">
        <v>1</v>
      </c>
    </row>
    <row r="469" spans="1:9" ht="15.75" customHeight="1" x14ac:dyDescent="0.15">
      <c r="A469" s="13" t="s">
        <v>5108</v>
      </c>
      <c r="B469" s="7" t="s">
        <v>3677</v>
      </c>
      <c r="C469" s="14">
        <v>15</v>
      </c>
      <c r="D469" s="7">
        <v>74.790000000000006</v>
      </c>
      <c r="E469" s="7">
        <f t="shared" si="14"/>
        <v>7.479000000000001</v>
      </c>
      <c r="F469" s="7">
        <f t="shared" si="15"/>
        <v>82.269000000000005</v>
      </c>
      <c r="G469" s="7">
        <v>0.32</v>
      </c>
      <c r="H469" s="7" t="s">
        <v>30</v>
      </c>
      <c r="I469" s="7">
        <v>2</v>
      </c>
    </row>
    <row r="470" spans="1:9" ht="15.75" customHeight="1" x14ac:dyDescent="0.15">
      <c r="A470" s="13" t="s">
        <v>5108</v>
      </c>
      <c r="B470" s="7" t="s">
        <v>3831</v>
      </c>
      <c r="C470" s="14">
        <v>15</v>
      </c>
      <c r="D470" s="7">
        <v>93.79</v>
      </c>
      <c r="E470" s="7">
        <f t="shared" si="14"/>
        <v>9.3790000000000013</v>
      </c>
      <c r="F470" s="7">
        <f t="shared" si="15"/>
        <v>103.16900000000001</v>
      </c>
      <c r="G470" s="7">
        <v>0.18</v>
      </c>
      <c r="H470" s="7" t="s">
        <v>5080</v>
      </c>
      <c r="I470" s="7">
        <v>6</v>
      </c>
    </row>
    <row r="471" spans="1:9" ht="15.75" customHeight="1" x14ac:dyDescent="0.15">
      <c r="A471" s="13" t="s">
        <v>5108</v>
      </c>
      <c r="B471" s="7" t="s">
        <v>3324</v>
      </c>
      <c r="C471" s="14">
        <v>16</v>
      </c>
      <c r="D471" s="7">
        <v>42.97</v>
      </c>
      <c r="E471" s="7">
        <f t="shared" si="14"/>
        <v>4.2969999999999997</v>
      </c>
      <c r="F471" s="7">
        <f t="shared" si="15"/>
        <v>47.266999999999996</v>
      </c>
      <c r="G471" s="7">
        <v>0.27</v>
      </c>
      <c r="H471" s="7" t="s">
        <v>5075</v>
      </c>
      <c r="I471" s="7">
        <v>9</v>
      </c>
    </row>
    <row r="472" spans="1:9" ht="15.75" customHeight="1" x14ac:dyDescent="0.15">
      <c r="A472" s="13" t="s">
        <v>5108</v>
      </c>
      <c r="B472" s="7" t="s">
        <v>4884</v>
      </c>
      <c r="C472" s="14">
        <v>16</v>
      </c>
      <c r="D472" s="7">
        <v>22.79</v>
      </c>
      <c r="E472" s="7">
        <f t="shared" si="14"/>
        <v>2.2789999999999999</v>
      </c>
      <c r="F472" s="7">
        <f t="shared" si="15"/>
        <v>25.068999999999999</v>
      </c>
      <c r="G472" s="7">
        <v>0.12</v>
      </c>
      <c r="H472" s="7" t="s">
        <v>5081</v>
      </c>
      <c r="I472" s="7">
        <v>1</v>
      </c>
    </row>
    <row r="473" spans="1:9" ht="15.75" customHeight="1" x14ac:dyDescent="0.15">
      <c r="A473" s="13" t="s">
        <v>5108</v>
      </c>
      <c r="B473" s="7" t="s">
        <v>2783</v>
      </c>
      <c r="C473" s="14">
        <v>16</v>
      </c>
      <c r="D473" s="7">
        <v>50.98</v>
      </c>
      <c r="E473" s="7">
        <f t="shared" si="14"/>
        <v>5.0979999999999999</v>
      </c>
      <c r="F473" s="7">
        <f t="shared" si="15"/>
        <v>56.077999999999996</v>
      </c>
      <c r="G473" s="7">
        <v>0.15</v>
      </c>
      <c r="H473" s="7" t="s">
        <v>5079</v>
      </c>
      <c r="I473" s="7">
        <v>2</v>
      </c>
    </row>
    <row r="474" spans="1:9" ht="15.75" customHeight="1" x14ac:dyDescent="0.15">
      <c r="A474" s="13" t="s">
        <v>5108</v>
      </c>
      <c r="B474" s="7" t="s">
        <v>2032</v>
      </c>
      <c r="C474" s="14">
        <v>16</v>
      </c>
      <c r="D474" s="7">
        <v>29.55</v>
      </c>
      <c r="E474" s="7">
        <f t="shared" si="14"/>
        <v>2.9550000000000001</v>
      </c>
      <c r="F474" s="7">
        <f t="shared" si="15"/>
        <v>32.505000000000003</v>
      </c>
      <c r="G474" s="7">
        <v>0.2</v>
      </c>
      <c r="H474" s="7" t="s">
        <v>31</v>
      </c>
      <c r="I474" s="7">
        <v>6</v>
      </c>
    </row>
    <row r="475" spans="1:9" ht="15.75" customHeight="1" x14ac:dyDescent="0.15">
      <c r="A475" s="13" t="s">
        <v>5108</v>
      </c>
      <c r="B475" s="7" t="s">
        <v>688</v>
      </c>
      <c r="C475" s="14">
        <v>16</v>
      </c>
      <c r="D475" s="7">
        <v>85.25</v>
      </c>
      <c r="E475" s="7">
        <f t="shared" si="14"/>
        <v>8.5250000000000004</v>
      </c>
      <c r="F475" s="7">
        <f t="shared" si="15"/>
        <v>93.775000000000006</v>
      </c>
      <c r="G475" s="7">
        <v>0.1</v>
      </c>
      <c r="H475" s="7" t="s">
        <v>5078</v>
      </c>
      <c r="I475" s="7">
        <v>8</v>
      </c>
    </row>
    <row r="476" spans="1:9" ht="15.75" customHeight="1" x14ac:dyDescent="0.15">
      <c r="A476" s="13" t="s">
        <v>5108</v>
      </c>
      <c r="B476" s="7" t="s">
        <v>2207</v>
      </c>
      <c r="C476" s="14">
        <v>10</v>
      </c>
      <c r="D476" s="7">
        <v>24.13</v>
      </c>
      <c r="E476" s="7">
        <f t="shared" si="14"/>
        <v>2.4130000000000003</v>
      </c>
      <c r="F476" s="7">
        <f t="shared" si="15"/>
        <v>26.542999999999999</v>
      </c>
      <c r="G476" s="7">
        <v>7.0000000000000007E-2</v>
      </c>
      <c r="H476" s="7" t="s">
        <v>5077</v>
      </c>
      <c r="I476" s="7">
        <v>8</v>
      </c>
    </row>
    <row r="477" spans="1:9" ht="15.75" customHeight="1" x14ac:dyDescent="0.15">
      <c r="A477" s="13" t="s">
        <v>5108</v>
      </c>
      <c r="B477" s="7" t="s">
        <v>2881</v>
      </c>
      <c r="C477" s="14">
        <v>15</v>
      </c>
      <c r="D477" s="7">
        <v>71.37</v>
      </c>
      <c r="E477" s="7">
        <f t="shared" si="14"/>
        <v>7.1370000000000005</v>
      </c>
      <c r="F477" s="7">
        <f t="shared" si="15"/>
        <v>78.507000000000005</v>
      </c>
      <c r="G477" s="7">
        <v>0.08</v>
      </c>
      <c r="H477" s="7" t="s">
        <v>31</v>
      </c>
      <c r="I477" s="7">
        <v>3</v>
      </c>
    </row>
    <row r="478" spans="1:9" ht="15.75" customHeight="1" x14ac:dyDescent="0.15">
      <c r="A478" s="13" t="s">
        <v>5108</v>
      </c>
      <c r="B478" s="7" t="s">
        <v>4243</v>
      </c>
      <c r="C478" s="14">
        <v>10</v>
      </c>
      <c r="D478" s="7">
        <v>16.59</v>
      </c>
      <c r="E478" s="7">
        <f t="shared" si="14"/>
        <v>1.659</v>
      </c>
      <c r="F478" s="7">
        <f t="shared" si="15"/>
        <v>18.248999999999999</v>
      </c>
      <c r="G478" s="7">
        <v>0.1</v>
      </c>
      <c r="H478" s="7" t="s">
        <v>5080</v>
      </c>
      <c r="I478" s="7">
        <v>10</v>
      </c>
    </row>
    <row r="479" spans="1:9" ht="15.75" customHeight="1" x14ac:dyDescent="0.15">
      <c r="A479" s="13" t="s">
        <v>5109</v>
      </c>
      <c r="B479" s="7" t="s">
        <v>648</v>
      </c>
      <c r="C479" s="14">
        <v>15</v>
      </c>
      <c r="D479" s="7">
        <v>55.43</v>
      </c>
      <c r="E479" s="7">
        <f t="shared" si="14"/>
        <v>5.5430000000000001</v>
      </c>
      <c r="F479" s="7">
        <f t="shared" si="15"/>
        <v>60.972999999999999</v>
      </c>
      <c r="G479" s="7">
        <v>0.31</v>
      </c>
      <c r="H479" s="7" t="s">
        <v>26</v>
      </c>
      <c r="I479" s="7">
        <v>7</v>
      </c>
    </row>
    <row r="480" spans="1:9" ht="15.75" customHeight="1" x14ac:dyDescent="0.15">
      <c r="A480" s="13" t="s">
        <v>5109</v>
      </c>
      <c r="B480" s="7" t="s">
        <v>1611</v>
      </c>
      <c r="C480" s="14">
        <v>16</v>
      </c>
      <c r="D480" s="7">
        <v>19.579999999999998</v>
      </c>
      <c r="E480" s="7">
        <f t="shared" si="14"/>
        <v>1.958</v>
      </c>
      <c r="F480" s="7">
        <f t="shared" si="15"/>
        <v>21.537999999999997</v>
      </c>
      <c r="G480" s="7">
        <v>0.04</v>
      </c>
      <c r="H480" s="7" t="s">
        <v>5079</v>
      </c>
      <c r="I480" s="7">
        <v>6</v>
      </c>
    </row>
    <row r="481" spans="1:9" ht="15.75" customHeight="1" x14ac:dyDescent="0.15">
      <c r="A481" s="13" t="s">
        <v>5109</v>
      </c>
      <c r="B481" s="7" t="s">
        <v>1706</v>
      </c>
      <c r="C481" s="14">
        <v>15</v>
      </c>
      <c r="D481" s="7">
        <v>71.650000000000006</v>
      </c>
      <c r="E481" s="7">
        <f t="shared" si="14"/>
        <v>7.1650000000000009</v>
      </c>
      <c r="F481" s="7">
        <f t="shared" si="15"/>
        <v>78.815000000000012</v>
      </c>
      <c r="G481" s="7">
        <v>0.1</v>
      </c>
      <c r="H481" s="7" t="s">
        <v>28</v>
      </c>
      <c r="I481" s="7">
        <v>7</v>
      </c>
    </row>
    <row r="482" spans="1:9" ht="15.75" customHeight="1" x14ac:dyDescent="0.15">
      <c r="A482" s="13" t="s">
        <v>5109</v>
      </c>
      <c r="B482" s="7" t="s">
        <v>3309</v>
      </c>
      <c r="C482" s="14">
        <v>10</v>
      </c>
      <c r="D482" s="7">
        <v>16.89</v>
      </c>
      <c r="E482" s="7">
        <f t="shared" si="14"/>
        <v>1.6890000000000001</v>
      </c>
      <c r="F482" s="7">
        <f t="shared" si="15"/>
        <v>18.579000000000001</v>
      </c>
      <c r="G482" s="7">
        <v>0.26</v>
      </c>
      <c r="H482" s="7" t="s">
        <v>5075</v>
      </c>
      <c r="I482" s="7">
        <v>6</v>
      </c>
    </row>
    <row r="483" spans="1:9" ht="15.75" customHeight="1" x14ac:dyDescent="0.15">
      <c r="A483" s="13" t="s">
        <v>5109</v>
      </c>
      <c r="B483" s="7" t="s">
        <v>4063</v>
      </c>
      <c r="C483" s="14">
        <v>15</v>
      </c>
      <c r="D483" s="7">
        <v>73.78</v>
      </c>
      <c r="E483" s="7">
        <f t="shared" si="14"/>
        <v>7.3780000000000001</v>
      </c>
      <c r="F483" s="7">
        <f t="shared" si="15"/>
        <v>81.158000000000001</v>
      </c>
      <c r="G483" s="7">
        <v>0.05</v>
      </c>
      <c r="H483" s="7" t="s">
        <v>5079</v>
      </c>
      <c r="I483" s="7">
        <v>4</v>
      </c>
    </row>
    <row r="484" spans="1:9" ht="15.75" customHeight="1" x14ac:dyDescent="0.15">
      <c r="A484" s="13" t="s">
        <v>5109</v>
      </c>
      <c r="B484" s="7" t="s">
        <v>78</v>
      </c>
      <c r="C484" s="14">
        <v>10</v>
      </c>
      <c r="D484" s="7">
        <v>34.83</v>
      </c>
      <c r="E484" s="7">
        <f t="shared" si="14"/>
        <v>3.4830000000000001</v>
      </c>
      <c r="F484" s="7">
        <f t="shared" si="15"/>
        <v>38.312999999999995</v>
      </c>
      <c r="G484" s="7">
        <v>0.39</v>
      </c>
      <c r="H484" s="7" t="s">
        <v>5081</v>
      </c>
      <c r="I484" s="7">
        <v>6</v>
      </c>
    </row>
    <row r="485" spans="1:9" ht="15.75" customHeight="1" x14ac:dyDescent="0.15">
      <c r="A485" s="13" t="s">
        <v>5109</v>
      </c>
      <c r="B485" s="7" t="s">
        <v>4763</v>
      </c>
      <c r="C485" s="14">
        <v>15</v>
      </c>
      <c r="D485" s="7">
        <v>77.97</v>
      </c>
      <c r="E485" s="7">
        <f t="shared" si="14"/>
        <v>7.7970000000000006</v>
      </c>
      <c r="F485" s="7">
        <f t="shared" si="15"/>
        <v>85.766999999999996</v>
      </c>
      <c r="G485" s="7">
        <v>0.37</v>
      </c>
      <c r="H485" s="7" t="s">
        <v>26</v>
      </c>
      <c r="I485" s="7">
        <v>9</v>
      </c>
    </row>
    <row r="486" spans="1:9" ht="15.75" customHeight="1" x14ac:dyDescent="0.15">
      <c r="A486" s="13" t="s">
        <v>5109</v>
      </c>
      <c r="B486" s="7" t="s">
        <v>4274</v>
      </c>
      <c r="C486" s="14">
        <v>16</v>
      </c>
      <c r="D486" s="7">
        <v>78.209999999999994</v>
      </c>
      <c r="E486" s="7">
        <f t="shared" si="14"/>
        <v>7.8209999999999997</v>
      </c>
      <c r="F486" s="7">
        <f t="shared" si="15"/>
        <v>86.030999999999992</v>
      </c>
      <c r="G486" s="7">
        <v>0.05</v>
      </c>
      <c r="H486" s="7" t="s">
        <v>26</v>
      </c>
      <c r="I486" s="7">
        <v>8</v>
      </c>
    </row>
    <row r="487" spans="1:9" ht="15.75" customHeight="1" x14ac:dyDescent="0.15">
      <c r="A487" s="13" t="s">
        <v>5109</v>
      </c>
      <c r="B487" s="7" t="s">
        <v>3024</v>
      </c>
      <c r="C487" s="14">
        <v>16</v>
      </c>
      <c r="D487" s="7">
        <v>44.45</v>
      </c>
      <c r="E487" s="7">
        <f t="shared" si="14"/>
        <v>4.4450000000000003</v>
      </c>
      <c r="F487" s="7">
        <f t="shared" si="15"/>
        <v>48.895000000000003</v>
      </c>
      <c r="G487" s="7">
        <v>0.11</v>
      </c>
      <c r="H487" s="7" t="s">
        <v>30</v>
      </c>
      <c r="I487" s="7">
        <v>1</v>
      </c>
    </row>
    <row r="488" spans="1:9" ht="15.75" customHeight="1" x14ac:dyDescent="0.15">
      <c r="A488" s="13" t="s">
        <v>5109</v>
      </c>
      <c r="B488" s="7" t="s">
        <v>1193</v>
      </c>
      <c r="C488" s="14">
        <v>10</v>
      </c>
      <c r="D488" s="7">
        <v>15.43</v>
      </c>
      <c r="E488" s="7">
        <f t="shared" si="14"/>
        <v>1.5430000000000001</v>
      </c>
      <c r="F488" s="7">
        <f t="shared" si="15"/>
        <v>16.972999999999999</v>
      </c>
      <c r="G488" s="7">
        <v>0.04</v>
      </c>
      <c r="H488" s="7" t="s">
        <v>28</v>
      </c>
      <c r="I488" s="7">
        <v>3</v>
      </c>
    </row>
    <row r="489" spans="1:9" ht="15.75" customHeight="1" x14ac:dyDescent="0.15">
      <c r="A489" s="13" t="s">
        <v>5109</v>
      </c>
      <c r="B489" s="7" t="s">
        <v>258</v>
      </c>
      <c r="C489" s="14">
        <v>16</v>
      </c>
      <c r="D489" s="7">
        <v>68.14</v>
      </c>
      <c r="E489" s="7">
        <f t="shared" si="14"/>
        <v>6.8140000000000001</v>
      </c>
      <c r="F489" s="7">
        <f t="shared" si="15"/>
        <v>74.954000000000008</v>
      </c>
      <c r="G489" s="7">
        <v>0.1</v>
      </c>
      <c r="H489" s="7" t="s">
        <v>5075</v>
      </c>
      <c r="I489" s="7">
        <v>4</v>
      </c>
    </row>
    <row r="490" spans="1:9" ht="15.75" customHeight="1" x14ac:dyDescent="0.15">
      <c r="A490" s="13" t="s">
        <v>5109</v>
      </c>
      <c r="B490" s="7" t="s">
        <v>1035</v>
      </c>
      <c r="C490" s="14">
        <v>16</v>
      </c>
      <c r="D490" s="7">
        <v>19.18</v>
      </c>
      <c r="E490" s="7">
        <f t="shared" si="14"/>
        <v>1.9180000000000001</v>
      </c>
      <c r="F490" s="7">
        <f t="shared" si="15"/>
        <v>21.097999999999999</v>
      </c>
      <c r="G490" s="7">
        <v>0.01</v>
      </c>
      <c r="H490" s="7" t="s">
        <v>5079</v>
      </c>
      <c r="I490" s="7">
        <v>6</v>
      </c>
    </row>
    <row r="491" spans="1:9" ht="15.75" customHeight="1" x14ac:dyDescent="0.15">
      <c r="A491" s="13" t="s">
        <v>5109</v>
      </c>
      <c r="B491" s="7" t="s">
        <v>3153</v>
      </c>
      <c r="C491" s="14">
        <v>15</v>
      </c>
      <c r="D491" s="7">
        <v>18.510000000000002</v>
      </c>
      <c r="E491" s="7">
        <f t="shared" si="14"/>
        <v>1.8510000000000002</v>
      </c>
      <c r="F491" s="7">
        <f t="shared" si="15"/>
        <v>20.361000000000001</v>
      </c>
      <c r="G491" s="7">
        <v>0.22</v>
      </c>
      <c r="H491" s="7" t="s">
        <v>5083</v>
      </c>
      <c r="I491" s="7">
        <v>5</v>
      </c>
    </row>
    <row r="492" spans="1:9" ht="15.75" customHeight="1" x14ac:dyDescent="0.15">
      <c r="A492" s="13" t="s">
        <v>5109</v>
      </c>
      <c r="B492" s="7" t="s">
        <v>4564</v>
      </c>
      <c r="C492" s="14">
        <v>15</v>
      </c>
      <c r="D492" s="7">
        <v>3.27</v>
      </c>
      <c r="E492" s="7">
        <f t="shared" si="14"/>
        <v>0.32700000000000001</v>
      </c>
      <c r="F492" s="7">
        <f t="shared" si="15"/>
        <v>3.597</v>
      </c>
      <c r="G492" s="7">
        <v>0.14000000000000001</v>
      </c>
      <c r="H492" s="7" t="s">
        <v>27</v>
      </c>
      <c r="I492" s="7">
        <v>2</v>
      </c>
    </row>
    <row r="493" spans="1:9" ht="15.75" customHeight="1" x14ac:dyDescent="0.15">
      <c r="A493" s="13" t="s">
        <v>5109</v>
      </c>
      <c r="B493" s="7" t="s">
        <v>2188</v>
      </c>
      <c r="C493" s="14">
        <v>15</v>
      </c>
      <c r="D493" s="7">
        <v>94.96</v>
      </c>
      <c r="E493" s="7">
        <f t="shared" si="14"/>
        <v>9.4960000000000004</v>
      </c>
      <c r="F493" s="7">
        <f t="shared" si="15"/>
        <v>104.45599999999999</v>
      </c>
      <c r="G493" s="7">
        <v>0.04</v>
      </c>
      <c r="H493" s="7" t="s">
        <v>28</v>
      </c>
      <c r="I493" s="7">
        <v>9</v>
      </c>
    </row>
    <row r="494" spans="1:9" ht="15.75" customHeight="1" x14ac:dyDescent="0.15">
      <c r="A494" s="13" t="s">
        <v>5109</v>
      </c>
      <c r="B494" s="7" t="s">
        <v>4510</v>
      </c>
      <c r="C494" s="14">
        <v>16</v>
      </c>
      <c r="D494" s="7">
        <v>43.71</v>
      </c>
      <c r="E494" s="7">
        <f t="shared" si="14"/>
        <v>4.3710000000000004</v>
      </c>
      <c r="F494" s="7">
        <f t="shared" si="15"/>
        <v>48.081000000000003</v>
      </c>
      <c r="G494" s="7">
        <v>0.19</v>
      </c>
      <c r="H494" s="7" t="s">
        <v>5075</v>
      </c>
      <c r="I494" s="7">
        <v>5</v>
      </c>
    </row>
    <row r="495" spans="1:9" ht="15.75" customHeight="1" x14ac:dyDescent="0.15">
      <c r="A495" s="13" t="s">
        <v>5109</v>
      </c>
      <c r="B495" s="7" t="s">
        <v>286</v>
      </c>
      <c r="C495" s="14">
        <v>15</v>
      </c>
      <c r="D495" s="7">
        <v>78.56</v>
      </c>
      <c r="E495" s="7">
        <f t="shared" si="14"/>
        <v>7.8560000000000008</v>
      </c>
      <c r="F495" s="7">
        <f t="shared" si="15"/>
        <v>86.415999999999997</v>
      </c>
      <c r="G495" s="7">
        <v>0.19</v>
      </c>
      <c r="H495" s="7" t="s">
        <v>5078</v>
      </c>
      <c r="I495" s="7">
        <v>6</v>
      </c>
    </row>
    <row r="496" spans="1:9" ht="15.75" customHeight="1" x14ac:dyDescent="0.15">
      <c r="A496" s="13" t="s">
        <v>5110</v>
      </c>
      <c r="B496" s="7" t="s">
        <v>2686</v>
      </c>
      <c r="C496" s="14">
        <v>15</v>
      </c>
      <c r="D496" s="7">
        <v>17.18</v>
      </c>
      <c r="E496" s="7">
        <f t="shared" si="14"/>
        <v>1.718</v>
      </c>
      <c r="F496" s="7">
        <f t="shared" si="15"/>
        <v>18.898</v>
      </c>
      <c r="G496" s="7">
        <v>0.17</v>
      </c>
      <c r="H496" s="7" t="s">
        <v>27</v>
      </c>
      <c r="I496" s="7">
        <v>6</v>
      </c>
    </row>
    <row r="497" spans="1:9" ht="15.75" customHeight="1" x14ac:dyDescent="0.15">
      <c r="A497" s="13" t="s">
        <v>5110</v>
      </c>
      <c r="B497" s="7" t="s">
        <v>1060</v>
      </c>
      <c r="C497" s="14">
        <v>10</v>
      </c>
      <c r="D497" s="7">
        <v>81.099999999999994</v>
      </c>
      <c r="E497" s="7">
        <f t="shared" si="14"/>
        <v>8.11</v>
      </c>
      <c r="F497" s="7">
        <f t="shared" si="15"/>
        <v>89.21</v>
      </c>
      <c r="G497" s="7">
        <v>0.08</v>
      </c>
      <c r="H497" s="7" t="s">
        <v>28</v>
      </c>
      <c r="I497" s="7">
        <v>9</v>
      </c>
    </row>
    <row r="498" spans="1:9" ht="15.75" customHeight="1" x14ac:dyDescent="0.15">
      <c r="A498" s="13" t="s">
        <v>5110</v>
      </c>
      <c r="B498" s="7" t="s">
        <v>1915</v>
      </c>
      <c r="C498" s="14">
        <v>10</v>
      </c>
      <c r="D498" s="7">
        <v>99.04</v>
      </c>
      <c r="E498" s="7">
        <f t="shared" si="14"/>
        <v>9.9040000000000017</v>
      </c>
      <c r="F498" s="7">
        <f t="shared" si="15"/>
        <v>108.944</v>
      </c>
      <c r="G498" s="7">
        <v>0.15</v>
      </c>
      <c r="H498" s="7" t="s">
        <v>5083</v>
      </c>
      <c r="I498" s="7">
        <v>5</v>
      </c>
    </row>
    <row r="499" spans="1:9" ht="15.75" customHeight="1" x14ac:dyDescent="0.15">
      <c r="A499" s="13" t="s">
        <v>5110</v>
      </c>
      <c r="B499" s="7" t="s">
        <v>4103</v>
      </c>
      <c r="C499" s="14">
        <v>10</v>
      </c>
      <c r="D499" s="7">
        <v>85.88</v>
      </c>
      <c r="E499" s="7">
        <f t="shared" si="14"/>
        <v>8.5879999999999992</v>
      </c>
      <c r="F499" s="7">
        <f t="shared" si="15"/>
        <v>94.467999999999989</v>
      </c>
      <c r="G499" s="7">
        <v>0.27</v>
      </c>
      <c r="H499" s="7" t="s">
        <v>28</v>
      </c>
      <c r="I499" s="7">
        <v>6</v>
      </c>
    </row>
    <row r="500" spans="1:9" ht="15.75" customHeight="1" x14ac:dyDescent="0.15">
      <c r="A500" s="13" t="s">
        <v>5110</v>
      </c>
      <c r="B500" s="7" t="s">
        <v>4522</v>
      </c>
      <c r="C500" s="14">
        <v>16</v>
      </c>
      <c r="D500" s="7">
        <v>55.91</v>
      </c>
      <c r="E500" s="7">
        <f t="shared" si="14"/>
        <v>5.5910000000000002</v>
      </c>
      <c r="F500" s="7">
        <f t="shared" si="15"/>
        <v>61.500999999999998</v>
      </c>
      <c r="G500" s="7">
        <v>0.13</v>
      </c>
      <c r="H500" s="7" t="s">
        <v>5081</v>
      </c>
      <c r="I500" s="7">
        <v>10</v>
      </c>
    </row>
    <row r="501" spans="1:9" ht="15.75" customHeight="1" x14ac:dyDescent="0.15">
      <c r="A501" s="13" t="s">
        <v>5110</v>
      </c>
      <c r="B501" s="7" t="s">
        <v>1238</v>
      </c>
      <c r="C501" s="14">
        <v>10</v>
      </c>
      <c r="D501" s="7">
        <v>40.33</v>
      </c>
      <c r="E501" s="7">
        <f t="shared" si="14"/>
        <v>4.0330000000000004</v>
      </c>
      <c r="F501" s="7">
        <f t="shared" si="15"/>
        <v>44.363</v>
      </c>
      <c r="G501" s="7">
        <v>0.05</v>
      </c>
      <c r="H501" s="7" t="s">
        <v>5081</v>
      </c>
      <c r="I501" s="7">
        <v>10</v>
      </c>
    </row>
    <row r="502" spans="1:9" ht="15.75" customHeight="1" x14ac:dyDescent="0.15">
      <c r="A502" s="13" t="s">
        <v>5110</v>
      </c>
      <c r="B502" s="7" t="s">
        <v>4723</v>
      </c>
      <c r="C502" s="14">
        <v>10</v>
      </c>
      <c r="D502" s="7">
        <v>36.78</v>
      </c>
      <c r="E502" s="7">
        <f t="shared" si="14"/>
        <v>3.6780000000000004</v>
      </c>
      <c r="F502" s="7">
        <f t="shared" si="15"/>
        <v>40.457999999999998</v>
      </c>
      <c r="G502" s="7">
        <v>0.23</v>
      </c>
      <c r="H502" s="7" t="s">
        <v>5081</v>
      </c>
      <c r="I502" s="7">
        <v>1</v>
      </c>
    </row>
    <row r="503" spans="1:9" ht="15.75" customHeight="1" x14ac:dyDescent="0.15">
      <c r="A503" s="13" t="s">
        <v>5110</v>
      </c>
      <c r="B503" s="7" t="s">
        <v>1580</v>
      </c>
      <c r="C503" s="14">
        <v>16</v>
      </c>
      <c r="D503" s="7">
        <v>14.29</v>
      </c>
      <c r="E503" s="7">
        <f t="shared" si="14"/>
        <v>1.429</v>
      </c>
      <c r="F503" s="7">
        <f t="shared" si="15"/>
        <v>15.718999999999999</v>
      </c>
      <c r="G503" s="7">
        <v>0.06</v>
      </c>
      <c r="H503" s="7" t="s">
        <v>28</v>
      </c>
      <c r="I503" s="7">
        <v>10</v>
      </c>
    </row>
    <row r="504" spans="1:9" ht="15.75" customHeight="1" x14ac:dyDescent="0.15">
      <c r="A504" s="13" t="s">
        <v>5110</v>
      </c>
      <c r="B504" s="7" t="s">
        <v>1576</v>
      </c>
      <c r="C504" s="14">
        <v>10</v>
      </c>
      <c r="D504" s="7">
        <v>99.81</v>
      </c>
      <c r="E504" s="7">
        <f t="shared" si="14"/>
        <v>9.9810000000000016</v>
      </c>
      <c r="F504" s="7">
        <f t="shared" si="15"/>
        <v>109.791</v>
      </c>
      <c r="G504" s="7">
        <v>0.09</v>
      </c>
      <c r="H504" s="7" t="s">
        <v>5082</v>
      </c>
      <c r="I504" s="7">
        <v>10</v>
      </c>
    </row>
    <row r="505" spans="1:9" ht="15.75" customHeight="1" x14ac:dyDescent="0.15">
      <c r="A505" s="13" t="s">
        <v>5110</v>
      </c>
      <c r="B505" s="7" t="s">
        <v>3347</v>
      </c>
      <c r="C505" s="14">
        <v>10</v>
      </c>
      <c r="D505" s="7">
        <v>23.53</v>
      </c>
      <c r="E505" s="7">
        <f t="shared" si="14"/>
        <v>2.3530000000000002</v>
      </c>
      <c r="F505" s="7">
        <f t="shared" si="15"/>
        <v>25.883000000000003</v>
      </c>
      <c r="G505" s="7">
        <v>0.17</v>
      </c>
      <c r="H505" s="7" t="s">
        <v>5078</v>
      </c>
      <c r="I505" s="7">
        <v>7</v>
      </c>
    </row>
    <row r="506" spans="1:9" ht="15.75" customHeight="1" x14ac:dyDescent="0.15">
      <c r="A506" s="13" t="s">
        <v>5110</v>
      </c>
      <c r="B506" s="7" t="s">
        <v>775</v>
      </c>
      <c r="C506" s="14">
        <v>10</v>
      </c>
      <c r="D506" s="7">
        <v>28.33</v>
      </c>
      <c r="E506" s="7">
        <f t="shared" si="14"/>
        <v>2.8330000000000002</v>
      </c>
      <c r="F506" s="7">
        <f t="shared" si="15"/>
        <v>31.162999999999997</v>
      </c>
      <c r="G506" s="7">
        <v>0.38</v>
      </c>
      <c r="H506" s="7" t="s">
        <v>5079</v>
      </c>
      <c r="I506" s="7">
        <v>4</v>
      </c>
    </row>
    <row r="507" spans="1:9" ht="15.75" customHeight="1" x14ac:dyDescent="0.15">
      <c r="A507" s="13" t="s">
        <v>5110</v>
      </c>
      <c r="B507" s="7" t="s">
        <v>1360</v>
      </c>
      <c r="C507" s="14">
        <v>15</v>
      </c>
      <c r="D507" s="7">
        <v>57.32</v>
      </c>
      <c r="E507" s="7">
        <f t="shared" si="14"/>
        <v>5.7320000000000002</v>
      </c>
      <c r="F507" s="7">
        <f t="shared" si="15"/>
        <v>63.052</v>
      </c>
      <c r="G507" s="7">
        <v>0.15</v>
      </c>
      <c r="H507" s="7" t="s">
        <v>5081</v>
      </c>
      <c r="I507" s="7">
        <v>9</v>
      </c>
    </row>
    <row r="508" spans="1:9" ht="15.75" customHeight="1" x14ac:dyDescent="0.15">
      <c r="A508" s="13" t="s">
        <v>5110</v>
      </c>
      <c r="B508" s="7" t="s">
        <v>4428</v>
      </c>
      <c r="C508" s="14">
        <v>10</v>
      </c>
      <c r="D508" s="7">
        <v>64.319999999999993</v>
      </c>
      <c r="E508" s="7">
        <f t="shared" si="14"/>
        <v>6.4319999999999995</v>
      </c>
      <c r="F508" s="7">
        <f t="shared" si="15"/>
        <v>70.751999999999995</v>
      </c>
      <c r="G508" s="7">
        <v>0.32</v>
      </c>
      <c r="H508" s="7" t="s">
        <v>5078</v>
      </c>
      <c r="I508" s="7">
        <v>3</v>
      </c>
    </row>
    <row r="509" spans="1:9" ht="15.75" customHeight="1" x14ac:dyDescent="0.15">
      <c r="A509" s="13" t="s">
        <v>5110</v>
      </c>
      <c r="B509" s="7" t="s">
        <v>1875</v>
      </c>
      <c r="C509" s="14">
        <v>15</v>
      </c>
      <c r="D509" s="7">
        <v>87.83</v>
      </c>
      <c r="E509" s="7">
        <f t="shared" si="14"/>
        <v>8.7829999999999995</v>
      </c>
      <c r="F509" s="7">
        <f t="shared" si="15"/>
        <v>96.613</v>
      </c>
      <c r="G509" s="7">
        <v>0.22</v>
      </c>
      <c r="H509" s="7" t="s">
        <v>5076</v>
      </c>
      <c r="I509" s="7">
        <v>1</v>
      </c>
    </row>
    <row r="510" spans="1:9" ht="15.75" customHeight="1" x14ac:dyDescent="0.15">
      <c r="A510" s="13" t="s">
        <v>5110</v>
      </c>
      <c r="B510" s="7" t="s">
        <v>3278</v>
      </c>
      <c r="C510" s="14">
        <v>10</v>
      </c>
      <c r="D510" s="7">
        <v>77.91</v>
      </c>
      <c r="E510" s="7">
        <f t="shared" si="14"/>
        <v>7.7910000000000004</v>
      </c>
      <c r="F510" s="7">
        <f t="shared" si="15"/>
        <v>85.700999999999993</v>
      </c>
      <c r="G510" s="7">
        <v>0.36</v>
      </c>
      <c r="H510" s="7" t="s">
        <v>29</v>
      </c>
      <c r="I510" s="7">
        <v>6</v>
      </c>
    </row>
    <row r="511" spans="1:9" ht="15.75" customHeight="1" x14ac:dyDescent="0.15">
      <c r="A511" s="13" t="s">
        <v>5110</v>
      </c>
      <c r="B511" s="7" t="s">
        <v>3092</v>
      </c>
      <c r="C511" s="14">
        <v>16</v>
      </c>
      <c r="D511" s="7">
        <v>8.75</v>
      </c>
      <c r="E511" s="7">
        <f t="shared" si="14"/>
        <v>0.875</v>
      </c>
      <c r="F511" s="7">
        <f t="shared" si="15"/>
        <v>9.625</v>
      </c>
      <c r="G511" s="7">
        <v>0.33</v>
      </c>
      <c r="H511" s="7" t="s">
        <v>5078</v>
      </c>
      <c r="I511" s="7">
        <v>3</v>
      </c>
    </row>
    <row r="512" spans="1:9" ht="15.75" customHeight="1" x14ac:dyDescent="0.15">
      <c r="A512" s="13" t="s">
        <v>5110</v>
      </c>
      <c r="B512" s="7" t="s">
        <v>1986</v>
      </c>
      <c r="C512" s="14">
        <v>10</v>
      </c>
      <c r="D512" s="7">
        <v>78.180000000000007</v>
      </c>
      <c r="E512" s="7">
        <f t="shared" si="14"/>
        <v>7.8180000000000014</v>
      </c>
      <c r="F512" s="7">
        <f t="shared" si="15"/>
        <v>85.998000000000005</v>
      </c>
      <c r="G512" s="7">
        <v>0.31</v>
      </c>
      <c r="H512" s="7" t="s">
        <v>31</v>
      </c>
      <c r="I512" s="7">
        <v>4</v>
      </c>
    </row>
    <row r="513" spans="1:9" ht="15.75" customHeight="1" x14ac:dyDescent="0.15">
      <c r="A513" s="13" t="s">
        <v>5110</v>
      </c>
      <c r="B513" s="7" t="s">
        <v>4100</v>
      </c>
      <c r="C513" s="14">
        <v>15</v>
      </c>
      <c r="D513" s="7">
        <v>47.46</v>
      </c>
      <c r="E513" s="7">
        <f t="shared" si="14"/>
        <v>4.7460000000000004</v>
      </c>
      <c r="F513" s="7">
        <f t="shared" si="15"/>
        <v>52.206000000000003</v>
      </c>
      <c r="G513" s="7">
        <v>0.36</v>
      </c>
      <c r="H513" s="7" t="s">
        <v>30</v>
      </c>
      <c r="I513" s="7">
        <v>10</v>
      </c>
    </row>
    <row r="514" spans="1:9" ht="15.75" customHeight="1" x14ac:dyDescent="0.15">
      <c r="A514" s="13" t="s">
        <v>5110</v>
      </c>
      <c r="B514" s="7" t="s">
        <v>2580</v>
      </c>
      <c r="C514" s="14">
        <v>15</v>
      </c>
      <c r="D514" s="7">
        <v>35.22</v>
      </c>
      <c r="E514" s="7">
        <f t="shared" si="14"/>
        <v>3.5220000000000002</v>
      </c>
      <c r="F514" s="7">
        <f t="shared" si="15"/>
        <v>38.741999999999997</v>
      </c>
      <c r="G514" s="7">
        <v>0.28999999999999998</v>
      </c>
      <c r="H514" s="7" t="s">
        <v>5079</v>
      </c>
      <c r="I514" s="7">
        <v>9</v>
      </c>
    </row>
    <row r="515" spans="1:9" ht="15.75" customHeight="1" x14ac:dyDescent="0.15">
      <c r="A515" s="13" t="s">
        <v>5110</v>
      </c>
      <c r="B515" s="7" t="s">
        <v>945</v>
      </c>
      <c r="C515" s="14">
        <v>15</v>
      </c>
      <c r="D515" s="7">
        <v>15.07</v>
      </c>
      <c r="E515" s="7">
        <f t="shared" si="14"/>
        <v>1.5070000000000001</v>
      </c>
      <c r="F515" s="7">
        <f t="shared" si="15"/>
        <v>16.577000000000002</v>
      </c>
      <c r="G515" s="7">
        <v>0.31</v>
      </c>
      <c r="H515" s="7" t="s">
        <v>5082</v>
      </c>
      <c r="I515" s="7">
        <v>8</v>
      </c>
    </row>
    <row r="516" spans="1:9" ht="15.75" customHeight="1" x14ac:dyDescent="0.15">
      <c r="A516" s="13" t="s">
        <v>5110</v>
      </c>
      <c r="B516" s="7" t="s">
        <v>3212</v>
      </c>
      <c r="C516" s="14">
        <v>15</v>
      </c>
      <c r="D516" s="7">
        <v>50.11</v>
      </c>
      <c r="E516" s="7">
        <f t="shared" si="14"/>
        <v>5.0110000000000001</v>
      </c>
      <c r="F516" s="7">
        <f t="shared" si="15"/>
        <v>55.121000000000002</v>
      </c>
      <c r="G516" s="7">
        <v>0.22</v>
      </c>
      <c r="H516" s="7" t="s">
        <v>29</v>
      </c>
      <c r="I516" s="7">
        <v>5</v>
      </c>
    </row>
    <row r="517" spans="1:9" ht="15.75" customHeight="1" x14ac:dyDescent="0.15">
      <c r="A517" s="13" t="s">
        <v>5111</v>
      </c>
      <c r="B517" s="7" t="s">
        <v>253</v>
      </c>
      <c r="C517" s="14">
        <v>16</v>
      </c>
      <c r="D517" s="7">
        <v>60.93</v>
      </c>
      <c r="E517" s="7">
        <f t="shared" si="14"/>
        <v>6.093</v>
      </c>
      <c r="F517" s="7">
        <f t="shared" si="15"/>
        <v>67.022999999999996</v>
      </c>
      <c r="G517" s="7">
        <v>0.31</v>
      </c>
      <c r="H517" s="7" t="s">
        <v>5077</v>
      </c>
      <c r="I517" s="7">
        <v>1</v>
      </c>
    </row>
    <row r="518" spans="1:9" ht="15.75" customHeight="1" x14ac:dyDescent="0.15">
      <c r="A518" s="13" t="s">
        <v>5111</v>
      </c>
      <c r="B518" s="7" t="s">
        <v>3868</v>
      </c>
      <c r="C518" s="14">
        <v>10</v>
      </c>
      <c r="D518" s="7">
        <v>82.19</v>
      </c>
      <c r="E518" s="7">
        <f t="shared" si="14"/>
        <v>8.2189999999999994</v>
      </c>
      <c r="F518" s="7">
        <f t="shared" si="15"/>
        <v>90.408999999999992</v>
      </c>
      <c r="G518" s="7">
        <v>0.04</v>
      </c>
      <c r="H518" s="7" t="s">
        <v>5076</v>
      </c>
      <c r="I518" s="7">
        <v>3</v>
      </c>
    </row>
    <row r="519" spans="1:9" ht="15.75" customHeight="1" x14ac:dyDescent="0.15">
      <c r="A519" s="13" t="s">
        <v>5111</v>
      </c>
      <c r="B519" s="7" t="s">
        <v>2815</v>
      </c>
      <c r="C519" s="14">
        <v>16</v>
      </c>
      <c r="D519" s="7">
        <v>17.350000000000001</v>
      </c>
      <c r="E519" s="7">
        <f t="shared" ref="E519:E582" si="16">D519*10%</f>
        <v>1.7350000000000003</v>
      </c>
      <c r="F519" s="7">
        <f t="shared" ref="F519:F582" si="17">D519+E519</f>
        <v>19.085000000000001</v>
      </c>
      <c r="G519" s="7">
        <v>0.11</v>
      </c>
      <c r="H519" s="7" t="s">
        <v>5083</v>
      </c>
      <c r="I519" s="7">
        <v>6</v>
      </c>
    </row>
    <row r="520" spans="1:9" ht="15.75" customHeight="1" x14ac:dyDescent="0.15">
      <c r="A520" s="13" t="s">
        <v>5111</v>
      </c>
      <c r="B520" s="7" t="s">
        <v>1320</v>
      </c>
      <c r="C520" s="14">
        <v>16</v>
      </c>
      <c r="D520" s="7">
        <v>47.3</v>
      </c>
      <c r="E520" s="7">
        <f t="shared" si="16"/>
        <v>4.7299999999999995</v>
      </c>
      <c r="F520" s="7">
        <f t="shared" si="17"/>
        <v>52.029999999999994</v>
      </c>
      <c r="G520" s="7">
        <v>0.11</v>
      </c>
      <c r="H520" s="7" t="s">
        <v>5076</v>
      </c>
      <c r="I520" s="7">
        <v>8</v>
      </c>
    </row>
    <row r="521" spans="1:9" ht="15.75" customHeight="1" x14ac:dyDescent="0.15">
      <c r="A521" s="13" t="s">
        <v>5111</v>
      </c>
      <c r="B521" s="7" t="s">
        <v>2591</v>
      </c>
      <c r="C521" s="14">
        <v>16</v>
      </c>
      <c r="D521" s="7">
        <v>17.43</v>
      </c>
      <c r="E521" s="7">
        <f t="shared" si="16"/>
        <v>1.7430000000000001</v>
      </c>
      <c r="F521" s="7">
        <f t="shared" si="17"/>
        <v>19.172999999999998</v>
      </c>
      <c r="G521" s="7">
        <v>0.4</v>
      </c>
      <c r="H521" s="7" t="s">
        <v>26</v>
      </c>
      <c r="I521" s="7">
        <v>10</v>
      </c>
    </row>
    <row r="522" spans="1:9" ht="15.75" customHeight="1" x14ac:dyDescent="0.15">
      <c r="A522" s="13" t="s">
        <v>5111</v>
      </c>
      <c r="B522" s="7" t="s">
        <v>3432</v>
      </c>
      <c r="C522" s="14">
        <v>16</v>
      </c>
      <c r="D522" s="7">
        <v>13.14</v>
      </c>
      <c r="E522" s="7">
        <f t="shared" si="16"/>
        <v>1.3140000000000001</v>
      </c>
      <c r="F522" s="7">
        <f t="shared" si="17"/>
        <v>14.454000000000001</v>
      </c>
      <c r="G522" s="7">
        <v>0.19</v>
      </c>
      <c r="H522" s="7" t="s">
        <v>26</v>
      </c>
      <c r="I522" s="7">
        <v>3</v>
      </c>
    </row>
    <row r="523" spans="1:9" ht="15.75" customHeight="1" x14ac:dyDescent="0.15">
      <c r="A523" s="13" t="s">
        <v>5111</v>
      </c>
      <c r="B523" s="7" t="s">
        <v>2716</v>
      </c>
      <c r="C523" s="14">
        <v>15</v>
      </c>
      <c r="D523" s="7">
        <v>2.0699999999999998</v>
      </c>
      <c r="E523" s="7">
        <f t="shared" si="16"/>
        <v>0.20699999999999999</v>
      </c>
      <c r="F523" s="7">
        <f t="shared" si="17"/>
        <v>2.2769999999999997</v>
      </c>
      <c r="G523" s="7">
        <v>0.15</v>
      </c>
      <c r="H523" s="7" t="s">
        <v>29</v>
      </c>
      <c r="I523" s="7">
        <v>6</v>
      </c>
    </row>
    <row r="524" spans="1:9" ht="15.75" customHeight="1" x14ac:dyDescent="0.15">
      <c r="A524" s="13" t="s">
        <v>5111</v>
      </c>
      <c r="B524" s="7" t="s">
        <v>1410</v>
      </c>
      <c r="C524" s="14">
        <v>16</v>
      </c>
      <c r="D524" s="7">
        <v>40.94</v>
      </c>
      <c r="E524" s="7">
        <f t="shared" si="16"/>
        <v>4.0940000000000003</v>
      </c>
      <c r="F524" s="7">
        <f t="shared" si="17"/>
        <v>45.033999999999999</v>
      </c>
      <c r="G524" s="7">
        <v>0.13</v>
      </c>
      <c r="H524" s="7" t="s">
        <v>5077</v>
      </c>
      <c r="I524" s="7">
        <v>3</v>
      </c>
    </row>
    <row r="525" spans="1:9" ht="15.75" customHeight="1" x14ac:dyDescent="0.15">
      <c r="A525" s="13" t="s">
        <v>5111</v>
      </c>
      <c r="B525" s="7" t="s">
        <v>1536</v>
      </c>
      <c r="C525" s="14">
        <v>16</v>
      </c>
      <c r="D525" s="7">
        <v>8.6300000000000008</v>
      </c>
      <c r="E525" s="7">
        <f t="shared" si="16"/>
        <v>0.8630000000000001</v>
      </c>
      <c r="F525" s="7">
        <f t="shared" si="17"/>
        <v>9.4930000000000003</v>
      </c>
      <c r="G525" s="7">
        <v>0.19</v>
      </c>
      <c r="H525" s="7" t="s">
        <v>5081</v>
      </c>
      <c r="I525" s="7">
        <v>7</v>
      </c>
    </row>
    <row r="526" spans="1:9" ht="15.75" customHeight="1" x14ac:dyDescent="0.15">
      <c r="A526" s="13" t="s">
        <v>5111</v>
      </c>
      <c r="B526" s="7" t="s">
        <v>2350</v>
      </c>
      <c r="C526" s="14">
        <v>15</v>
      </c>
      <c r="D526" s="7">
        <v>27.88</v>
      </c>
      <c r="E526" s="7">
        <f t="shared" si="16"/>
        <v>2.7880000000000003</v>
      </c>
      <c r="F526" s="7">
        <f t="shared" si="17"/>
        <v>30.667999999999999</v>
      </c>
      <c r="G526" s="7">
        <v>0.03</v>
      </c>
      <c r="H526" s="7" t="s">
        <v>27</v>
      </c>
      <c r="I526" s="7">
        <v>4</v>
      </c>
    </row>
    <row r="527" spans="1:9" ht="15.75" customHeight="1" x14ac:dyDescent="0.15">
      <c r="A527" s="13" t="s">
        <v>5111</v>
      </c>
      <c r="B527" s="7" t="s">
        <v>3812</v>
      </c>
      <c r="C527" s="14">
        <v>15</v>
      </c>
      <c r="D527" s="7">
        <v>38.44</v>
      </c>
      <c r="E527" s="7">
        <f t="shared" si="16"/>
        <v>3.8439999999999999</v>
      </c>
      <c r="F527" s="7">
        <f t="shared" si="17"/>
        <v>42.283999999999999</v>
      </c>
      <c r="G527" s="7">
        <v>0.39</v>
      </c>
      <c r="H527" s="7" t="s">
        <v>5079</v>
      </c>
      <c r="I527" s="7">
        <v>3</v>
      </c>
    </row>
    <row r="528" spans="1:9" ht="15.75" customHeight="1" x14ac:dyDescent="0.15">
      <c r="A528" s="13" t="s">
        <v>5111</v>
      </c>
      <c r="B528" s="7" t="s">
        <v>2653</v>
      </c>
      <c r="C528" s="14">
        <v>10</v>
      </c>
      <c r="D528" s="7">
        <v>83.22</v>
      </c>
      <c r="E528" s="7">
        <f t="shared" si="16"/>
        <v>8.322000000000001</v>
      </c>
      <c r="F528" s="7">
        <f t="shared" si="17"/>
        <v>91.542000000000002</v>
      </c>
      <c r="G528" s="7">
        <v>0.06</v>
      </c>
      <c r="H528" s="7" t="s">
        <v>31</v>
      </c>
      <c r="I528" s="7">
        <v>9</v>
      </c>
    </row>
    <row r="529" spans="1:9" ht="15.75" customHeight="1" x14ac:dyDescent="0.15">
      <c r="A529" s="13" t="s">
        <v>5111</v>
      </c>
      <c r="B529" s="7" t="s">
        <v>3697</v>
      </c>
      <c r="C529" s="14">
        <v>15</v>
      </c>
      <c r="D529" s="7">
        <v>3.59</v>
      </c>
      <c r="E529" s="7">
        <f t="shared" si="16"/>
        <v>0.35899999999999999</v>
      </c>
      <c r="F529" s="7">
        <f t="shared" si="17"/>
        <v>3.9489999999999998</v>
      </c>
      <c r="G529" s="7">
        <v>0.09</v>
      </c>
      <c r="H529" s="7" t="s">
        <v>5079</v>
      </c>
      <c r="I529" s="7">
        <v>5</v>
      </c>
    </row>
    <row r="530" spans="1:9" ht="15.75" customHeight="1" x14ac:dyDescent="0.15">
      <c r="A530" s="13" t="s">
        <v>5111</v>
      </c>
      <c r="B530" s="7" t="s">
        <v>3609</v>
      </c>
      <c r="C530" s="14">
        <v>10</v>
      </c>
      <c r="D530" s="7">
        <v>71.8</v>
      </c>
      <c r="E530" s="7">
        <f t="shared" si="16"/>
        <v>7.18</v>
      </c>
      <c r="F530" s="7">
        <f t="shared" si="17"/>
        <v>78.97999999999999</v>
      </c>
      <c r="G530" s="7">
        <v>0.19</v>
      </c>
      <c r="H530" s="7" t="s">
        <v>26</v>
      </c>
      <c r="I530" s="7">
        <v>7</v>
      </c>
    </row>
    <row r="531" spans="1:9" ht="15.75" customHeight="1" x14ac:dyDescent="0.15">
      <c r="A531" s="13" t="s">
        <v>5111</v>
      </c>
      <c r="B531" s="7" t="s">
        <v>2877</v>
      </c>
      <c r="C531" s="14">
        <v>15</v>
      </c>
      <c r="D531" s="7">
        <v>47.38</v>
      </c>
      <c r="E531" s="7">
        <f t="shared" si="16"/>
        <v>4.7380000000000004</v>
      </c>
      <c r="F531" s="7">
        <f t="shared" si="17"/>
        <v>52.118000000000002</v>
      </c>
      <c r="G531" s="7">
        <v>0.04</v>
      </c>
      <c r="H531" s="7" t="s">
        <v>5082</v>
      </c>
      <c r="I531" s="7">
        <v>6</v>
      </c>
    </row>
    <row r="532" spans="1:9" ht="15.75" customHeight="1" x14ac:dyDescent="0.15">
      <c r="A532" s="13" t="s">
        <v>5111</v>
      </c>
      <c r="B532" s="7" t="s">
        <v>4490</v>
      </c>
      <c r="C532" s="14">
        <v>15</v>
      </c>
      <c r="D532" s="7">
        <v>8.6199999999999992</v>
      </c>
      <c r="E532" s="7">
        <f t="shared" si="16"/>
        <v>0.86199999999999999</v>
      </c>
      <c r="F532" s="7">
        <f t="shared" si="17"/>
        <v>9.4819999999999993</v>
      </c>
      <c r="G532" s="7">
        <v>0.03</v>
      </c>
      <c r="H532" s="7" t="s">
        <v>5079</v>
      </c>
      <c r="I532" s="7">
        <v>9</v>
      </c>
    </row>
    <row r="533" spans="1:9" ht="15.75" customHeight="1" x14ac:dyDescent="0.15">
      <c r="A533" s="13" t="s">
        <v>5111</v>
      </c>
      <c r="B533" s="7" t="s">
        <v>2609</v>
      </c>
      <c r="C533" s="14">
        <v>15</v>
      </c>
      <c r="D533" s="7">
        <v>73.39</v>
      </c>
      <c r="E533" s="7">
        <f t="shared" si="16"/>
        <v>7.3390000000000004</v>
      </c>
      <c r="F533" s="7">
        <f t="shared" si="17"/>
        <v>80.728999999999999</v>
      </c>
      <c r="G533" s="7">
        <v>0.05</v>
      </c>
      <c r="H533" s="7" t="s">
        <v>5079</v>
      </c>
      <c r="I533" s="7">
        <v>4</v>
      </c>
    </row>
    <row r="534" spans="1:9" ht="15.75" customHeight="1" x14ac:dyDescent="0.15">
      <c r="A534" s="13" t="s">
        <v>5111</v>
      </c>
      <c r="B534" s="7" t="s">
        <v>2563</v>
      </c>
      <c r="C534" s="14">
        <v>16</v>
      </c>
      <c r="D534" s="7">
        <v>70.760000000000005</v>
      </c>
      <c r="E534" s="7">
        <f t="shared" si="16"/>
        <v>7.0760000000000005</v>
      </c>
      <c r="F534" s="7">
        <f t="shared" si="17"/>
        <v>77.836000000000013</v>
      </c>
      <c r="G534" s="7">
        <v>0.33</v>
      </c>
      <c r="H534" s="7" t="s">
        <v>28</v>
      </c>
      <c r="I534" s="7">
        <v>6</v>
      </c>
    </row>
    <row r="535" spans="1:9" ht="15.75" customHeight="1" x14ac:dyDescent="0.15">
      <c r="A535" s="13" t="s">
        <v>5112</v>
      </c>
      <c r="B535" s="7" t="s">
        <v>4298</v>
      </c>
      <c r="C535" s="14">
        <v>10</v>
      </c>
      <c r="D535" s="7">
        <v>25.48</v>
      </c>
      <c r="E535" s="7">
        <f t="shared" si="16"/>
        <v>2.548</v>
      </c>
      <c r="F535" s="7">
        <f t="shared" si="17"/>
        <v>28.027999999999999</v>
      </c>
      <c r="G535" s="7">
        <v>0.37</v>
      </c>
      <c r="H535" s="7" t="s">
        <v>5079</v>
      </c>
      <c r="I535" s="7">
        <v>4</v>
      </c>
    </row>
    <row r="536" spans="1:9" ht="15.75" customHeight="1" x14ac:dyDescent="0.15">
      <c r="A536" s="13" t="s">
        <v>5112</v>
      </c>
      <c r="B536" s="7" t="s">
        <v>2711</v>
      </c>
      <c r="C536" s="14">
        <v>10</v>
      </c>
      <c r="D536" s="7">
        <v>12.05</v>
      </c>
      <c r="E536" s="7">
        <f t="shared" si="16"/>
        <v>1.2050000000000001</v>
      </c>
      <c r="F536" s="7">
        <f t="shared" si="17"/>
        <v>13.255000000000001</v>
      </c>
      <c r="G536" s="7">
        <v>0.34</v>
      </c>
      <c r="H536" s="7" t="s">
        <v>28</v>
      </c>
      <c r="I536" s="7">
        <v>10</v>
      </c>
    </row>
    <row r="537" spans="1:9" ht="15.75" customHeight="1" x14ac:dyDescent="0.15">
      <c r="A537" s="13" t="s">
        <v>5112</v>
      </c>
      <c r="B537" s="7" t="s">
        <v>959</v>
      </c>
      <c r="C537" s="14">
        <v>10</v>
      </c>
      <c r="D537" s="7">
        <v>52.26</v>
      </c>
      <c r="E537" s="7">
        <f t="shared" si="16"/>
        <v>5.226</v>
      </c>
      <c r="F537" s="7">
        <f t="shared" si="17"/>
        <v>57.485999999999997</v>
      </c>
      <c r="G537" s="7">
        <v>0.14000000000000001</v>
      </c>
      <c r="H537" s="7" t="s">
        <v>29</v>
      </c>
      <c r="I537" s="7">
        <v>9</v>
      </c>
    </row>
    <row r="538" spans="1:9" ht="15.75" customHeight="1" x14ac:dyDescent="0.15">
      <c r="A538" s="13" t="s">
        <v>5112</v>
      </c>
      <c r="B538" s="7" t="s">
        <v>493</v>
      </c>
      <c r="C538" s="14">
        <v>10</v>
      </c>
      <c r="D538" s="7">
        <v>55.37</v>
      </c>
      <c r="E538" s="7">
        <f t="shared" si="16"/>
        <v>5.5369999999999999</v>
      </c>
      <c r="F538" s="7">
        <f t="shared" si="17"/>
        <v>60.906999999999996</v>
      </c>
      <c r="G538" s="7">
        <v>0.04</v>
      </c>
      <c r="H538" s="7" t="s">
        <v>27</v>
      </c>
      <c r="I538" s="7">
        <v>1</v>
      </c>
    </row>
    <row r="539" spans="1:9" ht="15.75" customHeight="1" x14ac:dyDescent="0.15">
      <c r="A539" s="13" t="s">
        <v>5112</v>
      </c>
      <c r="B539" s="7" t="s">
        <v>3601</v>
      </c>
      <c r="C539" s="14">
        <v>10</v>
      </c>
      <c r="D539" s="7">
        <v>11.27</v>
      </c>
      <c r="E539" s="7">
        <f t="shared" si="16"/>
        <v>1.127</v>
      </c>
      <c r="F539" s="7">
        <f t="shared" si="17"/>
        <v>12.397</v>
      </c>
      <c r="G539" s="7">
        <v>0.16</v>
      </c>
      <c r="H539" s="7" t="s">
        <v>5077</v>
      </c>
      <c r="I539" s="7">
        <v>6</v>
      </c>
    </row>
    <row r="540" spans="1:9" ht="15.75" customHeight="1" x14ac:dyDescent="0.15">
      <c r="A540" s="13" t="s">
        <v>5112</v>
      </c>
      <c r="B540" s="7" t="s">
        <v>3258</v>
      </c>
      <c r="C540" s="14">
        <v>15</v>
      </c>
      <c r="D540" s="7">
        <v>73</v>
      </c>
      <c r="E540" s="7">
        <f t="shared" si="16"/>
        <v>7.3000000000000007</v>
      </c>
      <c r="F540" s="7">
        <f t="shared" si="17"/>
        <v>80.3</v>
      </c>
      <c r="G540" s="7">
        <v>0.21</v>
      </c>
      <c r="H540" s="7" t="s">
        <v>5076</v>
      </c>
      <c r="I540" s="7">
        <v>8</v>
      </c>
    </row>
    <row r="541" spans="1:9" ht="15.75" customHeight="1" x14ac:dyDescent="0.15">
      <c r="A541" s="13" t="s">
        <v>5112</v>
      </c>
      <c r="B541" s="7" t="s">
        <v>4143</v>
      </c>
      <c r="C541" s="14">
        <v>16</v>
      </c>
      <c r="D541" s="7">
        <v>4.66</v>
      </c>
      <c r="E541" s="7">
        <f t="shared" si="16"/>
        <v>0.46600000000000003</v>
      </c>
      <c r="F541" s="7">
        <f t="shared" si="17"/>
        <v>5.1260000000000003</v>
      </c>
      <c r="G541" s="7">
        <v>0.11</v>
      </c>
      <c r="H541" s="7" t="s">
        <v>27</v>
      </c>
      <c r="I541" s="7">
        <v>2</v>
      </c>
    </row>
    <row r="542" spans="1:9" ht="15.75" customHeight="1" x14ac:dyDescent="0.15">
      <c r="A542" s="13" t="s">
        <v>5112</v>
      </c>
      <c r="B542" s="7" t="s">
        <v>1171</v>
      </c>
      <c r="C542" s="14">
        <v>15</v>
      </c>
      <c r="D542" s="7">
        <v>54.77</v>
      </c>
      <c r="E542" s="7">
        <f t="shared" si="16"/>
        <v>5.4770000000000003</v>
      </c>
      <c r="F542" s="7">
        <f t="shared" si="17"/>
        <v>60.247</v>
      </c>
      <c r="G542" s="7">
        <v>0.35</v>
      </c>
      <c r="H542" s="7" t="s">
        <v>31</v>
      </c>
      <c r="I542" s="7">
        <v>1</v>
      </c>
    </row>
    <row r="543" spans="1:9" ht="15.75" customHeight="1" x14ac:dyDescent="0.15">
      <c r="A543" s="13" t="s">
        <v>5112</v>
      </c>
      <c r="B543" s="7" t="s">
        <v>3536</v>
      </c>
      <c r="C543" s="14">
        <v>10</v>
      </c>
      <c r="D543" s="7">
        <v>64.16</v>
      </c>
      <c r="E543" s="7">
        <f t="shared" si="16"/>
        <v>6.4160000000000004</v>
      </c>
      <c r="F543" s="7">
        <f t="shared" si="17"/>
        <v>70.575999999999993</v>
      </c>
      <c r="G543" s="7">
        <v>0.28000000000000003</v>
      </c>
      <c r="H543" s="7" t="s">
        <v>27</v>
      </c>
      <c r="I543" s="7">
        <v>6</v>
      </c>
    </row>
    <row r="544" spans="1:9" ht="15.75" customHeight="1" x14ac:dyDescent="0.15">
      <c r="A544" s="13" t="s">
        <v>5112</v>
      </c>
      <c r="B544" s="7" t="s">
        <v>1032</v>
      </c>
      <c r="C544" s="14">
        <v>16</v>
      </c>
      <c r="D544" s="7">
        <v>35.61</v>
      </c>
      <c r="E544" s="7">
        <f t="shared" si="16"/>
        <v>3.5609999999999999</v>
      </c>
      <c r="F544" s="7">
        <f t="shared" si="17"/>
        <v>39.170999999999999</v>
      </c>
      <c r="G544" s="7">
        <v>0.09</v>
      </c>
      <c r="H544" s="7" t="s">
        <v>5077</v>
      </c>
      <c r="I544" s="7">
        <v>4</v>
      </c>
    </row>
    <row r="545" spans="1:9" ht="15.75" customHeight="1" x14ac:dyDescent="0.15">
      <c r="A545" s="13" t="s">
        <v>5112</v>
      </c>
      <c r="B545" s="7" t="s">
        <v>2084</v>
      </c>
      <c r="C545" s="14">
        <v>16</v>
      </c>
      <c r="D545" s="7">
        <v>38.81</v>
      </c>
      <c r="E545" s="7">
        <f t="shared" si="16"/>
        <v>3.8810000000000002</v>
      </c>
      <c r="F545" s="7">
        <f t="shared" si="17"/>
        <v>42.691000000000003</v>
      </c>
      <c r="G545" s="7">
        <v>0.03</v>
      </c>
      <c r="H545" s="7" t="s">
        <v>5080</v>
      </c>
      <c r="I545" s="7">
        <v>10</v>
      </c>
    </row>
    <row r="546" spans="1:9" ht="15.75" customHeight="1" x14ac:dyDescent="0.15">
      <c r="A546" s="13" t="s">
        <v>5112</v>
      </c>
      <c r="B546" s="7" t="s">
        <v>2904</v>
      </c>
      <c r="C546" s="14">
        <v>15</v>
      </c>
      <c r="D546" s="7">
        <v>98.01</v>
      </c>
      <c r="E546" s="7">
        <f t="shared" si="16"/>
        <v>9.8010000000000019</v>
      </c>
      <c r="F546" s="7">
        <f t="shared" si="17"/>
        <v>107.81100000000001</v>
      </c>
      <c r="G546" s="7">
        <v>0.28000000000000003</v>
      </c>
      <c r="H546" s="7" t="s">
        <v>26</v>
      </c>
      <c r="I546" s="7">
        <v>3</v>
      </c>
    </row>
    <row r="547" spans="1:9" ht="15.75" customHeight="1" x14ac:dyDescent="0.15">
      <c r="A547" s="13" t="s">
        <v>5112</v>
      </c>
      <c r="B547" s="7" t="s">
        <v>190</v>
      </c>
      <c r="C547" s="14">
        <v>10</v>
      </c>
      <c r="D547" s="7">
        <v>18.91</v>
      </c>
      <c r="E547" s="7">
        <f t="shared" si="16"/>
        <v>1.891</v>
      </c>
      <c r="F547" s="7">
        <f t="shared" si="17"/>
        <v>20.801000000000002</v>
      </c>
      <c r="G547" s="7">
        <v>0.28000000000000003</v>
      </c>
      <c r="H547" s="7" t="s">
        <v>5075</v>
      </c>
      <c r="I547" s="7">
        <v>8</v>
      </c>
    </row>
    <row r="548" spans="1:9" ht="15.75" customHeight="1" x14ac:dyDescent="0.15">
      <c r="A548" s="13" t="s">
        <v>5113</v>
      </c>
      <c r="B548" s="7" t="s">
        <v>2552</v>
      </c>
      <c r="C548" s="14">
        <v>16</v>
      </c>
      <c r="D548" s="7">
        <v>57</v>
      </c>
      <c r="E548" s="7">
        <f t="shared" si="16"/>
        <v>5.7</v>
      </c>
      <c r="F548" s="7">
        <f t="shared" si="17"/>
        <v>62.7</v>
      </c>
      <c r="G548" s="7">
        <v>0.31</v>
      </c>
      <c r="H548" s="7" t="s">
        <v>5082</v>
      </c>
      <c r="I548" s="7">
        <v>1</v>
      </c>
    </row>
    <row r="549" spans="1:9" ht="15.75" customHeight="1" x14ac:dyDescent="0.15">
      <c r="A549" s="13" t="s">
        <v>5113</v>
      </c>
      <c r="B549" s="7" t="s">
        <v>4249</v>
      </c>
      <c r="C549" s="14">
        <v>10</v>
      </c>
      <c r="D549" s="7">
        <v>78.790000000000006</v>
      </c>
      <c r="E549" s="7">
        <f t="shared" si="16"/>
        <v>7.8790000000000013</v>
      </c>
      <c r="F549" s="7">
        <f t="shared" si="17"/>
        <v>86.669000000000011</v>
      </c>
      <c r="G549" s="7">
        <v>0.38</v>
      </c>
      <c r="H549" s="7" t="s">
        <v>5083</v>
      </c>
      <c r="I549" s="7">
        <v>10</v>
      </c>
    </row>
    <row r="550" spans="1:9" ht="15.75" customHeight="1" x14ac:dyDescent="0.15">
      <c r="A550" s="13" t="s">
        <v>5113</v>
      </c>
      <c r="B550" s="7" t="s">
        <v>1829</v>
      </c>
      <c r="C550" s="14">
        <v>16</v>
      </c>
      <c r="D550" s="7">
        <v>12.35</v>
      </c>
      <c r="E550" s="7">
        <f t="shared" si="16"/>
        <v>1.2350000000000001</v>
      </c>
      <c r="F550" s="7">
        <f t="shared" si="17"/>
        <v>13.584999999999999</v>
      </c>
      <c r="G550" s="7">
        <v>0.27</v>
      </c>
      <c r="H550" s="7" t="s">
        <v>5078</v>
      </c>
      <c r="I550" s="7">
        <v>3</v>
      </c>
    </row>
    <row r="551" spans="1:9" ht="15.75" customHeight="1" x14ac:dyDescent="0.15">
      <c r="A551" s="13" t="s">
        <v>5113</v>
      </c>
      <c r="B551" s="7" t="s">
        <v>2849</v>
      </c>
      <c r="C551" s="14">
        <v>15</v>
      </c>
      <c r="D551" s="7">
        <v>27.51</v>
      </c>
      <c r="E551" s="7">
        <f t="shared" si="16"/>
        <v>2.7510000000000003</v>
      </c>
      <c r="F551" s="7">
        <f t="shared" si="17"/>
        <v>30.261000000000003</v>
      </c>
      <c r="G551" s="7">
        <v>0.06</v>
      </c>
      <c r="H551" s="7" t="s">
        <v>5076</v>
      </c>
      <c r="I551" s="7">
        <v>6</v>
      </c>
    </row>
    <row r="552" spans="1:9" ht="15.75" customHeight="1" x14ac:dyDescent="0.15">
      <c r="A552" s="13" t="s">
        <v>5113</v>
      </c>
      <c r="B552" s="7" t="s">
        <v>3276</v>
      </c>
      <c r="C552" s="14">
        <v>15</v>
      </c>
      <c r="D552" s="7">
        <v>52.69</v>
      </c>
      <c r="E552" s="7">
        <f t="shared" si="16"/>
        <v>5.2690000000000001</v>
      </c>
      <c r="F552" s="7">
        <f t="shared" si="17"/>
        <v>57.958999999999996</v>
      </c>
      <c r="G552" s="7">
        <v>0.2</v>
      </c>
      <c r="H552" s="7" t="s">
        <v>5076</v>
      </c>
      <c r="I552" s="7">
        <v>5</v>
      </c>
    </row>
    <row r="553" spans="1:9" ht="15.75" customHeight="1" x14ac:dyDescent="0.15">
      <c r="A553" s="13" t="s">
        <v>5113</v>
      </c>
      <c r="B553" s="7" t="s">
        <v>4749</v>
      </c>
      <c r="C553" s="14">
        <v>10</v>
      </c>
      <c r="D553" s="7">
        <v>83.25</v>
      </c>
      <c r="E553" s="7">
        <f t="shared" si="16"/>
        <v>8.3250000000000011</v>
      </c>
      <c r="F553" s="7">
        <f t="shared" si="17"/>
        <v>91.575000000000003</v>
      </c>
      <c r="G553" s="7">
        <v>0.01</v>
      </c>
      <c r="H553" s="7" t="s">
        <v>27</v>
      </c>
      <c r="I553" s="7">
        <v>9</v>
      </c>
    </row>
    <row r="554" spans="1:9" ht="15.75" customHeight="1" x14ac:dyDescent="0.15">
      <c r="A554" s="13" t="s">
        <v>5113</v>
      </c>
      <c r="B554" s="7" t="s">
        <v>3447</v>
      </c>
      <c r="C554" s="14">
        <v>16</v>
      </c>
      <c r="D554" s="7">
        <v>28.15</v>
      </c>
      <c r="E554" s="7">
        <f t="shared" si="16"/>
        <v>2.8149999999999999</v>
      </c>
      <c r="F554" s="7">
        <f t="shared" si="17"/>
        <v>30.965</v>
      </c>
      <c r="G554" s="7">
        <v>0.32</v>
      </c>
      <c r="H554" s="7" t="s">
        <v>26</v>
      </c>
      <c r="I554" s="7">
        <v>7</v>
      </c>
    </row>
    <row r="555" spans="1:9" ht="15.75" customHeight="1" x14ac:dyDescent="0.15">
      <c r="A555" s="13" t="s">
        <v>5113</v>
      </c>
      <c r="B555" s="7" t="s">
        <v>4824</v>
      </c>
      <c r="C555" s="14">
        <v>15</v>
      </c>
      <c r="D555" s="7">
        <v>82.72</v>
      </c>
      <c r="E555" s="7">
        <f t="shared" si="16"/>
        <v>8.2720000000000002</v>
      </c>
      <c r="F555" s="7">
        <f t="shared" si="17"/>
        <v>90.992000000000004</v>
      </c>
      <c r="G555" s="7">
        <v>0.39</v>
      </c>
      <c r="H555" s="7" t="s">
        <v>5079</v>
      </c>
      <c r="I555" s="7">
        <v>6</v>
      </c>
    </row>
    <row r="556" spans="1:9" ht="15.75" customHeight="1" x14ac:dyDescent="0.15">
      <c r="A556" s="13" t="s">
        <v>5113</v>
      </c>
      <c r="B556" s="7" t="s">
        <v>3009</v>
      </c>
      <c r="C556" s="14">
        <v>10</v>
      </c>
      <c r="D556" s="7">
        <v>58.05</v>
      </c>
      <c r="E556" s="7">
        <f t="shared" si="16"/>
        <v>5.8049999999999997</v>
      </c>
      <c r="F556" s="7">
        <f t="shared" si="17"/>
        <v>63.854999999999997</v>
      </c>
      <c r="G556" s="7">
        <v>0.02</v>
      </c>
      <c r="H556" s="7" t="s">
        <v>5081</v>
      </c>
      <c r="I556" s="7">
        <v>1</v>
      </c>
    </row>
    <row r="557" spans="1:9" ht="15.75" customHeight="1" x14ac:dyDescent="0.15">
      <c r="A557" s="13" t="s">
        <v>5113</v>
      </c>
      <c r="B557" s="7" t="s">
        <v>1974</v>
      </c>
      <c r="C557" s="14">
        <v>16</v>
      </c>
      <c r="D557" s="7">
        <v>42.46</v>
      </c>
      <c r="E557" s="7">
        <f t="shared" si="16"/>
        <v>4.2460000000000004</v>
      </c>
      <c r="F557" s="7">
        <f t="shared" si="17"/>
        <v>46.706000000000003</v>
      </c>
      <c r="G557" s="7">
        <v>0.23</v>
      </c>
      <c r="H557" s="7" t="s">
        <v>5081</v>
      </c>
      <c r="I557" s="7">
        <v>7</v>
      </c>
    </row>
    <row r="558" spans="1:9" ht="15.75" customHeight="1" x14ac:dyDescent="0.15">
      <c r="A558" s="13" t="s">
        <v>5113</v>
      </c>
      <c r="B558" s="7" t="s">
        <v>2962</v>
      </c>
      <c r="C558" s="14">
        <v>10</v>
      </c>
      <c r="D558" s="7">
        <v>38.43</v>
      </c>
      <c r="E558" s="7">
        <f t="shared" si="16"/>
        <v>3.843</v>
      </c>
      <c r="F558" s="7">
        <f t="shared" si="17"/>
        <v>42.272999999999996</v>
      </c>
      <c r="G558" s="7">
        <v>0.27</v>
      </c>
      <c r="H558" s="7" t="s">
        <v>29</v>
      </c>
      <c r="I558" s="7">
        <v>2</v>
      </c>
    </row>
    <row r="559" spans="1:9" ht="15.75" customHeight="1" x14ac:dyDescent="0.15">
      <c r="A559" s="13" t="s">
        <v>5113</v>
      </c>
      <c r="B559" s="7" t="s">
        <v>1470</v>
      </c>
      <c r="C559" s="14">
        <v>15</v>
      </c>
      <c r="D559" s="7">
        <v>98.46</v>
      </c>
      <c r="E559" s="7">
        <f t="shared" si="16"/>
        <v>9.8460000000000001</v>
      </c>
      <c r="F559" s="7">
        <f t="shared" si="17"/>
        <v>108.306</v>
      </c>
      <c r="G559" s="7">
        <v>0.13</v>
      </c>
      <c r="H559" s="7" t="s">
        <v>26</v>
      </c>
      <c r="I559" s="7">
        <v>6</v>
      </c>
    </row>
    <row r="560" spans="1:9" ht="15.75" customHeight="1" x14ac:dyDescent="0.15">
      <c r="A560" s="13" t="s">
        <v>5113</v>
      </c>
      <c r="B560" s="7" t="s">
        <v>1615</v>
      </c>
      <c r="C560" s="14">
        <v>10</v>
      </c>
      <c r="D560" s="7">
        <v>85.66</v>
      </c>
      <c r="E560" s="7">
        <f t="shared" si="16"/>
        <v>8.5660000000000007</v>
      </c>
      <c r="F560" s="7">
        <f t="shared" si="17"/>
        <v>94.225999999999999</v>
      </c>
      <c r="G560" s="7">
        <v>0.1</v>
      </c>
      <c r="H560" s="7" t="s">
        <v>5081</v>
      </c>
      <c r="I560" s="7">
        <v>6</v>
      </c>
    </row>
    <row r="561" spans="1:9" ht="15.75" customHeight="1" x14ac:dyDescent="0.15">
      <c r="A561" s="13" t="s">
        <v>5113</v>
      </c>
      <c r="B561" s="7" t="s">
        <v>4373</v>
      </c>
      <c r="C561" s="14">
        <v>10</v>
      </c>
      <c r="D561" s="7">
        <v>17</v>
      </c>
      <c r="E561" s="7">
        <f t="shared" si="16"/>
        <v>1.7000000000000002</v>
      </c>
      <c r="F561" s="7">
        <f t="shared" si="17"/>
        <v>18.7</v>
      </c>
      <c r="G561" s="7">
        <v>0.01</v>
      </c>
      <c r="H561" s="7" t="s">
        <v>26</v>
      </c>
      <c r="I561" s="7">
        <v>10</v>
      </c>
    </row>
    <row r="562" spans="1:9" ht="15.75" customHeight="1" x14ac:dyDescent="0.15">
      <c r="A562" s="13" t="s">
        <v>5113</v>
      </c>
      <c r="B562" s="7" t="s">
        <v>4691</v>
      </c>
      <c r="C562" s="14">
        <v>10</v>
      </c>
      <c r="D562" s="7">
        <v>20.309999999999999</v>
      </c>
      <c r="E562" s="7">
        <f t="shared" si="16"/>
        <v>2.0310000000000001</v>
      </c>
      <c r="F562" s="7">
        <f t="shared" si="17"/>
        <v>22.340999999999998</v>
      </c>
      <c r="G562" s="7">
        <v>0.28999999999999998</v>
      </c>
      <c r="H562" s="7" t="s">
        <v>27</v>
      </c>
      <c r="I562" s="7">
        <v>6</v>
      </c>
    </row>
    <row r="563" spans="1:9" ht="15.75" customHeight="1" x14ac:dyDescent="0.15">
      <c r="A563" s="13" t="s">
        <v>5113</v>
      </c>
      <c r="B563" s="7" t="s">
        <v>1990</v>
      </c>
      <c r="C563" s="14">
        <v>15</v>
      </c>
      <c r="D563" s="7">
        <v>29.72</v>
      </c>
      <c r="E563" s="7">
        <f t="shared" si="16"/>
        <v>2.972</v>
      </c>
      <c r="F563" s="7">
        <f t="shared" si="17"/>
        <v>32.692</v>
      </c>
      <c r="G563" s="7">
        <v>0.27</v>
      </c>
      <c r="H563" s="7" t="s">
        <v>27</v>
      </c>
      <c r="I563" s="7">
        <v>10</v>
      </c>
    </row>
    <row r="564" spans="1:9" ht="15.75" customHeight="1" x14ac:dyDescent="0.15">
      <c r="A564" s="13" t="s">
        <v>5113</v>
      </c>
      <c r="B564" s="7" t="s">
        <v>4520</v>
      </c>
      <c r="C564" s="14">
        <v>16</v>
      </c>
      <c r="D564" s="7">
        <v>51.55</v>
      </c>
      <c r="E564" s="7">
        <f t="shared" si="16"/>
        <v>5.1550000000000002</v>
      </c>
      <c r="F564" s="7">
        <f t="shared" si="17"/>
        <v>56.704999999999998</v>
      </c>
      <c r="G564" s="7">
        <v>0.21</v>
      </c>
      <c r="H564" s="7" t="s">
        <v>5080</v>
      </c>
      <c r="I564" s="7">
        <v>5</v>
      </c>
    </row>
    <row r="565" spans="1:9" ht="15.75" customHeight="1" x14ac:dyDescent="0.15">
      <c r="A565" s="13" t="s">
        <v>5113</v>
      </c>
      <c r="B565" s="7" t="s">
        <v>262</v>
      </c>
      <c r="C565" s="14">
        <v>15</v>
      </c>
      <c r="D565" s="7">
        <v>26.41</v>
      </c>
      <c r="E565" s="7">
        <f t="shared" si="16"/>
        <v>2.641</v>
      </c>
      <c r="F565" s="7">
        <f t="shared" si="17"/>
        <v>29.051000000000002</v>
      </c>
      <c r="G565" s="7">
        <v>0.2</v>
      </c>
      <c r="H565" s="7" t="s">
        <v>31</v>
      </c>
      <c r="I565" s="7">
        <v>3</v>
      </c>
    </row>
    <row r="566" spans="1:9" ht="15.75" customHeight="1" x14ac:dyDescent="0.15">
      <c r="A566" s="13" t="s">
        <v>5113</v>
      </c>
      <c r="B566" s="7" t="s">
        <v>3017</v>
      </c>
      <c r="C566" s="14">
        <v>10</v>
      </c>
      <c r="D566" s="7">
        <v>58.48</v>
      </c>
      <c r="E566" s="7">
        <f t="shared" si="16"/>
        <v>5.8479999999999999</v>
      </c>
      <c r="F566" s="7">
        <f t="shared" si="17"/>
        <v>64.328000000000003</v>
      </c>
      <c r="G566" s="7">
        <v>0.03</v>
      </c>
      <c r="H566" s="7" t="s">
        <v>28</v>
      </c>
      <c r="I566" s="7">
        <v>7</v>
      </c>
    </row>
    <row r="567" spans="1:9" ht="15.75" customHeight="1" x14ac:dyDescent="0.15">
      <c r="A567" s="13" t="s">
        <v>5113</v>
      </c>
      <c r="B567" s="7" t="s">
        <v>2171</v>
      </c>
      <c r="C567" s="14">
        <v>16</v>
      </c>
      <c r="D567" s="7">
        <v>75.760000000000005</v>
      </c>
      <c r="E567" s="7">
        <f t="shared" si="16"/>
        <v>7.5760000000000005</v>
      </c>
      <c r="F567" s="7">
        <f t="shared" si="17"/>
        <v>83.336000000000013</v>
      </c>
      <c r="G567" s="7">
        <v>0.08</v>
      </c>
      <c r="H567" s="7" t="s">
        <v>5081</v>
      </c>
      <c r="I567" s="7">
        <v>6</v>
      </c>
    </row>
    <row r="568" spans="1:9" ht="15.75" customHeight="1" x14ac:dyDescent="0.15">
      <c r="A568" s="13" t="s">
        <v>5113</v>
      </c>
      <c r="B568" s="7" t="s">
        <v>2212</v>
      </c>
      <c r="C568" s="14">
        <v>15</v>
      </c>
      <c r="D568" s="7">
        <v>68.709999999999994</v>
      </c>
      <c r="E568" s="7">
        <f t="shared" si="16"/>
        <v>6.8709999999999996</v>
      </c>
      <c r="F568" s="7">
        <f t="shared" si="17"/>
        <v>75.580999999999989</v>
      </c>
      <c r="G568" s="7">
        <v>0.39</v>
      </c>
      <c r="H568" s="7" t="s">
        <v>5079</v>
      </c>
      <c r="I568" s="7">
        <v>3</v>
      </c>
    </row>
    <row r="569" spans="1:9" ht="15.75" customHeight="1" x14ac:dyDescent="0.15">
      <c r="A569" s="13" t="s">
        <v>5113</v>
      </c>
      <c r="B569" s="7" t="s">
        <v>1640</v>
      </c>
      <c r="C569" s="14">
        <v>15</v>
      </c>
      <c r="D569" s="7">
        <v>18.809999999999999</v>
      </c>
      <c r="E569" s="7">
        <f t="shared" si="16"/>
        <v>1.881</v>
      </c>
      <c r="F569" s="7">
        <f t="shared" si="17"/>
        <v>20.690999999999999</v>
      </c>
      <c r="G569" s="7">
        <v>0.18</v>
      </c>
      <c r="H569" s="7" t="s">
        <v>5075</v>
      </c>
      <c r="I569" s="7">
        <v>6</v>
      </c>
    </row>
    <row r="570" spans="1:9" ht="15.75" customHeight="1" x14ac:dyDescent="0.15">
      <c r="A570" s="13" t="s">
        <v>5113</v>
      </c>
      <c r="B570" s="7" t="s">
        <v>3115</v>
      </c>
      <c r="C570" s="14">
        <v>15</v>
      </c>
      <c r="D570" s="7">
        <v>88.34</v>
      </c>
      <c r="E570" s="7">
        <f t="shared" si="16"/>
        <v>8.8340000000000014</v>
      </c>
      <c r="F570" s="7">
        <f t="shared" si="17"/>
        <v>97.174000000000007</v>
      </c>
      <c r="G570" s="7">
        <v>7.0000000000000007E-2</v>
      </c>
      <c r="H570" s="7" t="s">
        <v>30</v>
      </c>
      <c r="I570" s="7">
        <v>5</v>
      </c>
    </row>
    <row r="571" spans="1:9" ht="15.75" customHeight="1" x14ac:dyDescent="0.15">
      <c r="A571" s="13" t="s">
        <v>5113</v>
      </c>
      <c r="B571" s="7" t="s">
        <v>3450</v>
      </c>
      <c r="C571" s="14">
        <v>10</v>
      </c>
      <c r="D571" s="7">
        <v>47.98</v>
      </c>
      <c r="E571" s="7">
        <f t="shared" si="16"/>
        <v>4.798</v>
      </c>
      <c r="F571" s="7">
        <f t="shared" si="17"/>
        <v>52.777999999999999</v>
      </c>
      <c r="G571" s="7">
        <v>0.32</v>
      </c>
      <c r="H571" s="7" t="s">
        <v>29</v>
      </c>
      <c r="I571" s="7">
        <v>7</v>
      </c>
    </row>
    <row r="572" spans="1:9" ht="15.75" customHeight="1" x14ac:dyDescent="0.15">
      <c r="A572" s="13" t="s">
        <v>5114</v>
      </c>
      <c r="B572" s="7" t="s">
        <v>3238</v>
      </c>
      <c r="C572" s="14">
        <v>16</v>
      </c>
      <c r="D572" s="7">
        <v>62.79</v>
      </c>
      <c r="E572" s="7">
        <f t="shared" si="16"/>
        <v>6.2789999999999999</v>
      </c>
      <c r="F572" s="7">
        <f t="shared" si="17"/>
        <v>69.069000000000003</v>
      </c>
      <c r="G572" s="7">
        <v>7.0000000000000007E-2</v>
      </c>
      <c r="H572" s="7" t="s">
        <v>5075</v>
      </c>
      <c r="I572" s="7">
        <v>6</v>
      </c>
    </row>
    <row r="573" spans="1:9" ht="15.75" customHeight="1" x14ac:dyDescent="0.15">
      <c r="A573" s="13" t="s">
        <v>5114</v>
      </c>
      <c r="B573" s="7" t="s">
        <v>3863</v>
      </c>
      <c r="C573" s="14">
        <v>15</v>
      </c>
      <c r="D573" s="7">
        <v>1.93</v>
      </c>
      <c r="E573" s="7">
        <f t="shared" si="16"/>
        <v>0.193</v>
      </c>
      <c r="F573" s="7">
        <f t="shared" si="17"/>
        <v>2.1229999999999998</v>
      </c>
      <c r="G573" s="7">
        <v>0.14000000000000001</v>
      </c>
      <c r="H573" s="7" t="s">
        <v>30</v>
      </c>
      <c r="I573" s="7">
        <v>8</v>
      </c>
    </row>
    <row r="574" spans="1:9" ht="15.75" customHeight="1" x14ac:dyDescent="0.15">
      <c r="A574" s="13" t="s">
        <v>5114</v>
      </c>
      <c r="B574" s="7" t="s">
        <v>4865</v>
      </c>
      <c r="C574" s="14">
        <v>15</v>
      </c>
      <c r="D574" s="7">
        <v>75.2</v>
      </c>
      <c r="E574" s="7">
        <f t="shared" si="16"/>
        <v>7.5200000000000005</v>
      </c>
      <c r="F574" s="7">
        <f t="shared" si="17"/>
        <v>82.72</v>
      </c>
      <c r="G574" s="7">
        <v>0.18</v>
      </c>
      <c r="H574" s="7" t="s">
        <v>28</v>
      </c>
      <c r="I574" s="7">
        <v>5</v>
      </c>
    </row>
    <row r="575" spans="1:9" ht="15.75" customHeight="1" x14ac:dyDescent="0.15">
      <c r="A575" s="13" t="s">
        <v>5114</v>
      </c>
      <c r="B575" s="7" t="s">
        <v>1616</v>
      </c>
      <c r="C575" s="14">
        <v>16</v>
      </c>
      <c r="D575" s="7">
        <v>22.27</v>
      </c>
      <c r="E575" s="7">
        <f t="shared" si="16"/>
        <v>2.2269999999999999</v>
      </c>
      <c r="F575" s="7">
        <f t="shared" si="17"/>
        <v>24.497</v>
      </c>
      <c r="G575" s="7">
        <v>0.31</v>
      </c>
      <c r="H575" s="7" t="s">
        <v>29</v>
      </c>
      <c r="I575" s="7">
        <v>9</v>
      </c>
    </row>
    <row r="576" spans="1:9" ht="15.75" customHeight="1" x14ac:dyDescent="0.15">
      <c r="A576" s="13" t="s">
        <v>5114</v>
      </c>
      <c r="B576" s="7" t="s">
        <v>3519</v>
      </c>
      <c r="C576" s="14">
        <v>16</v>
      </c>
      <c r="D576" s="7">
        <v>97.87</v>
      </c>
      <c r="E576" s="7">
        <f t="shared" si="16"/>
        <v>9.7870000000000008</v>
      </c>
      <c r="F576" s="7">
        <f t="shared" si="17"/>
        <v>107.65700000000001</v>
      </c>
      <c r="G576" s="7">
        <v>0.34</v>
      </c>
      <c r="H576" s="7" t="s">
        <v>5083</v>
      </c>
      <c r="I576" s="7">
        <v>8</v>
      </c>
    </row>
    <row r="577" spans="1:9" ht="15.75" customHeight="1" x14ac:dyDescent="0.15">
      <c r="A577" s="13" t="s">
        <v>5114</v>
      </c>
      <c r="B577" s="7" t="s">
        <v>1303</v>
      </c>
      <c r="C577" s="14">
        <v>10</v>
      </c>
      <c r="D577" s="7">
        <v>14.4</v>
      </c>
      <c r="E577" s="7">
        <f t="shared" si="16"/>
        <v>1.4400000000000002</v>
      </c>
      <c r="F577" s="7">
        <f t="shared" si="17"/>
        <v>15.84</v>
      </c>
      <c r="G577" s="7">
        <v>0.24</v>
      </c>
      <c r="H577" s="7" t="s">
        <v>5075</v>
      </c>
      <c r="I577" s="7">
        <v>6</v>
      </c>
    </row>
    <row r="578" spans="1:9" ht="15.75" customHeight="1" x14ac:dyDescent="0.15">
      <c r="A578" s="13" t="s">
        <v>5114</v>
      </c>
      <c r="B578" s="7" t="s">
        <v>2972</v>
      </c>
      <c r="C578" s="14">
        <v>15</v>
      </c>
      <c r="D578" s="7">
        <v>19.510000000000002</v>
      </c>
      <c r="E578" s="7">
        <f t="shared" si="16"/>
        <v>1.9510000000000003</v>
      </c>
      <c r="F578" s="7">
        <f t="shared" si="17"/>
        <v>21.461000000000002</v>
      </c>
      <c r="G578" s="7">
        <v>0.3</v>
      </c>
      <c r="H578" s="7" t="s">
        <v>5076</v>
      </c>
      <c r="I578" s="7">
        <v>2</v>
      </c>
    </row>
    <row r="579" spans="1:9" ht="15.75" customHeight="1" x14ac:dyDescent="0.15">
      <c r="A579" s="13" t="s">
        <v>5114</v>
      </c>
      <c r="B579" s="7" t="s">
        <v>2029</v>
      </c>
      <c r="C579" s="14">
        <v>10</v>
      </c>
      <c r="D579" s="7">
        <v>0.11</v>
      </c>
      <c r="E579" s="7">
        <f t="shared" si="16"/>
        <v>1.1000000000000001E-2</v>
      </c>
      <c r="F579" s="7">
        <f t="shared" si="17"/>
        <v>0.121</v>
      </c>
      <c r="G579" s="7">
        <v>0.23</v>
      </c>
      <c r="H579" s="7" t="s">
        <v>5083</v>
      </c>
      <c r="I579" s="7">
        <v>7</v>
      </c>
    </row>
    <row r="580" spans="1:9" ht="15.75" customHeight="1" x14ac:dyDescent="0.15">
      <c r="A580" s="13" t="s">
        <v>5114</v>
      </c>
      <c r="B580" s="7" t="s">
        <v>983</v>
      </c>
      <c r="C580" s="14">
        <v>16</v>
      </c>
      <c r="D580" s="7">
        <v>41.67</v>
      </c>
      <c r="E580" s="7">
        <f t="shared" si="16"/>
        <v>4.1670000000000007</v>
      </c>
      <c r="F580" s="7">
        <f t="shared" si="17"/>
        <v>45.837000000000003</v>
      </c>
      <c r="G580" s="7">
        <v>0.2</v>
      </c>
      <c r="H580" s="7" t="s">
        <v>5079</v>
      </c>
      <c r="I580" s="7">
        <v>9</v>
      </c>
    </row>
    <row r="581" spans="1:9" ht="15.75" customHeight="1" x14ac:dyDescent="0.15">
      <c r="A581" s="13" t="s">
        <v>5114</v>
      </c>
      <c r="B581" s="7" t="s">
        <v>2302</v>
      </c>
      <c r="C581" s="14">
        <v>16</v>
      </c>
      <c r="D581" s="7">
        <v>22.15</v>
      </c>
      <c r="E581" s="7">
        <f t="shared" si="16"/>
        <v>2.2149999999999999</v>
      </c>
      <c r="F581" s="7">
        <f t="shared" si="17"/>
        <v>24.364999999999998</v>
      </c>
      <c r="G581" s="7">
        <v>0.16</v>
      </c>
      <c r="H581" s="7" t="s">
        <v>5079</v>
      </c>
      <c r="I581" s="7">
        <v>10</v>
      </c>
    </row>
    <row r="582" spans="1:9" ht="15.75" customHeight="1" x14ac:dyDescent="0.15">
      <c r="A582" s="13" t="s">
        <v>5114</v>
      </c>
      <c r="B582" s="7" t="s">
        <v>4164</v>
      </c>
      <c r="C582" s="14">
        <v>15</v>
      </c>
      <c r="D582" s="7">
        <v>6.81</v>
      </c>
      <c r="E582" s="7">
        <f t="shared" si="16"/>
        <v>0.68100000000000005</v>
      </c>
      <c r="F582" s="7">
        <f t="shared" si="17"/>
        <v>7.4909999999999997</v>
      </c>
      <c r="G582" s="7">
        <v>0.06</v>
      </c>
      <c r="H582" s="7" t="s">
        <v>5076</v>
      </c>
      <c r="I582" s="7">
        <v>5</v>
      </c>
    </row>
    <row r="583" spans="1:9" ht="15.75" customHeight="1" x14ac:dyDescent="0.15">
      <c r="A583" s="13" t="s">
        <v>5114</v>
      </c>
      <c r="B583" s="7" t="s">
        <v>2647</v>
      </c>
      <c r="C583" s="14">
        <v>10</v>
      </c>
      <c r="D583" s="7">
        <v>16.88</v>
      </c>
      <c r="E583" s="7">
        <f t="shared" ref="E583:E646" si="18">D583*10%</f>
        <v>1.6879999999999999</v>
      </c>
      <c r="F583" s="7">
        <f t="shared" ref="F583:F646" si="19">D583+E583</f>
        <v>18.567999999999998</v>
      </c>
      <c r="G583" s="7">
        <v>0.34</v>
      </c>
      <c r="H583" s="7" t="s">
        <v>27</v>
      </c>
      <c r="I583" s="7">
        <v>1</v>
      </c>
    </row>
    <row r="584" spans="1:9" ht="15.75" customHeight="1" x14ac:dyDescent="0.15">
      <c r="A584" s="13" t="s">
        <v>5114</v>
      </c>
      <c r="B584" s="7" t="s">
        <v>2545</v>
      </c>
      <c r="C584" s="14">
        <v>10</v>
      </c>
      <c r="D584" s="7">
        <v>29.63</v>
      </c>
      <c r="E584" s="7">
        <f t="shared" si="18"/>
        <v>2.9630000000000001</v>
      </c>
      <c r="F584" s="7">
        <f t="shared" si="19"/>
        <v>32.592999999999996</v>
      </c>
      <c r="G584" s="7">
        <v>0.12</v>
      </c>
      <c r="H584" s="7" t="s">
        <v>5081</v>
      </c>
      <c r="I584" s="7">
        <v>8</v>
      </c>
    </row>
    <row r="585" spans="1:9" ht="15.75" customHeight="1" x14ac:dyDescent="0.15">
      <c r="A585" s="13" t="s">
        <v>5114</v>
      </c>
      <c r="B585" s="7" t="s">
        <v>1473</v>
      </c>
      <c r="C585" s="14">
        <v>16</v>
      </c>
      <c r="D585" s="7">
        <v>61.28</v>
      </c>
      <c r="E585" s="7">
        <f t="shared" si="18"/>
        <v>6.1280000000000001</v>
      </c>
      <c r="F585" s="7">
        <f t="shared" si="19"/>
        <v>67.408000000000001</v>
      </c>
      <c r="G585" s="7">
        <v>0.24</v>
      </c>
      <c r="H585" s="7" t="s">
        <v>5078</v>
      </c>
      <c r="I585" s="7">
        <v>1</v>
      </c>
    </row>
    <row r="586" spans="1:9" ht="15.75" customHeight="1" x14ac:dyDescent="0.15">
      <c r="A586" s="13" t="s">
        <v>5114</v>
      </c>
      <c r="B586" s="7" t="s">
        <v>215</v>
      </c>
      <c r="C586" s="14">
        <v>16</v>
      </c>
      <c r="D586" s="7">
        <v>82.89</v>
      </c>
      <c r="E586" s="7">
        <f t="shared" si="18"/>
        <v>8.2889999999999997</v>
      </c>
      <c r="F586" s="7">
        <f t="shared" si="19"/>
        <v>91.179000000000002</v>
      </c>
      <c r="G586" s="7">
        <v>0.31</v>
      </c>
      <c r="H586" s="7" t="s">
        <v>5082</v>
      </c>
      <c r="I586" s="7">
        <v>1</v>
      </c>
    </row>
    <row r="587" spans="1:9" ht="15.75" customHeight="1" x14ac:dyDescent="0.15">
      <c r="A587" s="13" t="s">
        <v>5115</v>
      </c>
      <c r="B587" s="7" t="s">
        <v>273</v>
      </c>
      <c r="C587" s="14">
        <v>15</v>
      </c>
      <c r="D587" s="7">
        <v>50.75</v>
      </c>
      <c r="E587" s="7">
        <f t="shared" si="18"/>
        <v>5.0750000000000002</v>
      </c>
      <c r="F587" s="7">
        <f t="shared" si="19"/>
        <v>55.825000000000003</v>
      </c>
      <c r="G587" s="7">
        <v>0.09</v>
      </c>
      <c r="H587" s="7" t="s">
        <v>5078</v>
      </c>
      <c r="I587" s="7">
        <v>5</v>
      </c>
    </row>
    <row r="588" spans="1:9" ht="15.75" customHeight="1" x14ac:dyDescent="0.15">
      <c r="A588" s="13" t="s">
        <v>5115</v>
      </c>
      <c r="B588" s="7" t="s">
        <v>4157</v>
      </c>
      <c r="C588" s="14">
        <v>16</v>
      </c>
      <c r="D588" s="7">
        <v>19.23</v>
      </c>
      <c r="E588" s="7">
        <f t="shared" si="18"/>
        <v>1.923</v>
      </c>
      <c r="F588" s="7">
        <f t="shared" si="19"/>
        <v>21.152999999999999</v>
      </c>
      <c r="G588" s="7">
        <v>0.35</v>
      </c>
      <c r="H588" s="7" t="s">
        <v>28</v>
      </c>
      <c r="I588" s="7">
        <v>1</v>
      </c>
    </row>
    <row r="589" spans="1:9" ht="15.75" customHeight="1" x14ac:dyDescent="0.15">
      <c r="A589" s="13" t="s">
        <v>5115</v>
      </c>
      <c r="B589" s="7" t="s">
        <v>4444</v>
      </c>
      <c r="C589" s="14">
        <v>15</v>
      </c>
      <c r="D589" s="7">
        <v>28.96</v>
      </c>
      <c r="E589" s="7">
        <f t="shared" si="18"/>
        <v>2.8960000000000004</v>
      </c>
      <c r="F589" s="7">
        <f t="shared" si="19"/>
        <v>31.856000000000002</v>
      </c>
      <c r="G589" s="7">
        <v>0.34</v>
      </c>
      <c r="H589" s="7" t="s">
        <v>26</v>
      </c>
      <c r="I589" s="7">
        <v>8</v>
      </c>
    </row>
    <row r="590" spans="1:9" ht="15.75" customHeight="1" x14ac:dyDescent="0.15">
      <c r="A590" s="13" t="s">
        <v>5115</v>
      </c>
      <c r="B590" s="7" t="s">
        <v>4353</v>
      </c>
      <c r="C590" s="14">
        <v>15</v>
      </c>
      <c r="D590" s="7">
        <v>81.05</v>
      </c>
      <c r="E590" s="7">
        <f t="shared" si="18"/>
        <v>8.1050000000000004</v>
      </c>
      <c r="F590" s="7">
        <f t="shared" si="19"/>
        <v>89.155000000000001</v>
      </c>
      <c r="G590" s="7">
        <v>0.3</v>
      </c>
      <c r="H590" s="7" t="s">
        <v>5080</v>
      </c>
      <c r="I590" s="7">
        <v>8</v>
      </c>
    </row>
    <row r="591" spans="1:9" ht="15.75" customHeight="1" x14ac:dyDescent="0.15">
      <c r="A591" s="13" t="s">
        <v>5115</v>
      </c>
      <c r="B591" s="7" t="s">
        <v>2246</v>
      </c>
      <c r="C591" s="14">
        <v>15</v>
      </c>
      <c r="D591" s="7">
        <v>19.97</v>
      </c>
      <c r="E591" s="7">
        <f t="shared" si="18"/>
        <v>1.9969999999999999</v>
      </c>
      <c r="F591" s="7">
        <f t="shared" si="19"/>
        <v>21.966999999999999</v>
      </c>
      <c r="G591" s="7">
        <v>0.25</v>
      </c>
      <c r="H591" s="7" t="s">
        <v>28</v>
      </c>
      <c r="I591" s="7">
        <v>5</v>
      </c>
    </row>
    <row r="592" spans="1:9" ht="15.75" customHeight="1" x14ac:dyDescent="0.15">
      <c r="A592" s="13" t="s">
        <v>5115</v>
      </c>
      <c r="B592" s="7" t="s">
        <v>1577</v>
      </c>
      <c r="C592" s="14">
        <v>16</v>
      </c>
      <c r="D592" s="7">
        <v>31.19</v>
      </c>
      <c r="E592" s="7">
        <f t="shared" si="18"/>
        <v>3.1190000000000002</v>
      </c>
      <c r="F592" s="7">
        <f t="shared" si="19"/>
        <v>34.309000000000005</v>
      </c>
      <c r="G592" s="7">
        <v>0.2</v>
      </c>
      <c r="H592" s="7" t="s">
        <v>5080</v>
      </c>
      <c r="I592" s="7">
        <v>6</v>
      </c>
    </row>
    <row r="593" spans="1:9" ht="15.75" customHeight="1" x14ac:dyDescent="0.15">
      <c r="A593" s="13" t="s">
        <v>5115</v>
      </c>
      <c r="B593" s="7" t="s">
        <v>274</v>
      </c>
      <c r="C593" s="14">
        <v>16</v>
      </c>
      <c r="D593" s="7">
        <v>68.400000000000006</v>
      </c>
      <c r="E593" s="7">
        <f t="shared" si="18"/>
        <v>6.8400000000000007</v>
      </c>
      <c r="F593" s="7">
        <f t="shared" si="19"/>
        <v>75.240000000000009</v>
      </c>
      <c r="G593" s="7">
        <v>0.19</v>
      </c>
      <c r="H593" s="7" t="s">
        <v>30</v>
      </c>
      <c r="I593" s="7">
        <v>10</v>
      </c>
    </row>
    <row r="594" spans="1:9" ht="15.75" customHeight="1" x14ac:dyDescent="0.15">
      <c r="A594" s="13" t="s">
        <v>5115</v>
      </c>
      <c r="B594" s="7" t="s">
        <v>1825</v>
      </c>
      <c r="C594" s="14">
        <v>16</v>
      </c>
      <c r="D594" s="7">
        <v>26.7</v>
      </c>
      <c r="E594" s="7">
        <f t="shared" si="18"/>
        <v>2.67</v>
      </c>
      <c r="F594" s="7">
        <f t="shared" si="19"/>
        <v>29.369999999999997</v>
      </c>
      <c r="G594" s="7">
        <v>0.03</v>
      </c>
      <c r="H594" s="7" t="s">
        <v>5081</v>
      </c>
      <c r="I594" s="7">
        <v>5</v>
      </c>
    </row>
    <row r="595" spans="1:9" ht="15.75" customHeight="1" x14ac:dyDescent="0.15">
      <c r="A595" s="13" t="s">
        <v>5115</v>
      </c>
      <c r="B595" s="7" t="s">
        <v>4914</v>
      </c>
      <c r="C595" s="14">
        <v>16</v>
      </c>
      <c r="D595" s="7">
        <v>4.22</v>
      </c>
      <c r="E595" s="7">
        <f t="shared" si="18"/>
        <v>0.42199999999999999</v>
      </c>
      <c r="F595" s="7">
        <f t="shared" si="19"/>
        <v>4.6419999999999995</v>
      </c>
      <c r="G595" s="7">
        <v>0.16</v>
      </c>
      <c r="H595" s="7" t="s">
        <v>29</v>
      </c>
      <c r="I595" s="7">
        <v>9</v>
      </c>
    </row>
    <row r="596" spans="1:9" ht="15.75" customHeight="1" x14ac:dyDescent="0.15">
      <c r="A596" s="13" t="s">
        <v>5115</v>
      </c>
      <c r="B596" s="7" t="s">
        <v>3010</v>
      </c>
      <c r="C596" s="14">
        <v>16</v>
      </c>
      <c r="D596" s="7">
        <v>1.05</v>
      </c>
      <c r="E596" s="7">
        <f t="shared" si="18"/>
        <v>0.10500000000000001</v>
      </c>
      <c r="F596" s="7">
        <f t="shared" si="19"/>
        <v>1.155</v>
      </c>
      <c r="G596" s="7">
        <v>0.18</v>
      </c>
      <c r="H596" s="7" t="s">
        <v>5083</v>
      </c>
      <c r="I596" s="7">
        <v>4</v>
      </c>
    </row>
    <row r="597" spans="1:9" ht="15.75" customHeight="1" x14ac:dyDescent="0.15">
      <c r="A597" s="13" t="s">
        <v>5115</v>
      </c>
      <c r="B597" s="7" t="s">
        <v>528</v>
      </c>
      <c r="C597" s="14">
        <v>10</v>
      </c>
      <c r="D597" s="7">
        <v>40.54</v>
      </c>
      <c r="E597" s="7">
        <f t="shared" si="18"/>
        <v>4.0540000000000003</v>
      </c>
      <c r="F597" s="7">
        <f t="shared" si="19"/>
        <v>44.594000000000001</v>
      </c>
      <c r="G597" s="7">
        <v>0.28999999999999998</v>
      </c>
      <c r="H597" s="7" t="s">
        <v>5076</v>
      </c>
      <c r="I597" s="7">
        <v>2</v>
      </c>
    </row>
    <row r="598" spans="1:9" ht="15.75" customHeight="1" x14ac:dyDescent="0.15">
      <c r="A598" s="13" t="s">
        <v>5115</v>
      </c>
      <c r="B598" s="7" t="s">
        <v>214</v>
      </c>
      <c r="C598" s="14">
        <v>10</v>
      </c>
      <c r="D598" s="7">
        <v>57.11</v>
      </c>
      <c r="E598" s="7">
        <f t="shared" si="18"/>
        <v>5.7110000000000003</v>
      </c>
      <c r="F598" s="7">
        <f t="shared" si="19"/>
        <v>62.820999999999998</v>
      </c>
      <c r="G598" s="7">
        <v>0.18</v>
      </c>
      <c r="H598" s="7" t="s">
        <v>28</v>
      </c>
      <c r="I598" s="7">
        <v>2</v>
      </c>
    </row>
    <row r="599" spans="1:9" ht="15.75" customHeight="1" x14ac:dyDescent="0.15">
      <c r="A599" s="13" t="s">
        <v>5115</v>
      </c>
      <c r="B599" s="7" t="s">
        <v>3848</v>
      </c>
      <c r="C599" s="14">
        <v>10</v>
      </c>
      <c r="D599" s="7">
        <v>8.48</v>
      </c>
      <c r="E599" s="7">
        <f t="shared" si="18"/>
        <v>0.84800000000000009</v>
      </c>
      <c r="F599" s="7">
        <f t="shared" si="19"/>
        <v>9.3280000000000012</v>
      </c>
      <c r="G599" s="7">
        <v>0.35</v>
      </c>
      <c r="H599" s="7" t="s">
        <v>5083</v>
      </c>
      <c r="I599" s="7">
        <v>2</v>
      </c>
    </row>
    <row r="600" spans="1:9" ht="15.75" customHeight="1" x14ac:dyDescent="0.15">
      <c r="A600" s="13" t="s">
        <v>5115</v>
      </c>
      <c r="B600" s="7" t="s">
        <v>481</v>
      </c>
      <c r="C600" s="14">
        <v>10</v>
      </c>
      <c r="D600" s="7">
        <v>49.04</v>
      </c>
      <c r="E600" s="7">
        <f t="shared" si="18"/>
        <v>4.9039999999999999</v>
      </c>
      <c r="F600" s="7">
        <f t="shared" si="19"/>
        <v>53.944000000000003</v>
      </c>
      <c r="G600" s="7">
        <v>0.38</v>
      </c>
      <c r="H600" s="7" t="s">
        <v>30</v>
      </c>
      <c r="I600" s="7">
        <v>10</v>
      </c>
    </row>
    <row r="601" spans="1:9" ht="15.75" customHeight="1" x14ac:dyDescent="0.15">
      <c r="A601" s="13" t="s">
        <v>5115</v>
      </c>
      <c r="B601" s="7" t="s">
        <v>1027</v>
      </c>
      <c r="C601" s="14">
        <v>15</v>
      </c>
      <c r="D601" s="7">
        <v>79.709999999999994</v>
      </c>
      <c r="E601" s="7">
        <f t="shared" si="18"/>
        <v>7.9710000000000001</v>
      </c>
      <c r="F601" s="7">
        <f t="shared" si="19"/>
        <v>87.680999999999997</v>
      </c>
      <c r="G601" s="7">
        <v>0.35</v>
      </c>
      <c r="H601" s="7" t="s">
        <v>5080</v>
      </c>
      <c r="I601" s="7">
        <v>5</v>
      </c>
    </row>
    <row r="602" spans="1:9" ht="15.75" customHeight="1" x14ac:dyDescent="0.15">
      <c r="A602" s="13" t="s">
        <v>5116</v>
      </c>
      <c r="B602" s="7" t="s">
        <v>3759</v>
      </c>
      <c r="C602" s="14">
        <v>16</v>
      </c>
      <c r="D602" s="7">
        <v>47.35</v>
      </c>
      <c r="E602" s="7">
        <f t="shared" si="18"/>
        <v>4.7350000000000003</v>
      </c>
      <c r="F602" s="7">
        <f t="shared" si="19"/>
        <v>52.085000000000001</v>
      </c>
      <c r="G602" s="7">
        <v>0.38</v>
      </c>
      <c r="H602" s="7" t="s">
        <v>5082</v>
      </c>
      <c r="I602" s="7">
        <v>3</v>
      </c>
    </row>
    <row r="603" spans="1:9" ht="15.75" customHeight="1" x14ac:dyDescent="0.15">
      <c r="A603" s="13" t="s">
        <v>5116</v>
      </c>
      <c r="B603" s="7" t="s">
        <v>2862</v>
      </c>
      <c r="C603" s="14">
        <v>16</v>
      </c>
      <c r="D603" s="7">
        <v>51.29</v>
      </c>
      <c r="E603" s="7">
        <f t="shared" si="18"/>
        <v>5.1290000000000004</v>
      </c>
      <c r="F603" s="7">
        <f t="shared" si="19"/>
        <v>56.418999999999997</v>
      </c>
      <c r="G603" s="7">
        <v>0.11</v>
      </c>
      <c r="H603" s="7" t="s">
        <v>5082</v>
      </c>
      <c r="I603" s="7">
        <v>2</v>
      </c>
    </row>
    <row r="604" spans="1:9" ht="15.75" customHeight="1" x14ac:dyDescent="0.15">
      <c r="A604" s="13" t="s">
        <v>5116</v>
      </c>
      <c r="B604" s="7" t="s">
        <v>333</v>
      </c>
      <c r="C604" s="14">
        <v>16</v>
      </c>
      <c r="D604" s="7">
        <v>48.02</v>
      </c>
      <c r="E604" s="7">
        <f t="shared" si="18"/>
        <v>4.8020000000000005</v>
      </c>
      <c r="F604" s="7">
        <f t="shared" si="19"/>
        <v>52.822000000000003</v>
      </c>
      <c r="G604" s="7">
        <v>0.26</v>
      </c>
      <c r="H604" s="7" t="s">
        <v>5076</v>
      </c>
      <c r="I604" s="7">
        <v>10</v>
      </c>
    </row>
    <row r="605" spans="1:9" ht="15.75" customHeight="1" x14ac:dyDescent="0.15">
      <c r="A605" s="13" t="s">
        <v>5116</v>
      </c>
      <c r="B605" s="7" t="s">
        <v>4117</v>
      </c>
      <c r="C605" s="14">
        <v>10</v>
      </c>
      <c r="D605" s="7">
        <v>12.77</v>
      </c>
      <c r="E605" s="7">
        <f t="shared" si="18"/>
        <v>1.2770000000000001</v>
      </c>
      <c r="F605" s="7">
        <f t="shared" si="19"/>
        <v>14.047000000000001</v>
      </c>
      <c r="G605" s="7">
        <v>0.08</v>
      </c>
      <c r="H605" s="7" t="s">
        <v>30</v>
      </c>
      <c r="I605" s="7">
        <v>10</v>
      </c>
    </row>
    <row r="606" spans="1:9" ht="15.75" customHeight="1" x14ac:dyDescent="0.15">
      <c r="A606" s="13" t="s">
        <v>5116</v>
      </c>
      <c r="B606" s="7" t="s">
        <v>4470</v>
      </c>
      <c r="C606" s="14">
        <v>15</v>
      </c>
      <c r="D606" s="7">
        <v>14.61</v>
      </c>
      <c r="E606" s="7">
        <f t="shared" si="18"/>
        <v>1.4610000000000001</v>
      </c>
      <c r="F606" s="7">
        <f t="shared" si="19"/>
        <v>16.070999999999998</v>
      </c>
      <c r="G606" s="7">
        <v>0.15</v>
      </c>
      <c r="H606" s="7" t="s">
        <v>5082</v>
      </c>
      <c r="I606" s="7">
        <v>3</v>
      </c>
    </row>
    <row r="607" spans="1:9" ht="15.75" customHeight="1" x14ac:dyDescent="0.15">
      <c r="A607" s="13" t="s">
        <v>5116</v>
      </c>
      <c r="B607" s="7" t="s">
        <v>1792</v>
      </c>
      <c r="C607" s="14">
        <v>16</v>
      </c>
      <c r="D607" s="7">
        <v>61.3</v>
      </c>
      <c r="E607" s="7">
        <f t="shared" si="18"/>
        <v>6.13</v>
      </c>
      <c r="F607" s="7">
        <f t="shared" si="19"/>
        <v>67.429999999999993</v>
      </c>
      <c r="G607" s="7">
        <v>0.32</v>
      </c>
      <c r="H607" s="7" t="s">
        <v>5082</v>
      </c>
      <c r="I607" s="7">
        <v>3</v>
      </c>
    </row>
    <row r="608" spans="1:9" ht="15.75" customHeight="1" x14ac:dyDescent="0.15">
      <c r="A608" s="13" t="s">
        <v>5116</v>
      </c>
      <c r="B608" s="7" t="s">
        <v>715</v>
      </c>
      <c r="C608" s="14">
        <v>16</v>
      </c>
      <c r="D608" s="7">
        <v>1.3</v>
      </c>
      <c r="E608" s="7">
        <f t="shared" si="18"/>
        <v>0.13</v>
      </c>
      <c r="F608" s="7">
        <f t="shared" si="19"/>
        <v>1.4300000000000002</v>
      </c>
      <c r="G608" s="7">
        <v>0.36</v>
      </c>
      <c r="H608" s="7" t="s">
        <v>26</v>
      </c>
      <c r="I608" s="7">
        <v>8</v>
      </c>
    </row>
    <row r="609" spans="1:9" ht="15.75" customHeight="1" x14ac:dyDescent="0.15">
      <c r="A609" s="13" t="s">
        <v>5116</v>
      </c>
      <c r="B609" s="7" t="s">
        <v>2758</v>
      </c>
      <c r="C609" s="14">
        <v>16</v>
      </c>
      <c r="D609" s="7">
        <v>30.1</v>
      </c>
      <c r="E609" s="7">
        <f t="shared" si="18"/>
        <v>3.0100000000000002</v>
      </c>
      <c r="F609" s="7">
        <f t="shared" si="19"/>
        <v>33.11</v>
      </c>
      <c r="G609" s="7">
        <v>0.3</v>
      </c>
      <c r="H609" s="7" t="s">
        <v>27</v>
      </c>
      <c r="I609" s="7">
        <v>5</v>
      </c>
    </row>
    <row r="610" spans="1:9" ht="15.75" customHeight="1" x14ac:dyDescent="0.15">
      <c r="A610" s="13" t="s">
        <v>5116</v>
      </c>
      <c r="B610" s="7" t="s">
        <v>3262</v>
      </c>
      <c r="C610" s="14">
        <v>10</v>
      </c>
      <c r="D610" s="7">
        <v>45.39</v>
      </c>
      <c r="E610" s="7">
        <f t="shared" si="18"/>
        <v>4.5390000000000006</v>
      </c>
      <c r="F610" s="7">
        <f t="shared" si="19"/>
        <v>49.929000000000002</v>
      </c>
      <c r="G610" s="7">
        <v>0.28000000000000003</v>
      </c>
      <c r="H610" s="7" t="s">
        <v>5078</v>
      </c>
      <c r="I610" s="7">
        <v>9</v>
      </c>
    </row>
    <row r="611" spans="1:9" ht="15.75" customHeight="1" x14ac:dyDescent="0.15">
      <c r="A611" s="13" t="s">
        <v>5116</v>
      </c>
      <c r="B611" s="7" t="s">
        <v>1218</v>
      </c>
      <c r="C611" s="14">
        <v>16</v>
      </c>
      <c r="D611" s="7">
        <v>83</v>
      </c>
      <c r="E611" s="7">
        <f t="shared" si="18"/>
        <v>8.3000000000000007</v>
      </c>
      <c r="F611" s="7">
        <f t="shared" si="19"/>
        <v>91.3</v>
      </c>
      <c r="G611" s="7">
        <v>0.31</v>
      </c>
      <c r="H611" s="7" t="s">
        <v>30</v>
      </c>
      <c r="I611" s="7">
        <v>6</v>
      </c>
    </row>
    <row r="612" spans="1:9" ht="15.75" customHeight="1" x14ac:dyDescent="0.15">
      <c r="A612" s="13" t="s">
        <v>5116</v>
      </c>
      <c r="B612" s="7" t="s">
        <v>3849</v>
      </c>
      <c r="C612" s="14">
        <v>10</v>
      </c>
      <c r="D612" s="7">
        <v>9.3000000000000007</v>
      </c>
      <c r="E612" s="7">
        <f t="shared" si="18"/>
        <v>0.93000000000000016</v>
      </c>
      <c r="F612" s="7">
        <f t="shared" si="19"/>
        <v>10.23</v>
      </c>
      <c r="G612" s="7">
        <v>0.21</v>
      </c>
      <c r="H612" s="7" t="s">
        <v>5076</v>
      </c>
      <c r="I612" s="7">
        <v>6</v>
      </c>
    </row>
    <row r="613" spans="1:9" ht="15.75" customHeight="1" x14ac:dyDescent="0.15">
      <c r="A613" s="13" t="s">
        <v>5116</v>
      </c>
      <c r="B613" s="7" t="s">
        <v>4720</v>
      </c>
      <c r="C613" s="14">
        <v>15</v>
      </c>
      <c r="D613" s="7">
        <v>52.04</v>
      </c>
      <c r="E613" s="7">
        <f t="shared" si="18"/>
        <v>5.2040000000000006</v>
      </c>
      <c r="F613" s="7">
        <f t="shared" si="19"/>
        <v>57.244</v>
      </c>
      <c r="G613" s="7">
        <v>0.05</v>
      </c>
      <c r="H613" s="7" t="s">
        <v>5076</v>
      </c>
      <c r="I613" s="7">
        <v>2</v>
      </c>
    </row>
    <row r="614" spans="1:9" ht="15.75" customHeight="1" x14ac:dyDescent="0.15">
      <c r="A614" s="13" t="s">
        <v>5116</v>
      </c>
      <c r="B614" s="7" t="s">
        <v>609</v>
      </c>
      <c r="C614" s="14">
        <v>10</v>
      </c>
      <c r="D614" s="7">
        <v>46.48</v>
      </c>
      <c r="E614" s="7">
        <f t="shared" si="18"/>
        <v>4.6479999999999997</v>
      </c>
      <c r="F614" s="7">
        <f t="shared" si="19"/>
        <v>51.128</v>
      </c>
      <c r="G614" s="7">
        <v>0.23</v>
      </c>
      <c r="H614" s="7" t="s">
        <v>30</v>
      </c>
      <c r="I614" s="7">
        <v>5</v>
      </c>
    </row>
    <row r="615" spans="1:9" ht="15.75" customHeight="1" x14ac:dyDescent="0.15">
      <c r="A615" s="13" t="s">
        <v>5116</v>
      </c>
      <c r="B615" s="7" t="s">
        <v>3750</v>
      </c>
      <c r="C615" s="14">
        <v>16</v>
      </c>
      <c r="D615" s="7">
        <v>36.01</v>
      </c>
      <c r="E615" s="7">
        <f t="shared" si="18"/>
        <v>3.601</v>
      </c>
      <c r="F615" s="7">
        <f t="shared" si="19"/>
        <v>39.610999999999997</v>
      </c>
      <c r="G615" s="7">
        <v>0.4</v>
      </c>
      <c r="H615" s="7" t="s">
        <v>5077</v>
      </c>
      <c r="I615" s="7">
        <v>4</v>
      </c>
    </row>
    <row r="616" spans="1:9" ht="15.75" customHeight="1" x14ac:dyDescent="0.15">
      <c r="A616" s="13" t="s">
        <v>5116</v>
      </c>
      <c r="B616" s="7" t="s">
        <v>3739</v>
      </c>
      <c r="C616" s="14">
        <v>15</v>
      </c>
      <c r="D616" s="7">
        <v>90.14</v>
      </c>
      <c r="E616" s="7">
        <f t="shared" si="18"/>
        <v>9.0140000000000011</v>
      </c>
      <c r="F616" s="7">
        <f t="shared" si="19"/>
        <v>99.153999999999996</v>
      </c>
      <c r="G616" s="7">
        <v>0.23</v>
      </c>
      <c r="H616" s="7" t="s">
        <v>5075</v>
      </c>
      <c r="I616" s="7">
        <v>5</v>
      </c>
    </row>
    <row r="617" spans="1:9" ht="15.75" customHeight="1" x14ac:dyDescent="0.15">
      <c r="A617" s="13" t="s">
        <v>5116</v>
      </c>
      <c r="B617" s="7" t="s">
        <v>3431</v>
      </c>
      <c r="C617" s="14">
        <v>16</v>
      </c>
      <c r="D617" s="7">
        <v>9.61</v>
      </c>
      <c r="E617" s="7">
        <f t="shared" si="18"/>
        <v>0.96099999999999997</v>
      </c>
      <c r="F617" s="7">
        <f t="shared" si="19"/>
        <v>10.571</v>
      </c>
      <c r="G617" s="7">
        <v>0.34</v>
      </c>
      <c r="H617" s="7" t="s">
        <v>5080</v>
      </c>
      <c r="I617" s="7">
        <v>5</v>
      </c>
    </row>
    <row r="618" spans="1:9" ht="15.75" customHeight="1" x14ac:dyDescent="0.15">
      <c r="A618" s="13" t="s">
        <v>5116</v>
      </c>
      <c r="B618" s="7" t="s">
        <v>2320</v>
      </c>
      <c r="C618" s="14">
        <v>15</v>
      </c>
      <c r="D618" s="7">
        <v>52.85</v>
      </c>
      <c r="E618" s="7">
        <f t="shared" si="18"/>
        <v>5.2850000000000001</v>
      </c>
      <c r="F618" s="7">
        <f t="shared" si="19"/>
        <v>58.135000000000005</v>
      </c>
      <c r="G618" s="7">
        <v>0.23</v>
      </c>
      <c r="H618" s="7" t="s">
        <v>5079</v>
      </c>
      <c r="I618" s="7">
        <v>10</v>
      </c>
    </row>
    <row r="619" spans="1:9" ht="15.75" customHeight="1" x14ac:dyDescent="0.15">
      <c r="A619" s="13" t="s">
        <v>5116</v>
      </c>
      <c r="B619" s="7" t="s">
        <v>2296</v>
      </c>
      <c r="C619" s="14">
        <v>15</v>
      </c>
      <c r="D619" s="7">
        <v>38.54</v>
      </c>
      <c r="E619" s="7">
        <f t="shared" si="18"/>
        <v>3.8540000000000001</v>
      </c>
      <c r="F619" s="7">
        <f t="shared" si="19"/>
        <v>42.393999999999998</v>
      </c>
      <c r="G619" s="7">
        <v>0.35</v>
      </c>
      <c r="H619" s="7" t="s">
        <v>5077</v>
      </c>
      <c r="I619" s="7">
        <v>6</v>
      </c>
    </row>
    <row r="620" spans="1:9" ht="15.75" customHeight="1" x14ac:dyDescent="0.15">
      <c r="A620" s="13" t="s">
        <v>5116</v>
      </c>
      <c r="B620" s="7" t="s">
        <v>1284</v>
      </c>
      <c r="C620" s="14">
        <v>10</v>
      </c>
      <c r="D620" s="7">
        <v>18.010000000000002</v>
      </c>
      <c r="E620" s="7">
        <f t="shared" si="18"/>
        <v>1.8010000000000002</v>
      </c>
      <c r="F620" s="7">
        <f t="shared" si="19"/>
        <v>19.811</v>
      </c>
      <c r="G620" s="7">
        <v>0.06</v>
      </c>
      <c r="H620" s="7" t="s">
        <v>26</v>
      </c>
      <c r="I620" s="7">
        <v>1</v>
      </c>
    </row>
    <row r="621" spans="1:9" ht="15.75" customHeight="1" x14ac:dyDescent="0.15">
      <c r="A621" s="13" t="s">
        <v>5116</v>
      </c>
      <c r="B621" s="7" t="s">
        <v>276</v>
      </c>
      <c r="C621" s="14">
        <v>10</v>
      </c>
      <c r="D621" s="7">
        <v>78.39</v>
      </c>
      <c r="E621" s="7">
        <f t="shared" si="18"/>
        <v>7.8390000000000004</v>
      </c>
      <c r="F621" s="7">
        <f t="shared" si="19"/>
        <v>86.228999999999999</v>
      </c>
      <c r="G621" s="7">
        <v>0.33</v>
      </c>
      <c r="H621" s="7" t="s">
        <v>5081</v>
      </c>
      <c r="I621" s="7">
        <v>5</v>
      </c>
    </row>
    <row r="622" spans="1:9" ht="15.75" customHeight="1" x14ac:dyDescent="0.15">
      <c r="A622" s="13" t="s">
        <v>5116</v>
      </c>
      <c r="B622" s="7" t="s">
        <v>1401</v>
      </c>
      <c r="C622" s="14">
        <v>15</v>
      </c>
      <c r="D622" s="7">
        <v>10.28</v>
      </c>
      <c r="E622" s="7">
        <f t="shared" si="18"/>
        <v>1.028</v>
      </c>
      <c r="F622" s="7">
        <f t="shared" si="19"/>
        <v>11.308</v>
      </c>
      <c r="G622" s="7">
        <v>0.21</v>
      </c>
      <c r="H622" s="7" t="s">
        <v>28</v>
      </c>
      <c r="I622" s="7">
        <v>1</v>
      </c>
    </row>
    <row r="623" spans="1:9" ht="15.75" customHeight="1" x14ac:dyDescent="0.15">
      <c r="A623" s="13" t="s">
        <v>5116</v>
      </c>
      <c r="B623" s="7" t="s">
        <v>2322</v>
      </c>
      <c r="C623" s="14">
        <v>10</v>
      </c>
      <c r="D623" s="7">
        <v>20.52</v>
      </c>
      <c r="E623" s="7">
        <f t="shared" si="18"/>
        <v>2.052</v>
      </c>
      <c r="F623" s="7">
        <f t="shared" si="19"/>
        <v>22.571999999999999</v>
      </c>
      <c r="G623" s="7">
        <v>0.27</v>
      </c>
      <c r="H623" s="7" t="s">
        <v>5082</v>
      </c>
      <c r="I623" s="7">
        <v>7</v>
      </c>
    </row>
    <row r="624" spans="1:9" ht="15.75" customHeight="1" x14ac:dyDescent="0.15">
      <c r="A624" s="13" t="s">
        <v>5116</v>
      </c>
      <c r="B624" s="7" t="s">
        <v>896</v>
      </c>
      <c r="C624" s="14">
        <v>15</v>
      </c>
      <c r="D624" s="7">
        <v>66.06</v>
      </c>
      <c r="E624" s="7">
        <f t="shared" si="18"/>
        <v>6.6060000000000008</v>
      </c>
      <c r="F624" s="7">
        <f t="shared" si="19"/>
        <v>72.665999999999997</v>
      </c>
      <c r="G624" s="7">
        <v>0.15</v>
      </c>
      <c r="H624" s="7" t="s">
        <v>5079</v>
      </c>
      <c r="I624" s="7">
        <v>7</v>
      </c>
    </row>
    <row r="625" spans="1:9" ht="15.75" customHeight="1" x14ac:dyDescent="0.15">
      <c r="A625" s="13" t="s">
        <v>5116</v>
      </c>
      <c r="B625" s="7" t="s">
        <v>1384</v>
      </c>
      <c r="C625" s="14">
        <v>16</v>
      </c>
      <c r="D625" s="7">
        <v>85.5</v>
      </c>
      <c r="E625" s="7">
        <f t="shared" si="18"/>
        <v>8.5500000000000007</v>
      </c>
      <c r="F625" s="7">
        <f t="shared" si="19"/>
        <v>94.05</v>
      </c>
      <c r="G625" s="7">
        <v>0.28000000000000003</v>
      </c>
      <c r="H625" s="7" t="s">
        <v>30</v>
      </c>
      <c r="I625" s="7">
        <v>4</v>
      </c>
    </row>
    <row r="626" spans="1:9" ht="15.75" customHeight="1" x14ac:dyDescent="0.15">
      <c r="A626" s="13" t="s">
        <v>5117</v>
      </c>
      <c r="B626" s="7" t="s">
        <v>1920</v>
      </c>
      <c r="C626" s="14">
        <v>16</v>
      </c>
      <c r="D626" s="7">
        <v>49.65</v>
      </c>
      <c r="E626" s="7">
        <f t="shared" si="18"/>
        <v>4.9649999999999999</v>
      </c>
      <c r="F626" s="7">
        <f t="shared" si="19"/>
        <v>54.614999999999995</v>
      </c>
      <c r="G626" s="7">
        <v>0.1</v>
      </c>
      <c r="H626" s="7" t="s">
        <v>5078</v>
      </c>
      <c r="I626" s="7">
        <v>7</v>
      </c>
    </row>
    <row r="627" spans="1:9" ht="15.75" customHeight="1" x14ac:dyDescent="0.15">
      <c r="A627" s="13" t="s">
        <v>5117</v>
      </c>
      <c r="B627" s="7" t="s">
        <v>3331</v>
      </c>
      <c r="C627" s="14">
        <v>15</v>
      </c>
      <c r="D627" s="7">
        <v>98.63</v>
      </c>
      <c r="E627" s="7">
        <f t="shared" si="18"/>
        <v>9.8629999999999995</v>
      </c>
      <c r="F627" s="7">
        <f t="shared" si="19"/>
        <v>108.49299999999999</v>
      </c>
      <c r="G627" s="7">
        <v>0.16</v>
      </c>
      <c r="H627" s="7" t="s">
        <v>5083</v>
      </c>
      <c r="I627" s="7">
        <v>3</v>
      </c>
    </row>
    <row r="628" spans="1:9" ht="15.75" customHeight="1" x14ac:dyDescent="0.15">
      <c r="A628" s="13" t="s">
        <v>5117</v>
      </c>
      <c r="B628" s="7" t="s">
        <v>4237</v>
      </c>
      <c r="C628" s="14">
        <v>15</v>
      </c>
      <c r="D628" s="7">
        <v>26.58</v>
      </c>
      <c r="E628" s="7">
        <f t="shared" si="18"/>
        <v>2.6579999999999999</v>
      </c>
      <c r="F628" s="7">
        <f t="shared" si="19"/>
        <v>29.238</v>
      </c>
      <c r="G628" s="7">
        <v>0.31</v>
      </c>
      <c r="H628" s="7" t="s">
        <v>5080</v>
      </c>
      <c r="I628" s="7">
        <v>4</v>
      </c>
    </row>
    <row r="629" spans="1:9" ht="15.75" customHeight="1" x14ac:dyDescent="0.15">
      <c r="A629" s="13" t="s">
        <v>5117</v>
      </c>
      <c r="B629" s="7" t="s">
        <v>4186</v>
      </c>
      <c r="C629" s="14">
        <v>10</v>
      </c>
      <c r="D629" s="7">
        <v>49.59</v>
      </c>
      <c r="E629" s="7">
        <f t="shared" si="18"/>
        <v>4.9590000000000005</v>
      </c>
      <c r="F629" s="7">
        <f t="shared" si="19"/>
        <v>54.549000000000007</v>
      </c>
      <c r="G629" s="7">
        <v>0.2</v>
      </c>
      <c r="H629" s="7" t="s">
        <v>31</v>
      </c>
      <c r="I629" s="7">
        <v>9</v>
      </c>
    </row>
    <row r="630" spans="1:9" ht="15.75" customHeight="1" x14ac:dyDescent="0.15">
      <c r="A630" s="13" t="s">
        <v>5117</v>
      </c>
      <c r="B630" s="7" t="s">
        <v>1460</v>
      </c>
      <c r="C630" s="14">
        <v>10</v>
      </c>
      <c r="D630" s="7">
        <v>64.87</v>
      </c>
      <c r="E630" s="7">
        <f t="shared" si="18"/>
        <v>6.487000000000001</v>
      </c>
      <c r="F630" s="7">
        <f t="shared" si="19"/>
        <v>71.356999999999999</v>
      </c>
      <c r="G630" s="7">
        <v>0.38</v>
      </c>
      <c r="H630" s="7" t="s">
        <v>27</v>
      </c>
      <c r="I630" s="7">
        <v>5</v>
      </c>
    </row>
    <row r="631" spans="1:9" ht="15.75" customHeight="1" x14ac:dyDescent="0.15">
      <c r="A631" s="13" t="s">
        <v>5117</v>
      </c>
      <c r="B631" s="7" t="s">
        <v>4425</v>
      </c>
      <c r="C631" s="14">
        <v>16</v>
      </c>
      <c r="D631" s="7">
        <v>39.869999999999997</v>
      </c>
      <c r="E631" s="7">
        <f t="shared" si="18"/>
        <v>3.9870000000000001</v>
      </c>
      <c r="F631" s="7">
        <f t="shared" si="19"/>
        <v>43.856999999999999</v>
      </c>
      <c r="G631" s="7">
        <v>0.37</v>
      </c>
      <c r="H631" s="7" t="s">
        <v>28</v>
      </c>
      <c r="I631" s="7">
        <v>5</v>
      </c>
    </row>
    <row r="632" spans="1:9" ht="15.75" customHeight="1" x14ac:dyDescent="0.15">
      <c r="A632" s="13" t="s">
        <v>5117</v>
      </c>
      <c r="B632" s="7" t="s">
        <v>4436</v>
      </c>
      <c r="C632" s="14">
        <v>10</v>
      </c>
      <c r="D632" s="7">
        <v>69.16</v>
      </c>
      <c r="E632" s="7">
        <f t="shared" si="18"/>
        <v>6.9160000000000004</v>
      </c>
      <c r="F632" s="7">
        <f t="shared" si="19"/>
        <v>76.075999999999993</v>
      </c>
      <c r="G632" s="7">
        <v>0.08</v>
      </c>
      <c r="H632" s="7" t="s">
        <v>5083</v>
      </c>
      <c r="I632" s="7">
        <v>2</v>
      </c>
    </row>
    <row r="633" spans="1:9" ht="15.75" customHeight="1" x14ac:dyDescent="0.15">
      <c r="A633" s="13" t="s">
        <v>5117</v>
      </c>
      <c r="B633" s="7" t="s">
        <v>3575</v>
      </c>
      <c r="C633" s="14">
        <v>16</v>
      </c>
      <c r="D633" s="7">
        <v>48.98</v>
      </c>
      <c r="E633" s="7">
        <f t="shared" si="18"/>
        <v>4.8979999999999997</v>
      </c>
      <c r="F633" s="7">
        <f t="shared" si="19"/>
        <v>53.878</v>
      </c>
      <c r="G633" s="7">
        <v>0.14000000000000001</v>
      </c>
      <c r="H633" s="7" t="s">
        <v>5080</v>
      </c>
      <c r="I633" s="7">
        <v>4</v>
      </c>
    </row>
    <row r="634" spans="1:9" ht="15.75" customHeight="1" x14ac:dyDescent="0.15">
      <c r="A634" s="13" t="s">
        <v>5117</v>
      </c>
      <c r="B634" s="7" t="s">
        <v>396</v>
      </c>
      <c r="C634" s="14">
        <v>10</v>
      </c>
      <c r="D634" s="7">
        <v>52.04</v>
      </c>
      <c r="E634" s="7">
        <f t="shared" si="18"/>
        <v>5.2040000000000006</v>
      </c>
      <c r="F634" s="7">
        <f t="shared" si="19"/>
        <v>57.244</v>
      </c>
      <c r="G634" s="7">
        <v>0.22</v>
      </c>
      <c r="H634" s="7" t="s">
        <v>26</v>
      </c>
      <c r="I634" s="7">
        <v>9</v>
      </c>
    </row>
    <row r="635" spans="1:9" ht="15.75" customHeight="1" x14ac:dyDescent="0.15">
      <c r="A635" s="13" t="s">
        <v>5117</v>
      </c>
      <c r="B635" s="7" t="s">
        <v>4064</v>
      </c>
      <c r="C635" s="14">
        <v>16</v>
      </c>
      <c r="D635" s="7">
        <v>63.95</v>
      </c>
      <c r="E635" s="7">
        <f t="shared" si="18"/>
        <v>6.3950000000000005</v>
      </c>
      <c r="F635" s="7">
        <f t="shared" si="19"/>
        <v>70.344999999999999</v>
      </c>
      <c r="G635" s="7">
        <v>0.01</v>
      </c>
      <c r="H635" s="7" t="s">
        <v>5075</v>
      </c>
      <c r="I635" s="7">
        <v>9</v>
      </c>
    </row>
    <row r="636" spans="1:9" ht="15.75" customHeight="1" x14ac:dyDescent="0.15">
      <c r="A636" s="13" t="s">
        <v>5117</v>
      </c>
      <c r="B636" s="7" t="s">
        <v>4337</v>
      </c>
      <c r="C636" s="14">
        <v>10</v>
      </c>
      <c r="D636" s="7">
        <v>43.47</v>
      </c>
      <c r="E636" s="7">
        <f t="shared" si="18"/>
        <v>4.3470000000000004</v>
      </c>
      <c r="F636" s="7">
        <f t="shared" si="19"/>
        <v>47.817</v>
      </c>
      <c r="G636" s="7">
        <v>0.33</v>
      </c>
      <c r="H636" s="7" t="s">
        <v>5080</v>
      </c>
      <c r="I636" s="7">
        <v>9</v>
      </c>
    </row>
    <row r="637" spans="1:9" ht="15.75" customHeight="1" x14ac:dyDescent="0.15">
      <c r="A637" s="13" t="s">
        <v>5117</v>
      </c>
      <c r="B637" s="7" t="s">
        <v>1412</v>
      </c>
      <c r="C637" s="14">
        <v>16</v>
      </c>
      <c r="D637" s="7">
        <v>3.7</v>
      </c>
      <c r="E637" s="7">
        <f t="shared" si="18"/>
        <v>0.37000000000000005</v>
      </c>
      <c r="F637" s="7">
        <f t="shared" si="19"/>
        <v>4.07</v>
      </c>
      <c r="G637" s="7">
        <v>0.12</v>
      </c>
      <c r="H637" s="7" t="s">
        <v>5083</v>
      </c>
      <c r="I637" s="7">
        <v>5</v>
      </c>
    </row>
    <row r="638" spans="1:9" ht="15.75" customHeight="1" x14ac:dyDescent="0.15">
      <c r="A638" s="13" t="s">
        <v>5117</v>
      </c>
      <c r="B638" s="7" t="s">
        <v>719</v>
      </c>
      <c r="C638" s="14">
        <v>10</v>
      </c>
      <c r="D638" s="7">
        <v>43.51</v>
      </c>
      <c r="E638" s="7">
        <f t="shared" si="18"/>
        <v>4.351</v>
      </c>
      <c r="F638" s="7">
        <f t="shared" si="19"/>
        <v>47.860999999999997</v>
      </c>
      <c r="G638" s="7">
        <v>0.08</v>
      </c>
      <c r="H638" s="7" t="s">
        <v>30</v>
      </c>
      <c r="I638" s="7">
        <v>4</v>
      </c>
    </row>
    <row r="639" spans="1:9" ht="15.75" customHeight="1" x14ac:dyDescent="0.15">
      <c r="A639" s="13" t="s">
        <v>5117</v>
      </c>
      <c r="B639" s="7" t="s">
        <v>3629</v>
      </c>
      <c r="C639" s="14">
        <v>15</v>
      </c>
      <c r="D639" s="7">
        <v>54.54</v>
      </c>
      <c r="E639" s="7">
        <f t="shared" si="18"/>
        <v>5.4540000000000006</v>
      </c>
      <c r="F639" s="7">
        <f t="shared" si="19"/>
        <v>59.994</v>
      </c>
      <c r="G639" s="7">
        <v>0.4</v>
      </c>
      <c r="H639" s="7" t="s">
        <v>29</v>
      </c>
      <c r="I639" s="7">
        <v>6</v>
      </c>
    </row>
    <row r="640" spans="1:9" ht="15.75" customHeight="1" x14ac:dyDescent="0.15">
      <c r="A640" s="13" t="s">
        <v>5117</v>
      </c>
      <c r="B640" s="7" t="s">
        <v>2937</v>
      </c>
      <c r="C640" s="14">
        <v>15</v>
      </c>
      <c r="D640" s="7">
        <v>10.41</v>
      </c>
      <c r="E640" s="7">
        <f t="shared" si="18"/>
        <v>1.0410000000000001</v>
      </c>
      <c r="F640" s="7">
        <f t="shared" si="19"/>
        <v>11.451000000000001</v>
      </c>
      <c r="G640" s="7">
        <v>0.09</v>
      </c>
      <c r="H640" s="7" t="s">
        <v>28</v>
      </c>
      <c r="I640" s="7">
        <v>7</v>
      </c>
    </row>
    <row r="641" spans="1:9" ht="15.75" customHeight="1" x14ac:dyDescent="0.15">
      <c r="A641" s="13" t="s">
        <v>5117</v>
      </c>
      <c r="B641" s="7" t="s">
        <v>1884</v>
      </c>
      <c r="C641" s="14">
        <v>15</v>
      </c>
      <c r="D641" s="7">
        <v>79.930000000000007</v>
      </c>
      <c r="E641" s="7">
        <f t="shared" si="18"/>
        <v>7.9930000000000012</v>
      </c>
      <c r="F641" s="7">
        <f t="shared" si="19"/>
        <v>87.923000000000002</v>
      </c>
      <c r="G641" s="7">
        <v>0.09</v>
      </c>
      <c r="H641" s="7" t="s">
        <v>5080</v>
      </c>
      <c r="I641" s="7">
        <v>6</v>
      </c>
    </row>
    <row r="642" spans="1:9" ht="15.75" customHeight="1" x14ac:dyDescent="0.15">
      <c r="A642" s="13" t="s">
        <v>5118</v>
      </c>
      <c r="B642" s="7" t="s">
        <v>2257</v>
      </c>
      <c r="C642" s="14">
        <v>10</v>
      </c>
      <c r="D642" s="7">
        <v>27.09</v>
      </c>
      <c r="E642" s="7">
        <f t="shared" si="18"/>
        <v>2.7090000000000001</v>
      </c>
      <c r="F642" s="7">
        <f t="shared" si="19"/>
        <v>29.798999999999999</v>
      </c>
      <c r="G642" s="7">
        <v>0.38</v>
      </c>
      <c r="H642" s="7" t="s">
        <v>5080</v>
      </c>
      <c r="I642" s="7">
        <v>3</v>
      </c>
    </row>
    <row r="643" spans="1:9" ht="15.75" customHeight="1" x14ac:dyDescent="0.15">
      <c r="A643" s="13" t="s">
        <v>5118</v>
      </c>
      <c r="B643" s="7" t="s">
        <v>4548</v>
      </c>
      <c r="C643" s="14">
        <v>10</v>
      </c>
      <c r="D643" s="7">
        <v>87.81</v>
      </c>
      <c r="E643" s="7">
        <f t="shared" si="18"/>
        <v>8.7810000000000006</v>
      </c>
      <c r="F643" s="7">
        <f t="shared" si="19"/>
        <v>96.591000000000008</v>
      </c>
      <c r="G643" s="7">
        <v>0.17</v>
      </c>
      <c r="H643" s="7" t="s">
        <v>5076</v>
      </c>
      <c r="I643" s="7">
        <v>2</v>
      </c>
    </row>
    <row r="644" spans="1:9" ht="15.75" customHeight="1" x14ac:dyDescent="0.15">
      <c r="A644" s="13" t="s">
        <v>5118</v>
      </c>
      <c r="B644" s="7" t="s">
        <v>1073</v>
      </c>
      <c r="C644" s="14">
        <v>16</v>
      </c>
      <c r="D644" s="7">
        <v>77.260000000000005</v>
      </c>
      <c r="E644" s="7">
        <f t="shared" si="18"/>
        <v>7.7260000000000009</v>
      </c>
      <c r="F644" s="7">
        <f t="shared" si="19"/>
        <v>84.986000000000004</v>
      </c>
      <c r="G644" s="7">
        <v>0.25</v>
      </c>
      <c r="H644" s="7" t="s">
        <v>5079</v>
      </c>
      <c r="I644" s="7">
        <v>6</v>
      </c>
    </row>
    <row r="645" spans="1:9" ht="15.75" customHeight="1" x14ac:dyDescent="0.15">
      <c r="A645" s="13" t="s">
        <v>5118</v>
      </c>
      <c r="B645" s="7" t="s">
        <v>331</v>
      </c>
      <c r="C645" s="14">
        <v>10</v>
      </c>
      <c r="D645" s="7">
        <v>71.180000000000007</v>
      </c>
      <c r="E645" s="7">
        <f t="shared" si="18"/>
        <v>7.1180000000000012</v>
      </c>
      <c r="F645" s="7">
        <f t="shared" si="19"/>
        <v>78.298000000000002</v>
      </c>
      <c r="G645" s="7">
        <v>0.28000000000000003</v>
      </c>
      <c r="H645" s="7" t="s">
        <v>5077</v>
      </c>
      <c r="I645" s="7">
        <v>5</v>
      </c>
    </row>
    <row r="646" spans="1:9" ht="15.75" customHeight="1" x14ac:dyDescent="0.15">
      <c r="A646" s="13" t="s">
        <v>5118</v>
      </c>
      <c r="B646" s="7" t="s">
        <v>751</v>
      </c>
      <c r="C646" s="14">
        <v>16</v>
      </c>
      <c r="D646" s="7">
        <v>30.65</v>
      </c>
      <c r="E646" s="7">
        <f t="shared" si="18"/>
        <v>3.0649999999999999</v>
      </c>
      <c r="F646" s="7">
        <f t="shared" si="19"/>
        <v>33.714999999999996</v>
      </c>
      <c r="G646" s="7">
        <v>0.19</v>
      </c>
      <c r="H646" s="7" t="s">
        <v>28</v>
      </c>
      <c r="I646" s="7">
        <v>8</v>
      </c>
    </row>
    <row r="647" spans="1:9" ht="15.75" customHeight="1" x14ac:dyDescent="0.15">
      <c r="A647" s="13" t="s">
        <v>5118</v>
      </c>
      <c r="B647" s="7" t="s">
        <v>2944</v>
      </c>
      <c r="C647" s="14">
        <v>10</v>
      </c>
      <c r="D647" s="7">
        <v>63.95</v>
      </c>
      <c r="E647" s="7">
        <f t="shared" ref="E647:E710" si="20">D647*10%</f>
        <v>6.3950000000000005</v>
      </c>
      <c r="F647" s="7">
        <f t="shared" ref="F647:F710" si="21">D647+E647</f>
        <v>70.344999999999999</v>
      </c>
      <c r="G647" s="7">
        <v>0.32</v>
      </c>
      <c r="H647" s="7" t="s">
        <v>5079</v>
      </c>
      <c r="I647" s="7">
        <v>3</v>
      </c>
    </row>
    <row r="648" spans="1:9" ht="15.75" customHeight="1" x14ac:dyDescent="0.15">
      <c r="A648" s="13" t="s">
        <v>5118</v>
      </c>
      <c r="B648" s="7" t="s">
        <v>1490</v>
      </c>
      <c r="C648" s="14">
        <v>15</v>
      </c>
      <c r="D648" s="7">
        <v>41.52</v>
      </c>
      <c r="E648" s="7">
        <f t="shared" si="20"/>
        <v>4.1520000000000001</v>
      </c>
      <c r="F648" s="7">
        <f t="shared" si="21"/>
        <v>45.672000000000004</v>
      </c>
      <c r="G648" s="7">
        <v>0.01</v>
      </c>
      <c r="H648" s="7" t="s">
        <v>5083</v>
      </c>
      <c r="I648" s="7">
        <v>5</v>
      </c>
    </row>
    <row r="649" spans="1:9" ht="15.75" customHeight="1" x14ac:dyDescent="0.15">
      <c r="A649" s="13" t="s">
        <v>5118</v>
      </c>
      <c r="B649" s="7" t="s">
        <v>2279</v>
      </c>
      <c r="C649" s="14">
        <v>10</v>
      </c>
      <c r="D649" s="7">
        <v>47.72</v>
      </c>
      <c r="E649" s="7">
        <f t="shared" si="20"/>
        <v>4.7720000000000002</v>
      </c>
      <c r="F649" s="7">
        <f t="shared" si="21"/>
        <v>52.491999999999997</v>
      </c>
      <c r="G649" s="7">
        <v>0.34</v>
      </c>
      <c r="H649" s="7" t="s">
        <v>26</v>
      </c>
      <c r="I649" s="7">
        <v>8</v>
      </c>
    </row>
    <row r="650" spans="1:9" ht="15.75" customHeight="1" x14ac:dyDescent="0.15">
      <c r="A650" s="13" t="s">
        <v>5118</v>
      </c>
      <c r="B650" s="7" t="s">
        <v>1435</v>
      </c>
      <c r="C650" s="14">
        <v>10</v>
      </c>
      <c r="D650" s="7">
        <v>26.84</v>
      </c>
      <c r="E650" s="7">
        <f t="shared" si="20"/>
        <v>2.6840000000000002</v>
      </c>
      <c r="F650" s="7">
        <f t="shared" si="21"/>
        <v>29.524000000000001</v>
      </c>
      <c r="G650" s="7">
        <v>0.3</v>
      </c>
      <c r="H650" s="7" t="s">
        <v>27</v>
      </c>
      <c r="I650" s="7">
        <v>8</v>
      </c>
    </row>
    <row r="651" spans="1:9" ht="15.75" customHeight="1" x14ac:dyDescent="0.15">
      <c r="A651" s="13" t="s">
        <v>5118</v>
      </c>
      <c r="B651" s="7" t="s">
        <v>4618</v>
      </c>
      <c r="C651" s="14">
        <v>10</v>
      </c>
      <c r="D651" s="7">
        <v>1.62</v>
      </c>
      <c r="E651" s="7">
        <f t="shared" si="20"/>
        <v>0.16200000000000003</v>
      </c>
      <c r="F651" s="7">
        <f t="shared" si="21"/>
        <v>1.782</v>
      </c>
      <c r="G651" s="7">
        <v>0.32</v>
      </c>
      <c r="H651" s="7" t="s">
        <v>30</v>
      </c>
      <c r="I651" s="7">
        <v>10</v>
      </c>
    </row>
    <row r="652" spans="1:9" ht="15.75" customHeight="1" x14ac:dyDescent="0.15">
      <c r="A652" s="13" t="s">
        <v>5118</v>
      </c>
      <c r="B652" s="7" t="s">
        <v>3510</v>
      </c>
      <c r="C652" s="14">
        <v>15</v>
      </c>
      <c r="D652" s="7">
        <v>97.69</v>
      </c>
      <c r="E652" s="7">
        <f t="shared" si="20"/>
        <v>9.7690000000000001</v>
      </c>
      <c r="F652" s="7">
        <f t="shared" si="21"/>
        <v>107.459</v>
      </c>
      <c r="G652" s="7">
        <v>0.09</v>
      </c>
      <c r="H652" s="7" t="s">
        <v>28</v>
      </c>
      <c r="I652" s="7">
        <v>1</v>
      </c>
    </row>
    <row r="653" spans="1:9" ht="15.75" customHeight="1" x14ac:dyDescent="0.15">
      <c r="A653" s="13" t="s">
        <v>5118</v>
      </c>
      <c r="B653" s="7" t="s">
        <v>1690</v>
      </c>
      <c r="C653" s="14">
        <v>15</v>
      </c>
      <c r="D653" s="7">
        <v>43.36</v>
      </c>
      <c r="E653" s="7">
        <f t="shared" si="20"/>
        <v>4.3360000000000003</v>
      </c>
      <c r="F653" s="7">
        <f t="shared" si="21"/>
        <v>47.695999999999998</v>
      </c>
      <c r="G653" s="7">
        <v>0.02</v>
      </c>
      <c r="H653" s="7" t="s">
        <v>5076</v>
      </c>
      <c r="I653" s="7">
        <v>3</v>
      </c>
    </row>
    <row r="654" spans="1:9" ht="15.75" customHeight="1" x14ac:dyDescent="0.15">
      <c r="A654" s="13" t="s">
        <v>5118</v>
      </c>
      <c r="B654" s="7" t="s">
        <v>2275</v>
      </c>
      <c r="C654" s="14">
        <v>15</v>
      </c>
      <c r="D654" s="7">
        <v>87.5</v>
      </c>
      <c r="E654" s="7">
        <f t="shared" si="20"/>
        <v>8.75</v>
      </c>
      <c r="F654" s="7">
        <f t="shared" si="21"/>
        <v>96.25</v>
      </c>
      <c r="G654" s="7">
        <v>0.21</v>
      </c>
      <c r="H654" s="7" t="s">
        <v>29</v>
      </c>
      <c r="I654" s="7">
        <v>5</v>
      </c>
    </row>
    <row r="655" spans="1:9" ht="15.75" customHeight="1" x14ac:dyDescent="0.15">
      <c r="A655" s="13" t="s">
        <v>5118</v>
      </c>
      <c r="B655" s="7" t="s">
        <v>234</v>
      </c>
      <c r="C655" s="14">
        <v>15</v>
      </c>
      <c r="D655" s="7">
        <v>17.97</v>
      </c>
      <c r="E655" s="7">
        <f t="shared" si="20"/>
        <v>1.7969999999999999</v>
      </c>
      <c r="F655" s="7">
        <f t="shared" si="21"/>
        <v>19.766999999999999</v>
      </c>
      <c r="G655" s="7">
        <v>0.22</v>
      </c>
      <c r="H655" s="7" t="s">
        <v>26</v>
      </c>
      <c r="I655" s="7">
        <v>8</v>
      </c>
    </row>
    <row r="656" spans="1:9" ht="15.75" customHeight="1" x14ac:dyDescent="0.15">
      <c r="A656" s="13" t="s">
        <v>5118</v>
      </c>
      <c r="B656" s="7" t="s">
        <v>4901</v>
      </c>
      <c r="C656" s="14">
        <v>16</v>
      </c>
      <c r="D656" s="7">
        <v>24.51</v>
      </c>
      <c r="E656" s="7">
        <f t="shared" si="20"/>
        <v>2.4510000000000005</v>
      </c>
      <c r="F656" s="7">
        <f t="shared" si="21"/>
        <v>26.961000000000002</v>
      </c>
      <c r="G656" s="7">
        <v>0.38</v>
      </c>
      <c r="H656" s="7" t="s">
        <v>5078</v>
      </c>
      <c r="I656" s="7">
        <v>10</v>
      </c>
    </row>
    <row r="657" spans="1:9" ht="15.75" customHeight="1" x14ac:dyDescent="0.15">
      <c r="A657" s="13" t="s">
        <v>5118</v>
      </c>
      <c r="B657" s="7" t="s">
        <v>3813</v>
      </c>
      <c r="C657" s="14">
        <v>16</v>
      </c>
      <c r="D657" s="7">
        <v>24.87</v>
      </c>
      <c r="E657" s="7">
        <f t="shared" si="20"/>
        <v>2.4870000000000001</v>
      </c>
      <c r="F657" s="7">
        <f t="shared" si="21"/>
        <v>27.356999999999999</v>
      </c>
      <c r="G657" s="7">
        <v>0.36</v>
      </c>
      <c r="H657" s="7" t="s">
        <v>31</v>
      </c>
      <c r="I657" s="7">
        <v>8</v>
      </c>
    </row>
    <row r="658" spans="1:9" ht="15.75" customHeight="1" x14ac:dyDescent="0.15">
      <c r="A658" s="13" t="s">
        <v>5118</v>
      </c>
      <c r="B658" s="7" t="s">
        <v>3527</v>
      </c>
      <c r="C658" s="14">
        <v>15</v>
      </c>
      <c r="D658" s="7">
        <v>97.17</v>
      </c>
      <c r="E658" s="7">
        <f t="shared" si="20"/>
        <v>9.7170000000000005</v>
      </c>
      <c r="F658" s="7">
        <f t="shared" si="21"/>
        <v>106.887</v>
      </c>
      <c r="G658" s="7">
        <v>0.38</v>
      </c>
      <c r="H658" s="7" t="s">
        <v>5082</v>
      </c>
      <c r="I658" s="7">
        <v>9</v>
      </c>
    </row>
    <row r="659" spans="1:9" ht="15.75" customHeight="1" x14ac:dyDescent="0.15">
      <c r="A659" s="13" t="s">
        <v>5118</v>
      </c>
      <c r="B659" s="7" t="s">
        <v>4229</v>
      </c>
      <c r="C659" s="14">
        <v>15</v>
      </c>
      <c r="D659" s="7">
        <v>25.92</v>
      </c>
      <c r="E659" s="7">
        <f t="shared" si="20"/>
        <v>2.5920000000000005</v>
      </c>
      <c r="F659" s="7">
        <f t="shared" si="21"/>
        <v>28.512</v>
      </c>
      <c r="G659" s="7">
        <v>0.33</v>
      </c>
      <c r="H659" s="7" t="s">
        <v>5078</v>
      </c>
      <c r="I659" s="7">
        <v>8</v>
      </c>
    </row>
    <row r="660" spans="1:9" ht="15.75" customHeight="1" x14ac:dyDescent="0.15">
      <c r="A660" s="13" t="s">
        <v>5118</v>
      </c>
      <c r="B660" s="7" t="s">
        <v>3986</v>
      </c>
      <c r="C660" s="14">
        <v>10</v>
      </c>
      <c r="D660" s="7">
        <v>59.84</v>
      </c>
      <c r="E660" s="7">
        <f t="shared" si="20"/>
        <v>5.9840000000000009</v>
      </c>
      <c r="F660" s="7">
        <f t="shared" si="21"/>
        <v>65.823999999999998</v>
      </c>
      <c r="G660" s="7">
        <v>0.22</v>
      </c>
      <c r="H660" s="7" t="s">
        <v>29</v>
      </c>
      <c r="I660" s="7">
        <v>4</v>
      </c>
    </row>
    <row r="661" spans="1:9" ht="15.75" customHeight="1" x14ac:dyDescent="0.15">
      <c r="A661" s="13" t="s">
        <v>5118</v>
      </c>
      <c r="B661" s="7" t="s">
        <v>3744</v>
      </c>
      <c r="C661" s="14">
        <v>10</v>
      </c>
      <c r="D661" s="7">
        <v>28.16</v>
      </c>
      <c r="E661" s="7">
        <f t="shared" si="20"/>
        <v>2.8160000000000003</v>
      </c>
      <c r="F661" s="7">
        <f t="shared" si="21"/>
        <v>30.975999999999999</v>
      </c>
      <c r="G661" s="7">
        <v>0.3</v>
      </c>
      <c r="H661" s="7" t="s">
        <v>31</v>
      </c>
      <c r="I661" s="7">
        <v>2</v>
      </c>
    </row>
    <row r="662" spans="1:9" ht="15.75" customHeight="1" x14ac:dyDescent="0.15">
      <c r="A662" s="13" t="s">
        <v>5118</v>
      </c>
      <c r="B662" s="7" t="s">
        <v>4273</v>
      </c>
      <c r="C662" s="14">
        <v>10</v>
      </c>
      <c r="D662" s="7">
        <v>12.12</v>
      </c>
      <c r="E662" s="7">
        <f t="shared" si="20"/>
        <v>1.212</v>
      </c>
      <c r="F662" s="7">
        <f t="shared" si="21"/>
        <v>13.331999999999999</v>
      </c>
      <c r="G662" s="7">
        <v>0.12</v>
      </c>
      <c r="H662" s="7" t="s">
        <v>5082</v>
      </c>
      <c r="I662" s="7">
        <v>1</v>
      </c>
    </row>
    <row r="663" spans="1:9" ht="15.75" customHeight="1" x14ac:dyDescent="0.15">
      <c r="A663" s="13" t="s">
        <v>5119</v>
      </c>
      <c r="B663" s="7" t="s">
        <v>1745</v>
      </c>
      <c r="C663" s="14">
        <v>15</v>
      </c>
      <c r="D663" s="7">
        <v>48.7</v>
      </c>
      <c r="E663" s="7">
        <f t="shared" si="20"/>
        <v>4.870000000000001</v>
      </c>
      <c r="F663" s="7">
        <f t="shared" si="21"/>
        <v>53.570000000000007</v>
      </c>
      <c r="G663" s="7">
        <v>0.39</v>
      </c>
      <c r="H663" s="7" t="s">
        <v>5082</v>
      </c>
      <c r="I663" s="7">
        <v>5</v>
      </c>
    </row>
    <row r="664" spans="1:9" ht="15.75" customHeight="1" x14ac:dyDescent="0.15">
      <c r="A664" s="13" t="s">
        <v>5119</v>
      </c>
      <c r="B664" s="7" t="s">
        <v>2309</v>
      </c>
      <c r="C664" s="14">
        <v>10</v>
      </c>
      <c r="D664" s="7">
        <v>24.78</v>
      </c>
      <c r="E664" s="7">
        <f t="shared" si="20"/>
        <v>2.4780000000000002</v>
      </c>
      <c r="F664" s="7">
        <f t="shared" si="21"/>
        <v>27.258000000000003</v>
      </c>
      <c r="G664" s="7">
        <v>0.05</v>
      </c>
      <c r="H664" s="7" t="s">
        <v>28</v>
      </c>
      <c r="I664" s="7">
        <v>6</v>
      </c>
    </row>
    <row r="665" spans="1:9" ht="15.75" customHeight="1" x14ac:dyDescent="0.15">
      <c r="A665" s="13" t="s">
        <v>5119</v>
      </c>
      <c r="B665" s="7" t="s">
        <v>1664</v>
      </c>
      <c r="C665" s="14">
        <v>16</v>
      </c>
      <c r="D665" s="7">
        <v>77.5</v>
      </c>
      <c r="E665" s="7">
        <f t="shared" si="20"/>
        <v>7.75</v>
      </c>
      <c r="F665" s="7">
        <f t="shared" si="21"/>
        <v>85.25</v>
      </c>
      <c r="G665" s="7">
        <v>0.34</v>
      </c>
      <c r="H665" s="7" t="s">
        <v>5076</v>
      </c>
      <c r="I665" s="7">
        <v>9</v>
      </c>
    </row>
    <row r="666" spans="1:9" ht="15.75" customHeight="1" x14ac:dyDescent="0.15">
      <c r="A666" s="13" t="s">
        <v>5119</v>
      </c>
      <c r="B666" s="7" t="s">
        <v>4924</v>
      </c>
      <c r="C666" s="14">
        <v>10</v>
      </c>
      <c r="D666" s="7">
        <v>56.81</v>
      </c>
      <c r="E666" s="7">
        <f t="shared" si="20"/>
        <v>5.6810000000000009</v>
      </c>
      <c r="F666" s="7">
        <f t="shared" si="21"/>
        <v>62.491</v>
      </c>
      <c r="G666" s="7">
        <v>0.23</v>
      </c>
      <c r="H666" s="7" t="s">
        <v>5076</v>
      </c>
      <c r="I666" s="7">
        <v>8</v>
      </c>
    </row>
    <row r="667" spans="1:9" ht="15.75" customHeight="1" x14ac:dyDescent="0.15">
      <c r="A667" s="13" t="s">
        <v>5119</v>
      </c>
      <c r="B667" s="7" t="s">
        <v>2826</v>
      </c>
      <c r="C667" s="14">
        <v>10</v>
      </c>
      <c r="D667" s="7">
        <v>97</v>
      </c>
      <c r="E667" s="7">
        <f t="shared" si="20"/>
        <v>9.7000000000000011</v>
      </c>
      <c r="F667" s="7">
        <f t="shared" si="21"/>
        <v>106.7</v>
      </c>
      <c r="G667" s="7">
        <v>0.3</v>
      </c>
      <c r="H667" s="7" t="s">
        <v>27</v>
      </c>
      <c r="I667" s="7">
        <v>3</v>
      </c>
    </row>
    <row r="668" spans="1:9" ht="15.75" customHeight="1" x14ac:dyDescent="0.15">
      <c r="A668" s="13" t="s">
        <v>5119</v>
      </c>
      <c r="B668" s="7" t="s">
        <v>322</v>
      </c>
      <c r="C668" s="14">
        <v>15</v>
      </c>
      <c r="D668" s="7">
        <v>36.49</v>
      </c>
      <c r="E668" s="7">
        <f t="shared" si="20"/>
        <v>3.6490000000000005</v>
      </c>
      <c r="F668" s="7">
        <f t="shared" si="21"/>
        <v>40.139000000000003</v>
      </c>
      <c r="G668" s="7">
        <v>0.19</v>
      </c>
      <c r="H668" s="7" t="s">
        <v>5081</v>
      </c>
      <c r="I668" s="7">
        <v>6</v>
      </c>
    </row>
    <row r="669" spans="1:9" ht="15.75" customHeight="1" x14ac:dyDescent="0.15">
      <c r="A669" s="13" t="s">
        <v>5119</v>
      </c>
      <c r="B669" s="7" t="s">
        <v>2793</v>
      </c>
      <c r="C669" s="14">
        <v>15</v>
      </c>
      <c r="D669" s="7">
        <v>74.81</v>
      </c>
      <c r="E669" s="7">
        <f t="shared" si="20"/>
        <v>7.4810000000000008</v>
      </c>
      <c r="F669" s="7">
        <f t="shared" si="21"/>
        <v>82.290999999999997</v>
      </c>
      <c r="G669" s="7">
        <v>0.17</v>
      </c>
      <c r="H669" s="7" t="s">
        <v>5082</v>
      </c>
      <c r="I669" s="7">
        <v>7</v>
      </c>
    </row>
    <row r="670" spans="1:9" ht="15.75" customHeight="1" x14ac:dyDescent="0.15">
      <c r="A670" s="13" t="s">
        <v>5119</v>
      </c>
      <c r="B670" s="7" t="s">
        <v>3330</v>
      </c>
      <c r="C670" s="14">
        <v>10</v>
      </c>
      <c r="D670" s="7">
        <v>19.41</v>
      </c>
      <c r="E670" s="7">
        <f t="shared" si="20"/>
        <v>1.9410000000000001</v>
      </c>
      <c r="F670" s="7">
        <f t="shared" si="21"/>
        <v>21.350999999999999</v>
      </c>
      <c r="G670" s="7">
        <v>0.35</v>
      </c>
      <c r="H670" s="7" t="s">
        <v>5083</v>
      </c>
      <c r="I670" s="7">
        <v>5</v>
      </c>
    </row>
    <row r="671" spans="1:9" ht="15.75" customHeight="1" x14ac:dyDescent="0.15">
      <c r="A671" s="13" t="s">
        <v>5119</v>
      </c>
      <c r="B671" s="7" t="s">
        <v>2628</v>
      </c>
      <c r="C671" s="14">
        <v>16</v>
      </c>
      <c r="D671" s="7">
        <v>73.239999999999995</v>
      </c>
      <c r="E671" s="7">
        <f t="shared" si="20"/>
        <v>7.3239999999999998</v>
      </c>
      <c r="F671" s="7">
        <f t="shared" si="21"/>
        <v>80.563999999999993</v>
      </c>
      <c r="G671" s="7">
        <v>0.34</v>
      </c>
      <c r="H671" s="7" t="s">
        <v>5076</v>
      </c>
      <c r="I671" s="7">
        <v>9</v>
      </c>
    </row>
    <row r="672" spans="1:9" ht="15.75" customHeight="1" x14ac:dyDescent="0.15">
      <c r="A672" s="13" t="s">
        <v>5119</v>
      </c>
      <c r="B672" s="7" t="s">
        <v>2500</v>
      </c>
      <c r="C672" s="14">
        <v>16</v>
      </c>
      <c r="D672" s="7">
        <v>59.89</v>
      </c>
      <c r="E672" s="7">
        <f t="shared" si="20"/>
        <v>5.9890000000000008</v>
      </c>
      <c r="F672" s="7">
        <f t="shared" si="21"/>
        <v>65.879000000000005</v>
      </c>
      <c r="G672" s="7">
        <v>0.19</v>
      </c>
      <c r="H672" s="7" t="s">
        <v>27</v>
      </c>
      <c r="I672" s="7">
        <v>2</v>
      </c>
    </row>
    <row r="673" spans="1:9" ht="15.75" customHeight="1" x14ac:dyDescent="0.15">
      <c r="A673" s="13" t="s">
        <v>5119</v>
      </c>
      <c r="B673" s="7" t="s">
        <v>5021</v>
      </c>
      <c r="C673" s="14">
        <v>15</v>
      </c>
      <c r="D673" s="7">
        <v>96.33</v>
      </c>
      <c r="E673" s="7">
        <f t="shared" si="20"/>
        <v>9.6330000000000009</v>
      </c>
      <c r="F673" s="7">
        <f t="shared" si="21"/>
        <v>105.96299999999999</v>
      </c>
      <c r="G673" s="7">
        <v>0.31</v>
      </c>
      <c r="H673" s="7" t="s">
        <v>5082</v>
      </c>
      <c r="I673" s="7">
        <v>1</v>
      </c>
    </row>
    <row r="674" spans="1:9" ht="15.75" customHeight="1" x14ac:dyDescent="0.15">
      <c r="A674" s="13" t="s">
        <v>5119</v>
      </c>
      <c r="B674" s="7" t="s">
        <v>3139</v>
      </c>
      <c r="C674" s="14">
        <v>16</v>
      </c>
      <c r="D674" s="7">
        <v>74.67</v>
      </c>
      <c r="E674" s="7">
        <f t="shared" si="20"/>
        <v>7.4670000000000005</v>
      </c>
      <c r="F674" s="7">
        <f t="shared" si="21"/>
        <v>82.137</v>
      </c>
      <c r="G674" s="7">
        <v>0.06</v>
      </c>
      <c r="H674" s="7" t="s">
        <v>5079</v>
      </c>
      <c r="I674" s="7">
        <v>1</v>
      </c>
    </row>
    <row r="675" spans="1:9" ht="15.75" customHeight="1" x14ac:dyDescent="0.15">
      <c r="A675" s="13" t="s">
        <v>5119</v>
      </c>
      <c r="B675" s="7" t="s">
        <v>4201</v>
      </c>
      <c r="C675" s="14">
        <v>15</v>
      </c>
      <c r="D675" s="7">
        <v>10.55</v>
      </c>
      <c r="E675" s="7">
        <f t="shared" si="20"/>
        <v>1.0550000000000002</v>
      </c>
      <c r="F675" s="7">
        <f t="shared" si="21"/>
        <v>11.605</v>
      </c>
      <c r="G675" s="7">
        <v>0.37</v>
      </c>
      <c r="H675" s="7" t="s">
        <v>5080</v>
      </c>
      <c r="I675" s="7">
        <v>2</v>
      </c>
    </row>
    <row r="676" spans="1:9" ht="15.75" customHeight="1" x14ac:dyDescent="0.15">
      <c r="A676" s="13" t="s">
        <v>5119</v>
      </c>
      <c r="B676" s="7" t="s">
        <v>3847</v>
      </c>
      <c r="C676" s="14">
        <v>16</v>
      </c>
      <c r="D676" s="7">
        <v>92.46</v>
      </c>
      <c r="E676" s="7">
        <f t="shared" si="20"/>
        <v>9.2460000000000004</v>
      </c>
      <c r="F676" s="7">
        <f t="shared" si="21"/>
        <v>101.70599999999999</v>
      </c>
      <c r="G676" s="7">
        <v>0.04</v>
      </c>
      <c r="H676" s="7" t="s">
        <v>29</v>
      </c>
      <c r="I676" s="7">
        <v>4</v>
      </c>
    </row>
    <row r="677" spans="1:9" ht="15.75" customHeight="1" x14ac:dyDescent="0.15">
      <c r="A677" s="13" t="s">
        <v>5119</v>
      </c>
      <c r="B677" s="7" t="s">
        <v>2836</v>
      </c>
      <c r="C677" s="14">
        <v>10</v>
      </c>
      <c r="D677" s="7">
        <v>19.23</v>
      </c>
      <c r="E677" s="7">
        <f t="shared" si="20"/>
        <v>1.923</v>
      </c>
      <c r="F677" s="7">
        <f t="shared" si="21"/>
        <v>21.152999999999999</v>
      </c>
      <c r="G677" s="7">
        <v>0.4</v>
      </c>
      <c r="H677" s="7" t="s">
        <v>30</v>
      </c>
      <c r="I677" s="7">
        <v>4</v>
      </c>
    </row>
    <row r="678" spans="1:9" ht="15.75" customHeight="1" x14ac:dyDescent="0.15">
      <c r="A678" s="13" t="s">
        <v>5119</v>
      </c>
      <c r="B678" s="7" t="s">
        <v>3394</v>
      </c>
      <c r="C678" s="14">
        <v>10</v>
      </c>
      <c r="D678" s="7">
        <v>89.89</v>
      </c>
      <c r="E678" s="7">
        <f t="shared" si="20"/>
        <v>8.9890000000000008</v>
      </c>
      <c r="F678" s="7">
        <f t="shared" si="21"/>
        <v>98.879000000000005</v>
      </c>
      <c r="G678" s="7">
        <v>0.25</v>
      </c>
      <c r="H678" s="7" t="s">
        <v>5079</v>
      </c>
      <c r="I678" s="7">
        <v>2</v>
      </c>
    </row>
    <row r="679" spans="1:9" ht="15.75" customHeight="1" x14ac:dyDescent="0.15">
      <c r="A679" s="13" t="s">
        <v>5119</v>
      </c>
      <c r="B679" s="7" t="s">
        <v>4583</v>
      </c>
      <c r="C679" s="14">
        <v>10</v>
      </c>
      <c r="D679" s="7">
        <v>77.39</v>
      </c>
      <c r="E679" s="7">
        <f t="shared" si="20"/>
        <v>7.7390000000000008</v>
      </c>
      <c r="F679" s="7">
        <f t="shared" si="21"/>
        <v>85.129000000000005</v>
      </c>
      <c r="G679" s="7">
        <v>0.33</v>
      </c>
      <c r="H679" s="7" t="s">
        <v>5078</v>
      </c>
      <c r="I679" s="7">
        <v>3</v>
      </c>
    </row>
    <row r="680" spans="1:9" ht="15.75" customHeight="1" x14ac:dyDescent="0.15">
      <c r="A680" s="13" t="s">
        <v>5120</v>
      </c>
      <c r="B680" s="7" t="s">
        <v>1000</v>
      </c>
      <c r="C680" s="14">
        <v>16</v>
      </c>
      <c r="D680" s="7">
        <v>56.25</v>
      </c>
      <c r="E680" s="7">
        <f t="shared" si="20"/>
        <v>5.625</v>
      </c>
      <c r="F680" s="7">
        <f t="shared" si="21"/>
        <v>61.875</v>
      </c>
      <c r="G680" s="7">
        <v>0.05</v>
      </c>
      <c r="H680" s="7" t="s">
        <v>5079</v>
      </c>
      <c r="I680" s="7">
        <v>4</v>
      </c>
    </row>
    <row r="681" spans="1:9" ht="15.75" customHeight="1" x14ac:dyDescent="0.15">
      <c r="A681" s="13" t="s">
        <v>5120</v>
      </c>
      <c r="B681" s="7" t="s">
        <v>1502</v>
      </c>
      <c r="C681" s="14">
        <v>15</v>
      </c>
      <c r="D681" s="7">
        <v>87.94</v>
      </c>
      <c r="E681" s="7">
        <f t="shared" si="20"/>
        <v>8.7940000000000005</v>
      </c>
      <c r="F681" s="7">
        <f t="shared" si="21"/>
        <v>96.733999999999995</v>
      </c>
      <c r="G681" s="7">
        <v>0.16</v>
      </c>
      <c r="H681" s="7" t="s">
        <v>5083</v>
      </c>
      <c r="I681" s="7">
        <v>2</v>
      </c>
    </row>
    <row r="682" spans="1:9" ht="15.75" customHeight="1" x14ac:dyDescent="0.15">
      <c r="A682" s="13" t="s">
        <v>5120</v>
      </c>
      <c r="B682" s="7" t="s">
        <v>1170</v>
      </c>
      <c r="C682" s="14">
        <v>16</v>
      </c>
      <c r="D682" s="7">
        <v>59.59</v>
      </c>
      <c r="E682" s="7">
        <f t="shared" si="20"/>
        <v>5.9590000000000005</v>
      </c>
      <c r="F682" s="7">
        <f t="shared" si="21"/>
        <v>65.549000000000007</v>
      </c>
      <c r="G682" s="7">
        <v>0.31</v>
      </c>
      <c r="H682" s="7" t="s">
        <v>5082</v>
      </c>
      <c r="I682" s="7">
        <v>2</v>
      </c>
    </row>
    <row r="683" spans="1:9" ht="15.75" customHeight="1" x14ac:dyDescent="0.15">
      <c r="A683" s="13" t="s">
        <v>5120</v>
      </c>
      <c r="B683" s="7" t="s">
        <v>4134</v>
      </c>
      <c r="C683" s="14">
        <v>15</v>
      </c>
      <c r="D683" s="7">
        <v>15.37</v>
      </c>
      <c r="E683" s="7">
        <f t="shared" si="20"/>
        <v>1.5369999999999999</v>
      </c>
      <c r="F683" s="7">
        <f t="shared" si="21"/>
        <v>16.907</v>
      </c>
      <c r="G683" s="7">
        <v>0.05</v>
      </c>
      <c r="H683" s="7" t="s">
        <v>5083</v>
      </c>
      <c r="I683" s="7">
        <v>2</v>
      </c>
    </row>
    <row r="684" spans="1:9" ht="15.75" customHeight="1" x14ac:dyDescent="0.15">
      <c r="A684" s="13" t="s">
        <v>5120</v>
      </c>
      <c r="B684" s="7" t="s">
        <v>3910</v>
      </c>
      <c r="C684" s="14">
        <v>10</v>
      </c>
      <c r="D684" s="7">
        <v>80.03</v>
      </c>
      <c r="E684" s="7">
        <f t="shared" si="20"/>
        <v>8.0030000000000001</v>
      </c>
      <c r="F684" s="7">
        <f t="shared" si="21"/>
        <v>88.033000000000001</v>
      </c>
      <c r="G684" s="7">
        <v>0.21</v>
      </c>
      <c r="H684" s="7" t="s">
        <v>26</v>
      </c>
      <c r="I684" s="7">
        <v>2</v>
      </c>
    </row>
    <row r="685" spans="1:9" ht="15.75" customHeight="1" x14ac:dyDescent="0.15">
      <c r="A685" s="13" t="s">
        <v>5120</v>
      </c>
      <c r="B685" s="7" t="s">
        <v>4570</v>
      </c>
      <c r="C685" s="14">
        <v>10</v>
      </c>
      <c r="D685" s="7">
        <v>75.56</v>
      </c>
      <c r="E685" s="7">
        <f t="shared" si="20"/>
        <v>7.5560000000000009</v>
      </c>
      <c r="F685" s="7">
        <f t="shared" si="21"/>
        <v>83.116</v>
      </c>
      <c r="G685" s="7">
        <v>0.3</v>
      </c>
      <c r="H685" s="7" t="s">
        <v>5083</v>
      </c>
      <c r="I685" s="7">
        <v>6</v>
      </c>
    </row>
    <row r="686" spans="1:9" ht="15.75" customHeight="1" x14ac:dyDescent="0.15">
      <c r="A686" s="13" t="s">
        <v>5120</v>
      </c>
      <c r="B686" s="7" t="s">
        <v>4656</v>
      </c>
      <c r="C686" s="14">
        <v>16</v>
      </c>
      <c r="D686" s="7">
        <v>80.19</v>
      </c>
      <c r="E686" s="7">
        <f t="shared" si="20"/>
        <v>8.0190000000000001</v>
      </c>
      <c r="F686" s="7">
        <f t="shared" si="21"/>
        <v>88.209000000000003</v>
      </c>
      <c r="G686" s="7">
        <v>0.38</v>
      </c>
      <c r="H686" s="7" t="s">
        <v>5082</v>
      </c>
      <c r="I686" s="7">
        <v>7</v>
      </c>
    </row>
    <row r="687" spans="1:9" ht="15.75" customHeight="1" x14ac:dyDescent="0.15">
      <c r="A687" s="13" t="s">
        <v>5120</v>
      </c>
      <c r="B687" s="7" t="s">
        <v>170</v>
      </c>
      <c r="C687" s="14">
        <v>10</v>
      </c>
      <c r="D687" s="7">
        <v>8.2100000000000009</v>
      </c>
      <c r="E687" s="7">
        <f t="shared" si="20"/>
        <v>0.82100000000000017</v>
      </c>
      <c r="F687" s="7">
        <f t="shared" si="21"/>
        <v>9.0310000000000006</v>
      </c>
      <c r="G687" s="7">
        <v>0.16</v>
      </c>
      <c r="H687" s="7" t="s">
        <v>5083</v>
      </c>
      <c r="I687" s="7">
        <v>9</v>
      </c>
    </row>
    <row r="688" spans="1:9" ht="15.75" customHeight="1" x14ac:dyDescent="0.15">
      <c r="A688" s="13" t="s">
        <v>5120</v>
      </c>
      <c r="B688" s="7" t="s">
        <v>4781</v>
      </c>
      <c r="C688" s="14">
        <v>15</v>
      </c>
      <c r="D688" s="7">
        <v>63.23</v>
      </c>
      <c r="E688" s="7">
        <f t="shared" si="20"/>
        <v>6.3230000000000004</v>
      </c>
      <c r="F688" s="7">
        <f t="shared" si="21"/>
        <v>69.552999999999997</v>
      </c>
      <c r="G688" s="7">
        <v>0.16</v>
      </c>
      <c r="H688" s="7" t="s">
        <v>28</v>
      </c>
      <c r="I688" s="7">
        <v>9</v>
      </c>
    </row>
    <row r="689" spans="1:9" ht="15.75" customHeight="1" x14ac:dyDescent="0.15">
      <c r="A689" s="13" t="s">
        <v>5120</v>
      </c>
      <c r="B689" s="7" t="s">
        <v>3770</v>
      </c>
      <c r="C689" s="14">
        <v>16</v>
      </c>
      <c r="D689" s="7">
        <v>12.62</v>
      </c>
      <c r="E689" s="7">
        <f t="shared" si="20"/>
        <v>1.262</v>
      </c>
      <c r="F689" s="7">
        <f t="shared" si="21"/>
        <v>13.882</v>
      </c>
      <c r="G689" s="7">
        <v>0.4</v>
      </c>
      <c r="H689" s="7" t="s">
        <v>27</v>
      </c>
      <c r="I689" s="7">
        <v>2</v>
      </c>
    </row>
    <row r="690" spans="1:9" ht="15.75" customHeight="1" x14ac:dyDescent="0.15">
      <c r="A690" s="13" t="s">
        <v>5120</v>
      </c>
      <c r="B690" s="7" t="s">
        <v>561</v>
      </c>
      <c r="C690" s="14">
        <v>15</v>
      </c>
      <c r="D690" s="7">
        <v>55.72</v>
      </c>
      <c r="E690" s="7">
        <f t="shared" si="20"/>
        <v>5.5720000000000001</v>
      </c>
      <c r="F690" s="7">
        <f t="shared" si="21"/>
        <v>61.292000000000002</v>
      </c>
      <c r="G690" s="7">
        <v>0.21</v>
      </c>
      <c r="H690" s="7" t="s">
        <v>28</v>
      </c>
      <c r="I690" s="7">
        <v>10</v>
      </c>
    </row>
    <row r="691" spans="1:9" ht="15.75" customHeight="1" x14ac:dyDescent="0.15">
      <c r="A691" s="13" t="s">
        <v>5120</v>
      </c>
      <c r="B691" s="7" t="s">
        <v>2722</v>
      </c>
      <c r="C691" s="14">
        <v>15</v>
      </c>
      <c r="D691" s="7">
        <v>47.97</v>
      </c>
      <c r="E691" s="7">
        <f t="shared" si="20"/>
        <v>4.7969999999999997</v>
      </c>
      <c r="F691" s="7">
        <f t="shared" si="21"/>
        <v>52.766999999999996</v>
      </c>
      <c r="G691" s="7">
        <v>0.18</v>
      </c>
      <c r="H691" s="7" t="s">
        <v>5081</v>
      </c>
      <c r="I691" s="7">
        <v>8</v>
      </c>
    </row>
    <row r="692" spans="1:9" ht="15.75" customHeight="1" x14ac:dyDescent="0.15">
      <c r="A692" s="13" t="s">
        <v>5120</v>
      </c>
      <c r="B692" s="7" t="s">
        <v>4812</v>
      </c>
      <c r="C692" s="14">
        <v>10</v>
      </c>
      <c r="D692" s="7">
        <v>34.409999999999997</v>
      </c>
      <c r="E692" s="7">
        <f t="shared" si="20"/>
        <v>3.4409999999999998</v>
      </c>
      <c r="F692" s="7">
        <f t="shared" si="21"/>
        <v>37.850999999999999</v>
      </c>
      <c r="G692" s="7">
        <v>0.38</v>
      </c>
      <c r="H692" s="7" t="s">
        <v>5079</v>
      </c>
      <c r="I692" s="7">
        <v>3</v>
      </c>
    </row>
    <row r="693" spans="1:9" ht="15.75" customHeight="1" x14ac:dyDescent="0.15">
      <c r="A693" s="13" t="s">
        <v>5120</v>
      </c>
      <c r="B693" s="7" t="s">
        <v>3774</v>
      </c>
      <c r="C693" s="14">
        <v>10</v>
      </c>
      <c r="D693" s="7">
        <v>91.98</v>
      </c>
      <c r="E693" s="7">
        <f t="shared" si="20"/>
        <v>9.1980000000000004</v>
      </c>
      <c r="F693" s="7">
        <f t="shared" si="21"/>
        <v>101.178</v>
      </c>
      <c r="G693" s="7">
        <v>0.13</v>
      </c>
      <c r="H693" s="7" t="s">
        <v>5076</v>
      </c>
      <c r="I693" s="7">
        <v>8</v>
      </c>
    </row>
    <row r="694" spans="1:9" ht="15.75" customHeight="1" x14ac:dyDescent="0.15">
      <c r="A694" s="13" t="s">
        <v>5120</v>
      </c>
      <c r="B694" s="7" t="s">
        <v>732</v>
      </c>
      <c r="C694" s="14">
        <v>15</v>
      </c>
      <c r="D694" s="7">
        <v>5.49</v>
      </c>
      <c r="E694" s="7">
        <f t="shared" si="20"/>
        <v>0.54900000000000004</v>
      </c>
      <c r="F694" s="7">
        <f t="shared" si="21"/>
        <v>6.0390000000000006</v>
      </c>
      <c r="G694" s="7">
        <v>0.12</v>
      </c>
      <c r="H694" s="7" t="s">
        <v>5076</v>
      </c>
      <c r="I694" s="7">
        <v>6</v>
      </c>
    </row>
    <row r="695" spans="1:9" ht="15.75" customHeight="1" x14ac:dyDescent="0.15">
      <c r="A695" s="13" t="s">
        <v>5120</v>
      </c>
      <c r="B695" s="7" t="s">
        <v>2227</v>
      </c>
      <c r="C695" s="14">
        <v>16</v>
      </c>
      <c r="D695" s="7">
        <v>66.34</v>
      </c>
      <c r="E695" s="7">
        <f t="shared" si="20"/>
        <v>6.6340000000000003</v>
      </c>
      <c r="F695" s="7">
        <f t="shared" si="21"/>
        <v>72.974000000000004</v>
      </c>
      <c r="G695" s="7">
        <v>0.39</v>
      </c>
      <c r="H695" s="7" t="s">
        <v>5079</v>
      </c>
      <c r="I695" s="7">
        <v>2</v>
      </c>
    </row>
    <row r="696" spans="1:9" ht="15.75" customHeight="1" x14ac:dyDescent="0.15">
      <c r="A696" s="13" t="s">
        <v>5120</v>
      </c>
      <c r="B696" s="7" t="s">
        <v>1381</v>
      </c>
      <c r="C696" s="14">
        <v>15</v>
      </c>
      <c r="D696" s="7">
        <v>86.47</v>
      </c>
      <c r="E696" s="7">
        <f t="shared" si="20"/>
        <v>8.6470000000000002</v>
      </c>
      <c r="F696" s="7">
        <f t="shared" si="21"/>
        <v>95.117000000000004</v>
      </c>
      <c r="G696" s="7">
        <v>0.08</v>
      </c>
      <c r="H696" s="7" t="s">
        <v>5081</v>
      </c>
      <c r="I696" s="7">
        <v>8</v>
      </c>
    </row>
    <row r="697" spans="1:9" ht="15.75" customHeight="1" x14ac:dyDescent="0.15">
      <c r="A697" s="13" t="s">
        <v>5120</v>
      </c>
      <c r="B697" s="7" t="s">
        <v>655</v>
      </c>
      <c r="C697" s="14">
        <v>15</v>
      </c>
      <c r="D697" s="7">
        <v>69.2</v>
      </c>
      <c r="E697" s="7">
        <f t="shared" si="20"/>
        <v>6.9200000000000008</v>
      </c>
      <c r="F697" s="7">
        <f t="shared" si="21"/>
        <v>76.12</v>
      </c>
      <c r="G697" s="7">
        <v>0.36</v>
      </c>
      <c r="H697" s="7" t="s">
        <v>30</v>
      </c>
      <c r="I697" s="7">
        <v>9</v>
      </c>
    </row>
    <row r="698" spans="1:9" ht="15.75" customHeight="1" x14ac:dyDescent="0.15">
      <c r="A698" s="13" t="s">
        <v>5120</v>
      </c>
      <c r="B698" s="7" t="s">
        <v>1308</v>
      </c>
      <c r="C698" s="14">
        <v>15</v>
      </c>
      <c r="D698" s="7">
        <v>81.22</v>
      </c>
      <c r="E698" s="7">
        <f t="shared" si="20"/>
        <v>8.1219999999999999</v>
      </c>
      <c r="F698" s="7">
        <f t="shared" si="21"/>
        <v>89.341999999999999</v>
      </c>
      <c r="G698" s="7">
        <v>0.04</v>
      </c>
      <c r="H698" s="7" t="s">
        <v>5078</v>
      </c>
      <c r="I698" s="7">
        <v>9</v>
      </c>
    </row>
    <row r="699" spans="1:9" ht="15.75" customHeight="1" x14ac:dyDescent="0.15">
      <c r="A699" s="13" t="s">
        <v>5120</v>
      </c>
      <c r="B699" s="7" t="s">
        <v>1913</v>
      </c>
      <c r="C699" s="14">
        <v>15</v>
      </c>
      <c r="D699" s="7">
        <v>19.93</v>
      </c>
      <c r="E699" s="7">
        <f t="shared" si="20"/>
        <v>1.9930000000000001</v>
      </c>
      <c r="F699" s="7">
        <f t="shared" si="21"/>
        <v>21.922999999999998</v>
      </c>
      <c r="G699" s="7">
        <v>0.36</v>
      </c>
      <c r="H699" s="7" t="s">
        <v>26</v>
      </c>
      <c r="I699" s="7">
        <v>6</v>
      </c>
    </row>
    <row r="700" spans="1:9" ht="15.75" customHeight="1" x14ac:dyDescent="0.15">
      <c r="A700" s="13" t="s">
        <v>5120</v>
      </c>
      <c r="B700" s="7" t="s">
        <v>5014</v>
      </c>
      <c r="C700" s="14">
        <v>15</v>
      </c>
      <c r="D700" s="7">
        <v>28</v>
      </c>
      <c r="E700" s="7">
        <f t="shared" si="20"/>
        <v>2.8000000000000003</v>
      </c>
      <c r="F700" s="7">
        <f t="shared" si="21"/>
        <v>30.8</v>
      </c>
      <c r="G700" s="7">
        <v>0.4</v>
      </c>
      <c r="H700" s="7" t="s">
        <v>31</v>
      </c>
      <c r="I700" s="7">
        <v>6</v>
      </c>
    </row>
    <row r="701" spans="1:9" ht="15.75" customHeight="1" x14ac:dyDescent="0.15">
      <c r="A701" s="13" t="s">
        <v>5120</v>
      </c>
      <c r="B701" s="7" t="s">
        <v>3041</v>
      </c>
      <c r="C701" s="14">
        <v>10</v>
      </c>
      <c r="D701" s="7">
        <v>86.01</v>
      </c>
      <c r="E701" s="7">
        <f t="shared" si="20"/>
        <v>8.6010000000000009</v>
      </c>
      <c r="F701" s="7">
        <f t="shared" si="21"/>
        <v>94.611000000000004</v>
      </c>
      <c r="G701" s="7">
        <v>0.26</v>
      </c>
      <c r="H701" s="7" t="s">
        <v>30</v>
      </c>
      <c r="I701" s="7">
        <v>2</v>
      </c>
    </row>
    <row r="702" spans="1:9" ht="15.75" customHeight="1" x14ac:dyDescent="0.15">
      <c r="A702" s="13" t="s">
        <v>5120</v>
      </c>
      <c r="B702" s="7" t="s">
        <v>1316</v>
      </c>
      <c r="C702" s="14">
        <v>16</v>
      </c>
      <c r="D702" s="7">
        <v>99.84</v>
      </c>
      <c r="E702" s="7">
        <f t="shared" si="20"/>
        <v>9.9840000000000018</v>
      </c>
      <c r="F702" s="7">
        <f t="shared" si="21"/>
        <v>109.82400000000001</v>
      </c>
      <c r="G702" s="7">
        <v>0.14000000000000001</v>
      </c>
      <c r="H702" s="7" t="s">
        <v>5077</v>
      </c>
      <c r="I702" s="7">
        <v>2</v>
      </c>
    </row>
    <row r="703" spans="1:9" ht="15.75" customHeight="1" x14ac:dyDescent="0.15">
      <c r="A703" s="13" t="s">
        <v>5120</v>
      </c>
      <c r="B703" s="7" t="s">
        <v>4145</v>
      </c>
      <c r="C703" s="14">
        <v>16</v>
      </c>
      <c r="D703" s="7">
        <v>84.43</v>
      </c>
      <c r="E703" s="7">
        <f t="shared" si="20"/>
        <v>8.4430000000000014</v>
      </c>
      <c r="F703" s="7">
        <f t="shared" si="21"/>
        <v>92.873000000000005</v>
      </c>
      <c r="G703" s="7">
        <v>0.38</v>
      </c>
      <c r="H703" s="7" t="s">
        <v>5075</v>
      </c>
      <c r="I703" s="7">
        <v>10</v>
      </c>
    </row>
    <row r="704" spans="1:9" ht="15.75" customHeight="1" x14ac:dyDescent="0.15">
      <c r="A704" s="13" t="s">
        <v>5120</v>
      </c>
      <c r="B704" s="7" t="s">
        <v>3885</v>
      </c>
      <c r="C704" s="14">
        <v>15</v>
      </c>
      <c r="D704" s="7">
        <v>66.23</v>
      </c>
      <c r="E704" s="7">
        <f t="shared" si="20"/>
        <v>6.6230000000000011</v>
      </c>
      <c r="F704" s="7">
        <f t="shared" si="21"/>
        <v>72.853000000000009</v>
      </c>
      <c r="G704" s="7">
        <v>0.24</v>
      </c>
      <c r="H704" s="7" t="s">
        <v>31</v>
      </c>
      <c r="I704" s="7">
        <v>1</v>
      </c>
    </row>
    <row r="705" spans="1:9" ht="15.75" customHeight="1" x14ac:dyDescent="0.15">
      <c r="A705" s="13" t="s">
        <v>5120</v>
      </c>
      <c r="B705" s="7" t="s">
        <v>981</v>
      </c>
      <c r="C705" s="14">
        <v>10</v>
      </c>
      <c r="D705" s="7">
        <v>92.94</v>
      </c>
      <c r="E705" s="7">
        <f t="shared" si="20"/>
        <v>9.2940000000000005</v>
      </c>
      <c r="F705" s="7">
        <f t="shared" si="21"/>
        <v>102.23399999999999</v>
      </c>
      <c r="G705" s="7">
        <v>0.04</v>
      </c>
      <c r="H705" s="7" t="s">
        <v>5081</v>
      </c>
      <c r="I705" s="7">
        <v>5</v>
      </c>
    </row>
    <row r="706" spans="1:9" ht="15.75" customHeight="1" x14ac:dyDescent="0.15">
      <c r="A706" s="13" t="s">
        <v>5120</v>
      </c>
      <c r="B706" s="7" t="s">
        <v>3908</v>
      </c>
      <c r="C706" s="14">
        <v>16</v>
      </c>
      <c r="D706" s="7">
        <v>70.08</v>
      </c>
      <c r="E706" s="7">
        <f t="shared" si="20"/>
        <v>7.008</v>
      </c>
      <c r="F706" s="7">
        <f t="shared" si="21"/>
        <v>77.087999999999994</v>
      </c>
      <c r="G706" s="7">
        <v>0.16</v>
      </c>
      <c r="H706" s="7" t="s">
        <v>5081</v>
      </c>
      <c r="I706" s="7">
        <v>5</v>
      </c>
    </row>
    <row r="707" spans="1:9" ht="15.75" customHeight="1" x14ac:dyDescent="0.15">
      <c r="A707" s="13" t="s">
        <v>5120</v>
      </c>
      <c r="B707" s="7" t="s">
        <v>4084</v>
      </c>
      <c r="C707" s="14">
        <v>16</v>
      </c>
      <c r="D707" s="7">
        <v>64.48</v>
      </c>
      <c r="E707" s="7">
        <f t="shared" si="20"/>
        <v>6.4480000000000004</v>
      </c>
      <c r="F707" s="7">
        <f t="shared" si="21"/>
        <v>70.927999999999997</v>
      </c>
      <c r="G707" s="7">
        <v>0.11</v>
      </c>
      <c r="H707" s="7" t="s">
        <v>31</v>
      </c>
      <c r="I707" s="7">
        <v>5</v>
      </c>
    </row>
    <row r="708" spans="1:9" ht="15.75" customHeight="1" x14ac:dyDescent="0.15">
      <c r="A708" s="13" t="s">
        <v>5120</v>
      </c>
      <c r="B708" s="7" t="s">
        <v>980</v>
      </c>
      <c r="C708" s="14">
        <v>10</v>
      </c>
      <c r="D708" s="7">
        <v>31.77</v>
      </c>
      <c r="E708" s="7">
        <f t="shared" si="20"/>
        <v>3.177</v>
      </c>
      <c r="F708" s="7">
        <f t="shared" si="21"/>
        <v>34.947000000000003</v>
      </c>
      <c r="G708" s="7">
        <v>0.25</v>
      </c>
      <c r="H708" s="7" t="s">
        <v>26</v>
      </c>
      <c r="I708" s="7">
        <v>5</v>
      </c>
    </row>
    <row r="709" spans="1:9" ht="15.75" customHeight="1" x14ac:dyDescent="0.15">
      <c r="A709" s="13" t="s">
        <v>5121</v>
      </c>
      <c r="B709" s="7" t="s">
        <v>4088</v>
      </c>
      <c r="C709" s="14">
        <v>16</v>
      </c>
      <c r="D709" s="7">
        <v>40.520000000000003</v>
      </c>
      <c r="E709" s="7">
        <f t="shared" si="20"/>
        <v>4.0520000000000005</v>
      </c>
      <c r="F709" s="7">
        <f t="shared" si="21"/>
        <v>44.572000000000003</v>
      </c>
      <c r="G709" s="7">
        <v>0.12</v>
      </c>
      <c r="H709" s="7" t="s">
        <v>5078</v>
      </c>
      <c r="I709" s="7">
        <v>1</v>
      </c>
    </row>
    <row r="710" spans="1:9" ht="15.75" customHeight="1" x14ac:dyDescent="0.15">
      <c r="A710" s="13" t="s">
        <v>5121</v>
      </c>
      <c r="B710" s="7" t="s">
        <v>699</v>
      </c>
      <c r="C710" s="14">
        <v>16</v>
      </c>
      <c r="D710" s="7">
        <v>77.55</v>
      </c>
      <c r="E710" s="7">
        <f t="shared" si="20"/>
        <v>7.7549999999999999</v>
      </c>
      <c r="F710" s="7">
        <f t="shared" si="21"/>
        <v>85.304999999999993</v>
      </c>
      <c r="G710" s="7">
        <v>0.03</v>
      </c>
      <c r="H710" s="7" t="s">
        <v>5076</v>
      </c>
      <c r="I710" s="7">
        <v>4</v>
      </c>
    </row>
    <row r="711" spans="1:9" ht="15.75" customHeight="1" x14ac:dyDescent="0.15">
      <c r="A711" s="13" t="s">
        <v>5121</v>
      </c>
      <c r="B711" s="7" t="s">
        <v>2714</v>
      </c>
      <c r="C711" s="14">
        <v>15</v>
      </c>
      <c r="D711" s="7">
        <v>43.5</v>
      </c>
      <c r="E711" s="7">
        <f t="shared" ref="E711:E774" si="22">D711*10%</f>
        <v>4.3500000000000005</v>
      </c>
      <c r="F711" s="7">
        <f t="shared" ref="F711:F774" si="23">D711+E711</f>
        <v>47.85</v>
      </c>
      <c r="G711" s="7">
        <v>7.0000000000000007E-2</v>
      </c>
      <c r="H711" s="7" t="s">
        <v>29</v>
      </c>
      <c r="I711" s="7">
        <v>10</v>
      </c>
    </row>
    <row r="712" spans="1:9" ht="15.75" customHeight="1" x14ac:dyDescent="0.15">
      <c r="A712" s="13" t="s">
        <v>5121</v>
      </c>
      <c r="B712" s="7" t="s">
        <v>3645</v>
      </c>
      <c r="C712" s="14">
        <v>10</v>
      </c>
      <c r="D712" s="7">
        <v>76.47</v>
      </c>
      <c r="E712" s="7">
        <f t="shared" si="22"/>
        <v>7.6470000000000002</v>
      </c>
      <c r="F712" s="7">
        <f t="shared" si="23"/>
        <v>84.117000000000004</v>
      </c>
      <c r="G712" s="7">
        <v>0.12</v>
      </c>
      <c r="H712" s="7" t="s">
        <v>5077</v>
      </c>
      <c r="I712" s="7">
        <v>8</v>
      </c>
    </row>
    <row r="713" spans="1:9" ht="15.75" customHeight="1" x14ac:dyDescent="0.15">
      <c r="A713" s="13" t="s">
        <v>5121</v>
      </c>
      <c r="B713" s="7" t="s">
        <v>143</v>
      </c>
      <c r="C713" s="14">
        <v>16</v>
      </c>
      <c r="D713" s="7">
        <v>23.34</v>
      </c>
      <c r="E713" s="7">
        <f t="shared" si="22"/>
        <v>2.3340000000000001</v>
      </c>
      <c r="F713" s="7">
        <f t="shared" si="23"/>
        <v>25.673999999999999</v>
      </c>
      <c r="G713" s="7">
        <v>0.12</v>
      </c>
      <c r="H713" s="7" t="s">
        <v>5076</v>
      </c>
      <c r="I713" s="7">
        <v>2</v>
      </c>
    </row>
    <row r="714" spans="1:9" ht="15.75" customHeight="1" x14ac:dyDescent="0.15">
      <c r="A714" s="13" t="s">
        <v>5121</v>
      </c>
      <c r="B714" s="7" t="s">
        <v>4883</v>
      </c>
      <c r="C714" s="14">
        <v>10</v>
      </c>
      <c r="D714" s="7">
        <v>15.94</v>
      </c>
      <c r="E714" s="7">
        <f t="shared" si="22"/>
        <v>1.5940000000000001</v>
      </c>
      <c r="F714" s="7">
        <f t="shared" si="23"/>
        <v>17.533999999999999</v>
      </c>
      <c r="G714" s="7">
        <v>0.23</v>
      </c>
      <c r="H714" s="7" t="s">
        <v>5078</v>
      </c>
      <c r="I714" s="7">
        <v>1</v>
      </c>
    </row>
    <row r="715" spans="1:9" ht="15.75" customHeight="1" x14ac:dyDescent="0.15">
      <c r="A715" s="13" t="s">
        <v>5121</v>
      </c>
      <c r="B715" s="7" t="s">
        <v>3173</v>
      </c>
      <c r="C715" s="14">
        <v>10</v>
      </c>
      <c r="D715" s="7">
        <v>76.06</v>
      </c>
      <c r="E715" s="7">
        <f t="shared" si="22"/>
        <v>7.6060000000000008</v>
      </c>
      <c r="F715" s="7">
        <f t="shared" si="23"/>
        <v>83.665999999999997</v>
      </c>
      <c r="G715" s="7">
        <v>0.08</v>
      </c>
      <c r="H715" s="7" t="s">
        <v>5082</v>
      </c>
      <c r="I715" s="7">
        <v>2</v>
      </c>
    </row>
    <row r="716" spans="1:9" ht="15.75" customHeight="1" x14ac:dyDescent="0.15">
      <c r="A716" s="13" t="s">
        <v>5121</v>
      </c>
      <c r="B716" s="7" t="s">
        <v>2597</v>
      </c>
      <c r="C716" s="14">
        <v>10</v>
      </c>
      <c r="D716" s="7">
        <v>61.27</v>
      </c>
      <c r="E716" s="7">
        <f t="shared" si="22"/>
        <v>6.1270000000000007</v>
      </c>
      <c r="F716" s="7">
        <f t="shared" si="23"/>
        <v>67.397000000000006</v>
      </c>
      <c r="G716" s="7">
        <v>0.24</v>
      </c>
      <c r="H716" s="7" t="s">
        <v>5080</v>
      </c>
      <c r="I716" s="7">
        <v>9</v>
      </c>
    </row>
    <row r="717" spans="1:9" ht="15.75" customHeight="1" x14ac:dyDescent="0.15">
      <c r="A717" s="13" t="s">
        <v>5121</v>
      </c>
      <c r="B717" s="7" t="s">
        <v>3434</v>
      </c>
      <c r="C717" s="14">
        <v>10</v>
      </c>
      <c r="D717" s="7">
        <v>40.58</v>
      </c>
      <c r="E717" s="7">
        <f t="shared" si="22"/>
        <v>4.0579999999999998</v>
      </c>
      <c r="F717" s="7">
        <f t="shared" si="23"/>
        <v>44.637999999999998</v>
      </c>
      <c r="G717" s="7">
        <v>0.37</v>
      </c>
      <c r="H717" s="7" t="s">
        <v>26</v>
      </c>
      <c r="I717" s="7">
        <v>6</v>
      </c>
    </row>
    <row r="718" spans="1:9" ht="15.75" customHeight="1" x14ac:dyDescent="0.15">
      <c r="A718" s="13" t="s">
        <v>5121</v>
      </c>
      <c r="B718" s="7" t="s">
        <v>3492</v>
      </c>
      <c r="C718" s="14">
        <v>16</v>
      </c>
      <c r="D718" s="7">
        <v>75</v>
      </c>
      <c r="E718" s="7">
        <f t="shared" si="22"/>
        <v>7.5</v>
      </c>
      <c r="F718" s="7">
        <f t="shared" si="23"/>
        <v>82.5</v>
      </c>
      <c r="G718" s="7">
        <v>0.19</v>
      </c>
      <c r="H718" s="7" t="s">
        <v>5079</v>
      </c>
      <c r="I718" s="7">
        <v>6</v>
      </c>
    </row>
    <row r="719" spans="1:9" ht="15.75" customHeight="1" x14ac:dyDescent="0.15">
      <c r="A719" s="13" t="s">
        <v>5121</v>
      </c>
      <c r="B719" s="7" t="s">
        <v>2629</v>
      </c>
      <c r="C719" s="14">
        <v>10</v>
      </c>
      <c r="D719" s="7">
        <v>50.35</v>
      </c>
      <c r="E719" s="7">
        <f t="shared" si="22"/>
        <v>5.0350000000000001</v>
      </c>
      <c r="F719" s="7">
        <f t="shared" si="23"/>
        <v>55.385000000000005</v>
      </c>
      <c r="G719" s="7">
        <v>0.05</v>
      </c>
      <c r="H719" s="7" t="s">
        <v>28</v>
      </c>
      <c r="I719" s="7">
        <v>3</v>
      </c>
    </row>
    <row r="720" spans="1:9" ht="15.75" customHeight="1" x14ac:dyDescent="0.15">
      <c r="A720" s="13" t="s">
        <v>5121</v>
      </c>
      <c r="B720" s="7" t="s">
        <v>1672</v>
      </c>
      <c r="C720" s="14">
        <v>16</v>
      </c>
      <c r="D720" s="7">
        <v>44.51</v>
      </c>
      <c r="E720" s="7">
        <f t="shared" si="22"/>
        <v>4.4509999999999996</v>
      </c>
      <c r="F720" s="7">
        <f t="shared" si="23"/>
        <v>48.960999999999999</v>
      </c>
      <c r="G720" s="7">
        <v>0.26</v>
      </c>
      <c r="H720" s="7" t="s">
        <v>5076</v>
      </c>
      <c r="I720" s="7">
        <v>5</v>
      </c>
    </row>
    <row r="721" spans="1:9" ht="15.75" customHeight="1" x14ac:dyDescent="0.15">
      <c r="A721" s="13" t="s">
        <v>5121</v>
      </c>
      <c r="B721" s="7" t="s">
        <v>4630</v>
      </c>
      <c r="C721" s="14">
        <v>15</v>
      </c>
      <c r="D721" s="7">
        <v>36.83</v>
      </c>
      <c r="E721" s="7">
        <f t="shared" si="22"/>
        <v>3.6829999999999998</v>
      </c>
      <c r="F721" s="7">
        <f t="shared" si="23"/>
        <v>40.512999999999998</v>
      </c>
      <c r="G721" s="7">
        <v>0.34</v>
      </c>
      <c r="H721" s="7" t="s">
        <v>5078</v>
      </c>
      <c r="I721" s="7">
        <v>10</v>
      </c>
    </row>
    <row r="722" spans="1:9" ht="15.75" customHeight="1" x14ac:dyDescent="0.15">
      <c r="A722" s="13" t="s">
        <v>5121</v>
      </c>
      <c r="B722" s="7" t="s">
        <v>974</v>
      </c>
      <c r="C722" s="14">
        <v>15</v>
      </c>
      <c r="D722" s="7">
        <v>91.74</v>
      </c>
      <c r="E722" s="7">
        <f t="shared" si="22"/>
        <v>9.1739999999999995</v>
      </c>
      <c r="F722" s="7">
        <f t="shared" si="23"/>
        <v>100.91399999999999</v>
      </c>
      <c r="G722" s="7">
        <v>0.21</v>
      </c>
      <c r="H722" s="7" t="s">
        <v>5079</v>
      </c>
      <c r="I722" s="7">
        <v>1</v>
      </c>
    </row>
    <row r="723" spans="1:9" ht="15.75" customHeight="1" x14ac:dyDescent="0.15">
      <c r="A723" s="13" t="s">
        <v>5121</v>
      </c>
      <c r="B723" s="7" t="s">
        <v>4159</v>
      </c>
      <c r="C723" s="14">
        <v>10</v>
      </c>
      <c r="D723" s="7">
        <v>88.77</v>
      </c>
      <c r="E723" s="7">
        <f t="shared" si="22"/>
        <v>8.8770000000000007</v>
      </c>
      <c r="F723" s="7">
        <f t="shared" si="23"/>
        <v>97.646999999999991</v>
      </c>
      <c r="G723" s="7">
        <v>0.22</v>
      </c>
      <c r="H723" s="7" t="s">
        <v>5076</v>
      </c>
      <c r="I723" s="7">
        <v>3</v>
      </c>
    </row>
    <row r="724" spans="1:9" ht="15.75" customHeight="1" x14ac:dyDescent="0.15">
      <c r="A724" s="13" t="s">
        <v>5121</v>
      </c>
      <c r="B724" s="7" t="s">
        <v>2316</v>
      </c>
      <c r="C724" s="14">
        <v>15</v>
      </c>
      <c r="D724" s="7">
        <v>16.14</v>
      </c>
      <c r="E724" s="7">
        <f t="shared" si="22"/>
        <v>1.6140000000000001</v>
      </c>
      <c r="F724" s="7">
        <f t="shared" si="23"/>
        <v>17.754000000000001</v>
      </c>
      <c r="G724" s="7">
        <v>0.11</v>
      </c>
      <c r="H724" s="7" t="s">
        <v>5079</v>
      </c>
      <c r="I724" s="7">
        <v>4</v>
      </c>
    </row>
    <row r="725" spans="1:9" ht="15.75" customHeight="1" x14ac:dyDescent="0.15">
      <c r="A725" s="13" t="s">
        <v>5121</v>
      </c>
      <c r="B725" s="7" t="s">
        <v>3265</v>
      </c>
      <c r="C725" s="14">
        <v>16</v>
      </c>
      <c r="D725" s="7">
        <v>35.93</v>
      </c>
      <c r="E725" s="7">
        <f t="shared" si="22"/>
        <v>3.593</v>
      </c>
      <c r="F725" s="7">
        <f t="shared" si="23"/>
        <v>39.522999999999996</v>
      </c>
      <c r="G725" s="7">
        <v>0.03</v>
      </c>
      <c r="H725" s="7" t="s">
        <v>5078</v>
      </c>
      <c r="I725" s="7">
        <v>6</v>
      </c>
    </row>
    <row r="726" spans="1:9" ht="15.75" customHeight="1" x14ac:dyDescent="0.15">
      <c r="A726" s="13" t="s">
        <v>5122</v>
      </c>
      <c r="B726" s="7" t="s">
        <v>263</v>
      </c>
      <c r="C726" s="14">
        <v>16</v>
      </c>
      <c r="D726" s="7">
        <v>85.25</v>
      </c>
      <c r="E726" s="7">
        <f t="shared" si="22"/>
        <v>8.5250000000000004</v>
      </c>
      <c r="F726" s="7">
        <f t="shared" si="23"/>
        <v>93.775000000000006</v>
      </c>
      <c r="G726" s="7">
        <v>0.11</v>
      </c>
      <c r="H726" s="7" t="s">
        <v>27</v>
      </c>
      <c r="I726" s="7">
        <v>4</v>
      </c>
    </row>
    <row r="727" spans="1:9" ht="15.75" customHeight="1" x14ac:dyDescent="0.15">
      <c r="A727" s="13" t="s">
        <v>5122</v>
      </c>
      <c r="B727" s="7" t="s">
        <v>4110</v>
      </c>
      <c r="C727" s="14">
        <v>16</v>
      </c>
      <c r="D727" s="7">
        <v>20.7</v>
      </c>
      <c r="E727" s="7">
        <f t="shared" si="22"/>
        <v>2.0699999999999998</v>
      </c>
      <c r="F727" s="7">
        <f t="shared" si="23"/>
        <v>22.77</v>
      </c>
      <c r="G727" s="7">
        <v>0.28999999999999998</v>
      </c>
      <c r="H727" s="7" t="s">
        <v>5079</v>
      </c>
      <c r="I727" s="7">
        <v>3</v>
      </c>
    </row>
    <row r="728" spans="1:9" ht="15.75" customHeight="1" x14ac:dyDescent="0.15">
      <c r="A728" s="13" t="s">
        <v>5122</v>
      </c>
      <c r="B728" s="7" t="s">
        <v>1919</v>
      </c>
      <c r="C728" s="14">
        <v>16</v>
      </c>
      <c r="D728" s="7">
        <v>86.4</v>
      </c>
      <c r="E728" s="7">
        <f t="shared" si="22"/>
        <v>8.64</v>
      </c>
      <c r="F728" s="7">
        <f t="shared" si="23"/>
        <v>95.04</v>
      </c>
      <c r="G728" s="7">
        <v>0.1</v>
      </c>
      <c r="H728" s="7" t="s">
        <v>29</v>
      </c>
      <c r="I728" s="7">
        <v>7</v>
      </c>
    </row>
    <row r="729" spans="1:9" ht="15.75" customHeight="1" x14ac:dyDescent="0.15">
      <c r="A729" s="13" t="s">
        <v>5122</v>
      </c>
      <c r="B729" s="7" t="s">
        <v>4938</v>
      </c>
      <c r="C729" s="14">
        <v>10</v>
      </c>
      <c r="D729" s="7">
        <v>55.44</v>
      </c>
      <c r="E729" s="7">
        <f t="shared" si="22"/>
        <v>5.5440000000000005</v>
      </c>
      <c r="F729" s="7">
        <f t="shared" si="23"/>
        <v>60.983999999999995</v>
      </c>
      <c r="G729" s="7">
        <v>0.13</v>
      </c>
      <c r="H729" s="7" t="s">
        <v>5079</v>
      </c>
      <c r="I729" s="7">
        <v>5</v>
      </c>
    </row>
    <row r="730" spans="1:9" ht="15.75" customHeight="1" x14ac:dyDescent="0.15">
      <c r="A730" s="13" t="s">
        <v>5122</v>
      </c>
      <c r="B730" s="7" t="s">
        <v>1772</v>
      </c>
      <c r="C730" s="14">
        <v>15</v>
      </c>
      <c r="D730" s="7">
        <v>51.77</v>
      </c>
      <c r="E730" s="7">
        <f t="shared" si="22"/>
        <v>5.1770000000000005</v>
      </c>
      <c r="F730" s="7">
        <f t="shared" si="23"/>
        <v>56.947000000000003</v>
      </c>
      <c r="G730" s="7">
        <v>0.2</v>
      </c>
      <c r="H730" s="7" t="s">
        <v>5080</v>
      </c>
      <c r="I730" s="7">
        <v>3</v>
      </c>
    </row>
    <row r="731" spans="1:9" ht="15.75" customHeight="1" x14ac:dyDescent="0.15">
      <c r="A731" s="13" t="s">
        <v>5122</v>
      </c>
      <c r="B731" s="7" t="s">
        <v>2936</v>
      </c>
      <c r="C731" s="14">
        <v>15</v>
      </c>
      <c r="D731" s="7">
        <v>42.87</v>
      </c>
      <c r="E731" s="7">
        <f t="shared" si="22"/>
        <v>4.2869999999999999</v>
      </c>
      <c r="F731" s="7">
        <f t="shared" si="23"/>
        <v>47.156999999999996</v>
      </c>
      <c r="G731" s="7">
        <v>0.36</v>
      </c>
      <c r="H731" s="7" t="s">
        <v>5078</v>
      </c>
      <c r="I731" s="7">
        <v>10</v>
      </c>
    </row>
    <row r="732" spans="1:9" ht="15.75" customHeight="1" x14ac:dyDescent="0.15">
      <c r="A732" s="13" t="s">
        <v>5122</v>
      </c>
      <c r="B732" s="7" t="s">
        <v>2179</v>
      </c>
      <c r="C732" s="14">
        <v>15</v>
      </c>
      <c r="D732" s="7">
        <v>45.66</v>
      </c>
      <c r="E732" s="7">
        <f t="shared" si="22"/>
        <v>4.5659999999999998</v>
      </c>
      <c r="F732" s="7">
        <f t="shared" si="23"/>
        <v>50.225999999999999</v>
      </c>
      <c r="G732" s="7">
        <v>0.12</v>
      </c>
      <c r="H732" s="7" t="s">
        <v>5076</v>
      </c>
      <c r="I732" s="7">
        <v>2</v>
      </c>
    </row>
    <row r="733" spans="1:9" ht="15.75" customHeight="1" x14ac:dyDescent="0.15">
      <c r="A733" s="13" t="s">
        <v>5122</v>
      </c>
      <c r="B733" s="7" t="s">
        <v>4193</v>
      </c>
      <c r="C733" s="14">
        <v>15</v>
      </c>
      <c r="D733" s="7">
        <v>73.61</v>
      </c>
      <c r="E733" s="7">
        <f t="shared" si="22"/>
        <v>7.3610000000000007</v>
      </c>
      <c r="F733" s="7">
        <f t="shared" si="23"/>
        <v>80.971000000000004</v>
      </c>
      <c r="G733" s="7">
        <v>0.15</v>
      </c>
      <c r="H733" s="7" t="s">
        <v>5080</v>
      </c>
      <c r="I733" s="7">
        <v>4</v>
      </c>
    </row>
    <row r="734" spans="1:9" ht="15.75" customHeight="1" x14ac:dyDescent="0.15">
      <c r="A734" s="13" t="s">
        <v>5122</v>
      </c>
      <c r="B734" s="7" t="s">
        <v>2869</v>
      </c>
      <c r="C734" s="14">
        <v>15</v>
      </c>
      <c r="D734" s="7">
        <v>5.88</v>
      </c>
      <c r="E734" s="7">
        <f t="shared" si="22"/>
        <v>0.58799999999999997</v>
      </c>
      <c r="F734" s="7">
        <f t="shared" si="23"/>
        <v>6.468</v>
      </c>
      <c r="G734" s="7">
        <v>0.19</v>
      </c>
      <c r="H734" s="7" t="s">
        <v>30</v>
      </c>
      <c r="I734" s="7">
        <v>6</v>
      </c>
    </row>
    <row r="735" spans="1:9" ht="15.75" customHeight="1" x14ac:dyDescent="0.15">
      <c r="A735" s="13" t="s">
        <v>5122</v>
      </c>
      <c r="B735" s="7" t="s">
        <v>3287</v>
      </c>
      <c r="C735" s="14">
        <v>16</v>
      </c>
      <c r="D735" s="7">
        <v>97.49</v>
      </c>
      <c r="E735" s="7">
        <f t="shared" si="22"/>
        <v>9.7490000000000006</v>
      </c>
      <c r="F735" s="7">
        <f t="shared" si="23"/>
        <v>107.23899999999999</v>
      </c>
      <c r="G735" s="7">
        <v>0.19</v>
      </c>
      <c r="H735" s="7" t="s">
        <v>5075</v>
      </c>
      <c r="I735" s="7">
        <v>8</v>
      </c>
    </row>
    <row r="736" spans="1:9" ht="15.75" customHeight="1" x14ac:dyDescent="0.15">
      <c r="A736" s="13" t="s">
        <v>5122</v>
      </c>
      <c r="B736" s="7" t="s">
        <v>1732</v>
      </c>
      <c r="C736" s="14">
        <v>10</v>
      </c>
      <c r="D736" s="7">
        <v>72.64</v>
      </c>
      <c r="E736" s="7">
        <f t="shared" si="22"/>
        <v>7.2640000000000002</v>
      </c>
      <c r="F736" s="7">
        <f t="shared" si="23"/>
        <v>79.903999999999996</v>
      </c>
      <c r="G736" s="7">
        <v>0.28000000000000003</v>
      </c>
      <c r="H736" s="7" t="s">
        <v>5082</v>
      </c>
      <c r="I736" s="7">
        <v>2</v>
      </c>
    </row>
    <row r="737" spans="1:9" ht="15.75" customHeight="1" x14ac:dyDescent="0.15">
      <c r="A737" s="13" t="s">
        <v>5122</v>
      </c>
      <c r="B737" s="7" t="s">
        <v>4508</v>
      </c>
      <c r="C737" s="14">
        <v>15</v>
      </c>
      <c r="D737" s="7">
        <v>77.180000000000007</v>
      </c>
      <c r="E737" s="7">
        <f t="shared" si="22"/>
        <v>7.7180000000000009</v>
      </c>
      <c r="F737" s="7">
        <f t="shared" si="23"/>
        <v>84.89800000000001</v>
      </c>
      <c r="G737" s="7">
        <v>0.03</v>
      </c>
      <c r="H737" s="7" t="s">
        <v>5081</v>
      </c>
      <c r="I737" s="7">
        <v>10</v>
      </c>
    </row>
    <row r="738" spans="1:9" ht="15.75" customHeight="1" x14ac:dyDescent="0.15">
      <c r="A738" s="13" t="s">
        <v>5122</v>
      </c>
      <c r="B738" s="7" t="s">
        <v>1442</v>
      </c>
      <c r="C738" s="14">
        <v>10</v>
      </c>
      <c r="D738" s="7">
        <v>44.76</v>
      </c>
      <c r="E738" s="7">
        <f t="shared" si="22"/>
        <v>4.476</v>
      </c>
      <c r="F738" s="7">
        <f t="shared" si="23"/>
        <v>49.235999999999997</v>
      </c>
      <c r="G738" s="7">
        <v>0.16</v>
      </c>
      <c r="H738" s="7" t="s">
        <v>5081</v>
      </c>
      <c r="I738" s="7">
        <v>9</v>
      </c>
    </row>
    <row r="739" spans="1:9" ht="15.75" customHeight="1" x14ac:dyDescent="0.15">
      <c r="A739" s="13" t="s">
        <v>5122</v>
      </c>
      <c r="B739" s="7" t="s">
        <v>1413</v>
      </c>
      <c r="C739" s="14">
        <v>15</v>
      </c>
      <c r="D739" s="7">
        <v>55.24</v>
      </c>
      <c r="E739" s="7">
        <f t="shared" si="22"/>
        <v>5.5240000000000009</v>
      </c>
      <c r="F739" s="7">
        <f t="shared" si="23"/>
        <v>60.764000000000003</v>
      </c>
      <c r="G739" s="7">
        <v>0.2</v>
      </c>
      <c r="H739" s="7" t="s">
        <v>5082</v>
      </c>
      <c r="I739" s="7">
        <v>3</v>
      </c>
    </row>
    <row r="740" spans="1:9" ht="15.75" customHeight="1" x14ac:dyDescent="0.15">
      <c r="A740" s="13" t="s">
        <v>5122</v>
      </c>
      <c r="B740" s="7" t="s">
        <v>4181</v>
      </c>
      <c r="C740" s="14">
        <v>16</v>
      </c>
      <c r="D740" s="7">
        <v>12.26</v>
      </c>
      <c r="E740" s="7">
        <f t="shared" si="22"/>
        <v>1.226</v>
      </c>
      <c r="F740" s="7">
        <f t="shared" si="23"/>
        <v>13.486000000000001</v>
      </c>
      <c r="G740" s="7">
        <v>0.17</v>
      </c>
      <c r="H740" s="7" t="s">
        <v>31</v>
      </c>
      <c r="I740" s="7">
        <v>6</v>
      </c>
    </row>
    <row r="741" spans="1:9" ht="15.75" customHeight="1" x14ac:dyDescent="0.15">
      <c r="A741" s="13" t="s">
        <v>5122</v>
      </c>
      <c r="B741" s="7" t="s">
        <v>1853</v>
      </c>
      <c r="C741" s="14">
        <v>16</v>
      </c>
      <c r="D741" s="7">
        <v>18.600000000000001</v>
      </c>
      <c r="E741" s="7">
        <f t="shared" si="22"/>
        <v>1.8600000000000003</v>
      </c>
      <c r="F741" s="7">
        <f t="shared" si="23"/>
        <v>20.46</v>
      </c>
      <c r="G741" s="7">
        <v>0.04</v>
      </c>
      <c r="H741" s="7" t="s">
        <v>5077</v>
      </c>
      <c r="I741" s="7">
        <v>4</v>
      </c>
    </row>
    <row r="742" spans="1:9" ht="15.75" customHeight="1" x14ac:dyDescent="0.15">
      <c r="A742" s="13" t="s">
        <v>5122</v>
      </c>
      <c r="B742" s="7" t="s">
        <v>3226</v>
      </c>
      <c r="C742" s="14">
        <v>16</v>
      </c>
      <c r="D742" s="7">
        <v>97.78</v>
      </c>
      <c r="E742" s="7">
        <f t="shared" si="22"/>
        <v>9.7780000000000005</v>
      </c>
      <c r="F742" s="7">
        <f t="shared" si="23"/>
        <v>107.55800000000001</v>
      </c>
      <c r="G742" s="7">
        <v>0.22</v>
      </c>
      <c r="H742" s="7" t="s">
        <v>26</v>
      </c>
      <c r="I742" s="7">
        <v>10</v>
      </c>
    </row>
    <row r="743" spans="1:9" ht="15.75" customHeight="1" x14ac:dyDescent="0.15">
      <c r="A743" s="13" t="s">
        <v>5122</v>
      </c>
      <c r="B743" s="7" t="s">
        <v>2358</v>
      </c>
      <c r="C743" s="14">
        <v>16</v>
      </c>
      <c r="D743" s="7">
        <v>60.92</v>
      </c>
      <c r="E743" s="7">
        <f t="shared" si="22"/>
        <v>6.0920000000000005</v>
      </c>
      <c r="F743" s="7">
        <f t="shared" si="23"/>
        <v>67.012</v>
      </c>
      <c r="G743" s="7">
        <v>0.02</v>
      </c>
      <c r="H743" s="7" t="s">
        <v>27</v>
      </c>
      <c r="I743" s="7">
        <v>10</v>
      </c>
    </row>
    <row r="744" spans="1:9" ht="15.75" customHeight="1" x14ac:dyDescent="0.15">
      <c r="A744" s="13" t="s">
        <v>5122</v>
      </c>
      <c r="B744" s="7" t="s">
        <v>2164</v>
      </c>
      <c r="C744" s="14">
        <v>15</v>
      </c>
      <c r="D744" s="7">
        <v>36.14</v>
      </c>
      <c r="E744" s="7">
        <f t="shared" si="22"/>
        <v>3.6140000000000003</v>
      </c>
      <c r="F744" s="7">
        <f t="shared" si="23"/>
        <v>39.753999999999998</v>
      </c>
      <c r="G744" s="7">
        <v>0.1</v>
      </c>
      <c r="H744" s="7" t="s">
        <v>5075</v>
      </c>
      <c r="I744" s="7">
        <v>10</v>
      </c>
    </row>
    <row r="745" spans="1:9" ht="15.75" customHeight="1" x14ac:dyDescent="0.15">
      <c r="A745" s="13" t="s">
        <v>5122</v>
      </c>
      <c r="B745" s="7" t="s">
        <v>3052</v>
      </c>
      <c r="C745" s="14">
        <v>10</v>
      </c>
      <c r="D745" s="7">
        <v>54.58</v>
      </c>
      <c r="E745" s="7">
        <f t="shared" si="22"/>
        <v>5.4580000000000002</v>
      </c>
      <c r="F745" s="7">
        <f t="shared" si="23"/>
        <v>60.037999999999997</v>
      </c>
      <c r="G745" s="7">
        <v>0.28999999999999998</v>
      </c>
      <c r="H745" s="7" t="s">
        <v>5083</v>
      </c>
      <c r="I745" s="7">
        <v>2</v>
      </c>
    </row>
    <row r="746" spans="1:9" ht="15.75" customHeight="1" x14ac:dyDescent="0.15">
      <c r="A746" s="13" t="s">
        <v>5122</v>
      </c>
      <c r="B746" s="7" t="s">
        <v>4629</v>
      </c>
      <c r="C746" s="14">
        <v>16</v>
      </c>
      <c r="D746" s="7">
        <v>78.28</v>
      </c>
      <c r="E746" s="7">
        <f t="shared" si="22"/>
        <v>7.8280000000000003</v>
      </c>
      <c r="F746" s="7">
        <f t="shared" si="23"/>
        <v>86.108000000000004</v>
      </c>
      <c r="G746" s="7">
        <v>0.39</v>
      </c>
      <c r="H746" s="7" t="s">
        <v>5077</v>
      </c>
      <c r="I746" s="7">
        <v>3</v>
      </c>
    </row>
    <row r="747" spans="1:9" ht="15.75" customHeight="1" x14ac:dyDescent="0.15">
      <c r="A747" s="13" t="s">
        <v>5122</v>
      </c>
      <c r="B747" s="7" t="s">
        <v>1045</v>
      </c>
      <c r="C747" s="14">
        <v>15</v>
      </c>
      <c r="D747" s="7">
        <v>36.47</v>
      </c>
      <c r="E747" s="7">
        <f t="shared" si="22"/>
        <v>3.6470000000000002</v>
      </c>
      <c r="F747" s="7">
        <f t="shared" si="23"/>
        <v>40.116999999999997</v>
      </c>
      <c r="G747" s="7">
        <v>0.15</v>
      </c>
      <c r="H747" s="7" t="s">
        <v>5078</v>
      </c>
      <c r="I747" s="7">
        <v>8</v>
      </c>
    </row>
    <row r="748" spans="1:9" ht="15.75" customHeight="1" x14ac:dyDescent="0.15">
      <c r="A748" s="13" t="s">
        <v>5122</v>
      </c>
      <c r="B748" s="7" t="s">
        <v>2174</v>
      </c>
      <c r="C748" s="14">
        <v>15</v>
      </c>
      <c r="D748" s="7">
        <v>27.8</v>
      </c>
      <c r="E748" s="7">
        <f t="shared" si="22"/>
        <v>2.7800000000000002</v>
      </c>
      <c r="F748" s="7">
        <f t="shared" si="23"/>
        <v>30.580000000000002</v>
      </c>
      <c r="G748" s="7">
        <v>0.27</v>
      </c>
      <c r="H748" s="7" t="s">
        <v>5081</v>
      </c>
      <c r="I748" s="7">
        <v>1</v>
      </c>
    </row>
    <row r="749" spans="1:9" ht="15.75" customHeight="1" x14ac:dyDescent="0.15">
      <c r="A749" s="13" t="s">
        <v>5122</v>
      </c>
      <c r="B749" s="7" t="s">
        <v>3642</v>
      </c>
      <c r="C749" s="14">
        <v>10</v>
      </c>
      <c r="D749" s="7">
        <v>74.55</v>
      </c>
      <c r="E749" s="7">
        <f t="shared" si="22"/>
        <v>7.4550000000000001</v>
      </c>
      <c r="F749" s="7">
        <f t="shared" si="23"/>
        <v>82.004999999999995</v>
      </c>
      <c r="G749" s="7">
        <v>0.05</v>
      </c>
      <c r="H749" s="7" t="s">
        <v>5083</v>
      </c>
      <c r="I749" s="7">
        <v>9</v>
      </c>
    </row>
    <row r="750" spans="1:9" ht="15.75" customHeight="1" x14ac:dyDescent="0.15">
      <c r="A750" s="13" t="s">
        <v>5122</v>
      </c>
      <c r="B750" s="7" t="s">
        <v>183</v>
      </c>
      <c r="C750" s="14">
        <v>10</v>
      </c>
      <c r="D750" s="7">
        <v>48.3</v>
      </c>
      <c r="E750" s="7">
        <f t="shared" si="22"/>
        <v>4.83</v>
      </c>
      <c r="F750" s="7">
        <f t="shared" si="23"/>
        <v>53.129999999999995</v>
      </c>
      <c r="G750" s="7">
        <v>0.09</v>
      </c>
      <c r="H750" s="7" t="s">
        <v>30</v>
      </c>
      <c r="I750" s="7">
        <v>2</v>
      </c>
    </row>
    <row r="751" spans="1:9" ht="15.75" customHeight="1" x14ac:dyDescent="0.15">
      <c r="A751" s="13" t="s">
        <v>5123</v>
      </c>
      <c r="B751" s="7" t="s">
        <v>1324</v>
      </c>
      <c r="C751" s="14">
        <v>16</v>
      </c>
      <c r="D751" s="7">
        <v>40.6</v>
      </c>
      <c r="E751" s="7">
        <f t="shared" si="22"/>
        <v>4.0600000000000005</v>
      </c>
      <c r="F751" s="7">
        <f t="shared" si="23"/>
        <v>44.660000000000004</v>
      </c>
      <c r="G751" s="7">
        <v>0.28000000000000003</v>
      </c>
      <c r="H751" s="7" t="s">
        <v>5080</v>
      </c>
      <c r="I751" s="7">
        <v>10</v>
      </c>
    </row>
    <row r="752" spans="1:9" ht="15.75" customHeight="1" x14ac:dyDescent="0.15">
      <c r="A752" s="13" t="s">
        <v>5123</v>
      </c>
      <c r="B752" s="7" t="s">
        <v>2427</v>
      </c>
      <c r="C752" s="14">
        <v>16</v>
      </c>
      <c r="D752" s="7">
        <v>99.54</v>
      </c>
      <c r="E752" s="7">
        <f t="shared" si="22"/>
        <v>9.9540000000000006</v>
      </c>
      <c r="F752" s="7">
        <f t="shared" si="23"/>
        <v>109.494</v>
      </c>
      <c r="G752" s="7">
        <v>0.02</v>
      </c>
      <c r="H752" s="7" t="s">
        <v>30</v>
      </c>
      <c r="I752" s="7">
        <v>6</v>
      </c>
    </row>
    <row r="753" spans="1:9" ht="15.75" customHeight="1" x14ac:dyDescent="0.15">
      <c r="A753" s="13" t="s">
        <v>5123</v>
      </c>
      <c r="B753" s="7" t="s">
        <v>1358</v>
      </c>
      <c r="C753" s="14">
        <v>16</v>
      </c>
      <c r="D753" s="7">
        <v>76.430000000000007</v>
      </c>
      <c r="E753" s="7">
        <f t="shared" si="22"/>
        <v>7.6430000000000007</v>
      </c>
      <c r="F753" s="7">
        <f t="shared" si="23"/>
        <v>84.073000000000008</v>
      </c>
      <c r="G753" s="7">
        <v>0.13</v>
      </c>
      <c r="H753" s="7" t="s">
        <v>5077</v>
      </c>
      <c r="I753" s="7">
        <v>7</v>
      </c>
    </row>
    <row r="754" spans="1:9" ht="15.75" customHeight="1" x14ac:dyDescent="0.15">
      <c r="A754" s="13" t="s">
        <v>5123</v>
      </c>
      <c r="B754" s="7" t="s">
        <v>3522</v>
      </c>
      <c r="C754" s="14">
        <v>15</v>
      </c>
      <c r="D754" s="7">
        <v>64.8</v>
      </c>
      <c r="E754" s="7">
        <f t="shared" si="22"/>
        <v>6.48</v>
      </c>
      <c r="F754" s="7">
        <f t="shared" si="23"/>
        <v>71.28</v>
      </c>
      <c r="G754" s="7">
        <v>0.27</v>
      </c>
      <c r="H754" s="7" t="s">
        <v>5075</v>
      </c>
      <c r="I754" s="7">
        <v>4</v>
      </c>
    </row>
    <row r="755" spans="1:9" ht="15.75" customHeight="1" x14ac:dyDescent="0.15">
      <c r="A755" s="13" t="s">
        <v>5123</v>
      </c>
      <c r="B755" s="7" t="s">
        <v>2706</v>
      </c>
      <c r="C755" s="14">
        <v>15</v>
      </c>
      <c r="D755" s="7">
        <v>75.94</v>
      </c>
      <c r="E755" s="7">
        <f t="shared" si="22"/>
        <v>7.5940000000000003</v>
      </c>
      <c r="F755" s="7">
        <f t="shared" si="23"/>
        <v>83.533999999999992</v>
      </c>
      <c r="G755" s="7">
        <v>0.15</v>
      </c>
      <c r="H755" s="7" t="s">
        <v>5079</v>
      </c>
      <c r="I755" s="7">
        <v>3</v>
      </c>
    </row>
    <row r="756" spans="1:9" ht="15.75" customHeight="1" x14ac:dyDescent="0.15">
      <c r="A756" s="13" t="s">
        <v>5123</v>
      </c>
      <c r="B756" s="7" t="s">
        <v>340</v>
      </c>
      <c r="C756" s="14">
        <v>16</v>
      </c>
      <c r="D756" s="7">
        <v>25.25</v>
      </c>
      <c r="E756" s="7">
        <f t="shared" si="22"/>
        <v>2.5250000000000004</v>
      </c>
      <c r="F756" s="7">
        <f t="shared" si="23"/>
        <v>27.774999999999999</v>
      </c>
      <c r="G756" s="7">
        <v>0.12</v>
      </c>
      <c r="H756" s="7" t="s">
        <v>5083</v>
      </c>
      <c r="I756" s="7">
        <v>5</v>
      </c>
    </row>
    <row r="757" spans="1:9" ht="15.75" customHeight="1" x14ac:dyDescent="0.15">
      <c r="A757" s="13" t="s">
        <v>5123</v>
      </c>
      <c r="B757" s="7" t="s">
        <v>2623</v>
      </c>
      <c r="C757" s="14">
        <v>10</v>
      </c>
      <c r="D757" s="7">
        <v>96.59</v>
      </c>
      <c r="E757" s="7">
        <f t="shared" si="22"/>
        <v>9.6590000000000007</v>
      </c>
      <c r="F757" s="7">
        <f t="shared" si="23"/>
        <v>106.24900000000001</v>
      </c>
      <c r="G757" s="7">
        <v>0.27</v>
      </c>
      <c r="H757" s="7" t="s">
        <v>5076</v>
      </c>
      <c r="I757" s="7">
        <v>6</v>
      </c>
    </row>
    <row r="758" spans="1:9" ht="15.75" customHeight="1" x14ac:dyDescent="0.15">
      <c r="A758" s="13" t="s">
        <v>5123</v>
      </c>
      <c r="B758" s="7" t="s">
        <v>2466</v>
      </c>
      <c r="C758" s="14">
        <v>15</v>
      </c>
      <c r="D758" s="7">
        <v>90.78</v>
      </c>
      <c r="E758" s="7">
        <f t="shared" si="22"/>
        <v>9.0780000000000012</v>
      </c>
      <c r="F758" s="7">
        <f t="shared" si="23"/>
        <v>99.858000000000004</v>
      </c>
      <c r="G758" s="7">
        <v>0.03</v>
      </c>
      <c r="H758" s="7" t="s">
        <v>31</v>
      </c>
      <c r="I758" s="7">
        <v>6</v>
      </c>
    </row>
    <row r="759" spans="1:9" ht="15.75" customHeight="1" x14ac:dyDescent="0.15">
      <c r="A759" s="13" t="s">
        <v>5123</v>
      </c>
      <c r="B759" s="7" t="s">
        <v>562</v>
      </c>
      <c r="C759" s="14">
        <v>16</v>
      </c>
      <c r="D759" s="7">
        <v>20.89</v>
      </c>
      <c r="E759" s="7">
        <f t="shared" si="22"/>
        <v>2.089</v>
      </c>
      <c r="F759" s="7">
        <f t="shared" si="23"/>
        <v>22.978999999999999</v>
      </c>
      <c r="G759" s="7">
        <v>0.28000000000000003</v>
      </c>
      <c r="H759" s="7" t="s">
        <v>5078</v>
      </c>
      <c r="I759" s="7">
        <v>6</v>
      </c>
    </row>
    <row r="760" spans="1:9" ht="15.75" customHeight="1" x14ac:dyDescent="0.15">
      <c r="A760" s="13" t="s">
        <v>5123</v>
      </c>
      <c r="B760" s="7" t="s">
        <v>3995</v>
      </c>
      <c r="C760" s="14">
        <v>16</v>
      </c>
      <c r="D760" s="7">
        <v>73.41</v>
      </c>
      <c r="E760" s="7">
        <f t="shared" si="22"/>
        <v>7.3410000000000002</v>
      </c>
      <c r="F760" s="7">
        <f t="shared" si="23"/>
        <v>80.750999999999991</v>
      </c>
      <c r="G760" s="7">
        <v>0.34</v>
      </c>
      <c r="H760" s="7" t="s">
        <v>31</v>
      </c>
      <c r="I760" s="7">
        <v>3</v>
      </c>
    </row>
    <row r="761" spans="1:9" ht="15.75" customHeight="1" x14ac:dyDescent="0.15">
      <c r="A761" s="13" t="s">
        <v>5123</v>
      </c>
      <c r="B761" s="7" t="s">
        <v>1754</v>
      </c>
      <c r="C761" s="14">
        <v>15</v>
      </c>
      <c r="D761" s="7">
        <v>29.31</v>
      </c>
      <c r="E761" s="7">
        <f t="shared" si="22"/>
        <v>2.931</v>
      </c>
      <c r="F761" s="7">
        <f t="shared" si="23"/>
        <v>32.241</v>
      </c>
      <c r="G761" s="7">
        <v>0.11</v>
      </c>
      <c r="H761" s="7" t="s">
        <v>27</v>
      </c>
      <c r="I761" s="7">
        <v>4</v>
      </c>
    </row>
    <row r="762" spans="1:9" ht="15.75" customHeight="1" x14ac:dyDescent="0.15">
      <c r="A762" s="13" t="s">
        <v>5123</v>
      </c>
      <c r="B762" s="7" t="s">
        <v>1297</v>
      </c>
      <c r="C762" s="14">
        <v>15</v>
      </c>
      <c r="D762" s="7">
        <v>65.650000000000006</v>
      </c>
      <c r="E762" s="7">
        <f t="shared" si="22"/>
        <v>6.5650000000000013</v>
      </c>
      <c r="F762" s="7">
        <f t="shared" si="23"/>
        <v>72.215000000000003</v>
      </c>
      <c r="G762" s="7">
        <v>0.13</v>
      </c>
      <c r="H762" s="7" t="s">
        <v>28</v>
      </c>
      <c r="I762" s="7">
        <v>1</v>
      </c>
    </row>
    <row r="763" spans="1:9" ht="15.75" customHeight="1" x14ac:dyDescent="0.15">
      <c r="A763" s="13" t="s">
        <v>5123</v>
      </c>
      <c r="B763" s="7" t="s">
        <v>3729</v>
      </c>
      <c r="C763" s="14">
        <v>10</v>
      </c>
      <c r="D763" s="7">
        <v>6.58</v>
      </c>
      <c r="E763" s="7">
        <f t="shared" si="22"/>
        <v>0.65800000000000003</v>
      </c>
      <c r="F763" s="7">
        <f t="shared" si="23"/>
        <v>7.2380000000000004</v>
      </c>
      <c r="G763" s="7">
        <v>0.04</v>
      </c>
      <c r="H763" s="7" t="s">
        <v>26</v>
      </c>
      <c r="I763" s="7">
        <v>5</v>
      </c>
    </row>
    <row r="764" spans="1:9" ht="15.75" customHeight="1" x14ac:dyDescent="0.15">
      <c r="A764" s="13" t="s">
        <v>5123</v>
      </c>
      <c r="B764" s="7" t="s">
        <v>904</v>
      </c>
      <c r="C764" s="14">
        <v>16</v>
      </c>
      <c r="D764" s="7">
        <v>42.23</v>
      </c>
      <c r="E764" s="7">
        <f t="shared" si="22"/>
        <v>4.2229999999999999</v>
      </c>
      <c r="F764" s="7">
        <f t="shared" si="23"/>
        <v>46.452999999999996</v>
      </c>
      <c r="G764" s="7">
        <v>0.09</v>
      </c>
      <c r="H764" s="7" t="s">
        <v>5076</v>
      </c>
      <c r="I764" s="7">
        <v>9</v>
      </c>
    </row>
    <row r="765" spans="1:9" ht="15.75" customHeight="1" x14ac:dyDescent="0.15">
      <c r="A765" s="13" t="s">
        <v>5123</v>
      </c>
      <c r="B765" s="7" t="s">
        <v>3566</v>
      </c>
      <c r="C765" s="14">
        <v>16</v>
      </c>
      <c r="D765" s="7">
        <v>47.2</v>
      </c>
      <c r="E765" s="7">
        <f t="shared" si="22"/>
        <v>4.7200000000000006</v>
      </c>
      <c r="F765" s="7">
        <f t="shared" si="23"/>
        <v>51.92</v>
      </c>
      <c r="G765" s="7">
        <v>0.02</v>
      </c>
      <c r="H765" s="7" t="s">
        <v>31</v>
      </c>
      <c r="I765" s="7">
        <v>6</v>
      </c>
    </row>
    <row r="766" spans="1:9" ht="15.75" customHeight="1" x14ac:dyDescent="0.15">
      <c r="A766" s="13" t="s">
        <v>5123</v>
      </c>
      <c r="B766" s="7" t="s">
        <v>2421</v>
      </c>
      <c r="C766" s="14">
        <v>10</v>
      </c>
      <c r="D766" s="7">
        <v>96.14</v>
      </c>
      <c r="E766" s="7">
        <f t="shared" si="22"/>
        <v>9.6140000000000008</v>
      </c>
      <c r="F766" s="7">
        <f t="shared" si="23"/>
        <v>105.754</v>
      </c>
      <c r="G766" s="7">
        <v>0.09</v>
      </c>
      <c r="H766" s="7" t="s">
        <v>5080</v>
      </c>
      <c r="I766" s="7">
        <v>7</v>
      </c>
    </row>
    <row r="767" spans="1:9" ht="15.75" customHeight="1" x14ac:dyDescent="0.15">
      <c r="A767" s="13" t="s">
        <v>5123</v>
      </c>
      <c r="B767" s="7" t="s">
        <v>2562</v>
      </c>
      <c r="C767" s="14">
        <v>10</v>
      </c>
      <c r="D767" s="7">
        <v>87.56</v>
      </c>
      <c r="E767" s="7">
        <f t="shared" si="22"/>
        <v>8.7560000000000002</v>
      </c>
      <c r="F767" s="7">
        <f t="shared" si="23"/>
        <v>96.316000000000003</v>
      </c>
      <c r="G767" s="7">
        <v>0.27</v>
      </c>
      <c r="H767" s="7" t="s">
        <v>26</v>
      </c>
      <c r="I767" s="7">
        <v>7</v>
      </c>
    </row>
    <row r="768" spans="1:9" ht="15.75" customHeight="1" x14ac:dyDescent="0.15">
      <c r="A768" s="13" t="s">
        <v>5123</v>
      </c>
      <c r="B768" s="7" t="s">
        <v>4887</v>
      </c>
      <c r="C768" s="14">
        <v>16</v>
      </c>
      <c r="D768" s="7">
        <v>70.989999999999995</v>
      </c>
      <c r="E768" s="7">
        <f t="shared" si="22"/>
        <v>7.0990000000000002</v>
      </c>
      <c r="F768" s="7">
        <f t="shared" si="23"/>
        <v>78.088999999999999</v>
      </c>
      <c r="G768" s="7">
        <v>0.33</v>
      </c>
      <c r="H768" s="7" t="s">
        <v>5077</v>
      </c>
      <c r="I768" s="7">
        <v>9</v>
      </c>
    </row>
    <row r="769" spans="1:9" ht="15.75" customHeight="1" x14ac:dyDescent="0.15">
      <c r="A769" s="13" t="s">
        <v>5123</v>
      </c>
      <c r="B769" s="7" t="s">
        <v>2739</v>
      </c>
      <c r="C769" s="14">
        <v>15</v>
      </c>
      <c r="D769" s="7">
        <v>80.81</v>
      </c>
      <c r="E769" s="7">
        <f t="shared" si="22"/>
        <v>8.0810000000000013</v>
      </c>
      <c r="F769" s="7">
        <f t="shared" si="23"/>
        <v>88.891000000000005</v>
      </c>
      <c r="G769" s="7">
        <v>0.1</v>
      </c>
      <c r="H769" s="7" t="s">
        <v>5076</v>
      </c>
      <c r="I769" s="7">
        <v>7</v>
      </c>
    </row>
    <row r="770" spans="1:9" ht="15.75" customHeight="1" x14ac:dyDescent="0.15">
      <c r="A770" s="13" t="s">
        <v>5124</v>
      </c>
      <c r="B770" s="7" t="s">
        <v>4066</v>
      </c>
      <c r="C770" s="14">
        <v>10</v>
      </c>
      <c r="D770" s="7">
        <v>13.39</v>
      </c>
      <c r="E770" s="7">
        <f t="shared" si="22"/>
        <v>1.3390000000000002</v>
      </c>
      <c r="F770" s="7">
        <f t="shared" si="23"/>
        <v>14.729000000000001</v>
      </c>
      <c r="G770" s="7">
        <v>0.35</v>
      </c>
      <c r="H770" s="7" t="s">
        <v>28</v>
      </c>
      <c r="I770" s="7">
        <v>5</v>
      </c>
    </row>
    <row r="771" spans="1:9" ht="15.75" customHeight="1" x14ac:dyDescent="0.15">
      <c r="A771" s="13" t="s">
        <v>5124</v>
      </c>
      <c r="B771" s="7" t="s">
        <v>1368</v>
      </c>
      <c r="C771" s="14">
        <v>16</v>
      </c>
      <c r="D771" s="7">
        <v>61.53</v>
      </c>
      <c r="E771" s="7">
        <f t="shared" si="22"/>
        <v>6.1530000000000005</v>
      </c>
      <c r="F771" s="7">
        <f t="shared" si="23"/>
        <v>67.683000000000007</v>
      </c>
      <c r="G771" s="7">
        <v>0.11</v>
      </c>
      <c r="H771" s="7" t="s">
        <v>5076</v>
      </c>
      <c r="I771" s="7">
        <v>9</v>
      </c>
    </row>
    <row r="772" spans="1:9" ht="15.75" customHeight="1" x14ac:dyDescent="0.15">
      <c r="A772" s="13" t="s">
        <v>5124</v>
      </c>
      <c r="B772" s="7" t="s">
        <v>917</v>
      </c>
      <c r="C772" s="14">
        <v>15</v>
      </c>
      <c r="D772" s="7">
        <v>30.98</v>
      </c>
      <c r="E772" s="7">
        <f t="shared" si="22"/>
        <v>3.0980000000000003</v>
      </c>
      <c r="F772" s="7">
        <f t="shared" si="23"/>
        <v>34.078000000000003</v>
      </c>
      <c r="G772" s="7">
        <v>0.37</v>
      </c>
      <c r="H772" s="7" t="s">
        <v>26</v>
      </c>
      <c r="I772" s="7">
        <v>3</v>
      </c>
    </row>
    <row r="773" spans="1:9" ht="15.75" customHeight="1" x14ac:dyDescent="0.15">
      <c r="A773" s="13" t="s">
        <v>5124</v>
      </c>
      <c r="B773" s="7" t="s">
        <v>4638</v>
      </c>
      <c r="C773" s="14">
        <v>16</v>
      </c>
      <c r="D773" s="7">
        <v>72.78</v>
      </c>
      <c r="E773" s="7">
        <f t="shared" si="22"/>
        <v>7.2780000000000005</v>
      </c>
      <c r="F773" s="7">
        <f t="shared" si="23"/>
        <v>80.058000000000007</v>
      </c>
      <c r="G773" s="7">
        <v>0.21</v>
      </c>
      <c r="H773" s="7" t="s">
        <v>5078</v>
      </c>
      <c r="I773" s="7">
        <v>5</v>
      </c>
    </row>
    <row r="774" spans="1:9" ht="15.75" customHeight="1" x14ac:dyDescent="0.15">
      <c r="A774" s="13" t="s">
        <v>5124</v>
      </c>
      <c r="B774" s="7" t="s">
        <v>542</v>
      </c>
      <c r="C774" s="14">
        <v>16</v>
      </c>
      <c r="D774" s="7">
        <v>9.15</v>
      </c>
      <c r="E774" s="7">
        <f t="shared" si="22"/>
        <v>0.91500000000000004</v>
      </c>
      <c r="F774" s="7">
        <f t="shared" si="23"/>
        <v>10.065000000000001</v>
      </c>
      <c r="G774" s="7">
        <v>0.2</v>
      </c>
      <c r="H774" s="7" t="s">
        <v>27</v>
      </c>
      <c r="I774" s="7">
        <v>1</v>
      </c>
    </row>
    <row r="775" spans="1:9" ht="15.75" customHeight="1" x14ac:dyDescent="0.15">
      <c r="A775" s="13" t="s">
        <v>5124</v>
      </c>
      <c r="B775" s="7" t="s">
        <v>907</v>
      </c>
      <c r="C775" s="14">
        <v>10</v>
      </c>
      <c r="D775" s="7">
        <v>98.67</v>
      </c>
      <c r="E775" s="7">
        <f t="shared" ref="E775:E838" si="24">D775*10%</f>
        <v>9.8670000000000009</v>
      </c>
      <c r="F775" s="7">
        <f t="shared" ref="F775:F838" si="25">D775+E775</f>
        <v>108.53700000000001</v>
      </c>
      <c r="G775" s="7">
        <v>0.09</v>
      </c>
      <c r="H775" s="7" t="s">
        <v>28</v>
      </c>
      <c r="I775" s="7">
        <v>4</v>
      </c>
    </row>
    <row r="776" spans="1:9" ht="15.75" customHeight="1" x14ac:dyDescent="0.15">
      <c r="A776" s="13" t="s">
        <v>5124</v>
      </c>
      <c r="B776" s="7" t="s">
        <v>3079</v>
      </c>
      <c r="C776" s="14">
        <v>16</v>
      </c>
      <c r="D776" s="7">
        <v>24.99</v>
      </c>
      <c r="E776" s="7">
        <f t="shared" si="24"/>
        <v>2.4990000000000001</v>
      </c>
      <c r="F776" s="7">
        <f t="shared" si="25"/>
        <v>27.488999999999997</v>
      </c>
      <c r="G776" s="7">
        <v>0.39</v>
      </c>
      <c r="H776" s="7" t="s">
        <v>30</v>
      </c>
      <c r="I776" s="7">
        <v>3</v>
      </c>
    </row>
    <row r="777" spans="1:9" ht="15.75" customHeight="1" x14ac:dyDescent="0.15">
      <c r="A777" s="13" t="s">
        <v>5124</v>
      </c>
      <c r="B777" s="7" t="s">
        <v>3424</v>
      </c>
      <c r="C777" s="14">
        <v>10</v>
      </c>
      <c r="D777" s="7">
        <v>96.39</v>
      </c>
      <c r="E777" s="7">
        <f t="shared" si="24"/>
        <v>9.6390000000000011</v>
      </c>
      <c r="F777" s="7">
        <f t="shared" si="25"/>
        <v>106.029</v>
      </c>
      <c r="G777" s="7">
        <v>0.34</v>
      </c>
      <c r="H777" s="7" t="s">
        <v>30</v>
      </c>
      <c r="I777" s="7">
        <v>7</v>
      </c>
    </row>
    <row r="778" spans="1:9" ht="15.75" customHeight="1" x14ac:dyDescent="0.15">
      <c r="A778" s="13" t="s">
        <v>5124</v>
      </c>
      <c r="B778" s="7" t="s">
        <v>2773</v>
      </c>
      <c r="C778" s="14">
        <v>10</v>
      </c>
      <c r="D778" s="7">
        <v>78.739999999999995</v>
      </c>
      <c r="E778" s="7">
        <f t="shared" si="24"/>
        <v>7.8739999999999997</v>
      </c>
      <c r="F778" s="7">
        <f t="shared" si="25"/>
        <v>86.61399999999999</v>
      </c>
      <c r="G778" s="7">
        <v>0.21</v>
      </c>
      <c r="H778" s="7" t="s">
        <v>5079</v>
      </c>
      <c r="I778" s="7">
        <v>4</v>
      </c>
    </row>
    <row r="779" spans="1:9" ht="15.75" customHeight="1" x14ac:dyDescent="0.15">
      <c r="A779" s="13" t="s">
        <v>5124</v>
      </c>
      <c r="B779" s="7" t="s">
        <v>3452</v>
      </c>
      <c r="C779" s="14">
        <v>16</v>
      </c>
      <c r="D779" s="7">
        <v>21.04</v>
      </c>
      <c r="E779" s="7">
        <f t="shared" si="24"/>
        <v>2.1040000000000001</v>
      </c>
      <c r="F779" s="7">
        <f t="shared" si="25"/>
        <v>23.143999999999998</v>
      </c>
      <c r="G779" s="7">
        <v>0.12</v>
      </c>
      <c r="H779" s="7" t="s">
        <v>27</v>
      </c>
      <c r="I779" s="7">
        <v>2</v>
      </c>
    </row>
    <row r="780" spans="1:9" ht="15.75" customHeight="1" x14ac:dyDescent="0.15">
      <c r="A780" s="13" t="s">
        <v>5124</v>
      </c>
      <c r="B780" s="7" t="s">
        <v>4003</v>
      </c>
      <c r="C780" s="14">
        <v>10</v>
      </c>
      <c r="D780" s="7">
        <v>67.7</v>
      </c>
      <c r="E780" s="7">
        <f t="shared" si="24"/>
        <v>6.7700000000000005</v>
      </c>
      <c r="F780" s="7">
        <f t="shared" si="25"/>
        <v>74.47</v>
      </c>
      <c r="G780" s="7">
        <v>0.3</v>
      </c>
      <c r="H780" s="7" t="s">
        <v>27</v>
      </c>
      <c r="I780" s="7">
        <v>2</v>
      </c>
    </row>
    <row r="781" spans="1:9" ht="15.75" customHeight="1" x14ac:dyDescent="0.15">
      <c r="A781" s="13" t="s">
        <v>5124</v>
      </c>
      <c r="B781" s="7" t="s">
        <v>4419</v>
      </c>
      <c r="C781" s="14">
        <v>15</v>
      </c>
      <c r="D781" s="7">
        <v>49.61</v>
      </c>
      <c r="E781" s="7">
        <f t="shared" si="24"/>
        <v>4.9610000000000003</v>
      </c>
      <c r="F781" s="7">
        <f t="shared" si="25"/>
        <v>54.570999999999998</v>
      </c>
      <c r="G781" s="7">
        <v>0.2</v>
      </c>
      <c r="H781" s="7" t="s">
        <v>26</v>
      </c>
      <c r="I781" s="7">
        <v>1</v>
      </c>
    </row>
    <row r="782" spans="1:9" ht="15.75" customHeight="1" x14ac:dyDescent="0.15">
      <c r="A782" s="13" t="s">
        <v>5124</v>
      </c>
      <c r="B782" s="7" t="s">
        <v>3877</v>
      </c>
      <c r="C782" s="14">
        <v>15</v>
      </c>
      <c r="D782" s="7">
        <v>96.84</v>
      </c>
      <c r="E782" s="7">
        <f t="shared" si="24"/>
        <v>9.6840000000000011</v>
      </c>
      <c r="F782" s="7">
        <f t="shared" si="25"/>
        <v>106.524</v>
      </c>
      <c r="G782" s="7">
        <v>0.08</v>
      </c>
      <c r="H782" s="7" t="s">
        <v>31</v>
      </c>
      <c r="I782" s="7">
        <v>9</v>
      </c>
    </row>
    <row r="783" spans="1:9" ht="15.75" customHeight="1" x14ac:dyDescent="0.15">
      <c r="A783" s="13" t="s">
        <v>5124</v>
      </c>
      <c r="B783" s="7" t="s">
        <v>3027</v>
      </c>
      <c r="C783" s="14">
        <v>16</v>
      </c>
      <c r="D783" s="7">
        <v>17.54</v>
      </c>
      <c r="E783" s="7">
        <f t="shared" si="24"/>
        <v>1.754</v>
      </c>
      <c r="F783" s="7">
        <f t="shared" si="25"/>
        <v>19.294</v>
      </c>
      <c r="G783" s="7">
        <v>0.33</v>
      </c>
      <c r="H783" s="7" t="s">
        <v>5079</v>
      </c>
      <c r="I783" s="7">
        <v>10</v>
      </c>
    </row>
    <row r="784" spans="1:9" ht="15.75" customHeight="1" x14ac:dyDescent="0.15">
      <c r="A784" s="13" t="s">
        <v>5124</v>
      </c>
      <c r="B784" s="7" t="s">
        <v>2453</v>
      </c>
      <c r="C784" s="14">
        <v>10</v>
      </c>
      <c r="D784" s="7">
        <v>12.87</v>
      </c>
      <c r="E784" s="7">
        <f t="shared" si="24"/>
        <v>1.2869999999999999</v>
      </c>
      <c r="F784" s="7">
        <f t="shared" si="25"/>
        <v>14.157</v>
      </c>
      <c r="G784" s="7">
        <v>0.14000000000000001</v>
      </c>
      <c r="H784" s="7" t="s">
        <v>31</v>
      </c>
      <c r="I784" s="7">
        <v>4</v>
      </c>
    </row>
    <row r="785" spans="1:9" ht="15.75" customHeight="1" x14ac:dyDescent="0.15">
      <c r="A785" s="13" t="s">
        <v>5124</v>
      </c>
      <c r="B785" s="7" t="s">
        <v>2082</v>
      </c>
      <c r="C785" s="14">
        <v>10</v>
      </c>
      <c r="D785" s="7">
        <v>54.1</v>
      </c>
      <c r="E785" s="7">
        <f t="shared" si="24"/>
        <v>5.41</v>
      </c>
      <c r="F785" s="7">
        <f t="shared" si="25"/>
        <v>59.510000000000005</v>
      </c>
      <c r="G785" s="7">
        <v>0.2</v>
      </c>
      <c r="H785" s="7" t="s">
        <v>5079</v>
      </c>
      <c r="I785" s="7">
        <v>7</v>
      </c>
    </row>
    <row r="786" spans="1:9" ht="15.75" customHeight="1" x14ac:dyDescent="0.15">
      <c r="A786" s="13" t="s">
        <v>5124</v>
      </c>
      <c r="B786" s="7" t="s">
        <v>2340</v>
      </c>
      <c r="C786" s="14">
        <v>15</v>
      </c>
      <c r="D786" s="7">
        <v>81.400000000000006</v>
      </c>
      <c r="E786" s="7">
        <f t="shared" si="24"/>
        <v>8.14</v>
      </c>
      <c r="F786" s="7">
        <f t="shared" si="25"/>
        <v>89.54</v>
      </c>
      <c r="G786" s="7">
        <v>0.26</v>
      </c>
      <c r="H786" s="7" t="s">
        <v>30</v>
      </c>
      <c r="I786" s="7">
        <v>1</v>
      </c>
    </row>
    <row r="787" spans="1:9" ht="15.75" customHeight="1" x14ac:dyDescent="0.15">
      <c r="A787" s="13" t="s">
        <v>5124</v>
      </c>
      <c r="B787" s="7" t="s">
        <v>2203</v>
      </c>
      <c r="C787" s="14">
        <v>16</v>
      </c>
      <c r="D787" s="7">
        <v>30.57</v>
      </c>
      <c r="E787" s="7">
        <f t="shared" si="24"/>
        <v>3.0570000000000004</v>
      </c>
      <c r="F787" s="7">
        <f t="shared" si="25"/>
        <v>33.627000000000002</v>
      </c>
      <c r="G787" s="7">
        <v>0.17</v>
      </c>
      <c r="H787" s="7" t="s">
        <v>5076</v>
      </c>
      <c r="I787" s="7">
        <v>10</v>
      </c>
    </row>
    <row r="788" spans="1:9" ht="15.75" customHeight="1" x14ac:dyDescent="0.15">
      <c r="A788" s="13" t="s">
        <v>5124</v>
      </c>
      <c r="B788" s="7" t="s">
        <v>3808</v>
      </c>
      <c r="C788" s="14">
        <v>15</v>
      </c>
      <c r="D788" s="7">
        <v>81.069999999999993</v>
      </c>
      <c r="E788" s="7">
        <f t="shared" si="24"/>
        <v>8.1069999999999993</v>
      </c>
      <c r="F788" s="7">
        <f t="shared" si="25"/>
        <v>89.176999999999992</v>
      </c>
      <c r="G788" s="7">
        <v>0.37</v>
      </c>
      <c r="H788" s="7" t="s">
        <v>5076</v>
      </c>
      <c r="I788" s="7">
        <v>10</v>
      </c>
    </row>
    <row r="789" spans="1:9" ht="15.75" customHeight="1" x14ac:dyDescent="0.15">
      <c r="A789" s="13" t="s">
        <v>5124</v>
      </c>
      <c r="B789" s="7" t="s">
        <v>2871</v>
      </c>
      <c r="C789" s="14">
        <v>15</v>
      </c>
      <c r="D789" s="7">
        <v>45.53</v>
      </c>
      <c r="E789" s="7">
        <f t="shared" si="24"/>
        <v>4.5529999999999999</v>
      </c>
      <c r="F789" s="7">
        <f t="shared" si="25"/>
        <v>50.082999999999998</v>
      </c>
      <c r="G789" s="7">
        <v>0.21</v>
      </c>
      <c r="H789" s="7" t="s">
        <v>30</v>
      </c>
      <c r="I789" s="7">
        <v>10</v>
      </c>
    </row>
    <row r="790" spans="1:9" ht="15.75" customHeight="1" x14ac:dyDescent="0.15">
      <c r="A790" s="13" t="s">
        <v>5124</v>
      </c>
      <c r="B790" s="7" t="s">
        <v>3369</v>
      </c>
      <c r="C790" s="14">
        <v>10</v>
      </c>
      <c r="D790" s="7">
        <v>97.76</v>
      </c>
      <c r="E790" s="7">
        <f t="shared" si="24"/>
        <v>9.7760000000000016</v>
      </c>
      <c r="F790" s="7">
        <f t="shared" si="25"/>
        <v>107.536</v>
      </c>
      <c r="G790" s="7">
        <v>0.2</v>
      </c>
      <c r="H790" s="7" t="s">
        <v>5076</v>
      </c>
      <c r="I790" s="7">
        <v>10</v>
      </c>
    </row>
    <row r="791" spans="1:9" ht="15.75" customHeight="1" x14ac:dyDescent="0.15">
      <c r="A791" s="13" t="s">
        <v>5124</v>
      </c>
      <c r="B791" s="7" t="s">
        <v>2007</v>
      </c>
      <c r="C791" s="14">
        <v>16</v>
      </c>
      <c r="D791" s="7">
        <v>28.55</v>
      </c>
      <c r="E791" s="7">
        <f t="shared" si="24"/>
        <v>2.8550000000000004</v>
      </c>
      <c r="F791" s="7">
        <f t="shared" si="25"/>
        <v>31.405000000000001</v>
      </c>
      <c r="G791" s="7">
        <v>0.21</v>
      </c>
      <c r="H791" s="7" t="s">
        <v>5078</v>
      </c>
      <c r="I791" s="7">
        <v>2</v>
      </c>
    </row>
    <row r="792" spans="1:9" ht="15.75" customHeight="1" x14ac:dyDescent="0.15">
      <c r="A792" s="13" t="s">
        <v>5124</v>
      </c>
      <c r="B792" s="7" t="s">
        <v>4370</v>
      </c>
      <c r="C792" s="14">
        <v>16</v>
      </c>
      <c r="D792" s="7">
        <v>48</v>
      </c>
      <c r="E792" s="7">
        <f t="shared" si="24"/>
        <v>4.8000000000000007</v>
      </c>
      <c r="F792" s="7">
        <f t="shared" si="25"/>
        <v>52.8</v>
      </c>
      <c r="G792" s="7">
        <v>0.26</v>
      </c>
      <c r="H792" s="7" t="s">
        <v>31</v>
      </c>
      <c r="I792" s="7">
        <v>3</v>
      </c>
    </row>
    <row r="793" spans="1:9" ht="15.75" customHeight="1" x14ac:dyDescent="0.15">
      <c r="A793" s="13" t="s">
        <v>5124</v>
      </c>
      <c r="B793" s="7" t="s">
        <v>2004</v>
      </c>
      <c r="C793" s="14">
        <v>15</v>
      </c>
      <c r="D793" s="7">
        <v>22.68</v>
      </c>
      <c r="E793" s="7">
        <f t="shared" si="24"/>
        <v>2.2680000000000002</v>
      </c>
      <c r="F793" s="7">
        <f t="shared" si="25"/>
        <v>24.948</v>
      </c>
      <c r="G793" s="7">
        <v>0.39</v>
      </c>
      <c r="H793" s="7" t="s">
        <v>30</v>
      </c>
      <c r="I793" s="7">
        <v>3</v>
      </c>
    </row>
    <row r="794" spans="1:9" ht="15.75" customHeight="1" x14ac:dyDescent="0.15">
      <c r="A794" s="13" t="s">
        <v>5125</v>
      </c>
      <c r="B794" s="7" t="s">
        <v>4280</v>
      </c>
      <c r="C794" s="14">
        <v>16</v>
      </c>
      <c r="D794" s="7">
        <v>77.599999999999994</v>
      </c>
      <c r="E794" s="7">
        <f t="shared" si="24"/>
        <v>7.76</v>
      </c>
      <c r="F794" s="7">
        <f t="shared" si="25"/>
        <v>85.36</v>
      </c>
      <c r="G794" s="7">
        <v>0.17</v>
      </c>
      <c r="H794" s="7" t="s">
        <v>5075</v>
      </c>
      <c r="I794" s="7">
        <v>10</v>
      </c>
    </row>
    <row r="795" spans="1:9" ht="15.75" customHeight="1" x14ac:dyDescent="0.15">
      <c r="A795" s="13" t="s">
        <v>5125</v>
      </c>
      <c r="B795" s="7" t="s">
        <v>2475</v>
      </c>
      <c r="C795" s="14">
        <v>10</v>
      </c>
      <c r="D795" s="7">
        <v>34.46</v>
      </c>
      <c r="E795" s="7">
        <f t="shared" si="24"/>
        <v>3.4460000000000002</v>
      </c>
      <c r="F795" s="7">
        <f t="shared" si="25"/>
        <v>37.905999999999999</v>
      </c>
      <c r="G795" s="7">
        <v>0.27</v>
      </c>
      <c r="H795" s="7" t="s">
        <v>29</v>
      </c>
      <c r="I795" s="7">
        <v>6</v>
      </c>
    </row>
    <row r="796" spans="1:9" ht="15.75" customHeight="1" x14ac:dyDescent="0.15">
      <c r="A796" s="13" t="s">
        <v>5125</v>
      </c>
      <c r="B796" s="7" t="s">
        <v>1176</v>
      </c>
      <c r="C796" s="14">
        <v>16</v>
      </c>
      <c r="D796" s="7">
        <v>47.34</v>
      </c>
      <c r="E796" s="7">
        <f t="shared" si="24"/>
        <v>4.7340000000000009</v>
      </c>
      <c r="F796" s="7">
        <f t="shared" si="25"/>
        <v>52.074000000000005</v>
      </c>
      <c r="G796" s="7">
        <v>0.14000000000000001</v>
      </c>
      <c r="H796" s="7" t="s">
        <v>5079</v>
      </c>
      <c r="I796" s="7">
        <v>7</v>
      </c>
    </row>
    <row r="797" spans="1:9" ht="15.75" customHeight="1" x14ac:dyDescent="0.15">
      <c r="A797" s="13" t="s">
        <v>5125</v>
      </c>
      <c r="B797" s="7" t="s">
        <v>1396</v>
      </c>
      <c r="C797" s="14">
        <v>16</v>
      </c>
      <c r="D797" s="7">
        <v>52.33</v>
      </c>
      <c r="E797" s="7">
        <f t="shared" si="24"/>
        <v>5.2330000000000005</v>
      </c>
      <c r="F797" s="7">
        <f t="shared" si="25"/>
        <v>57.563000000000002</v>
      </c>
      <c r="G797" s="7">
        <v>0.37</v>
      </c>
      <c r="H797" s="7" t="s">
        <v>5082</v>
      </c>
      <c r="I797" s="7">
        <v>7</v>
      </c>
    </row>
    <row r="798" spans="1:9" ht="15.75" customHeight="1" x14ac:dyDescent="0.15">
      <c r="A798" s="13" t="s">
        <v>5125</v>
      </c>
      <c r="B798" s="7" t="s">
        <v>1455</v>
      </c>
      <c r="C798" s="14">
        <v>10</v>
      </c>
      <c r="D798" s="7">
        <v>60.39</v>
      </c>
      <c r="E798" s="7">
        <f t="shared" si="24"/>
        <v>6.0390000000000006</v>
      </c>
      <c r="F798" s="7">
        <f t="shared" si="25"/>
        <v>66.429000000000002</v>
      </c>
      <c r="G798" s="7">
        <v>0.3</v>
      </c>
      <c r="H798" s="7" t="s">
        <v>5080</v>
      </c>
      <c r="I798" s="7">
        <v>10</v>
      </c>
    </row>
    <row r="799" spans="1:9" ht="15.75" customHeight="1" x14ac:dyDescent="0.15">
      <c r="A799" s="13" t="s">
        <v>5125</v>
      </c>
      <c r="B799" s="7" t="s">
        <v>4983</v>
      </c>
      <c r="C799" s="14">
        <v>10</v>
      </c>
      <c r="D799" s="7">
        <v>64.010000000000005</v>
      </c>
      <c r="E799" s="7">
        <f t="shared" si="24"/>
        <v>6.4010000000000007</v>
      </c>
      <c r="F799" s="7">
        <f t="shared" si="25"/>
        <v>70.411000000000001</v>
      </c>
      <c r="G799" s="7">
        <v>0.23</v>
      </c>
      <c r="H799" s="7" t="s">
        <v>30</v>
      </c>
      <c r="I799" s="7">
        <v>7</v>
      </c>
    </row>
    <row r="800" spans="1:9" ht="15.75" customHeight="1" x14ac:dyDescent="0.15">
      <c r="A800" s="13" t="s">
        <v>5125</v>
      </c>
      <c r="B800" s="7" t="s">
        <v>2961</v>
      </c>
      <c r="C800" s="14">
        <v>16</v>
      </c>
      <c r="D800" s="7">
        <v>44.4</v>
      </c>
      <c r="E800" s="7">
        <f t="shared" si="24"/>
        <v>4.4400000000000004</v>
      </c>
      <c r="F800" s="7">
        <f t="shared" si="25"/>
        <v>48.839999999999996</v>
      </c>
      <c r="G800" s="7">
        <v>0.05</v>
      </c>
      <c r="H800" s="7" t="s">
        <v>5075</v>
      </c>
      <c r="I800" s="7">
        <v>8</v>
      </c>
    </row>
    <row r="801" spans="1:9" ht="15.75" customHeight="1" x14ac:dyDescent="0.15">
      <c r="A801" s="13" t="s">
        <v>5125</v>
      </c>
      <c r="B801" s="7" t="s">
        <v>1428</v>
      </c>
      <c r="C801" s="14">
        <v>16</v>
      </c>
      <c r="D801" s="7">
        <v>33.92</v>
      </c>
      <c r="E801" s="7">
        <f t="shared" si="24"/>
        <v>3.3920000000000003</v>
      </c>
      <c r="F801" s="7">
        <f t="shared" si="25"/>
        <v>37.312000000000005</v>
      </c>
      <c r="G801" s="7">
        <v>0.31</v>
      </c>
      <c r="H801" s="7" t="s">
        <v>5081</v>
      </c>
      <c r="I801" s="7">
        <v>6</v>
      </c>
    </row>
    <row r="802" spans="1:9" ht="15.75" customHeight="1" x14ac:dyDescent="0.15">
      <c r="A802" s="13" t="s">
        <v>5125</v>
      </c>
      <c r="B802" s="7" t="s">
        <v>4831</v>
      </c>
      <c r="C802" s="14">
        <v>10</v>
      </c>
      <c r="D802" s="7">
        <v>12.94</v>
      </c>
      <c r="E802" s="7">
        <f t="shared" si="24"/>
        <v>1.294</v>
      </c>
      <c r="F802" s="7">
        <f t="shared" si="25"/>
        <v>14.234</v>
      </c>
      <c r="G802" s="7">
        <v>0.38</v>
      </c>
      <c r="H802" s="7" t="s">
        <v>5080</v>
      </c>
      <c r="I802" s="7">
        <v>9</v>
      </c>
    </row>
    <row r="803" spans="1:9" ht="15.75" customHeight="1" x14ac:dyDescent="0.15">
      <c r="A803" s="13" t="s">
        <v>5125</v>
      </c>
      <c r="B803" s="7" t="s">
        <v>416</v>
      </c>
      <c r="C803" s="14">
        <v>10</v>
      </c>
      <c r="D803" s="7">
        <v>64.64</v>
      </c>
      <c r="E803" s="7">
        <f t="shared" si="24"/>
        <v>6.4640000000000004</v>
      </c>
      <c r="F803" s="7">
        <f t="shared" si="25"/>
        <v>71.103999999999999</v>
      </c>
      <c r="G803" s="7">
        <v>0.39</v>
      </c>
      <c r="H803" s="7" t="s">
        <v>5076</v>
      </c>
      <c r="I803" s="7">
        <v>7</v>
      </c>
    </row>
    <row r="804" spans="1:9" ht="15.75" customHeight="1" x14ac:dyDescent="0.15">
      <c r="A804" s="13" t="s">
        <v>5125</v>
      </c>
      <c r="B804" s="7" t="s">
        <v>166</v>
      </c>
      <c r="C804" s="14">
        <v>10</v>
      </c>
      <c r="D804" s="7">
        <v>42.14</v>
      </c>
      <c r="E804" s="7">
        <f t="shared" si="24"/>
        <v>4.2140000000000004</v>
      </c>
      <c r="F804" s="7">
        <f t="shared" si="25"/>
        <v>46.353999999999999</v>
      </c>
      <c r="G804" s="7">
        <v>0.06</v>
      </c>
      <c r="H804" s="7" t="s">
        <v>29</v>
      </c>
      <c r="I804" s="7">
        <v>8</v>
      </c>
    </row>
    <row r="805" spans="1:9" ht="15.75" customHeight="1" x14ac:dyDescent="0.15">
      <c r="A805" s="13" t="s">
        <v>5125</v>
      </c>
      <c r="B805" s="7" t="s">
        <v>5007</v>
      </c>
      <c r="C805" s="14">
        <v>16</v>
      </c>
      <c r="D805" s="7">
        <v>16.91</v>
      </c>
      <c r="E805" s="7">
        <f t="shared" si="24"/>
        <v>1.6910000000000001</v>
      </c>
      <c r="F805" s="7">
        <f t="shared" si="25"/>
        <v>18.600999999999999</v>
      </c>
      <c r="G805" s="7">
        <v>7.0000000000000007E-2</v>
      </c>
      <c r="H805" s="7" t="s">
        <v>5081</v>
      </c>
      <c r="I805" s="7">
        <v>6</v>
      </c>
    </row>
    <row r="806" spans="1:9" ht="15.75" customHeight="1" x14ac:dyDescent="0.15">
      <c r="A806" s="13" t="s">
        <v>5125</v>
      </c>
      <c r="B806" s="7" t="s">
        <v>76</v>
      </c>
      <c r="C806" s="14">
        <v>16</v>
      </c>
      <c r="D806" s="7">
        <v>12.73</v>
      </c>
      <c r="E806" s="7">
        <f t="shared" si="24"/>
        <v>1.2730000000000001</v>
      </c>
      <c r="F806" s="7">
        <f t="shared" si="25"/>
        <v>14.003</v>
      </c>
      <c r="G806" s="7">
        <v>0.09</v>
      </c>
      <c r="H806" s="7" t="s">
        <v>29</v>
      </c>
      <c r="I806" s="7">
        <v>10</v>
      </c>
    </row>
    <row r="807" spans="1:9" ht="15.75" customHeight="1" x14ac:dyDescent="0.15">
      <c r="A807" s="13" t="s">
        <v>5125</v>
      </c>
      <c r="B807" s="7" t="s">
        <v>3883</v>
      </c>
      <c r="C807" s="14">
        <v>10</v>
      </c>
      <c r="D807" s="7">
        <v>7.99</v>
      </c>
      <c r="E807" s="7">
        <f t="shared" si="24"/>
        <v>0.79900000000000004</v>
      </c>
      <c r="F807" s="7">
        <f t="shared" si="25"/>
        <v>8.7889999999999997</v>
      </c>
      <c r="G807" s="7">
        <v>0.09</v>
      </c>
      <c r="H807" s="7" t="s">
        <v>5075</v>
      </c>
      <c r="I807" s="7">
        <v>4</v>
      </c>
    </row>
    <row r="808" spans="1:9" ht="15.75" customHeight="1" x14ac:dyDescent="0.15">
      <c r="A808" s="13" t="s">
        <v>5125</v>
      </c>
      <c r="B808" s="7" t="s">
        <v>605</v>
      </c>
      <c r="C808" s="14">
        <v>15</v>
      </c>
      <c r="D808" s="7">
        <v>71.2</v>
      </c>
      <c r="E808" s="7">
        <f t="shared" si="24"/>
        <v>7.120000000000001</v>
      </c>
      <c r="F808" s="7">
        <f t="shared" si="25"/>
        <v>78.320000000000007</v>
      </c>
      <c r="G808" s="7">
        <v>0.09</v>
      </c>
      <c r="H808" s="7" t="s">
        <v>5078</v>
      </c>
      <c r="I808" s="7">
        <v>4</v>
      </c>
    </row>
    <row r="809" spans="1:9" ht="15.75" customHeight="1" x14ac:dyDescent="0.15">
      <c r="A809" s="13" t="s">
        <v>5125</v>
      </c>
      <c r="B809" s="7" t="s">
        <v>2025</v>
      </c>
      <c r="C809" s="14">
        <v>15</v>
      </c>
      <c r="D809" s="7">
        <v>65.290000000000006</v>
      </c>
      <c r="E809" s="7">
        <f t="shared" si="24"/>
        <v>6.5290000000000008</v>
      </c>
      <c r="F809" s="7">
        <f t="shared" si="25"/>
        <v>71.819000000000003</v>
      </c>
      <c r="G809" s="7">
        <v>0.17</v>
      </c>
      <c r="H809" s="7" t="s">
        <v>27</v>
      </c>
      <c r="I809" s="7">
        <v>8</v>
      </c>
    </row>
    <row r="810" spans="1:9" ht="15.75" customHeight="1" x14ac:dyDescent="0.15">
      <c r="A810" s="13" t="s">
        <v>5125</v>
      </c>
      <c r="B810" s="7" t="s">
        <v>1787</v>
      </c>
      <c r="C810" s="14">
        <v>15</v>
      </c>
      <c r="D810" s="7">
        <v>20.38</v>
      </c>
      <c r="E810" s="7">
        <f t="shared" si="24"/>
        <v>2.0379999999999998</v>
      </c>
      <c r="F810" s="7">
        <f t="shared" si="25"/>
        <v>22.417999999999999</v>
      </c>
      <c r="G810" s="7">
        <v>0.17</v>
      </c>
      <c r="H810" s="7" t="s">
        <v>5077</v>
      </c>
      <c r="I810" s="7">
        <v>5</v>
      </c>
    </row>
    <row r="811" spans="1:9" ht="15.75" customHeight="1" x14ac:dyDescent="0.15">
      <c r="A811" s="13" t="s">
        <v>5125</v>
      </c>
      <c r="B811" s="7" t="s">
        <v>790</v>
      </c>
      <c r="C811" s="14">
        <v>16</v>
      </c>
      <c r="D811" s="7">
        <v>72.069999999999993</v>
      </c>
      <c r="E811" s="7">
        <f t="shared" si="24"/>
        <v>7.2069999999999999</v>
      </c>
      <c r="F811" s="7">
        <f t="shared" si="25"/>
        <v>79.276999999999987</v>
      </c>
      <c r="G811" s="7">
        <v>0.08</v>
      </c>
      <c r="H811" s="7" t="s">
        <v>5078</v>
      </c>
      <c r="I811" s="7">
        <v>5</v>
      </c>
    </row>
    <row r="812" spans="1:9" ht="15.75" customHeight="1" x14ac:dyDescent="0.15">
      <c r="A812" s="13" t="s">
        <v>5125</v>
      </c>
      <c r="B812" s="7" t="s">
        <v>230</v>
      </c>
      <c r="C812" s="14">
        <v>16</v>
      </c>
      <c r="D812" s="7">
        <v>81.09</v>
      </c>
      <c r="E812" s="7">
        <f t="shared" si="24"/>
        <v>8.109</v>
      </c>
      <c r="F812" s="7">
        <f t="shared" si="25"/>
        <v>89.198999999999998</v>
      </c>
      <c r="G812" s="7">
        <v>0.37</v>
      </c>
      <c r="H812" s="7" t="s">
        <v>30</v>
      </c>
      <c r="I812" s="7">
        <v>4</v>
      </c>
    </row>
    <row r="813" spans="1:9" ht="15.75" customHeight="1" x14ac:dyDescent="0.15">
      <c r="A813" s="13" t="s">
        <v>5125</v>
      </c>
      <c r="B813" s="7" t="s">
        <v>3966</v>
      </c>
      <c r="C813" s="14">
        <v>10</v>
      </c>
      <c r="D813" s="7">
        <v>26.05</v>
      </c>
      <c r="E813" s="7">
        <f t="shared" si="24"/>
        <v>2.6050000000000004</v>
      </c>
      <c r="F813" s="7">
        <f t="shared" si="25"/>
        <v>28.655000000000001</v>
      </c>
      <c r="G813" s="7">
        <v>0.01</v>
      </c>
      <c r="H813" s="7" t="s">
        <v>5077</v>
      </c>
      <c r="I813" s="7">
        <v>10</v>
      </c>
    </row>
    <row r="814" spans="1:9" ht="15.75" customHeight="1" x14ac:dyDescent="0.15">
      <c r="A814" s="13" t="s">
        <v>5126</v>
      </c>
      <c r="B814" s="7" t="s">
        <v>3111</v>
      </c>
      <c r="C814" s="14">
        <v>10</v>
      </c>
      <c r="D814" s="7">
        <v>22.33</v>
      </c>
      <c r="E814" s="7">
        <f t="shared" si="24"/>
        <v>2.2330000000000001</v>
      </c>
      <c r="F814" s="7">
        <f t="shared" si="25"/>
        <v>24.562999999999999</v>
      </c>
      <c r="G814" s="7">
        <v>0.15</v>
      </c>
      <c r="H814" s="7" t="s">
        <v>5075</v>
      </c>
      <c r="I814" s="7">
        <v>2</v>
      </c>
    </row>
    <row r="815" spans="1:9" ht="15.75" customHeight="1" x14ac:dyDescent="0.15">
      <c r="A815" s="13" t="s">
        <v>5126</v>
      </c>
      <c r="B815" s="7" t="s">
        <v>3602</v>
      </c>
      <c r="C815" s="14">
        <v>16</v>
      </c>
      <c r="D815" s="7">
        <v>39.22</v>
      </c>
      <c r="E815" s="7">
        <f t="shared" si="24"/>
        <v>3.9220000000000002</v>
      </c>
      <c r="F815" s="7">
        <f t="shared" si="25"/>
        <v>43.141999999999996</v>
      </c>
      <c r="G815" s="7">
        <v>0.22</v>
      </c>
      <c r="H815" s="7" t="s">
        <v>26</v>
      </c>
      <c r="I815" s="7">
        <v>4</v>
      </c>
    </row>
    <row r="816" spans="1:9" ht="15.75" customHeight="1" x14ac:dyDescent="0.15">
      <c r="A816" s="13" t="s">
        <v>5126</v>
      </c>
      <c r="B816" s="7" t="s">
        <v>368</v>
      </c>
      <c r="C816" s="14">
        <v>15</v>
      </c>
      <c r="D816" s="7">
        <v>60.65</v>
      </c>
      <c r="E816" s="7">
        <f t="shared" si="24"/>
        <v>6.0650000000000004</v>
      </c>
      <c r="F816" s="7">
        <f t="shared" si="25"/>
        <v>66.715000000000003</v>
      </c>
      <c r="G816" s="7">
        <v>0.04</v>
      </c>
      <c r="H816" s="7" t="s">
        <v>5075</v>
      </c>
      <c r="I816" s="7">
        <v>1</v>
      </c>
    </row>
    <row r="817" spans="1:9" ht="15.75" customHeight="1" x14ac:dyDescent="0.15">
      <c r="A817" s="13" t="s">
        <v>5126</v>
      </c>
      <c r="B817" s="7" t="s">
        <v>1542</v>
      </c>
      <c r="C817" s="14">
        <v>10</v>
      </c>
      <c r="D817" s="7">
        <v>31.49</v>
      </c>
      <c r="E817" s="7">
        <f t="shared" si="24"/>
        <v>3.149</v>
      </c>
      <c r="F817" s="7">
        <f t="shared" si="25"/>
        <v>34.638999999999996</v>
      </c>
      <c r="G817" s="7">
        <v>0.05</v>
      </c>
      <c r="H817" s="7" t="s">
        <v>26</v>
      </c>
      <c r="I817" s="7">
        <v>5</v>
      </c>
    </row>
    <row r="818" spans="1:9" ht="15.75" customHeight="1" x14ac:dyDescent="0.15">
      <c r="A818" s="13" t="s">
        <v>5126</v>
      </c>
      <c r="B818" s="7" t="s">
        <v>2326</v>
      </c>
      <c r="C818" s="14">
        <v>10</v>
      </c>
      <c r="D818" s="7">
        <v>19.920000000000002</v>
      </c>
      <c r="E818" s="7">
        <f t="shared" si="24"/>
        <v>1.9920000000000002</v>
      </c>
      <c r="F818" s="7">
        <f t="shared" si="25"/>
        <v>21.912000000000003</v>
      </c>
      <c r="G818" s="7">
        <v>0.18</v>
      </c>
      <c r="H818" s="7" t="s">
        <v>5079</v>
      </c>
      <c r="I818" s="7">
        <v>10</v>
      </c>
    </row>
    <row r="819" spans="1:9" ht="15.75" customHeight="1" x14ac:dyDescent="0.15">
      <c r="A819" s="13" t="s">
        <v>5126</v>
      </c>
      <c r="B819" s="7" t="s">
        <v>207</v>
      </c>
      <c r="C819" s="14">
        <v>10</v>
      </c>
      <c r="D819" s="7">
        <v>95.26</v>
      </c>
      <c r="E819" s="7">
        <f t="shared" si="24"/>
        <v>9.5260000000000016</v>
      </c>
      <c r="F819" s="7">
        <f t="shared" si="25"/>
        <v>104.786</v>
      </c>
      <c r="G819" s="7">
        <v>0.39</v>
      </c>
      <c r="H819" s="7" t="s">
        <v>5079</v>
      </c>
      <c r="I819" s="7">
        <v>4</v>
      </c>
    </row>
    <row r="820" spans="1:9" ht="15.75" customHeight="1" x14ac:dyDescent="0.15">
      <c r="A820" s="13" t="s">
        <v>5126</v>
      </c>
      <c r="B820" s="7" t="s">
        <v>3495</v>
      </c>
      <c r="C820" s="14">
        <v>16</v>
      </c>
      <c r="D820" s="7">
        <v>50.31</v>
      </c>
      <c r="E820" s="7">
        <f t="shared" si="24"/>
        <v>5.0310000000000006</v>
      </c>
      <c r="F820" s="7">
        <f t="shared" si="25"/>
        <v>55.341000000000001</v>
      </c>
      <c r="G820" s="7">
        <v>0.01</v>
      </c>
      <c r="H820" s="7" t="s">
        <v>5077</v>
      </c>
      <c r="I820" s="7">
        <v>10</v>
      </c>
    </row>
    <row r="821" spans="1:9" ht="15.75" customHeight="1" x14ac:dyDescent="0.15">
      <c r="A821" s="13" t="s">
        <v>5126</v>
      </c>
      <c r="B821" s="7" t="s">
        <v>1833</v>
      </c>
      <c r="C821" s="14">
        <v>15</v>
      </c>
      <c r="D821" s="7">
        <v>4.68</v>
      </c>
      <c r="E821" s="7">
        <f t="shared" si="24"/>
        <v>0.46799999999999997</v>
      </c>
      <c r="F821" s="7">
        <f t="shared" si="25"/>
        <v>5.1479999999999997</v>
      </c>
      <c r="G821" s="7">
        <v>0.3</v>
      </c>
      <c r="H821" s="7" t="s">
        <v>5075</v>
      </c>
      <c r="I821" s="7">
        <v>8</v>
      </c>
    </row>
    <row r="822" spans="1:9" ht="15.75" customHeight="1" x14ac:dyDescent="0.15">
      <c r="A822" s="13" t="s">
        <v>5126</v>
      </c>
      <c r="B822" s="7" t="s">
        <v>2205</v>
      </c>
      <c r="C822" s="14">
        <v>16</v>
      </c>
      <c r="D822" s="7">
        <v>46.26</v>
      </c>
      <c r="E822" s="7">
        <f t="shared" si="24"/>
        <v>4.6260000000000003</v>
      </c>
      <c r="F822" s="7">
        <f t="shared" si="25"/>
        <v>50.885999999999996</v>
      </c>
      <c r="G822" s="7">
        <v>0.2</v>
      </c>
      <c r="H822" s="7" t="s">
        <v>28</v>
      </c>
      <c r="I822" s="7">
        <v>3</v>
      </c>
    </row>
    <row r="823" spans="1:9" ht="15.75" customHeight="1" x14ac:dyDescent="0.15">
      <c r="A823" s="13" t="s">
        <v>5126</v>
      </c>
      <c r="B823" s="7" t="s">
        <v>961</v>
      </c>
      <c r="C823" s="14">
        <v>16</v>
      </c>
      <c r="D823" s="7">
        <v>47.5</v>
      </c>
      <c r="E823" s="7">
        <f t="shared" si="24"/>
        <v>4.75</v>
      </c>
      <c r="F823" s="7">
        <f t="shared" si="25"/>
        <v>52.25</v>
      </c>
      <c r="G823" s="7">
        <v>0.25</v>
      </c>
      <c r="H823" s="7" t="s">
        <v>28</v>
      </c>
      <c r="I823" s="7">
        <v>3</v>
      </c>
    </row>
    <row r="824" spans="1:9" ht="15.75" customHeight="1" x14ac:dyDescent="0.15">
      <c r="A824" s="13" t="s">
        <v>5126</v>
      </c>
      <c r="B824" s="7" t="s">
        <v>3301</v>
      </c>
      <c r="C824" s="14">
        <v>10</v>
      </c>
      <c r="D824" s="7">
        <v>6.76</v>
      </c>
      <c r="E824" s="7">
        <f t="shared" si="24"/>
        <v>0.67600000000000005</v>
      </c>
      <c r="F824" s="7">
        <f t="shared" si="25"/>
        <v>7.4359999999999999</v>
      </c>
      <c r="G824" s="7">
        <v>0.16</v>
      </c>
      <c r="H824" s="7" t="s">
        <v>28</v>
      </c>
      <c r="I824" s="7">
        <v>8</v>
      </c>
    </row>
    <row r="825" spans="1:9" ht="15.75" customHeight="1" x14ac:dyDescent="0.15">
      <c r="A825" s="13" t="s">
        <v>5126</v>
      </c>
      <c r="B825" s="7" t="s">
        <v>4027</v>
      </c>
      <c r="C825" s="14">
        <v>10</v>
      </c>
      <c r="D825" s="7">
        <v>83.73</v>
      </c>
      <c r="E825" s="7">
        <f t="shared" si="24"/>
        <v>8.3730000000000011</v>
      </c>
      <c r="F825" s="7">
        <f t="shared" si="25"/>
        <v>92.103000000000009</v>
      </c>
      <c r="G825" s="7">
        <v>0.13</v>
      </c>
      <c r="H825" s="7" t="s">
        <v>5075</v>
      </c>
      <c r="I825" s="7">
        <v>6</v>
      </c>
    </row>
    <row r="826" spans="1:9" ht="15.75" customHeight="1" x14ac:dyDescent="0.15">
      <c r="A826" s="13" t="s">
        <v>5126</v>
      </c>
      <c r="B826" s="7" t="s">
        <v>1722</v>
      </c>
      <c r="C826" s="14">
        <v>16</v>
      </c>
      <c r="D826" s="7">
        <v>57.29</v>
      </c>
      <c r="E826" s="7">
        <f t="shared" si="24"/>
        <v>5.7290000000000001</v>
      </c>
      <c r="F826" s="7">
        <f t="shared" si="25"/>
        <v>63.018999999999998</v>
      </c>
      <c r="G826" s="7">
        <v>0.35</v>
      </c>
      <c r="H826" s="7" t="s">
        <v>5082</v>
      </c>
      <c r="I826" s="7">
        <v>4</v>
      </c>
    </row>
    <row r="827" spans="1:9" ht="15.75" customHeight="1" x14ac:dyDescent="0.15">
      <c r="A827" s="13" t="s">
        <v>5126</v>
      </c>
      <c r="B827" s="7" t="s">
        <v>3775</v>
      </c>
      <c r="C827" s="14">
        <v>15</v>
      </c>
      <c r="D827" s="7">
        <v>97.81</v>
      </c>
      <c r="E827" s="7">
        <f t="shared" si="24"/>
        <v>9.7810000000000006</v>
      </c>
      <c r="F827" s="7">
        <f t="shared" si="25"/>
        <v>107.59100000000001</v>
      </c>
      <c r="G827" s="7">
        <v>0.19</v>
      </c>
      <c r="H827" s="7" t="s">
        <v>27</v>
      </c>
      <c r="I827" s="7">
        <v>6</v>
      </c>
    </row>
    <row r="828" spans="1:9" ht="15.75" customHeight="1" x14ac:dyDescent="0.15">
      <c r="A828" s="13" t="s">
        <v>5126</v>
      </c>
      <c r="B828" s="7" t="s">
        <v>2159</v>
      </c>
      <c r="C828" s="14">
        <v>10</v>
      </c>
      <c r="D828" s="7">
        <v>14.26</v>
      </c>
      <c r="E828" s="7">
        <f t="shared" si="24"/>
        <v>1.4260000000000002</v>
      </c>
      <c r="F828" s="7">
        <f t="shared" si="25"/>
        <v>15.686</v>
      </c>
      <c r="G828" s="7">
        <v>0.09</v>
      </c>
      <c r="H828" s="7" t="s">
        <v>5082</v>
      </c>
      <c r="I828" s="7">
        <v>5</v>
      </c>
    </row>
    <row r="829" spans="1:9" ht="15.75" customHeight="1" x14ac:dyDescent="0.15">
      <c r="A829" s="13" t="s">
        <v>5126</v>
      </c>
      <c r="B829" s="7" t="s">
        <v>1023</v>
      </c>
      <c r="C829" s="14">
        <v>16</v>
      </c>
      <c r="D829" s="7">
        <v>14.9</v>
      </c>
      <c r="E829" s="7">
        <f t="shared" si="24"/>
        <v>1.4900000000000002</v>
      </c>
      <c r="F829" s="7">
        <f t="shared" si="25"/>
        <v>16.39</v>
      </c>
      <c r="G829" s="7">
        <v>0.05</v>
      </c>
      <c r="H829" s="7" t="s">
        <v>5081</v>
      </c>
      <c r="I829" s="7">
        <v>5</v>
      </c>
    </row>
    <row r="830" spans="1:9" ht="15.75" customHeight="1" x14ac:dyDescent="0.15">
      <c r="A830" s="13" t="s">
        <v>5126</v>
      </c>
      <c r="B830" s="7" t="s">
        <v>2103</v>
      </c>
      <c r="C830" s="14">
        <v>10</v>
      </c>
      <c r="D830" s="7">
        <v>67.010000000000005</v>
      </c>
      <c r="E830" s="7">
        <f t="shared" si="24"/>
        <v>6.7010000000000005</v>
      </c>
      <c r="F830" s="7">
        <f t="shared" si="25"/>
        <v>73.711000000000013</v>
      </c>
      <c r="G830" s="7">
        <v>0.3</v>
      </c>
      <c r="H830" s="7" t="s">
        <v>5076</v>
      </c>
      <c r="I830" s="7">
        <v>4</v>
      </c>
    </row>
    <row r="831" spans="1:9" ht="15.75" customHeight="1" x14ac:dyDescent="0.15">
      <c r="A831" s="13" t="s">
        <v>5126</v>
      </c>
      <c r="B831" s="7" t="s">
        <v>4649</v>
      </c>
      <c r="C831" s="14">
        <v>15</v>
      </c>
      <c r="D831" s="7">
        <v>8.8699999999999992</v>
      </c>
      <c r="E831" s="7">
        <f t="shared" si="24"/>
        <v>0.88700000000000001</v>
      </c>
      <c r="F831" s="7">
        <f t="shared" si="25"/>
        <v>9.7569999999999997</v>
      </c>
      <c r="G831" s="7">
        <v>0.03</v>
      </c>
      <c r="H831" s="7" t="s">
        <v>5077</v>
      </c>
      <c r="I831" s="7">
        <v>10</v>
      </c>
    </row>
    <row r="832" spans="1:9" ht="15.75" customHeight="1" x14ac:dyDescent="0.15">
      <c r="A832" s="13" t="s">
        <v>5127</v>
      </c>
      <c r="B832" s="7" t="s">
        <v>4032</v>
      </c>
      <c r="C832" s="14">
        <v>15</v>
      </c>
      <c r="D832" s="7">
        <v>65.97</v>
      </c>
      <c r="E832" s="7">
        <f t="shared" si="24"/>
        <v>6.5970000000000004</v>
      </c>
      <c r="F832" s="7">
        <f t="shared" si="25"/>
        <v>72.566999999999993</v>
      </c>
      <c r="G832" s="7">
        <v>0.12</v>
      </c>
      <c r="H832" s="7" t="s">
        <v>5077</v>
      </c>
      <c r="I832" s="7">
        <v>3</v>
      </c>
    </row>
    <row r="833" spans="1:9" ht="15.75" customHeight="1" x14ac:dyDescent="0.15">
      <c r="A833" s="13" t="s">
        <v>5127</v>
      </c>
      <c r="B833" s="7" t="s">
        <v>1474</v>
      </c>
      <c r="C833" s="14">
        <v>15</v>
      </c>
      <c r="D833" s="7">
        <v>69.739999999999995</v>
      </c>
      <c r="E833" s="7">
        <f t="shared" si="24"/>
        <v>6.9740000000000002</v>
      </c>
      <c r="F833" s="7">
        <f t="shared" si="25"/>
        <v>76.713999999999999</v>
      </c>
      <c r="G833" s="7">
        <v>0.1</v>
      </c>
      <c r="H833" s="7" t="s">
        <v>27</v>
      </c>
      <c r="I833" s="7">
        <v>1</v>
      </c>
    </row>
    <row r="834" spans="1:9" ht="15.75" customHeight="1" x14ac:dyDescent="0.15">
      <c r="A834" s="13" t="s">
        <v>5127</v>
      </c>
      <c r="B834" s="7" t="s">
        <v>2476</v>
      </c>
      <c r="C834" s="14">
        <v>16</v>
      </c>
      <c r="D834" s="7">
        <v>22.27</v>
      </c>
      <c r="E834" s="7">
        <f t="shared" si="24"/>
        <v>2.2269999999999999</v>
      </c>
      <c r="F834" s="7">
        <f t="shared" si="25"/>
        <v>24.497</v>
      </c>
      <c r="G834" s="7">
        <v>0.31</v>
      </c>
      <c r="H834" s="7" t="s">
        <v>5079</v>
      </c>
      <c r="I834" s="7">
        <v>3</v>
      </c>
    </row>
    <row r="835" spans="1:9" ht="15.75" customHeight="1" x14ac:dyDescent="0.15">
      <c r="A835" s="13" t="s">
        <v>5127</v>
      </c>
      <c r="B835" s="7" t="s">
        <v>3042</v>
      </c>
      <c r="C835" s="14">
        <v>15</v>
      </c>
      <c r="D835" s="7">
        <v>25.18</v>
      </c>
      <c r="E835" s="7">
        <f t="shared" si="24"/>
        <v>2.5180000000000002</v>
      </c>
      <c r="F835" s="7">
        <f t="shared" si="25"/>
        <v>27.698</v>
      </c>
      <c r="G835" s="7">
        <v>0.03</v>
      </c>
      <c r="H835" s="7" t="s">
        <v>29</v>
      </c>
      <c r="I835" s="7">
        <v>2</v>
      </c>
    </row>
    <row r="836" spans="1:9" ht="15.75" customHeight="1" x14ac:dyDescent="0.15">
      <c r="A836" s="13" t="s">
        <v>5127</v>
      </c>
      <c r="B836" s="7" t="s">
        <v>544</v>
      </c>
      <c r="C836" s="14">
        <v>10</v>
      </c>
      <c r="D836" s="7">
        <v>92.81</v>
      </c>
      <c r="E836" s="7">
        <f t="shared" si="24"/>
        <v>9.2810000000000006</v>
      </c>
      <c r="F836" s="7">
        <f t="shared" si="25"/>
        <v>102.09100000000001</v>
      </c>
      <c r="G836" s="7">
        <v>0.21</v>
      </c>
      <c r="H836" s="7" t="s">
        <v>5083</v>
      </c>
      <c r="I836" s="7">
        <v>7</v>
      </c>
    </row>
    <row r="837" spans="1:9" ht="15.75" customHeight="1" x14ac:dyDescent="0.15">
      <c r="A837" s="13" t="s">
        <v>5127</v>
      </c>
      <c r="B837" s="7" t="s">
        <v>1306</v>
      </c>
      <c r="C837" s="14">
        <v>16</v>
      </c>
      <c r="D837" s="7">
        <v>55.79</v>
      </c>
      <c r="E837" s="7">
        <f t="shared" si="24"/>
        <v>5.5790000000000006</v>
      </c>
      <c r="F837" s="7">
        <f t="shared" si="25"/>
        <v>61.369</v>
      </c>
      <c r="G837" s="7">
        <v>0.26</v>
      </c>
      <c r="H837" s="7" t="s">
        <v>5076</v>
      </c>
      <c r="I837" s="7">
        <v>8</v>
      </c>
    </row>
    <row r="838" spans="1:9" ht="15.75" customHeight="1" x14ac:dyDescent="0.15">
      <c r="A838" s="13" t="s">
        <v>5127</v>
      </c>
      <c r="B838" s="7" t="s">
        <v>3346</v>
      </c>
      <c r="C838" s="14">
        <v>15</v>
      </c>
      <c r="D838" s="7">
        <v>57.24</v>
      </c>
      <c r="E838" s="7">
        <f t="shared" si="24"/>
        <v>5.7240000000000002</v>
      </c>
      <c r="F838" s="7">
        <f t="shared" si="25"/>
        <v>62.963999999999999</v>
      </c>
      <c r="G838" s="7">
        <v>0.05</v>
      </c>
      <c r="H838" s="7" t="s">
        <v>5078</v>
      </c>
      <c r="I838" s="7">
        <v>8</v>
      </c>
    </row>
    <row r="839" spans="1:9" ht="15.75" customHeight="1" x14ac:dyDescent="0.15">
      <c r="A839" s="13" t="s">
        <v>5127</v>
      </c>
      <c r="B839" s="7" t="s">
        <v>3674</v>
      </c>
      <c r="C839" s="14">
        <v>15</v>
      </c>
      <c r="D839" s="7">
        <v>92.12</v>
      </c>
      <c r="E839" s="7">
        <f t="shared" ref="E839:E902" si="26">D839*10%</f>
        <v>9.2120000000000015</v>
      </c>
      <c r="F839" s="7">
        <f t="shared" ref="F839:F902" si="27">D839+E839</f>
        <v>101.33200000000001</v>
      </c>
      <c r="G839" s="7">
        <v>0.08</v>
      </c>
      <c r="H839" s="7" t="s">
        <v>5080</v>
      </c>
      <c r="I839" s="7">
        <v>9</v>
      </c>
    </row>
    <row r="840" spans="1:9" ht="15.75" customHeight="1" x14ac:dyDescent="0.15">
      <c r="A840" s="13" t="s">
        <v>5127</v>
      </c>
      <c r="B840" s="7" t="s">
        <v>1750</v>
      </c>
      <c r="C840" s="14">
        <v>10</v>
      </c>
      <c r="D840" s="7">
        <v>84.04</v>
      </c>
      <c r="E840" s="7">
        <f t="shared" si="26"/>
        <v>8.4040000000000017</v>
      </c>
      <c r="F840" s="7">
        <f t="shared" si="27"/>
        <v>92.444000000000003</v>
      </c>
      <c r="G840" s="7">
        <v>0.24</v>
      </c>
      <c r="H840" s="7" t="s">
        <v>28</v>
      </c>
      <c r="I840" s="7">
        <v>5</v>
      </c>
    </row>
    <row r="841" spans="1:9" ht="15.75" customHeight="1" x14ac:dyDescent="0.15">
      <c r="A841" s="13" t="s">
        <v>5127</v>
      </c>
      <c r="B841" s="7" t="s">
        <v>798</v>
      </c>
      <c r="C841" s="14">
        <v>10</v>
      </c>
      <c r="D841" s="7">
        <v>91.74</v>
      </c>
      <c r="E841" s="7">
        <f t="shared" si="26"/>
        <v>9.1739999999999995</v>
      </c>
      <c r="F841" s="7">
        <f t="shared" si="27"/>
        <v>100.91399999999999</v>
      </c>
      <c r="G841" s="7">
        <v>0.13</v>
      </c>
      <c r="H841" s="7" t="s">
        <v>30</v>
      </c>
      <c r="I841" s="7">
        <v>3</v>
      </c>
    </row>
    <row r="842" spans="1:9" ht="15.75" customHeight="1" x14ac:dyDescent="0.15">
      <c r="A842" s="13" t="s">
        <v>5127</v>
      </c>
      <c r="B842" s="7" t="s">
        <v>1009</v>
      </c>
      <c r="C842" s="14">
        <v>16</v>
      </c>
      <c r="D842" s="7">
        <v>97.82</v>
      </c>
      <c r="E842" s="7">
        <f t="shared" si="26"/>
        <v>9.782</v>
      </c>
      <c r="F842" s="7">
        <f t="shared" si="27"/>
        <v>107.60199999999999</v>
      </c>
      <c r="G842" s="7">
        <v>0.04</v>
      </c>
      <c r="H842" s="7" t="s">
        <v>5080</v>
      </c>
      <c r="I842" s="7">
        <v>4</v>
      </c>
    </row>
    <row r="843" spans="1:9" ht="15.75" customHeight="1" x14ac:dyDescent="0.15">
      <c r="A843" s="13" t="s">
        <v>5127</v>
      </c>
      <c r="B843" s="7" t="s">
        <v>5018</v>
      </c>
      <c r="C843" s="14">
        <v>10</v>
      </c>
      <c r="D843" s="7">
        <v>14.54</v>
      </c>
      <c r="E843" s="7">
        <f t="shared" si="26"/>
        <v>1.454</v>
      </c>
      <c r="F843" s="7">
        <f t="shared" si="27"/>
        <v>15.994</v>
      </c>
      <c r="G843" s="7">
        <v>0.1</v>
      </c>
      <c r="H843" s="7" t="s">
        <v>5080</v>
      </c>
      <c r="I843" s="7">
        <v>6</v>
      </c>
    </row>
    <row r="844" spans="1:9" ht="15.75" customHeight="1" x14ac:dyDescent="0.15">
      <c r="A844" s="13" t="s">
        <v>5127</v>
      </c>
      <c r="B844" s="7" t="s">
        <v>3034</v>
      </c>
      <c r="C844" s="14">
        <v>16</v>
      </c>
      <c r="D844" s="7">
        <v>19.91</v>
      </c>
      <c r="E844" s="7">
        <f t="shared" si="26"/>
        <v>1.9910000000000001</v>
      </c>
      <c r="F844" s="7">
        <f t="shared" si="27"/>
        <v>21.901</v>
      </c>
      <c r="G844" s="7">
        <v>7.0000000000000007E-2</v>
      </c>
      <c r="H844" s="7" t="s">
        <v>30</v>
      </c>
      <c r="I844" s="7">
        <v>6</v>
      </c>
    </row>
    <row r="845" spans="1:9" ht="15.75" customHeight="1" x14ac:dyDescent="0.15">
      <c r="A845" s="13" t="s">
        <v>5127</v>
      </c>
      <c r="B845" s="7" t="s">
        <v>1234</v>
      </c>
      <c r="C845" s="14">
        <v>16</v>
      </c>
      <c r="D845" s="7">
        <v>36.020000000000003</v>
      </c>
      <c r="E845" s="7">
        <f t="shared" si="26"/>
        <v>3.6020000000000003</v>
      </c>
      <c r="F845" s="7">
        <f t="shared" si="27"/>
        <v>39.622</v>
      </c>
      <c r="G845" s="7">
        <v>0.38</v>
      </c>
      <c r="H845" s="7" t="s">
        <v>29</v>
      </c>
      <c r="I845" s="7">
        <v>4</v>
      </c>
    </row>
    <row r="846" spans="1:9" ht="15.75" customHeight="1" x14ac:dyDescent="0.15">
      <c r="A846" s="13" t="s">
        <v>5127</v>
      </c>
      <c r="B846" s="7" t="s">
        <v>735</v>
      </c>
      <c r="C846" s="14">
        <v>10</v>
      </c>
      <c r="D846" s="7">
        <v>88.71</v>
      </c>
      <c r="E846" s="7">
        <f t="shared" si="26"/>
        <v>8.8710000000000004</v>
      </c>
      <c r="F846" s="7">
        <f t="shared" si="27"/>
        <v>97.580999999999989</v>
      </c>
      <c r="G846" s="7">
        <v>0.36</v>
      </c>
      <c r="H846" s="7" t="s">
        <v>5078</v>
      </c>
      <c r="I846" s="7">
        <v>5</v>
      </c>
    </row>
    <row r="847" spans="1:9" ht="15.75" customHeight="1" x14ac:dyDescent="0.15">
      <c r="A847" s="13" t="s">
        <v>5127</v>
      </c>
      <c r="B847" s="7" t="s">
        <v>874</v>
      </c>
      <c r="C847" s="14">
        <v>10</v>
      </c>
      <c r="D847" s="7">
        <v>20.79</v>
      </c>
      <c r="E847" s="7">
        <f t="shared" si="26"/>
        <v>2.0790000000000002</v>
      </c>
      <c r="F847" s="7">
        <f t="shared" si="27"/>
        <v>22.869</v>
      </c>
      <c r="G847" s="7">
        <v>0.13</v>
      </c>
      <c r="H847" s="7" t="s">
        <v>5079</v>
      </c>
      <c r="I847" s="7">
        <v>2</v>
      </c>
    </row>
    <row r="848" spans="1:9" ht="15.75" customHeight="1" x14ac:dyDescent="0.15">
      <c r="A848" s="13" t="s">
        <v>5127</v>
      </c>
      <c r="B848" s="7" t="s">
        <v>2960</v>
      </c>
      <c r="C848" s="14">
        <v>10</v>
      </c>
      <c r="D848" s="7">
        <v>47.64</v>
      </c>
      <c r="E848" s="7">
        <f t="shared" si="26"/>
        <v>4.7640000000000002</v>
      </c>
      <c r="F848" s="7">
        <f t="shared" si="27"/>
        <v>52.404000000000003</v>
      </c>
      <c r="G848" s="7">
        <v>0.24</v>
      </c>
      <c r="H848" s="7" t="s">
        <v>5079</v>
      </c>
      <c r="I848" s="7">
        <v>9</v>
      </c>
    </row>
    <row r="849" spans="1:9" ht="15.75" customHeight="1" x14ac:dyDescent="0.15">
      <c r="A849" s="13" t="s">
        <v>5127</v>
      </c>
      <c r="B849" s="7" t="s">
        <v>3412</v>
      </c>
      <c r="C849" s="14">
        <v>15</v>
      </c>
      <c r="D849" s="7">
        <v>99.97</v>
      </c>
      <c r="E849" s="7">
        <f t="shared" si="26"/>
        <v>9.9969999999999999</v>
      </c>
      <c r="F849" s="7">
        <f t="shared" si="27"/>
        <v>109.967</v>
      </c>
      <c r="G849" s="7">
        <v>0.13</v>
      </c>
      <c r="H849" s="7" t="s">
        <v>28</v>
      </c>
      <c r="I849" s="7">
        <v>10</v>
      </c>
    </row>
    <row r="850" spans="1:9" ht="15.75" customHeight="1" x14ac:dyDescent="0.15">
      <c r="A850" s="13" t="s">
        <v>5128</v>
      </c>
      <c r="B850" s="7" t="s">
        <v>4582</v>
      </c>
      <c r="C850" s="14">
        <v>10</v>
      </c>
      <c r="D850" s="7">
        <v>43.14</v>
      </c>
      <c r="E850" s="7">
        <f t="shared" si="26"/>
        <v>4.3140000000000001</v>
      </c>
      <c r="F850" s="7">
        <f t="shared" si="27"/>
        <v>47.454000000000001</v>
      </c>
      <c r="G850" s="7">
        <v>0.08</v>
      </c>
      <c r="H850" s="7" t="s">
        <v>27</v>
      </c>
      <c r="I850" s="7">
        <v>2</v>
      </c>
    </row>
    <row r="851" spans="1:9" ht="15.75" customHeight="1" x14ac:dyDescent="0.15">
      <c r="A851" s="13" t="s">
        <v>5128</v>
      </c>
      <c r="B851" s="7" t="s">
        <v>2055</v>
      </c>
      <c r="C851" s="14">
        <v>10</v>
      </c>
      <c r="D851" s="7">
        <v>48.15</v>
      </c>
      <c r="E851" s="7">
        <f t="shared" si="26"/>
        <v>4.8150000000000004</v>
      </c>
      <c r="F851" s="7">
        <f t="shared" si="27"/>
        <v>52.964999999999996</v>
      </c>
      <c r="G851" s="7">
        <v>0.34</v>
      </c>
      <c r="H851" s="7" t="s">
        <v>5081</v>
      </c>
      <c r="I851" s="7">
        <v>7</v>
      </c>
    </row>
    <row r="852" spans="1:9" ht="15.75" customHeight="1" x14ac:dyDescent="0.15">
      <c r="A852" s="13" t="s">
        <v>5128</v>
      </c>
      <c r="B852" s="7" t="s">
        <v>1589</v>
      </c>
      <c r="C852" s="14">
        <v>15</v>
      </c>
      <c r="D852" s="7">
        <v>66.930000000000007</v>
      </c>
      <c r="E852" s="7">
        <f t="shared" si="26"/>
        <v>6.6930000000000014</v>
      </c>
      <c r="F852" s="7">
        <f t="shared" si="27"/>
        <v>73.623000000000005</v>
      </c>
      <c r="G852" s="7">
        <v>0.39</v>
      </c>
      <c r="H852" s="7" t="s">
        <v>5076</v>
      </c>
      <c r="I852" s="7">
        <v>3</v>
      </c>
    </row>
    <row r="853" spans="1:9" ht="15.75" customHeight="1" x14ac:dyDescent="0.15">
      <c r="A853" s="13" t="s">
        <v>5128</v>
      </c>
      <c r="B853" s="7" t="s">
        <v>2697</v>
      </c>
      <c r="C853" s="14">
        <v>16</v>
      </c>
      <c r="D853" s="7">
        <v>34.43</v>
      </c>
      <c r="E853" s="7">
        <f t="shared" si="26"/>
        <v>3.4430000000000001</v>
      </c>
      <c r="F853" s="7">
        <f t="shared" si="27"/>
        <v>37.872999999999998</v>
      </c>
      <c r="G853" s="7">
        <v>0.14000000000000001</v>
      </c>
      <c r="H853" s="7" t="s">
        <v>5082</v>
      </c>
      <c r="I853" s="7">
        <v>7</v>
      </c>
    </row>
    <row r="854" spans="1:9" ht="15.75" customHeight="1" x14ac:dyDescent="0.15">
      <c r="A854" s="13" t="s">
        <v>5128</v>
      </c>
      <c r="B854" s="7" t="s">
        <v>4600</v>
      </c>
      <c r="C854" s="14">
        <v>16</v>
      </c>
      <c r="D854" s="7">
        <v>67.16</v>
      </c>
      <c r="E854" s="7">
        <f t="shared" si="26"/>
        <v>6.7160000000000002</v>
      </c>
      <c r="F854" s="7">
        <f t="shared" si="27"/>
        <v>73.875999999999991</v>
      </c>
      <c r="G854" s="7">
        <v>0.36</v>
      </c>
      <c r="H854" s="7" t="s">
        <v>5081</v>
      </c>
      <c r="I854" s="7">
        <v>4</v>
      </c>
    </row>
    <row r="855" spans="1:9" ht="15.75" customHeight="1" x14ac:dyDescent="0.15">
      <c r="A855" s="13" t="s">
        <v>5128</v>
      </c>
      <c r="B855" s="7" t="s">
        <v>672</v>
      </c>
      <c r="C855" s="14">
        <v>16</v>
      </c>
      <c r="D855" s="7">
        <v>83.58</v>
      </c>
      <c r="E855" s="7">
        <f t="shared" si="26"/>
        <v>8.3580000000000005</v>
      </c>
      <c r="F855" s="7">
        <f t="shared" si="27"/>
        <v>91.938000000000002</v>
      </c>
      <c r="G855" s="7">
        <v>0.05</v>
      </c>
      <c r="H855" s="7" t="s">
        <v>5079</v>
      </c>
      <c r="I855" s="7">
        <v>4</v>
      </c>
    </row>
    <row r="856" spans="1:9" ht="15.75" customHeight="1" x14ac:dyDescent="0.15">
      <c r="A856" s="13" t="s">
        <v>5128</v>
      </c>
      <c r="B856" s="7" t="s">
        <v>2418</v>
      </c>
      <c r="C856" s="14">
        <v>16</v>
      </c>
      <c r="D856" s="7">
        <v>76.900000000000006</v>
      </c>
      <c r="E856" s="7">
        <f t="shared" si="26"/>
        <v>7.6900000000000013</v>
      </c>
      <c r="F856" s="7">
        <f t="shared" si="27"/>
        <v>84.59</v>
      </c>
      <c r="G856" s="7">
        <v>0.14000000000000001</v>
      </c>
      <c r="H856" s="7" t="s">
        <v>5076</v>
      </c>
      <c r="I856" s="7">
        <v>2</v>
      </c>
    </row>
    <row r="857" spans="1:9" ht="15.75" customHeight="1" x14ac:dyDescent="0.15">
      <c r="A857" s="13" t="s">
        <v>5128</v>
      </c>
      <c r="B857" s="7" t="s">
        <v>3904</v>
      </c>
      <c r="C857" s="14">
        <v>10</v>
      </c>
      <c r="D857" s="7">
        <v>99.77</v>
      </c>
      <c r="E857" s="7">
        <f t="shared" si="26"/>
        <v>9.9770000000000003</v>
      </c>
      <c r="F857" s="7">
        <f t="shared" si="27"/>
        <v>109.747</v>
      </c>
      <c r="G857" s="7">
        <v>0.06</v>
      </c>
      <c r="H857" s="7" t="s">
        <v>5080</v>
      </c>
      <c r="I857" s="7">
        <v>8</v>
      </c>
    </row>
    <row r="858" spans="1:9" ht="15.75" customHeight="1" x14ac:dyDescent="0.15">
      <c r="A858" s="13" t="s">
        <v>5128</v>
      </c>
      <c r="B858" s="7" t="s">
        <v>2081</v>
      </c>
      <c r="C858" s="14">
        <v>16</v>
      </c>
      <c r="D858" s="7">
        <v>75.83</v>
      </c>
      <c r="E858" s="7">
        <f t="shared" si="26"/>
        <v>7.5830000000000002</v>
      </c>
      <c r="F858" s="7">
        <f t="shared" si="27"/>
        <v>83.412999999999997</v>
      </c>
      <c r="G858" s="7">
        <v>0.14000000000000001</v>
      </c>
      <c r="H858" s="7" t="s">
        <v>5082</v>
      </c>
      <c r="I858" s="7">
        <v>8</v>
      </c>
    </row>
    <row r="859" spans="1:9" ht="15.75" customHeight="1" x14ac:dyDescent="0.15">
      <c r="A859" s="13" t="s">
        <v>5128</v>
      </c>
      <c r="B859" s="7" t="s">
        <v>2726</v>
      </c>
      <c r="C859" s="14">
        <v>10</v>
      </c>
      <c r="D859" s="7">
        <v>8.3800000000000008</v>
      </c>
      <c r="E859" s="7">
        <f t="shared" si="26"/>
        <v>0.83800000000000008</v>
      </c>
      <c r="F859" s="7">
        <f t="shared" si="27"/>
        <v>9.218</v>
      </c>
      <c r="G859" s="7">
        <v>0.06</v>
      </c>
      <c r="H859" s="7" t="s">
        <v>31</v>
      </c>
      <c r="I859" s="7">
        <v>2</v>
      </c>
    </row>
    <row r="860" spans="1:9" ht="15.75" customHeight="1" x14ac:dyDescent="0.15">
      <c r="A860" s="13" t="s">
        <v>5128</v>
      </c>
      <c r="B860" s="7" t="s">
        <v>1992</v>
      </c>
      <c r="C860" s="14">
        <v>15</v>
      </c>
      <c r="D860" s="7">
        <v>65.78</v>
      </c>
      <c r="E860" s="7">
        <f t="shared" si="26"/>
        <v>6.5780000000000003</v>
      </c>
      <c r="F860" s="7">
        <f t="shared" si="27"/>
        <v>72.358000000000004</v>
      </c>
      <c r="G860" s="7">
        <v>0.01</v>
      </c>
      <c r="H860" s="7" t="s">
        <v>5078</v>
      </c>
      <c r="I860" s="7">
        <v>2</v>
      </c>
    </row>
    <row r="861" spans="1:9" ht="15.75" customHeight="1" x14ac:dyDescent="0.15">
      <c r="A861" s="13" t="s">
        <v>5128</v>
      </c>
      <c r="B861" s="7" t="s">
        <v>2014</v>
      </c>
      <c r="C861" s="14">
        <v>16</v>
      </c>
      <c r="D861" s="7">
        <v>13.38</v>
      </c>
      <c r="E861" s="7">
        <f t="shared" si="26"/>
        <v>1.3380000000000001</v>
      </c>
      <c r="F861" s="7">
        <f t="shared" si="27"/>
        <v>14.718</v>
      </c>
      <c r="G861" s="7">
        <v>0.3</v>
      </c>
      <c r="H861" s="7" t="s">
        <v>30</v>
      </c>
      <c r="I861" s="7">
        <v>7</v>
      </c>
    </row>
    <row r="862" spans="1:9" ht="15.75" customHeight="1" x14ac:dyDescent="0.15">
      <c r="A862" s="13" t="s">
        <v>5128</v>
      </c>
      <c r="B862" s="7" t="s">
        <v>3945</v>
      </c>
      <c r="C862" s="14">
        <v>15</v>
      </c>
      <c r="D862" s="7">
        <v>25.17</v>
      </c>
      <c r="E862" s="7">
        <f t="shared" si="26"/>
        <v>2.5170000000000003</v>
      </c>
      <c r="F862" s="7">
        <f t="shared" si="27"/>
        <v>27.687000000000001</v>
      </c>
      <c r="G862" s="7">
        <v>0.08</v>
      </c>
      <c r="H862" s="7" t="s">
        <v>28</v>
      </c>
      <c r="I862" s="7">
        <v>9</v>
      </c>
    </row>
    <row r="863" spans="1:9" ht="15.75" customHeight="1" x14ac:dyDescent="0.15">
      <c r="A863" s="13" t="s">
        <v>5128</v>
      </c>
      <c r="B863" s="7" t="s">
        <v>1654</v>
      </c>
      <c r="C863" s="14">
        <v>16</v>
      </c>
      <c r="D863" s="7">
        <v>55.43</v>
      </c>
      <c r="E863" s="7">
        <f t="shared" si="26"/>
        <v>5.5430000000000001</v>
      </c>
      <c r="F863" s="7">
        <f t="shared" si="27"/>
        <v>60.972999999999999</v>
      </c>
      <c r="G863" s="7">
        <v>0.25</v>
      </c>
      <c r="H863" s="7" t="s">
        <v>5079</v>
      </c>
      <c r="I863" s="7">
        <v>2</v>
      </c>
    </row>
    <row r="864" spans="1:9" ht="15.75" customHeight="1" x14ac:dyDescent="0.15">
      <c r="A864" s="13" t="s">
        <v>5129</v>
      </c>
      <c r="B864" s="7" t="s">
        <v>1375</v>
      </c>
      <c r="C864" s="14">
        <v>15</v>
      </c>
      <c r="D864" s="7">
        <v>92.75</v>
      </c>
      <c r="E864" s="7">
        <f t="shared" si="26"/>
        <v>9.2750000000000004</v>
      </c>
      <c r="F864" s="7">
        <f t="shared" si="27"/>
        <v>102.02500000000001</v>
      </c>
      <c r="G864" s="7">
        <v>0.32</v>
      </c>
      <c r="H864" s="7" t="s">
        <v>29</v>
      </c>
      <c r="I864" s="7">
        <v>10</v>
      </c>
    </row>
    <row r="865" spans="1:9" ht="15.75" customHeight="1" x14ac:dyDescent="0.15">
      <c r="A865" s="13" t="s">
        <v>5129</v>
      </c>
      <c r="B865" s="7" t="s">
        <v>2642</v>
      </c>
      <c r="C865" s="14">
        <v>10</v>
      </c>
      <c r="D865" s="7">
        <v>59.95</v>
      </c>
      <c r="E865" s="7">
        <f t="shared" si="26"/>
        <v>5.995000000000001</v>
      </c>
      <c r="F865" s="7">
        <f t="shared" si="27"/>
        <v>65.945000000000007</v>
      </c>
      <c r="G865" s="7">
        <v>0.18</v>
      </c>
      <c r="H865" s="7" t="s">
        <v>28</v>
      </c>
      <c r="I865" s="7">
        <v>5</v>
      </c>
    </row>
    <row r="866" spans="1:9" ht="15.75" customHeight="1" x14ac:dyDescent="0.15">
      <c r="A866" s="13" t="s">
        <v>5129</v>
      </c>
      <c r="B866" s="7" t="s">
        <v>1195</v>
      </c>
      <c r="C866" s="14">
        <v>10</v>
      </c>
      <c r="D866" s="7">
        <v>5.59</v>
      </c>
      <c r="E866" s="7">
        <f t="shared" si="26"/>
        <v>0.55900000000000005</v>
      </c>
      <c r="F866" s="7">
        <f t="shared" si="27"/>
        <v>6.149</v>
      </c>
      <c r="G866" s="7">
        <v>0.16</v>
      </c>
      <c r="H866" s="7" t="s">
        <v>5080</v>
      </c>
      <c r="I866" s="7">
        <v>5</v>
      </c>
    </row>
    <row r="867" spans="1:9" ht="15.75" customHeight="1" x14ac:dyDescent="0.15">
      <c r="A867" s="13" t="s">
        <v>5129</v>
      </c>
      <c r="B867" s="7" t="s">
        <v>2371</v>
      </c>
      <c r="C867" s="14">
        <v>15</v>
      </c>
      <c r="D867" s="7">
        <v>69.36</v>
      </c>
      <c r="E867" s="7">
        <f t="shared" si="26"/>
        <v>6.9359999999999999</v>
      </c>
      <c r="F867" s="7">
        <f t="shared" si="27"/>
        <v>76.295999999999992</v>
      </c>
      <c r="G867" s="7">
        <v>0.08</v>
      </c>
      <c r="H867" s="7" t="s">
        <v>27</v>
      </c>
      <c r="I867" s="7">
        <v>10</v>
      </c>
    </row>
    <row r="868" spans="1:9" ht="15.75" customHeight="1" x14ac:dyDescent="0.15">
      <c r="A868" s="13" t="s">
        <v>5129</v>
      </c>
      <c r="B868" s="7" t="s">
        <v>2986</v>
      </c>
      <c r="C868" s="14">
        <v>10</v>
      </c>
      <c r="D868" s="7">
        <v>49.47</v>
      </c>
      <c r="E868" s="7">
        <f t="shared" si="26"/>
        <v>4.9470000000000001</v>
      </c>
      <c r="F868" s="7">
        <f t="shared" si="27"/>
        <v>54.417000000000002</v>
      </c>
      <c r="G868" s="7">
        <v>0.05</v>
      </c>
      <c r="H868" s="7" t="s">
        <v>26</v>
      </c>
      <c r="I868" s="7">
        <v>8</v>
      </c>
    </row>
    <row r="869" spans="1:9" ht="15.75" customHeight="1" x14ac:dyDescent="0.15">
      <c r="A869" s="13" t="s">
        <v>5129</v>
      </c>
      <c r="B869" s="7" t="s">
        <v>3840</v>
      </c>
      <c r="C869" s="14">
        <v>10</v>
      </c>
      <c r="D869" s="7">
        <v>32.24</v>
      </c>
      <c r="E869" s="7">
        <f t="shared" si="26"/>
        <v>3.2240000000000002</v>
      </c>
      <c r="F869" s="7">
        <f t="shared" si="27"/>
        <v>35.463999999999999</v>
      </c>
      <c r="G869" s="7">
        <v>0.37</v>
      </c>
      <c r="H869" s="7" t="s">
        <v>28</v>
      </c>
      <c r="I869" s="7">
        <v>9</v>
      </c>
    </row>
    <row r="870" spans="1:9" ht="15.75" customHeight="1" x14ac:dyDescent="0.15">
      <c r="A870" s="13" t="s">
        <v>5129</v>
      </c>
      <c r="B870" s="7" t="s">
        <v>280</v>
      </c>
      <c r="C870" s="14">
        <v>16</v>
      </c>
      <c r="D870" s="7">
        <v>67.19</v>
      </c>
      <c r="E870" s="7">
        <f t="shared" si="26"/>
        <v>6.7190000000000003</v>
      </c>
      <c r="F870" s="7">
        <f t="shared" si="27"/>
        <v>73.908999999999992</v>
      </c>
      <c r="G870" s="7">
        <v>0.32</v>
      </c>
      <c r="H870" s="7" t="s">
        <v>27</v>
      </c>
      <c r="I870" s="7">
        <v>10</v>
      </c>
    </row>
    <row r="871" spans="1:9" ht="15.75" customHeight="1" x14ac:dyDescent="0.15">
      <c r="A871" s="13" t="s">
        <v>5129</v>
      </c>
      <c r="B871" s="7" t="s">
        <v>504</v>
      </c>
      <c r="C871" s="14">
        <v>15</v>
      </c>
      <c r="D871" s="7">
        <v>82.97</v>
      </c>
      <c r="E871" s="7">
        <f t="shared" si="26"/>
        <v>8.2970000000000006</v>
      </c>
      <c r="F871" s="7">
        <f t="shared" si="27"/>
        <v>91.266999999999996</v>
      </c>
      <c r="G871" s="7">
        <v>0.13</v>
      </c>
      <c r="H871" s="7" t="s">
        <v>28</v>
      </c>
      <c r="I871" s="7">
        <v>7</v>
      </c>
    </row>
    <row r="872" spans="1:9" ht="15.75" customHeight="1" x14ac:dyDescent="0.15">
      <c r="A872" s="13" t="s">
        <v>5129</v>
      </c>
      <c r="B872" s="7" t="s">
        <v>3006</v>
      </c>
      <c r="C872" s="14">
        <v>10</v>
      </c>
      <c r="D872" s="7">
        <v>66.900000000000006</v>
      </c>
      <c r="E872" s="7">
        <f t="shared" si="26"/>
        <v>6.6900000000000013</v>
      </c>
      <c r="F872" s="7">
        <f t="shared" si="27"/>
        <v>73.59</v>
      </c>
      <c r="G872" s="7">
        <v>0.33</v>
      </c>
      <c r="H872" s="7" t="s">
        <v>5083</v>
      </c>
      <c r="I872" s="7">
        <v>6</v>
      </c>
    </row>
    <row r="873" spans="1:9" ht="15.75" customHeight="1" x14ac:dyDescent="0.15">
      <c r="A873" s="13" t="s">
        <v>5129</v>
      </c>
      <c r="B873" s="7" t="s">
        <v>275</v>
      </c>
      <c r="C873" s="14">
        <v>15</v>
      </c>
      <c r="D873" s="7">
        <v>7.14</v>
      </c>
      <c r="E873" s="7">
        <f t="shared" si="26"/>
        <v>0.71399999999999997</v>
      </c>
      <c r="F873" s="7">
        <f t="shared" si="27"/>
        <v>7.8539999999999992</v>
      </c>
      <c r="G873" s="7">
        <v>0.31</v>
      </c>
      <c r="H873" s="7" t="s">
        <v>5083</v>
      </c>
      <c r="I873" s="7">
        <v>8</v>
      </c>
    </row>
    <row r="874" spans="1:9" ht="15.75" customHeight="1" x14ac:dyDescent="0.15">
      <c r="A874" s="13" t="s">
        <v>5129</v>
      </c>
      <c r="B874" s="7" t="s">
        <v>3869</v>
      </c>
      <c r="C874" s="14">
        <v>16</v>
      </c>
      <c r="D874" s="7">
        <v>18.989999999999998</v>
      </c>
      <c r="E874" s="7">
        <f t="shared" si="26"/>
        <v>1.899</v>
      </c>
      <c r="F874" s="7">
        <f t="shared" si="27"/>
        <v>20.888999999999999</v>
      </c>
      <c r="G874" s="7">
        <v>0.06</v>
      </c>
      <c r="H874" s="7" t="s">
        <v>5081</v>
      </c>
      <c r="I874" s="7">
        <v>8</v>
      </c>
    </row>
    <row r="875" spans="1:9" ht="15.75" customHeight="1" x14ac:dyDescent="0.15">
      <c r="A875" s="13" t="s">
        <v>5129</v>
      </c>
      <c r="B875" s="7" t="s">
        <v>3146</v>
      </c>
      <c r="C875" s="14">
        <v>10</v>
      </c>
      <c r="D875" s="7">
        <v>77.2</v>
      </c>
      <c r="E875" s="7">
        <f t="shared" si="26"/>
        <v>7.7200000000000006</v>
      </c>
      <c r="F875" s="7">
        <f t="shared" si="27"/>
        <v>84.92</v>
      </c>
      <c r="G875" s="7">
        <v>0.11</v>
      </c>
      <c r="H875" s="7" t="s">
        <v>5076</v>
      </c>
      <c r="I875" s="7">
        <v>5</v>
      </c>
    </row>
    <row r="876" spans="1:9" ht="15.75" customHeight="1" x14ac:dyDescent="0.15">
      <c r="A876" s="13" t="s">
        <v>5129</v>
      </c>
      <c r="B876" s="7" t="s">
        <v>1350</v>
      </c>
      <c r="C876" s="14">
        <v>10</v>
      </c>
      <c r="D876" s="7">
        <v>32.090000000000003</v>
      </c>
      <c r="E876" s="7">
        <f t="shared" si="26"/>
        <v>3.2090000000000005</v>
      </c>
      <c r="F876" s="7">
        <f t="shared" si="27"/>
        <v>35.299000000000007</v>
      </c>
      <c r="G876" s="7">
        <v>0.31</v>
      </c>
      <c r="H876" s="7" t="s">
        <v>5083</v>
      </c>
      <c r="I876" s="7">
        <v>7</v>
      </c>
    </row>
    <row r="877" spans="1:9" ht="15.75" customHeight="1" x14ac:dyDescent="0.15">
      <c r="A877" s="13" t="s">
        <v>5129</v>
      </c>
      <c r="B877" s="7" t="s">
        <v>641</v>
      </c>
      <c r="C877" s="14">
        <v>15</v>
      </c>
      <c r="D877" s="7">
        <v>24.91</v>
      </c>
      <c r="E877" s="7">
        <f t="shared" si="26"/>
        <v>2.4910000000000001</v>
      </c>
      <c r="F877" s="7">
        <f t="shared" si="27"/>
        <v>27.401</v>
      </c>
      <c r="G877" s="7">
        <v>0.23</v>
      </c>
      <c r="H877" s="7" t="s">
        <v>5078</v>
      </c>
      <c r="I877" s="7">
        <v>7</v>
      </c>
    </row>
    <row r="878" spans="1:9" ht="15.75" customHeight="1" x14ac:dyDescent="0.15">
      <c r="A878" s="13" t="s">
        <v>5129</v>
      </c>
      <c r="B878" s="7" t="s">
        <v>2100</v>
      </c>
      <c r="C878" s="14">
        <v>10</v>
      </c>
      <c r="D878" s="7">
        <v>65.319999999999993</v>
      </c>
      <c r="E878" s="7">
        <f t="shared" si="26"/>
        <v>6.532</v>
      </c>
      <c r="F878" s="7">
        <f t="shared" si="27"/>
        <v>71.85199999999999</v>
      </c>
      <c r="G878" s="7">
        <v>0.1</v>
      </c>
      <c r="H878" s="7" t="s">
        <v>5076</v>
      </c>
      <c r="I878" s="7">
        <v>2</v>
      </c>
    </row>
    <row r="879" spans="1:9" ht="15.75" customHeight="1" x14ac:dyDescent="0.15">
      <c r="A879" s="13" t="s">
        <v>5129</v>
      </c>
      <c r="B879" s="7" t="s">
        <v>3859</v>
      </c>
      <c r="C879" s="14">
        <v>16</v>
      </c>
      <c r="D879" s="7">
        <v>87.43</v>
      </c>
      <c r="E879" s="7">
        <f t="shared" si="26"/>
        <v>8.7430000000000003</v>
      </c>
      <c r="F879" s="7">
        <f t="shared" si="27"/>
        <v>96.173000000000002</v>
      </c>
      <c r="G879" s="7">
        <v>0.12</v>
      </c>
      <c r="H879" s="7" t="s">
        <v>29</v>
      </c>
      <c r="I879" s="7">
        <v>4</v>
      </c>
    </row>
    <row r="880" spans="1:9" ht="15.75" customHeight="1" x14ac:dyDescent="0.15">
      <c r="A880" s="13" t="s">
        <v>5129</v>
      </c>
      <c r="B880" s="7" t="s">
        <v>4752</v>
      </c>
      <c r="C880" s="14">
        <v>10</v>
      </c>
      <c r="D880" s="7">
        <v>5.94</v>
      </c>
      <c r="E880" s="7">
        <f t="shared" si="26"/>
        <v>0.59400000000000008</v>
      </c>
      <c r="F880" s="7">
        <f t="shared" si="27"/>
        <v>6.5340000000000007</v>
      </c>
      <c r="G880" s="7">
        <v>0.16</v>
      </c>
      <c r="H880" s="7" t="s">
        <v>26</v>
      </c>
      <c r="I880" s="7">
        <v>8</v>
      </c>
    </row>
    <row r="881" spans="1:9" ht="15.75" customHeight="1" x14ac:dyDescent="0.15">
      <c r="A881" s="13" t="s">
        <v>5129</v>
      </c>
      <c r="B881" s="7" t="s">
        <v>3503</v>
      </c>
      <c r="C881" s="14">
        <v>16</v>
      </c>
      <c r="D881" s="7">
        <v>94.9</v>
      </c>
      <c r="E881" s="7">
        <f t="shared" si="26"/>
        <v>9.49</v>
      </c>
      <c r="F881" s="7">
        <f t="shared" si="27"/>
        <v>104.39</v>
      </c>
      <c r="G881" s="7">
        <v>0.11</v>
      </c>
      <c r="H881" s="7" t="s">
        <v>28</v>
      </c>
      <c r="I881" s="7">
        <v>6</v>
      </c>
    </row>
    <row r="882" spans="1:9" ht="15.75" customHeight="1" x14ac:dyDescent="0.15">
      <c r="A882" s="13" t="s">
        <v>5130</v>
      </c>
      <c r="B882" s="7" t="s">
        <v>1543</v>
      </c>
      <c r="C882" s="14">
        <v>16</v>
      </c>
      <c r="D882" s="7">
        <v>31.44</v>
      </c>
      <c r="E882" s="7">
        <f t="shared" si="26"/>
        <v>3.1440000000000001</v>
      </c>
      <c r="F882" s="7">
        <f t="shared" si="27"/>
        <v>34.584000000000003</v>
      </c>
      <c r="G882" s="7">
        <v>7.0000000000000007E-2</v>
      </c>
      <c r="H882" s="7" t="s">
        <v>28</v>
      </c>
      <c r="I882" s="7">
        <v>6</v>
      </c>
    </row>
    <row r="883" spans="1:9" ht="15.75" customHeight="1" x14ac:dyDescent="0.15">
      <c r="A883" s="13" t="s">
        <v>5130</v>
      </c>
      <c r="B883" s="7" t="s">
        <v>3545</v>
      </c>
      <c r="C883" s="14">
        <v>16</v>
      </c>
      <c r="D883" s="7">
        <v>34.86</v>
      </c>
      <c r="E883" s="7">
        <f t="shared" si="26"/>
        <v>3.4860000000000002</v>
      </c>
      <c r="F883" s="7">
        <f t="shared" si="27"/>
        <v>38.345999999999997</v>
      </c>
      <c r="G883" s="7">
        <v>0.26</v>
      </c>
      <c r="H883" s="7" t="s">
        <v>5082</v>
      </c>
      <c r="I883" s="7">
        <v>6</v>
      </c>
    </row>
    <row r="884" spans="1:9" ht="15.75" customHeight="1" x14ac:dyDescent="0.15">
      <c r="A884" s="13" t="s">
        <v>5130</v>
      </c>
      <c r="B884" s="7" t="s">
        <v>4492</v>
      </c>
      <c r="C884" s="14">
        <v>15</v>
      </c>
      <c r="D884" s="7">
        <v>61.16</v>
      </c>
      <c r="E884" s="7">
        <f t="shared" si="26"/>
        <v>6.1159999999999997</v>
      </c>
      <c r="F884" s="7">
        <f t="shared" si="27"/>
        <v>67.275999999999996</v>
      </c>
      <c r="G884" s="7">
        <v>0.36</v>
      </c>
      <c r="H884" s="7" t="s">
        <v>5077</v>
      </c>
      <c r="I884" s="7">
        <v>3</v>
      </c>
    </row>
    <row r="885" spans="1:9" ht="15.75" customHeight="1" x14ac:dyDescent="0.15">
      <c r="A885" s="13" t="s">
        <v>5130</v>
      </c>
      <c r="B885" s="7" t="s">
        <v>2764</v>
      </c>
      <c r="C885" s="14">
        <v>16</v>
      </c>
      <c r="D885" s="7">
        <v>72.61</v>
      </c>
      <c r="E885" s="7">
        <f t="shared" si="26"/>
        <v>7.2610000000000001</v>
      </c>
      <c r="F885" s="7">
        <f t="shared" si="27"/>
        <v>79.870999999999995</v>
      </c>
      <c r="G885" s="7">
        <v>0.33</v>
      </c>
      <c r="H885" s="7" t="s">
        <v>31</v>
      </c>
      <c r="I885" s="7">
        <v>9</v>
      </c>
    </row>
    <row r="886" spans="1:9" ht="15.75" customHeight="1" x14ac:dyDescent="0.15">
      <c r="A886" s="13" t="s">
        <v>5130</v>
      </c>
      <c r="B886" s="7" t="s">
        <v>687</v>
      </c>
      <c r="C886" s="14">
        <v>15</v>
      </c>
      <c r="D886" s="7">
        <v>46.28</v>
      </c>
      <c r="E886" s="7">
        <f t="shared" si="26"/>
        <v>4.6280000000000001</v>
      </c>
      <c r="F886" s="7">
        <f t="shared" si="27"/>
        <v>50.908000000000001</v>
      </c>
      <c r="G886" s="7">
        <v>0.1</v>
      </c>
      <c r="H886" s="7" t="s">
        <v>5075</v>
      </c>
      <c r="I886" s="7">
        <v>5</v>
      </c>
    </row>
    <row r="887" spans="1:9" ht="15.75" customHeight="1" x14ac:dyDescent="0.15">
      <c r="A887" s="13" t="s">
        <v>5130</v>
      </c>
      <c r="B887" s="7" t="s">
        <v>827</v>
      </c>
      <c r="C887" s="14">
        <v>10</v>
      </c>
      <c r="D887" s="7">
        <v>86.62</v>
      </c>
      <c r="E887" s="7">
        <f t="shared" si="26"/>
        <v>8.6620000000000008</v>
      </c>
      <c r="F887" s="7">
        <f t="shared" si="27"/>
        <v>95.282000000000011</v>
      </c>
      <c r="G887" s="7">
        <v>7.0000000000000007E-2</v>
      </c>
      <c r="H887" s="7" t="s">
        <v>5075</v>
      </c>
      <c r="I887" s="7">
        <v>6</v>
      </c>
    </row>
    <row r="888" spans="1:9" ht="15.75" customHeight="1" x14ac:dyDescent="0.15">
      <c r="A888" s="13" t="s">
        <v>5130</v>
      </c>
      <c r="B888" s="7" t="s">
        <v>3029</v>
      </c>
      <c r="C888" s="14">
        <v>10</v>
      </c>
      <c r="D888" s="7">
        <v>16.39</v>
      </c>
      <c r="E888" s="7">
        <f t="shared" si="26"/>
        <v>1.6390000000000002</v>
      </c>
      <c r="F888" s="7">
        <f t="shared" si="27"/>
        <v>18.029</v>
      </c>
      <c r="G888" s="7">
        <v>0.17</v>
      </c>
      <c r="H888" s="7" t="s">
        <v>27</v>
      </c>
      <c r="I888" s="7">
        <v>2</v>
      </c>
    </row>
    <row r="889" spans="1:9" ht="15.75" customHeight="1" x14ac:dyDescent="0.15">
      <c r="A889" s="13" t="s">
        <v>5130</v>
      </c>
      <c r="B889" s="7" t="s">
        <v>517</v>
      </c>
      <c r="C889" s="14">
        <v>15</v>
      </c>
      <c r="D889" s="7">
        <v>10.57</v>
      </c>
      <c r="E889" s="7">
        <f t="shared" si="26"/>
        <v>1.0570000000000002</v>
      </c>
      <c r="F889" s="7">
        <f t="shared" si="27"/>
        <v>11.627000000000001</v>
      </c>
      <c r="G889" s="7">
        <v>0.24</v>
      </c>
      <c r="H889" s="7" t="s">
        <v>30</v>
      </c>
      <c r="I889" s="7">
        <v>7</v>
      </c>
    </row>
    <row r="890" spans="1:9" ht="15.75" customHeight="1" x14ac:dyDescent="0.15">
      <c r="A890" s="13" t="s">
        <v>5130</v>
      </c>
      <c r="B890" s="7" t="s">
        <v>3893</v>
      </c>
      <c r="C890" s="14">
        <v>15</v>
      </c>
      <c r="D890" s="7">
        <v>24.36</v>
      </c>
      <c r="E890" s="7">
        <f t="shared" si="26"/>
        <v>2.4359999999999999</v>
      </c>
      <c r="F890" s="7">
        <f t="shared" si="27"/>
        <v>26.795999999999999</v>
      </c>
      <c r="G890" s="7">
        <v>0.12</v>
      </c>
      <c r="H890" s="7" t="s">
        <v>5083</v>
      </c>
      <c r="I890" s="7">
        <v>9</v>
      </c>
    </row>
    <row r="891" spans="1:9" ht="15.75" customHeight="1" x14ac:dyDescent="0.15">
      <c r="A891" s="13" t="s">
        <v>5130</v>
      </c>
      <c r="B891" s="7" t="s">
        <v>4053</v>
      </c>
      <c r="C891" s="14">
        <v>15</v>
      </c>
      <c r="D891" s="7">
        <v>5.75</v>
      </c>
      <c r="E891" s="7">
        <f t="shared" si="26"/>
        <v>0.57500000000000007</v>
      </c>
      <c r="F891" s="7">
        <f t="shared" si="27"/>
        <v>6.3250000000000002</v>
      </c>
      <c r="G891" s="7">
        <v>0.4</v>
      </c>
      <c r="H891" s="7" t="s">
        <v>5078</v>
      </c>
      <c r="I891" s="7">
        <v>6</v>
      </c>
    </row>
    <row r="892" spans="1:9" ht="15.75" customHeight="1" x14ac:dyDescent="0.15">
      <c r="A892" s="13" t="s">
        <v>5130</v>
      </c>
      <c r="B892" s="7" t="s">
        <v>2073</v>
      </c>
      <c r="C892" s="14">
        <v>16</v>
      </c>
      <c r="D892" s="7">
        <v>41.69</v>
      </c>
      <c r="E892" s="7">
        <f t="shared" si="26"/>
        <v>4.1689999999999996</v>
      </c>
      <c r="F892" s="7">
        <f t="shared" si="27"/>
        <v>45.858999999999995</v>
      </c>
      <c r="G892" s="7">
        <v>0.38</v>
      </c>
      <c r="H892" s="7" t="s">
        <v>5076</v>
      </c>
      <c r="I892" s="7">
        <v>4</v>
      </c>
    </row>
    <row r="893" spans="1:9" ht="15.75" customHeight="1" x14ac:dyDescent="0.15">
      <c r="A893" s="13" t="s">
        <v>5130</v>
      </c>
      <c r="B893" s="7" t="s">
        <v>2718</v>
      </c>
      <c r="C893" s="14">
        <v>15</v>
      </c>
      <c r="D893" s="7">
        <v>28.03</v>
      </c>
      <c r="E893" s="7">
        <f t="shared" si="26"/>
        <v>2.8030000000000004</v>
      </c>
      <c r="F893" s="7">
        <f t="shared" si="27"/>
        <v>30.833000000000002</v>
      </c>
      <c r="G893" s="7">
        <v>0.21</v>
      </c>
      <c r="H893" s="7" t="s">
        <v>5077</v>
      </c>
      <c r="I893" s="7">
        <v>4</v>
      </c>
    </row>
    <row r="894" spans="1:9" ht="15.75" customHeight="1" x14ac:dyDescent="0.15">
      <c r="A894" s="13" t="s">
        <v>5130</v>
      </c>
      <c r="B894" s="7" t="s">
        <v>1221</v>
      </c>
      <c r="C894" s="14">
        <v>15</v>
      </c>
      <c r="D894" s="7">
        <v>81.16</v>
      </c>
      <c r="E894" s="7">
        <f t="shared" si="26"/>
        <v>8.1159999999999997</v>
      </c>
      <c r="F894" s="7">
        <f t="shared" si="27"/>
        <v>89.275999999999996</v>
      </c>
      <c r="G894" s="7">
        <v>0.05</v>
      </c>
      <c r="H894" s="7" t="s">
        <v>30</v>
      </c>
      <c r="I894" s="7">
        <v>3</v>
      </c>
    </row>
    <row r="895" spans="1:9" ht="15.75" customHeight="1" x14ac:dyDescent="0.15">
      <c r="A895" s="13" t="s">
        <v>5130</v>
      </c>
      <c r="B895" s="7" t="s">
        <v>4012</v>
      </c>
      <c r="C895" s="14">
        <v>10</v>
      </c>
      <c r="D895" s="7">
        <v>49.02</v>
      </c>
      <c r="E895" s="7">
        <f t="shared" si="26"/>
        <v>4.902000000000001</v>
      </c>
      <c r="F895" s="7">
        <f t="shared" si="27"/>
        <v>53.922000000000004</v>
      </c>
      <c r="G895" s="7">
        <v>0.05</v>
      </c>
      <c r="H895" s="7" t="s">
        <v>29</v>
      </c>
      <c r="I895" s="7">
        <v>7</v>
      </c>
    </row>
    <row r="896" spans="1:9" ht="15.75" customHeight="1" x14ac:dyDescent="0.15">
      <c r="A896" s="13" t="s">
        <v>5130</v>
      </c>
      <c r="B896" s="7" t="s">
        <v>2882</v>
      </c>
      <c r="C896" s="14">
        <v>16</v>
      </c>
      <c r="D896" s="7">
        <v>62.64</v>
      </c>
      <c r="E896" s="7">
        <f t="shared" si="26"/>
        <v>6.2640000000000002</v>
      </c>
      <c r="F896" s="7">
        <f t="shared" si="27"/>
        <v>68.903999999999996</v>
      </c>
      <c r="G896" s="7">
        <v>0.23</v>
      </c>
      <c r="H896" s="7" t="s">
        <v>5075</v>
      </c>
      <c r="I896" s="7">
        <v>9</v>
      </c>
    </row>
    <row r="897" spans="1:9" ht="15.75" customHeight="1" x14ac:dyDescent="0.15">
      <c r="A897" s="13" t="s">
        <v>5130</v>
      </c>
      <c r="B897" s="7" t="s">
        <v>194</v>
      </c>
      <c r="C897" s="14">
        <v>10</v>
      </c>
      <c r="D897" s="7">
        <v>31.59</v>
      </c>
      <c r="E897" s="7">
        <f t="shared" si="26"/>
        <v>3.1590000000000003</v>
      </c>
      <c r="F897" s="7">
        <f t="shared" si="27"/>
        <v>34.749000000000002</v>
      </c>
      <c r="G897" s="7">
        <v>0.25</v>
      </c>
      <c r="H897" s="7" t="s">
        <v>5081</v>
      </c>
      <c r="I897" s="7">
        <v>3</v>
      </c>
    </row>
    <row r="898" spans="1:9" ht="15.75" customHeight="1" x14ac:dyDescent="0.15">
      <c r="A898" s="13" t="s">
        <v>5130</v>
      </c>
      <c r="B898" s="7" t="s">
        <v>4293</v>
      </c>
      <c r="C898" s="14">
        <v>16</v>
      </c>
      <c r="D898" s="7">
        <v>70.19</v>
      </c>
      <c r="E898" s="7">
        <f t="shared" si="26"/>
        <v>7.0190000000000001</v>
      </c>
      <c r="F898" s="7">
        <f t="shared" si="27"/>
        <v>77.209000000000003</v>
      </c>
      <c r="G898" s="7">
        <v>0.15</v>
      </c>
      <c r="H898" s="7" t="s">
        <v>5077</v>
      </c>
      <c r="I898" s="7">
        <v>6</v>
      </c>
    </row>
    <row r="899" spans="1:9" ht="15.75" customHeight="1" x14ac:dyDescent="0.15">
      <c r="A899" s="13" t="s">
        <v>5130</v>
      </c>
      <c r="B899" s="7" t="s">
        <v>4622</v>
      </c>
      <c r="C899" s="14">
        <v>15</v>
      </c>
      <c r="D899" s="7">
        <v>60.04</v>
      </c>
      <c r="E899" s="7">
        <f t="shared" si="26"/>
        <v>6.0040000000000004</v>
      </c>
      <c r="F899" s="7">
        <f t="shared" si="27"/>
        <v>66.043999999999997</v>
      </c>
      <c r="G899" s="7">
        <v>0.35</v>
      </c>
      <c r="H899" s="7" t="s">
        <v>5076</v>
      </c>
      <c r="I899" s="7">
        <v>1</v>
      </c>
    </row>
    <row r="900" spans="1:9" ht="15.75" customHeight="1" x14ac:dyDescent="0.15">
      <c r="A900" s="13" t="s">
        <v>5130</v>
      </c>
      <c r="B900" s="7" t="s">
        <v>4036</v>
      </c>
      <c r="C900" s="14">
        <v>15</v>
      </c>
      <c r="D900" s="7">
        <v>59.61</v>
      </c>
      <c r="E900" s="7">
        <f t="shared" si="26"/>
        <v>5.9610000000000003</v>
      </c>
      <c r="F900" s="7">
        <f t="shared" si="27"/>
        <v>65.570999999999998</v>
      </c>
      <c r="G900" s="7">
        <v>0.3</v>
      </c>
      <c r="H900" s="7" t="s">
        <v>5082</v>
      </c>
      <c r="I900" s="7">
        <v>1</v>
      </c>
    </row>
    <row r="901" spans="1:9" ht="15.75" customHeight="1" x14ac:dyDescent="0.15">
      <c r="A901" s="13" t="s">
        <v>5130</v>
      </c>
      <c r="B901" s="7" t="s">
        <v>1236</v>
      </c>
      <c r="C901" s="14">
        <v>10</v>
      </c>
      <c r="D901" s="7">
        <v>80.45</v>
      </c>
      <c r="E901" s="7">
        <f t="shared" si="26"/>
        <v>8.0449999999999999</v>
      </c>
      <c r="F901" s="7">
        <f t="shared" si="27"/>
        <v>88.495000000000005</v>
      </c>
      <c r="G901" s="7">
        <v>0.4</v>
      </c>
      <c r="H901" s="7" t="s">
        <v>30</v>
      </c>
      <c r="I901" s="7">
        <v>7</v>
      </c>
    </row>
    <row r="902" spans="1:9" ht="15.75" customHeight="1" x14ac:dyDescent="0.15">
      <c r="A902" s="13" t="s">
        <v>5131</v>
      </c>
      <c r="B902" s="7" t="s">
        <v>1649</v>
      </c>
      <c r="C902" s="14">
        <v>15</v>
      </c>
      <c r="D902" s="7">
        <v>15.39</v>
      </c>
      <c r="E902" s="7">
        <f t="shared" si="26"/>
        <v>1.5390000000000001</v>
      </c>
      <c r="F902" s="7">
        <f t="shared" si="27"/>
        <v>16.929000000000002</v>
      </c>
      <c r="G902" s="7">
        <v>0.16</v>
      </c>
      <c r="H902" s="7" t="s">
        <v>5075</v>
      </c>
      <c r="I902" s="7">
        <v>5</v>
      </c>
    </row>
    <row r="903" spans="1:9" ht="15.75" customHeight="1" x14ac:dyDescent="0.15">
      <c r="A903" s="13" t="s">
        <v>5131</v>
      </c>
      <c r="B903" s="7" t="s">
        <v>3833</v>
      </c>
      <c r="C903" s="14">
        <v>15</v>
      </c>
      <c r="D903" s="7">
        <v>49.69</v>
      </c>
      <c r="E903" s="7">
        <f t="shared" ref="E903:E966" si="28">D903*10%</f>
        <v>4.9690000000000003</v>
      </c>
      <c r="F903" s="7">
        <f t="shared" ref="F903:F966" si="29">D903+E903</f>
        <v>54.658999999999999</v>
      </c>
      <c r="G903" s="7">
        <v>0.28000000000000003</v>
      </c>
      <c r="H903" s="7" t="s">
        <v>5083</v>
      </c>
      <c r="I903" s="7">
        <v>1</v>
      </c>
    </row>
    <row r="904" spans="1:9" ht="15.75" customHeight="1" x14ac:dyDescent="0.15">
      <c r="A904" s="13" t="s">
        <v>5131</v>
      </c>
      <c r="B904" s="7" t="s">
        <v>4979</v>
      </c>
      <c r="C904" s="14">
        <v>10</v>
      </c>
      <c r="D904" s="7">
        <v>14.28</v>
      </c>
      <c r="E904" s="7">
        <f t="shared" si="28"/>
        <v>1.4279999999999999</v>
      </c>
      <c r="F904" s="7">
        <f t="shared" si="29"/>
        <v>15.707999999999998</v>
      </c>
      <c r="G904" s="7">
        <v>0.14000000000000001</v>
      </c>
      <c r="H904" s="7" t="s">
        <v>5075</v>
      </c>
      <c r="I904" s="7">
        <v>5</v>
      </c>
    </row>
    <row r="905" spans="1:9" ht="15.75" customHeight="1" x14ac:dyDescent="0.15">
      <c r="A905" s="13" t="s">
        <v>5131</v>
      </c>
      <c r="B905" s="7" t="s">
        <v>4991</v>
      </c>
      <c r="C905" s="14">
        <v>15</v>
      </c>
      <c r="D905" s="7">
        <v>92.58</v>
      </c>
      <c r="E905" s="7">
        <f t="shared" si="28"/>
        <v>9.2580000000000009</v>
      </c>
      <c r="F905" s="7">
        <f t="shared" si="29"/>
        <v>101.83799999999999</v>
      </c>
      <c r="G905" s="7">
        <v>0.28000000000000003</v>
      </c>
      <c r="H905" s="7" t="s">
        <v>5076</v>
      </c>
      <c r="I905" s="7">
        <v>3</v>
      </c>
    </row>
    <row r="906" spans="1:9" ht="15.75" customHeight="1" x14ac:dyDescent="0.15">
      <c r="A906" s="13" t="s">
        <v>5131</v>
      </c>
      <c r="B906" s="7" t="s">
        <v>4244</v>
      </c>
      <c r="C906" s="14">
        <v>10</v>
      </c>
      <c r="D906" s="7">
        <v>21.22</v>
      </c>
      <c r="E906" s="7">
        <f t="shared" si="28"/>
        <v>2.1219999999999999</v>
      </c>
      <c r="F906" s="7">
        <f t="shared" si="29"/>
        <v>23.341999999999999</v>
      </c>
      <c r="G906" s="7">
        <v>0.03</v>
      </c>
      <c r="H906" s="7" t="s">
        <v>5083</v>
      </c>
      <c r="I906" s="7">
        <v>6</v>
      </c>
    </row>
    <row r="907" spans="1:9" ht="15.75" customHeight="1" x14ac:dyDescent="0.15">
      <c r="A907" s="13" t="s">
        <v>5131</v>
      </c>
      <c r="B907" s="7" t="s">
        <v>3625</v>
      </c>
      <c r="C907" s="14">
        <v>16</v>
      </c>
      <c r="D907" s="7">
        <v>46.32</v>
      </c>
      <c r="E907" s="7">
        <f t="shared" si="28"/>
        <v>4.6320000000000006</v>
      </c>
      <c r="F907" s="7">
        <f t="shared" si="29"/>
        <v>50.951999999999998</v>
      </c>
      <c r="G907" s="7">
        <v>0.35</v>
      </c>
      <c r="H907" s="7" t="s">
        <v>5082</v>
      </c>
      <c r="I907" s="7">
        <v>4</v>
      </c>
    </row>
    <row r="908" spans="1:9" ht="15.75" customHeight="1" x14ac:dyDescent="0.15">
      <c r="A908" s="13" t="s">
        <v>5131</v>
      </c>
      <c r="B908" s="7" t="s">
        <v>3023</v>
      </c>
      <c r="C908" s="14">
        <v>15</v>
      </c>
      <c r="D908" s="7">
        <v>9.27</v>
      </c>
      <c r="E908" s="7">
        <f t="shared" si="28"/>
        <v>0.92700000000000005</v>
      </c>
      <c r="F908" s="7">
        <f t="shared" si="29"/>
        <v>10.196999999999999</v>
      </c>
      <c r="G908" s="7">
        <v>0.25</v>
      </c>
      <c r="H908" s="7" t="s">
        <v>5082</v>
      </c>
      <c r="I908" s="7">
        <v>3</v>
      </c>
    </row>
    <row r="909" spans="1:9" ht="15.75" customHeight="1" x14ac:dyDescent="0.15">
      <c r="A909" s="13" t="s">
        <v>5131</v>
      </c>
      <c r="B909" s="7" t="s">
        <v>4882</v>
      </c>
      <c r="C909" s="14">
        <v>15</v>
      </c>
      <c r="D909" s="7">
        <v>43.84</v>
      </c>
      <c r="E909" s="7">
        <f t="shared" si="28"/>
        <v>4.3840000000000003</v>
      </c>
      <c r="F909" s="7">
        <f t="shared" si="29"/>
        <v>48.224000000000004</v>
      </c>
      <c r="G909" s="7">
        <v>0.4</v>
      </c>
      <c r="H909" s="7" t="s">
        <v>5078</v>
      </c>
      <c r="I909" s="7">
        <v>1</v>
      </c>
    </row>
    <row r="910" spans="1:9" ht="15.75" customHeight="1" x14ac:dyDescent="0.15">
      <c r="A910" s="13" t="s">
        <v>5131</v>
      </c>
      <c r="B910" s="7" t="s">
        <v>4405</v>
      </c>
      <c r="C910" s="14">
        <v>10</v>
      </c>
      <c r="D910" s="7">
        <v>40.380000000000003</v>
      </c>
      <c r="E910" s="7">
        <f t="shared" si="28"/>
        <v>4.0380000000000003</v>
      </c>
      <c r="F910" s="7">
        <f t="shared" si="29"/>
        <v>44.418000000000006</v>
      </c>
      <c r="G910" s="7">
        <v>0.31</v>
      </c>
      <c r="H910" s="7" t="s">
        <v>5081</v>
      </c>
      <c r="I910" s="7">
        <v>6</v>
      </c>
    </row>
    <row r="911" spans="1:9" ht="15.75" customHeight="1" x14ac:dyDescent="0.15">
      <c r="A911" s="13" t="s">
        <v>5131</v>
      </c>
      <c r="B911" s="7" t="s">
        <v>4268</v>
      </c>
      <c r="C911" s="14">
        <v>15</v>
      </c>
      <c r="D911" s="7">
        <v>66.11</v>
      </c>
      <c r="E911" s="7">
        <f t="shared" si="28"/>
        <v>6.6110000000000007</v>
      </c>
      <c r="F911" s="7">
        <f t="shared" si="29"/>
        <v>72.721000000000004</v>
      </c>
      <c r="G911" s="7">
        <v>0.27</v>
      </c>
      <c r="H911" s="7" t="s">
        <v>5077</v>
      </c>
      <c r="I911" s="7">
        <v>3</v>
      </c>
    </row>
    <row r="912" spans="1:9" ht="15.75" customHeight="1" x14ac:dyDescent="0.15">
      <c r="A912" s="13" t="s">
        <v>5131</v>
      </c>
      <c r="B912" s="7" t="s">
        <v>3065</v>
      </c>
      <c r="C912" s="14">
        <v>10</v>
      </c>
      <c r="D912" s="7">
        <v>1.8</v>
      </c>
      <c r="E912" s="7">
        <f t="shared" si="28"/>
        <v>0.18000000000000002</v>
      </c>
      <c r="F912" s="7">
        <f t="shared" si="29"/>
        <v>1.98</v>
      </c>
      <c r="G912" s="7">
        <v>0.12</v>
      </c>
      <c r="H912" s="7" t="s">
        <v>5082</v>
      </c>
      <c r="I912" s="7">
        <v>4</v>
      </c>
    </row>
    <row r="913" spans="1:9" ht="15.75" customHeight="1" x14ac:dyDescent="0.15">
      <c r="A913" s="13" t="s">
        <v>5131</v>
      </c>
      <c r="B913" s="7" t="s">
        <v>141</v>
      </c>
      <c r="C913" s="14">
        <v>15</v>
      </c>
      <c r="D913" s="7">
        <v>64.819999999999993</v>
      </c>
      <c r="E913" s="7">
        <f t="shared" si="28"/>
        <v>6.4819999999999993</v>
      </c>
      <c r="F913" s="7">
        <f t="shared" si="29"/>
        <v>71.301999999999992</v>
      </c>
      <c r="G913" s="7">
        <v>0.35</v>
      </c>
      <c r="H913" s="7" t="s">
        <v>5083</v>
      </c>
      <c r="I913" s="7">
        <v>3</v>
      </c>
    </row>
    <row r="914" spans="1:9" ht="15.75" customHeight="1" x14ac:dyDescent="0.15">
      <c r="A914" s="13" t="s">
        <v>5131</v>
      </c>
      <c r="B914" s="7" t="s">
        <v>1084</v>
      </c>
      <c r="C914" s="14">
        <v>10</v>
      </c>
      <c r="D914" s="7">
        <v>88.41</v>
      </c>
      <c r="E914" s="7">
        <f t="shared" si="28"/>
        <v>8.8409999999999993</v>
      </c>
      <c r="F914" s="7">
        <f t="shared" si="29"/>
        <v>97.250999999999991</v>
      </c>
      <c r="G914" s="7">
        <v>0.38</v>
      </c>
      <c r="H914" s="7" t="s">
        <v>5081</v>
      </c>
      <c r="I914" s="7">
        <v>10</v>
      </c>
    </row>
    <row r="915" spans="1:9" ht="15.75" customHeight="1" x14ac:dyDescent="0.15">
      <c r="A915" s="13" t="s">
        <v>5131</v>
      </c>
      <c r="B915" s="7" t="s">
        <v>3061</v>
      </c>
      <c r="C915" s="14">
        <v>10</v>
      </c>
      <c r="D915" s="7">
        <v>76.66</v>
      </c>
      <c r="E915" s="7">
        <f t="shared" si="28"/>
        <v>7.6660000000000004</v>
      </c>
      <c r="F915" s="7">
        <f t="shared" si="29"/>
        <v>84.325999999999993</v>
      </c>
      <c r="G915" s="7">
        <v>0.13</v>
      </c>
      <c r="H915" s="7" t="s">
        <v>26</v>
      </c>
      <c r="I915" s="7">
        <v>9</v>
      </c>
    </row>
    <row r="916" spans="1:9" ht="15.75" customHeight="1" x14ac:dyDescent="0.15">
      <c r="A916" s="13" t="s">
        <v>5131</v>
      </c>
      <c r="B916" s="7" t="s">
        <v>4271</v>
      </c>
      <c r="C916" s="14">
        <v>10</v>
      </c>
      <c r="D916" s="7">
        <v>80.58</v>
      </c>
      <c r="E916" s="7">
        <f t="shared" si="28"/>
        <v>8.0579999999999998</v>
      </c>
      <c r="F916" s="7">
        <f t="shared" si="29"/>
        <v>88.638000000000005</v>
      </c>
      <c r="G916" s="7">
        <v>0.39</v>
      </c>
      <c r="H916" s="7" t="s">
        <v>5083</v>
      </c>
      <c r="I916" s="7">
        <v>4</v>
      </c>
    </row>
    <row r="917" spans="1:9" ht="15.75" customHeight="1" x14ac:dyDescent="0.15">
      <c r="A917" s="13" t="s">
        <v>5131</v>
      </c>
      <c r="B917" s="7" t="s">
        <v>538</v>
      </c>
      <c r="C917" s="14">
        <v>10</v>
      </c>
      <c r="D917" s="7">
        <v>50.27</v>
      </c>
      <c r="E917" s="7">
        <f t="shared" si="28"/>
        <v>5.027000000000001</v>
      </c>
      <c r="F917" s="7">
        <f t="shared" si="29"/>
        <v>55.297000000000004</v>
      </c>
      <c r="G917" s="7">
        <v>0.18</v>
      </c>
      <c r="H917" s="7" t="s">
        <v>5075</v>
      </c>
      <c r="I917" s="7">
        <v>7</v>
      </c>
    </row>
    <row r="918" spans="1:9" ht="15.75" customHeight="1" x14ac:dyDescent="0.15">
      <c r="A918" s="13" t="s">
        <v>5131</v>
      </c>
      <c r="B918" s="7" t="s">
        <v>4204</v>
      </c>
      <c r="C918" s="14">
        <v>16</v>
      </c>
      <c r="D918" s="7">
        <v>26.22</v>
      </c>
      <c r="E918" s="7">
        <f t="shared" si="28"/>
        <v>2.6219999999999999</v>
      </c>
      <c r="F918" s="7">
        <f t="shared" si="29"/>
        <v>28.841999999999999</v>
      </c>
      <c r="G918" s="7">
        <v>0.4</v>
      </c>
      <c r="H918" s="7" t="s">
        <v>5082</v>
      </c>
      <c r="I918" s="7">
        <v>6</v>
      </c>
    </row>
    <row r="919" spans="1:9" ht="15.75" customHeight="1" x14ac:dyDescent="0.15">
      <c r="A919" s="13" t="s">
        <v>5131</v>
      </c>
      <c r="B919" s="7" t="s">
        <v>3003</v>
      </c>
      <c r="C919" s="14">
        <v>16</v>
      </c>
      <c r="D919" s="7">
        <v>79.81</v>
      </c>
      <c r="E919" s="7">
        <f t="shared" si="28"/>
        <v>7.9810000000000008</v>
      </c>
      <c r="F919" s="7">
        <f t="shared" si="29"/>
        <v>87.790999999999997</v>
      </c>
      <c r="G919" s="7">
        <v>0.01</v>
      </c>
      <c r="H919" s="7" t="s">
        <v>28</v>
      </c>
      <c r="I919" s="7">
        <v>3</v>
      </c>
    </row>
    <row r="920" spans="1:9" ht="15.75" customHeight="1" x14ac:dyDescent="0.15">
      <c r="A920" s="13" t="s">
        <v>5131</v>
      </c>
      <c r="B920" s="7" t="s">
        <v>3878</v>
      </c>
      <c r="C920" s="14">
        <v>10</v>
      </c>
      <c r="D920" s="7">
        <v>98.9</v>
      </c>
      <c r="E920" s="7">
        <f t="shared" si="28"/>
        <v>9.89</v>
      </c>
      <c r="F920" s="7">
        <f t="shared" si="29"/>
        <v>108.79</v>
      </c>
      <c r="G920" s="7">
        <v>0.36</v>
      </c>
      <c r="H920" s="7" t="s">
        <v>30</v>
      </c>
      <c r="I920" s="7">
        <v>9</v>
      </c>
    </row>
    <row r="921" spans="1:9" ht="15.75" customHeight="1" x14ac:dyDescent="0.15">
      <c r="A921" s="13" t="s">
        <v>5131</v>
      </c>
      <c r="B921" s="7" t="s">
        <v>3785</v>
      </c>
      <c r="C921" s="14">
        <v>15</v>
      </c>
      <c r="D921" s="7">
        <v>19.899999999999999</v>
      </c>
      <c r="E921" s="7">
        <f t="shared" si="28"/>
        <v>1.99</v>
      </c>
      <c r="F921" s="7">
        <f t="shared" si="29"/>
        <v>21.889999999999997</v>
      </c>
      <c r="G921" s="7">
        <v>0.04</v>
      </c>
      <c r="H921" s="7" t="s">
        <v>5083</v>
      </c>
      <c r="I921" s="7">
        <v>4</v>
      </c>
    </row>
    <row r="922" spans="1:9" ht="15.75" customHeight="1" x14ac:dyDescent="0.15">
      <c r="A922" s="13" t="s">
        <v>5132</v>
      </c>
      <c r="B922" s="7" t="s">
        <v>2328</v>
      </c>
      <c r="C922" s="14">
        <v>15</v>
      </c>
      <c r="D922" s="7">
        <v>99.35</v>
      </c>
      <c r="E922" s="7">
        <f t="shared" si="28"/>
        <v>9.9350000000000005</v>
      </c>
      <c r="F922" s="7">
        <f t="shared" si="29"/>
        <v>109.285</v>
      </c>
      <c r="G922" s="7">
        <v>0.05</v>
      </c>
      <c r="H922" s="7" t="s">
        <v>5076</v>
      </c>
      <c r="I922" s="7">
        <v>2</v>
      </c>
    </row>
    <row r="923" spans="1:9" ht="15.75" customHeight="1" x14ac:dyDescent="0.15">
      <c r="A923" s="13" t="s">
        <v>5132</v>
      </c>
      <c r="B923" s="7" t="s">
        <v>3810</v>
      </c>
      <c r="C923" s="14">
        <v>16</v>
      </c>
      <c r="D923" s="7">
        <v>87.36</v>
      </c>
      <c r="E923" s="7">
        <f t="shared" si="28"/>
        <v>8.7360000000000007</v>
      </c>
      <c r="F923" s="7">
        <f t="shared" si="29"/>
        <v>96.096000000000004</v>
      </c>
      <c r="G923" s="7">
        <v>0.05</v>
      </c>
      <c r="H923" s="7" t="s">
        <v>30</v>
      </c>
      <c r="I923" s="7">
        <v>6</v>
      </c>
    </row>
    <row r="924" spans="1:9" ht="15.75" customHeight="1" x14ac:dyDescent="0.15">
      <c r="A924" s="13" t="s">
        <v>5132</v>
      </c>
      <c r="B924" s="7" t="s">
        <v>4466</v>
      </c>
      <c r="C924" s="14">
        <v>16</v>
      </c>
      <c r="D924" s="7">
        <v>73.59</v>
      </c>
      <c r="E924" s="7">
        <f t="shared" si="28"/>
        <v>7.3590000000000009</v>
      </c>
      <c r="F924" s="7">
        <f t="shared" si="29"/>
        <v>80.948999999999998</v>
      </c>
      <c r="G924" s="7">
        <v>0.23</v>
      </c>
      <c r="H924" s="7" t="s">
        <v>5077</v>
      </c>
      <c r="I924" s="7">
        <v>7</v>
      </c>
    </row>
    <row r="925" spans="1:9" ht="15.75" customHeight="1" x14ac:dyDescent="0.15">
      <c r="A925" s="13" t="s">
        <v>5132</v>
      </c>
      <c r="B925" s="7" t="s">
        <v>4152</v>
      </c>
      <c r="C925" s="14">
        <v>15</v>
      </c>
      <c r="D925" s="7">
        <v>4.8899999999999997</v>
      </c>
      <c r="E925" s="7">
        <f t="shared" si="28"/>
        <v>0.48899999999999999</v>
      </c>
      <c r="F925" s="7">
        <f t="shared" si="29"/>
        <v>5.3789999999999996</v>
      </c>
      <c r="G925" s="7">
        <v>0.38</v>
      </c>
      <c r="H925" s="7" t="s">
        <v>26</v>
      </c>
      <c r="I925" s="7">
        <v>8</v>
      </c>
    </row>
    <row r="926" spans="1:9" ht="15.75" customHeight="1" x14ac:dyDescent="0.15">
      <c r="A926" s="13" t="s">
        <v>5132</v>
      </c>
      <c r="B926" s="7" t="s">
        <v>3232</v>
      </c>
      <c r="C926" s="14">
        <v>16</v>
      </c>
      <c r="D926" s="7">
        <v>87.38</v>
      </c>
      <c r="E926" s="7">
        <f t="shared" si="28"/>
        <v>8.7379999999999995</v>
      </c>
      <c r="F926" s="7">
        <f t="shared" si="29"/>
        <v>96.117999999999995</v>
      </c>
      <c r="G926" s="7">
        <v>0.05</v>
      </c>
      <c r="H926" s="7" t="s">
        <v>5075</v>
      </c>
      <c r="I926" s="7">
        <v>4</v>
      </c>
    </row>
    <row r="927" spans="1:9" ht="15.75" customHeight="1" x14ac:dyDescent="0.15">
      <c r="A927" s="13" t="s">
        <v>5132</v>
      </c>
      <c r="B927" s="7" t="s">
        <v>4391</v>
      </c>
      <c r="C927" s="14">
        <v>16</v>
      </c>
      <c r="D927" s="7">
        <v>11.51</v>
      </c>
      <c r="E927" s="7">
        <f t="shared" si="28"/>
        <v>1.151</v>
      </c>
      <c r="F927" s="7">
        <f t="shared" si="29"/>
        <v>12.661</v>
      </c>
      <c r="G927" s="7">
        <v>0.23</v>
      </c>
      <c r="H927" s="7" t="s">
        <v>5080</v>
      </c>
      <c r="I927" s="7">
        <v>1</v>
      </c>
    </row>
    <row r="928" spans="1:9" ht="15.75" customHeight="1" x14ac:dyDescent="0.15">
      <c r="A928" s="13" t="s">
        <v>5132</v>
      </c>
      <c r="B928" s="7" t="s">
        <v>684</v>
      </c>
      <c r="C928" s="14">
        <v>15</v>
      </c>
      <c r="D928" s="7">
        <v>14.16</v>
      </c>
      <c r="E928" s="7">
        <f t="shared" si="28"/>
        <v>1.4160000000000001</v>
      </c>
      <c r="F928" s="7">
        <f t="shared" si="29"/>
        <v>15.576000000000001</v>
      </c>
      <c r="G928" s="7">
        <v>0.4</v>
      </c>
      <c r="H928" s="7" t="s">
        <v>5077</v>
      </c>
      <c r="I928" s="7">
        <v>3</v>
      </c>
    </row>
    <row r="929" spans="1:9" ht="15.75" customHeight="1" x14ac:dyDescent="0.15">
      <c r="A929" s="13" t="s">
        <v>5132</v>
      </c>
      <c r="B929" s="7" t="s">
        <v>2691</v>
      </c>
      <c r="C929" s="14">
        <v>16</v>
      </c>
      <c r="D929" s="7">
        <v>34.380000000000003</v>
      </c>
      <c r="E929" s="7">
        <f t="shared" si="28"/>
        <v>3.4380000000000006</v>
      </c>
      <c r="F929" s="7">
        <f t="shared" si="29"/>
        <v>37.818000000000005</v>
      </c>
      <c r="G929" s="7">
        <v>0.01</v>
      </c>
      <c r="H929" s="7" t="s">
        <v>31</v>
      </c>
      <c r="I929" s="7">
        <v>9</v>
      </c>
    </row>
    <row r="930" spans="1:9" ht="15.75" customHeight="1" x14ac:dyDescent="0.15">
      <c r="A930" s="13" t="s">
        <v>5132</v>
      </c>
      <c r="B930" s="7" t="s">
        <v>3918</v>
      </c>
      <c r="C930" s="14">
        <v>15</v>
      </c>
      <c r="D930" s="7">
        <v>42.02</v>
      </c>
      <c r="E930" s="7">
        <f t="shared" si="28"/>
        <v>4.2020000000000008</v>
      </c>
      <c r="F930" s="7">
        <f t="shared" si="29"/>
        <v>46.222000000000001</v>
      </c>
      <c r="G930" s="7">
        <v>0.2</v>
      </c>
      <c r="H930" s="7" t="s">
        <v>5081</v>
      </c>
      <c r="I930" s="7">
        <v>7</v>
      </c>
    </row>
    <row r="931" spans="1:9" ht="15.75" customHeight="1" x14ac:dyDescent="0.15">
      <c r="A931" s="13" t="s">
        <v>5132</v>
      </c>
      <c r="B931" s="7" t="s">
        <v>990</v>
      </c>
      <c r="C931" s="14">
        <v>10</v>
      </c>
      <c r="D931" s="7">
        <v>84.61</v>
      </c>
      <c r="E931" s="7">
        <f t="shared" si="28"/>
        <v>8.4610000000000003</v>
      </c>
      <c r="F931" s="7">
        <f t="shared" si="29"/>
        <v>93.070999999999998</v>
      </c>
      <c r="G931" s="7">
        <v>0.28000000000000003</v>
      </c>
      <c r="H931" s="7" t="s">
        <v>28</v>
      </c>
      <c r="I931" s="7">
        <v>10</v>
      </c>
    </row>
    <row r="932" spans="1:9" ht="15.75" customHeight="1" x14ac:dyDescent="0.15">
      <c r="A932" s="13" t="s">
        <v>5132</v>
      </c>
      <c r="B932" s="7" t="s">
        <v>2515</v>
      </c>
      <c r="C932" s="14">
        <v>16</v>
      </c>
      <c r="D932" s="7">
        <v>50.99</v>
      </c>
      <c r="E932" s="7">
        <f t="shared" si="28"/>
        <v>5.0990000000000002</v>
      </c>
      <c r="F932" s="7">
        <f t="shared" si="29"/>
        <v>56.088999999999999</v>
      </c>
      <c r="G932" s="7">
        <v>0.28999999999999998</v>
      </c>
      <c r="H932" s="7" t="s">
        <v>5080</v>
      </c>
      <c r="I932" s="7">
        <v>7</v>
      </c>
    </row>
    <row r="933" spans="1:9" ht="15.75" customHeight="1" x14ac:dyDescent="0.15">
      <c r="A933" s="13" t="s">
        <v>5132</v>
      </c>
      <c r="B933" s="7" t="s">
        <v>1472</v>
      </c>
      <c r="C933" s="14">
        <v>15</v>
      </c>
      <c r="D933" s="7">
        <v>77.12</v>
      </c>
      <c r="E933" s="7">
        <f t="shared" si="28"/>
        <v>7.7120000000000006</v>
      </c>
      <c r="F933" s="7">
        <f t="shared" si="29"/>
        <v>84.832000000000008</v>
      </c>
      <c r="G933" s="7">
        <v>0.2</v>
      </c>
      <c r="H933" s="7" t="s">
        <v>26</v>
      </c>
      <c r="I933" s="7">
        <v>6</v>
      </c>
    </row>
    <row r="934" spans="1:9" ht="15.75" customHeight="1" x14ac:dyDescent="0.15">
      <c r="A934" s="13" t="s">
        <v>5132</v>
      </c>
      <c r="B934" s="7" t="s">
        <v>3952</v>
      </c>
      <c r="C934" s="14">
        <v>10</v>
      </c>
      <c r="D934" s="7">
        <v>23.75</v>
      </c>
      <c r="E934" s="7">
        <f t="shared" si="28"/>
        <v>2.375</v>
      </c>
      <c r="F934" s="7">
        <f t="shared" si="29"/>
        <v>26.125</v>
      </c>
      <c r="G934" s="7">
        <v>0.09</v>
      </c>
      <c r="H934" s="7" t="s">
        <v>5078</v>
      </c>
      <c r="I934" s="7">
        <v>8</v>
      </c>
    </row>
    <row r="935" spans="1:9" ht="15.75" customHeight="1" x14ac:dyDescent="0.15">
      <c r="A935" s="13" t="s">
        <v>5132</v>
      </c>
      <c r="B935" s="7" t="s">
        <v>854</v>
      </c>
      <c r="C935" s="14">
        <v>10</v>
      </c>
      <c r="D935" s="7">
        <v>2.2599999999999998</v>
      </c>
      <c r="E935" s="7">
        <f t="shared" si="28"/>
        <v>0.22599999999999998</v>
      </c>
      <c r="F935" s="7">
        <f t="shared" si="29"/>
        <v>2.4859999999999998</v>
      </c>
      <c r="G935" s="7">
        <v>0.22</v>
      </c>
      <c r="H935" s="7" t="s">
        <v>29</v>
      </c>
      <c r="I935" s="7">
        <v>2</v>
      </c>
    </row>
    <row r="936" spans="1:9" ht="15.75" customHeight="1" x14ac:dyDescent="0.15">
      <c r="A936" s="13" t="s">
        <v>5132</v>
      </c>
      <c r="B936" s="7" t="s">
        <v>3508</v>
      </c>
      <c r="C936" s="14">
        <v>10</v>
      </c>
      <c r="D936" s="7">
        <v>14.24</v>
      </c>
      <c r="E936" s="7">
        <f t="shared" si="28"/>
        <v>1.4240000000000002</v>
      </c>
      <c r="F936" s="7">
        <f t="shared" si="29"/>
        <v>15.664</v>
      </c>
      <c r="G936" s="7">
        <v>0.37</v>
      </c>
      <c r="H936" s="7" t="s">
        <v>30</v>
      </c>
      <c r="I936" s="7">
        <v>5</v>
      </c>
    </row>
    <row r="937" spans="1:9" ht="15.75" customHeight="1" x14ac:dyDescent="0.15">
      <c r="A937" s="13" t="s">
        <v>5132</v>
      </c>
      <c r="B937" s="7" t="s">
        <v>4608</v>
      </c>
      <c r="C937" s="14">
        <v>15</v>
      </c>
      <c r="D937" s="7">
        <v>30.25</v>
      </c>
      <c r="E937" s="7">
        <f t="shared" si="28"/>
        <v>3.0250000000000004</v>
      </c>
      <c r="F937" s="7">
        <f t="shared" si="29"/>
        <v>33.274999999999999</v>
      </c>
      <c r="G937" s="7">
        <v>0.1</v>
      </c>
      <c r="H937" s="7" t="s">
        <v>5075</v>
      </c>
      <c r="I937" s="7">
        <v>9</v>
      </c>
    </row>
    <row r="938" spans="1:9" ht="15.75" customHeight="1" x14ac:dyDescent="0.15">
      <c r="A938" s="13" t="s">
        <v>5132</v>
      </c>
      <c r="B938" s="7" t="s">
        <v>496</v>
      </c>
      <c r="C938" s="14">
        <v>10</v>
      </c>
      <c r="D938" s="7">
        <v>66.33</v>
      </c>
      <c r="E938" s="7">
        <f t="shared" si="28"/>
        <v>6.633</v>
      </c>
      <c r="F938" s="7">
        <f t="shared" si="29"/>
        <v>72.962999999999994</v>
      </c>
      <c r="G938" s="7">
        <v>0.17</v>
      </c>
      <c r="H938" s="7" t="s">
        <v>30</v>
      </c>
      <c r="I938" s="7">
        <v>2</v>
      </c>
    </row>
    <row r="939" spans="1:9" ht="15.75" customHeight="1" x14ac:dyDescent="0.15">
      <c r="A939" s="13" t="s">
        <v>5132</v>
      </c>
      <c r="B939" s="7" t="s">
        <v>1003</v>
      </c>
      <c r="C939" s="14">
        <v>16</v>
      </c>
      <c r="D939" s="7">
        <v>31.49</v>
      </c>
      <c r="E939" s="7">
        <f t="shared" si="28"/>
        <v>3.149</v>
      </c>
      <c r="F939" s="7">
        <f t="shared" si="29"/>
        <v>34.638999999999996</v>
      </c>
      <c r="G939" s="7">
        <v>0.22</v>
      </c>
      <c r="H939" s="7" t="s">
        <v>5082</v>
      </c>
      <c r="I939" s="7">
        <v>1</v>
      </c>
    </row>
    <row r="940" spans="1:9" ht="15.75" customHeight="1" x14ac:dyDescent="0.15">
      <c r="A940" s="13" t="s">
        <v>5132</v>
      </c>
      <c r="B940" s="7" t="s">
        <v>1656</v>
      </c>
      <c r="C940" s="14">
        <v>16</v>
      </c>
      <c r="D940" s="7">
        <v>47</v>
      </c>
      <c r="E940" s="7">
        <f t="shared" si="28"/>
        <v>4.7</v>
      </c>
      <c r="F940" s="7">
        <f t="shared" si="29"/>
        <v>51.7</v>
      </c>
      <c r="G940" s="7">
        <v>0.14000000000000001</v>
      </c>
      <c r="H940" s="7" t="s">
        <v>29</v>
      </c>
      <c r="I940" s="7">
        <v>10</v>
      </c>
    </row>
    <row r="941" spans="1:9" ht="15.75" customHeight="1" x14ac:dyDescent="0.15">
      <c r="A941" s="13" t="s">
        <v>5132</v>
      </c>
      <c r="B941" s="7" t="s">
        <v>1558</v>
      </c>
      <c r="C941" s="14">
        <v>16</v>
      </c>
      <c r="D941" s="7">
        <v>47.58</v>
      </c>
      <c r="E941" s="7">
        <f t="shared" si="28"/>
        <v>4.758</v>
      </c>
      <c r="F941" s="7">
        <f t="shared" si="29"/>
        <v>52.338000000000001</v>
      </c>
      <c r="G941" s="7">
        <v>0.05</v>
      </c>
      <c r="H941" s="7" t="s">
        <v>29</v>
      </c>
      <c r="I941" s="7">
        <v>3</v>
      </c>
    </row>
    <row r="942" spans="1:9" ht="15.75" customHeight="1" x14ac:dyDescent="0.15">
      <c r="A942" s="13" t="s">
        <v>5132</v>
      </c>
      <c r="B942" s="7" t="s">
        <v>808</v>
      </c>
      <c r="C942" s="14">
        <v>15</v>
      </c>
      <c r="D942" s="7">
        <v>39.08</v>
      </c>
      <c r="E942" s="7">
        <f t="shared" si="28"/>
        <v>3.9079999999999999</v>
      </c>
      <c r="F942" s="7">
        <f t="shared" si="29"/>
        <v>42.988</v>
      </c>
      <c r="G942" s="7">
        <v>0.15</v>
      </c>
      <c r="H942" s="7" t="s">
        <v>31</v>
      </c>
      <c r="I942" s="7">
        <v>1</v>
      </c>
    </row>
    <row r="943" spans="1:9" ht="15.75" customHeight="1" x14ac:dyDescent="0.15">
      <c r="A943" s="13" t="s">
        <v>5132</v>
      </c>
      <c r="B943" s="7" t="s">
        <v>3879</v>
      </c>
      <c r="C943" s="14">
        <v>10</v>
      </c>
      <c r="D943" s="7">
        <v>46.09</v>
      </c>
      <c r="E943" s="7">
        <f t="shared" si="28"/>
        <v>4.6090000000000009</v>
      </c>
      <c r="F943" s="7">
        <f t="shared" si="29"/>
        <v>50.699000000000005</v>
      </c>
      <c r="G943" s="7">
        <v>0.33</v>
      </c>
      <c r="H943" s="7" t="s">
        <v>29</v>
      </c>
      <c r="I943" s="7">
        <v>3</v>
      </c>
    </row>
    <row r="944" spans="1:9" ht="15.75" customHeight="1" x14ac:dyDescent="0.15">
      <c r="A944" s="13" t="s">
        <v>5132</v>
      </c>
      <c r="B944" s="7" t="s">
        <v>2416</v>
      </c>
      <c r="C944" s="14">
        <v>16</v>
      </c>
      <c r="D944" s="7">
        <v>31.09</v>
      </c>
      <c r="E944" s="7">
        <f t="shared" si="28"/>
        <v>3.109</v>
      </c>
      <c r="F944" s="7">
        <f t="shared" si="29"/>
        <v>34.198999999999998</v>
      </c>
      <c r="G944" s="7">
        <v>0.21</v>
      </c>
      <c r="H944" s="7" t="s">
        <v>30</v>
      </c>
      <c r="I944" s="7">
        <v>10</v>
      </c>
    </row>
    <row r="945" spans="1:9" ht="15.75" customHeight="1" x14ac:dyDescent="0.15">
      <c r="A945" s="13" t="s">
        <v>5133</v>
      </c>
      <c r="B945" s="7" t="s">
        <v>1480</v>
      </c>
      <c r="C945" s="14">
        <v>16</v>
      </c>
      <c r="D945" s="7">
        <v>78.91</v>
      </c>
      <c r="E945" s="7">
        <f t="shared" si="28"/>
        <v>7.891</v>
      </c>
      <c r="F945" s="7">
        <f t="shared" si="29"/>
        <v>86.801000000000002</v>
      </c>
      <c r="G945" s="7">
        <v>0.22</v>
      </c>
      <c r="H945" s="7" t="s">
        <v>5078</v>
      </c>
      <c r="I945" s="7">
        <v>4</v>
      </c>
    </row>
    <row r="946" spans="1:9" ht="15.75" customHeight="1" x14ac:dyDescent="0.15">
      <c r="A946" s="13" t="s">
        <v>5133</v>
      </c>
      <c r="B946" s="7" t="s">
        <v>4368</v>
      </c>
      <c r="C946" s="14">
        <v>16</v>
      </c>
      <c r="D946" s="7">
        <v>84.31</v>
      </c>
      <c r="E946" s="7">
        <f t="shared" si="28"/>
        <v>8.4310000000000009</v>
      </c>
      <c r="F946" s="7">
        <f t="shared" si="29"/>
        <v>92.741</v>
      </c>
      <c r="G946" s="7">
        <v>0.27</v>
      </c>
      <c r="H946" s="7" t="s">
        <v>5077</v>
      </c>
      <c r="I946" s="7">
        <v>5</v>
      </c>
    </row>
    <row r="947" spans="1:9" ht="15.75" customHeight="1" x14ac:dyDescent="0.15">
      <c r="A947" s="13" t="s">
        <v>5133</v>
      </c>
      <c r="B947" s="7" t="s">
        <v>5055</v>
      </c>
      <c r="C947" s="14">
        <v>15</v>
      </c>
      <c r="D947" s="7">
        <v>8.01</v>
      </c>
      <c r="E947" s="7">
        <f t="shared" si="28"/>
        <v>0.80100000000000005</v>
      </c>
      <c r="F947" s="7">
        <f t="shared" si="29"/>
        <v>8.8109999999999999</v>
      </c>
      <c r="G947" s="7">
        <v>0.11</v>
      </c>
      <c r="H947" s="7" t="s">
        <v>5078</v>
      </c>
      <c r="I947" s="7">
        <v>5</v>
      </c>
    </row>
    <row r="948" spans="1:9" ht="15.75" customHeight="1" x14ac:dyDescent="0.15">
      <c r="A948" s="13" t="s">
        <v>5133</v>
      </c>
      <c r="B948" s="7" t="s">
        <v>1872</v>
      </c>
      <c r="C948" s="14">
        <v>10</v>
      </c>
      <c r="D948" s="7">
        <v>69.69</v>
      </c>
      <c r="E948" s="7">
        <f t="shared" si="28"/>
        <v>6.9690000000000003</v>
      </c>
      <c r="F948" s="7">
        <f t="shared" si="29"/>
        <v>76.658999999999992</v>
      </c>
      <c r="G948" s="7">
        <v>0.25</v>
      </c>
      <c r="H948" s="7" t="s">
        <v>5081</v>
      </c>
      <c r="I948" s="7">
        <v>3</v>
      </c>
    </row>
    <row r="949" spans="1:9" ht="15.75" customHeight="1" x14ac:dyDescent="0.15">
      <c r="A949" s="13" t="s">
        <v>5133</v>
      </c>
      <c r="B949" s="7" t="s">
        <v>1778</v>
      </c>
      <c r="C949" s="14">
        <v>10</v>
      </c>
      <c r="D949" s="7">
        <v>83.8</v>
      </c>
      <c r="E949" s="7">
        <f t="shared" si="28"/>
        <v>8.3800000000000008</v>
      </c>
      <c r="F949" s="7">
        <f t="shared" si="29"/>
        <v>92.179999999999993</v>
      </c>
      <c r="G949" s="7">
        <v>0.26</v>
      </c>
      <c r="H949" s="7" t="s">
        <v>5077</v>
      </c>
      <c r="I949" s="7">
        <v>10</v>
      </c>
    </row>
    <row r="950" spans="1:9" ht="15.75" customHeight="1" x14ac:dyDescent="0.15">
      <c r="A950" s="13" t="s">
        <v>5133</v>
      </c>
      <c r="B950" s="7" t="s">
        <v>4352</v>
      </c>
      <c r="C950" s="14">
        <v>15</v>
      </c>
      <c r="D950" s="7">
        <v>8.9499999999999993</v>
      </c>
      <c r="E950" s="7">
        <f t="shared" si="28"/>
        <v>0.89500000000000002</v>
      </c>
      <c r="F950" s="7">
        <f t="shared" si="29"/>
        <v>9.8449999999999989</v>
      </c>
      <c r="G950" s="7">
        <v>0.06</v>
      </c>
      <c r="H950" s="7" t="s">
        <v>27</v>
      </c>
      <c r="I950" s="7">
        <v>6</v>
      </c>
    </row>
    <row r="951" spans="1:9" ht="15.75" customHeight="1" x14ac:dyDescent="0.15">
      <c r="A951" s="13" t="s">
        <v>5133</v>
      </c>
      <c r="B951" s="7" t="s">
        <v>549</v>
      </c>
      <c r="C951" s="14">
        <v>16</v>
      </c>
      <c r="D951" s="7">
        <v>47.27</v>
      </c>
      <c r="E951" s="7">
        <f t="shared" si="28"/>
        <v>4.7270000000000003</v>
      </c>
      <c r="F951" s="7">
        <f t="shared" si="29"/>
        <v>51.997</v>
      </c>
      <c r="G951" s="7">
        <v>0.06</v>
      </c>
      <c r="H951" s="7" t="s">
        <v>30</v>
      </c>
      <c r="I951" s="7">
        <v>7</v>
      </c>
    </row>
    <row r="952" spans="1:9" ht="15.75" customHeight="1" x14ac:dyDescent="0.15">
      <c r="A952" s="13" t="s">
        <v>5133</v>
      </c>
      <c r="B952" s="7" t="s">
        <v>1660</v>
      </c>
      <c r="C952" s="14">
        <v>15</v>
      </c>
      <c r="D952" s="7">
        <v>43.05</v>
      </c>
      <c r="E952" s="7">
        <f t="shared" si="28"/>
        <v>4.3049999999999997</v>
      </c>
      <c r="F952" s="7">
        <f t="shared" si="29"/>
        <v>47.354999999999997</v>
      </c>
      <c r="G952" s="7">
        <v>0.38</v>
      </c>
      <c r="H952" s="7" t="s">
        <v>27</v>
      </c>
      <c r="I952" s="7">
        <v>2</v>
      </c>
    </row>
    <row r="953" spans="1:9" ht="15.75" customHeight="1" x14ac:dyDescent="0.15">
      <c r="A953" s="13" t="s">
        <v>5133</v>
      </c>
      <c r="B953" s="7" t="s">
        <v>2522</v>
      </c>
      <c r="C953" s="14">
        <v>10</v>
      </c>
      <c r="D953" s="7">
        <v>21.46</v>
      </c>
      <c r="E953" s="7">
        <f t="shared" si="28"/>
        <v>2.1460000000000004</v>
      </c>
      <c r="F953" s="7">
        <f t="shared" si="29"/>
        <v>23.606000000000002</v>
      </c>
      <c r="G953" s="7">
        <v>0.02</v>
      </c>
      <c r="H953" s="7" t="s">
        <v>29</v>
      </c>
      <c r="I953" s="7">
        <v>6</v>
      </c>
    </row>
    <row r="954" spans="1:9" ht="15.75" customHeight="1" x14ac:dyDescent="0.15">
      <c r="A954" s="13" t="s">
        <v>5133</v>
      </c>
      <c r="B954" s="7" t="s">
        <v>4502</v>
      </c>
      <c r="C954" s="14">
        <v>10</v>
      </c>
      <c r="D954" s="7">
        <v>29.12</v>
      </c>
      <c r="E954" s="7">
        <f t="shared" si="28"/>
        <v>2.9120000000000004</v>
      </c>
      <c r="F954" s="7">
        <f t="shared" si="29"/>
        <v>32.032000000000004</v>
      </c>
      <c r="G954" s="7">
        <v>0.17</v>
      </c>
      <c r="H954" s="7" t="s">
        <v>30</v>
      </c>
      <c r="I954" s="7">
        <v>4</v>
      </c>
    </row>
    <row r="955" spans="1:9" ht="15.75" customHeight="1" x14ac:dyDescent="0.15">
      <c r="A955" s="13" t="s">
        <v>5133</v>
      </c>
      <c r="B955" s="7" t="s">
        <v>1855</v>
      </c>
      <c r="C955" s="14">
        <v>16</v>
      </c>
      <c r="D955" s="7">
        <v>97.23</v>
      </c>
      <c r="E955" s="7">
        <f t="shared" si="28"/>
        <v>9.7230000000000008</v>
      </c>
      <c r="F955" s="7">
        <f t="shared" si="29"/>
        <v>106.953</v>
      </c>
      <c r="G955" s="7">
        <v>0.32</v>
      </c>
      <c r="H955" s="7" t="s">
        <v>5082</v>
      </c>
      <c r="I955" s="7">
        <v>3</v>
      </c>
    </row>
    <row r="956" spans="1:9" ht="15.75" customHeight="1" x14ac:dyDescent="0.15">
      <c r="A956" s="13" t="s">
        <v>5133</v>
      </c>
      <c r="B956" s="7" t="s">
        <v>639</v>
      </c>
      <c r="C956" s="14">
        <v>15</v>
      </c>
      <c r="D956" s="7">
        <v>30.84</v>
      </c>
      <c r="E956" s="7">
        <f t="shared" si="28"/>
        <v>3.0840000000000001</v>
      </c>
      <c r="F956" s="7">
        <f t="shared" si="29"/>
        <v>33.923999999999999</v>
      </c>
      <c r="G956" s="7">
        <v>0.39</v>
      </c>
      <c r="H956" s="7" t="s">
        <v>5076</v>
      </c>
      <c r="I956" s="7">
        <v>9</v>
      </c>
    </row>
    <row r="957" spans="1:9" ht="15.75" customHeight="1" x14ac:dyDescent="0.15">
      <c r="A957" s="13" t="s">
        <v>5133</v>
      </c>
      <c r="B957" s="7" t="s">
        <v>1467</v>
      </c>
      <c r="C957" s="14">
        <v>16</v>
      </c>
      <c r="D957" s="7">
        <v>95.75</v>
      </c>
      <c r="E957" s="7">
        <f t="shared" si="28"/>
        <v>9.5750000000000011</v>
      </c>
      <c r="F957" s="7">
        <f t="shared" si="29"/>
        <v>105.325</v>
      </c>
      <c r="G957" s="7">
        <v>0.09</v>
      </c>
      <c r="H957" s="7" t="s">
        <v>5077</v>
      </c>
      <c r="I957" s="7">
        <v>10</v>
      </c>
    </row>
    <row r="958" spans="1:9" ht="15.75" customHeight="1" x14ac:dyDescent="0.15">
      <c r="A958" s="13" t="s">
        <v>5133</v>
      </c>
      <c r="B958" s="7" t="s">
        <v>1390</v>
      </c>
      <c r="C958" s="14">
        <v>16</v>
      </c>
      <c r="D958" s="7">
        <v>27.98</v>
      </c>
      <c r="E958" s="7">
        <f t="shared" si="28"/>
        <v>2.798</v>
      </c>
      <c r="F958" s="7">
        <f t="shared" si="29"/>
        <v>30.777999999999999</v>
      </c>
      <c r="G958" s="7">
        <v>0.25</v>
      </c>
      <c r="H958" s="7" t="s">
        <v>26</v>
      </c>
      <c r="I958" s="7">
        <v>2</v>
      </c>
    </row>
    <row r="959" spans="1:9" ht="15.75" customHeight="1" x14ac:dyDescent="0.15">
      <c r="A959" s="13" t="s">
        <v>5133</v>
      </c>
      <c r="B959" s="7" t="s">
        <v>1789</v>
      </c>
      <c r="C959" s="14">
        <v>10</v>
      </c>
      <c r="D959" s="7">
        <v>0.16</v>
      </c>
      <c r="E959" s="7">
        <f t="shared" si="28"/>
        <v>1.6E-2</v>
      </c>
      <c r="F959" s="7">
        <f t="shared" si="29"/>
        <v>0.17599999999999999</v>
      </c>
      <c r="G959" s="7">
        <v>0.28000000000000003</v>
      </c>
      <c r="H959" s="7" t="s">
        <v>26</v>
      </c>
      <c r="I959" s="7">
        <v>5</v>
      </c>
    </row>
    <row r="960" spans="1:9" ht="15.75" customHeight="1" x14ac:dyDescent="0.15">
      <c r="A960" s="13" t="s">
        <v>5133</v>
      </c>
      <c r="B960" s="7" t="s">
        <v>4473</v>
      </c>
      <c r="C960" s="14">
        <v>15</v>
      </c>
      <c r="D960" s="7">
        <v>95.42</v>
      </c>
      <c r="E960" s="7">
        <f t="shared" si="28"/>
        <v>9.5419999999999998</v>
      </c>
      <c r="F960" s="7">
        <f t="shared" si="29"/>
        <v>104.962</v>
      </c>
      <c r="G960" s="7">
        <v>0.11</v>
      </c>
      <c r="H960" s="7" t="s">
        <v>5076</v>
      </c>
      <c r="I960" s="7">
        <v>3</v>
      </c>
    </row>
    <row r="961" spans="1:9" ht="15.75" customHeight="1" x14ac:dyDescent="0.15">
      <c r="A961" s="13" t="s">
        <v>5133</v>
      </c>
      <c r="B961" s="7" t="s">
        <v>196</v>
      </c>
      <c r="C961" s="14">
        <v>15</v>
      </c>
      <c r="D961" s="7">
        <v>7.66</v>
      </c>
      <c r="E961" s="7">
        <f t="shared" si="28"/>
        <v>0.76600000000000001</v>
      </c>
      <c r="F961" s="7">
        <f t="shared" si="29"/>
        <v>8.4260000000000002</v>
      </c>
      <c r="G961" s="7">
        <v>0.31</v>
      </c>
      <c r="H961" s="7" t="s">
        <v>5076</v>
      </c>
      <c r="I961" s="7">
        <v>3</v>
      </c>
    </row>
    <row r="962" spans="1:9" ht="15.75" customHeight="1" x14ac:dyDescent="0.15">
      <c r="A962" s="13" t="s">
        <v>5133</v>
      </c>
      <c r="B962" s="7" t="s">
        <v>3666</v>
      </c>
      <c r="C962" s="14">
        <v>10</v>
      </c>
      <c r="D962" s="7">
        <v>55.53</v>
      </c>
      <c r="E962" s="7">
        <f t="shared" si="28"/>
        <v>5.5530000000000008</v>
      </c>
      <c r="F962" s="7">
        <f t="shared" si="29"/>
        <v>61.082999999999998</v>
      </c>
      <c r="G962" s="7">
        <v>0.35</v>
      </c>
      <c r="H962" s="7" t="s">
        <v>5083</v>
      </c>
      <c r="I962" s="7">
        <v>1</v>
      </c>
    </row>
    <row r="963" spans="1:9" ht="15.75" customHeight="1" x14ac:dyDescent="0.15">
      <c r="A963" s="13" t="s">
        <v>5133</v>
      </c>
      <c r="B963" s="7" t="s">
        <v>4768</v>
      </c>
      <c r="C963" s="14">
        <v>15</v>
      </c>
      <c r="D963" s="7">
        <v>91.1</v>
      </c>
      <c r="E963" s="7">
        <f t="shared" si="28"/>
        <v>9.11</v>
      </c>
      <c r="F963" s="7">
        <f t="shared" si="29"/>
        <v>100.21</v>
      </c>
      <c r="G963" s="7">
        <v>0.28000000000000003</v>
      </c>
      <c r="H963" s="7" t="s">
        <v>29</v>
      </c>
      <c r="I963" s="7">
        <v>1</v>
      </c>
    </row>
    <row r="964" spans="1:9" ht="15.75" customHeight="1" x14ac:dyDescent="0.15">
      <c r="A964" s="13" t="s">
        <v>5134</v>
      </c>
      <c r="B964" s="7" t="s">
        <v>4519</v>
      </c>
      <c r="C964" s="14">
        <v>15</v>
      </c>
      <c r="D964" s="7">
        <v>55.95</v>
      </c>
      <c r="E964" s="7">
        <f t="shared" si="28"/>
        <v>5.5950000000000006</v>
      </c>
      <c r="F964" s="7">
        <f t="shared" si="29"/>
        <v>61.545000000000002</v>
      </c>
      <c r="G964" s="7">
        <v>0.16</v>
      </c>
      <c r="H964" s="7" t="s">
        <v>5081</v>
      </c>
      <c r="I964" s="7">
        <v>7</v>
      </c>
    </row>
    <row r="965" spans="1:9" ht="15.75" customHeight="1" x14ac:dyDescent="0.15">
      <c r="A965" s="13" t="s">
        <v>5134</v>
      </c>
      <c r="B965" s="7" t="s">
        <v>2461</v>
      </c>
      <c r="C965" s="14">
        <v>15</v>
      </c>
      <c r="D965" s="7">
        <v>40.200000000000003</v>
      </c>
      <c r="E965" s="7">
        <f t="shared" si="28"/>
        <v>4.0200000000000005</v>
      </c>
      <c r="F965" s="7">
        <f t="shared" si="29"/>
        <v>44.220000000000006</v>
      </c>
      <c r="G965" s="7">
        <v>0.06</v>
      </c>
      <c r="H965" s="7" t="s">
        <v>30</v>
      </c>
      <c r="I965" s="7">
        <v>8</v>
      </c>
    </row>
    <row r="966" spans="1:9" ht="15.75" customHeight="1" x14ac:dyDescent="0.15">
      <c r="A966" s="13" t="s">
        <v>5134</v>
      </c>
      <c r="B966" s="7" t="s">
        <v>1482</v>
      </c>
      <c r="C966" s="14">
        <v>15</v>
      </c>
      <c r="D966" s="7">
        <v>30.17</v>
      </c>
      <c r="E966" s="7">
        <f t="shared" si="28"/>
        <v>3.0170000000000003</v>
      </c>
      <c r="F966" s="7">
        <f t="shared" si="29"/>
        <v>33.187000000000005</v>
      </c>
      <c r="G966" s="7">
        <v>0.15</v>
      </c>
      <c r="H966" s="7" t="s">
        <v>5079</v>
      </c>
      <c r="I966" s="7">
        <v>7</v>
      </c>
    </row>
    <row r="967" spans="1:9" ht="15.75" customHeight="1" x14ac:dyDescent="0.15">
      <c r="A967" s="13" t="s">
        <v>5134</v>
      </c>
      <c r="B967" s="7" t="s">
        <v>3864</v>
      </c>
      <c r="C967" s="14">
        <v>16</v>
      </c>
      <c r="D967" s="7">
        <v>93.93</v>
      </c>
      <c r="E967" s="7">
        <f t="shared" ref="E967:E1030" si="30">D967*10%</f>
        <v>9.3930000000000007</v>
      </c>
      <c r="F967" s="7">
        <f t="shared" ref="F967:F1030" si="31">D967+E967</f>
        <v>103.32300000000001</v>
      </c>
      <c r="G967" s="7">
        <v>0.35</v>
      </c>
      <c r="H967" s="7" t="s">
        <v>5081</v>
      </c>
      <c r="I967" s="7">
        <v>9</v>
      </c>
    </row>
    <row r="968" spans="1:9" ht="15.75" customHeight="1" x14ac:dyDescent="0.15">
      <c r="A968" s="13" t="s">
        <v>5134</v>
      </c>
      <c r="B968" s="7" t="s">
        <v>319</v>
      </c>
      <c r="C968" s="14">
        <v>10</v>
      </c>
      <c r="D968" s="7">
        <v>29.72</v>
      </c>
      <c r="E968" s="7">
        <f t="shared" si="30"/>
        <v>2.972</v>
      </c>
      <c r="F968" s="7">
        <f t="shared" si="31"/>
        <v>32.692</v>
      </c>
      <c r="G968" s="7">
        <v>0.3</v>
      </c>
      <c r="H968" s="7" t="s">
        <v>5076</v>
      </c>
      <c r="I968" s="7">
        <v>10</v>
      </c>
    </row>
    <row r="969" spans="1:9" ht="15.75" customHeight="1" x14ac:dyDescent="0.15">
      <c r="A969" s="13" t="s">
        <v>5134</v>
      </c>
      <c r="B969" s="7" t="s">
        <v>3988</v>
      </c>
      <c r="C969" s="14">
        <v>10</v>
      </c>
      <c r="D969" s="7">
        <v>72.209999999999994</v>
      </c>
      <c r="E969" s="7">
        <f t="shared" si="30"/>
        <v>7.2210000000000001</v>
      </c>
      <c r="F969" s="7">
        <f t="shared" si="31"/>
        <v>79.430999999999997</v>
      </c>
      <c r="G969" s="7">
        <v>0.25</v>
      </c>
      <c r="H969" s="7" t="s">
        <v>5076</v>
      </c>
      <c r="I969" s="7">
        <v>3</v>
      </c>
    </row>
    <row r="970" spans="1:9" ht="15.75" customHeight="1" x14ac:dyDescent="0.15">
      <c r="A970" s="13" t="s">
        <v>5134</v>
      </c>
      <c r="B970" s="7" t="s">
        <v>2978</v>
      </c>
      <c r="C970" s="14">
        <v>16</v>
      </c>
      <c r="D970" s="7">
        <v>33.090000000000003</v>
      </c>
      <c r="E970" s="7">
        <f t="shared" si="30"/>
        <v>3.3090000000000006</v>
      </c>
      <c r="F970" s="7">
        <f t="shared" si="31"/>
        <v>36.399000000000001</v>
      </c>
      <c r="G970" s="7">
        <v>0.28000000000000003</v>
      </c>
      <c r="H970" s="7" t="s">
        <v>5078</v>
      </c>
      <c r="I970" s="7">
        <v>3</v>
      </c>
    </row>
    <row r="971" spans="1:9" ht="15.75" customHeight="1" x14ac:dyDescent="0.15">
      <c r="A971" s="13" t="s">
        <v>5134</v>
      </c>
      <c r="B971" s="7" t="s">
        <v>4956</v>
      </c>
      <c r="C971" s="14">
        <v>16</v>
      </c>
      <c r="D971" s="7">
        <v>45.52</v>
      </c>
      <c r="E971" s="7">
        <f t="shared" si="30"/>
        <v>4.5520000000000005</v>
      </c>
      <c r="F971" s="7">
        <f t="shared" si="31"/>
        <v>50.072000000000003</v>
      </c>
      <c r="G971" s="7">
        <v>0.39</v>
      </c>
      <c r="H971" s="7" t="s">
        <v>5079</v>
      </c>
      <c r="I971" s="7">
        <v>4</v>
      </c>
    </row>
    <row r="972" spans="1:9" ht="15.75" customHeight="1" x14ac:dyDescent="0.15">
      <c r="A972" s="13" t="s">
        <v>5134</v>
      </c>
      <c r="B972" s="7" t="s">
        <v>2762</v>
      </c>
      <c r="C972" s="14">
        <v>15</v>
      </c>
      <c r="D972" s="7">
        <v>44.67</v>
      </c>
      <c r="E972" s="7">
        <f t="shared" si="30"/>
        <v>4.4670000000000005</v>
      </c>
      <c r="F972" s="7">
        <f t="shared" si="31"/>
        <v>49.137</v>
      </c>
      <c r="G972" s="7">
        <v>0.3</v>
      </c>
      <c r="H972" s="7" t="s">
        <v>5077</v>
      </c>
      <c r="I972" s="7">
        <v>10</v>
      </c>
    </row>
    <row r="973" spans="1:9" ht="15.75" customHeight="1" x14ac:dyDescent="0.15">
      <c r="A973" s="13" t="s">
        <v>5134</v>
      </c>
      <c r="B973" s="7" t="s">
        <v>636</v>
      </c>
      <c r="C973" s="14">
        <v>16</v>
      </c>
      <c r="D973" s="7">
        <v>32.92</v>
      </c>
      <c r="E973" s="7">
        <f t="shared" si="30"/>
        <v>3.2920000000000003</v>
      </c>
      <c r="F973" s="7">
        <f t="shared" si="31"/>
        <v>36.212000000000003</v>
      </c>
      <c r="G973" s="7">
        <v>0.32</v>
      </c>
      <c r="H973" s="7" t="s">
        <v>5080</v>
      </c>
      <c r="I973" s="7">
        <v>6</v>
      </c>
    </row>
    <row r="974" spans="1:9" ht="15.75" customHeight="1" x14ac:dyDescent="0.15">
      <c r="A974" s="13" t="s">
        <v>5134</v>
      </c>
      <c r="B974" s="7" t="s">
        <v>3176</v>
      </c>
      <c r="C974" s="14">
        <v>16</v>
      </c>
      <c r="D974" s="7">
        <v>73.22</v>
      </c>
      <c r="E974" s="7">
        <f t="shared" si="30"/>
        <v>7.3220000000000001</v>
      </c>
      <c r="F974" s="7">
        <f t="shared" si="31"/>
        <v>80.542000000000002</v>
      </c>
      <c r="G974" s="7">
        <v>0.28999999999999998</v>
      </c>
      <c r="H974" s="7" t="s">
        <v>29</v>
      </c>
      <c r="I974" s="7">
        <v>2</v>
      </c>
    </row>
    <row r="975" spans="1:9" ht="15.75" customHeight="1" x14ac:dyDescent="0.15">
      <c r="A975" s="13" t="s">
        <v>5134</v>
      </c>
      <c r="B975" s="7" t="s">
        <v>135</v>
      </c>
      <c r="C975" s="14">
        <v>15</v>
      </c>
      <c r="D975" s="7">
        <v>1.67</v>
      </c>
      <c r="E975" s="7">
        <f t="shared" si="30"/>
        <v>0.16700000000000001</v>
      </c>
      <c r="F975" s="7">
        <f t="shared" si="31"/>
        <v>1.837</v>
      </c>
      <c r="G975" s="7">
        <v>0.26</v>
      </c>
      <c r="H975" s="7" t="s">
        <v>5082</v>
      </c>
      <c r="I975" s="7">
        <v>6</v>
      </c>
    </row>
    <row r="976" spans="1:9" ht="15.75" customHeight="1" x14ac:dyDescent="0.15">
      <c r="A976" s="13" t="s">
        <v>5134</v>
      </c>
      <c r="B976" s="7" t="s">
        <v>2318</v>
      </c>
      <c r="C976" s="14">
        <v>15</v>
      </c>
      <c r="D976" s="7">
        <v>80.06</v>
      </c>
      <c r="E976" s="7">
        <f t="shared" si="30"/>
        <v>8.0060000000000002</v>
      </c>
      <c r="F976" s="7">
        <f t="shared" si="31"/>
        <v>88.066000000000003</v>
      </c>
      <c r="G976" s="7">
        <v>0.24</v>
      </c>
      <c r="H976" s="7" t="s">
        <v>28</v>
      </c>
      <c r="I976" s="7">
        <v>8</v>
      </c>
    </row>
    <row r="977" spans="1:9" ht="15.75" customHeight="1" x14ac:dyDescent="0.15">
      <c r="A977" s="13" t="s">
        <v>5134</v>
      </c>
      <c r="B977" s="7" t="s">
        <v>4879</v>
      </c>
      <c r="C977" s="14">
        <v>15</v>
      </c>
      <c r="D977" s="7">
        <v>73.25</v>
      </c>
      <c r="E977" s="7">
        <f t="shared" si="30"/>
        <v>7.3250000000000002</v>
      </c>
      <c r="F977" s="7">
        <f t="shared" si="31"/>
        <v>80.575000000000003</v>
      </c>
      <c r="G977" s="7">
        <v>0.09</v>
      </c>
      <c r="H977" s="7" t="s">
        <v>5076</v>
      </c>
      <c r="I977" s="7">
        <v>3</v>
      </c>
    </row>
    <row r="978" spans="1:9" ht="15.75" customHeight="1" x14ac:dyDescent="0.15">
      <c r="A978" s="13" t="s">
        <v>5134</v>
      </c>
      <c r="B978" s="7" t="s">
        <v>2804</v>
      </c>
      <c r="C978" s="14">
        <v>16</v>
      </c>
      <c r="D978" s="7">
        <v>23.32</v>
      </c>
      <c r="E978" s="7">
        <f t="shared" si="30"/>
        <v>2.3320000000000003</v>
      </c>
      <c r="F978" s="7">
        <f t="shared" si="31"/>
        <v>25.652000000000001</v>
      </c>
      <c r="G978" s="7">
        <v>0.04</v>
      </c>
      <c r="H978" s="7" t="s">
        <v>5083</v>
      </c>
      <c r="I978" s="7">
        <v>3</v>
      </c>
    </row>
    <row r="979" spans="1:9" ht="15.75" customHeight="1" x14ac:dyDescent="0.15">
      <c r="A979" s="13" t="s">
        <v>5134</v>
      </c>
      <c r="B979" s="7" t="s">
        <v>702</v>
      </c>
      <c r="C979" s="14">
        <v>16</v>
      </c>
      <c r="D979" s="7">
        <v>41.08</v>
      </c>
      <c r="E979" s="7">
        <f t="shared" si="30"/>
        <v>4.1079999999999997</v>
      </c>
      <c r="F979" s="7">
        <f t="shared" si="31"/>
        <v>45.187999999999995</v>
      </c>
      <c r="G979" s="7">
        <v>0.23</v>
      </c>
      <c r="H979" s="7" t="s">
        <v>5080</v>
      </c>
      <c r="I979" s="7">
        <v>5</v>
      </c>
    </row>
    <row r="980" spans="1:9" ht="15.75" customHeight="1" x14ac:dyDescent="0.15">
      <c r="A980" s="13" t="s">
        <v>5134</v>
      </c>
      <c r="B980" s="7" t="s">
        <v>3086</v>
      </c>
      <c r="C980" s="14">
        <v>16</v>
      </c>
      <c r="D980" s="7">
        <v>90.02</v>
      </c>
      <c r="E980" s="7">
        <f t="shared" si="30"/>
        <v>9.0020000000000007</v>
      </c>
      <c r="F980" s="7">
        <f t="shared" si="31"/>
        <v>99.021999999999991</v>
      </c>
      <c r="G980" s="7">
        <v>0.36</v>
      </c>
      <c r="H980" s="7" t="s">
        <v>31</v>
      </c>
      <c r="I980" s="7">
        <v>10</v>
      </c>
    </row>
    <row r="981" spans="1:9" ht="15.75" customHeight="1" x14ac:dyDescent="0.15">
      <c r="A981" s="13" t="s">
        <v>5134</v>
      </c>
      <c r="B981" s="7" t="s">
        <v>3386</v>
      </c>
      <c r="C981" s="14">
        <v>10</v>
      </c>
      <c r="D981" s="7">
        <v>53.81</v>
      </c>
      <c r="E981" s="7">
        <f t="shared" si="30"/>
        <v>5.3810000000000002</v>
      </c>
      <c r="F981" s="7">
        <f t="shared" si="31"/>
        <v>59.191000000000003</v>
      </c>
      <c r="G981" s="7">
        <v>0.37</v>
      </c>
      <c r="H981" s="7" t="s">
        <v>5077</v>
      </c>
      <c r="I981" s="7">
        <v>3</v>
      </c>
    </row>
    <row r="982" spans="1:9" ht="15.75" customHeight="1" x14ac:dyDescent="0.15">
      <c r="A982" s="13" t="s">
        <v>5134</v>
      </c>
      <c r="B982" s="7" t="s">
        <v>4507</v>
      </c>
      <c r="C982" s="14">
        <v>10</v>
      </c>
      <c r="D982" s="7">
        <v>10.17</v>
      </c>
      <c r="E982" s="7">
        <f t="shared" si="30"/>
        <v>1.0170000000000001</v>
      </c>
      <c r="F982" s="7">
        <f t="shared" si="31"/>
        <v>11.186999999999999</v>
      </c>
      <c r="G982" s="7">
        <v>0.34</v>
      </c>
      <c r="H982" s="7" t="s">
        <v>5078</v>
      </c>
      <c r="I982" s="7">
        <v>8</v>
      </c>
    </row>
    <row r="983" spans="1:9" ht="15.75" customHeight="1" x14ac:dyDescent="0.15">
      <c r="A983" s="13" t="s">
        <v>5134</v>
      </c>
      <c r="B983" s="7" t="s">
        <v>4313</v>
      </c>
      <c r="C983" s="14">
        <v>15</v>
      </c>
      <c r="D983" s="7">
        <v>11.28</v>
      </c>
      <c r="E983" s="7">
        <f t="shared" si="30"/>
        <v>1.1279999999999999</v>
      </c>
      <c r="F983" s="7">
        <f t="shared" si="31"/>
        <v>12.407999999999999</v>
      </c>
      <c r="G983" s="7">
        <v>0.03</v>
      </c>
      <c r="H983" s="7" t="s">
        <v>5078</v>
      </c>
      <c r="I983" s="7">
        <v>4</v>
      </c>
    </row>
    <row r="984" spans="1:9" ht="15.75" customHeight="1" x14ac:dyDescent="0.15">
      <c r="A984" s="13" t="s">
        <v>5134</v>
      </c>
      <c r="B984" s="7" t="s">
        <v>2312</v>
      </c>
      <c r="C984" s="14">
        <v>10</v>
      </c>
      <c r="D984" s="7">
        <v>79.53</v>
      </c>
      <c r="E984" s="7">
        <f t="shared" si="30"/>
        <v>7.9530000000000003</v>
      </c>
      <c r="F984" s="7">
        <f t="shared" si="31"/>
        <v>87.483000000000004</v>
      </c>
      <c r="G984" s="7">
        <v>0.19</v>
      </c>
      <c r="H984" s="7" t="s">
        <v>5076</v>
      </c>
      <c r="I984" s="7">
        <v>2</v>
      </c>
    </row>
    <row r="985" spans="1:9" ht="15.75" customHeight="1" x14ac:dyDescent="0.15">
      <c r="A985" s="13" t="s">
        <v>5135</v>
      </c>
      <c r="B985" s="7" t="s">
        <v>3254</v>
      </c>
      <c r="C985" s="14">
        <v>10</v>
      </c>
      <c r="D985" s="7">
        <v>78.95</v>
      </c>
      <c r="E985" s="7">
        <f t="shared" si="30"/>
        <v>7.8950000000000005</v>
      </c>
      <c r="F985" s="7">
        <f t="shared" si="31"/>
        <v>86.844999999999999</v>
      </c>
      <c r="G985" s="7">
        <v>0.38</v>
      </c>
      <c r="H985" s="7" t="s">
        <v>28</v>
      </c>
      <c r="I985" s="7">
        <v>2</v>
      </c>
    </row>
    <row r="986" spans="1:9" ht="15.75" customHeight="1" x14ac:dyDescent="0.15">
      <c r="A986" s="13" t="s">
        <v>5135</v>
      </c>
      <c r="B986" s="7" t="s">
        <v>2136</v>
      </c>
      <c r="C986" s="14">
        <v>10</v>
      </c>
      <c r="D986" s="7">
        <v>83.87</v>
      </c>
      <c r="E986" s="7">
        <f t="shared" si="30"/>
        <v>8.3870000000000005</v>
      </c>
      <c r="F986" s="7">
        <f t="shared" si="31"/>
        <v>92.257000000000005</v>
      </c>
      <c r="G986" s="7">
        <v>0.08</v>
      </c>
      <c r="H986" s="7" t="s">
        <v>5076</v>
      </c>
      <c r="I986" s="7">
        <v>1</v>
      </c>
    </row>
    <row r="987" spans="1:9" ht="15.75" customHeight="1" x14ac:dyDescent="0.15">
      <c r="A987" s="13" t="s">
        <v>5135</v>
      </c>
      <c r="B987" s="7" t="s">
        <v>979</v>
      </c>
      <c r="C987" s="14">
        <v>16</v>
      </c>
      <c r="D987" s="7">
        <v>78.540000000000006</v>
      </c>
      <c r="E987" s="7">
        <f t="shared" si="30"/>
        <v>7.854000000000001</v>
      </c>
      <c r="F987" s="7">
        <f t="shared" si="31"/>
        <v>86.394000000000005</v>
      </c>
      <c r="G987" s="7">
        <v>0.17</v>
      </c>
      <c r="H987" s="7" t="s">
        <v>28</v>
      </c>
      <c r="I987" s="7">
        <v>9</v>
      </c>
    </row>
    <row r="988" spans="1:9" ht="15.75" customHeight="1" x14ac:dyDescent="0.15">
      <c r="A988" s="13" t="s">
        <v>5135</v>
      </c>
      <c r="B988" s="7" t="s">
        <v>3290</v>
      </c>
      <c r="C988" s="14">
        <v>15</v>
      </c>
      <c r="D988" s="7">
        <v>94.3</v>
      </c>
      <c r="E988" s="7">
        <f t="shared" si="30"/>
        <v>9.43</v>
      </c>
      <c r="F988" s="7">
        <f t="shared" si="31"/>
        <v>103.72999999999999</v>
      </c>
      <c r="G988" s="7">
        <v>0.14000000000000001</v>
      </c>
      <c r="H988" s="7" t="s">
        <v>5077</v>
      </c>
      <c r="I988" s="7">
        <v>3</v>
      </c>
    </row>
    <row r="989" spans="1:9" ht="15.75" customHeight="1" x14ac:dyDescent="0.15">
      <c r="A989" s="13" t="s">
        <v>5135</v>
      </c>
      <c r="B989" s="7" t="s">
        <v>4499</v>
      </c>
      <c r="C989" s="14">
        <v>10</v>
      </c>
      <c r="D989" s="7">
        <v>14.2</v>
      </c>
      <c r="E989" s="7">
        <f t="shared" si="30"/>
        <v>1.42</v>
      </c>
      <c r="F989" s="7">
        <f t="shared" si="31"/>
        <v>15.62</v>
      </c>
      <c r="G989" s="7">
        <v>0.18</v>
      </c>
      <c r="H989" s="7" t="s">
        <v>29</v>
      </c>
      <c r="I989" s="7">
        <v>10</v>
      </c>
    </row>
    <row r="990" spans="1:9" ht="15.75" customHeight="1" x14ac:dyDescent="0.15">
      <c r="A990" s="13" t="s">
        <v>5135</v>
      </c>
      <c r="B990" s="7" t="s">
        <v>801</v>
      </c>
      <c r="C990" s="14">
        <v>15</v>
      </c>
      <c r="D990" s="7">
        <v>4.37</v>
      </c>
      <c r="E990" s="7">
        <f t="shared" si="30"/>
        <v>0.43700000000000006</v>
      </c>
      <c r="F990" s="7">
        <f t="shared" si="31"/>
        <v>4.8070000000000004</v>
      </c>
      <c r="G990" s="7">
        <v>0.32</v>
      </c>
      <c r="H990" s="7" t="s">
        <v>5080</v>
      </c>
      <c r="I990" s="7">
        <v>8</v>
      </c>
    </row>
    <row r="991" spans="1:9" ht="15.75" customHeight="1" x14ac:dyDescent="0.15">
      <c r="A991" s="13" t="s">
        <v>5135</v>
      </c>
      <c r="B991" s="7" t="s">
        <v>5000</v>
      </c>
      <c r="C991" s="14">
        <v>15</v>
      </c>
      <c r="D991" s="7">
        <v>13.75</v>
      </c>
      <c r="E991" s="7">
        <f t="shared" si="30"/>
        <v>1.375</v>
      </c>
      <c r="F991" s="7">
        <f t="shared" si="31"/>
        <v>15.125</v>
      </c>
      <c r="G991" s="7">
        <v>0.16</v>
      </c>
      <c r="H991" s="7" t="s">
        <v>27</v>
      </c>
      <c r="I991" s="7">
        <v>6</v>
      </c>
    </row>
    <row r="992" spans="1:9" ht="15.75" customHeight="1" x14ac:dyDescent="0.15">
      <c r="A992" s="13" t="s">
        <v>5135</v>
      </c>
      <c r="B992" s="7" t="s">
        <v>4173</v>
      </c>
      <c r="C992" s="14">
        <v>16</v>
      </c>
      <c r="D992" s="7">
        <v>96.46</v>
      </c>
      <c r="E992" s="7">
        <f t="shared" si="30"/>
        <v>9.6460000000000008</v>
      </c>
      <c r="F992" s="7">
        <f t="shared" si="31"/>
        <v>106.10599999999999</v>
      </c>
      <c r="G992" s="7">
        <v>0.35</v>
      </c>
      <c r="H992" s="7" t="s">
        <v>30</v>
      </c>
      <c r="I992" s="7">
        <v>9</v>
      </c>
    </row>
    <row r="993" spans="1:9" ht="15.75" customHeight="1" x14ac:dyDescent="0.15">
      <c r="A993" s="13" t="s">
        <v>5135</v>
      </c>
      <c r="B993" s="7" t="s">
        <v>1499</v>
      </c>
      <c r="C993" s="14">
        <v>10</v>
      </c>
      <c r="D993" s="7">
        <v>1.24</v>
      </c>
      <c r="E993" s="7">
        <f t="shared" si="30"/>
        <v>0.124</v>
      </c>
      <c r="F993" s="7">
        <f t="shared" si="31"/>
        <v>1.3639999999999999</v>
      </c>
      <c r="G993" s="7">
        <v>0.27</v>
      </c>
      <c r="H993" s="7" t="s">
        <v>5075</v>
      </c>
      <c r="I993" s="7">
        <v>7</v>
      </c>
    </row>
    <row r="994" spans="1:9" ht="15.75" customHeight="1" x14ac:dyDescent="0.15">
      <c r="A994" s="13" t="s">
        <v>5135</v>
      </c>
      <c r="B994" s="7" t="s">
        <v>1680</v>
      </c>
      <c r="C994" s="14">
        <v>15</v>
      </c>
      <c r="D994" s="7">
        <v>55.88</v>
      </c>
      <c r="E994" s="7">
        <f t="shared" si="30"/>
        <v>5.588000000000001</v>
      </c>
      <c r="F994" s="7">
        <f t="shared" si="31"/>
        <v>61.468000000000004</v>
      </c>
      <c r="G994" s="7">
        <v>0.4</v>
      </c>
      <c r="H994" s="7" t="s">
        <v>5077</v>
      </c>
      <c r="I994" s="7">
        <v>2</v>
      </c>
    </row>
    <row r="995" spans="1:9" ht="15.75" customHeight="1" x14ac:dyDescent="0.15">
      <c r="A995" s="13" t="s">
        <v>5135</v>
      </c>
      <c r="B995" s="7" t="s">
        <v>3477</v>
      </c>
      <c r="C995" s="14">
        <v>10</v>
      </c>
      <c r="D995" s="7">
        <v>76.05</v>
      </c>
      <c r="E995" s="7">
        <f t="shared" si="30"/>
        <v>7.6050000000000004</v>
      </c>
      <c r="F995" s="7">
        <f t="shared" si="31"/>
        <v>83.655000000000001</v>
      </c>
      <c r="G995" s="7">
        <v>0.21</v>
      </c>
      <c r="H995" s="7" t="s">
        <v>5080</v>
      </c>
      <c r="I995" s="7">
        <v>9</v>
      </c>
    </row>
    <row r="996" spans="1:9" ht="15.75" customHeight="1" x14ac:dyDescent="0.15">
      <c r="A996" s="13" t="s">
        <v>5135</v>
      </c>
      <c r="B996" s="7" t="s">
        <v>1834</v>
      </c>
      <c r="C996" s="14">
        <v>10</v>
      </c>
      <c r="D996" s="7">
        <v>33.770000000000003</v>
      </c>
      <c r="E996" s="7">
        <f t="shared" si="30"/>
        <v>3.3770000000000007</v>
      </c>
      <c r="F996" s="7">
        <f t="shared" si="31"/>
        <v>37.147000000000006</v>
      </c>
      <c r="G996" s="7">
        <v>0.36</v>
      </c>
      <c r="H996" s="7" t="s">
        <v>28</v>
      </c>
      <c r="I996" s="7">
        <v>5</v>
      </c>
    </row>
    <row r="997" spans="1:9" ht="15.75" customHeight="1" x14ac:dyDescent="0.15">
      <c r="A997" s="13" t="s">
        <v>5135</v>
      </c>
      <c r="B997" s="7" t="s">
        <v>3189</v>
      </c>
      <c r="C997" s="14">
        <v>10</v>
      </c>
      <c r="D997" s="7">
        <v>49.23</v>
      </c>
      <c r="E997" s="7">
        <f t="shared" si="30"/>
        <v>4.923</v>
      </c>
      <c r="F997" s="7">
        <f t="shared" si="31"/>
        <v>54.152999999999999</v>
      </c>
      <c r="G997" s="7">
        <v>7.0000000000000007E-2</v>
      </c>
      <c r="H997" s="7" t="s">
        <v>5081</v>
      </c>
      <c r="I997" s="7">
        <v>3</v>
      </c>
    </row>
    <row r="998" spans="1:9" ht="15.75" customHeight="1" x14ac:dyDescent="0.15">
      <c r="A998" s="13" t="s">
        <v>5135</v>
      </c>
      <c r="B998" s="7" t="s">
        <v>1590</v>
      </c>
      <c r="C998" s="14">
        <v>16</v>
      </c>
      <c r="D998" s="7">
        <v>67.61</v>
      </c>
      <c r="E998" s="7">
        <f t="shared" si="30"/>
        <v>6.7610000000000001</v>
      </c>
      <c r="F998" s="7">
        <f t="shared" si="31"/>
        <v>74.370999999999995</v>
      </c>
      <c r="G998" s="7">
        <v>0.18</v>
      </c>
      <c r="H998" s="7" t="s">
        <v>5078</v>
      </c>
      <c r="I998" s="7">
        <v>3</v>
      </c>
    </row>
    <row r="999" spans="1:9" ht="15.75" customHeight="1" x14ac:dyDescent="0.15">
      <c r="A999" s="13" t="s">
        <v>5135</v>
      </c>
      <c r="B999" s="7" t="s">
        <v>2154</v>
      </c>
      <c r="C999" s="14">
        <v>16</v>
      </c>
      <c r="D999" s="7">
        <v>19.68</v>
      </c>
      <c r="E999" s="7">
        <f t="shared" si="30"/>
        <v>1.968</v>
      </c>
      <c r="F999" s="7">
        <f t="shared" si="31"/>
        <v>21.648</v>
      </c>
      <c r="G999" s="7">
        <v>0.38</v>
      </c>
      <c r="H999" s="7" t="s">
        <v>28</v>
      </c>
      <c r="I999" s="7">
        <v>5</v>
      </c>
    </row>
    <row r="1000" spans="1:9" ht="15.75" customHeight="1" x14ac:dyDescent="0.15">
      <c r="A1000" s="13" t="s">
        <v>5135</v>
      </c>
      <c r="B1000" s="7" t="s">
        <v>866</v>
      </c>
      <c r="C1000" s="14">
        <v>15</v>
      </c>
      <c r="D1000" s="7">
        <v>48.46</v>
      </c>
      <c r="E1000" s="7">
        <f t="shared" si="30"/>
        <v>4.8460000000000001</v>
      </c>
      <c r="F1000" s="7">
        <f t="shared" si="31"/>
        <v>53.305999999999997</v>
      </c>
      <c r="G1000" s="7">
        <v>0.08</v>
      </c>
      <c r="H1000" s="7" t="s">
        <v>5077</v>
      </c>
      <c r="I1000" s="7">
        <v>2</v>
      </c>
    </row>
    <row r="1001" spans="1:9" ht="15.75" customHeight="1" x14ac:dyDescent="0.15">
      <c r="A1001" s="13" t="s">
        <v>5135</v>
      </c>
      <c r="B1001" s="7" t="s">
        <v>3206</v>
      </c>
      <c r="C1001" s="14">
        <v>16</v>
      </c>
      <c r="D1001" s="7">
        <v>13.44</v>
      </c>
      <c r="E1001" s="7">
        <f t="shared" si="30"/>
        <v>1.3440000000000001</v>
      </c>
      <c r="F1001" s="7">
        <f t="shared" si="31"/>
        <v>14.783999999999999</v>
      </c>
      <c r="G1001" s="7">
        <v>0.38</v>
      </c>
      <c r="H1001" s="7" t="s">
        <v>5075</v>
      </c>
      <c r="I1001" s="7">
        <v>2</v>
      </c>
    </row>
    <row r="1002" spans="1:9" ht="15.75" customHeight="1" x14ac:dyDescent="0.15">
      <c r="A1002" s="13" t="s">
        <v>5135</v>
      </c>
      <c r="B1002" s="7" t="s">
        <v>1471</v>
      </c>
      <c r="C1002" s="14">
        <v>10</v>
      </c>
      <c r="D1002" s="7">
        <v>49.35</v>
      </c>
      <c r="E1002" s="7">
        <f t="shared" si="30"/>
        <v>4.9350000000000005</v>
      </c>
      <c r="F1002" s="7">
        <f t="shared" si="31"/>
        <v>54.285000000000004</v>
      </c>
      <c r="G1002" s="7">
        <v>0.35</v>
      </c>
      <c r="H1002" s="7" t="s">
        <v>5076</v>
      </c>
      <c r="I1002" s="7">
        <v>4</v>
      </c>
    </row>
    <row r="1003" spans="1:9" ht="15.75" customHeight="1" x14ac:dyDescent="0.15">
      <c r="A1003" s="13" t="s">
        <v>5136</v>
      </c>
      <c r="B1003" s="7" t="s">
        <v>2288</v>
      </c>
      <c r="C1003" s="14">
        <v>16</v>
      </c>
      <c r="D1003" s="7">
        <v>33.57</v>
      </c>
      <c r="E1003" s="7">
        <f t="shared" si="30"/>
        <v>3.3570000000000002</v>
      </c>
      <c r="F1003" s="7">
        <f t="shared" si="31"/>
        <v>36.927</v>
      </c>
      <c r="G1003" s="7">
        <v>0.14000000000000001</v>
      </c>
      <c r="H1003" s="7" t="s">
        <v>5078</v>
      </c>
      <c r="I1003" s="7">
        <v>1</v>
      </c>
    </row>
    <row r="1004" spans="1:9" ht="15.75" customHeight="1" x14ac:dyDescent="0.15">
      <c r="A1004" s="13" t="s">
        <v>5136</v>
      </c>
      <c r="B1004" s="7" t="s">
        <v>1505</v>
      </c>
      <c r="C1004" s="14">
        <v>16</v>
      </c>
      <c r="D1004" s="7">
        <v>81.02</v>
      </c>
      <c r="E1004" s="7">
        <f t="shared" si="30"/>
        <v>8.1020000000000003</v>
      </c>
      <c r="F1004" s="7">
        <f t="shared" si="31"/>
        <v>89.122</v>
      </c>
      <c r="G1004" s="7">
        <v>0.32</v>
      </c>
      <c r="H1004" s="7" t="s">
        <v>5076</v>
      </c>
      <c r="I1004" s="7">
        <v>1</v>
      </c>
    </row>
    <row r="1005" spans="1:9" ht="15.75" customHeight="1" x14ac:dyDescent="0.15">
      <c r="A1005" s="13" t="s">
        <v>5136</v>
      </c>
      <c r="B1005" s="7" t="s">
        <v>3914</v>
      </c>
      <c r="C1005" s="14">
        <v>10</v>
      </c>
      <c r="D1005" s="7">
        <v>73.56</v>
      </c>
      <c r="E1005" s="7">
        <f t="shared" si="30"/>
        <v>7.3560000000000008</v>
      </c>
      <c r="F1005" s="7">
        <f t="shared" si="31"/>
        <v>80.915999999999997</v>
      </c>
      <c r="G1005" s="7">
        <v>0.24</v>
      </c>
      <c r="H1005" s="7" t="s">
        <v>26</v>
      </c>
      <c r="I1005" s="7">
        <v>4</v>
      </c>
    </row>
    <row r="1006" spans="1:9" ht="15.75" customHeight="1" x14ac:dyDescent="0.15">
      <c r="A1006" s="13" t="s">
        <v>5136</v>
      </c>
      <c r="B1006" s="7" t="s">
        <v>4842</v>
      </c>
      <c r="C1006" s="14">
        <v>10</v>
      </c>
      <c r="D1006" s="7">
        <v>46.04</v>
      </c>
      <c r="E1006" s="7">
        <f t="shared" si="30"/>
        <v>4.6040000000000001</v>
      </c>
      <c r="F1006" s="7">
        <f t="shared" si="31"/>
        <v>50.643999999999998</v>
      </c>
      <c r="G1006" s="7">
        <v>0.21</v>
      </c>
      <c r="H1006" s="7" t="s">
        <v>26</v>
      </c>
      <c r="I1006" s="7">
        <v>6</v>
      </c>
    </row>
    <row r="1007" spans="1:9" ht="15.75" customHeight="1" x14ac:dyDescent="0.15">
      <c r="A1007" s="13" t="s">
        <v>5136</v>
      </c>
      <c r="B1007" s="7" t="s">
        <v>934</v>
      </c>
      <c r="C1007" s="14">
        <v>15</v>
      </c>
      <c r="D1007" s="7">
        <v>7.02</v>
      </c>
      <c r="E1007" s="7">
        <f t="shared" si="30"/>
        <v>0.70199999999999996</v>
      </c>
      <c r="F1007" s="7">
        <f t="shared" si="31"/>
        <v>7.7219999999999995</v>
      </c>
      <c r="G1007" s="7">
        <v>0.37</v>
      </c>
      <c r="H1007" s="7" t="s">
        <v>5075</v>
      </c>
      <c r="I1007" s="7">
        <v>6</v>
      </c>
    </row>
    <row r="1008" spans="1:9" ht="15.75" customHeight="1" x14ac:dyDescent="0.15">
      <c r="A1008" s="13" t="s">
        <v>5136</v>
      </c>
      <c r="B1008" s="7" t="s">
        <v>2724</v>
      </c>
      <c r="C1008" s="14">
        <v>15</v>
      </c>
      <c r="D1008" s="7">
        <v>15.34</v>
      </c>
      <c r="E1008" s="7">
        <f t="shared" si="30"/>
        <v>1.534</v>
      </c>
      <c r="F1008" s="7">
        <f t="shared" si="31"/>
        <v>16.873999999999999</v>
      </c>
      <c r="G1008" s="7">
        <v>0.35</v>
      </c>
      <c r="H1008" s="7" t="s">
        <v>5076</v>
      </c>
      <c r="I1008" s="7">
        <v>5</v>
      </c>
    </row>
    <row r="1009" spans="1:9" ht="15.75" customHeight="1" x14ac:dyDescent="0.15">
      <c r="A1009" s="13" t="s">
        <v>5136</v>
      </c>
      <c r="B1009" s="7" t="s">
        <v>4931</v>
      </c>
      <c r="C1009" s="14">
        <v>10</v>
      </c>
      <c r="D1009" s="7">
        <v>26.58</v>
      </c>
      <c r="E1009" s="7">
        <f t="shared" si="30"/>
        <v>2.6579999999999999</v>
      </c>
      <c r="F1009" s="7">
        <f t="shared" si="31"/>
        <v>29.238</v>
      </c>
      <c r="G1009" s="7">
        <v>0.28000000000000003</v>
      </c>
      <c r="H1009" s="7" t="s">
        <v>5076</v>
      </c>
      <c r="I1009" s="7">
        <v>1</v>
      </c>
    </row>
    <row r="1010" spans="1:9" ht="15.75" customHeight="1" x14ac:dyDescent="0.15">
      <c r="A1010" s="13" t="s">
        <v>5136</v>
      </c>
      <c r="B1010" s="7" t="s">
        <v>2132</v>
      </c>
      <c r="C1010" s="14">
        <v>16</v>
      </c>
      <c r="D1010" s="7">
        <v>69.459999999999994</v>
      </c>
      <c r="E1010" s="7">
        <f t="shared" si="30"/>
        <v>6.9459999999999997</v>
      </c>
      <c r="F1010" s="7">
        <f t="shared" si="31"/>
        <v>76.405999999999992</v>
      </c>
      <c r="G1010" s="7">
        <v>0.34</v>
      </c>
      <c r="H1010" s="7" t="s">
        <v>5076</v>
      </c>
      <c r="I1010" s="7">
        <v>2</v>
      </c>
    </row>
    <row r="1011" spans="1:9" ht="15.75" customHeight="1" x14ac:dyDescent="0.15">
      <c r="A1011" s="13" t="s">
        <v>5136</v>
      </c>
      <c r="B1011" s="7" t="s">
        <v>3256</v>
      </c>
      <c r="C1011" s="14">
        <v>16</v>
      </c>
      <c r="D1011" s="7">
        <v>42.04</v>
      </c>
      <c r="E1011" s="7">
        <f t="shared" si="30"/>
        <v>4.2039999999999997</v>
      </c>
      <c r="F1011" s="7">
        <f t="shared" si="31"/>
        <v>46.244</v>
      </c>
      <c r="G1011" s="7">
        <v>0.23</v>
      </c>
      <c r="H1011" s="7" t="s">
        <v>26</v>
      </c>
      <c r="I1011" s="7">
        <v>6</v>
      </c>
    </row>
    <row r="1012" spans="1:9" ht="15.75" customHeight="1" x14ac:dyDescent="0.15">
      <c r="A1012" s="13" t="s">
        <v>5136</v>
      </c>
      <c r="B1012" s="7" t="s">
        <v>3603</v>
      </c>
      <c r="C1012" s="14">
        <v>10</v>
      </c>
      <c r="D1012" s="7">
        <v>75.19</v>
      </c>
      <c r="E1012" s="7">
        <f t="shared" si="30"/>
        <v>7.5190000000000001</v>
      </c>
      <c r="F1012" s="7">
        <f t="shared" si="31"/>
        <v>82.709000000000003</v>
      </c>
      <c r="G1012" s="7">
        <v>0.09</v>
      </c>
      <c r="H1012" s="7" t="s">
        <v>5076</v>
      </c>
      <c r="I1012" s="7">
        <v>10</v>
      </c>
    </row>
    <row r="1013" spans="1:9" ht="15.75" customHeight="1" x14ac:dyDescent="0.15">
      <c r="A1013" s="13" t="s">
        <v>5136</v>
      </c>
      <c r="B1013" s="7" t="s">
        <v>2208</v>
      </c>
      <c r="C1013" s="14">
        <v>10</v>
      </c>
      <c r="D1013" s="7">
        <v>20.39</v>
      </c>
      <c r="E1013" s="7">
        <f t="shared" si="30"/>
        <v>2.0390000000000001</v>
      </c>
      <c r="F1013" s="7">
        <f t="shared" si="31"/>
        <v>22.429000000000002</v>
      </c>
      <c r="G1013" s="7">
        <v>0.33</v>
      </c>
      <c r="H1013" s="7" t="s">
        <v>5078</v>
      </c>
      <c r="I1013" s="7">
        <v>9</v>
      </c>
    </row>
    <row r="1014" spans="1:9" ht="15.75" customHeight="1" x14ac:dyDescent="0.15">
      <c r="A1014" s="13" t="s">
        <v>5136</v>
      </c>
      <c r="B1014" s="7" t="s">
        <v>2473</v>
      </c>
      <c r="C1014" s="14">
        <v>10</v>
      </c>
      <c r="D1014" s="7">
        <v>28.47</v>
      </c>
      <c r="E1014" s="7">
        <f t="shared" si="30"/>
        <v>2.847</v>
      </c>
      <c r="F1014" s="7">
        <f t="shared" si="31"/>
        <v>31.317</v>
      </c>
      <c r="G1014" s="7">
        <v>0.06</v>
      </c>
      <c r="H1014" s="7" t="s">
        <v>31</v>
      </c>
      <c r="I1014" s="7">
        <v>5</v>
      </c>
    </row>
    <row r="1015" spans="1:9" ht="15.75" customHeight="1" x14ac:dyDescent="0.15">
      <c r="A1015" s="13" t="s">
        <v>5136</v>
      </c>
      <c r="B1015" s="7" t="s">
        <v>4491</v>
      </c>
      <c r="C1015" s="14">
        <v>15</v>
      </c>
      <c r="D1015" s="7">
        <v>28.87</v>
      </c>
      <c r="E1015" s="7">
        <f t="shared" si="30"/>
        <v>2.8870000000000005</v>
      </c>
      <c r="F1015" s="7">
        <f t="shared" si="31"/>
        <v>31.757000000000001</v>
      </c>
      <c r="G1015" s="7">
        <v>0.23</v>
      </c>
      <c r="H1015" s="7" t="s">
        <v>30</v>
      </c>
      <c r="I1015" s="7">
        <v>1</v>
      </c>
    </row>
    <row r="1016" spans="1:9" ht="15.75" customHeight="1" x14ac:dyDescent="0.15">
      <c r="A1016" s="13" t="s">
        <v>5136</v>
      </c>
      <c r="B1016" s="7" t="s">
        <v>4082</v>
      </c>
      <c r="C1016" s="14">
        <v>15</v>
      </c>
      <c r="D1016" s="7">
        <v>78.02</v>
      </c>
      <c r="E1016" s="7">
        <f t="shared" si="30"/>
        <v>7.8019999999999996</v>
      </c>
      <c r="F1016" s="7">
        <f t="shared" si="31"/>
        <v>85.822000000000003</v>
      </c>
      <c r="G1016" s="7">
        <v>0.38</v>
      </c>
      <c r="H1016" s="7" t="s">
        <v>5075</v>
      </c>
      <c r="I1016" s="7">
        <v>5</v>
      </c>
    </row>
    <row r="1017" spans="1:9" ht="15.75" customHeight="1" x14ac:dyDescent="0.15">
      <c r="A1017" s="13" t="s">
        <v>5136</v>
      </c>
      <c r="B1017" s="7" t="s">
        <v>2927</v>
      </c>
      <c r="C1017" s="14">
        <v>16</v>
      </c>
      <c r="D1017" s="7">
        <v>48.32</v>
      </c>
      <c r="E1017" s="7">
        <f t="shared" si="30"/>
        <v>4.8320000000000007</v>
      </c>
      <c r="F1017" s="7">
        <f t="shared" si="31"/>
        <v>53.152000000000001</v>
      </c>
      <c r="G1017" s="7">
        <v>0.19</v>
      </c>
      <c r="H1017" s="7" t="s">
        <v>5078</v>
      </c>
      <c r="I1017" s="7">
        <v>8</v>
      </c>
    </row>
    <row r="1018" spans="1:9" ht="15.75" customHeight="1" x14ac:dyDescent="0.15">
      <c r="A1018" s="13" t="s">
        <v>5136</v>
      </c>
      <c r="B1018" s="7" t="s">
        <v>4544</v>
      </c>
      <c r="C1018" s="14">
        <v>10</v>
      </c>
      <c r="D1018" s="7">
        <v>86.81</v>
      </c>
      <c r="E1018" s="7">
        <f t="shared" si="30"/>
        <v>8.6810000000000009</v>
      </c>
      <c r="F1018" s="7">
        <f t="shared" si="31"/>
        <v>95.491</v>
      </c>
      <c r="G1018" s="7">
        <v>0.27</v>
      </c>
      <c r="H1018" s="7" t="s">
        <v>26</v>
      </c>
      <c r="I1018" s="7">
        <v>5</v>
      </c>
    </row>
    <row r="1019" spans="1:9" ht="15.75" customHeight="1" x14ac:dyDescent="0.15">
      <c r="A1019" s="13" t="s">
        <v>5136</v>
      </c>
      <c r="B1019" s="7" t="s">
        <v>4833</v>
      </c>
      <c r="C1019" s="14">
        <v>10</v>
      </c>
      <c r="D1019" s="7">
        <v>77.900000000000006</v>
      </c>
      <c r="E1019" s="7">
        <f t="shared" si="30"/>
        <v>7.7900000000000009</v>
      </c>
      <c r="F1019" s="7">
        <f t="shared" si="31"/>
        <v>85.690000000000012</v>
      </c>
      <c r="G1019" s="7">
        <v>0.25</v>
      </c>
      <c r="H1019" s="7" t="s">
        <v>28</v>
      </c>
      <c r="I1019" s="7">
        <v>8</v>
      </c>
    </row>
    <row r="1020" spans="1:9" ht="15.75" customHeight="1" x14ac:dyDescent="0.15">
      <c r="A1020" s="13" t="s">
        <v>5136</v>
      </c>
      <c r="B1020" s="7" t="s">
        <v>3223</v>
      </c>
      <c r="C1020" s="14">
        <v>15</v>
      </c>
      <c r="D1020" s="7">
        <v>3.82</v>
      </c>
      <c r="E1020" s="7">
        <f t="shared" si="30"/>
        <v>0.38200000000000001</v>
      </c>
      <c r="F1020" s="7">
        <f t="shared" si="31"/>
        <v>4.202</v>
      </c>
      <c r="G1020" s="7">
        <v>0.26</v>
      </c>
      <c r="H1020" s="7" t="s">
        <v>5077</v>
      </c>
      <c r="I1020" s="7">
        <v>10</v>
      </c>
    </row>
    <row r="1021" spans="1:9" ht="15.75" customHeight="1" x14ac:dyDescent="0.15">
      <c r="A1021" s="13" t="s">
        <v>5137</v>
      </c>
      <c r="B1021" s="7" t="s">
        <v>3367</v>
      </c>
      <c r="C1021" s="14">
        <v>16</v>
      </c>
      <c r="D1021" s="7">
        <v>19.75</v>
      </c>
      <c r="E1021" s="7">
        <f t="shared" si="30"/>
        <v>1.9750000000000001</v>
      </c>
      <c r="F1021" s="7">
        <f t="shared" si="31"/>
        <v>21.725000000000001</v>
      </c>
      <c r="G1021" s="7">
        <v>7.0000000000000007E-2</v>
      </c>
      <c r="H1021" s="7" t="s">
        <v>5082</v>
      </c>
      <c r="I1021" s="7">
        <v>10</v>
      </c>
    </row>
    <row r="1022" spans="1:9" ht="15.75" customHeight="1" x14ac:dyDescent="0.15">
      <c r="A1022" s="13" t="s">
        <v>5137</v>
      </c>
      <c r="B1022" s="7" t="s">
        <v>1715</v>
      </c>
      <c r="C1022" s="14">
        <v>15</v>
      </c>
      <c r="D1022" s="7">
        <v>32.549999999999997</v>
      </c>
      <c r="E1022" s="7">
        <f t="shared" si="30"/>
        <v>3.2549999999999999</v>
      </c>
      <c r="F1022" s="7">
        <f t="shared" si="31"/>
        <v>35.805</v>
      </c>
      <c r="G1022" s="7">
        <v>0.32</v>
      </c>
      <c r="H1022" s="7" t="s">
        <v>5082</v>
      </c>
      <c r="I1022" s="7">
        <v>6</v>
      </c>
    </row>
    <row r="1023" spans="1:9" ht="15.75" customHeight="1" x14ac:dyDescent="0.15">
      <c r="A1023" s="13" t="s">
        <v>5137</v>
      </c>
      <c r="B1023" s="7" t="s">
        <v>3544</v>
      </c>
      <c r="C1023" s="14">
        <v>10</v>
      </c>
      <c r="D1023" s="7">
        <v>42.07</v>
      </c>
      <c r="E1023" s="7">
        <f t="shared" si="30"/>
        <v>4.2069999999999999</v>
      </c>
      <c r="F1023" s="7">
        <f t="shared" si="31"/>
        <v>46.277000000000001</v>
      </c>
      <c r="G1023" s="7">
        <v>0.31</v>
      </c>
      <c r="H1023" s="7" t="s">
        <v>5076</v>
      </c>
      <c r="I1023" s="7">
        <v>4</v>
      </c>
    </row>
    <row r="1024" spans="1:9" ht="15.75" customHeight="1" x14ac:dyDescent="0.15">
      <c r="A1024" s="13" t="s">
        <v>5137</v>
      </c>
      <c r="B1024" s="7" t="s">
        <v>2077</v>
      </c>
      <c r="C1024" s="14">
        <v>16</v>
      </c>
      <c r="D1024" s="7">
        <v>32.92</v>
      </c>
      <c r="E1024" s="7">
        <f t="shared" si="30"/>
        <v>3.2920000000000003</v>
      </c>
      <c r="F1024" s="7">
        <f t="shared" si="31"/>
        <v>36.212000000000003</v>
      </c>
      <c r="G1024" s="7">
        <v>0.13</v>
      </c>
      <c r="H1024" s="7" t="s">
        <v>5076</v>
      </c>
      <c r="I1024" s="7">
        <v>1</v>
      </c>
    </row>
    <row r="1025" spans="1:9" ht="15.75" customHeight="1" x14ac:dyDescent="0.15">
      <c r="A1025" s="13" t="s">
        <v>5137</v>
      </c>
      <c r="B1025" s="7" t="s">
        <v>2704</v>
      </c>
      <c r="C1025" s="14">
        <v>10</v>
      </c>
      <c r="D1025" s="7">
        <v>48.58</v>
      </c>
      <c r="E1025" s="7">
        <f t="shared" si="30"/>
        <v>4.8580000000000005</v>
      </c>
      <c r="F1025" s="7">
        <f t="shared" si="31"/>
        <v>53.438000000000002</v>
      </c>
      <c r="G1025" s="7">
        <v>0.37</v>
      </c>
      <c r="H1025" s="7" t="s">
        <v>5076</v>
      </c>
      <c r="I1025" s="7">
        <v>9</v>
      </c>
    </row>
    <row r="1026" spans="1:9" ht="15.75" customHeight="1" x14ac:dyDescent="0.15">
      <c r="A1026" s="13" t="s">
        <v>5137</v>
      </c>
      <c r="B1026" s="7" t="s">
        <v>4603</v>
      </c>
      <c r="C1026" s="14">
        <v>10</v>
      </c>
      <c r="D1026" s="7">
        <v>66.66</v>
      </c>
      <c r="E1026" s="7">
        <f t="shared" si="30"/>
        <v>6.6660000000000004</v>
      </c>
      <c r="F1026" s="7">
        <f t="shared" si="31"/>
        <v>73.325999999999993</v>
      </c>
      <c r="G1026" s="7">
        <v>0.27</v>
      </c>
      <c r="H1026" s="7" t="s">
        <v>27</v>
      </c>
      <c r="I1026" s="7">
        <v>7</v>
      </c>
    </row>
    <row r="1027" spans="1:9" ht="15.75" customHeight="1" x14ac:dyDescent="0.15">
      <c r="A1027" s="13" t="s">
        <v>5137</v>
      </c>
      <c r="B1027" s="7" t="s">
        <v>3319</v>
      </c>
      <c r="C1027" s="14">
        <v>10</v>
      </c>
      <c r="D1027" s="7">
        <v>61.74</v>
      </c>
      <c r="E1027" s="7">
        <f t="shared" si="30"/>
        <v>6.1740000000000004</v>
      </c>
      <c r="F1027" s="7">
        <f t="shared" si="31"/>
        <v>67.914000000000001</v>
      </c>
      <c r="G1027" s="7">
        <v>0.39</v>
      </c>
      <c r="H1027" s="7" t="s">
        <v>5082</v>
      </c>
      <c r="I1027" s="7">
        <v>2</v>
      </c>
    </row>
    <row r="1028" spans="1:9" ht="15.75" customHeight="1" x14ac:dyDescent="0.15">
      <c r="A1028" s="13" t="s">
        <v>5137</v>
      </c>
      <c r="B1028" s="7" t="s">
        <v>2484</v>
      </c>
      <c r="C1028" s="14">
        <v>16</v>
      </c>
      <c r="D1028" s="7">
        <v>31.71</v>
      </c>
      <c r="E1028" s="7">
        <f t="shared" si="30"/>
        <v>3.1710000000000003</v>
      </c>
      <c r="F1028" s="7">
        <f t="shared" si="31"/>
        <v>34.881</v>
      </c>
      <c r="G1028" s="7">
        <v>0.19</v>
      </c>
      <c r="H1028" s="7" t="s">
        <v>5082</v>
      </c>
      <c r="I1028" s="7">
        <v>3</v>
      </c>
    </row>
    <row r="1029" spans="1:9" ht="15.75" customHeight="1" x14ac:dyDescent="0.15">
      <c r="A1029" s="13" t="s">
        <v>5137</v>
      </c>
      <c r="B1029" s="7" t="s">
        <v>3343</v>
      </c>
      <c r="C1029" s="14">
        <v>16</v>
      </c>
      <c r="D1029" s="7">
        <v>77.08</v>
      </c>
      <c r="E1029" s="7">
        <f t="shared" si="30"/>
        <v>7.7080000000000002</v>
      </c>
      <c r="F1029" s="7">
        <f t="shared" si="31"/>
        <v>84.787999999999997</v>
      </c>
      <c r="G1029" s="7">
        <v>0.3</v>
      </c>
      <c r="H1029" s="7" t="s">
        <v>5080</v>
      </c>
      <c r="I1029" s="7">
        <v>10</v>
      </c>
    </row>
    <row r="1030" spans="1:9" ht="15.75" customHeight="1" x14ac:dyDescent="0.15">
      <c r="A1030" s="13" t="s">
        <v>5137</v>
      </c>
      <c r="B1030" s="7" t="s">
        <v>4646</v>
      </c>
      <c r="C1030" s="14">
        <v>15</v>
      </c>
      <c r="D1030" s="7">
        <v>25.52</v>
      </c>
      <c r="E1030" s="7">
        <f t="shared" si="30"/>
        <v>2.552</v>
      </c>
      <c r="F1030" s="7">
        <f t="shared" si="31"/>
        <v>28.071999999999999</v>
      </c>
      <c r="G1030" s="7">
        <v>0.06</v>
      </c>
      <c r="H1030" s="7" t="s">
        <v>28</v>
      </c>
      <c r="I1030" s="7">
        <v>10</v>
      </c>
    </row>
    <row r="1031" spans="1:9" ht="15.75" customHeight="1" x14ac:dyDescent="0.15">
      <c r="A1031" s="13" t="s">
        <v>5137</v>
      </c>
      <c r="B1031" s="7" t="s">
        <v>3960</v>
      </c>
      <c r="C1031" s="14">
        <v>16</v>
      </c>
      <c r="D1031" s="7">
        <v>54.59</v>
      </c>
      <c r="E1031" s="7">
        <f t="shared" ref="E1031:E1051" si="32">D1031*10%</f>
        <v>5.4590000000000005</v>
      </c>
      <c r="F1031" s="7">
        <f t="shared" ref="F1031:F1051" si="33">D1031+E1031</f>
        <v>60.049000000000007</v>
      </c>
      <c r="G1031" s="7">
        <v>0.11</v>
      </c>
      <c r="H1031" s="7" t="s">
        <v>5080</v>
      </c>
      <c r="I1031" s="7">
        <v>3</v>
      </c>
    </row>
    <row r="1032" spans="1:9" ht="15.75" customHeight="1" x14ac:dyDescent="0.15">
      <c r="A1032" s="13" t="s">
        <v>5137</v>
      </c>
      <c r="B1032" s="7" t="s">
        <v>2308</v>
      </c>
      <c r="C1032" s="14">
        <v>15</v>
      </c>
      <c r="D1032" s="7">
        <v>73.180000000000007</v>
      </c>
      <c r="E1032" s="7">
        <f t="shared" si="32"/>
        <v>7.3180000000000014</v>
      </c>
      <c r="F1032" s="7">
        <f t="shared" si="33"/>
        <v>80.498000000000005</v>
      </c>
      <c r="G1032" s="7">
        <v>0.04</v>
      </c>
      <c r="H1032" s="7" t="s">
        <v>5079</v>
      </c>
      <c r="I1032" s="7">
        <v>10</v>
      </c>
    </row>
    <row r="1033" spans="1:9" ht="15.75" customHeight="1" x14ac:dyDescent="0.15">
      <c r="A1033" s="13" t="s">
        <v>5137</v>
      </c>
      <c r="B1033" s="7" t="s">
        <v>4642</v>
      </c>
      <c r="C1033" s="14">
        <v>10</v>
      </c>
      <c r="D1033" s="7">
        <v>59.59</v>
      </c>
      <c r="E1033" s="7">
        <f t="shared" si="32"/>
        <v>5.9590000000000005</v>
      </c>
      <c r="F1033" s="7">
        <f t="shared" si="33"/>
        <v>65.549000000000007</v>
      </c>
      <c r="G1033" s="7">
        <v>0.34</v>
      </c>
      <c r="H1033" s="7" t="s">
        <v>5082</v>
      </c>
      <c r="I1033" s="7">
        <v>5</v>
      </c>
    </row>
    <row r="1034" spans="1:9" ht="15.75" customHeight="1" x14ac:dyDescent="0.15">
      <c r="A1034" s="13" t="s">
        <v>5137</v>
      </c>
      <c r="B1034" s="7" t="s">
        <v>2387</v>
      </c>
      <c r="C1034" s="14">
        <v>10</v>
      </c>
      <c r="D1034" s="7">
        <v>4.32</v>
      </c>
      <c r="E1034" s="7">
        <f t="shared" si="32"/>
        <v>0.43200000000000005</v>
      </c>
      <c r="F1034" s="7">
        <f t="shared" si="33"/>
        <v>4.7520000000000007</v>
      </c>
      <c r="G1034" s="7">
        <v>0.28000000000000003</v>
      </c>
      <c r="H1034" s="7" t="s">
        <v>5083</v>
      </c>
      <c r="I1034" s="7">
        <v>4</v>
      </c>
    </row>
    <row r="1035" spans="1:9" ht="15.75" customHeight="1" x14ac:dyDescent="0.15">
      <c r="A1035" s="13" t="s">
        <v>5137</v>
      </c>
      <c r="B1035" s="7" t="s">
        <v>3081</v>
      </c>
      <c r="C1035" s="14">
        <v>15</v>
      </c>
      <c r="D1035" s="7">
        <v>33.369999999999997</v>
      </c>
      <c r="E1035" s="7">
        <f t="shared" si="32"/>
        <v>3.3369999999999997</v>
      </c>
      <c r="F1035" s="7">
        <f t="shared" si="33"/>
        <v>36.706999999999994</v>
      </c>
      <c r="G1035" s="7">
        <v>0.16</v>
      </c>
      <c r="H1035" s="7" t="s">
        <v>28</v>
      </c>
      <c r="I1035" s="7">
        <v>1</v>
      </c>
    </row>
    <row r="1036" spans="1:9" ht="15.75" customHeight="1" x14ac:dyDescent="0.15">
      <c r="A1036" s="13" t="s">
        <v>5137</v>
      </c>
      <c r="B1036" s="7" t="s">
        <v>4381</v>
      </c>
      <c r="C1036" s="14">
        <v>10</v>
      </c>
      <c r="D1036" s="7">
        <v>62.87</v>
      </c>
      <c r="E1036" s="7">
        <f t="shared" si="32"/>
        <v>6.2869999999999999</v>
      </c>
      <c r="F1036" s="7">
        <f t="shared" si="33"/>
        <v>69.156999999999996</v>
      </c>
      <c r="G1036" s="7">
        <v>0.16</v>
      </c>
      <c r="H1036" s="7" t="s">
        <v>5079</v>
      </c>
      <c r="I1036" s="7">
        <v>6</v>
      </c>
    </row>
    <row r="1037" spans="1:9" ht="15.75" customHeight="1" x14ac:dyDescent="0.15">
      <c r="A1037" s="13" t="s">
        <v>5137</v>
      </c>
      <c r="B1037" s="7" t="s">
        <v>3630</v>
      </c>
      <c r="C1037" s="14">
        <v>15</v>
      </c>
      <c r="D1037" s="7">
        <v>29.34</v>
      </c>
      <c r="E1037" s="7">
        <f t="shared" si="32"/>
        <v>2.9340000000000002</v>
      </c>
      <c r="F1037" s="7">
        <f t="shared" si="33"/>
        <v>32.274000000000001</v>
      </c>
      <c r="G1037" s="7">
        <v>0.1</v>
      </c>
      <c r="H1037" s="7" t="s">
        <v>28</v>
      </c>
      <c r="I1037" s="7">
        <v>9</v>
      </c>
    </row>
    <row r="1038" spans="1:9" ht="15.75" customHeight="1" x14ac:dyDescent="0.15">
      <c r="A1038" s="13" t="s">
        <v>5137</v>
      </c>
      <c r="B1038" s="7" t="s">
        <v>3762</v>
      </c>
      <c r="C1038" s="14">
        <v>15</v>
      </c>
      <c r="D1038" s="7">
        <v>33.869999999999997</v>
      </c>
      <c r="E1038" s="7">
        <f t="shared" si="32"/>
        <v>3.387</v>
      </c>
      <c r="F1038" s="7">
        <f t="shared" si="33"/>
        <v>37.256999999999998</v>
      </c>
      <c r="G1038" s="7">
        <v>0.06</v>
      </c>
      <c r="H1038" s="7" t="s">
        <v>30</v>
      </c>
      <c r="I1038" s="7">
        <v>4</v>
      </c>
    </row>
    <row r="1039" spans="1:9" ht="15.75" customHeight="1" x14ac:dyDescent="0.15">
      <c r="A1039" s="13" t="s">
        <v>5137</v>
      </c>
      <c r="B1039" s="7" t="s">
        <v>3841</v>
      </c>
      <c r="C1039" s="14">
        <v>16</v>
      </c>
      <c r="D1039" s="7">
        <v>27.45</v>
      </c>
      <c r="E1039" s="7">
        <f t="shared" si="32"/>
        <v>2.7450000000000001</v>
      </c>
      <c r="F1039" s="7">
        <f t="shared" si="33"/>
        <v>30.195</v>
      </c>
      <c r="G1039" s="7">
        <v>0.32</v>
      </c>
      <c r="H1039" s="7" t="s">
        <v>26</v>
      </c>
      <c r="I1039" s="7">
        <v>3</v>
      </c>
    </row>
    <row r="1040" spans="1:9" ht="15.75" customHeight="1" x14ac:dyDescent="0.15">
      <c r="A1040" s="13" t="s">
        <v>5137</v>
      </c>
      <c r="B1040" s="7" t="s">
        <v>717</v>
      </c>
      <c r="C1040" s="14">
        <v>15</v>
      </c>
      <c r="D1040" s="7">
        <v>28.22</v>
      </c>
      <c r="E1040" s="7">
        <f t="shared" si="32"/>
        <v>2.8220000000000001</v>
      </c>
      <c r="F1040" s="7">
        <f t="shared" si="33"/>
        <v>31.041999999999998</v>
      </c>
      <c r="G1040" s="7">
        <v>0.22</v>
      </c>
      <c r="H1040" s="7" t="s">
        <v>30</v>
      </c>
      <c r="I1040" s="7">
        <v>8</v>
      </c>
    </row>
    <row r="1041" spans="1:9" ht="15.75" customHeight="1" x14ac:dyDescent="0.15">
      <c r="A1041" s="13" t="s">
        <v>5137</v>
      </c>
      <c r="B1041" s="7" t="s">
        <v>4301</v>
      </c>
      <c r="C1041" s="14">
        <v>10</v>
      </c>
      <c r="D1041" s="7">
        <v>97.02</v>
      </c>
      <c r="E1041" s="7">
        <f t="shared" si="32"/>
        <v>9.702</v>
      </c>
      <c r="F1041" s="7">
        <f t="shared" si="33"/>
        <v>106.72199999999999</v>
      </c>
      <c r="G1041" s="7">
        <v>0.05</v>
      </c>
      <c r="H1041" s="7" t="s">
        <v>30</v>
      </c>
      <c r="I1041" s="7">
        <v>7</v>
      </c>
    </row>
    <row r="1042" spans="1:9" ht="15.75" customHeight="1" x14ac:dyDescent="0.15">
      <c r="A1042" s="13" t="s">
        <v>5138</v>
      </c>
      <c r="B1042" s="7" t="s">
        <v>3215</v>
      </c>
      <c r="C1042" s="14">
        <v>16</v>
      </c>
      <c r="D1042" s="7">
        <v>98.71</v>
      </c>
      <c r="E1042" s="7">
        <f t="shared" si="32"/>
        <v>9.8710000000000004</v>
      </c>
      <c r="F1042" s="7">
        <f t="shared" si="33"/>
        <v>108.58099999999999</v>
      </c>
      <c r="G1042" s="7">
        <v>0.34</v>
      </c>
      <c r="H1042" s="7" t="s">
        <v>5078</v>
      </c>
      <c r="I1042" s="7">
        <v>6</v>
      </c>
    </row>
    <row r="1043" spans="1:9" ht="15.75" customHeight="1" x14ac:dyDescent="0.15">
      <c r="A1043" s="13" t="s">
        <v>5138</v>
      </c>
      <c r="B1043" s="7" t="s">
        <v>2682</v>
      </c>
      <c r="C1043" s="14">
        <v>16</v>
      </c>
      <c r="D1043" s="7">
        <v>37.43</v>
      </c>
      <c r="E1043" s="7">
        <f t="shared" si="32"/>
        <v>3.7430000000000003</v>
      </c>
      <c r="F1043" s="7">
        <f t="shared" si="33"/>
        <v>41.173000000000002</v>
      </c>
      <c r="G1043" s="7">
        <v>0.28000000000000003</v>
      </c>
      <c r="H1043" s="7" t="s">
        <v>5079</v>
      </c>
      <c r="I1043" s="7">
        <v>7</v>
      </c>
    </row>
    <row r="1044" spans="1:9" ht="15.75" customHeight="1" x14ac:dyDescent="0.15">
      <c r="A1044" s="13" t="s">
        <v>5138</v>
      </c>
      <c r="B1044" s="7" t="s">
        <v>1998</v>
      </c>
      <c r="C1044" s="14">
        <v>15</v>
      </c>
      <c r="D1044" s="7">
        <v>39.47</v>
      </c>
      <c r="E1044" s="7">
        <f t="shared" si="32"/>
        <v>3.9470000000000001</v>
      </c>
      <c r="F1044" s="7">
        <f t="shared" si="33"/>
        <v>43.417000000000002</v>
      </c>
      <c r="G1044" s="7">
        <v>0.33</v>
      </c>
      <c r="H1044" s="7" t="s">
        <v>5075</v>
      </c>
      <c r="I1044" s="7">
        <v>7</v>
      </c>
    </row>
    <row r="1045" spans="1:9" ht="15.75" customHeight="1" x14ac:dyDescent="0.15">
      <c r="A1045" s="13" t="s">
        <v>5138</v>
      </c>
      <c r="B1045" s="7" t="s">
        <v>415</v>
      </c>
      <c r="C1045" s="14">
        <v>16</v>
      </c>
      <c r="D1045" s="7">
        <v>88.93</v>
      </c>
      <c r="E1045" s="7">
        <f t="shared" si="32"/>
        <v>8.8930000000000007</v>
      </c>
      <c r="F1045" s="7">
        <f t="shared" si="33"/>
        <v>97.823000000000008</v>
      </c>
      <c r="G1045" s="7">
        <v>0.16</v>
      </c>
      <c r="H1045" s="7" t="s">
        <v>27</v>
      </c>
      <c r="I1045" s="7">
        <v>3</v>
      </c>
    </row>
    <row r="1046" spans="1:9" ht="15.75" customHeight="1" x14ac:dyDescent="0.15">
      <c r="A1046" s="13" t="s">
        <v>5138</v>
      </c>
      <c r="B1046" s="7" t="s">
        <v>2272</v>
      </c>
      <c r="C1046" s="14">
        <v>15</v>
      </c>
      <c r="D1046" s="7">
        <v>91.2</v>
      </c>
      <c r="E1046" s="7">
        <f t="shared" si="32"/>
        <v>9.120000000000001</v>
      </c>
      <c r="F1046" s="7">
        <f t="shared" si="33"/>
        <v>100.32000000000001</v>
      </c>
      <c r="G1046" s="7">
        <v>0.23</v>
      </c>
      <c r="H1046" s="7" t="s">
        <v>5076</v>
      </c>
      <c r="I1046" s="7">
        <v>7</v>
      </c>
    </row>
    <row r="1047" spans="1:9" ht="15.75" customHeight="1" x14ac:dyDescent="0.15">
      <c r="A1047" s="13" t="s">
        <v>5138</v>
      </c>
      <c r="B1047" s="7" t="s">
        <v>337</v>
      </c>
      <c r="C1047" s="14">
        <v>15</v>
      </c>
      <c r="D1047" s="7">
        <v>59.83</v>
      </c>
      <c r="E1047" s="7">
        <f t="shared" si="32"/>
        <v>5.9830000000000005</v>
      </c>
      <c r="F1047" s="7">
        <f t="shared" si="33"/>
        <v>65.813000000000002</v>
      </c>
      <c r="G1047" s="7">
        <v>0.34</v>
      </c>
      <c r="H1047" s="7" t="s">
        <v>5079</v>
      </c>
      <c r="I1047" s="7">
        <v>6</v>
      </c>
    </row>
    <row r="1048" spans="1:9" ht="15.75" customHeight="1" x14ac:dyDescent="0.15">
      <c r="A1048" s="13" t="s">
        <v>5138</v>
      </c>
      <c r="B1048" s="7" t="s">
        <v>3055</v>
      </c>
      <c r="C1048" s="14">
        <v>10</v>
      </c>
      <c r="D1048" s="7">
        <v>73.260000000000005</v>
      </c>
      <c r="E1048" s="7">
        <f t="shared" si="32"/>
        <v>7.3260000000000005</v>
      </c>
      <c r="F1048" s="7">
        <f t="shared" si="33"/>
        <v>80.586000000000013</v>
      </c>
      <c r="G1048" s="7">
        <v>0.35</v>
      </c>
      <c r="H1048" s="7" t="s">
        <v>30</v>
      </c>
      <c r="I1048" s="7">
        <v>1</v>
      </c>
    </row>
    <row r="1049" spans="1:9" ht="15.75" customHeight="1" x14ac:dyDescent="0.15">
      <c r="A1049" s="13" t="s">
        <v>5138</v>
      </c>
      <c r="B1049" s="7" t="s">
        <v>2918</v>
      </c>
      <c r="C1049" s="14">
        <v>16</v>
      </c>
      <c r="D1049" s="7">
        <v>45.92</v>
      </c>
      <c r="E1049" s="7">
        <f t="shared" si="32"/>
        <v>4.5920000000000005</v>
      </c>
      <c r="F1049" s="7">
        <f t="shared" si="33"/>
        <v>50.512</v>
      </c>
      <c r="G1049" s="7">
        <v>0.08</v>
      </c>
      <c r="H1049" s="7" t="s">
        <v>27</v>
      </c>
      <c r="I1049" s="7">
        <v>1</v>
      </c>
    </row>
    <row r="1050" spans="1:9" ht="15.75" customHeight="1" x14ac:dyDescent="0.15">
      <c r="A1050" s="13" t="s">
        <v>5138</v>
      </c>
      <c r="B1050" s="7" t="s">
        <v>2919</v>
      </c>
      <c r="C1050" s="14">
        <v>15</v>
      </c>
      <c r="D1050" s="7">
        <v>49.99</v>
      </c>
      <c r="E1050" s="7">
        <f t="shared" si="32"/>
        <v>4.9990000000000006</v>
      </c>
      <c r="F1050" s="7">
        <f t="shared" si="33"/>
        <v>54.989000000000004</v>
      </c>
      <c r="G1050" s="7">
        <v>0.32</v>
      </c>
      <c r="H1050" s="7" t="s">
        <v>5075</v>
      </c>
      <c r="I1050" s="7">
        <v>9</v>
      </c>
    </row>
    <row r="1051" spans="1:9" ht="15.75" customHeight="1" x14ac:dyDescent="0.15">
      <c r="A1051" s="13" t="s">
        <v>5138</v>
      </c>
      <c r="B1051" s="7" t="s">
        <v>1177</v>
      </c>
      <c r="C1051" s="14">
        <v>16</v>
      </c>
      <c r="D1051" s="7">
        <v>68.069999999999993</v>
      </c>
      <c r="E1051" s="7">
        <f t="shared" si="32"/>
        <v>6.8069999999999995</v>
      </c>
      <c r="F1051" s="7">
        <f t="shared" si="33"/>
        <v>74.876999999999995</v>
      </c>
      <c r="G1051" s="7">
        <v>0.28000000000000003</v>
      </c>
      <c r="H1051" s="7" t="s">
        <v>30</v>
      </c>
      <c r="I1051" s="7">
        <v>6</v>
      </c>
    </row>
    <row r="1052" spans="1:9" ht="15.75" customHeight="1" x14ac:dyDescent="0.15">
      <c r="A1052" s="13" t="s">
        <v>5138</v>
      </c>
      <c r="B1052" s="7" t="s">
        <v>3285</v>
      </c>
      <c r="C1052" s="14">
        <v>6</v>
      </c>
      <c r="D1052" s="14">
        <v>27.5</v>
      </c>
      <c r="E1052" s="14">
        <v>2.75</v>
      </c>
      <c r="F1052" s="14">
        <v>30.25</v>
      </c>
      <c r="G1052" s="7">
        <v>0.34</v>
      </c>
      <c r="H1052" s="7" t="s">
        <v>27</v>
      </c>
      <c r="I1052" s="7">
        <v>6</v>
      </c>
    </row>
    <row r="1053" spans="1:9" ht="15.75" customHeight="1" x14ac:dyDescent="0.15">
      <c r="A1053" s="13" t="s">
        <v>5138</v>
      </c>
      <c r="B1053" s="7" t="s">
        <v>323</v>
      </c>
      <c r="C1053" s="14">
        <v>12</v>
      </c>
      <c r="D1053" s="14">
        <v>93.9</v>
      </c>
      <c r="E1053" s="14">
        <v>9.39</v>
      </c>
      <c r="F1053" s="14">
        <v>103.29</v>
      </c>
      <c r="G1053" s="7">
        <v>0.1</v>
      </c>
      <c r="H1053" s="7" t="s">
        <v>5080</v>
      </c>
      <c r="I1053" s="7">
        <v>8</v>
      </c>
    </row>
    <row r="1054" spans="1:9" ht="15.75" customHeight="1" x14ac:dyDescent="0.15">
      <c r="A1054" s="13" t="s">
        <v>5138</v>
      </c>
      <c r="B1054" s="7" t="s">
        <v>3912</v>
      </c>
      <c r="C1054" s="14">
        <v>4</v>
      </c>
      <c r="D1054" s="14">
        <v>75.25</v>
      </c>
      <c r="E1054" s="14">
        <v>7.5250000000000004</v>
      </c>
      <c r="F1054" s="14">
        <v>82.775000000000006</v>
      </c>
      <c r="G1054" s="7">
        <v>0.32</v>
      </c>
      <c r="H1054" s="7" t="s">
        <v>5079</v>
      </c>
      <c r="I1054" s="7">
        <v>10</v>
      </c>
    </row>
    <row r="1055" spans="1:9" ht="15.75" customHeight="1" x14ac:dyDescent="0.15">
      <c r="A1055" s="13" t="s">
        <v>5138</v>
      </c>
      <c r="B1055" s="7" t="s">
        <v>4808</v>
      </c>
      <c r="C1055" s="14">
        <v>12</v>
      </c>
      <c r="D1055" s="14">
        <v>37.17</v>
      </c>
      <c r="E1055" s="14">
        <v>3.7170000000000005</v>
      </c>
      <c r="F1055" s="14">
        <v>40.887</v>
      </c>
      <c r="G1055" s="7">
        <v>0.32</v>
      </c>
      <c r="H1055" s="7" t="s">
        <v>5083</v>
      </c>
      <c r="I1055" s="7">
        <v>8</v>
      </c>
    </row>
    <row r="1056" spans="1:9" ht="15.75" customHeight="1" x14ac:dyDescent="0.15">
      <c r="A1056" s="13" t="s">
        <v>5138</v>
      </c>
      <c r="B1056" s="7" t="s">
        <v>2369</v>
      </c>
      <c r="C1056" s="14">
        <v>12</v>
      </c>
      <c r="D1056" s="14">
        <v>20.54</v>
      </c>
      <c r="E1056" s="14">
        <v>2.0539999999999998</v>
      </c>
      <c r="F1056" s="14">
        <v>22.593999999999998</v>
      </c>
      <c r="G1056" s="7">
        <v>0.28000000000000003</v>
      </c>
      <c r="H1056" s="7" t="s">
        <v>5080</v>
      </c>
      <c r="I1056" s="7">
        <v>8</v>
      </c>
    </row>
    <row r="1057" spans="1:9" ht="15.75" customHeight="1" x14ac:dyDescent="0.15">
      <c r="A1057" s="13" t="s">
        <v>5138</v>
      </c>
      <c r="B1057" s="7" t="s">
        <v>923</v>
      </c>
      <c r="C1057" s="14">
        <v>4</v>
      </c>
      <c r="D1057" s="14">
        <v>2.4</v>
      </c>
      <c r="E1057" s="14">
        <v>0.24</v>
      </c>
      <c r="F1057" s="14">
        <v>2.6399999999999997</v>
      </c>
      <c r="G1057" s="7">
        <v>0.27</v>
      </c>
      <c r="H1057" s="7" t="s">
        <v>26</v>
      </c>
      <c r="I1057" s="7">
        <v>1</v>
      </c>
    </row>
    <row r="1058" spans="1:9" ht="15.75" customHeight="1" x14ac:dyDescent="0.15">
      <c r="A1058" s="13" t="s">
        <v>5139</v>
      </c>
      <c r="B1058" s="7" t="s">
        <v>4595</v>
      </c>
      <c r="C1058" s="14">
        <v>6</v>
      </c>
      <c r="D1058" s="14">
        <v>44.17</v>
      </c>
      <c r="E1058" s="14">
        <v>4.4170000000000007</v>
      </c>
      <c r="F1058" s="14">
        <v>48.587000000000003</v>
      </c>
      <c r="G1058" s="7">
        <v>0.28000000000000003</v>
      </c>
      <c r="H1058" s="7" t="s">
        <v>5076</v>
      </c>
      <c r="I1058" s="7">
        <v>4</v>
      </c>
    </row>
    <row r="1059" spans="1:9" ht="15.75" customHeight="1" x14ac:dyDescent="0.15">
      <c r="A1059" s="13" t="s">
        <v>5139</v>
      </c>
      <c r="B1059" s="7" t="s">
        <v>3119</v>
      </c>
      <c r="C1059" s="14">
        <v>4</v>
      </c>
      <c r="D1059" s="14">
        <v>37.69</v>
      </c>
      <c r="E1059" s="14">
        <v>3.7690000000000001</v>
      </c>
      <c r="F1059" s="14">
        <v>41.458999999999996</v>
      </c>
      <c r="G1059" s="7">
        <v>0.23</v>
      </c>
      <c r="H1059" s="7" t="s">
        <v>5082</v>
      </c>
      <c r="I1059" s="7">
        <v>8</v>
      </c>
    </row>
    <row r="1060" spans="1:9" ht="15.75" customHeight="1" x14ac:dyDescent="0.15">
      <c r="A1060" s="13" t="s">
        <v>5139</v>
      </c>
      <c r="B1060" s="7" t="s">
        <v>612</v>
      </c>
      <c r="C1060" s="14">
        <v>12</v>
      </c>
      <c r="D1060" s="14">
        <v>73.81</v>
      </c>
      <c r="E1060" s="14">
        <v>7.3810000000000002</v>
      </c>
      <c r="F1060" s="14">
        <v>81.191000000000003</v>
      </c>
      <c r="G1060" s="7">
        <v>0.18</v>
      </c>
      <c r="H1060" s="7" t="s">
        <v>5083</v>
      </c>
      <c r="I1060" s="7">
        <v>6</v>
      </c>
    </row>
    <row r="1061" spans="1:9" ht="15.75" customHeight="1" x14ac:dyDescent="0.15">
      <c r="A1061" s="13" t="s">
        <v>5139</v>
      </c>
      <c r="B1061" s="7" t="s">
        <v>2273</v>
      </c>
      <c r="C1061" s="14">
        <v>4</v>
      </c>
      <c r="D1061" s="14">
        <v>77.2</v>
      </c>
      <c r="E1061" s="14">
        <v>7.7200000000000006</v>
      </c>
      <c r="F1061" s="14">
        <v>84.92</v>
      </c>
      <c r="G1061" s="7">
        <v>0.28999999999999998</v>
      </c>
      <c r="H1061" s="7" t="s">
        <v>30</v>
      </c>
      <c r="I1061" s="7">
        <v>9</v>
      </c>
    </row>
    <row r="1062" spans="1:9" ht="15.75" customHeight="1" x14ac:dyDescent="0.15">
      <c r="A1062" s="13" t="s">
        <v>5139</v>
      </c>
      <c r="B1062" s="7" t="s">
        <v>3328</v>
      </c>
      <c r="C1062" s="14">
        <v>12</v>
      </c>
      <c r="D1062" s="14">
        <v>99.83</v>
      </c>
      <c r="E1062" s="14">
        <v>9.9830000000000005</v>
      </c>
      <c r="F1062" s="14">
        <v>109.813</v>
      </c>
      <c r="G1062" s="7">
        <v>0.05</v>
      </c>
      <c r="H1062" s="7" t="s">
        <v>28</v>
      </c>
      <c r="I1062" s="7">
        <v>1</v>
      </c>
    </row>
    <row r="1063" spans="1:9" ht="15.75" customHeight="1" x14ac:dyDescent="0.15">
      <c r="A1063" s="13" t="s">
        <v>5139</v>
      </c>
      <c r="B1063" s="7" t="s">
        <v>1024</v>
      </c>
      <c r="C1063" s="14">
        <v>6</v>
      </c>
      <c r="D1063" s="14">
        <v>72.010000000000005</v>
      </c>
      <c r="E1063" s="14">
        <v>7.2010000000000005</v>
      </c>
      <c r="F1063" s="14">
        <v>79.211000000000013</v>
      </c>
      <c r="G1063" s="7">
        <v>0.24</v>
      </c>
      <c r="H1063" s="7" t="s">
        <v>30</v>
      </c>
      <c r="I1063" s="7">
        <v>3</v>
      </c>
    </row>
    <row r="1064" spans="1:9" ht="15.75" customHeight="1" x14ac:dyDescent="0.15">
      <c r="A1064" s="13" t="s">
        <v>5139</v>
      </c>
      <c r="B1064" s="7" t="s">
        <v>1242</v>
      </c>
      <c r="C1064" s="14">
        <v>4</v>
      </c>
      <c r="D1064" s="14">
        <v>4.75</v>
      </c>
      <c r="E1064" s="14">
        <v>0.47500000000000003</v>
      </c>
      <c r="F1064" s="14">
        <v>5.2249999999999996</v>
      </c>
      <c r="G1064" s="7">
        <v>0.04</v>
      </c>
      <c r="H1064" s="7" t="s">
        <v>29</v>
      </c>
      <c r="I1064" s="7">
        <v>6</v>
      </c>
    </row>
    <row r="1065" spans="1:9" ht="15.75" customHeight="1" x14ac:dyDescent="0.15">
      <c r="A1065" s="13" t="s">
        <v>5139</v>
      </c>
      <c r="B1065" s="7" t="s">
        <v>3499</v>
      </c>
      <c r="C1065" s="14">
        <v>12</v>
      </c>
      <c r="D1065" s="14">
        <v>3.39</v>
      </c>
      <c r="E1065" s="14">
        <v>0.33900000000000002</v>
      </c>
      <c r="F1065" s="14">
        <v>3.7290000000000001</v>
      </c>
      <c r="G1065" s="7">
        <v>0.05</v>
      </c>
      <c r="H1065" s="7" t="s">
        <v>5083</v>
      </c>
      <c r="I1065" s="7">
        <v>2</v>
      </c>
    </row>
    <row r="1066" spans="1:9" ht="15.75" customHeight="1" x14ac:dyDescent="0.15">
      <c r="A1066" s="13" t="s">
        <v>5139</v>
      </c>
      <c r="B1066" s="7" t="s">
        <v>342</v>
      </c>
      <c r="C1066" s="14">
        <v>4</v>
      </c>
      <c r="D1066" s="14">
        <v>95.89</v>
      </c>
      <c r="E1066" s="14">
        <v>9.5890000000000004</v>
      </c>
      <c r="F1066" s="14">
        <v>105.479</v>
      </c>
      <c r="G1066" s="7">
        <v>0.13</v>
      </c>
      <c r="H1066" s="7" t="s">
        <v>5082</v>
      </c>
      <c r="I1066" s="7">
        <v>1</v>
      </c>
    </row>
    <row r="1067" spans="1:9" ht="15.75" customHeight="1" x14ac:dyDescent="0.15">
      <c r="A1067" s="13" t="s">
        <v>5139</v>
      </c>
      <c r="B1067" s="7" t="s">
        <v>4437</v>
      </c>
      <c r="C1067" s="14">
        <v>12</v>
      </c>
      <c r="D1067" s="14">
        <v>67.89</v>
      </c>
      <c r="E1067" s="14">
        <v>6.7890000000000006</v>
      </c>
      <c r="F1067" s="14">
        <v>74.679000000000002</v>
      </c>
      <c r="G1067" s="7">
        <v>7.0000000000000007E-2</v>
      </c>
      <c r="H1067" s="7" t="s">
        <v>5081</v>
      </c>
      <c r="I1067" s="7">
        <v>2</v>
      </c>
    </row>
    <row r="1068" spans="1:9" ht="15.75" customHeight="1" x14ac:dyDescent="0.15">
      <c r="A1068" s="13" t="s">
        <v>5139</v>
      </c>
      <c r="B1068" s="7" t="s">
        <v>1225</v>
      </c>
      <c r="C1068" s="14">
        <v>6</v>
      </c>
      <c r="D1068" s="7">
        <v>49.1</v>
      </c>
      <c r="E1068" s="7">
        <f t="shared" ref="E1068:E1131" si="34">D1068*10%</f>
        <v>4.91</v>
      </c>
      <c r="F1068" s="7">
        <f t="shared" ref="F1068:F1131" si="35">D1068+E1068</f>
        <v>54.010000000000005</v>
      </c>
      <c r="G1068" s="7">
        <v>0.2</v>
      </c>
      <c r="H1068" s="7" t="s">
        <v>5077</v>
      </c>
      <c r="I1068" s="7">
        <v>9</v>
      </c>
    </row>
    <row r="1069" spans="1:9" ht="15.75" customHeight="1" x14ac:dyDescent="0.15">
      <c r="A1069" s="13" t="s">
        <v>5139</v>
      </c>
      <c r="B1069" s="7" t="s">
        <v>2373</v>
      </c>
      <c r="C1069" s="14">
        <v>12</v>
      </c>
      <c r="D1069" s="7">
        <v>74.38</v>
      </c>
      <c r="E1069" s="7">
        <f t="shared" si="34"/>
        <v>7.4379999999999997</v>
      </c>
      <c r="F1069" s="7">
        <f t="shared" si="35"/>
        <v>81.817999999999998</v>
      </c>
      <c r="G1069" s="7">
        <v>0.23</v>
      </c>
      <c r="H1069" s="7" t="s">
        <v>5083</v>
      </c>
      <c r="I1069" s="7">
        <v>2</v>
      </c>
    </row>
    <row r="1070" spans="1:9" ht="15.75" customHeight="1" x14ac:dyDescent="0.15">
      <c r="A1070" s="13" t="s">
        <v>5139</v>
      </c>
      <c r="B1070" s="7" t="s">
        <v>4612</v>
      </c>
      <c r="C1070" s="14">
        <v>12</v>
      </c>
      <c r="D1070" s="7">
        <v>99.49</v>
      </c>
      <c r="E1070" s="7">
        <f t="shared" si="34"/>
        <v>9.9489999999999998</v>
      </c>
      <c r="F1070" s="7">
        <f t="shared" si="35"/>
        <v>109.43899999999999</v>
      </c>
      <c r="G1070" s="7">
        <v>0.36</v>
      </c>
      <c r="H1070" s="7" t="s">
        <v>5080</v>
      </c>
      <c r="I1070" s="7">
        <v>9</v>
      </c>
    </row>
    <row r="1071" spans="1:9" ht="15.75" customHeight="1" x14ac:dyDescent="0.15">
      <c r="A1071" s="13" t="s">
        <v>5139</v>
      </c>
      <c r="B1071" s="7" t="s">
        <v>2080</v>
      </c>
      <c r="C1071" s="14">
        <v>6</v>
      </c>
      <c r="D1071" s="7">
        <v>96.83</v>
      </c>
      <c r="E1071" s="7">
        <f t="shared" si="34"/>
        <v>9.6829999999999998</v>
      </c>
      <c r="F1071" s="7">
        <f t="shared" si="35"/>
        <v>106.51300000000001</v>
      </c>
      <c r="G1071" s="7">
        <v>0.12</v>
      </c>
      <c r="H1071" s="7" t="s">
        <v>5075</v>
      </c>
      <c r="I1071" s="7">
        <v>6</v>
      </c>
    </row>
    <row r="1072" spans="1:9" ht="15.75" customHeight="1" x14ac:dyDescent="0.15">
      <c r="A1072" s="13" t="s">
        <v>5139</v>
      </c>
      <c r="B1072" s="7" t="s">
        <v>3028</v>
      </c>
      <c r="C1072" s="14">
        <v>12</v>
      </c>
      <c r="D1072" s="7">
        <v>64.97</v>
      </c>
      <c r="E1072" s="7">
        <f t="shared" si="34"/>
        <v>6.4969999999999999</v>
      </c>
      <c r="F1072" s="7">
        <f t="shared" si="35"/>
        <v>71.466999999999999</v>
      </c>
      <c r="G1072" s="7">
        <v>0.16</v>
      </c>
      <c r="H1072" s="7" t="s">
        <v>26</v>
      </c>
      <c r="I1072" s="7">
        <v>6</v>
      </c>
    </row>
    <row r="1073" spans="1:9" ht="15.75" customHeight="1" x14ac:dyDescent="0.15">
      <c r="A1073" s="13" t="s">
        <v>5139</v>
      </c>
      <c r="B1073" s="7" t="s">
        <v>93</v>
      </c>
      <c r="C1073" s="14">
        <v>4</v>
      </c>
      <c r="D1073" s="7">
        <v>67.319999999999993</v>
      </c>
      <c r="E1073" s="7">
        <f t="shared" si="34"/>
        <v>6.7319999999999993</v>
      </c>
      <c r="F1073" s="7">
        <f t="shared" si="35"/>
        <v>74.051999999999992</v>
      </c>
      <c r="G1073" s="7">
        <v>0.4</v>
      </c>
      <c r="H1073" s="7" t="s">
        <v>5078</v>
      </c>
      <c r="I1073" s="7">
        <v>7</v>
      </c>
    </row>
    <row r="1074" spans="1:9" ht="15.75" customHeight="1" x14ac:dyDescent="0.15">
      <c r="A1074" s="13" t="s">
        <v>5139</v>
      </c>
      <c r="B1074" s="7" t="s">
        <v>1420</v>
      </c>
      <c r="C1074" s="14">
        <v>12</v>
      </c>
      <c r="D1074" s="7">
        <v>68.040000000000006</v>
      </c>
      <c r="E1074" s="7">
        <f t="shared" si="34"/>
        <v>6.8040000000000012</v>
      </c>
      <c r="F1074" s="7">
        <f t="shared" si="35"/>
        <v>74.844000000000008</v>
      </c>
      <c r="G1074" s="7">
        <v>0.39</v>
      </c>
      <c r="H1074" s="7" t="s">
        <v>27</v>
      </c>
      <c r="I1074" s="7">
        <v>2</v>
      </c>
    </row>
    <row r="1075" spans="1:9" ht="15.75" customHeight="1" x14ac:dyDescent="0.15">
      <c r="A1075" s="13" t="s">
        <v>5139</v>
      </c>
      <c r="B1075" s="7" t="s">
        <v>2649</v>
      </c>
      <c r="C1075" s="14">
        <v>4</v>
      </c>
      <c r="D1075" s="7">
        <v>82.93</v>
      </c>
      <c r="E1075" s="7">
        <f t="shared" si="34"/>
        <v>8.293000000000001</v>
      </c>
      <c r="F1075" s="7">
        <f t="shared" si="35"/>
        <v>91.223000000000013</v>
      </c>
      <c r="G1075" s="7">
        <v>0.03</v>
      </c>
      <c r="H1075" s="7" t="s">
        <v>5077</v>
      </c>
      <c r="I1075" s="7">
        <v>9</v>
      </c>
    </row>
    <row r="1076" spans="1:9" ht="15.75" customHeight="1" x14ac:dyDescent="0.15">
      <c r="A1076" s="13" t="s">
        <v>5139</v>
      </c>
      <c r="B1076" s="7" t="s">
        <v>4277</v>
      </c>
      <c r="C1076" s="14">
        <v>6</v>
      </c>
      <c r="D1076" s="7">
        <v>68.72</v>
      </c>
      <c r="E1076" s="7">
        <f t="shared" si="34"/>
        <v>6.8719999999999999</v>
      </c>
      <c r="F1076" s="7">
        <f t="shared" si="35"/>
        <v>75.591999999999999</v>
      </c>
      <c r="G1076" s="7">
        <v>0.22</v>
      </c>
      <c r="H1076" s="7" t="s">
        <v>5079</v>
      </c>
      <c r="I1076" s="7">
        <v>4</v>
      </c>
    </row>
    <row r="1077" spans="1:9" ht="15.75" customHeight="1" x14ac:dyDescent="0.15">
      <c r="A1077" s="13" t="s">
        <v>5140</v>
      </c>
      <c r="B1077" s="7" t="s">
        <v>3670</v>
      </c>
      <c r="C1077" s="14">
        <v>4</v>
      </c>
      <c r="D1077" s="7">
        <v>95.1</v>
      </c>
      <c r="E1077" s="7">
        <f t="shared" si="34"/>
        <v>9.51</v>
      </c>
      <c r="F1077" s="7">
        <f t="shared" si="35"/>
        <v>104.61</v>
      </c>
      <c r="G1077" s="7">
        <v>0.22</v>
      </c>
      <c r="H1077" s="7" t="s">
        <v>5082</v>
      </c>
      <c r="I1077" s="7">
        <v>9</v>
      </c>
    </row>
    <row r="1078" spans="1:9" ht="15.75" customHeight="1" x14ac:dyDescent="0.15">
      <c r="A1078" s="13" t="s">
        <v>5140</v>
      </c>
      <c r="B1078" s="7" t="s">
        <v>71</v>
      </c>
      <c r="C1078" s="14">
        <v>12</v>
      </c>
      <c r="D1078" s="7">
        <v>35.93</v>
      </c>
      <c r="E1078" s="7">
        <f t="shared" si="34"/>
        <v>3.593</v>
      </c>
      <c r="F1078" s="7">
        <f t="shared" si="35"/>
        <v>39.522999999999996</v>
      </c>
      <c r="G1078" s="7">
        <v>0.01</v>
      </c>
      <c r="H1078" s="7" t="s">
        <v>5082</v>
      </c>
      <c r="I1078" s="7">
        <v>10</v>
      </c>
    </row>
    <row r="1079" spans="1:9" ht="15.75" customHeight="1" x14ac:dyDescent="0.15">
      <c r="A1079" s="13" t="s">
        <v>5140</v>
      </c>
      <c r="B1079" s="7" t="s">
        <v>289</v>
      </c>
      <c r="C1079" s="14">
        <v>6</v>
      </c>
      <c r="D1079" s="7">
        <v>35.08</v>
      </c>
      <c r="E1079" s="7">
        <f t="shared" si="34"/>
        <v>3.508</v>
      </c>
      <c r="F1079" s="7">
        <f t="shared" si="35"/>
        <v>38.588000000000001</v>
      </c>
      <c r="G1079" s="7">
        <v>0.18</v>
      </c>
      <c r="H1079" s="7" t="s">
        <v>5079</v>
      </c>
      <c r="I1079" s="7">
        <v>9</v>
      </c>
    </row>
    <row r="1080" spans="1:9" ht="15.75" customHeight="1" x14ac:dyDescent="0.15">
      <c r="A1080" s="13" t="s">
        <v>5140</v>
      </c>
      <c r="B1080" s="7" t="s">
        <v>1276</v>
      </c>
      <c r="C1080" s="14">
        <v>12</v>
      </c>
      <c r="D1080" s="7">
        <v>96.86</v>
      </c>
      <c r="E1080" s="7">
        <f t="shared" si="34"/>
        <v>9.6859999999999999</v>
      </c>
      <c r="F1080" s="7">
        <f t="shared" si="35"/>
        <v>106.54599999999999</v>
      </c>
      <c r="G1080" s="7">
        <v>0.27</v>
      </c>
      <c r="H1080" s="7" t="s">
        <v>31</v>
      </c>
      <c r="I1080" s="7">
        <v>4</v>
      </c>
    </row>
    <row r="1081" spans="1:9" ht="15.75" customHeight="1" x14ac:dyDescent="0.15">
      <c r="A1081" s="13" t="s">
        <v>5140</v>
      </c>
      <c r="B1081" s="7" t="s">
        <v>2374</v>
      </c>
      <c r="C1081" s="14">
        <v>4</v>
      </c>
      <c r="D1081" s="7">
        <v>24.59</v>
      </c>
      <c r="E1081" s="7">
        <f t="shared" si="34"/>
        <v>2.4590000000000001</v>
      </c>
      <c r="F1081" s="7">
        <f t="shared" si="35"/>
        <v>27.048999999999999</v>
      </c>
      <c r="G1081" s="7">
        <v>0.1</v>
      </c>
      <c r="H1081" s="7" t="s">
        <v>5082</v>
      </c>
      <c r="I1081" s="7">
        <v>1</v>
      </c>
    </row>
    <row r="1082" spans="1:9" ht="15.75" customHeight="1" x14ac:dyDescent="0.15">
      <c r="A1082" s="13" t="s">
        <v>5140</v>
      </c>
      <c r="B1082" s="7" t="s">
        <v>2295</v>
      </c>
      <c r="C1082" s="14">
        <v>6</v>
      </c>
      <c r="D1082" s="7">
        <v>4.6900000000000004</v>
      </c>
      <c r="E1082" s="7">
        <f t="shared" si="34"/>
        <v>0.46900000000000008</v>
      </c>
      <c r="F1082" s="7">
        <f t="shared" si="35"/>
        <v>5.1590000000000007</v>
      </c>
      <c r="G1082" s="7">
        <v>0.11</v>
      </c>
      <c r="H1082" s="7" t="s">
        <v>26</v>
      </c>
      <c r="I1082" s="7">
        <v>4</v>
      </c>
    </row>
    <row r="1083" spans="1:9" ht="15.75" customHeight="1" x14ac:dyDescent="0.15">
      <c r="A1083" s="13" t="s">
        <v>5140</v>
      </c>
      <c r="B1083" s="7" t="s">
        <v>1811</v>
      </c>
      <c r="C1083" s="14">
        <v>4</v>
      </c>
      <c r="D1083" s="7">
        <v>79.349999999999994</v>
      </c>
      <c r="E1083" s="7">
        <f t="shared" si="34"/>
        <v>7.9349999999999996</v>
      </c>
      <c r="F1083" s="7">
        <f t="shared" si="35"/>
        <v>87.284999999999997</v>
      </c>
      <c r="G1083" s="7">
        <v>0.08</v>
      </c>
      <c r="H1083" s="7" t="s">
        <v>5081</v>
      </c>
      <c r="I1083" s="7">
        <v>3</v>
      </c>
    </row>
    <row r="1084" spans="1:9" ht="15.75" customHeight="1" x14ac:dyDescent="0.15">
      <c r="A1084" s="13" t="s">
        <v>5140</v>
      </c>
      <c r="B1084" s="7" t="s">
        <v>4990</v>
      </c>
      <c r="C1084" s="14">
        <v>6</v>
      </c>
      <c r="D1084" s="7">
        <v>73.88</v>
      </c>
      <c r="E1084" s="7">
        <f t="shared" si="34"/>
        <v>7.3879999999999999</v>
      </c>
      <c r="F1084" s="7">
        <f t="shared" si="35"/>
        <v>81.268000000000001</v>
      </c>
      <c r="G1084" s="7">
        <v>0.08</v>
      </c>
      <c r="H1084" s="7" t="s">
        <v>5078</v>
      </c>
      <c r="I1084" s="7">
        <v>3</v>
      </c>
    </row>
    <row r="1085" spans="1:9" ht="15.75" customHeight="1" x14ac:dyDescent="0.15">
      <c r="A1085" s="13" t="s">
        <v>5140</v>
      </c>
      <c r="B1085" s="7" t="s">
        <v>3805</v>
      </c>
      <c r="C1085" s="14">
        <v>6</v>
      </c>
      <c r="D1085" s="7">
        <v>72.12</v>
      </c>
      <c r="E1085" s="7">
        <f t="shared" si="34"/>
        <v>7.2120000000000006</v>
      </c>
      <c r="F1085" s="7">
        <f t="shared" si="35"/>
        <v>79.332000000000008</v>
      </c>
      <c r="G1085" s="7">
        <v>0.32</v>
      </c>
      <c r="H1085" s="7" t="s">
        <v>26</v>
      </c>
      <c r="I1085" s="7">
        <v>1</v>
      </c>
    </row>
    <row r="1086" spans="1:9" ht="15.75" customHeight="1" x14ac:dyDescent="0.15">
      <c r="A1086" s="13" t="s">
        <v>5140</v>
      </c>
      <c r="B1086" s="7" t="s">
        <v>1423</v>
      </c>
      <c r="C1086" s="14">
        <v>4</v>
      </c>
      <c r="D1086" s="7">
        <v>69.41</v>
      </c>
      <c r="E1086" s="7">
        <f t="shared" si="34"/>
        <v>6.9409999999999998</v>
      </c>
      <c r="F1086" s="7">
        <f t="shared" si="35"/>
        <v>76.350999999999999</v>
      </c>
      <c r="G1086" s="7">
        <v>0.26</v>
      </c>
      <c r="H1086" s="7" t="s">
        <v>5075</v>
      </c>
      <c r="I1086" s="7">
        <v>2</v>
      </c>
    </row>
    <row r="1087" spans="1:9" ht="15.75" customHeight="1" x14ac:dyDescent="0.15">
      <c r="A1087" s="13" t="s">
        <v>5140</v>
      </c>
      <c r="B1087" s="7" t="s">
        <v>668</v>
      </c>
      <c r="C1087" s="14">
        <v>12</v>
      </c>
      <c r="D1087" s="7">
        <v>45.33</v>
      </c>
      <c r="E1087" s="7">
        <f t="shared" si="34"/>
        <v>4.5330000000000004</v>
      </c>
      <c r="F1087" s="7">
        <f t="shared" si="35"/>
        <v>49.863</v>
      </c>
      <c r="G1087" s="7">
        <v>0.16</v>
      </c>
      <c r="H1087" s="7" t="s">
        <v>5083</v>
      </c>
      <c r="I1087" s="7">
        <v>9</v>
      </c>
    </row>
    <row r="1088" spans="1:9" ht="15.75" customHeight="1" x14ac:dyDescent="0.15">
      <c r="A1088" s="13" t="s">
        <v>5140</v>
      </c>
      <c r="B1088" s="7" t="s">
        <v>1705</v>
      </c>
      <c r="C1088" s="14">
        <v>12</v>
      </c>
      <c r="D1088" s="7">
        <v>19.600000000000001</v>
      </c>
      <c r="E1088" s="7">
        <f t="shared" si="34"/>
        <v>1.9600000000000002</v>
      </c>
      <c r="F1088" s="7">
        <f t="shared" si="35"/>
        <v>21.560000000000002</v>
      </c>
      <c r="G1088" s="7">
        <v>0.08</v>
      </c>
      <c r="H1088" s="7" t="s">
        <v>31</v>
      </c>
      <c r="I1088" s="7">
        <v>4</v>
      </c>
    </row>
    <row r="1089" spans="1:9" ht="15.75" customHeight="1" x14ac:dyDescent="0.15">
      <c r="A1089" s="13" t="s">
        <v>5140</v>
      </c>
      <c r="B1089" s="7" t="s">
        <v>1876</v>
      </c>
      <c r="C1089" s="14">
        <v>6</v>
      </c>
      <c r="D1089" s="7">
        <v>32.409999999999997</v>
      </c>
      <c r="E1089" s="7">
        <f t="shared" si="34"/>
        <v>3.2409999999999997</v>
      </c>
      <c r="F1089" s="7">
        <f t="shared" si="35"/>
        <v>35.650999999999996</v>
      </c>
      <c r="G1089" s="7">
        <v>0.22</v>
      </c>
      <c r="H1089" s="7" t="s">
        <v>30</v>
      </c>
      <c r="I1089" s="7">
        <v>1</v>
      </c>
    </row>
    <row r="1090" spans="1:9" ht="15.75" customHeight="1" x14ac:dyDescent="0.15">
      <c r="A1090" s="13" t="s">
        <v>5140</v>
      </c>
      <c r="B1090" s="7" t="s">
        <v>4388</v>
      </c>
      <c r="C1090" s="14">
        <v>4</v>
      </c>
      <c r="D1090" s="7">
        <v>12.58</v>
      </c>
      <c r="E1090" s="7">
        <f t="shared" si="34"/>
        <v>1.258</v>
      </c>
      <c r="F1090" s="7">
        <f t="shared" si="35"/>
        <v>13.838000000000001</v>
      </c>
      <c r="G1090" s="7">
        <v>0.17</v>
      </c>
      <c r="H1090" s="7" t="s">
        <v>27</v>
      </c>
      <c r="I1090" s="7">
        <v>8</v>
      </c>
    </row>
    <row r="1091" spans="1:9" ht="15.75" customHeight="1" x14ac:dyDescent="0.15">
      <c r="A1091" s="13" t="s">
        <v>5140</v>
      </c>
      <c r="B1091" s="7" t="s">
        <v>4242</v>
      </c>
      <c r="C1091" s="14">
        <v>4</v>
      </c>
      <c r="D1091" s="7">
        <v>32.51</v>
      </c>
      <c r="E1091" s="7">
        <f t="shared" si="34"/>
        <v>3.2509999999999999</v>
      </c>
      <c r="F1091" s="7">
        <f t="shared" si="35"/>
        <v>35.760999999999996</v>
      </c>
      <c r="G1091" s="7">
        <v>0.14000000000000001</v>
      </c>
      <c r="H1091" s="7" t="s">
        <v>5083</v>
      </c>
      <c r="I1091" s="7">
        <v>8</v>
      </c>
    </row>
    <row r="1092" spans="1:9" ht="15.75" customHeight="1" x14ac:dyDescent="0.15">
      <c r="A1092" s="13" t="s">
        <v>5140</v>
      </c>
      <c r="B1092" s="7" t="s">
        <v>5045</v>
      </c>
      <c r="C1092" s="14">
        <v>4</v>
      </c>
      <c r="D1092" s="7">
        <v>77.78</v>
      </c>
      <c r="E1092" s="7">
        <f t="shared" si="34"/>
        <v>7.7780000000000005</v>
      </c>
      <c r="F1092" s="7">
        <f t="shared" si="35"/>
        <v>85.558000000000007</v>
      </c>
      <c r="G1092" s="7">
        <v>0.28999999999999998</v>
      </c>
      <c r="H1092" s="7" t="s">
        <v>27</v>
      </c>
      <c r="I1092" s="7">
        <v>9</v>
      </c>
    </row>
    <row r="1093" spans="1:9" ht="15.75" customHeight="1" x14ac:dyDescent="0.15">
      <c r="A1093" s="13" t="s">
        <v>5140</v>
      </c>
      <c r="B1093" s="7" t="s">
        <v>4689</v>
      </c>
      <c r="C1093" s="14">
        <v>4</v>
      </c>
      <c r="D1093" s="7">
        <v>72.23</v>
      </c>
      <c r="E1093" s="7">
        <f t="shared" si="34"/>
        <v>7.2230000000000008</v>
      </c>
      <c r="F1093" s="7">
        <f t="shared" si="35"/>
        <v>79.453000000000003</v>
      </c>
      <c r="G1093" s="7">
        <v>0.17</v>
      </c>
      <c r="H1093" s="7" t="s">
        <v>5080</v>
      </c>
      <c r="I1093" s="7">
        <v>9</v>
      </c>
    </row>
    <row r="1094" spans="1:9" ht="15.75" customHeight="1" x14ac:dyDescent="0.15">
      <c r="A1094" s="13" t="s">
        <v>5140</v>
      </c>
      <c r="B1094" s="7" t="s">
        <v>4333</v>
      </c>
      <c r="C1094" s="14">
        <v>6</v>
      </c>
      <c r="D1094" s="7">
        <v>91.69</v>
      </c>
      <c r="E1094" s="7">
        <f t="shared" si="34"/>
        <v>9.1690000000000005</v>
      </c>
      <c r="F1094" s="7">
        <f t="shared" si="35"/>
        <v>100.85899999999999</v>
      </c>
      <c r="G1094" s="7">
        <v>0.12</v>
      </c>
      <c r="H1094" s="7" t="s">
        <v>5083</v>
      </c>
      <c r="I1094" s="7">
        <v>7</v>
      </c>
    </row>
    <row r="1095" spans="1:9" ht="15.75" customHeight="1" x14ac:dyDescent="0.15">
      <c r="A1095" s="13" t="s">
        <v>5141</v>
      </c>
      <c r="B1095" s="7" t="s">
        <v>882</v>
      </c>
      <c r="C1095" s="14">
        <v>6</v>
      </c>
      <c r="D1095" s="7">
        <v>51.88</v>
      </c>
      <c r="E1095" s="7">
        <f t="shared" si="34"/>
        <v>5.1880000000000006</v>
      </c>
      <c r="F1095" s="7">
        <f t="shared" si="35"/>
        <v>57.068000000000005</v>
      </c>
      <c r="G1095" s="7">
        <v>0.37</v>
      </c>
      <c r="H1095" s="7" t="s">
        <v>30</v>
      </c>
      <c r="I1095" s="7">
        <v>2</v>
      </c>
    </row>
    <row r="1096" spans="1:9" ht="15.75" customHeight="1" x14ac:dyDescent="0.15">
      <c r="A1096" s="13" t="s">
        <v>5141</v>
      </c>
      <c r="B1096" s="7" t="s">
        <v>3235</v>
      </c>
      <c r="C1096" s="14">
        <v>6</v>
      </c>
      <c r="D1096" s="7">
        <v>65.319999999999993</v>
      </c>
      <c r="E1096" s="7">
        <f t="shared" si="34"/>
        <v>6.532</v>
      </c>
      <c r="F1096" s="7">
        <f t="shared" si="35"/>
        <v>71.85199999999999</v>
      </c>
      <c r="G1096" s="7">
        <v>0.13</v>
      </c>
      <c r="H1096" s="7" t="s">
        <v>5081</v>
      </c>
      <c r="I1096" s="7">
        <v>8</v>
      </c>
    </row>
    <row r="1097" spans="1:9" ht="15.75" customHeight="1" x14ac:dyDescent="0.15">
      <c r="A1097" s="13" t="s">
        <v>5141</v>
      </c>
      <c r="B1097" s="7" t="s">
        <v>379</v>
      </c>
      <c r="C1097" s="14">
        <v>6</v>
      </c>
      <c r="D1097" s="7">
        <v>23.22</v>
      </c>
      <c r="E1097" s="7">
        <f t="shared" si="34"/>
        <v>2.3220000000000001</v>
      </c>
      <c r="F1097" s="7">
        <f t="shared" si="35"/>
        <v>25.541999999999998</v>
      </c>
      <c r="G1097" s="7">
        <v>0.25</v>
      </c>
      <c r="H1097" s="7" t="s">
        <v>5079</v>
      </c>
      <c r="I1097" s="7">
        <v>3</v>
      </c>
    </row>
    <row r="1098" spans="1:9" ht="15.75" customHeight="1" x14ac:dyDescent="0.15">
      <c r="A1098" s="13" t="s">
        <v>5141</v>
      </c>
      <c r="B1098" s="7" t="s">
        <v>2885</v>
      </c>
      <c r="C1098" s="14">
        <v>6</v>
      </c>
      <c r="D1098" s="7">
        <v>56.49</v>
      </c>
      <c r="E1098" s="7">
        <f t="shared" si="34"/>
        <v>5.6490000000000009</v>
      </c>
      <c r="F1098" s="7">
        <f t="shared" si="35"/>
        <v>62.139000000000003</v>
      </c>
      <c r="G1098" s="7">
        <v>0.14000000000000001</v>
      </c>
      <c r="H1098" s="7" t="s">
        <v>29</v>
      </c>
      <c r="I1098" s="7">
        <v>10</v>
      </c>
    </row>
    <row r="1099" spans="1:9" ht="15.75" customHeight="1" x14ac:dyDescent="0.15">
      <c r="A1099" s="13" t="s">
        <v>5141</v>
      </c>
      <c r="B1099" s="7" t="s">
        <v>1761</v>
      </c>
      <c r="C1099" s="14">
        <v>12</v>
      </c>
      <c r="D1099" s="7">
        <v>94.14</v>
      </c>
      <c r="E1099" s="7">
        <f t="shared" si="34"/>
        <v>9.4139999999999997</v>
      </c>
      <c r="F1099" s="7">
        <f t="shared" si="35"/>
        <v>103.554</v>
      </c>
      <c r="G1099" s="7">
        <v>0.28999999999999998</v>
      </c>
      <c r="H1099" s="7" t="s">
        <v>5077</v>
      </c>
      <c r="I1099" s="7">
        <v>7</v>
      </c>
    </row>
    <row r="1100" spans="1:9" ht="15.75" customHeight="1" x14ac:dyDescent="0.15">
      <c r="A1100" s="13" t="s">
        <v>5141</v>
      </c>
      <c r="B1100" s="7" t="s">
        <v>3668</v>
      </c>
      <c r="C1100" s="14">
        <v>12</v>
      </c>
      <c r="D1100" s="7">
        <v>56.3</v>
      </c>
      <c r="E1100" s="7">
        <f t="shared" si="34"/>
        <v>5.63</v>
      </c>
      <c r="F1100" s="7">
        <f t="shared" si="35"/>
        <v>61.93</v>
      </c>
      <c r="G1100" s="7">
        <v>0.2</v>
      </c>
      <c r="H1100" s="7" t="s">
        <v>30</v>
      </c>
      <c r="I1100" s="7">
        <v>9</v>
      </c>
    </row>
    <row r="1101" spans="1:9" ht="15.75" customHeight="1" x14ac:dyDescent="0.15">
      <c r="A1101" s="13" t="s">
        <v>5141</v>
      </c>
      <c r="B1101" s="7" t="s">
        <v>3698</v>
      </c>
      <c r="C1101" s="14">
        <v>12</v>
      </c>
      <c r="D1101" s="7">
        <v>19.45</v>
      </c>
      <c r="E1101" s="7">
        <f t="shared" si="34"/>
        <v>1.9450000000000001</v>
      </c>
      <c r="F1101" s="7">
        <f t="shared" si="35"/>
        <v>21.395</v>
      </c>
      <c r="G1101" s="7">
        <v>0.24</v>
      </c>
      <c r="H1101" s="7" t="s">
        <v>5082</v>
      </c>
      <c r="I1101" s="7">
        <v>3</v>
      </c>
    </row>
    <row r="1102" spans="1:9" ht="15.75" customHeight="1" x14ac:dyDescent="0.15">
      <c r="A1102" s="13" t="s">
        <v>5141</v>
      </c>
      <c r="B1102" s="7" t="s">
        <v>4230</v>
      </c>
      <c r="C1102" s="14">
        <v>6</v>
      </c>
      <c r="D1102" s="7">
        <v>79.97</v>
      </c>
      <c r="E1102" s="7">
        <f t="shared" si="34"/>
        <v>7.9969999999999999</v>
      </c>
      <c r="F1102" s="7">
        <f t="shared" si="35"/>
        <v>87.966999999999999</v>
      </c>
      <c r="G1102" s="7">
        <v>0.28000000000000003</v>
      </c>
      <c r="H1102" s="7" t="s">
        <v>5075</v>
      </c>
      <c r="I1102" s="7">
        <v>8</v>
      </c>
    </row>
    <row r="1103" spans="1:9" ht="15.75" customHeight="1" x14ac:dyDescent="0.15">
      <c r="A1103" s="13" t="s">
        <v>5141</v>
      </c>
      <c r="B1103" s="7" t="s">
        <v>3520</v>
      </c>
      <c r="C1103" s="14">
        <v>12</v>
      </c>
      <c r="D1103" s="7">
        <v>22.37</v>
      </c>
      <c r="E1103" s="7">
        <f t="shared" si="34"/>
        <v>2.2370000000000001</v>
      </c>
      <c r="F1103" s="7">
        <f t="shared" si="35"/>
        <v>24.606999999999999</v>
      </c>
      <c r="G1103" s="7">
        <v>0.03</v>
      </c>
      <c r="H1103" s="7" t="s">
        <v>5076</v>
      </c>
      <c r="I1103" s="7">
        <v>2</v>
      </c>
    </row>
    <row r="1104" spans="1:9" ht="15.75" customHeight="1" x14ac:dyDescent="0.15">
      <c r="A1104" s="13" t="s">
        <v>5141</v>
      </c>
      <c r="B1104" s="7" t="s">
        <v>70</v>
      </c>
      <c r="C1104" s="14">
        <v>6</v>
      </c>
      <c r="D1104" s="7">
        <v>90.23</v>
      </c>
      <c r="E1104" s="7">
        <f t="shared" si="34"/>
        <v>9.0230000000000015</v>
      </c>
      <c r="F1104" s="7">
        <f t="shared" si="35"/>
        <v>99.253</v>
      </c>
      <c r="G1104" s="7">
        <v>0.17</v>
      </c>
      <c r="H1104" s="7" t="s">
        <v>5078</v>
      </c>
      <c r="I1104" s="7">
        <v>1</v>
      </c>
    </row>
    <row r="1105" spans="1:9" ht="15.75" customHeight="1" x14ac:dyDescent="0.15">
      <c r="A1105" s="13" t="s">
        <v>5141</v>
      </c>
      <c r="B1105" s="7" t="s">
        <v>3736</v>
      </c>
      <c r="C1105" s="14">
        <v>4</v>
      </c>
      <c r="D1105" s="7">
        <v>32.97</v>
      </c>
      <c r="E1105" s="7">
        <f t="shared" si="34"/>
        <v>3.2970000000000002</v>
      </c>
      <c r="F1105" s="7">
        <f t="shared" si="35"/>
        <v>36.266999999999996</v>
      </c>
      <c r="G1105" s="7">
        <v>0.08</v>
      </c>
      <c r="H1105" s="7" t="s">
        <v>27</v>
      </c>
      <c r="I1105" s="7">
        <v>1</v>
      </c>
    </row>
    <row r="1106" spans="1:9" ht="15.75" customHeight="1" x14ac:dyDescent="0.15">
      <c r="A1106" s="13" t="s">
        <v>5141</v>
      </c>
      <c r="B1106" s="7" t="s">
        <v>1585</v>
      </c>
      <c r="C1106" s="14">
        <v>6</v>
      </c>
      <c r="D1106" s="7">
        <v>90.77</v>
      </c>
      <c r="E1106" s="7">
        <f t="shared" si="34"/>
        <v>9.077</v>
      </c>
      <c r="F1106" s="7">
        <f t="shared" si="35"/>
        <v>99.846999999999994</v>
      </c>
      <c r="G1106" s="7">
        <v>0.09</v>
      </c>
      <c r="H1106" s="7" t="s">
        <v>5079</v>
      </c>
      <c r="I1106" s="7">
        <v>10</v>
      </c>
    </row>
    <row r="1107" spans="1:9" ht="15.75" customHeight="1" x14ac:dyDescent="0.15">
      <c r="A1107" s="13" t="s">
        <v>5141</v>
      </c>
      <c r="B1107" s="7" t="s">
        <v>537</v>
      </c>
      <c r="C1107" s="14">
        <v>6</v>
      </c>
      <c r="D1107" s="7">
        <v>96.48</v>
      </c>
      <c r="E1107" s="7">
        <f t="shared" si="34"/>
        <v>9.6480000000000015</v>
      </c>
      <c r="F1107" s="7">
        <f t="shared" si="35"/>
        <v>106.128</v>
      </c>
      <c r="G1107" s="7">
        <v>0.24</v>
      </c>
      <c r="H1107" s="7" t="s">
        <v>5081</v>
      </c>
      <c r="I1107" s="7">
        <v>10</v>
      </c>
    </row>
    <row r="1108" spans="1:9" ht="15.75" customHeight="1" x14ac:dyDescent="0.15">
      <c r="A1108" s="13" t="s">
        <v>5141</v>
      </c>
      <c r="B1108" s="7" t="s">
        <v>973</v>
      </c>
      <c r="C1108" s="14">
        <v>6</v>
      </c>
      <c r="D1108" s="7">
        <v>38.229999999999997</v>
      </c>
      <c r="E1108" s="7">
        <f t="shared" si="34"/>
        <v>3.823</v>
      </c>
      <c r="F1108" s="7">
        <f t="shared" si="35"/>
        <v>42.052999999999997</v>
      </c>
      <c r="G1108" s="7">
        <v>0.01</v>
      </c>
      <c r="H1108" s="7" t="s">
        <v>30</v>
      </c>
      <c r="I1108" s="7">
        <v>1</v>
      </c>
    </row>
    <row r="1109" spans="1:9" ht="15.75" customHeight="1" x14ac:dyDescent="0.15">
      <c r="A1109" s="13" t="s">
        <v>5141</v>
      </c>
      <c r="B1109" s="7" t="s">
        <v>1311</v>
      </c>
      <c r="C1109" s="14">
        <v>12</v>
      </c>
      <c r="D1109" s="7">
        <v>59.61</v>
      </c>
      <c r="E1109" s="7">
        <f t="shared" si="34"/>
        <v>5.9610000000000003</v>
      </c>
      <c r="F1109" s="7">
        <f t="shared" si="35"/>
        <v>65.570999999999998</v>
      </c>
      <c r="G1109" s="7">
        <v>0.12</v>
      </c>
      <c r="H1109" s="7" t="s">
        <v>5075</v>
      </c>
      <c r="I1109" s="7">
        <v>10</v>
      </c>
    </row>
    <row r="1110" spans="1:9" ht="15.75" customHeight="1" x14ac:dyDescent="0.15">
      <c r="A1110" s="13" t="s">
        <v>5142</v>
      </c>
      <c r="B1110" s="7" t="s">
        <v>4140</v>
      </c>
      <c r="C1110" s="14">
        <v>12</v>
      </c>
      <c r="D1110" s="7">
        <v>86.77</v>
      </c>
      <c r="E1110" s="7">
        <f t="shared" si="34"/>
        <v>8.6769999999999996</v>
      </c>
      <c r="F1110" s="7">
        <f t="shared" si="35"/>
        <v>95.447000000000003</v>
      </c>
      <c r="G1110" s="7">
        <v>7.0000000000000007E-2</v>
      </c>
      <c r="H1110" s="7" t="s">
        <v>26</v>
      </c>
      <c r="I1110" s="7">
        <v>7</v>
      </c>
    </row>
    <row r="1111" spans="1:9" ht="15.75" customHeight="1" x14ac:dyDescent="0.15">
      <c r="A1111" s="13" t="s">
        <v>5142</v>
      </c>
      <c r="B1111" s="7" t="s">
        <v>1710</v>
      </c>
      <c r="C1111" s="14">
        <v>4</v>
      </c>
      <c r="D1111" s="7">
        <v>91.01</v>
      </c>
      <c r="E1111" s="7">
        <f t="shared" si="34"/>
        <v>9.1010000000000009</v>
      </c>
      <c r="F1111" s="7">
        <f t="shared" si="35"/>
        <v>100.111</v>
      </c>
      <c r="G1111" s="7">
        <v>0.02</v>
      </c>
      <c r="H1111" s="7" t="s">
        <v>31</v>
      </c>
      <c r="I1111" s="7">
        <v>6</v>
      </c>
    </row>
    <row r="1112" spans="1:9" ht="15.75" customHeight="1" x14ac:dyDescent="0.15">
      <c r="A1112" s="13" t="s">
        <v>5142</v>
      </c>
      <c r="B1112" s="7" t="s">
        <v>2311</v>
      </c>
      <c r="C1112" s="14">
        <v>12</v>
      </c>
      <c r="D1112" s="7">
        <v>4.09</v>
      </c>
      <c r="E1112" s="7">
        <f t="shared" si="34"/>
        <v>0.40900000000000003</v>
      </c>
      <c r="F1112" s="7">
        <f t="shared" si="35"/>
        <v>4.4989999999999997</v>
      </c>
      <c r="G1112" s="7">
        <v>0.06</v>
      </c>
      <c r="H1112" s="7" t="s">
        <v>30</v>
      </c>
      <c r="I1112" s="7">
        <v>6</v>
      </c>
    </row>
    <row r="1113" spans="1:9" ht="15.75" customHeight="1" x14ac:dyDescent="0.15">
      <c r="A1113" s="13" t="s">
        <v>5142</v>
      </c>
      <c r="B1113" s="7" t="s">
        <v>4533</v>
      </c>
      <c r="C1113" s="14">
        <v>12</v>
      </c>
      <c r="D1113" s="7">
        <v>97.98</v>
      </c>
      <c r="E1113" s="7">
        <f t="shared" si="34"/>
        <v>9.7980000000000018</v>
      </c>
      <c r="F1113" s="7">
        <f t="shared" si="35"/>
        <v>107.77800000000001</v>
      </c>
      <c r="G1113" s="7">
        <v>0.18</v>
      </c>
      <c r="H1113" s="7" t="s">
        <v>5081</v>
      </c>
      <c r="I1113" s="7">
        <v>9</v>
      </c>
    </row>
    <row r="1114" spans="1:9" ht="15.75" customHeight="1" x14ac:dyDescent="0.15">
      <c r="A1114" s="13" t="s">
        <v>5142</v>
      </c>
      <c r="B1114" s="7" t="s">
        <v>1144</v>
      </c>
      <c r="C1114" s="14">
        <v>12</v>
      </c>
      <c r="D1114" s="7">
        <v>20.75</v>
      </c>
      <c r="E1114" s="7">
        <f t="shared" si="34"/>
        <v>2.0750000000000002</v>
      </c>
      <c r="F1114" s="7">
        <f t="shared" si="35"/>
        <v>22.824999999999999</v>
      </c>
      <c r="G1114" s="7">
        <v>0.25</v>
      </c>
      <c r="H1114" s="7" t="s">
        <v>27</v>
      </c>
      <c r="I1114" s="7">
        <v>2</v>
      </c>
    </row>
    <row r="1115" spans="1:9" ht="15.75" customHeight="1" x14ac:dyDescent="0.15">
      <c r="A1115" s="13" t="s">
        <v>5142</v>
      </c>
      <c r="B1115" s="7" t="s">
        <v>967</v>
      </c>
      <c r="C1115" s="14">
        <v>4</v>
      </c>
      <c r="D1115" s="7">
        <v>63.1</v>
      </c>
      <c r="E1115" s="7">
        <f t="shared" si="34"/>
        <v>6.3100000000000005</v>
      </c>
      <c r="F1115" s="7">
        <f t="shared" si="35"/>
        <v>69.41</v>
      </c>
      <c r="G1115" s="7">
        <v>0.24</v>
      </c>
      <c r="H1115" s="7" t="s">
        <v>5075</v>
      </c>
      <c r="I1115" s="7">
        <v>3</v>
      </c>
    </row>
    <row r="1116" spans="1:9" ht="15.75" customHeight="1" x14ac:dyDescent="0.15">
      <c r="A1116" s="13" t="s">
        <v>5142</v>
      </c>
      <c r="B1116" s="7" t="s">
        <v>3051</v>
      </c>
      <c r="C1116" s="14">
        <v>4</v>
      </c>
      <c r="D1116" s="7">
        <v>39.729999999999997</v>
      </c>
      <c r="E1116" s="7">
        <f t="shared" si="34"/>
        <v>3.9729999999999999</v>
      </c>
      <c r="F1116" s="7">
        <f t="shared" si="35"/>
        <v>43.702999999999996</v>
      </c>
      <c r="G1116" s="7">
        <v>0.16</v>
      </c>
      <c r="H1116" s="7" t="s">
        <v>5078</v>
      </c>
      <c r="I1116" s="7">
        <v>1</v>
      </c>
    </row>
    <row r="1117" spans="1:9" ht="15.75" customHeight="1" x14ac:dyDescent="0.15">
      <c r="A1117" s="13" t="s">
        <v>5142</v>
      </c>
      <c r="B1117" s="7" t="s">
        <v>425</v>
      </c>
      <c r="C1117" s="14">
        <v>6</v>
      </c>
      <c r="D1117" s="7">
        <v>30.53</v>
      </c>
      <c r="E1117" s="7">
        <f t="shared" si="34"/>
        <v>3.0530000000000004</v>
      </c>
      <c r="F1117" s="7">
        <f t="shared" si="35"/>
        <v>33.582999999999998</v>
      </c>
      <c r="G1117" s="7">
        <v>0.34</v>
      </c>
      <c r="H1117" s="7" t="s">
        <v>31</v>
      </c>
      <c r="I1117" s="7">
        <v>5</v>
      </c>
    </row>
    <row r="1118" spans="1:9" ht="15.75" customHeight="1" x14ac:dyDescent="0.15">
      <c r="A1118" s="13" t="s">
        <v>5142</v>
      </c>
      <c r="B1118" s="7" t="s">
        <v>285</v>
      </c>
      <c r="C1118" s="14">
        <v>4</v>
      </c>
      <c r="D1118" s="7">
        <v>67.39</v>
      </c>
      <c r="E1118" s="7">
        <f t="shared" si="34"/>
        <v>6.7390000000000008</v>
      </c>
      <c r="F1118" s="7">
        <f t="shared" si="35"/>
        <v>74.129000000000005</v>
      </c>
      <c r="G1118" s="7">
        <v>0.18</v>
      </c>
      <c r="H1118" s="7" t="s">
        <v>5083</v>
      </c>
      <c r="I1118" s="7">
        <v>10</v>
      </c>
    </row>
    <row r="1119" spans="1:9" ht="15.75" customHeight="1" x14ac:dyDescent="0.15">
      <c r="A1119" s="13" t="s">
        <v>5142</v>
      </c>
      <c r="B1119" s="7" t="s">
        <v>1172</v>
      </c>
      <c r="C1119" s="14">
        <v>12</v>
      </c>
      <c r="D1119" s="7">
        <v>56.11</v>
      </c>
      <c r="E1119" s="7">
        <f t="shared" si="34"/>
        <v>5.6110000000000007</v>
      </c>
      <c r="F1119" s="7">
        <f t="shared" si="35"/>
        <v>61.721000000000004</v>
      </c>
      <c r="G1119" s="7">
        <v>0.15</v>
      </c>
      <c r="H1119" s="7" t="s">
        <v>30</v>
      </c>
      <c r="I1119" s="7">
        <v>8</v>
      </c>
    </row>
    <row r="1120" spans="1:9" ht="15.75" customHeight="1" x14ac:dyDescent="0.15">
      <c r="A1120" s="13" t="s">
        <v>5142</v>
      </c>
      <c r="B1120" s="7" t="s">
        <v>4859</v>
      </c>
      <c r="C1120" s="14">
        <v>12</v>
      </c>
      <c r="D1120" s="7">
        <v>80.89</v>
      </c>
      <c r="E1120" s="7">
        <f t="shared" si="34"/>
        <v>8.0890000000000004</v>
      </c>
      <c r="F1120" s="7">
        <f t="shared" si="35"/>
        <v>88.978999999999999</v>
      </c>
      <c r="G1120" s="7">
        <v>0.27</v>
      </c>
      <c r="H1120" s="7" t="s">
        <v>31</v>
      </c>
      <c r="I1120" s="7">
        <v>7</v>
      </c>
    </row>
    <row r="1121" spans="1:9" ht="15.75" customHeight="1" x14ac:dyDescent="0.15">
      <c r="A1121" s="13" t="s">
        <v>5142</v>
      </c>
      <c r="B1121" s="7" t="s">
        <v>704</v>
      </c>
      <c r="C1121" s="14">
        <v>12</v>
      </c>
      <c r="D1121" s="7">
        <v>78.86</v>
      </c>
      <c r="E1121" s="7">
        <f t="shared" si="34"/>
        <v>7.8860000000000001</v>
      </c>
      <c r="F1121" s="7">
        <f t="shared" si="35"/>
        <v>86.745999999999995</v>
      </c>
      <c r="G1121" s="7">
        <v>0.25</v>
      </c>
      <c r="H1121" s="7" t="s">
        <v>5081</v>
      </c>
      <c r="I1121" s="7">
        <v>3</v>
      </c>
    </row>
    <row r="1122" spans="1:9" ht="15.75" customHeight="1" x14ac:dyDescent="0.15">
      <c r="A1122" s="13" t="s">
        <v>5142</v>
      </c>
      <c r="B1122" s="7" t="s">
        <v>692</v>
      </c>
      <c r="C1122" s="14">
        <v>6</v>
      </c>
      <c r="D1122" s="7">
        <v>23.75</v>
      </c>
      <c r="E1122" s="7">
        <f t="shared" si="34"/>
        <v>2.375</v>
      </c>
      <c r="F1122" s="7">
        <f t="shared" si="35"/>
        <v>26.125</v>
      </c>
      <c r="G1122" s="7">
        <v>0.35</v>
      </c>
      <c r="H1122" s="7" t="s">
        <v>5076</v>
      </c>
      <c r="I1122" s="7">
        <v>2</v>
      </c>
    </row>
    <row r="1123" spans="1:9" ht="15.75" customHeight="1" x14ac:dyDescent="0.15">
      <c r="A1123" s="13" t="s">
        <v>5142</v>
      </c>
      <c r="B1123" s="7" t="s">
        <v>1425</v>
      </c>
      <c r="C1123" s="14">
        <v>12</v>
      </c>
      <c r="D1123" s="7">
        <v>75.33</v>
      </c>
      <c r="E1123" s="7">
        <f t="shared" si="34"/>
        <v>7.5330000000000004</v>
      </c>
      <c r="F1123" s="7">
        <f t="shared" si="35"/>
        <v>82.863</v>
      </c>
      <c r="G1123" s="7">
        <v>0.28999999999999998</v>
      </c>
      <c r="H1123" s="7" t="s">
        <v>5075</v>
      </c>
      <c r="I1123" s="7">
        <v>1</v>
      </c>
    </row>
    <row r="1124" spans="1:9" ht="15.75" customHeight="1" x14ac:dyDescent="0.15">
      <c r="A1124" s="13" t="s">
        <v>5143</v>
      </c>
      <c r="B1124" s="7" t="s">
        <v>4978</v>
      </c>
      <c r="C1124" s="14">
        <v>6</v>
      </c>
      <c r="D1124" s="7">
        <v>66.290000000000006</v>
      </c>
      <c r="E1124" s="7">
        <f t="shared" si="34"/>
        <v>6.6290000000000013</v>
      </c>
      <c r="F1124" s="7">
        <f t="shared" si="35"/>
        <v>72.919000000000011</v>
      </c>
      <c r="G1124" s="7">
        <v>0.18</v>
      </c>
      <c r="H1124" s="7" t="s">
        <v>5078</v>
      </c>
      <c r="I1124" s="7">
        <v>7</v>
      </c>
    </row>
    <row r="1125" spans="1:9" ht="15.75" customHeight="1" x14ac:dyDescent="0.15">
      <c r="A1125" s="13" t="s">
        <v>5143</v>
      </c>
      <c r="B1125" s="7" t="s">
        <v>1865</v>
      </c>
      <c r="C1125" s="14">
        <v>6</v>
      </c>
      <c r="D1125" s="7">
        <v>8</v>
      </c>
      <c r="E1125" s="7">
        <f t="shared" si="34"/>
        <v>0.8</v>
      </c>
      <c r="F1125" s="7">
        <f t="shared" si="35"/>
        <v>8.8000000000000007</v>
      </c>
      <c r="G1125" s="7">
        <v>0.23</v>
      </c>
      <c r="H1125" s="7" t="s">
        <v>26</v>
      </c>
      <c r="I1125" s="7">
        <v>6</v>
      </c>
    </row>
    <row r="1126" spans="1:9" ht="15.75" customHeight="1" x14ac:dyDescent="0.15">
      <c r="A1126" s="13" t="s">
        <v>5143</v>
      </c>
      <c r="B1126" s="7" t="s">
        <v>4711</v>
      </c>
      <c r="C1126" s="14">
        <v>6</v>
      </c>
      <c r="D1126" s="7">
        <v>21.6</v>
      </c>
      <c r="E1126" s="7">
        <f t="shared" si="34"/>
        <v>2.16</v>
      </c>
      <c r="F1126" s="7">
        <f t="shared" si="35"/>
        <v>23.76</v>
      </c>
      <c r="G1126" s="7">
        <v>0.16</v>
      </c>
      <c r="H1126" s="7" t="s">
        <v>30</v>
      </c>
      <c r="I1126" s="7">
        <v>3</v>
      </c>
    </row>
    <row r="1127" spans="1:9" ht="15.75" customHeight="1" x14ac:dyDescent="0.15">
      <c r="A1127" s="13" t="s">
        <v>5143</v>
      </c>
      <c r="B1127" s="7" t="s">
        <v>1253</v>
      </c>
      <c r="C1127" s="14">
        <v>6</v>
      </c>
      <c r="D1127" s="7">
        <v>36.18</v>
      </c>
      <c r="E1127" s="7">
        <f t="shared" si="34"/>
        <v>3.6180000000000003</v>
      </c>
      <c r="F1127" s="7">
        <f t="shared" si="35"/>
        <v>39.798000000000002</v>
      </c>
      <c r="G1127" s="7">
        <v>7.0000000000000007E-2</v>
      </c>
      <c r="H1127" s="7" t="s">
        <v>28</v>
      </c>
      <c r="I1127" s="7">
        <v>1</v>
      </c>
    </row>
    <row r="1128" spans="1:9" ht="15.75" customHeight="1" x14ac:dyDescent="0.15">
      <c r="A1128" s="13" t="s">
        <v>5143</v>
      </c>
      <c r="B1128" s="7" t="s">
        <v>877</v>
      </c>
      <c r="C1128" s="14">
        <v>12</v>
      </c>
      <c r="D1128" s="7">
        <v>83.78</v>
      </c>
      <c r="E1128" s="7">
        <f t="shared" si="34"/>
        <v>8.3780000000000001</v>
      </c>
      <c r="F1128" s="7">
        <f t="shared" si="35"/>
        <v>92.158000000000001</v>
      </c>
      <c r="G1128" s="7">
        <v>0.16</v>
      </c>
      <c r="H1128" s="7" t="s">
        <v>5079</v>
      </c>
      <c r="I1128" s="7">
        <v>4</v>
      </c>
    </row>
    <row r="1129" spans="1:9" ht="15.75" customHeight="1" x14ac:dyDescent="0.15">
      <c r="A1129" s="13" t="s">
        <v>5143</v>
      </c>
      <c r="B1129" s="7" t="s">
        <v>556</v>
      </c>
      <c r="C1129" s="14">
        <v>4</v>
      </c>
      <c r="D1129" s="7">
        <v>41.67</v>
      </c>
      <c r="E1129" s="7">
        <f t="shared" si="34"/>
        <v>4.1670000000000007</v>
      </c>
      <c r="F1129" s="7">
        <f t="shared" si="35"/>
        <v>45.837000000000003</v>
      </c>
      <c r="G1129" s="7">
        <v>0.27</v>
      </c>
      <c r="H1129" s="7" t="s">
        <v>29</v>
      </c>
      <c r="I1129" s="7">
        <v>6</v>
      </c>
    </row>
    <row r="1130" spans="1:9" ht="15.75" customHeight="1" x14ac:dyDescent="0.15">
      <c r="A1130" s="13" t="s">
        <v>5143</v>
      </c>
      <c r="B1130" s="7" t="s">
        <v>2086</v>
      </c>
      <c r="C1130" s="14">
        <v>12</v>
      </c>
      <c r="D1130" s="7">
        <v>31.69</v>
      </c>
      <c r="E1130" s="7">
        <f t="shared" si="34"/>
        <v>3.1690000000000005</v>
      </c>
      <c r="F1130" s="7">
        <f t="shared" si="35"/>
        <v>34.859000000000002</v>
      </c>
      <c r="G1130" s="7">
        <v>0.09</v>
      </c>
      <c r="H1130" s="7" t="s">
        <v>30</v>
      </c>
      <c r="I1130" s="7">
        <v>10</v>
      </c>
    </row>
    <row r="1131" spans="1:9" ht="15.75" customHeight="1" x14ac:dyDescent="0.15">
      <c r="A1131" s="13" t="s">
        <v>5143</v>
      </c>
      <c r="B1131" s="7" t="s">
        <v>2155</v>
      </c>
      <c r="C1131" s="14">
        <v>12</v>
      </c>
      <c r="D1131" s="7">
        <v>13.14</v>
      </c>
      <c r="E1131" s="7">
        <f t="shared" si="34"/>
        <v>1.3140000000000001</v>
      </c>
      <c r="F1131" s="7">
        <f t="shared" si="35"/>
        <v>14.454000000000001</v>
      </c>
      <c r="G1131" s="7">
        <v>0.26</v>
      </c>
      <c r="H1131" s="7" t="s">
        <v>5076</v>
      </c>
      <c r="I1131" s="7">
        <v>3</v>
      </c>
    </row>
    <row r="1132" spans="1:9" ht="15.75" customHeight="1" x14ac:dyDescent="0.15">
      <c r="A1132" s="13" t="s">
        <v>5143</v>
      </c>
      <c r="B1132" s="7" t="s">
        <v>4360</v>
      </c>
      <c r="C1132" s="14">
        <v>4</v>
      </c>
      <c r="D1132" s="7">
        <v>61.95</v>
      </c>
      <c r="E1132" s="7">
        <f t="shared" ref="E1132:E1195" si="36">D1132*10%</f>
        <v>6.1950000000000003</v>
      </c>
      <c r="F1132" s="7">
        <f t="shared" ref="F1132:F1195" si="37">D1132+E1132</f>
        <v>68.14500000000001</v>
      </c>
      <c r="G1132" s="7">
        <v>7.0000000000000007E-2</v>
      </c>
      <c r="H1132" s="7" t="s">
        <v>29</v>
      </c>
      <c r="I1132" s="7">
        <v>3</v>
      </c>
    </row>
    <row r="1133" spans="1:9" ht="15.75" customHeight="1" x14ac:dyDescent="0.15">
      <c r="A1133" s="13" t="s">
        <v>5143</v>
      </c>
      <c r="B1133" s="7" t="s">
        <v>2230</v>
      </c>
      <c r="C1133" s="14">
        <v>4</v>
      </c>
      <c r="D1133" s="7">
        <v>4.4400000000000004</v>
      </c>
      <c r="E1133" s="7">
        <f t="shared" si="36"/>
        <v>0.44400000000000006</v>
      </c>
      <c r="F1133" s="7">
        <f t="shared" si="37"/>
        <v>4.8840000000000003</v>
      </c>
      <c r="G1133" s="7">
        <v>0.17</v>
      </c>
      <c r="H1133" s="7" t="s">
        <v>26</v>
      </c>
      <c r="I1133" s="7">
        <v>1</v>
      </c>
    </row>
    <row r="1134" spans="1:9" ht="15.75" customHeight="1" x14ac:dyDescent="0.15">
      <c r="A1134" s="13" t="s">
        <v>5143</v>
      </c>
      <c r="B1134" s="7" t="s">
        <v>3060</v>
      </c>
      <c r="C1134" s="14">
        <v>4</v>
      </c>
      <c r="D1134" s="7">
        <v>42.74</v>
      </c>
      <c r="E1134" s="7">
        <f t="shared" si="36"/>
        <v>4.274</v>
      </c>
      <c r="F1134" s="7">
        <f t="shared" si="37"/>
        <v>47.014000000000003</v>
      </c>
      <c r="G1134" s="7">
        <v>0.03</v>
      </c>
      <c r="H1134" s="7" t="s">
        <v>5082</v>
      </c>
      <c r="I1134" s="7">
        <v>4</v>
      </c>
    </row>
    <row r="1135" spans="1:9" ht="15.75" customHeight="1" x14ac:dyDescent="0.15">
      <c r="A1135" s="13" t="s">
        <v>5143</v>
      </c>
      <c r="B1135" s="7" t="s">
        <v>656</v>
      </c>
      <c r="C1135" s="14">
        <v>4</v>
      </c>
      <c r="D1135" s="7">
        <v>97.55</v>
      </c>
      <c r="E1135" s="7">
        <f t="shared" si="36"/>
        <v>9.7550000000000008</v>
      </c>
      <c r="F1135" s="7">
        <f t="shared" si="37"/>
        <v>107.30499999999999</v>
      </c>
      <c r="G1135" s="7">
        <v>0.06</v>
      </c>
      <c r="H1135" s="7" t="s">
        <v>5081</v>
      </c>
      <c r="I1135" s="7">
        <v>7</v>
      </c>
    </row>
    <row r="1136" spans="1:9" ht="15.75" customHeight="1" x14ac:dyDescent="0.15">
      <c r="A1136" s="13" t="s">
        <v>5143</v>
      </c>
      <c r="B1136" s="7" t="s">
        <v>4869</v>
      </c>
      <c r="C1136" s="14">
        <v>6</v>
      </c>
      <c r="D1136" s="7">
        <v>54.52</v>
      </c>
      <c r="E1136" s="7">
        <f t="shared" si="36"/>
        <v>5.4520000000000008</v>
      </c>
      <c r="F1136" s="7">
        <f t="shared" si="37"/>
        <v>59.972000000000001</v>
      </c>
      <c r="G1136" s="7">
        <v>0.04</v>
      </c>
      <c r="H1136" s="7" t="s">
        <v>5078</v>
      </c>
      <c r="I1136" s="7">
        <v>2</v>
      </c>
    </row>
    <row r="1137" spans="1:9" ht="15.75" customHeight="1" x14ac:dyDescent="0.15">
      <c r="A1137" s="13" t="s">
        <v>5143</v>
      </c>
      <c r="B1137" s="7" t="s">
        <v>4123</v>
      </c>
      <c r="C1137" s="14">
        <v>6</v>
      </c>
      <c r="D1137" s="7">
        <v>76.78</v>
      </c>
      <c r="E1137" s="7">
        <f t="shared" si="36"/>
        <v>7.6780000000000008</v>
      </c>
      <c r="F1137" s="7">
        <f t="shared" si="37"/>
        <v>84.457999999999998</v>
      </c>
      <c r="G1137" s="7">
        <v>0.02</v>
      </c>
      <c r="H1137" s="7" t="s">
        <v>27</v>
      </c>
      <c r="I1137" s="7">
        <v>6</v>
      </c>
    </row>
    <row r="1138" spans="1:9" ht="15.75" customHeight="1" x14ac:dyDescent="0.15">
      <c r="A1138" s="13" t="s">
        <v>5143</v>
      </c>
      <c r="B1138" s="7" t="s">
        <v>4615</v>
      </c>
      <c r="C1138" s="14">
        <v>12</v>
      </c>
      <c r="D1138" s="7">
        <v>64.599999999999994</v>
      </c>
      <c r="E1138" s="7">
        <f t="shared" si="36"/>
        <v>6.46</v>
      </c>
      <c r="F1138" s="7">
        <f t="shared" si="37"/>
        <v>71.059999999999988</v>
      </c>
      <c r="G1138" s="7">
        <v>0.12</v>
      </c>
      <c r="H1138" s="7" t="s">
        <v>5081</v>
      </c>
      <c r="I1138" s="7">
        <v>8</v>
      </c>
    </row>
    <row r="1139" spans="1:9" ht="15.75" customHeight="1" x14ac:dyDescent="0.15">
      <c r="A1139" s="13" t="s">
        <v>5144</v>
      </c>
      <c r="B1139" s="7" t="s">
        <v>182</v>
      </c>
      <c r="C1139" s="14">
        <v>6</v>
      </c>
      <c r="D1139" s="7">
        <v>93.46</v>
      </c>
      <c r="E1139" s="7">
        <f t="shared" si="36"/>
        <v>9.3460000000000001</v>
      </c>
      <c r="F1139" s="7">
        <f t="shared" si="37"/>
        <v>102.806</v>
      </c>
      <c r="G1139" s="7">
        <v>0.06</v>
      </c>
      <c r="H1139" s="7" t="s">
        <v>5076</v>
      </c>
      <c r="I1139" s="7">
        <v>5</v>
      </c>
    </row>
    <row r="1140" spans="1:9" ht="15.75" customHeight="1" x14ac:dyDescent="0.15">
      <c r="A1140" s="13" t="s">
        <v>5144</v>
      </c>
      <c r="B1140" s="7" t="s">
        <v>884</v>
      </c>
      <c r="C1140" s="14">
        <v>6</v>
      </c>
      <c r="D1140" s="7">
        <v>59.36</v>
      </c>
      <c r="E1140" s="7">
        <f t="shared" si="36"/>
        <v>5.9359999999999999</v>
      </c>
      <c r="F1140" s="7">
        <f t="shared" si="37"/>
        <v>65.295999999999992</v>
      </c>
      <c r="G1140" s="7">
        <v>0.38</v>
      </c>
      <c r="H1140" s="7" t="s">
        <v>26</v>
      </c>
      <c r="I1140" s="7">
        <v>2</v>
      </c>
    </row>
    <row r="1141" spans="1:9" ht="15.75" customHeight="1" x14ac:dyDescent="0.15">
      <c r="A1141" s="13" t="s">
        <v>5144</v>
      </c>
      <c r="B1141" s="7" t="s">
        <v>4462</v>
      </c>
      <c r="C1141" s="14">
        <v>6</v>
      </c>
      <c r="D1141" s="7">
        <v>66.45</v>
      </c>
      <c r="E1141" s="7">
        <f t="shared" si="36"/>
        <v>6.6450000000000005</v>
      </c>
      <c r="F1141" s="7">
        <f t="shared" si="37"/>
        <v>73.094999999999999</v>
      </c>
      <c r="G1141" s="7">
        <v>0.04</v>
      </c>
      <c r="H1141" s="7" t="s">
        <v>28</v>
      </c>
      <c r="I1141" s="7">
        <v>7</v>
      </c>
    </row>
    <row r="1142" spans="1:9" ht="15.75" customHeight="1" x14ac:dyDescent="0.15">
      <c r="A1142" s="13" t="s">
        <v>5144</v>
      </c>
      <c r="B1142" s="7" t="s">
        <v>4958</v>
      </c>
      <c r="C1142" s="14">
        <v>4</v>
      </c>
      <c r="D1142" s="7">
        <v>92.06</v>
      </c>
      <c r="E1142" s="7">
        <f t="shared" si="36"/>
        <v>9.2060000000000013</v>
      </c>
      <c r="F1142" s="7">
        <f t="shared" si="37"/>
        <v>101.26600000000001</v>
      </c>
      <c r="G1142" s="7">
        <v>0.09</v>
      </c>
      <c r="H1142" s="7" t="s">
        <v>28</v>
      </c>
      <c r="I1142" s="7">
        <v>10</v>
      </c>
    </row>
    <row r="1143" spans="1:9" ht="15.75" customHeight="1" x14ac:dyDescent="0.15">
      <c r="A1143" s="13" t="s">
        <v>5144</v>
      </c>
      <c r="B1143" s="7" t="s">
        <v>447</v>
      </c>
      <c r="C1143" s="14">
        <v>12</v>
      </c>
      <c r="D1143" s="7">
        <v>17.43</v>
      </c>
      <c r="E1143" s="7">
        <f t="shared" si="36"/>
        <v>1.7430000000000001</v>
      </c>
      <c r="F1143" s="7">
        <f t="shared" si="37"/>
        <v>19.172999999999998</v>
      </c>
      <c r="G1143" s="7">
        <v>0.19</v>
      </c>
      <c r="H1143" s="7" t="s">
        <v>31</v>
      </c>
      <c r="I1143" s="7">
        <v>5</v>
      </c>
    </row>
    <row r="1144" spans="1:9" ht="15.75" customHeight="1" x14ac:dyDescent="0.15">
      <c r="A1144" s="13" t="s">
        <v>5144</v>
      </c>
      <c r="B1144" s="7" t="s">
        <v>4663</v>
      </c>
      <c r="C1144" s="14">
        <v>4</v>
      </c>
      <c r="D1144" s="7">
        <v>91.32</v>
      </c>
      <c r="E1144" s="7">
        <f t="shared" si="36"/>
        <v>9.1319999999999997</v>
      </c>
      <c r="F1144" s="7">
        <f t="shared" si="37"/>
        <v>100.452</v>
      </c>
      <c r="G1144" s="7">
        <v>0.1</v>
      </c>
      <c r="H1144" s="7" t="s">
        <v>5078</v>
      </c>
      <c r="I1144" s="7">
        <v>4</v>
      </c>
    </row>
    <row r="1145" spans="1:9" ht="15.75" customHeight="1" x14ac:dyDescent="0.15">
      <c r="A1145" s="13" t="s">
        <v>5144</v>
      </c>
      <c r="B1145" s="7" t="s">
        <v>2621</v>
      </c>
      <c r="C1145" s="14">
        <v>4</v>
      </c>
      <c r="D1145" s="7">
        <v>70.61</v>
      </c>
      <c r="E1145" s="7">
        <f t="shared" si="36"/>
        <v>7.0609999999999999</v>
      </c>
      <c r="F1145" s="7">
        <f t="shared" si="37"/>
        <v>77.670999999999992</v>
      </c>
      <c r="G1145" s="7">
        <v>0.27</v>
      </c>
      <c r="H1145" s="7" t="s">
        <v>31</v>
      </c>
      <c r="I1145" s="7">
        <v>6</v>
      </c>
    </row>
    <row r="1146" spans="1:9" ht="15.75" customHeight="1" x14ac:dyDescent="0.15">
      <c r="A1146" s="13" t="s">
        <v>5144</v>
      </c>
      <c r="B1146" s="7" t="s">
        <v>494</v>
      </c>
      <c r="C1146" s="14">
        <v>4</v>
      </c>
      <c r="D1146" s="7">
        <v>46.63</v>
      </c>
      <c r="E1146" s="7">
        <f t="shared" si="36"/>
        <v>4.6630000000000003</v>
      </c>
      <c r="F1146" s="7">
        <f t="shared" si="37"/>
        <v>51.293000000000006</v>
      </c>
      <c r="G1146" s="7">
        <v>0.23</v>
      </c>
      <c r="H1146" s="7" t="s">
        <v>5077</v>
      </c>
      <c r="I1146" s="7">
        <v>6</v>
      </c>
    </row>
    <row r="1147" spans="1:9" ht="15.75" customHeight="1" x14ac:dyDescent="0.15">
      <c r="A1147" s="13" t="s">
        <v>5144</v>
      </c>
      <c r="B1147" s="7" t="s">
        <v>2266</v>
      </c>
      <c r="C1147" s="14">
        <v>4</v>
      </c>
      <c r="D1147" s="7">
        <v>14.48</v>
      </c>
      <c r="E1147" s="7">
        <f t="shared" si="36"/>
        <v>1.4480000000000002</v>
      </c>
      <c r="F1147" s="7">
        <f t="shared" si="37"/>
        <v>15.928000000000001</v>
      </c>
      <c r="G1147" s="7">
        <v>0.2</v>
      </c>
      <c r="H1147" s="7" t="s">
        <v>5076</v>
      </c>
      <c r="I1147" s="7">
        <v>8</v>
      </c>
    </row>
    <row r="1148" spans="1:9" ht="15.75" customHeight="1" x14ac:dyDescent="0.15">
      <c r="A1148" s="13" t="s">
        <v>5144</v>
      </c>
      <c r="B1148" s="7" t="s">
        <v>1744</v>
      </c>
      <c r="C1148" s="14">
        <v>4</v>
      </c>
      <c r="D1148" s="7">
        <v>85.11</v>
      </c>
      <c r="E1148" s="7">
        <f t="shared" si="36"/>
        <v>8.511000000000001</v>
      </c>
      <c r="F1148" s="7">
        <f t="shared" si="37"/>
        <v>93.620999999999995</v>
      </c>
      <c r="G1148" s="7">
        <v>0.36</v>
      </c>
      <c r="H1148" s="7" t="s">
        <v>29</v>
      </c>
      <c r="I1148" s="7">
        <v>1</v>
      </c>
    </row>
    <row r="1149" spans="1:9" ht="15.75" customHeight="1" x14ac:dyDescent="0.15">
      <c r="A1149" s="13" t="s">
        <v>5144</v>
      </c>
      <c r="B1149" s="7" t="s">
        <v>3854</v>
      </c>
      <c r="C1149" s="14">
        <v>12</v>
      </c>
      <c r="D1149" s="7">
        <v>66.62</v>
      </c>
      <c r="E1149" s="7">
        <f t="shared" si="36"/>
        <v>6.6620000000000008</v>
      </c>
      <c r="F1149" s="7">
        <f t="shared" si="37"/>
        <v>73.282000000000011</v>
      </c>
      <c r="G1149" s="7">
        <v>0.05</v>
      </c>
      <c r="H1149" s="7" t="s">
        <v>5080</v>
      </c>
      <c r="I1149" s="7">
        <v>10</v>
      </c>
    </row>
    <row r="1150" spans="1:9" ht="15.75" customHeight="1" x14ac:dyDescent="0.15">
      <c r="A1150" s="13" t="s">
        <v>5144</v>
      </c>
      <c r="B1150" s="7" t="s">
        <v>4795</v>
      </c>
      <c r="C1150" s="14">
        <v>6</v>
      </c>
      <c r="D1150" s="7">
        <v>4.84</v>
      </c>
      <c r="E1150" s="7">
        <f t="shared" si="36"/>
        <v>0.48399999999999999</v>
      </c>
      <c r="F1150" s="7">
        <f t="shared" si="37"/>
        <v>5.3239999999999998</v>
      </c>
      <c r="G1150" s="7">
        <v>0.27</v>
      </c>
      <c r="H1150" s="7" t="s">
        <v>28</v>
      </c>
      <c r="I1150" s="7">
        <v>5</v>
      </c>
    </row>
    <row r="1151" spans="1:9" ht="15.75" customHeight="1" x14ac:dyDescent="0.15">
      <c r="A1151" s="13" t="s">
        <v>5144</v>
      </c>
      <c r="B1151" s="7" t="s">
        <v>2731</v>
      </c>
      <c r="C1151" s="14">
        <v>6</v>
      </c>
      <c r="D1151" s="7">
        <v>46.13</v>
      </c>
      <c r="E1151" s="7">
        <f t="shared" si="36"/>
        <v>4.6130000000000004</v>
      </c>
      <c r="F1151" s="7">
        <f t="shared" si="37"/>
        <v>50.743000000000002</v>
      </c>
      <c r="G1151" s="7">
        <v>0.33</v>
      </c>
      <c r="H1151" s="7" t="s">
        <v>26</v>
      </c>
      <c r="I1151" s="7">
        <v>9</v>
      </c>
    </row>
    <row r="1152" spans="1:9" ht="15.75" customHeight="1" x14ac:dyDescent="0.15">
      <c r="A1152" s="13" t="s">
        <v>5144</v>
      </c>
      <c r="B1152" s="7" t="s">
        <v>3696</v>
      </c>
      <c r="C1152" s="14">
        <v>4</v>
      </c>
      <c r="D1152" s="7">
        <v>32.53</v>
      </c>
      <c r="E1152" s="7">
        <f t="shared" si="36"/>
        <v>3.2530000000000001</v>
      </c>
      <c r="F1152" s="7">
        <f t="shared" si="37"/>
        <v>35.783000000000001</v>
      </c>
      <c r="G1152" s="7">
        <v>0.34</v>
      </c>
      <c r="H1152" s="7" t="s">
        <v>5082</v>
      </c>
      <c r="I1152" s="7">
        <v>2</v>
      </c>
    </row>
    <row r="1153" spans="1:9" ht="15.75" customHeight="1" x14ac:dyDescent="0.15">
      <c r="A1153" s="13" t="s">
        <v>5144</v>
      </c>
      <c r="B1153" s="7" t="s">
        <v>2507</v>
      </c>
      <c r="C1153" s="14">
        <v>4</v>
      </c>
      <c r="D1153" s="7">
        <v>30.42</v>
      </c>
      <c r="E1153" s="7">
        <f t="shared" si="36"/>
        <v>3.0420000000000003</v>
      </c>
      <c r="F1153" s="7">
        <f t="shared" si="37"/>
        <v>33.462000000000003</v>
      </c>
      <c r="G1153" s="7">
        <v>0.33</v>
      </c>
      <c r="H1153" s="7" t="s">
        <v>28</v>
      </c>
      <c r="I1153" s="7">
        <v>2</v>
      </c>
    </row>
    <row r="1154" spans="1:9" ht="15.75" customHeight="1" x14ac:dyDescent="0.15">
      <c r="A1154" s="13" t="s">
        <v>5144</v>
      </c>
      <c r="B1154" s="7" t="s">
        <v>3000</v>
      </c>
      <c r="C1154" s="14">
        <v>4</v>
      </c>
      <c r="D1154" s="7">
        <v>58.21</v>
      </c>
      <c r="E1154" s="7">
        <f t="shared" si="36"/>
        <v>5.8210000000000006</v>
      </c>
      <c r="F1154" s="7">
        <f t="shared" si="37"/>
        <v>64.031000000000006</v>
      </c>
      <c r="G1154" s="7">
        <v>0.26</v>
      </c>
      <c r="H1154" s="7" t="s">
        <v>5076</v>
      </c>
      <c r="I1154" s="7">
        <v>9</v>
      </c>
    </row>
    <row r="1155" spans="1:9" ht="15.75" customHeight="1" x14ac:dyDescent="0.15">
      <c r="A1155" s="13" t="s">
        <v>5144</v>
      </c>
      <c r="B1155" s="7" t="s">
        <v>2776</v>
      </c>
      <c r="C1155" s="14">
        <v>12</v>
      </c>
      <c r="D1155" s="7">
        <v>15.83</v>
      </c>
      <c r="E1155" s="7">
        <f t="shared" si="36"/>
        <v>1.5830000000000002</v>
      </c>
      <c r="F1155" s="7">
        <f t="shared" si="37"/>
        <v>17.413</v>
      </c>
      <c r="G1155" s="7">
        <v>0.25</v>
      </c>
      <c r="H1155" s="7" t="s">
        <v>5082</v>
      </c>
      <c r="I1155" s="7">
        <v>2</v>
      </c>
    </row>
    <row r="1156" spans="1:9" ht="15.75" customHeight="1" x14ac:dyDescent="0.15">
      <c r="A1156" s="13" t="s">
        <v>5144</v>
      </c>
      <c r="B1156" s="7" t="s">
        <v>2568</v>
      </c>
      <c r="C1156" s="14">
        <v>6</v>
      </c>
      <c r="D1156" s="7">
        <v>53.19</v>
      </c>
      <c r="E1156" s="7">
        <f t="shared" si="36"/>
        <v>5.319</v>
      </c>
      <c r="F1156" s="7">
        <f t="shared" si="37"/>
        <v>58.509</v>
      </c>
      <c r="G1156" s="7">
        <v>0.08</v>
      </c>
      <c r="H1156" s="7" t="s">
        <v>30</v>
      </c>
      <c r="I1156" s="7">
        <v>3</v>
      </c>
    </row>
    <row r="1157" spans="1:9" ht="15.75" customHeight="1" x14ac:dyDescent="0.15">
      <c r="A1157" s="13" t="s">
        <v>5144</v>
      </c>
      <c r="B1157" s="7" t="s">
        <v>1494</v>
      </c>
      <c r="C1157" s="14">
        <v>4</v>
      </c>
      <c r="D1157" s="7">
        <v>79.97</v>
      </c>
      <c r="E1157" s="7">
        <f t="shared" si="36"/>
        <v>7.9969999999999999</v>
      </c>
      <c r="F1157" s="7">
        <f t="shared" si="37"/>
        <v>87.966999999999999</v>
      </c>
      <c r="G1157" s="7">
        <v>0.37</v>
      </c>
      <c r="H1157" s="7" t="s">
        <v>31</v>
      </c>
      <c r="I1157" s="7">
        <v>4</v>
      </c>
    </row>
    <row r="1158" spans="1:9" ht="15.75" customHeight="1" x14ac:dyDescent="0.15">
      <c r="A1158" s="13" t="s">
        <v>5144</v>
      </c>
      <c r="B1158" s="7" t="s">
        <v>1344</v>
      </c>
      <c r="C1158" s="14">
        <v>6</v>
      </c>
      <c r="D1158" s="7">
        <v>62.45</v>
      </c>
      <c r="E1158" s="7">
        <f t="shared" si="36"/>
        <v>6.245000000000001</v>
      </c>
      <c r="F1158" s="7">
        <f t="shared" si="37"/>
        <v>68.695000000000007</v>
      </c>
      <c r="G1158" s="7">
        <v>0.2</v>
      </c>
      <c r="H1158" s="7" t="s">
        <v>5081</v>
      </c>
      <c r="I1158" s="7">
        <v>3</v>
      </c>
    </row>
    <row r="1159" spans="1:9" ht="15.75" customHeight="1" x14ac:dyDescent="0.15">
      <c r="A1159" s="13" t="s">
        <v>5144</v>
      </c>
      <c r="B1159" s="7" t="s">
        <v>2690</v>
      </c>
      <c r="C1159" s="14">
        <v>4</v>
      </c>
      <c r="D1159" s="7">
        <v>58.78</v>
      </c>
      <c r="E1159" s="7">
        <f t="shared" si="36"/>
        <v>5.8780000000000001</v>
      </c>
      <c r="F1159" s="7">
        <f t="shared" si="37"/>
        <v>64.658000000000001</v>
      </c>
      <c r="G1159" s="7">
        <v>0.22</v>
      </c>
      <c r="H1159" s="7" t="s">
        <v>26</v>
      </c>
      <c r="I1159" s="7">
        <v>3</v>
      </c>
    </row>
    <row r="1160" spans="1:9" ht="15.75" customHeight="1" x14ac:dyDescent="0.15">
      <c r="A1160" s="13" t="s">
        <v>5145</v>
      </c>
      <c r="B1160" s="7" t="s">
        <v>3385</v>
      </c>
      <c r="C1160" s="14">
        <v>4</v>
      </c>
      <c r="D1160" s="7">
        <v>6.49</v>
      </c>
      <c r="E1160" s="7">
        <f t="shared" si="36"/>
        <v>0.64900000000000002</v>
      </c>
      <c r="F1160" s="7">
        <f t="shared" si="37"/>
        <v>7.1390000000000002</v>
      </c>
      <c r="G1160" s="7">
        <v>0.2</v>
      </c>
      <c r="H1160" s="7" t="s">
        <v>5082</v>
      </c>
      <c r="I1160" s="7">
        <v>4</v>
      </c>
    </row>
    <row r="1161" spans="1:9" ht="15.75" customHeight="1" x14ac:dyDescent="0.15">
      <c r="A1161" s="13" t="s">
        <v>5145</v>
      </c>
      <c r="B1161" s="7" t="s">
        <v>4448</v>
      </c>
      <c r="C1161" s="14">
        <v>6</v>
      </c>
      <c r="D1161" s="7">
        <v>58.55</v>
      </c>
      <c r="E1161" s="7">
        <f t="shared" si="36"/>
        <v>5.8550000000000004</v>
      </c>
      <c r="F1161" s="7">
        <f t="shared" si="37"/>
        <v>64.405000000000001</v>
      </c>
      <c r="G1161" s="7">
        <v>0.32</v>
      </c>
      <c r="H1161" s="7" t="s">
        <v>5082</v>
      </c>
      <c r="I1161" s="7">
        <v>7</v>
      </c>
    </row>
    <row r="1162" spans="1:9" ht="15.75" customHeight="1" x14ac:dyDescent="0.15">
      <c r="A1162" s="13" t="s">
        <v>5145</v>
      </c>
      <c r="B1162" s="7" t="s">
        <v>1843</v>
      </c>
      <c r="C1162" s="14">
        <v>4</v>
      </c>
      <c r="D1162" s="7">
        <v>56.1</v>
      </c>
      <c r="E1162" s="7">
        <f t="shared" si="36"/>
        <v>5.61</v>
      </c>
      <c r="F1162" s="7">
        <f t="shared" si="37"/>
        <v>61.71</v>
      </c>
      <c r="G1162" s="7">
        <v>0.14000000000000001</v>
      </c>
      <c r="H1162" s="7" t="s">
        <v>26</v>
      </c>
      <c r="I1162" s="7">
        <v>3</v>
      </c>
    </row>
    <row r="1163" spans="1:9" ht="15.75" customHeight="1" x14ac:dyDescent="0.15">
      <c r="A1163" s="13" t="s">
        <v>5145</v>
      </c>
      <c r="B1163" s="7" t="s">
        <v>2955</v>
      </c>
      <c r="C1163" s="14">
        <v>6</v>
      </c>
      <c r="D1163" s="7">
        <v>26.85</v>
      </c>
      <c r="E1163" s="7">
        <f t="shared" si="36"/>
        <v>2.6850000000000005</v>
      </c>
      <c r="F1163" s="7">
        <f t="shared" si="37"/>
        <v>29.535000000000004</v>
      </c>
      <c r="G1163" s="7">
        <v>0.33</v>
      </c>
      <c r="H1163" s="7" t="s">
        <v>31</v>
      </c>
      <c r="I1163" s="7">
        <v>5</v>
      </c>
    </row>
    <row r="1164" spans="1:9" ht="15.75" customHeight="1" x14ac:dyDescent="0.15">
      <c r="A1164" s="13" t="s">
        <v>5145</v>
      </c>
      <c r="B1164" s="7" t="s">
        <v>4465</v>
      </c>
      <c r="C1164" s="14">
        <v>12</v>
      </c>
      <c r="D1164" s="7">
        <v>16.739999999999998</v>
      </c>
      <c r="E1164" s="7">
        <f t="shared" si="36"/>
        <v>1.6739999999999999</v>
      </c>
      <c r="F1164" s="7">
        <f t="shared" si="37"/>
        <v>18.413999999999998</v>
      </c>
      <c r="G1164" s="7">
        <v>0.31</v>
      </c>
      <c r="H1164" s="7" t="s">
        <v>29</v>
      </c>
      <c r="I1164" s="7">
        <v>6</v>
      </c>
    </row>
    <row r="1165" spans="1:9" ht="15.75" customHeight="1" x14ac:dyDescent="0.15">
      <c r="A1165" s="13" t="s">
        <v>5145</v>
      </c>
      <c r="B1165" s="7" t="s">
        <v>1074</v>
      </c>
      <c r="C1165" s="14">
        <v>6</v>
      </c>
      <c r="D1165" s="7">
        <v>3.91</v>
      </c>
      <c r="E1165" s="7">
        <f t="shared" si="36"/>
        <v>0.39100000000000001</v>
      </c>
      <c r="F1165" s="7">
        <f t="shared" si="37"/>
        <v>4.3010000000000002</v>
      </c>
      <c r="G1165" s="7">
        <v>0.34</v>
      </c>
      <c r="H1165" s="7" t="s">
        <v>5076</v>
      </c>
      <c r="I1165" s="7">
        <v>8</v>
      </c>
    </row>
    <row r="1166" spans="1:9" ht="15.75" customHeight="1" x14ac:dyDescent="0.15">
      <c r="A1166" s="13" t="s">
        <v>5145</v>
      </c>
      <c r="B1166" s="7" t="s">
        <v>942</v>
      </c>
      <c r="C1166" s="14">
        <v>12</v>
      </c>
      <c r="D1166" s="7">
        <v>30.55</v>
      </c>
      <c r="E1166" s="7">
        <f t="shared" si="36"/>
        <v>3.0550000000000002</v>
      </c>
      <c r="F1166" s="7">
        <f t="shared" si="37"/>
        <v>33.605000000000004</v>
      </c>
      <c r="G1166" s="7">
        <v>0.2</v>
      </c>
      <c r="H1166" s="7" t="s">
        <v>5076</v>
      </c>
      <c r="I1166" s="7">
        <v>3</v>
      </c>
    </row>
    <row r="1167" spans="1:9" ht="15.75" customHeight="1" x14ac:dyDescent="0.15">
      <c r="A1167" s="13" t="s">
        <v>5145</v>
      </c>
      <c r="B1167" s="7" t="s">
        <v>1165</v>
      </c>
      <c r="C1167" s="14">
        <v>12</v>
      </c>
      <c r="D1167" s="7">
        <v>79.89</v>
      </c>
      <c r="E1167" s="7">
        <f t="shared" si="36"/>
        <v>7.9890000000000008</v>
      </c>
      <c r="F1167" s="7">
        <f t="shared" si="37"/>
        <v>87.879000000000005</v>
      </c>
      <c r="G1167" s="7">
        <v>0.05</v>
      </c>
      <c r="H1167" s="7" t="s">
        <v>5081</v>
      </c>
      <c r="I1167" s="7">
        <v>2</v>
      </c>
    </row>
    <row r="1168" spans="1:9" ht="15.75" customHeight="1" x14ac:dyDescent="0.15">
      <c r="A1168" s="13" t="s">
        <v>5145</v>
      </c>
      <c r="B1168" s="7" t="s">
        <v>4182</v>
      </c>
      <c r="C1168" s="14">
        <v>12</v>
      </c>
      <c r="D1168" s="7">
        <v>96.95</v>
      </c>
      <c r="E1168" s="7">
        <f t="shared" si="36"/>
        <v>9.6950000000000003</v>
      </c>
      <c r="F1168" s="7">
        <f t="shared" si="37"/>
        <v>106.64500000000001</v>
      </c>
      <c r="G1168" s="7">
        <v>0.08</v>
      </c>
      <c r="H1168" s="7" t="s">
        <v>28</v>
      </c>
      <c r="I1168" s="7">
        <v>7</v>
      </c>
    </row>
    <row r="1169" spans="1:9" ht="15.75" customHeight="1" x14ac:dyDescent="0.15">
      <c r="A1169" s="13" t="s">
        <v>5145</v>
      </c>
      <c r="B1169" s="7" t="s">
        <v>4498</v>
      </c>
      <c r="C1169" s="14">
        <v>12</v>
      </c>
      <c r="D1169" s="7">
        <v>6.31</v>
      </c>
      <c r="E1169" s="7">
        <f t="shared" si="36"/>
        <v>0.63100000000000001</v>
      </c>
      <c r="F1169" s="7">
        <f t="shared" si="37"/>
        <v>6.9409999999999998</v>
      </c>
      <c r="G1169" s="7">
        <v>0.22</v>
      </c>
      <c r="H1169" s="7" t="s">
        <v>5077</v>
      </c>
      <c r="I1169" s="7">
        <v>4</v>
      </c>
    </row>
    <row r="1170" spans="1:9" ht="15.75" customHeight="1" x14ac:dyDescent="0.15">
      <c r="A1170" s="13" t="s">
        <v>5145</v>
      </c>
      <c r="B1170" s="7" t="s">
        <v>962</v>
      </c>
      <c r="C1170" s="14">
        <v>12</v>
      </c>
      <c r="D1170" s="7">
        <v>77.22</v>
      </c>
      <c r="E1170" s="7">
        <f t="shared" si="36"/>
        <v>7.7220000000000004</v>
      </c>
      <c r="F1170" s="7">
        <f t="shared" si="37"/>
        <v>84.941999999999993</v>
      </c>
      <c r="G1170" s="7">
        <v>0.03</v>
      </c>
      <c r="H1170" s="7" t="s">
        <v>5083</v>
      </c>
      <c r="I1170" s="7">
        <v>8</v>
      </c>
    </row>
    <row r="1171" spans="1:9" ht="15.75" customHeight="1" x14ac:dyDescent="0.15">
      <c r="A1171" s="13" t="s">
        <v>5145</v>
      </c>
      <c r="B1171" s="7" t="s">
        <v>3708</v>
      </c>
      <c r="C1171" s="14">
        <v>12</v>
      </c>
      <c r="D1171" s="7">
        <v>82.66</v>
      </c>
      <c r="E1171" s="7">
        <f t="shared" si="36"/>
        <v>8.266</v>
      </c>
      <c r="F1171" s="7">
        <f t="shared" si="37"/>
        <v>90.926000000000002</v>
      </c>
      <c r="G1171" s="7">
        <v>0.22</v>
      </c>
      <c r="H1171" s="7" t="s">
        <v>5079</v>
      </c>
      <c r="I1171" s="7">
        <v>1</v>
      </c>
    </row>
    <row r="1172" spans="1:9" ht="15.75" customHeight="1" x14ac:dyDescent="0.15">
      <c r="A1172" s="13" t="s">
        <v>5145</v>
      </c>
      <c r="B1172" s="7" t="s">
        <v>3046</v>
      </c>
      <c r="C1172" s="14">
        <v>12</v>
      </c>
      <c r="D1172" s="7">
        <v>81.010000000000005</v>
      </c>
      <c r="E1172" s="7">
        <f t="shared" si="36"/>
        <v>8.1010000000000009</v>
      </c>
      <c r="F1172" s="7">
        <f t="shared" si="37"/>
        <v>89.111000000000004</v>
      </c>
      <c r="G1172" s="7">
        <v>0.09</v>
      </c>
      <c r="H1172" s="7" t="s">
        <v>5077</v>
      </c>
      <c r="I1172" s="7">
        <v>1</v>
      </c>
    </row>
    <row r="1173" spans="1:9" ht="15.75" customHeight="1" x14ac:dyDescent="0.15">
      <c r="A1173" s="13" t="s">
        <v>5145</v>
      </c>
      <c r="B1173" s="7" t="s">
        <v>1249</v>
      </c>
      <c r="C1173" s="14">
        <v>12</v>
      </c>
      <c r="D1173" s="7">
        <v>61.84</v>
      </c>
      <c r="E1173" s="7">
        <f t="shared" si="36"/>
        <v>6.1840000000000011</v>
      </c>
      <c r="F1173" s="7">
        <f t="shared" si="37"/>
        <v>68.024000000000001</v>
      </c>
      <c r="G1173" s="7">
        <v>0.18</v>
      </c>
      <c r="H1173" s="7" t="s">
        <v>5078</v>
      </c>
      <c r="I1173" s="7">
        <v>4</v>
      </c>
    </row>
    <row r="1174" spans="1:9" ht="15.75" customHeight="1" x14ac:dyDescent="0.15">
      <c r="A1174" s="13" t="s">
        <v>5145</v>
      </c>
      <c r="B1174" s="7" t="s">
        <v>4213</v>
      </c>
      <c r="C1174" s="14">
        <v>12</v>
      </c>
      <c r="D1174" s="7">
        <v>22.9</v>
      </c>
      <c r="E1174" s="7">
        <f t="shared" si="36"/>
        <v>2.29</v>
      </c>
      <c r="F1174" s="7">
        <f t="shared" si="37"/>
        <v>25.189999999999998</v>
      </c>
      <c r="G1174" s="7">
        <v>0.1</v>
      </c>
      <c r="H1174" s="7" t="s">
        <v>5082</v>
      </c>
      <c r="I1174" s="7">
        <v>4</v>
      </c>
    </row>
    <row r="1175" spans="1:9" ht="15.75" customHeight="1" x14ac:dyDescent="0.15">
      <c r="A1175" s="13" t="s">
        <v>5145</v>
      </c>
      <c r="B1175" s="7" t="s">
        <v>759</v>
      </c>
      <c r="C1175" s="14">
        <v>12</v>
      </c>
      <c r="D1175" s="7">
        <v>20.52</v>
      </c>
      <c r="E1175" s="7">
        <f t="shared" si="36"/>
        <v>2.052</v>
      </c>
      <c r="F1175" s="7">
        <f t="shared" si="37"/>
        <v>22.571999999999999</v>
      </c>
      <c r="G1175" s="7">
        <v>0.1</v>
      </c>
      <c r="H1175" s="7" t="s">
        <v>5076</v>
      </c>
      <c r="I1175" s="7">
        <v>7</v>
      </c>
    </row>
    <row r="1176" spans="1:9" ht="15.75" customHeight="1" x14ac:dyDescent="0.15">
      <c r="A1176" s="13" t="s">
        <v>5145</v>
      </c>
      <c r="B1176" s="7" t="s">
        <v>4004</v>
      </c>
      <c r="C1176" s="14">
        <v>12</v>
      </c>
      <c r="D1176" s="7">
        <v>97.42</v>
      </c>
      <c r="E1176" s="7">
        <f t="shared" si="36"/>
        <v>9.7420000000000009</v>
      </c>
      <c r="F1176" s="7">
        <f t="shared" si="37"/>
        <v>107.16200000000001</v>
      </c>
      <c r="G1176" s="7">
        <v>0.15</v>
      </c>
      <c r="H1176" s="7" t="s">
        <v>5075</v>
      </c>
      <c r="I1176" s="7">
        <v>4</v>
      </c>
    </row>
    <row r="1177" spans="1:9" ht="15.75" customHeight="1" x14ac:dyDescent="0.15">
      <c r="A1177" s="13" t="s">
        <v>5145</v>
      </c>
      <c r="B1177" s="7" t="s">
        <v>3241</v>
      </c>
      <c r="C1177" s="14">
        <v>12</v>
      </c>
      <c r="D1177" s="7">
        <v>95.88</v>
      </c>
      <c r="E1177" s="7">
        <f t="shared" si="36"/>
        <v>9.5879999999999992</v>
      </c>
      <c r="F1177" s="7">
        <f t="shared" si="37"/>
        <v>105.46799999999999</v>
      </c>
      <c r="G1177" s="7">
        <v>0.16</v>
      </c>
      <c r="H1177" s="7" t="s">
        <v>5081</v>
      </c>
      <c r="I1177" s="7">
        <v>9</v>
      </c>
    </row>
    <row r="1178" spans="1:9" ht="15.75" customHeight="1" x14ac:dyDescent="0.15">
      <c r="A1178" s="13" t="s">
        <v>5145</v>
      </c>
      <c r="B1178" s="7" t="s">
        <v>850</v>
      </c>
      <c r="C1178" s="14">
        <v>6</v>
      </c>
      <c r="D1178" s="7">
        <v>94.79</v>
      </c>
      <c r="E1178" s="7">
        <f t="shared" si="36"/>
        <v>9.479000000000001</v>
      </c>
      <c r="F1178" s="7">
        <f t="shared" si="37"/>
        <v>104.26900000000001</v>
      </c>
      <c r="G1178" s="7">
        <v>0.06</v>
      </c>
      <c r="H1178" s="7" t="s">
        <v>30</v>
      </c>
      <c r="I1178" s="7">
        <v>8</v>
      </c>
    </row>
    <row r="1179" spans="1:9" ht="15.75" customHeight="1" x14ac:dyDescent="0.15">
      <c r="A1179" s="13" t="s">
        <v>5145</v>
      </c>
      <c r="B1179" s="7" t="s">
        <v>4197</v>
      </c>
      <c r="C1179" s="14">
        <v>12</v>
      </c>
      <c r="D1179" s="7">
        <v>52.16</v>
      </c>
      <c r="E1179" s="7">
        <f t="shared" si="36"/>
        <v>5.2160000000000002</v>
      </c>
      <c r="F1179" s="7">
        <f t="shared" si="37"/>
        <v>57.375999999999998</v>
      </c>
      <c r="G1179" s="7">
        <v>0.12</v>
      </c>
      <c r="H1179" s="7" t="s">
        <v>5083</v>
      </c>
      <c r="I1179" s="7">
        <v>1</v>
      </c>
    </row>
    <row r="1180" spans="1:9" ht="15.75" customHeight="1" x14ac:dyDescent="0.15">
      <c r="A1180" s="13" t="s">
        <v>5145</v>
      </c>
      <c r="B1180" s="7" t="s">
        <v>1978</v>
      </c>
      <c r="C1180" s="14">
        <v>12</v>
      </c>
      <c r="D1180" s="7">
        <v>73.180000000000007</v>
      </c>
      <c r="E1180" s="7">
        <f t="shared" si="36"/>
        <v>7.3180000000000014</v>
      </c>
      <c r="F1180" s="7">
        <f t="shared" si="37"/>
        <v>80.498000000000005</v>
      </c>
      <c r="G1180" s="7">
        <v>0.17</v>
      </c>
      <c r="H1180" s="7" t="s">
        <v>5079</v>
      </c>
      <c r="I1180" s="7">
        <v>6</v>
      </c>
    </row>
    <row r="1181" spans="1:9" ht="15.75" customHeight="1" x14ac:dyDescent="0.15">
      <c r="A1181" s="13" t="s">
        <v>5145</v>
      </c>
      <c r="B1181" s="7" t="s">
        <v>1807</v>
      </c>
      <c r="C1181" s="14">
        <v>12</v>
      </c>
      <c r="D1181" s="7">
        <v>78.010000000000005</v>
      </c>
      <c r="E1181" s="7">
        <f t="shared" si="36"/>
        <v>7.801000000000001</v>
      </c>
      <c r="F1181" s="7">
        <f t="shared" si="37"/>
        <v>85.811000000000007</v>
      </c>
      <c r="G1181" s="7">
        <v>0.37</v>
      </c>
      <c r="H1181" s="7" t="s">
        <v>5079</v>
      </c>
      <c r="I1181" s="7">
        <v>10</v>
      </c>
    </row>
    <row r="1182" spans="1:9" ht="15.75" customHeight="1" x14ac:dyDescent="0.15">
      <c r="A1182" s="13" t="s">
        <v>5146</v>
      </c>
      <c r="B1182" s="7" t="s">
        <v>1918</v>
      </c>
      <c r="C1182" s="14">
        <v>6</v>
      </c>
      <c r="D1182" s="7">
        <v>81.290000000000006</v>
      </c>
      <c r="E1182" s="7">
        <f t="shared" si="36"/>
        <v>8.1290000000000013</v>
      </c>
      <c r="F1182" s="7">
        <f t="shared" si="37"/>
        <v>89.419000000000011</v>
      </c>
      <c r="G1182" s="7">
        <v>0.25</v>
      </c>
      <c r="H1182" s="7" t="s">
        <v>31</v>
      </c>
      <c r="I1182" s="7">
        <v>8</v>
      </c>
    </row>
    <row r="1183" spans="1:9" ht="15.75" customHeight="1" x14ac:dyDescent="0.15">
      <c r="A1183" s="13" t="s">
        <v>5146</v>
      </c>
      <c r="B1183" s="7" t="s">
        <v>769</v>
      </c>
      <c r="C1183" s="14">
        <v>12</v>
      </c>
      <c r="D1183" s="7">
        <v>59.51</v>
      </c>
      <c r="E1183" s="7">
        <f t="shared" si="36"/>
        <v>5.9510000000000005</v>
      </c>
      <c r="F1183" s="7">
        <f t="shared" si="37"/>
        <v>65.460999999999999</v>
      </c>
      <c r="G1183" s="7">
        <v>0.26</v>
      </c>
      <c r="H1183" s="7" t="s">
        <v>29</v>
      </c>
      <c r="I1183" s="7">
        <v>7</v>
      </c>
    </row>
    <row r="1184" spans="1:9" ht="15.75" customHeight="1" x14ac:dyDescent="0.15">
      <c r="A1184" s="13" t="s">
        <v>5146</v>
      </c>
      <c r="B1184" s="7" t="s">
        <v>1292</v>
      </c>
      <c r="C1184" s="14">
        <v>6</v>
      </c>
      <c r="D1184" s="7">
        <v>65.78</v>
      </c>
      <c r="E1184" s="7">
        <f t="shared" si="36"/>
        <v>6.5780000000000003</v>
      </c>
      <c r="F1184" s="7">
        <f t="shared" si="37"/>
        <v>72.358000000000004</v>
      </c>
      <c r="G1184" s="7">
        <v>0.01</v>
      </c>
      <c r="H1184" s="7" t="s">
        <v>5083</v>
      </c>
      <c r="I1184" s="7">
        <v>1</v>
      </c>
    </row>
    <row r="1185" spans="1:9" ht="15.75" customHeight="1" x14ac:dyDescent="0.15">
      <c r="A1185" s="13" t="s">
        <v>5146</v>
      </c>
      <c r="B1185" s="7" t="s">
        <v>3689</v>
      </c>
      <c r="C1185" s="14">
        <v>12</v>
      </c>
      <c r="D1185" s="7">
        <v>30.85</v>
      </c>
      <c r="E1185" s="7">
        <f t="shared" si="36"/>
        <v>3.0850000000000004</v>
      </c>
      <c r="F1185" s="7">
        <f t="shared" si="37"/>
        <v>33.935000000000002</v>
      </c>
      <c r="G1185" s="7">
        <v>0.05</v>
      </c>
      <c r="H1185" s="7" t="s">
        <v>5081</v>
      </c>
      <c r="I1185" s="7">
        <v>6</v>
      </c>
    </row>
    <row r="1186" spans="1:9" ht="15.75" customHeight="1" x14ac:dyDescent="0.15">
      <c r="A1186" s="13" t="s">
        <v>5146</v>
      </c>
      <c r="B1186" s="7" t="s">
        <v>1282</v>
      </c>
      <c r="C1186" s="14">
        <v>4</v>
      </c>
      <c r="D1186" s="7">
        <v>3.19</v>
      </c>
      <c r="E1186" s="7">
        <f t="shared" si="36"/>
        <v>0.31900000000000001</v>
      </c>
      <c r="F1186" s="7">
        <f t="shared" si="37"/>
        <v>3.5089999999999999</v>
      </c>
      <c r="G1186" s="7">
        <v>0.4</v>
      </c>
      <c r="H1186" s="7" t="s">
        <v>5081</v>
      </c>
      <c r="I1186" s="7">
        <v>9</v>
      </c>
    </row>
    <row r="1187" spans="1:9" ht="15.75" customHeight="1" x14ac:dyDescent="0.15">
      <c r="A1187" s="13" t="s">
        <v>5146</v>
      </c>
      <c r="B1187" s="7" t="s">
        <v>4873</v>
      </c>
      <c r="C1187" s="14">
        <v>12</v>
      </c>
      <c r="D1187" s="7">
        <v>33.18</v>
      </c>
      <c r="E1187" s="7">
        <f t="shared" si="36"/>
        <v>3.3180000000000001</v>
      </c>
      <c r="F1187" s="7">
        <f t="shared" si="37"/>
        <v>36.497999999999998</v>
      </c>
      <c r="G1187" s="7">
        <v>0.28000000000000003</v>
      </c>
      <c r="H1187" s="7" t="s">
        <v>27</v>
      </c>
      <c r="I1187" s="7">
        <v>1</v>
      </c>
    </row>
    <row r="1188" spans="1:9" ht="15.75" customHeight="1" x14ac:dyDescent="0.15">
      <c r="A1188" s="13" t="s">
        <v>5146</v>
      </c>
      <c r="B1188" s="7" t="s">
        <v>598</v>
      </c>
      <c r="C1188" s="14">
        <v>6</v>
      </c>
      <c r="D1188" s="7">
        <v>26.07</v>
      </c>
      <c r="E1188" s="7">
        <f t="shared" si="36"/>
        <v>2.6070000000000002</v>
      </c>
      <c r="F1188" s="7">
        <f t="shared" si="37"/>
        <v>28.677</v>
      </c>
      <c r="G1188" s="7">
        <v>0.01</v>
      </c>
      <c r="H1188" s="7" t="s">
        <v>29</v>
      </c>
      <c r="I1188" s="7">
        <v>5</v>
      </c>
    </row>
    <row r="1189" spans="1:9" ht="15.75" customHeight="1" x14ac:dyDescent="0.15">
      <c r="A1189" s="13" t="s">
        <v>5146</v>
      </c>
      <c r="B1189" s="7" t="s">
        <v>5034</v>
      </c>
      <c r="C1189" s="14">
        <v>4</v>
      </c>
      <c r="D1189" s="7">
        <v>76.59</v>
      </c>
      <c r="E1189" s="7">
        <f t="shared" si="36"/>
        <v>7.6590000000000007</v>
      </c>
      <c r="F1189" s="7">
        <f t="shared" si="37"/>
        <v>84.249000000000009</v>
      </c>
      <c r="G1189" s="7">
        <v>0.21</v>
      </c>
      <c r="H1189" s="7" t="s">
        <v>31</v>
      </c>
      <c r="I1189" s="7">
        <v>4</v>
      </c>
    </row>
    <row r="1190" spans="1:9" ht="15.75" customHeight="1" x14ac:dyDescent="0.15">
      <c r="A1190" s="13" t="s">
        <v>5146</v>
      </c>
      <c r="B1190" s="7" t="s">
        <v>1598</v>
      </c>
      <c r="C1190" s="14">
        <v>6</v>
      </c>
      <c r="D1190" s="7">
        <v>81.28</v>
      </c>
      <c r="E1190" s="7">
        <f t="shared" si="36"/>
        <v>8.1280000000000001</v>
      </c>
      <c r="F1190" s="7">
        <f t="shared" si="37"/>
        <v>89.408000000000001</v>
      </c>
      <c r="G1190" s="7">
        <v>0.28000000000000003</v>
      </c>
      <c r="H1190" s="7" t="s">
        <v>5079</v>
      </c>
      <c r="I1190" s="7">
        <v>7</v>
      </c>
    </row>
    <row r="1191" spans="1:9" ht="15.75" customHeight="1" x14ac:dyDescent="0.15">
      <c r="A1191" s="13" t="s">
        <v>5146</v>
      </c>
      <c r="B1191" s="7" t="s">
        <v>4475</v>
      </c>
      <c r="C1191" s="14">
        <v>12</v>
      </c>
      <c r="D1191" s="7">
        <v>25.77</v>
      </c>
      <c r="E1191" s="7">
        <f t="shared" si="36"/>
        <v>2.577</v>
      </c>
      <c r="F1191" s="7">
        <f t="shared" si="37"/>
        <v>28.347000000000001</v>
      </c>
      <c r="G1191" s="7">
        <v>0.13</v>
      </c>
      <c r="H1191" s="7" t="s">
        <v>5076</v>
      </c>
      <c r="I1191" s="7">
        <v>3</v>
      </c>
    </row>
    <row r="1192" spans="1:9" ht="15.75" customHeight="1" x14ac:dyDescent="0.15">
      <c r="A1192" s="13" t="s">
        <v>5146</v>
      </c>
      <c r="B1192" s="7" t="s">
        <v>3732</v>
      </c>
      <c r="C1192" s="14">
        <v>12</v>
      </c>
      <c r="D1192" s="7">
        <v>77.09</v>
      </c>
      <c r="E1192" s="7">
        <f t="shared" si="36"/>
        <v>7.7090000000000005</v>
      </c>
      <c r="F1192" s="7">
        <f t="shared" si="37"/>
        <v>84.799000000000007</v>
      </c>
      <c r="G1192" s="7">
        <v>0.22</v>
      </c>
      <c r="H1192" s="7" t="s">
        <v>29</v>
      </c>
      <c r="I1192" s="7">
        <v>10</v>
      </c>
    </row>
    <row r="1193" spans="1:9" ht="15.75" customHeight="1" x14ac:dyDescent="0.15">
      <c r="A1193" s="13" t="s">
        <v>5146</v>
      </c>
      <c r="B1193" s="7" t="s">
        <v>1198</v>
      </c>
      <c r="C1193" s="14">
        <v>4</v>
      </c>
      <c r="D1193" s="7">
        <v>42.84</v>
      </c>
      <c r="E1193" s="7">
        <f t="shared" si="36"/>
        <v>4.2840000000000007</v>
      </c>
      <c r="F1193" s="7">
        <f t="shared" si="37"/>
        <v>47.124000000000002</v>
      </c>
      <c r="G1193" s="7">
        <v>0.36</v>
      </c>
      <c r="H1193" s="7" t="s">
        <v>5083</v>
      </c>
      <c r="I1193" s="7">
        <v>10</v>
      </c>
    </row>
    <row r="1194" spans="1:9" ht="15.75" customHeight="1" x14ac:dyDescent="0.15">
      <c r="A1194" s="13" t="s">
        <v>5146</v>
      </c>
      <c r="B1194" s="7" t="s">
        <v>4624</v>
      </c>
      <c r="C1194" s="14">
        <v>12</v>
      </c>
      <c r="D1194" s="7">
        <v>97.92</v>
      </c>
      <c r="E1194" s="7">
        <f t="shared" si="36"/>
        <v>9.7920000000000016</v>
      </c>
      <c r="F1194" s="7">
        <f t="shared" si="37"/>
        <v>107.712</v>
      </c>
      <c r="G1194" s="7">
        <v>0.33</v>
      </c>
      <c r="H1194" s="7" t="s">
        <v>26</v>
      </c>
      <c r="I1194" s="7">
        <v>6</v>
      </c>
    </row>
    <row r="1195" spans="1:9" ht="15.75" customHeight="1" x14ac:dyDescent="0.15">
      <c r="A1195" s="13" t="s">
        <v>5146</v>
      </c>
      <c r="B1195" s="7" t="s">
        <v>48</v>
      </c>
      <c r="C1195" s="14">
        <v>12</v>
      </c>
      <c r="D1195" s="7">
        <v>1.67</v>
      </c>
      <c r="E1195" s="7">
        <f t="shared" si="36"/>
        <v>0.16700000000000001</v>
      </c>
      <c r="F1195" s="7">
        <f t="shared" si="37"/>
        <v>1.837</v>
      </c>
      <c r="G1195" s="7">
        <v>0.09</v>
      </c>
      <c r="H1195" s="7" t="s">
        <v>27</v>
      </c>
      <c r="I1195" s="7">
        <v>7</v>
      </c>
    </row>
    <row r="1196" spans="1:9" ht="15.75" customHeight="1" x14ac:dyDescent="0.15">
      <c r="A1196" s="13" t="s">
        <v>5146</v>
      </c>
      <c r="B1196" s="7" t="s">
        <v>776</v>
      </c>
      <c r="C1196" s="14">
        <v>12</v>
      </c>
      <c r="D1196" s="7">
        <v>46.24</v>
      </c>
      <c r="E1196" s="7">
        <f t="shared" ref="E1196:E1259" si="38">D1196*10%</f>
        <v>4.6240000000000006</v>
      </c>
      <c r="F1196" s="7">
        <f t="shared" ref="F1196:F1259" si="39">D1196+E1196</f>
        <v>50.864000000000004</v>
      </c>
      <c r="G1196" s="7">
        <v>0.3</v>
      </c>
      <c r="H1196" s="7" t="s">
        <v>27</v>
      </c>
      <c r="I1196" s="7">
        <v>5</v>
      </c>
    </row>
    <row r="1197" spans="1:9" ht="15.75" customHeight="1" x14ac:dyDescent="0.15">
      <c r="A1197" s="13" t="s">
        <v>5146</v>
      </c>
      <c r="B1197" s="7" t="s">
        <v>2271</v>
      </c>
      <c r="C1197" s="14">
        <v>6</v>
      </c>
      <c r="D1197" s="7">
        <v>87.6</v>
      </c>
      <c r="E1197" s="7">
        <f t="shared" si="38"/>
        <v>8.76</v>
      </c>
      <c r="F1197" s="7">
        <f t="shared" si="39"/>
        <v>96.36</v>
      </c>
      <c r="G1197" s="7">
        <v>0.28999999999999998</v>
      </c>
      <c r="H1197" s="7" t="s">
        <v>5082</v>
      </c>
      <c r="I1197" s="7">
        <v>5</v>
      </c>
    </row>
    <row r="1198" spans="1:9" ht="15.75" customHeight="1" x14ac:dyDescent="0.15">
      <c r="A1198" s="13" t="s">
        <v>5146</v>
      </c>
      <c r="B1198" s="7" t="s">
        <v>1339</v>
      </c>
      <c r="C1198" s="14">
        <v>4</v>
      </c>
      <c r="D1198" s="7">
        <v>6.86</v>
      </c>
      <c r="E1198" s="7">
        <f t="shared" si="38"/>
        <v>0.68600000000000005</v>
      </c>
      <c r="F1198" s="7">
        <f t="shared" si="39"/>
        <v>7.5460000000000003</v>
      </c>
      <c r="G1198" s="7">
        <v>0.11</v>
      </c>
      <c r="H1198" s="7" t="s">
        <v>5079</v>
      </c>
      <c r="I1198" s="7">
        <v>7</v>
      </c>
    </row>
    <row r="1199" spans="1:9" ht="15.75" customHeight="1" x14ac:dyDescent="0.15">
      <c r="A1199" s="13" t="s">
        <v>5146</v>
      </c>
      <c r="B1199" s="7" t="s">
        <v>1927</v>
      </c>
      <c r="C1199" s="14">
        <v>12</v>
      </c>
      <c r="D1199" s="7">
        <v>24</v>
      </c>
      <c r="E1199" s="7">
        <f t="shared" si="38"/>
        <v>2.4000000000000004</v>
      </c>
      <c r="F1199" s="7">
        <f t="shared" si="39"/>
        <v>26.4</v>
      </c>
      <c r="G1199" s="7">
        <v>0.21</v>
      </c>
      <c r="H1199" s="7" t="s">
        <v>5077</v>
      </c>
      <c r="I1199" s="7">
        <v>8</v>
      </c>
    </row>
    <row r="1200" spans="1:9" ht="15.75" customHeight="1" x14ac:dyDescent="0.15">
      <c r="A1200" s="13" t="s">
        <v>5146</v>
      </c>
      <c r="B1200" s="7" t="s">
        <v>1017</v>
      </c>
      <c r="C1200" s="14">
        <v>6</v>
      </c>
      <c r="D1200" s="7">
        <v>40.42</v>
      </c>
      <c r="E1200" s="7">
        <f t="shared" si="38"/>
        <v>4.0420000000000007</v>
      </c>
      <c r="F1200" s="7">
        <f t="shared" si="39"/>
        <v>44.462000000000003</v>
      </c>
      <c r="G1200" s="7">
        <v>0.24</v>
      </c>
      <c r="H1200" s="7" t="s">
        <v>5077</v>
      </c>
      <c r="I1200" s="7">
        <v>3</v>
      </c>
    </row>
    <row r="1201" spans="1:9" ht="15.75" customHeight="1" x14ac:dyDescent="0.15">
      <c r="A1201" s="13" t="s">
        <v>5146</v>
      </c>
      <c r="B1201" s="7" t="s">
        <v>1668</v>
      </c>
      <c r="C1201" s="14">
        <v>12</v>
      </c>
      <c r="D1201" s="7">
        <v>79.02</v>
      </c>
      <c r="E1201" s="7">
        <f t="shared" si="38"/>
        <v>7.9020000000000001</v>
      </c>
      <c r="F1201" s="7">
        <f t="shared" si="39"/>
        <v>86.921999999999997</v>
      </c>
      <c r="G1201" s="7">
        <v>0.09</v>
      </c>
      <c r="H1201" s="7" t="s">
        <v>5078</v>
      </c>
      <c r="I1201" s="7">
        <v>9</v>
      </c>
    </row>
    <row r="1202" spans="1:9" ht="15.75" customHeight="1" x14ac:dyDescent="0.15">
      <c r="A1202" s="13" t="s">
        <v>5146</v>
      </c>
      <c r="B1202" s="7" t="s">
        <v>5017</v>
      </c>
      <c r="C1202" s="14">
        <v>4</v>
      </c>
      <c r="D1202" s="7">
        <v>59.17</v>
      </c>
      <c r="E1202" s="7">
        <f t="shared" si="38"/>
        <v>5.9170000000000007</v>
      </c>
      <c r="F1202" s="7">
        <f t="shared" si="39"/>
        <v>65.087000000000003</v>
      </c>
      <c r="G1202" s="7">
        <v>0.22</v>
      </c>
      <c r="H1202" s="7" t="s">
        <v>5082</v>
      </c>
      <c r="I1202" s="7">
        <v>1</v>
      </c>
    </row>
    <row r="1203" spans="1:9" ht="15.75" customHeight="1" x14ac:dyDescent="0.15">
      <c r="A1203" s="13" t="s">
        <v>5146</v>
      </c>
      <c r="B1203" s="7" t="s">
        <v>1338</v>
      </c>
      <c r="C1203" s="14">
        <v>12</v>
      </c>
      <c r="D1203" s="7">
        <v>13.89</v>
      </c>
      <c r="E1203" s="7">
        <f t="shared" si="38"/>
        <v>1.3890000000000002</v>
      </c>
      <c r="F1203" s="7">
        <f t="shared" si="39"/>
        <v>15.279</v>
      </c>
      <c r="G1203" s="7">
        <v>0.34</v>
      </c>
      <c r="H1203" s="7" t="s">
        <v>31</v>
      </c>
      <c r="I1203" s="7">
        <v>4</v>
      </c>
    </row>
    <row r="1204" spans="1:9" ht="15.75" customHeight="1" x14ac:dyDescent="0.15">
      <c r="A1204" s="13" t="s">
        <v>5147</v>
      </c>
      <c r="B1204" s="7" t="s">
        <v>4835</v>
      </c>
      <c r="C1204" s="14">
        <v>12</v>
      </c>
      <c r="D1204" s="7">
        <v>28.8</v>
      </c>
      <c r="E1204" s="7">
        <f t="shared" si="38"/>
        <v>2.8800000000000003</v>
      </c>
      <c r="F1204" s="7">
        <f t="shared" si="39"/>
        <v>31.68</v>
      </c>
      <c r="G1204" s="7">
        <v>0.1</v>
      </c>
      <c r="H1204" s="7" t="s">
        <v>5080</v>
      </c>
      <c r="I1204" s="7">
        <v>5</v>
      </c>
    </row>
    <row r="1205" spans="1:9" ht="15.75" customHeight="1" x14ac:dyDescent="0.15">
      <c r="A1205" s="13" t="s">
        <v>5147</v>
      </c>
      <c r="B1205" s="7" t="s">
        <v>75</v>
      </c>
      <c r="C1205" s="14">
        <v>6</v>
      </c>
      <c r="D1205" s="7">
        <v>96.54</v>
      </c>
      <c r="E1205" s="7">
        <f t="shared" si="38"/>
        <v>9.6540000000000017</v>
      </c>
      <c r="F1205" s="7">
        <f t="shared" si="39"/>
        <v>106.194</v>
      </c>
      <c r="G1205" s="7">
        <v>0.18</v>
      </c>
      <c r="H1205" s="7" t="s">
        <v>5083</v>
      </c>
      <c r="I1205" s="7">
        <v>9</v>
      </c>
    </row>
    <row r="1206" spans="1:9" ht="15.75" customHeight="1" x14ac:dyDescent="0.15">
      <c r="A1206" s="13" t="s">
        <v>5147</v>
      </c>
      <c r="B1206" s="7" t="s">
        <v>4580</v>
      </c>
      <c r="C1206" s="14">
        <v>12</v>
      </c>
      <c r="D1206" s="7">
        <v>43.67</v>
      </c>
      <c r="E1206" s="7">
        <f t="shared" si="38"/>
        <v>4.367</v>
      </c>
      <c r="F1206" s="7">
        <f t="shared" si="39"/>
        <v>48.036999999999999</v>
      </c>
      <c r="G1206" s="7">
        <v>0.11</v>
      </c>
      <c r="H1206" s="7" t="s">
        <v>5077</v>
      </c>
      <c r="I1206" s="7">
        <v>2</v>
      </c>
    </row>
    <row r="1207" spans="1:9" ht="15.75" customHeight="1" x14ac:dyDescent="0.15">
      <c r="A1207" s="13" t="s">
        <v>5147</v>
      </c>
      <c r="B1207" s="7" t="s">
        <v>615</v>
      </c>
      <c r="C1207" s="14">
        <v>6</v>
      </c>
      <c r="D1207" s="7">
        <v>70.19</v>
      </c>
      <c r="E1207" s="7">
        <f t="shared" si="38"/>
        <v>7.0190000000000001</v>
      </c>
      <c r="F1207" s="7">
        <f t="shared" si="39"/>
        <v>77.209000000000003</v>
      </c>
      <c r="G1207" s="7">
        <v>0.37</v>
      </c>
      <c r="H1207" s="7" t="s">
        <v>5079</v>
      </c>
      <c r="I1207" s="7">
        <v>10</v>
      </c>
    </row>
    <row r="1208" spans="1:9" ht="15.75" customHeight="1" x14ac:dyDescent="0.15">
      <c r="A1208" s="13" t="s">
        <v>5147</v>
      </c>
      <c r="B1208" s="7" t="s">
        <v>4688</v>
      </c>
      <c r="C1208" s="14">
        <v>6</v>
      </c>
      <c r="D1208" s="7">
        <v>44.93</v>
      </c>
      <c r="E1208" s="7">
        <f t="shared" si="38"/>
        <v>4.4930000000000003</v>
      </c>
      <c r="F1208" s="7">
        <f t="shared" si="39"/>
        <v>49.423000000000002</v>
      </c>
      <c r="G1208" s="7">
        <v>0.08</v>
      </c>
      <c r="H1208" s="7" t="s">
        <v>5076</v>
      </c>
      <c r="I1208" s="7">
        <v>6</v>
      </c>
    </row>
    <row r="1209" spans="1:9" ht="15.75" customHeight="1" x14ac:dyDescent="0.15">
      <c r="A1209" s="13" t="s">
        <v>5147</v>
      </c>
      <c r="B1209" s="7" t="s">
        <v>3999</v>
      </c>
      <c r="C1209" s="14">
        <v>12</v>
      </c>
      <c r="D1209" s="7">
        <v>45.63</v>
      </c>
      <c r="E1209" s="7">
        <f t="shared" si="38"/>
        <v>4.5630000000000006</v>
      </c>
      <c r="F1209" s="7">
        <f t="shared" si="39"/>
        <v>50.193000000000005</v>
      </c>
      <c r="G1209" s="7">
        <v>0.39</v>
      </c>
      <c r="H1209" s="7" t="s">
        <v>28</v>
      </c>
      <c r="I1209" s="7">
        <v>10</v>
      </c>
    </row>
    <row r="1210" spans="1:9" ht="15.75" customHeight="1" x14ac:dyDescent="0.15">
      <c r="A1210" s="13" t="s">
        <v>5147</v>
      </c>
      <c r="B1210" s="7" t="s">
        <v>4685</v>
      </c>
      <c r="C1210" s="14">
        <v>12</v>
      </c>
      <c r="D1210" s="7">
        <v>4.87</v>
      </c>
      <c r="E1210" s="7">
        <f t="shared" si="38"/>
        <v>0.48700000000000004</v>
      </c>
      <c r="F1210" s="7">
        <f t="shared" si="39"/>
        <v>5.3570000000000002</v>
      </c>
      <c r="G1210" s="7">
        <v>0.16</v>
      </c>
      <c r="H1210" s="7" t="s">
        <v>5080</v>
      </c>
      <c r="I1210" s="7">
        <v>3</v>
      </c>
    </row>
    <row r="1211" spans="1:9" ht="15.75" customHeight="1" x14ac:dyDescent="0.15">
      <c r="A1211" s="13" t="s">
        <v>5147</v>
      </c>
      <c r="B1211" s="7" t="s">
        <v>4091</v>
      </c>
      <c r="C1211" s="14">
        <v>12</v>
      </c>
      <c r="D1211" s="7">
        <v>59.54</v>
      </c>
      <c r="E1211" s="7">
        <f t="shared" si="38"/>
        <v>5.9540000000000006</v>
      </c>
      <c r="F1211" s="7">
        <f t="shared" si="39"/>
        <v>65.494</v>
      </c>
      <c r="G1211" s="7">
        <v>0.2</v>
      </c>
      <c r="H1211" s="7" t="s">
        <v>5079</v>
      </c>
      <c r="I1211" s="7">
        <v>9</v>
      </c>
    </row>
    <row r="1212" spans="1:9" ht="15.75" customHeight="1" x14ac:dyDescent="0.15">
      <c r="A1212" s="13" t="s">
        <v>5147</v>
      </c>
      <c r="B1212" s="7" t="s">
        <v>3335</v>
      </c>
      <c r="C1212" s="14">
        <v>12</v>
      </c>
      <c r="D1212" s="7">
        <v>91.73</v>
      </c>
      <c r="E1212" s="7">
        <f t="shared" si="38"/>
        <v>9.173</v>
      </c>
      <c r="F1212" s="7">
        <f t="shared" si="39"/>
        <v>100.90300000000001</v>
      </c>
      <c r="G1212" s="7">
        <v>0.32</v>
      </c>
      <c r="H1212" s="7" t="s">
        <v>28</v>
      </c>
      <c r="I1212" s="7">
        <v>6</v>
      </c>
    </row>
    <row r="1213" spans="1:9" ht="15.75" customHeight="1" x14ac:dyDescent="0.15">
      <c r="A1213" s="13" t="s">
        <v>5147</v>
      </c>
      <c r="B1213" s="7" t="s">
        <v>1525</v>
      </c>
      <c r="C1213" s="14">
        <v>12</v>
      </c>
      <c r="D1213" s="7">
        <v>80.19</v>
      </c>
      <c r="E1213" s="7">
        <f t="shared" si="38"/>
        <v>8.0190000000000001</v>
      </c>
      <c r="F1213" s="7">
        <f t="shared" si="39"/>
        <v>88.209000000000003</v>
      </c>
      <c r="G1213" s="7">
        <v>0.08</v>
      </c>
      <c r="H1213" s="7" t="s">
        <v>5080</v>
      </c>
      <c r="I1213" s="7">
        <v>10</v>
      </c>
    </row>
    <row r="1214" spans="1:9" ht="15.75" customHeight="1" x14ac:dyDescent="0.15">
      <c r="A1214" s="13" t="s">
        <v>5147</v>
      </c>
      <c r="B1214" s="7" t="s">
        <v>1304</v>
      </c>
      <c r="C1214" s="14">
        <v>4</v>
      </c>
      <c r="D1214" s="7">
        <v>84.73</v>
      </c>
      <c r="E1214" s="7">
        <f t="shared" si="38"/>
        <v>8.4730000000000008</v>
      </c>
      <c r="F1214" s="7">
        <f t="shared" si="39"/>
        <v>93.203000000000003</v>
      </c>
      <c r="G1214" s="7">
        <v>0.11</v>
      </c>
      <c r="H1214" s="7" t="s">
        <v>30</v>
      </c>
      <c r="I1214" s="7">
        <v>1</v>
      </c>
    </row>
    <row r="1215" spans="1:9" ht="15.75" customHeight="1" x14ac:dyDescent="0.15">
      <c r="A1215" s="13" t="s">
        <v>5147</v>
      </c>
      <c r="B1215" s="7" t="s">
        <v>1030</v>
      </c>
      <c r="C1215" s="14">
        <v>6</v>
      </c>
      <c r="D1215" s="7">
        <v>4.6399999999999997</v>
      </c>
      <c r="E1215" s="7">
        <f t="shared" si="38"/>
        <v>0.46399999999999997</v>
      </c>
      <c r="F1215" s="7">
        <f t="shared" si="39"/>
        <v>5.1039999999999992</v>
      </c>
      <c r="G1215" s="7">
        <v>0.05</v>
      </c>
      <c r="H1215" s="7" t="s">
        <v>5080</v>
      </c>
      <c r="I1215" s="7">
        <v>7</v>
      </c>
    </row>
    <row r="1216" spans="1:9" ht="15.75" customHeight="1" x14ac:dyDescent="0.15">
      <c r="A1216" s="13" t="s">
        <v>5147</v>
      </c>
      <c r="B1216" s="7" t="s">
        <v>3653</v>
      </c>
      <c r="C1216" s="14">
        <v>6</v>
      </c>
      <c r="D1216" s="7">
        <v>82.56</v>
      </c>
      <c r="E1216" s="7">
        <f t="shared" si="38"/>
        <v>8.2560000000000002</v>
      </c>
      <c r="F1216" s="7">
        <f t="shared" si="39"/>
        <v>90.816000000000003</v>
      </c>
      <c r="G1216" s="7">
        <v>0.04</v>
      </c>
      <c r="H1216" s="7" t="s">
        <v>5083</v>
      </c>
      <c r="I1216" s="7">
        <v>3</v>
      </c>
    </row>
    <row r="1217" spans="1:9" ht="15.75" customHeight="1" x14ac:dyDescent="0.15">
      <c r="A1217" s="13" t="s">
        <v>5147</v>
      </c>
      <c r="B1217" s="7" t="s">
        <v>1572</v>
      </c>
      <c r="C1217" s="14">
        <v>12</v>
      </c>
      <c r="D1217" s="7">
        <v>99.12</v>
      </c>
      <c r="E1217" s="7">
        <f t="shared" si="38"/>
        <v>9.9120000000000008</v>
      </c>
      <c r="F1217" s="7">
        <f t="shared" si="39"/>
        <v>109.03200000000001</v>
      </c>
      <c r="G1217" s="7">
        <v>0.11</v>
      </c>
      <c r="H1217" s="7" t="s">
        <v>5083</v>
      </c>
      <c r="I1217" s="7">
        <v>4</v>
      </c>
    </row>
    <row r="1218" spans="1:9" ht="15.75" customHeight="1" x14ac:dyDescent="0.15">
      <c r="A1218" s="13" t="s">
        <v>5147</v>
      </c>
      <c r="B1218" s="7" t="s">
        <v>1546</v>
      </c>
      <c r="C1218" s="14">
        <v>6</v>
      </c>
      <c r="D1218" s="7">
        <v>20.02</v>
      </c>
      <c r="E1218" s="7">
        <f t="shared" si="38"/>
        <v>2.0020000000000002</v>
      </c>
      <c r="F1218" s="7">
        <f t="shared" si="39"/>
        <v>22.021999999999998</v>
      </c>
      <c r="G1218" s="7">
        <v>0.12</v>
      </c>
      <c r="H1218" s="7" t="s">
        <v>27</v>
      </c>
      <c r="I1218" s="7">
        <v>2</v>
      </c>
    </row>
    <row r="1219" spans="1:9" ht="15.75" customHeight="1" x14ac:dyDescent="0.15">
      <c r="A1219" s="13" t="s">
        <v>5147</v>
      </c>
      <c r="B1219" s="7" t="s">
        <v>1667</v>
      </c>
      <c r="C1219" s="14">
        <v>4</v>
      </c>
      <c r="D1219" s="7">
        <v>25.95</v>
      </c>
      <c r="E1219" s="7">
        <f t="shared" si="38"/>
        <v>2.5950000000000002</v>
      </c>
      <c r="F1219" s="7">
        <f t="shared" si="39"/>
        <v>28.544999999999998</v>
      </c>
      <c r="G1219" s="7">
        <v>0.13</v>
      </c>
      <c r="H1219" s="7" t="s">
        <v>5080</v>
      </c>
      <c r="I1219" s="7">
        <v>7</v>
      </c>
    </row>
    <row r="1220" spans="1:9" ht="15.75" customHeight="1" x14ac:dyDescent="0.15">
      <c r="A1220" s="13" t="s">
        <v>5147</v>
      </c>
      <c r="B1220" s="7" t="s">
        <v>349</v>
      </c>
      <c r="C1220" s="14">
        <v>6</v>
      </c>
      <c r="D1220" s="7">
        <v>97.62</v>
      </c>
      <c r="E1220" s="7">
        <f t="shared" si="38"/>
        <v>9.7620000000000005</v>
      </c>
      <c r="F1220" s="7">
        <f t="shared" si="39"/>
        <v>107.38200000000001</v>
      </c>
      <c r="G1220" s="7">
        <v>0.28000000000000003</v>
      </c>
      <c r="H1220" s="7" t="s">
        <v>29</v>
      </c>
      <c r="I1220" s="7">
        <v>9</v>
      </c>
    </row>
    <row r="1221" spans="1:9" ht="15.75" customHeight="1" x14ac:dyDescent="0.15">
      <c r="A1221" s="13" t="s">
        <v>5147</v>
      </c>
      <c r="B1221" s="7" t="s">
        <v>2411</v>
      </c>
      <c r="C1221" s="14">
        <v>12</v>
      </c>
      <c r="D1221" s="7">
        <v>96.2</v>
      </c>
      <c r="E1221" s="7">
        <f t="shared" si="38"/>
        <v>9.620000000000001</v>
      </c>
      <c r="F1221" s="7">
        <f t="shared" si="39"/>
        <v>105.82000000000001</v>
      </c>
      <c r="G1221" s="7">
        <v>0.01</v>
      </c>
      <c r="H1221" s="7" t="s">
        <v>5079</v>
      </c>
      <c r="I1221" s="7">
        <v>6</v>
      </c>
    </row>
    <row r="1222" spans="1:9" ht="15.75" customHeight="1" x14ac:dyDescent="0.15">
      <c r="A1222" s="13" t="s">
        <v>5147</v>
      </c>
      <c r="B1222" s="7" t="s">
        <v>1785</v>
      </c>
      <c r="C1222" s="14">
        <v>6</v>
      </c>
      <c r="D1222" s="7">
        <v>94.31</v>
      </c>
      <c r="E1222" s="7">
        <f t="shared" si="38"/>
        <v>9.4310000000000009</v>
      </c>
      <c r="F1222" s="7">
        <f t="shared" si="39"/>
        <v>103.741</v>
      </c>
      <c r="G1222" s="7">
        <v>0.06</v>
      </c>
      <c r="H1222" s="7" t="s">
        <v>28</v>
      </c>
      <c r="I1222" s="7">
        <v>9</v>
      </c>
    </row>
    <row r="1223" spans="1:9" ht="15.75" customHeight="1" x14ac:dyDescent="0.15">
      <c r="A1223" s="13" t="s">
        <v>5147</v>
      </c>
      <c r="B1223" s="7" t="s">
        <v>3484</v>
      </c>
      <c r="C1223" s="14">
        <v>6</v>
      </c>
      <c r="D1223" s="7">
        <v>85.99</v>
      </c>
      <c r="E1223" s="7">
        <f t="shared" si="38"/>
        <v>8.5990000000000002</v>
      </c>
      <c r="F1223" s="7">
        <f t="shared" si="39"/>
        <v>94.588999999999999</v>
      </c>
      <c r="G1223" s="7">
        <v>0.18</v>
      </c>
      <c r="H1223" s="7" t="s">
        <v>5078</v>
      </c>
      <c r="I1223" s="7">
        <v>3</v>
      </c>
    </row>
    <row r="1224" spans="1:9" ht="15.75" customHeight="1" x14ac:dyDescent="0.15">
      <c r="A1224" s="13" t="s">
        <v>5147</v>
      </c>
      <c r="B1224" s="7" t="s">
        <v>2506</v>
      </c>
      <c r="C1224" s="14">
        <v>12</v>
      </c>
      <c r="D1224" s="7">
        <v>85.72</v>
      </c>
      <c r="E1224" s="7">
        <f t="shared" si="38"/>
        <v>8.572000000000001</v>
      </c>
      <c r="F1224" s="7">
        <f t="shared" si="39"/>
        <v>94.292000000000002</v>
      </c>
      <c r="G1224" s="7">
        <v>0.09</v>
      </c>
      <c r="H1224" s="7" t="s">
        <v>5082</v>
      </c>
      <c r="I1224" s="7">
        <v>5</v>
      </c>
    </row>
    <row r="1225" spans="1:9" ht="15.75" customHeight="1" x14ac:dyDescent="0.15">
      <c r="A1225" s="13" t="s">
        <v>5147</v>
      </c>
      <c r="B1225" s="7" t="s">
        <v>125</v>
      </c>
      <c r="C1225" s="14">
        <v>4</v>
      </c>
      <c r="D1225" s="7">
        <v>31.27</v>
      </c>
      <c r="E1225" s="7">
        <f t="shared" si="38"/>
        <v>3.1270000000000002</v>
      </c>
      <c r="F1225" s="7">
        <f t="shared" si="39"/>
        <v>34.396999999999998</v>
      </c>
      <c r="G1225" s="7">
        <v>0.32</v>
      </c>
      <c r="H1225" s="7" t="s">
        <v>5075</v>
      </c>
      <c r="I1225" s="7">
        <v>8</v>
      </c>
    </row>
    <row r="1226" spans="1:9" ht="15.75" customHeight="1" x14ac:dyDescent="0.15">
      <c r="A1226" s="13" t="s">
        <v>5147</v>
      </c>
      <c r="B1226" s="7" t="s">
        <v>1020</v>
      </c>
      <c r="C1226" s="14">
        <v>6</v>
      </c>
      <c r="D1226" s="7">
        <v>43.59</v>
      </c>
      <c r="E1226" s="7">
        <f t="shared" si="38"/>
        <v>4.3590000000000009</v>
      </c>
      <c r="F1226" s="7">
        <f t="shared" si="39"/>
        <v>47.949000000000005</v>
      </c>
      <c r="G1226" s="7">
        <v>0.14000000000000001</v>
      </c>
      <c r="H1226" s="7" t="s">
        <v>5076</v>
      </c>
      <c r="I1226" s="7">
        <v>2</v>
      </c>
    </row>
    <row r="1227" spans="1:9" ht="15.75" customHeight="1" x14ac:dyDescent="0.15">
      <c r="A1227" s="13" t="s">
        <v>5147</v>
      </c>
      <c r="B1227" s="7" t="s">
        <v>1954</v>
      </c>
      <c r="C1227" s="14">
        <v>6</v>
      </c>
      <c r="D1227" s="7">
        <v>74.099999999999994</v>
      </c>
      <c r="E1227" s="7">
        <f t="shared" si="38"/>
        <v>7.41</v>
      </c>
      <c r="F1227" s="7">
        <f t="shared" si="39"/>
        <v>81.509999999999991</v>
      </c>
      <c r="G1227" s="7">
        <v>0.18</v>
      </c>
      <c r="H1227" s="7" t="s">
        <v>5079</v>
      </c>
      <c r="I1227" s="7">
        <v>10</v>
      </c>
    </row>
    <row r="1228" spans="1:9" ht="15.75" customHeight="1" x14ac:dyDescent="0.15">
      <c r="A1228" s="13" t="s">
        <v>5148</v>
      </c>
      <c r="B1228" s="7" t="s">
        <v>4694</v>
      </c>
      <c r="C1228" s="14">
        <v>12</v>
      </c>
      <c r="D1228" s="7">
        <v>36.200000000000003</v>
      </c>
      <c r="E1228" s="7">
        <f t="shared" si="38"/>
        <v>3.6200000000000006</v>
      </c>
      <c r="F1228" s="7">
        <f t="shared" si="39"/>
        <v>39.82</v>
      </c>
      <c r="G1228" s="7">
        <v>0.33</v>
      </c>
      <c r="H1228" s="7" t="s">
        <v>29</v>
      </c>
      <c r="I1228" s="7">
        <v>1</v>
      </c>
    </row>
    <row r="1229" spans="1:9" ht="15.75" customHeight="1" x14ac:dyDescent="0.15">
      <c r="A1229" s="13" t="s">
        <v>5148</v>
      </c>
      <c r="B1229" s="7" t="s">
        <v>2195</v>
      </c>
      <c r="C1229" s="14">
        <v>6</v>
      </c>
      <c r="D1229" s="7">
        <v>6.43</v>
      </c>
      <c r="E1229" s="7">
        <f t="shared" si="38"/>
        <v>0.64300000000000002</v>
      </c>
      <c r="F1229" s="7">
        <f t="shared" si="39"/>
        <v>7.0729999999999995</v>
      </c>
      <c r="G1229" s="7">
        <v>0.17</v>
      </c>
      <c r="H1229" s="7" t="s">
        <v>29</v>
      </c>
      <c r="I1229" s="7">
        <v>1</v>
      </c>
    </row>
    <row r="1230" spans="1:9" ht="15.75" customHeight="1" x14ac:dyDescent="0.15">
      <c r="A1230" s="13" t="s">
        <v>5148</v>
      </c>
      <c r="B1230" s="7" t="s">
        <v>1104</v>
      </c>
      <c r="C1230" s="14">
        <v>12</v>
      </c>
      <c r="D1230" s="7">
        <v>22.36</v>
      </c>
      <c r="E1230" s="7">
        <f t="shared" si="38"/>
        <v>2.2360000000000002</v>
      </c>
      <c r="F1230" s="7">
        <f t="shared" si="39"/>
        <v>24.596</v>
      </c>
      <c r="G1230" s="7">
        <v>0.34</v>
      </c>
      <c r="H1230" s="7" t="s">
        <v>27</v>
      </c>
      <c r="I1230" s="7">
        <v>10</v>
      </c>
    </row>
    <row r="1231" spans="1:9" ht="15.75" customHeight="1" x14ac:dyDescent="0.15">
      <c r="A1231" s="13" t="s">
        <v>5148</v>
      </c>
      <c r="B1231" s="7" t="s">
        <v>1566</v>
      </c>
      <c r="C1231" s="14">
        <v>4</v>
      </c>
      <c r="D1231" s="7">
        <v>38.75</v>
      </c>
      <c r="E1231" s="7">
        <f t="shared" si="38"/>
        <v>3.875</v>
      </c>
      <c r="F1231" s="7">
        <f t="shared" si="39"/>
        <v>42.625</v>
      </c>
      <c r="G1231" s="7">
        <v>0.21</v>
      </c>
      <c r="H1231" s="7" t="s">
        <v>5079</v>
      </c>
      <c r="I1231" s="7">
        <v>2</v>
      </c>
    </row>
    <row r="1232" spans="1:9" ht="15.75" customHeight="1" x14ac:dyDescent="0.15">
      <c r="A1232" s="13" t="s">
        <v>5148</v>
      </c>
      <c r="B1232" s="7" t="s">
        <v>2811</v>
      </c>
      <c r="C1232" s="14">
        <v>4</v>
      </c>
      <c r="D1232" s="7">
        <v>42.53</v>
      </c>
      <c r="E1232" s="7">
        <f t="shared" si="38"/>
        <v>4.2530000000000001</v>
      </c>
      <c r="F1232" s="7">
        <f t="shared" si="39"/>
        <v>46.783000000000001</v>
      </c>
      <c r="G1232" s="7">
        <v>0.37</v>
      </c>
      <c r="H1232" s="7" t="s">
        <v>29</v>
      </c>
      <c r="I1232" s="7">
        <v>3</v>
      </c>
    </row>
    <row r="1233" spans="1:9" ht="15.75" customHeight="1" x14ac:dyDescent="0.15">
      <c r="A1233" s="13" t="s">
        <v>5148</v>
      </c>
      <c r="B1233" s="7" t="s">
        <v>247</v>
      </c>
      <c r="C1233" s="14">
        <v>4</v>
      </c>
      <c r="D1233" s="7">
        <v>29.94</v>
      </c>
      <c r="E1233" s="7">
        <f t="shared" si="38"/>
        <v>2.9940000000000002</v>
      </c>
      <c r="F1233" s="7">
        <f t="shared" si="39"/>
        <v>32.934000000000005</v>
      </c>
      <c r="G1233" s="7">
        <v>0.27</v>
      </c>
      <c r="H1233" s="7" t="s">
        <v>5078</v>
      </c>
      <c r="I1233" s="7">
        <v>8</v>
      </c>
    </row>
    <row r="1234" spans="1:9" ht="15.75" customHeight="1" x14ac:dyDescent="0.15">
      <c r="A1234" s="13" t="s">
        <v>5148</v>
      </c>
      <c r="B1234" s="7" t="s">
        <v>2753</v>
      </c>
      <c r="C1234" s="14">
        <v>4</v>
      </c>
      <c r="D1234" s="7">
        <v>68.22</v>
      </c>
      <c r="E1234" s="7">
        <f t="shared" si="38"/>
        <v>6.8220000000000001</v>
      </c>
      <c r="F1234" s="7">
        <f t="shared" si="39"/>
        <v>75.042000000000002</v>
      </c>
      <c r="G1234" s="7">
        <v>0.11</v>
      </c>
      <c r="H1234" s="7" t="s">
        <v>5083</v>
      </c>
      <c r="I1234" s="7">
        <v>2</v>
      </c>
    </row>
    <row r="1235" spans="1:9" ht="15.75" customHeight="1" x14ac:dyDescent="0.15">
      <c r="A1235" s="13" t="s">
        <v>5148</v>
      </c>
      <c r="B1235" s="7" t="s">
        <v>4068</v>
      </c>
      <c r="C1235" s="14">
        <v>12</v>
      </c>
      <c r="D1235" s="7">
        <v>41.51</v>
      </c>
      <c r="E1235" s="7">
        <f t="shared" si="38"/>
        <v>4.1509999999999998</v>
      </c>
      <c r="F1235" s="7">
        <f t="shared" si="39"/>
        <v>45.661000000000001</v>
      </c>
      <c r="G1235" s="7">
        <v>0.14000000000000001</v>
      </c>
      <c r="H1235" s="7" t="s">
        <v>30</v>
      </c>
      <c r="I1235" s="7">
        <v>7</v>
      </c>
    </row>
    <row r="1236" spans="1:9" ht="15.75" customHeight="1" x14ac:dyDescent="0.15">
      <c r="A1236" s="13" t="s">
        <v>5148</v>
      </c>
      <c r="B1236" s="7" t="s">
        <v>2256</v>
      </c>
      <c r="C1236" s="14">
        <v>12</v>
      </c>
      <c r="D1236" s="7">
        <v>67.72</v>
      </c>
      <c r="E1236" s="7">
        <f t="shared" si="38"/>
        <v>6.7720000000000002</v>
      </c>
      <c r="F1236" s="7">
        <f t="shared" si="39"/>
        <v>74.492000000000004</v>
      </c>
      <c r="G1236" s="7">
        <v>0.26</v>
      </c>
      <c r="H1236" s="7" t="s">
        <v>5082</v>
      </c>
      <c r="I1236" s="7">
        <v>2</v>
      </c>
    </row>
    <row r="1237" spans="1:9" ht="15.75" customHeight="1" x14ac:dyDescent="0.15">
      <c r="A1237" s="13" t="s">
        <v>5149</v>
      </c>
      <c r="B1237" s="7" t="s">
        <v>4266</v>
      </c>
      <c r="C1237" s="14">
        <v>6</v>
      </c>
      <c r="D1237" s="7">
        <v>72.8</v>
      </c>
      <c r="E1237" s="7">
        <f t="shared" si="38"/>
        <v>7.28</v>
      </c>
      <c r="F1237" s="7">
        <f t="shared" si="39"/>
        <v>80.08</v>
      </c>
      <c r="G1237" s="7">
        <v>0.38</v>
      </c>
      <c r="H1237" s="7" t="s">
        <v>5081</v>
      </c>
      <c r="I1237" s="7">
        <v>10</v>
      </c>
    </row>
    <row r="1238" spans="1:9" ht="15.75" customHeight="1" x14ac:dyDescent="0.15">
      <c r="A1238" s="13" t="s">
        <v>5149</v>
      </c>
      <c r="B1238" s="7" t="s">
        <v>3190</v>
      </c>
      <c r="C1238" s="14">
        <v>12</v>
      </c>
      <c r="D1238" s="7">
        <v>55.95</v>
      </c>
      <c r="E1238" s="7">
        <f t="shared" si="38"/>
        <v>5.5950000000000006</v>
      </c>
      <c r="F1238" s="7">
        <f t="shared" si="39"/>
        <v>61.545000000000002</v>
      </c>
      <c r="G1238" s="7">
        <v>0.33</v>
      </c>
      <c r="H1238" s="7" t="s">
        <v>28</v>
      </c>
      <c r="I1238" s="7">
        <v>8</v>
      </c>
    </row>
    <row r="1239" spans="1:9" ht="15.75" customHeight="1" x14ac:dyDescent="0.15">
      <c r="A1239" s="13" t="s">
        <v>5149</v>
      </c>
      <c r="B1239" s="7" t="s">
        <v>1993</v>
      </c>
      <c r="C1239" s="14">
        <v>4</v>
      </c>
      <c r="D1239" s="7">
        <v>45.85</v>
      </c>
      <c r="E1239" s="7">
        <f t="shared" si="38"/>
        <v>4.585</v>
      </c>
      <c r="F1239" s="7">
        <f t="shared" si="39"/>
        <v>50.435000000000002</v>
      </c>
      <c r="G1239" s="7">
        <v>0.21</v>
      </c>
      <c r="H1239" s="7" t="s">
        <v>5079</v>
      </c>
      <c r="I1239" s="7">
        <v>9</v>
      </c>
    </row>
    <row r="1240" spans="1:9" ht="15.75" customHeight="1" x14ac:dyDescent="0.15">
      <c r="A1240" s="13" t="s">
        <v>5149</v>
      </c>
      <c r="B1240" s="7" t="s">
        <v>1702</v>
      </c>
      <c r="C1240" s="14">
        <v>6</v>
      </c>
      <c r="D1240" s="7">
        <v>21.49</v>
      </c>
      <c r="E1240" s="7">
        <f t="shared" si="38"/>
        <v>2.149</v>
      </c>
      <c r="F1240" s="7">
        <f t="shared" si="39"/>
        <v>23.638999999999999</v>
      </c>
      <c r="G1240" s="7">
        <v>0.06</v>
      </c>
      <c r="H1240" s="7" t="s">
        <v>5081</v>
      </c>
      <c r="I1240" s="7">
        <v>7</v>
      </c>
    </row>
    <row r="1241" spans="1:9" ht="15.75" customHeight="1" x14ac:dyDescent="0.15">
      <c r="A1241" s="13" t="s">
        <v>5149</v>
      </c>
      <c r="B1241" s="7" t="s">
        <v>763</v>
      </c>
      <c r="C1241" s="14">
        <v>12</v>
      </c>
      <c r="D1241" s="7">
        <v>12.56</v>
      </c>
      <c r="E1241" s="7">
        <f t="shared" si="38"/>
        <v>1.2560000000000002</v>
      </c>
      <c r="F1241" s="7">
        <f t="shared" si="39"/>
        <v>13.816000000000001</v>
      </c>
      <c r="G1241" s="7">
        <v>0.25</v>
      </c>
      <c r="H1241" s="7" t="s">
        <v>29</v>
      </c>
      <c r="I1241" s="7">
        <v>1</v>
      </c>
    </row>
    <row r="1242" spans="1:9" ht="15.75" customHeight="1" x14ac:dyDescent="0.15">
      <c r="A1242" s="13" t="s">
        <v>5149</v>
      </c>
      <c r="B1242" s="7" t="s">
        <v>2331</v>
      </c>
      <c r="C1242" s="14">
        <v>4</v>
      </c>
      <c r="D1242" s="7">
        <v>30.06</v>
      </c>
      <c r="E1242" s="7">
        <f t="shared" si="38"/>
        <v>3.0060000000000002</v>
      </c>
      <c r="F1242" s="7">
        <f t="shared" si="39"/>
        <v>33.066000000000003</v>
      </c>
      <c r="G1242" s="7">
        <v>0.3</v>
      </c>
      <c r="H1242" s="7" t="s">
        <v>5080</v>
      </c>
      <c r="I1242" s="7">
        <v>5</v>
      </c>
    </row>
    <row r="1243" spans="1:9" ht="15.75" customHeight="1" x14ac:dyDescent="0.15">
      <c r="A1243" s="13" t="s">
        <v>5149</v>
      </c>
      <c r="B1243" s="7" t="s">
        <v>3781</v>
      </c>
      <c r="C1243" s="14">
        <v>4</v>
      </c>
      <c r="D1243" s="7">
        <v>82.24</v>
      </c>
      <c r="E1243" s="7">
        <f t="shared" si="38"/>
        <v>8.2240000000000002</v>
      </c>
      <c r="F1243" s="7">
        <f t="shared" si="39"/>
        <v>90.463999999999999</v>
      </c>
      <c r="G1243" s="7">
        <v>0.4</v>
      </c>
      <c r="H1243" s="7" t="s">
        <v>27</v>
      </c>
      <c r="I1243" s="7">
        <v>5</v>
      </c>
    </row>
    <row r="1244" spans="1:9" ht="15.75" customHeight="1" x14ac:dyDescent="0.15">
      <c r="A1244" s="13" t="s">
        <v>5149</v>
      </c>
      <c r="B1244" s="7" t="s">
        <v>3191</v>
      </c>
      <c r="C1244" s="14">
        <v>6</v>
      </c>
      <c r="D1244" s="7">
        <v>69.709999999999994</v>
      </c>
      <c r="E1244" s="7">
        <f t="shared" si="38"/>
        <v>6.9710000000000001</v>
      </c>
      <c r="F1244" s="7">
        <f t="shared" si="39"/>
        <v>76.680999999999997</v>
      </c>
      <c r="G1244" s="7">
        <v>0.08</v>
      </c>
      <c r="H1244" s="7" t="s">
        <v>5076</v>
      </c>
      <c r="I1244" s="7">
        <v>6</v>
      </c>
    </row>
    <row r="1245" spans="1:9" ht="15.75" customHeight="1" x14ac:dyDescent="0.15">
      <c r="A1245" s="13" t="s">
        <v>5149</v>
      </c>
      <c r="B1245" s="7" t="s">
        <v>539</v>
      </c>
      <c r="C1245" s="14">
        <v>4</v>
      </c>
      <c r="D1245" s="7">
        <v>18</v>
      </c>
      <c r="E1245" s="7">
        <f t="shared" si="38"/>
        <v>1.8</v>
      </c>
      <c r="F1245" s="7">
        <f t="shared" si="39"/>
        <v>19.8</v>
      </c>
      <c r="G1245" s="7">
        <v>0.38</v>
      </c>
      <c r="H1245" s="7" t="s">
        <v>5078</v>
      </c>
      <c r="I1245" s="7">
        <v>9</v>
      </c>
    </row>
    <row r="1246" spans="1:9" ht="15.75" customHeight="1" x14ac:dyDescent="0.15">
      <c r="A1246" s="13" t="s">
        <v>5149</v>
      </c>
      <c r="B1246" s="7" t="s">
        <v>686</v>
      </c>
      <c r="C1246" s="14">
        <v>6</v>
      </c>
      <c r="D1246" s="7">
        <v>71.08</v>
      </c>
      <c r="E1246" s="7">
        <f t="shared" si="38"/>
        <v>7.1080000000000005</v>
      </c>
      <c r="F1246" s="7">
        <f t="shared" si="39"/>
        <v>78.188000000000002</v>
      </c>
      <c r="G1246" s="7">
        <v>0.19</v>
      </c>
      <c r="H1246" s="7" t="s">
        <v>26</v>
      </c>
      <c r="I1246" s="7">
        <v>9</v>
      </c>
    </row>
    <row r="1247" spans="1:9" ht="15.75" customHeight="1" x14ac:dyDescent="0.15">
      <c r="A1247" s="13" t="s">
        <v>5149</v>
      </c>
      <c r="B1247" s="7" t="s">
        <v>3580</v>
      </c>
      <c r="C1247" s="14">
        <v>6</v>
      </c>
      <c r="D1247" s="7">
        <v>61.71</v>
      </c>
      <c r="E1247" s="7">
        <f t="shared" si="38"/>
        <v>6.1710000000000003</v>
      </c>
      <c r="F1247" s="7">
        <f t="shared" si="39"/>
        <v>67.881</v>
      </c>
      <c r="G1247" s="7">
        <v>0.23</v>
      </c>
      <c r="H1247" s="7" t="s">
        <v>5079</v>
      </c>
      <c r="I1247" s="7">
        <v>10</v>
      </c>
    </row>
    <row r="1248" spans="1:9" ht="15.75" customHeight="1" x14ac:dyDescent="0.15">
      <c r="A1248" s="13" t="s">
        <v>5149</v>
      </c>
      <c r="B1248" s="7" t="s">
        <v>3895</v>
      </c>
      <c r="C1248" s="14">
        <v>12</v>
      </c>
      <c r="D1248" s="7">
        <v>15.21</v>
      </c>
      <c r="E1248" s="7">
        <f t="shared" si="38"/>
        <v>1.5210000000000001</v>
      </c>
      <c r="F1248" s="7">
        <f t="shared" si="39"/>
        <v>16.731000000000002</v>
      </c>
      <c r="G1248" s="7">
        <v>0.27</v>
      </c>
      <c r="H1248" s="7" t="s">
        <v>5079</v>
      </c>
      <c r="I1248" s="7">
        <v>1</v>
      </c>
    </row>
    <row r="1249" spans="1:9" ht="15.75" customHeight="1" x14ac:dyDescent="0.15">
      <c r="A1249" s="13" t="s">
        <v>5149</v>
      </c>
      <c r="B1249" s="7" t="s">
        <v>1828</v>
      </c>
      <c r="C1249" s="14">
        <v>6</v>
      </c>
      <c r="D1249" s="7">
        <v>27</v>
      </c>
      <c r="E1249" s="7">
        <f t="shared" si="38"/>
        <v>2.7</v>
      </c>
      <c r="F1249" s="7">
        <f t="shared" si="39"/>
        <v>29.7</v>
      </c>
      <c r="G1249" s="7">
        <v>0.23</v>
      </c>
      <c r="H1249" s="7" t="s">
        <v>5075</v>
      </c>
      <c r="I1249" s="7">
        <v>2</v>
      </c>
    </row>
    <row r="1250" spans="1:9" ht="15.75" customHeight="1" x14ac:dyDescent="0.15">
      <c r="A1250" s="13" t="s">
        <v>5149</v>
      </c>
      <c r="B1250" s="7" t="s">
        <v>1800</v>
      </c>
      <c r="C1250" s="14">
        <v>12</v>
      </c>
      <c r="D1250" s="7">
        <v>46.81</v>
      </c>
      <c r="E1250" s="7">
        <f t="shared" si="38"/>
        <v>4.681</v>
      </c>
      <c r="F1250" s="7">
        <f t="shared" si="39"/>
        <v>51.491</v>
      </c>
      <c r="G1250" s="7">
        <v>0.1</v>
      </c>
      <c r="H1250" s="7" t="s">
        <v>5080</v>
      </c>
      <c r="I1250" s="7">
        <v>3</v>
      </c>
    </row>
    <row r="1251" spans="1:9" ht="15.75" customHeight="1" x14ac:dyDescent="0.15">
      <c r="A1251" s="13" t="s">
        <v>5149</v>
      </c>
      <c r="B1251" s="7" t="s">
        <v>297</v>
      </c>
      <c r="C1251" s="14">
        <v>4</v>
      </c>
      <c r="D1251" s="7">
        <v>33.29</v>
      </c>
      <c r="E1251" s="7">
        <f t="shared" si="38"/>
        <v>3.3290000000000002</v>
      </c>
      <c r="F1251" s="7">
        <f t="shared" si="39"/>
        <v>36.619</v>
      </c>
      <c r="G1251" s="7">
        <v>0.25</v>
      </c>
      <c r="H1251" s="7" t="s">
        <v>29</v>
      </c>
      <c r="I1251" s="7">
        <v>5</v>
      </c>
    </row>
    <row r="1252" spans="1:9" ht="15.75" customHeight="1" x14ac:dyDescent="0.15">
      <c r="A1252" s="13" t="s">
        <v>5149</v>
      </c>
      <c r="B1252" s="7" t="s">
        <v>4396</v>
      </c>
      <c r="C1252" s="14">
        <v>6</v>
      </c>
      <c r="D1252" s="7">
        <v>69.45</v>
      </c>
      <c r="E1252" s="7">
        <f t="shared" si="38"/>
        <v>6.9450000000000003</v>
      </c>
      <c r="F1252" s="7">
        <f t="shared" si="39"/>
        <v>76.39500000000001</v>
      </c>
      <c r="G1252" s="7">
        <v>0.02</v>
      </c>
      <c r="H1252" s="7" t="s">
        <v>27</v>
      </c>
      <c r="I1252" s="7">
        <v>9</v>
      </c>
    </row>
    <row r="1253" spans="1:9" ht="15.75" customHeight="1" x14ac:dyDescent="0.15">
      <c r="A1253" s="13" t="s">
        <v>5149</v>
      </c>
      <c r="B1253" s="7" t="s">
        <v>1369</v>
      </c>
      <c r="C1253" s="14">
        <v>4</v>
      </c>
      <c r="D1253" s="7">
        <v>74.739999999999995</v>
      </c>
      <c r="E1253" s="7">
        <f t="shared" si="38"/>
        <v>7.4740000000000002</v>
      </c>
      <c r="F1253" s="7">
        <f t="shared" si="39"/>
        <v>82.213999999999999</v>
      </c>
      <c r="G1253" s="7">
        <v>0.17</v>
      </c>
      <c r="H1253" s="7" t="s">
        <v>5075</v>
      </c>
      <c r="I1253" s="7">
        <v>4</v>
      </c>
    </row>
    <row r="1254" spans="1:9" ht="15.75" customHeight="1" x14ac:dyDescent="0.15">
      <c r="A1254" s="13" t="s">
        <v>5149</v>
      </c>
      <c r="B1254" s="7" t="s">
        <v>69</v>
      </c>
      <c r="C1254" s="14">
        <v>4</v>
      </c>
      <c r="D1254" s="7">
        <v>78.94</v>
      </c>
      <c r="E1254" s="7">
        <f t="shared" si="38"/>
        <v>7.8940000000000001</v>
      </c>
      <c r="F1254" s="7">
        <f t="shared" si="39"/>
        <v>86.834000000000003</v>
      </c>
      <c r="G1254" s="7">
        <v>0.25</v>
      </c>
      <c r="H1254" s="7" t="s">
        <v>5075</v>
      </c>
      <c r="I1254" s="7">
        <v>10</v>
      </c>
    </row>
    <row r="1255" spans="1:9" ht="15.75" customHeight="1" x14ac:dyDescent="0.15">
      <c r="A1255" s="13" t="s">
        <v>5149</v>
      </c>
      <c r="B1255" s="7" t="s">
        <v>150</v>
      </c>
      <c r="C1255" s="14">
        <v>4</v>
      </c>
      <c r="D1255" s="7">
        <v>9.74</v>
      </c>
      <c r="E1255" s="7">
        <f t="shared" si="38"/>
        <v>0.97400000000000009</v>
      </c>
      <c r="F1255" s="7">
        <f t="shared" si="39"/>
        <v>10.714</v>
      </c>
      <c r="G1255" s="7">
        <v>0.06</v>
      </c>
      <c r="H1255" s="7" t="s">
        <v>28</v>
      </c>
      <c r="I1255" s="7">
        <v>7</v>
      </c>
    </row>
    <row r="1256" spans="1:9" ht="15.75" customHeight="1" x14ac:dyDescent="0.15">
      <c r="A1256" s="13" t="s">
        <v>5149</v>
      </c>
      <c r="B1256" s="7" t="s">
        <v>405</v>
      </c>
      <c r="C1256" s="14">
        <v>12</v>
      </c>
      <c r="D1256" s="7">
        <v>43.85</v>
      </c>
      <c r="E1256" s="7">
        <f t="shared" si="38"/>
        <v>4.3850000000000007</v>
      </c>
      <c r="F1256" s="7">
        <f t="shared" si="39"/>
        <v>48.234999999999999</v>
      </c>
      <c r="G1256" s="7">
        <v>0.38</v>
      </c>
      <c r="H1256" s="7" t="s">
        <v>5079</v>
      </c>
      <c r="I1256" s="7">
        <v>7</v>
      </c>
    </row>
    <row r="1257" spans="1:9" ht="15.75" customHeight="1" x14ac:dyDescent="0.15">
      <c r="A1257" s="13" t="s">
        <v>5150</v>
      </c>
      <c r="B1257" s="7" t="s">
        <v>4560</v>
      </c>
      <c r="C1257" s="14">
        <v>4</v>
      </c>
      <c r="D1257" s="7">
        <v>24.78</v>
      </c>
      <c r="E1257" s="7">
        <f t="shared" si="38"/>
        <v>2.4780000000000002</v>
      </c>
      <c r="F1257" s="7">
        <f t="shared" si="39"/>
        <v>27.258000000000003</v>
      </c>
      <c r="G1257" s="7">
        <v>0.16</v>
      </c>
      <c r="H1257" s="7" t="s">
        <v>5078</v>
      </c>
      <c r="I1257" s="7">
        <v>1</v>
      </c>
    </row>
    <row r="1258" spans="1:9" ht="15.75" customHeight="1" x14ac:dyDescent="0.15">
      <c r="A1258" s="13" t="s">
        <v>5150</v>
      </c>
      <c r="B1258" s="7" t="s">
        <v>1043</v>
      </c>
      <c r="C1258" s="14">
        <v>4</v>
      </c>
      <c r="D1258" s="7">
        <v>11.56</v>
      </c>
      <c r="E1258" s="7">
        <f t="shared" si="38"/>
        <v>1.1560000000000001</v>
      </c>
      <c r="F1258" s="7">
        <f t="shared" si="39"/>
        <v>12.716000000000001</v>
      </c>
      <c r="G1258" s="7">
        <v>0.36</v>
      </c>
      <c r="H1258" s="7" t="s">
        <v>5081</v>
      </c>
      <c r="I1258" s="7">
        <v>5</v>
      </c>
    </row>
    <row r="1259" spans="1:9" ht="15.75" customHeight="1" x14ac:dyDescent="0.15">
      <c r="A1259" s="13" t="s">
        <v>5150</v>
      </c>
      <c r="B1259" s="7" t="s">
        <v>4351</v>
      </c>
      <c r="C1259" s="14">
        <v>4</v>
      </c>
      <c r="D1259" s="7">
        <v>47.38</v>
      </c>
      <c r="E1259" s="7">
        <f t="shared" si="38"/>
        <v>4.7380000000000004</v>
      </c>
      <c r="F1259" s="7">
        <f t="shared" si="39"/>
        <v>52.118000000000002</v>
      </c>
      <c r="G1259" s="7">
        <v>0.03</v>
      </c>
      <c r="H1259" s="7" t="s">
        <v>5083</v>
      </c>
      <c r="I1259" s="7">
        <v>7</v>
      </c>
    </row>
    <row r="1260" spans="1:9" ht="15.75" customHeight="1" x14ac:dyDescent="0.15">
      <c r="A1260" s="13" t="s">
        <v>5150</v>
      </c>
      <c r="B1260" s="7" t="s">
        <v>2719</v>
      </c>
      <c r="C1260" s="14">
        <v>6</v>
      </c>
      <c r="D1260" s="7">
        <v>8.76</v>
      </c>
      <c r="E1260" s="7">
        <f t="shared" ref="E1260:E1323" si="40">D1260*10%</f>
        <v>0.876</v>
      </c>
      <c r="F1260" s="7">
        <f t="shared" ref="F1260:F1323" si="41">D1260+E1260</f>
        <v>9.6359999999999992</v>
      </c>
      <c r="G1260" s="7">
        <v>0.4</v>
      </c>
      <c r="H1260" s="7" t="s">
        <v>26</v>
      </c>
      <c r="I1260" s="7">
        <v>1</v>
      </c>
    </row>
    <row r="1261" spans="1:9" ht="15.75" customHeight="1" x14ac:dyDescent="0.15">
      <c r="A1261" s="13" t="s">
        <v>5150</v>
      </c>
      <c r="B1261" s="7" t="s">
        <v>2355</v>
      </c>
      <c r="C1261" s="14">
        <v>4</v>
      </c>
      <c r="D1261" s="7">
        <v>15.73</v>
      </c>
      <c r="E1261" s="7">
        <f t="shared" si="40"/>
        <v>1.5730000000000002</v>
      </c>
      <c r="F1261" s="7">
        <f t="shared" si="41"/>
        <v>17.303000000000001</v>
      </c>
      <c r="G1261" s="7">
        <v>0.21</v>
      </c>
      <c r="H1261" s="7" t="s">
        <v>5079</v>
      </c>
      <c r="I1261" s="7">
        <v>8</v>
      </c>
    </row>
    <row r="1262" spans="1:9" ht="15.75" customHeight="1" x14ac:dyDescent="0.15">
      <c r="A1262" s="13" t="s">
        <v>5150</v>
      </c>
      <c r="B1262" s="7" t="s">
        <v>64</v>
      </c>
      <c r="C1262" s="14">
        <v>6</v>
      </c>
      <c r="D1262" s="7">
        <v>48.7</v>
      </c>
      <c r="E1262" s="7">
        <f t="shared" si="40"/>
        <v>4.870000000000001</v>
      </c>
      <c r="F1262" s="7">
        <f t="shared" si="41"/>
        <v>53.570000000000007</v>
      </c>
      <c r="G1262" s="7">
        <v>0.1</v>
      </c>
      <c r="H1262" s="7" t="s">
        <v>27</v>
      </c>
      <c r="I1262" s="7">
        <v>7</v>
      </c>
    </row>
    <row r="1263" spans="1:9" ht="15.75" customHeight="1" x14ac:dyDescent="0.15">
      <c r="A1263" s="13" t="s">
        <v>5150</v>
      </c>
      <c r="B1263" s="7" t="s">
        <v>4326</v>
      </c>
      <c r="C1263" s="14">
        <v>12</v>
      </c>
      <c r="D1263" s="7">
        <v>37.89</v>
      </c>
      <c r="E1263" s="7">
        <f t="shared" si="40"/>
        <v>3.7890000000000001</v>
      </c>
      <c r="F1263" s="7">
        <f t="shared" si="41"/>
        <v>41.679000000000002</v>
      </c>
      <c r="G1263" s="7">
        <v>0.15</v>
      </c>
      <c r="H1263" s="7" t="s">
        <v>31</v>
      </c>
      <c r="I1263" s="7">
        <v>6</v>
      </c>
    </row>
    <row r="1264" spans="1:9" ht="15.75" customHeight="1" x14ac:dyDescent="0.15">
      <c r="A1264" s="13" t="s">
        <v>5150</v>
      </c>
      <c r="B1264" s="7" t="s">
        <v>3535</v>
      </c>
      <c r="C1264" s="14">
        <v>12</v>
      </c>
      <c r="D1264" s="7">
        <v>20</v>
      </c>
      <c r="E1264" s="7">
        <f t="shared" si="40"/>
        <v>2</v>
      </c>
      <c r="F1264" s="7">
        <f t="shared" si="41"/>
        <v>22</v>
      </c>
      <c r="G1264" s="7">
        <v>0.06</v>
      </c>
      <c r="H1264" s="7" t="s">
        <v>5080</v>
      </c>
      <c r="I1264" s="7">
        <v>3</v>
      </c>
    </row>
    <row r="1265" spans="1:9" ht="15.75" customHeight="1" x14ac:dyDescent="0.15">
      <c r="A1265" s="13" t="s">
        <v>5150</v>
      </c>
      <c r="B1265" s="7" t="s">
        <v>1038</v>
      </c>
      <c r="C1265" s="14">
        <v>12</v>
      </c>
      <c r="D1265" s="7">
        <v>68.62</v>
      </c>
      <c r="E1265" s="7">
        <f t="shared" si="40"/>
        <v>6.862000000000001</v>
      </c>
      <c r="F1265" s="7">
        <f t="shared" si="41"/>
        <v>75.481999999999999</v>
      </c>
      <c r="G1265" s="7">
        <v>0.18</v>
      </c>
      <c r="H1265" s="7" t="s">
        <v>5076</v>
      </c>
      <c r="I1265" s="7">
        <v>1</v>
      </c>
    </row>
    <row r="1266" spans="1:9" ht="15.75" customHeight="1" x14ac:dyDescent="0.15">
      <c r="A1266" s="13" t="s">
        <v>5150</v>
      </c>
      <c r="B1266" s="7" t="s">
        <v>2376</v>
      </c>
      <c r="C1266" s="14">
        <v>6</v>
      </c>
      <c r="D1266" s="7">
        <v>26</v>
      </c>
      <c r="E1266" s="7">
        <f t="shared" si="40"/>
        <v>2.6</v>
      </c>
      <c r="F1266" s="7">
        <f t="shared" si="41"/>
        <v>28.6</v>
      </c>
      <c r="G1266" s="7">
        <v>0.39</v>
      </c>
      <c r="H1266" s="7" t="s">
        <v>5081</v>
      </c>
      <c r="I1266" s="7">
        <v>2</v>
      </c>
    </row>
    <row r="1267" spans="1:9" ht="15.75" customHeight="1" x14ac:dyDescent="0.15">
      <c r="A1267" s="13" t="s">
        <v>5150</v>
      </c>
      <c r="B1267" s="7" t="s">
        <v>1274</v>
      </c>
      <c r="C1267" s="14">
        <v>12</v>
      </c>
      <c r="D1267" s="7">
        <v>86.96</v>
      </c>
      <c r="E1267" s="7">
        <f t="shared" si="40"/>
        <v>8.6959999999999997</v>
      </c>
      <c r="F1267" s="7">
        <f t="shared" si="41"/>
        <v>95.655999999999992</v>
      </c>
      <c r="G1267" s="7">
        <v>0.38</v>
      </c>
      <c r="H1267" s="7" t="s">
        <v>5075</v>
      </c>
      <c r="I1267" s="7">
        <v>7</v>
      </c>
    </row>
    <row r="1268" spans="1:9" ht="15.75" customHeight="1" x14ac:dyDescent="0.15">
      <c r="A1268" s="13" t="s">
        <v>5150</v>
      </c>
      <c r="B1268" s="7" t="s">
        <v>3953</v>
      </c>
      <c r="C1268" s="14">
        <v>12</v>
      </c>
      <c r="D1268" s="7">
        <v>63.11</v>
      </c>
      <c r="E1268" s="7">
        <f t="shared" si="40"/>
        <v>6.3109999999999999</v>
      </c>
      <c r="F1268" s="7">
        <f t="shared" si="41"/>
        <v>69.420999999999992</v>
      </c>
      <c r="G1268" s="7">
        <v>0.38</v>
      </c>
      <c r="H1268" s="7" t="s">
        <v>5082</v>
      </c>
      <c r="I1268" s="7">
        <v>9</v>
      </c>
    </row>
    <row r="1269" spans="1:9" ht="15.75" customHeight="1" x14ac:dyDescent="0.15">
      <c r="A1269" s="13" t="s">
        <v>5150</v>
      </c>
      <c r="B1269" s="7" t="s">
        <v>4079</v>
      </c>
      <c r="C1269" s="14">
        <v>6</v>
      </c>
      <c r="D1269" s="7">
        <v>49.51</v>
      </c>
      <c r="E1269" s="7">
        <f t="shared" si="40"/>
        <v>4.9510000000000005</v>
      </c>
      <c r="F1269" s="7">
        <f t="shared" si="41"/>
        <v>54.460999999999999</v>
      </c>
      <c r="G1269" s="7">
        <v>0.4</v>
      </c>
      <c r="H1269" s="7" t="s">
        <v>5083</v>
      </c>
      <c r="I1269" s="7">
        <v>8</v>
      </c>
    </row>
    <row r="1270" spans="1:9" ht="15.75" customHeight="1" x14ac:dyDescent="0.15">
      <c r="A1270" s="13" t="s">
        <v>5150</v>
      </c>
      <c r="B1270" s="7" t="s">
        <v>885</v>
      </c>
      <c r="C1270" s="14">
        <v>6</v>
      </c>
      <c r="D1270" s="7">
        <v>98.61</v>
      </c>
      <c r="E1270" s="7">
        <f t="shared" si="40"/>
        <v>9.8610000000000007</v>
      </c>
      <c r="F1270" s="7">
        <f t="shared" si="41"/>
        <v>108.471</v>
      </c>
      <c r="G1270" s="7">
        <v>0.15</v>
      </c>
      <c r="H1270" s="7" t="s">
        <v>5081</v>
      </c>
      <c r="I1270" s="7">
        <v>1</v>
      </c>
    </row>
    <row r="1271" spans="1:9" ht="15.75" customHeight="1" x14ac:dyDescent="0.15">
      <c r="A1271" s="13" t="s">
        <v>5150</v>
      </c>
      <c r="B1271" s="7" t="s">
        <v>1281</v>
      </c>
      <c r="C1271" s="14">
        <v>6</v>
      </c>
      <c r="D1271" s="7">
        <v>58.51</v>
      </c>
      <c r="E1271" s="7">
        <f t="shared" si="40"/>
        <v>5.851</v>
      </c>
      <c r="F1271" s="7">
        <f t="shared" si="41"/>
        <v>64.361000000000004</v>
      </c>
      <c r="G1271" s="7">
        <v>0.33</v>
      </c>
      <c r="H1271" s="7" t="s">
        <v>29</v>
      </c>
      <c r="I1271" s="7">
        <v>6</v>
      </c>
    </row>
    <row r="1272" spans="1:9" ht="15.75" customHeight="1" x14ac:dyDescent="0.15">
      <c r="A1272" s="13" t="s">
        <v>5150</v>
      </c>
      <c r="B1272" s="7" t="s">
        <v>2330</v>
      </c>
      <c r="C1272" s="14">
        <v>12</v>
      </c>
      <c r="D1272" s="7">
        <v>3.04</v>
      </c>
      <c r="E1272" s="7">
        <f t="shared" si="40"/>
        <v>0.30400000000000005</v>
      </c>
      <c r="F1272" s="7">
        <f t="shared" si="41"/>
        <v>3.3440000000000003</v>
      </c>
      <c r="G1272" s="7">
        <v>0.24</v>
      </c>
      <c r="H1272" s="7" t="s">
        <v>31</v>
      </c>
      <c r="I1272" s="7">
        <v>5</v>
      </c>
    </row>
    <row r="1273" spans="1:9" ht="15.75" customHeight="1" x14ac:dyDescent="0.15">
      <c r="A1273" s="13" t="s">
        <v>5150</v>
      </c>
      <c r="B1273" s="7" t="s">
        <v>503</v>
      </c>
      <c r="C1273" s="14">
        <v>4</v>
      </c>
      <c r="D1273" s="7">
        <v>3.63</v>
      </c>
      <c r="E1273" s="7">
        <f t="shared" si="40"/>
        <v>0.36299999999999999</v>
      </c>
      <c r="F1273" s="7">
        <f t="shared" si="41"/>
        <v>3.9929999999999999</v>
      </c>
      <c r="G1273" s="7">
        <v>0.24</v>
      </c>
      <c r="H1273" s="7" t="s">
        <v>26</v>
      </c>
      <c r="I1273" s="7">
        <v>1</v>
      </c>
    </row>
    <row r="1274" spans="1:9" ht="15.75" customHeight="1" x14ac:dyDescent="0.15">
      <c r="A1274" s="13" t="s">
        <v>5150</v>
      </c>
      <c r="B1274" s="7" t="s">
        <v>4538</v>
      </c>
      <c r="C1274" s="14">
        <v>4</v>
      </c>
      <c r="D1274" s="7">
        <v>32.270000000000003</v>
      </c>
      <c r="E1274" s="7">
        <f t="shared" si="40"/>
        <v>3.2270000000000003</v>
      </c>
      <c r="F1274" s="7">
        <f t="shared" si="41"/>
        <v>35.497</v>
      </c>
      <c r="G1274" s="7">
        <v>0.36</v>
      </c>
      <c r="H1274" s="7" t="s">
        <v>27</v>
      </c>
      <c r="I1274" s="7">
        <v>3</v>
      </c>
    </row>
    <row r="1275" spans="1:9" ht="15.75" customHeight="1" x14ac:dyDescent="0.15">
      <c r="A1275" s="13" t="s">
        <v>5150</v>
      </c>
      <c r="B1275" s="7" t="s">
        <v>60</v>
      </c>
      <c r="C1275" s="14">
        <v>6</v>
      </c>
      <c r="D1275" s="7">
        <v>15.32</v>
      </c>
      <c r="E1275" s="7">
        <f t="shared" si="40"/>
        <v>1.532</v>
      </c>
      <c r="F1275" s="7">
        <f t="shared" si="41"/>
        <v>16.852</v>
      </c>
      <c r="G1275" s="7">
        <v>0.01</v>
      </c>
      <c r="H1275" s="7" t="s">
        <v>30</v>
      </c>
      <c r="I1275" s="7">
        <v>1</v>
      </c>
    </row>
    <row r="1276" spans="1:9" ht="15.75" customHeight="1" x14ac:dyDescent="0.15">
      <c r="A1276" s="13" t="s">
        <v>5150</v>
      </c>
      <c r="B1276" s="7" t="s">
        <v>3686</v>
      </c>
      <c r="C1276" s="14">
        <v>4</v>
      </c>
      <c r="D1276" s="7">
        <v>69.08</v>
      </c>
      <c r="E1276" s="7">
        <f t="shared" si="40"/>
        <v>6.9080000000000004</v>
      </c>
      <c r="F1276" s="7">
        <f t="shared" si="41"/>
        <v>75.988</v>
      </c>
      <c r="G1276" s="7">
        <v>0.27</v>
      </c>
      <c r="H1276" s="7" t="s">
        <v>5080</v>
      </c>
      <c r="I1276" s="7">
        <v>2</v>
      </c>
    </row>
    <row r="1277" spans="1:9" ht="15.75" customHeight="1" x14ac:dyDescent="0.15">
      <c r="A1277" s="13" t="s">
        <v>5150</v>
      </c>
      <c r="B1277" s="7" t="s">
        <v>4480</v>
      </c>
      <c r="C1277" s="14">
        <v>4</v>
      </c>
      <c r="D1277" s="7">
        <v>91.81</v>
      </c>
      <c r="E1277" s="7">
        <f t="shared" si="40"/>
        <v>9.1810000000000009</v>
      </c>
      <c r="F1277" s="7">
        <f t="shared" si="41"/>
        <v>100.991</v>
      </c>
      <c r="G1277" s="7">
        <v>0.01</v>
      </c>
      <c r="H1277" s="7" t="s">
        <v>5081</v>
      </c>
      <c r="I1277" s="7">
        <v>2</v>
      </c>
    </row>
    <row r="1278" spans="1:9" ht="15.75" customHeight="1" x14ac:dyDescent="0.15">
      <c r="A1278" s="13" t="s">
        <v>5151</v>
      </c>
      <c r="B1278" s="7" t="s">
        <v>950</v>
      </c>
      <c r="C1278" s="14">
        <v>4</v>
      </c>
      <c r="D1278" s="7">
        <v>90.25</v>
      </c>
      <c r="E1278" s="7">
        <f t="shared" si="40"/>
        <v>9.0250000000000004</v>
      </c>
      <c r="F1278" s="7">
        <f t="shared" si="41"/>
        <v>99.275000000000006</v>
      </c>
      <c r="G1278" s="7">
        <v>0.18</v>
      </c>
      <c r="H1278" s="7" t="s">
        <v>5078</v>
      </c>
      <c r="I1278" s="7">
        <v>3</v>
      </c>
    </row>
    <row r="1279" spans="1:9" ht="15.75" customHeight="1" x14ac:dyDescent="0.15">
      <c r="A1279" s="13" t="s">
        <v>5151</v>
      </c>
      <c r="B1279" s="7" t="s">
        <v>1889</v>
      </c>
      <c r="C1279" s="14">
        <v>4</v>
      </c>
      <c r="D1279" s="7">
        <v>77.58</v>
      </c>
      <c r="E1279" s="7">
        <f t="shared" si="40"/>
        <v>7.758</v>
      </c>
      <c r="F1279" s="7">
        <f t="shared" si="41"/>
        <v>85.337999999999994</v>
      </c>
      <c r="G1279" s="7">
        <v>0.05</v>
      </c>
      <c r="H1279" s="7" t="s">
        <v>28</v>
      </c>
      <c r="I1279" s="7">
        <v>2</v>
      </c>
    </row>
    <row r="1280" spans="1:9" ht="15.75" customHeight="1" x14ac:dyDescent="0.15">
      <c r="A1280" s="13" t="s">
        <v>5151</v>
      </c>
      <c r="B1280" s="7" t="s">
        <v>1914</v>
      </c>
      <c r="C1280" s="14">
        <v>4</v>
      </c>
      <c r="D1280" s="7">
        <v>96.23</v>
      </c>
      <c r="E1280" s="7">
        <f t="shared" si="40"/>
        <v>9.6230000000000011</v>
      </c>
      <c r="F1280" s="7">
        <f t="shared" si="41"/>
        <v>105.85300000000001</v>
      </c>
      <c r="G1280" s="7">
        <v>0.18</v>
      </c>
      <c r="H1280" s="7" t="s">
        <v>5079</v>
      </c>
      <c r="I1280" s="7">
        <v>8</v>
      </c>
    </row>
    <row r="1281" spans="1:9" ht="15.75" customHeight="1" x14ac:dyDescent="0.15">
      <c r="A1281" s="13" t="s">
        <v>5151</v>
      </c>
      <c r="B1281" s="7" t="s">
        <v>3213</v>
      </c>
      <c r="C1281" s="14">
        <v>6</v>
      </c>
      <c r="D1281" s="7">
        <v>16.739999999999998</v>
      </c>
      <c r="E1281" s="7">
        <f t="shared" si="40"/>
        <v>1.6739999999999999</v>
      </c>
      <c r="F1281" s="7">
        <f t="shared" si="41"/>
        <v>18.413999999999998</v>
      </c>
      <c r="G1281" s="7">
        <v>0.19</v>
      </c>
      <c r="H1281" s="7" t="s">
        <v>5083</v>
      </c>
      <c r="I1281" s="7">
        <v>10</v>
      </c>
    </row>
    <row r="1282" spans="1:9" ht="15.75" customHeight="1" x14ac:dyDescent="0.15">
      <c r="A1282" s="13" t="s">
        <v>5151</v>
      </c>
      <c r="B1282" s="7" t="s">
        <v>1196</v>
      </c>
      <c r="C1282" s="14">
        <v>12</v>
      </c>
      <c r="D1282" s="7">
        <v>38.72</v>
      </c>
      <c r="E1282" s="7">
        <f t="shared" si="40"/>
        <v>3.8719999999999999</v>
      </c>
      <c r="F1282" s="7">
        <f t="shared" si="41"/>
        <v>42.591999999999999</v>
      </c>
      <c r="G1282" s="7">
        <v>0.18</v>
      </c>
      <c r="H1282" s="7" t="s">
        <v>26</v>
      </c>
      <c r="I1282" s="7">
        <v>10</v>
      </c>
    </row>
    <row r="1283" spans="1:9" ht="15.75" customHeight="1" x14ac:dyDescent="0.15">
      <c r="A1283" s="13" t="s">
        <v>5151</v>
      </c>
      <c r="B1283" s="7" t="s">
        <v>4759</v>
      </c>
      <c r="C1283" s="14">
        <v>4</v>
      </c>
      <c r="D1283" s="7">
        <v>19.239999999999998</v>
      </c>
      <c r="E1283" s="7">
        <f t="shared" si="40"/>
        <v>1.9239999999999999</v>
      </c>
      <c r="F1283" s="7">
        <f t="shared" si="41"/>
        <v>21.163999999999998</v>
      </c>
      <c r="G1283" s="7">
        <v>0.02</v>
      </c>
      <c r="H1283" s="7" t="s">
        <v>5077</v>
      </c>
      <c r="I1283" s="7">
        <v>6</v>
      </c>
    </row>
    <row r="1284" spans="1:9" ht="15.75" customHeight="1" x14ac:dyDescent="0.15">
      <c r="A1284" s="13" t="s">
        <v>5151</v>
      </c>
      <c r="B1284" s="7" t="s">
        <v>2771</v>
      </c>
      <c r="C1284" s="14">
        <v>4</v>
      </c>
      <c r="D1284" s="7">
        <v>35.46</v>
      </c>
      <c r="E1284" s="7">
        <f t="shared" si="40"/>
        <v>3.5460000000000003</v>
      </c>
      <c r="F1284" s="7">
        <f t="shared" si="41"/>
        <v>39.006</v>
      </c>
      <c r="G1284" s="7">
        <v>0.32</v>
      </c>
      <c r="H1284" s="7" t="s">
        <v>30</v>
      </c>
      <c r="I1284" s="7">
        <v>2</v>
      </c>
    </row>
    <row r="1285" spans="1:9" ht="15.75" customHeight="1" x14ac:dyDescent="0.15">
      <c r="A1285" s="13" t="s">
        <v>5151</v>
      </c>
      <c r="B1285" s="7" t="s">
        <v>484</v>
      </c>
      <c r="C1285" s="14">
        <v>6</v>
      </c>
      <c r="D1285" s="7">
        <v>39.71</v>
      </c>
      <c r="E1285" s="7">
        <f t="shared" si="40"/>
        <v>3.9710000000000001</v>
      </c>
      <c r="F1285" s="7">
        <f t="shared" si="41"/>
        <v>43.680999999999997</v>
      </c>
      <c r="G1285" s="7">
        <v>0.11</v>
      </c>
      <c r="H1285" s="7" t="s">
        <v>5083</v>
      </c>
      <c r="I1285" s="7">
        <v>1</v>
      </c>
    </row>
    <row r="1286" spans="1:9" ht="15.75" customHeight="1" x14ac:dyDescent="0.15">
      <c r="A1286" s="13" t="s">
        <v>5151</v>
      </c>
      <c r="B1286" s="7" t="s">
        <v>1636</v>
      </c>
      <c r="C1286" s="14">
        <v>6</v>
      </c>
      <c r="D1286" s="7">
        <v>51.91</v>
      </c>
      <c r="E1286" s="7">
        <f t="shared" si="40"/>
        <v>5.1909999999999998</v>
      </c>
      <c r="F1286" s="7">
        <f t="shared" si="41"/>
        <v>57.100999999999999</v>
      </c>
      <c r="G1286" s="7">
        <v>0.09</v>
      </c>
      <c r="H1286" s="7" t="s">
        <v>5075</v>
      </c>
      <c r="I1286" s="7">
        <v>6</v>
      </c>
    </row>
    <row r="1287" spans="1:9" ht="15.75" customHeight="1" x14ac:dyDescent="0.15">
      <c r="A1287" s="13" t="s">
        <v>5151</v>
      </c>
      <c r="B1287" s="7" t="s">
        <v>2382</v>
      </c>
      <c r="C1287" s="14">
        <v>4</v>
      </c>
      <c r="D1287" s="7">
        <v>12.25</v>
      </c>
      <c r="E1287" s="7">
        <f t="shared" si="40"/>
        <v>1.2250000000000001</v>
      </c>
      <c r="F1287" s="7">
        <f t="shared" si="41"/>
        <v>13.475</v>
      </c>
      <c r="G1287" s="7">
        <v>0.22</v>
      </c>
      <c r="H1287" s="7" t="s">
        <v>31</v>
      </c>
      <c r="I1287" s="7">
        <v>8</v>
      </c>
    </row>
    <row r="1288" spans="1:9" ht="15.75" customHeight="1" x14ac:dyDescent="0.15">
      <c r="A1288" s="13" t="s">
        <v>5151</v>
      </c>
      <c r="B1288" s="7" t="s">
        <v>351</v>
      </c>
      <c r="C1288" s="14">
        <v>6</v>
      </c>
      <c r="D1288" s="7">
        <v>29.83</v>
      </c>
      <c r="E1288" s="7">
        <f t="shared" si="40"/>
        <v>2.9830000000000001</v>
      </c>
      <c r="F1288" s="7">
        <f t="shared" si="41"/>
        <v>32.812999999999995</v>
      </c>
      <c r="G1288" s="7">
        <v>0.12</v>
      </c>
      <c r="H1288" s="7" t="s">
        <v>5076</v>
      </c>
      <c r="I1288" s="7">
        <v>2</v>
      </c>
    </row>
    <row r="1289" spans="1:9" ht="15.75" customHeight="1" x14ac:dyDescent="0.15">
      <c r="A1289" s="13" t="s">
        <v>5151</v>
      </c>
      <c r="B1289" s="7" t="s">
        <v>41</v>
      </c>
      <c r="C1289" s="14">
        <v>12</v>
      </c>
      <c r="D1289" s="7">
        <v>33.54</v>
      </c>
      <c r="E1289" s="7">
        <f t="shared" si="40"/>
        <v>3.3540000000000001</v>
      </c>
      <c r="F1289" s="7">
        <f t="shared" si="41"/>
        <v>36.893999999999998</v>
      </c>
      <c r="G1289" s="7">
        <v>0.23</v>
      </c>
      <c r="H1289" s="7" t="s">
        <v>5080</v>
      </c>
      <c r="I1289" s="7">
        <v>7</v>
      </c>
    </row>
    <row r="1290" spans="1:9" ht="15.75" customHeight="1" x14ac:dyDescent="0.15">
      <c r="A1290" s="13" t="s">
        <v>5151</v>
      </c>
      <c r="B1290" s="7" t="s">
        <v>3882</v>
      </c>
      <c r="C1290" s="14">
        <v>4</v>
      </c>
      <c r="D1290" s="7">
        <v>72.56</v>
      </c>
      <c r="E1290" s="7">
        <f t="shared" si="40"/>
        <v>7.2560000000000002</v>
      </c>
      <c r="F1290" s="7">
        <f t="shared" si="41"/>
        <v>79.816000000000003</v>
      </c>
      <c r="G1290" s="7">
        <v>0.32</v>
      </c>
      <c r="H1290" s="7" t="s">
        <v>29</v>
      </c>
      <c r="I1290" s="7">
        <v>7</v>
      </c>
    </row>
    <row r="1291" spans="1:9" ht="15.75" customHeight="1" x14ac:dyDescent="0.15">
      <c r="A1291" s="13" t="s">
        <v>5151</v>
      </c>
      <c r="B1291" s="7" t="s">
        <v>1883</v>
      </c>
      <c r="C1291" s="14">
        <v>12</v>
      </c>
      <c r="D1291" s="7">
        <v>94.71</v>
      </c>
      <c r="E1291" s="7">
        <f t="shared" si="40"/>
        <v>9.4710000000000001</v>
      </c>
      <c r="F1291" s="7">
        <f t="shared" si="41"/>
        <v>104.181</v>
      </c>
      <c r="G1291" s="7">
        <v>0.25</v>
      </c>
      <c r="H1291" s="7" t="s">
        <v>5081</v>
      </c>
      <c r="I1291" s="7">
        <v>5</v>
      </c>
    </row>
    <row r="1292" spans="1:9" ht="15.75" customHeight="1" x14ac:dyDescent="0.15">
      <c r="A1292" s="13" t="s">
        <v>5151</v>
      </c>
      <c r="B1292" s="7" t="s">
        <v>4744</v>
      </c>
      <c r="C1292" s="14">
        <v>4</v>
      </c>
      <c r="D1292" s="7">
        <v>98.99</v>
      </c>
      <c r="E1292" s="7">
        <f t="shared" si="40"/>
        <v>9.8990000000000009</v>
      </c>
      <c r="F1292" s="7">
        <f t="shared" si="41"/>
        <v>108.889</v>
      </c>
      <c r="G1292" s="7">
        <v>0.25</v>
      </c>
      <c r="H1292" s="7" t="s">
        <v>30</v>
      </c>
      <c r="I1292" s="7">
        <v>6</v>
      </c>
    </row>
    <row r="1293" spans="1:9" ht="15.75" customHeight="1" x14ac:dyDescent="0.15">
      <c r="A1293" s="13" t="s">
        <v>5151</v>
      </c>
      <c r="B1293" s="7" t="s">
        <v>2057</v>
      </c>
      <c r="C1293" s="14">
        <v>4</v>
      </c>
      <c r="D1293" s="7">
        <v>50.34</v>
      </c>
      <c r="E1293" s="7">
        <f t="shared" si="40"/>
        <v>5.0340000000000007</v>
      </c>
      <c r="F1293" s="7">
        <f t="shared" si="41"/>
        <v>55.374000000000002</v>
      </c>
      <c r="G1293" s="7">
        <v>0.19</v>
      </c>
      <c r="H1293" s="7" t="s">
        <v>5083</v>
      </c>
      <c r="I1293" s="7">
        <v>9</v>
      </c>
    </row>
    <row r="1294" spans="1:9" ht="15.75" customHeight="1" x14ac:dyDescent="0.15">
      <c r="A1294" s="13" t="s">
        <v>5151</v>
      </c>
      <c r="B1294" s="7" t="s">
        <v>4095</v>
      </c>
      <c r="C1294" s="14">
        <v>4</v>
      </c>
      <c r="D1294" s="7">
        <v>67.44</v>
      </c>
      <c r="E1294" s="7">
        <f t="shared" si="40"/>
        <v>6.7439999999999998</v>
      </c>
      <c r="F1294" s="7">
        <f t="shared" si="41"/>
        <v>74.183999999999997</v>
      </c>
      <c r="G1294" s="7">
        <v>0.16</v>
      </c>
      <c r="H1294" s="7" t="s">
        <v>5083</v>
      </c>
      <c r="I1294" s="7">
        <v>8</v>
      </c>
    </row>
    <row r="1295" spans="1:9" ht="15.75" customHeight="1" x14ac:dyDescent="0.15">
      <c r="A1295" s="13" t="s">
        <v>5152</v>
      </c>
      <c r="B1295" s="7" t="s">
        <v>1610</v>
      </c>
      <c r="C1295" s="14">
        <v>6</v>
      </c>
      <c r="D1295" s="7">
        <v>16.260000000000002</v>
      </c>
      <c r="E1295" s="7">
        <f t="shared" si="40"/>
        <v>1.6260000000000003</v>
      </c>
      <c r="F1295" s="7">
        <f t="shared" si="41"/>
        <v>17.886000000000003</v>
      </c>
      <c r="G1295" s="7">
        <v>0.04</v>
      </c>
      <c r="H1295" s="7" t="s">
        <v>5077</v>
      </c>
      <c r="I1295" s="7">
        <v>1</v>
      </c>
    </row>
    <row r="1296" spans="1:9" ht="15.75" customHeight="1" x14ac:dyDescent="0.15">
      <c r="A1296" s="13" t="s">
        <v>5152</v>
      </c>
      <c r="B1296" s="7" t="s">
        <v>4291</v>
      </c>
      <c r="C1296" s="14">
        <v>6</v>
      </c>
      <c r="D1296" s="7">
        <v>79.06</v>
      </c>
      <c r="E1296" s="7">
        <f t="shared" si="40"/>
        <v>7.9060000000000006</v>
      </c>
      <c r="F1296" s="7">
        <f t="shared" si="41"/>
        <v>86.966000000000008</v>
      </c>
      <c r="G1296" s="7">
        <v>0.17</v>
      </c>
      <c r="H1296" s="7" t="s">
        <v>5082</v>
      </c>
      <c r="I1296" s="7">
        <v>1</v>
      </c>
    </row>
    <row r="1297" spans="1:9" ht="15.75" customHeight="1" x14ac:dyDescent="0.15">
      <c r="A1297" s="13" t="s">
        <v>5152</v>
      </c>
      <c r="B1297" s="7" t="s">
        <v>472</v>
      </c>
      <c r="C1297" s="14">
        <v>4</v>
      </c>
      <c r="D1297" s="7">
        <v>30.12</v>
      </c>
      <c r="E1297" s="7">
        <f t="shared" si="40"/>
        <v>3.0120000000000005</v>
      </c>
      <c r="F1297" s="7">
        <f t="shared" si="41"/>
        <v>33.132000000000005</v>
      </c>
      <c r="G1297" s="7">
        <v>0.31</v>
      </c>
      <c r="H1297" s="7" t="s">
        <v>5077</v>
      </c>
      <c r="I1297" s="7">
        <v>3</v>
      </c>
    </row>
    <row r="1298" spans="1:9" ht="15.75" customHeight="1" x14ac:dyDescent="0.15">
      <c r="A1298" s="13" t="s">
        <v>5152</v>
      </c>
      <c r="B1298" s="7" t="s">
        <v>4349</v>
      </c>
      <c r="C1298" s="14">
        <v>12</v>
      </c>
      <c r="D1298" s="7">
        <v>15.44</v>
      </c>
      <c r="E1298" s="7">
        <f t="shared" si="40"/>
        <v>1.544</v>
      </c>
      <c r="F1298" s="7">
        <f t="shared" si="41"/>
        <v>16.983999999999998</v>
      </c>
      <c r="G1298" s="7">
        <v>0.08</v>
      </c>
      <c r="H1298" s="7" t="s">
        <v>5077</v>
      </c>
      <c r="I1298" s="7">
        <v>6</v>
      </c>
    </row>
    <row r="1299" spans="1:9" ht="15.75" customHeight="1" x14ac:dyDescent="0.15">
      <c r="A1299" s="13" t="s">
        <v>5152</v>
      </c>
      <c r="B1299" s="7" t="s">
        <v>2185</v>
      </c>
      <c r="C1299" s="14">
        <v>6</v>
      </c>
      <c r="D1299" s="7">
        <v>6.98</v>
      </c>
      <c r="E1299" s="7">
        <f t="shared" si="40"/>
        <v>0.69800000000000006</v>
      </c>
      <c r="F1299" s="7">
        <f t="shared" si="41"/>
        <v>7.6780000000000008</v>
      </c>
      <c r="G1299" s="7">
        <v>0.18</v>
      </c>
      <c r="H1299" s="7" t="s">
        <v>29</v>
      </c>
      <c r="I1299" s="7">
        <v>6</v>
      </c>
    </row>
    <row r="1300" spans="1:9" ht="15.75" customHeight="1" x14ac:dyDescent="0.15">
      <c r="A1300" s="13" t="s">
        <v>5152</v>
      </c>
      <c r="B1300" s="7" t="s">
        <v>3560</v>
      </c>
      <c r="C1300" s="14">
        <v>6</v>
      </c>
      <c r="D1300" s="7">
        <v>86.09</v>
      </c>
      <c r="E1300" s="7">
        <f t="shared" si="40"/>
        <v>8.609</v>
      </c>
      <c r="F1300" s="7">
        <f t="shared" si="41"/>
        <v>94.698999999999998</v>
      </c>
      <c r="G1300" s="7">
        <v>0.37</v>
      </c>
      <c r="H1300" s="7" t="s">
        <v>29</v>
      </c>
      <c r="I1300" s="7">
        <v>1</v>
      </c>
    </row>
    <row r="1301" spans="1:9" ht="15.75" customHeight="1" x14ac:dyDescent="0.15">
      <c r="A1301" s="13" t="s">
        <v>5152</v>
      </c>
      <c r="B1301" s="7" t="s">
        <v>2658</v>
      </c>
      <c r="C1301" s="14">
        <v>4</v>
      </c>
      <c r="D1301" s="7">
        <v>60.1</v>
      </c>
      <c r="E1301" s="7">
        <f t="shared" si="40"/>
        <v>6.0100000000000007</v>
      </c>
      <c r="F1301" s="7">
        <f t="shared" si="41"/>
        <v>66.11</v>
      </c>
      <c r="G1301" s="7">
        <v>0.2</v>
      </c>
      <c r="H1301" s="7" t="s">
        <v>5082</v>
      </c>
      <c r="I1301" s="7">
        <v>1</v>
      </c>
    </row>
    <row r="1302" spans="1:9" ht="15.75" customHeight="1" x14ac:dyDescent="0.15">
      <c r="A1302" s="13" t="s">
        <v>5152</v>
      </c>
      <c r="B1302" s="7" t="s">
        <v>1712</v>
      </c>
      <c r="C1302" s="14">
        <v>12</v>
      </c>
      <c r="D1302" s="7">
        <v>10.32</v>
      </c>
      <c r="E1302" s="7">
        <f t="shared" si="40"/>
        <v>1.032</v>
      </c>
      <c r="F1302" s="7">
        <f t="shared" si="41"/>
        <v>11.352</v>
      </c>
      <c r="G1302" s="7">
        <v>0.11</v>
      </c>
      <c r="H1302" s="7" t="s">
        <v>5082</v>
      </c>
      <c r="I1302" s="7">
        <v>9</v>
      </c>
    </row>
    <row r="1303" spans="1:9" ht="15.75" customHeight="1" x14ac:dyDescent="0.15">
      <c r="A1303" s="13" t="s">
        <v>5152</v>
      </c>
      <c r="B1303" s="7" t="s">
        <v>105</v>
      </c>
      <c r="C1303" s="14">
        <v>4</v>
      </c>
      <c r="D1303" s="7">
        <v>99.18</v>
      </c>
      <c r="E1303" s="7">
        <f t="shared" si="40"/>
        <v>9.918000000000001</v>
      </c>
      <c r="F1303" s="7">
        <f t="shared" si="41"/>
        <v>109.09800000000001</v>
      </c>
      <c r="G1303" s="7">
        <v>0.04</v>
      </c>
      <c r="H1303" s="7" t="s">
        <v>5081</v>
      </c>
      <c r="I1303" s="7">
        <v>6</v>
      </c>
    </row>
    <row r="1304" spans="1:9" ht="15.75" customHeight="1" x14ac:dyDescent="0.15">
      <c r="A1304" s="13" t="s">
        <v>5152</v>
      </c>
      <c r="B1304" s="7" t="s">
        <v>706</v>
      </c>
      <c r="C1304" s="14">
        <v>12</v>
      </c>
      <c r="D1304" s="7">
        <v>65.83</v>
      </c>
      <c r="E1304" s="7">
        <f t="shared" si="40"/>
        <v>6.5830000000000002</v>
      </c>
      <c r="F1304" s="7">
        <f t="shared" si="41"/>
        <v>72.412999999999997</v>
      </c>
      <c r="G1304" s="7">
        <v>0.13</v>
      </c>
      <c r="H1304" s="7" t="s">
        <v>5080</v>
      </c>
      <c r="I1304" s="7">
        <v>4</v>
      </c>
    </row>
    <row r="1305" spans="1:9" ht="15.75" customHeight="1" x14ac:dyDescent="0.15">
      <c r="A1305" s="13" t="s">
        <v>5152</v>
      </c>
      <c r="B1305" s="7" t="s">
        <v>4780</v>
      </c>
      <c r="C1305" s="14">
        <v>12</v>
      </c>
      <c r="D1305" s="7">
        <v>68.040000000000006</v>
      </c>
      <c r="E1305" s="7">
        <f t="shared" si="40"/>
        <v>6.8040000000000012</v>
      </c>
      <c r="F1305" s="7">
        <f t="shared" si="41"/>
        <v>74.844000000000008</v>
      </c>
      <c r="G1305" s="7">
        <v>0.14000000000000001</v>
      </c>
      <c r="H1305" s="7" t="s">
        <v>5083</v>
      </c>
      <c r="I1305" s="7">
        <v>8</v>
      </c>
    </row>
    <row r="1306" spans="1:9" ht="15.75" customHeight="1" x14ac:dyDescent="0.15">
      <c r="A1306" s="13" t="s">
        <v>5152</v>
      </c>
      <c r="B1306" s="7" t="s">
        <v>3568</v>
      </c>
      <c r="C1306" s="14">
        <v>6</v>
      </c>
      <c r="D1306" s="7">
        <v>85.95</v>
      </c>
      <c r="E1306" s="7">
        <f t="shared" si="40"/>
        <v>8.5950000000000006</v>
      </c>
      <c r="F1306" s="7">
        <f t="shared" si="41"/>
        <v>94.545000000000002</v>
      </c>
      <c r="G1306" s="7">
        <v>0.2</v>
      </c>
      <c r="H1306" s="7" t="s">
        <v>5078</v>
      </c>
      <c r="I1306" s="7">
        <v>3</v>
      </c>
    </row>
    <row r="1307" spans="1:9" ht="15.75" customHeight="1" x14ac:dyDescent="0.15">
      <c r="A1307" s="13" t="s">
        <v>5152</v>
      </c>
      <c r="B1307" s="7" t="s">
        <v>3459</v>
      </c>
      <c r="C1307" s="14">
        <v>12</v>
      </c>
      <c r="D1307" s="7">
        <v>73.31</v>
      </c>
      <c r="E1307" s="7">
        <f t="shared" si="40"/>
        <v>7.3310000000000004</v>
      </c>
      <c r="F1307" s="7">
        <f t="shared" si="41"/>
        <v>80.641000000000005</v>
      </c>
      <c r="G1307" s="7">
        <v>0.02</v>
      </c>
      <c r="H1307" s="7" t="s">
        <v>5082</v>
      </c>
      <c r="I1307" s="7">
        <v>3</v>
      </c>
    </row>
    <row r="1308" spans="1:9" ht="15.75" customHeight="1" x14ac:dyDescent="0.15">
      <c r="A1308" s="13" t="s">
        <v>5152</v>
      </c>
      <c r="B1308" s="7" t="s">
        <v>1201</v>
      </c>
      <c r="C1308" s="14">
        <v>4</v>
      </c>
      <c r="D1308" s="7">
        <v>1.74</v>
      </c>
      <c r="E1308" s="7">
        <f t="shared" si="40"/>
        <v>0.17400000000000002</v>
      </c>
      <c r="F1308" s="7">
        <f t="shared" si="41"/>
        <v>1.9139999999999999</v>
      </c>
      <c r="G1308" s="7">
        <v>0.06</v>
      </c>
      <c r="H1308" s="7" t="s">
        <v>5079</v>
      </c>
      <c r="I1308" s="7">
        <v>10</v>
      </c>
    </row>
    <row r="1309" spans="1:9" ht="15.75" customHeight="1" x14ac:dyDescent="0.15">
      <c r="A1309" s="13" t="s">
        <v>5152</v>
      </c>
      <c r="B1309" s="7" t="s">
        <v>4676</v>
      </c>
      <c r="C1309" s="14">
        <v>6</v>
      </c>
      <c r="D1309" s="7">
        <v>85.28</v>
      </c>
      <c r="E1309" s="7">
        <f t="shared" si="40"/>
        <v>8.5280000000000005</v>
      </c>
      <c r="F1309" s="7">
        <f t="shared" si="41"/>
        <v>93.808000000000007</v>
      </c>
      <c r="G1309" s="7">
        <v>0.3</v>
      </c>
      <c r="H1309" s="7" t="s">
        <v>30</v>
      </c>
      <c r="I1309" s="7">
        <v>8</v>
      </c>
    </row>
    <row r="1310" spans="1:9" ht="15.75" customHeight="1" x14ac:dyDescent="0.15">
      <c r="A1310" s="13" t="s">
        <v>5152</v>
      </c>
      <c r="B1310" s="7" t="s">
        <v>4087</v>
      </c>
      <c r="C1310" s="14">
        <v>6</v>
      </c>
      <c r="D1310" s="7">
        <v>34.840000000000003</v>
      </c>
      <c r="E1310" s="7">
        <f t="shared" si="40"/>
        <v>3.4840000000000004</v>
      </c>
      <c r="F1310" s="7">
        <f t="shared" si="41"/>
        <v>38.324000000000005</v>
      </c>
      <c r="G1310" s="7">
        <v>0.28000000000000003</v>
      </c>
      <c r="H1310" s="7" t="s">
        <v>29</v>
      </c>
      <c r="I1310" s="7">
        <v>1</v>
      </c>
    </row>
    <row r="1311" spans="1:9" ht="15.75" customHeight="1" x14ac:dyDescent="0.15">
      <c r="A1311" s="13" t="s">
        <v>5152</v>
      </c>
      <c r="B1311" s="7" t="s">
        <v>2998</v>
      </c>
      <c r="C1311" s="14">
        <v>12</v>
      </c>
      <c r="D1311" s="7">
        <v>20.97</v>
      </c>
      <c r="E1311" s="7">
        <f t="shared" si="40"/>
        <v>2.097</v>
      </c>
      <c r="F1311" s="7">
        <f t="shared" si="41"/>
        <v>23.067</v>
      </c>
      <c r="G1311" s="7">
        <v>0.37</v>
      </c>
      <c r="H1311" s="7" t="s">
        <v>5082</v>
      </c>
      <c r="I1311" s="7">
        <v>2</v>
      </c>
    </row>
    <row r="1312" spans="1:9" ht="15.75" customHeight="1" x14ac:dyDescent="0.15">
      <c r="A1312" s="13" t="s">
        <v>5152</v>
      </c>
      <c r="B1312" s="7" t="s">
        <v>2814</v>
      </c>
      <c r="C1312" s="14">
        <v>4</v>
      </c>
      <c r="D1312" s="7">
        <v>11.58</v>
      </c>
      <c r="E1312" s="7">
        <f t="shared" si="40"/>
        <v>1.1580000000000001</v>
      </c>
      <c r="F1312" s="7">
        <f t="shared" si="41"/>
        <v>12.738</v>
      </c>
      <c r="G1312" s="7">
        <v>0.4</v>
      </c>
      <c r="H1312" s="7" t="s">
        <v>26</v>
      </c>
      <c r="I1312" s="7">
        <v>10</v>
      </c>
    </row>
    <row r="1313" spans="1:9" ht="15.75" customHeight="1" x14ac:dyDescent="0.15">
      <c r="A1313" s="13" t="s">
        <v>5152</v>
      </c>
      <c r="B1313" s="7" t="s">
        <v>1164</v>
      </c>
      <c r="C1313" s="14">
        <v>6</v>
      </c>
      <c r="D1313" s="7">
        <v>39.32</v>
      </c>
      <c r="E1313" s="7">
        <f t="shared" si="40"/>
        <v>3.9320000000000004</v>
      </c>
      <c r="F1313" s="7">
        <f t="shared" si="41"/>
        <v>43.252000000000002</v>
      </c>
      <c r="G1313" s="7">
        <v>0.36</v>
      </c>
      <c r="H1313" s="7" t="s">
        <v>5077</v>
      </c>
      <c r="I1313" s="7">
        <v>5</v>
      </c>
    </row>
    <row r="1314" spans="1:9" ht="15.75" customHeight="1" x14ac:dyDescent="0.15">
      <c r="A1314" s="13" t="s">
        <v>5152</v>
      </c>
      <c r="B1314" s="7" t="s">
        <v>4816</v>
      </c>
      <c r="C1314" s="14">
        <v>6</v>
      </c>
      <c r="D1314" s="7">
        <v>88.65</v>
      </c>
      <c r="E1314" s="7">
        <f t="shared" si="40"/>
        <v>8.8650000000000002</v>
      </c>
      <c r="F1314" s="7">
        <f t="shared" si="41"/>
        <v>97.515000000000001</v>
      </c>
      <c r="G1314" s="7">
        <v>0.09</v>
      </c>
      <c r="H1314" s="7" t="s">
        <v>5080</v>
      </c>
      <c r="I1314" s="7">
        <v>6</v>
      </c>
    </row>
    <row r="1315" spans="1:9" ht="15.75" customHeight="1" x14ac:dyDescent="0.15">
      <c r="A1315" s="13" t="s">
        <v>5153</v>
      </c>
      <c r="B1315" s="7" t="s">
        <v>488</v>
      </c>
      <c r="C1315" s="14">
        <v>4</v>
      </c>
      <c r="D1315" s="7">
        <v>61.79</v>
      </c>
      <c r="E1315" s="7">
        <f t="shared" si="40"/>
        <v>6.1790000000000003</v>
      </c>
      <c r="F1315" s="7">
        <f t="shared" si="41"/>
        <v>67.968999999999994</v>
      </c>
      <c r="G1315" s="7">
        <v>0.09</v>
      </c>
      <c r="H1315" s="7" t="s">
        <v>5079</v>
      </c>
      <c r="I1315" s="7">
        <v>6</v>
      </c>
    </row>
    <row r="1316" spans="1:9" ht="15.75" customHeight="1" x14ac:dyDescent="0.15">
      <c r="A1316" s="13" t="s">
        <v>5153</v>
      </c>
      <c r="B1316" s="7" t="s">
        <v>2181</v>
      </c>
      <c r="C1316" s="14">
        <v>6</v>
      </c>
      <c r="D1316" s="7">
        <v>62.48</v>
      </c>
      <c r="E1316" s="7">
        <f t="shared" si="40"/>
        <v>6.2480000000000002</v>
      </c>
      <c r="F1316" s="7">
        <f t="shared" si="41"/>
        <v>68.727999999999994</v>
      </c>
      <c r="G1316" s="7">
        <v>0.15</v>
      </c>
      <c r="H1316" s="7" t="s">
        <v>31</v>
      </c>
      <c r="I1316" s="7">
        <v>7</v>
      </c>
    </row>
    <row r="1317" spans="1:9" ht="15.75" customHeight="1" x14ac:dyDescent="0.15">
      <c r="A1317" s="13" t="s">
        <v>5153</v>
      </c>
      <c r="B1317" s="7" t="s">
        <v>1219</v>
      </c>
      <c r="C1317" s="14">
        <v>12</v>
      </c>
      <c r="D1317" s="7">
        <v>57.76</v>
      </c>
      <c r="E1317" s="7">
        <f t="shared" si="40"/>
        <v>5.7759999999999998</v>
      </c>
      <c r="F1317" s="7">
        <f t="shared" si="41"/>
        <v>63.536000000000001</v>
      </c>
      <c r="G1317" s="7">
        <v>0.28000000000000003</v>
      </c>
      <c r="H1317" s="7" t="s">
        <v>5075</v>
      </c>
      <c r="I1317" s="7">
        <v>8</v>
      </c>
    </row>
    <row r="1318" spans="1:9" ht="15.75" customHeight="1" x14ac:dyDescent="0.15">
      <c r="A1318" s="13" t="s">
        <v>5153</v>
      </c>
      <c r="B1318" s="7" t="s">
        <v>3409</v>
      </c>
      <c r="C1318" s="14">
        <v>6</v>
      </c>
      <c r="D1318" s="7">
        <v>47.8</v>
      </c>
      <c r="E1318" s="7">
        <f t="shared" si="40"/>
        <v>4.78</v>
      </c>
      <c r="F1318" s="7">
        <f t="shared" si="41"/>
        <v>52.58</v>
      </c>
      <c r="G1318" s="7">
        <v>0.17</v>
      </c>
      <c r="H1318" s="7" t="s">
        <v>30</v>
      </c>
      <c r="I1318" s="7">
        <v>2</v>
      </c>
    </row>
    <row r="1319" spans="1:9" ht="15.75" customHeight="1" x14ac:dyDescent="0.15">
      <c r="A1319" s="13" t="s">
        <v>5153</v>
      </c>
      <c r="B1319" s="7" t="s">
        <v>2988</v>
      </c>
      <c r="C1319" s="14">
        <v>12</v>
      </c>
      <c r="D1319" s="7">
        <v>3.25</v>
      </c>
      <c r="E1319" s="7">
        <f t="shared" si="40"/>
        <v>0.32500000000000001</v>
      </c>
      <c r="F1319" s="7">
        <f t="shared" si="41"/>
        <v>3.5750000000000002</v>
      </c>
      <c r="G1319" s="7">
        <v>0.36</v>
      </c>
      <c r="H1319" s="7" t="s">
        <v>5079</v>
      </c>
      <c r="I1319" s="7">
        <v>6</v>
      </c>
    </row>
    <row r="1320" spans="1:9" ht="15.75" customHeight="1" x14ac:dyDescent="0.15">
      <c r="A1320" s="13" t="s">
        <v>5153</v>
      </c>
      <c r="B1320" s="7" t="s">
        <v>4170</v>
      </c>
      <c r="C1320" s="14">
        <v>12</v>
      </c>
      <c r="D1320" s="7">
        <v>58.41</v>
      </c>
      <c r="E1320" s="7">
        <f t="shared" si="40"/>
        <v>5.8410000000000002</v>
      </c>
      <c r="F1320" s="7">
        <f t="shared" si="41"/>
        <v>64.250999999999991</v>
      </c>
      <c r="G1320" s="7">
        <v>0.23</v>
      </c>
      <c r="H1320" s="7" t="s">
        <v>30</v>
      </c>
      <c r="I1320" s="7">
        <v>9</v>
      </c>
    </row>
    <row r="1321" spans="1:9" ht="15.75" customHeight="1" x14ac:dyDescent="0.15">
      <c r="A1321" s="13" t="s">
        <v>5153</v>
      </c>
      <c r="B1321" s="7" t="s">
        <v>2363</v>
      </c>
      <c r="C1321" s="14">
        <v>6</v>
      </c>
      <c r="D1321" s="7">
        <v>9.42</v>
      </c>
      <c r="E1321" s="7">
        <f t="shared" si="40"/>
        <v>0.94200000000000006</v>
      </c>
      <c r="F1321" s="7">
        <f t="shared" si="41"/>
        <v>10.362</v>
      </c>
      <c r="G1321" s="7">
        <v>0.12</v>
      </c>
      <c r="H1321" s="7" t="s">
        <v>30</v>
      </c>
      <c r="I1321" s="7">
        <v>1</v>
      </c>
    </row>
    <row r="1322" spans="1:9" ht="15.75" customHeight="1" x14ac:dyDescent="0.15">
      <c r="A1322" s="13" t="s">
        <v>5153</v>
      </c>
      <c r="B1322" s="7" t="s">
        <v>1433</v>
      </c>
      <c r="C1322" s="14">
        <v>6</v>
      </c>
      <c r="D1322" s="7">
        <v>56.42</v>
      </c>
      <c r="E1322" s="7">
        <f t="shared" si="40"/>
        <v>5.6420000000000003</v>
      </c>
      <c r="F1322" s="7">
        <f t="shared" si="41"/>
        <v>62.062000000000005</v>
      </c>
      <c r="G1322" s="7">
        <v>0.32</v>
      </c>
      <c r="H1322" s="7" t="s">
        <v>5082</v>
      </c>
      <c r="I1322" s="7">
        <v>9</v>
      </c>
    </row>
    <row r="1323" spans="1:9" ht="15.75" customHeight="1" x14ac:dyDescent="0.15">
      <c r="A1323" s="13" t="s">
        <v>5153</v>
      </c>
      <c r="B1323" s="7" t="s">
        <v>2393</v>
      </c>
      <c r="C1323" s="14">
        <v>12</v>
      </c>
      <c r="D1323" s="7">
        <v>55</v>
      </c>
      <c r="E1323" s="7">
        <f t="shared" si="40"/>
        <v>5.5</v>
      </c>
      <c r="F1323" s="7">
        <f t="shared" si="41"/>
        <v>60.5</v>
      </c>
      <c r="G1323" s="7">
        <v>0.08</v>
      </c>
      <c r="H1323" s="7" t="s">
        <v>28</v>
      </c>
      <c r="I1323" s="7">
        <v>4</v>
      </c>
    </row>
    <row r="1324" spans="1:9" ht="15.75" customHeight="1" x14ac:dyDescent="0.15">
      <c r="A1324" s="13" t="s">
        <v>5153</v>
      </c>
      <c r="B1324" s="7" t="s">
        <v>3188</v>
      </c>
      <c r="C1324" s="14">
        <v>12</v>
      </c>
      <c r="D1324" s="7">
        <v>60.92</v>
      </c>
      <c r="E1324" s="7">
        <f t="shared" ref="E1324:E1387" si="42">D1324*10%</f>
        <v>6.0920000000000005</v>
      </c>
      <c r="F1324" s="7">
        <f t="shared" ref="F1324:F1387" si="43">D1324+E1324</f>
        <v>67.012</v>
      </c>
      <c r="G1324" s="7">
        <v>0.35</v>
      </c>
      <c r="H1324" s="7" t="s">
        <v>5075</v>
      </c>
      <c r="I1324" s="7">
        <v>2</v>
      </c>
    </row>
    <row r="1325" spans="1:9" ht="15.75" customHeight="1" x14ac:dyDescent="0.15">
      <c r="A1325" s="13" t="s">
        <v>5153</v>
      </c>
      <c r="B1325" s="7" t="s">
        <v>103</v>
      </c>
      <c r="C1325" s="14">
        <v>4</v>
      </c>
      <c r="D1325" s="7">
        <v>76.569999999999993</v>
      </c>
      <c r="E1325" s="7">
        <f t="shared" si="42"/>
        <v>7.657</v>
      </c>
      <c r="F1325" s="7">
        <f t="shared" si="43"/>
        <v>84.22699999999999</v>
      </c>
      <c r="G1325" s="7">
        <v>0.09</v>
      </c>
      <c r="H1325" s="7" t="s">
        <v>30</v>
      </c>
      <c r="I1325" s="7">
        <v>6</v>
      </c>
    </row>
    <row r="1326" spans="1:9" ht="15.75" customHeight="1" x14ac:dyDescent="0.15">
      <c r="A1326" s="13" t="s">
        <v>5153</v>
      </c>
      <c r="B1326" s="7" t="s">
        <v>1770</v>
      </c>
      <c r="C1326" s="14">
        <v>4</v>
      </c>
      <c r="D1326" s="7">
        <v>30.81</v>
      </c>
      <c r="E1326" s="7">
        <f t="shared" si="42"/>
        <v>3.081</v>
      </c>
      <c r="F1326" s="7">
        <f t="shared" si="43"/>
        <v>33.890999999999998</v>
      </c>
      <c r="G1326" s="7">
        <v>0.05</v>
      </c>
      <c r="H1326" s="7" t="s">
        <v>29</v>
      </c>
      <c r="I1326" s="7">
        <v>2</v>
      </c>
    </row>
    <row r="1327" spans="1:9" ht="15.75" customHeight="1" x14ac:dyDescent="0.15">
      <c r="A1327" s="13" t="s">
        <v>5153</v>
      </c>
      <c r="B1327" s="7" t="s">
        <v>1241</v>
      </c>
      <c r="C1327" s="14">
        <v>12</v>
      </c>
      <c r="D1327" s="7">
        <v>1.86</v>
      </c>
      <c r="E1327" s="7">
        <f t="shared" si="42"/>
        <v>0.18600000000000003</v>
      </c>
      <c r="F1327" s="7">
        <f t="shared" si="43"/>
        <v>2.0460000000000003</v>
      </c>
      <c r="G1327" s="7">
        <v>0.26</v>
      </c>
      <c r="H1327" s="7" t="s">
        <v>31</v>
      </c>
      <c r="I1327" s="7">
        <v>2</v>
      </c>
    </row>
    <row r="1328" spans="1:9" ht="15.75" customHeight="1" x14ac:dyDescent="0.15">
      <c r="A1328" s="13" t="s">
        <v>5153</v>
      </c>
      <c r="B1328" s="7" t="s">
        <v>384</v>
      </c>
      <c r="C1328" s="14">
        <v>4</v>
      </c>
      <c r="D1328" s="7">
        <v>26.27</v>
      </c>
      <c r="E1328" s="7">
        <f t="shared" si="42"/>
        <v>2.6270000000000002</v>
      </c>
      <c r="F1328" s="7">
        <f t="shared" si="43"/>
        <v>28.896999999999998</v>
      </c>
      <c r="G1328" s="7">
        <v>0.38</v>
      </c>
      <c r="H1328" s="7" t="s">
        <v>5078</v>
      </c>
      <c r="I1328" s="7">
        <v>10</v>
      </c>
    </row>
    <row r="1329" spans="1:9" ht="15.75" customHeight="1" x14ac:dyDescent="0.15">
      <c r="A1329" s="13" t="s">
        <v>5153</v>
      </c>
      <c r="B1329" s="7" t="s">
        <v>1548</v>
      </c>
      <c r="C1329" s="14">
        <v>12</v>
      </c>
      <c r="D1329" s="7">
        <v>10.69</v>
      </c>
      <c r="E1329" s="7">
        <f t="shared" si="42"/>
        <v>1.069</v>
      </c>
      <c r="F1329" s="7">
        <f t="shared" si="43"/>
        <v>11.759</v>
      </c>
      <c r="G1329" s="7">
        <v>0.39</v>
      </c>
      <c r="H1329" s="7" t="s">
        <v>5078</v>
      </c>
      <c r="I1329" s="7">
        <v>1</v>
      </c>
    </row>
    <row r="1330" spans="1:9" ht="15.75" customHeight="1" x14ac:dyDescent="0.15">
      <c r="A1330" s="13" t="s">
        <v>5153</v>
      </c>
      <c r="B1330" s="7" t="s">
        <v>1727</v>
      </c>
      <c r="C1330" s="14">
        <v>12</v>
      </c>
      <c r="D1330" s="7">
        <v>73.510000000000005</v>
      </c>
      <c r="E1330" s="7">
        <f t="shared" si="42"/>
        <v>7.3510000000000009</v>
      </c>
      <c r="F1330" s="7">
        <f t="shared" si="43"/>
        <v>80.861000000000004</v>
      </c>
      <c r="G1330" s="7">
        <v>0.21</v>
      </c>
      <c r="H1330" s="7" t="s">
        <v>5079</v>
      </c>
      <c r="I1330" s="7">
        <v>1</v>
      </c>
    </row>
    <row r="1331" spans="1:9" ht="15.75" customHeight="1" x14ac:dyDescent="0.15">
      <c r="A1331" s="13" t="s">
        <v>5153</v>
      </c>
      <c r="B1331" s="7" t="s">
        <v>498</v>
      </c>
      <c r="C1331" s="14">
        <v>6</v>
      </c>
      <c r="D1331" s="7">
        <v>68.34</v>
      </c>
      <c r="E1331" s="7">
        <f t="shared" si="42"/>
        <v>6.8340000000000005</v>
      </c>
      <c r="F1331" s="7">
        <f t="shared" si="43"/>
        <v>75.174000000000007</v>
      </c>
      <c r="G1331" s="7">
        <v>0.39</v>
      </c>
      <c r="H1331" s="7" t="s">
        <v>5077</v>
      </c>
      <c r="I1331" s="7">
        <v>4</v>
      </c>
    </row>
    <row r="1332" spans="1:9" ht="15.75" customHeight="1" x14ac:dyDescent="0.15">
      <c r="A1332" s="13" t="s">
        <v>5153</v>
      </c>
      <c r="B1332" s="7" t="s">
        <v>50</v>
      </c>
      <c r="C1332" s="14">
        <v>12</v>
      </c>
      <c r="D1332" s="7">
        <v>21.59</v>
      </c>
      <c r="E1332" s="7">
        <f t="shared" si="42"/>
        <v>2.1590000000000003</v>
      </c>
      <c r="F1332" s="7">
        <f t="shared" si="43"/>
        <v>23.748999999999999</v>
      </c>
      <c r="G1332" s="7">
        <v>0.1</v>
      </c>
      <c r="H1332" s="7" t="s">
        <v>5080</v>
      </c>
      <c r="I1332" s="7">
        <v>7</v>
      </c>
    </row>
    <row r="1333" spans="1:9" ht="15.75" customHeight="1" x14ac:dyDescent="0.15">
      <c r="A1333" s="13" t="s">
        <v>5153</v>
      </c>
      <c r="B1333" s="7" t="s">
        <v>757</v>
      </c>
      <c r="C1333" s="14">
        <v>6</v>
      </c>
      <c r="D1333" s="7">
        <v>68.2</v>
      </c>
      <c r="E1333" s="7">
        <f t="shared" si="42"/>
        <v>6.82</v>
      </c>
      <c r="F1333" s="7">
        <f t="shared" si="43"/>
        <v>75.02000000000001</v>
      </c>
      <c r="G1333" s="7">
        <v>0.18</v>
      </c>
      <c r="H1333" s="7" t="s">
        <v>5083</v>
      </c>
      <c r="I1333" s="7">
        <v>8</v>
      </c>
    </row>
    <row r="1334" spans="1:9" ht="15.75" customHeight="1" x14ac:dyDescent="0.15">
      <c r="A1334" s="13" t="s">
        <v>5153</v>
      </c>
      <c r="B1334" s="7" t="s">
        <v>3654</v>
      </c>
      <c r="C1334" s="14">
        <v>12</v>
      </c>
      <c r="D1334" s="7">
        <v>83.41</v>
      </c>
      <c r="E1334" s="7">
        <f t="shared" si="42"/>
        <v>8.3409999999999993</v>
      </c>
      <c r="F1334" s="7">
        <f t="shared" si="43"/>
        <v>91.750999999999991</v>
      </c>
      <c r="G1334" s="7">
        <v>0.38</v>
      </c>
      <c r="H1334" s="7" t="s">
        <v>5083</v>
      </c>
      <c r="I1334" s="7">
        <v>8</v>
      </c>
    </row>
    <row r="1335" spans="1:9" ht="15.75" customHeight="1" x14ac:dyDescent="0.15">
      <c r="A1335" s="13" t="s">
        <v>5153</v>
      </c>
      <c r="B1335" s="7" t="s">
        <v>5039</v>
      </c>
      <c r="C1335" s="14">
        <v>12</v>
      </c>
      <c r="D1335" s="7">
        <v>26.94</v>
      </c>
      <c r="E1335" s="7">
        <f t="shared" si="42"/>
        <v>2.6940000000000004</v>
      </c>
      <c r="F1335" s="7">
        <f t="shared" si="43"/>
        <v>29.634</v>
      </c>
      <c r="G1335" s="7">
        <v>0.28000000000000003</v>
      </c>
      <c r="H1335" s="7" t="s">
        <v>26</v>
      </c>
      <c r="I1335" s="7">
        <v>10</v>
      </c>
    </row>
    <row r="1336" spans="1:9" ht="15.75" customHeight="1" x14ac:dyDescent="0.15">
      <c r="A1336" s="13" t="s">
        <v>5153</v>
      </c>
      <c r="B1336" s="7" t="s">
        <v>2440</v>
      </c>
      <c r="C1336" s="14">
        <v>12</v>
      </c>
      <c r="D1336" s="7">
        <v>16.239999999999998</v>
      </c>
      <c r="E1336" s="7">
        <f t="shared" si="42"/>
        <v>1.6239999999999999</v>
      </c>
      <c r="F1336" s="7">
        <f t="shared" si="43"/>
        <v>17.863999999999997</v>
      </c>
      <c r="G1336" s="7">
        <v>0.03</v>
      </c>
      <c r="H1336" s="7" t="s">
        <v>29</v>
      </c>
      <c r="I1336" s="7">
        <v>3</v>
      </c>
    </row>
    <row r="1337" spans="1:9" ht="15.75" customHeight="1" x14ac:dyDescent="0.15">
      <c r="A1337" s="13" t="s">
        <v>5153</v>
      </c>
      <c r="B1337" s="7" t="s">
        <v>4734</v>
      </c>
      <c r="C1337" s="14">
        <v>12</v>
      </c>
      <c r="D1337" s="7">
        <v>42.84</v>
      </c>
      <c r="E1337" s="7">
        <f t="shared" si="42"/>
        <v>4.2840000000000007</v>
      </c>
      <c r="F1337" s="7">
        <f t="shared" si="43"/>
        <v>47.124000000000002</v>
      </c>
      <c r="G1337" s="7">
        <v>0.09</v>
      </c>
      <c r="H1337" s="7" t="s">
        <v>5079</v>
      </c>
      <c r="I1337" s="7">
        <v>4</v>
      </c>
    </row>
    <row r="1338" spans="1:9" ht="15.75" customHeight="1" x14ac:dyDescent="0.15">
      <c r="A1338" s="13" t="s">
        <v>5153</v>
      </c>
      <c r="B1338" s="7" t="s">
        <v>1882</v>
      </c>
      <c r="C1338" s="14">
        <v>4</v>
      </c>
      <c r="D1338" s="7">
        <v>22.67</v>
      </c>
      <c r="E1338" s="7">
        <f t="shared" si="42"/>
        <v>2.2670000000000003</v>
      </c>
      <c r="F1338" s="7">
        <f t="shared" si="43"/>
        <v>24.937000000000001</v>
      </c>
      <c r="G1338" s="7">
        <v>0.38</v>
      </c>
      <c r="H1338" s="7" t="s">
        <v>5079</v>
      </c>
      <c r="I1338" s="7">
        <v>5</v>
      </c>
    </row>
    <row r="1339" spans="1:9" ht="15.75" customHeight="1" x14ac:dyDescent="0.15">
      <c r="A1339" s="13" t="s">
        <v>5153</v>
      </c>
      <c r="B1339" s="7" t="s">
        <v>4976</v>
      </c>
      <c r="C1339" s="14">
        <v>6</v>
      </c>
      <c r="D1339" s="7">
        <v>53.24</v>
      </c>
      <c r="E1339" s="7">
        <f t="shared" si="42"/>
        <v>5.3240000000000007</v>
      </c>
      <c r="F1339" s="7">
        <f t="shared" si="43"/>
        <v>58.564</v>
      </c>
      <c r="G1339" s="7">
        <v>0.02</v>
      </c>
      <c r="H1339" s="7" t="s">
        <v>5080</v>
      </c>
      <c r="I1339" s="7">
        <v>7</v>
      </c>
    </row>
    <row r="1340" spans="1:9" ht="15.75" customHeight="1" x14ac:dyDescent="0.15">
      <c r="A1340" s="13" t="s">
        <v>5154</v>
      </c>
      <c r="B1340" s="7" t="s">
        <v>509</v>
      </c>
      <c r="C1340" s="14">
        <v>6</v>
      </c>
      <c r="D1340" s="7">
        <v>71.69</v>
      </c>
      <c r="E1340" s="7">
        <f t="shared" si="42"/>
        <v>7.1690000000000005</v>
      </c>
      <c r="F1340" s="7">
        <f t="shared" si="43"/>
        <v>78.858999999999995</v>
      </c>
      <c r="G1340" s="7">
        <v>0.25</v>
      </c>
      <c r="H1340" s="7" t="s">
        <v>29</v>
      </c>
      <c r="I1340" s="7">
        <v>9</v>
      </c>
    </row>
    <row r="1341" spans="1:9" ht="15.75" customHeight="1" x14ac:dyDescent="0.15">
      <c r="A1341" s="13" t="s">
        <v>5154</v>
      </c>
      <c r="B1341" s="7" t="s">
        <v>552</v>
      </c>
      <c r="C1341" s="14">
        <v>6</v>
      </c>
      <c r="D1341" s="7">
        <v>78.760000000000005</v>
      </c>
      <c r="E1341" s="7">
        <f t="shared" si="42"/>
        <v>7.8760000000000012</v>
      </c>
      <c r="F1341" s="7">
        <f t="shared" si="43"/>
        <v>86.63600000000001</v>
      </c>
      <c r="G1341" s="7">
        <v>0.2</v>
      </c>
      <c r="H1341" s="7" t="s">
        <v>5081</v>
      </c>
      <c r="I1341" s="7">
        <v>7</v>
      </c>
    </row>
    <row r="1342" spans="1:9" ht="15.75" customHeight="1" x14ac:dyDescent="0.15">
      <c r="A1342" s="13" t="s">
        <v>5154</v>
      </c>
      <c r="B1342" s="7" t="s">
        <v>1373</v>
      </c>
      <c r="C1342" s="14">
        <v>6</v>
      </c>
      <c r="D1342" s="7">
        <v>99.54</v>
      </c>
      <c r="E1342" s="7">
        <f t="shared" si="42"/>
        <v>9.9540000000000006</v>
      </c>
      <c r="F1342" s="7">
        <f t="shared" si="43"/>
        <v>109.494</v>
      </c>
      <c r="G1342" s="7">
        <v>0.11</v>
      </c>
      <c r="H1342" s="7" t="s">
        <v>5077</v>
      </c>
      <c r="I1342" s="7">
        <v>10</v>
      </c>
    </row>
    <row r="1343" spans="1:9" ht="15.75" customHeight="1" x14ac:dyDescent="0.15">
      <c r="A1343" s="13" t="s">
        <v>5154</v>
      </c>
      <c r="B1343" s="7" t="s">
        <v>3554</v>
      </c>
      <c r="C1343" s="14">
        <v>4</v>
      </c>
      <c r="D1343" s="7">
        <v>26.58</v>
      </c>
      <c r="E1343" s="7">
        <f t="shared" si="42"/>
        <v>2.6579999999999999</v>
      </c>
      <c r="F1343" s="7">
        <f t="shared" si="43"/>
        <v>29.238</v>
      </c>
      <c r="G1343" s="7">
        <v>0.39</v>
      </c>
      <c r="H1343" s="7" t="s">
        <v>5080</v>
      </c>
      <c r="I1343" s="7">
        <v>4</v>
      </c>
    </row>
    <row r="1344" spans="1:9" ht="15.75" customHeight="1" x14ac:dyDescent="0.15">
      <c r="A1344" s="13" t="s">
        <v>5154</v>
      </c>
      <c r="B1344" s="7" t="s">
        <v>3279</v>
      </c>
      <c r="C1344" s="14">
        <v>12</v>
      </c>
      <c r="D1344" s="7">
        <v>65.7</v>
      </c>
      <c r="E1344" s="7">
        <f t="shared" si="42"/>
        <v>6.57</v>
      </c>
      <c r="F1344" s="7">
        <f t="shared" si="43"/>
        <v>72.27000000000001</v>
      </c>
      <c r="G1344" s="7">
        <v>0.18</v>
      </c>
      <c r="H1344" s="7" t="s">
        <v>5080</v>
      </c>
      <c r="I1344" s="7">
        <v>8</v>
      </c>
    </row>
    <row r="1345" spans="1:9" ht="15.75" customHeight="1" x14ac:dyDescent="0.15">
      <c r="A1345" s="13" t="s">
        <v>5154</v>
      </c>
      <c r="B1345" s="7" t="s">
        <v>3507</v>
      </c>
      <c r="C1345" s="14">
        <v>4</v>
      </c>
      <c r="D1345" s="7">
        <v>60.99</v>
      </c>
      <c r="E1345" s="7">
        <f t="shared" si="42"/>
        <v>6.0990000000000002</v>
      </c>
      <c r="F1345" s="7">
        <f t="shared" si="43"/>
        <v>67.088999999999999</v>
      </c>
      <c r="G1345" s="7">
        <v>0.11</v>
      </c>
      <c r="H1345" s="7" t="s">
        <v>28</v>
      </c>
      <c r="I1345" s="7">
        <v>2</v>
      </c>
    </row>
    <row r="1346" spans="1:9" ht="15.75" customHeight="1" x14ac:dyDescent="0.15">
      <c r="A1346" s="13" t="s">
        <v>5154</v>
      </c>
      <c r="B1346" s="7" t="s">
        <v>3210</v>
      </c>
      <c r="C1346" s="14">
        <v>4</v>
      </c>
      <c r="D1346" s="7">
        <v>70.22</v>
      </c>
      <c r="E1346" s="7">
        <f t="shared" si="42"/>
        <v>7.0220000000000002</v>
      </c>
      <c r="F1346" s="7">
        <f t="shared" si="43"/>
        <v>77.242000000000004</v>
      </c>
      <c r="G1346" s="7">
        <v>0.26</v>
      </c>
      <c r="H1346" s="7" t="s">
        <v>5083</v>
      </c>
      <c r="I1346" s="7">
        <v>7</v>
      </c>
    </row>
    <row r="1347" spans="1:9" ht="15.75" customHeight="1" x14ac:dyDescent="0.15">
      <c r="A1347" s="13" t="s">
        <v>5154</v>
      </c>
      <c r="B1347" s="7" t="s">
        <v>2337</v>
      </c>
      <c r="C1347" s="14">
        <v>4</v>
      </c>
      <c r="D1347" s="7">
        <v>69.2</v>
      </c>
      <c r="E1347" s="7">
        <f t="shared" si="42"/>
        <v>6.9200000000000008</v>
      </c>
      <c r="F1347" s="7">
        <f t="shared" si="43"/>
        <v>76.12</v>
      </c>
      <c r="G1347" s="7">
        <v>0.36</v>
      </c>
      <c r="H1347" s="7" t="s">
        <v>31</v>
      </c>
      <c r="I1347" s="7">
        <v>1</v>
      </c>
    </row>
    <row r="1348" spans="1:9" ht="15.75" customHeight="1" x14ac:dyDescent="0.15">
      <c r="A1348" s="13" t="s">
        <v>5154</v>
      </c>
      <c r="B1348" s="7" t="s">
        <v>1181</v>
      </c>
      <c r="C1348" s="14">
        <v>4</v>
      </c>
      <c r="D1348" s="7">
        <v>97.25</v>
      </c>
      <c r="E1348" s="7">
        <f t="shared" si="42"/>
        <v>9.7250000000000014</v>
      </c>
      <c r="F1348" s="7">
        <f t="shared" si="43"/>
        <v>106.97499999999999</v>
      </c>
      <c r="G1348" s="7">
        <v>0.39</v>
      </c>
      <c r="H1348" s="7" t="s">
        <v>28</v>
      </c>
      <c r="I1348" s="7">
        <v>3</v>
      </c>
    </row>
    <row r="1349" spans="1:9" ht="15.75" customHeight="1" x14ac:dyDescent="0.15">
      <c r="A1349" s="13" t="s">
        <v>5154</v>
      </c>
      <c r="B1349" s="7" t="s">
        <v>831</v>
      </c>
      <c r="C1349" s="14">
        <v>12</v>
      </c>
      <c r="D1349" s="7">
        <v>74.239999999999995</v>
      </c>
      <c r="E1349" s="7">
        <f t="shared" si="42"/>
        <v>7.4239999999999995</v>
      </c>
      <c r="F1349" s="7">
        <f t="shared" si="43"/>
        <v>81.663999999999987</v>
      </c>
      <c r="G1349" s="7">
        <v>0.38</v>
      </c>
      <c r="H1349" s="7" t="s">
        <v>5080</v>
      </c>
      <c r="I1349" s="7">
        <v>10</v>
      </c>
    </row>
    <row r="1350" spans="1:9" ht="15.75" customHeight="1" x14ac:dyDescent="0.15">
      <c r="A1350" s="13" t="s">
        <v>5154</v>
      </c>
      <c r="B1350" s="7" t="s">
        <v>4738</v>
      </c>
      <c r="C1350" s="14">
        <v>12</v>
      </c>
      <c r="D1350" s="7">
        <v>79.56</v>
      </c>
      <c r="E1350" s="7">
        <f t="shared" si="42"/>
        <v>7.9560000000000004</v>
      </c>
      <c r="F1350" s="7">
        <f t="shared" si="43"/>
        <v>87.516000000000005</v>
      </c>
      <c r="G1350" s="7">
        <v>0.05</v>
      </c>
      <c r="H1350" s="7" t="s">
        <v>31</v>
      </c>
      <c r="I1350" s="7">
        <v>9</v>
      </c>
    </row>
    <row r="1351" spans="1:9" ht="15.75" customHeight="1" x14ac:dyDescent="0.15">
      <c r="A1351" s="13" t="s">
        <v>5155</v>
      </c>
      <c r="B1351" s="7" t="s">
        <v>1748</v>
      </c>
      <c r="C1351" s="14">
        <v>4</v>
      </c>
      <c r="D1351" s="7">
        <v>2.23</v>
      </c>
      <c r="E1351" s="7">
        <f t="shared" si="42"/>
        <v>0.223</v>
      </c>
      <c r="F1351" s="7">
        <f t="shared" si="43"/>
        <v>2.4529999999999998</v>
      </c>
      <c r="G1351" s="7">
        <v>0.3</v>
      </c>
      <c r="H1351" s="7" t="s">
        <v>5080</v>
      </c>
      <c r="I1351" s="7">
        <v>8</v>
      </c>
    </row>
    <row r="1352" spans="1:9" ht="15.75" customHeight="1" x14ac:dyDescent="0.15">
      <c r="A1352" s="13" t="s">
        <v>5155</v>
      </c>
      <c r="B1352" s="7" t="s">
        <v>4893</v>
      </c>
      <c r="C1352" s="14">
        <v>12</v>
      </c>
      <c r="D1352" s="7">
        <v>8.83</v>
      </c>
      <c r="E1352" s="7">
        <f t="shared" si="42"/>
        <v>0.88300000000000001</v>
      </c>
      <c r="F1352" s="7">
        <f t="shared" si="43"/>
        <v>9.713000000000001</v>
      </c>
      <c r="G1352" s="7">
        <v>0.05</v>
      </c>
      <c r="H1352" s="7" t="s">
        <v>26</v>
      </c>
      <c r="I1352" s="7">
        <v>5</v>
      </c>
    </row>
    <row r="1353" spans="1:9" ht="15.75" customHeight="1" x14ac:dyDescent="0.15">
      <c r="A1353" s="13" t="s">
        <v>5155</v>
      </c>
      <c r="B1353" s="7" t="s">
        <v>4963</v>
      </c>
      <c r="C1353" s="14">
        <v>6</v>
      </c>
      <c r="D1353" s="7">
        <v>30.83</v>
      </c>
      <c r="E1353" s="7">
        <f t="shared" si="42"/>
        <v>3.0830000000000002</v>
      </c>
      <c r="F1353" s="7">
        <f t="shared" si="43"/>
        <v>33.912999999999997</v>
      </c>
      <c r="G1353" s="7">
        <v>0.24</v>
      </c>
      <c r="H1353" s="7" t="s">
        <v>5080</v>
      </c>
      <c r="I1353" s="7">
        <v>7</v>
      </c>
    </row>
    <row r="1354" spans="1:9" ht="15.75" customHeight="1" x14ac:dyDescent="0.15">
      <c r="A1354" s="13" t="s">
        <v>5155</v>
      </c>
      <c r="B1354" s="7" t="s">
        <v>1414</v>
      </c>
      <c r="C1354" s="14">
        <v>12</v>
      </c>
      <c r="D1354" s="7">
        <v>97.38</v>
      </c>
      <c r="E1354" s="7">
        <f t="shared" si="42"/>
        <v>9.7379999999999995</v>
      </c>
      <c r="F1354" s="7">
        <f t="shared" si="43"/>
        <v>107.11799999999999</v>
      </c>
      <c r="G1354" s="7">
        <v>0.03</v>
      </c>
      <c r="H1354" s="7" t="s">
        <v>5082</v>
      </c>
      <c r="I1354" s="7">
        <v>10</v>
      </c>
    </row>
    <row r="1355" spans="1:9" ht="15.75" customHeight="1" x14ac:dyDescent="0.15">
      <c r="A1355" s="13" t="s">
        <v>5155</v>
      </c>
      <c r="B1355" s="7" t="s">
        <v>1519</v>
      </c>
      <c r="C1355" s="14">
        <v>6</v>
      </c>
      <c r="D1355" s="7">
        <v>63.18</v>
      </c>
      <c r="E1355" s="7">
        <f t="shared" si="42"/>
        <v>6.3180000000000005</v>
      </c>
      <c r="F1355" s="7">
        <f t="shared" si="43"/>
        <v>69.498000000000005</v>
      </c>
      <c r="G1355" s="7">
        <v>0.03</v>
      </c>
      <c r="H1355" s="7" t="s">
        <v>27</v>
      </c>
      <c r="I1355" s="7">
        <v>9</v>
      </c>
    </row>
    <row r="1356" spans="1:9" ht="15.75" customHeight="1" x14ac:dyDescent="0.15">
      <c r="A1356" s="13" t="s">
        <v>5155</v>
      </c>
      <c r="B1356" s="7" t="s">
        <v>335</v>
      </c>
      <c r="C1356" s="14">
        <v>6</v>
      </c>
      <c r="D1356" s="7">
        <v>21</v>
      </c>
      <c r="E1356" s="7">
        <f t="shared" si="42"/>
        <v>2.1</v>
      </c>
      <c r="F1356" s="7">
        <f t="shared" si="43"/>
        <v>23.1</v>
      </c>
      <c r="G1356" s="7">
        <v>0.34</v>
      </c>
      <c r="H1356" s="7" t="s">
        <v>27</v>
      </c>
      <c r="I1356" s="7">
        <v>4</v>
      </c>
    </row>
    <row r="1357" spans="1:9" ht="15.75" customHeight="1" x14ac:dyDescent="0.15">
      <c r="A1357" s="13" t="s">
        <v>5155</v>
      </c>
      <c r="B1357" s="7" t="s">
        <v>271</v>
      </c>
      <c r="C1357" s="14">
        <v>4</v>
      </c>
      <c r="D1357" s="7">
        <v>42.76</v>
      </c>
      <c r="E1357" s="7">
        <f t="shared" si="42"/>
        <v>4.2759999999999998</v>
      </c>
      <c r="F1357" s="7">
        <f t="shared" si="43"/>
        <v>47.036000000000001</v>
      </c>
      <c r="G1357" s="7">
        <v>7.0000000000000007E-2</v>
      </c>
      <c r="H1357" s="7" t="s">
        <v>5083</v>
      </c>
      <c r="I1357" s="7">
        <v>1</v>
      </c>
    </row>
    <row r="1358" spans="1:9" ht="15.75" customHeight="1" x14ac:dyDescent="0.15">
      <c r="A1358" s="13" t="s">
        <v>5155</v>
      </c>
      <c r="B1358" s="7" t="s">
        <v>1756</v>
      </c>
      <c r="C1358" s="14">
        <v>12</v>
      </c>
      <c r="D1358" s="7">
        <v>95.84</v>
      </c>
      <c r="E1358" s="7">
        <f t="shared" si="42"/>
        <v>9.5840000000000014</v>
      </c>
      <c r="F1358" s="7">
        <f t="shared" si="43"/>
        <v>105.42400000000001</v>
      </c>
      <c r="G1358" s="7">
        <v>0.39</v>
      </c>
      <c r="H1358" s="7" t="s">
        <v>30</v>
      </c>
      <c r="I1358" s="7">
        <v>2</v>
      </c>
    </row>
    <row r="1359" spans="1:9" ht="15.75" customHeight="1" x14ac:dyDescent="0.15">
      <c r="A1359" s="13" t="s">
        <v>5155</v>
      </c>
      <c r="B1359" s="7" t="s">
        <v>2744</v>
      </c>
      <c r="C1359" s="14">
        <v>4</v>
      </c>
      <c r="D1359" s="7">
        <v>15.11</v>
      </c>
      <c r="E1359" s="7">
        <f t="shared" si="42"/>
        <v>1.5110000000000001</v>
      </c>
      <c r="F1359" s="7">
        <f t="shared" si="43"/>
        <v>16.620999999999999</v>
      </c>
      <c r="G1359" s="7">
        <v>0.06</v>
      </c>
      <c r="H1359" s="7" t="s">
        <v>29</v>
      </c>
      <c r="I1359" s="7">
        <v>4</v>
      </c>
    </row>
    <row r="1360" spans="1:9" ht="15.75" customHeight="1" x14ac:dyDescent="0.15">
      <c r="A1360" s="13" t="s">
        <v>5155</v>
      </c>
      <c r="B1360" s="7" t="s">
        <v>4710</v>
      </c>
      <c r="C1360" s="14">
        <v>12</v>
      </c>
      <c r="D1360" s="7">
        <v>5.86</v>
      </c>
      <c r="E1360" s="7">
        <f t="shared" si="42"/>
        <v>0.58600000000000008</v>
      </c>
      <c r="F1360" s="7">
        <f t="shared" si="43"/>
        <v>6.4460000000000006</v>
      </c>
      <c r="G1360" s="7">
        <v>0.25</v>
      </c>
      <c r="H1360" s="7" t="s">
        <v>30</v>
      </c>
      <c r="I1360" s="7">
        <v>9</v>
      </c>
    </row>
    <row r="1361" spans="1:9" ht="15.75" customHeight="1" x14ac:dyDescent="0.15">
      <c r="A1361" s="13" t="s">
        <v>5155</v>
      </c>
      <c r="B1361" s="7" t="s">
        <v>3894</v>
      </c>
      <c r="C1361" s="14">
        <v>4</v>
      </c>
      <c r="D1361" s="7">
        <v>95.8</v>
      </c>
      <c r="E1361" s="7">
        <f t="shared" si="42"/>
        <v>9.58</v>
      </c>
      <c r="F1361" s="7">
        <f t="shared" si="43"/>
        <v>105.38</v>
      </c>
      <c r="G1361" s="7">
        <v>0.12</v>
      </c>
      <c r="H1361" s="7" t="s">
        <v>5083</v>
      </c>
      <c r="I1361" s="7">
        <v>8</v>
      </c>
    </row>
    <row r="1362" spans="1:9" ht="15.75" customHeight="1" x14ac:dyDescent="0.15">
      <c r="A1362" s="13" t="s">
        <v>5155</v>
      </c>
      <c r="B1362" s="7" t="s">
        <v>2194</v>
      </c>
      <c r="C1362" s="14">
        <v>6</v>
      </c>
      <c r="D1362" s="7">
        <v>90.57</v>
      </c>
      <c r="E1362" s="7">
        <f t="shared" si="42"/>
        <v>9.0570000000000004</v>
      </c>
      <c r="F1362" s="7">
        <f t="shared" si="43"/>
        <v>99.626999999999995</v>
      </c>
      <c r="G1362" s="7">
        <v>0.31</v>
      </c>
      <c r="H1362" s="7" t="s">
        <v>5076</v>
      </c>
      <c r="I1362" s="7">
        <v>8</v>
      </c>
    </row>
    <row r="1363" spans="1:9" ht="15.75" customHeight="1" x14ac:dyDescent="0.15">
      <c r="A1363" s="13" t="s">
        <v>5155</v>
      </c>
      <c r="B1363" s="7" t="s">
        <v>3828</v>
      </c>
      <c r="C1363" s="14">
        <v>12</v>
      </c>
      <c r="D1363" s="7">
        <v>39.83</v>
      </c>
      <c r="E1363" s="7">
        <f t="shared" si="42"/>
        <v>3.9830000000000001</v>
      </c>
      <c r="F1363" s="7">
        <f t="shared" si="43"/>
        <v>43.812999999999995</v>
      </c>
      <c r="G1363" s="7">
        <v>0.05</v>
      </c>
      <c r="H1363" s="7" t="s">
        <v>5075</v>
      </c>
      <c r="I1363" s="7">
        <v>5</v>
      </c>
    </row>
    <row r="1364" spans="1:9" ht="15.75" customHeight="1" x14ac:dyDescent="0.15">
      <c r="A1364" s="13" t="s">
        <v>5155</v>
      </c>
      <c r="B1364" s="7" t="s">
        <v>4493</v>
      </c>
      <c r="C1364" s="14">
        <v>12</v>
      </c>
      <c r="D1364" s="7">
        <v>87.68</v>
      </c>
      <c r="E1364" s="7">
        <f t="shared" si="42"/>
        <v>8.7680000000000007</v>
      </c>
      <c r="F1364" s="7">
        <f t="shared" si="43"/>
        <v>96.448000000000008</v>
      </c>
      <c r="G1364" s="7">
        <v>0.18</v>
      </c>
      <c r="H1364" s="7" t="s">
        <v>5080</v>
      </c>
      <c r="I1364" s="7">
        <v>2</v>
      </c>
    </row>
    <row r="1365" spans="1:9" ht="15.75" customHeight="1" x14ac:dyDescent="0.15">
      <c r="A1365" s="13" t="s">
        <v>5155</v>
      </c>
      <c r="B1365" s="7" t="s">
        <v>4210</v>
      </c>
      <c r="C1365" s="14">
        <v>4</v>
      </c>
      <c r="D1365" s="7">
        <v>87.3</v>
      </c>
      <c r="E1365" s="7">
        <f t="shared" si="42"/>
        <v>8.73</v>
      </c>
      <c r="F1365" s="7">
        <f t="shared" si="43"/>
        <v>96.03</v>
      </c>
      <c r="G1365" s="7">
        <v>0.09</v>
      </c>
      <c r="H1365" s="7" t="s">
        <v>5079</v>
      </c>
      <c r="I1365" s="7">
        <v>3</v>
      </c>
    </row>
    <row r="1366" spans="1:9" ht="15.75" customHeight="1" x14ac:dyDescent="0.15">
      <c r="A1366" s="13" t="s">
        <v>5155</v>
      </c>
      <c r="B1366" s="7" t="s">
        <v>1334</v>
      </c>
      <c r="C1366" s="14">
        <v>12</v>
      </c>
      <c r="D1366" s="7">
        <v>58.97</v>
      </c>
      <c r="E1366" s="7">
        <f t="shared" si="42"/>
        <v>5.8970000000000002</v>
      </c>
      <c r="F1366" s="7">
        <f t="shared" si="43"/>
        <v>64.867000000000004</v>
      </c>
      <c r="G1366" s="7">
        <v>0.34</v>
      </c>
      <c r="H1366" s="7" t="s">
        <v>27</v>
      </c>
      <c r="I1366" s="7">
        <v>4</v>
      </c>
    </row>
    <row r="1367" spans="1:9" ht="15.75" customHeight="1" x14ac:dyDescent="0.15">
      <c r="A1367" s="13" t="s">
        <v>5155</v>
      </c>
      <c r="B1367" s="7" t="s">
        <v>3791</v>
      </c>
      <c r="C1367" s="14">
        <v>12</v>
      </c>
      <c r="D1367" s="7">
        <v>54.52</v>
      </c>
      <c r="E1367" s="7">
        <f t="shared" si="42"/>
        <v>5.4520000000000008</v>
      </c>
      <c r="F1367" s="7">
        <f t="shared" si="43"/>
        <v>59.972000000000001</v>
      </c>
      <c r="G1367" s="7">
        <v>0.01</v>
      </c>
      <c r="H1367" s="7" t="s">
        <v>5078</v>
      </c>
      <c r="I1367" s="7">
        <v>5</v>
      </c>
    </row>
    <row r="1368" spans="1:9" ht="15.75" customHeight="1" x14ac:dyDescent="0.15">
      <c r="A1368" s="13" t="s">
        <v>5155</v>
      </c>
      <c r="B1368" s="7" t="s">
        <v>1247</v>
      </c>
      <c r="C1368" s="14">
        <v>12</v>
      </c>
      <c r="D1368" s="7">
        <v>89.02</v>
      </c>
      <c r="E1368" s="7">
        <f t="shared" si="42"/>
        <v>8.9019999999999992</v>
      </c>
      <c r="F1368" s="7">
        <f t="shared" si="43"/>
        <v>97.921999999999997</v>
      </c>
      <c r="G1368" s="7">
        <v>0.34</v>
      </c>
      <c r="H1368" s="7" t="s">
        <v>5082</v>
      </c>
      <c r="I1368" s="7">
        <v>5</v>
      </c>
    </row>
    <row r="1369" spans="1:9" ht="15.75" customHeight="1" x14ac:dyDescent="0.15">
      <c r="A1369" s="13" t="s">
        <v>5155</v>
      </c>
      <c r="B1369" s="7" t="s">
        <v>2681</v>
      </c>
      <c r="C1369" s="14">
        <v>6</v>
      </c>
      <c r="D1369" s="7">
        <v>83.45</v>
      </c>
      <c r="E1369" s="7">
        <f t="shared" si="42"/>
        <v>8.3450000000000006</v>
      </c>
      <c r="F1369" s="7">
        <f t="shared" si="43"/>
        <v>91.795000000000002</v>
      </c>
      <c r="G1369" s="7">
        <v>0.11</v>
      </c>
      <c r="H1369" s="7" t="s">
        <v>5083</v>
      </c>
      <c r="I1369" s="7">
        <v>6</v>
      </c>
    </row>
    <row r="1370" spans="1:9" ht="15.75" customHeight="1" x14ac:dyDescent="0.15">
      <c r="A1370" s="13" t="s">
        <v>5156</v>
      </c>
      <c r="B1370" s="7" t="s">
        <v>3179</v>
      </c>
      <c r="C1370" s="14">
        <v>6</v>
      </c>
      <c r="D1370" s="7">
        <v>66.86</v>
      </c>
      <c r="E1370" s="7">
        <f t="shared" si="42"/>
        <v>6.6859999999999999</v>
      </c>
      <c r="F1370" s="7">
        <f t="shared" si="43"/>
        <v>73.545999999999992</v>
      </c>
      <c r="G1370" s="7">
        <v>0.23</v>
      </c>
      <c r="H1370" s="7" t="s">
        <v>28</v>
      </c>
      <c r="I1370" s="7">
        <v>1</v>
      </c>
    </row>
    <row r="1371" spans="1:9" ht="15.75" customHeight="1" x14ac:dyDescent="0.15">
      <c r="A1371" s="13" t="s">
        <v>5156</v>
      </c>
      <c r="B1371" s="7" t="s">
        <v>1094</v>
      </c>
      <c r="C1371" s="14">
        <v>4</v>
      </c>
      <c r="D1371" s="7">
        <v>57.92</v>
      </c>
      <c r="E1371" s="7">
        <f t="shared" si="42"/>
        <v>5.7920000000000007</v>
      </c>
      <c r="F1371" s="7">
        <f t="shared" si="43"/>
        <v>63.712000000000003</v>
      </c>
      <c r="G1371" s="7">
        <v>0.24</v>
      </c>
      <c r="H1371" s="7" t="s">
        <v>5079</v>
      </c>
      <c r="I1371" s="7">
        <v>3</v>
      </c>
    </row>
    <row r="1372" spans="1:9" ht="15.75" customHeight="1" x14ac:dyDescent="0.15">
      <c r="A1372" s="13" t="s">
        <v>5156</v>
      </c>
      <c r="B1372" s="7" t="s">
        <v>3778</v>
      </c>
      <c r="C1372" s="14">
        <v>4</v>
      </c>
      <c r="D1372" s="7">
        <v>48.45</v>
      </c>
      <c r="E1372" s="7">
        <f t="shared" si="42"/>
        <v>4.8450000000000006</v>
      </c>
      <c r="F1372" s="7">
        <f t="shared" si="43"/>
        <v>53.295000000000002</v>
      </c>
      <c r="G1372" s="7">
        <v>0.26</v>
      </c>
      <c r="H1372" s="7" t="s">
        <v>26</v>
      </c>
      <c r="I1372" s="7">
        <v>6</v>
      </c>
    </row>
    <row r="1373" spans="1:9" ht="15.75" customHeight="1" x14ac:dyDescent="0.15">
      <c r="A1373" s="13" t="s">
        <v>5156</v>
      </c>
      <c r="B1373" s="7" t="s">
        <v>1773</v>
      </c>
      <c r="C1373" s="14">
        <v>4</v>
      </c>
      <c r="D1373" s="7">
        <v>66.69</v>
      </c>
      <c r="E1373" s="7">
        <f t="shared" si="42"/>
        <v>6.6690000000000005</v>
      </c>
      <c r="F1373" s="7">
        <f t="shared" si="43"/>
        <v>73.358999999999995</v>
      </c>
      <c r="G1373" s="7">
        <v>0.28999999999999998</v>
      </c>
      <c r="H1373" s="7" t="s">
        <v>29</v>
      </c>
      <c r="I1373" s="7">
        <v>5</v>
      </c>
    </row>
    <row r="1374" spans="1:9" ht="15.75" customHeight="1" x14ac:dyDescent="0.15">
      <c r="A1374" s="13" t="s">
        <v>5156</v>
      </c>
      <c r="B1374" s="7" t="s">
        <v>1671</v>
      </c>
      <c r="C1374" s="14">
        <v>12</v>
      </c>
      <c r="D1374" s="7">
        <v>36.479999999999997</v>
      </c>
      <c r="E1374" s="7">
        <f t="shared" si="42"/>
        <v>3.6479999999999997</v>
      </c>
      <c r="F1374" s="7">
        <f t="shared" si="43"/>
        <v>40.128</v>
      </c>
      <c r="G1374" s="7">
        <v>0.4</v>
      </c>
      <c r="H1374" s="7" t="s">
        <v>28</v>
      </c>
      <c r="I1374" s="7">
        <v>2</v>
      </c>
    </row>
    <row r="1375" spans="1:9" ht="15.75" customHeight="1" x14ac:dyDescent="0.15">
      <c r="A1375" s="13" t="s">
        <v>5156</v>
      </c>
      <c r="B1375" s="7" t="s">
        <v>1270</v>
      </c>
      <c r="C1375" s="14">
        <v>6</v>
      </c>
      <c r="D1375" s="7">
        <v>65.09</v>
      </c>
      <c r="E1375" s="7">
        <f t="shared" si="42"/>
        <v>6.5090000000000003</v>
      </c>
      <c r="F1375" s="7">
        <f t="shared" si="43"/>
        <v>71.599000000000004</v>
      </c>
      <c r="G1375" s="7">
        <v>0.33</v>
      </c>
      <c r="H1375" s="7" t="s">
        <v>5083</v>
      </c>
      <c r="I1375" s="7">
        <v>1</v>
      </c>
    </row>
    <row r="1376" spans="1:9" ht="15.75" customHeight="1" x14ac:dyDescent="0.15">
      <c r="A1376" s="13" t="s">
        <v>5156</v>
      </c>
      <c r="B1376" s="7" t="s">
        <v>3216</v>
      </c>
      <c r="C1376" s="14">
        <v>6</v>
      </c>
      <c r="D1376" s="7">
        <v>96.62</v>
      </c>
      <c r="E1376" s="7">
        <f t="shared" si="42"/>
        <v>9.6620000000000008</v>
      </c>
      <c r="F1376" s="7">
        <f t="shared" si="43"/>
        <v>106.28200000000001</v>
      </c>
      <c r="G1376" s="7">
        <v>0.35</v>
      </c>
      <c r="H1376" s="7" t="s">
        <v>30</v>
      </c>
      <c r="I1376" s="7">
        <v>8</v>
      </c>
    </row>
    <row r="1377" spans="1:9" ht="15.75" customHeight="1" x14ac:dyDescent="0.15">
      <c r="A1377" s="13" t="s">
        <v>5156</v>
      </c>
      <c r="B1377" s="7" t="s">
        <v>1160</v>
      </c>
      <c r="C1377" s="14">
        <v>4</v>
      </c>
      <c r="D1377" s="7">
        <v>7.34</v>
      </c>
      <c r="E1377" s="7">
        <f t="shared" si="42"/>
        <v>0.73399999999999999</v>
      </c>
      <c r="F1377" s="7">
        <f t="shared" si="43"/>
        <v>8.0739999999999998</v>
      </c>
      <c r="G1377" s="7">
        <v>0.1</v>
      </c>
      <c r="H1377" s="7" t="s">
        <v>26</v>
      </c>
      <c r="I1377" s="7">
        <v>8</v>
      </c>
    </row>
    <row r="1378" spans="1:9" ht="15.75" customHeight="1" x14ac:dyDescent="0.15">
      <c r="A1378" s="13" t="s">
        <v>5156</v>
      </c>
      <c r="B1378" s="7" t="s">
        <v>2554</v>
      </c>
      <c r="C1378" s="14">
        <v>6</v>
      </c>
      <c r="D1378" s="7">
        <v>59.25</v>
      </c>
      <c r="E1378" s="7">
        <f t="shared" si="42"/>
        <v>5.9250000000000007</v>
      </c>
      <c r="F1378" s="7">
        <f t="shared" si="43"/>
        <v>65.174999999999997</v>
      </c>
      <c r="G1378" s="7">
        <v>0.32</v>
      </c>
      <c r="H1378" s="7" t="s">
        <v>5075</v>
      </c>
      <c r="I1378" s="7">
        <v>4</v>
      </c>
    </row>
    <row r="1379" spans="1:9" ht="15.75" customHeight="1" x14ac:dyDescent="0.15">
      <c r="A1379" s="13" t="s">
        <v>5156</v>
      </c>
      <c r="B1379" s="7" t="s">
        <v>4471</v>
      </c>
      <c r="C1379" s="14">
        <v>6</v>
      </c>
      <c r="D1379" s="7">
        <v>90.21</v>
      </c>
      <c r="E1379" s="7">
        <f t="shared" si="42"/>
        <v>9.020999999999999</v>
      </c>
      <c r="F1379" s="7">
        <f t="shared" si="43"/>
        <v>99.230999999999995</v>
      </c>
      <c r="G1379" s="7">
        <v>0.32</v>
      </c>
      <c r="H1379" s="7" t="s">
        <v>5083</v>
      </c>
      <c r="I1379" s="7">
        <v>8</v>
      </c>
    </row>
    <row r="1380" spans="1:9" ht="15.75" customHeight="1" x14ac:dyDescent="0.15">
      <c r="A1380" s="13" t="s">
        <v>5156</v>
      </c>
      <c r="B1380" s="7" t="s">
        <v>4099</v>
      </c>
      <c r="C1380" s="14">
        <v>4</v>
      </c>
      <c r="D1380" s="7">
        <v>56.64</v>
      </c>
      <c r="E1380" s="7">
        <f t="shared" si="42"/>
        <v>5.6640000000000006</v>
      </c>
      <c r="F1380" s="7">
        <f t="shared" si="43"/>
        <v>62.304000000000002</v>
      </c>
      <c r="G1380" s="7">
        <v>0.15</v>
      </c>
      <c r="H1380" s="7" t="s">
        <v>29</v>
      </c>
      <c r="I1380" s="7">
        <v>1</v>
      </c>
    </row>
    <row r="1381" spans="1:9" ht="15.75" customHeight="1" x14ac:dyDescent="0.15">
      <c r="A1381" s="13" t="s">
        <v>5156</v>
      </c>
      <c r="B1381" s="7" t="s">
        <v>3838</v>
      </c>
      <c r="C1381" s="14">
        <v>12</v>
      </c>
      <c r="D1381" s="7">
        <v>89.22</v>
      </c>
      <c r="E1381" s="7">
        <f t="shared" si="42"/>
        <v>8.9220000000000006</v>
      </c>
      <c r="F1381" s="7">
        <f t="shared" si="43"/>
        <v>98.141999999999996</v>
      </c>
      <c r="G1381" s="7">
        <v>0.03</v>
      </c>
      <c r="H1381" s="7" t="s">
        <v>5076</v>
      </c>
      <c r="I1381" s="7">
        <v>2</v>
      </c>
    </row>
    <row r="1382" spans="1:9" ht="15.75" customHeight="1" x14ac:dyDescent="0.15">
      <c r="A1382" s="13" t="s">
        <v>5156</v>
      </c>
      <c r="B1382" s="7" t="s">
        <v>2494</v>
      </c>
      <c r="C1382" s="14">
        <v>6</v>
      </c>
      <c r="D1382" s="7">
        <v>49.55</v>
      </c>
      <c r="E1382" s="7">
        <f t="shared" si="42"/>
        <v>4.9550000000000001</v>
      </c>
      <c r="F1382" s="7">
        <f t="shared" si="43"/>
        <v>54.504999999999995</v>
      </c>
      <c r="G1382" s="7">
        <v>0.17</v>
      </c>
      <c r="H1382" s="7" t="s">
        <v>29</v>
      </c>
      <c r="I1382" s="7">
        <v>4</v>
      </c>
    </row>
    <row r="1383" spans="1:9" ht="15.75" customHeight="1" x14ac:dyDescent="0.15">
      <c r="A1383" s="13" t="s">
        <v>5156</v>
      </c>
      <c r="B1383" s="7" t="s">
        <v>3444</v>
      </c>
      <c r="C1383" s="14">
        <v>6</v>
      </c>
      <c r="D1383" s="7">
        <v>12.7</v>
      </c>
      <c r="E1383" s="7">
        <f t="shared" si="42"/>
        <v>1.27</v>
      </c>
      <c r="F1383" s="7">
        <f t="shared" si="43"/>
        <v>13.969999999999999</v>
      </c>
      <c r="G1383" s="7">
        <v>0.39</v>
      </c>
      <c r="H1383" s="7" t="s">
        <v>5076</v>
      </c>
      <c r="I1383" s="7">
        <v>5</v>
      </c>
    </row>
    <row r="1384" spans="1:9" ht="15.75" customHeight="1" x14ac:dyDescent="0.15">
      <c r="A1384" s="13" t="s">
        <v>5156</v>
      </c>
      <c r="B1384" s="7" t="s">
        <v>3154</v>
      </c>
      <c r="C1384" s="14">
        <v>6</v>
      </c>
      <c r="D1384" s="7">
        <v>31.5</v>
      </c>
      <c r="E1384" s="7">
        <f t="shared" si="42"/>
        <v>3.1500000000000004</v>
      </c>
      <c r="F1384" s="7">
        <f t="shared" si="43"/>
        <v>34.65</v>
      </c>
      <c r="G1384" s="7">
        <v>0.32</v>
      </c>
      <c r="H1384" s="7" t="s">
        <v>5079</v>
      </c>
      <c r="I1384" s="7">
        <v>5</v>
      </c>
    </row>
    <row r="1385" spans="1:9" ht="15.75" customHeight="1" x14ac:dyDescent="0.15">
      <c r="A1385" s="13" t="s">
        <v>5156</v>
      </c>
      <c r="B1385" s="7" t="s">
        <v>3172</v>
      </c>
      <c r="C1385" s="14">
        <v>12</v>
      </c>
      <c r="D1385" s="7">
        <v>89.45</v>
      </c>
      <c r="E1385" s="7">
        <f t="shared" si="42"/>
        <v>8.9450000000000003</v>
      </c>
      <c r="F1385" s="7">
        <f t="shared" si="43"/>
        <v>98.39500000000001</v>
      </c>
      <c r="G1385" s="7">
        <v>0.05</v>
      </c>
      <c r="H1385" s="7" t="s">
        <v>5081</v>
      </c>
      <c r="I1385" s="7">
        <v>2</v>
      </c>
    </row>
    <row r="1386" spans="1:9" ht="15.75" customHeight="1" x14ac:dyDescent="0.15">
      <c r="A1386" s="13" t="s">
        <v>5156</v>
      </c>
      <c r="B1386" s="7" t="s">
        <v>3947</v>
      </c>
      <c r="C1386" s="14">
        <v>12</v>
      </c>
      <c r="D1386" s="7">
        <v>11.02</v>
      </c>
      <c r="E1386" s="7">
        <f t="shared" si="42"/>
        <v>1.1020000000000001</v>
      </c>
      <c r="F1386" s="7">
        <f t="shared" si="43"/>
        <v>12.122</v>
      </c>
      <c r="G1386" s="7">
        <v>0.33</v>
      </c>
      <c r="H1386" s="7" t="s">
        <v>28</v>
      </c>
      <c r="I1386" s="7">
        <v>3</v>
      </c>
    </row>
    <row r="1387" spans="1:9" ht="15.75" customHeight="1" x14ac:dyDescent="0.15">
      <c r="A1387" s="13" t="s">
        <v>5156</v>
      </c>
      <c r="B1387" s="7" t="s">
        <v>2047</v>
      </c>
      <c r="C1387" s="14">
        <v>12</v>
      </c>
      <c r="D1387" s="7">
        <v>56.46</v>
      </c>
      <c r="E1387" s="7">
        <f t="shared" si="42"/>
        <v>5.6460000000000008</v>
      </c>
      <c r="F1387" s="7">
        <f t="shared" si="43"/>
        <v>62.106000000000002</v>
      </c>
      <c r="G1387" s="7">
        <v>0.04</v>
      </c>
      <c r="H1387" s="7" t="s">
        <v>28</v>
      </c>
      <c r="I1387" s="7">
        <v>9</v>
      </c>
    </row>
    <row r="1388" spans="1:9" ht="15.75" customHeight="1" x14ac:dyDescent="0.15">
      <c r="A1388" s="13" t="s">
        <v>5156</v>
      </c>
      <c r="B1388" s="7" t="s">
        <v>4782</v>
      </c>
      <c r="C1388" s="14">
        <v>12</v>
      </c>
      <c r="D1388" s="7">
        <v>72.55</v>
      </c>
      <c r="E1388" s="7">
        <f t="shared" ref="E1388:E1451" si="44">D1388*10%</f>
        <v>7.2549999999999999</v>
      </c>
      <c r="F1388" s="7">
        <f t="shared" ref="F1388:F1451" si="45">D1388+E1388</f>
        <v>79.804999999999993</v>
      </c>
      <c r="G1388" s="7">
        <v>0.37</v>
      </c>
      <c r="H1388" s="7" t="s">
        <v>30</v>
      </c>
      <c r="I1388" s="7">
        <v>4</v>
      </c>
    </row>
    <row r="1389" spans="1:9" ht="15.75" customHeight="1" x14ac:dyDescent="0.15">
      <c r="A1389" s="13" t="s">
        <v>5156</v>
      </c>
      <c r="B1389" s="7" t="s">
        <v>1363</v>
      </c>
      <c r="C1389" s="14">
        <v>12</v>
      </c>
      <c r="D1389" s="7">
        <v>33.5</v>
      </c>
      <c r="E1389" s="7">
        <f t="shared" si="44"/>
        <v>3.35</v>
      </c>
      <c r="F1389" s="7">
        <f t="shared" si="45"/>
        <v>36.85</v>
      </c>
      <c r="G1389" s="7">
        <v>0.01</v>
      </c>
      <c r="H1389" s="7" t="s">
        <v>5079</v>
      </c>
      <c r="I1389" s="7">
        <v>4</v>
      </c>
    </row>
    <row r="1390" spans="1:9" ht="15.75" customHeight="1" x14ac:dyDescent="0.15">
      <c r="A1390" s="13" t="s">
        <v>5156</v>
      </c>
      <c r="B1390" s="7" t="s">
        <v>1261</v>
      </c>
      <c r="C1390" s="14">
        <v>6</v>
      </c>
      <c r="D1390" s="7">
        <v>59.6</v>
      </c>
      <c r="E1390" s="7">
        <f t="shared" si="44"/>
        <v>5.9600000000000009</v>
      </c>
      <c r="F1390" s="7">
        <f t="shared" si="45"/>
        <v>65.56</v>
      </c>
      <c r="G1390" s="7">
        <v>0.2</v>
      </c>
      <c r="H1390" s="7" t="s">
        <v>5080</v>
      </c>
      <c r="I1390" s="7">
        <v>9</v>
      </c>
    </row>
    <row r="1391" spans="1:9" ht="15.75" customHeight="1" x14ac:dyDescent="0.15">
      <c r="A1391" s="13" t="s">
        <v>5156</v>
      </c>
      <c r="B1391" s="7" t="s">
        <v>3058</v>
      </c>
      <c r="C1391" s="14">
        <v>6</v>
      </c>
      <c r="D1391" s="7">
        <v>4.12</v>
      </c>
      <c r="E1391" s="7">
        <f t="shared" si="44"/>
        <v>0.41200000000000003</v>
      </c>
      <c r="F1391" s="7">
        <f t="shared" si="45"/>
        <v>4.532</v>
      </c>
      <c r="G1391" s="7">
        <v>0.13</v>
      </c>
      <c r="H1391" s="7" t="s">
        <v>5083</v>
      </c>
      <c r="I1391" s="7">
        <v>5</v>
      </c>
    </row>
    <row r="1392" spans="1:9" ht="15.75" customHeight="1" x14ac:dyDescent="0.15">
      <c r="A1392" s="13" t="s">
        <v>5156</v>
      </c>
      <c r="B1392" s="7" t="s">
        <v>464</v>
      </c>
      <c r="C1392" s="14">
        <v>4</v>
      </c>
      <c r="D1392" s="7">
        <v>72.760000000000005</v>
      </c>
      <c r="E1392" s="7">
        <f t="shared" si="44"/>
        <v>7.2760000000000007</v>
      </c>
      <c r="F1392" s="7">
        <f t="shared" si="45"/>
        <v>80.036000000000001</v>
      </c>
      <c r="G1392" s="7">
        <v>0.34</v>
      </c>
      <c r="H1392" s="7" t="s">
        <v>29</v>
      </c>
      <c r="I1392" s="7">
        <v>1</v>
      </c>
    </row>
    <row r="1393" spans="1:9" ht="15.75" customHeight="1" x14ac:dyDescent="0.15">
      <c r="A1393" s="13" t="s">
        <v>5156</v>
      </c>
      <c r="B1393" s="7" t="s">
        <v>5067</v>
      </c>
      <c r="C1393" s="14">
        <v>4</v>
      </c>
      <c r="D1393" s="7">
        <v>56.82</v>
      </c>
      <c r="E1393" s="7">
        <f t="shared" si="44"/>
        <v>5.6820000000000004</v>
      </c>
      <c r="F1393" s="7">
        <f t="shared" si="45"/>
        <v>62.502000000000002</v>
      </c>
      <c r="G1393" s="7">
        <v>0.36</v>
      </c>
      <c r="H1393" s="7" t="s">
        <v>26</v>
      </c>
      <c r="I1393" s="7">
        <v>1</v>
      </c>
    </row>
    <row r="1394" spans="1:9" ht="15.75" customHeight="1" x14ac:dyDescent="0.15">
      <c r="A1394" s="13" t="s">
        <v>5156</v>
      </c>
      <c r="B1394" s="7" t="s">
        <v>3920</v>
      </c>
      <c r="C1394" s="14">
        <v>12</v>
      </c>
      <c r="D1394" s="7">
        <v>13.49</v>
      </c>
      <c r="E1394" s="7">
        <f t="shared" si="44"/>
        <v>1.3490000000000002</v>
      </c>
      <c r="F1394" s="7">
        <f t="shared" si="45"/>
        <v>14.839</v>
      </c>
      <c r="G1394" s="7">
        <v>0.05</v>
      </c>
      <c r="H1394" s="7" t="s">
        <v>5083</v>
      </c>
      <c r="I1394" s="7">
        <v>2</v>
      </c>
    </row>
    <row r="1395" spans="1:9" ht="15.75" customHeight="1" x14ac:dyDescent="0.15">
      <c r="A1395" s="13" t="s">
        <v>5157</v>
      </c>
      <c r="B1395" s="7" t="s">
        <v>1736</v>
      </c>
      <c r="C1395" s="14">
        <v>12</v>
      </c>
      <c r="D1395" s="7">
        <v>84.63</v>
      </c>
      <c r="E1395" s="7">
        <f t="shared" si="44"/>
        <v>8.4629999999999992</v>
      </c>
      <c r="F1395" s="7">
        <f t="shared" si="45"/>
        <v>93.092999999999989</v>
      </c>
      <c r="G1395" s="7">
        <v>0.21</v>
      </c>
      <c r="H1395" s="7" t="s">
        <v>5080</v>
      </c>
      <c r="I1395" s="7">
        <v>10</v>
      </c>
    </row>
    <row r="1396" spans="1:9" ht="15.75" customHeight="1" x14ac:dyDescent="0.15">
      <c r="A1396" s="13" t="s">
        <v>5157</v>
      </c>
      <c r="B1396" s="7" t="s">
        <v>932</v>
      </c>
      <c r="C1396" s="14">
        <v>4</v>
      </c>
      <c r="D1396" s="7">
        <v>18.52</v>
      </c>
      <c r="E1396" s="7">
        <f t="shared" si="44"/>
        <v>1.8520000000000001</v>
      </c>
      <c r="F1396" s="7">
        <f t="shared" si="45"/>
        <v>20.372</v>
      </c>
      <c r="G1396" s="7">
        <v>0.35</v>
      </c>
      <c r="H1396" s="7" t="s">
        <v>30</v>
      </c>
      <c r="I1396" s="7">
        <v>2</v>
      </c>
    </row>
    <row r="1397" spans="1:9" ht="15.75" customHeight="1" x14ac:dyDescent="0.15">
      <c r="A1397" s="13" t="s">
        <v>5157</v>
      </c>
      <c r="B1397" s="7" t="s">
        <v>4380</v>
      </c>
      <c r="C1397" s="14">
        <v>4</v>
      </c>
      <c r="D1397" s="7">
        <v>62.5</v>
      </c>
      <c r="E1397" s="7">
        <f t="shared" si="44"/>
        <v>6.25</v>
      </c>
      <c r="F1397" s="7">
        <f t="shared" si="45"/>
        <v>68.75</v>
      </c>
      <c r="G1397" s="7">
        <v>0.35</v>
      </c>
      <c r="H1397" s="7" t="s">
        <v>26</v>
      </c>
      <c r="I1397" s="7">
        <v>7</v>
      </c>
    </row>
    <row r="1398" spans="1:9" ht="15.75" customHeight="1" x14ac:dyDescent="0.15">
      <c r="A1398" s="13" t="s">
        <v>5157</v>
      </c>
      <c r="B1398" s="7" t="s">
        <v>1327</v>
      </c>
      <c r="C1398" s="14">
        <v>12</v>
      </c>
      <c r="D1398" s="7">
        <v>36.39</v>
      </c>
      <c r="E1398" s="7">
        <f t="shared" si="44"/>
        <v>3.6390000000000002</v>
      </c>
      <c r="F1398" s="7">
        <f t="shared" si="45"/>
        <v>40.029000000000003</v>
      </c>
      <c r="G1398" s="7">
        <v>0.39</v>
      </c>
      <c r="H1398" s="7" t="s">
        <v>5081</v>
      </c>
      <c r="I1398" s="7">
        <v>9</v>
      </c>
    </row>
    <row r="1399" spans="1:9" ht="15.75" customHeight="1" x14ac:dyDescent="0.15">
      <c r="A1399" s="13" t="s">
        <v>5157</v>
      </c>
      <c r="B1399" s="7" t="s">
        <v>3724</v>
      </c>
      <c r="C1399" s="14">
        <v>4</v>
      </c>
      <c r="D1399" s="7">
        <v>65.3</v>
      </c>
      <c r="E1399" s="7">
        <f t="shared" si="44"/>
        <v>6.53</v>
      </c>
      <c r="F1399" s="7">
        <f t="shared" si="45"/>
        <v>71.83</v>
      </c>
      <c r="G1399" s="7">
        <v>0.32</v>
      </c>
      <c r="H1399" s="7" t="s">
        <v>27</v>
      </c>
      <c r="I1399" s="7">
        <v>1</v>
      </c>
    </row>
    <row r="1400" spans="1:9" ht="15.75" customHeight="1" x14ac:dyDescent="0.15">
      <c r="A1400" s="13" t="s">
        <v>5157</v>
      </c>
      <c r="B1400" s="7" t="s">
        <v>1139</v>
      </c>
      <c r="C1400" s="14">
        <v>12</v>
      </c>
      <c r="D1400" s="7">
        <v>36.869999999999997</v>
      </c>
      <c r="E1400" s="7">
        <f t="shared" si="44"/>
        <v>3.6869999999999998</v>
      </c>
      <c r="F1400" s="7">
        <f t="shared" si="45"/>
        <v>40.556999999999995</v>
      </c>
      <c r="G1400" s="7">
        <v>0.27</v>
      </c>
      <c r="H1400" s="7" t="s">
        <v>27</v>
      </c>
      <c r="I1400" s="7">
        <v>9</v>
      </c>
    </row>
    <row r="1401" spans="1:9" ht="15.75" customHeight="1" x14ac:dyDescent="0.15">
      <c r="A1401" s="13" t="s">
        <v>5157</v>
      </c>
      <c r="B1401" s="7" t="s">
        <v>151</v>
      </c>
      <c r="C1401" s="14">
        <v>12</v>
      </c>
      <c r="D1401" s="7">
        <v>52.48</v>
      </c>
      <c r="E1401" s="7">
        <f t="shared" si="44"/>
        <v>5.2480000000000002</v>
      </c>
      <c r="F1401" s="7">
        <f t="shared" si="45"/>
        <v>57.727999999999994</v>
      </c>
      <c r="G1401" s="7">
        <v>0.36</v>
      </c>
      <c r="H1401" s="7" t="s">
        <v>5082</v>
      </c>
      <c r="I1401" s="7">
        <v>4</v>
      </c>
    </row>
    <row r="1402" spans="1:9" ht="15.75" customHeight="1" x14ac:dyDescent="0.15">
      <c r="A1402" s="13" t="s">
        <v>5157</v>
      </c>
      <c r="B1402" s="7" t="s">
        <v>4069</v>
      </c>
      <c r="C1402" s="14">
        <v>6</v>
      </c>
      <c r="D1402" s="7">
        <v>16.739999999999998</v>
      </c>
      <c r="E1402" s="7">
        <f t="shared" si="44"/>
        <v>1.6739999999999999</v>
      </c>
      <c r="F1402" s="7">
        <f t="shared" si="45"/>
        <v>18.413999999999998</v>
      </c>
      <c r="G1402" s="7">
        <v>0.09</v>
      </c>
      <c r="H1402" s="7" t="s">
        <v>31</v>
      </c>
      <c r="I1402" s="7">
        <v>2</v>
      </c>
    </row>
    <row r="1403" spans="1:9" ht="15.75" customHeight="1" x14ac:dyDescent="0.15">
      <c r="A1403" s="13" t="s">
        <v>5157</v>
      </c>
      <c r="B1403" s="7" t="s">
        <v>3766</v>
      </c>
      <c r="C1403" s="14">
        <v>6</v>
      </c>
      <c r="D1403" s="7">
        <v>6.03</v>
      </c>
      <c r="E1403" s="7">
        <f t="shared" si="44"/>
        <v>0.60300000000000009</v>
      </c>
      <c r="F1403" s="7">
        <f t="shared" si="45"/>
        <v>6.633</v>
      </c>
      <c r="G1403" s="7">
        <v>7.0000000000000007E-2</v>
      </c>
      <c r="H1403" s="7" t="s">
        <v>5078</v>
      </c>
      <c r="I1403" s="7">
        <v>10</v>
      </c>
    </row>
    <row r="1404" spans="1:9" ht="15.75" customHeight="1" x14ac:dyDescent="0.15">
      <c r="A1404" s="13" t="s">
        <v>5157</v>
      </c>
      <c r="B1404" s="7" t="s">
        <v>2352</v>
      </c>
      <c r="C1404" s="14">
        <v>12</v>
      </c>
      <c r="D1404" s="7">
        <v>27.91</v>
      </c>
      <c r="E1404" s="7">
        <f t="shared" si="44"/>
        <v>2.7910000000000004</v>
      </c>
      <c r="F1404" s="7">
        <f t="shared" si="45"/>
        <v>30.701000000000001</v>
      </c>
      <c r="G1404" s="7">
        <v>0.3</v>
      </c>
      <c r="H1404" s="7" t="s">
        <v>5083</v>
      </c>
      <c r="I1404" s="7">
        <v>4</v>
      </c>
    </row>
    <row r="1405" spans="1:9" ht="15.75" customHeight="1" x14ac:dyDescent="0.15">
      <c r="A1405" s="13" t="s">
        <v>5157</v>
      </c>
      <c r="B1405" s="7" t="s">
        <v>3616</v>
      </c>
      <c r="C1405" s="14">
        <v>12</v>
      </c>
      <c r="D1405" s="7">
        <v>70.67</v>
      </c>
      <c r="E1405" s="7">
        <f t="shared" si="44"/>
        <v>7.0670000000000002</v>
      </c>
      <c r="F1405" s="7">
        <f t="shared" si="45"/>
        <v>77.736999999999995</v>
      </c>
      <c r="G1405" s="7">
        <v>0.06</v>
      </c>
      <c r="H1405" s="7" t="s">
        <v>30</v>
      </c>
      <c r="I1405" s="7">
        <v>10</v>
      </c>
    </row>
    <row r="1406" spans="1:9" ht="15.75" customHeight="1" x14ac:dyDescent="0.15">
      <c r="A1406" s="13" t="s">
        <v>5157</v>
      </c>
      <c r="B1406" s="7" t="s">
        <v>890</v>
      </c>
      <c r="C1406" s="14">
        <v>12</v>
      </c>
      <c r="D1406" s="7">
        <v>34.369999999999997</v>
      </c>
      <c r="E1406" s="7">
        <f t="shared" si="44"/>
        <v>3.4369999999999998</v>
      </c>
      <c r="F1406" s="7">
        <f t="shared" si="45"/>
        <v>37.806999999999995</v>
      </c>
      <c r="G1406" s="7">
        <v>0.36</v>
      </c>
      <c r="H1406" s="7" t="s">
        <v>5082</v>
      </c>
      <c r="I1406" s="7">
        <v>8</v>
      </c>
    </row>
    <row r="1407" spans="1:9" ht="15.75" customHeight="1" x14ac:dyDescent="0.15">
      <c r="A1407" s="13" t="s">
        <v>5157</v>
      </c>
      <c r="B1407" s="7" t="s">
        <v>3701</v>
      </c>
      <c r="C1407" s="14">
        <v>6</v>
      </c>
      <c r="D1407" s="7">
        <v>32.9</v>
      </c>
      <c r="E1407" s="7">
        <f t="shared" si="44"/>
        <v>3.29</v>
      </c>
      <c r="F1407" s="7">
        <f t="shared" si="45"/>
        <v>36.19</v>
      </c>
      <c r="G1407" s="7">
        <v>0.15</v>
      </c>
      <c r="H1407" s="7" t="s">
        <v>5076</v>
      </c>
      <c r="I1407" s="7">
        <v>9</v>
      </c>
    </row>
    <row r="1408" spans="1:9" ht="15.75" customHeight="1" x14ac:dyDescent="0.15">
      <c r="A1408" s="13" t="s">
        <v>5157</v>
      </c>
      <c r="B1408" s="7" t="s">
        <v>4799</v>
      </c>
      <c r="C1408" s="14">
        <v>4</v>
      </c>
      <c r="D1408" s="7">
        <v>13.13</v>
      </c>
      <c r="E1408" s="7">
        <f t="shared" si="44"/>
        <v>1.3130000000000002</v>
      </c>
      <c r="F1408" s="7">
        <f t="shared" si="45"/>
        <v>14.443000000000001</v>
      </c>
      <c r="G1408" s="7">
        <v>0.17</v>
      </c>
      <c r="H1408" s="7" t="s">
        <v>26</v>
      </c>
      <c r="I1408" s="7">
        <v>1</v>
      </c>
    </row>
    <row r="1409" spans="1:9" ht="15.75" customHeight="1" x14ac:dyDescent="0.15">
      <c r="A1409" s="13" t="s">
        <v>5157</v>
      </c>
      <c r="B1409" s="7" t="s">
        <v>4460</v>
      </c>
      <c r="C1409" s="14">
        <v>12</v>
      </c>
      <c r="D1409" s="7">
        <v>42.56</v>
      </c>
      <c r="E1409" s="7">
        <f t="shared" si="44"/>
        <v>4.2560000000000002</v>
      </c>
      <c r="F1409" s="7">
        <f t="shared" si="45"/>
        <v>46.816000000000003</v>
      </c>
      <c r="G1409" s="7">
        <v>0.21</v>
      </c>
      <c r="H1409" s="7" t="s">
        <v>5075</v>
      </c>
      <c r="I1409" s="7">
        <v>6</v>
      </c>
    </row>
    <row r="1410" spans="1:9" ht="15.75" customHeight="1" x14ac:dyDescent="0.15">
      <c r="A1410" s="13" t="s">
        <v>5157</v>
      </c>
      <c r="B1410" s="7" t="s">
        <v>633</v>
      </c>
      <c r="C1410" s="14">
        <v>6</v>
      </c>
      <c r="D1410" s="7">
        <v>59.93</v>
      </c>
      <c r="E1410" s="7">
        <f t="shared" si="44"/>
        <v>5.9930000000000003</v>
      </c>
      <c r="F1410" s="7">
        <f t="shared" si="45"/>
        <v>65.923000000000002</v>
      </c>
      <c r="G1410" s="7">
        <v>0.23</v>
      </c>
      <c r="H1410" s="7" t="s">
        <v>5077</v>
      </c>
      <c r="I1410" s="7">
        <v>3</v>
      </c>
    </row>
    <row r="1411" spans="1:9" ht="15.75" customHeight="1" x14ac:dyDescent="0.15">
      <c r="A1411" s="13" t="s">
        <v>5157</v>
      </c>
      <c r="B1411" s="7" t="s">
        <v>2550</v>
      </c>
      <c r="C1411" s="14">
        <v>4</v>
      </c>
      <c r="D1411" s="7">
        <v>53.13</v>
      </c>
      <c r="E1411" s="7">
        <f t="shared" si="44"/>
        <v>5.3130000000000006</v>
      </c>
      <c r="F1411" s="7">
        <f t="shared" si="45"/>
        <v>58.443000000000005</v>
      </c>
      <c r="G1411" s="7">
        <v>0.26</v>
      </c>
      <c r="H1411" s="7" t="s">
        <v>5081</v>
      </c>
      <c r="I1411" s="7">
        <v>6</v>
      </c>
    </row>
    <row r="1412" spans="1:9" ht="15.75" customHeight="1" x14ac:dyDescent="0.15">
      <c r="A1412" s="13" t="s">
        <v>5157</v>
      </c>
      <c r="B1412" s="7" t="s">
        <v>3624</v>
      </c>
      <c r="C1412" s="14">
        <v>12</v>
      </c>
      <c r="D1412" s="7">
        <v>16.87</v>
      </c>
      <c r="E1412" s="7">
        <f t="shared" si="44"/>
        <v>1.6870000000000003</v>
      </c>
      <c r="F1412" s="7">
        <f t="shared" si="45"/>
        <v>18.557000000000002</v>
      </c>
      <c r="G1412" s="7">
        <v>0.23</v>
      </c>
      <c r="H1412" s="7" t="s">
        <v>31</v>
      </c>
      <c r="I1412" s="7">
        <v>7</v>
      </c>
    </row>
    <row r="1413" spans="1:9" ht="15.75" customHeight="1" x14ac:dyDescent="0.15">
      <c r="A1413" s="13" t="s">
        <v>5157</v>
      </c>
      <c r="B1413" s="7" t="s">
        <v>1929</v>
      </c>
      <c r="C1413" s="14">
        <v>4</v>
      </c>
      <c r="D1413" s="7">
        <v>72.56</v>
      </c>
      <c r="E1413" s="7">
        <f t="shared" si="44"/>
        <v>7.2560000000000002</v>
      </c>
      <c r="F1413" s="7">
        <f t="shared" si="45"/>
        <v>79.816000000000003</v>
      </c>
      <c r="G1413" s="7">
        <v>0.18</v>
      </c>
      <c r="H1413" s="7" t="s">
        <v>29</v>
      </c>
      <c r="I1413" s="7">
        <v>8</v>
      </c>
    </row>
    <row r="1414" spans="1:9" ht="15.75" customHeight="1" x14ac:dyDescent="0.15">
      <c r="A1414" s="13" t="s">
        <v>5157</v>
      </c>
      <c r="B1414" s="7" t="s">
        <v>377</v>
      </c>
      <c r="C1414" s="14">
        <v>4</v>
      </c>
      <c r="D1414" s="7">
        <v>15.4</v>
      </c>
      <c r="E1414" s="7">
        <f t="shared" si="44"/>
        <v>1.54</v>
      </c>
      <c r="F1414" s="7">
        <f t="shared" si="45"/>
        <v>16.940000000000001</v>
      </c>
      <c r="G1414" s="7">
        <v>0.25</v>
      </c>
      <c r="H1414" s="7" t="s">
        <v>5076</v>
      </c>
      <c r="I1414" s="7">
        <v>4</v>
      </c>
    </row>
    <row r="1415" spans="1:9" ht="15.75" customHeight="1" x14ac:dyDescent="0.15">
      <c r="A1415" s="13" t="s">
        <v>5157</v>
      </c>
      <c r="B1415" s="7" t="s">
        <v>2480</v>
      </c>
      <c r="C1415" s="14">
        <v>4</v>
      </c>
      <c r="D1415" s="7">
        <v>57.76</v>
      </c>
      <c r="E1415" s="7">
        <f t="shared" si="44"/>
        <v>5.7759999999999998</v>
      </c>
      <c r="F1415" s="7">
        <f t="shared" si="45"/>
        <v>63.536000000000001</v>
      </c>
      <c r="G1415" s="7">
        <v>0.16</v>
      </c>
      <c r="H1415" s="7" t="s">
        <v>5079</v>
      </c>
      <c r="I1415" s="7">
        <v>9</v>
      </c>
    </row>
    <row r="1416" spans="1:9" ht="15.75" customHeight="1" x14ac:dyDescent="0.15">
      <c r="A1416" s="13" t="s">
        <v>5157</v>
      </c>
      <c r="B1416" s="7" t="s">
        <v>707</v>
      </c>
      <c r="C1416" s="14">
        <v>6</v>
      </c>
      <c r="D1416" s="7">
        <v>51.82</v>
      </c>
      <c r="E1416" s="7">
        <f t="shared" si="44"/>
        <v>5.1820000000000004</v>
      </c>
      <c r="F1416" s="7">
        <f t="shared" si="45"/>
        <v>57.002000000000002</v>
      </c>
      <c r="G1416" s="7">
        <v>0.28999999999999998</v>
      </c>
      <c r="H1416" s="7" t="s">
        <v>5079</v>
      </c>
      <c r="I1416" s="7">
        <v>9</v>
      </c>
    </row>
    <row r="1417" spans="1:9" ht="15.75" customHeight="1" x14ac:dyDescent="0.15">
      <c r="A1417" s="13" t="s">
        <v>5157</v>
      </c>
      <c r="B1417" s="7" t="s">
        <v>2153</v>
      </c>
      <c r="C1417" s="14">
        <v>4</v>
      </c>
      <c r="D1417" s="7">
        <v>33.08</v>
      </c>
      <c r="E1417" s="7">
        <f t="shared" si="44"/>
        <v>3.3079999999999998</v>
      </c>
      <c r="F1417" s="7">
        <f t="shared" si="45"/>
        <v>36.387999999999998</v>
      </c>
      <c r="G1417" s="7">
        <v>0.4</v>
      </c>
      <c r="H1417" s="7" t="s">
        <v>31</v>
      </c>
      <c r="I1417" s="7">
        <v>10</v>
      </c>
    </row>
    <row r="1418" spans="1:9" ht="15.75" customHeight="1" x14ac:dyDescent="0.15">
      <c r="A1418" s="13" t="s">
        <v>5157</v>
      </c>
      <c r="B1418" s="7" t="s">
        <v>1945</v>
      </c>
      <c r="C1418" s="14">
        <v>4</v>
      </c>
      <c r="D1418" s="7">
        <v>45.37</v>
      </c>
      <c r="E1418" s="7">
        <f t="shared" si="44"/>
        <v>4.5369999999999999</v>
      </c>
      <c r="F1418" s="7">
        <f t="shared" si="45"/>
        <v>49.906999999999996</v>
      </c>
      <c r="G1418" s="7">
        <v>0.05</v>
      </c>
      <c r="H1418" s="7" t="s">
        <v>5075</v>
      </c>
      <c r="I1418" s="7">
        <v>6</v>
      </c>
    </row>
    <row r="1419" spans="1:9" ht="15.75" customHeight="1" x14ac:dyDescent="0.15">
      <c r="A1419" s="13" t="s">
        <v>5157</v>
      </c>
      <c r="B1419" s="7" t="s">
        <v>3806</v>
      </c>
      <c r="C1419" s="14">
        <v>12</v>
      </c>
      <c r="D1419" s="7">
        <v>87.8</v>
      </c>
      <c r="E1419" s="7">
        <f t="shared" si="44"/>
        <v>8.7799999999999994</v>
      </c>
      <c r="F1419" s="7">
        <f t="shared" si="45"/>
        <v>96.58</v>
      </c>
      <c r="G1419" s="7">
        <v>0.4</v>
      </c>
      <c r="H1419" s="7" t="s">
        <v>5083</v>
      </c>
      <c r="I1419" s="7">
        <v>5</v>
      </c>
    </row>
    <row r="1420" spans="1:9" ht="15.75" customHeight="1" x14ac:dyDescent="0.15">
      <c r="A1420" s="13" t="s">
        <v>5158</v>
      </c>
      <c r="B1420" s="7" t="s">
        <v>2141</v>
      </c>
      <c r="C1420" s="14">
        <v>4</v>
      </c>
      <c r="D1420" s="7">
        <v>88.23</v>
      </c>
      <c r="E1420" s="7">
        <f t="shared" si="44"/>
        <v>8.8230000000000004</v>
      </c>
      <c r="F1420" s="7">
        <f t="shared" si="45"/>
        <v>97.052999999999997</v>
      </c>
      <c r="G1420" s="7">
        <v>0.21</v>
      </c>
      <c r="H1420" s="7" t="s">
        <v>28</v>
      </c>
      <c r="I1420" s="7">
        <v>3</v>
      </c>
    </row>
    <row r="1421" spans="1:9" ht="15.75" customHeight="1" x14ac:dyDescent="0.15">
      <c r="A1421" s="13" t="s">
        <v>5158</v>
      </c>
      <c r="B1421" s="7" t="s">
        <v>3525</v>
      </c>
      <c r="C1421" s="14">
        <v>4</v>
      </c>
      <c r="D1421" s="7">
        <v>36.659999999999997</v>
      </c>
      <c r="E1421" s="7">
        <f t="shared" si="44"/>
        <v>3.6659999999999999</v>
      </c>
      <c r="F1421" s="7">
        <f t="shared" si="45"/>
        <v>40.325999999999993</v>
      </c>
      <c r="G1421" s="7">
        <v>0.01</v>
      </c>
      <c r="H1421" s="7" t="s">
        <v>5081</v>
      </c>
      <c r="I1421" s="7">
        <v>10</v>
      </c>
    </row>
    <row r="1422" spans="1:9" ht="15.75" customHeight="1" x14ac:dyDescent="0.15">
      <c r="A1422" s="13" t="s">
        <v>5158</v>
      </c>
      <c r="B1422" s="7" t="s">
        <v>268</v>
      </c>
      <c r="C1422" s="14">
        <v>4</v>
      </c>
      <c r="D1422" s="7">
        <v>21.56</v>
      </c>
      <c r="E1422" s="7">
        <f t="shared" si="44"/>
        <v>2.1560000000000001</v>
      </c>
      <c r="F1422" s="7">
        <f t="shared" si="45"/>
        <v>23.715999999999998</v>
      </c>
      <c r="G1422" s="7">
        <v>0.05</v>
      </c>
      <c r="H1422" s="7" t="s">
        <v>27</v>
      </c>
      <c r="I1422" s="7">
        <v>4</v>
      </c>
    </row>
    <row r="1423" spans="1:9" ht="15.75" customHeight="1" x14ac:dyDescent="0.15">
      <c r="A1423" s="13" t="s">
        <v>5158</v>
      </c>
      <c r="B1423" s="7" t="s">
        <v>3342</v>
      </c>
      <c r="C1423" s="14">
        <v>6</v>
      </c>
      <c r="D1423" s="7">
        <v>52.09</v>
      </c>
      <c r="E1423" s="7">
        <f t="shared" si="44"/>
        <v>5.2090000000000005</v>
      </c>
      <c r="F1423" s="7">
        <f t="shared" si="45"/>
        <v>57.299000000000007</v>
      </c>
      <c r="G1423" s="7">
        <v>0.24</v>
      </c>
      <c r="H1423" s="7" t="s">
        <v>31</v>
      </c>
      <c r="I1423" s="7">
        <v>10</v>
      </c>
    </row>
    <row r="1424" spans="1:9" ht="15.75" customHeight="1" x14ac:dyDescent="0.15">
      <c r="A1424" s="13" t="s">
        <v>5158</v>
      </c>
      <c r="B1424" s="7" t="s">
        <v>1105</v>
      </c>
      <c r="C1424" s="14">
        <v>6</v>
      </c>
      <c r="D1424" s="7">
        <v>86.67</v>
      </c>
      <c r="E1424" s="7">
        <f t="shared" si="44"/>
        <v>8.6669999999999998</v>
      </c>
      <c r="F1424" s="7">
        <f t="shared" si="45"/>
        <v>95.337000000000003</v>
      </c>
      <c r="G1424" s="7">
        <v>0.12</v>
      </c>
      <c r="H1424" s="7" t="s">
        <v>5075</v>
      </c>
      <c r="I1424" s="7">
        <v>1</v>
      </c>
    </row>
    <row r="1425" spans="1:9" ht="15.75" customHeight="1" x14ac:dyDescent="0.15">
      <c r="A1425" s="13" t="s">
        <v>5158</v>
      </c>
      <c r="B1425" s="7" t="s">
        <v>2852</v>
      </c>
      <c r="C1425" s="14">
        <v>6</v>
      </c>
      <c r="D1425" s="7">
        <v>57.91</v>
      </c>
      <c r="E1425" s="7">
        <f t="shared" si="44"/>
        <v>5.7910000000000004</v>
      </c>
      <c r="F1425" s="7">
        <f t="shared" si="45"/>
        <v>63.700999999999993</v>
      </c>
      <c r="G1425" s="7">
        <v>0.31</v>
      </c>
      <c r="H1425" s="7" t="s">
        <v>5079</v>
      </c>
      <c r="I1425" s="7">
        <v>7</v>
      </c>
    </row>
    <row r="1426" spans="1:9" ht="15.75" customHeight="1" x14ac:dyDescent="0.15">
      <c r="A1426" s="13" t="s">
        <v>5158</v>
      </c>
      <c r="B1426" s="7" t="s">
        <v>4463</v>
      </c>
      <c r="C1426" s="14">
        <v>4</v>
      </c>
      <c r="D1426" s="7">
        <v>60.74</v>
      </c>
      <c r="E1426" s="7">
        <f t="shared" si="44"/>
        <v>6.0740000000000007</v>
      </c>
      <c r="F1426" s="7">
        <f t="shared" si="45"/>
        <v>66.814000000000007</v>
      </c>
      <c r="G1426" s="7">
        <v>0.09</v>
      </c>
      <c r="H1426" s="7" t="s">
        <v>31</v>
      </c>
      <c r="I1426" s="7">
        <v>5</v>
      </c>
    </row>
    <row r="1427" spans="1:9" ht="15.75" customHeight="1" x14ac:dyDescent="0.15">
      <c r="A1427" s="13" t="s">
        <v>5158</v>
      </c>
      <c r="B1427" s="7" t="s">
        <v>2840</v>
      </c>
      <c r="C1427" s="14">
        <v>4</v>
      </c>
      <c r="D1427" s="7">
        <v>40.82</v>
      </c>
      <c r="E1427" s="7">
        <f t="shared" si="44"/>
        <v>4.0819999999999999</v>
      </c>
      <c r="F1427" s="7">
        <f t="shared" si="45"/>
        <v>44.902000000000001</v>
      </c>
      <c r="G1427" s="7">
        <v>0.38</v>
      </c>
      <c r="H1427" s="7" t="s">
        <v>28</v>
      </c>
      <c r="I1427" s="7">
        <v>7</v>
      </c>
    </row>
    <row r="1428" spans="1:9" ht="15.75" customHeight="1" x14ac:dyDescent="0.15">
      <c r="A1428" s="13" t="s">
        <v>5158</v>
      </c>
      <c r="B1428" s="7" t="s">
        <v>4631</v>
      </c>
      <c r="C1428" s="14">
        <v>6</v>
      </c>
      <c r="D1428" s="7">
        <v>83.22</v>
      </c>
      <c r="E1428" s="7">
        <f t="shared" si="44"/>
        <v>8.322000000000001</v>
      </c>
      <c r="F1428" s="7">
        <f t="shared" si="45"/>
        <v>91.542000000000002</v>
      </c>
      <c r="G1428" s="7">
        <v>0.36</v>
      </c>
      <c r="H1428" s="7" t="s">
        <v>5077</v>
      </c>
      <c r="I1428" s="7">
        <v>2</v>
      </c>
    </row>
    <row r="1429" spans="1:9" ht="15.75" customHeight="1" x14ac:dyDescent="0.15">
      <c r="A1429" s="13" t="s">
        <v>5158</v>
      </c>
      <c r="B1429" s="7" t="s">
        <v>4141</v>
      </c>
      <c r="C1429" s="14">
        <v>12</v>
      </c>
      <c r="D1429" s="7">
        <v>8.94</v>
      </c>
      <c r="E1429" s="7">
        <f t="shared" si="44"/>
        <v>0.89400000000000002</v>
      </c>
      <c r="F1429" s="7">
        <f t="shared" si="45"/>
        <v>9.8339999999999996</v>
      </c>
      <c r="G1429" s="7">
        <v>0.16</v>
      </c>
      <c r="H1429" s="7" t="s">
        <v>28</v>
      </c>
      <c r="I1429" s="7">
        <v>4</v>
      </c>
    </row>
    <row r="1430" spans="1:9" ht="15.75" customHeight="1" x14ac:dyDescent="0.15">
      <c r="A1430" s="13" t="s">
        <v>5158</v>
      </c>
      <c r="B1430" s="7" t="s">
        <v>4602</v>
      </c>
      <c r="C1430" s="14">
        <v>4</v>
      </c>
      <c r="D1430" s="7">
        <v>99.24</v>
      </c>
      <c r="E1430" s="7">
        <f t="shared" si="44"/>
        <v>9.9239999999999995</v>
      </c>
      <c r="F1430" s="7">
        <f t="shared" si="45"/>
        <v>109.16399999999999</v>
      </c>
      <c r="G1430" s="7">
        <v>0.27</v>
      </c>
      <c r="H1430" s="7" t="s">
        <v>31</v>
      </c>
      <c r="I1430" s="7">
        <v>4</v>
      </c>
    </row>
    <row r="1431" spans="1:9" ht="15.75" customHeight="1" x14ac:dyDescent="0.15">
      <c r="A1431" s="13" t="s">
        <v>5158</v>
      </c>
      <c r="B1431" s="7" t="s">
        <v>856</v>
      </c>
      <c r="C1431" s="14">
        <v>12</v>
      </c>
      <c r="D1431" s="7">
        <v>46.87</v>
      </c>
      <c r="E1431" s="7">
        <f t="shared" si="44"/>
        <v>4.6870000000000003</v>
      </c>
      <c r="F1431" s="7">
        <f t="shared" si="45"/>
        <v>51.556999999999995</v>
      </c>
      <c r="G1431" s="7">
        <v>0.31</v>
      </c>
      <c r="H1431" s="7" t="s">
        <v>29</v>
      </c>
      <c r="I1431" s="7">
        <v>6</v>
      </c>
    </row>
    <row r="1432" spans="1:9" ht="15.75" customHeight="1" x14ac:dyDescent="0.15">
      <c r="A1432" s="13" t="s">
        <v>5158</v>
      </c>
      <c r="B1432" s="7" t="s">
        <v>1763</v>
      </c>
      <c r="C1432" s="14">
        <v>12</v>
      </c>
      <c r="D1432" s="7">
        <v>24.84</v>
      </c>
      <c r="E1432" s="7">
        <f t="shared" si="44"/>
        <v>2.484</v>
      </c>
      <c r="F1432" s="7">
        <f t="shared" si="45"/>
        <v>27.323999999999998</v>
      </c>
      <c r="G1432" s="7">
        <v>0.26</v>
      </c>
      <c r="H1432" s="7" t="s">
        <v>5081</v>
      </c>
      <c r="I1432" s="7">
        <v>2</v>
      </c>
    </row>
    <row r="1433" spans="1:9" ht="15.75" customHeight="1" x14ac:dyDescent="0.15">
      <c r="A1433" s="13" t="s">
        <v>5158</v>
      </c>
      <c r="B1433" s="7" t="s">
        <v>4651</v>
      </c>
      <c r="C1433" s="14">
        <v>4</v>
      </c>
      <c r="D1433" s="7">
        <v>82.81</v>
      </c>
      <c r="E1433" s="7">
        <f t="shared" si="44"/>
        <v>8.2810000000000006</v>
      </c>
      <c r="F1433" s="7">
        <f t="shared" si="45"/>
        <v>91.091000000000008</v>
      </c>
      <c r="G1433" s="7">
        <v>0.4</v>
      </c>
      <c r="H1433" s="7" t="s">
        <v>31</v>
      </c>
      <c r="I1433" s="7">
        <v>6</v>
      </c>
    </row>
    <row r="1434" spans="1:9" ht="15.75" customHeight="1" x14ac:dyDescent="0.15">
      <c r="A1434" s="13" t="s">
        <v>5158</v>
      </c>
      <c r="B1434" s="7" t="s">
        <v>1091</v>
      </c>
      <c r="C1434" s="14">
        <v>4</v>
      </c>
      <c r="D1434" s="7">
        <v>37.909999999999997</v>
      </c>
      <c r="E1434" s="7">
        <f t="shared" si="44"/>
        <v>3.7909999999999999</v>
      </c>
      <c r="F1434" s="7">
        <f t="shared" si="45"/>
        <v>41.700999999999993</v>
      </c>
      <c r="G1434" s="7">
        <v>0.15</v>
      </c>
      <c r="H1434" s="7" t="s">
        <v>26</v>
      </c>
      <c r="I1434" s="7">
        <v>8</v>
      </c>
    </row>
    <row r="1435" spans="1:9" ht="15.75" customHeight="1" x14ac:dyDescent="0.15">
      <c r="A1435" s="13" t="s">
        <v>5158</v>
      </c>
      <c r="B1435" s="7" t="s">
        <v>4347</v>
      </c>
      <c r="C1435" s="14">
        <v>4</v>
      </c>
      <c r="D1435" s="7">
        <v>31.79</v>
      </c>
      <c r="E1435" s="7">
        <f t="shared" si="44"/>
        <v>3.1790000000000003</v>
      </c>
      <c r="F1435" s="7">
        <f t="shared" si="45"/>
        <v>34.969000000000001</v>
      </c>
      <c r="G1435" s="7">
        <v>0.28999999999999998</v>
      </c>
      <c r="H1435" s="7" t="s">
        <v>5080</v>
      </c>
      <c r="I1435" s="7">
        <v>10</v>
      </c>
    </row>
    <row r="1436" spans="1:9" ht="15.75" customHeight="1" x14ac:dyDescent="0.15">
      <c r="A1436" s="13" t="s">
        <v>5158</v>
      </c>
      <c r="B1436" s="7" t="s">
        <v>490</v>
      </c>
      <c r="C1436" s="14">
        <v>4</v>
      </c>
      <c r="D1436" s="7">
        <v>99.43</v>
      </c>
      <c r="E1436" s="7">
        <f t="shared" si="44"/>
        <v>9.9430000000000014</v>
      </c>
      <c r="F1436" s="7">
        <f t="shared" si="45"/>
        <v>109.373</v>
      </c>
      <c r="G1436" s="7">
        <v>0.32</v>
      </c>
      <c r="H1436" s="7" t="s">
        <v>5076</v>
      </c>
      <c r="I1436" s="7">
        <v>2</v>
      </c>
    </row>
    <row r="1437" spans="1:9" ht="15.75" customHeight="1" x14ac:dyDescent="0.15">
      <c r="A1437" s="13" t="s">
        <v>5158</v>
      </c>
      <c r="B1437" s="7" t="s">
        <v>3107</v>
      </c>
      <c r="C1437" s="14">
        <v>12</v>
      </c>
      <c r="D1437" s="7">
        <v>84.54</v>
      </c>
      <c r="E1437" s="7">
        <f t="shared" si="44"/>
        <v>8.4540000000000006</v>
      </c>
      <c r="F1437" s="7">
        <f t="shared" si="45"/>
        <v>92.994</v>
      </c>
      <c r="G1437" s="7">
        <v>0.14000000000000001</v>
      </c>
      <c r="H1437" s="7" t="s">
        <v>30</v>
      </c>
      <c r="I1437" s="7">
        <v>4</v>
      </c>
    </row>
    <row r="1438" spans="1:9" ht="15.75" customHeight="1" x14ac:dyDescent="0.15">
      <c r="A1438" s="13" t="s">
        <v>5158</v>
      </c>
      <c r="B1438" s="7" t="s">
        <v>1374</v>
      </c>
      <c r="C1438" s="14">
        <v>6</v>
      </c>
      <c r="D1438" s="7">
        <v>34.979999999999997</v>
      </c>
      <c r="E1438" s="7">
        <f t="shared" si="44"/>
        <v>3.4979999999999998</v>
      </c>
      <c r="F1438" s="7">
        <f t="shared" si="45"/>
        <v>38.477999999999994</v>
      </c>
      <c r="G1438" s="7">
        <v>0.04</v>
      </c>
      <c r="H1438" s="7" t="s">
        <v>5075</v>
      </c>
      <c r="I1438" s="7">
        <v>4</v>
      </c>
    </row>
    <row r="1439" spans="1:9" ht="15.75" customHeight="1" x14ac:dyDescent="0.15">
      <c r="A1439" s="13" t="s">
        <v>5158</v>
      </c>
      <c r="B1439" s="7" t="s">
        <v>3782</v>
      </c>
      <c r="C1439" s="14">
        <v>4</v>
      </c>
      <c r="D1439" s="7">
        <v>51.44</v>
      </c>
      <c r="E1439" s="7">
        <f t="shared" si="44"/>
        <v>5.1440000000000001</v>
      </c>
      <c r="F1439" s="7">
        <f t="shared" si="45"/>
        <v>56.583999999999996</v>
      </c>
      <c r="G1439" s="7">
        <v>0.13</v>
      </c>
      <c r="H1439" s="7" t="s">
        <v>26</v>
      </c>
      <c r="I1439" s="7">
        <v>2</v>
      </c>
    </row>
    <row r="1440" spans="1:9" ht="15.75" customHeight="1" x14ac:dyDescent="0.15">
      <c r="A1440" s="13" t="s">
        <v>5158</v>
      </c>
      <c r="B1440" s="7" t="s">
        <v>3617</v>
      </c>
      <c r="C1440" s="14">
        <v>6</v>
      </c>
      <c r="D1440" s="7">
        <v>84.83</v>
      </c>
      <c r="E1440" s="7">
        <f t="shared" si="44"/>
        <v>8.4830000000000005</v>
      </c>
      <c r="F1440" s="7">
        <f t="shared" si="45"/>
        <v>93.313000000000002</v>
      </c>
      <c r="G1440" s="7">
        <v>0.08</v>
      </c>
      <c r="H1440" s="7" t="s">
        <v>5081</v>
      </c>
      <c r="I1440" s="7">
        <v>1</v>
      </c>
    </row>
    <row r="1441" spans="1:9" ht="15.75" customHeight="1" x14ac:dyDescent="0.15">
      <c r="A1441" s="13" t="s">
        <v>5158</v>
      </c>
      <c r="B1441" s="7" t="s">
        <v>2702</v>
      </c>
      <c r="C1441" s="14">
        <v>6</v>
      </c>
      <c r="D1441" s="7">
        <v>66.790000000000006</v>
      </c>
      <c r="E1441" s="7">
        <f t="shared" si="44"/>
        <v>6.6790000000000012</v>
      </c>
      <c r="F1441" s="7">
        <f t="shared" si="45"/>
        <v>73.469000000000008</v>
      </c>
      <c r="G1441" s="7">
        <v>0.05</v>
      </c>
      <c r="H1441" s="7" t="s">
        <v>5082</v>
      </c>
      <c r="I1441" s="7">
        <v>1</v>
      </c>
    </row>
    <row r="1442" spans="1:9" ht="15.75" customHeight="1" x14ac:dyDescent="0.15">
      <c r="A1442" s="13" t="s">
        <v>5158</v>
      </c>
      <c r="B1442" s="7" t="s">
        <v>614</v>
      </c>
      <c r="C1442" s="14">
        <v>6</v>
      </c>
      <c r="D1442" s="7">
        <v>29.61</v>
      </c>
      <c r="E1442" s="7">
        <f t="shared" si="44"/>
        <v>2.9610000000000003</v>
      </c>
      <c r="F1442" s="7">
        <f t="shared" si="45"/>
        <v>32.570999999999998</v>
      </c>
      <c r="G1442" s="7">
        <v>0.36</v>
      </c>
      <c r="H1442" s="7" t="s">
        <v>26</v>
      </c>
      <c r="I1442" s="7">
        <v>1</v>
      </c>
    </row>
    <row r="1443" spans="1:9" ht="15.75" customHeight="1" x14ac:dyDescent="0.15">
      <c r="A1443" s="13" t="s">
        <v>5158</v>
      </c>
      <c r="B1443" s="7" t="s">
        <v>3415</v>
      </c>
      <c r="C1443" s="14">
        <v>12</v>
      </c>
      <c r="D1443" s="7">
        <v>39.72</v>
      </c>
      <c r="E1443" s="7">
        <f t="shared" si="44"/>
        <v>3.972</v>
      </c>
      <c r="F1443" s="7">
        <f t="shared" si="45"/>
        <v>43.692</v>
      </c>
      <c r="G1443" s="7">
        <v>0.15</v>
      </c>
      <c r="H1443" s="7" t="s">
        <v>5078</v>
      </c>
      <c r="I1443" s="7">
        <v>6</v>
      </c>
    </row>
    <row r="1444" spans="1:9" ht="15.75" customHeight="1" x14ac:dyDescent="0.15">
      <c r="A1444" s="13" t="s">
        <v>5158</v>
      </c>
      <c r="B1444" s="7" t="s">
        <v>3746</v>
      </c>
      <c r="C1444" s="14">
        <v>12</v>
      </c>
      <c r="D1444" s="7">
        <v>34.130000000000003</v>
      </c>
      <c r="E1444" s="7">
        <f t="shared" si="44"/>
        <v>3.4130000000000003</v>
      </c>
      <c r="F1444" s="7">
        <f t="shared" si="45"/>
        <v>37.543000000000006</v>
      </c>
      <c r="G1444" s="7">
        <v>0.12</v>
      </c>
      <c r="H1444" s="7" t="s">
        <v>5083</v>
      </c>
      <c r="I1444" s="7">
        <v>6</v>
      </c>
    </row>
    <row r="1445" spans="1:9" ht="15.75" customHeight="1" x14ac:dyDescent="0.15">
      <c r="A1445" s="13" t="s">
        <v>5158</v>
      </c>
      <c r="B1445" s="7" t="s">
        <v>4957</v>
      </c>
      <c r="C1445" s="14">
        <v>6</v>
      </c>
      <c r="D1445" s="7">
        <v>90.62</v>
      </c>
      <c r="E1445" s="7">
        <f t="shared" si="44"/>
        <v>9.0620000000000012</v>
      </c>
      <c r="F1445" s="7">
        <f t="shared" si="45"/>
        <v>99.682000000000002</v>
      </c>
      <c r="G1445" s="7">
        <v>0.16</v>
      </c>
      <c r="H1445" s="7" t="s">
        <v>30</v>
      </c>
      <c r="I1445" s="7">
        <v>4</v>
      </c>
    </row>
    <row r="1446" spans="1:9" ht="15.75" customHeight="1" x14ac:dyDescent="0.15">
      <c r="A1446" s="13" t="s">
        <v>5158</v>
      </c>
      <c r="B1446" s="7" t="s">
        <v>4926</v>
      </c>
      <c r="C1446" s="14">
        <v>12</v>
      </c>
      <c r="D1446" s="7">
        <v>76.17</v>
      </c>
      <c r="E1446" s="7">
        <f t="shared" si="44"/>
        <v>7.6170000000000009</v>
      </c>
      <c r="F1446" s="7">
        <f t="shared" si="45"/>
        <v>83.787000000000006</v>
      </c>
      <c r="G1446" s="7">
        <v>0.16</v>
      </c>
      <c r="H1446" s="7" t="s">
        <v>5081</v>
      </c>
      <c r="I1446" s="7">
        <v>9</v>
      </c>
    </row>
    <row r="1447" spans="1:9" ht="15.75" customHeight="1" x14ac:dyDescent="0.15">
      <c r="A1447" s="13" t="s">
        <v>5158</v>
      </c>
      <c r="B1447" s="7" t="s">
        <v>4464</v>
      </c>
      <c r="C1447" s="14">
        <v>12</v>
      </c>
      <c r="D1447" s="7">
        <v>27.23</v>
      </c>
      <c r="E1447" s="7">
        <f t="shared" si="44"/>
        <v>2.7230000000000003</v>
      </c>
      <c r="F1447" s="7">
        <f t="shared" si="45"/>
        <v>29.952999999999999</v>
      </c>
      <c r="G1447" s="7">
        <v>0.23</v>
      </c>
      <c r="H1447" s="7" t="s">
        <v>5075</v>
      </c>
      <c r="I1447" s="7">
        <v>9</v>
      </c>
    </row>
    <row r="1448" spans="1:9" ht="15.75" customHeight="1" x14ac:dyDescent="0.15">
      <c r="A1448" s="13" t="s">
        <v>5158</v>
      </c>
      <c r="B1448" s="7" t="s">
        <v>4515</v>
      </c>
      <c r="C1448" s="14">
        <v>4</v>
      </c>
      <c r="D1448" s="7">
        <v>38.53</v>
      </c>
      <c r="E1448" s="7">
        <f t="shared" si="44"/>
        <v>3.8530000000000002</v>
      </c>
      <c r="F1448" s="7">
        <f t="shared" si="45"/>
        <v>42.383000000000003</v>
      </c>
      <c r="G1448" s="7">
        <v>0.28999999999999998</v>
      </c>
      <c r="H1448" s="7" t="s">
        <v>5078</v>
      </c>
      <c r="I1448" s="7">
        <v>8</v>
      </c>
    </row>
    <row r="1449" spans="1:9" ht="15.75" customHeight="1" x14ac:dyDescent="0.15">
      <c r="A1449" s="13" t="s">
        <v>5159</v>
      </c>
      <c r="B1449" s="7" t="s">
        <v>4559</v>
      </c>
      <c r="C1449" s="14">
        <v>12</v>
      </c>
      <c r="D1449" s="7">
        <v>51.72</v>
      </c>
      <c r="E1449" s="7">
        <f t="shared" si="44"/>
        <v>5.1720000000000006</v>
      </c>
      <c r="F1449" s="7">
        <f t="shared" si="45"/>
        <v>56.891999999999996</v>
      </c>
      <c r="G1449" s="7">
        <v>0.39</v>
      </c>
      <c r="H1449" s="7" t="s">
        <v>5078</v>
      </c>
      <c r="I1449" s="7">
        <v>2</v>
      </c>
    </row>
    <row r="1450" spans="1:9" ht="15.75" customHeight="1" x14ac:dyDescent="0.15">
      <c r="A1450" s="13" t="s">
        <v>5159</v>
      </c>
      <c r="B1450" s="7" t="s">
        <v>1805</v>
      </c>
      <c r="C1450" s="14">
        <v>12</v>
      </c>
      <c r="D1450" s="7">
        <v>27.65</v>
      </c>
      <c r="E1450" s="7">
        <f t="shared" si="44"/>
        <v>2.7650000000000001</v>
      </c>
      <c r="F1450" s="7">
        <f t="shared" si="45"/>
        <v>30.414999999999999</v>
      </c>
      <c r="G1450" s="7">
        <v>0.36</v>
      </c>
      <c r="H1450" s="7" t="s">
        <v>5082</v>
      </c>
      <c r="I1450" s="7">
        <v>4</v>
      </c>
    </row>
    <row r="1451" spans="1:9" ht="15.75" customHeight="1" x14ac:dyDescent="0.15">
      <c r="A1451" s="13" t="s">
        <v>5159</v>
      </c>
      <c r="B1451" s="7" t="s">
        <v>3449</v>
      </c>
      <c r="C1451" s="14">
        <v>6</v>
      </c>
      <c r="D1451" s="7">
        <v>69.77</v>
      </c>
      <c r="E1451" s="7">
        <f t="shared" si="44"/>
        <v>6.9770000000000003</v>
      </c>
      <c r="F1451" s="7">
        <f t="shared" si="45"/>
        <v>76.747</v>
      </c>
      <c r="G1451" s="7">
        <v>0.32</v>
      </c>
      <c r="H1451" s="7" t="s">
        <v>5081</v>
      </c>
      <c r="I1451" s="7">
        <v>2</v>
      </c>
    </row>
    <row r="1452" spans="1:9" ht="15.75" customHeight="1" x14ac:dyDescent="0.15">
      <c r="A1452" s="13" t="s">
        <v>5159</v>
      </c>
      <c r="B1452" s="7" t="s">
        <v>4030</v>
      </c>
      <c r="C1452" s="14">
        <v>4</v>
      </c>
      <c r="D1452" s="7">
        <v>90.48</v>
      </c>
      <c r="E1452" s="7">
        <f t="shared" ref="E1452:E1515" si="46">D1452*10%</f>
        <v>9.048</v>
      </c>
      <c r="F1452" s="7">
        <f t="shared" ref="F1452:F1515" si="47">D1452+E1452</f>
        <v>99.528000000000006</v>
      </c>
      <c r="G1452" s="7">
        <v>0.04</v>
      </c>
      <c r="H1452" s="7" t="s">
        <v>5080</v>
      </c>
      <c r="I1452" s="7">
        <v>4</v>
      </c>
    </row>
    <row r="1453" spans="1:9" ht="15.75" customHeight="1" x14ac:dyDescent="0.15">
      <c r="A1453" s="13" t="s">
        <v>5159</v>
      </c>
      <c r="B1453" s="7" t="s">
        <v>2790</v>
      </c>
      <c r="C1453" s="14">
        <v>4</v>
      </c>
      <c r="D1453" s="7">
        <v>49.53</v>
      </c>
      <c r="E1453" s="7">
        <f t="shared" si="46"/>
        <v>4.9530000000000003</v>
      </c>
      <c r="F1453" s="7">
        <f t="shared" si="47"/>
        <v>54.483000000000004</v>
      </c>
      <c r="G1453" s="7">
        <v>0.06</v>
      </c>
      <c r="H1453" s="7" t="s">
        <v>5079</v>
      </c>
      <c r="I1453" s="7">
        <v>3</v>
      </c>
    </row>
    <row r="1454" spans="1:9" ht="15.75" customHeight="1" x14ac:dyDescent="0.15">
      <c r="A1454" s="13" t="s">
        <v>5159</v>
      </c>
      <c r="B1454" s="7" t="s">
        <v>1232</v>
      </c>
      <c r="C1454" s="14">
        <v>12</v>
      </c>
      <c r="D1454" s="7">
        <v>67.16</v>
      </c>
      <c r="E1454" s="7">
        <f t="shared" si="46"/>
        <v>6.7160000000000002</v>
      </c>
      <c r="F1454" s="7">
        <f t="shared" si="47"/>
        <v>73.875999999999991</v>
      </c>
      <c r="G1454" s="7">
        <v>0.06</v>
      </c>
      <c r="H1454" s="7" t="s">
        <v>5076</v>
      </c>
      <c r="I1454" s="7">
        <v>1</v>
      </c>
    </row>
    <row r="1455" spans="1:9" ht="15.75" customHeight="1" x14ac:dyDescent="0.15">
      <c r="A1455" s="13" t="s">
        <v>5159</v>
      </c>
      <c r="B1455" s="7" t="s">
        <v>2402</v>
      </c>
      <c r="C1455" s="14">
        <v>6</v>
      </c>
      <c r="D1455" s="7">
        <v>91.06</v>
      </c>
      <c r="E1455" s="7">
        <f t="shared" si="46"/>
        <v>9.1059999999999999</v>
      </c>
      <c r="F1455" s="7">
        <f t="shared" si="47"/>
        <v>100.166</v>
      </c>
      <c r="G1455" s="7">
        <v>0.11</v>
      </c>
      <c r="H1455" s="7" t="s">
        <v>5076</v>
      </c>
      <c r="I1455" s="7">
        <v>2</v>
      </c>
    </row>
    <row r="1456" spans="1:9" ht="15.75" customHeight="1" x14ac:dyDescent="0.15">
      <c r="A1456" s="13" t="s">
        <v>5159</v>
      </c>
      <c r="B1456" s="7" t="s">
        <v>4482</v>
      </c>
      <c r="C1456" s="14">
        <v>4</v>
      </c>
      <c r="D1456" s="7">
        <v>85.07</v>
      </c>
      <c r="E1456" s="7">
        <f t="shared" si="46"/>
        <v>8.5069999999999997</v>
      </c>
      <c r="F1456" s="7">
        <f t="shared" si="47"/>
        <v>93.576999999999998</v>
      </c>
      <c r="G1456" s="7">
        <v>0.06</v>
      </c>
      <c r="H1456" s="7" t="s">
        <v>5081</v>
      </c>
      <c r="I1456" s="7">
        <v>9</v>
      </c>
    </row>
    <row r="1457" spans="1:9" ht="15.75" customHeight="1" x14ac:dyDescent="0.15">
      <c r="A1457" s="13" t="s">
        <v>5159</v>
      </c>
      <c r="B1457" s="7" t="s">
        <v>3350</v>
      </c>
      <c r="C1457" s="14">
        <v>12</v>
      </c>
      <c r="D1457" s="7">
        <v>51.8</v>
      </c>
      <c r="E1457" s="7">
        <f t="shared" si="46"/>
        <v>5.18</v>
      </c>
      <c r="F1457" s="7">
        <f t="shared" si="47"/>
        <v>56.98</v>
      </c>
      <c r="G1457" s="7">
        <v>0.3</v>
      </c>
      <c r="H1457" s="7" t="s">
        <v>5076</v>
      </c>
      <c r="I1457" s="7">
        <v>5</v>
      </c>
    </row>
    <row r="1458" spans="1:9" ht="15.75" customHeight="1" x14ac:dyDescent="0.15">
      <c r="A1458" s="13" t="s">
        <v>5159</v>
      </c>
      <c r="B1458" s="7" t="s">
        <v>2587</v>
      </c>
      <c r="C1458" s="14">
        <v>6</v>
      </c>
      <c r="D1458" s="7">
        <v>52.59</v>
      </c>
      <c r="E1458" s="7">
        <f t="shared" si="46"/>
        <v>5.2590000000000003</v>
      </c>
      <c r="F1458" s="7">
        <f t="shared" si="47"/>
        <v>57.849000000000004</v>
      </c>
      <c r="G1458" s="7">
        <v>0.06</v>
      </c>
      <c r="H1458" s="7" t="s">
        <v>29</v>
      </c>
      <c r="I1458" s="7">
        <v>9</v>
      </c>
    </row>
    <row r="1459" spans="1:9" ht="15.75" customHeight="1" x14ac:dyDescent="0.15">
      <c r="A1459" s="13" t="s">
        <v>5159</v>
      </c>
      <c r="B1459" s="7" t="s">
        <v>3997</v>
      </c>
      <c r="C1459" s="14">
        <v>4</v>
      </c>
      <c r="D1459" s="7">
        <v>1.89</v>
      </c>
      <c r="E1459" s="7">
        <f t="shared" si="46"/>
        <v>0.189</v>
      </c>
      <c r="F1459" s="7">
        <f t="shared" si="47"/>
        <v>2.0789999999999997</v>
      </c>
      <c r="G1459" s="7">
        <v>0.05</v>
      </c>
      <c r="H1459" s="7" t="s">
        <v>5083</v>
      </c>
      <c r="I1459" s="7">
        <v>10</v>
      </c>
    </row>
    <row r="1460" spans="1:9" ht="15.75" customHeight="1" x14ac:dyDescent="0.15">
      <c r="A1460" s="13" t="s">
        <v>5159</v>
      </c>
      <c r="B1460" s="7" t="s">
        <v>4639</v>
      </c>
      <c r="C1460" s="14">
        <v>4</v>
      </c>
      <c r="D1460" s="7">
        <v>21.21</v>
      </c>
      <c r="E1460" s="7">
        <f t="shared" si="46"/>
        <v>2.121</v>
      </c>
      <c r="F1460" s="7">
        <f t="shared" si="47"/>
        <v>23.331</v>
      </c>
      <c r="G1460" s="7">
        <v>0.16</v>
      </c>
      <c r="H1460" s="7" t="s">
        <v>5080</v>
      </c>
      <c r="I1460" s="7">
        <v>6</v>
      </c>
    </row>
    <row r="1461" spans="1:9" ht="15.75" customHeight="1" x14ac:dyDescent="0.15">
      <c r="A1461" s="13" t="s">
        <v>5159</v>
      </c>
      <c r="B1461" s="7" t="s">
        <v>2379</v>
      </c>
      <c r="C1461" s="14">
        <v>4</v>
      </c>
      <c r="D1461" s="7">
        <v>18.71</v>
      </c>
      <c r="E1461" s="7">
        <f t="shared" si="46"/>
        <v>1.8710000000000002</v>
      </c>
      <c r="F1461" s="7">
        <f t="shared" si="47"/>
        <v>20.581</v>
      </c>
      <c r="G1461" s="7">
        <v>0.18</v>
      </c>
      <c r="H1461" s="7" t="s">
        <v>5081</v>
      </c>
      <c r="I1461" s="7">
        <v>7</v>
      </c>
    </row>
    <row r="1462" spans="1:9" ht="15.75" customHeight="1" x14ac:dyDescent="0.15">
      <c r="A1462" s="13" t="s">
        <v>5159</v>
      </c>
      <c r="B1462" s="7" t="s">
        <v>835</v>
      </c>
      <c r="C1462" s="14">
        <v>12</v>
      </c>
      <c r="D1462" s="7">
        <v>58.98</v>
      </c>
      <c r="E1462" s="7">
        <f t="shared" si="46"/>
        <v>5.8979999999999997</v>
      </c>
      <c r="F1462" s="7">
        <f t="shared" si="47"/>
        <v>64.878</v>
      </c>
      <c r="G1462" s="7">
        <v>0.27</v>
      </c>
      <c r="H1462" s="7" t="s">
        <v>5080</v>
      </c>
      <c r="I1462" s="7">
        <v>9</v>
      </c>
    </row>
    <row r="1463" spans="1:9" ht="15.75" customHeight="1" x14ac:dyDescent="0.15">
      <c r="A1463" s="13" t="s">
        <v>5159</v>
      </c>
      <c r="B1463" s="7" t="s">
        <v>1676</v>
      </c>
      <c r="C1463" s="14">
        <v>6</v>
      </c>
      <c r="D1463" s="7">
        <v>34.46</v>
      </c>
      <c r="E1463" s="7">
        <f t="shared" si="46"/>
        <v>3.4460000000000002</v>
      </c>
      <c r="F1463" s="7">
        <f t="shared" si="47"/>
        <v>37.905999999999999</v>
      </c>
      <c r="G1463" s="7">
        <v>0.09</v>
      </c>
      <c r="H1463" s="7" t="s">
        <v>26</v>
      </c>
      <c r="I1463" s="7">
        <v>2</v>
      </c>
    </row>
    <row r="1464" spans="1:9" ht="15.75" customHeight="1" x14ac:dyDescent="0.15">
      <c r="A1464" s="13" t="s">
        <v>5159</v>
      </c>
      <c r="B1464" s="7" t="s">
        <v>3308</v>
      </c>
      <c r="C1464" s="14">
        <v>12</v>
      </c>
      <c r="D1464" s="7">
        <v>93.28</v>
      </c>
      <c r="E1464" s="7">
        <f t="shared" si="46"/>
        <v>9.3280000000000012</v>
      </c>
      <c r="F1464" s="7">
        <f t="shared" si="47"/>
        <v>102.608</v>
      </c>
      <c r="G1464" s="7">
        <v>0.37</v>
      </c>
      <c r="H1464" s="7" t="s">
        <v>29</v>
      </c>
      <c r="I1464" s="7">
        <v>1</v>
      </c>
    </row>
    <row r="1465" spans="1:9" ht="15.75" customHeight="1" x14ac:dyDescent="0.15">
      <c r="A1465" s="13" t="s">
        <v>5159</v>
      </c>
      <c r="B1465" s="7" t="s">
        <v>951</v>
      </c>
      <c r="C1465" s="14">
        <v>6</v>
      </c>
      <c r="D1465" s="7">
        <v>87.43</v>
      </c>
      <c r="E1465" s="7">
        <f t="shared" si="46"/>
        <v>8.7430000000000003</v>
      </c>
      <c r="F1465" s="7">
        <f t="shared" si="47"/>
        <v>96.173000000000002</v>
      </c>
      <c r="G1465" s="7">
        <v>0.28000000000000003</v>
      </c>
      <c r="H1465" s="7" t="s">
        <v>28</v>
      </c>
      <c r="I1465" s="7">
        <v>5</v>
      </c>
    </row>
    <row r="1466" spans="1:9" ht="15.75" customHeight="1" x14ac:dyDescent="0.15">
      <c r="A1466" s="13" t="s">
        <v>5159</v>
      </c>
      <c r="B1466" s="7" t="s">
        <v>4417</v>
      </c>
      <c r="C1466" s="14">
        <v>4</v>
      </c>
      <c r="D1466" s="7">
        <v>35.020000000000003</v>
      </c>
      <c r="E1466" s="7">
        <f t="shared" si="46"/>
        <v>3.5020000000000007</v>
      </c>
      <c r="F1466" s="7">
        <f t="shared" si="47"/>
        <v>38.522000000000006</v>
      </c>
      <c r="G1466" s="7">
        <v>0.27</v>
      </c>
      <c r="H1466" s="7" t="s">
        <v>27</v>
      </c>
      <c r="I1466" s="7">
        <v>2</v>
      </c>
    </row>
    <row r="1467" spans="1:9" ht="15.75" customHeight="1" x14ac:dyDescent="0.15">
      <c r="A1467" s="13" t="s">
        <v>5159</v>
      </c>
      <c r="B1467" s="7" t="s">
        <v>303</v>
      </c>
      <c r="C1467" s="14">
        <v>12</v>
      </c>
      <c r="D1467" s="7">
        <v>73.040000000000006</v>
      </c>
      <c r="E1467" s="7">
        <f t="shared" si="46"/>
        <v>7.3040000000000012</v>
      </c>
      <c r="F1467" s="7">
        <f t="shared" si="47"/>
        <v>80.344000000000008</v>
      </c>
      <c r="G1467" s="7">
        <v>0.16</v>
      </c>
      <c r="H1467" s="7" t="s">
        <v>5077</v>
      </c>
      <c r="I1467" s="7">
        <v>4</v>
      </c>
    </row>
    <row r="1468" spans="1:9" ht="15.75" customHeight="1" x14ac:dyDescent="0.15">
      <c r="A1468" s="13" t="s">
        <v>5159</v>
      </c>
      <c r="B1468" s="7" t="s">
        <v>427</v>
      </c>
      <c r="C1468" s="14">
        <v>4</v>
      </c>
      <c r="D1468" s="7">
        <v>66.3</v>
      </c>
      <c r="E1468" s="7">
        <f t="shared" si="46"/>
        <v>6.63</v>
      </c>
      <c r="F1468" s="7">
        <f t="shared" si="47"/>
        <v>72.929999999999993</v>
      </c>
      <c r="G1468" s="7">
        <v>0.3</v>
      </c>
      <c r="H1468" s="7" t="s">
        <v>5076</v>
      </c>
      <c r="I1468" s="7">
        <v>2</v>
      </c>
    </row>
    <row r="1469" spans="1:9" ht="15.75" customHeight="1" x14ac:dyDescent="0.15">
      <c r="A1469" s="13" t="s">
        <v>5159</v>
      </c>
      <c r="B1469" s="7" t="s">
        <v>2556</v>
      </c>
      <c r="C1469" s="14">
        <v>12</v>
      </c>
      <c r="D1469" s="7">
        <v>36.61</v>
      </c>
      <c r="E1469" s="7">
        <f t="shared" si="46"/>
        <v>3.661</v>
      </c>
      <c r="F1469" s="7">
        <f t="shared" si="47"/>
        <v>40.271000000000001</v>
      </c>
      <c r="G1469" s="7">
        <v>0.15</v>
      </c>
      <c r="H1469" s="7" t="s">
        <v>5078</v>
      </c>
      <c r="I1469" s="7">
        <v>3</v>
      </c>
    </row>
    <row r="1470" spans="1:9" ht="15.75" customHeight="1" x14ac:dyDescent="0.15">
      <c r="A1470" s="13" t="s">
        <v>5159</v>
      </c>
      <c r="B1470" s="7" t="s">
        <v>2692</v>
      </c>
      <c r="C1470" s="14">
        <v>4</v>
      </c>
      <c r="D1470" s="7">
        <v>97.34</v>
      </c>
      <c r="E1470" s="7">
        <f t="shared" si="46"/>
        <v>9.7340000000000018</v>
      </c>
      <c r="F1470" s="7">
        <f t="shared" si="47"/>
        <v>107.07400000000001</v>
      </c>
      <c r="G1470" s="7">
        <v>0.02</v>
      </c>
      <c r="H1470" s="7" t="s">
        <v>28</v>
      </c>
      <c r="I1470" s="7">
        <v>1</v>
      </c>
    </row>
    <row r="1471" spans="1:9" ht="15.75" customHeight="1" x14ac:dyDescent="0.15">
      <c r="A1471" s="13" t="s">
        <v>5159</v>
      </c>
      <c r="B1471" s="7" t="s">
        <v>3626</v>
      </c>
      <c r="C1471" s="14">
        <v>6</v>
      </c>
      <c r="D1471" s="7">
        <v>4.92</v>
      </c>
      <c r="E1471" s="7">
        <f t="shared" si="46"/>
        <v>0.49199999999999999</v>
      </c>
      <c r="F1471" s="7">
        <f t="shared" si="47"/>
        <v>5.4119999999999999</v>
      </c>
      <c r="G1471" s="7">
        <v>0.35</v>
      </c>
      <c r="H1471" s="7" t="s">
        <v>30</v>
      </c>
      <c r="I1471" s="7">
        <v>1</v>
      </c>
    </row>
    <row r="1472" spans="1:9" ht="15.75" customHeight="1" x14ac:dyDescent="0.15">
      <c r="A1472" s="13" t="s">
        <v>5159</v>
      </c>
      <c r="B1472" s="7" t="s">
        <v>2539</v>
      </c>
      <c r="C1472" s="14">
        <v>6</v>
      </c>
      <c r="D1472" s="7">
        <v>22.75</v>
      </c>
      <c r="E1472" s="7">
        <f t="shared" si="46"/>
        <v>2.2749999999999999</v>
      </c>
      <c r="F1472" s="7">
        <f t="shared" si="47"/>
        <v>25.024999999999999</v>
      </c>
      <c r="G1472" s="7">
        <v>0.23</v>
      </c>
      <c r="H1472" s="7" t="s">
        <v>28</v>
      </c>
      <c r="I1472" s="7">
        <v>7</v>
      </c>
    </row>
    <row r="1473" spans="1:9" ht="15.75" customHeight="1" x14ac:dyDescent="0.15">
      <c r="A1473" s="13" t="s">
        <v>5159</v>
      </c>
      <c r="B1473" s="7" t="s">
        <v>3016</v>
      </c>
      <c r="C1473" s="14">
        <v>4</v>
      </c>
      <c r="D1473" s="7">
        <v>35.54</v>
      </c>
      <c r="E1473" s="7">
        <f t="shared" si="46"/>
        <v>3.5540000000000003</v>
      </c>
      <c r="F1473" s="7">
        <f t="shared" si="47"/>
        <v>39.094000000000001</v>
      </c>
      <c r="G1473" s="7">
        <v>0.32</v>
      </c>
      <c r="H1473" s="7" t="s">
        <v>5076</v>
      </c>
      <c r="I1473" s="7">
        <v>3</v>
      </c>
    </row>
    <row r="1474" spans="1:9" ht="15.75" customHeight="1" x14ac:dyDescent="0.15">
      <c r="A1474" s="13" t="s">
        <v>5159</v>
      </c>
      <c r="B1474" s="7" t="s">
        <v>2581</v>
      </c>
      <c r="C1474" s="14">
        <v>12</v>
      </c>
      <c r="D1474" s="7">
        <v>15.29</v>
      </c>
      <c r="E1474" s="7">
        <f t="shared" si="46"/>
        <v>1.5289999999999999</v>
      </c>
      <c r="F1474" s="7">
        <f t="shared" si="47"/>
        <v>16.818999999999999</v>
      </c>
      <c r="G1474" s="7">
        <v>0.01</v>
      </c>
      <c r="H1474" s="7" t="s">
        <v>29</v>
      </c>
      <c r="I1474" s="7">
        <v>2</v>
      </c>
    </row>
    <row r="1475" spans="1:9" ht="15.75" customHeight="1" x14ac:dyDescent="0.15">
      <c r="A1475" s="13" t="s">
        <v>5160</v>
      </c>
      <c r="B1475" s="7" t="s">
        <v>525</v>
      </c>
      <c r="C1475" s="14">
        <v>4</v>
      </c>
      <c r="D1475" s="7">
        <v>65.19</v>
      </c>
      <c r="E1475" s="7">
        <f t="shared" si="46"/>
        <v>6.5190000000000001</v>
      </c>
      <c r="F1475" s="7">
        <f t="shared" si="47"/>
        <v>71.709000000000003</v>
      </c>
      <c r="G1475" s="7">
        <v>0.39</v>
      </c>
      <c r="H1475" s="7" t="s">
        <v>29</v>
      </c>
      <c r="I1475" s="7">
        <v>2</v>
      </c>
    </row>
    <row r="1476" spans="1:9" ht="15.75" customHeight="1" x14ac:dyDescent="0.15">
      <c r="A1476" s="13" t="s">
        <v>5160</v>
      </c>
      <c r="B1476" s="7" t="s">
        <v>305</v>
      </c>
      <c r="C1476" s="14">
        <v>12</v>
      </c>
      <c r="D1476" s="7">
        <v>39.22</v>
      </c>
      <c r="E1476" s="7">
        <f t="shared" si="46"/>
        <v>3.9220000000000002</v>
      </c>
      <c r="F1476" s="7">
        <f t="shared" si="47"/>
        <v>43.141999999999996</v>
      </c>
      <c r="G1476" s="7">
        <v>0.14000000000000001</v>
      </c>
      <c r="H1476" s="7" t="s">
        <v>28</v>
      </c>
      <c r="I1476" s="7">
        <v>10</v>
      </c>
    </row>
    <row r="1477" spans="1:9" ht="15.75" customHeight="1" x14ac:dyDescent="0.15">
      <c r="A1477" s="13" t="s">
        <v>5160</v>
      </c>
      <c r="B1477" s="7" t="s">
        <v>369</v>
      </c>
      <c r="C1477" s="14">
        <v>4</v>
      </c>
      <c r="D1477" s="7">
        <v>91.55</v>
      </c>
      <c r="E1477" s="7">
        <f t="shared" si="46"/>
        <v>9.1549999999999994</v>
      </c>
      <c r="F1477" s="7">
        <f t="shared" si="47"/>
        <v>100.705</v>
      </c>
      <c r="G1477" s="7">
        <v>0.09</v>
      </c>
      <c r="H1477" s="7" t="s">
        <v>5080</v>
      </c>
      <c r="I1477" s="7">
        <v>5</v>
      </c>
    </row>
    <row r="1478" spans="1:9" ht="15.75" customHeight="1" x14ac:dyDescent="0.15">
      <c r="A1478" s="13" t="s">
        <v>5160</v>
      </c>
      <c r="B1478" s="7" t="s">
        <v>4060</v>
      </c>
      <c r="C1478" s="14">
        <v>12</v>
      </c>
      <c r="D1478" s="7">
        <v>48.2</v>
      </c>
      <c r="E1478" s="7">
        <f t="shared" si="46"/>
        <v>4.82</v>
      </c>
      <c r="F1478" s="7">
        <f t="shared" si="47"/>
        <v>53.02</v>
      </c>
      <c r="G1478" s="7">
        <v>0.09</v>
      </c>
      <c r="H1478" s="7" t="s">
        <v>5083</v>
      </c>
      <c r="I1478" s="7">
        <v>7</v>
      </c>
    </row>
    <row r="1479" spans="1:9" ht="15.75" customHeight="1" x14ac:dyDescent="0.15">
      <c r="A1479" s="13" t="s">
        <v>5160</v>
      </c>
      <c r="B1479" s="7" t="s">
        <v>1294</v>
      </c>
      <c r="C1479" s="14">
        <v>6</v>
      </c>
      <c r="D1479" s="7">
        <v>93.62</v>
      </c>
      <c r="E1479" s="7">
        <f t="shared" si="46"/>
        <v>9.3620000000000001</v>
      </c>
      <c r="F1479" s="7">
        <f t="shared" si="47"/>
        <v>102.982</v>
      </c>
      <c r="G1479" s="7">
        <v>0.2</v>
      </c>
      <c r="H1479" s="7" t="s">
        <v>5075</v>
      </c>
      <c r="I1479" s="7">
        <v>4</v>
      </c>
    </row>
    <row r="1480" spans="1:9" ht="15.75" customHeight="1" x14ac:dyDescent="0.15">
      <c r="A1480" s="13" t="s">
        <v>5160</v>
      </c>
      <c r="B1480" s="7" t="s">
        <v>1204</v>
      </c>
      <c r="C1480" s="14">
        <v>6</v>
      </c>
      <c r="D1480" s="7">
        <v>17.27</v>
      </c>
      <c r="E1480" s="7">
        <f t="shared" si="46"/>
        <v>1.7270000000000001</v>
      </c>
      <c r="F1480" s="7">
        <f t="shared" si="47"/>
        <v>18.997</v>
      </c>
      <c r="G1480" s="7">
        <v>0.38</v>
      </c>
      <c r="H1480" s="7" t="s">
        <v>5078</v>
      </c>
      <c r="I1480" s="7">
        <v>7</v>
      </c>
    </row>
    <row r="1481" spans="1:9" ht="15.75" customHeight="1" x14ac:dyDescent="0.15">
      <c r="A1481" s="13" t="s">
        <v>5160</v>
      </c>
      <c r="B1481" s="7" t="s">
        <v>1083</v>
      </c>
      <c r="C1481" s="14">
        <v>6</v>
      </c>
      <c r="D1481" s="7">
        <v>34.4</v>
      </c>
      <c r="E1481" s="7">
        <f t="shared" si="46"/>
        <v>3.44</v>
      </c>
      <c r="F1481" s="7">
        <f t="shared" si="47"/>
        <v>37.839999999999996</v>
      </c>
      <c r="G1481" s="7">
        <v>0.21</v>
      </c>
      <c r="H1481" s="7" t="s">
        <v>5078</v>
      </c>
      <c r="I1481" s="7">
        <v>9</v>
      </c>
    </row>
    <row r="1482" spans="1:9" ht="15.75" customHeight="1" x14ac:dyDescent="0.15">
      <c r="A1482" s="13" t="s">
        <v>5160</v>
      </c>
      <c r="B1482" s="7" t="s">
        <v>1881</v>
      </c>
      <c r="C1482" s="14">
        <v>4</v>
      </c>
      <c r="D1482" s="7">
        <v>84.04</v>
      </c>
      <c r="E1482" s="7">
        <f t="shared" si="46"/>
        <v>8.4040000000000017</v>
      </c>
      <c r="F1482" s="7">
        <f t="shared" si="47"/>
        <v>92.444000000000003</v>
      </c>
      <c r="G1482" s="7">
        <v>0.32</v>
      </c>
      <c r="H1482" s="7" t="s">
        <v>31</v>
      </c>
      <c r="I1482" s="7">
        <v>6</v>
      </c>
    </row>
    <row r="1483" spans="1:9" ht="15.75" customHeight="1" x14ac:dyDescent="0.15">
      <c r="A1483" s="13" t="s">
        <v>5160</v>
      </c>
      <c r="B1483" s="7" t="s">
        <v>1581</v>
      </c>
      <c r="C1483" s="14">
        <v>4</v>
      </c>
      <c r="D1483" s="7">
        <v>53.7</v>
      </c>
      <c r="E1483" s="7">
        <f t="shared" si="46"/>
        <v>5.370000000000001</v>
      </c>
      <c r="F1483" s="7">
        <f t="shared" si="47"/>
        <v>59.070000000000007</v>
      </c>
      <c r="G1483" s="7">
        <v>0.25</v>
      </c>
      <c r="H1483" s="7" t="s">
        <v>5083</v>
      </c>
      <c r="I1483" s="7">
        <v>9</v>
      </c>
    </row>
    <row r="1484" spans="1:9" ht="15.75" customHeight="1" x14ac:dyDescent="0.15">
      <c r="A1484" s="13" t="s">
        <v>5160</v>
      </c>
      <c r="B1484" s="7" t="s">
        <v>3715</v>
      </c>
      <c r="C1484" s="14">
        <v>12</v>
      </c>
      <c r="D1484" s="7">
        <v>63.87</v>
      </c>
      <c r="E1484" s="7">
        <f t="shared" si="46"/>
        <v>6.3870000000000005</v>
      </c>
      <c r="F1484" s="7">
        <f t="shared" si="47"/>
        <v>70.257000000000005</v>
      </c>
      <c r="G1484" s="7">
        <v>0.4</v>
      </c>
      <c r="H1484" s="7" t="s">
        <v>30</v>
      </c>
      <c r="I1484" s="7">
        <v>3</v>
      </c>
    </row>
    <row r="1485" spans="1:9" ht="15.75" customHeight="1" x14ac:dyDescent="0.15">
      <c r="A1485" s="13" t="s">
        <v>5160</v>
      </c>
      <c r="B1485" s="7" t="s">
        <v>1771</v>
      </c>
      <c r="C1485" s="14">
        <v>6</v>
      </c>
      <c r="D1485" s="7">
        <v>15.76</v>
      </c>
      <c r="E1485" s="7">
        <f t="shared" si="46"/>
        <v>1.5760000000000001</v>
      </c>
      <c r="F1485" s="7">
        <f t="shared" si="47"/>
        <v>17.335999999999999</v>
      </c>
      <c r="G1485" s="7">
        <v>0.13</v>
      </c>
      <c r="H1485" s="7" t="s">
        <v>30</v>
      </c>
      <c r="I1485" s="7">
        <v>7</v>
      </c>
    </row>
    <row r="1486" spans="1:9" ht="15.75" customHeight="1" x14ac:dyDescent="0.15">
      <c r="A1486" s="13" t="s">
        <v>5160</v>
      </c>
      <c r="B1486" s="7" t="s">
        <v>4253</v>
      </c>
      <c r="C1486" s="14">
        <v>4</v>
      </c>
      <c r="D1486" s="7">
        <v>75.08</v>
      </c>
      <c r="E1486" s="7">
        <f t="shared" si="46"/>
        <v>7.508</v>
      </c>
      <c r="F1486" s="7">
        <f t="shared" si="47"/>
        <v>82.587999999999994</v>
      </c>
      <c r="G1486" s="7">
        <v>0.06</v>
      </c>
      <c r="H1486" s="7" t="s">
        <v>28</v>
      </c>
      <c r="I1486" s="7">
        <v>10</v>
      </c>
    </row>
    <row r="1487" spans="1:9" ht="15.75" customHeight="1" x14ac:dyDescent="0.15">
      <c r="A1487" s="13" t="s">
        <v>5160</v>
      </c>
      <c r="B1487" s="7" t="s">
        <v>1868</v>
      </c>
      <c r="C1487" s="14">
        <v>6</v>
      </c>
      <c r="D1487" s="7">
        <v>63.88</v>
      </c>
      <c r="E1487" s="7">
        <f t="shared" si="46"/>
        <v>6.3880000000000008</v>
      </c>
      <c r="F1487" s="7">
        <f t="shared" si="47"/>
        <v>70.268000000000001</v>
      </c>
      <c r="G1487" s="7">
        <v>0.31</v>
      </c>
      <c r="H1487" s="7" t="s">
        <v>5079</v>
      </c>
      <c r="I1487" s="7">
        <v>4</v>
      </c>
    </row>
    <row r="1488" spans="1:9" ht="15.75" customHeight="1" x14ac:dyDescent="0.15">
      <c r="A1488" s="13" t="s">
        <v>5160</v>
      </c>
      <c r="B1488" s="7" t="s">
        <v>4672</v>
      </c>
      <c r="C1488" s="14">
        <v>4</v>
      </c>
      <c r="D1488" s="7">
        <v>39.479999999999997</v>
      </c>
      <c r="E1488" s="7">
        <f t="shared" si="46"/>
        <v>3.948</v>
      </c>
      <c r="F1488" s="7">
        <f t="shared" si="47"/>
        <v>43.427999999999997</v>
      </c>
      <c r="G1488" s="7">
        <v>0.16</v>
      </c>
      <c r="H1488" s="7" t="s">
        <v>28</v>
      </c>
      <c r="I1488" s="7">
        <v>1</v>
      </c>
    </row>
    <row r="1489" spans="1:9" ht="15.75" customHeight="1" x14ac:dyDescent="0.15">
      <c r="A1489" s="13" t="s">
        <v>5160</v>
      </c>
      <c r="B1489" s="7" t="s">
        <v>2801</v>
      </c>
      <c r="C1489" s="14">
        <v>12</v>
      </c>
      <c r="D1489" s="7">
        <v>86.34</v>
      </c>
      <c r="E1489" s="7">
        <f t="shared" si="46"/>
        <v>8.6340000000000003</v>
      </c>
      <c r="F1489" s="7">
        <f t="shared" si="47"/>
        <v>94.974000000000004</v>
      </c>
      <c r="G1489" s="7">
        <v>0.34</v>
      </c>
      <c r="H1489" s="7" t="s">
        <v>5083</v>
      </c>
      <c r="I1489" s="7">
        <v>10</v>
      </c>
    </row>
    <row r="1490" spans="1:9" ht="15.75" customHeight="1" x14ac:dyDescent="0.15">
      <c r="A1490" s="13" t="s">
        <v>5160</v>
      </c>
      <c r="B1490" s="7" t="s">
        <v>1820</v>
      </c>
      <c r="C1490" s="14">
        <v>6</v>
      </c>
      <c r="D1490" s="7">
        <v>51.82</v>
      </c>
      <c r="E1490" s="7">
        <f t="shared" si="46"/>
        <v>5.1820000000000004</v>
      </c>
      <c r="F1490" s="7">
        <f t="shared" si="47"/>
        <v>57.002000000000002</v>
      </c>
      <c r="G1490" s="7">
        <v>0.1</v>
      </c>
      <c r="H1490" s="7" t="s">
        <v>5077</v>
      </c>
      <c r="I1490" s="7">
        <v>8</v>
      </c>
    </row>
    <row r="1491" spans="1:9" ht="15.75" customHeight="1" x14ac:dyDescent="0.15">
      <c r="A1491" s="13" t="s">
        <v>5160</v>
      </c>
      <c r="B1491" s="7" t="s">
        <v>3152</v>
      </c>
      <c r="C1491" s="14">
        <v>4</v>
      </c>
      <c r="D1491" s="7">
        <v>99.07</v>
      </c>
      <c r="E1491" s="7">
        <f t="shared" si="46"/>
        <v>9.907</v>
      </c>
      <c r="F1491" s="7">
        <f t="shared" si="47"/>
        <v>108.97699999999999</v>
      </c>
      <c r="G1491" s="7">
        <v>0.23</v>
      </c>
      <c r="H1491" s="7" t="s">
        <v>28</v>
      </c>
      <c r="I1491" s="7">
        <v>8</v>
      </c>
    </row>
    <row r="1492" spans="1:9" ht="15.75" customHeight="1" x14ac:dyDescent="0.15">
      <c r="A1492" s="13" t="s">
        <v>5160</v>
      </c>
      <c r="B1492" s="7" t="s">
        <v>810</v>
      </c>
      <c r="C1492" s="14">
        <v>12</v>
      </c>
      <c r="D1492" s="7">
        <v>49.2</v>
      </c>
      <c r="E1492" s="7">
        <f t="shared" si="46"/>
        <v>4.9200000000000008</v>
      </c>
      <c r="F1492" s="7">
        <f t="shared" si="47"/>
        <v>54.120000000000005</v>
      </c>
      <c r="G1492" s="7">
        <v>0.11</v>
      </c>
      <c r="H1492" s="7" t="s">
        <v>5080</v>
      </c>
      <c r="I1492" s="7">
        <v>3</v>
      </c>
    </row>
    <row r="1493" spans="1:9" ht="15.75" customHeight="1" x14ac:dyDescent="0.15">
      <c r="A1493" s="13" t="s">
        <v>5160</v>
      </c>
      <c r="B1493" s="7" t="s">
        <v>3047</v>
      </c>
      <c r="C1493" s="14">
        <v>12</v>
      </c>
      <c r="D1493" s="7">
        <v>66.91</v>
      </c>
      <c r="E1493" s="7">
        <f t="shared" si="46"/>
        <v>6.6909999999999998</v>
      </c>
      <c r="F1493" s="7">
        <f t="shared" si="47"/>
        <v>73.600999999999999</v>
      </c>
      <c r="G1493" s="7">
        <v>0.01</v>
      </c>
      <c r="H1493" s="7" t="s">
        <v>27</v>
      </c>
      <c r="I1493" s="7">
        <v>4</v>
      </c>
    </row>
    <row r="1494" spans="1:9" ht="15.75" customHeight="1" x14ac:dyDescent="0.15">
      <c r="A1494" s="13" t="s">
        <v>5160</v>
      </c>
      <c r="B1494" s="7" t="s">
        <v>4228</v>
      </c>
      <c r="C1494" s="14">
        <v>12</v>
      </c>
      <c r="D1494" s="7">
        <v>70.73</v>
      </c>
      <c r="E1494" s="7">
        <f t="shared" si="46"/>
        <v>7.0730000000000004</v>
      </c>
      <c r="F1494" s="7">
        <f t="shared" si="47"/>
        <v>77.802999999999997</v>
      </c>
      <c r="G1494" s="7">
        <v>0.08</v>
      </c>
      <c r="H1494" s="7" t="s">
        <v>30</v>
      </c>
      <c r="I1494" s="7">
        <v>1</v>
      </c>
    </row>
    <row r="1495" spans="1:9" ht="15.75" customHeight="1" x14ac:dyDescent="0.15">
      <c r="A1495" s="13" t="s">
        <v>5160</v>
      </c>
      <c r="B1495" s="7" t="s">
        <v>1411</v>
      </c>
      <c r="C1495" s="14">
        <v>6</v>
      </c>
      <c r="D1495" s="7">
        <v>74.61</v>
      </c>
      <c r="E1495" s="7">
        <f t="shared" si="46"/>
        <v>7.4610000000000003</v>
      </c>
      <c r="F1495" s="7">
        <f t="shared" si="47"/>
        <v>82.070999999999998</v>
      </c>
      <c r="G1495" s="7">
        <v>0.39</v>
      </c>
      <c r="H1495" s="7" t="s">
        <v>26</v>
      </c>
      <c r="I1495" s="7">
        <v>10</v>
      </c>
    </row>
    <row r="1496" spans="1:9" ht="15.75" customHeight="1" x14ac:dyDescent="0.15">
      <c r="A1496" s="13" t="s">
        <v>5160</v>
      </c>
      <c r="B1496" s="7" t="s">
        <v>4767</v>
      </c>
      <c r="C1496" s="14">
        <v>12</v>
      </c>
      <c r="D1496" s="7">
        <v>22</v>
      </c>
      <c r="E1496" s="7">
        <f t="shared" si="46"/>
        <v>2.2000000000000002</v>
      </c>
      <c r="F1496" s="7">
        <f t="shared" si="47"/>
        <v>24.2</v>
      </c>
      <c r="G1496" s="7">
        <v>0.33</v>
      </c>
      <c r="H1496" s="7" t="s">
        <v>5083</v>
      </c>
      <c r="I1496" s="7">
        <v>10</v>
      </c>
    </row>
    <row r="1497" spans="1:9" ht="15.75" customHeight="1" x14ac:dyDescent="0.15">
      <c r="A1497" s="13" t="s">
        <v>5160</v>
      </c>
      <c r="B1497" s="7" t="s">
        <v>2542</v>
      </c>
      <c r="C1497" s="14">
        <v>6</v>
      </c>
      <c r="D1497" s="7">
        <v>89.39</v>
      </c>
      <c r="E1497" s="7">
        <f t="shared" si="46"/>
        <v>8.9390000000000001</v>
      </c>
      <c r="F1497" s="7">
        <f t="shared" si="47"/>
        <v>98.329000000000008</v>
      </c>
      <c r="G1497" s="7">
        <v>0.23</v>
      </c>
      <c r="H1497" s="7" t="s">
        <v>5075</v>
      </c>
      <c r="I1497" s="7">
        <v>3</v>
      </c>
    </row>
    <row r="1498" spans="1:9" ht="15.75" customHeight="1" x14ac:dyDescent="0.15">
      <c r="A1498" s="13" t="s">
        <v>5160</v>
      </c>
      <c r="B1498" s="7" t="s">
        <v>120</v>
      </c>
      <c r="C1498" s="14">
        <v>4</v>
      </c>
      <c r="D1498" s="7">
        <v>56.12</v>
      </c>
      <c r="E1498" s="7">
        <f t="shared" si="46"/>
        <v>5.6120000000000001</v>
      </c>
      <c r="F1498" s="7">
        <f t="shared" si="47"/>
        <v>61.731999999999999</v>
      </c>
      <c r="G1498" s="7">
        <v>0.16</v>
      </c>
      <c r="H1498" s="7" t="s">
        <v>5081</v>
      </c>
      <c r="I1498" s="7">
        <v>2</v>
      </c>
    </row>
    <row r="1499" spans="1:9" ht="15.75" customHeight="1" x14ac:dyDescent="0.15">
      <c r="A1499" s="13" t="s">
        <v>5161</v>
      </c>
      <c r="B1499" s="7" t="s">
        <v>3564</v>
      </c>
      <c r="C1499" s="14">
        <v>4</v>
      </c>
      <c r="D1499" s="7">
        <v>58.32</v>
      </c>
      <c r="E1499" s="7">
        <f t="shared" si="46"/>
        <v>5.8320000000000007</v>
      </c>
      <c r="F1499" s="7">
        <f t="shared" si="47"/>
        <v>64.152000000000001</v>
      </c>
      <c r="G1499" s="7">
        <v>0.1</v>
      </c>
      <c r="H1499" s="7" t="s">
        <v>28</v>
      </c>
      <c r="I1499" s="7">
        <v>7</v>
      </c>
    </row>
    <row r="1500" spans="1:9" ht="15.75" customHeight="1" x14ac:dyDescent="0.15">
      <c r="A1500" s="13" t="s">
        <v>5161</v>
      </c>
      <c r="B1500" s="7" t="s">
        <v>339</v>
      </c>
      <c r="C1500" s="14">
        <v>6</v>
      </c>
      <c r="D1500" s="7">
        <v>99.53</v>
      </c>
      <c r="E1500" s="7">
        <f t="shared" si="46"/>
        <v>9.9530000000000012</v>
      </c>
      <c r="F1500" s="7">
        <f t="shared" si="47"/>
        <v>109.483</v>
      </c>
      <c r="G1500" s="7">
        <v>0.22</v>
      </c>
      <c r="H1500" s="7" t="s">
        <v>26</v>
      </c>
      <c r="I1500" s="7">
        <v>2</v>
      </c>
    </row>
    <row r="1501" spans="1:9" ht="15.75" customHeight="1" x14ac:dyDescent="0.15">
      <c r="A1501" s="13" t="s">
        <v>5161</v>
      </c>
      <c r="B1501" s="7" t="s">
        <v>4840</v>
      </c>
      <c r="C1501" s="14">
        <v>6</v>
      </c>
      <c r="D1501" s="7">
        <v>27.91</v>
      </c>
      <c r="E1501" s="7">
        <f t="shared" si="46"/>
        <v>2.7910000000000004</v>
      </c>
      <c r="F1501" s="7">
        <f t="shared" si="47"/>
        <v>30.701000000000001</v>
      </c>
      <c r="G1501" s="7">
        <v>0.36</v>
      </c>
      <c r="H1501" s="7" t="s">
        <v>27</v>
      </c>
      <c r="I1501" s="7">
        <v>3</v>
      </c>
    </row>
    <row r="1502" spans="1:9" ht="15.75" customHeight="1" x14ac:dyDescent="0.15">
      <c r="A1502" s="13" t="s">
        <v>5161</v>
      </c>
      <c r="B1502" s="7" t="s">
        <v>596</v>
      </c>
      <c r="C1502" s="14">
        <v>6</v>
      </c>
      <c r="D1502" s="7">
        <v>54.44</v>
      </c>
      <c r="E1502" s="7">
        <f t="shared" si="46"/>
        <v>5.444</v>
      </c>
      <c r="F1502" s="7">
        <f t="shared" si="47"/>
        <v>59.884</v>
      </c>
      <c r="G1502" s="7">
        <v>0.15</v>
      </c>
      <c r="H1502" s="7" t="s">
        <v>26</v>
      </c>
      <c r="I1502" s="7">
        <v>4</v>
      </c>
    </row>
    <row r="1503" spans="1:9" ht="15.75" customHeight="1" x14ac:dyDescent="0.15">
      <c r="A1503" s="13" t="s">
        <v>5161</v>
      </c>
      <c r="B1503" s="7" t="s">
        <v>2668</v>
      </c>
      <c r="C1503" s="14">
        <v>6</v>
      </c>
      <c r="D1503" s="7">
        <v>18.2</v>
      </c>
      <c r="E1503" s="7">
        <f t="shared" si="46"/>
        <v>1.82</v>
      </c>
      <c r="F1503" s="7">
        <f t="shared" si="47"/>
        <v>20.02</v>
      </c>
      <c r="G1503" s="7">
        <v>0.22</v>
      </c>
      <c r="H1503" s="7" t="s">
        <v>5079</v>
      </c>
      <c r="I1503" s="7">
        <v>10</v>
      </c>
    </row>
    <row r="1504" spans="1:9" ht="15.75" customHeight="1" x14ac:dyDescent="0.15">
      <c r="A1504" s="13" t="s">
        <v>5161</v>
      </c>
      <c r="B1504" s="7" t="s">
        <v>2403</v>
      </c>
      <c r="C1504" s="14">
        <v>4</v>
      </c>
      <c r="D1504" s="7">
        <v>27.58</v>
      </c>
      <c r="E1504" s="7">
        <f t="shared" si="46"/>
        <v>2.758</v>
      </c>
      <c r="F1504" s="7">
        <f t="shared" si="47"/>
        <v>30.337999999999997</v>
      </c>
      <c r="G1504" s="7">
        <v>0.14000000000000001</v>
      </c>
      <c r="H1504" s="7" t="s">
        <v>30</v>
      </c>
      <c r="I1504" s="7">
        <v>7</v>
      </c>
    </row>
    <row r="1505" spans="1:9" ht="15.75" customHeight="1" x14ac:dyDescent="0.15">
      <c r="A1505" s="13" t="s">
        <v>5161</v>
      </c>
      <c r="B1505" s="7" t="s">
        <v>1880</v>
      </c>
      <c r="C1505" s="14">
        <v>12</v>
      </c>
      <c r="D1505" s="7">
        <v>36.71</v>
      </c>
      <c r="E1505" s="7">
        <f t="shared" si="46"/>
        <v>3.6710000000000003</v>
      </c>
      <c r="F1505" s="7">
        <f t="shared" si="47"/>
        <v>40.381</v>
      </c>
      <c r="G1505" s="7">
        <v>0.14000000000000001</v>
      </c>
      <c r="H1505" s="7" t="s">
        <v>5076</v>
      </c>
      <c r="I1505" s="7">
        <v>10</v>
      </c>
    </row>
    <row r="1506" spans="1:9" ht="15.75" customHeight="1" x14ac:dyDescent="0.15">
      <c r="A1506" s="13" t="s">
        <v>5161</v>
      </c>
      <c r="B1506" s="7" t="s">
        <v>1385</v>
      </c>
      <c r="C1506" s="14">
        <v>12</v>
      </c>
      <c r="D1506" s="7">
        <v>9.91</v>
      </c>
      <c r="E1506" s="7">
        <f t="shared" si="46"/>
        <v>0.9910000000000001</v>
      </c>
      <c r="F1506" s="7">
        <f t="shared" si="47"/>
        <v>10.901</v>
      </c>
      <c r="G1506" s="7">
        <v>0.19</v>
      </c>
      <c r="H1506" s="7" t="s">
        <v>5080</v>
      </c>
      <c r="I1506" s="7">
        <v>9</v>
      </c>
    </row>
    <row r="1507" spans="1:9" ht="15.75" customHeight="1" x14ac:dyDescent="0.15">
      <c r="A1507" s="13" t="s">
        <v>5161</v>
      </c>
      <c r="B1507" s="7" t="s">
        <v>2105</v>
      </c>
      <c r="C1507" s="14">
        <v>4</v>
      </c>
      <c r="D1507" s="7">
        <v>48.13</v>
      </c>
      <c r="E1507" s="7">
        <f t="shared" si="46"/>
        <v>4.8130000000000006</v>
      </c>
      <c r="F1507" s="7">
        <f t="shared" si="47"/>
        <v>52.943000000000005</v>
      </c>
      <c r="G1507" s="7">
        <v>0.06</v>
      </c>
      <c r="H1507" s="7" t="s">
        <v>5076</v>
      </c>
      <c r="I1507" s="7">
        <v>5</v>
      </c>
    </row>
    <row r="1508" spans="1:9" ht="15.75" customHeight="1" x14ac:dyDescent="0.15">
      <c r="A1508" s="13" t="s">
        <v>5161</v>
      </c>
      <c r="B1508" s="7" t="s">
        <v>3846</v>
      </c>
      <c r="C1508" s="14">
        <v>6</v>
      </c>
      <c r="D1508" s="7">
        <v>61.75</v>
      </c>
      <c r="E1508" s="7">
        <f t="shared" si="46"/>
        <v>6.1750000000000007</v>
      </c>
      <c r="F1508" s="7">
        <f t="shared" si="47"/>
        <v>67.924999999999997</v>
      </c>
      <c r="G1508" s="7">
        <v>0.3</v>
      </c>
      <c r="H1508" s="7" t="s">
        <v>5083</v>
      </c>
      <c r="I1508" s="7">
        <v>8</v>
      </c>
    </row>
    <row r="1509" spans="1:9" ht="15.75" customHeight="1" x14ac:dyDescent="0.15">
      <c r="A1509" s="13" t="s">
        <v>5161</v>
      </c>
      <c r="B1509" s="7" t="s">
        <v>4235</v>
      </c>
      <c r="C1509" s="14">
        <v>4</v>
      </c>
      <c r="D1509" s="7">
        <v>44.71</v>
      </c>
      <c r="E1509" s="7">
        <f t="shared" si="46"/>
        <v>4.4710000000000001</v>
      </c>
      <c r="F1509" s="7">
        <f t="shared" si="47"/>
        <v>49.180999999999997</v>
      </c>
      <c r="G1509" s="7">
        <v>0.09</v>
      </c>
      <c r="H1509" s="7" t="s">
        <v>5075</v>
      </c>
      <c r="I1509" s="7">
        <v>3</v>
      </c>
    </row>
    <row r="1510" spans="1:9" ht="15.75" customHeight="1" x14ac:dyDescent="0.15">
      <c r="A1510" s="13" t="s">
        <v>5161</v>
      </c>
      <c r="B1510" s="7" t="s">
        <v>1262</v>
      </c>
      <c r="C1510" s="14">
        <v>12</v>
      </c>
      <c r="D1510" s="7">
        <v>53.86</v>
      </c>
      <c r="E1510" s="7">
        <f t="shared" si="46"/>
        <v>5.3860000000000001</v>
      </c>
      <c r="F1510" s="7">
        <f t="shared" si="47"/>
        <v>59.246000000000002</v>
      </c>
      <c r="G1510" s="7">
        <v>0.22</v>
      </c>
      <c r="H1510" s="7" t="s">
        <v>5077</v>
      </c>
      <c r="I1510" s="7">
        <v>4</v>
      </c>
    </row>
    <row r="1511" spans="1:9" ht="15.75" customHeight="1" x14ac:dyDescent="0.15">
      <c r="A1511" s="13" t="s">
        <v>5161</v>
      </c>
      <c r="B1511" s="7" t="s">
        <v>1540</v>
      </c>
      <c r="C1511" s="14">
        <v>4</v>
      </c>
      <c r="D1511" s="7">
        <v>71.66</v>
      </c>
      <c r="E1511" s="7">
        <f t="shared" si="46"/>
        <v>7.1660000000000004</v>
      </c>
      <c r="F1511" s="7">
        <f t="shared" si="47"/>
        <v>78.825999999999993</v>
      </c>
      <c r="G1511" s="7">
        <v>0.4</v>
      </c>
      <c r="H1511" s="7" t="s">
        <v>5081</v>
      </c>
      <c r="I1511" s="7">
        <v>3</v>
      </c>
    </row>
    <row r="1512" spans="1:9" ht="15.75" customHeight="1" x14ac:dyDescent="0.15">
      <c r="A1512" s="13" t="s">
        <v>5161</v>
      </c>
      <c r="B1512" s="7" t="s">
        <v>4796</v>
      </c>
      <c r="C1512" s="14">
        <v>12</v>
      </c>
      <c r="D1512" s="7">
        <v>80.260000000000005</v>
      </c>
      <c r="E1512" s="7">
        <f t="shared" si="46"/>
        <v>8.0260000000000016</v>
      </c>
      <c r="F1512" s="7">
        <f t="shared" si="47"/>
        <v>88.286000000000001</v>
      </c>
      <c r="G1512" s="7">
        <v>0.18</v>
      </c>
      <c r="H1512" s="7" t="s">
        <v>26</v>
      </c>
      <c r="I1512" s="7">
        <v>5</v>
      </c>
    </row>
    <row r="1513" spans="1:9" ht="15.75" customHeight="1" x14ac:dyDescent="0.15">
      <c r="A1513" s="13" t="s">
        <v>5161</v>
      </c>
      <c r="B1513" s="7" t="s">
        <v>3600</v>
      </c>
      <c r="C1513" s="14">
        <v>12</v>
      </c>
      <c r="D1513" s="7">
        <v>98.87</v>
      </c>
      <c r="E1513" s="7">
        <f t="shared" si="46"/>
        <v>9.8870000000000005</v>
      </c>
      <c r="F1513" s="7">
        <f t="shared" si="47"/>
        <v>108.75700000000001</v>
      </c>
      <c r="G1513" s="7">
        <v>0.37</v>
      </c>
      <c r="H1513" s="7" t="s">
        <v>5079</v>
      </c>
      <c r="I1513" s="7">
        <v>3</v>
      </c>
    </row>
    <row r="1514" spans="1:9" ht="15.75" customHeight="1" x14ac:dyDescent="0.15">
      <c r="A1514" s="13" t="s">
        <v>5161</v>
      </c>
      <c r="B1514" s="7" t="s">
        <v>3851</v>
      </c>
      <c r="C1514" s="14">
        <v>4</v>
      </c>
      <c r="D1514" s="7">
        <v>51.74</v>
      </c>
      <c r="E1514" s="7">
        <f t="shared" si="46"/>
        <v>5.1740000000000004</v>
      </c>
      <c r="F1514" s="7">
        <f t="shared" si="47"/>
        <v>56.914000000000001</v>
      </c>
      <c r="G1514" s="7">
        <v>0.21</v>
      </c>
      <c r="H1514" s="7" t="s">
        <v>5077</v>
      </c>
      <c r="I1514" s="7">
        <v>3</v>
      </c>
    </row>
    <row r="1515" spans="1:9" ht="15.75" customHeight="1" x14ac:dyDescent="0.15">
      <c r="A1515" s="13" t="s">
        <v>5161</v>
      </c>
      <c r="B1515" s="7" t="s">
        <v>1326</v>
      </c>
      <c r="C1515" s="14">
        <v>4</v>
      </c>
      <c r="D1515" s="7">
        <v>79.37</v>
      </c>
      <c r="E1515" s="7">
        <f t="shared" si="46"/>
        <v>7.9370000000000012</v>
      </c>
      <c r="F1515" s="7">
        <f t="shared" si="47"/>
        <v>87.307000000000002</v>
      </c>
      <c r="G1515" s="7">
        <v>0.21</v>
      </c>
      <c r="H1515" s="7" t="s">
        <v>26</v>
      </c>
      <c r="I1515" s="7">
        <v>4</v>
      </c>
    </row>
    <row r="1516" spans="1:9" ht="15.75" customHeight="1" x14ac:dyDescent="0.15">
      <c r="A1516" s="13" t="s">
        <v>5161</v>
      </c>
      <c r="B1516" s="7" t="s">
        <v>4792</v>
      </c>
      <c r="C1516" s="14">
        <v>12</v>
      </c>
      <c r="D1516" s="7">
        <v>99.91</v>
      </c>
      <c r="E1516" s="7">
        <f t="shared" ref="E1516:E1579" si="48">D1516*10%</f>
        <v>9.9909999999999997</v>
      </c>
      <c r="F1516" s="7">
        <f t="shared" ref="F1516:F1579" si="49">D1516+E1516</f>
        <v>109.901</v>
      </c>
      <c r="G1516" s="7">
        <v>0.36</v>
      </c>
      <c r="H1516" s="7" t="s">
        <v>5076</v>
      </c>
      <c r="I1516" s="7">
        <v>4</v>
      </c>
    </row>
    <row r="1517" spans="1:9" ht="15.75" customHeight="1" x14ac:dyDescent="0.15">
      <c r="A1517" s="13" t="s">
        <v>5161</v>
      </c>
      <c r="B1517" s="7" t="s">
        <v>4837</v>
      </c>
      <c r="C1517" s="14">
        <v>12</v>
      </c>
      <c r="D1517" s="7">
        <v>51.46</v>
      </c>
      <c r="E1517" s="7">
        <f t="shared" si="48"/>
        <v>5.1460000000000008</v>
      </c>
      <c r="F1517" s="7">
        <f t="shared" si="49"/>
        <v>56.606000000000002</v>
      </c>
      <c r="G1517" s="7">
        <v>0.38</v>
      </c>
      <c r="H1517" s="7" t="s">
        <v>27</v>
      </c>
      <c r="I1517" s="7">
        <v>1</v>
      </c>
    </row>
    <row r="1518" spans="1:9" ht="15.75" customHeight="1" x14ac:dyDescent="0.15">
      <c r="A1518" s="13" t="s">
        <v>5161</v>
      </c>
      <c r="B1518" s="7" t="s">
        <v>2808</v>
      </c>
      <c r="C1518" s="14">
        <v>4</v>
      </c>
      <c r="D1518" s="7">
        <v>50.94</v>
      </c>
      <c r="E1518" s="7">
        <f t="shared" si="48"/>
        <v>5.0940000000000003</v>
      </c>
      <c r="F1518" s="7">
        <f t="shared" si="49"/>
        <v>56.033999999999999</v>
      </c>
      <c r="G1518" s="7">
        <v>0.26</v>
      </c>
      <c r="H1518" s="7" t="s">
        <v>5081</v>
      </c>
      <c r="I1518" s="7">
        <v>1</v>
      </c>
    </row>
    <row r="1519" spans="1:9" ht="15.75" customHeight="1" x14ac:dyDescent="0.15">
      <c r="A1519" s="13" t="s">
        <v>5161</v>
      </c>
      <c r="B1519" s="7" t="s">
        <v>1140</v>
      </c>
      <c r="C1519" s="14">
        <v>12</v>
      </c>
      <c r="D1519" s="7">
        <v>6.68</v>
      </c>
      <c r="E1519" s="7">
        <f t="shared" si="48"/>
        <v>0.66800000000000004</v>
      </c>
      <c r="F1519" s="7">
        <f t="shared" si="49"/>
        <v>7.3479999999999999</v>
      </c>
      <c r="G1519" s="7">
        <v>0.26</v>
      </c>
      <c r="H1519" s="7" t="s">
        <v>5083</v>
      </c>
      <c r="I1519" s="7">
        <v>4</v>
      </c>
    </row>
    <row r="1520" spans="1:9" ht="15.75" customHeight="1" x14ac:dyDescent="0.15">
      <c r="A1520" s="13" t="s">
        <v>5161</v>
      </c>
      <c r="B1520" s="7" t="s">
        <v>90</v>
      </c>
      <c r="C1520" s="14">
        <v>12</v>
      </c>
      <c r="D1520" s="7">
        <v>20.28</v>
      </c>
      <c r="E1520" s="7">
        <f t="shared" si="48"/>
        <v>2.028</v>
      </c>
      <c r="F1520" s="7">
        <f t="shared" si="49"/>
        <v>22.308</v>
      </c>
      <c r="G1520" s="7">
        <v>0.06</v>
      </c>
      <c r="H1520" s="7" t="s">
        <v>26</v>
      </c>
      <c r="I1520" s="7">
        <v>10</v>
      </c>
    </row>
    <row r="1521" spans="1:9" ht="15.75" customHeight="1" x14ac:dyDescent="0.15">
      <c r="A1521" s="13" t="s">
        <v>5161</v>
      </c>
      <c r="B1521" s="7" t="s">
        <v>3143</v>
      </c>
      <c r="C1521" s="14">
        <v>6</v>
      </c>
      <c r="D1521" s="7">
        <v>16.54</v>
      </c>
      <c r="E1521" s="7">
        <f t="shared" si="48"/>
        <v>1.6539999999999999</v>
      </c>
      <c r="F1521" s="7">
        <f t="shared" si="49"/>
        <v>18.193999999999999</v>
      </c>
      <c r="G1521" s="7">
        <v>0.13</v>
      </c>
      <c r="H1521" s="7" t="s">
        <v>5075</v>
      </c>
      <c r="I1521" s="7">
        <v>8</v>
      </c>
    </row>
    <row r="1522" spans="1:9" ht="15.75" customHeight="1" x14ac:dyDescent="0.15">
      <c r="A1522" s="13" t="s">
        <v>5161</v>
      </c>
      <c r="B1522" s="7" t="s">
        <v>2593</v>
      </c>
      <c r="C1522" s="14">
        <v>4</v>
      </c>
      <c r="D1522" s="7">
        <v>15.88</v>
      </c>
      <c r="E1522" s="7">
        <f t="shared" si="48"/>
        <v>1.5880000000000001</v>
      </c>
      <c r="F1522" s="7">
        <f t="shared" si="49"/>
        <v>17.468</v>
      </c>
      <c r="G1522" s="7">
        <v>0.1</v>
      </c>
      <c r="H1522" s="7" t="s">
        <v>5079</v>
      </c>
      <c r="I1522" s="7">
        <v>8</v>
      </c>
    </row>
    <row r="1523" spans="1:9" ht="15.75" customHeight="1" x14ac:dyDescent="0.15">
      <c r="A1523" s="13" t="s">
        <v>5162</v>
      </c>
      <c r="B1523" s="7" t="s">
        <v>1814</v>
      </c>
      <c r="C1523" s="14">
        <v>6</v>
      </c>
      <c r="D1523" s="7">
        <v>49.02</v>
      </c>
      <c r="E1523" s="7">
        <f t="shared" si="48"/>
        <v>4.902000000000001</v>
      </c>
      <c r="F1523" s="7">
        <f t="shared" si="49"/>
        <v>53.922000000000004</v>
      </c>
      <c r="G1523" s="7">
        <v>0.23</v>
      </c>
      <c r="H1523" s="7" t="s">
        <v>29</v>
      </c>
      <c r="I1523" s="7">
        <v>9</v>
      </c>
    </row>
    <row r="1524" spans="1:9" ht="15.75" customHeight="1" x14ac:dyDescent="0.15">
      <c r="A1524" s="13" t="s">
        <v>5162</v>
      </c>
      <c r="B1524" s="7" t="s">
        <v>2364</v>
      </c>
      <c r="C1524" s="14">
        <v>6</v>
      </c>
      <c r="D1524" s="7">
        <v>44.61</v>
      </c>
      <c r="E1524" s="7">
        <f t="shared" si="48"/>
        <v>4.4610000000000003</v>
      </c>
      <c r="F1524" s="7">
        <f t="shared" si="49"/>
        <v>49.070999999999998</v>
      </c>
      <c r="G1524" s="7">
        <v>0.09</v>
      </c>
      <c r="H1524" s="7" t="s">
        <v>29</v>
      </c>
      <c r="I1524" s="7">
        <v>9</v>
      </c>
    </row>
    <row r="1525" spans="1:9" ht="15.75" customHeight="1" x14ac:dyDescent="0.15">
      <c r="A1525" s="13" t="s">
        <v>5162</v>
      </c>
      <c r="B1525" s="7" t="s">
        <v>1824</v>
      </c>
      <c r="C1525" s="14">
        <v>12</v>
      </c>
      <c r="D1525" s="7">
        <v>84.24</v>
      </c>
      <c r="E1525" s="7">
        <f t="shared" si="48"/>
        <v>8.4239999999999995</v>
      </c>
      <c r="F1525" s="7">
        <f t="shared" si="49"/>
        <v>92.663999999999987</v>
      </c>
      <c r="G1525" s="7">
        <v>0.38</v>
      </c>
      <c r="H1525" s="7" t="s">
        <v>5078</v>
      </c>
      <c r="I1525" s="7">
        <v>5</v>
      </c>
    </row>
    <row r="1526" spans="1:9" ht="15.75" customHeight="1" x14ac:dyDescent="0.15">
      <c r="A1526" s="13" t="s">
        <v>5162</v>
      </c>
      <c r="B1526" s="7" t="s">
        <v>3439</v>
      </c>
      <c r="C1526" s="14">
        <v>6</v>
      </c>
      <c r="D1526" s="7">
        <v>3.6</v>
      </c>
      <c r="E1526" s="7">
        <f t="shared" si="48"/>
        <v>0.36000000000000004</v>
      </c>
      <c r="F1526" s="7">
        <f t="shared" si="49"/>
        <v>3.96</v>
      </c>
      <c r="G1526" s="7">
        <v>0.05</v>
      </c>
      <c r="H1526" s="7" t="s">
        <v>29</v>
      </c>
      <c r="I1526" s="7">
        <v>4</v>
      </c>
    </row>
    <row r="1527" spans="1:9" ht="15.75" customHeight="1" x14ac:dyDescent="0.15">
      <c r="A1527" s="13" t="s">
        <v>5162</v>
      </c>
      <c r="B1527" s="7" t="s">
        <v>2196</v>
      </c>
      <c r="C1527" s="14">
        <v>12</v>
      </c>
      <c r="D1527" s="7">
        <v>56.55</v>
      </c>
      <c r="E1527" s="7">
        <f t="shared" si="48"/>
        <v>5.6550000000000002</v>
      </c>
      <c r="F1527" s="7">
        <f t="shared" si="49"/>
        <v>62.204999999999998</v>
      </c>
      <c r="G1527" s="7">
        <v>0.22</v>
      </c>
      <c r="H1527" s="7" t="s">
        <v>5077</v>
      </c>
      <c r="I1527" s="7">
        <v>9</v>
      </c>
    </row>
    <row r="1528" spans="1:9" ht="15.75" customHeight="1" x14ac:dyDescent="0.15">
      <c r="A1528" s="13" t="s">
        <v>5162</v>
      </c>
      <c r="B1528" s="7" t="s">
        <v>2854</v>
      </c>
      <c r="C1528" s="14">
        <v>12</v>
      </c>
      <c r="D1528" s="7">
        <v>83.7</v>
      </c>
      <c r="E1528" s="7">
        <f t="shared" si="48"/>
        <v>8.370000000000001</v>
      </c>
      <c r="F1528" s="7">
        <f t="shared" si="49"/>
        <v>92.070000000000007</v>
      </c>
      <c r="G1528" s="7">
        <v>0.39</v>
      </c>
      <c r="H1528" s="7" t="s">
        <v>27</v>
      </c>
      <c r="I1528" s="7">
        <v>3</v>
      </c>
    </row>
    <row r="1529" spans="1:9" ht="15.75" customHeight="1" x14ac:dyDescent="0.15">
      <c r="A1529" s="13" t="s">
        <v>5162</v>
      </c>
      <c r="B1529" s="7" t="s">
        <v>3140</v>
      </c>
      <c r="C1529" s="14">
        <v>6</v>
      </c>
      <c r="D1529" s="7">
        <v>59.84</v>
      </c>
      <c r="E1529" s="7">
        <f t="shared" si="48"/>
        <v>5.9840000000000009</v>
      </c>
      <c r="F1529" s="7">
        <f t="shared" si="49"/>
        <v>65.823999999999998</v>
      </c>
      <c r="G1529" s="7">
        <v>0.08</v>
      </c>
      <c r="H1529" s="7" t="s">
        <v>5078</v>
      </c>
      <c r="I1529" s="7">
        <v>6</v>
      </c>
    </row>
    <row r="1530" spans="1:9" ht="15.75" customHeight="1" x14ac:dyDescent="0.15">
      <c r="A1530" s="13" t="s">
        <v>5162</v>
      </c>
      <c r="B1530" s="7" t="s">
        <v>2381</v>
      </c>
      <c r="C1530" s="14">
        <v>12</v>
      </c>
      <c r="D1530" s="7">
        <v>51.85</v>
      </c>
      <c r="E1530" s="7">
        <f t="shared" si="48"/>
        <v>5.1850000000000005</v>
      </c>
      <c r="F1530" s="7">
        <f t="shared" si="49"/>
        <v>57.035000000000004</v>
      </c>
      <c r="G1530" s="7">
        <v>0.26</v>
      </c>
      <c r="H1530" s="7" t="s">
        <v>5083</v>
      </c>
      <c r="I1530" s="7">
        <v>9</v>
      </c>
    </row>
    <row r="1531" spans="1:9" ht="15.75" customHeight="1" x14ac:dyDescent="0.15">
      <c r="A1531" s="13" t="s">
        <v>5162</v>
      </c>
      <c r="B1531" s="7" t="s">
        <v>157</v>
      </c>
      <c r="C1531" s="14">
        <v>12</v>
      </c>
      <c r="D1531" s="7">
        <v>33.25</v>
      </c>
      <c r="E1531" s="7">
        <f t="shared" si="48"/>
        <v>3.3250000000000002</v>
      </c>
      <c r="F1531" s="7">
        <f t="shared" si="49"/>
        <v>36.575000000000003</v>
      </c>
      <c r="G1531" s="7">
        <v>0.1</v>
      </c>
      <c r="H1531" s="7" t="s">
        <v>29</v>
      </c>
      <c r="I1531" s="7">
        <v>6</v>
      </c>
    </row>
    <row r="1532" spans="1:9" ht="15.75" customHeight="1" x14ac:dyDescent="0.15">
      <c r="A1532" s="13" t="s">
        <v>5162</v>
      </c>
      <c r="B1532" s="7" t="s">
        <v>3551</v>
      </c>
      <c r="C1532" s="14">
        <v>12</v>
      </c>
      <c r="D1532" s="7">
        <v>94.06</v>
      </c>
      <c r="E1532" s="7">
        <f t="shared" si="48"/>
        <v>9.4060000000000006</v>
      </c>
      <c r="F1532" s="7">
        <f t="shared" si="49"/>
        <v>103.46600000000001</v>
      </c>
      <c r="G1532" s="7">
        <v>0.09</v>
      </c>
      <c r="H1532" s="7" t="s">
        <v>31</v>
      </c>
      <c r="I1532" s="7">
        <v>6</v>
      </c>
    </row>
    <row r="1533" spans="1:9" ht="15.75" customHeight="1" x14ac:dyDescent="0.15">
      <c r="A1533" s="13" t="s">
        <v>5162</v>
      </c>
      <c r="B1533" s="7" t="s">
        <v>4105</v>
      </c>
      <c r="C1533" s="14">
        <v>12</v>
      </c>
      <c r="D1533" s="7">
        <v>70.72</v>
      </c>
      <c r="E1533" s="7">
        <f t="shared" si="48"/>
        <v>7.0720000000000001</v>
      </c>
      <c r="F1533" s="7">
        <f t="shared" si="49"/>
        <v>77.792000000000002</v>
      </c>
      <c r="G1533" s="7">
        <v>0.26</v>
      </c>
      <c r="H1533" s="7" t="s">
        <v>5076</v>
      </c>
      <c r="I1533" s="7">
        <v>1</v>
      </c>
    </row>
    <row r="1534" spans="1:9" ht="15.75" customHeight="1" x14ac:dyDescent="0.15">
      <c r="A1534" s="13" t="s">
        <v>5162</v>
      </c>
      <c r="B1534" s="7" t="s">
        <v>1837</v>
      </c>
      <c r="C1534" s="14">
        <v>12</v>
      </c>
      <c r="D1534" s="7">
        <v>95.32</v>
      </c>
      <c r="E1534" s="7">
        <f t="shared" si="48"/>
        <v>9.532</v>
      </c>
      <c r="F1534" s="7">
        <f t="shared" si="49"/>
        <v>104.85199999999999</v>
      </c>
      <c r="G1534" s="7">
        <v>0.11</v>
      </c>
      <c r="H1534" s="7" t="s">
        <v>28</v>
      </c>
      <c r="I1534" s="7">
        <v>3</v>
      </c>
    </row>
    <row r="1535" spans="1:9" ht="15.75" customHeight="1" x14ac:dyDescent="0.15">
      <c r="A1535" s="13" t="s">
        <v>5162</v>
      </c>
      <c r="B1535" s="7" t="s">
        <v>2220</v>
      </c>
      <c r="C1535" s="14">
        <v>4</v>
      </c>
      <c r="D1535" s="7">
        <v>95.86</v>
      </c>
      <c r="E1535" s="7">
        <f t="shared" si="48"/>
        <v>9.5860000000000003</v>
      </c>
      <c r="F1535" s="7">
        <f t="shared" si="49"/>
        <v>105.446</v>
      </c>
      <c r="G1535" s="7">
        <v>0.31</v>
      </c>
      <c r="H1535" s="7" t="s">
        <v>5082</v>
      </c>
      <c r="I1535" s="7">
        <v>9</v>
      </c>
    </row>
    <row r="1536" spans="1:9" ht="15.75" customHeight="1" x14ac:dyDescent="0.15">
      <c r="A1536" s="13" t="s">
        <v>5162</v>
      </c>
      <c r="B1536" s="7" t="s">
        <v>2264</v>
      </c>
      <c r="C1536" s="14">
        <v>12</v>
      </c>
      <c r="D1536" s="7">
        <v>47.53</v>
      </c>
      <c r="E1536" s="7">
        <f t="shared" si="48"/>
        <v>4.7530000000000001</v>
      </c>
      <c r="F1536" s="7">
        <f t="shared" si="49"/>
        <v>52.283000000000001</v>
      </c>
      <c r="G1536" s="7">
        <v>0.31</v>
      </c>
      <c r="H1536" s="7" t="s">
        <v>5078</v>
      </c>
      <c r="I1536" s="7">
        <v>9</v>
      </c>
    </row>
    <row r="1537" spans="1:9" ht="15.75" customHeight="1" x14ac:dyDescent="0.15">
      <c r="A1537" s="13" t="s">
        <v>5162</v>
      </c>
      <c r="B1537" s="7" t="s">
        <v>3389</v>
      </c>
      <c r="C1537" s="14">
        <v>12</v>
      </c>
      <c r="D1537" s="7">
        <v>67.06</v>
      </c>
      <c r="E1537" s="7">
        <f t="shared" si="48"/>
        <v>6.7060000000000004</v>
      </c>
      <c r="F1537" s="7">
        <f t="shared" si="49"/>
        <v>73.766000000000005</v>
      </c>
      <c r="G1537" s="7">
        <v>0.28999999999999998</v>
      </c>
      <c r="H1537" s="7" t="s">
        <v>5076</v>
      </c>
      <c r="I1537" s="7">
        <v>3</v>
      </c>
    </row>
    <row r="1538" spans="1:9" ht="15.75" customHeight="1" x14ac:dyDescent="0.15">
      <c r="A1538" s="13" t="s">
        <v>5162</v>
      </c>
      <c r="B1538" s="7" t="s">
        <v>53</v>
      </c>
      <c r="C1538" s="14">
        <v>6</v>
      </c>
      <c r="D1538" s="7">
        <v>58.01</v>
      </c>
      <c r="E1538" s="7">
        <f t="shared" si="48"/>
        <v>5.8010000000000002</v>
      </c>
      <c r="F1538" s="7">
        <f t="shared" si="49"/>
        <v>63.811</v>
      </c>
      <c r="G1538" s="7">
        <v>0.21</v>
      </c>
      <c r="H1538" s="7" t="s">
        <v>31</v>
      </c>
      <c r="I1538" s="7">
        <v>9</v>
      </c>
    </row>
    <row r="1539" spans="1:9" ht="15.75" customHeight="1" x14ac:dyDescent="0.15">
      <c r="A1539" s="13" t="s">
        <v>5162</v>
      </c>
      <c r="B1539" s="7" t="s">
        <v>2482</v>
      </c>
      <c r="C1539" s="14">
        <v>12</v>
      </c>
      <c r="D1539" s="7">
        <v>15.15</v>
      </c>
      <c r="E1539" s="7">
        <f t="shared" si="48"/>
        <v>1.5150000000000001</v>
      </c>
      <c r="F1539" s="7">
        <f t="shared" si="49"/>
        <v>16.664999999999999</v>
      </c>
      <c r="G1539" s="7">
        <v>0.4</v>
      </c>
      <c r="H1539" s="7" t="s">
        <v>31</v>
      </c>
      <c r="I1539" s="7">
        <v>1</v>
      </c>
    </row>
    <row r="1540" spans="1:9" ht="15.75" customHeight="1" x14ac:dyDescent="0.15">
      <c r="A1540" s="13" t="s">
        <v>5162</v>
      </c>
      <c r="B1540" s="7" t="s">
        <v>1252</v>
      </c>
      <c r="C1540" s="14">
        <v>4</v>
      </c>
      <c r="D1540" s="7">
        <v>46.9</v>
      </c>
      <c r="E1540" s="7">
        <f t="shared" si="48"/>
        <v>4.6900000000000004</v>
      </c>
      <c r="F1540" s="7">
        <f t="shared" si="49"/>
        <v>51.589999999999996</v>
      </c>
      <c r="G1540" s="7">
        <v>0.15</v>
      </c>
      <c r="H1540" s="7" t="s">
        <v>5081</v>
      </c>
      <c r="I1540" s="7">
        <v>2</v>
      </c>
    </row>
    <row r="1541" spans="1:9" ht="15.75" customHeight="1" x14ac:dyDescent="0.15">
      <c r="A1541" s="13" t="s">
        <v>5163</v>
      </c>
      <c r="B1541" s="7" t="s">
        <v>3611</v>
      </c>
      <c r="C1541" s="14">
        <v>12</v>
      </c>
      <c r="D1541" s="7">
        <v>71.19</v>
      </c>
      <c r="E1541" s="7">
        <f t="shared" si="48"/>
        <v>7.1189999999999998</v>
      </c>
      <c r="F1541" s="7">
        <f t="shared" si="49"/>
        <v>78.308999999999997</v>
      </c>
      <c r="G1541" s="7">
        <v>0.09</v>
      </c>
      <c r="H1541" s="7" t="s">
        <v>5075</v>
      </c>
      <c r="I1541" s="7">
        <v>5</v>
      </c>
    </row>
    <row r="1542" spans="1:9" ht="15.75" customHeight="1" x14ac:dyDescent="0.15">
      <c r="A1542" s="13" t="s">
        <v>5163</v>
      </c>
      <c r="B1542" s="7" t="s">
        <v>122</v>
      </c>
      <c r="C1542" s="14">
        <v>6</v>
      </c>
      <c r="D1542" s="7">
        <v>58.15</v>
      </c>
      <c r="E1542" s="7">
        <f t="shared" si="48"/>
        <v>5.8150000000000004</v>
      </c>
      <c r="F1542" s="7">
        <f t="shared" si="49"/>
        <v>63.964999999999996</v>
      </c>
      <c r="G1542" s="7">
        <v>0.1</v>
      </c>
      <c r="H1542" s="7" t="s">
        <v>28</v>
      </c>
      <c r="I1542" s="7">
        <v>2</v>
      </c>
    </row>
    <row r="1543" spans="1:9" ht="15.75" customHeight="1" x14ac:dyDescent="0.15">
      <c r="A1543" s="13" t="s">
        <v>5163</v>
      </c>
      <c r="B1543" s="7" t="s">
        <v>4706</v>
      </c>
      <c r="C1543" s="14">
        <v>12</v>
      </c>
      <c r="D1543" s="7">
        <v>20.85</v>
      </c>
      <c r="E1543" s="7">
        <f t="shared" si="48"/>
        <v>2.0850000000000004</v>
      </c>
      <c r="F1543" s="7">
        <f t="shared" si="49"/>
        <v>22.935000000000002</v>
      </c>
      <c r="G1543" s="7">
        <v>0.23</v>
      </c>
      <c r="H1543" s="7" t="s">
        <v>5075</v>
      </c>
      <c r="I1543" s="7">
        <v>3</v>
      </c>
    </row>
    <row r="1544" spans="1:9" ht="15.75" customHeight="1" x14ac:dyDescent="0.15">
      <c r="A1544" s="13" t="s">
        <v>5163</v>
      </c>
      <c r="B1544" s="7" t="s">
        <v>1957</v>
      </c>
      <c r="C1544" s="14">
        <v>12</v>
      </c>
      <c r="D1544" s="7">
        <v>58.13</v>
      </c>
      <c r="E1544" s="7">
        <f t="shared" si="48"/>
        <v>5.8130000000000006</v>
      </c>
      <c r="F1544" s="7">
        <f t="shared" si="49"/>
        <v>63.943000000000005</v>
      </c>
      <c r="G1544" s="7">
        <v>0.26</v>
      </c>
      <c r="H1544" s="7" t="s">
        <v>5079</v>
      </c>
      <c r="I1544" s="7">
        <v>5</v>
      </c>
    </row>
    <row r="1545" spans="1:9" ht="15.75" customHeight="1" x14ac:dyDescent="0.15">
      <c r="A1545" s="13" t="s">
        <v>5163</v>
      </c>
      <c r="B1545" s="7" t="s">
        <v>4825</v>
      </c>
      <c r="C1545" s="14">
        <v>4</v>
      </c>
      <c r="D1545" s="7">
        <v>83.44</v>
      </c>
      <c r="E1545" s="7">
        <f t="shared" si="48"/>
        <v>8.3439999999999994</v>
      </c>
      <c r="F1545" s="7">
        <f t="shared" si="49"/>
        <v>91.783999999999992</v>
      </c>
      <c r="G1545" s="7">
        <v>0.35</v>
      </c>
      <c r="H1545" s="7" t="s">
        <v>27</v>
      </c>
      <c r="I1545" s="7">
        <v>2</v>
      </c>
    </row>
    <row r="1546" spans="1:9" ht="15.75" customHeight="1" x14ac:dyDescent="0.15">
      <c r="A1546" s="13" t="s">
        <v>5163</v>
      </c>
      <c r="B1546" s="7" t="s">
        <v>2214</v>
      </c>
      <c r="C1546" s="14">
        <v>6</v>
      </c>
      <c r="D1546" s="7">
        <v>41.5</v>
      </c>
      <c r="E1546" s="7">
        <f t="shared" si="48"/>
        <v>4.1500000000000004</v>
      </c>
      <c r="F1546" s="7">
        <f t="shared" si="49"/>
        <v>45.65</v>
      </c>
      <c r="G1546" s="7">
        <v>0.2</v>
      </c>
      <c r="H1546" s="7" t="s">
        <v>5083</v>
      </c>
      <c r="I1546" s="7">
        <v>6</v>
      </c>
    </row>
    <row r="1547" spans="1:9" ht="15.75" customHeight="1" x14ac:dyDescent="0.15">
      <c r="A1547" s="13" t="s">
        <v>5163</v>
      </c>
      <c r="B1547" s="7" t="s">
        <v>2669</v>
      </c>
      <c r="C1547" s="14">
        <v>4</v>
      </c>
      <c r="D1547" s="7">
        <v>94.72</v>
      </c>
      <c r="E1547" s="7">
        <f t="shared" si="48"/>
        <v>9.4719999999999995</v>
      </c>
      <c r="F1547" s="7">
        <f t="shared" si="49"/>
        <v>104.19199999999999</v>
      </c>
      <c r="G1547" s="7">
        <v>0.13</v>
      </c>
      <c r="H1547" s="7" t="s">
        <v>5080</v>
      </c>
      <c r="I1547" s="7">
        <v>6</v>
      </c>
    </row>
    <row r="1548" spans="1:9" ht="15.75" customHeight="1" x14ac:dyDescent="0.15">
      <c r="A1548" s="13" t="s">
        <v>5163</v>
      </c>
      <c r="B1548" s="7" t="s">
        <v>2694</v>
      </c>
      <c r="C1548" s="14">
        <v>6</v>
      </c>
      <c r="D1548" s="7">
        <v>60.8</v>
      </c>
      <c r="E1548" s="7">
        <f t="shared" si="48"/>
        <v>6.08</v>
      </c>
      <c r="F1548" s="7">
        <f t="shared" si="49"/>
        <v>66.88</v>
      </c>
      <c r="G1548" s="7">
        <v>0.1</v>
      </c>
      <c r="H1548" s="7" t="s">
        <v>28</v>
      </c>
      <c r="I1548" s="7">
        <v>2</v>
      </c>
    </row>
    <row r="1549" spans="1:9" ht="15.75" customHeight="1" x14ac:dyDescent="0.15">
      <c r="A1549" s="13" t="s">
        <v>5163</v>
      </c>
      <c r="B1549" s="7" t="s">
        <v>892</v>
      </c>
      <c r="C1549" s="14">
        <v>6</v>
      </c>
      <c r="D1549" s="7">
        <v>99.63</v>
      </c>
      <c r="E1549" s="7">
        <f t="shared" si="48"/>
        <v>9.963000000000001</v>
      </c>
      <c r="F1549" s="7">
        <f t="shared" si="49"/>
        <v>109.59299999999999</v>
      </c>
      <c r="G1549" s="7">
        <v>0.4</v>
      </c>
      <c r="H1549" s="7" t="s">
        <v>30</v>
      </c>
      <c r="I1549" s="7">
        <v>5</v>
      </c>
    </row>
    <row r="1550" spans="1:9" ht="15.75" customHeight="1" x14ac:dyDescent="0.15">
      <c r="A1550" s="13" t="s">
        <v>5163</v>
      </c>
      <c r="B1550" s="7" t="s">
        <v>1491</v>
      </c>
      <c r="C1550" s="14">
        <v>6</v>
      </c>
      <c r="D1550" s="7">
        <v>71.45</v>
      </c>
      <c r="E1550" s="7">
        <f t="shared" si="48"/>
        <v>7.1450000000000005</v>
      </c>
      <c r="F1550" s="7">
        <f t="shared" si="49"/>
        <v>78.594999999999999</v>
      </c>
      <c r="G1550" s="7">
        <v>0.27</v>
      </c>
      <c r="H1550" s="7" t="s">
        <v>31</v>
      </c>
      <c r="I1550" s="7">
        <v>3</v>
      </c>
    </row>
    <row r="1551" spans="1:9" ht="15.75" customHeight="1" x14ac:dyDescent="0.15">
      <c r="A1551" s="13" t="s">
        <v>5163</v>
      </c>
      <c r="B1551" s="7" t="s">
        <v>2755</v>
      </c>
      <c r="C1551" s="14">
        <v>12</v>
      </c>
      <c r="D1551" s="7">
        <v>45.76</v>
      </c>
      <c r="E1551" s="7">
        <f t="shared" si="48"/>
        <v>4.5759999999999996</v>
      </c>
      <c r="F1551" s="7">
        <f t="shared" si="49"/>
        <v>50.335999999999999</v>
      </c>
      <c r="G1551" s="7">
        <v>0.18</v>
      </c>
      <c r="H1551" s="7" t="s">
        <v>29</v>
      </c>
      <c r="I1551" s="7">
        <v>7</v>
      </c>
    </row>
    <row r="1552" spans="1:9" ht="15.75" customHeight="1" x14ac:dyDescent="0.15">
      <c r="A1552" s="13" t="s">
        <v>5163</v>
      </c>
      <c r="B1552" s="7" t="s">
        <v>3378</v>
      </c>
      <c r="C1552" s="14">
        <v>4</v>
      </c>
      <c r="D1552" s="7">
        <v>87.26</v>
      </c>
      <c r="E1552" s="7">
        <f t="shared" si="48"/>
        <v>8.7260000000000009</v>
      </c>
      <c r="F1552" s="7">
        <f t="shared" si="49"/>
        <v>95.986000000000004</v>
      </c>
      <c r="G1552" s="7">
        <v>0.32</v>
      </c>
      <c r="H1552" s="7" t="s">
        <v>5081</v>
      </c>
      <c r="I1552" s="7">
        <v>1</v>
      </c>
    </row>
    <row r="1553" spans="1:9" ht="15.75" customHeight="1" x14ac:dyDescent="0.15">
      <c r="A1553" s="13" t="s">
        <v>5163</v>
      </c>
      <c r="B1553" s="7" t="s">
        <v>576</v>
      </c>
      <c r="C1553" s="14">
        <v>6</v>
      </c>
      <c r="D1553" s="7">
        <v>39.880000000000003</v>
      </c>
      <c r="E1553" s="7">
        <f t="shared" si="48"/>
        <v>3.9880000000000004</v>
      </c>
      <c r="F1553" s="7">
        <f t="shared" si="49"/>
        <v>43.868000000000002</v>
      </c>
      <c r="G1553" s="7">
        <v>7.0000000000000007E-2</v>
      </c>
      <c r="H1553" s="7" t="s">
        <v>5082</v>
      </c>
      <c r="I1553" s="7">
        <v>4</v>
      </c>
    </row>
    <row r="1554" spans="1:9" ht="15.75" customHeight="1" x14ac:dyDescent="0.15">
      <c r="A1554" s="13" t="s">
        <v>5163</v>
      </c>
      <c r="B1554" s="7" t="s">
        <v>1961</v>
      </c>
      <c r="C1554" s="14">
        <v>6</v>
      </c>
      <c r="D1554" s="7">
        <v>76.17</v>
      </c>
      <c r="E1554" s="7">
        <f t="shared" si="48"/>
        <v>7.6170000000000009</v>
      </c>
      <c r="F1554" s="7">
        <f t="shared" si="49"/>
        <v>83.787000000000006</v>
      </c>
      <c r="G1554" s="7">
        <v>0.16</v>
      </c>
      <c r="H1554" s="7" t="s">
        <v>5080</v>
      </c>
      <c r="I1554" s="7">
        <v>8</v>
      </c>
    </row>
    <row r="1555" spans="1:9" ht="15.75" customHeight="1" x14ac:dyDescent="0.15">
      <c r="A1555" s="13" t="s">
        <v>5163</v>
      </c>
      <c r="B1555" s="7" t="s">
        <v>312</v>
      </c>
      <c r="C1555" s="14">
        <v>6</v>
      </c>
      <c r="D1555" s="7">
        <v>23.76</v>
      </c>
      <c r="E1555" s="7">
        <f t="shared" si="48"/>
        <v>2.3760000000000003</v>
      </c>
      <c r="F1555" s="7">
        <f t="shared" si="49"/>
        <v>26.136000000000003</v>
      </c>
      <c r="G1555" s="7">
        <v>0.16</v>
      </c>
      <c r="H1555" s="7" t="s">
        <v>5076</v>
      </c>
      <c r="I1555" s="7">
        <v>2</v>
      </c>
    </row>
    <row r="1556" spans="1:9" ht="15.75" customHeight="1" x14ac:dyDescent="0.15">
      <c r="A1556" s="13" t="s">
        <v>5163</v>
      </c>
      <c r="B1556" s="7" t="s">
        <v>4158</v>
      </c>
      <c r="C1556" s="14">
        <v>12</v>
      </c>
      <c r="D1556" s="7">
        <v>85.46</v>
      </c>
      <c r="E1556" s="7">
        <f t="shared" si="48"/>
        <v>8.5459999999999994</v>
      </c>
      <c r="F1556" s="7">
        <f t="shared" si="49"/>
        <v>94.006</v>
      </c>
      <c r="G1556" s="7">
        <v>0.16</v>
      </c>
      <c r="H1556" s="7" t="s">
        <v>5075</v>
      </c>
      <c r="I1556" s="7">
        <v>8</v>
      </c>
    </row>
    <row r="1557" spans="1:9" ht="15.75" customHeight="1" x14ac:dyDescent="0.15">
      <c r="A1557" s="13" t="s">
        <v>5163</v>
      </c>
      <c r="B1557" s="7" t="s">
        <v>2712</v>
      </c>
      <c r="C1557" s="14">
        <v>4</v>
      </c>
      <c r="D1557" s="7">
        <v>93.65</v>
      </c>
      <c r="E1557" s="7">
        <f t="shared" si="48"/>
        <v>9.3650000000000002</v>
      </c>
      <c r="F1557" s="7">
        <f t="shared" si="49"/>
        <v>103.015</v>
      </c>
      <c r="G1557" s="7">
        <v>0.35</v>
      </c>
      <c r="H1557" s="7" t="s">
        <v>5077</v>
      </c>
      <c r="I1557" s="7">
        <v>2</v>
      </c>
    </row>
    <row r="1558" spans="1:9" ht="15.75" customHeight="1" x14ac:dyDescent="0.15">
      <c r="A1558" s="13" t="s">
        <v>5163</v>
      </c>
      <c r="B1558" s="7" t="s">
        <v>2559</v>
      </c>
      <c r="C1558" s="14">
        <v>12</v>
      </c>
      <c r="D1558" s="7">
        <v>21.13</v>
      </c>
      <c r="E1558" s="7">
        <f t="shared" si="48"/>
        <v>2.113</v>
      </c>
      <c r="F1558" s="7">
        <f t="shared" si="49"/>
        <v>23.242999999999999</v>
      </c>
      <c r="G1558" s="7">
        <v>0.16</v>
      </c>
      <c r="H1558" s="7" t="s">
        <v>26</v>
      </c>
      <c r="I1558" s="7">
        <v>5</v>
      </c>
    </row>
    <row r="1559" spans="1:9" ht="15.75" customHeight="1" x14ac:dyDescent="0.15">
      <c r="A1559" s="13" t="s">
        <v>5163</v>
      </c>
      <c r="B1559" s="7" t="s">
        <v>1952</v>
      </c>
      <c r="C1559" s="14">
        <v>4</v>
      </c>
      <c r="D1559" s="7">
        <v>40.65</v>
      </c>
      <c r="E1559" s="7">
        <f t="shared" si="48"/>
        <v>4.0650000000000004</v>
      </c>
      <c r="F1559" s="7">
        <f t="shared" si="49"/>
        <v>44.714999999999996</v>
      </c>
      <c r="G1559" s="7">
        <v>0.03</v>
      </c>
      <c r="H1559" s="7" t="s">
        <v>5083</v>
      </c>
      <c r="I1559" s="7">
        <v>2</v>
      </c>
    </row>
    <row r="1560" spans="1:9" ht="15.75" customHeight="1" x14ac:dyDescent="0.15">
      <c r="A1560" s="13" t="s">
        <v>5163</v>
      </c>
      <c r="B1560" s="7" t="s">
        <v>1869</v>
      </c>
      <c r="C1560" s="14">
        <v>6</v>
      </c>
      <c r="D1560" s="7">
        <v>95.78</v>
      </c>
      <c r="E1560" s="7">
        <f t="shared" si="48"/>
        <v>9.5780000000000012</v>
      </c>
      <c r="F1560" s="7">
        <f t="shared" si="49"/>
        <v>105.358</v>
      </c>
      <c r="G1560" s="7">
        <v>0.39</v>
      </c>
      <c r="H1560" s="7" t="s">
        <v>5075</v>
      </c>
      <c r="I1560" s="7">
        <v>2</v>
      </c>
    </row>
    <row r="1561" spans="1:9" ht="15.75" customHeight="1" x14ac:dyDescent="0.15">
      <c r="A1561" s="13" t="s">
        <v>5163</v>
      </c>
      <c r="B1561" s="7" t="s">
        <v>1689</v>
      </c>
      <c r="C1561" s="14">
        <v>12</v>
      </c>
      <c r="D1561" s="7">
        <v>92.67</v>
      </c>
      <c r="E1561" s="7">
        <f t="shared" si="48"/>
        <v>9.2670000000000012</v>
      </c>
      <c r="F1561" s="7">
        <f t="shared" si="49"/>
        <v>101.937</v>
      </c>
      <c r="G1561" s="7">
        <v>0.17</v>
      </c>
      <c r="H1561" s="7" t="s">
        <v>5083</v>
      </c>
      <c r="I1561" s="7">
        <v>8</v>
      </c>
    </row>
    <row r="1562" spans="1:9" ht="15.75" customHeight="1" x14ac:dyDescent="0.15">
      <c r="A1562" s="13" t="s">
        <v>5163</v>
      </c>
      <c r="B1562" s="7" t="s">
        <v>2424</v>
      </c>
      <c r="C1562" s="14">
        <v>12</v>
      </c>
      <c r="D1562" s="7">
        <v>45.4</v>
      </c>
      <c r="E1562" s="7">
        <f t="shared" si="48"/>
        <v>4.54</v>
      </c>
      <c r="F1562" s="7">
        <f t="shared" si="49"/>
        <v>49.94</v>
      </c>
      <c r="G1562" s="7">
        <v>0.28000000000000003</v>
      </c>
      <c r="H1562" s="7" t="s">
        <v>28</v>
      </c>
      <c r="I1562" s="7">
        <v>4</v>
      </c>
    </row>
    <row r="1563" spans="1:9" ht="15.75" customHeight="1" x14ac:dyDescent="0.15">
      <c r="A1563" s="13" t="s">
        <v>5163</v>
      </c>
      <c r="B1563" s="7" t="s">
        <v>2656</v>
      </c>
      <c r="C1563" s="14">
        <v>4</v>
      </c>
      <c r="D1563" s="7">
        <v>27.77</v>
      </c>
      <c r="E1563" s="7">
        <f t="shared" si="48"/>
        <v>2.7770000000000001</v>
      </c>
      <c r="F1563" s="7">
        <f t="shared" si="49"/>
        <v>30.547000000000001</v>
      </c>
      <c r="G1563" s="7">
        <v>0.38</v>
      </c>
      <c r="H1563" s="7" t="s">
        <v>5077</v>
      </c>
      <c r="I1563" s="7">
        <v>10</v>
      </c>
    </row>
    <row r="1564" spans="1:9" ht="15.75" customHeight="1" x14ac:dyDescent="0.15">
      <c r="A1564" s="13" t="s">
        <v>5163</v>
      </c>
      <c r="B1564" s="7" t="s">
        <v>4341</v>
      </c>
      <c r="C1564" s="14">
        <v>4</v>
      </c>
      <c r="D1564" s="7">
        <v>9.9700000000000006</v>
      </c>
      <c r="E1564" s="7">
        <f t="shared" si="48"/>
        <v>0.99700000000000011</v>
      </c>
      <c r="F1564" s="7">
        <f t="shared" si="49"/>
        <v>10.967000000000001</v>
      </c>
      <c r="G1564" s="7">
        <v>0.35</v>
      </c>
      <c r="H1564" s="7" t="s">
        <v>5075</v>
      </c>
      <c r="I1564" s="7">
        <v>4</v>
      </c>
    </row>
    <row r="1565" spans="1:9" ht="15.75" customHeight="1" x14ac:dyDescent="0.15">
      <c r="A1565" s="13" t="s">
        <v>5164</v>
      </c>
      <c r="B1565" s="7" t="s">
        <v>2740</v>
      </c>
      <c r="C1565" s="14">
        <v>4</v>
      </c>
      <c r="D1565" s="7">
        <v>14.53</v>
      </c>
      <c r="E1565" s="7">
        <f t="shared" si="48"/>
        <v>1.4530000000000001</v>
      </c>
      <c r="F1565" s="7">
        <f t="shared" si="49"/>
        <v>15.982999999999999</v>
      </c>
      <c r="G1565" s="7">
        <v>0.23</v>
      </c>
      <c r="H1565" s="7" t="s">
        <v>5075</v>
      </c>
      <c r="I1565" s="7">
        <v>10</v>
      </c>
    </row>
    <row r="1566" spans="1:9" ht="15.75" customHeight="1" x14ac:dyDescent="0.15">
      <c r="A1566" s="13" t="s">
        <v>5164</v>
      </c>
      <c r="B1566" s="7" t="s">
        <v>935</v>
      </c>
      <c r="C1566" s="14">
        <v>12</v>
      </c>
      <c r="D1566" s="7">
        <v>93.9</v>
      </c>
      <c r="E1566" s="7">
        <f t="shared" si="48"/>
        <v>9.39</v>
      </c>
      <c r="F1566" s="7">
        <f t="shared" si="49"/>
        <v>103.29</v>
      </c>
      <c r="G1566" s="7">
        <v>0.36</v>
      </c>
      <c r="H1566" s="7" t="s">
        <v>5078</v>
      </c>
      <c r="I1566" s="7">
        <v>10</v>
      </c>
    </row>
    <row r="1567" spans="1:9" ht="15.75" customHeight="1" x14ac:dyDescent="0.15">
      <c r="A1567" s="13" t="s">
        <v>5164</v>
      </c>
      <c r="B1567" s="7" t="s">
        <v>5033</v>
      </c>
      <c r="C1567" s="14">
        <v>4</v>
      </c>
      <c r="D1567" s="7">
        <v>95.99</v>
      </c>
      <c r="E1567" s="7">
        <f t="shared" si="48"/>
        <v>9.5990000000000002</v>
      </c>
      <c r="F1567" s="7">
        <f t="shared" si="49"/>
        <v>105.589</v>
      </c>
      <c r="G1567" s="7">
        <v>0.32</v>
      </c>
      <c r="H1567" s="7" t="s">
        <v>30</v>
      </c>
      <c r="I1567" s="7">
        <v>3</v>
      </c>
    </row>
    <row r="1568" spans="1:9" ht="15.75" customHeight="1" x14ac:dyDescent="0.15">
      <c r="A1568" s="13" t="s">
        <v>5164</v>
      </c>
      <c r="B1568" s="7" t="s">
        <v>3218</v>
      </c>
      <c r="C1568" s="14">
        <v>12</v>
      </c>
      <c r="D1568" s="7">
        <v>81.3</v>
      </c>
      <c r="E1568" s="7">
        <f t="shared" si="48"/>
        <v>8.1300000000000008</v>
      </c>
      <c r="F1568" s="7">
        <f t="shared" si="49"/>
        <v>89.429999999999993</v>
      </c>
      <c r="G1568" s="7">
        <v>0.15</v>
      </c>
      <c r="H1568" s="7" t="s">
        <v>27</v>
      </c>
      <c r="I1568" s="7">
        <v>5</v>
      </c>
    </row>
    <row r="1569" spans="1:9" ht="15.75" customHeight="1" x14ac:dyDescent="0.15">
      <c r="A1569" s="13" t="s">
        <v>5164</v>
      </c>
      <c r="B1569" s="7" t="s">
        <v>4236</v>
      </c>
      <c r="C1569" s="14">
        <v>6</v>
      </c>
      <c r="D1569" s="7">
        <v>44.51</v>
      </c>
      <c r="E1569" s="7">
        <f t="shared" si="48"/>
        <v>4.4509999999999996</v>
      </c>
      <c r="F1569" s="7">
        <f t="shared" si="49"/>
        <v>48.960999999999999</v>
      </c>
      <c r="G1569" s="7">
        <v>0.17</v>
      </c>
      <c r="H1569" s="7" t="s">
        <v>5080</v>
      </c>
      <c r="I1569" s="7">
        <v>9</v>
      </c>
    </row>
    <row r="1570" spans="1:9" ht="15.75" customHeight="1" x14ac:dyDescent="0.15">
      <c r="A1570" s="13" t="s">
        <v>5164</v>
      </c>
      <c r="B1570" s="7" t="s">
        <v>976</v>
      </c>
      <c r="C1570" s="14">
        <v>4</v>
      </c>
      <c r="D1570" s="7">
        <v>10.24</v>
      </c>
      <c r="E1570" s="7">
        <f t="shared" si="48"/>
        <v>1.024</v>
      </c>
      <c r="F1570" s="7">
        <f t="shared" si="49"/>
        <v>11.263999999999999</v>
      </c>
      <c r="G1570" s="7">
        <v>0.03</v>
      </c>
      <c r="H1570" s="7" t="s">
        <v>5081</v>
      </c>
      <c r="I1570" s="7">
        <v>2</v>
      </c>
    </row>
    <row r="1571" spans="1:9" ht="15.75" customHeight="1" x14ac:dyDescent="0.15">
      <c r="A1571" s="13" t="s">
        <v>5164</v>
      </c>
      <c r="B1571" s="7" t="s">
        <v>1909</v>
      </c>
      <c r="C1571" s="14">
        <v>6</v>
      </c>
      <c r="D1571" s="7">
        <v>78.69</v>
      </c>
      <c r="E1571" s="7">
        <f t="shared" si="48"/>
        <v>7.8689999999999998</v>
      </c>
      <c r="F1571" s="7">
        <f t="shared" si="49"/>
        <v>86.558999999999997</v>
      </c>
      <c r="G1571" s="7">
        <v>0.09</v>
      </c>
      <c r="H1571" s="7" t="s">
        <v>5082</v>
      </c>
      <c r="I1571" s="7">
        <v>6</v>
      </c>
    </row>
    <row r="1572" spans="1:9" ht="15.75" customHeight="1" x14ac:dyDescent="0.15">
      <c r="A1572" s="13" t="s">
        <v>5164</v>
      </c>
      <c r="B1572" s="7" t="s">
        <v>4868</v>
      </c>
      <c r="C1572" s="14">
        <v>12</v>
      </c>
      <c r="D1572" s="7">
        <v>29.1</v>
      </c>
      <c r="E1572" s="7">
        <f t="shared" si="48"/>
        <v>2.91</v>
      </c>
      <c r="F1572" s="7">
        <f t="shared" si="49"/>
        <v>32.010000000000005</v>
      </c>
      <c r="G1572" s="7">
        <v>0.32</v>
      </c>
      <c r="H1572" s="7" t="s">
        <v>30</v>
      </c>
      <c r="I1572" s="7">
        <v>5</v>
      </c>
    </row>
    <row r="1573" spans="1:9" ht="15.75" customHeight="1" x14ac:dyDescent="0.15">
      <c r="A1573" s="13" t="s">
        <v>5164</v>
      </c>
      <c r="B1573" s="7" t="s">
        <v>1266</v>
      </c>
      <c r="C1573" s="14">
        <v>4</v>
      </c>
      <c r="D1573" s="7">
        <v>61.93</v>
      </c>
      <c r="E1573" s="7">
        <f t="shared" si="48"/>
        <v>6.1930000000000005</v>
      </c>
      <c r="F1573" s="7">
        <f t="shared" si="49"/>
        <v>68.123000000000005</v>
      </c>
      <c r="G1573" s="7">
        <v>0.12</v>
      </c>
      <c r="H1573" s="7" t="s">
        <v>5077</v>
      </c>
      <c r="I1573" s="7">
        <v>9</v>
      </c>
    </row>
    <row r="1574" spans="1:9" ht="15.75" customHeight="1" x14ac:dyDescent="0.15">
      <c r="A1574" s="13" t="s">
        <v>5164</v>
      </c>
      <c r="B1574" s="7" t="s">
        <v>483</v>
      </c>
      <c r="C1574" s="14">
        <v>6</v>
      </c>
      <c r="D1574" s="7">
        <v>3.55</v>
      </c>
      <c r="E1574" s="7">
        <f t="shared" si="48"/>
        <v>0.35499999999999998</v>
      </c>
      <c r="F1574" s="7">
        <f t="shared" si="49"/>
        <v>3.9049999999999998</v>
      </c>
      <c r="G1574" s="7">
        <v>0.18</v>
      </c>
      <c r="H1574" s="7" t="s">
        <v>5079</v>
      </c>
      <c r="I1574" s="7">
        <v>8</v>
      </c>
    </row>
    <row r="1575" spans="1:9" ht="15.75" customHeight="1" x14ac:dyDescent="0.15">
      <c r="A1575" s="13" t="s">
        <v>5164</v>
      </c>
      <c r="B1575" s="7" t="s">
        <v>367</v>
      </c>
      <c r="C1575" s="14">
        <v>6</v>
      </c>
      <c r="D1575" s="7">
        <v>70.42</v>
      </c>
      <c r="E1575" s="7">
        <f t="shared" si="48"/>
        <v>7.0420000000000007</v>
      </c>
      <c r="F1575" s="7">
        <f t="shared" si="49"/>
        <v>77.462000000000003</v>
      </c>
      <c r="G1575" s="7">
        <v>0.15</v>
      </c>
      <c r="H1575" s="7" t="s">
        <v>31</v>
      </c>
      <c r="I1575" s="7">
        <v>6</v>
      </c>
    </row>
    <row r="1576" spans="1:9" ht="15.75" customHeight="1" x14ac:dyDescent="0.15">
      <c r="A1576" s="13" t="s">
        <v>5164</v>
      </c>
      <c r="B1576" s="7" t="s">
        <v>1078</v>
      </c>
      <c r="C1576" s="14">
        <v>12</v>
      </c>
      <c r="D1576" s="7">
        <v>5.86</v>
      </c>
      <c r="E1576" s="7">
        <f t="shared" si="48"/>
        <v>0.58600000000000008</v>
      </c>
      <c r="F1576" s="7">
        <f t="shared" si="49"/>
        <v>6.4460000000000006</v>
      </c>
      <c r="G1576" s="7">
        <v>0.33</v>
      </c>
      <c r="H1576" s="7" t="s">
        <v>5079</v>
      </c>
      <c r="I1576" s="7">
        <v>6</v>
      </c>
    </row>
    <row r="1577" spans="1:9" ht="15.75" customHeight="1" x14ac:dyDescent="0.15">
      <c r="A1577" s="13" t="s">
        <v>5164</v>
      </c>
      <c r="B1577" s="7" t="s">
        <v>4019</v>
      </c>
      <c r="C1577" s="14">
        <v>6</v>
      </c>
      <c r="D1577" s="7">
        <v>22.72</v>
      </c>
      <c r="E1577" s="7">
        <f t="shared" si="48"/>
        <v>2.2719999999999998</v>
      </c>
      <c r="F1577" s="7">
        <f t="shared" si="49"/>
        <v>24.991999999999997</v>
      </c>
      <c r="G1577" s="7">
        <v>0.02</v>
      </c>
      <c r="H1577" s="7" t="s">
        <v>28</v>
      </c>
      <c r="I1577" s="7">
        <v>2</v>
      </c>
    </row>
    <row r="1578" spans="1:9" ht="15.75" customHeight="1" x14ac:dyDescent="0.15">
      <c r="A1578" s="13" t="s">
        <v>5164</v>
      </c>
      <c r="B1578" s="7" t="s">
        <v>126</v>
      </c>
      <c r="C1578" s="14">
        <v>6</v>
      </c>
      <c r="D1578" s="7">
        <v>33.97</v>
      </c>
      <c r="E1578" s="7">
        <f t="shared" si="48"/>
        <v>3.3970000000000002</v>
      </c>
      <c r="F1578" s="7">
        <f t="shared" si="49"/>
        <v>37.366999999999997</v>
      </c>
      <c r="G1578" s="7">
        <v>0.11</v>
      </c>
      <c r="H1578" s="7" t="s">
        <v>5078</v>
      </c>
      <c r="I1578" s="7">
        <v>5</v>
      </c>
    </row>
    <row r="1579" spans="1:9" ht="15.75" customHeight="1" x14ac:dyDescent="0.15">
      <c r="A1579" s="13" t="s">
        <v>5164</v>
      </c>
      <c r="B1579" s="7" t="s">
        <v>2734</v>
      </c>
      <c r="C1579" s="14">
        <v>6</v>
      </c>
      <c r="D1579" s="7">
        <v>27.06</v>
      </c>
      <c r="E1579" s="7">
        <f t="shared" si="48"/>
        <v>2.706</v>
      </c>
      <c r="F1579" s="7">
        <f t="shared" si="49"/>
        <v>29.765999999999998</v>
      </c>
      <c r="G1579" s="7">
        <v>0.23</v>
      </c>
      <c r="H1579" s="7" t="s">
        <v>5083</v>
      </c>
      <c r="I1579" s="7">
        <v>10</v>
      </c>
    </row>
    <row r="1580" spans="1:9" ht="15.75" customHeight="1" x14ac:dyDescent="0.15">
      <c r="A1580" s="13" t="s">
        <v>5164</v>
      </c>
      <c r="B1580" s="7" t="s">
        <v>2659</v>
      </c>
      <c r="C1580" s="14">
        <v>6</v>
      </c>
      <c r="D1580" s="7">
        <v>15.54</v>
      </c>
      <c r="E1580" s="7">
        <f t="shared" ref="E1580:E1643" si="50">D1580*10%</f>
        <v>1.554</v>
      </c>
      <c r="F1580" s="7">
        <f t="shared" ref="F1580:F1643" si="51">D1580+E1580</f>
        <v>17.093999999999998</v>
      </c>
      <c r="G1580" s="7">
        <v>0.3</v>
      </c>
      <c r="H1580" s="7" t="s">
        <v>5082</v>
      </c>
      <c r="I1580" s="7">
        <v>2</v>
      </c>
    </row>
    <row r="1581" spans="1:9" ht="15.75" customHeight="1" x14ac:dyDescent="0.15">
      <c r="A1581" s="13" t="s">
        <v>5164</v>
      </c>
      <c r="B1581" s="7" t="s">
        <v>4552</v>
      </c>
      <c r="C1581" s="14">
        <v>6</v>
      </c>
      <c r="D1581" s="7">
        <v>20.81</v>
      </c>
      <c r="E1581" s="7">
        <f t="shared" si="50"/>
        <v>2.081</v>
      </c>
      <c r="F1581" s="7">
        <f t="shared" si="51"/>
        <v>22.890999999999998</v>
      </c>
      <c r="G1581" s="7">
        <v>0.1</v>
      </c>
      <c r="H1581" s="7" t="s">
        <v>29</v>
      </c>
      <c r="I1581" s="7">
        <v>5</v>
      </c>
    </row>
    <row r="1582" spans="1:9" ht="15.75" customHeight="1" x14ac:dyDescent="0.15">
      <c r="A1582" s="13" t="s">
        <v>5164</v>
      </c>
      <c r="B1582" s="7" t="s">
        <v>3112</v>
      </c>
      <c r="C1582" s="14">
        <v>4</v>
      </c>
      <c r="D1582" s="7">
        <v>87.45</v>
      </c>
      <c r="E1582" s="7">
        <f t="shared" si="50"/>
        <v>8.745000000000001</v>
      </c>
      <c r="F1582" s="7">
        <f t="shared" si="51"/>
        <v>96.195000000000007</v>
      </c>
      <c r="G1582" s="7">
        <v>0.19</v>
      </c>
      <c r="H1582" s="7" t="s">
        <v>5082</v>
      </c>
      <c r="I1582" s="7">
        <v>8</v>
      </c>
    </row>
    <row r="1583" spans="1:9" ht="15.75" customHeight="1" x14ac:dyDescent="0.15">
      <c r="A1583" s="13" t="s">
        <v>5164</v>
      </c>
      <c r="B1583" s="7" t="s">
        <v>2733</v>
      </c>
      <c r="C1583" s="14">
        <v>6</v>
      </c>
      <c r="D1583" s="7">
        <v>58.1</v>
      </c>
      <c r="E1583" s="7">
        <f t="shared" si="50"/>
        <v>5.8100000000000005</v>
      </c>
      <c r="F1583" s="7">
        <f t="shared" si="51"/>
        <v>63.910000000000004</v>
      </c>
      <c r="G1583" s="7">
        <v>0.27</v>
      </c>
      <c r="H1583" s="7" t="s">
        <v>27</v>
      </c>
      <c r="I1583" s="7">
        <v>6</v>
      </c>
    </row>
    <row r="1584" spans="1:9" ht="15.75" customHeight="1" x14ac:dyDescent="0.15">
      <c r="A1584" s="13" t="s">
        <v>5164</v>
      </c>
      <c r="B1584" s="7" t="s">
        <v>5051</v>
      </c>
      <c r="C1584" s="14">
        <v>6</v>
      </c>
      <c r="D1584" s="7">
        <v>29.93</v>
      </c>
      <c r="E1584" s="7">
        <f t="shared" si="50"/>
        <v>2.9930000000000003</v>
      </c>
      <c r="F1584" s="7">
        <f t="shared" si="51"/>
        <v>32.923000000000002</v>
      </c>
      <c r="G1584" s="7">
        <v>0.08</v>
      </c>
      <c r="H1584" s="7" t="s">
        <v>5079</v>
      </c>
      <c r="I1584" s="7">
        <v>1</v>
      </c>
    </row>
    <row r="1585" spans="1:9" ht="15.75" customHeight="1" x14ac:dyDescent="0.15">
      <c r="A1585" s="13" t="s">
        <v>5164</v>
      </c>
      <c r="B1585" s="7" t="s">
        <v>3460</v>
      </c>
      <c r="C1585" s="14">
        <v>6</v>
      </c>
      <c r="D1585" s="7">
        <v>50.13</v>
      </c>
      <c r="E1585" s="7">
        <f t="shared" si="50"/>
        <v>5.0130000000000008</v>
      </c>
      <c r="F1585" s="7">
        <f t="shared" si="51"/>
        <v>55.143000000000001</v>
      </c>
      <c r="G1585" s="7">
        <v>0.06</v>
      </c>
      <c r="H1585" s="7" t="s">
        <v>29</v>
      </c>
      <c r="I1585" s="7">
        <v>2</v>
      </c>
    </row>
    <row r="1586" spans="1:9" ht="15.75" customHeight="1" x14ac:dyDescent="0.15">
      <c r="A1586" s="13" t="s">
        <v>5164</v>
      </c>
      <c r="B1586" s="7" t="s">
        <v>4049</v>
      </c>
      <c r="C1586" s="14">
        <v>12</v>
      </c>
      <c r="D1586" s="7">
        <v>30.94</v>
      </c>
      <c r="E1586" s="7">
        <f t="shared" si="50"/>
        <v>3.0940000000000003</v>
      </c>
      <c r="F1586" s="7">
        <f t="shared" si="51"/>
        <v>34.033999999999999</v>
      </c>
      <c r="G1586" s="7">
        <v>0.32</v>
      </c>
      <c r="H1586" s="7" t="s">
        <v>28</v>
      </c>
      <c r="I1586" s="7">
        <v>8</v>
      </c>
    </row>
    <row r="1587" spans="1:9" ht="15.75" customHeight="1" x14ac:dyDescent="0.15">
      <c r="A1587" s="13" t="s">
        <v>5165</v>
      </c>
      <c r="B1587" s="7" t="s">
        <v>4905</v>
      </c>
      <c r="C1587" s="14">
        <v>12</v>
      </c>
      <c r="D1587" s="7">
        <v>42.44</v>
      </c>
      <c r="E1587" s="7">
        <f t="shared" si="50"/>
        <v>4.2439999999999998</v>
      </c>
      <c r="F1587" s="7">
        <f t="shared" si="51"/>
        <v>46.683999999999997</v>
      </c>
      <c r="G1587" s="7">
        <v>0.31</v>
      </c>
      <c r="H1587" s="7" t="s">
        <v>31</v>
      </c>
      <c r="I1587" s="7">
        <v>6</v>
      </c>
    </row>
    <row r="1588" spans="1:9" ht="15.75" customHeight="1" x14ac:dyDescent="0.15">
      <c r="A1588" s="13" t="s">
        <v>5165</v>
      </c>
      <c r="B1588" s="7" t="s">
        <v>4177</v>
      </c>
      <c r="C1588" s="14">
        <v>6</v>
      </c>
      <c r="D1588" s="7">
        <v>53.84</v>
      </c>
      <c r="E1588" s="7">
        <f t="shared" si="50"/>
        <v>5.3840000000000003</v>
      </c>
      <c r="F1588" s="7">
        <f t="shared" si="51"/>
        <v>59.224000000000004</v>
      </c>
      <c r="G1588" s="7">
        <v>0.35</v>
      </c>
      <c r="H1588" s="7" t="s">
        <v>5082</v>
      </c>
      <c r="I1588" s="7">
        <v>5</v>
      </c>
    </row>
    <row r="1589" spans="1:9" ht="15.75" customHeight="1" x14ac:dyDescent="0.15">
      <c r="A1589" s="13" t="s">
        <v>5165</v>
      </c>
      <c r="B1589" s="7" t="s">
        <v>4269</v>
      </c>
      <c r="C1589" s="14">
        <v>6</v>
      </c>
      <c r="D1589" s="7">
        <v>16.760000000000002</v>
      </c>
      <c r="E1589" s="7">
        <f t="shared" si="50"/>
        <v>1.6760000000000002</v>
      </c>
      <c r="F1589" s="7">
        <f t="shared" si="51"/>
        <v>18.436</v>
      </c>
      <c r="G1589" s="7">
        <v>0.34</v>
      </c>
      <c r="H1589" s="7" t="s">
        <v>29</v>
      </c>
      <c r="I1589" s="7">
        <v>2</v>
      </c>
    </row>
    <row r="1590" spans="1:9" ht="15.75" customHeight="1" x14ac:dyDescent="0.15">
      <c r="A1590" s="13" t="s">
        <v>5165</v>
      </c>
      <c r="B1590" s="7" t="s">
        <v>3313</v>
      </c>
      <c r="C1590" s="14">
        <v>6</v>
      </c>
      <c r="D1590" s="7">
        <v>75.41</v>
      </c>
      <c r="E1590" s="7">
        <f t="shared" si="50"/>
        <v>7.5410000000000004</v>
      </c>
      <c r="F1590" s="7">
        <f t="shared" si="51"/>
        <v>82.950999999999993</v>
      </c>
      <c r="G1590" s="7">
        <v>0.05</v>
      </c>
      <c r="H1590" s="7" t="s">
        <v>5080</v>
      </c>
      <c r="I1590" s="7">
        <v>10</v>
      </c>
    </row>
    <row r="1591" spans="1:9" ht="15.75" customHeight="1" x14ac:dyDescent="0.15">
      <c r="A1591" s="13" t="s">
        <v>5165</v>
      </c>
      <c r="B1591" s="7" t="s">
        <v>1845</v>
      </c>
      <c r="C1591" s="14">
        <v>6</v>
      </c>
      <c r="D1591" s="7">
        <v>78.94</v>
      </c>
      <c r="E1591" s="7">
        <f t="shared" si="50"/>
        <v>7.8940000000000001</v>
      </c>
      <c r="F1591" s="7">
        <f t="shared" si="51"/>
        <v>86.834000000000003</v>
      </c>
      <c r="G1591" s="7">
        <v>0.03</v>
      </c>
      <c r="H1591" s="7" t="s">
        <v>5077</v>
      </c>
      <c r="I1591" s="7">
        <v>3</v>
      </c>
    </row>
    <row r="1592" spans="1:9" ht="15.75" customHeight="1" x14ac:dyDescent="0.15">
      <c r="A1592" s="13" t="s">
        <v>5165</v>
      </c>
      <c r="B1592" s="7" t="s">
        <v>4863</v>
      </c>
      <c r="C1592" s="14">
        <v>12</v>
      </c>
      <c r="D1592" s="7">
        <v>42.17</v>
      </c>
      <c r="E1592" s="7">
        <f t="shared" si="50"/>
        <v>4.2170000000000005</v>
      </c>
      <c r="F1592" s="7">
        <f t="shared" si="51"/>
        <v>46.387</v>
      </c>
      <c r="G1592" s="7">
        <v>0.12</v>
      </c>
      <c r="H1592" s="7" t="s">
        <v>5076</v>
      </c>
      <c r="I1592" s="7">
        <v>7</v>
      </c>
    </row>
    <row r="1593" spans="1:9" ht="15.75" customHeight="1" x14ac:dyDescent="0.15">
      <c r="A1593" s="13" t="s">
        <v>5165</v>
      </c>
      <c r="B1593" s="7" t="s">
        <v>3202</v>
      </c>
      <c r="C1593" s="14">
        <v>6</v>
      </c>
      <c r="D1593" s="7">
        <v>81.33</v>
      </c>
      <c r="E1593" s="7">
        <f t="shared" si="50"/>
        <v>8.1330000000000009</v>
      </c>
      <c r="F1593" s="7">
        <f t="shared" si="51"/>
        <v>89.462999999999994</v>
      </c>
      <c r="G1593" s="7">
        <v>0.13</v>
      </c>
      <c r="H1593" s="7" t="s">
        <v>5077</v>
      </c>
      <c r="I1593" s="7">
        <v>10</v>
      </c>
    </row>
    <row r="1594" spans="1:9" ht="15.75" customHeight="1" x14ac:dyDescent="0.15">
      <c r="A1594" s="13" t="s">
        <v>5165</v>
      </c>
      <c r="B1594" s="7" t="s">
        <v>36</v>
      </c>
      <c r="C1594" s="14">
        <v>12</v>
      </c>
      <c r="D1594" s="7">
        <v>14.86</v>
      </c>
      <c r="E1594" s="7">
        <f t="shared" si="50"/>
        <v>1.486</v>
      </c>
      <c r="F1594" s="7">
        <f t="shared" si="51"/>
        <v>16.346</v>
      </c>
      <c r="G1594" s="7">
        <v>0.39</v>
      </c>
      <c r="H1594" s="7" t="s">
        <v>5080</v>
      </c>
      <c r="I1594" s="7">
        <v>9</v>
      </c>
    </row>
    <row r="1595" spans="1:9" ht="15.75" customHeight="1" x14ac:dyDescent="0.15">
      <c r="A1595" s="13" t="s">
        <v>5165</v>
      </c>
      <c r="B1595" s="7" t="s">
        <v>375</v>
      </c>
      <c r="C1595" s="14">
        <v>6</v>
      </c>
      <c r="D1595" s="7">
        <v>20.92</v>
      </c>
      <c r="E1595" s="7">
        <f t="shared" si="50"/>
        <v>2.0920000000000001</v>
      </c>
      <c r="F1595" s="7">
        <f t="shared" si="51"/>
        <v>23.012</v>
      </c>
      <c r="G1595" s="7">
        <v>0.03</v>
      </c>
      <c r="H1595" s="7" t="s">
        <v>29</v>
      </c>
      <c r="I1595" s="7">
        <v>2</v>
      </c>
    </row>
    <row r="1596" spans="1:9" ht="15.75" customHeight="1" x14ac:dyDescent="0.15">
      <c r="A1596" s="13" t="s">
        <v>5165</v>
      </c>
      <c r="B1596" s="7" t="s">
        <v>1514</v>
      </c>
      <c r="C1596" s="14">
        <v>12</v>
      </c>
      <c r="D1596" s="7">
        <v>53.2</v>
      </c>
      <c r="E1596" s="7">
        <f t="shared" si="50"/>
        <v>5.32</v>
      </c>
      <c r="F1596" s="7">
        <f t="shared" si="51"/>
        <v>58.52</v>
      </c>
      <c r="G1596" s="7">
        <v>0.16</v>
      </c>
      <c r="H1596" s="7" t="s">
        <v>5081</v>
      </c>
      <c r="I1596" s="7">
        <v>4</v>
      </c>
    </row>
    <row r="1597" spans="1:9" ht="15.75" customHeight="1" x14ac:dyDescent="0.15">
      <c r="A1597" s="13" t="s">
        <v>5165</v>
      </c>
      <c r="B1597" s="7" t="s">
        <v>2498</v>
      </c>
      <c r="C1597" s="14">
        <v>12</v>
      </c>
      <c r="D1597" s="7">
        <v>14.66</v>
      </c>
      <c r="E1597" s="7">
        <f t="shared" si="50"/>
        <v>1.4660000000000002</v>
      </c>
      <c r="F1597" s="7">
        <f t="shared" si="51"/>
        <v>16.126000000000001</v>
      </c>
      <c r="G1597" s="7">
        <v>0.06</v>
      </c>
      <c r="H1597" s="7" t="s">
        <v>26</v>
      </c>
      <c r="I1597" s="7">
        <v>7</v>
      </c>
    </row>
    <row r="1598" spans="1:9" ht="15.75" customHeight="1" x14ac:dyDescent="0.15">
      <c r="A1598" s="13" t="s">
        <v>5165</v>
      </c>
      <c r="B1598" s="7" t="s">
        <v>2263</v>
      </c>
      <c r="C1598" s="14">
        <v>4</v>
      </c>
      <c r="D1598" s="7">
        <v>98.54</v>
      </c>
      <c r="E1598" s="7">
        <f t="shared" si="50"/>
        <v>9.854000000000001</v>
      </c>
      <c r="F1598" s="7">
        <f t="shared" si="51"/>
        <v>108.39400000000001</v>
      </c>
      <c r="G1598" s="7">
        <v>0.32</v>
      </c>
      <c r="H1598" s="7" t="s">
        <v>31</v>
      </c>
      <c r="I1598" s="7">
        <v>7</v>
      </c>
    </row>
    <row r="1599" spans="1:9" ht="15.75" customHeight="1" x14ac:dyDescent="0.15">
      <c r="A1599" s="13" t="s">
        <v>5165</v>
      </c>
      <c r="B1599" s="7" t="s">
        <v>4776</v>
      </c>
      <c r="C1599" s="14">
        <v>6</v>
      </c>
      <c r="D1599" s="7">
        <v>83.03</v>
      </c>
      <c r="E1599" s="7">
        <f t="shared" si="50"/>
        <v>8.3030000000000008</v>
      </c>
      <c r="F1599" s="7">
        <f t="shared" si="51"/>
        <v>91.332999999999998</v>
      </c>
      <c r="G1599" s="7">
        <v>0.01</v>
      </c>
      <c r="H1599" s="7" t="s">
        <v>26</v>
      </c>
      <c r="I1599" s="7">
        <v>1</v>
      </c>
    </row>
    <row r="1600" spans="1:9" ht="15.75" customHeight="1" x14ac:dyDescent="0.15">
      <c r="A1600" s="13" t="s">
        <v>5165</v>
      </c>
      <c r="B1600" s="7" t="s">
        <v>1285</v>
      </c>
      <c r="C1600" s="14">
        <v>12</v>
      </c>
      <c r="D1600" s="7">
        <v>80.73</v>
      </c>
      <c r="E1600" s="7">
        <f t="shared" si="50"/>
        <v>8.0730000000000004</v>
      </c>
      <c r="F1600" s="7">
        <f t="shared" si="51"/>
        <v>88.802999999999997</v>
      </c>
      <c r="G1600" s="7">
        <v>0.04</v>
      </c>
      <c r="H1600" s="7" t="s">
        <v>5080</v>
      </c>
      <c r="I1600" s="7">
        <v>2</v>
      </c>
    </row>
    <row r="1601" spans="1:9" ht="15.75" customHeight="1" x14ac:dyDescent="0.15">
      <c r="A1601" s="13" t="s">
        <v>5165</v>
      </c>
      <c r="B1601" s="7" t="s">
        <v>4679</v>
      </c>
      <c r="C1601" s="14">
        <v>4</v>
      </c>
      <c r="D1601" s="7">
        <v>30.78</v>
      </c>
      <c r="E1601" s="7">
        <f t="shared" si="50"/>
        <v>3.0780000000000003</v>
      </c>
      <c r="F1601" s="7">
        <f t="shared" si="51"/>
        <v>33.858000000000004</v>
      </c>
      <c r="G1601" s="7">
        <v>0.25</v>
      </c>
      <c r="H1601" s="7" t="s">
        <v>31</v>
      </c>
      <c r="I1601" s="7">
        <v>2</v>
      </c>
    </row>
    <row r="1602" spans="1:9" ht="15.75" customHeight="1" x14ac:dyDescent="0.15">
      <c r="A1602" s="13" t="s">
        <v>5165</v>
      </c>
      <c r="B1602" s="7" t="s">
        <v>3820</v>
      </c>
      <c r="C1602" s="14">
        <v>4</v>
      </c>
      <c r="D1602" s="7">
        <v>79.010000000000005</v>
      </c>
      <c r="E1602" s="7">
        <f t="shared" si="50"/>
        <v>7.9010000000000007</v>
      </c>
      <c r="F1602" s="7">
        <f t="shared" si="51"/>
        <v>86.911000000000001</v>
      </c>
      <c r="G1602" s="7">
        <v>0.21</v>
      </c>
      <c r="H1602" s="7" t="s">
        <v>31</v>
      </c>
      <c r="I1602" s="7">
        <v>10</v>
      </c>
    </row>
    <row r="1603" spans="1:9" ht="15.75" customHeight="1" x14ac:dyDescent="0.15">
      <c r="A1603" s="13" t="s">
        <v>5165</v>
      </c>
      <c r="B1603" s="7" t="s">
        <v>4503</v>
      </c>
      <c r="C1603" s="14">
        <v>4</v>
      </c>
      <c r="D1603" s="7">
        <v>9.19</v>
      </c>
      <c r="E1603" s="7">
        <f t="shared" si="50"/>
        <v>0.91900000000000004</v>
      </c>
      <c r="F1603" s="7">
        <f t="shared" si="51"/>
        <v>10.109</v>
      </c>
      <c r="G1603" s="7">
        <v>0.08</v>
      </c>
      <c r="H1603" s="7" t="s">
        <v>5076</v>
      </c>
      <c r="I1603" s="7">
        <v>1</v>
      </c>
    </row>
    <row r="1604" spans="1:9" ht="15.75" customHeight="1" x14ac:dyDescent="0.15">
      <c r="A1604" s="13" t="s">
        <v>5165</v>
      </c>
      <c r="B1604" s="7" t="s">
        <v>2810</v>
      </c>
      <c r="C1604" s="14">
        <v>4</v>
      </c>
      <c r="D1604" s="7">
        <v>53.01</v>
      </c>
      <c r="E1604" s="7">
        <f t="shared" si="50"/>
        <v>5.3010000000000002</v>
      </c>
      <c r="F1604" s="7">
        <f t="shared" si="51"/>
        <v>58.311</v>
      </c>
      <c r="G1604" s="7">
        <v>0.32</v>
      </c>
      <c r="H1604" s="7" t="s">
        <v>5077</v>
      </c>
      <c r="I1604" s="7">
        <v>2</v>
      </c>
    </row>
    <row r="1605" spans="1:9" ht="15.75" customHeight="1" x14ac:dyDescent="0.15">
      <c r="A1605" s="13" t="s">
        <v>5165</v>
      </c>
      <c r="B1605" s="7" t="s">
        <v>4803</v>
      </c>
      <c r="C1605" s="14">
        <v>12</v>
      </c>
      <c r="D1605" s="7">
        <v>50.01</v>
      </c>
      <c r="E1605" s="7">
        <f t="shared" si="50"/>
        <v>5.0010000000000003</v>
      </c>
      <c r="F1605" s="7">
        <f t="shared" si="51"/>
        <v>55.010999999999996</v>
      </c>
      <c r="G1605" s="7">
        <v>0.16</v>
      </c>
      <c r="H1605" s="7" t="s">
        <v>5081</v>
      </c>
      <c r="I1605" s="7">
        <v>8</v>
      </c>
    </row>
    <row r="1606" spans="1:9" ht="15.75" customHeight="1" x14ac:dyDescent="0.15">
      <c r="A1606" s="13" t="s">
        <v>5165</v>
      </c>
      <c r="B1606" s="7" t="s">
        <v>1346</v>
      </c>
      <c r="C1606" s="14">
        <v>4</v>
      </c>
      <c r="D1606" s="7">
        <v>34.67</v>
      </c>
      <c r="E1606" s="7">
        <f t="shared" si="50"/>
        <v>3.4670000000000005</v>
      </c>
      <c r="F1606" s="7">
        <f t="shared" si="51"/>
        <v>38.137</v>
      </c>
      <c r="G1606" s="7">
        <v>0.16</v>
      </c>
      <c r="H1606" s="7" t="s">
        <v>30</v>
      </c>
      <c r="I1606" s="7">
        <v>9</v>
      </c>
    </row>
    <row r="1607" spans="1:9" ht="15.75" customHeight="1" x14ac:dyDescent="0.15">
      <c r="A1607" s="13" t="s">
        <v>5165</v>
      </c>
      <c r="B1607" s="7" t="s">
        <v>4312</v>
      </c>
      <c r="C1607" s="14">
        <v>4</v>
      </c>
      <c r="D1607" s="7">
        <v>3.4</v>
      </c>
      <c r="E1607" s="7">
        <f t="shared" si="50"/>
        <v>0.34</v>
      </c>
      <c r="F1607" s="7">
        <f t="shared" si="51"/>
        <v>3.7399999999999998</v>
      </c>
      <c r="G1607" s="7">
        <v>0.06</v>
      </c>
      <c r="H1607" s="7" t="s">
        <v>5077</v>
      </c>
      <c r="I1607" s="7">
        <v>2</v>
      </c>
    </row>
    <row r="1608" spans="1:9" ht="15.75" customHeight="1" x14ac:dyDescent="0.15">
      <c r="A1608" s="13" t="s">
        <v>5166</v>
      </c>
      <c r="B1608" s="7" t="s">
        <v>1766</v>
      </c>
      <c r="C1608" s="14">
        <v>6</v>
      </c>
      <c r="D1608" s="7">
        <v>60.88</v>
      </c>
      <c r="E1608" s="7">
        <f t="shared" si="50"/>
        <v>6.088000000000001</v>
      </c>
      <c r="F1608" s="7">
        <f t="shared" si="51"/>
        <v>66.968000000000004</v>
      </c>
      <c r="G1608" s="7">
        <v>0.11</v>
      </c>
      <c r="H1608" s="7" t="s">
        <v>5081</v>
      </c>
      <c r="I1608" s="7">
        <v>1</v>
      </c>
    </row>
    <row r="1609" spans="1:9" ht="15.75" customHeight="1" x14ac:dyDescent="0.15">
      <c r="A1609" s="13" t="s">
        <v>5166</v>
      </c>
      <c r="B1609" s="7" t="s">
        <v>2001</v>
      </c>
      <c r="C1609" s="14">
        <v>6</v>
      </c>
      <c r="D1609" s="7">
        <v>98.85</v>
      </c>
      <c r="E1609" s="7">
        <f t="shared" si="50"/>
        <v>9.8849999999999998</v>
      </c>
      <c r="F1609" s="7">
        <f t="shared" si="51"/>
        <v>108.735</v>
      </c>
      <c r="G1609" s="7">
        <v>0.28999999999999998</v>
      </c>
      <c r="H1609" s="7" t="s">
        <v>5076</v>
      </c>
      <c r="I1609" s="7">
        <v>8</v>
      </c>
    </row>
    <row r="1610" spans="1:9" ht="15.75" customHeight="1" x14ac:dyDescent="0.15">
      <c r="A1610" s="13" t="s">
        <v>5166</v>
      </c>
      <c r="B1610" s="7" t="s">
        <v>3682</v>
      </c>
      <c r="C1610" s="14">
        <v>4</v>
      </c>
      <c r="D1610" s="7">
        <v>53.37</v>
      </c>
      <c r="E1610" s="7">
        <f t="shared" si="50"/>
        <v>5.3369999999999997</v>
      </c>
      <c r="F1610" s="7">
        <f t="shared" si="51"/>
        <v>58.706999999999994</v>
      </c>
      <c r="G1610" s="7">
        <v>0.06</v>
      </c>
      <c r="H1610" s="7" t="s">
        <v>5078</v>
      </c>
      <c r="I1610" s="7">
        <v>3</v>
      </c>
    </row>
    <row r="1611" spans="1:9" ht="15.75" customHeight="1" x14ac:dyDescent="0.15">
      <c r="A1611" s="13" t="s">
        <v>5166</v>
      </c>
      <c r="B1611" s="7" t="s">
        <v>2121</v>
      </c>
      <c r="C1611" s="14">
        <v>4</v>
      </c>
      <c r="D1611" s="7">
        <v>89.12</v>
      </c>
      <c r="E1611" s="7">
        <f t="shared" si="50"/>
        <v>8.9120000000000008</v>
      </c>
      <c r="F1611" s="7">
        <f t="shared" si="51"/>
        <v>98.032000000000011</v>
      </c>
      <c r="G1611" s="7">
        <v>0.12</v>
      </c>
      <c r="H1611" s="7" t="s">
        <v>5078</v>
      </c>
      <c r="I1611" s="7">
        <v>8</v>
      </c>
    </row>
    <row r="1612" spans="1:9" ht="15.75" customHeight="1" x14ac:dyDescent="0.15">
      <c r="A1612" s="13" t="s">
        <v>5166</v>
      </c>
      <c r="B1612" s="7" t="s">
        <v>4832</v>
      </c>
      <c r="C1612" s="14">
        <v>4</v>
      </c>
      <c r="D1612" s="7">
        <v>55.04</v>
      </c>
      <c r="E1612" s="7">
        <f t="shared" si="50"/>
        <v>5.5040000000000004</v>
      </c>
      <c r="F1612" s="7">
        <f t="shared" si="51"/>
        <v>60.543999999999997</v>
      </c>
      <c r="G1612" s="7">
        <v>0.26</v>
      </c>
      <c r="H1612" s="7" t="s">
        <v>5077</v>
      </c>
      <c r="I1612" s="7">
        <v>6</v>
      </c>
    </row>
    <row r="1613" spans="1:9" ht="15.75" customHeight="1" x14ac:dyDescent="0.15">
      <c r="A1613" s="13" t="s">
        <v>5166</v>
      </c>
      <c r="B1613" s="7" t="s">
        <v>2945</v>
      </c>
      <c r="C1613" s="14">
        <v>12</v>
      </c>
      <c r="D1613" s="7">
        <v>11.65</v>
      </c>
      <c r="E1613" s="7">
        <f t="shared" si="50"/>
        <v>1.165</v>
      </c>
      <c r="F1613" s="7">
        <f t="shared" si="51"/>
        <v>12.815000000000001</v>
      </c>
      <c r="G1613" s="7">
        <v>0.17</v>
      </c>
      <c r="H1613" s="7" t="s">
        <v>5078</v>
      </c>
      <c r="I1613" s="7">
        <v>5</v>
      </c>
    </row>
    <row r="1614" spans="1:9" ht="15.75" customHeight="1" x14ac:dyDescent="0.15">
      <c r="A1614" s="13" t="s">
        <v>5166</v>
      </c>
      <c r="B1614" s="7" t="s">
        <v>2020</v>
      </c>
      <c r="C1614" s="14">
        <v>6</v>
      </c>
      <c r="D1614" s="7">
        <v>89.83</v>
      </c>
      <c r="E1614" s="7">
        <f t="shared" si="50"/>
        <v>8.9830000000000005</v>
      </c>
      <c r="F1614" s="7">
        <f t="shared" si="51"/>
        <v>98.813000000000002</v>
      </c>
      <c r="G1614" s="7">
        <v>0.18</v>
      </c>
      <c r="H1614" s="7" t="s">
        <v>28</v>
      </c>
      <c r="I1614" s="7">
        <v>1</v>
      </c>
    </row>
    <row r="1615" spans="1:9" ht="15.75" customHeight="1" x14ac:dyDescent="0.15">
      <c r="A1615" s="13" t="s">
        <v>5166</v>
      </c>
      <c r="B1615" s="7" t="s">
        <v>4550</v>
      </c>
      <c r="C1615" s="14">
        <v>4</v>
      </c>
      <c r="D1615" s="7">
        <v>93.37</v>
      </c>
      <c r="E1615" s="7">
        <f t="shared" si="50"/>
        <v>9.3370000000000015</v>
      </c>
      <c r="F1615" s="7">
        <f t="shared" si="51"/>
        <v>102.70700000000001</v>
      </c>
      <c r="G1615" s="7">
        <v>0.38</v>
      </c>
      <c r="H1615" s="7" t="s">
        <v>28</v>
      </c>
      <c r="I1615" s="7">
        <v>6</v>
      </c>
    </row>
    <row r="1616" spans="1:9" ht="15.75" customHeight="1" x14ac:dyDescent="0.15">
      <c r="A1616" s="13" t="s">
        <v>5166</v>
      </c>
      <c r="B1616" s="7" t="s">
        <v>745</v>
      </c>
      <c r="C1616" s="14">
        <v>4</v>
      </c>
      <c r="D1616" s="7">
        <v>89.06</v>
      </c>
      <c r="E1616" s="7">
        <f t="shared" si="50"/>
        <v>8.9060000000000006</v>
      </c>
      <c r="F1616" s="7">
        <f t="shared" si="51"/>
        <v>97.966000000000008</v>
      </c>
      <c r="G1616" s="7">
        <v>0.18</v>
      </c>
      <c r="H1616" s="7" t="s">
        <v>5076</v>
      </c>
      <c r="I1616" s="7">
        <v>1</v>
      </c>
    </row>
    <row r="1617" spans="1:9" ht="15.75" customHeight="1" x14ac:dyDescent="0.15">
      <c r="A1617" s="13" t="s">
        <v>5166</v>
      </c>
      <c r="B1617" s="7" t="s">
        <v>4928</v>
      </c>
      <c r="C1617" s="14">
        <v>6</v>
      </c>
      <c r="D1617" s="7">
        <v>63.12</v>
      </c>
      <c r="E1617" s="7">
        <f t="shared" si="50"/>
        <v>6.3120000000000003</v>
      </c>
      <c r="F1617" s="7">
        <f t="shared" si="51"/>
        <v>69.432000000000002</v>
      </c>
      <c r="G1617" s="7">
        <v>0.02</v>
      </c>
      <c r="H1617" s="7" t="s">
        <v>5081</v>
      </c>
      <c r="I1617" s="7">
        <v>4</v>
      </c>
    </row>
    <row r="1618" spans="1:9" ht="15.75" customHeight="1" x14ac:dyDescent="0.15">
      <c r="A1618" s="13" t="s">
        <v>5166</v>
      </c>
      <c r="B1618" s="7" t="s">
        <v>587</v>
      </c>
      <c r="C1618" s="14">
        <v>4</v>
      </c>
      <c r="D1618" s="7">
        <v>9.11</v>
      </c>
      <c r="E1618" s="7">
        <f t="shared" si="50"/>
        <v>0.91100000000000003</v>
      </c>
      <c r="F1618" s="7">
        <f t="shared" si="51"/>
        <v>10.020999999999999</v>
      </c>
      <c r="G1618" s="7">
        <v>0.05</v>
      </c>
      <c r="H1618" s="7" t="s">
        <v>26</v>
      </c>
      <c r="I1618" s="7">
        <v>4</v>
      </c>
    </row>
    <row r="1619" spans="1:9" ht="15.75" customHeight="1" x14ac:dyDescent="0.15">
      <c r="A1619" s="13" t="s">
        <v>5166</v>
      </c>
      <c r="B1619" s="7" t="s">
        <v>4974</v>
      </c>
      <c r="C1619" s="14">
        <v>12</v>
      </c>
      <c r="D1619" s="7">
        <v>39.869999999999997</v>
      </c>
      <c r="E1619" s="7">
        <f t="shared" si="50"/>
        <v>3.9870000000000001</v>
      </c>
      <c r="F1619" s="7">
        <f t="shared" si="51"/>
        <v>43.856999999999999</v>
      </c>
      <c r="G1619" s="7">
        <v>0.28000000000000003</v>
      </c>
      <c r="H1619" s="7" t="s">
        <v>5083</v>
      </c>
      <c r="I1619" s="7">
        <v>6</v>
      </c>
    </row>
    <row r="1620" spans="1:9" ht="15.75" customHeight="1" x14ac:dyDescent="0.15">
      <c r="A1620" s="13" t="s">
        <v>5166</v>
      </c>
      <c r="B1620" s="7" t="s">
        <v>152</v>
      </c>
      <c r="C1620" s="14">
        <v>12</v>
      </c>
      <c r="D1620" s="7">
        <v>84.12</v>
      </c>
      <c r="E1620" s="7">
        <f t="shared" si="50"/>
        <v>8.4120000000000008</v>
      </c>
      <c r="F1620" s="7">
        <f t="shared" si="51"/>
        <v>92.532000000000011</v>
      </c>
      <c r="G1620" s="7">
        <v>0.18</v>
      </c>
      <c r="H1620" s="7" t="s">
        <v>5079</v>
      </c>
      <c r="I1620" s="7">
        <v>2</v>
      </c>
    </row>
    <row r="1621" spans="1:9" ht="15.75" customHeight="1" x14ac:dyDescent="0.15">
      <c r="A1621" s="13" t="s">
        <v>5166</v>
      </c>
      <c r="B1621" s="7" t="s">
        <v>1948</v>
      </c>
      <c r="C1621" s="14">
        <v>4</v>
      </c>
      <c r="D1621" s="7">
        <v>41.98</v>
      </c>
      <c r="E1621" s="7">
        <f t="shared" si="50"/>
        <v>4.1979999999999995</v>
      </c>
      <c r="F1621" s="7">
        <f t="shared" si="51"/>
        <v>46.177999999999997</v>
      </c>
      <c r="G1621" s="7">
        <v>0.37</v>
      </c>
      <c r="H1621" s="7" t="s">
        <v>5081</v>
      </c>
      <c r="I1621" s="7">
        <v>7</v>
      </c>
    </row>
    <row r="1622" spans="1:9" ht="15.75" customHeight="1" x14ac:dyDescent="0.15">
      <c r="A1622" s="13" t="s">
        <v>5166</v>
      </c>
      <c r="B1622" s="7" t="s">
        <v>711</v>
      </c>
      <c r="C1622" s="14">
        <v>6</v>
      </c>
      <c r="D1622" s="7">
        <v>18.36</v>
      </c>
      <c r="E1622" s="7">
        <f t="shared" si="50"/>
        <v>1.8360000000000001</v>
      </c>
      <c r="F1622" s="7">
        <f t="shared" si="51"/>
        <v>20.195999999999998</v>
      </c>
      <c r="G1622" s="7">
        <v>0.02</v>
      </c>
      <c r="H1622" s="7" t="s">
        <v>5082</v>
      </c>
      <c r="I1622" s="7">
        <v>8</v>
      </c>
    </row>
    <row r="1623" spans="1:9" ht="15.75" customHeight="1" x14ac:dyDescent="0.15">
      <c r="A1623" s="13" t="s">
        <v>5166</v>
      </c>
      <c r="B1623" s="7" t="s">
        <v>1950</v>
      </c>
      <c r="C1623" s="14">
        <v>6</v>
      </c>
      <c r="D1623" s="7">
        <v>61.01</v>
      </c>
      <c r="E1623" s="7">
        <f t="shared" si="50"/>
        <v>6.101</v>
      </c>
      <c r="F1623" s="7">
        <f t="shared" si="51"/>
        <v>67.111000000000004</v>
      </c>
      <c r="G1623" s="7">
        <v>0.21</v>
      </c>
      <c r="H1623" s="7" t="s">
        <v>29</v>
      </c>
      <c r="I1623" s="7">
        <v>3</v>
      </c>
    </row>
    <row r="1624" spans="1:9" ht="15.75" customHeight="1" x14ac:dyDescent="0.15">
      <c r="A1624" s="13" t="s">
        <v>5167</v>
      </c>
      <c r="B1624" s="7" t="s">
        <v>4973</v>
      </c>
      <c r="C1624" s="14">
        <v>6</v>
      </c>
      <c r="D1624" s="7">
        <v>41.42</v>
      </c>
      <c r="E1624" s="7">
        <f t="shared" si="50"/>
        <v>4.1420000000000003</v>
      </c>
      <c r="F1624" s="7">
        <f t="shared" si="51"/>
        <v>45.562000000000005</v>
      </c>
      <c r="G1624" s="7">
        <v>7.0000000000000007E-2</v>
      </c>
      <c r="H1624" s="7" t="s">
        <v>5076</v>
      </c>
      <c r="I1624" s="7">
        <v>8</v>
      </c>
    </row>
    <row r="1625" spans="1:9" ht="15.75" customHeight="1" x14ac:dyDescent="0.15">
      <c r="A1625" s="13" t="s">
        <v>5167</v>
      </c>
      <c r="B1625" s="7" t="s">
        <v>4569</v>
      </c>
      <c r="C1625" s="14">
        <v>4</v>
      </c>
      <c r="D1625" s="7">
        <v>60.29</v>
      </c>
      <c r="E1625" s="7">
        <f t="shared" si="50"/>
        <v>6.0289999999999999</v>
      </c>
      <c r="F1625" s="7">
        <f t="shared" si="51"/>
        <v>66.319000000000003</v>
      </c>
      <c r="G1625" s="7">
        <v>0.15</v>
      </c>
      <c r="H1625" s="7" t="s">
        <v>5078</v>
      </c>
      <c r="I1625" s="7">
        <v>3</v>
      </c>
    </row>
    <row r="1626" spans="1:9" ht="15.75" customHeight="1" x14ac:dyDescent="0.15">
      <c r="A1626" s="13" t="s">
        <v>5167</v>
      </c>
      <c r="B1626" s="7" t="s">
        <v>608</v>
      </c>
      <c r="C1626" s="14">
        <v>4</v>
      </c>
      <c r="D1626" s="7">
        <v>20.96</v>
      </c>
      <c r="E1626" s="7">
        <f t="shared" si="50"/>
        <v>2.0960000000000001</v>
      </c>
      <c r="F1626" s="7">
        <f t="shared" si="51"/>
        <v>23.056000000000001</v>
      </c>
      <c r="G1626" s="7">
        <v>0.39</v>
      </c>
      <c r="H1626" s="7" t="s">
        <v>26</v>
      </c>
      <c r="I1626" s="7">
        <v>7</v>
      </c>
    </row>
    <row r="1627" spans="1:9" ht="15.75" customHeight="1" x14ac:dyDescent="0.15">
      <c r="A1627" s="13" t="s">
        <v>5167</v>
      </c>
      <c r="B1627" s="7" t="s">
        <v>388</v>
      </c>
      <c r="C1627" s="14">
        <v>6</v>
      </c>
      <c r="D1627" s="7">
        <v>92.31</v>
      </c>
      <c r="E1627" s="7">
        <f t="shared" si="50"/>
        <v>9.2309999999999999</v>
      </c>
      <c r="F1627" s="7">
        <f t="shared" si="51"/>
        <v>101.541</v>
      </c>
      <c r="G1627" s="7">
        <v>0.08</v>
      </c>
      <c r="H1627" s="7" t="s">
        <v>5076</v>
      </c>
      <c r="I1627" s="7">
        <v>8</v>
      </c>
    </row>
    <row r="1628" spans="1:9" ht="15.75" customHeight="1" x14ac:dyDescent="0.15">
      <c r="A1628" s="13" t="s">
        <v>5167</v>
      </c>
      <c r="B1628" s="7" t="s">
        <v>1840</v>
      </c>
      <c r="C1628" s="14">
        <v>4</v>
      </c>
      <c r="D1628" s="7">
        <v>31.65</v>
      </c>
      <c r="E1628" s="7">
        <f t="shared" si="50"/>
        <v>3.165</v>
      </c>
      <c r="F1628" s="7">
        <f t="shared" si="51"/>
        <v>34.814999999999998</v>
      </c>
      <c r="G1628" s="7">
        <v>0.34</v>
      </c>
      <c r="H1628" s="7" t="s">
        <v>5076</v>
      </c>
      <c r="I1628" s="7">
        <v>2</v>
      </c>
    </row>
    <row r="1629" spans="1:9" ht="15.75" customHeight="1" x14ac:dyDescent="0.15">
      <c r="A1629" s="13" t="s">
        <v>5167</v>
      </c>
      <c r="B1629" s="7" t="s">
        <v>2970</v>
      </c>
      <c r="C1629" s="14">
        <v>6</v>
      </c>
      <c r="D1629" s="7">
        <v>22.85</v>
      </c>
      <c r="E1629" s="7">
        <f t="shared" si="50"/>
        <v>2.2850000000000001</v>
      </c>
      <c r="F1629" s="7">
        <f t="shared" si="51"/>
        <v>25.135000000000002</v>
      </c>
      <c r="G1629" s="7">
        <v>0.21</v>
      </c>
      <c r="H1629" s="7" t="s">
        <v>5076</v>
      </c>
      <c r="I1629" s="7">
        <v>4</v>
      </c>
    </row>
    <row r="1630" spans="1:9" ht="15.75" customHeight="1" x14ac:dyDescent="0.15">
      <c r="A1630" s="13" t="s">
        <v>5167</v>
      </c>
      <c r="B1630" s="7" t="s">
        <v>2126</v>
      </c>
      <c r="C1630" s="14">
        <v>4</v>
      </c>
      <c r="D1630" s="7">
        <v>27.12</v>
      </c>
      <c r="E1630" s="7">
        <f t="shared" si="50"/>
        <v>2.7120000000000002</v>
      </c>
      <c r="F1630" s="7">
        <f t="shared" si="51"/>
        <v>29.832000000000001</v>
      </c>
      <c r="G1630" s="7">
        <v>0.14000000000000001</v>
      </c>
      <c r="H1630" s="7" t="s">
        <v>29</v>
      </c>
      <c r="I1630" s="7">
        <v>6</v>
      </c>
    </row>
    <row r="1631" spans="1:9" ht="15.75" customHeight="1" x14ac:dyDescent="0.15">
      <c r="A1631" s="13" t="s">
        <v>5167</v>
      </c>
      <c r="B1631" s="7" t="s">
        <v>2278</v>
      </c>
      <c r="C1631" s="14">
        <v>6</v>
      </c>
      <c r="D1631" s="7">
        <v>1.21</v>
      </c>
      <c r="E1631" s="7">
        <f t="shared" si="50"/>
        <v>0.121</v>
      </c>
      <c r="F1631" s="7">
        <f t="shared" si="51"/>
        <v>1.331</v>
      </c>
      <c r="G1631" s="7">
        <v>0.36</v>
      </c>
      <c r="H1631" s="7" t="s">
        <v>30</v>
      </c>
      <c r="I1631" s="7">
        <v>8</v>
      </c>
    </row>
    <row r="1632" spans="1:9" ht="15.75" customHeight="1" x14ac:dyDescent="0.15">
      <c r="A1632" s="13" t="s">
        <v>5167</v>
      </c>
      <c r="B1632" s="7" t="s">
        <v>2078</v>
      </c>
      <c r="C1632" s="14">
        <v>4</v>
      </c>
      <c r="D1632" s="7">
        <v>98.36</v>
      </c>
      <c r="E1632" s="7">
        <f t="shared" si="50"/>
        <v>9.8360000000000003</v>
      </c>
      <c r="F1632" s="7">
        <f t="shared" si="51"/>
        <v>108.196</v>
      </c>
      <c r="G1632" s="7">
        <v>0.22</v>
      </c>
      <c r="H1632" s="7" t="s">
        <v>5078</v>
      </c>
      <c r="I1632" s="7">
        <v>7</v>
      </c>
    </row>
    <row r="1633" spans="1:9" ht="15.75" customHeight="1" x14ac:dyDescent="0.15">
      <c r="A1633" s="13" t="s">
        <v>5167</v>
      </c>
      <c r="B1633" s="7" t="s">
        <v>3280</v>
      </c>
      <c r="C1633" s="14">
        <v>4</v>
      </c>
      <c r="D1633" s="7">
        <v>21.27</v>
      </c>
      <c r="E1633" s="7">
        <f t="shared" si="50"/>
        <v>2.1270000000000002</v>
      </c>
      <c r="F1633" s="7">
        <f t="shared" si="51"/>
        <v>23.396999999999998</v>
      </c>
      <c r="G1633" s="7">
        <v>0.15</v>
      </c>
      <c r="H1633" s="7" t="s">
        <v>31</v>
      </c>
      <c r="I1633" s="7">
        <v>1</v>
      </c>
    </row>
    <row r="1634" spans="1:9" ht="15.75" customHeight="1" x14ac:dyDescent="0.15">
      <c r="A1634" s="13" t="s">
        <v>5167</v>
      </c>
      <c r="B1634" s="7" t="s">
        <v>782</v>
      </c>
      <c r="C1634" s="14">
        <v>4</v>
      </c>
      <c r="D1634" s="7">
        <v>50.42</v>
      </c>
      <c r="E1634" s="7">
        <f t="shared" si="50"/>
        <v>5.0420000000000007</v>
      </c>
      <c r="F1634" s="7">
        <f t="shared" si="51"/>
        <v>55.462000000000003</v>
      </c>
      <c r="G1634" s="7">
        <v>0.14000000000000001</v>
      </c>
      <c r="H1634" s="7" t="s">
        <v>27</v>
      </c>
      <c r="I1634" s="7">
        <v>4</v>
      </c>
    </row>
    <row r="1635" spans="1:9" ht="15.75" customHeight="1" x14ac:dyDescent="0.15">
      <c r="A1635" s="13" t="s">
        <v>5167</v>
      </c>
      <c r="B1635" s="7" t="s">
        <v>2703</v>
      </c>
      <c r="C1635" s="14">
        <v>6</v>
      </c>
      <c r="D1635" s="7">
        <v>75.5</v>
      </c>
      <c r="E1635" s="7">
        <f t="shared" si="50"/>
        <v>7.5500000000000007</v>
      </c>
      <c r="F1635" s="7">
        <f t="shared" si="51"/>
        <v>83.05</v>
      </c>
      <c r="G1635" s="7">
        <v>0.32</v>
      </c>
      <c r="H1635" s="7" t="s">
        <v>5079</v>
      </c>
      <c r="I1635" s="7">
        <v>9</v>
      </c>
    </row>
    <row r="1636" spans="1:9" ht="15.75" customHeight="1" x14ac:dyDescent="0.15">
      <c r="A1636" s="13" t="s">
        <v>5167</v>
      </c>
      <c r="B1636" s="7" t="s">
        <v>3413</v>
      </c>
      <c r="C1636" s="14">
        <v>4</v>
      </c>
      <c r="D1636" s="7">
        <v>22.76</v>
      </c>
      <c r="E1636" s="7">
        <f t="shared" si="50"/>
        <v>2.2760000000000002</v>
      </c>
      <c r="F1636" s="7">
        <f t="shared" si="51"/>
        <v>25.036000000000001</v>
      </c>
      <c r="G1636" s="7">
        <v>0.2</v>
      </c>
      <c r="H1636" s="7" t="s">
        <v>26</v>
      </c>
      <c r="I1636" s="7">
        <v>5</v>
      </c>
    </row>
    <row r="1637" spans="1:9" ht="15.75" customHeight="1" x14ac:dyDescent="0.15">
      <c r="A1637" s="13" t="s">
        <v>5167</v>
      </c>
      <c r="B1637" s="7" t="s">
        <v>1328</v>
      </c>
      <c r="C1637" s="14">
        <v>6</v>
      </c>
      <c r="D1637" s="7">
        <v>12.71</v>
      </c>
      <c r="E1637" s="7">
        <f t="shared" si="50"/>
        <v>1.2710000000000001</v>
      </c>
      <c r="F1637" s="7">
        <f t="shared" si="51"/>
        <v>13.981000000000002</v>
      </c>
      <c r="G1637" s="7">
        <v>0.02</v>
      </c>
      <c r="H1637" s="7" t="s">
        <v>30</v>
      </c>
      <c r="I1637" s="7">
        <v>2</v>
      </c>
    </row>
    <row r="1638" spans="1:9" ht="15.75" customHeight="1" x14ac:dyDescent="0.15">
      <c r="A1638" s="13" t="s">
        <v>5167</v>
      </c>
      <c r="B1638" s="7" t="s">
        <v>3870</v>
      </c>
      <c r="C1638" s="14">
        <v>12</v>
      </c>
      <c r="D1638" s="7">
        <v>65.81</v>
      </c>
      <c r="E1638" s="7">
        <f t="shared" si="50"/>
        <v>6.5810000000000004</v>
      </c>
      <c r="F1638" s="7">
        <f t="shared" si="51"/>
        <v>72.391000000000005</v>
      </c>
      <c r="G1638" s="7">
        <v>0.25</v>
      </c>
      <c r="H1638" s="7" t="s">
        <v>5078</v>
      </c>
      <c r="I1638" s="7">
        <v>4</v>
      </c>
    </row>
    <row r="1639" spans="1:9" ht="15.75" customHeight="1" x14ac:dyDescent="0.15">
      <c r="A1639" s="13" t="s">
        <v>5167</v>
      </c>
      <c r="B1639" s="7" t="s">
        <v>1746</v>
      </c>
      <c r="C1639" s="14">
        <v>12</v>
      </c>
      <c r="D1639" s="7">
        <v>35.409999999999997</v>
      </c>
      <c r="E1639" s="7">
        <f t="shared" si="50"/>
        <v>3.5409999999999999</v>
      </c>
      <c r="F1639" s="7">
        <f t="shared" si="51"/>
        <v>38.950999999999993</v>
      </c>
      <c r="G1639" s="7">
        <v>0.04</v>
      </c>
      <c r="H1639" s="7" t="s">
        <v>5079</v>
      </c>
      <c r="I1639" s="7">
        <v>7</v>
      </c>
    </row>
    <row r="1640" spans="1:9" ht="15.75" customHeight="1" x14ac:dyDescent="0.15">
      <c r="A1640" s="13" t="s">
        <v>5167</v>
      </c>
      <c r="B1640" s="7" t="s">
        <v>2378</v>
      </c>
      <c r="C1640" s="14">
        <v>4</v>
      </c>
      <c r="D1640" s="7">
        <v>70.33</v>
      </c>
      <c r="E1640" s="7">
        <f t="shared" si="50"/>
        <v>7.0330000000000004</v>
      </c>
      <c r="F1640" s="7">
        <f t="shared" si="51"/>
        <v>77.363</v>
      </c>
      <c r="G1640" s="7">
        <v>0.14000000000000001</v>
      </c>
      <c r="H1640" s="7" t="s">
        <v>5083</v>
      </c>
      <c r="I1640" s="7">
        <v>10</v>
      </c>
    </row>
    <row r="1641" spans="1:9" ht="15.75" customHeight="1" x14ac:dyDescent="0.15">
      <c r="A1641" s="13" t="s">
        <v>5167</v>
      </c>
      <c r="B1641" s="7" t="s">
        <v>2218</v>
      </c>
      <c r="C1641" s="14">
        <v>4</v>
      </c>
      <c r="D1641" s="7">
        <v>20.420000000000002</v>
      </c>
      <c r="E1641" s="7">
        <f t="shared" si="50"/>
        <v>2.0420000000000003</v>
      </c>
      <c r="F1641" s="7">
        <f t="shared" si="51"/>
        <v>22.462000000000003</v>
      </c>
      <c r="G1641" s="7">
        <v>0.4</v>
      </c>
      <c r="H1641" s="7" t="s">
        <v>28</v>
      </c>
      <c r="I1641" s="7">
        <v>3</v>
      </c>
    </row>
    <row r="1642" spans="1:9" ht="15.75" customHeight="1" x14ac:dyDescent="0.15">
      <c r="A1642" s="13" t="s">
        <v>5167</v>
      </c>
      <c r="B1642" s="7" t="s">
        <v>2548</v>
      </c>
      <c r="C1642" s="14">
        <v>12</v>
      </c>
      <c r="D1642" s="7">
        <v>50.34</v>
      </c>
      <c r="E1642" s="7">
        <f t="shared" si="50"/>
        <v>5.0340000000000007</v>
      </c>
      <c r="F1642" s="7">
        <f t="shared" si="51"/>
        <v>55.374000000000002</v>
      </c>
      <c r="G1642" s="7">
        <v>0.4</v>
      </c>
      <c r="H1642" s="7" t="s">
        <v>5080</v>
      </c>
      <c r="I1642" s="7">
        <v>3</v>
      </c>
    </row>
    <row r="1643" spans="1:9" ht="15.75" customHeight="1" x14ac:dyDescent="0.15">
      <c r="A1643" s="13" t="s">
        <v>5167</v>
      </c>
      <c r="B1643" s="7" t="s">
        <v>3664</v>
      </c>
      <c r="C1643" s="14">
        <v>4</v>
      </c>
      <c r="D1643" s="7">
        <v>33.5</v>
      </c>
      <c r="E1643" s="7">
        <f t="shared" si="50"/>
        <v>3.35</v>
      </c>
      <c r="F1643" s="7">
        <f t="shared" si="51"/>
        <v>36.85</v>
      </c>
      <c r="G1643" s="7">
        <v>0.25</v>
      </c>
      <c r="H1643" s="7" t="s">
        <v>31</v>
      </c>
      <c r="I1643" s="7">
        <v>5</v>
      </c>
    </row>
    <row r="1644" spans="1:9" ht="15.75" customHeight="1" x14ac:dyDescent="0.15">
      <c r="A1644" s="13" t="s">
        <v>5167</v>
      </c>
      <c r="B1644" s="7" t="s">
        <v>1228</v>
      </c>
      <c r="C1644" s="14">
        <v>6</v>
      </c>
      <c r="D1644" s="7">
        <v>85.87</v>
      </c>
      <c r="E1644" s="7">
        <f t="shared" ref="E1644:E1707" si="52">D1644*10%</f>
        <v>8.5870000000000015</v>
      </c>
      <c r="F1644" s="7">
        <f t="shared" ref="F1644:F1707" si="53">D1644+E1644</f>
        <v>94.457000000000008</v>
      </c>
      <c r="G1644" s="7">
        <v>0.27</v>
      </c>
      <c r="H1644" s="7" t="s">
        <v>29</v>
      </c>
      <c r="I1644" s="7">
        <v>9</v>
      </c>
    </row>
    <row r="1645" spans="1:9" ht="15.75" customHeight="1" x14ac:dyDescent="0.15">
      <c r="A1645" s="13" t="s">
        <v>5167</v>
      </c>
      <c r="B1645" s="7" t="s">
        <v>3942</v>
      </c>
      <c r="C1645" s="14">
        <v>4</v>
      </c>
      <c r="D1645" s="7">
        <v>79.3</v>
      </c>
      <c r="E1645" s="7">
        <f t="shared" si="52"/>
        <v>7.93</v>
      </c>
      <c r="F1645" s="7">
        <f t="shared" si="53"/>
        <v>87.22999999999999</v>
      </c>
      <c r="G1645" s="7">
        <v>0.33</v>
      </c>
      <c r="H1645" s="7" t="s">
        <v>28</v>
      </c>
      <c r="I1645" s="7">
        <v>5</v>
      </c>
    </row>
    <row r="1646" spans="1:9" ht="15.75" customHeight="1" x14ac:dyDescent="0.15">
      <c r="A1646" s="13" t="s">
        <v>5168</v>
      </c>
      <c r="B1646" s="7" t="s">
        <v>1496</v>
      </c>
      <c r="C1646" s="14">
        <v>4</v>
      </c>
      <c r="D1646" s="7">
        <v>6.47</v>
      </c>
      <c r="E1646" s="7">
        <f t="shared" si="52"/>
        <v>0.64700000000000002</v>
      </c>
      <c r="F1646" s="7">
        <f t="shared" si="53"/>
        <v>7.117</v>
      </c>
      <c r="G1646" s="7">
        <v>0.02</v>
      </c>
      <c r="H1646" s="7" t="s">
        <v>31</v>
      </c>
      <c r="I1646" s="7">
        <v>2</v>
      </c>
    </row>
    <row r="1647" spans="1:9" ht="15.75" customHeight="1" x14ac:dyDescent="0.15">
      <c r="A1647" s="13" t="s">
        <v>5168</v>
      </c>
      <c r="B1647" s="7" t="s">
        <v>3078</v>
      </c>
      <c r="C1647" s="14">
        <v>12</v>
      </c>
      <c r="D1647" s="7">
        <v>96.07</v>
      </c>
      <c r="E1647" s="7">
        <f t="shared" si="52"/>
        <v>9.6069999999999993</v>
      </c>
      <c r="F1647" s="7">
        <f t="shared" si="53"/>
        <v>105.67699999999999</v>
      </c>
      <c r="G1647" s="7">
        <v>0.26</v>
      </c>
      <c r="H1647" s="7" t="s">
        <v>5080</v>
      </c>
      <c r="I1647" s="7">
        <v>7</v>
      </c>
    </row>
    <row r="1648" spans="1:9" ht="15.75" customHeight="1" x14ac:dyDescent="0.15">
      <c r="A1648" s="13" t="s">
        <v>5168</v>
      </c>
      <c r="B1648" s="7" t="s">
        <v>1545</v>
      </c>
      <c r="C1648" s="14">
        <v>12</v>
      </c>
      <c r="D1648" s="7">
        <v>11.97</v>
      </c>
      <c r="E1648" s="7">
        <f t="shared" si="52"/>
        <v>1.1970000000000001</v>
      </c>
      <c r="F1648" s="7">
        <f t="shared" si="53"/>
        <v>13.167000000000002</v>
      </c>
      <c r="G1648" s="7">
        <v>0.38</v>
      </c>
      <c r="H1648" s="7" t="s">
        <v>5077</v>
      </c>
      <c r="I1648" s="7">
        <v>7</v>
      </c>
    </row>
    <row r="1649" spans="1:9" ht="15.75" customHeight="1" x14ac:dyDescent="0.15">
      <c r="A1649" s="13" t="s">
        <v>5168</v>
      </c>
      <c r="B1649" s="7" t="s">
        <v>2119</v>
      </c>
      <c r="C1649" s="14">
        <v>6</v>
      </c>
      <c r="D1649" s="7">
        <v>32.82</v>
      </c>
      <c r="E1649" s="7">
        <f t="shared" si="52"/>
        <v>3.282</v>
      </c>
      <c r="F1649" s="7">
        <f t="shared" si="53"/>
        <v>36.102000000000004</v>
      </c>
      <c r="G1649" s="7">
        <v>0.25</v>
      </c>
      <c r="H1649" s="7" t="s">
        <v>5080</v>
      </c>
      <c r="I1649" s="7">
        <v>3</v>
      </c>
    </row>
    <row r="1650" spans="1:9" ht="15.75" customHeight="1" x14ac:dyDescent="0.15">
      <c r="A1650" s="13" t="s">
        <v>5168</v>
      </c>
      <c r="B1650" s="7" t="s">
        <v>789</v>
      </c>
      <c r="C1650" s="14">
        <v>12</v>
      </c>
      <c r="D1650" s="7">
        <v>11.55</v>
      </c>
      <c r="E1650" s="7">
        <f t="shared" si="52"/>
        <v>1.155</v>
      </c>
      <c r="F1650" s="7">
        <f t="shared" si="53"/>
        <v>12.705</v>
      </c>
      <c r="G1650" s="7">
        <v>0.36</v>
      </c>
      <c r="H1650" s="7" t="s">
        <v>29</v>
      </c>
      <c r="I1650" s="7">
        <v>8</v>
      </c>
    </row>
    <row r="1651" spans="1:9" ht="15.75" customHeight="1" x14ac:dyDescent="0.15">
      <c r="A1651" s="13" t="s">
        <v>5168</v>
      </c>
      <c r="B1651" s="7" t="s">
        <v>4714</v>
      </c>
      <c r="C1651" s="14">
        <v>12</v>
      </c>
      <c r="D1651" s="7">
        <v>40.82</v>
      </c>
      <c r="E1651" s="7">
        <f t="shared" si="52"/>
        <v>4.0819999999999999</v>
      </c>
      <c r="F1651" s="7">
        <f t="shared" si="53"/>
        <v>44.902000000000001</v>
      </c>
      <c r="G1651" s="7">
        <v>0.12</v>
      </c>
      <c r="H1651" s="7" t="s">
        <v>5081</v>
      </c>
      <c r="I1651" s="7">
        <v>6</v>
      </c>
    </row>
    <row r="1652" spans="1:9" ht="15.75" customHeight="1" x14ac:dyDescent="0.15">
      <c r="A1652" s="13" t="s">
        <v>5168</v>
      </c>
      <c r="B1652" s="7" t="s">
        <v>1902</v>
      </c>
      <c r="C1652" s="14">
        <v>6</v>
      </c>
      <c r="D1652" s="7">
        <v>86.41</v>
      </c>
      <c r="E1652" s="7">
        <f t="shared" si="52"/>
        <v>8.641</v>
      </c>
      <c r="F1652" s="7">
        <f t="shared" si="53"/>
        <v>95.051000000000002</v>
      </c>
      <c r="G1652" s="7">
        <v>0.15</v>
      </c>
      <c r="H1652" s="7" t="s">
        <v>5075</v>
      </c>
      <c r="I1652" s="7">
        <v>3</v>
      </c>
    </row>
    <row r="1653" spans="1:9" ht="15.75" customHeight="1" x14ac:dyDescent="0.15">
      <c r="A1653" s="13" t="s">
        <v>5168</v>
      </c>
      <c r="B1653" s="7" t="s">
        <v>2670</v>
      </c>
      <c r="C1653" s="14">
        <v>4</v>
      </c>
      <c r="D1653" s="7">
        <v>36.42</v>
      </c>
      <c r="E1653" s="7">
        <f t="shared" si="52"/>
        <v>3.6420000000000003</v>
      </c>
      <c r="F1653" s="7">
        <f t="shared" si="53"/>
        <v>40.062000000000005</v>
      </c>
      <c r="G1653" s="7">
        <v>0.28000000000000003</v>
      </c>
      <c r="H1653" s="7" t="s">
        <v>30</v>
      </c>
      <c r="I1653" s="7">
        <v>2</v>
      </c>
    </row>
    <row r="1654" spans="1:9" ht="15.75" customHeight="1" x14ac:dyDescent="0.15">
      <c r="A1654" s="13" t="s">
        <v>5168</v>
      </c>
      <c r="B1654" s="7" t="s">
        <v>385</v>
      </c>
      <c r="C1654" s="14">
        <v>4</v>
      </c>
      <c r="D1654" s="7">
        <v>31.59</v>
      </c>
      <c r="E1654" s="7">
        <f t="shared" si="52"/>
        <v>3.1590000000000003</v>
      </c>
      <c r="F1654" s="7">
        <f t="shared" si="53"/>
        <v>34.749000000000002</v>
      </c>
      <c r="G1654" s="7">
        <v>0.1</v>
      </c>
      <c r="H1654" s="7" t="s">
        <v>5082</v>
      </c>
      <c r="I1654" s="7">
        <v>1</v>
      </c>
    </row>
    <row r="1655" spans="1:9" ht="15.75" customHeight="1" x14ac:dyDescent="0.15">
      <c r="A1655" s="13" t="s">
        <v>5168</v>
      </c>
      <c r="B1655" s="7" t="s">
        <v>507</v>
      </c>
      <c r="C1655" s="14">
        <v>12</v>
      </c>
      <c r="D1655" s="7">
        <v>31.22</v>
      </c>
      <c r="E1655" s="7">
        <f t="shared" si="52"/>
        <v>3.1219999999999999</v>
      </c>
      <c r="F1655" s="7">
        <f t="shared" si="53"/>
        <v>34.341999999999999</v>
      </c>
      <c r="G1655" s="7">
        <v>0.08</v>
      </c>
      <c r="H1655" s="7" t="s">
        <v>27</v>
      </c>
      <c r="I1655" s="7">
        <v>8</v>
      </c>
    </row>
    <row r="1656" spans="1:9" ht="15.75" customHeight="1" x14ac:dyDescent="0.15">
      <c r="A1656" s="13" t="s">
        <v>5168</v>
      </c>
      <c r="B1656" s="7" t="s">
        <v>681</v>
      </c>
      <c r="C1656" s="14">
        <v>4</v>
      </c>
      <c r="D1656" s="7">
        <v>14.85</v>
      </c>
      <c r="E1656" s="7">
        <f t="shared" si="52"/>
        <v>1.4850000000000001</v>
      </c>
      <c r="F1656" s="7">
        <f t="shared" si="53"/>
        <v>16.335000000000001</v>
      </c>
      <c r="G1656" s="7">
        <v>0.05</v>
      </c>
      <c r="H1656" s="7" t="s">
        <v>5077</v>
      </c>
      <c r="I1656" s="7">
        <v>10</v>
      </c>
    </row>
    <row r="1657" spans="1:9" ht="15.75" customHeight="1" x14ac:dyDescent="0.15">
      <c r="A1657" s="13" t="s">
        <v>5168</v>
      </c>
      <c r="B1657" s="7" t="s">
        <v>4097</v>
      </c>
      <c r="C1657" s="14">
        <v>12</v>
      </c>
      <c r="D1657" s="7">
        <v>40.450000000000003</v>
      </c>
      <c r="E1657" s="7">
        <f t="shared" si="52"/>
        <v>4.0450000000000008</v>
      </c>
      <c r="F1657" s="7">
        <f t="shared" si="53"/>
        <v>44.495000000000005</v>
      </c>
      <c r="G1657" s="7">
        <v>0.01</v>
      </c>
      <c r="H1657" s="7" t="s">
        <v>26</v>
      </c>
      <c r="I1657" s="7">
        <v>10</v>
      </c>
    </row>
    <row r="1658" spans="1:9" ht="15.75" customHeight="1" x14ac:dyDescent="0.15">
      <c r="A1658" s="13" t="s">
        <v>5168</v>
      </c>
      <c r="B1658" s="7" t="s">
        <v>1264</v>
      </c>
      <c r="C1658" s="14">
        <v>12</v>
      </c>
      <c r="D1658" s="7">
        <v>32.39</v>
      </c>
      <c r="E1658" s="7">
        <f t="shared" si="52"/>
        <v>3.2390000000000003</v>
      </c>
      <c r="F1658" s="7">
        <f t="shared" si="53"/>
        <v>35.628999999999998</v>
      </c>
      <c r="G1658" s="7">
        <v>0.25</v>
      </c>
      <c r="H1658" s="7" t="s">
        <v>5083</v>
      </c>
      <c r="I1658" s="7">
        <v>6</v>
      </c>
    </row>
    <row r="1659" spans="1:9" ht="15.75" customHeight="1" x14ac:dyDescent="0.15">
      <c r="A1659" s="13" t="s">
        <v>5168</v>
      </c>
      <c r="B1659" s="7" t="s">
        <v>628</v>
      </c>
      <c r="C1659" s="14">
        <v>6</v>
      </c>
      <c r="D1659" s="7">
        <v>81.97</v>
      </c>
      <c r="E1659" s="7">
        <f t="shared" si="52"/>
        <v>8.197000000000001</v>
      </c>
      <c r="F1659" s="7">
        <f t="shared" si="53"/>
        <v>90.167000000000002</v>
      </c>
      <c r="G1659" s="7">
        <v>0.11</v>
      </c>
      <c r="H1659" s="7" t="s">
        <v>5080</v>
      </c>
      <c r="I1659" s="7">
        <v>8</v>
      </c>
    </row>
    <row r="1660" spans="1:9" ht="15.75" customHeight="1" x14ac:dyDescent="0.15">
      <c r="A1660" s="13" t="s">
        <v>5169</v>
      </c>
      <c r="B1660" s="7" t="s">
        <v>132</v>
      </c>
      <c r="C1660" s="14">
        <v>6</v>
      </c>
      <c r="D1660" s="7">
        <v>84.91</v>
      </c>
      <c r="E1660" s="7">
        <f t="shared" si="52"/>
        <v>8.4909999999999997</v>
      </c>
      <c r="F1660" s="7">
        <f t="shared" si="53"/>
        <v>93.400999999999996</v>
      </c>
      <c r="G1660" s="7">
        <v>0.32</v>
      </c>
      <c r="H1660" s="7" t="s">
        <v>5078</v>
      </c>
      <c r="I1660" s="7">
        <v>6</v>
      </c>
    </row>
    <row r="1661" spans="1:9" ht="15.75" customHeight="1" x14ac:dyDescent="0.15">
      <c r="A1661" s="13" t="s">
        <v>5169</v>
      </c>
      <c r="B1661" s="7" t="s">
        <v>3955</v>
      </c>
      <c r="C1661" s="14">
        <v>12</v>
      </c>
      <c r="D1661" s="7">
        <v>19.2</v>
      </c>
      <c r="E1661" s="7">
        <f t="shared" si="52"/>
        <v>1.92</v>
      </c>
      <c r="F1661" s="7">
        <f t="shared" si="53"/>
        <v>21.119999999999997</v>
      </c>
      <c r="G1661" s="7">
        <v>0.01</v>
      </c>
      <c r="H1661" s="7" t="s">
        <v>28</v>
      </c>
      <c r="I1661" s="7">
        <v>2</v>
      </c>
    </row>
    <row r="1662" spans="1:9" ht="15.75" customHeight="1" x14ac:dyDescent="0.15">
      <c r="A1662" s="13" t="s">
        <v>5169</v>
      </c>
      <c r="B1662" s="7" t="s">
        <v>2979</v>
      </c>
      <c r="C1662" s="14">
        <v>6</v>
      </c>
      <c r="D1662" s="7">
        <v>13.26</v>
      </c>
      <c r="E1662" s="7">
        <f t="shared" si="52"/>
        <v>1.3260000000000001</v>
      </c>
      <c r="F1662" s="7">
        <f t="shared" si="53"/>
        <v>14.586</v>
      </c>
      <c r="G1662" s="7">
        <v>0.11</v>
      </c>
      <c r="H1662" s="7" t="s">
        <v>5077</v>
      </c>
      <c r="I1662" s="7">
        <v>7</v>
      </c>
    </row>
    <row r="1663" spans="1:9" ht="15.75" customHeight="1" x14ac:dyDescent="0.15">
      <c r="A1663" s="13" t="s">
        <v>5169</v>
      </c>
      <c r="B1663" s="7" t="s">
        <v>651</v>
      </c>
      <c r="C1663" s="14">
        <v>6</v>
      </c>
      <c r="D1663" s="7">
        <v>99.5</v>
      </c>
      <c r="E1663" s="7">
        <f t="shared" si="52"/>
        <v>9.9500000000000011</v>
      </c>
      <c r="F1663" s="7">
        <f t="shared" si="53"/>
        <v>109.45</v>
      </c>
      <c r="G1663" s="7">
        <v>0.05</v>
      </c>
      <c r="H1663" s="7" t="s">
        <v>5081</v>
      </c>
      <c r="I1663" s="7">
        <v>10</v>
      </c>
    </row>
    <row r="1664" spans="1:9" ht="15.75" customHeight="1" x14ac:dyDescent="0.15">
      <c r="A1664" s="13" t="s">
        <v>5169</v>
      </c>
      <c r="B1664" s="7" t="s">
        <v>3054</v>
      </c>
      <c r="C1664" s="14">
        <v>6</v>
      </c>
      <c r="D1664" s="7">
        <v>12.69</v>
      </c>
      <c r="E1664" s="7">
        <f t="shared" si="52"/>
        <v>1.2690000000000001</v>
      </c>
      <c r="F1664" s="7">
        <f t="shared" si="53"/>
        <v>13.959</v>
      </c>
      <c r="G1664" s="7">
        <v>0.06</v>
      </c>
      <c r="H1664" s="7" t="s">
        <v>5076</v>
      </c>
      <c r="I1664" s="7">
        <v>9</v>
      </c>
    </row>
    <row r="1665" spans="1:9" ht="15.75" customHeight="1" x14ac:dyDescent="0.15">
      <c r="A1665" s="13" t="s">
        <v>5169</v>
      </c>
      <c r="B1665" s="7" t="s">
        <v>3699</v>
      </c>
      <c r="C1665" s="14">
        <v>6</v>
      </c>
      <c r="D1665" s="7">
        <v>33.49</v>
      </c>
      <c r="E1665" s="7">
        <f t="shared" si="52"/>
        <v>3.3490000000000002</v>
      </c>
      <c r="F1665" s="7">
        <f t="shared" si="53"/>
        <v>36.838999999999999</v>
      </c>
      <c r="G1665" s="7">
        <v>0.27</v>
      </c>
      <c r="H1665" s="7" t="s">
        <v>5079</v>
      </c>
      <c r="I1665" s="7">
        <v>9</v>
      </c>
    </row>
    <row r="1666" spans="1:9" ht="15.75" customHeight="1" x14ac:dyDescent="0.15">
      <c r="A1666" s="13" t="s">
        <v>5169</v>
      </c>
      <c r="B1666" s="7" t="s">
        <v>4398</v>
      </c>
      <c r="C1666" s="14">
        <v>12</v>
      </c>
      <c r="D1666" s="7">
        <v>56.9</v>
      </c>
      <c r="E1666" s="7">
        <f t="shared" si="52"/>
        <v>5.69</v>
      </c>
      <c r="F1666" s="7">
        <f t="shared" si="53"/>
        <v>62.589999999999996</v>
      </c>
      <c r="G1666" s="7">
        <v>0.06</v>
      </c>
      <c r="H1666" s="7" t="s">
        <v>5076</v>
      </c>
      <c r="I1666" s="7">
        <v>10</v>
      </c>
    </row>
    <row r="1667" spans="1:9" ht="15.75" customHeight="1" x14ac:dyDescent="0.15">
      <c r="A1667" s="13" t="s">
        <v>5169</v>
      </c>
      <c r="B1667" s="7" t="s">
        <v>2782</v>
      </c>
      <c r="C1667" s="14">
        <v>6</v>
      </c>
      <c r="D1667" s="7">
        <v>5.6</v>
      </c>
      <c r="E1667" s="7">
        <f t="shared" si="52"/>
        <v>0.55999999999999994</v>
      </c>
      <c r="F1667" s="7">
        <f t="shared" si="53"/>
        <v>6.1599999999999993</v>
      </c>
      <c r="G1667" s="7">
        <v>0.35</v>
      </c>
      <c r="H1667" s="7" t="s">
        <v>5082</v>
      </c>
      <c r="I1667" s="7">
        <v>6</v>
      </c>
    </row>
    <row r="1668" spans="1:9" ht="15.75" customHeight="1" x14ac:dyDescent="0.15">
      <c r="A1668" s="13" t="s">
        <v>5169</v>
      </c>
      <c r="B1668" s="7" t="s">
        <v>813</v>
      </c>
      <c r="C1668" s="14">
        <v>6</v>
      </c>
      <c r="D1668" s="7">
        <v>88.19</v>
      </c>
      <c r="E1668" s="7">
        <f t="shared" si="52"/>
        <v>8.8190000000000008</v>
      </c>
      <c r="F1668" s="7">
        <f t="shared" si="53"/>
        <v>97.009</v>
      </c>
      <c r="G1668" s="7">
        <v>0.32</v>
      </c>
      <c r="H1668" s="7" t="s">
        <v>26</v>
      </c>
      <c r="I1668" s="7">
        <v>2</v>
      </c>
    </row>
    <row r="1669" spans="1:9" ht="15.75" customHeight="1" x14ac:dyDescent="0.15">
      <c r="A1669" s="13" t="s">
        <v>5169</v>
      </c>
      <c r="B1669" s="7" t="s">
        <v>278</v>
      </c>
      <c r="C1669" s="14">
        <v>4</v>
      </c>
      <c r="D1669" s="7">
        <v>46.79</v>
      </c>
      <c r="E1669" s="7">
        <f t="shared" si="52"/>
        <v>4.6790000000000003</v>
      </c>
      <c r="F1669" s="7">
        <f t="shared" si="53"/>
        <v>51.469000000000001</v>
      </c>
      <c r="G1669" s="7">
        <v>0.09</v>
      </c>
      <c r="H1669" s="7" t="s">
        <v>5082</v>
      </c>
      <c r="I1669" s="7">
        <v>5</v>
      </c>
    </row>
    <row r="1670" spans="1:9" ht="15.75" customHeight="1" x14ac:dyDescent="0.15">
      <c r="A1670" s="13" t="s">
        <v>5169</v>
      </c>
      <c r="B1670" s="7" t="s">
        <v>2488</v>
      </c>
      <c r="C1670" s="14">
        <v>12</v>
      </c>
      <c r="D1670" s="7">
        <v>40.450000000000003</v>
      </c>
      <c r="E1670" s="7">
        <f t="shared" si="52"/>
        <v>4.0450000000000008</v>
      </c>
      <c r="F1670" s="7">
        <f t="shared" si="53"/>
        <v>44.495000000000005</v>
      </c>
      <c r="G1670" s="7">
        <v>0.4</v>
      </c>
      <c r="H1670" s="7" t="s">
        <v>5082</v>
      </c>
      <c r="I1670" s="7">
        <v>8</v>
      </c>
    </row>
    <row r="1671" spans="1:9" ht="15.75" customHeight="1" x14ac:dyDescent="0.15">
      <c r="A1671" s="13" t="s">
        <v>5169</v>
      </c>
      <c r="B1671" s="7" t="s">
        <v>1101</v>
      </c>
      <c r="C1671" s="14">
        <v>6</v>
      </c>
      <c r="D1671" s="7">
        <v>70.709999999999994</v>
      </c>
      <c r="E1671" s="7">
        <f t="shared" si="52"/>
        <v>7.0709999999999997</v>
      </c>
      <c r="F1671" s="7">
        <f t="shared" si="53"/>
        <v>77.780999999999992</v>
      </c>
      <c r="G1671" s="7">
        <v>0.09</v>
      </c>
      <c r="H1671" s="7" t="s">
        <v>31</v>
      </c>
      <c r="I1671" s="7">
        <v>4</v>
      </c>
    </row>
    <row r="1672" spans="1:9" ht="15.75" customHeight="1" x14ac:dyDescent="0.15">
      <c r="A1672" s="13" t="s">
        <v>5169</v>
      </c>
      <c r="B1672" s="7" t="s">
        <v>3679</v>
      </c>
      <c r="C1672" s="14">
        <v>12</v>
      </c>
      <c r="D1672" s="7">
        <v>37.520000000000003</v>
      </c>
      <c r="E1672" s="7">
        <f t="shared" si="52"/>
        <v>3.7520000000000007</v>
      </c>
      <c r="F1672" s="7">
        <f t="shared" si="53"/>
        <v>41.272000000000006</v>
      </c>
      <c r="G1672" s="7">
        <v>0.37</v>
      </c>
      <c r="H1672" s="7" t="s">
        <v>5080</v>
      </c>
      <c r="I1672" s="7">
        <v>3</v>
      </c>
    </row>
    <row r="1673" spans="1:9" ht="15.75" customHeight="1" x14ac:dyDescent="0.15">
      <c r="A1673" s="13" t="s">
        <v>5169</v>
      </c>
      <c r="B1673" s="7" t="s">
        <v>4664</v>
      </c>
      <c r="C1673" s="14">
        <v>6</v>
      </c>
      <c r="D1673" s="7">
        <v>66.25</v>
      </c>
      <c r="E1673" s="7">
        <f t="shared" si="52"/>
        <v>6.625</v>
      </c>
      <c r="F1673" s="7">
        <f t="shared" si="53"/>
        <v>72.875</v>
      </c>
      <c r="G1673" s="7">
        <v>0.27</v>
      </c>
      <c r="H1673" s="7" t="s">
        <v>29</v>
      </c>
      <c r="I1673" s="7">
        <v>3</v>
      </c>
    </row>
    <row r="1674" spans="1:9" ht="15.75" customHeight="1" x14ac:dyDescent="0.15">
      <c r="A1674" s="13" t="s">
        <v>5169</v>
      </c>
      <c r="B1674" s="7" t="s">
        <v>1493</v>
      </c>
      <c r="C1674" s="14">
        <v>12</v>
      </c>
      <c r="D1674" s="7">
        <v>27.28</v>
      </c>
      <c r="E1674" s="7">
        <f t="shared" si="52"/>
        <v>2.7280000000000002</v>
      </c>
      <c r="F1674" s="7">
        <f t="shared" si="53"/>
        <v>30.008000000000003</v>
      </c>
      <c r="G1674" s="7">
        <v>0.24</v>
      </c>
      <c r="H1674" s="7" t="s">
        <v>29</v>
      </c>
      <c r="I1674" s="7">
        <v>1</v>
      </c>
    </row>
    <row r="1675" spans="1:9" ht="15.75" customHeight="1" x14ac:dyDescent="0.15">
      <c r="A1675" s="13" t="s">
        <v>5169</v>
      </c>
      <c r="B1675" s="7" t="s">
        <v>4176</v>
      </c>
      <c r="C1675" s="14">
        <v>6</v>
      </c>
      <c r="D1675" s="7">
        <v>27.33</v>
      </c>
      <c r="E1675" s="7">
        <f t="shared" si="52"/>
        <v>2.7330000000000001</v>
      </c>
      <c r="F1675" s="7">
        <f t="shared" si="53"/>
        <v>30.062999999999999</v>
      </c>
      <c r="G1675" s="7">
        <v>0.14000000000000001</v>
      </c>
      <c r="H1675" s="7" t="s">
        <v>5075</v>
      </c>
      <c r="I1675" s="7">
        <v>5</v>
      </c>
    </row>
    <row r="1676" spans="1:9" ht="15.75" customHeight="1" x14ac:dyDescent="0.15">
      <c r="A1676" s="13" t="s">
        <v>5169</v>
      </c>
      <c r="B1676" s="7" t="s">
        <v>107</v>
      </c>
      <c r="C1676" s="14">
        <v>12</v>
      </c>
      <c r="D1676" s="7">
        <v>49.66</v>
      </c>
      <c r="E1676" s="7">
        <f t="shared" si="52"/>
        <v>4.9660000000000002</v>
      </c>
      <c r="F1676" s="7">
        <f t="shared" si="53"/>
        <v>54.625999999999998</v>
      </c>
      <c r="G1676" s="7">
        <v>0.12</v>
      </c>
      <c r="H1676" s="7" t="s">
        <v>5081</v>
      </c>
      <c r="I1676" s="7">
        <v>8</v>
      </c>
    </row>
    <row r="1677" spans="1:9" ht="15.75" customHeight="1" x14ac:dyDescent="0.15">
      <c r="A1677" s="13" t="s">
        <v>5169</v>
      </c>
      <c r="B1677" s="7" t="s">
        <v>2187</v>
      </c>
      <c r="C1677" s="14">
        <v>6</v>
      </c>
      <c r="D1677" s="7">
        <v>61.36</v>
      </c>
      <c r="E1677" s="7">
        <f t="shared" si="52"/>
        <v>6.1360000000000001</v>
      </c>
      <c r="F1677" s="7">
        <f t="shared" si="53"/>
        <v>67.495999999999995</v>
      </c>
      <c r="G1677" s="7">
        <v>0.27</v>
      </c>
      <c r="H1677" s="7" t="s">
        <v>5082</v>
      </c>
      <c r="I1677" s="7">
        <v>3</v>
      </c>
    </row>
    <row r="1678" spans="1:9" ht="15.75" customHeight="1" x14ac:dyDescent="0.15">
      <c r="A1678" s="13" t="s">
        <v>5169</v>
      </c>
      <c r="B1678" s="7" t="s">
        <v>1315</v>
      </c>
      <c r="C1678" s="14">
        <v>12</v>
      </c>
      <c r="D1678" s="7">
        <v>53.95</v>
      </c>
      <c r="E1678" s="7">
        <f t="shared" si="52"/>
        <v>5.3950000000000005</v>
      </c>
      <c r="F1678" s="7">
        <f t="shared" si="53"/>
        <v>59.345000000000006</v>
      </c>
      <c r="G1678" s="7">
        <v>0.09</v>
      </c>
      <c r="H1678" s="7" t="s">
        <v>5075</v>
      </c>
      <c r="I1678" s="7">
        <v>8</v>
      </c>
    </row>
    <row r="1679" spans="1:9" ht="15.75" customHeight="1" x14ac:dyDescent="0.15">
      <c r="A1679" s="13" t="s">
        <v>5169</v>
      </c>
      <c r="B1679" s="7" t="s">
        <v>1446</v>
      </c>
      <c r="C1679" s="14">
        <v>12</v>
      </c>
      <c r="D1679" s="7">
        <v>6.59</v>
      </c>
      <c r="E1679" s="7">
        <f t="shared" si="52"/>
        <v>0.65900000000000003</v>
      </c>
      <c r="F1679" s="7">
        <f t="shared" si="53"/>
        <v>7.2489999999999997</v>
      </c>
      <c r="G1679" s="7">
        <v>0.31</v>
      </c>
      <c r="H1679" s="7" t="s">
        <v>29</v>
      </c>
      <c r="I1679" s="7">
        <v>1</v>
      </c>
    </row>
    <row r="1680" spans="1:9" ht="15.75" customHeight="1" x14ac:dyDescent="0.15">
      <c r="A1680" s="13" t="s">
        <v>5169</v>
      </c>
      <c r="B1680" s="7" t="s">
        <v>2870</v>
      </c>
      <c r="C1680" s="14">
        <v>6</v>
      </c>
      <c r="D1680" s="7">
        <v>27.35</v>
      </c>
      <c r="E1680" s="7">
        <f t="shared" si="52"/>
        <v>2.7350000000000003</v>
      </c>
      <c r="F1680" s="7">
        <f t="shared" si="53"/>
        <v>30.085000000000001</v>
      </c>
      <c r="G1680" s="7">
        <v>0.3</v>
      </c>
      <c r="H1680" s="7" t="s">
        <v>5081</v>
      </c>
      <c r="I1680" s="7">
        <v>3</v>
      </c>
    </row>
    <row r="1681" spans="1:9" ht="15.75" customHeight="1" x14ac:dyDescent="0.15">
      <c r="A1681" s="13" t="s">
        <v>5169</v>
      </c>
      <c r="B1681" s="7" t="s">
        <v>4923</v>
      </c>
      <c r="C1681" s="14">
        <v>6</v>
      </c>
      <c r="D1681" s="7">
        <v>53.19</v>
      </c>
      <c r="E1681" s="7">
        <f t="shared" si="52"/>
        <v>5.319</v>
      </c>
      <c r="F1681" s="7">
        <f t="shared" si="53"/>
        <v>58.509</v>
      </c>
      <c r="G1681" s="7">
        <v>0.15</v>
      </c>
      <c r="H1681" s="7" t="s">
        <v>5080</v>
      </c>
      <c r="I1681" s="7">
        <v>1</v>
      </c>
    </row>
    <row r="1682" spans="1:9" ht="15.75" customHeight="1" x14ac:dyDescent="0.15">
      <c r="A1682" s="13" t="s">
        <v>5170</v>
      </c>
      <c r="B1682" s="7" t="s">
        <v>1220</v>
      </c>
      <c r="C1682" s="14">
        <v>4</v>
      </c>
      <c r="D1682" s="7">
        <v>11.52</v>
      </c>
      <c r="E1682" s="7">
        <f t="shared" si="52"/>
        <v>1.1519999999999999</v>
      </c>
      <c r="F1682" s="7">
        <f t="shared" si="53"/>
        <v>12.671999999999999</v>
      </c>
      <c r="G1682" s="7">
        <v>0.04</v>
      </c>
      <c r="H1682" s="7" t="s">
        <v>5080</v>
      </c>
      <c r="I1682" s="7">
        <v>9</v>
      </c>
    </row>
    <row r="1683" spans="1:9" ht="15.75" customHeight="1" x14ac:dyDescent="0.15">
      <c r="A1683" s="13" t="s">
        <v>5170</v>
      </c>
      <c r="B1683" s="7" t="s">
        <v>1647</v>
      </c>
      <c r="C1683" s="14">
        <v>4</v>
      </c>
      <c r="D1683" s="7">
        <v>3.38</v>
      </c>
      <c r="E1683" s="7">
        <f t="shared" si="52"/>
        <v>0.33800000000000002</v>
      </c>
      <c r="F1683" s="7">
        <f t="shared" si="53"/>
        <v>3.718</v>
      </c>
      <c r="G1683" s="7">
        <v>0.33</v>
      </c>
      <c r="H1683" s="7" t="s">
        <v>5082</v>
      </c>
      <c r="I1683" s="7">
        <v>5</v>
      </c>
    </row>
    <row r="1684" spans="1:9" ht="15.75" customHeight="1" x14ac:dyDescent="0.15">
      <c r="A1684" s="13" t="s">
        <v>5170</v>
      </c>
      <c r="B1684" s="7" t="s">
        <v>2923</v>
      </c>
      <c r="C1684" s="14">
        <v>4</v>
      </c>
      <c r="D1684" s="7">
        <v>44.41</v>
      </c>
      <c r="E1684" s="7">
        <f t="shared" si="52"/>
        <v>4.4409999999999998</v>
      </c>
      <c r="F1684" s="7">
        <f t="shared" si="53"/>
        <v>48.850999999999999</v>
      </c>
      <c r="G1684" s="7">
        <v>0.24</v>
      </c>
      <c r="H1684" s="7" t="s">
        <v>5076</v>
      </c>
      <c r="I1684" s="7">
        <v>8</v>
      </c>
    </row>
    <row r="1685" spans="1:9" ht="15.75" customHeight="1" x14ac:dyDescent="0.15">
      <c r="A1685" s="13" t="s">
        <v>5170</v>
      </c>
      <c r="B1685" s="7" t="s">
        <v>2454</v>
      </c>
      <c r="C1685" s="14">
        <v>6</v>
      </c>
      <c r="D1685" s="7">
        <v>70.44</v>
      </c>
      <c r="E1685" s="7">
        <f t="shared" si="52"/>
        <v>7.0440000000000005</v>
      </c>
      <c r="F1685" s="7">
        <f t="shared" si="53"/>
        <v>77.483999999999995</v>
      </c>
      <c r="G1685" s="7">
        <v>0.22</v>
      </c>
      <c r="H1685" s="7" t="s">
        <v>5078</v>
      </c>
      <c r="I1685" s="7">
        <v>5</v>
      </c>
    </row>
    <row r="1686" spans="1:9" ht="15.75" customHeight="1" x14ac:dyDescent="0.15">
      <c r="A1686" s="13" t="s">
        <v>5170</v>
      </c>
      <c r="B1686" s="7" t="s">
        <v>478</v>
      </c>
      <c r="C1686" s="14">
        <v>12</v>
      </c>
      <c r="D1686" s="7">
        <v>14.91</v>
      </c>
      <c r="E1686" s="7">
        <f t="shared" si="52"/>
        <v>1.4910000000000001</v>
      </c>
      <c r="F1686" s="7">
        <f t="shared" si="53"/>
        <v>16.401</v>
      </c>
      <c r="G1686" s="7">
        <v>0.28000000000000003</v>
      </c>
      <c r="H1686" s="7" t="s">
        <v>5076</v>
      </c>
      <c r="I1686" s="7">
        <v>7</v>
      </c>
    </row>
    <row r="1687" spans="1:9" ht="15.75" customHeight="1" x14ac:dyDescent="0.15">
      <c r="A1687" s="13" t="s">
        <v>5170</v>
      </c>
      <c r="B1687" s="7" t="s">
        <v>2481</v>
      </c>
      <c r="C1687" s="14">
        <v>12</v>
      </c>
      <c r="D1687" s="7">
        <v>76.930000000000007</v>
      </c>
      <c r="E1687" s="7">
        <f t="shared" si="52"/>
        <v>7.6930000000000014</v>
      </c>
      <c r="F1687" s="7">
        <f t="shared" si="53"/>
        <v>84.623000000000005</v>
      </c>
      <c r="G1687" s="7">
        <v>0.09</v>
      </c>
      <c r="H1687" s="7" t="s">
        <v>30</v>
      </c>
      <c r="I1687" s="7">
        <v>9</v>
      </c>
    </row>
    <row r="1688" spans="1:9" ht="15.75" customHeight="1" x14ac:dyDescent="0.15">
      <c r="A1688" s="13" t="s">
        <v>5170</v>
      </c>
      <c r="B1688" s="7" t="s">
        <v>1054</v>
      </c>
      <c r="C1688" s="14">
        <v>4</v>
      </c>
      <c r="D1688" s="7">
        <v>11.52</v>
      </c>
      <c r="E1688" s="7">
        <f t="shared" si="52"/>
        <v>1.1519999999999999</v>
      </c>
      <c r="F1688" s="7">
        <f t="shared" si="53"/>
        <v>12.671999999999999</v>
      </c>
      <c r="G1688" s="7">
        <v>0.04</v>
      </c>
      <c r="H1688" s="7" t="s">
        <v>5082</v>
      </c>
      <c r="I1688" s="7">
        <v>1</v>
      </c>
    </row>
    <row r="1689" spans="1:9" ht="15.75" customHeight="1" x14ac:dyDescent="0.15">
      <c r="A1689" s="13" t="s">
        <v>5170</v>
      </c>
      <c r="B1689" s="7" t="s">
        <v>4890</v>
      </c>
      <c r="C1689" s="14">
        <v>4</v>
      </c>
      <c r="D1689" s="7">
        <v>69.25</v>
      </c>
      <c r="E1689" s="7">
        <f t="shared" si="52"/>
        <v>6.9250000000000007</v>
      </c>
      <c r="F1689" s="7">
        <f t="shared" si="53"/>
        <v>76.174999999999997</v>
      </c>
      <c r="G1689" s="7">
        <v>0.1</v>
      </c>
      <c r="H1689" s="7" t="s">
        <v>5076</v>
      </c>
      <c r="I1689" s="7">
        <v>6</v>
      </c>
    </row>
    <row r="1690" spans="1:9" ht="15.75" customHeight="1" x14ac:dyDescent="0.15">
      <c r="A1690" s="13" t="s">
        <v>5170</v>
      </c>
      <c r="B1690" s="7" t="s">
        <v>4857</v>
      </c>
      <c r="C1690" s="14">
        <v>6</v>
      </c>
      <c r="D1690" s="7">
        <v>96.85</v>
      </c>
      <c r="E1690" s="7">
        <f t="shared" si="52"/>
        <v>9.6850000000000005</v>
      </c>
      <c r="F1690" s="7">
        <f t="shared" si="53"/>
        <v>106.535</v>
      </c>
      <c r="G1690" s="7">
        <v>0.37</v>
      </c>
      <c r="H1690" s="7" t="s">
        <v>5083</v>
      </c>
      <c r="I1690" s="7">
        <v>8</v>
      </c>
    </row>
    <row r="1691" spans="1:9" ht="15.75" customHeight="1" x14ac:dyDescent="0.15">
      <c r="A1691" s="13" t="s">
        <v>5170</v>
      </c>
      <c r="B1691" s="7" t="s">
        <v>4112</v>
      </c>
      <c r="C1691" s="14">
        <v>4</v>
      </c>
      <c r="D1691" s="7">
        <v>94.45</v>
      </c>
      <c r="E1691" s="7">
        <f t="shared" si="52"/>
        <v>9.4450000000000003</v>
      </c>
      <c r="F1691" s="7">
        <f t="shared" si="53"/>
        <v>103.89500000000001</v>
      </c>
      <c r="G1691" s="7">
        <v>0.25</v>
      </c>
      <c r="H1691" s="7" t="s">
        <v>5079</v>
      </c>
      <c r="I1691" s="7">
        <v>2</v>
      </c>
    </row>
    <row r="1692" spans="1:9" ht="15.75" customHeight="1" x14ac:dyDescent="0.15">
      <c r="A1692" s="13" t="s">
        <v>5170</v>
      </c>
      <c r="B1692" s="7" t="s">
        <v>4788</v>
      </c>
      <c r="C1692" s="14">
        <v>6</v>
      </c>
      <c r="D1692" s="7">
        <v>67.67</v>
      </c>
      <c r="E1692" s="7">
        <f t="shared" si="52"/>
        <v>6.7670000000000003</v>
      </c>
      <c r="F1692" s="7">
        <f t="shared" si="53"/>
        <v>74.436999999999998</v>
      </c>
      <c r="G1692" s="7">
        <v>0.38</v>
      </c>
      <c r="H1692" s="7" t="s">
        <v>5082</v>
      </c>
      <c r="I1692" s="7">
        <v>10</v>
      </c>
    </row>
    <row r="1693" spans="1:9" ht="15.75" customHeight="1" x14ac:dyDescent="0.15">
      <c r="A1693" s="13" t="s">
        <v>5170</v>
      </c>
      <c r="B1693" s="7" t="s">
        <v>2899</v>
      </c>
      <c r="C1693" s="14">
        <v>12</v>
      </c>
      <c r="D1693" s="7">
        <v>96.61</v>
      </c>
      <c r="E1693" s="7">
        <f t="shared" si="52"/>
        <v>9.6610000000000014</v>
      </c>
      <c r="F1693" s="7">
        <f t="shared" si="53"/>
        <v>106.271</v>
      </c>
      <c r="G1693" s="7">
        <v>0.22</v>
      </c>
      <c r="H1693" s="7" t="s">
        <v>5077</v>
      </c>
      <c r="I1693" s="7">
        <v>6</v>
      </c>
    </row>
    <row r="1694" spans="1:9" ht="15.75" customHeight="1" x14ac:dyDescent="0.15">
      <c r="A1694" s="13" t="s">
        <v>5170</v>
      </c>
      <c r="B1694" s="7" t="s">
        <v>86</v>
      </c>
      <c r="C1694" s="14">
        <v>6</v>
      </c>
      <c r="D1694" s="7">
        <v>60.98</v>
      </c>
      <c r="E1694" s="7">
        <f t="shared" si="52"/>
        <v>6.0979999999999999</v>
      </c>
      <c r="F1694" s="7">
        <f t="shared" si="53"/>
        <v>67.078000000000003</v>
      </c>
      <c r="G1694" s="7">
        <v>0.22</v>
      </c>
      <c r="H1694" s="7" t="s">
        <v>26</v>
      </c>
      <c r="I1694" s="7">
        <v>3</v>
      </c>
    </row>
    <row r="1695" spans="1:9" ht="15.75" customHeight="1" x14ac:dyDescent="0.15">
      <c r="A1695" s="13" t="s">
        <v>5170</v>
      </c>
      <c r="B1695" s="7" t="s">
        <v>1488</v>
      </c>
      <c r="C1695" s="14">
        <v>12</v>
      </c>
      <c r="D1695" s="7">
        <v>70.12</v>
      </c>
      <c r="E1695" s="7">
        <f t="shared" si="52"/>
        <v>7.0120000000000005</v>
      </c>
      <c r="F1695" s="7">
        <f t="shared" si="53"/>
        <v>77.132000000000005</v>
      </c>
      <c r="G1695" s="7">
        <v>0.31</v>
      </c>
      <c r="H1695" s="7" t="s">
        <v>26</v>
      </c>
      <c r="I1695" s="7">
        <v>6</v>
      </c>
    </row>
    <row r="1696" spans="1:9" ht="15.75" customHeight="1" x14ac:dyDescent="0.15">
      <c r="A1696" s="13" t="s">
        <v>5170</v>
      </c>
      <c r="B1696" s="7" t="s">
        <v>3167</v>
      </c>
      <c r="C1696" s="14">
        <v>4</v>
      </c>
      <c r="D1696" s="7">
        <v>95.42</v>
      </c>
      <c r="E1696" s="7">
        <f t="shared" si="52"/>
        <v>9.5419999999999998</v>
      </c>
      <c r="F1696" s="7">
        <f t="shared" si="53"/>
        <v>104.962</v>
      </c>
      <c r="G1696" s="7">
        <v>0.25</v>
      </c>
      <c r="H1696" s="7" t="s">
        <v>5079</v>
      </c>
      <c r="I1696" s="7">
        <v>7</v>
      </c>
    </row>
    <row r="1697" spans="1:9" ht="15.75" customHeight="1" x14ac:dyDescent="0.15">
      <c r="A1697" s="13" t="s">
        <v>5170</v>
      </c>
      <c r="B1697" s="7" t="s">
        <v>3572</v>
      </c>
      <c r="C1697" s="14">
        <v>12</v>
      </c>
      <c r="D1697" s="7">
        <v>22.19</v>
      </c>
      <c r="E1697" s="7">
        <f t="shared" si="52"/>
        <v>2.2190000000000003</v>
      </c>
      <c r="F1697" s="7">
        <f t="shared" si="53"/>
        <v>24.409000000000002</v>
      </c>
      <c r="G1697" s="7">
        <v>0.23</v>
      </c>
      <c r="H1697" s="7" t="s">
        <v>5078</v>
      </c>
      <c r="I1697" s="7">
        <v>7</v>
      </c>
    </row>
    <row r="1698" spans="1:9" ht="15.75" customHeight="1" x14ac:dyDescent="0.15">
      <c r="A1698" s="13" t="s">
        <v>5170</v>
      </c>
      <c r="B1698" s="7" t="s">
        <v>1379</v>
      </c>
      <c r="C1698" s="14">
        <v>6</v>
      </c>
      <c r="D1698" s="7">
        <v>41.96</v>
      </c>
      <c r="E1698" s="7">
        <f t="shared" si="52"/>
        <v>4.1960000000000006</v>
      </c>
      <c r="F1698" s="7">
        <f t="shared" si="53"/>
        <v>46.155999999999999</v>
      </c>
      <c r="G1698" s="7">
        <v>0.31</v>
      </c>
      <c r="H1698" s="7" t="s">
        <v>5082</v>
      </c>
      <c r="I1698" s="7">
        <v>10</v>
      </c>
    </row>
    <row r="1699" spans="1:9" ht="15.75" customHeight="1" x14ac:dyDescent="0.15">
      <c r="A1699" s="13" t="s">
        <v>5170</v>
      </c>
      <c r="B1699" s="7" t="s">
        <v>2926</v>
      </c>
      <c r="C1699" s="14">
        <v>12</v>
      </c>
      <c r="D1699" s="7">
        <v>88.65</v>
      </c>
      <c r="E1699" s="7">
        <f t="shared" si="52"/>
        <v>8.8650000000000002</v>
      </c>
      <c r="F1699" s="7">
        <f t="shared" si="53"/>
        <v>97.515000000000001</v>
      </c>
      <c r="G1699" s="7">
        <v>0.39</v>
      </c>
      <c r="H1699" s="7" t="s">
        <v>5075</v>
      </c>
      <c r="I1699" s="7">
        <v>9</v>
      </c>
    </row>
    <row r="1700" spans="1:9" ht="15.75" customHeight="1" x14ac:dyDescent="0.15">
      <c r="A1700" s="13" t="s">
        <v>5171</v>
      </c>
      <c r="B1700" s="7" t="s">
        <v>3829</v>
      </c>
      <c r="C1700" s="14">
        <v>12</v>
      </c>
      <c r="D1700" s="7">
        <v>81.58</v>
      </c>
      <c r="E1700" s="7">
        <f t="shared" si="52"/>
        <v>8.1579999999999995</v>
      </c>
      <c r="F1700" s="7">
        <f t="shared" si="53"/>
        <v>89.738</v>
      </c>
      <c r="G1700" s="7">
        <v>0.23</v>
      </c>
      <c r="H1700" s="7" t="s">
        <v>5077</v>
      </c>
      <c r="I1700" s="7">
        <v>6</v>
      </c>
    </row>
    <row r="1701" spans="1:9" ht="15.75" customHeight="1" x14ac:dyDescent="0.15">
      <c r="A1701" s="13" t="s">
        <v>5171</v>
      </c>
      <c r="B1701" s="7" t="s">
        <v>3321</v>
      </c>
      <c r="C1701" s="14">
        <v>4</v>
      </c>
      <c r="D1701" s="7">
        <v>68.8</v>
      </c>
      <c r="E1701" s="7">
        <f t="shared" si="52"/>
        <v>6.88</v>
      </c>
      <c r="F1701" s="7">
        <f t="shared" si="53"/>
        <v>75.679999999999993</v>
      </c>
      <c r="G1701" s="7">
        <v>0.4</v>
      </c>
      <c r="H1701" s="7" t="s">
        <v>30</v>
      </c>
      <c r="I1701" s="7">
        <v>2</v>
      </c>
    </row>
    <row r="1702" spans="1:9" ht="15.75" customHeight="1" x14ac:dyDescent="0.15">
      <c r="A1702" s="13" t="s">
        <v>5171</v>
      </c>
      <c r="B1702" s="7" t="s">
        <v>603</v>
      </c>
      <c r="C1702" s="14">
        <v>6</v>
      </c>
      <c r="D1702" s="7">
        <v>1.46</v>
      </c>
      <c r="E1702" s="7">
        <f t="shared" si="52"/>
        <v>0.14599999999999999</v>
      </c>
      <c r="F1702" s="7">
        <f t="shared" si="53"/>
        <v>1.6059999999999999</v>
      </c>
      <c r="G1702" s="7">
        <v>0.18</v>
      </c>
      <c r="H1702" s="7" t="s">
        <v>5082</v>
      </c>
      <c r="I1702" s="7">
        <v>1</v>
      </c>
    </row>
    <row r="1703" spans="1:9" ht="15.75" customHeight="1" x14ac:dyDescent="0.15">
      <c r="A1703" s="13" t="s">
        <v>5171</v>
      </c>
      <c r="B1703" s="7" t="s">
        <v>279</v>
      </c>
      <c r="C1703" s="14">
        <v>4</v>
      </c>
      <c r="D1703" s="7">
        <v>69.88</v>
      </c>
      <c r="E1703" s="7">
        <f t="shared" si="52"/>
        <v>6.9879999999999995</v>
      </c>
      <c r="F1703" s="7">
        <f t="shared" si="53"/>
        <v>76.867999999999995</v>
      </c>
      <c r="G1703" s="7">
        <v>0.27</v>
      </c>
      <c r="H1703" s="7" t="s">
        <v>29</v>
      </c>
      <c r="I1703" s="7">
        <v>1</v>
      </c>
    </row>
    <row r="1704" spans="1:9" ht="15.75" customHeight="1" x14ac:dyDescent="0.15">
      <c r="A1704" s="13" t="s">
        <v>5171</v>
      </c>
      <c r="B1704" s="7" t="s">
        <v>4121</v>
      </c>
      <c r="C1704" s="14">
        <v>6</v>
      </c>
      <c r="D1704" s="7">
        <v>69.819999999999993</v>
      </c>
      <c r="E1704" s="7">
        <f t="shared" si="52"/>
        <v>6.9819999999999993</v>
      </c>
      <c r="F1704" s="7">
        <f t="shared" si="53"/>
        <v>76.801999999999992</v>
      </c>
      <c r="G1704" s="7">
        <v>0.19</v>
      </c>
      <c r="H1704" s="7" t="s">
        <v>29</v>
      </c>
      <c r="I1704" s="7">
        <v>2</v>
      </c>
    </row>
    <row r="1705" spans="1:9" ht="15.75" customHeight="1" x14ac:dyDescent="0.15">
      <c r="A1705" s="13" t="s">
        <v>5171</v>
      </c>
      <c r="B1705" s="7" t="s">
        <v>3590</v>
      </c>
      <c r="C1705" s="14">
        <v>12</v>
      </c>
      <c r="D1705" s="7">
        <v>34.979999999999997</v>
      </c>
      <c r="E1705" s="7">
        <f t="shared" si="52"/>
        <v>3.4979999999999998</v>
      </c>
      <c r="F1705" s="7">
        <f t="shared" si="53"/>
        <v>38.477999999999994</v>
      </c>
      <c r="G1705" s="7">
        <v>0.15</v>
      </c>
      <c r="H1705" s="7" t="s">
        <v>5083</v>
      </c>
      <c r="I1705" s="7">
        <v>7</v>
      </c>
    </row>
    <row r="1706" spans="1:9" ht="15.75" customHeight="1" x14ac:dyDescent="0.15">
      <c r="A1706" s="13" t="s">
        <v>5171</v>
      </c>
      <c r="B1706" s="7" t="s">
        <v>2285</v>
      </c>
      <c r="C1706" s="14">
        <v>4</v>
      </c>
      <c r="D1706" s="7">
        <v>83.26</v>
      </c>
      <c r="E1706" s="7">
        <f t="shared" si="52"/>
        <v>8.3260000000000005</v>
      </c>
      <c r="F1706" s="7">
        <f t="shared" si="53"/>
        <v>91.586000000000013</v>
      </c>
      <c r="G1706" s="7">
        <v>0.38</v>
      </c>
      <c r="H1706" s="7" t="s">
        <v>30</v>
      </c>
      <c r="I1706" s="7">
        <v>4</v>
      </c>
    </row>
    <row r="1707" spans="1:9" ht="15.75" customHeight="1" x14ac:dyDescent="0.15">
      <c r="A1707" s="13" t="s">
        <v>5171</v>
      </c>
      <c r="B1707" s="7" t="s">
        <v>2608</v>
      </c>
      <c r="C1707" s="14">
        <v>12</v>
      </c>
      <c r="D1707" s="7">
        <v>19.7</v>
      </c>
      <c r="E1707" s="7">
        <f t="shared" si="52"/>
        <v>1.97</v>
      </c>
      <c r="F1707" s="7">
        <f t="shared" si="53"/>
        <v>21.669999999999998</v>
      </c>
      <c r="G1707" s="7">
        <v>0.06</v>
      </c>
      <c r="H1707" s="7" t="s">
        <v>5083</v>
      </c>
      <c r="I1707" s="7">
        <v>2</v>
      </c>
    </row>
    <row r="1708" spans="1:9" ht="15.75" customHeight="1" x14ac:dyDescent="0.15">
      <c r="A1708" s="13" t="s">
        <v>5171</v>
      </c>
      <c r="B1708" s="7" t="s">
        <v>1871</v>
      </c>
      <c r="C1708" s="14">
        <v>12</v>
      </c>
      <c r="D1708" s="7">
        <v>83.79</v>
      </c>
      <c r="E1708" s="7">
        <f t="shared" ref="E1708:E1771" si="54">D1708*10%</f>
        <v>8.3790000000000013</v>
      </c>
      <c r="F1708" s="7">
        <f t="shared" ref="F1708:F1771" si="55">D1708+E1708</f>
        <v>92.169000000000011</v>
      </c>
      <c r="G1708" s="7">
        <v>0.02</v>
      </c>
      <c r="H1708" s="7" t="s">
        <v>5078</v>
      </c>
      <c r="I1708" s="7">
        <v>2</v>
      </c>
    </row>
    <row r="1709" spans="1:9" ht="15.75" customHeight="1" x14ac:dyDescent="0.15">
      <c r="A1709" s="13" t="s">
        <v>5171</v>
      </c>
      <c r="B1709" s="7" t="s">
        <v>1850</v>
      </c>
      <c r="C1709" s="14">
        <v>12</v>
      </c>
      <c r="D1709" s="7">
        <v>10.86</v>
      </c>
      <c r="E1709" s="7">
        <f t="shared" si="54"/>
        <v>1.0860000000000001</v>
      </c>
      <c r="F1709" s="7">
        <f t="shared" si="55"/>
        <v>11.946</v>
      </c>
      <c r="G1709" s="7">
        <v>0.18</v>
      </c>
      <c r="H1709" s="7" t="s">
        <v>5075</v>
      </c>
      <c r="I1709" s="7">
        <v>8</v>
      </c>
    </row>
    <row r="1710" spans="1:9" ht="15.75" customHeight="1" x14ac:dyDescent="0.15">
      <c r="A1710" s="13" t="s">
        <v>5171</v>
      </c>
      <c r="B1710" s="7" t="s">
        <v>3088</v>
      </c>
      <c r="C1710" s="14">
        <v>4</v>
      </c>
      <c r="D1710" s="7">
        <v>58.86</v>
      </c>
      <c r="E1710" s="7">
        <f t="shared" si="54"/>
        <v>5.8860000000000001</v>
      </c>
      <c r="F1710" s="7">
        <f t="shared" si="55"/>
        <v>64.745999999999995</v>
      </c>
      <c r="G1710" s="7">
        <v>0.24</v>
      </c>
      <c r="H1710" s="7" t="s">
        <v>31</v>
      </c>
      <c r="I1710" s="7">
        <v>4</v>
      </c>
    </row>
    <row r="1711" spans="1:9" ht="15.75" customHeight="1" x14ac:dyDescent="0.15">
      <c r="A1711" s="13" t="s">
        <v>5171</v>
      </c>
      <c r="B1711" s="7" t="s">
        <v>1657</v>
      </c>
      <c r="C1711" s="14">
        <v>6</v>
      </c>
      <c r="D1711" s="7">
        <v>31.94</v>
      </c>
      <c r="E1711" s="7">
        <f t="shared" si="54"/>
        <v>3.1940000000000004</v>
      </c>
      <c r="F1711" s="7">
        <f t="shared" si="55"/>
        <v>35.134</v>
      </c>
      <c r="G1711" s="7">
        <v>0.18</v>
      </c>
      <c r="H1711" s="7" t="s">
        <v>5082</v>
      </c>
      <c r="I1711" s="7">
        <v>7</v>
      </c>
    </row>
    <row r="1712" spans="1:9" ht="15.75" customHeight="1" x14ac:dyDescent="0.15">
      <c r="A1712" s="13" t="s">
        <v>5171</v>
      </c>
      <c r="B1712" s="7" t="s">
        <v>2766</v>
      </c>
      <c r="C1712" s="14">
        <v>4</v>
      </c>
      <c r="D1712" s="7">
        <v>7.3</v>
      </c>
      <c r="E1712" s="7">
        <f t="shared" si="54"/>
        <v>0.73</v>
      </c>
      <c r="F1712" s="7">
        <f t="shared" si="55"/>
        <v>8.0299999999999994</v>
      </c>
      <c r="G1712" s="7">
        <v>0.19</v>
      </c>
      <c r="H1712" s="7" t="s">
        <v>5077</v>
      </c>
      <c r="I1712" s="7">
        <v>4</v>
      </c>
    </row>
    <row r="1713" spans="1:9" ht="15.75" customHeight="1" x14ac:dyDescent="0.15">
      <c r="A1713" s="13" t="s">
        <v>5171</v>
      </c>
      <c r="B1713" s="7" t="s">
        <v>5030</v>
      </c>
      <c r="C1713" s="14">
        <v>12</v>
      </c>
      <c r="D1713" s="7">
        <v>87.29</v>
      </c>
      <c r="E1713" s="7">
        <f t="shared" si="54"/>
        <v>8.729000000000001</v>
      </c>
      <c r="F1713" s="7">
        <f t="shared" si="55"/>
        <v>96.019000000000005</v>
      </c>
      <c r="G1713" s="7">
        <v>0.27</v>
      </c>
      <c r="H1713" s="7" t="s">
        <v>5080</v>
      </c>
      <c r="I1713" s="7">
        <v>10</v>
      </c>
    </row>
    <row r="1714" spans="1:9" ht="15.75" customHeight="1" x14ac:dyDescent="0.15">
      <c r="A1714" s="13" t="s">
        <v>5171</v>
      </c>
      <c r="B1714" s="7" t="s">
        <v>1230</v>
      </c>
      <c r="C1714" s="14">
        <v>12</v>
      </c>
      <c r="D1714" s="7">
        <v>85.69</v>
      </c>
      <c r="E1714" s="7">
        <f t="shared" si="54"/>
        <v>8.5690000000000008</v>
      </c>
      <c r="F1714" s="7">
        <f t="shared" si="55"/>
        <v>94.259</v>
      </c>
      <c r="G1714" s="7">
        <v>0.18</v>
      </c>
      <c r="H1714" s="7" t="s">
        <v>5078</v>
      </c>
      <c r="I1714" s="7">
        <v>8</v>
      </c>
    </row>
    <row r="1715" spans="1:9" ht="15.75" customHeight="1" x14ac:dyDescent="0.15">
      <c r="A1715" s="13" t="s">
        <v>5171</v>
      </c>
      <c r="B1715" s="7" t="s">
        <v>3685</v>
      </c>
      <c r="C1715" s="14">
        <v>4</v>
      </c>
      <c r="D1715" s="7">
        <v>54.92</v>
      </c>
      <c r="E1715" s="7">
        <f t="shared" si="54"/>
        <v>5.4920000000000009</v>
      </c>
      <c r="F1715" s="7">
        <f t="shared" si="55"/>
        <v>60.412000000000006</v>
      </c>
      <c r="G1715" s="7">
        <v>0.08</v>
      </c>
      <c r="H1715" s="7" t="s">
        <v>5081</v>
      </c>
      <c r="I1715" s="7">
        <v>6</v>
      </c>
    </row>
    <row r="1716" spans="1:9" ht="15.75" customHeight="1" x14ac:dyDescent="0.15">
      <c r="A1716" s="13" t="s">
        <v>5171</v>
      </c>
      <c r="B1716" s="7" t="s">
        <v>4057</v>
      </c>
      <c r="C1716" s="14">
        <v>6</v>
      </c>
      <c r="D1716" s="7">
        <v>6.38</v>
      </c>
      <c r="E1716" s="7">
        <f t="shared" si="54"/>
        <v>0.63800000000000001</v>
      </c>
      <c r="F1716" s="7">
        <f t="shared" si="55"/>
        <v>7.0179999999999998</v>
      </c>
      <c r="G1716" s="7">
        <v>0.02</v>
      </c>
      <c r="H1716" s="7" t="s">
        <v>5077</v>
      </c>
      <c r="I1716" s="7">
        <v>10</v>
      </c>
    </row>
    <row r="1717" spans="1:9" ht="15.75" customHeight="1" x14ac:dyDescent="0.15">
      <c r="A1717" s="13" t="s">
        <v>5171</v>
      </c>
      <c r="B1717" s="7" t="s">
        <v>1887</v>
      </c>
      <c r="C1717" s="14">
        <v>12</v>
      </c>
      <c r="D1717" s="7">
        <v>99.82</v>
      </c>
      <c r="E1717" s="7">
        <f t="shared" si="54"/>
        <v>9.9819999999999993</v>
      </c>
      <c r="F1717" s="7">
        <f t="shared" si="55"/>
        <v>109.80199999999999</v>
      </c>
      <c r="G1717" s="7">
        <v>0.1</v>
      </c>
      <c r="H1717" s="7" t="s">
        <v>5076</v>
      </c>
      <c r="I1717" s="7">
        <v>7</v>
      </c>
    </row>
    <row r="1718" spans="1:9" ht="15.75" customHeight="1" x14ac:dyDescent="0.15">
      <c r="A1718" s="13" t="s">
        <v>5171</v>
      </c>
      <c r="B1718" s="7" t="s">
        <v>770</v>
      </c>
      <c r="C1718" s="14">
        <v>12</v>
      </c>
      <c r="D1718" s="7">
        <v>47.85</v>
      </c>
      <c r="E1718" s="7">
        <f t="shared" si="54"/>
        <v>4.7850000000000001</v>
      </c>
      <c r="F1718" s="7">
        <f t="shared" si="55"/>
        <v>52.635000000000005</v>
      </c>
      <c r="G1718" s="7">
        <v>0.35</v>
      </c>
      <c r="H1718" s="7" t="s">
        <v>28</v>
      </c>
      <c r="I1718" s="7">
        <v>2</v>
      </c>
    </row>
    <row r="1719" spans="1:9" ht="15.75" customHeight="1" x14ac:dyDescent="0.15">
      <c r="A1719" s="13" t="s">
        <v>5171</v>
      </c>
      <c r="B1719" s="7" t="s">
        <v>424</v>
      </c>
      <c r="C1719" s="14">
        <v>4</v>
      </c>
      <c r="D1719" s="7">
        <v>21.05</v>
      </c>
      <c r="E1719" s="7">
        <f t="shared" si="54"/>
        <v>2.105</v>
      </c>
      <c r="F1719" s="7">
        <f t="shared" si="55"/>
        <v>23.155000000000001</v>
      </c>
      <c r="G1719" s="7">
        <v>0.02</v>
      </c>
      <c r="H1719" s="7" t="s">
        <v>27</v>
      </c>
      <c r="I1719" s="7">
        <v>8</v>
      </c>
    </row>
    <row r="1720" spans="1:9" ht="15.75" customHeight="1" x14ac:dyDescent="0.15">
      <c r="A1720" s="13" t="s">
        <v>5171</v>
      </c>
      <c r="B1720" s="7" t="s">
        <v>4823</v>
      </c>
      <c r="C1720" s="14">
        <v>6</v>
      </c>
      <c r="D1720" s="7">
        <v>31.49</v>
      </c>
      <c r="E1720" s="7">
        <f t="shared" si="54"/>
        <v>3.149</v>
      </c>
      <c r="F1720" s="7">
        <f t="shared" si="55"/>
        <v>34.638999999999996</v>
      </c>
      <c r="G1720" s="7">
        <v>0.12</v>
      </c>
      <c r="H1720" s="7" t="s">
        <v>5076</v>
      </c>
      <c r="I1720" s="7">
        <v>1</v>
      </c>
    </row>
    <row r="1721" spans="1:9" ht="15.75" customHeight="1" x14ac:dyDescent="0.15">
      <c r="A1721" s="13" t="s">
        <v>5171</v>
      </c>
      <c r="B1721" s="7" t="s">
        <v>1666</v>
      </c>
      <c r="C1721" s="14">
        <v>4</v>
      </c>
      <c r="D1721" s="7">
        <v>60.48</v>
      </c>
      <c r="E1721" s="7">
        <f t="shared" si="54"/>
        <v>6.048</v>
      </c>
      <c r="F1721" s="7">
        <f t="shared" si="55"/>
        <v>66.527999999999992</v>
      </c>
      <c r="G1721" s="7">
        <v>0.26</v>
      </c>
      <c r="H1721" s="7" t="s">
        <v>5082</v>
      </c>
      <c r="I1721" s="7">
        <v>6</v>
      </c>
    </row>
    <row r="1722" spans="1:9" ht="15.75" customHeight="1" x14ac:dyDescent="0.15">
      <c r="A1722" s="13" t="s">
        <v>5171</v>
      </c>
      <c r="B1722" s="7" t="s">
        <v>1041</v>
      </c>
      <c r="C1722" s="14">
        <v>12</v>
      </c>
      <c r="D1722" s="7">
        <v>25.05</v>
      </c>
      <c r="E1722" s="7">
        <f t="shared" si="54"/>
        <v>2.5050000000000003</v>
      </c>
      <c r="F1722" s="7">
        <f t="shared" si="55"/>
        <v>27.555</v>
      </c>
      <c r="G1722" s="7">
        <v>0.13</v>
      </c>
      <c r="H1722" s="7" t="s">
        <v>5080</v>
      </c>
      <c r="I1722" s="7">
        <v>1</v>
      </c>
    </row>
    <row r="1723" spans="1:9" ht="15.75" customHeight="1" x14ac:dyDescent="0.15">
      <c r="A1723" s="13" t="s">
        <v>5171</v>
      </c>
      <c r="B1723" s="7" t="s">
        <v>1959</v>
      </c>
      <c r="C1723" s="14">
        <v>12</v>
      </c>
      <c r="D1723" s="7">
        <v>41.24</v>
      </c>
      <c r="E1723" s="7">
        <f t="shared" si="54"/>
        <v>4.1240000000000006</v>
      </c>
      <c r="F1723" s="7">
        <f t="shared" si="55"/>
        <v>45.364000000000004</v>
      </c>
      <c r="G1723" s="7">
        <v>0.35</v>
      </c>
      <c r="H1723" s="7" t="s">
        <v>31</v>
      </c>
      <c r="I1723" s="7">
        <v>5</v>
      </c>
    </row>
    <row r="1724" spans="1:9" ht="15.75" customHeight="1" x14ac:dyDescent="0.15">
      <c r="A1724" s="13" t="s">
        <v>5171</v>
      </c>
      <c r="B1724" s="7" t="s">
        <v>2496</v>
      </c>
      <c r="C1724" s="14">
        <v>12</v>
      </c>
      <c r="D1724" s="7">
        <v>50.35</v>
      </c>
      <c r="E1724" s="7">
        <f t="shared" si="54"/>
        <v>5.0350000000000001</v>
      </c>
      <c r="F1724" s="7">
        <f t="shared" si="55"/>
        <v>55.385000000000005</v>
      </c>
      <c r="G1724" s="7">
        <v>0.21</v>
      </c>
      <c r="H1724" s="7" t="s">
        <v>5080</v>
      </c>
      <c r="I1724" s="7">
        <v>7</v>
      </c>
    </row>
    <row r="1725" spans="1:9" ht="15.75" customHeight="1" x14ac:dyDescent="0.15">
      <c r="A1725" s="13" t="s">
        <v>5171</v>
      </c>
      <c r="B1725" s="7" t="s">
        <v>1296</v>
      </c>
      <c r="C1725" s="14">
        <v>6</v>
      </c>
      <c r="D1725" s="7">
        <v>54.74</v>
      </c>
      <c r="E1725" s="7">
        <f t="shared" si="54"/>
        <v>5.4740000000000002</v>
      </c>
      <c r="F1725" s="7">
        <f t="shared" si="55"/>
        <v>60.213999999999999</v>
      </c>
      <c r="G1725" s="7">
        <v>0.13</v>
      </c>
      <c r="H1725" s="7" t="s">
        <v>5080</v>
      </c>
      <c r="I1725" s="7">
        <v>6</v>
      </c>
    </row>
    <row r="1726" spans="1:9" ht="15.75" customHeight="1" x14ac:dyDescent="0.15">
      <c r="A1726" s="13" t="s">
        <v>5171</v>
      </c>
      <c r="B1726" s="7" t="s">
        <v>4555</v>
      </c>
      <c r="C1726" s="14">
        <v>4</v>
      </c>
      <c r="D1726" s="7">
        <v>84.41</v>
      </c>
      <c r="E1726" s="7">
        <f t="shared" si="54"/>
        <v>8.4410000000000007</v>
      </c>
      <c r="F1726" s="7">
        <f t="shared" si="55"/>
        <v>92.850999999999999</v>
      </c>
      <c r="G1726" s="7">
        <v>0.05</v>
      </c>
      <c r="H1726" s="7" t="s">
        <v>5079</v>
      </c>
      <c r="I1726" s="7">
        <v>5</v>
      </c>
    </row>
    <row r="1727" spans="1:9" ht="15.75" customHeight="1" x14ac:dyDescent="0.15">
      <c r="A1727" s="13" t="s">
        <v>5172</v>
      </c>
      <c r="B1727" s="7" t="s">
        <v>2969</v>
      </c>
      <c r="C1727" s="14">
        <v>6</v>
      </c>
      <c r="D1727" s="7">
        <v>66.84</v>
      </c>
      <c r="E1727" s="7">
        <f t="shared" si="54"/>
        <v>6.6840000000000011</v>
      </c>
      <c r="F1727" s="7">
        <f t="shared" si="55"/>
        <v>73.524000000000001</v>
      </c>
      <c r="G1727" s="7">
        <v>0.04</v>
      </c>
      <c r="H1727" s="7" t="s">
        <v>26</v>
      </c>
      <c r="I1727" s="7">
        <v>10</v>
      </c>
    </row>
    <row r="1728" spans="1:9" ht="15.75" customHeight="1" x14ac:dyDescent="0.15">
      <c r="A1728" s="13" t="s">
        <v>5172</v>
      </c>
      <c r="B1728" s="7" t="s">
        <v>4982</v>
      </c>
      <c r="C1728" s="14">
        <v>6</v>
      </c>
      <c r="D1728" s="7">
        <v>0.71</v>
      </c>
      <c r="E1728" s="7">
        <f t="shared" si="54"/>
        <v>7.0999999999999994E-2</v>
      </c>
      <c r="F1728" s="7">
        <f t="shared" si="55"/>
        <v>0.78099999999999992</v>
      </c>
      <c r="G1728" s="7">
        <v>0.09</v>
      </c>
      <c r="H1728" s="7" t="s">
        <v>5081</v>
      </c>
      <c r="I1728" s="7">
        <v>3</v>
      </c>
    </row>
    <row r="1729" spans="1:9" ht="15.75" customHeight="1" x14ac:dyDescent="0.15">
      <c r="A1729" s="13" t="s">
        <v>5172</v>
      </c>
      <c r="B1729" s="7" t="s">
        <v>1356</v>
      </c>
      <c r="C1729" s="14">
        <v>4</v>
      </c>
      <c r="D1729" s="7">
        <v>84.6</v>
      </c>
      <c r="E1729" s="7">
        <f t="shared" si="54"/>
        <v>8.4599999999999991</v>
      </c>
      <c r="F1729" s="7">
        <f t="shared" si="55"/>
        <v>93.059999999999988</v>
      </c>
      <c r="G1729" s="7">
        <v>0.04</v>
      </c>
      <c r="H1729" s="7" t="s">
        <v>27</v>
      </c>
      <c r="I1729" s="7">
        <v>5</v>
      </c>
    </row>
    <row r="1730" spans="1:9" ht="15.75" customHeight="1" x14ac:dyDescent="0.15">
      <c r="A1730" s="13" t="s">
        <v>5172</v>
      </c>
      <c r="B1730" s="7" t="s">
        <v>2367</v>
      </c>
      <c r="C1730" s="14">
        <v>6</v>
      </c>
      <c r="D1730" s="7">
        <v>44.58</v>
      </c>
      <c r="E1730" s="7">
        <f t="shared" si="54"/>
        <v>4.4580000000000002</v>
      </c>
      <c r="F1730" s="7">
        <f t="shared" si="55"/>
        <v>49.037999999999997</v>
      </c>
      <c r="G1730" s="7">
        <v>0.36</v>
      </c>
      <c r="H1730" s="7" t="s">
        <v>31</v>
      </c>
      <c r="I1730" s="7">
        <v>3</v>
      </c>
    </row>
    <row r="1731" spans="1:9" ht="15.75" customHeight="1" x14ac:dyDescent="0.15">
      <c r="A1731" s="13" t="s">
        <v>5172</v>
      </c>
      <c r="B1731" s="7" t="s">
        <v>5059</v>
      </c>
      <c r="C1731" s="14">
        <v>4</v>
      </c>
      <c r="D1731" s="7">
        <v>94.04</v>
      </c>
      <c r="E1731" s="7">
        <f t="shared" si="54"/>
        <v>9.4040000000000017</v>
      </c>
      <c r="F1731" s="7">
        <f t="shared" si="55"/>
        <v>103.444</v>
      </c>
      <c r="G1731" s="7">
        <v>0.24</v>
      </c>
      <c r="H1731" s="7" t="s">
        <v>5076</v>
      </c>
      <c r="I1731" s="7">
        <v>1</v>
      </c>
    </row>
    <row r="1732" spans="1:9" ht="15.75" customHeight="1" x14ac:dyDescent="0.15">
      <c r="A1732" s="13" t="s">
        <v>5172</v>
      </c>
      <c r="B1732" s="7" t="s">
        <v>541</v>
      </c>
      <c r="C1732" s="14">
        <v>4</v>
      </c>
      <c r="D1732" s="7">
        <v>8.2100000000000009</v>
      </c>
      <c r="E1732" s="7">
        <f t="shared" si="54"/>
        <v>0.82100000000000017</v>
      </c>
      <c r="F1732" s="7">
        <f t="shared" si="55"/>
        <v>9.0310000000000006</v>
      </c>
      <c r="G1732" s="7">
        <v>0.37</v>
      </c>
      <c r="H1732" s="7" t="s">
        <v>5081</v>
      </c>
      <c r="I1732" s="7">
        <v>5</v>
      </c>
    </row>
    <row r="1733" spans="1:9" ht="15.75" customHeight="1" x14ac:dyDescent="0.15">
      <c r="A1733" s="13" t="s">
        <v>5172</v>
      </c>
      <c r="B1733" s="7" t="s">
        <v>4108</v>
      </c>
      <c r="C1733" s="14">
        <v>4</v>
      </c>
      <c r="D1733" s="7">
        <v>54.52</v>
      </c>
      <c r="E1733" s="7">
        <f t="shared" si="54"/>
        <v>5.4520000000000008</v>
      </c>
      <c r="F1733" s="7">
        <f t="shared" si="55"/>
        <v>59.972000000000001</v>
      </c>
      <c r="G1733" s="7">
        <v>0.24</v>
      </c>
      <c r="H1733" s="7" t="s">
        <v>5081</v>
      </c>
      <c r="I1733" s="7">
        <v>9</v>
      </c>
    </row>
    <row r="1734" spans="1:9" ht="15.75" customHeight="1" x14ac:dyDescent="0.15">
      <c r="A1734" s="13" t="s">
        <v>5172</v>
      </c>
      <c r="B1734" s="7" t="s">
        <v>1655</v>
      </c>
      <c r="C1734" s="14">
        <v>6</v>
      </c>
      <c r="D1734" s="7">
        <v>48.59</v>
      </c>
      <c r="E1734" s="7">
        <f t="shared" si="54"/>
        <v>4.8590000000000009</v>
      </c>
      <c r="F1734" s="7">
        <f t="shared" si="55"/>
        <v>53.449000000000005</v>
      </c>
      <c r="G1734" s="7">
        <v>0.15</v>
      </c>
      <c r="H1734" s="7" t="s">
        <v>5079</v>
      </c>
      <c r="I1734" s="7">
        <v>9</v>
      </c>
    </row>
    <row r="1735" spans="1:9" ht="15.75" customHeight="1" x14ac:dyDescent="0.15">
      <c r="A1735" s="13" t="s">
        <v>5172</v>
      </c>
      <c r="B1735" s="7" t="s">
        <v>649</v>
      </c>
      <c r="C1735" s="14">
        <v>12</v>
      </c>
      <c r="D1735" s="7">
        <v>63.26</v>
      </c>
      <c r="E1735" s="7">
        <f t="shared" si="54"/>
        <v>6.3260000000000005</v>
      </c>
      <c r="F1735" s="7">
        <f t="shared" si="55"/>
        <v>69.585999999999999</v>
      </c>
      <c r="G1735" s="7">
        <v>0.39</v>
      </c>
      <c r="H1735" s="7" t="s">
        <v>5078</v>
      </c>
      <c r="I1735" s="7">
        <v>8</v>
      </c>
    </row>
    <row r="1736" spans="1:9" ht="15.75" customHeight="1" x14ac:dyDescent="0.15">
      <c r="A1736" s="13" t="s">
        <v>5172</v>
      </c>
      <c r="B1736" s="7" t="s">
        <v>2192</v>
      </c>
      <c r="C1736" s="14">
        <v>12</v>
      </c>
      <c r="D1736" s="7">
        <v>87.13</v>
      </c>
      <c r="E1736" s="7">
        <f t="shared" si="54"/>
        <v>8.7129999999999992</v>
      </c>
      <c r="F1736" s="7">
        <f t="shared" si="55"/>
        <v>95.842999999999989</v>
      </c>
      <c r="G1736" s="7">
        <v>0.05</v>
      </c>
      <c r="H1736" s="7" t="s">
        <v>5083</v>
      </c>
      <c r="I1736" s="7">
        <v>4</v>
      </c>
    </row>
    <row r="1737" spans="1:9" ht="15.75" customHeight="1" x14ac:dyDescent="0.15">
      <c r="A1737" s="13" t="s">
        <v>5172</v>
      </c>
      <c r="B1737" s="7" t="s">
        <v>1569</v>
      </c>
      <c r="C1737" s="14">
        <v>4</v>
      </c>
      <c r="D1737" s="7">
        <v>43</v>
      </c>
      <c r="E1737" s="7">
        <f t="shared" si="54"/>
        <v>4.3</v>
      </c>
      <c r="F1737" s="7">
        <f t="shared" si="55"/>
        <v>47.3</v>
      </c>
      <c r="G1737" s="7">
        <v>0.25</v>
      </c>
      <c r="H1737" s="7" t="s">
        <v>5082</v>
      </c>
      <c r="I1737" s="7">
        <v>7</v>
      </c>
    </row>
    <row r="1738" spans="1:9" ht="15.75" customHeight="1" x14ac:dyDescent="0.15">
      <c r="A1738" s="13" t="s">
        <v>5172</v>
      </c>
      <c r="B1738" s="7" t="s">
        <v>1290</v>
      </c>
      <c r="C1738" s="14">
        <v>4</v>
      </c>
      <c r="D1738" s="7">
        <v>75.58</v>
      </c>
      <c r="E1738" s="7">
        <f t="shared" si="54"/>
        <v>7.5579999999999998</v>
      </c>
      <c r="F1738" s="7">
        <f t="shared" si="55"/>
        <v>83.138000000000005</v>
      </c>
      <c r="G1738" s="7">
        <v>0.28999999999999998</v>
      </c>
      <c r="H1738" s="7" t="s">
        <v>5080</v>
      </c>
      <c r="I1738" s="7">
        <v>6</v>
      </c>
    </row>
    <row r="1739" spans="1:9" ht="15.75" customHeight="1" x14ac:dyDescent="0.15">
      <c r="A1739" s="13" t="s">
        <v>5172</v>
      </c>
      <c r="B1739" s="7" t="s">
        <v>2442</v>
      </c>
      <c r="C1739" s="14">
        <v>12</v>
      </c>
      <c r="D1739" s="7">
        <v>54.51</v>
      </c>
      <c r="E1739" s="7">
        <f t="shared" si="54"/>
        <v>5.4510000000000005</v>
      </c>
      <c r="F1739" s="7">
        <f t="shared" si="55"/>
        <v>59.960999999999999</v>
      </c>
      <c r="G1739" s="7">
        <v>0.02</v>
      </c>
      <c r="H1739" s="7" t="s">
        <v>5075</v>
      </c>
      <c r="I1739" s="7">
        <v>3</v>
      </c>
    </row>
    <row r="1740" spans="1:9" ht="15.75" customHeight="1" x14ac:dyDescent="0.15">
      <c r="A1740" s="13" t="s">
        <v>5172</v>
      </c>
      <c r="B1740" s="7" t="s">
        <v>3512</v>
      </c>
      <c r="C1740" s="14">
        <v>12</v>
      </c>
      <c r="D1740" s="7">
        <v>4.5599999999999996</v>
      </c>
      <c r="E1740" s="7">
        <f t="shared" si="54"/>
        <v>0.45599999999999996</v>
      </c>
      <c r="F1740" s="7">
        <f t="shared" si="55"/>
        <v>5.016</v>
      </c>
      <c r="G1740" s="7">
        <v>0.19</v>
      </c>
      <c r="H1740" s="7" t="s">
        <v>5075</v>
      </c>
      <c r="I1740" s="7">
        <v>6</v>
      </c>
    </row>
    <row r="1741" spans="1:9" ht="15.75" customHeight="1" x14ac:dyDescent="0.15">
      <c r="A1741" s="13" t="s">
        <v>5172</v>
      </c>
      <c r="B1741" s="7" t="s">
        <v>718</v>
      </c>
      <c r="C1741" s="14">
        <v>12</v>
      </c>
      <c r="D1741" s="7">
        <v>2.95</v>
      </c>
      <c r="E1741" s="7">
        <f t="shared" si="54"/>
        <v>0.29500000000000004</v>
      </c>
      <c r="F1741" s="7">
        <f t="shared" si="55"/>
        <v>3.2450000000000001</v>
      </c>
      <c r="G1741" s="7">
        <v>0.25</v>
      </c>
      <c r="H1741" s="7" t="s">
        <v>5079</v>
      </c>
      <c r="I1741" s="7">
        <v>7</v>
      </c>
    </row>
    <row r="1742" spans="1:9" ht="15.75" customHeight="1" x14ac:dyDescent="0.15">
      <c r="A1742" s="13" t="s">
        <v>5173</v>
      </c>
      <c r="B1742" s="7" t="s">
        <v>3314</v>
      </c>
      <c r="C1742" s="14">
        <v>6</v>
      </c>
      <c r="D1742" s="7">
        <v>81.650000000000006</v>
      </c>
      <c r="E1742" s="7">
        <f t="shared" si="54"/>
        <v>8.1650000000000009</v>
      </c>
      <c r="F1742" s="7">
        <f t="shared" si="55"/>
        <v>89.815000000000012</v>
      </c>
      <c r="G1742" s="7">
        <v>0.33</v>
      </c>
      <c r="H1742" s="7" t="s">
        <v>5083</v>
      </c>
      <c r="I1742" s="7">
        <v>9</v>
      </c>
    </row>
    <row r="1743" spans="1:9" ht="15.75" customHeight="1" x14ac:dyDescent="0.15">
      <c r="A1743" s="13" t="s">
        <v>5173</v>
      </c>
      <c r="B1743" s="7" t="s">
        <v>2977</v>
      </c>
      <c r="C1743" s="14">
        <v>4</v>
      </c>
      <c r="D1743" s="7">
        <v>63.34</v>
      </c>
      <c r="E1743" s="7">
        <f t="shared" si="54"/>
        <v>6.3340000000000005</v>
      </c>
      <c r="F1743" s="7">
        <f t="shared" si="55"/>
        <v>69.674000000000007</v>
      </c>
      <c r="G1743" s="7">
        <v>7.0000000000000007E-2</v>
      </c>
      <c r="H1743" s="7" t="s">
        <v>5078</v>
      </c>
      <c r="I1743" s="7">
        <v>9</v>
      </c>
    </row>
    <row r="1744" spans="1:9" ht="15.75" customHeight="1" x14ac:dyDescent="0.15">
      <c r="A1744" s="13" t="s">
        <v>5173</v>
      </c>
      <c r="B1744" s="7" t="s">
        <v>2863</v>
      </c>
      <c r="C1744" s="14">
        <v>12</v>
      </c>
      <c r="D1744" s="7">
        <v>22.02</v>
      </c>
      <c r="E1744" s="7">
        <f t="shared" si="54"/>
        <v>2.202</v>
      </c>
      <c r="F1744" s="7">
        <f t="shared" si="55"/>
        <v>24.222000000000001</v>
      </c>
      <c r="G1744" s="7">
        <v>0.06</v>
      </c>
      <c r="H1744" s="7" t="s">
        <v>30</v>
      </c>
      <c r="I1744" s="7">
        <v>1</v>
      </c>
    </row>
    <row r="1745" spans="1:9" ht="15.75" customHeight="1" x14ac:dyDescent="0.15">
      <c r="A1745" s="13" t="s">
        <v>5173</v>
      </c>
      <c r="B1745" s="7" t="s">
        <v>156</v>
      </c>
      <c r="C1745" s="14">
        <v>6</v>
      </c>
      <c r="D1745" s="7">
        <v>50.72</v>
      </c>
      <c r="E1745" s="7">
        <f t="shared" si="54"/>
        <v>5.0720000000000001</v>
      </c>
      <c r="F1745" s="7">
        <f t="shared" si="55"/>
        <v>55.792000000000002</v>
      </c>
      <c r="G1745" s="7">
        <v>0.06</v>
      </c>
      <c r="H1745" s="7" t="s">
        <v>5078</v>
      </c>
      <c r="I1745" s="7">
        <v>9</v>
      </c>
    </row>
    <row r="1746" spans="1:9" ht="15.75" customHeight="1" x14ac:dyDescent="0.15">
      <c r="A1746" s="13" t="s">
        <v>5173</v>
      </c>
      <c r="B1746" s="7" t="s">
        <v>2749</v>
      </c>
      <c r="C1746" s="14">
        <v>12</v>
      </c>
      <c r="D1746" s="7">
        <v>32.03</v>
      </c>
      <c r="E1746" s="7">
        <f t="shared" si="54"/>
        <v>3.2030000000000003</v>
      </c>
      <c r="F1746" s="7">
        <f t="shared" si="55"/>
        <v>35.233000000000004</v>
      </c>
      <c r="G1746" s="7">
        <v>0.19</v>
      </c>
      <c r="H1746" s="7" t="s">
        <v>31</v>
      </c>
      <c r="I1746" s="7">
        <v>4</v>
      </c>
    </row>
    <row r="1747" spans="1:9" ht="15.75" customHeight="1" x14ac:dyDescent="0.15">
      <c r="A1747" s="13" t="s">
        <v>5173</v>
      </c>
      <c r="B1747" s="7" t="s">
        <v>428</v>
      </c>
      <c r="C1747" s="14">
        <v>12</v>
      </c>
      <c r="D1747" s="7">
        <v>44.94</v>
      </c>
      <c r="E1747" s="7">
        <f t="shared" si="54"/>
        <v>4.4939999999999998</v>
      </c>
      <c r="F1747" s="7">
        <f t="shared" si="55"/>
        <v>49.433999999999997</v>
      </c>
      <c r="G1747" s="7">
        <v>0.37</v>
      </c>
      <c r="H1747" s="7" t="s">
        <v>28</v>
      </c>
      <c r="I1747" s="7">
        <v>4</v>
      </c>
    </row>
    <row r="1748" spans="1:9" ht="15.75" customHeight="1" x14ac:dyDescent="0.15">
      <c r="A1748" s="13" t="s">
        <v>5173</v>
      </c>
      <c r="B1748" s="7" t="s">
        <v>282</v>
      </c>
      <c r="C1748" s="14">
        <v>4</v>
      </c>
      <c r="D1748" s="7">
        <v>88.92</v>
      </c>
      <c r="E1748" s="7">
        <f t="shared" si="54"/>
        <v>8.8920000000000012</v>
      </c>
      <c r="F1748" s="7">
        <f t="shared" si="55"/>
        <v>97.811999999999998</v>
      </c>
      <c r="G1748" s="7">
        <v>0.28999999999999998</v>
      </c>
      <c r="H1748" s="7" t="s">
        <v>27</v>
      </c>
      <c r="I1748" s="7">
        <v>5</v>
      </c>
    </row>
    <row r="1749" spans="1:9" ht="15.75" customHeight="1" x14ac:dyDescent="0.15">
      <c r="A1749" s="13" t="s">
        <v>5173</v>
      </c>
      <c r="B1749" s="7" t="s">
        <v>579</v>
      </c>
      <c r="C1749" s="14">
        <v>4</v>
      </c>
      <c r="D1749" s="7">
        <v>14.52</v>
      </c>
      <c r="E1749" s="7">
        <f t="shared" si="54"/>
        <v>1.452</v>
      </c>
      <c r="F1749" s="7">
        <f t="shared" si="55"/>
        <v>15.972</v>
      </c>
      <c r="G1749" s="7">
        <v>0.34</v>
      </c>
      <c r="H1749" s="7" t="s">
        <v>30</v>
      </c>
      <c r="I1749" s="7">
        <v>2</v>
      </c>
    </row>
    <row r="1750" spans="1:9" ht="15.75" customHeight="1" x14ac:dyDescent="0.15">
      <c r="A1750" s="13" t="s">
        <v>5173</v>
      </c>
      <c r="B1750" s="7" t="s">
        <v>4107</v>
      </c>
      <c r="C1750" s="14">
        <v>4</v>
      </c>
      <c r="D1750" s="7">
        <v>52.52</v>
      </c>
      <c r="E1750" s="7">
        <f t="shared" si="54"/>
        <v>5.2520000000000007</v>
      </c>
      <c r="F1750" s="7">
        <f t="shared" si="55"/>
        <v>57.772000000000006</v>
      </c>
      <c r="G1750" s="7">
        <v>0.38</v>
      </c>
      <c r="H1750" s="7" t="s">
        <v>27</v>
      </c>
      <c r="I1750" s="7">
        <v>8</v>
      </c>
    </row>
    <row r="1751" spans="1:9" ht="15.75" customHeight="1" x14ac:dyDescent="0.15">
      <c r="A1751" s="13" t="s">
        <v>5173</v>
      </c>
      <c r="B1751" s="7" t="s">
        <v>4940</v>
      </c>
      <c r="C1751" s="14">
        <v>6</v>
      </c>
      <c r="D1751" s="7">
        <v>2.4</v>
      </c>
      <c r="E1751" s="7">
        <f t="shared" si="54"/>
        <v>0.24</v>
      </c>
      <c r="F1751" s="7">
        <f t="shared" si="55"/>
        <v>2.6399999999999997</v>
      </c>
      <c r="G1751" s="7">
        <v>0.32</v>
      </c>
      <c r="H1751" s="7" t="s">
        <v>5083</v>
      </c>
      <c r="I1751" s="7">
        <v>2</v>
      </c>
    </row>
    <row r="1752" spans="1:9" ht="15.75" customHeight="1" x14ac:dyDescent="0.15">
      <c r="A1752" s="13" t="s">
        <v>5173</v>
      </c>
      <c r="B1752" s="7" t="s">
        <v>4071</v>
      </c>
      <c r="C1752" s="14">
        <v>4</v>
      </c>
      <c r="D1752" s="7">
        <v>60.93</v>
      </c>
      <c r="E1752" s="7">
        <f t="shared" si="54"/>
        <v>6.093</v>
      </c>
      <c r="F1752" s="7">
        <f t="shared" si="55"/>
        <v>67.022999999999996</v>
      </c>
      <c r="G1752" s="7">
        <v>0.02</v>
      </c>
      <c r="H1752" s="7" t="s">
        <v>31</v>
      </c>
      <c r="I1752" s="7">
        <v>5</v>
      </c>
    </row>
    <row r="1753" spans="1:9" ht="15.75" customHeight="1" x14ac:dyDescent="0.15">
      <c r="A1753" s="13" t="s">
        <v>5173</v>
      </c>
      <c r="B1753" s="7" t="s">
        <v>4098</v>
      </c>
      <c r="C1753" s="14">
        <v>12</v>
      </c>
      <c r="D1753" s="7">
        <v>69.489999999999995</v>
      </c>
      <c r="E1753" s="7">
        <f t="shared" si="54"/>
        <v>6.9489999999999998</v>
      </c>
      <c r="F1753" s="7">
        <f t="shared" si="55"/>
        <v>76.438999999999993</v>
      </c>
      <c r="G1753" s="7">
        <v>0.01</v>
      </c>
      <c r="H1753" s="7" t="s">
        <v>27</v>
      </c>
      <c r="I1753" s="7">
        <v>8</v>
      </c>
    </row>
    <row r="1754" spans="1:9" ht="15.75" customHeight="1" x14ac:dyDescent="0.15">
      <c r="A1754" s="13" t="s">
        <v>5173</v>
      </c>
      <c r="B1754" s="7" t="s">
        <v>4364</v>
      </c>
      <c r="C1754" s="14">
        <v>6</v>
      </c>
      <c r="D1754" s="7">
        <v>9.19</v>
      </c>
      <c r="E1754" s="7">
        <f t="shared" si="54"/>
        <v>0.91900000000000004</v>
      </c>
      <c r="F1754" s="7">
        <f t="shared" si="55"/>
        <v>10.109</v>
      </c>
      <c r="G1754" s="7">
        <v>0.35</v>
      </c>
      <c r="H1754" s="7" t="s">
        <v>5082</v>
      </c>
      <c r="I1754" s="7">
        <v>6</v>
      </c>
    </row>
    <row r="1755" spans="1:9" ht="15.75" customHeight="1" x14ac:dyDescent="0.15">
      <c r="A1755" s="13" t="s">
        <v>5173</v>
      </c>
      <c r="B1755" s="7" t="s">
        <v>2327</v>
      </c>
      <c r="C1755" s="14">
        <v>4</v>
      </c>
      <c r="D1755" s="7">
        <v>44.88</v>
      </c>
      <c r="E1755" s="7">
        <f t="shared" si="54"/>
        <v>4.4880000000000004</v>
      </c>
      <c r="F1755" s="7">
        <f t="shared" si="55"/>
        <v>49.368000000000002</v>
      </c>
      <c r="G1755" s="7">
        <v>0.02</v>
      </c>
      <c r="H1755" s="7" t="s">
        <v>5075</v>
      </c>
      <c r="I1755" s="7">
        <v>3</v>
      </c>
    </row>
    <row r="1756" spans="1:9" ht="15.75" customHeight="1" x14ac:dyDescent="0.15">
      <c r="A1756" s="13" t="s">
        <v>5173</v>
      </c>
      <c r="B1756" s="7" t="s">
        <v>260</v>
      </c>
      <c r="C1756" s="14">
        <v>6</v>
      </c>
      <c r="D1756" s="7">
        <v>54.06</v>
      </c>
      <c r="E1756" s="7">
        <f t="shared" si="54"/>
        <v>5.4060000000000006</v>
      </c>
      <c r="F1756" s="7">
        <f t="shared" si="55"/>
        <v>59.466000000000001</v>
      </c>
      <c r="G1756" s="7">
        <v>0.34</v>
      </c>
      <c r="H1756" s="7" t="s">
        <v>5075</v>
      </c>
      <c r="I1756" s="7">
        <v>10</v>
      </c>
    </row>
    <row r="1757" spans="1:9" ht="15.75" customHeight="1" x14ac:dyDescent="0.15">
      <c r="A1757" s="13" t="s">
        <v>5173</v>
      </c>
      <c r="B1757" s="7" t="s">
        <v>2600</v>
      </c>
      <c r="C1757" s="14">
        <v>6</v>
      </c>
      <c r="D1757" s="7">
        <v>79.11</v>
      </c>
      <c r="E1757" s="7">
        <f t="shared" si="54"/>
        <v>7.9110000000000005</v>
      </c>
      <c r="F1757" s="7">
        <f t="shared" si="55"/>
        <v>87.021000000000001</v>
      </c>
      <c r="G1757" s="7">
        <v>0.25</v>
      </c>
      <c r="H1757" s="7" t="s">
        <v>28</v>
      </c>
      <c r="I1757" s="7">
        <v>6</v>
      </c>
    </row>
    <row r="1758" spans="1:9" ht="15.75" customHeight="1" x14ac:dyDescent="0.15">
      <c r="A1758" s="13" t="s">
        <v>5173</v>
      </c>
      <c r="B1758" s="7" t="s">
        <v>1157</v>
      </c>
      <c r="C1758" s="14">
        <v>12</v>
      </c>
      <c r="D1758" s="7">
        <v>31.26</v>
      </c>
      <c r="E1758" s="7">
        <f t="shared" si="54"/>
        <v>3.1260000000000003</v>
      </c>
      <c r="F1758" s="7">
        <f t="shared" si="55"/>
        <v>34.386000000000003</v>
      </c>
      <c r="G1758" s="7">
        <v>0.4</v>
      </c>
      <c r="H1758" s="7" t="s">
        <v>26</v>
      </c>
      <c r="I1758" s="7">
        <v>3</v>
      </c>
    </row>
    <row r="1759" spans="1:9" ht="15.75" customHeight="1" x14ac:dyDescent="0.15">
      <c r="A1759" s="13" t="s">
        <v>5173</v>
      </c>
      <c r="B1759" s="7" t="s">
        <v>3244</v>
      </c>
      <c r="C1759" s="14">
        <v>4</v>
      </c>
      <c r="D1759" s="7">
        <v>11.2</v>
      </c>
      <c r="E1759" s="7">
        <f t="shared" si="54"/>
        <v>1.1199999999999999</v>
      </c>
      <c r="F1759" s="7">
        <f t="shared" si="55"/>
        <v>12.319999999999999</v>
      </c>
      <c r="G1759" s="7">
        <v>0.16</v>
      </c>
      <c r="H1759" s="7" t="s">
        <v>5083</v>
      </c>
      <c r="I1759" s="7">
        <v>8</v>
      </c>
    </row>
    <row r="1760" spans="1:9" ht="15.75" customHeight="1" x14ac:dyDescent="0.15">
      <c r="A1760" s="13" t="s">
        <v>5173</v>
      </c>
      <c r="B1760" s="7" t="s">
        <v>2748</v>
      </c>
      <c r="C1760" s="14">
        <v>4</v>
      </c>
      <c r="D1760" s="7">
        <v>26.23</v>
      </c>
      <c r="E1760" s="7">
        <f t="shared" si="54"/>
        <v>2.6230000000000002</v>
      </c>
      <c r="F1760" s="7">
        <f t="shared" si="55"/>
        <v>28.853000000000002</v>
      </c>
      <c r="G1760" s="7">
        <v>0.4</v>
      </c>
      <c r="H1760" s="7" t="s">
        <v>30</v>
      </c>
      <c r="I1760" s="7">
        <v>2</v>
      </c>
    </row>
    <row r="1761" spans="1:9" ht="15.75" customHeight="1" x14ac:dyDescent="0.15">
      <c r="A1761" s="13" t="s">
        <v>5173</v>
      </c>
      <c r="B1761" s="7" t="s">
        <v>547</v>
      </c>
      <c r="C1761" s="14">
        <v>4</v>
      </c>
      <c r="D1761" s="7">
        <v>55.01</v>
      </c>
      <c r="E1761" s="7">
        <f t="shared" si="54"/>
        <v>5.5010000000000003</v>
      </c>
      <c r="F1761" s="7">
        <f t="shared" si="55"/>
        <v>60.510999999999996</v>
      </c>
      <c r="G1761" s="7">
        <v>0.12</v>
      </c>
      <c r="H1761" s="7" t="s">
        <v>5082</v>
      </c>
      <c r="I1761" s="7">
        <v>4</v>
      </c>
    </row>
    <row r="1762" spans="1:9" ht="15.75" customHeight="1" x14ac:dyDescent="0.15">
      <c r="A1762" s="13" t="s">
        <v>5173</v>
      </c>
      <c r="B1762" s="7" t="s">
        <v>4467</v>
      </c>
      <c r="C1762" s="14">
        <v>12</v>
      </c>
      <c r="D1762" s="7">
        <v>86.21</v>
      </c>
      <c r="E1762" s="7">
        <f t="shared" si="54"/>
        <v>8.6210000000000004</v>
      </c>
      <c r="F1762" s="7">
        <f t="shared" si="55"/>
        <v>94.830999999999989</v>
      </c>
      <c r="G1762" s="7">
        <v>0.03</v>
      </c>
      <c r="H1762" s="7" t="s">
        <v>5077</v>
      </c>
      <c r="I1762" s="7">
        <v>2</v>
      </c>
    </row>
    <row r="1763" spans="1:9" ht="15.75" customHeight="1" x14ac:dyDescent="0.15">
      <c r="A1763" s="13" t="s">
        <v>5173</v>
      </c>
      <c r="B1763" s="7" t="s">
        <v>1621</v>
      </c>
      <c r="C1763" s="14">
        <v>12</v>
      </c>
      <c r="D1763" s="7">
        <v>80.040000000000006</v>
      </c>
      <c r="E1763" s="7">
        <f t="shared" si="54"/>
        <v>8.0040000000000013</v>
      </c>
      <c r="F1763" s="7">
        <f t="shared" si="55"/>
        <v>88.044000000000011</v>
      </c>
      <c r="G1763" s="7">
        <v>0.03</v>
      </c>
      <c r="H1763" s="7" t="s">
        <v>5077</v>
      </c>
      <c r="I1763" s="7">
        <v>1</v>
      </c>
    </row>
    <row r="1764" spans="1:9" ht="15.75" customHeight="1" x14ac:dyDescent="0.15">
      <c r="A1764" s="13" t="s">
        <v>5173</v>
      </c>
      <c r="B1764" s="7" t="s">
        <v>1011</v>
      </c>
      <c r="C1764" s="14">
        <v>6</v>
      </c>
      <c r="D1764" s="7">
        <v>79.010000000000005</v>
      </c>
      <c r="E1764" s="7">
        <f t="shared" si="54"/>
        <v>7.9010000000000007</v>
      </c>
      <c r="F1764" s="7">
        <f t="shared" si="55"/>
        <v>86.911000000000001</v>
      </c>
      <c r="G1764" s="7">
        <v>0.32</v>
      </c>
      <c r="H1764" s="7" t="s">
        <v>5076</v>
      </c>
      <c r="I1764" s="7">
        <v>4</v>
      </c>
    </row>
    <row r="1765" spans="1:9" ht="15.75" customHeight="1" x14ac:dyDescent="0.15">
      <c r="A1765" s="13" t="s">
        <v>5173</v>
      </c>
      <c r="B1765" s="7" t="s">
        <v>4737</v>
      </c>
      <c r="C1765" s="14">
        <v>6</v>
      </c>
      <c r="D1765" s="7">
        <v>62.34</v>
      </c>
      <c r="E1765" s="7">
        <f t="shared" si="54"/>
        <v>6.2340000000000009</v>
      </c>
      <c r="F1765" s="7">
        <f t="shared" si="55"/>
        <v>68.573999999999998</v>
      </c>
      <c r="G1765" s="7">
        <v>0.21</v>
      </c>
      <c r="H1765" s="7" t="s">
        <v>31</v>
      </c>
      <c r="I1765" s="7">
        <v>1</v>
      </c>
    </row>
    <row r="1766" spans="1:9" ht="15.75" customHeight="1" x14ac:dyDescent="0.15">
      <c r="A1766" s="13" t="s">
        <v>5174</v>
      </c>
      <c r="B1766" s="7" t="s">
        <v>531</v>
      </c>
      <c r="C1766" s="14">
        <v>12</v>
      </c>
      <c r="D1766" s="7">
        <v>95.26</v>
      </c>
      <c r="E1766" s="7">
        <f t="shared" si="54"/>
        <v>9.5260000000000016</v>
      </c>
      <c r="F1766" s="7">
        <f t="shared" si="55"/>
        <v>104.786</v>
      </c>
      <c r="G1766" s="7">
        <v>0.26</v>
      </c>
      <c r="H1766" s="7" t="s">
        <v>5077</v>
      </c>
      <c r="I1766" s="7">
        <v>5</v>
      </c>
    </row>
    <row r="1767" spans="1:9" ht="15.75" customHeight="1" x14ac:dyDescent="0.15">
      <c r="A1767" s="13" t="s">
        <v>5174</v>
      </c>
      <c r="B1767" s="7" t="s">
        <v>134</v>
      </c>
      <c r="C1767" s="14">
        <v>4</v>
      </c>
      <c r="D1767" s="7">
        <v>56.05</v>
      </c>
      <c r="E1767" s="7">
        <f t="shared" si="54"/>
        <v>5.6050000000000004</v>
      </c>
      <c r="F1767" s="7">
        <f t="shared" si="55"/>
        <v>61.655000000000001</v>
      </c>
      <c r="G1767" s="7">
        <v>7.0000000000000007E-2</v>
      </c>
      <c r="H1767" s="7" t="s">
        <v>28</v>
      </c>
      <c r="I1767" s="7">
        <v>5</v>
      </c>
    </row>
    <row r="1768" spans="1:9" ht="15.75" customHeight="1" x14ac:dyDescent="0.15">
      <c r="A1768" s="13" t="s">
        <v>5174</v>
      </c>
      <c r="B1768" s="7" t="s">
        <v>3284</v>
      </c>
      <c r="C1768" s="14">
        <v>12</v>
      </c>
      <c r="D1768" s="7">
        <v>70.010000000000005</v>
      </c>
      <c r="E1768" s="7">
        <f t="shared" si="54"/>
        <v>7.0010000000000012</v>
      </c>
      <c r="F1768" s="7">
        <f t="shared" si="55"/>
        <v>77.01100000000001</v>
      </c>
      <c r="G1768" s="7">
        <v>0.22</v>
      </c>
      <c r="H1768" s="7" t="s">
        <v>5076</v>
      </c>
      <c r="I1768" s="7">
        <v>9</v>
      </c>
    </row>
    <row r="1769" spans="1:9" ht="15.75" customHeight="1" x14ac:dyDescent="0.15">
      <c r="A1769" s="13" t="s">
        <v>5174</v>
      </c>
      <c r="B1769" s="7" t="s">
        <v>44</v>
      </c>
      <c r="C1769" s="14">
        <v>12</v>
      </c>
      <c r="D1769" s="7">
        <v>54.89</v>
      </c>
      <c r="E1769" s="7">
        <f t="shared" si="54"/>
        <v>5.4890000000000008</v>
      </c>
      <c r="F1769" s="7">
        <f t="shared" si="55"/>
        <v>60.379000000000005</v>
      </c>
      <c r="G1769" s="7">
        <v>0.3</v>
      </c>
      <c r="H1769" s="7" t="s">
        <v>26</v>
      </c>
      <c r="I1769" s="7">
        <v>9</v>
      </c>
    </row>
    <row r="1770" spans="1:9" ht="15.75" customHeight="1" x14ac:dyDescent="0.15">
      <c r="A1770" s="13" t="s">
        <v>5174</v>
      </c>
      <c r="B1770" s="7" t="s">
        <v>4647</v>
      </c>
      <c r="C1770" s="14">
        <v>6</v>
      </c>
      <c r="D1770" s="7">
        <v>12.06</v>
      </c>
      <c r="E1770" s="7">
        <f t="shared" si="54"/>
        <v>1.2060000000000002</v>
      </c>
      <c r="F1770" s="7">
        <f t="shared" si="55"/>
        <v>13.266</v>
      </c>
      <c r="G1770" s="7">
        <v>0.21</v>
      </c>
      <c r="H1770" s="7" t="s">
        <v>31</v>
      </c>
      <c r="I1770" s="7">
        <v>1</v>
      </c>
    </row>
    <row r="1771" spans="1:9" ht="15.75" customHeight="1" x14ac:dyDescent="0.15">
      <c r="A1771" s="13" t="s">
        <v>5174</v>
      </c>
      <c r="B1771" s="7" t="s">
        <v>811</v>
      </c>
      <c r="C1771" s="14">
        <v>6</v>
      </c>
      <c r="D1771" s="7">
        <v>71.900000000000006</v>
      </c>
      <c r="E1771" s="7">
        <f t="shared" si="54"/>
        <v>7.1900000000000013</v>
      </c>
      <c r="F1771" s="7">
        <f t="shared" si="55"/>
        <v>79.09</v>
      </c>
      <c r="G1771" s="7">
        <v>0.34</v>
      </c>
      <c r="H1771" s="7" t="s">
        <v>28</v>
      </c>
      <c r="I1771" s="7">
        <v>1</v>
      </c>
    </row>
    <row r="1772" spans="1:9" ht="15.75" customHeight="1" x14ac:dyDescent="0.15">
      <c r="A1772" s="13" t="s">
        <v>5174</v>
      </c>
      <c r="B1772" s="7" t="s">
        <v>3969</v>
      </c>
      <c r="C1772" s="14">
        <v>6</v>
      </c>
      <c r="D1772" s="7">
        <v>88.82</v>
      </c>
      <c r="E1772" s="7">
        <f t="shared" ref="E1772:E1835" si="56">D1772*10%</f>
        <v>8.8819999999999997</v>
      </c>
      <c r="F1772" s="7">
        <f t="shared" ref="F1772:F1835" si="57">D1772+E1772</f>
        <v>97.701999999999998</v>
      </c>
      <c r="G1772" s="7">
        <v>0.28000000000000003</v>
      </c>
      <c r="H1772" s="7" t="s">
        <v>5078</v>
      </c>
      <c r="I1772" s="7">
        <v>1</v>
      </c>
    </row>
    <row r="1773" spans="1:9" ht="15.75" customHeight="1" x14ac:dyDescent="0.15">
      <c r="A1773" s="13" t="s">
        <v>5174</v>
      </c>
      <c r="B1773" s="7" t="s">
        <v>3264</v>
      </c>
      <c r="C1773" s="14">
        <v>4</v>
      </c>
      <c r="D1773" s="7">
        <v>1.0900000000000001</v>
      </c>
      <c r="E1773" s="7">
        <f t="shared" si="56"/>
        <v>0.10900000000000001</v>
      </c>
      <c r="F1773" s="7">
        <f t="shared" si="57"/>
        <v>1.1990000000000001</v>
      </c>
      <c r="G1773" s="7">
        <v>0.3</v>
      </c>
      <c r="H1773" s="7" t="s">
        <v>5081</v>
      </c>
      <c r="I1773" s="7">
        <v>3</v>
      </c>
    </row>
    <row r="1774" spans="1:9" ht="15.75" customHeight="1" x14ac:dyDescent="0.15">
      <c r="A1774" s="13" t="s">
        <v>5174</v>
      </c>
      <c r="B1774" s="7" t="s">
        <v>2589</v>
      </c>
      <c r="C1774" s="14">
        <v>4</v>
      </c>
      <c r="D1774" s="7">
        <v>51.34</v>
      </c>
      <c r="E1774" s="7">
        <f t="shared" si="56"/>
        <v>5.1340000000000003</v>
      </c>
      <c r="F1774" s="7">
        <f t="shared" si="57"/>
        <v>56.474000000000004</v>
      </c>
      <c r="G1774" s="7">
        <v>0.39</v>
      </c>
      <c r="H1774" s="7" t="s">
        <v>30</v>
      </c>
      <c r="I1774" s="7">
        <v>10</v>
      </c>
    </row>
    <row r="1775" spans="1:9" ht="15.75" customHeight="1" x14ac:dyDescent="0.15">
      <c r="A1775" s="13" t="s">
        <v>5174</v>
      </c>
      <c r="B1775" s="7" t="s">
        <v>1386</v>
      </c>
      <c r="C1775" s="14">
        <v>12</v>
      </c>
      <c r="D1775" s="7">
        <v>96.46</v>
      </c>
      <c r="E1775" s="7">
        <f t="shared" si="56"/>
        <v>9.6460000000000008</v>
      </c>
      <c r="F1775" s="7">
        <f t="shared" si="57"/>
        <v>106.10599999999999</v>
      </c>
      <c r="G1775" s="7">
        <v>0.03</v>
      </c>
      <c r="H1775" s="7" t="s">
        <v>28</v>
      </c>
      <c r="I1775" s="7">
        <v>7</v>
      </c>
    </row>
    <row r="1776" spans="1:9" ht="15.75" customHeight="1" x14ac:dyDescent="0.15">
      <c r="A1776" s="13" t="s">
        <v>5174</v>
      </c>
      <c r="B1776" s="7" t="s">
        <v>1731</v>
      </c>
      <c r="C1776" s="14">
        <v>4</v>
      </c>
      <c r="D1776" s="7">
        <v>86.15</v>
      </c>
      <c r="E1776" s="7">
        <f t="shared" si="56"/>
        <v>8.6150000000000002</v>
      </c>
      <c r="F1776" s="7">
        <f t="shared" si="57"/>
        <v>94.765000000000001</v>
      </c>
      <c r="G1776" s="7">
        <v>0.35</v>
      </c>
      <c r="H1776" s="7" t="s">
        <v>5083</v>
      </c>
      <c r="I1776" s="7">
        <v>9</v>
      </c>
    </row>
    <row r="1777" spans="1:9" ht="15.75" customHeight="1" x14ac:dyDescent="0.15">
      <c r="A1777" s="13" t="s">
        <v>5174</v>
      </c>
      <c r="B1777" s="7" t="s">
        <v>1726</v>
      </c>
      <c r="C1777" s="14">
        <v>6</v>
      </c>
      <c r="D1777" s="7">
        <v>43.29</v>
      </c>
      <c r="E1777" s="7">
        <f t="shared" si="56"/>
        <v>4.3289999999999997</v>
      </c>
      <c r="F1777" s="7">
        <f t="shared" si="57"/>
        <v>47.619</v>
      </c>
      <c r="G1777" s="7">
        <v>0.04</v>
      </c>
      <c r="H1777" s="7" t="s">
        <v>5079</v>
      </c>
      <c r="I1777" s="7">
        <v>3</v>
      </c>
    </row>
    <row r="1778" spans="1:9" ht="15.75" customHeight="1" x14ac:dyDescent="0.15">
      <c r="A1778" s="13" t="s">
        <v>5174</v>
      </c>
      <c r="B1778" s="7" t="s">
        <v>3706</v>
      </c>
      <c r="C1778" s="14">
        <v>6</v>
      </c>
      <c r="D1778" s="7">
        <v>41.6</v>
      </c>
      <c r="E1778" s="7">
        <f t="shared" si="56"/>
        <v>4.16</v>
      </c>
      <c r="F1778" s="7">
        <f t="shared" si="57"/>
        <v>45.760000000000005</v>
      </c>
      <c r="G1778" s="7">
        <v>0.19</v>
      </c>
      <c r="H1778" s="7" t="s">
        <v>5078</v>
      </c>
      <c r="I1778" s="7">
        <v>10</v>
      </c>
    </row>
    <row r="1779" spans="1:9" ht="15.75" customHeight="1" x14ac:dyDescent="0.15">
      <c r="A1779" s="13" t="s">
        <v>5174</v>
      </c>
      <c r="B1779" s="7" t="s">
        <v>2130</v>
      </c>
      <c r="C1779" s="14">
        <v>4</v>
      </c>
      <c r="D1779" s="7">
        <v>48.64</v>
      </c>
      <c r="E1779" s="7">
        <f t="shared" si="56"/>
        <v>4.8640000000000008</v>
      </c>
      <c r="F1779" s="7">
        <f t="shared" si="57"/>
        <v>53.504000000000005</v>
      </c>
      <c r="G1779" s="7">
        <v>0.2</v>
      </c>
      <c r="H1779" s="7" t="s">
        <v>28</v>
      </c>
      <c r="I1779" s="7">
        <v>2</v>
      </c>
    </row>
    <row r="1780" spans="1:9" ht="15.75" customHeight="1" x14ac:dyDescent="0.15">
      <c r="A1780" s="13" t="s">
        <v>5174</v>
      </c>
      <c r="B1780" s="7" t="s">
        <v>2240</v>
      </c>
      <c r="C1780" s="14">
        <v>12</v>
      </c>
      <c r="D1780" s="7">
        <v>47.49</v>
      </c>
      <c r="E1780" s="7">
        <f t="shared" si="56"/>
        <v>4.7490000000000006</v>
      </c>
      <c r="F1780" s="7">
        <f t="shared" si="57"/>
        <v>52.239000000000004</v>
      </c>
      <c r="G1780" s="7">
        <v>0.4</v>
      </c>
      <c r="H1780" s="7" t="s">
        <v>5078</v>
      </c>
      <c r="I1780" s="7">
        <v>2</v>
      </c>
    </row>
    <row r="1781" spans="1:9" ht="15.75" customHeight="1" x14ac:dyDescent="0.15">
      <c r="A1781" s="13" t="s">
        <v>5174</v>
      </c>
      <c r="B1781" s="7" t="s">
        <v>1627</v>
      </c>
      <c r="C1781" s="14">
        <v>6</v>
      </c>
      <c r="D1781" s="7">
        <v>76.36</v>
      </c>
      <c r="E1781" s="7">
        <f t="shared" si="56"/>
        <v>7.6360000000000001</v>
      </c>
      <c r="F1781" s="7">
        <f t="shared" si="57"/>
        <v>83.995999999999995</v>
      </c>
      <c r="G1781" s="7">
        <v>0.27</v>
      </c>
      <c r="H1781" s="7" t="s">
        <v>30</v>
      </c>
      <c r="I1781" s="7">
        <v>1</v>
      </c>
    </row>
    <row r="1782" spans="1:9" ht="15.75" customHeight="1" x14ac:dyDescent="0.15">
      <c r="A1782" s="13" t="s">
        <v>5174</v>
      </c>
      <c r="B1782" s="7" t="s">
        <v>4844</v>
      </c>
      <c r="C1782" s="14">
        <v>6</v>
      </c>
      <c r="D1782" s="7">
        <v>52.01</v>
      </c>
      <c r="E1782" s="7">
        <f t="shared" si="56"/>
        <v>5.2010000000000005</v>
      </c>
      <c r="F1782" s="7">
        <f t="shared" si="57"/>
        <v>57.210999999999999</v>
      </c>
      <c r="G1782" s="7">
        <v>0.22</v>
      </c>
      <c r="H1782" s="7" t="s">
        <v>5077</v>
      </c>
      <c r="I1782" s="7">
        <v>10</v>
      </c>
    </row>
    <row r="1783" spans="1:9" ht="15.75" customHeight="1" x14ac:dyDescent="0.15">
      <c r="A1783" s="13" t="s">
        <v>5174</v>
      </c>
      <c r="B1783" s="7" t="s">
        <v>3168</v>
      </c>
      <c r="C1783" s="14">
        <v>12</v>
      </c>
      <c r="D1783" s="7">
        <v>92.48</v>
      </c>
      <c r="E1783" s="7">
        <f t="shared" si="56"/>
        <v>9.2480000000000011</v>
      </c>
      <c r="F1783" s="7">
        <f t="shared" si="57"/>
        <v>101.72800000000001</v>
      </c>
      <c r="G1783" s="7">
        <v>0.06</v>
      </c>
      <c r="H1783" s="7" t="s">
        <v>28</v>
      </c>
      <c r="I1783" s="7">
        <v>5</v>
      </c>
    </row>
    <row r="1784" spans="1:9" ht="15.75" customHeight="1" x14ac:dyDescent="0.15">
      <c r="A1784" s="13" t="s">
        <v>5174</v>
      </c>
      <c r="B1784" s="7" t="s">
        <v>165</v>
      </c>
      <c r="C1784" s="14">
        <v>12</v>
      </c>
      <c r="D1784" s="7">
        <v>21.59</v>
      </c>
      <c r="E1784" s="7">
        <f t="shared" si="56"/>
        <v>2.1590000000000003</v>
      </c>
      <c r="F1784" s="7">
        <f t="shared" si="57"/>
        <v>23.748999999999999</v>
      </c>
      <c r="G1784" s="7">
        <v>0.17</v>
      </c>
      <c r="H1784" s="7" t="s">
        <v>26</v>
      </c>
      <c r="I1784" s="7">
        <v>7</v>
      </c>
    </row>
    <row r="1785" spans="1:9" ht="15.75" customHeight="1" x14ac:dyDescent="0.15">
      <c r="A1785" s="13" t="s">
        <v>5174</v>
      </c>
      <c r="B1785" s="7" t="s">
        <v>1127</v>
      </c>
      <c r="C1785" s="14">
        <v>12</v>
      </c>
      <c r="D1785" s="7">
        <v>77.67</v>
      </c>
      <c r="E1785" s="7">
        <f t="shared" si="56"/>
        <v>7.7670000000000003</v>
      </c>
      <c r="F1785" s="7">
        <f t="shared" si="57"/>
        <v>85.436999999999998</v>
      </c>
      <c r="G1785" s="7">
        <v>0.15</v>
      </c>
      <c r="H1785" s="7" t="s">
        <v>5079</v>
      </c>
      <c r="I1785" s="7">
        <v>10</v>
      </c>
    </row>
    <row r="1786" spans="1:9" ht="15.75" customHeight="1" x14ac:dyDescent="0.15">
      <c r="A1786" s="13" t="s">
        <v>5174</v>
      </c>
      <c r="B1786" s="7" t="s">
        <v>2635</v>
      </c>
      <c r="C1786" s="14">
        <v>4</v>
      </c>
      <c r="D1786" s="7">
        <v>25.43</v>
      </c>
      <c r="E1786" s="7">
        <f t="shared" si="56"/>
        <v>2.5430000000000001</v>
      </c>
      <c r="F1786" s="7">
        <f t="shared" si="57"/>
        <v>27.972999999999999</v>
      </c>
      <c r="G1786" s="7">
        <v>0.15</v>
      </c>
      <c r="H1786" s="7" t="s">
        <v>5076</v>
      </c>
      <c r="I1786" s="7">
        <v>3</v>
      </c>
    </row>
    <row r="1787" spans="1:9" ht="15.75" customHeight="1" x14ac:dyDescent="0.15">
      <c r="A1787" s="13" t="s">
        <v>5175</v>
      </c>
      <c r="B1787" s="7" t="s">
        <v>4392</v>
      </c>
      <c r="C1787" s="14">
        <v>6</v>
      </c>
      <c r="D1787" s="7">
        <v>56.84</v>
      </c>
      <c r="E1787" s="7">
        <f t="shared" si="56"/>
        <v>5.6840000000000011</v>
      </c>
      <c r="F1787" s="7">
        <f t="shared" si="57"/>
        <v>62.524000000000001</v>
      </c>
      <c r="G1787" s="7">
        <v>0.04</v>
      </c>
      <c r="H1787" s="7" t="s">
        <v>5075</v>
      </c>
      <c r="I1787" s="7">
        <v>10</v>
      </c>
    </row>
    <row r="1788" spans="1:9" ht="15.75" customHeight="1" x14ac:dyDescent="0.15">
      <c r="A1788" s="13" t="s">
        <v>5175</v>
      </c>
      <c r="B1788" s="7" t="s">
        <v>2606</v>
      </c>
      <c r="C1788" s="14">
        <v>4</v>
      </c>
      <c r="D1788" s="7">
        <v>9.7100000000000009</v>
      </c>
      <c r="E1788" s="7">
        <f t="shared" si="56"/>
        <v>0.97100000000000009</v>
      </c>
      <c r="F1788" s="7">
        <f t="shared" si="57"/>
        <v>10.681000000000001</v>
      </c>
      <c r="G1788" s="7">
        <v>0.22</v>
      </c>
      <c r="H1788" s="7" t="s">
        <v>28</v>
      </c>
      <c r="I1788" s="7">
        <v>7</v>
      </c>
    </row>
    <row r="1789" spans="1:9" ht="15.75" customHeight="1" x14ac:dyDescent="0.15">
      <c r="A1789" s="13" t="s">
        <v>5175</v>
      </c>
      <c r="B1789" s="7" t="s">
        <v>1353</v>
      </c>
      <c r="C1789" s="14">
        <v>4</v>
      </c>
      <c r="D1789" s="7">
        <v>3.74</v>
      </c>
      <c r="E1789" s="7">
        <f t="shared" si="56"/>
        <v>0.37400000000000005</v>
      </c>
      <c r="F1789" s="7">
        <f t="shared" si="57"/>
        <v>4.1139999999999999</v>
      </c>
      <c r="G1789" s="7">
        <v>0.2</v>
      </c>
      <c r="H1789" s="7" t="s">
        <v>5078</v>
      </c>
      <c r="I1789" s="7">
        <v>2</v>
      </c>
    </row>
    <row r="1790" spans="1:9" ht="15.75" customHeight="1" x14ac:dyDescent="0.15">
      <c r="A1790" s="13" t="s">
        <v>5175</v>
      </c>
      <c r="B1790" s="7" t="s">
        <v>3442</v>
      </c>
      <c r="C1790" s="14">
        <v>12</v>
      </c>
      <c r="D1790" s="7">
        <v>1.01</v>
      </c>
      <c r="E1790" s="7">
        <f t="shared" si="56"/>
        <v>0.10100000000000001</v>
      </c>
      <c r="F1790" s="7">
        <f t="shared" si="57"/>
        <v>1.111</v>
      </c>
      <c r="G1790" s="7">
        <v>0.33</v>
      </c>
      <c r="H1790" s="7" t="s">
        <v>27</v>
      </c>
      <c r="I1790" s="7">
        <v>7</v>
      </c>
    </row>
    <row r="1791" spans="1:9" ht="15.75" customHeight="1" x14ac:dyDescent="0.15">
      <c r="A1791" s="13" t="s">
        <v>5175</v>
      </c>
      <c r="B1791" s="7" t="s">
        <v>4162</v>
      </c>
      <c r="C1791" s="14">
        <v>6</v>
      </c>
      <c r="D1791" s="7">
        <v>73.16</v>
      </c>
      <c r="E1791" s="7">
        <f t="shared" si="56"/>
        <v>7.3159999999999998</v>
      </c>
      <c r="F1791" s="7">
        <f t="shared" si="57"/>
        <v>80.475999999999999</v>
      </c>
      <c r="G1791" s="7">
        <v>0.23</v>
      </c>
      <c r="H1791" s="7" t="s">
        <v>26</v>
      </c>
      <c r="I1791" s="7">
        <v>8</v>
      </c>
    </row>
    <row r="1792" spans="1:9" ht="15.75" customHeight="1" x14ac:dyDescent="0.15">
      <c r="A1792" s="13" t="s">
        <v>5175</v>
      </c>
      <c r="B1792" s="7" t="s">
        <v>2537</v>
      </c>
      <c r="C1792" s="14">
        <v>6</v>
      </c>
      <c r="D1792" s="7">
        <v>43.75</v>
      </c>
      <c r="E1792" s="7">
        <f t="shared" si="56"/>
        <v>4.375</v>
      </c>
      <c r="F1792" s="7">
        <f t="shared" si="57"/>
        <v>48.125</v>
      </c>
      <c r="G1792" s="7">
        <v>0.32</v>
      </c>
      <c r="H1792" s="7" t="s">
        <v>27</v>
      </c>
      <c r="I1792" s="7">
        <v>6</v>
      </c>
    </row>
    <row r="1793" spans="1:9" ht="15.75" customHeight="1" x14ac:dyDescent="0.15">
      <c r="A1793" s="13" t="s">
        <v>5175</v>
      </c>
      <c r="B1793" s="7" t="s">
        <v>2251</v>
      </c>
      <c r="C1793" s="14">
        <v>4</v>
      </c>
      <c r="D1793" s="7">
        <v>6.78</v>
      </c>
      <c r="E1793" s="7">
        <f t="shared" si="56"/>
        <v>0.67800000000000005</v>
      </c>
      <c r="F1793" s="7">
        <f t="shared" si="57"/>
        <v>7.4580000000000002</v>
      </c>
      <c r="G1793" s="7">
        <v>0.23</v>
      </c>
      <c r="H1793" s="7" t="s">
        <v>28</v>
      </c>
      <c r="I1793" s="7">
        <v>7</v>
      </c>
    </row>
    <row r="1794" spans="1:9" ht="15.75" customHeight="1" x14ac:dyDescent="0.15">
      <c r="A1794" s="13" t="s">
        <v>5175</v>
      </c>
      <c r="B1794" s="7" t="s">
        <v>1796</v>
      </c>
      <c r="C1794" s="14">
        <v>4</v>
      </c>
      <c r="D1794" s="7">
        <v>73.92</v>
      </c>
      <c r="E1794" s="7">
        <f t="shared" si="56"/>
        <v>7.3920000000000003</v>
      </c>
      <c r="F1794" s="7">
        <f t="shared" si="57"/>
        <v>81.311999999999998</v>
      </c>
      <c r="G1794" s="7">
        <v>0.3</v>
      </c>
      <c r="H1794" s="7" t="s">
        <v>5075</v>
      </c>
      <c r="I1794" s="7">
        <v>3</v>
      </c>
    </row>
    <row r="1795" spans="1:9" ht="15.75" customHeight="1" x14ac:dyDescent="0.15">
      <c r="A1795" s="13" t="s">
        <v>5175</v>
      </c>
      <c r="B1795" s="7" t="s">
        <v>2428</v>
      </c>
      <c r="C1795" s="14">
        <v>12</v>
      </c>
      <c r="D1795" s="7">
        <v>36.71</v>
      </c>
      <c r="E1795" s="7">
        <f t="shared" si="56"/>
        <v>3.6710000000000003</v>
      </c>
      <c r="F1795" s="7">
        <f t="shared" si="57"/>
        <v>40.381</v>
      </c>
      <c r="G1795" s="7">
        <v>0.26</v>
      </c>
      <c r="H1795" s="7" t="s">
        <v>5083</v>
      </c>
      <c r="I1795" s="7">
        <v>10</v>
      </c>
    </row>
    <row r="1796" spans="1:9" ht="15.75" customHeight="1" x14ac:dyDescent="0.15">
      <c r="A1796" s="13" t="s">
        <v>5175</v>
      </c>
      <c r="B1796" s="7" t="s">
        <v>2314</v>
      </c>
      <c r="C1796" s="14">
        <v>6</v>
      </c>
      <c r="D1796" s="7">
        <v>99.78</v>
      </c>
      <c r="E1796" s="7">
        <f t="shared" si="56"/>
        <v>9.9780000000000015</v>
      </c>
      <c r="F1796" s="7">
        <f t="shared" si="57"/>
        <v>109.75800000000001</v>
      </c>
      <c r="G1796" s="7">
        <v>0.02</v>
      </c>
      <c r="H1796" s="7" t="s">
        <v>5078</v>
      </c>
      <c r="I1796" s="7">
        <v>2</v>
      </c>
    </row>
    <row r="1797" spans="1:9" ht="15.75" customHeight="1" x14ac:dyDescent="0.15">
      <c r="A1797" s="13" t="s">
        <v>5175</v>
      </c>
      <c r="B1797" s="7" t="s">
        <v>1208</v>
      </c>
      <c r="C1797" s="14">
        <v>12</v>
      </c>
      <c r="D1797" s="7">
        <v>72.69</v>
      </c>
      <c r="E1797" s="7">
        <f t="shared" si="56"/>
        <v>7.2690000000000001</v>
      </c>
      <c r="F1797" s="7">
        <f t="shared" si="57"/>
        <v>79.959000000000003</v>
      </c>
      <c r="G1797" s="7">
        <v>0.35</v>
      </c>
      <c r="H1797" s="7" t="s">
        <v>5079</v>
      </c>
      <c r="I1797" s="7">
        <v>3</v>
      </c>
    </row>
    <row r="1798" spans="1:9" ht="15.75" customHeight="1" x14ac:dyDescent="0.15">
      <c r="A1798" s="13" t="s">
        <v>5175</v>
      </c>
      <c r="B1798" s="7" t="s">
        <v>3481</v>
      </c>
      <c r="C1798" s="14">
        <v>12</v>
      </c>
      <c r="D1798" s="7">
        <v>30.35</v>
      </c>
      <c r="E1798" s="7">
        <f t="shared" si="56"/>
        <v>3.0350000000000001</v>
      </c>
      <c r="F1798" s="7">
        <f t="shared" si="57"/>
        <v>33.385000000000005</v>
      </c>
      <c r="G1798" s="7">
        <v>0.01</v>
      </c>
      <c r="H1798" s="7" t="s">
        <v>29</v>
      </c>
      <c r="I1798" s="7">
        <v>6</v>
      </c>
    </row>
    <row r="1799" spans="1:9" ht="15.75" customHeight="1" x14ac:dyDescent="0.15">
      <c r="A1799" s="13" t="s">
        <v>5175</v>
      </c>
      <c r="B1799" s="7" t="s">
        <v>3025</v>
      </c>
      <c r="C1799" s="14">
        <v>6</v>
      </c>
      <c r="D1799" s="7">
        <v>1.61</v>
      </c>
      <c r="E1799" s="7">
        <f t="shared" si="56"/>
        <v>0.16100000000000003</v>
      </c>
      <c r="F1799" s="7">
        <f t="shared" si="57"/>
        <v>1.7710000000000001</v>
      </c>
      <c r="G1799" s="7">
        <v>0.13</v>
      </c>
      <c r="H1799" s="7" t="s">
        <v>5083</v>
      </c>
      <c r="I1799" s="7">
        <v>5</v>
      </c>
    </row>
    <row r="1800" spans="1:9" ht="15.75" customHeight="1" x14ac:dyDescent="0.15">
      <c r="A1800" s="13" t="s">
        <v>5175</v>
      </c>
      <c r="B1800" s="7" t="s">
        <v>3458</v>
      </c>
      <c r="C1800" s="14">
        <v>4</v>
      </c>
      <c r="D1800" s="7">
        <v>53.99</v>
      </c>
      <c r="E1800" s="7">
        <f t="shared" si="56"/>
        <v>5.3990000000000009</v>
      </c>
      <c r="F1800" s="7">
        <f t="shared" si="57"/>
        <v>59.389000000000003</v>
      </c>
      <c r="G1800" s="7">
        <v>0.28000000000000003</v>
      </c>
      <c r="H1800" s="7" t="s">
        <v>5082</v>
      </c>
      <c r="I1800" s="7">
        <v>2</v>
      </c>
    </row>
    <row r="1801" spans="1:9" ht="15.75" customHeight="1" x14ac:dyDescent="0.15">
      <c r="A1801" s="13" t="s">
        <v>5175</v>
      </c>
      <c r="B1801" s="7" t="s">
        <v>2933</v>
      </c>
      <c r="C1801" s="14">
        <v>6</v>
      </c>
      <c r="D1801" s="7">
        <v>7.9</v>
      </c>
      <c r="E1801" s="7">
        <f t="shared" si="56"/>
        <v>0.79</v>
      </c>
      <c r="F1801" s="7">
        <f t="shared" si="57"/>
        <v>8.6900000000000013</v>
      </c>
      <c r="G1801" s="7">
        <v>0.13</v>
      </c>
      <c r="H1801" s="7" t="s">
        <v>30</v>
      </c>
      <c r="I1801" s="7">
        <v>3</v>
      </c>
    </row>
    <row r="1802" spans="1:9" ht="15.75" customHeight="1" x14ac:dyDescent="0.15">
      <c r="A1802" s="13" t="s">
        <v>5175</v>
      </c>
      <c r="B1802" s="7" t="s">
        <v>1436</v>
      </c>
      <c r="C1802" s="14">
        <v>12</v>
      </c>
      <c r="D1802" s="7">
        <v>63.8</v>
      </c>
      <c r="E1802" s="7">
        <f t="shared" si="56"/>
        <v>6.38</v>
      </c>
      <c r="F1802" s="7">
        <f t="shared" si="57"/>
        <v>70.179999999999993</v>
      </c>
      <c r="G1802" s="7">
        <v>0.14000000000000001</v>
      </c>
      <c r="H1802" s="7" t="s">
        <v>30</v>
      </c>
      <c r="I1802" s="7">
        <v>3</v>
      </c>
    </row>
    <row r="1803" spans="1:9" ht="15.75" customHeight="1" x14ac:dyDescent="0.15">
      <c r="A1803" s="13" t="s">
        <v>5175</v>
      </c>
      <c r="B1803" s="7" t="s">
        <v>92</v>
      </c>
      <c r="C1803" s="14">
        <v>4</v>
      </c>
      <c r="D1803" s="7">
        <v>52.61</v>
      </c>
      <c r="E1803" s="7">
        <f t="shared" si="56"/>
        <v>5.2610000000000001</v>
      </c>
      <c r="F1803" s="7">
        <f t="shared" si="57"/>
        <v>57.871000000000002</v>
      </c>
      <c r="G1803" s="7">
        <v>0.1</v>
      </c>
      <c r="H1803" s="7" t="s">
        <v>5080</v>
      </c>
      <c r="I1803" s="7">
        <v>5</v>
      </c>
    </row>
    <row r="1804" spans="1:9" ht="15.75" customHeight="1" x14ac:dyDescent="0.15">
      <c r="A1804" s="13" t="s">
        <v>5175</v>
      </c>
      <c r="B1804" s="7" t="s">
        <v>227</v>
      </c>
      <c r="C1804" s="14">
        <v>6</v>
      </c>
      <c r="D1804" s="7">
        <v>20.85</v>
      </c>
      <c r="E1804" s="7">
        <f t="shared" si="56"/>
        <v>2.0850000000000004</v>
      </c>
      <c r="F1804" s="7">
        <f t="shared" si="57"/>
        <v>22.935000000000002</v>
      </c>
      <c r="G1804" s="7">
        <v>0.11</v>
      </c>
      <c r="H1804" s="7" t="s">
        <v>29</v>
      </c>
      <c r="I1804" s="7">
        <v>2</v>
      </c>
    </row>
    <row r="1805" spans="1:9" ht="15.75" customHeight="1" x14ac:dyDescent="0.15">
      <c r="A1805" s="13" t="s">
        <v>5175</v>
      </c>
      <c r="B1805" s="7" t="s">
        <v>1517</v>
      </c>
      <c r="C1805" s="14">
        <v>12</v>
      </c>
      <c r="D1805" s="7">
        <v>24.27</v>
      </c>
      <c r="E1805" s="7">
        <f t="shared" si="56"/>
        <v>2.427</v>
      </c>
      <c r="F1805" s="7">
        <f t="shared" si="57"/>
        <v>26.696999999999999</v>
      </c>
      <c r="G1805" s="7">
        <v>0.2</v>
      </c>
      <c r="H1805" s="7" t="s">
        <v>28</v>
      </c>
      <c r="I1805" s="7">
        <v>3</v>
      </c>
    </row>
    <row r="1806" spans="1:9" ht="15.75" customHeight="1" x14ac:dyDescent="0.15">
      <c r="A1806" s="13" t="s">
        <v>5175</v>
      </c>
      <c r="B1806" s="7" t="s">
        <v>4754</v>
      </c>
      <c r="C1806" s="14">
        <v>12</v>
      </c>
      <c r="D1806" s="7">
        <v>1.91</v>
      </c>
      <c r="E1806" s="7">
        <f t="shared" si="56"/>
        <v>0.191</v>
      </c>
      <c r="F1806" s="7">
        <f t="shared" si="57"/>
        <v>2.101</v>
      </c>
      <c r="G1806" s="7">
        <v>0.38</v>
      </c>
      <c r="H1806" s="7" t="s">
        <v>5075</v>
      </c>
      <c r="I1806" s="7">
        <v>7</v>
      </c>
    </row>
    <row r="1807" spans="1:9" ht="15.75" customHeight="1" x14ac:dyDescent="0.15">
      <c r="A1807" s="13" t="s">
        <v>5175</v>
      </c>
      <c r="B1807" s="7" t="s">
        <v>2422</v>
      </c>
      <c r="C1807" s="14">
        <v>6</v>
      </c>
      <c r="D1807" s="7">
        <v>95.3</v>
      </c>
      <c r="E1807" s="7">
        <f t="shared" si="56"/>
        <v>9.5299999999999994</v>
      </c>
      <c r="F1807" s="7">
        <f t="shared" si="57"/>
        <v>104.83</v>
      </c>
      <c r="G1807" s="7">
        <v>0.4</v>
      </c>
      <c r="H1807" s="7" t="s">
        <v>5081</v>
      </c>
      <c r="I1807" s="7">
        <v>3</v>
      </c>
    </row>
    <row r="1808" spans="1:9" ht="15.75" customHeight="1" x14ac:dyDescent="0.15">
      <c r="A1808" s="13" t="s">
        <v>5175</v>
      </c>
      <c r="B1808" s="7" t="s">
        <v>2538</v>
      </c>
      <c r="C1808" s="14">
        <v>12</v>
      </c>
      <c r="D1808" s="7">
        <v>53.07</v>
      </c>
      <c r="E1808" s="7">
        <f t="shared" si="56"/>
        <v>5.3070000000000004</v>
      </c>
      <c r="F1808" s="7">
        <f t="shared" si="57"/>
        <v>58.377000000000002</v>
      </c>
      <c r="G1808" s="7">
        <v>0.12</v>
      </c>
      <c r="H1808" s="7" t="s">
        <v>31</v>
      </c>
      <c r="I1808" s="7">
        <v>1</v>
      </c>
    </row>
    <row r="1809" spans="1:9" ht="15.75" customHeight="1" x14ac:dyDescent="0.15">
      <c r="A1809" s="13" t="s">
        <v>5175</v>
      </c>
      <c r="B1809" s="7" t="s">
        <v>3180</v>
      </c>
      <c r="C1809" s="14">
        <v>12</v>
      </c>
      <c r="D1809" s="7">
        <v>54.33</v>
      </c>
      <c r="E1809" s="7">
        <f t="shared" si="56"/>
        <v>5.4329999999999998</v>
      </c>
      <c r="F1809" s="7">
        <f t="shared" si="57"/>
        <v>59.762999999999998</v>
      </c>
      <c r="G1809" s="7">
        <v>0.15</v>
      </c>
      <c r="H1809" s="7" t="s">
        <v>5075</v>
      </c>
      <c r="I1809" s="7">
        <v>7</v>
      </c>
    </row>
    <row r="1810" spans="1:9" ht="15.75" customHeight="1" x14ac:dyDescent="0.15">
      <c r="A1810" s="13" t="s">
        <v>5175</v>
      </c>
      <c r="B1810" s="7" t="s">
        <v>4654</v>
      </c>
      <c r="C1810" s="14">
        <v>12</v>
      </c>
      <c r="D1810" s="7">
        <v>45.36</v>
      </c>
      <c r="E1810" s="7">
        <f t="shared" si="56"/>
        <v>4.5360000000000005</v>
      </c>
      <c r="F1810" s="7">
        <f t="shared" si="57"/>
        <v>49.896000000000001</v>
      </c>
      <c r="G1810" s="7">
        <v>0.12</v>
      </c>
      <c r="H1810" s="7" t="s">
        <v>5083</v>
      </c>
      <c r="I1810" s="7">
        <v>2</v>
      </c>
    </row>
    <row r="1811" spans="1:9" ht="15.75" customHeight="1" x14ac:dyDescent="0.15">
      <c r="A1811" s="13" t="s">
        <v>5175</v>
      </c>
      <c r="B1811" s="7" t="s">
        <v>4875</v>
      </c>
      <c r="C1811" s="14">
        <v>6</v>
      </c>
      <c r="D1811" s="7">
        <v>72.099999999999994</v>
      </c>
      <c r="E1811" s="7">
        <f t="shared" si="56"/>
        <v>7.21</v>
      </c>
      <c r="F1811" s="7">
        <f t="shared" si="57"/>
        <v>79.309999999999988</v>
      </c>
      <c r="G1811" s="7">
        <v>0.32</v>
      </c>
      <c r="H1811" s="7" t="s">
        <v>5081</v>
      </c>
      <c r="I1811" s="7">
        <v>1</v>
      </c>
    </row>
    <row r="1812" spans="1:9" ht="15.75" customHeight="1" x14ac:dyDescent="0.15">
      <c r="A1812" s="13" t="s">
        <v>5176</v>
      </c>
      <c r="B1812" s="7" t="s">
        <v>2005</v>
      </c>
      <c r="C1812" s="14">
        <v>12</v>
      </c>
      <c r="D1812" s="7">
        <v>75.88</v>
      </c>
      <c r="E1812" s="7">
        <f t="shared" si="56"/>
        <v>7.5880000000000001</v>
      </c>
      <c r="F1812" s="7">
        <f t="shared" si="57"/>
        <v>83.467999999999989</v>
      </c>
      <c r="G1812" s="7">
        <v>0.02</v>
      </c>
      <c r="H1812" s="7" t="s">
        <v>5075</v>
      </c>
      <c r="I1812" s="7">
        <v>9</v>
      </c>
    </row>
    <row r="1813" spans="1:9" ht="15.75" customHeight="1" x14ac:dyDescent="0.15">
      <c r="A1813" s="13" t="s">
        <v>5176</v>
      </c>
      <c r="B1813" s="7" t="s">
        <v>1544</v>
      </c>
      <c r="C1813" s="14">
        <v>4</v>
      </c>
      <c r="D1813" s="7">
        <v>86.29</v>
      </c>
      <c r="E1813" s="7">
        <f t="shared" si="56"/>
        <v>8.6290000000000013</v>
      </c>
      <c r="F1813" s="7">
        <f t="shared" si="57"/>
        <v>94.919000000000011</v>
      </c>
      <c r="G1813" s="7">
        <v>0.28999999999999998</v>
      </c>
      <c r="H1813" s="7" t="s">
        <v>5083</v>
      </c>
      <c r="I1813" s="7">
        <v>5</v>
      </c>
    </row>
    <row r="1814" spans="1:9" ht="15.75" customHeight="1" x14ac:dyDescent="0.15">
      <c r="A1814" s="13" t="s">
        <v>5176</v>
      </c>
      <c r="B1814" s="7" t="s">
        <v>4216</v>
      </c>
      <c r="C1814" s="14">
        <v>4</v>
      </c>
      <c r="D1814" s="7">
        <v>96.62</v>
      </c>
      <c r="E1814" s="7">
        <f t="shared" si="56"/>
        <v>9.6620000000000008</v>
      </c>
      <c r="F1814" s="7">
        <f t="shared" si="57"/>
        <v>106.28200000000001</v>
      </c>
      <c r="G1814" s="7">
        <v>0.06</v>
      </c>
      <c r="H1814" s="7" t="s">
        <v>5076</v>
      </c>
      <c r="I1814" s="7">
        <v>6</v>
      </c>
    </row>
    <row r="1815" spans="1:9" ht="15.75" customHeight="1" x14ac:dyDescent="0.15">
      <c r="A1815" s="13" t="s">
        <v>5176</v>
      </c>
      <c r="B1815" s="7" t="s">
        <v>4864</v>
      </c>
      <c r="C1815" s="14">
        <v>6</v>
      </c>
      <c r="D1815" s="7">
        <v>29.78</v>
      </c>
      <c r="E1815" s="7">
        <f t="shared" si="56"/>
        <v>2.9780000000000002</v>
      </c>
      <c r="F1815" s="7">
        <f t="shared" si="57"/>
        <v>32.758000000000003</v>
      </c>
      <c r="G1815" s="7">
        <v>0.28000000000000003</v>
      </c>
      <c r="H1815" s="7" t="s">
        <v>27</v>
      </c>
      <c r="I1815" s="7">
        <v>1</v>
      </c>
    </row>
    <row r="1816" spans="1:9" ht="15.75" customHeight="1" x14ac:dyDescent="0.15">
      <c r="A1816" s="13" t="s">
        <v>5176</v>
      </c>
      <c r="B1816" s="7" t="s">
        <v>774</v>
      </c>
      <c r="C1816" s="14">
        <v>4</v>
      </c>
      <c r="D1816" s="7">
        <v>53.13</v>
      </c>
      <c r="E1816" s="7">
        <f t="shared" si="56"/>
        <v>5.3130000000000006</v>
      </c>
      <c r="F1816" s="7">
        <f t="shared" si="57"/>
        <v>58.443000000000005</v>
      </c>
      <c r="G1816" s="7">
        <v>0.31</v>
      </c>
      <c r="H1816" s="7" t="s">
        <v>27</v>
      </c>
      <c r="I1816" s="7">
        <v>10</v>
      </c>
    </row>
    <row r="1817" spans="1:9" ht="15.75" customHeight="1" x14ac:dyDescent="0.15">
      <c r="A1817" s="13" t="s">
        <v>5176</v>
      </c>
      <c r="B1817" s="7" t="s">
        <v>4535</v>
      </c>
      <c r="C1817" s="14">
        <v>12</v>
      </c>
      <c r="D1817" s="7">
        <v>4.49</v>
      </c>
      <c r="E1817" s="7">
        <f t="shared" si="56"/>
        <v>0.44900000000000007</v>
      </c>
      <c r="F1817" s="7">
        <f t="shared" si="57"/>
        <v>4.9390000000000001</v>
      </c>
      <c r="G1817" s="7">
        <v>0.39</v>
      </c>
      <c r="H1817" s="7" t="s">
        <v>5078</v>
      </c>
      <c r="I1817" s="7">
        <v>7</v>
      </c>
    </row>
    <row r="1818" spans="1:9" ht="15.75" customHeight="1" x14ac:dyDescent="0.15">
      <c r="A1818" s="13" t="s">
        <v>5176</v>
      </c>
      <c r="B1818" s="7" t="s">
        <v>2061</v>
      </c>
      <c r="C1818" s="14">
        <v>12</v>
      </c>
      <c r="D1818" s="7">
        <v>25.12</v>
      </c>
      <c r="E1818" s="7">
        <f t="shared" si="56"/>
        <v>2.5120000000000005</v>
      </c>
      <c r="F1818" s="7">
        <f t="shared" si="57"/>
        <v>27.632000000000001</v>
      </c>
      <c r="G1818" s="7">
        <v>0.28999999999999998</v>
      </c>
      <c r="H1818" s="7" t="s">
        <v>5082</v>
      </c>
      <c r="I1818" s="7">
        <v>10</v>
      </c>
    </row>
    <row r="1819" spans="1:9" ht="15.75" customHeight="1" x14ac:dyDescent="0.15">
      <c r="A1819" s="13" t="s">
        <v>5176</v>
      </c>
      <c r="B1819" s="7" t="s">
        <v>118</v>
      </c>
      <c r="C1819" s="14">
        <v>12</v>
      </c>
      <c r="D1819" s="7">
        <v>43.56</v>
      </c>
      <c r="E1819" s="7">
        <f t="shared" si="56"/>
        <v>4.3560000000000008</v>
      </c>
      <c r="F1819" s="7">
        <f t="shared" si="57"/>
        <v>47.916000000000004</v>
      </c>
      <c r="G1819" s="7">
        <v>0.11</v>
      </c>
      <c r="H1819" s="7" t="s">
        <v>26</v>
      </c>
      <c r="I1819" s="7">
        <v>5</v>
      </c>
    </row>
    <row r="1820" spans="1:9" ht="15.75" customHeight="1" x14ac:dyDescent="0.15">
      <c r="A1820" s="13" t="s">
        <v>5176</v>
      </c>
      <c r="B1820" s="7" t="s">
        <v>4937</v>
      </c>
      <c r="C1820" s="14">
        <v>4</v>
      </c>
      <c r="D1820" s="7">
        <v>0.67</v>
      </c>
      <c r="E1820" s="7">
        <f t="shared" si="56"/>
        <v>6.7000000000000004E-2</v>
      </c>
      <c r="F1820" s="7">
        <f t="shared" si="57"/>
        <v>0.7370000000000001</v>
      </c>
      <c r="G1820" s="7">
        <v>0.2</v>
      </c>
      <c r="H1820" s="7" t="s">
        <v>5079</v>
      </c>
      <c r="I1820" s="7">
        <v>7</v>
      </c>
    </row>
    <row r="1821" spans="1:9" ht="15.75" customHeight="1" x14ac:dyDescent="0.15">
      <c r="A1821" s="13" t="s">
        <v>5176</v>
      </c>
      <c r="B1821" s="7" t="s">
        <v>1526</v>
      </c>
      <c r="C1821" s="14">
        <v>12</v>
      </c>
      <c r="D1821" s="7">
        <v>8.7799999999999994</v>
      </c>
      <c r="E1821" s="7">
        <f t="shared" si="56"/>
        <v>0.878</v>
      </c>
      <c r="F1821" s="7">
        <f t="shared" si="57"/>
        <v>9.6579999999999995</v>
      </c>
      <c r="G1821" s="7">
        <v>0.31</v>
      </c>
      <c r="H1821" s="7" t="s">
        <v>5081</v>
      </c>
      <c r="I1821" s="7">
        <v>3</v>
      </c>
    </row>
    <row r="1822" spans="1:9" ht="15.75" customHeight="1" x14ac:dyDescent="0.15">
      <c r="A1822" s="13" t="s">
        <v>5176</v>
      </c>
      <c r="B1822" s="7" t="s">
        <v>3307</v>
      </c>
      <c r="C1822" s="14">
        <v>12</v>
      </c>
      <c r="D1822" s="7">
        <v>87.03</v>
      </c>
      <c r="E1822" s="7">
        <f t="shared" si="56"/>
        <v>8.7030000000000012</v>
      </c>
      <c r="F1822" s="7">
        <f t="shared" si="57"/>
        <v>95.733000000000004</v>
      </c>
      <c r="G1822" s="7">
        <v>0.12</v>
      </c>
      <c r="H1822" s="7" t="s">
        <v>28</v>
      </c>
      <c r="I1822" s="7">
        <v>10</v>
      </c>
    </row>
    <row r="1823" spans="1:9" ht="15.75" customHeight="1" x14ac:dyDescent="0.15">
      <c r="A1823" s="13" t="s">
        <v>5176</v>
      </c>
      <c r="B1823" s="7" t="s">
        <v>1393</v>
      </c>
      <c r="C1823" s="14">
        <v>4</v>
      </c>
      <c r="D1823" s="7">
        <v>26.48</v>
      </c>
      <c r="E1823" s="7">
        <f t="shared" si="56"/>
        <v>2.6480000000000001</v>
      </c>
      <c r="F1823" s="7">
        <f t="shared" si="57"/>
        <v>29.128</v>
      </c>
      <c r="G1823" s="7">
        <v>0.01</v>
      </c>
      <c r="H1823" s="7" t="s">
        <v>5079</v>
      </c>
      <c r="I1823" s="7">
        <v>5</v>
      </c>
    </row>
    <row r="1824" spans="1:9" ht="15.75" customHeight="1" x14ac:dyDescent="0.15">
      <c r="A1824" s="13" t="s">
        <v>5176</v>
      </c>
      <c r="B1824" s="7" t="s">
        <v>3619</v>
      </c>
      <c r="C1824" s="14">
        <v>6</v>
      </c>
      <c r="D1824" s="7">
        <v>77.540000000000006</v>
      </c>
      <c r="E1824" s="7">
        <f t="shared" si="56"/>
        <v>7.7540000000000013</v>
      </c>
      <c r="F1824" s="7">
        <f t="shared" si="57"/>
        <v>85.294000000000011</v>
      </c>
      <c r="G1824" s="7">
        <v>0.25</v>
      </c>
      <c r="H1824" s="7" t="s">
        <v>26</v>
      </c>
      <c r="I1824" s="7">
        <v>3</v>
      </c>
    </row>
    <row r="1825" spans="1:9" ht="15.75" customHeight="1" x14ac:dyDescent="0.15">
      <c r="A1825" s="13" t="s">
        <v>5176</v>
      </c>
      <c r="B1825" s="7" t="s">
        <v>610</v>
      </c>
      <c r="C1825" s="14">
        <v>6</v>
      </c>
      <c r="D1825" s="7">
        <v>87.6</v>
      </c>
      <c r="E1825" s="7">
        <f t="shared" si="56"/>
        <v>8.76</v>
      </c>
      <c r="F1825" s="7">
        <f t="shared" si="57"/>
        <v>96.36</v>
      </c>
      <c r="G1825" s="7">
        <v>0.39</v>
      </c>
      <c r="H1825" s="7" t="s">
        <v>30</v>
      </c>
      <c r="I1825" s="7">
        <v>8</v>
      </c>
    </row>
    <row r="1826" spans="1:9" ht="15.75" customHeight="1" x14ac:dyDescent="0.15">
      <c r="A1826" s="13" t="s">
        <v>5176</v>
      </c>
      <c r="B1826" s="7" t="s">
        <v>1612</v>
      </c>
      <c r="C1826" s="14">
        <v>6</v>
      </c>
      <c r="D1826" s="7">
        <v>67.47</v>
      </c>
      <c r="E1826" s="7">
        <f t="shared" si="56"/>
        <v>6.7469999999999999</v>
      </c>
      <c r="F1826" s="7">
        <f t="shared" si="57"/>
        <v>74.216999999999999</v>
      </c>
      <c r="G1826" s="7">
        <v>0.24</v>
      </c>
      <c r="H1826" s="7" t="s">
        <v>5083</v>
      </c>
      <c r="I1826" s="7">
        <v>4</v>
      </c>
    </row>
    <row r="1827" spans="1:9" ht="15.75" customHeight="1" x14ac:dyDescent="0.15">
      <c r="A1827" s="13" t="s">
        <v>5176</v>
      </c>
      <c r="B1827" s="7" t="s">
        <v>1879</v>
      </c>
      <c r="C1827" s="14">
        <v>6</v>
      </c>
      <c r="D1827" s="7">
        <v>25.11</v>
      </c>
      <c r="E1827" s="7">
        <f t="shared" si="56"/>
        <v>2.5110000000000001</v>
      </c>
      <c r="F1827" s="7">
        <f t="shared" si="57"/>
        <v>27.620999999999999</v>
      </c>
      <c r="G1827" s="7">
        <v>0.14000000000000001</v>
      </c>
      <c r="H1827" s="7" t="s">
        <v>5075</v>
      </c>
      <c r="I1827" s="7">
        <v>8</v>
      </c>
    </row>
    <row r="1828" spans="1:9" ht="15.75" customHeight="1" x14ac:dyDescent="0.15">
      <c r="A1828" s="13" t="s">
        <v>5176</v>
      </c>
      <c r="B1828" s="7" t="s">
        <v>2942</v>
      </c>
      <c r="C1828" s="14">
        <v>12</v>
      </c>
      <c r="D1828" s="7">
        <v>29.91</v>
      </c>
      <c r="E1828" s="7">
        <f t="shared" si="56"/>
        <v>2.9910000000000001</v>
      </c>
      <c r="F1828" s="7">
        <f t="shared" si="57"/>
        <v>32.901000000000003</v>
      </c>
      <c r="G1828" s="7">
        <v>0.19</v>
      </c>
      <c r="H1828" s="7" t="s">
        <v>5075</v>
      </c>
      <c r="I1828" s="7">
        <v>10</v>
      </c>
    </row>
    <row r="1829" spans="1:9" ht="15.75" customHeight="1" x14ac:dyDescent="0.15">
      <c r="A1829" s="13" t="s">
        <v>5176</v>
      </c>
      <c r="B1829" s="7" t="s">
        <v>4206</v>
      </c>
      <c r="C1829" s="14">
        <v>4</v>
      </c>
      <c r="D1829" s="7">
        <v>79.58</v>
      </c>
      <c r="E1829" s="7">
        <f t="shared" si="56"/>
        <v>7.9580000000000002</v>
      </c>
      <c r="F1829" s="7">
        <f t="shared" si="57"/>
        <v>87.537999999999997</v>
      </c>
      <c r="G1829" s="7">
        <v>0.4</v>
      </c>
      <c r="H1829" s="7" t="s">
        <v>27</v>
      </c>
      <c r="I1829" s="7">
        <v>6</v>
      </c>
    </row>
    <row r="1830" spans="1:9" ht="15.75" customHeight="1" x14ac:dyDescent="0.15">
      <c r="A1830" s="13" t="s">
        <v>5176</v>
      </c>
      <c r="B1830" s="7" t="s">
        <v>159</v>
      </c>
      <c r="C1830" s="14">
        <v>12</v>
      </c>
      <c r="D1830" s="7">
        <v>58.15</v>
      </c>
      <c r="E1830" s="7">
        <f t="shared" si="56"/>
        <v>5.8150000000000004</v>
      </c>
      <c r="F1830" s="7">
        <f t="shared" si="57"/>
        <v>63.964999999999996</v>
      </c>
      <c r="G1830" s="7">
        <v>0.18</v>
      </c>
      <c r="H1830" s="7" t="s">
        <v>27</v>
      </c>
      <c r="I1830" s="7">
        <v>4</v>
      </c>
    </row>
    <row r="1831" spans="1:9" ht="15.75" customHeight="1" x14ac:dyDescent="0.15">
      <c r="A1831" s="13" t="s">
        <v>5176</v>
      </c>
      <c r="B1831" s="7" t="s">
        <v>2204</v>
      </c>
      <c r="C1831" s="14">
        <v>6</v>
      </c>
      <c r="D1831" s="7">
        <v>31.65</v>
      </c>
      <c r="E1831" s="7">
        <f t="shared" si="56"/>
        <v>3.165</v>
      </c>
      <c r="F1831" s="7">
        <f t="shared" si="57"/>
        <v>34.814999999999998</v>
      </c>
      <c r="G1831" s="7">
        <v>0.03</v>
      </c>
      <c r="H1831" s="7" t="s">
        <v>5075</v>
      </c>
      <c r="I1831" s="7">
        <v>9</v>
      </c>
    </row>
    <row r="1832" spans="1:9" ht="15.75" customHeight="1" x14ac:dyDescent="0.15">
      <c r="A1832" s="13" t="s">
        <v>5176</v>
      </c>
      <c r="B1832" s="7" t="s">
        <v>2338</v>
      </c>
      <c r="C1832" s="14">
        <v>12</v>
      </c>
      <c r="D1832" s="7">
        <v>71.92</v>
      </c>
      <c r="E1832" s="7">
        <f t="shared" si="56"/>
        <v>7.1920000000000002</v>
      </c>
      <c r="F1832" s="7">
        <f t="shared" si="57"/>
        <v>79.111999999999995</v>
      </c>
      <c r="G1832" s="7">
        <v>0.18</v>
      </c>
      <c r="H1832" s="7" t="s">
        <v>5078</v>
      </c>
      <c r="I1832" s="7">
        <v>1</v>
      </c>
    </row>
    <row r="1833" spans="1:9" ht="15.75" customHeight="1" x14ac:dyDescent="0.15">
      <c r="A1833" s="13" t="s">
        <v>5177</v>
      </c>
      <c r="B1833" s="7" t="s">
        <v>2443</v>
      </c>
      <c r="C1833" s="14">
        <v>6</v>
      </c>
      <c r="D1833" s="7">
        <v>13.51</v>
      </c>
      <c r="E1833" s="7">
        <f t="shared" si="56"/>
        <v>1.351</v>
      </c>
      <c r="F1833" s="7">
        <f t="shared" si="57"/>
        <v>14.861000000000001</v>
      </c>
      <c r="G1833" s="7">
        <v>0.24</v>
      </c>
      <c r="H1833" s="7" t="s">
        <v>5079</v>
      </c>
      <c r="I1833" s="7">
        <v>4</v>
      </c>
    </row>
    <row r="1834" spans="1:9" ht="15.75" customHeight="1" x14ac:dyDescent="0.15">
      <c r="A1834" s="13" t="s">
        <v>5177</v>
      </c>
      <c r="B1834" s="7" t="s">
        <v>999</v>
      </c>
      <c r="C1834" s="14">
        <v>4</v>
      </c>
      <c r="D1834" s="7">
        <v>29.83</v>
      </c>
      <c r="E1834" s="7">
        <f t="shared" si="56"/>
        <v>2.9830000000000001</v>
      </c>
      <c r="F1834" s="7">
        <f t="shared" si="57"/>
        <v>32.812999999999995</v>
      </c>
      <c r="G1834" s="7">
        <v>0.37</v>
      </c>
      <c r="H1834" s="7" t="s">
        <v>29</v>
      </c>
      <c r="I1834" s="7">
        <v>8</v>
      </c>
    </row>
    <row r="1835" spans="1:9" ht="15.75" customHeight="1" x14ac:dyDescent="0.15">
      <c r="A1835" s="13" t="s">
        <v>5177</v>
      </c>
      <c r="B1835" s="7" t="s">
        <v>4970</v>
      </c>
      <c r="C1835" s="14">
        <v>6</v>
      </c>
      <c r="D1835" s="7">
        <v>71.709999999999994</v>
      </c>
      <c r="E1835" s="7">
        <f t="shared" si="56"/>
        <v>7.1709999999999994</v>
      </c>
      <c r="F1835" s="7">
        <f t="shared" si="57"/>
        <v>78.881</v>
      </c>
      <c r="G1835" s="7">
        <v>0.31</v>
      </c>
      <c r="H1835" s="7" t="s">
        <v>5081</v>
      </c>
      <c r="I1835" s="7">
        <v>6</v>
      </c>
    </row>
    <row r="1836" spans="1:9" ht="15.75" customHeight="1" x14ac:dyDescent="0.15">
      <c r="A1836" s="13" t="s">
        <v>5177</v>
      </c>
      <c r="B1836" s="7" t="s">
        <v>2053</v>
      </c>
      <c r="C1836" s="14">
        <v>6</v>
      </c>
      <c r="D1836" s="7">
        <v>63.42</v>
      </c>
      <c r="E1836" s="7">
        <f t="shared" ref="E1836:E1899" si="58">D1836*10%</f>
        <v>6.3420000000000005</v>
      </c>
      <c r="F1836" s="7">
        <f t="shared" ref="F1836:F1899" si="59">D1836+E1836</f>
        <v>69.762</v>
      </c>
      <c r="G1836" s="7">
        <v>0.4</v>
      </c>
      <c r="H1836" s="7" t="s">
        <v>31</v>
      </c>
      <c r="I1836" s="7">
        <v>6</v>
      </c>
    </row>
    <row r="1837" spans="1:9" ht="15.75" customHeight="1" x14ac:dyDescent="0.15">
      <c r="A1837" s="13" t="s">
        <v>5177</v>
      </c>
      <c r="B1837" s="7" t="s">
        <v>3470</v>
      </c>
      <c r="C1837" s="14">
        <v>6</v>
      </c>
      <c r="D1837" s="7">
        <v>46.25</v>
      </c>
      <c r="E1837" s="7">
        <f t="shared" si="58"/>
        <v>4.625</v>
      </c>
      <c r="F1837" s="7">
        <f t="shared" si="59"/>
        <v>50.875</v>
      </c>
      <c r="G1837" s="7">
        <v>0.11</v>
      </c>
      <c r="H1837" s="7" t="s">
        <v>5078</v>
      </c>
      <c r="I1837" s="7">
        <v>1</v>
      </c>
    </row>
    <row r="1838" spans="1:9" ht="15.75" customHeight="1" x14ac:dyDescent="0.15">
      <c r="A1838" s="13" t="s">
        <v>5177</v>
      </c>
      <c r="B1838" s="7" t="s">
        <v>32</v>
      </c>
      <c r="C1838" s="14">
        <v>4</v>
      </c>
      <c r="D1838" s="7">
        <v>5.91</v>
      </c>
      <c r="E1838" s="7">
        <f t="shared" si="58"/>
        <v>0.59100000000000008</v>
      </c>
      <c r="F1838" s="7">
        <f t="shared" si="59"/>
        <v>6.5010000000000003</v>
      </c>
      <c r="G1838" s="7">
        <v>0.12</v>
      </c>
      <c r="H1838" s="7" t="s">
        <v>28</v>
      </c>
      <c r="I1838" s="7">
        <v>9</v>
      </c>
    </row>
    <row r="1839" spans="1:9" ht="15.75" customHeight="1" x14ac:dyDescent="0.15">
      <c r="A1839" s="13" t="s">
        <v>5177</v>
      </c>
      <c r="B1839" s="7" t="s">
        <v>3214</v>
      </c>
      <c r="C1839" s="14">
        <v>4</v>
      </c>
      <c r="D1839" s="7">
        <v>14.1</v>
      </c>
      <c r="E1839" s="7">
        <f t="shared" si="58"/>
        <v>1.4100000000000001</v>
      </c>
      <c r="F1839" s="7">
        <f t="shared" si="59"/>
        <v>15.51</v>
      </c>
      <c r="G1839" s="7">
        <v>0.37</v>
      </c>
      <c r="H1839" s="7" t="s">
        <v>29</v>
      </c>
      <c r="I1839" s="7">
        <v>10</v>
      </c>
    </row>
    <row r="1840" spans="1:9" ht="15.75" customHeight="1" x14ac:dyDescent="0.15">
      <c r="A1840" s="13" t="s">
        <v>5177</v>
      </c>
      <c r="B1840" s="7" t="s">
        <v>4075</v>
      </c>
      <c r="C1840" s="14">
        <v>6</v>
      </c>
      <c r="D1840" s="7">
        <v>36.28</v>
      </c>
      <c r="E1840" s="7">
        <f t="shared" si="58"/>
        <v>3.6280000000000001</v>
      </c>
      <c r="F1840" s="7">
        <f t="shared" si="59"/>
        <v>39.908000000000001</v>
      </c>
      <c r="G1840" s="7">
        <v>0.16</v>
      </c>
      <c r="H1840" s="7" t="s">
        <v>5083</v>
      </c>
      <c r="I1840" s="7">
        <v>2</v>
      </c>
    </row>
    <row r="1841" spans="1:9" ht="15.75" customHeight="1" x14ac:dyDescent="0.15">
      <c r="A1841" s="13" t="s">
        <v>5177</v>
      </c>
      <c r="B1841" s="7" t="s">
        <v>304</v>
      </c>
      <c r="C1841" s="14">
        <v>6</v>
      </c>
      <c r="D1841" s="7">
        <v>21.4</v>
      </c>
      <c r="E1841" s="7">
        <f t="shared" si="58"/>
        <v>2.14</v>
      </c>
      <c r="F1841" s="7">
        <f t="shared" si="59"/>
        <v>23.54</v>
      </c>
      <c r="G1841" s="7">
        <v>0.26</v>
      </c>
      <c r="H1841" s="7" t="s">
        <v>30</v>
      </c>
      <c r="I1841" s="7">
        <v>7</v>
      </c>
    </row>
    <row r="1842" spans="1:9" ht="15.75" customHeight="1" x14ac:dyDescent="0.15">
      <c r="A1842" s="13" t="s">
        <v>5177</v>
      </c>
      <c r="B1842" s="7" t="s">
        <v>969</v>
      </c>
      <c r="C1842" s="14">
        <v>6</v>
      </c>
      <c r="D1842" s="7">
        <v>83.53</v>
      </c>
      <c r="E1842" s="7">
        <f t="shared" si="58"/>
        <v>8.3529999999999998</v>
      </c>
      <c r="F1842" s="7">
        <f t="shared" si="59"/>
        <v>91.882999999999996</v>
      </c>
      <c r="G1842" s="7">
        <v>7.0000000000000007E-2</v>
      </c>
      <c r="H1842" s="7" t="s">
        <v>5075</v>
      </c>
      <c r="I1842" s="7">
        <v>2</v>
      </c>
    </row>
    <row r="1843" spans="1:9" ht="15.75" customHeight="1" x14ac:dyDescent="0.15">
      <c r="A1843" s="13" t="s">
        <v>5177</v>
      </c>
      <c r="B1843" s="7" t="s">
        <v>1538</v>
      </c>
      <c r="C1843" s="14">
        <v>12</v>
      </c>
      <c r="D1843" s="7">
        <v>46.23</v>
      </c>
      <c r="E1843" s="7">
        <f t="shared" si="58"/>
        <v>4.6230000000000002</v>
      </c>
      <c r="F1843" s="7">
        <f t="shared" si="59"/>
        <v>50.852999999999994</v>
      </c>
      <c r="G1843" s="7">
        <v>0.33</v>
      </c>
      <c r="H1843" s="7" t="s">
        <v>26</v>
      </c>
      <c r="I1843" s="7">
        <v>8</v>
      </c>
    </row>
    <row r="1844" spans="1:9" ht="15.75" customHeight="1" x14ac:dyDescent="0.15">
      <c r="A1844" s="13" t="s">
        <v>5177</v>
      </c>
      <c r="B1844" s="7" t="s">
        <v>4657</v>
      </c>
      <c r="C1844" s="14">
        <v>12</v>
      </c>
      <c r="D1844" s="7">
        <v>66.44</v>
      </c>
      <c r="E1844" s="7">
        <f t="shared" si="58"/>
        <v>6.6440000000000001</v>
      </c>
      <c r="F1844" s="7">
        <f t="shared" si="59"/>
        <v>73.084000000000003</v>
      </c>
      <c r="G1844" s="7">
        <v>7.0000000000000007E-2</v>
      </c>
      <c r="H1844" s="7" t="s">
        <v>26</v>
      </c>
      <c r="I1844" s="7">
        <v>7</v>
      </c>
    </row>
    <row r="1845" spans="1:9" ht="15.75" customHeight="1" x14ac:dyDescent="0.15">
      <c r="A1845" s="13" t="s">
        <v>5177</v>
      </c>
      <c r="B1845" s="7" t="s">
        <v>2470</v>
      </c>
      <c r="C1845" s="14">
        <v>6</v>
      </c>
      <c r="D1845" s="7">
        <v>95.07</v>
      </c>
      <c r="E1845" s="7">
        <f t="shared" si="58"/>
        <v>9.5069999999999997</v>
      </c>
      <c r="F1845" s="7">
        <f t="shared" si="59"/>
        <v>104.577</v>
      </c>
      <c r="G1845" s="7">
        <v>0.23</v>
      </c>
      <c r="H1845" s="7" t="s">
        <v>28</v>
      </c>
      <c r="I1845" s="7">
        <v>2</v>
      </c>
    </row>
    <row r="1846" spans="1:9" ht="15.75" customHeight="1" x14ac:dyDescent="0.15">
      <c r="A1846" s="13" t="s">
        <v>5177</v>
      </c>
      <c r="B1846" s="7" t="s">
        <v>487</v>
      </c>
      <c r="C1846" s="14">
        <v>12</v>
      </c>
      <c r="D1846" s="7">
        <v>92.73</v>
      </c>
      <c r="E1846" s="7">
        <f t="shared" si="58"/>
        <v>9.2730000000000015</v>
      </c>
      <c r="F1846" s="7">
        <f t="shared" si="59"/>
        <v>102.003</v>
      </c>
      <c r="G1846" s="7">
        <v>0.28999999999999998</v>
      </c>
      <c r="H1846" s="7" t="s">
        <v>26</v>
      </c>
      <c r="I1846" s="7">
        <v>7</v>
      </c>
    </row>
    <row r="1847" spans="1:9" ht="15.75" customHeight="1" x14ac:dyDescent="0.15">
      <c r="A1847" s="13" t="s">
        <v>5177</v>
      </c>
      <c r="B1847" s="7" t="s">
        <v>1345</v>
      </c>
      <c r="C1847" s="14">
        <v>12</v>
      </c>
      <c r="D1847" s="7">
        <v>42.73</v>
      </c>
      <c r="E1847" s="7">
        <f t="shared" si="58"/>
        <v>4.2729999999999997</v>
      </c>
      <c r="F1847" s="7">
        <f t="shared" si="59"/>
        <v>47.003</v>
      </c>
      <c r="G1847" s="7">
        <v>0.14000000000000001</v>
      </c>
      <c r="H1847" s="7" t="s">
        <v>5075</v>
      </c>
      <c r="I1847" s="7">
        <v>5</v>
      </c>
    </row>
    <row r="1848" spans="1:9" ht="15.75" customHeight="1" x14ac:dyDescent="0.15">
      <c r="A1848" s="13" t="s">
        <v>5177</v>
      </c>
      <c r="B1848" s="7" t="s">
        <v>193</v>
      </c>
      <c r="C1848" s="14">
        <v>4</v>
      </c>
      <c r="D1848" s="7">
        <v>4.58</v>
      </c>
      <c r="E1848" s="7">
        <f t="shared" si="58"/>
        <v>0.45800000000000002</v>
      </c>
      <c r="F1848" s="7">
        <f t="shared" si="59"/>
        <v>5.0380000000000003</v>
      </c>
      <c r="G1848" s="7">
        <v>0.13</v>
      </c>
      <c r="H1848" s="7" t="s">
        <v>5076</v>
      </c>
      <c r="I1848" s="7">
        <v>4</v>
      </c>
    </row>
    <row r="1849" spans="1:9" ht="15.75" customHeight="1" x14ac:dyDescent="0.15">
      <c r="A1849" s="13" t="s">
        <v>5177</v>
      </c>
      <c r="B1849" s="7" t="s">
        <v>387</v>
      </c>
      <c r="C1849" s="14">
        <v>4</v>
      </c>
      <c r="D1849" s="7">
        <v>50.76</v>
      </c>
      <c r="E1849" s="7">
        <f t="shared" si="58"/>
        <v>5.0760000000000005</v>
      </c>
      <c r="F1849" s="7">
        <f t="shared" si="59"/>
        <v>55.835999999999999</v>
      </c>
      <c r="G1849" s="7">
        <v>0.36</v>
      </c>
      <c r="H1849" s="7" t="s">
        <v>5083</v>
      </c>
      <c r="I1849" s="7">
        <v>1</v>
      </c>
    </row>
    <row r="1850" spans="1:9" ht="15.75" customHeight="1" x14ac:dyDescent="0.15">
      <c r="A1850" s="13" t="s">
        <v>5177</v>
      </c>
      <c r="B1850" s="7" t="s">
        <v>108</v>
      </c>
      <c r="C1850" s="14">
        <v>4</v>
      </c>
      <c r="D1850" s="7">
        <v>20.62</v>
      </c>
      <c r="E1850" s="7">
        <f t="shared" si="58"/>
        <v>2.0620000000000003</v>
      </c>
      <c r="F1850" s="7">
        <f t="shared" si="59"/>
        <v>22.682000000000002</v>
      </c>
      <c r="G1850" s="7">
        <v>0.13</v>
      </c>
      <c r="H1850" s="7" t="s">
        <v>5079</v>
      </c>
      <c r="I1850" s="7">
        <v>4</v>
      </c>
    </row>
    <row r="1851" spans="1:9" ht="15.75" customHeight="1" x14ac:dyDescent="0.15">
      <c r="A1851" s="13" t="s">
        <v>5177</v>
      </c>
      <c r="B1851" s="7" t="s">
        <v>2757</v>
      </c>
      <c r="C1851" s="14">
        <v>12</v>
      </c>
      <c r="D1851" s="7">
        <v>75.540000000000006</v>
      </c>
      <c r="E1851" s="7">
        <f t="shared" si="58"/>
        <v>7.5540000000000012</v>
      </c>
      <c r="F1851" s="7">
        <f t="shared" si="59"/>
        <v>83.094000000000008</v>
      </c>
      <c r="G1851" s="7">
        <v>0.22</v>
      </c>
      <c r="H1851" s="7" t="s">
        <v>5081</v>
      </c>
      <c r="I1851" s="7">
        <v>5</v>
      </c>
    </row>
    <row r="1852" spans="1:9" ht="15.75" customHeight="1" x14ac:dyDescent="0.15">
      <c r="A1852" s="13" t="s">
        <v>5178</v>
      </c>
      <c r="B1852" s="7" t="s">
        <v>2465</v>
      </c>
      <c r="C1852" s="14">
        <v>12</v>
      </c>
      <c r="D1852" s="7">
        <v>88.73</v>
      </c>
      <c r="E1852" s="7">
        <f t="shared" si="58"/>
        <v>8.8730000000000011</v>
      </c>
      <c r="F1852" s="7">
        <f t="shared" si="59"/>
        <v>97.603000000000009</v>
      </c>
      <c r="G1852" s="7">
        <v>0.18</v>
      </c>
      <c r="H1852" s="7" t="s">
        <v>5076</v>
      </c>
      <c r="I1852" s="7">
        <v>10</v>
      </c>
    </row>
    <row r="1853" spans="1:9" ht="15.75" customHeight="1" x14ac:dyDescent="0.15">
      <c r="A1853" s="13" t="s">
        <v>5178</v>
      </c>
      <c r="B1853" s="7" t="s">
        <v>3427</v>
      </c>
      <c r="C1853" s="14">
        <v>6</v>
      </c>
      <c r="D1853" s="7">
        <v>92.35</v>
      </c>
      <c r="E1853" s="7">
        <f t="shared" si="58"/>
        <v>9.2349999999999994</v>
      </c>
      <c r="F1853" s="7">
        <f t="shared" si="59"/>
        <v>101.58499999999999</v>
      </c>
      <c r="G1853" s="7">
        <v>0.05</v>
      </c>
      <c r="H1853" s="7" t="s">
        <v>5082</v>
      </c>
      <c r="I1853" s="7">
        <v>7</v>
      </c>
    </row>
    <row r="1854" spans="1:9" ht="15.75" customHeight="1" x14ac:dyDescent="0.15">
      <c r="A1854" s="13" t="s">
        <v>5178</v>
      </c>
      <c r="B1854" s="7" t="s">
        <v>3159</v>
      </c>
      <c r="C1854" s="14">
        <v>6</v>
      </c>
      <c r="D1854" s="7">
        <v>80.739999999999995</v>
      </c>
      <c r="E1854" s="7">
        <f t="shared" si="58"/>
        <v>8.0739999999999998</v>
      </c>
      <c r="F1854" s="7">
        <f t="shared" si="59"/>
        <v>88.813999999999993</v>
      </c>
      <c r="G1854" s="7">
        <v>0.12</v>
      </c>
      <c r="H1854" s="7" t="s">
        <v>28</v>
      </c>
      <c r="I1854" s="7">
        <v>9</v>
      </c>
    </row>
    <row r="1855" spans="1:9" ht="15.75" customHeight="1" x14ac:dyDescent="0.15">
      <c r="A1855" s="13" t="s">
        <v>5178</v>
      </c>
      <c r="B1855" s="7" t="s">
        <v>3150</v>
      </c>
      <c r="C1855" s="14">
        <v>12</v>
      </c>
      <c r="D1855" s="7">
        <v>69.489999999999995</v>
      </c>
      <c r="E1855" s="7">
        <f t="shared" si="58"/>
        <v>6.9489999999999998</v>
      </c>
      <c r="F1855" s="7">
        <f t="shared" si="59"/>
        <v>76.438999999999993</v>
      </c>
      <c r="G1855" s="7">
        <v>0.3</v>
      </c>
      <c r="H1855" s="7" t="s">
        <v>5075</v>
      </c>
      <c r="I1855" s="7">
        <v>3</v>
      </c>
    </row>
    <row r="1856" spans="1:9" ht="15.75" customHeight="1" x14ac:dyDescent="0.15">
      <c r="A1856" s="13" t="s">
        <v>5178</v>
      </c>
      <c r="B1856" s="7" t="s">
        <v>1661</v>
      </c>
      <c r="C1856" s="14">
        <v>12</v>
      </c>
      <c r="D1856" s="7">
        <v>92.69</v>
      </c>
      <c r="E1856" s="7">
        <f t="shared" si="58"/>
        <v>9.2690000000000001</v>
      </c>
      <c r="F1856" s="7">
        <f t="shared" si="59"/>
        <v>101.959</v>
      </c>
      <c r="G1856" s="7">
        <v>0.21</v>
      </c>
      <c r="H1856" s="7" t="s">
        <v>5079</v>
      </c>
      <c r="I1856" s="7">
        <v>6</v>
      </c>
    </row>
    <row r="1857" spans="1:9" ht="15.75" customHeight="1" x14ac:dyDescent="0.15">
      <c r="A1857" s="13" t="s">
        <v>5178</v>
      </c>
      <c r="B1857" s="7" t="s">
        <v>4574</v>
      </c>
      <c r="C1857" s="14">
        <v>6</v>
      </c>
      <c r="D1857" s="7">
        <v>18.87</v>
      </c>
      <c r="E1857" s="7">
        <f t="shared" si="58"/>
        <v>1.8870000000000002</v>
      </c>
      <c r="F1857" s="7">
        <f t="shared" si="59"/>
        <v>20.757000000000001</v>
      </c>
      <c r="G1857" s="7">
        <v>0.12</v>
      </c>
      <c r="H1857" s="7" t="s">
        <v>5080</v>
      </c>
      <c r="I1857" s="7">
        <v>2</v>
      </c>
    </row>
    <row r="1858" spans="1:9" ht="15.75" customHeight="1" x14ac:dyDescent="0.15">
      <c r="A1858" s="13" t="s">
        <v>5178</v>
      </c>
      <c r="B1858" s="7" t="s">
        <v>752</v>
      </c>
      <c r="C1858" s="14">
        <v>6</v>
      </c>
      <c r="D1858" s="7">
        <v>3.41</v>
      </c>
      <c r="E1858" s="7">
        <f t="shared" si="58"/>
        <v>0.34100000000000003</v>
      </c>
      <c r="F1858" s="7">
        <f t="shared" si="59"/>
        <v>3.7510000000000003</v>
      </c>
      <c r="G1858" s="7">
        <v>0.08</v>
      </c>
      <c r="H1858" s="7" t="s">
        <v>28</v>
      </c>
      <c r="I1858" s="7">
        <v>8</v>
      </c>
    </row>
    <row r="1859" spans="1:9" ht="15.75" customHeight="1" x14ac:dyDescent="0.15">
      <c r="A1859" s="13" t="s">
        <v>5178</v>
      </c>
      <c r="B1859" s="7" t="s">
        <v>4586</v>
      </c>
      <c r="C1859" s="14">
        <v>6</v>
      </c>
      <c r="D1859" s="7">
        <v>55.2</v>
      </c>
      <c r="E1859" s="7">
        <f t="shared" si="58"/>
        <v>5.5200000000000005</v>
      </c>
      <c r="F1859" s="7">
        <f t="shared" si="59"/>
        <v>60.720000000000006</v>
      </c>
      <c r="G1859" s="7">
        <v>0.33</v>
      </c>
      <c r="H1859" s="7" t="s">
        <v>29</v>
      </c>
      <c r="I1859" s="7">
        <v>8</v>
      </c>
    </row>
    <row r="1860" spans="1:9" ht="15.75" customHeight="1" x14ac:dyDescent="0.15">
      <c r="A1860" s="13" t="s">
        <v>5178</v>
      </c>
      <c r="B1860" s="7" t="s">
        <v>3563</v>
      </c>
      <c r="C1860" s="14">
        <v>4</v>
      </c>
      <c r="D1860" s="7">
        <v>64.17</v>
      </c>
      <c r="E1860" s="7">
        <f t="shared" si="58"/>
        <v>6.4170000000000007</v>
      </c>
      <c r="F1860" s="7">
        <f t="shared" si="59"/>
        <v>70.587000000000003</v>
      </c>
      <c r="G1860" s="7">
        <v>0.32</v>
      </c>
      <c r="H1860" s="7" t="s">
        <v>5081</v>
      </c>
      <c r="I1860" s="7">
        <v>3</v>
      </c>
    </row>
    <row r="1861" spans="1:9" ht="15.75" customHeight="1" x14ac:dyDescent="0.15">
      <c r="A1861" s="13" t="s">
        <v>5178</v>
      </c>
      <c r="B1861" s="7" t="s">
        <v>3225</v>
      </c>
      <c r="C1861" s="14">
        <v>12</v>
      </c>
      <c r="D1861" s="7">
        <v>1.22</v>
      </c>
      <c r="E1861" s="7">
        <f t="shared" si="58"/>
        <v>0.122</v>
      </c>
      <c r="F1861" s="7">
        <f t="shared" si="59"/>
        <v>1.3420000000000001</v>
      </c>
      <c r="G1861" s="7">
        <v>0.24</v>
      </c>
      <c r="H1861" s="7" t="s">
        <v>5075</v>
      </c>
      <c r="I1861" s="7">
        <v>8</v>
      </c>
    </row>
    <row r="1862" spans="1:9" ht="15.75" customHeight="1" x14ac:dyDescent="0.15">
      <c r="A1862" s="13" t="s">
        <v>5178</v>
      </c>
      <c r="B1862" s="7" t="s">
        <v>1912</v>
      </c>
      <c r="C1862" s="14">
        <v>12</v>
      </c>
      <c r="D1862" s="7">
        <v>31.54</v>
      </c>
      <c r="E1862" s="7">
        <f t="shared" si="58"/>
        <v>3.1539999999999999</v>
      </c>
      <c r="F1862" s="7">
        <f t="shared" si="59"/>
        <v>34.694000000000003</v>
      </c>
      <c r="G1862" s="7">
        <v>0.39</v>
      </c>
      <c r="H1862" s="7" t="s">
        <v>5077</v>
      </c>
      <c r="I1862" s="7">
        <v>1</v>
      </c>
    </row>
    <row r="1863" spans="1:9" ht="15.75" customHeight="1" x14ac:dyDescent="0.15">
      <c r="A1863" s="13" t="s">
        <v>5178</v>
      </c>
      <c r="B1863" s="7" t="s">
        <v>4350</v>
      </c>
      <c r="C1863" s="14">
        <v>6</v>
      </c>
      <c r="D1863" s="7">
        <v>50.34</v>
      </c>
      <c r="E1863" s="7">
        <f t="shared" si="58"/>
        <v>5.0340000000000007</v>
      </c>
      <c r="F1863" s="7">
        <f t="shared" si="59"/>
        <v>55.374000000000002</v>
      </c>
      <c r="G1863" s="7">
        <v>0.23</v>
      </c>
      <c r="H1863" s="7" t="s">
        <v>28</v>
      </c>
      <c r="I1863" s="7">
        <v>4</v>
      </c>
    </row>
    <row r="1864" spans="1:9" ht="15.75" customHeight="1" x14ac:dyDescent="0.15">
      <c r="A1864" s="13" t="s">
        <v>5178</v>
      </c>
      <c r="B1864" s="7" t="s">
        <v>1831</v>
      </c>
      <c r="C1864" s="14">
        <v>6</v>
      </c>
      <c r="D1864" s="7">
        <v>8.0399999999999991</v>
      </c>
      <c r="E1864" s="7">
        <f t="shared" si="58"/>
        <v>0.80399999999999994</v>
      </c>
      <c r="F1864" s="7">
        <f t="shared" si="59"/>
        <v>8.8439999999999994</v>
      </c>
      <c r="G1864" s="7">
        <v>0.31</v>
      </c>
      <c r="H1864" s="7" t="s">
        <v>5078</v>
      </c>
      <c r="I1864" s="7">
        <v>10</v>
      </c>
    </row>
    <row r="1865" spans="1:9" ht="15.75" customHeight="1" x14ac:dyDescent="0.15">
      <c r="A1865" s="13" t="s">
        <v>5178</v>
      </c>
      <c r="B1865" s="7" t="s">
        <v>4203</v>
      </c>
      <c r="C1865" s="14">
        <v>6</v>
      </c>
      <c r="D1865" s="7">
        <v>0.8</v>
      </c>
      <c r="E1865" s="7">
        <f t="shared" si="58"/>
        <v>8.0000000000000016E-2</v>
      </c>
      <c r="F1865" s="7">
        <f t="shared" si="59"/>
        <v>0.88000000000000012</v>
      </c>
      <c r="G1865" s="7">
        <v>0.26</v>
      </c>
      <c r="H1865" s="7" t="s">
        <v>5081</v>
      </c>
      <c r="I1865" s="7">
        <v>6</v>
      </c>
    </row>
    <row r="1866" spans="1:9" ht="15.75" customHeight="1" x14ac:dyDescent="0.15">
      <c r="A1866" s="13" t="s">
        <v>5178</v>
      </c>
      <c r="B1866" s="7" t="s">
        <v>869</v>
      </c>
      <c r="C1866" s="14">
        <v>12</v>
      </c>
      <c r="D1866" s="7">
        <v>6.02</v>
      </c>
      <c r="E1866" s="7">
        <f t="shared" si="58"/>
        <v>0.60199999999999998</v>
      </c>
      <c r="F1866" s="7">
        <f t="shared" si="59"/>
        <v>6.6219999999999999</v>
      </c>
      <c r="G1866" s="7">
        <v>0.3</v>
      </c>
      <c r="H1866" s="7" t="s">
        <v>5080</v>
      </c>
      <c r="I1866" s="7">
        <v>3</v>
      </c>
    </row>
    <row r="1867" spans="1:9" ht="15.75" customHeight="1" x14ac:dyDescent="0.15">
      <c r="A1867" s="13" t="s">
        <v>5178</v>
      </c>
      <c r="B1867" s="7" t="s">
        <v>506</v>
      </c>
      <c r="C1867" s="14">
        <v>4</v>
      </c>
      <c r="D1867" s="7">
        <v>63.28</v>
      </c>
      <c r="E1867" s="7">
        <f t="shared" si="58"/>
        <v>6.3280000000000003</v>
      </c>
      <c r="F1867" s="7">
        <f t="shared" si="59"/>
        <v>69.608000000000004</v>
      </c>
      <c r="G1867" s="7">
        <v>0.32</v>
      </c>
      <c r="H1867" s="7" t="s">
        <v>5080</v>
      </c>
      <c r="I1867" s="7">
        <v>9</v>
      </c>
    </row>
    <row r="1868" spans="1:9" ht="15.75" customHeight="1" x14ac:dyDescent="0.15">
      <c r="A1868" s="13" t="s">
        <v>5178</v>
      </c>
      <c r="B1868" s="7" t="s">
        <v>2695</v>
      </c>
      <c r="C1868" s="14">
        <v>12</v>
      </c>
      <c r="D1868" s="7">
        <v>16.600000000000001</v>
      </c>
      <c r="E1868" s="7">
        <f t="shared" si="58"/>
        <v>1.6600000000000001</v>
      </c>
      <c r="F1868" s="7">
        <f t="shared" si="59"/>
        <v>18.260000000000002</v>
      </c>
      <c r="G1868" s="7">
        <v>0.34</v>
      </c>
      <c r="H1868" s="7" t="s">
        <v>31</v>
      </c>
      <c r="I1868" s="7">
        <v>10</v>
      </c>
    </row>
    <row r="1869" spans="1:9" ht="15.75" customHeight="1" x14ac:dyDescent="0.15">
      <c r="A1869" s="13" t="s">
        <v>5178</v>
      </c>
      <c r="B1869" s="7" t="s">
        <v>764</v>
      </c>
      <c r="C1869" s="14">
        <v>6</v>
      </c>
      <c r="D1869" s="7">
        <v>99.08</v>
      </c>
      <c r="E1869" s="7">
        <f t="shared" si="58"/>
        <v>9.9080000000000013</v>
      </c>
      <c r="F1869" s="7">
        <f t="shared" si="59"/>
        <v>108.988</v>
      </c>
      <c r="G1869" s="7">
        <v>0.01</v>
      </c>
      <c r="H1869" s="7" t="s">
        <v>30</v>
      </c>
      <c r="I1869" s="7">
        <v>7</v>
      </c>
    </row>
    <row r="1870" spans="1:9" ht="15.75" customHeight="1" x14ac:dyDescent="0.15">
      <c r="A1870" s="13" t="s">
        <v>5178</v>
      </c>
      <c r="B1870" s="7" t="s">
        <v>4681</v>
      </c>
      <c r="C1870" s="14">
        <v>4</v>
      </c>
      <c r="D1870" s="7">
        <v>14.52</v>
      </c>
      <c r="E1870" s="7">
        <f t="shared" si="58"/>
        <v>1.452</v>
      </c>
      <c r="F1870" s="7">
        <f t="shared" si="59"/>
        <v>15.972</v>
      </c>
      <c r="G1870" s="7">
        <v>0.33</v>
      </c>
      <c r="H1870" s="7" t="s">
        <v>30</v>
      </c>
      <c r="I1870" s="7">
        <v>1</v>
      </c>
    </row>
    <row r="1871" spans="1:9" ht="15.75" customHeight="1" x14ac:dyDescent="0.15">
      <c r="A1871" s="13" t="s">
        <v>5179</v>
      </c>
      <c r="B1871" s="7" t="s">
        <v>3247</v>
      </c>
      <c r="C1871" s="14">
        <v>12</v>
      </c>
      <c r="D1871" s="7">
        <v>76.47</v>
      </c>
      <c r="E1871" s="7">
        <f t="shared" si="58"/>
        <v>7.6470000000000002</v>
      </c>
      <c r="F1871" s="7">
        <f t="shared" si="59"/>
        <v>84.117000000000004</v>
      </c>
      <c r="G1871" s="7">
        <v>0.12</v>
      </c>
      <c r="H1871" s="7" t="s">
        <v>5080</v>
      </c>
      <c r="I1871" s="7">
        <v>8</v>
      </c>
    </row>
    <row r="1872" spans="1:9" ht="15.75" customHeight="1" x14ac:dyDescent="0.15">
      <c r="A1872" s="13" t="s">
        <v>5179</v>
      </c>
      <c r="B1872" s="7" t="s">
        <v>2335</v>
      </c>
      <c r="C1872" s="14">
        <v>4</v>
      </c>
      <c r="D1872" s="7">
        <v>35.909999999999997</v>
      </c>
      <c r="E1872" s="7">
        <f t="shared" si="58"/>
        <v>3.5909999999999997</v>
      </c>
      <c r="F1872" s="7">
        <f t="shared" si="59"/>
        <v>39.500999999999998</v>
      </c>
      <c r="G1872" s="7">
        <v>0.22</v>
      </c>
      <c r="H1872" s="7" t="s">
        <v>5075</v>
      </c>
      <c r="I1872" s="7">
        <v>6</v>
      </c>
    </row>
    <row r="1873" spans="1:9" ht="15.75" customHeight="1" x14ac:dyDescent="0.15">
      <c r="A1873" s="13" t="s">
        <v>5179</v>
      </c>
      <c r="B1873" s="7" t="s">
        <v>3220</v>
      </c>
      <c r="C1873" s="14">
        <v>4</v>
      </c>
      <c r="D1873" s="7">
        <v>9.93</v>
      </c>
      <c r="E1873" s="7">
        <f t="shared" si="58"/>
        <v>0.99299999999999999</v>
      </c>
      <c r="F1873" s="7">
        <f t="shared" si="59"/>
        <v>10.923</v>
      </c>
      <c r="G1873" s="7">
        <v>0.38</v>
      </c>
      <c r="H1873" s="7" t="s">
        <v>5075</v>
      </c>
      <c r="I1873" s="7">
        <v>6</v>
      </c>
    </row>
    <row r="1874" spans="1:9" ht="15.75" customHeight="1" x14ac:dyDescent="0.15">
      <c r="A1874" s="13" t="s">
        <v>5179</v>
      </c>
      <c r="B1874" s="7" t="s">
        <v>2948</v>
      </c>
      <c r="C1874" s="14">
        <v>6</v>
      </c>
      <c r="D1874" s="7">
        <v>79.28</v>
      </c>
      <c r="E1874" s="7">
        <f t="shared" si="58"/>
        <v>7.9280000000000008</v>
      </c>
      <c r="F1874" s="7">
        <f t="shared" si="59"/>
        <v>87.207999999999998</v>
      </c>
      <c r="G1874" s="7">
        <v>0.19</v>
      </c>
      <c r="H1874" s="7" t="s">
        <v>30</v>
      </c>
      <c r="I1874" s="7">
        <v>4</v>
      </c>
    </row>
    <row r="1875" spans="1:9" ht="15.75" customHeight="1" x14ac:dyDescent="0.15">
      <c r="A1875" s="13" t="s">
        <v>5179</v>
      </c>
      <c r="B1875" s="7" t="s">
        <v>1075</v>
      </c>
      <c r="C1875" s="14">
        <v>12</v>
      </c>
      <c r="D1875" s="7">
        <v>98.3</v>
      </c>
      <c r="E1875" s="7">
        <f t="shared" si="58"/>
        <v>9.83</v>
      </c>
      <c r="F1875" s="7">
        <f t="shared" si="59"/>
        <v>108.13</v>
      </c>
      <c r="G1875" s="7">
        <v>0.03</v>
      </c>
      <c r="H1875" s="7" t="s">
        <v>29</v>
      </c>
      <c r="I1875" s="7">
        <v>6</v>
      </c>
    </row>
    <row r="1876" spans="1:9" ht="15.75" customHeight="1" x14ac:dyDescent="0.15">
      <c r="A1876" s="13" t="s">
        <v>5179</v>
      </c>
      <c r="B1876" s="7" t="s">
        <v>2306</v>
      </c>
      <c r="C1876" s="14">
        <v>4</v>
      </c>
      <c r="D1876" s="7">
        <v>38.61</v>
      </c>
      <c r="E1876" s="7">
        <f t="shared" si="58"/>
        <v>3.8610000000000002</v>
      </c>
      <c r="F1876" s="7">
        <f t="shared" si="59"/>
        <v>42.470999999999997</v>
      </c>
      <c r="G1876" s="7">
        <v>0.03</v>
      </c>
      <c r="H1876" s="7" t="s">
        <v>5080</v>
      </c>
      <c r="I1876" s="7">
        <v>2</v>
      </c>
    </row>
    <row r="1877" spans="1:9" ht="15.75" customHeight="1" x14ac:dyDescent="0.15">
      <c r="A1877" s="13" t="s">
        <v>5179</v>
      </c>
      <c r="B1877" s="7" t="s">
        <v>2202</v>
      </c>
      <c r="C1877" s="14">
        <v>12</v>
      </c>
      <c r="D1877" s="7">
        <v>64.3</v>
      </c>
      <c r="E1877" s="7">
        <f t="shared" si="58"/>
        <v>6.43</v>
      </c>
      <c r="F1877" s="7">
        <f t="shared" si="59"/>
        <v>70.72999999999999</v>
      </c>
      <c r="G1877" s="7">
        <v>0.35</v>
      </c>
      <c r="H1877" s="7" t="s">
        <v>5079</v>
      </c>
      <c r="I1877" s="7">
        <v>1</v>
      </c>
    </row>
    <row r="1878" spans="1:9" ht="15.75" customHeight="1" x14ac:dyDescent="0.15">
      <c r="A1878" s="13" t="s">
        <v>5179</v>
      </c>
      <c r="B1878" s="7" t="s">
        <v>2605</v>
      </c>
      <c r="C1878" s="14">
        <v>4</v>
      </c>
      <c r="D1878" s="7">
        <v>20.49</v>
      </c>
      <c r="E1878" s="7">
        <f t="shared" si="58"/>
        <v>2.0489999999999999</v>
      </c>
      <c r="F1878" s="7">
        <f t="shared" si="59"/>
        <v>22.538999999999998</v>
      </c>
      <c r="G1878" s="7">
        <v>0.3</v>
      </c>
      <c r="H1878" s="7" t="s">
        <v>5080</v>
      </c>
      <c r="I1878" s="7">
        <v>4</v>
      </c>
    </row>
    <row r="1879" spans="1:9" ht="15.75" customHeight="1" x14ac:dyDescent="0.15">
      <c r="A1879" s="13" t="s">
        <v>5179</v>
      </c>
      <c r="B1879" s="7" t="s">
        <v>1593</v>
      </c>
      <c r="C1879" s="14">
        <v>6</v>
      </c>
      <c r="D1879" s="7">
        <v>98.03</v>
      </c>
      <c r="E1879" s="7">
        <f t="shared" si="58"/>
        <v>9.8030000000000008</v>
      </c>
      <c r="F1879" s="7">
        <f t="shared" si="59"/>
        <v>107.833</v>
      </c>
      <c r="G1879" s="7">
        <v>0.19</v>
      </c>
      <c r="H1879" s="7" t="s">
        <v>30</v>
      </c>
      <c r="I1879" s="7">
        <v>1</v>
      </c>
    </row>
    <row r="1880" spans="1:9" ht="15.75" customHeight="1" x14ac:dyDescent="0.15">
      <c r="A1880" s="13" t="s">
        <v>5179</v>
      </c>
      <c r="B1880" s="7" t="s">
        <v>1013</v>
      </c>
      <c r="C1880" s="14">
        <v>12</v>
      </c>
      <c r="D1880" s="7">
        <v>69.06</v>
      </c>
      <c r="E1880" s="7">
        <f t="shared" si="58"/>
        <v>6.9060000000000006</v>
      </c>
      <c r="F1880" s="7">
        <f t="shared" si="59"/>
        <v>75.966000000000008</v>
      </c>
      <c r="G1880" s="7">
        <v>0.37</v>
      </c>
      <c r="H1880" s="7" t="s">
        <v>5075</v>
      </c>
      <c r="I1880" s="7">
        <v>7</v>
      </c>
    </row>
    <row r="1881" spans="1:9" ht="15.75" customHeight="1" x14ac:dyDescent="0.15">
      <c r="A1881" s="13" t="s">
        <v>5179</v>
      </c>
      <c r="B1881" s="7" t="s">
        <v>3637</v>
      </c>
      <c r="C1881" s="14">
        <v>12</v>
      </c>
      <c r="D1881" s="7">
        <v>61.45</v>
      </c>
      <c r="E1881" s="7">
        <f t="shared" si="58"/>
        <v>6.1450000000000005</v>
      </c>
      <c r="F1881" s="7">
        <f t="shared" si="59"/>
        <v>67.594999999999999</v>
      </c>
      <c r="G1881" s="7">
        <v>0.23</v>
      </c>
      <c r="H1881" s="7" t="s">
        <v>5078</v>
      </c>
      <c r="I1881" s="7">
        <v>7</v>
      </c>
    </row>
    <row r="1882" spans="1:9" ht="15.75" customHeight="1" x14ac:dyDescent="0.15">
      <c r="A1882" s="13" t="s">
        <v>5179</v>
      </c>
      <c r="B1882" s="7" t="s">
        <v>1620</v>
      </c>
      <c r="C1882" s="14">
        <v>4</v>
      </c>
      <c r="D1882" s="7">
        <v>68.180000000000007</v>
      </c>
      <c r="E1882" s="7">
        <f t="shared" si="58"/>
        <v>6.8180000000000014</v>
      </c>
      <c r="F1882" s="7">
        <f t="shared" si="59"/>
        <v>74.998000000000005</v>
      </c>
      <c r="G1882" s="7">
        <v>0.26</v>
      </c>
      <c r="H1882" s="7" t="s">
        <v>30</v>
      </c>
      <c r="I1882" s="7">
        <v>1</v>
      </c>
    </row>
    <row r="1883" spans="1:9" ht="15.75" customHeight="1" x14ac:dyDescent="0.15">
      <c r="A1883" s="13" t="s">
        <v>5179</v>
      </c>
      <c r="B1883" s="7" t="s">
        <v>2222</v>
      </c>
      <c r="C1883" s="14">
        <v>6</v>
      </c>
      <c r="D1883" s="7">
        <v>25.45</v>
      </c>
      <c r="E1883" s="7">
        <f t="shared" si="58"/>
        <v>2.5449999999999999</v>
      </c>
      <c r="F1883" s="7">
        <f t="shared" si="59"/>
        <v>27.994999999999997</v>
      </c>
      <c r="G1883" s="7">
        <v>0.01</v>
      </c>
      <c r="H1883" s="7" t="s">
        <v>5082</v>
      </c>
      <c r="I1883" s="7">
        <v>2</v>
      </c>
    </row>
    <row r="1884" spans="1:9" ht="15.75" customHeight="1" x14ac:dyDescent="0.15">
      <c r="A1884" s="13" t="s">
        <v>5179</v>
      </c>
      <c r="B1884" s="7" t="s">
        <v>371</v>
      </c>
      <c r="C1884" s="14">
        <v>12</v>
      </c>
      <c r="D1884" s="7">
        <v>35.94</v>
      </c>
      <c r="E1884" s="7">
        <f t="shared" si="58"/>
        <v>3.5939999999999999</v>
      </c>
      <c r="F1884" s="7">
        <f t="shared" si="59"/>
        <v>39.533999999999999</v>
      </c>
      <c r="G1884" s="7">
        <v>7.0000000000000007E-2</v>
      </c>
      <c r="H1884" s="7" t="s">
        <v>28</v>
      </c>
      <c r="I1884" s="7">
        <v>2</v>
      </c>
    </row>
    <row r="1885" spans="1:9" ht="15.75" customHeight="1" x14ac:dyDescent="0.15">
      <c r="A1885" s="13" t="s">
        <v>5179</v>
      </c>
      <c r="B1885" s="7" t="s">
        <v>660</v>
      </c>
      <c r="C1885" s="14">
        <v>12</v>
      </c>
      <c r="D1885" s="7">
        <v>70.569999999999993</v>
      </c>
      <c r="E1885" s="7">
        <f t="shared" si="58"/>
        <v>7.0569999999999995</v>
      </c>
      <c r="F1885" s="7">
        <f t="shared" si="59"/>
        <v>77.626999999999995</v>
      </c>
      <c r="G1885" s="7">
        <v>0.05</v>
      </c>
      <c r="H1885" s="7" t="s">
        <v>5075</v>
      </c>
      <c r="I1885" s="7">
        <v>3</v>
      </c>
    </row>
    <row r="1886" spans="1:9" ht="15.75" customHeight="1" x14ac:dyDescent="0.15">
      <c r="A1886" s="13" t="s">
        <v>5179</v>
      </c>
      <c r="B1886" s="7" t="s">
        <v>1422</v>
      </c>
      <c r="C1886" s="14">
        <v>4</v>
      </c>
      <c r="D1886" s="7">
        <v>96.81</v>
      </c>
      <c r="E1886" s="7">
        <f t="shared" si="58"/>
        <v>9.6810000000000009</v>
      </c>
      <c r="F1886" s="7">
        <f t="shared" si="59"/>
        <v>106.491</v>
      </c>
      <c r="G1886" s="7">
        <v>0.05</v>
      </c>
      <c r="H1886" s="7" t="s">
        <v>5076</v>
      </c>
      <c r="I1886" s="7">
        <v>2</v>
      </c>
    </row>
    <row r="1887" spans="1:9" ht="15.75" customHeight="1" x14ac:dyDescent="0.15">
      <c r="A1887" s="13" t="s">
        <v>5179</v>
      </c>
      <c r="B1887" s="7" t="s">
        <v>577</v>
      </c>
      <c r="C1887" s="14">
        <v>12</v>
      </c>
      <c r="D1887" s="7">
        <v>41.33</v>
      </c>
      <c r="E1887" s="7">
        <f t="shared" si="58"/>
        <v>4.133</v>
      </c>
      <c r="F1887" s="7">
        <f t="shared" si="59"/>
        <v>45.463000000000001</v>
      </c>
      <c r="G1887" s="7">
        <v>0.1</v>
      </c>
      <c r="H1887" s="7" t="s">
        <v>27</v>
      </c>
      <c r="I1887" s="7">
        <v>5</v>
      </c>
    </row>
    <row r="1888" spans="1:9" ht="15.75" customHeight="1" x14ac:dyDescent="0.15">
      <c r="A1888" s="13" t="s">
        <v>5179</v>
      </c>
      <c r="B1888" s="7" t="s">
        <v>1646</v>
      </c>
      <c r="C1888" s="14">
        <v>6</v>
      </c>
      <c r="D1888" s="7">
        <v>9.27</v>
      </c>
      <c r="E1888" s="7">
        <f t="shared" si="58"/>
        <v>0.92700000000000005</v>
      </c>
      <c r="F1888" s="7">
        <f t="shared" si="59"/>
        <v>10.196999999999999</v>
      </c>
      <c r="G1888" s="7">
        <v>0.04</v>
      </c>
      <c r="H1888" s="7" t="s">
        <v>5077</v>
      </c>
      <c r="I1888" s="7">
        <v>5</v>
      </c>
    </row>
    <row r="1889" spans="1:9" ht="15.75" customHeight="1" x14ac:dyDescent="0.15">
      <c r="A1889" s="13" t="s">
        <v>5179</v>
      </c>
      <c r="B1889" s="7" t="s">
        <v>4160</v>
      </c>
      <c r="C1889" s="14">
        <v>4</v>
      </c>
      <c r="D1889" s="7">
        <v>16.72</v>
      </c>
      <c r="E1889" s="7">
        <f t="shared" si="58"/>
        <v>1.6719999999999999</v>
      </c>
      <c r="F1889" s="7">
        <f t="shared" si="59"/>
        <v>18.391999999999999</v>
      </c>
      <c r="G1889" s="7">
        <v>0.22</v>
      </c>
      <c r="H1889" s="7" t="s">
        <v>5080</v>
      </c>
      <c r="I1889" s="7">
        <v>2</v>
      </c>
    </row>
    <row r="1890" spans="1:9" ht="15.75" customHeight="1" x14ac:dyDescent="0.15">
      <c r="A1890" s="13" t="s">
        <v>5179</v>
      </c>
      <c r="B1890" s="7" t="s">
        <v>2727</v>
      </c>
      <c r="C1890" s="14">
        <v>4</v>
      </c>
      <c r="D1890" s="7">
        <v>92.37</v>
      </c>
      <c r="E1890" s="7">
        <f t="shared" si="58"/>
        <v>9.2370000000000001</v>
      </c>
      <c r="F1890" s="7">
        <f t="shared" si="59"/>
        <v>101.607</v>
      </c>
      <c r="G1890" s="7">
        <v>0.34</v>
      </c>
      <c r="H1890" s="7" t="s">
        <v>5079</v>
      </c>
      <c r="I1890" s="7">
        <v>9</v>
      </c>
    </row>
    <row r="1891" spans="1:9" ht="15.75" customHeight="1" x14ac:dyDescent="0.15">
      <c r="A1891" s="13" t="s">
        <v>5179</v>
      </c>
      <c r="B1891" s="7" t="s">
        <v>1618</v>
      </c>
      <c r="C1891" s="14">
        <v>6</v>
      </c>
      <c r="D1891" s="7">
        <v>2.2599999999999998</v>
      </c>
      <c r="E1891" s="7">
        <f t="shared" si="58"/>
        <v>0.22599999999999998</v>
      </c>
      <c r="F1891" s="7">
        <f t="shared" si="59"/>
        <v>2.4859999999999998</v>
      </c>
      <c r="G1891" s="7">
        <v>0.23</v>
      </c>
      <c r="H1891" s="7" t="s">
        <v>5082</v>
      </c>
      <c r="I1891" s="7">
        <v>6</v>
      </c>
    </row>
    <row r="1892" spans="1:9" ht="15.75" customHeight="1" x14ac:dyDescent="0.15">
      <c r="A1892" s="13" t="s">
        <v>5179</v>
      </c>
      <c r="B1892" s="7" t="s">
        <v>417</v>
      </c>
      <c r="C1892" s="14">
        <v>4</v>
      </c>
      <c r="D1892" s="7">
        <v>67.91</v>
      </c>
      <c r="E1892" s="7">
        <f t="shared" si="58"/>
        <v>6.7910000000000004</v>
      </c>
      <c r="F1892" s="7">
        <f t="shared" si="59"/>
        <v>74.700999999999993</v>
      </c>
      <c r="G1892" s="7">
        <v>0.25</v>
      </c>
      <c r="H1892" s="7" t="s">
        <v>5076</v>
      </c>
      <c r="I1892" s="7">
        <v>7</v>
      </c>
    </row>
    <row r="1893" spans="1:9" ht="15.75" customHeight="1" x14ac:dyDescent="0.15">
      <c r="A1893" s="13" t="s">
        <v>5179</v>
      </c>
      <c r="B1893" s="7" t="s">
        <v>2671</v>
      </c>
      <c r="C1893" s="14">
        <v>4</v>
      </c>
      <c r="D1893" s="7">
        <v>33.159999999999997</v>
      </c>
      <c r="E1893" s="7">
        <f t="shared" si="58"/>
        <v>3.3159999999999998</v>
      </c>
      <c r="F1893" s="7">
        <f t="shared" si="59"/>
        <v>36.475999999999999</v>
      </c>
      <c r="G1893" s="7">
        <v>0.12</v>
      </c>
      <c r="H1893" s="7" t="s">
        <v>5081</v>
      </c>
      <c r="I1893" s="7">
        <v>7</v>
      </c>
    </row>
    <row r="1894" spans="1:9" ht="15.75" customHeight="1" x14ac:dyDescent="0.15">
      <c r="A1894" s="13" t="s">
        <v>5179</v>
      </c>
      <c r="B1894" s="7" t="s">
        <v>2627</v>
      </c>
      <c r="C1894" s="14">
        <v>6</v>
      </c>
      <c r="D1894" s="7">
        <v>29.78</v>
      </c>
      <c r="E1894" s="7">
        <f t="shared" si="58"/>
        <v>2.9780000000000002</v>
      </c>
      <c r="F1894" s="7">
        <f t="shared" si="59"/>
        <v>32.758000000000003</v>
      </c>
      <c r="G1894" s="7">
        <v>0.14000000000000001</v>
      </c>
      <c r="H1894" s="7" t="s">
        <v>30</v>
      </c>
      <c r="I1894" s="7">
        <v>4</v>
      </c>
    </row>
    <row r="1895" spans="1:9" ht="15.75" customHeight="1" x14ac:dyDescent="0.15">
      <c r="A1895" s="13" t="s">
        <v>5180</v>
      </c>
      <c r="B1895" s="7" t="s">
        <v>1592</v>
      </c>
      <c r="C1895" s="14">
        <v>6</v>
      </c>
      <c r="D1895" s="7">
        <v>67.59</v>
      </c>
      <c r="E1895" s="7">
        <f t="shared" si="58"/>
        <v>6.7590000000000003</v>
      </c>
      <c r="F1895" s="7">
        <f t="shared" si="59"/>
        <v>74.349000000000004</v>
      </c>
      <c r="G1895" s="7">
        <v>7.0000000000000007E-2</v>
      </c>
      <c r="H1895" s="7" t="s">
        <v>5083</v>
      </c>
      <c r="I1895" s="7">
        <v>2</v>
      </c>
    </row>
    <row r="1896" spans="1:9" ht="15.75" customHeight="1" x14ac:dyDescent="0.15">
      <c r="A1896" s="13" t="s">
        <v>5180</v>
      </c>
      <c r="B1896" s="7" t="s">
        <v>1495</v>
      </c>
      <c r="C1896" s="14">
        <v>4</v>
      </c>
      <c r="D1896" s="7">
        <v>7.87</v>
      </c>
      <c r="E1896" s="7">
        <f t="shared" si="58"/>
        <v>0.78700000000000003</v>
      </c>
      <c r="F1896" s="7">
        <f t="shared" si="59"/>
        <v>8.657</v>
      </c>
      <c r="G1896" s="7">
        <v>0.35</v>
      </c>
      <c r="H1896" s="7" t="s">
        <v>5083</v>
      </c>
      <c r="I1896" s="7">
        <v>6</v>
      </c>
    </row>
    <row r="1897" spans="1:9" ht="15.75" customHeight="1" x14ac:dyDescent="0.15">
      <c r="A1897" s="13" t="s">
        <v>5180</v>
      </c>
      <c r="B1897" s="7" t="s">
        <v>4219</v>
      </c>
      <c r="C1897" s="14">
        <v>4</v>
      </c>
      <c r="D1897" s="7">
        <v>64.23</v>
      </c>
      <c r="E1897" s="7">
        <f t="shared" si="58"/>
        <v>6.4230000000000009</v>
      </c>
      <c r="F1897" s="7">
        <f t="shared" si="59"/>
        <v>70.653000000000006</v>
      </c>
      <c r="G1897" s="7">
        <v>0.04</v>
      </c>
      <c r="H1897" s="7" t="s">
        <v>26</v>
      </c>
      <c r="I1897" s="7">
        <v>3</v>
      </c>
    </row>
    <row r="1898" spans="1:9" ht="15.75" customHeight="1" x14ac:dyDescent="0.15">
      <c r="A1898" s="13" t="s">
        <v>5180</v>
      </c>
      <c r="B1898" s="7" t="s">
        <v>1904</v>
      </c>
      <c r="C1898" s="14">
        <v>4</v>
      </c>
      <c r="D1898" s="7">
        <v>50.38</v>
      </c>
      <c r="E1898" s="7">
        <f t="shared" si="58"/>
        <v>5.0380000000000003</v>
      </c>
      <c r="F1898" s="7">
        <f t="shared" si="59"/>
        <v>55.418000000000006</v>
      </c>
      <c r="G1898" s="7">
        <v>0.17</v>
      </c>
      <c r="H1898" s="7" t="s">
        <v>5075</v>
      </c>
      <c r="I1898" s="7">
        <v>4</v>
      </c>
    </row>
    <row r="1899" spans="1:9" ht="15.75" customHeight="1" x14ac:dyDescent="0.15">
      <c r="A1899" s="13" t="s">
        <v>5180</v>
      </c>
      <c r="B1899" s="7" t="s">
        <v>1629</v>
      </c>
      <c r="C1899" s="14">
        <v>12</v>
      </c>
      <c r="D1899" s="7">
        <v>60.55</v>
      </c>
      <c r="E1899" s="7">
        <f t="shared" si="58"/>
        <v>6.0549999999999997</v>
      </c>
      <c r="F1899" s="7">
        <f t="shared" si="59"/>
        <v>66.60499999999999</v>
      </c>
      <c r="G1899" s="7">
        <v>0.03</v>
      </c>
      <c r="H1899" s="7" t="s">
        <v>5075</v>
      </c>
      <c r="I1899" s="7">
        <v>1</v>
      </c>
    </row>
    <row r="1900" spans="1:9" ht="15.75" customHeight="1" x14ac:dyDescent="0.15">
      <c r="A1900" s="13" t="s">
        <v>5180</v>
      </c>
      <c r="B1900" s="7" t="s">
        <v>2169</v>
      </c>
      <c r="C1900" s="14">
        <v>6</v>
      </c>
      <c r="D1900" s="7">
        <v>52.63</v>
      </c>
      <c r="E1900" s="7">
        <f t="shared" ref="E1900:E1963" si="60">D1900*10%</f>
        <v>5.2630000000000008</v>
      </c>
      <c r="F1900" s="7">
        <f t="shared" ref="F1900:F1963" si="61">D1900+E1900</f>
        <v>57.893000000000001</v>
      </c>
      <c r="G1900" s="7">
        <v>0.04</v>
      </c>
      <c r="H1900" s="7" t="s">
        <v>26</v>
      </c>
      <c r="I1900" s="7">
        <v>4</v>
      </c>
    </row>
    <row r="1901" spans="1:9" ht="15.75" customHeight="1" x14ac:dyDescent="0.15">
      <c r="A1901" s="13" t="s">
        <v>5180</v>
      </c>
      <c r="B1901" s="7" t="s">
        <v>1190</v>
      </c>
      <c r="C1901" s="14">
        <v>6</v>
      </c>
      <c r="D1901" s="7">
        <v>93.11</v>
      </c>
      <c r="E1901" s="7">
        <f t="shared" si="60"/>
        <v>9.3109999999999999</v>
      </c>
      <c r="F1901" s="7">
        <f t="shared" si="61"/>
        <v>102.42099999999999</v>
      </c>
      <c r="G1901" s="7">
        <v>0.03</v>
      </c>
      <c r="H1901" s="7" t="s">
        <v>27</v>
      </c>
      <c r="I1901" s="7">
        <v>4</v>
      </c>
    </row>
    <row r="1902" spans="1:9" ht="15.75" customHeight="1" x14ac:dyDescent="0.15">
      <c r="A1902" s="13" t="s">
        <v>5180</v>
      </c>
      <c r="B1902" s="7" t="s">
        <v>309</v>
      </c>
      <c r="C1902" s="14">
        <v>6</v>
      </c>
      <c r="D1902" s="7">
        <v>32.6</v>
      </c>
      <c r="E1902" s="7">
        <f t="shared" si="60"/>
        <v>3.2600000000000002</v>
      </c>
      <c r="F1902" s="7">
        <f t="shared" si="61"/>
        <v>35.86</v>
      </c>
      <c r="G1902" s="7">
        <v>0.17</v>
      </c>
      <c r="H1902" s="7" t="s">
        <v>5075</v>
      </c>
      <c r="I1902" s="7">
        <v>4</v>
      </c>
    </row>
    <row r="1903" spans="1:9" ht="15.75" customHeight="1" x14ac:dyDescent="0.15">
      <c r="A1903" s="13" t="s">
        <v>5180</v>
      </c>
      <c r="B1903" s="7" t="s">
        <v>1943</v>
      </c>
      <c r="C1903" s="14">
        <v>6</v>
      </c>
      <c r="D1903" s="7">
        <v>74.27</v>
      </c>
      <c r="E1903" s="7">
        <f t="shared" si="60"/>
        <v>7.4269999999999996</v>
      </c>
      <c r="F1903" s="7">
        <f t="shared" si="61"/>
        <v>81.697000000000003</v>
      </c>
      <c r="G1903" s="7">
        <v>0.03</v>
      </c>
      <c r="H1903" s="7" t="s">
        <v>5077</v>
      </c>
      <c r="I1903" s="7">
        <v>7</v>
      </c>
    </row>
    <row r="1904" spans="1:9" ht="15.75" customHeight="1" x14ac:dyDescent="0.15">
      <c r="A1904" s="13" t="s">
        <v>5180</v>
      </c>
      <c r="B1904" s="7" t="s">
        <v>1708</v>
      </c>
      <c r="C1904" s="14">
        <v>6</v>
      </c>
      <c r="D1904" s="7">
        <v>28.24</v>
      </c>
      <c r="E1904" s="7">
        <f t="shared" si="60"/>
        <v>2.8239999999999998</v>
      </c>
      <c r="F1904" s="7">
        <f t="shared" si="61"/>
        <v>31.064</v>
      </c>
      <c r="G1904" s="7">
        <v>0.23</v>
      </c>
      <c r="H1904" s="7" t="s">
        <v>5079</v>
      </c>
      <c r="I1904" s="7">
        <v>6</v>
      </c>
    </row>
    <row r="1905" spans="1:9" ht="15.75" customHeight="1" x14ac:dyDescent="0.15">
      <c r="A1905" s="13" t="s">
        <v>5180</v>
      </c>
      <c r="B1905" s="7" t="s">
        <v>2408</v>
      </c>
      <c r="C1905" s="14">
        <v>4</v>
      </c>
      <c r="D1905" s="7">
        <v>40.619999999999997</v>
      </c>
      <c r="E1905" s="7">
        <f t="shared" si="60"/>
        <v>4.0620000000000003</v>
      </c>
      <c r="F1905" s="7">
        <f t="shared" si="61"/>
        <v>44.681999999999995</v>
      </c>
      <c r="G1905" s="7">
        <v>0.16</v>
      </c>
      <c r="H1905" s="7" t="s">
        <v>26</v>
      </c>
      <c r="I1905" s="7">
        <v>2</v>
      </c>
    </row>
    <row r="1906" spans="1:9" ht="15.75" customHeight="1" x14ac:dyDescent="0.15">
      <c r="A1906" s="13" t="s">
        <v>5180</v>
      </c>
      <c r="B1906" s="7" t="s">
        <v>3898</v>
      </c>
      <c r="C1906" s="14">
        <v>4</v>
      </c>
      <c r="D1906" s="7">
        <v>79.48</v>
      </c>
      <c r="E1906" s="7">
        <f t="shared" si="60"/>
        <v>7.9480000000000004</v>
      </c>
      <c r="F1906" s="7">
        <f t="shared" si="61"/>
        <v>87.427999999999997</v>
      </c>
      <c r="G1906" s="7">
        <v>0.31</v>
      </c>
      <c r="H1906" s="7" t="s">
        <v>29</v>
      </c>
      <c r="I1906" s="7">
        <v>9</v>
      </c>
    </row>
    <row r="1907" spans="1:9" ht="15.75" customHeight="1" x14ac:dyDescent="0.15">
      <c r="A1907" s="13" t="s">
        <v>5180</v>
      </c>
      <c r="B1907" s="7" t="s">
        <v>4815</v>
      </c>
      <c r="C1907" s="14">
        <v>4</v>
      </c>
      <c r="D1907" s="7">
        <v>11.66</v>
      </c>
      <c r="E1907" s="7">
        <f t="shared" si="60"/>
        <v>1.1660000000000001</v>
      </c>
      <c r="F1907" s="7">
        <f t="shared" si="61"/>
        <v>12.826000000000001</v>
      </c>
      <c r="G1907" s="7">
        <v>0.33</v>
      </c>
      <c r="H1907" s="7" t="s">
        <v>5081</v>
      </c>
      <c r="I1907" s="7">
        <v>5</v>
      </c>
    </row>
    <row r="1908" spans="1:9" ht="15.75" customHeight="1" x14ac:dyDescent="0.15">
      <c r="A1908" s="13" t="s">
        <v>5180</v>
      </c>
      <c r="B1908" s="7" t="s">
        <v>2644</v>
      </c>
      <c r="C1908" s="14">
        <v>4</v>
      </c>
      <c r="D1908" s="7">
        <v>50.84</v>
      </c>
      <c r="E1908" s="7">
        <f t="shared" si="60"/>
        <v>5.0840000000000005</v>
      </c>
      <c r="F1908" s="7">
        <f t="shared" si="61"/>
        <v>55.924000000000007</v>
      </c>
      <c r="G1908" s="7">
        <v>0.4</v>
      </c>
      <c r="H1908" s="7" t="s">
        <v>31</v>
      </c>
      <c r="I1908" s="7">
        <v>8</v>
      </c>
    </row>
    <row r="1909" spans="1:9" ht="15.75" customHeight="1" x14ac:dyDescent="0.15">
      <c r="A1909" s="13" t="s">
        <v>5180</v>
      </c>
      <c r="B1909" s="7" t="s">
        <v>4920</v>
      </c>
      <c r="C1909" s="14">
        <v>6</v>
      </c>
      <c r="D1909" s="7">
        <v>68.16</v>
      </c>
      <c r="E1909" s="7">
        <f t="shared" si="60"/>
        <v>6.8159999999999998</v>
      </c>
      <c r="F1909" s="7">
        <f t="shared" si="61"/>
        <v>74.975999999999999</v>
      </c>
      <c r="G1909" s="7">
        <v>0.4</v>
      </c>
      <c r="H1909" s="7" t="s">
        <v>26</v>
      </c>
      <c r="I1909" s="7">
        <v>8</v>
      </c>
    </row>
    <row r="1910" spans="1:9" ht="15.75" customHeight="1" x14ac:dyDescent="0.15">
      <c r="A1910" s="13" t="s">
        <v>5180</v>
      </c>
      <c r="B1910" s="7" t="s">
        <v>3807</v>
      </c>
      <c r="C1910" s="14">
        <v>4</v>
      </c>
      <c r="D1910" s="7">
        <v>48.43</v>
      </c>
      <c r="E1910" s="7">
        <f t="shared" si="60"/>
        <v>4.843</v>
      </c>
      <c r="F1910" s="7">
        <f t="shared" si="61"/>
        <v>53.272999999999996</v>
      </c>
      <c r="G1910" s="7">
        <v>0.32</v>
      </c>
      <c r="H1910" s="7" t="s">
        <v>5075</v>
      </c>
      <c r="I1910" s="7">
        <v>3</v>
      </c>
    </row>
    <row r="1911" spans="1:9" ht="15.75" customHeight="1" x14ac:dyDescent="0.15">
      <c r="A1911" s="13" t="s">
        <v>5181</v>
      </c>
      <c r="B1911" s="7" t="s">
        <v>1312</v>
      </c>
      <c r="C1911" s="14">
        <v>6</v>
      </c>
      <c r="D1911" s="7">
        <v>15.15</v>
      </c>
      <c r="E1911" s="7">
        <f t="shared" si="60"/>
        <v>1.5150000000000001</v>
      </c>
      <c r="F1911" s="7">
        <f t="shared" si="61"/>
        <v>16.664999999999999</v>
      </c>
      <c r="G1911" s="7">
        <v>0.02</v>
      </c>
      <c r="H1911" s="7" t="s">
        <v>27</v>
      </c>
      <c r="I1911" s="7">
        <v>2</v>
      </c>
    </row>
    <row r="1912" spans="1:9" ht="15.75" customHeight="1" x14ac:dyDescent="0.15">
      <c r="A1912" s="13" t="s">
        <v>5181</v>
      </c>
      <c r="B1912" s="7" t="s">
        <v>3747</v>
      </c>
      <c r="C1912" s="14">
        <v>6</v>
      </c>
      <c r="D1912" s="7">
        <v>28.79</v>
      </c>
      <c r="E1912" s="7">
        <f t="shared" si="60"/>
        <v>2.879</v>
      </c>
      <c r="F1912" s="7">
        <f t="shared" si="61"/>
        <v>31.669</v>
      </c>
      <c r="G1912" s="7">
        <v>0.03</v>
      </c>
      <c r="H1912" s="7" t="s">
        <v>5076</v>
      </c>
      <c r="I1912" s="7">
        <v>10</v>
      </c>
    </row>
    <row r="1913" spans="1:9" ht="15.75" customHeight="1" x14ac:dyDescent="0.15">
      <c r="A1913" s="13" t="s">
        <v>5181</v>
      </c>
      <c r="B1913" s="7" t="s">
        <v>2613</v>
      </c>
      <c r="C1913" s="14">
        <v>12</v>
      </c>
      <c r="D1913" s="7">
        <v>46.77</v>
      </c>
      <c r="E1913" s="7">
        <f t="shared" si="60"/>
        <v>4.6770000000000005</v>
      </c>
      <c r="F1913" s="7">
        <f t="shared" si="61"/>
        <v>51.447000000000003</v>
      </c>
      <c r="G1913" s="7">
        <v>0.23</v>
      </c>
      <c r="H1913" s="7" t="s">
        <v>31</v>
      </c>
      <c r="I1913" s="7">
        <v>8</v>
      </c>
    </row>
    <row r="1914" spans="1:9" ht="15.75" customHeight="1" x14ac:dyDescent="0.15">
      <c r="A1914" s="13" t="s">
        <v>5181</v>
      </c>
      <c r="B1914" s="7" t="s">
        <v>2780</v>
      </c>
      <c r="C1914" s="14">
        <v>12</v>
      </c>
      <c r="D1914" s="7">
        <v>79.42</v>
      </c>
      <c r="E1914" s="7">
        <f t="shared" si="60"/>
        <v>7.9420000000000002</v>
      </c>
      <c r="F1914" s="7">
        <f t="shared" si="61"/>
        <v>87.361999999999995</v>
      </c>
      <c r="G1914" s="7">
        <v>0.17</v>
      </c>
      <c r="H1914" s="7" t="s">
        <v>26</v>
      </c>
      <c r="I1914" s="7">
        <v>1</v>
      </c>
    </row>
    <row r="1915" spans="1:9" ht="15.75" customHeight="1" x14ac:dyDescent="0.15">
      <c r="A1915" s="13" t="s">
        <v>5181</v>
      </c>
      <c r="B1915" s="7" t="s">
        <v>500</v>
      </c>
      <c r="C1915" s="14">
        <v>12</v>
      </c>
      <c r="D1915" s="7">
        <v>38.83</v>
      </c>
      <c r="E1915" s="7">
        <f t="shared" si="60"/>
        <v>3.883</v>
      </c>
      <c r="F1915" s="7">
        <f t="shared" si="61"/>
        <v>42.713000000000001</v>
      </c>
      <c r="G1915" s="7">
        <v>0.23</v>
      </c>
      <c r="H1915" s="7" t="s">
        <v>31</v>
      </c>
      <c r="I1915" s="7">
        <v>3</v>
      </c>
    </row>
    <row r="1916" spans="1:9" ht="15.75" customHeight="1" x14ac:dyDescent="0.15">
      <c r="A1916" s="13" t="s">
        <v>5181</v>
      </c>
      <c r="B1916" s="7" t="s">
        <v>2959</v>
      </c>
      <c r="C1916" s="14">
        <v>4</v>
      </c>
      <c r="D1916" s="7">
        <v>18.79</v>
      </c>
      <c r="E1916" s="7">
        <f t="shared" si="60"/>
        <v>1.879</v>
      </c>
      <c r="F1916" s="7">
        <f t="shared" si="61"/>
        <v>20.669</v>
      </c>
      <c r="G1916" s="7">
        <v>0.34</v>
      </c>
      <c r="H1916" s="7" t="s">
        <v>5083</v>
      </c>
      <c r="I1916" s="7">
        <v>1</v>
      </c>
    </row>
    <row r="1917" spans="1:9" ht="15.75" customHeight="1" x14ac:dyDescent="0.15">
      <c r="A1917" s="13" t="s">
        <v>5181</v>
      </c>
      <c r="B1917" s="7" t="s">
        <v>2908</v>
      </c>
      <c r="C1917" s="14">
        <v>6</v>
      </c>
      <c r="D1917" s="7">
        <v>50.57</v>
      </c>
      <c r="E1917" s="7">
        <f t="shared" si="60"/>
        <v>5.0570000000000004</v>
      </c>
      <c r="F1917" s="7">
        <f t="shared" si="61"/>
        <v>55.627000000000002</v>
      </c>
      <c r="G1917" s="7">
        <v>0.14000000000000001</v>
      </c>
      <c r="H1917" s="7" t="s">
        <v>26</v>
      </c>
      <c r="I1917" s="7">
        <v>5</v>
      </c>
    </row>
    <row r="1918" spans="1:9" ht="15.75" customHeight="1" x14ac:dyDescent="0.15">
      <c r="A1918" s="13" t="s">
        <v>5181</v>
      </c>
      <c r="B1918" s="7" t="s">
        <v>944</v>
      </c>
      <c r="C1918" s="14">
        <v>12</v>
      </c>
      <c r="D1918" s="7">
        <v>87</v>
      </c>
      <c r="E1918" s="7">
        <f t="shared" si="60"/>
        <v>8.7000000000000011</v>
      </c>
      <c r="F1918" s="7">
        <f t="shared" si="61"/>
        <v>95.7</v>
      </c>
      <c r="G1918" s="7">
        <v>0.17</v>
      </c>
      <c r="H1918" s="7" t="s">
        <v>5081</v>
      </c>
      <c r="I1918" s="7">
        <v>5</v>
      </c>
    </row>
    <row r="1919" spans="1:9" ht="15.75" customHeight="1" x14ac:dyDescent="0.15">
      <c r="A1919" s="13" t="s">
        <v>5181</v>
      </c>
      <c r="B1919" s="7" t="s">
        <v>997</v>
      </c>
      <c r="C1919" s="14">
        <v>12</v>
      </c>
      <c r="D1919" s="7">
        <v>63.73</v>
      </c>
      <c r="E1919" s="7">
        <f t="shared" si="60"/>
        <v>6.3730000000000002</v>
      </c>
      <c r="F1919" s="7">
        <f t="shared" si="61"/>
        <v>70.102999999999994</v>
      </c>
      <c r="G1919" s="7">
        <v>0.02</v>
      </c>
      <c r="H1919" s="7" t="s">
        <v>5081</v>
      </c>
      <c r="I1919" s="7">
        <v>8</v>
      </c>
    </row>
    <row r="1920" spans="1:9" ht="15.75" customHeight="1" x14ac:dyDescent="0.15">
      <c r="A1920" s="13" t="s">
        <v>5181</v>
      </c>
      <c r="B1920" s="7" t="s">
        <v>1911</v>
      </c>
      <c r="C1920" s="14">
        <v>4</v>
      </c>
      <c r="D1920" s="7">
        <v>5.63</v>
      </c>
      <c r="E1920" s="7">
        <f t="shared" si="60"/>
        <v>0.56300000000000006</v>
      </c>
      <c r="F1920" s="7">
        <f t="shared" si="61"/>
        <v>6.1929999999999996</v>
      </c>
      <c r="G1920" s="7">
        <v>0.04</v>
      </c>
      <c r="H1920" s="7" t="s">
        <v>5079</v>
      </c>
      <c r="I1920" s="7">
        <v>6</v>
      </c>
    </row>
    <row r="1921" spans="1:9" ht="15.75" customHeight="1" x14ac:dyDescent="0.15">
      <c r="A1921" s="13" t="s">
        <v>5181</v>
      </c>
      <c r="B1921" s="7" t="s">
        <v>4184</v>
      </c>
      <c r="C1921" s="14">
        <v>6</v>
      </c>
      <c r="D1921" s="7">
        <v>29.74</v>
      </c>
      <c r="E1921" s="7">
        <f t="shared" si="60"/>
        <v>2.9740000000000002</v>
      </c>
      <c r="F1921" s="7">
        <f t="shared" si="61"/>
        <v>32.713999999999999</v>
      </c>
      <c r="G1921" s="7">
        <v>0.4</v>
      </c>
      <c r="H1921" s="7" t="s">
        <v>5078</v>
      </c>
      <c r="I1921" s="7">
        <v>7</v>
      </c>
    </row>
    <row r="1922" spans="1:9" ht="15.75" customHeight="1" x14ac:dyDescent="0.15">
      <c r="A1922" s="13" t="s">
        <v>5181</v>
      </c>
      <c r="B1922" s="7" t="s">
        <v>4620</v>
      </c>
      <c r="C1922" s="14">
        <v>4</v>
      </c>
      <c r="D1922" s="7">
        <v>85.98</v>
      </c>
      <c r="E1922" s="7">
        <f t="shared" si="60"/>
        <v>8.5980000000000008</v>
      </c>
      <c r="F1922" s="7">
        <f t="shared" si="61"/>
        <v>94.578000000000003</v>
      </c>
      <c r="G1922" s="7">
        <v>0.15</v>
      </c>
      <c r="H1922" s="7" t="s">
        <v>28</v>
      </c>
      <c r="I1922" s="7">
        <v>9</v>
      </c>
    </row>
    <row r="1923" spans="1:9" ht="15.75" customHeight="1" x14ac:dyDescent="0.15">
      <c r="A1923" s="13" t="s">
        <v>5181</v>
      </c>
      <c r="B1923" s="7" t="s">
        <v>2485</v>
      </c>
      <c r="C1923" s="14">
        <v>12</v>
      </c>
      <c r="D1923" s="7">
        <v>55.1</v>
      </c>
      <c r="E1923" s="7">
        <f t="shared" si="60"/>
        <v>5.5100000000000007</v>
      </c>
      <c r="F1923" s="7">
        <f t="shared" si="61"/>
        <v>60.61</v>
      </c>
      <c r="G1923" s="7">
        <v>0.14000000000000001</v>
      </c>
      <c r="H1923" s="7" t="s">
        <v>5076</v>
      </c>
      <c r="I1923" s="7">
        <v>5</v>
      </c>
    </row>
    <row r="1924" spans="1:9" ht="15.75" customHeight="1" x14ac:dyDescent="0.15">
      <c r="A1924" s="13" t="s">
        <v>5181</v>
      </c>
      <c r="B1924" s="7" t="s">
        <v>606</v>
      </c>
      <c r="C1924" s="14">
        <v>12</v>
      </c>
      <c r="D1924" s="7">
        <v>31.63</v>
      </c>
      <c r="E1924" s="7">
        <f t="shared" si="60"/>
        <v>3.1630000000000003</v>
      </c>
      <c r="F1924" s="7">
        <f t="shared" si="61"/>
        <v>34.792999999999999</v>
      </c>
      <c r="G1924" s="7">
        <v>0.21</v>
      </c>
      <c r="H1924" s="7" t="s">
        <v>30</v>
      </c>
      <c r="I1924" s="7">
        <v>3</v>
      </c>
    </row>
    <row r="1925" spans="1:9" ht="15.75" customHeight="1" x14ac:dyDescent="0.15">
      <c r="A1925" s="13" t="s">
        <v>5181</v>
      </c>
      <c r="B1925" s="7" t="s">
        <v>3511</v>
      </c>
      <c r="C1925" s="14">
        <v>4</v>
      </c>
      <c r="D1925" s="7">
        <v>44.69</v>
      </c>
      <c r="E1925" s="7">
        <f t="shared" si="60"/>
        <v>4.4690000000000003</v>
      </c>
      <c r="F1925" s="7">
        <f t="shared" si="61"/>
        <v>49.158999999999999</v>
      </c>
      <c r="G1925" s="7">
        <v>0.13</v>
      </c>
      <c r="H1925" s="7" t="s">
        <v>5075</v>
      </c>
      <c r="I1925" s="7">
        <v>1</v>
      </c>
    </row>
    <row r="1926" spans="1:9" ht="15.75" customHeight="1" x14ac:dyDescent="0.15">
      <c r="A1926" s="13" t="s">
        <v>5181</v>
      </c>
      <c r="B1926" s="7" t="s">
        <v>2792</v>
      </c>
      <c r="C1926" s="14">
        <v>4</v>
      </c>
      <c r="D1926" s="7">
        <v>58.41</v>
      </c>
      <c r="E1926" s="7">
        <f t="shared" si="60"/>
        <v>5.8410000000000002</v>
      </c>
      <c r="F1926" s="7">
        <f t="shared" si="61"/>
        <v>64.250999999999991</v>
      </c>
      <c r="G1926" s="7">
        <v>0.32</v>
      </c>
      <c r="H1926" s="7" t="s">
        <v>31</v>
      </c>
      <c r="I1926" s="7">
        <v>10</v>
      </c>
    </row>
    <row r="1927" spans="1:9" ht="15.75" customHeight="1" x14ac:dyDescent="0.15">
      <c r="A1927" s="13" t="s">
        <v>5181</v>
      </c>
      <c r="B1927" s="7" t="s">
        <v>456</v>
      </c>
      <c r="C1927" s="14">
        <v>6</v>
      </c>
      <c r="D1927" s="7">
        <v>51.68</v>
      </c>
      <c r="E1927" s="7">
        <f t="shared" si="60"/>
        <v>5.1680000000000001</v>
      </c>
      <c r="F1927" s="7">
        <f t="shared" si="61"/>
        <v>56.847999999999999</v>
      </c>
      <c r="G1927" s="7">
        <v>0.25</v>
      </c>
      <c r="H1927" s="7" t="s">
        <v>5078</v>
      </c>
      <c r="I1927" s="7">
        <v>8</v>
      </c>
    </row>
    <row r="1928" spans="1:9" ht="15.75" customHeight="1" x14ac:dyDescent="0.15">
      <c r="A1928" s="13" t="s">
        <v>5181</v>
      </c>
      <c r="B1928" s="7" t="s">
        <v>4207</v>
      </c>
      <c r="C1928" s="14">
        <v>4</v>
      </c>
      <c r="D1928" s="7">
        <v>26.08</v>
      </c>
      <c r="E1928" s="7">
        <f t="shared" si="60"/>
        <v>2.6080000000000001</v>
      </c>
      <c r="F1928" s="7">
        <f t="shared" si="61"/>
        <v>28.687999999999999</v>
      </c>
      <c r="G1928" s="7">
        <v>7.0000000000000007E-2</v>
      </c>
      <c r="H1928" s="7" t="s">
        <v>28</v>
      </c>
      <c r="I1928" s="7">
        <v>6</v>
      </c>
    </row>
    <row r="1929" spans="1:9" ht="15.75" customHeight="1" x14ac:dyDescent="0.15">
      <c r="A1929" s="13" t="s">
        <v>5182</v>
      </c>
      <c r="B1929" s="7" t="s">
        <v>4309</v>
      </c>
      <c r="C1929" s="14">
        <v>6</v>
      </c>
      <c r="D1929" s="7">
        <v>37.380000000000003</v>
      </c>
      <c r="E1929" s="7">
        <f t="shared" si="60"/>
        <v>3.7380000000000004</v>
      </c>
      <c r="F1929" s="7">
        <f t="shared" si="61"/>
        <v>41.118000000000002</v>
      </c>
      <c r="G1929" s="7">
        <v>0.12</v>
      </c>
      <c r="H1929" s="7" t="s">
        <v>5077</v>
      </c>
      <c r="I1929" s="7">
        <v>2</v>
      </c>
    </row>
    <row r="1930" spans="1:9" ht="15.75" customHeight="1" x14ac:dyDescent="0.15">
      <c r="A1930" s="13" t="s">
        <v>5182</v>
      </c>
      <c r="B1930" s="7" t="s">
        <v>4530</v>
      </c>
      <c r="C1930" s="14">
        <v>4</v>
      </c>
      <c r="D1930" s="7">
        <v>69.790000000000006</v>
      </c>
      <c r="E1930" s="7">
        <f t="shared" si="60"/>
        <v>6.979000000000001</v>
      </c>
      <c r="F1930" s="7">
        <f t="shared" si="61"/>
        <v>76.769000000000005</v>
      </c>
      <c r="G1930" s="7">
        <v>0.19</v>
      </c>
      <c r="H1930" s="7" t="s">
        <v>5079</v>
      </c>
      <c r="I1930" s="7">
        <v>10</v>
      </c>
    </row>
    <row r="1931" spans="1:9" ht="15.75" customHeight="1" x14ac:dyDescent="0.15">
      <c r="A1931" s="13" t="s">
        <v>5182</v>
      </c>
      <c r="B1931" s="7" t="s">
        <v>3529</v>
      </c>
      <c r="C1931" s="14">
        <v>12</v>
      </c>
      <c r="D1931" s="7">
        <v>51.27</v>
      </c>
      <c r="E1931" s="7">
        <f t="shared" si="60"/>
        <v>5.1270000000000007</v>
      </c>
      <c r="F1931" s="7">
        <f t="shared" si="61"/>
        <v>56.397000000000006</v>
      </c>
      <c r="G1931" s="7">
        <v>0.13</v>
      </c>
      <c r="H1931" s="7" t="s">
        <v>5080</v>
      </c>
      <c r="I1931" s="7">
        <v>3</v>
      </c>
    </row>
    <row r="1932" spans="1:9" ht="15.75" customHeight="1" x14ac:dyDescent="0.15">
      <c r="A1932" s="13" t="s">
        <v>5182</v>
      </c>
      <c r="B1932" s="7" t="s">
        <v>2856</v>
      </c>
      <c r="C1932" s="14">
        <v>4</v>
      </c>
      <c r="D1932" s="7">
        <v>51.55</v>
      </c>
      <c r="E1932" s="7">
        <f t="shared" si="60"/>
        <v>5.1550000000000002</v>
      </c>
      <c r="F1932" s="7">
        <f t="shared" si="61"/>
        <v>56.704999999999998</v>
      </c>
      <c r="G1932" s="7">
        <v>0.14000000000000001</v>
      </c>
      <c r="H1932" s="7" t="s">
        <v>26</v>
      </c>
      <c r="I1932" s="7">
        <v>8</v>
      </c>
    </row>
    <row r="1933" spans="1:9" ht="15.75" customHeight="1" x14ac:dyDescent="0.15">
      <c r="A1933" s="13" t="s">
        <v>5182</v>
      </c>
      <c r="B1933" s="7" t="s">
        <v>825</v>
      </c>
      <c r="C1933" s="14">
        <v>12</v>
      </c>
      <c r="D1933" s="7">
        <v>63.51</v>
      </c>
      <c r="E1933" s="7">
        <f t="shared" si="60"/>
        <v>6.351</v>
      </c>
      <c r="F1933" s="7">
        <f t="shared" si="61"/>
        <v>69.861000000000004</v>
      </c>
      <c r="G1933" s="7">
        <v>0.1</v>
      </c>
      <c r="H1933" s="7" t="s">
        <v>27</v>
      </c>
      <c r="I1933" s="7">
        <v>6</v>
      </c>
    </row>
    <row r="1934" spans="1:9" ht="15.75" customHeight="1" x14ac:dyDescent="0.15">
      <c r="A1934" s="13" t="s">
        <v>5182</v>
      </c>
      <c r="B1934" s="7" t="s">
        <v>3605</v>
      </c>
      <c r="C1934" s="14">
        <v>4</v>
      </c>
      <c r="D1934" s="7">
        <v>89.94</v>
      </c>
      <c r="E1934" s="7">
        <f t="shared" si="60"/>
        <v>8.9939999999999998</v>
      </c>
      <c r="F1934" s="7">
        <f t="shared" si="61"/>
        <v>98.933999999999997</v>
      </c>
      <c r="G1934" s="7">
        <v>0.18</v>
      </c>
      <c r="H1934" s="7" t="s">
        <v>28</v>
      </c>
      <c r="I1934" s="7">
        <v>2</v>
      </c>
    </row>
    <row r="1935" spans="1:9" ht="15.75" customHeight="1" x14ac:dyDescent="0.15">
      <c r="A1935" s="13" t="s">
        <v>5182</v>
      </c>
      <c r="B1935" s="7" t="s">
        <v>1651</v>
      </c>
      <c r="C1935" s="14">
        <v>4</v>
      </c>
      <c r="D1935" s="7">
        <v>63.49</v>
      </c>
      <c r="E1935" s="7">
        <f t="shared" si="60"/>
        <v>6.3490000000000002</v>
      </c>
      <c r="F1935" s="7">
        <f t="shared" si="61"/>
        <v>69.838999999999999</v>
      </c>
      <c r="G1935" s="7">
        <v>0.06</v>
      </c>
      <c r="H1935" s="7" t="s">
        <v>5076</v>
      </c>
      <c r="I1935" s="7">
        <v>2</v>
      </c>
    </row>
    <row r="1936" spans="1:9" ht="15.75" customHeight="1" x14ac:dyDescent="0.15">
      <c r="A1936" s="13" t="s">
        <v>5182</v>
      </c>
      <c r="B1936" s="7" t="s">
        <v>461</v>
      </c>
      <c r="C1936" s="14">
        <v>12</v>
      </c>
      <c r="D1936" s="7">
        <v>72.48</v>
      </c>
      <c r="E1936" s="7">
        <f t="shared" si="60"/>
        <v>7.2480000000000011</v>
      </c>
      <c r="F1936" s="7">
        <f t="shared" si="61"/>
        <v>79.728000000000009</v>
      </c>
      <c r="G1936" s="7">
        <v>0.2</v>
      </c>
      <c r="H1936" s="7" t="s">
        <v>29</v>
      </c>
      <c r="I1936" s="7">
        <v>5</v>
      </c>
    </row>
    <row r="1937" spans="1:9" ht="15.75" customHeight="1" x14ac:dyDescent="0.15">
      <c r="A1937" s="13" t="s">
        <v>5182</v>
      </c>
      <c r="B1937" s="7" t="s">
        <v>2949</v>
      </c>
      <c r="C1937" s="14">
        <v>12</v>
      </c>
      <c r="D1937" s="7">
        <v>13.93</v>
      </c>
      <c r="E1937" s="7">
        <f t="shared" si="60"/>
        <v>1.393</v>
      </c>
      <c r="F1937" s="7">
        <f t="shared" si="61"/>
        <v>15.323</v>
      </c>
      <c r="G1937" s="7">
        <v>0.03</v>
      </c>
      <c r="H1937" s="7" t="s">
        <v>26</v>
      </c>
      <c r="I1937" s="7">
        <v>2</v>
      </c>
    </row>
    <row r="1938" spans="1:9" ht="15.75" customHeight="1" x14ac:dyDescent="0.15">
      <c r="A1938" s="13" t="s">
        <v>5182</v>
      </c>
      <c r="B1938" s="7" t="s">
        <v>4881</v>
      </c>
      <c r="C1938" s="14">
        <v>12</v>
      </c>
      <c r="D1938" s="7">
        <v>88.18</v>
      </c>
      <c r="E1938" s="7">
        <f t="shared" si="60"/>
        <v>8.8180000000000014</v>
      </c>
      <c r="F1938" s="7">
        <f t="shared" si="61"/>
        <v>96.998000000000005</v>
      </c>
      <c r="G1938" s="7">
        <v>0.38</v>
      </c>
      <c r="H1938" s="7" t="s">
        <v>5075</v>
      </c>
      <c r="I1938" s="7">
        <v>8</v>
      </c>
    </row>
    <row r="1939" spans="1:9" ht="15.75" customHeight="1" x14ac:dyDescent="0.15">
      <c r="A1939" s="13" t="s">
        <v>5182</v>
      </c>
      <c r="B1939" s="7" t="s">
        <v>4609</v>
      </c>
      <c r="C1939" s="14">
        <v>12</v>
      </c>
      <c r="D1939" s="7">
        <v>34.64</v>
      </c>
      <c r="E1939" s="7">
        <f t="shared" si="60"/>
        <v>3.4640000000000004</v>
      </c>
      <c r="F1939" s="7">
        <f t="shared" si="61"/>
        <v>38.103999999999999</v>
      </c>
      <c r="G1939" s="7">
        <v>0.34</v>
      </c>
      <c r="H1939" s="7" t="s">
        <v>29</v>
      </c>
      <c r="I1939" s="7">
        <v>2</v>
      </c>
    </row>
    <row r="1940" spans="1:9" ht="15.75" customHeight="1" x14ac:dyDescent="0.15">
      <c r="A1940" s="13" t="s">
        <v>5182</v>
      </c>
      <c r="B1940" s="7" t="s">
        <v>4135</v>
      </c>
      <c r="C1940" s="14">
        <v>6</v>
      </c>
      <c r="D1940" s="7">
        <v>56.19</v>
      </c>
      <c r="E1940" s="7">
        <f t="shared" si="60"/>
        <v>5.6189999999999998</v>
      </c>
      <c r="F1940" s="7">
        <f t="shared" si="61"/>
        <v>61.808999999999997</v>
      </c>
      <c r="G1940" s="7">
        <v>0.26</v>
      </c>
      <c r="H1940" s="7" t="s">
        <v>5083</v>
      </c>
      <c r="I1940" s="7">
        <v>2</v>
      </c>
    </row>
    <row r="1941" spans="1:9" ht="15.75" customHeight="1" x14ac:dyDescent="0.15">
      <c r="A1941" s="13" t="s">
        <v>5182</v>
      </c>
      <c r="B1941" s="7" t="s">
        <v>1457</v>
      </c>
      <c r="C1941" s="14">
        <v>6</v>
      </c>
      <c r="D1941" s="7">
        <v>98.15</v>
      </c>
      <c r="E1941" s="7">
        <f t="shared" si="60"/>
        <v>9.8150000000000013</v>
      </c>
      <c r="F1941" s="7">
        <f t="shared" si="61"/>
        <v>107.965</v>
      </c>
      <c r="G1941" s="7">
        <v>0.05</v>
      </c>
      <c r="H1941" s="7" t="s">
        <v>5077</v>
      </c>
      <c r="I1941" s="7">
        <v>2</v>
      </c>
    </row>
    <row r="1942" spans="1:9" ht="15.75" customHeight="1" x14ac:dyDescent="0.15">
      <c r="A1942" s="13" t="s">
        <v>5182</v>
      </c>
      <c r="B1942" s="7" t="s">
        <v>124</v>
      </c>
      <c r="C1942" s="14">
        <v>6</v>
      </c>
      <c r="D1942" s="7">
        <v>16.579999999999998</v>
      </c>
      <c r="E1942" s="7">
        <f t="shared" si="60"/>
        <v>1.6579999999999999</v>
      </c>
      <c r="F1942" s="7">
        <f t="shared" si="61"/>
        <v>18.238</v>
      </c>
      <c r="G1942" s="7">
        <v>0.06</v>
      </c>
      <c r="H1942" s="7" t="s">
        <v>5080</v>
      </c>
      <c r="I1942" s="7">
        <v>3</v>
      </c>
    </row>
    <row r="1943" spans="1:9" ht="15.75" customHeight="1" x14ac:dyDescent="0.15">
      <c r="A1943" s="13" t="s">
        <v>5182</v>
      </c>
      <c r="B1943" s="7" t="s">
        <v>3753</v>
      </c>
      <c r="C1943" s="14">
        <v>12</v>
      </c>
      <c r="D1943" s="7">
        <v>55.43</v>
      </c>
      <c r="E1943" s="7">
        <f t="shared" si="60"/>
        <v>5.5430000000000001</v>
      </c>
      <c r="F1943" s="7">
        <f t="shared" si="61"/>
        <v>60.972999999999999</v>
      </c>
      <c r="G1943" s="7">
        <v>0.25</v>
      </c>
      <c r="H1943" s="7" t="s">
        <v>5078</v>
      </c>
      <c r="I1943" s="7">
        <v>3</v>
      </c>
    </row>
    <row r="1944" spans="1:9" ht="15.75" customHeight="1" x14ac:dyDescent="0.15">
      <c r="A1944" s="13" t="s">
        <v>5182</v>
      </c>
      <c r="B1944" s="7" t="s">
        <v>4432</v>
      </c>
      <c r="C1944" s="14">
        <v>4</v>
      </c>
      <c r="D1944" s="7">
        <v>78.33</v>
      </c>
      <c r="E1944" s="7">
        <f t="shared" si="60"/>
        <v>7.8330000000000002</v>
      </c>
      <c r="F1944" s="7">
        <f t="shared" si="61"/>
        <v>86.162999999999997</v>
      </c>
      <c r="G1944" s="7">
        <v>0.28999999999999998</v>
      </c>
      <c r="H1944" s="7" t="s">
        <v>26</v>
      </c>
      <c r="I1944" s="7">
        <v>1</v>
      </c>
    </row>
    <row r="1945" spans="1:9" ht="15.75" customHeight="1" x14ac:dyDescent="0.15">
      <c r="A1945" s="13" t="s">
        <v>5183</v>
      </c>
      <c r="B1945" s="7" t="s">
        <v>894</v>
      </c>
      <c r="C1945" s="14">
        <v>12</v>
      </c>
      <c r="D1945" s="7">
        <v>91.16</v>
      </c>
      <c r="E1945" s="7">
        <f t="shared" si="60"/>
        <v>9.1159999999999997</v>
      </c>
      <c r="F1945" s="7">
        <f t="shared" si="61"/>
        <v>100.276</v>
      </c>
      <c r="G1945" s="7">
        <v>0.28000000000000003</v>
      </c>
      <c r="H1945" s="7" t="s">
        <v>5080</v>
      </c>
      <c r="I1945" s="7">
        <v>10</v>
      </c>
    </row>
    <row r="1946" spans="1:9" ht="15.75" customHeight="1" x14ac:dyDescent="0.15">
      <c r="A1946" s="13" t="s">
        <v>5183</v>
      </c>
      <c r="B1946" s="7" t="s">
        <v>2237</v>
      </c>
      <c r="C1946" s="14">
        <v>6</v>
      </c>
      <c r="D1946" s="7">
        <v>70.510000000000005</v>
      </c>
      <c r="E1946" s="7">
        <f t="shared" si="60"/>
        <v>7.051000000000001</v>
      </c>
      <c r="F1946" s="7">
        <f t="shared" si="61"/>
        <v>77.561000000000007</v>
      </c>
      <c r="G1946" s="7">
        <v>0.12</v>
      </c>
      <c r="H1946" s="7" t="s">
        <v>31</v>
      </c>
      <c r="I1946" s="7">
        <v>4</v>
      </c>
    </row>
    <row r="1947" spans="1:9" ht="15.75" customHeight="1" x14ac:dyDescent="0.15">
      <c r="A1947" s="13" t="s">
        <v>5183</v>
      </c>
      <c r="B1947" s="7" t="s">
        <v>4942</v>
      </c>
      <c r="C1947" s="14">
        <v>4</v>
      </c>
      <c r="D1947" s="7">
        <v>25.63</v>
      </c>
      <c r="E1947" s="7">
        <f t="shared" si="60"/>
        <v>2.5630000000000002</v>
      </c>
      <c r="F1947" s="7">
        <f t="shared" si="61"/>
        <v>28.192999999999998</v>
      </c>
      <c r="G1947" s="7">
        <v>0.06</v>
      </c>
      <c r="H1947" s="7" t="s">
        <v>5080</v>
      </c>
      <c r="I1947" s="7">
        <v>10</v>
      </c>
    </row>
    <row r="1948" spans="1:9" ht="15.75" customHeight="1" x14ac:dyDescent="0.15">
      <c r="A1948" s="13" t="s">
        <v>5183</v>
      </c>
      <c r="B1948" s="7" t="s">
        <v>422</v>
      </c>
      <c r="C1948" s="14">
        <v>12</v>
      </c>
      <c r="D1948" s="7">
        <v>56.9</v>
      </c>
      <c r="E1948" s="7">
        <f t="shared" si="60"/>
        <v>5.69</v>
      </c>
      <c r="F1948" s="7">
        <f t="shared" si="61"/>
        <v>62.589999999999996</v>
      </c>
      <c r="G1948" s="7">
        <v>0.2</v>
      </c>
      <c r="H1948" s="7" t="s">
        <v>5078</v>
      </c>
      <c r="I1948" s="7">
        <v>10</v>
      </c>
    </row>
    <row r="1949" spans="1:9" ht="15.75" customHeight="1" x14ac:dyDescent="0.15">
      <c r="A1949" s="13" t="s">
        <v>5183</v>
      </c>
      <c r="B1949" s="7" t="s">
        <v>4052</v>
      </c>
      <c r="C1949" s="14">
        <v>6</v>
      </c>
      <c r="D1949" s="7">
        <v>45.92</v>
      </c>
      <c r="E1949" s="7">
        <f t="shared" si="60"/>
        <v>4.5920000000000005</v>
      </c>
      <c r="F1949" s="7">
        <f t="shared" si="61"/>
        <v>50.512</v>
      </c>
      <c r="G1949" s="7">
        <v>0.16</v>
      </c>
      <c r="H1949" s="7" t="s">
        <v>27</v>
      </c>
      <c r="I1949" s="7">
        <v>3</v>
      </c>
    </row>
    <row r="1950" spans="1:9" ht="15.75" customHeight="1" x14ac:dyDescent="0.15">
      <c r="A1950" s="13" t="s">
        <v>5183</v>
      </c>
      <c r="B1950" s="7" t="s">
        <v>1057</v>
      </c>
      <c r="C1950" s="14">
        <v>4</v>
      </c>
      <c r="D1950" s="7">
        <v>53.97</v>
      </c>
      <c r="E1950" s="7">
        <f t="shared" si="60"/>
        <v>5.3970000000000002</v>
      </c>
      <c r="F1950" s="7">
        <f t="shared" si="61"/>
        <v>59.366999999999997</v>
      </c>
      <c r="G1950" s="7">
        <v>0.17</v>
      </c>
      <c r="H1950" s="7" t="s">
        <v>27</v>
      </c>
      <c r="I1950" s="7">
        <v>7</v>
      </c>
    </row>
    <row r="1951" spans="1:9" ht="15.75" customHeight="1" x14ac:dyDescent="0.15">
      <c r="A1951" s="13" t="s">
        <v>5183</v>
      </c>
      <c r="B1951" s="7" t="s">
        <v>2725</v>
      </c>
      <c r="C1951" s="14">
        <v>4</v>
      </c>
      <c r="D1951" s="7">
        <v>84.74</v>
      </c>
      <c r="E1951" s="7">
        <f t="shared" si="60"/>
        <v>8.4740000000000002</v>
      </c>
      <c r="F1951" s="7">
        <f t="shared" si="61"/>
        <v>93.213999999999999</v>
      </c>
      <c r="G1951" s="7">
        <v>0.23</v>
      </c>
      <c r="H1951" s="7" t="s">
        <v>5076</v>
      </c>
      <c r="I1951" s="7">
        <v>2</v>
      </c>
    </row>
    <row r="1952" spans="1:9" ht="15.75" customHeight="1" x14ac:dyDescent="0.15">
      <c r="A1952" s="13" t="s">
        <v>5183</v>
      </c>
      <c r="B1952" s="7" t="s">
        <v>395</v>
      </c>
      <c r="C1952" s="14">
        <v>12</v>
      </c>
      <c r="D1952" s="7">
        <v>96.94</v>
      </c>
      <c r="E1952" s="7">
        <f t="shared" si="60"/>
        <v>9.6940000000000008</v>
      </c>
      <c r="F1952" s="7">
        <f t="shared" si="61"/>
        <v>106.634</v>
      </c>
      <c r="G1952" s="7">
        <v>0.21</v>
      </c>
      <c r="H1952" s="7" t="s">
        <v>5075</v>
      </c>
      <c r="I1952" s="7">
        <v>9</v>
      </c>
    </row>
    <row r="1953" spans="1:9" ht="15.75" customHeight="1" x14ac:dyDescent="0.15">
      <c r="A1953" s="13" t="s">
        <v>5183</v>
      </c>
      <c r="B1953" s="7" t="s">
        <v>4748</v>
      </c>
      <c r="C1953" s="14">
        <v>12</v>
      </c>
      <c r="D1953" s="7">
        <v>12.55</v>
      </c>
      <c r="E1953" s="7">
        <f t="shared" si="60"/>
        <v>1.2550000000000001</v>
      </c>
      <c r="F1953" s="7">
        <f t="shared" si="61"/>
        <v>13.805000000000001</v>
      </c>
      <c r="G1953" s="7">
        <v>0.26</v>
      </c>
      <c r="H1953" s="7" t="s">
        <v>5083</v>
      </c>
      <c r="I1953" s="7">
        <v>5</v>
      </c>
    </row>
    <row r="1954" spans="1:9" ht="15.75" customHeight="1" x14ac:dyDescent="0.15">
      <c r="A1954" s="13" t="s">
        <v>5183</v>
      </c>
      <c r="B1954" s="7" t="s">
        <v>1839</v>
      </c>
      <c r="C1954" s="14">
        <v>6</v>
      </c>
      <c r="D1954" s="7">
        <v>67.17</v>
      </c>
      <c r="E1954" s="7">
        <f t="shared" si="60"/>
        <v>6.7170000000000005</v>
      </c>
      <c r="F1954" s="7">
        <f t="shared" si="61"/>
        <v>73.887</v>
      </c>
      <c r="G1954" s="7">
        <v>0.1</v>
      </c>
      <c r="H1954" s="7" t="s">
        <v>5080</v>
      </c>
      <c r="I1954" s="7">
        <v>1</v>
      </c>
    </row>
    <row r="1955" spans="1:9" ht="15.75" customHeight="1" x14ac:dyDescent="0.15">
      <c r="A1955" s="13" t="s">
        <v>5183</v>
      </c>
      <c r="B1955" s="7" t="s">
        <v>2994</v>
      </c>
      <c r="C1955" s="14">
        <v>12</v>
      </c>
      <c r="D1955" s="7">
        <v>41.59</v>
      </c>
      <c r="E1955" s="7">
        <f t="shared" si="60"/>
        <v>4.1590000000000007</v>
      </c>
      <c r="F1955" s="7">
        <f t="shared" si="61"/>
        <v>45.749000000000002</v>
      </c>
      <c r="G1955" s="7">
        <v>0.04</v>
      </c>
      <c r="H1955" s="7" t="s">
        <v>5075</v>
      </c>
      <c r="I1955" s="7">
        <v>6</v>
      </c>
    </row>
    <row r="1956" spans="1:9" ht="15.75" customHeight="1" x14ac:dyDescent="0.15">
      <c r="A1956" s="13" t="s">
        <v>5183</v>
      </c>
      <c r="B1956" s="7" t="s">
        <v>3772</v>
      </c>
      <c r="C1956" s="14">
        <v>4</v>
      </c>
      <c r="D1956" s="7">
        <v>40.29</v>
      </c>
      <c r="E1956" s="7">
        <f t="shared" si="60"/>
        <v>4.0289999999999999</v>
      </c>
      <c r="F1956" s="7">
        <f t="shared" si="61"/>
        <v>44.319000000000003</v>
      </c>
      <c r="G1956" s="7">
        <v>0.23</v>
      </c>
      <c r="H1956" s="7" t="s">
        <v>5083</v>
      </c>
      <c r="I1956" s="7">
        <v>6</v>
      </c>
    </row>
    <row r="1957" spans="1:9" ht="15.75" customHeight="1" x14ac:dyDescent="0.15">
      <c r="A1957" s="13" t="s">
        <v>5183</v>
      </c>
      <c r="B1957" s="7" t="s">
        <v>3886</v>
      </c>
      <c r="C1957" s="14">
        <v>4</v>
      </c>
      <c r="D1957" s="7">
        <v>93.87</v>
      </c>
      <c r="E1957" s="7">
        <f t="shared" si="60"/>
        <v>9.3870000000000005</v>
      </c>
      <c r="F1957" s="7">
        <f t="shared" si="61"/>
        <v>103.25700000000001</v>
      </c>
      <c r="G1957" s="7">
        <v>0.23</v>
      </c>
      <c r="H1957" s="7" t="s">
        <v>5075</v>
      </c>
      <c r="I1957" s="7">
        <v>3</v>
      </c>
    </row>
    <row r="1958" spans="1:9" ht="15.75" customHeight="1" x14ac:dyDescent="0.15">
      <c r="A1958" s="13" t="s">
        <v>5183</v>
      </c>
      <c r="B1958" s="7" t="s">
        <v>1735</v>
      </c>
      <c r="C1958" s="14">
        <v>12</v>
      </c>
      <c r="D1958" s="7">
        <v>49.83</v>
      </c>
      <c r="E1958" s="7">
        <f t="shared" si="60"/>
        <v>4.9830000000000005</v>
      </c>
      <c r="F1958" s="7">
        <f t="shared" si="61"/>
        <v>54.813000000000002</v>
      </c>
      <c r="G1958" s="7">
        <v>0.15</v>
      </c>
      <c r="H1958" s="7" t="s">
        <v>29</v>
      </c>
      <c r="I1958" s="7">
        <v>9</v>
      </c>
    </row>
    <row r="1959" spans="1:9" ht="15.75" customHeight="1" x14ac:dyDescent="0.15">
      <c r="A1959" s="13" t="s">
        <v>5183</v>
      </c>
      <c r="B1959" s="7" t="s">
        <v>2820</v>
      </c>
      <c r="C1959" s="14">
        <v>12</v>
      </c>
      <c r="D1959" s="7">
        <v>71.430000000000007</v>
      </c>
      <c r="E1959" s="7">
        <f t="shared" si="60"/>
        <v>7.1430000000000007</v>
      </c>
      <c r="F1959" s="7">
        <f t="shared" si="61"/>
        <v>78.573000000000008</v>
      </c>
      <c r="G1959" s="7">
        <v>0.08</v>
      </c>
      <c r="H1959" s="7" t="s">
        <v>26</v>
      </c>
      <c r="I1959" s="7">
        <v>7</v>
      </c>
    </row>
    <row r="1960" spans="1:9" ht="15.75" customHeight="1" x14ac:dyDescent="0.15">
      <c r="A1960" s="13" t="s">
        <v>5183</v>
      </c>
      <c r="B1960" s="7" t="s">
        <v>2637</v>
      </c>
      <c r="C1960" s="14">
        <v>6</v>
      </c>
      <c r="D1960" s="7">
        <v>14.56</v>
      </c>
      <c r="E1960" s="7">
        <f t="shared" si="60"/>
        <v>1.4560000000000002</v>
      </c>
      <c r="F1960" s="7">
        <f t="shared" si="61"/>
        <v>16.016000000000002</v>
      </c>
      <c r="G1960" s="7">
        <v>0.08</v>
      </c>
      <c r="H1960" s="7" t="s">
        <v>28</v>
      </c>
      <c r="I1960" s="7">
        <v>3</v>
      </c>
    </row>
    <row r="1961" spans="1:9" ht="15.75" customHeight="1" x14ac:dyDescent="0.15">
      <c r="A1961" s="13" t="s">
        <v>5183</v>
      </c>
      <c r="B1961" s="7" t="s">
        <v>1122</v>
      </c>
      <c r="C1961" s="14">
        <v>4</v>
      </c>
      <c r="D1961" s="7">
        <v>77.849999999999994</v>
      </c>
      <c r="E1961" s="7">
        <f t="shared" si="60"/>
        <v>7.7850000000000001</v>
      </c>
      <c r="F1961" s="7">
        <f t="shared" si="61"/>
        <v>85.634999999999991</v>
      </c>
      <c r="G1961" s="7">
        <v>0.17</v>
      </c>
      <c r="H1961" s="7" t="s">
        <v>29</v>
      </c>
      <c r="I1961" s="7">
        <v>1</v>
      </c>
    </row>
    <row r="1962" spans="1:9" ht="15.75" customHeight="1" x14ac:dyDescent="0.15">
      <c r="A1962" s="13" t="s">
        <v>5183</v>
      </c>
      <c r="B1962" s="7" t="s">
        <v>3489</v>
      </c>
      <c r="C1962" s="14">
        <v>6</v>
      </c>
      <c r="D1962" s="7">
        <v>95.79</v>
      </c>
      <c r="E1962" s="7">
        <f t="shared" si="60"/>
        <v>9.5790000000000006</v>
      </c>
      <c r="F1962" s="7">
        <f t="shared" si="61"/>
        <v>105.369</v>
      </c>
      <c r="G1962" s="7">
        <v>0.22</v>
      </c>
      <c r="H1962" s="7" t="s">
        <v>5075</v>
      </c>
      <c r="I1962" s="7">
        <v>4</v>
      </c>
    </row>
    <row r="1963" spans="1:9" ht="15.75" customHeight="1" x14ac:dyDescent="0.15">
      <c r="A1963" s="13" t="s">
        <v>5183</v>
      </c>
      <c r="B1963" s="7" t="s">
        <v>257</v>
      </c>
      <c r="C1963" s="14">
        <v>12</v>
      </c>
      <c r="D1963" s="7">
        <v>70.59</v>
      </c>
      <c r="E1963" s="7">
        <f t="shared" si="60"/>
        <v>7.0590000000000011</v>
      </c>
      <c r="F1963" s="7">
        <f t="shared" si="61"/>
        <v>77.649000000000001</v>
      </c>
      <c r="G1963" s="7">
        <v>0.16</v>
      </c>
      <c r="H1963" s="7" t="s">
        <v>5079</v>
      </c>
      <c r="I1963" s="7">
        <v>3</v>
      </c>
    </row>
    <row r="1964" spans="1:9" ht="15.75" customHeight="1" x14ac:dyDescent="0.15">
      <c r="A1964" s="13" t="s">
        <v>5183</v>
      </c>
      <c r="B1964" s="7" t="s">
        <v>457</v>
      </c>
      <c r="C1964" s="14">
        <v>6</v>
      </c>
      <c r="D1964" s="7">
        <v>47.35</v>
      </c>
      <c r="E1964" s="7">
        <f t="shared" ref="E1964:E1979" si="62">D1964*10%</f>
        <v>4.7350000000000003</v>
      </c>
      <c r="F1964" s="7">
        <f t="shared" ref="F1964:F1979" si="63">D1964+E1964</f>
        <v>52.085000000000001</v>
      </c>
      <c r="G1964" s="7">
        <v>0.05</v>
      </c>
      <c r="H1964" s="7" t="s">
        <v>5081</v>
      </c>
      <c r="I1964" s="7">
        <v>1</v>
      </c>
    </row>
    <row r="1965" spans="1:9" ht="15.75" customHeight="1" x14ac:dyDescent="0.15">
      <c r="A1965" s="13" t="s">
        <v>5184</v>
      </c>
      <c r="B1965" s="7" t="s">
        <v>647</v>
      </c>
      <c r="C1965" s="14">
        <v>4</v>
      </c>
      <c r="D1965" s="7">
        <v>22.16</v>
      </c>
      <c r="E1965" s="7">
        <f t="shared" si="62"/>
        <v>2.2160000000000002</v>
      </c>
      <c r="F1965" s="7">
        <f t="shared" si="63"/>
        <v>24.376000000000001</v>
      </c>
      <c r="G1965" s="7">
        <v>0.16</v>
      </c>
      <c r="H1965" s="7" t="s">
        <v>5077</v>
      </c>
      <c r="I1965" s="7">
        <v>9</v>
      </c>
    </row>
    <row r="1966" spans="1:9" ht="15.75" customHeight="1" x14ac:dyDescent="0.15">
      <c r="A1966" s="13" t="s">
        <v>5184</v>
      </c>
      <c r="B1966" s="7" t="s">
        <v>1696</v>
      </c>
      <c r="C1966" s="14">
        <v>4</v>
      </c>
      <c r="D1966" s="7">
        <v>52.84</v>
      </c>
      <c r="E1966" s="7">
        <f t="shared" si="62"/>
        <v>5.2840000000000007</v>
      </c>
      <c r="F1966" s="7">
        <f t="shared" si="63"/>
        <v>58.124000000000002</v>
      </c>
      <c r="G1966" s="7">
        <v>0.22</v>
      </c>
      <c r="H1966" s="7" t="s">
        <v>5080</v>
      </c>
      <c r="I1966" s="7">
        <v>9</v>
      </c>
    </row>
    <row r="1967" spans="1:9" ht="15.75" customHeight="1" x14ac:dyDescent="0.15">
      <c r="A1967" s="13" t="s">
        <v>5184</v>
      </c>
      <c r="B1967" s="7" t="s">
        <v>2784</v>
      </c>
      <c r="C1967" s="14">
        <v>6</v>
      </c>
      <c r="D1967" s="7">
        <v>55.36</v>
      </c>
      <c r="E1967" s="7">
        <f t="shared" si="62"/>
        <v>5.5360000000000005</v>
      </c>
      <c r="F1967" s="7">
        <f t="shared" si="63"/>
        <v>60.896000000000001</v>
      </c>
      <c r="G1967" s="7">
        <v>0.14000000000000001</v>
      </c>
      <c r="H1967" s="7" t="s">
        <v>5075</v>
      </c>
      <c r="I1967" s="7">
        <v>8</v>
      </c>
    </row>
    <row r="1968" spans="1:9" ht="15.75" customHeight="1" x14ac:dyDescent="0.15">
      <c r="A1968" s="13" t="s">
        <v>5184</v>
      </c>
      <c r="B1968" s="7" t="s">
        <v>1808</v>
      </c>
      <c r="C1968" s="14">
        <v>6</v>
      </c>
      <c r="D1968" s="7">
        <v>43.74</v>
      </c>
      <c r="E1968" s="7">
        <f t="shared" si="62"/>
        <v>4.3740000000000006</v>
      </c>
      <c r="F1968" s="7">
        <f t="shared" si="63"/>
        <v>48.114000000000004</v>
      </c>
      <c r="G1968" s="7">
        <v>0.37</v>
      </c>
      <c r="H1968" s="7" t="s">
        <v>29</v>
      </c>
      <c r="I1968" s="7">
        <v>3</v>
      </c>
    </row>
    <row r="1969" spans="1:9" ht="15.75" customHeight="1" x14ac:dyDescent="0.15">
      <c r="A1969" s="13" t="s">
        <v>5184</v>
      </c>
      <c r="B1969" s="7" t="s">
        <v>4529</v>
      </c>
      <c r="C1969" s="14">
        <v>12</v>
      </c>
      <c r="D1969" s="7">
        <v>95.46</v>
      </c>
      <c r="E1969" s="7">
        <f t="shared" si="62"/>
        <v>9.5459999999999994</v>
      </c>
      <c r="F1969" s="7">
        <f t="shared" si="63"/>
        <v>105.006</v>
      </c>
      <c r="G1969" s="7">
        <v>0.11</v>
      </c>
      <c r="H1969" s="7" t="s">
        <v>5082</v>
      </c>
      <c r="I1969" s="7">
        <v>1</v>
      </c>
    </row>
    <row r="1970" spans="1:9" ht="15.75" customHeight="1" x14ac:dyDescent="0.15">
      <c r="A1970" s="13" t="s">
        <v>5184</v>
      </c>
      <c r="B1970" s="7" t="s">
        <v>1996</v>
      </c>
      <c r="C1970" s="14">
        <v>12</v>
      </c>
      <c r="D1970" s="7">
        <v>71.91</v>
      </c>
      <c r="E1970" s="7">
        <f t="shared" si="62"/>
        <v>7.1909999999999998</v>
      </c>
      <c r="F1970" s="7">
        <f t="shared" si="63"/>
        <v>79.100999999999999</v>
      </c>
      <c r="G1970" s="7">
        <v>0.22</v>
      </c>
      <c r="H1970" s="7" t="s">
        <v>5078</v>
      </c>
      <c r="I1970" s="7">
        <v>9</v>
      </c>
    </row>
    <row r="1971" spans="1:9" ht="15.75" customHeight="1" x14ac:dyDescent="0.15">
      <c r="A1971" s="13" t="s">
        <v>5184</v>
      </c>
      <c r="B1971" s="7" t="s">
        <v>3842</v>
      </c>
      <c r="C1971" s="14">
        <v>6</v>
      </c>
      <c r="D1971" s="7">
        <v>72.180000000000007</v>
      </c>
      <c r="E1971" s="7">
        <f t="shared" si="62"/>
        <v>7.2180000000000009</v>
      </c>
      <c r="F1971" s="7">
        <f t="shared" si="63"/>
        <v>79.39800000000001</v>
      </c>
      <c r="G1971" s="7">
        <v>0.11</v>
      </c>
      <c r="H1971" s="7" t="s">
        <v>5079</v>
      </c>
      <c r="I1971" s="7">
        <v>3</v>
      </c>
    </row>
    <row r="1972" spans="1:9" ht="15.75" customHeight="1" x14ac:dyDescent="0.15">
      <c r="A1972" s="13" t="s">
        <v>5184</v>
      </c>
      <c r="B1972" s="7" t="s">
        <v>4472</v>
      </c>
      <c r="C1972" s="14">
        <v>12</v>
      </c>
      <c r="D1972" s="7">
        <v>97.53</v>
      </c>
      <c r="E1972" s="7">
        <f t="shared" si="62"/>
        <v>9.7530000000000001</v>
      </c>
      <c r="F1972" s="7">
        <f t="shared" si="63"/>
        <v>107.283</v>
      </c>
      <c r="G1972" s="7">
        <v>0.28000000000000003</v>
      </c>
      <c r="H1972" s="7" t="s">
        <v>28</v>
      </c>
      <c r="I1972" s="7">
        <v>2</v>
      </c>
    </row>
    <row r="1973" spans="1:9" ht="15.75" customHeight="1" x14ac:dyDescent="0.15">
      <c r="A1973" s="13" t="s">
        <v>5184</v>
      </c>
      <c r="B1973" s="7" t="s">
        <v>3569</v>
      </c>
      <c r="C1973" s="14">
        <v>12</v>
      </c>
      <c r="D1973" s="7">
        <v>17.739999999999998</v>
      </c>
      <c r="E1973" s="7">
        <f t="shared" si="62"/>
        <v>1.774</v>
      </c>
      <c r="F1973" s="7">
        <f t="shared" si="63"/>
        <v>19.513999999999999</v>
      </c>
      <c r="G1973" s="7">
        <v>0.19</v>
      </c>
      <c r="H1973" s="7" t="s">
        <v>5081</v>
      </c>
      <c r="I1973" s="7">
        <v>5</v>
      </c>
    </row>
    <row r="1974" spans="1:9" ht="15.75" customHeight="1" x14ac:dyDescent="0.15">
      <c r="A1974" s="13" t="s">
        <v>5184</v>
      </c>
      <c r="B1974" s="7" t="s">
        <v>2200</v>
      </c>
      <c r="C1974" s="14">
        <v>12</v>
      </c>
      <c r="D1974" s="7">
        <v>32.950000000000003</v>
      </c>
      <c r="E1974" s="7">
        <f t="shared" si="62"/>
        <v>3.2950000000000004</v>
      </c>
      <c r="F1974" s="7">
        <f t="shared" si="63"/>
        <v>36.245000000000005</v>
      </c>
      <c r="G1974" s="7">
        <v>0.19</v>
      </c>
      <c r="H1974" s="7" t="s">
        <v>5081</v>
      </c>
      <c r="I1974" s="7">
        <v>1</v>
      </c>
    </row>
    <row r="1975" spans="1:9" ht="15.75" customHeight="1" x14ac:dyDescent="0.15">
      <c r="A1975" s="13" t="s">
        <v>5184</v>
      </c>
      <c r="B1975" s="7" t="s">
        <v>154</v>
      </c>
      <c r="C1975" s="14">
        <v>4</v>
      </c>
      <c r="D1975" s="7">
        <v>33.119999999999997</v>
      </c>
      <c r="E1975" s="7">
        <f t="shared" si="62"/>
        <v>3.3119999999999998</v>
      </c>
      <c r="F1975" s="7">
        <f t="shared" si="63"/>
        <v>36.431999999999995</v>
      </c>
      <c r="G1975" s="7">
        <v>0.09</v>
      </c>
      <c r="H1975" s="7" t="s">
        <v>5078</v>
      </c>
      <c r="I1975" s="7">
        <v>10</v>
      </c>
    </row>
    <row r="1976" spans="1:9" ht="15.75" customHeight="1" x14ac:dyDescent="0.15">
      <c r="A1976" s="13" t="s">
        <v>5184</v>
      </c>
      <c r="B1976" s="7" t="s">
        <v>4094</v>
      </c>
      <c r="C1976" s="14">
        <v>4</v>
      </c>
      <c r="D1976" s="7">
        <v>10.54</v>
      </c>
      <c r="E1976" s="7">
        <f t="shared" si="62"/>
        <v>1.054</v>
      </c>
      <c r="F1976" s="7">
        <f t="shared" si="63"/>
        <v>11.593999999999999</v>
      </c>
      <c r="G1976" s="7">
        <v>0.26</v>
      </c>
      <c r="H1976" s="7" t="s">
        <v>31</v>
      </c>
      <c r="I1976" s="7">
        <v>8</v>
      </c>
    </row>
    <row r="1977" spans="1:9" ht="15.75" customHeight="1" x14ac:dyDescent="0.15">
      <c r="A1977" s="13" t="s">
        <v>5184</v>
      </c>
      <c r="B1977" s="7" t="s">
        <v>4766</v>
      </c>
      <c r="C1977" s="14">
        <v>6</v>
      </c>
      <c r="D1977" s="7">
        <v>71.19</v>
      </c>
      <c r="E1977" s="7">
        <f t="shared" si="62"/>
        <v>7.1189999999999998</v>
      </c>
      <c r="F1977" s="7">
        <f t="shared" si="63"/>
        <v>78.308999999999997</v>
      </c>
      <c r="G1977" s="7">
        <v>0.35</v>
      </c>
      <c r="H1977" s="7" t="s">
        <v>27</v>
      </c>
      <c r="I1977" s="7">
        <v>4</v>
      </c>
    </row>
    <row r="1978" spans="1:9" ht="15.75" customHeight="1" x14ac:dyDescent="0.15">
      <c r="A1978" s="13" t="s">
        <v>5184</v>
      </c>
      <c r="B1978" s="7" t="s">
        <v>4024</v>
      </c>
      <c r="C1978" s="14">
        <v>6</v>
      </c>
      <c r="D1978" s="7">
        <v>97.22</v>
      </c>
      <c r="E1978" s="7">
        <f t="shared" si="62"/>
        <v>9.7220000000000013</v>
      </c>
      <c r="F1978" s="7">
        <f t="shared" si="63"/>
        <v>106.94200000000001</v>
      </c>
      <c r="G1978" s="7">
        <v>7.0000000000000007E-2</v>
      </c>
      <c r="H1978" s="7" t="s">
        <v>30</v>
      </c>
      <c r="I1978" s="7">
        <v>10</v>
      </c>
    </row>
    <row r="1979" spans="1:9" ht="15.75" customHeight="1" x14ac:dyDescent="0.15">
      <c r="A1979" s="13" t="s">
        <v>5185</v>
      </c>
      <c r="B1979" s="7" t="s">
        <v>3063</v>
      </c>
      <c r="C1979" s="14">
        <v>12</v>
      </c>
      <c r="D1979" s="7">
        <v>20.21</v>
      </c>
      <c r="E1979" s="7">
        <f t="shared" si="62"/>
        <v>2.0210000000000004</v>
      </c>
      <c r="F1979" s="7">
        <f t="shared" si="63"/>
        <v>22.231000000000002</v>
      </c>
      <c r="G1979" s="7">
        <v>0.38</v>
      </c>
      <c r="H1979" s="7" t="s">
        <v>5080</v>
      </c>
      <c r="I1979" s="7">
        <v>8</v>
      </c>
    </row>
    <row r="1980" spans="1:9" ht="15.75" customHeight="1" x14ac:dyDescent="0.15">
      <c r="A1980" s="13" t="s">
        <v>5185</v>
      </c>
      <c r="B1980" s="7" t="s">
        <v>99</v>
      </c>
      <c r="C1980" s="14">
        <v>2</v>
      </c>
      <c r="D1980" s="14">
        <v>30.19</v>
      </c>
      <c r="E1980" s="14">
        <v>3.0190000000000001</v>
      </c>
      <c r="F1980" s="14">
        <v>33.209000000000003</v>
      </c>
      <c r="G1980" s="7">
        <v>0.21</v>
      </c>
      <c r="H1980" s="7" t="s">
        <v>5075</v>
      </c>
      <c r="I1980" s="7">
        <v>7</v>
      </c>
    </row>
    <row r="1981" spans="1:9" ht="15.75" customHeight="1" x14ac:dyDescent="0.15">
      <c r="A1981" s="13" t="s">
        <v>5185</v>
      </c>
      <c r="B1981" s="7" t="s">
        <v>3604</v>
      </c>
      <c r="C1981" s="14">
        <v>7</v>
      </c>
      <c r="D1981" s="14">
        <v>51.74</v>
      </c>
      <c r="E1981" s="14">
        <v>5.1740000000000004</v>
      </c>
      <c r="F1981" s="14">
        <v>56.914000000000001</v>
      </c>
      <c r="G1981" s="7">
        <v>0.11</v>
      </c>
      <c r="H1981" s="7" t="s">
        <v>28</v>
      </c>
      <c r="I1981" s="7">
        <v>3</v>
      </c>
    </row>
    <row r="1982" spans="1:9" ht="15.75" customHeight="1" x14ac:dyDescent="0.15">
      <c r="A1982" s="13" t="s">
        <v>5185</v>
      </c>
      <c r="B1982" s="7" t="s">
        <v>4558</v>
      </c>
      <c r="C1982" s="14">
        <v>11</v>
      </c>
      <c r="D1982" s="14">
        <v>32.03</v>
      </c>
      <c r="E1982" s="14">
        <v>3.2030000000000003</v>
      </c>
      <c r="F1982" s="14">
        <v>35.233000000000004</v>
      </c>
      <c r="G1982" s="7">
        <v>0.28000000000000003</v>
      </c>
      <c r="H1982" s="7" t="s">
        <v>29</v>
      </c>
      <c r="I1982" s="7">
        <v>9</v>
      </c>
    </row>
    <row r="1983" spans="1:9" ht="15.75" customHeight="1" x14ac:dyDescent="0.15">
      <c r="A1983" s="13" t="s">
        <v>5185</v>
      </c>
      <c r="B1983" s="7" t="s">
        <v>1341</v>
      </c>
      <c r="C1983" s="14">
        <v>2</v>
      </c>
      <c r="D1983" s="14">
        <v>7.36</v>
      </c>
      <c r="E1983" s="14">
        <v>0.7360000000000001</v>
      </c>
      <c r="F1983" s="14">
        <v>8.0960000000000001</v>
      </c>
      <c r="G1983" s="7">
        <v>0.16</v>
      </c>
      <c r="H1983" s="7" t="s">
        <v>5079</v>
      </c>
      <c r="I1983" s="7">
        <v>7</v>
      </c>
    </row>
    <row r="1984" spans="1:9" ht="15.75" customHeight="1" x14ac:dyDescent="0.15">
      <c r="A1984" s="13" t="s">
        <v>5185</v>
      </c>
      <c r="B1984" s="7" t="s">
        <v>1246</v>
      </c>
      <c r="C1984" s="14">
        <v>7</v>
      </c>
      <c r="D1984" s="14">
        <v>2.36</v>
      </c>
      <c r="E1984" s="14">
        <v>0.23599999999999999</v>
      </c>
      <c r="F1984" s="14">
        <v>2.5960000000000001</v>
      </c>
      <c r="G1984" s="7">
        <v>0.13</v>
      </c>
      <c r="H1984" s="7" t="s">
        <v>5082</v>
      </c>
      <c r="I1984" s="7">
        <v>5</v>
      </c>
    </row>
    <row r="1985" spans="1:9" ht="15.75" customHeight="1" x14ac:dyDescent="0.15">
      <c r="A1985" s="13" t="s">
        <v>5185</v>
      </c>
      <c r="B1985" s="7" t="s">
        <v>4200</v>
      </c>
      <c r="C1985" s="14">
        <v>11</v>
      </c>
      <c r="D1985" s="14">
        <v>42.23</v>
      </c>
      <c r="E1985" s="14">
        <v>4.2229999999999999</v>
      </c>
      <c r="F1985" s="14">
        <v>46.452999999999996</v>
      </c>
      <c r="G1985" s="7">
        <v>0.06</v>
      </c>
      <c r="H1985" s="7" t="s">
        <v>31</v>
      </c>
      <c r="I1985" s="7">
        <v>7</v>
      </c>
    </row>
    <row r="1986" spans="1:9" ht="15.75" customHeight="1" x14ac:dyDescent="0.15">
      <c r="A1986" s="13" t="s">
        <v>5185</v>
      </c>
      <c r="B1986" s="7" t="s">
        <v>1504</v>
      </c>
      <c r="C1986" s="14">
        <v>2</v>
      </c>
      <c r="D1986" s="14">
        <v>12.78</v>
      </c>
      <c r="E1986" s="14">
        <v>1.278</v>
      </c>
      <c r="F1986" s="14">
        <v>14.058</v>
      </c>
      <c r="G1986" s="7">
        <v>0.22</v>
      </c>
      <c r="H1986" s="7" t="s">
        <v>30</v>
      </c>
      <c r="I1986" s="7">
        <v>2</v>
      </c>
    </row>
    <row r="1987" spans="1:9" ht="15.75" customHeight="1" x14ac:dyDescent="0.15">
      <c r="A1987" s="13" t="s">
        <v>5185</v>
      </c>
      <c r="B1987" s="7" t="s">
        <v>2117</v>
      </c>
      <c r="C1987" s="14">
        <v>11</v>
      </c>
      <c r="D1987" s="14">
        <v>65.45</v>
      </c>
      <c r="E1987" s="14">
        <v>6.5450000000000008</v>
      </c>
      <c r="F1987" s="14">
        <v>71.995000000000005</v>
      </c>
      <c r="G1987" s="7">
        <v>0.19</v>
      </c>
      <c r="H1987" s="7" t="s">
        <v>31</v>
      </c>
      <c r="I1987" s="7">
        <v>2</v>
      </c>
    </row>
    <row r="1988" spans="1:9" ht="15.75" customHeight="1" x14ac:dyDescent="0.15">
      <c r="A1988" s="13" t="s">
        <v>5185</v>
      </c>
      <c r="B1988" s="7" t="s">
        <v>816</v>
      </c>
      <c r="C1988" s="14">
        <v>2</v>
      </c>
      <c r="D1988" s="14">
        <v>49.1</v>
      </c>
      <c r="E1988" s="14">
        <v>4.91</v>
      </c>
      <c r="F1988" s="14">
        <v>54.010000000000005</v>
      </c>
      <c r="G1988" s="7">
        <v>0.23</v>
      </c>
      <c r="H1988" s="7" t="s">
        <v>27</v>
      </c>
      <c r="I1988" s="7">
        <v>4</v>
      </c>
    </row>
    <row r="1989" spans="1:9" ht="15.75" customHeight="1" x14ac:dyDescent="0.15">
      <c r="A1989" s="13" t="s">
        <v>5185</v>
      </c>
      <c r="B1989" s="7" t="s">
        <v>4114</v>
      </c>
      <c r="C1989" s="14">
        <v>11</v>
      </c>
      <c r="D1989" s="14">
        <v>23.99</v>
      </c>
      <c r="E1989" s="14">
        <v>2.399</v>
      </c>
      <c r="F1989" s="14">
        <v>26.388999999999999</v>
      </c>
      <c r="G1989" s="7">
        <v>0.28999999999999998</v>
      </c>
      <c r="H1989" s="7" t="s">
        <v>5076</v>
      </c>
      <c r="I1989" s="7">
        <v>9</v>
      </c>
    </row>
    <row r="1990" spans="1:9" ht="15.75" customHeight="1" x14ac:dyDescent="0.15">
      <c r="A1990" s="13" t="s">
        <v>5185</v>
      </c>
      <c r="B1990" s="7" t="s">
        <v>4753</v>
      </c>
      <c r="C1990" s="14">
        <v>7</v>
      </c>
      <c r="D1990" s="14">
        <v>76.11</v>
      </c>
      <c r="E1990" s="14">
        <v>7.6110000000000007</v>
      </c>
      <c r="F1990" s="14">
        <v>83.721000000000004</v>
      </c>
      <c r="G1990" s="7">
        <v>0.19</v>
      </c>
      <c r="H1990" s="7" t="s">
        <v>5082</v>
      </c>
      <c r="I1990" s="7">
        <v>7</v>
      </c>
    </row>
    <row r="1991" spans="1:9" ht="15.75" customHeight="1" x14ac:dyDescent="0.15">
      <c r="A1991" s="13" t="s">
        <v>5185</v>
      </c>
      <c r="B1991" s="7" t="s">
        <v>4275</v>
      </c>
      <c r="C1991" s="14">
        <v>11</v>
      </c>
      <c r="D1991" s="14">
        <v>13.84</v>
      </c>
      <c r="E1991" s="14">
        <v>1.3840000000000001</v>
      </c>
      <c r="F1991" s="14">
        <v>15.224</v>
      </c>
      <c r="G1991" s="7">
        <v>0.22</v>
      </c>
      <c r="H1991" s="7" t="s">
        <v>31</v>
      </c>
      <c r="I1991" s="7">
        <v>3</v>
      </c>
    </row>
    <row r="1992" spans="1:9" ht="15.75" customHeight="1" x14ac:dyDescent="0.15">
      <c r="A1992" s="13" t="s">
        <v>5185</v>
      </c>
      <c r="B1992" s="7" t="s">
        <v>1737</v>
      </c>
      <c r="C1992" s="14">
        <v>11</v>
      </c>
      <c r="D1992" s="7">
        <v>73.53</v>
      </c>
      <c r="E1992" s="7">
        <f t="shared" ref="E1992:E2055" si="64">D1992*10%</f>
        <v>7.3530000000000006</v>
      </c>
      <c r="F1992" s="7">
        <f t="shared" ref="F1992:F2055" si="65">D1992+E1992</f>
        <v>80.882999999999996</v>
      </c>
      <c r="G1992" s="7">
        <v>0.36</v>
      </c>
      <c r="H1992" s="7" t="s">
        <v>5076</v>
      </c>
      <c r="I1992" s="7">
        <v>5</v>
      </c>
    </row>
    <row r="1993" spans="1:9" ht="15.75" customHeight="1" x14ac:dyDescent="0.15">
      <c r="A1993" s="13" t="s">
        <v>5185</v>
      </c>
      <c r="B1993" s="7" t="s">
        <v>364</v>
      </c>
      <c r="C1993" s="14">
        <v>2</v>
      </c>
      <c r="D1993" s="7">
        <v>66.52</v>
      </c>
      <c r="E1993" s="7">
        <f t="shared" si="64"/>
        <v>6.6520000000000001</v>
      </c>
      <c r="F1993" s="7">
        <f t="shared" si="65"/>
        <v>73.171999999999997</v>
      </c>
      <c r="G1993" s="7">
        <v>0.17</v>
      </c>
      <c r="H1993" s="7" t="s">
        <v>26</v>
      </c>
      <c r="I1993" s="7">
        <v>8</v>
      </c>
    </row>
    <row r="1994" spans="1:9" ht="15.75" customHeight="1" x14ac:dyDescent="0.15">
      <c r="A1994" s="13" t="s">
        <v>5185</v>
      </c>
      <c r="B1994" s="7" t="s">
        <v>3593</v>
      </c>
      <c r="C1994" s="14">
        <v>11</v>
      </c>
      <c r="D1994" s="7">
        <v>41.8</v>
      </c>
      <c r="E1994" s="7">
        <f t="shared" si="64"/>
        <v>4.18</v>
      </c>
      <c r="F1994" s="7">
        <f t="shared" si="65"/>
        <v>45.98</v>
      </c>
      <c r="G1994" s="7">
        <v>0.06</v>
      </c>
      <c r="H1994" s="7" t="s">
        <v>5081</v>
      </c>
      <c r="I1994" s="7">
        <v>8</v>
      </c>
    </row>
    <row r="1995" spans="1:9" ht="15.75" customHeight="1" x14ac:dyDescent="0.15">
      <c r="A1995" s="13" t="s">
        <v>5185</v>
      </c>
      <c r="B1995" s="7" t="s">
        <v>4683</v>
      </c>
      <c r="C1995" s="14">
        <v>2</v>
      </c>
      <c r="D1995" s="7">
        <v>13.22</v>
      </c>
      <c r="E1995" s="7">
        <f t="shared" si="64"/>
        <v>1.3220000000000001</v>
      </c>
      <c r="F1995" s="7">
        <f t="shared" si="65"/>
        <v>14.542000000000002</v>
      </c>
      <c r="G1995" s="7">
        <v>0.06</v>
      </c>
      <c r="H1995" s="7" t="s">
        <v>5080</v>
      </c>
      <c r="I1995" s="7">
        <v>4</v>
      </c>
    </row>
    <row r="1996" spans="1:9" ht="15.75" customHeight="1" x14ac:dyDescent="0.15">
      <c r="A1996" s="13" t="s">
        <v>5186</v>
      </c>
      <c r="B1996" s="7" t="s">
        <v>1483</v>
      </c>
      <c r="C1996" s="14">
        <v>7</v>
      </c>
      <c r="D1996" s="7">
        <v>87.92</v>
      </c>
      <c r="E1996" s="7">
        <f t="shared" si="64"/>
        <v>8.7919999999999998</v>
      </c>
      <c r="F1996" s="7">
        <f t="shared" si="65"/>
        <v>96.712000000000003</v>
      </c>
      <c r="G1996" s="7">
        <v>0.21</v>
      </c>
      <c r="H1996" s="7" t="s">
        <v>5083</v>
      </c>
      <c r="I1996" s="7">
        <v>8</v>
      </c>
    </row>
    <row r="1997" spans="1:9" ht="15.75" customHeight="1" x14ac:dyDescent="0.15">
      <c r="A1997" s="13" t="s">
        <v>5186</v>
      </c>
      <c r="B1997" s="7" t="s">
        <v>4047</v>
      </c>
      <c r="C1997" s="14">
        <v>7</v>
      </c>
      <c r="D1997" s="7">
        <v>56.24</v>
      </c>
      <c r="E1997" s="7">
        <f t="shared" si="64"/>
        <v>5.6240000000000006</v>
      </c>
      <c r="F1997" s="7">
        <f t="shared" si="65"/>
        <v>61.864000000000004</v>
      </c>
      <c r="G1997" s="7">
        <v>0.02</v>
      </c>
      <c r="H1997" s="7" t="s">
        <v>28</v>
      </c>
      <c r="I1997" s="7">
        <v>10</v>
      </c>
    </row>
    <row r="1998" spans="1:9" ht="15.75" customHeight="1" x14ac:dyDescent="0.15">
      <c r="A1998" s="13" t="s">
        <v>5186</v>
      </c>
      <c r="B1998" s="7" t="s">
        <v>1967</v>
      </c>
      <c r="C1998" s="14">
        <v>7</v>
      </c>
      <c r="D1998" s="7">
        <v>68.89</v>
      </c>
      <c r="E1998" s="7">
        <f t="shared" si="64"/>
        <v>6.8890000000000002</v>
      </c>
      <c r="F1998" s="7">
        <f t="shared" si="65"/>
        <v>75.778999999999996</v>
      </c>
      <c r="G1998" s="7">
        <v>0.34</v>
      </c>
      <c r="H1998" s="7" t="s">
        <v>5078</v>
      </c>
      <c r="I1998" s="7">
        <v>10</v>
      </c>
    </row>
    <row r="1999" spans="1:9" ht="15.75" customHeight="1" x14ac:dyDescent="0.15">
      <c r="A1999" s="13" t="s">
        <v>5186</v>
      </c>
      <c r="B1999" s="7" t="s">
        <v>2283</v>
      </c>
      <c r="C1999" s="14">
        <v>2</v>
      </c>
      <c r="D1999" s="7">
        <v>26.03</v>
      </c>
      <c r="E1999" s="7">
        <f t="shared" si="64"/>
        <v>2.6030000000000002</v>
      </c>
      <c r="F1999" s="7">
        <f t="shared" si="65"/>
        <v>28.633000000000003</v>
      </c>
      <c r="G1999" s="7">
        <v>0.05</v>
      </c>
      <c r="H1999" s="7" t="s">
        <v>5082</v>
      </c>
      <c r="I1999" s="7">
        <v>1</v>
      </c>
    </row>
    <row r="2000" spans="1:9" ht="15.75" customHeight="1" x14ac:dyDescent="0.15">
      <c r="A2000" s="13" t="s">
        <v>5186</v>
      </c>
      <c r="B2000" s="7" t="s">
        <v>4802</v>
      </c>
      <c r="C2000" s="14">
        <v>2</v>
      </c>
      <c r="D2000" s="7">
        <v>32.28</v>
      </c>
      <c r="E2000" s="7">
        <f t="shared" si="64"/>
        <v>3.2280000000000002</v>
      </c>
      <c r="F2000" s="7">
        <f t="shared" si="65"/>
        <v>35.508000000000003</v>
      </c>
      <c r="G2000" s="7">
        <v>0.31</v>
      </c>
      <c r="H2000" s="7" t="s">
        <v>5075</v>
      </c>
      <c r="I2000" s="7">
        <v>5</v>
      </c>
    </row>
    <row r="2001" spans="1:9" ht="15.75" customHeight="1" x14ac:dyDescent="0.15">
      <c r="A2001" s="13" t="s">
        <v>5186</v>
      </c>
      <c r="B2001" s="7" t="s">
        <v>3757</v>
      </c>
      <c r="C2001" s="14">
        <v>7</v>
      </c>
      <c r="D2001" s="7">
        <v>17.48</v>
      </c>
      <c r="E2001" s="7">
        <f t="shared" si="64"/>
        <v>1.7480000000000002</v>
      </c>
      <c r="F2001" s="7">
        <f t="shared" si="65"/>
        <v>19.228000000000002</v>
      </c>
      <c r="G2001" s="7">
        <v>0.37</v>
      </c>
      <c r="H2001" s="7" t="s">
        <v>5075</v>
      </c>
      <c r="I2001" s="7">
        <v>10</v>
      </c>
    </row>
    <row r="2002" spans="1:9" ht="15.75" customHeight="1" x14ac:dyDescent="0.15">
      <c r="A2002" s="13" t="s">
        <v>5186</v>
      </c>
      <c r="B2002" s="7" t="s">
        <v>324</v>
      </c>
      <c r="C2002" s="14">
        <v>11</v>
      </c>
      <c r="D2002" s="7">
        <v>57.72</v>
      </c>
      <c r="E2002" s="7">
        <f t="shared" si="64"/>
        <v>5.7720000000000002</v>
      </c>
      <c r="F2002" s="7">
        <f t="shared" si="65"/>
        <v>63.491999999999997</v>
      </c>
      <c r="G2002" s="7">
        <v>0.34</v>
      </c>
      <c r="H2002" s="7" t="s">
        <v>5079</v>
      </c>
      <c r="I2002" s="7">
        <v>3</v>
      </c>
    </row>
    <row r="2003" spans="1:9" ht="15.75" customHeight="1" x14ac:dyDescent="0.15">
      <c r="A2003" s="13" t="s">
        <v>5186</v>
      </c>
      <c r="B2003" s="7" t="s">
        <v>4866</v>
      </c>
      <c r="C2003" s="14">
        <v>2</v>
      </c>
      <c r="D2003" s="7">
        <v>18.16</v>
      </c>
      <c r="E2003" s="7">
        <f t="shared" si="64"/>
        <v>1.8160000000000001</v>
      </c>
      <c r="F2003" s="7">
        <f t="shared" si="65"/>
        <v>19.975999999999999</v>
      </c>
      <c r="G2003" s="7">
        <v>0.13</v>
      </c>
      <c r="H2003" s="7" t="s">
        <v>31</v>
      </c>
      <c r="I2003" s="7">
        <v>10</v>
      </c>
    </row>
    <row r="2004" spans="1:9" ht="15.75" customHeight="1" x14ac:dyDescent="0.15">
      <c r="A2004" s="13" t="s">
        <v>5186</v>
      </c>
      <c r="B2004" s="7" t="s">
        <v>3932</v>
      </c>
      <c r="C2004" s="14">
        <v>11</v>
      </c>
      <c r="D2004" s="7">
        <v>55.5</v>
      </c>
      <c r="E2004" s="7">
        <f t="shared" si="64"/>
        <v>5.5500000000000007</v>
      </c>
      <c r="F2004" s="7">
        <f t="shared" si="65"/>
        <v>61.05</v>
      </c>
      <c r="G2004" s="7">
        <v>0.24</v>
      </c>
      <c r="H2004" s="7" t="s">
        <v>5078</v>
      </c>
      <c r="I2004" s="7">
        <v>8</v>
      </c>
    </row>
    <row r="2005" spans="1:9" ht="15.75" customHeight="1" x14ac:dyDescent="0.15">
      <c r="A2005" s="13" t="s">
        <v>5186</v>
      </c>
      <c r="B2005" s="7" t="s">
        <v>1399</v>
      </c>
      <c r="C2005" s="14">
        <v>7</v>
      </c>
      <c r="D2005" s="7">
        <v>51.29</v>
      </c>
      <c r="E2005" s="7">
        <f t="shared" si="64"/>
        <v>5.1290000000000004</v>
      </c>
      <c r="F2005" s="7">
        <f t="shared" si="65"/>
        <v>56.418999999999997</v>
      </c>
      <c r="G2005" s="7">
        <v>0.23</v>
      </c>
      <c r="H2005" s="7" t="s">
        <v>5080</v>
      </c>
      <c r="I2005" s="7">
        <v>5</v>
      </c>
    </row>
    <row r="2006" spans="1:9" ht="15.75" customHeight="1" x14ac:dyDescent="0.15">
      <c r="A2006" s="13" t="s">
        <v>5186</v>
      </c>
      <c r="B2006" s="7" t="s">
        <v>4575</v>
      </c>
      <c r="C2006" s="14">
        <v>7</v>
      </c>
      <c r="D2006" s="7">
        <v>85.75</v>
      </c>
      <c r="E2006" s="7">
        <f t="shared" si="64"/>
        <v>8.5750000000000011</v>
      </c>
      <c r="F2006" s="7">
        <f t="shared" si="65"/>
        <v>94.325000000000003</v>
      </c>
      <c r="G2006" s="7">
        <v>0.2</v>
      </c>
      <c r="H2006" s="7" t="s">
        <v>5081</v>
      </c>
      <c r="I2006" s="7">
        <v>9</v>
      </c>
    </row>
    <row r="2007" spans="1:9" ht="15.75" customHeight="1" x14ac:dyDescent="0.15">
      <c r="A2007" s="13" t="s">
        <v>5186</v>
      </c>
      <c r="B2007" s="7" t="s">
        <v>842</v>
      </c>
      <c r="C2007" s="14">
        <v>11</v>
      </c>
      <c r="D2007" s="7">
        <v>62</v>
      </c>
      <c r="E2007" s="7">
        <f t="shared" si="64"/>
        <v>6.2</v>
      </c>
      <c r="F2007" s="7">
        <f t="shared" si="65"/>
        <v>68.2</v>
      </c>
      <c r="G2007" s="7">
        <v>0.01</v>
      </c>
      <c r="H2007" s="7" t="s">
        <v>26</v>
      </c>
      <c r="I2007" s="7">
        <v>1</v>
      </c>
    </row>
    <row r="2008" spans="1:9" ht="15.75" customHeight="1" x14ac:dyDescent="0.15">
      <c r="A2008" s="13" t="s">
        <v>5186</v>
      </c>
      <c r="B2008" s="7" t="s">
        <v>5056</v>
      </c>
      <c r="C2008" s="14">
        <v>2</v>
      </c>
      <c r="D2008" s="7">
        <v>18.71</v>
      </c>
      <c r="E2008" s="7">
        <f t="shared" si="64"/>
        <v>1.8710000000000002</v>
      </c>
      <c r="F2008" s="7">
        <f t="shared" si="65"/>
        <v>20.581</v>
      </c>
      <c r="G2008" s="7">
        <v>0.28000000000000003</v>
      </c>
      <c r="H2008" s="7" t="s">
        <v>31</v>
      </c>
      <c r="I2008" s="7">
        <v>6</v>
      </c>
    </row>
    <row r="2009" spans="1:9" ht="15.75" customHeight="1" x14ac:dyDescent="0.15">
      <c r="A2009" s="13" t="s">
        <v>5186</v>
      </c>
      <c r="B2009" s="7" t="s">
        <v>4836</v>
      </c>
      <c r="C2009" s="14">
        <v>2</v>
      </c>
      <c r="D2009" s="7">
        <v>41.9</v>
      </c>
      <c r="E2009" s="7">
        <f t="shared" si="64"/>
        <v>4.1900000000000004</v>
      </c>
      <c r="F2009" s="7">
        <f t="shared" si="65"/>
        <v>46.089999999999996</v>
      </c>
      <c r="G2009" s="7">
        <v>0.28999999999999998</v>
      </c>
      <c r="H2009" s="7" t="s">
        <v>26</v>
      </c>
      <c r="I2009" s="7">
        <v>1</v>
      </c>
    </row>
    <row r="2010" spans="1:9" ht="15.75" customHeight="1" x14ac:dyDescent="0.15">
      <c r="A2010" s="13" t="s">
        <v>5186</v>
      </c>
      <c r="B2010" s="7" t="s">
        <v>795</v>
      </c>
      <c r="C2010" s="14">
        <v>7</v>
      </c>
      <c r="D2010" s="7">
        <v>7.23</v>
      </c>
      <c r="E2010" s="7">
        <f t="shared" si="64"/>
        <v>0.72300000000000009</v>
      </c>
      <c r="F2010" s="7">
        <f t="shared" si="65"/>
        <v>7.9530000000000003</v>
      </c>
      <c r="G2010" s="7">
        <v>0.2</v>
      </c>
      <c r="H2010" s="7" t="s">
        <v>29</v>
      </c>
      <c r="I2010" s="7">
        <v>7</v>
      </c>
    </row>
    <row r="2011" spans="1:9" ht="15.75" customHeight="1" x14ac:dyDescent="0.15">
      <c r="A2011" s="13" t="s">
        <v>5186</v>
      </c>
      <c r="B2011" s="7" t="s">
        <v>296</v>
      </c>
      <c r="C2011" s="14">
        <v>7</v>
      </c>
      <c r="D2011" s="7">
        <v>24.08</v>
      </c>
      <c r="E2011" s="7">
        <f t="shared" si="64"/>
        <v>2.4079999999999999</v>
      </c>
      <c r="F2011" s="7">
        <f t="shared" si="65"/>
        <v>26.488</v>
      </c>
      <c r="G2011" s="7">
        <v>0.34</v>
      </c>
      <c r="H2011" s="7" t="s">
        <v>5080</v>
      </c>
      <c r="I2011" s="7">
        <v>3</v>
      </c>
    </row>
    <row r="2012" spans="1:9" ht="15.75" customHeight="1" x14ac:dyDescent="0.15">
      <c r="A2012" s="13" t="s">
        <v>5186</v>
      </c>
      <c r="B2012" s="7" t="s">
        <v>1051</v>
      </c>
      <c r="C2012" s="14">
        <v>7</v>
      </c>
      <c r="D2012" s="7">
        <v>34.130000000000003</v>
      </c>
      <c r="E2012" s="7">
        <f t="shared" si="64"/>
        <v>3.4130000000000003</v>
      </c>
      <c r="F2012" s="7">
        <f t="shared" si="65"/>
        <v>37.543000000000006</v>
      </c>
      <c r="G2012" s="7">
        <v>0.23</v>
      </c>
      <c r="H2012" s="7" t="s">
        <v>31</v>
      </c>
      <c r="I2012" s="7">
        <v>9</v>
      </c>
    </row>
    <row r="2013" spans="1:9" ht="15.75" customHeight="1" x14ac:dyDescent="0.15">
      <c r="A2013" s="13" t="s">
        <v>5186</v>
      </c>
      <c r="B2013" s="7" t="s">
        <v>3471</v>
      </c>
      <c r="C2013" s="14">
        <v>11</v>
      </c>
      <c r="D2013" s="7">
        <v>46.36</v>
      </c>
      <c r="E2013" s="7">
        <f t="shared" si="64"/>
        <v>4.6360000000000001</v>
      </c>
      <c r="F2013" s="7">
        <f t="shared" si="65"/>
        <v>50.996000000000002</v>
      </c>
      <c r="G2013" s="7">
        <v>0.11</v>
      </c>
      <c r="H2013" s="7" t="s">
        <v>30</v>
      </c>
      <c r="I2013" s="7">
        <v>6</v>
      </c>
    </row>
    <row r="2014" spans="1:9" ht="15.75" customHeight="1" x14ac:dyDescent="0.15">
      <c r="A2014" s="13" t="s">
        <v>5186</v>
      </c>
      <c r="B2014" s="7" t="s">
        <v>3357</v>
      </c>
      <c r="C2014" s="14">
        <v>7</v>
      </c>
      <c r="D2014" s="7">
        <v>88.77</v>
      </c>
      <c r="E2014" s="7">
        <f t="shared" si="64"/>
        <v>8.8770000000000007</v>
      </c>
      <c r="F2014" s="7">
        <f t="shared" si="65"/>
        <v>97.646999999999991</v>
      </c>
      <c r="G2014" s="7">
        <v>0.28000000000000003</v>
      </c>
      <c r="H2014" s="7" t="s">
        <v>5079</v>
      </c>
      <c r="I2014" s="7">
        <v>7</v>
      </c>
    </row>
    <row r="2015" spans="1:9" ht="15.75" customHeight="1" x14ac:dyDescent="0.15">
      <c r="A2015" s="13" t="s">
        <v>5186</v>
      </c>
      <c r="B2015" s="7" t="s">
        <v>4045</v>
      </c>
      <c r="C2015" s="14">
        <v>7</v>
      </c>
      <c r="D2015" s="7">
        <v>65.680000000000007</v>
      </c>
      <c r="E2015" s="7">
        <f t="shared" si="64"/>
        <v>6.5680000000000014</v>
      </c>
      <c r="F2015" s="7">
        <f t="shared" si="65"/>
        <v>72.248000000000005</v>
      </c>
      <c r="G2015" s="7">
        <v>0.35</v>
      </c>
      <c r="H2015" s="7" t="s">
        <v>30</v>
      </c>
      <c r="I2015" s="7">
        <v>6</v>
      </c>
    </row>
    <row r="2016" spans="1:9" ht="15.75" customHeight="1" x14ac:dyDescent="0.15">
      <c r="A2016" s="13" t="s">
        <v>5186</v>
      </c>
      <c r="B2016" s="7" t="s">
        <v>4518</v>
      </c>
      <c r="C2016" s="14">
        <v>11</v>
      </c>
      <c r="D2016" s="7">
        <v>7.87</v>
      </c>
      <c r="E2016" s="7">
        <f t="shared" si="64"/>
        <v>0.78700000000000003</v>
      </c>
      <c r="F2016" s="7">
        <f t="shared" si="65"/>
        <v>8.657</v>
      </c>
      <c r="G2016" s="7">
        <v>0.2</v>
      </c>
      <c r="H2016" s="7" t="s">
        <v>5077</v>
      </c>
      <c r="I2016" s="7">
        <v>8</v>
      </c>
    </row>
    <row r="2017" spans="1:9" ht="15.75" customHeight="1" x14ac:dyDescent="0.15">
      <c r="A2017" s="13" t="s">
        <v>5187</v>
      </c>
      <c r="B2017" s="7" t="s">
        <v>3425</v>
      </c>
      <c r="C2017" s="14">
        <v>2</v>
      </c>
      <c r="D2017" s="7">
        <v>72.19</v>
      </c>
      <c r="E2017" s="7">
        <f t="shared" si="64"/>
        <v>7.2190000000000003</v>
      </c>
      <c r="F2017" s="7">
        <f t="shared" si="65"/>
        <v>79.408999999999992</v>
      </c>
      <c r="G2017" s="7">
        <v>0.31</v>
      </c>
      <c r="H2017" s="7" t="s">
        <v>5076</v>
      </c>
      <c r="I2017" s="7">
        <v>1</v>
      </c>
    </row>
    <row r="2018" spans="1:9" ht="15.75" customHeight="1" x14ac:dyDescent="0.15">
      <c r="A2018" s="13" t="s">
        <v>5187</v>
      </c>
      <c r="B2018" s="7" t="s">
        <v>4677</v>
      </c>
      <c r="C2018" s="14">
        <v>7</v>
      </c>
      <c r="D2018" s="7">
        <v>44.84</v>
      </c>
      <c r="E2018" s="7">
        <f t="shared" si="64"/>
        <v>4.4840000000000009</v>
      </c>
      <c r="F2018" s="7">
        <f t="shared" si="65"/>
        <v>49.324000000000005</v>
      </c>
      <c r="G2018" s="7">
        <v>0.2</v>
      </c>
      <c r="H2018" s="7" t="s">
        <v>5083</v>
      </c>
      <c r="I2018" s="7">
        <v>4</v>
      </c>
    </row>
    <row r="2019" spans="1:9" ht="15.75" customHeight="1" x14ac:dyDescent="0.15">
      <c r="A2019" s="13" t="s">
        <v>5187</v>
      </c>
      <c r="B2019" s="7" t="s">
        <v>631</v>
      </c>
      <c r="C2019" s="14">
        <v>11</v>
      </c>
      <c r="D2019" s="7">
        <v>25.56</v>
      </c>
      <c r="E2019" s="7">
        <f t="shared" si="64"/>
        <v>2.556</v>
      </c>
      <c r="F2019" s="7">
        <f t="shared" si="65"/>
        <v>28.116</v>
      </c>
      <c r="G2019" s="7">
        <v>0.22</v>
      </c>
      <c r="H2019" s="7" t="s">
        <v>5080</v>
      </c>
      <c r="I2019" s="7">
        <v>2</v>
      </c>
    </row>
    <row r="2020" spans="1:9" ht="15.75" customHeight="1" x14ac:dyDescent="0.15">
      <c r="A2020" s="13" t="s">
        <v>5187</v>
      </c>
      <c r="B2020" s="7" t="s">
        <v>1980</v>
      </c>
      <c r="C2020" s="14">
        <v>11</v>
      </c>
      <c r="D2020" s="7">
        <v>14.59</v>
      </c>
      <c r="E2020" s="7">
        <f t="shared" si="64"/>
        <v>1.4590000000000001</v>
      </c>
      <c r="F2020" s="7">
        <f t="shared" si="65"/>
        <v>16.048999999999999</v>
      </c>
      <c r="G2020" s="7">
        <v>0.01</v>
      </c>
      <c r="H2020" s="7" t="s">
        <v>30</v>
      </c>
      <c r="I2020" s="7">
        <v>5</v>
      </c>
    </row>
    <row r="2021" spans="1:9" ht="15.75" customHeight="1" x14ac:dyDescent="0.15">
      <c r="A2021" s="13" t="s">
        <v>5187</v>
      </c>
      <c r="B2021" s="7" t="s">
        <v>2896</v>
      </c>
      <c r="C2021" s="14">
        <v>11</v>
      </c>
      <c r="D2021" s="7">
        <v>26.34</v>
      </c>
      <c r="E2021" s="7">
        <f t="shared" si="64"/>
        <v>2.6340000000000003</v>
      </c>
      <c r="F2021" s="7">
        <f t="shared" si="65"/>
        <v>28.974</v>
      </c>
      <c r="G2021" s="7">
        <v>0.09</v>
      </c>
      <c r="H2021" s="7" t="s">
        <v>31</v>
      </c>
      <c r="I2021" s="7">
        <v>10</v>
      </c>
    </row>
    <row r="2022" spans="1:9" ht="15.75" customHeight="1" x14ac:dyDescent="0.15">
      <c r="A2022" s="13" t="s">
        <v>5187</v>
      </c>
      <c r="B2022" s="7" t="s">
        <v>4765</v>
      </c>
      <c r="C2022" s="14">
        <v>11</v>
      </c>
      <c r="D2022" s="7">
        <v>6.56</v>
      </c>
      <c r="E2022" s="7">
        <f t="shared" si="64"/>
        <v>0.65600000000000003</v>
      </c>
      <c r="F2022" s="7">
        <f t="shared" si="65"/>
        <v>7.2159999999999993</v>
      </c>
      <c r="G2022" s="7">
        <v>0.35</v>
      </c>
      <c r="H2022" s="7" t="s">
        <v>5076</v>
      </c>
      <c r="I2022" s="7">
        <v>4</v>
      </c>
    </row>
    <row r="2023" spans="1:9" ht="15.75" customHeight="1" x14ac:dyDescent="0.15">
      <c r="A2023" s="13" t="s">
        <v>5187</v>
      </c>
      <c r="B2023" s="7" t="s">
        <v>2665</v>
      </c>
      <c r="C2023" s="14">
        <v>11</v>
      </c>
      <c r="D2023" s="7">
        <v>1.35</v>
      </c>
      <c r="E2023" s="7">
        <f t="shared" si="64"/>
        <v>0.13500000000000001</v>
      </c>
      <c r="F2023" s="7">
        <f t="shared" si="65"/>
        <v>1.4850000000000001</v>
      </c>
      <c r="G2023" s="7">
        <v>0.37</v>
      </c>
      <c r="H2023" s="7" t="s">
        <v>5078</v>
      </c>
      <c r="I2023" s="7">
        <v>1</v>
      </c>
    </row>
    <row r="2024" spans="1:9" ht="15.75" customHeight="1" x14ac:dyDescent="0.15">
      <c r="A2024" s="13" t="s">
        <v>5187</v>
      </c>
      <c r="B2024" s="7" t="s">
        <v>3763</v>
      </c>
      <c r="C2024" s="14">
        <v>11</v>
      </c>
      <c r="D2024" s="7">
        <v>81.099999999999994</v>
      </c>
      <c r="E2024" s="7">
        <f t="shared" si="64"/>
        <v>8.11</v>
      </c>
      <c r="F2024" s="7">
        <f t="shared" si="65"/>
        <v>89.21</v>
      </c>
      <c r="G2024" s="7">
        <v>0.25</v>
      </c>
      <c r="H2024" s="7" t="s">
        <v>31</v>
      </c>
      <c r="I2024" s="7">
        <v>3</v>
      </c>
    </row>
    <row r="2025" spans="1:9" ht="15.75" customHeight="1" x14ac:dyDescent="0.15">
      <c r="A2025" s="13" t="s">
        <v>5187</v>
      </c>
      <c r="B2025" s="7" t="s">
        <v>3368</v>
      </c>
      <c r="C2025" s="14">
        <v>2</v>
      </c>
      <c r="D2025" s="7">
        <v>61.71</v>
      </c>
      <c r="E2025" s="7">
        <f t="shared" si="64"/>
        <v>6.1710000000000003</v>
      </c>
      <c r="F2025" s="7">
        <f t="shared" si="65"/>
        <v>67.881</v>
      </c>
      <c r="G2025" s="7">
        <v>0.09</v>
      </c>
      <c r="H2025" s="7" t="s">
        <v>5075</v>
      </c>
      <c r="I2025" s="7">
        <v>2</v>
      </c>
    </row>
    <row r="2026" spans="1:9" ht="15.75" customHeight="1" x14ac:dyDescent="0.15">
      <c r="A2026" s="13" t="s">
        <v>5187</v>
      </c>
      <c r="B2026" s="7" t="s">
        <v>3581</v>
      </c>
      <c r="C2026" s="14">
        <v>11</v>
      </c>
      <c r="D2026" s="7">
        <v>38.19</v>
      </c>
      <c r="E2026" s="7">
        <f t="shared" si="64"/>
        <v>3.819</v>
      </c>
      <c r="F2026" s="7">
        <f t="shared" si="65"/>
        <v>42.009</v>
      </c>
      <c r="G2026" s="7">
        <v>7.0000000000000007E-2</v>
      </c>
      <c r="H2026" s="7" t="s">
        <v>31</v>
      </c>
      <c r="I2026" s="7">
        <v>8</v>
      </c>
    </row>
    <row r="2027" spans="1:9" ht="15.75" customHeight="1" x14ac:dyDescent="0.15">
      <c r="A2027" s="13" t="s">
        <v>5187</v>
      </c>
      <c r="B2027" s="7" t="s">
        <v>767</v>
      </c>
      <c r="C2027" s="14">
        <v>2</v>
      </c>
      <c r="D2027" s="7">
        <v>40.56</v>
      </c>
      <c r="E2027" s="7">
        <f t="shared" si="64"/>
        <v>4.056</v>
      </c>
      <c r="F2027" s="7">
        <f t="shared" si="65"/>
        <v>44.616</v>
      </c>
      <c r="G2027" s="7">
        <v>0.24</v>
      </c>
      <c r="H2027" s="7" t="s">
        <v>27</v>
      </c>
      <c r="I2027" s="7">
        <v>4</v>
      </c>
    </row>
    <row r="2028" spans="1:9" ht="15.75" customHeight="1" x14ac:dyDescent="0.15">
      <c r="A2028" s="13" t="s">
        <v>5187</v>
      </c>
      <c r="B2028" s="7" t="s">
        <v>3266</v>
      </c>
      <c r="C2028" s="14">
        <v>11</v>
      </c>
      <c r="D2028" s="7">
        <v>88.99</v>
      </c>
      <c r="E2028" s="7">
        <f t="shared" si="64"/>
        <v>8.8989999999999991</v>
      </c>
      <c r="F2028" s="7">
        <f t="shared" si="65"/>
        <v>97.888999999999996</v>
      </c>
      <c r="G2028" s="7">
        <v>0.33</v>
      </c>
      <c r="H2028" s="7" t="s">
        <v>5076</v>
      </c>
      <c r="I2028" s="7">
        <v>1</v>
      </c>
    </row>
    <row r="2029" spans="1:9" ht="15.75" customHeight="1" x14ac:dyDescent="0.15">
      <c r="A2029" s="13" t="s">
        <v>5187</v>
      </c>
      <c r="B2029" s="7" t="s">
        <v>4658</v>
      </c>
      <c r="C2029" s="14">
        <v>2</v>
      </c>
      <c r="D2029" s="7">
        <v>83.79</v>
      </c>
      <c r="E2029" s="7">
        <f t="shared" si="64"/>
        <v>8.3790000000000013</v>
      </c>
      <c r="F2029" s="7">
        <f t="shared" si="65"/>
        <v>92.169000000000011</v>
      </c>
      <c r="G2029" s="7">
        <v>0.35</v>
      </c>
      <c r="H2029" s="7" t="s">
        <v>5077</v>
      </c>
      <c r="I2029" s="7">
        <v>8</v>
      </c>
    </row>
    <row r="2030" spans="1:9" ht="15.75" customHeight="1" x14ac:dyDescent="0.15">
      <c r="A2030" s="13" t="s">
        <v>5187</v>
      </c>
      <c r="B2030" s="7" t="s">
        <v>1937</v>
      </c>
      <c r="C2030" s="14">
        <v>7</v>
      </c>
      <c r="D2030" s="7">
        <v>76.209999999999994</v>
      </c>
      <c r="E2030" s="7">
        <f t="shared" si="64"/>
        <v>7.6209999999999996</v>
      </c>
      <c r="F2030" s="7">
        <f t="shared" si="65"/>
        <v>83.830999999999989</v>
      </c>
      <c r="G2030" s="7">
        <v>0.28000000000000003</v>
      </c>
      <c r="H2030" s="7" t="s">
        <v>5081</v>
      </c>
      <c r="I2030" s="7">
        <v>10</v>
      </c>
    </row>
    <row r="2031" spans="1:9" ht="15.75" customHeight="1" x14ac:dyDescent="0.15">
      <c r="A2031" s="13" t="s">
        <v>5187</v>
      </c>
      <c r="B2031" s="7" t="s">
        <v>87</v>
      </c>
      <c r="C2031" s="14">
        <v>2</v>
      </c>
      <c r="D2031" s="7">
        <v>43.77</v>
      </c>
      <c r="E2031" s="7">
        <f t="shared" si="64"/>
        <v>4.3770000000000007</v>
      </c>
      <c r="F2031" s="7">
        <f t="shared" si="65"/>
        <v>48.147000000000006</v>
      </c>
      <c r="G2031" s="7">
        <v>0.36</v>
      </c>
      <c r="H2031" s="7" t="s">
        <v>27</v>
      </c>
      <c r="I2031" s="7">
        <v>1</v>
      </c>
    </row>
    <row r="2032" spans="1:9" ht="15.75" customHeight="1" x14ac:dyDescent="0.15">
      <c r="A2032" s="13" t="s">
        <v>5187</v>
      </c>
      <c r="B2032" s="7" t="s">
        <v>2821</v>
      </c>
      <c r="C2032" s="14">
        <v>2</v>
      </c>
      <c r="D2032" s="7">
        <v>47.65</v>
      </c>
      <c r="E2032" s="7">
        <f t="shared" si="64"/>
        <v>4.7649999999999997</v>
      </c>
      <c r="F2032" s="7">
        <f t="shared" si="65"/>
        <v>52.414999999999999</v>
      </c>
      <c r="G2032" s="7">
        <v>0.28999999999999998</v>
      </c>
      <c r="H2032" s="7" t="s">
        <v>5078</v>
      </c>
      <c r="I2032" s="7">
        <v>4</v>
      </c>
    </row>
    <row r="2033" spans="1:9" ht="15.75" customHeight="1" x14ac:dyDescent="0.15">
      <c r="A2033" s="13" t="s">
        <v>5187</v>
      </c>
      <c r="B2033" s="7" t="s">
        <v>4174</v>
      </c>
      <c r="C2033" s="14">
        <v>11</v>
      </c>
      <c r="D2033" s="7">
        <v>97.57</v>
      </c>
      <c r="E2033" s="7">
        <f t="shared" si="64"/>
        <v>9.7569999999999997</v>
      </c>
      <c r="F2033" s="7">
        <f t="shared" si="65"/>
        <v>107.327</v>
      </c>
      <c r="G2033" s="7">
        <v>0.27</v>
      </c>
      <c r="H2033" s="7" t="s">
        <v>5082</v>
      </c>
      <c r="I2033" s="7">
        <v>3</v>
      </c>
    </row>
    <row r="2034" spans="1:9" ht="15.75" customHeight="1" x14ac:dyDescent="0.15">
      <c r="A2034" s="13" t="s">
        <v>5188</v>
      </c>
      <c r="B2034" s="7" t="s">
        <v>3839</v>
      </c>
      <c r="C2034" s="14">
        <v>11</v>
      </c>
      <c r="D2034" s="7">
        <v>93.79</v>
      </c>
      <c r="E2034" s="7">
        <f t="shared" si="64"/>
        <v>9.3790000000000013</v>
      </c>
      <c r="F2034" s="7">
        <f t="shared" si="65"/>
        <v>103.16900000000001</v>
      </c>
      <c r="G2034" s="7">
        <v>0.34</v>
      </c>
      <c r="H2034" s="7" t="s">
        <v>30</v>
      </c>
      <c r="I2034" s="7">
        <v>2</v>
      </c>
    </row>
    <row r="2035" spans="1:9" ht="15.75" customHeight="1" x14ac:dyDescent="0.15">
      <c r="A2035" s="13" t="s">
        <v>5188</v>
      </c>
      <c r="B2035" s="7" t="s">
        <v>4365</v>
      </c>
      <c r="C2035" s="14">
        <v>7</v>
      </c>
      <c r="D2035" s="7">
        <v>98.36</v>
      </c>
      <c r="E2035" s="7">
        <f t="shared" si="64"/>
        <v>9.8360000000000003</v>
      </c>
      <c r="F2035" s="7">
        <f t="shared" si="65"/>
        <v>108.196</v>
      </c>
      <c r="G2035" s="7">
        <v>0.25</v>
      </c>
      <c r="H2035" s="7" t="s">
        <v>30</v>
      </c>
      <c r="I2035" s="7">
        <v>6</v>
      </c>
    </row>
    <row r="2036" spans="1:9" ht="15.75" customHeight="1" x14ac:dyDescent="0.15">
      <c r="A2036" s="13" t="s">
        <v>5188</v>
      </c>
      <c r="B2036" s="7" t="s">
        <v>3271</v>
      </c>
      <c r="C2036" s="14">
        <v>7</v>
      </c>
      <c r="D2036" s="7">
        <v>25.09</v>
      </c>
      <c r="E2036" s="7">
        <f t="shared" si="64"/>
        <v>2.5090000000000003</v>
      </c>
      <c r="F2036" s="7">
        <f t="shared" si="65"/>
        <v>27.599</v>
      </c>
      <c r="G2036" s="7">
        <v>0.18</v>
      </c>
      <c r="H2036" s="7" t="s">
        <v>5080</v>
      </c>
      <c r="I2036" s="7">
        <v>7</v>
      </c>
    </row>
    <row r="2037" spans="1:9" ht="15.75" customHeight="1" x14ac:dyDescent="0.15">
      <c r="A2037" s="13" t="s">
        <v>5188</v>
      </c>
      <c r="B2037" s="7" t="s">
        <v>2235</v>
      </c>
      <c r="C2037" s="14">
        <v>11</v>
      </c>
      <c r="D2037" s="7">
        <v>33.64</v>
      </c>
      <c r="E2037" s="7">
        <f t="shared" si="64"/>
        <v>3.3640000000000003</v>
      </c>
      <c r="F2037" s="7">
        <f t="shared" si="65"/>
        <v>37.003999999999998</v>
      </c>
      <c r="G2037" s="7">
        <v>0.11</v>
      </c>
      <c r="H2037" s="7" t="s">
        <v>26</v>
      </c>
      <c r="I2037" s="7">
        <v>5</v>
      </c>
    </row>
    <row r="2038" spans="1:9" ht="15.75" customHeight="1" x14ac:dyDescent="0.15">
      <c r="A2038" s="13" t="s">
        <v>5188</v>
      </c>
      <c r="B2038" s="7" t="s">
        <v>3430</v>
      </c>
      <c r="C2038" s="14">
        <v>11</v>
      </c>
      <c r="D2038" s="7">
        <v>54.04</v>
      </c>
      <c r="E2038" s="7">
        <f t="shared" si="64"/>
        <v>5.4039999999999999</v>
      </c>
      <c r="F2038" s="7">
        <f t="shared" si="65"/>
        <v>59.444000000000003</v>
      </c>
      <c r="G2038" s="7">
        <v>0.23</v>
      </c>
      <c r="H2038" s="7" t="s">
        <v>5080</v>
      </c>
      <c r="I2038" s="7">
        <v>7</v>
      </c>
    </row>
    <row r="2039" spans="1:9" ht="15.75" customHeight="1" x14ac:dyDescent="0.15">
      <c r="A2039" s="13" t="s">
        <v>5188</v>
      </c>
      <c r="B2039" s="7" t="s">
        <v>1150</v>
      </c>
      <c r="C2039" s="14">
        <v>7</v>
      </c>
      <c r="D2039" s="7">
        <v>21</v>
      </c>
      <c r="E2039" s="7">
        <f t="shared" si="64"/>
        <v>2.1</v>
      </c>
      <c r="F2039" s="7">
        <f t="shared" si="65"/>
        <v>23.1</v>
      </c>
      <c r="G2039" s="7">
        <v>0.37</v>
      </c>
      <c r="H2039" s="7" t="s">
        <v>5077</v>
      </c>
      <c r="I2039" s="7">
        <v>10</v>
      </c>
    </row>
    <row r="2040" spans="1:9" ht="15.75" customHeight="1" x14ac:dyDescent="0.15">
      <c r="A2040" s="13" t="s">
        <v>5188</v>
      </c>
      <c r="B2040" s="7" t="s">
        <v>4680</v>
      </c>
      <c r="C2040" s="14">
        <v>2</v>
      </c>
      <c r="D2040" s="7">
        <v>56.31</v>
      </c>
      <c r="E2040" s="7">
        <f t="shared" si="64"/>
        <v>5.6310000000000002</v>
      </c>
      <c r="F2040" s="7">
        <f t="shared" si="65"/>
        <v>61.941000000000003</v>
      </c>
      <c r="G2040" s="7">
        <v>0.19</v>
      </c>
      <c r="H2040" s="7" t="s">
        <v>29</v>
      </c>
      <c r="I2040" s="7">
        <v>7</v>
      </c>
    </row>
    <row r="2041" spans="1:9" ht="15.75" customHeight="1" x14ac:dyDescent="0.15">
      <c r="A2041" s="13" t="s">
        <v>5188</v>
      </c>
      <c r="B2041" s="7" t="s">
        <v>4483</v>
      </c>
      <c r="C2041" s="14">
        <v>2</v>
      </c>
      <c r="D2041" s="7">
        <v>54.5</v>
      </c>
      <c r="E2041" s="7">
        <f t="shared" si="64"/>
        <v>5.45</v>
      </c>
      <c r="F2041" s="7">
        <f t="shared" si="65"/>
        <v>59.95</v>
      </c>
      <c r="G2041" s="7">
        <v>0.05</v>
      </c>
      <c r="H2041" s="7" t="s">
        <v>30</v>
      </c>
      <c r="I2041" s="7">
        <v>3</v>
      </c>
    </row>
    <row r="2042" spans="1:9" ht="15.75" customHeight="1" x14ac:dyDescent="0.15">
      <c r="A2042" s="13" t="s">
        <v>5188</v>
      </c>
      <c r="B2042" s="7" t="s">
        <v>4044</v>
      </c>
      <c r="C2042" s="14">
        <v>11</v>
      </c>
      <c r="D2042" s="7">
        <v>72.02</v>
      </c>
      <c r="E2042" s="7">
        <f t="shared" si="64"/>
        <v>7.202</v>
      </c>
      <c r="F2042" s="7">
        <f t="shared" si="65"/>
        <v>79.221999999999994</v>
      </c>
      <c r="G2042" s="7">
        <v>0.31</v>
      </c>
      <c r="H2042" s="7" t="s">
        <v>5080</v>
      </c>
      <c r="I2042" s="7">
        <v>3</v>
      </c>
    </row>
    <row r="2043" spans="1:9" ht="15.75" customHeight="1" x14ac:dyDescent="0.15">
      <c r="A2043" s="13" t="s">
        <v>5188</v>
      </c>
      <c r="B2043" s="7" t="s">
        <v>4234</v>
      </c>
      <c r="C2043" s="14">
        <v>2</v>
      </c>
      <c r="D2043" s="7">
        <v>50.01</v>
      </c>
      <c r="E2043" s="7">
        <f t="shared" si="64"/>
        <v>5.0010000000000003</v>
      </c>
      <c r="F2043" s="7">
        <f t="shared" si="65"/>
        <v>55.010999999999996</v>
      </c>
      <c r="G2043" s="7">
        <v>0.03</v>
      </c>
      <c r="H2043" s="7" t="s">
        <v>5075</v>
      </c>
      <c r="I2043" s="7">
        <v>5</v>
      </c>
    </row>
    <row r="2044" spans="1:9" ht="15.75" customHeight="1" x14ac:dyDescent="0.15">
      <c r="A2044" s="13" t="s">
        <v>5188</v>
      </c>
      <c r="B2044" s="7" t="s">
        <v>3312</v>
      </c>
      <c r="C2044" s="14">
        <v>7</v>
      </c>
      <c r="D2044" s="7">
        <v>67.89</v>
      </c>
      <c r="E2044" s="7">
        <f t="shared" si="64"/>
        <v>6.7890000000000006</v>
      </c>
      <c r="F2044" s="7">
        <f t="shared" si="65"/>
        <v>74.679000000000002</v>
      </c>
      <c r="G2044" s="7">
        <v>0.19</v>
      </c>
      <c r="H2044" s="7" t="s">
        <v>31</v>
      </c>
      <c r="I2044" s="7">
        <v>7</v>
      </c>
    </row>
    <row r="2045" spans="1:9" ht="15.75" customHeight="1" x14ac:dyDescent="0.15">
      <c r="A2045" s="13" t="s">
        <v>5188</v>
      </c>
      <c r="B2045" s="7" t="s">
        <v>868</v>
      </c>
      <c r="C2045" s="14">
        <v>7</v>
      </c>
      <c r="D2045" s="7">
        <v>2.61</v>
      </c>
      <c r="E2045" s="7">
        <f t="shared" si="64"/>
        <v>0.26100000000000001</v>
      </c>
      <c r="F2045" s="7">
        <f t="shared" si="65"/>
        <v>2.871</v>
      </c>
      <c r="G2045" s="7">
        <v>0.14000000000000001</v>
      </c>
      <c r="H2045" s="7" t="s">
        <v>29</v>
      </c>
      <c r="I2045" s="7">
        <v>6</v>
      </c>
    </row>
    <row r="2046" spans="1:9" ht="15.75" customHeight="1" x14ac:dyDescent="0.15">
      <c r="A2046" s="13" t="s">
        <v>5188</v>
      </c>
      <c r="B2046" s="7" t="s">
        <v>2386</v>
      </c>
      <c r="C2046" s="14">
        <v>2</v>
      </c>
      <c r="D2046" s="7">
        <v>65.12</v>
      </c>
      <c r="E2046" s="7">
        <f t="shared" si="64"/>
        <v>6.5120000000000005</v>
      </c>
      <c r="F2046" s="7">
        <f t="shared" si="65"/>
        <v>71.632000000000005</v>
      </c>
      <c r="G2046" s="7">
        <v>0.23</v>
      </c>
      <c r="H2046" s="7" t="s">
        <v>5080</v>
      </c>
      <c r="I2046" s="7">
        <v>8</v>
      </c>
    </row>
    <row r="2047" spans="1:9" ht="15.75" customHeight="1" x14ac:dyDescent="0.15">
      <c r="A2047" s="13" t="s">
        <v>5188</v>
      </c>
      <c r="B2047" s="7" t="s">
        <v>4487</v>
      </c>
      <c r="C2047" s="14">
        <v>7</v>
      </c>
      <c r="D2047" s="7">
        <v>47.87</v>
      </c>
      <c r="E2047" s="7">
        <f t="shared" si="64"/>
        <v>4.7869999999999999</v>
      </c>
      <c r="F2047" s="7">
        <f t="shared" si="65"/>
        <v>52.656999999999996</v>
      </c>
      <c r="G2047" s="7">
        <v>0.19</v>
      </c>
      <c r="H2047" s="7" t="s">
        <v>31</v>
      </c>
      <c r="I2047" s="7">
        <v>2</v>
      </c>
    </row>
    <row r="2048" spans="1:9" ht="15.75" customHeight="1" x14ac:dyDescent="0.15">
      <c r="A2048" s="13" t="s">
        <v>5188</v>
      </c>
      <c r="B2048" s="7" t="s">
        <v>4167</v>
      </c>
      <c r="C2048" s="14">
        <v>2</v>
      </c>
      <c r="D2048" s="7">
        <v>84.45</v>
      </c>
      <c r="E2048" s="7">
        <f t="shared" si="64"/>
        <v>8.4450000000000003</v>
      </c>
      <c r="F2048" s="7">
        <f t="shared" si="65"/>
        <v>92.89500000000001</v>
      </c>
      <c r="G2048" s="7">
        <v>0.32</v>
      </c>
      <c r="H2048" s="7" t="s">
        <v>5083</v>
      </c>
      <c r="I2048" s="7">
        <v>3</v>
      </c>
    </row>
    <row r="2049" spans="1:9" ht="15.75" customHeight="1" x14ac:dyDescent="0.15">
      <c r="A2049" s="13" t="s">
        <v>5188</v>
      </c>
      <c r="B2049" s="7" t="s">
        <v>2354</v>
      </c>
      <c r="C2049" s="14">
        <v>2</v>
      </c>
      <c r="D2049" s="7">
        <v>16.36</v>
      </c>
      <c r="E2049" s="7">
        <f t="shared" si="64"/>
        <v>1.6360000000000001</v>
      </c>
      <c r="F2049" s="7">
        <f t="shared" si="65"/>
        <v>17.995999999999999</v>
      </c>
      <c r="G2049" s="7">
        <v>0.01</v>
      </c>
      <c r="H2049" s="7" t="s">
        <v>26</v>
      </c>
      <c r="I2049" s="7">
        <v>9</v>
      </c>
    </row>
    <row r="2050" spans="1:9" ht="15.75" customHeight="1" x14ac:dyDescent="0.15">
      <c r="A2050" s="13" t="s">
        <v>5189</v>
      </c>
      <c r="B2050" s="7" t="s">
        <v>5049</v>
      </c>
      <c r="C2050" s="14">
        <v>7</v>
      </c>
      <c r="D2050" s="7">
        <v>96.15</v>
      </c>
      <c r="E2050" s="7">
        <f t="shared" si="64"/>
        <v>9.615000000000002</v>
      </c>
      <c r="F2050" s="7">
        <f t="shared" si="65"/>
        <v>105.76500000000001</v>
      </c>
      <c r="G2050" s="7">
        <v>0.21</v>
      </c>
      <c r="H2050" s="7" t="s">
        <v>5076</v>
      </c>
      <c r="I2050" s="7">
        <v>1</v>
      </c>
    </row>
    <row r="2051" spans="1:9" ht="15.75" customHeight="1" x14ac:dyDescent="0.15">
      <c r="A2051" s="13" t="s">
        <v>5189</v>
      </c>
      <c r="B2051" s="7" t="s">
        <v>1892</v>
      </c>
      <c r="C2051" s="14">
        <v>7</v>
      </c>
      <c r="D2051" s="7">
        <v>37.49</v>
      </c>
      <c r="E2051" s="7">
        <f t="shared" si="64"/>
        <v>3.7490000000000006</v>
      </c>
      <c r="F2051" s="7">
        <f t="shared" si="65"/>
        <v>41.239000000000004</v>
      </c>
      <c r="G2051" s="7">
        <v>0.39</v>
      </c>
      <c r="H2051" s="7" t="s">
        <v>31</v>
      </c>
      <c r="I2051" s="7">
        <v>10</v>
      </c>
    </row>
    <row r="2052" spans="1:9" ht="15.75" customHeight="1" x14ac:dyDescent="0.15">
      <c r="A2052" s="13" t="s">
        <v>5189</v>
      </c>
      <c r="B2052" s="7" t="s">
        <v>4336</v>
      </c>
      <c r="C2052" s="14">
        <v>2</v>
      </c>
      <c r="D2052" s="7">
        <v>86.49</v>
      </c>
      <c r="E2052" s="7">
        <f t="shared" si="64"/>
        <v>8.6489999999999991</v>
      </c>
      <c r="F2052" s="7">
        <f t="shared" si="65"/>
        <v>95.138999999999996</v>
      </c>
      <c r="G2052" s="7">
        <v>0.32</v>
      </c>
      <c r="H2052" s="7" t="s">
        <v>29</v>
      </c>
      <c r="I2052" s="7">
        <v>4</v>
      </c>
    </row>
    <row r="2053" spans="1:9" ht="15.75" customHeight="1" x14ac:dyDescent="0.15">
      <c r="A2053" s="13" t="s">
        <v>5189</v>
      </c>
      <c r="B2053" s="7" t="s">
        <v>217</v>
      </c>
      <c r="C2053" s="14">
        <v>2</v>
      </c>
      <c r="D2053" s="7">
        <v>27.89</v>
      </c>
      <c r="E2053" s="7">
        <f t="shared" si="64"/>
        <v>2.7890000000000001</v>
      </c>
      <c r="F2053" s="7">
        <f t="shared" si="65"/>
        <v>30.679000000000002</v>
      </c>
      <c r="G2053" s="7">
        <v>0.26</v>
      </c>
      <c r="H2053" s="7" t="s">
        <v>5076</v>
      </c>
      <c r="I2053" s="7">
        <v>5</v>
      </c>
    </row>
    <row r="2054" spans="1:9" ht="15.75" customHeight="1" x14ac:dyDescent="0.15">
      <c r="A2054" s="13" t="s">
        <v>5189</v>
      </c>
      <c r="B2054" s="7" t="s">
        <v>3665</v>
      </c>
      <c r="C2054" s="14">
        <v>2</v>
      </c>
      <c r="D2054" s="7">
        <v>6.96</v>
      </c>
      <c r="E2054" s="7">
        <f t="shared" si="64"/>
        <v>0.69600000000000006</v>
      </c>
      <c r="F2054" s="7">
        <f t="shared" si="65"/>
        <v>7.6559999999999997</v>
      </c>
      <c r="G2054" s="7">
        <v>0.13</v>
      </c>
      <c r="H2054" s="7" t="s">
        <v>26</v>
      </c>
      <c r="I2054" s="7">
        <v>2</v>
      </c>
    </row>
    <row r="2055" spans="1:9" ht="15.75" customHeight="1" x14ac:dyDescent="0.15">
      <c r="A2055" s="13" t="s">
        <v>5189</v>
      </c>
      <c r="B2055" s="7" t="s">
        <v>1188</v>
      </c>
      <c r="C2055" s="14">
        <v>11</v>
      </c>
      <c r="D2055" s="7">
        <v>61.71</v>
      </c>
      <c r="E2055" s="7">
        <f t="shared" si="64"/>
        <v>6.1710000000000003</v>
      </c>
      <c r="F2055" s="7">
        <f t="shared" si="65"/>
        <v>67.881</v>
      </c>
      <c r="G2055" s="7">
        <v>0.06</v>
      </c>
      <c r="H2055" s="7" t="s">
        <v>5075</v>
      </c>
      <c r="I2055" s="7">
        <v>4</v>
      </c>
    </row>
    <row r="2056" spans="1:9" ht="15.75" customHeight="1" x14ac:dyDescent="0.15">
      <c r="A2056" s="13" t="s">
        <v>5189</v>
      </c>
      <c r="B2056" s="7" t="s">
        <v>2303</v>
      </c>
      <c r="C2056" s="14">
        <v>2</v>
      </c>
      <c r="D2056" s="7">
        <v>18.739999999999998</v>
      </c>
      <c r="E2056" s="7">
        <f t="shared" ref="E2056:E2119" si="66">D2056*10%</f>
        <v>1.8739999999999999</v>
      </c>
      <c r="F2056" s="7">
        <f t="shared" ref="F2056:F2119" si="67">D2056+E2056</f>
        <v>20.613999999999997</v>
      </c>
      <c r="G2056" s="7">
        <v>0.16</v>
      </c>
      <c r="H2056" s="7" t="s">
        <v>28</v>
      </c>
      <c r="I2056" s="7">
        <v>8</v>
      </c>
    </row>
    <row r="2057" spans="1:9" ht="15.75" customHeight="1" x14ac:dyDescent="0.15">
      <c r="A2057" s="13" t="s">
        <v>5189</v>
      </c>
      <c r="B2057" s="7" t="s">
        <v>1108</v>
      </c>
      <c r="C2057" s="14">
        <v>11</v>
      </c>
      <c r="D2057" s="7">
        <v>20.81</v>
      </c>
      <c r="E2057" s="7">
        <f t="shared" si="66"/>
        <v>2.081</v>
      </c>
      <c r="F2057" s="7">
        <f t="shared" si="67"/>
        <v>22.890999999999998</v>
      </c>
      <c r="G2057" s="7">
        <v>0.18</v>
      </c>
      <c r="H2057" s="7" t="s">
        <v>31</v>
      </c>
      <c r="I2057" s="7">
        <v>4</v>
      </c>
    </row>
    <row r="2058" spans="1:9" ht="15.75" customHeight="1" x14ac:dyDescent="0.15">
      <c r="A2058" s="13" t="s">
        <v>5189</v>
      </c>
      <c r="B2058" s="7" t="s">
        <v>2044</v>
      </c>
      <c r="C2058" s="14">
        <v>7</v>
      </c>
      <c r="D2058" s="7">
        <v>40.97</v>
      </c>
      <c r="E2058" s="7">
        <f t="shared" si="66"/>
        <v>4.0970000000000004</v>
      </c>
      <c r="F2058" s="7">
        <f t="shared" si="67"/>
        <v>45.067</v>
      </c>
      <c r="G2058" s="7">
        <v>0.1</v>
      </c>
      <c r="H2058" s="7" t="s">
        <v>5076</v>
      </c>
      <c r="I2058" s="7">
        <v>1</v>
      </c>
    </row>
    <row r="2059" spans="1:9" ht="15.75" customHeight="1" x14ac:dyDescent="0.15">
      <c r="A2059" s="13" t="s">
        <v>5189</v>
      </c>
      <c r="B2059" s="7" t="s">
        <v>2774</v>
      </c>
      <c r="C2059" s="14">
        <v>11</v>
      </c>
      <c r="D2059" s="7">
        <v>63.26</v>
      </c>
      <c r="E2059" s="7">
        <f t="shared" si="66"/>
        <v>6.3260000000000005</v>
      </c>
      <c r="F2059" s="7">
        <f t="shared" si="67"/>
        <v>69.585999999999999</v>
      </c>
      <c r="G2059" s="7">
        <v>0.2</v>
      </c>
      <c r="H2059" s="7" t="s">
        <v>31</v>
      </c>
      <c r="I2059" s="7">
        <v>8</v>
      </c>
    </row>
    <row r="2060" spans="1:9" ht="15.75" customHeight="1" x14ac:dyDescent="0.15">
      <c r="A2060" s="13" t="s">
        <v>5189</v>
      </c>
      <c r="B2060" s="7" t="s">
        <v>3649</v>
      </c>
      <c r="C2060" s="14">
        <v>2</v>
      </c>
      <c r="D2060" s="7">
        <v>91.89</v>
      </c>
      <c r="E2060" s="7">
        <f t="shared" si="66"/>
        <v>9.1890000000000001</v>
      </c>
      <c r="F2060" s="7">
        <f t="shared" si="67"/>
        <v>101.07900000000001</v>
      </c>
      <c r="G2060" s="7">
        <v>0.37</v>
      </c>
      <c r="H2060" s="7" t="s">
        <v>5080</v>
      </c>
      <c r="I2060" s="7">
        <v>4</v>
      </c>
    </row>
    <row r="2061" spans="1:9" ht="15.75" customHeight="1" x14ac:dyDescent="0.15">
      <c r="A2061" s="13" t="s">
        <v>5189</v>
      </c>
      <c r="B2061" s="7" t="s">
        <v>2325</v>
      </c>
      <c r="C2061" s="14">
        <v>11</v>
      </c>
      <c r="D2061" s="7">
        <v>34.28</v>
      </c>
      <c r="E2061" s="7">
        <f t="shared" si="66"/>
        <v>3.4280000000000004</v>
      </c>
      <c r="F2061" s="7">
        <f t="shared" si="67"/>
        <v>37.707999999999998</v>
      </c>
      <c r="G2061" s="7">
        <v>0.1</v>
      </c>
      <c r="H2061" s="7" t="s">
        <v>5083</v>
      </c>
      <c r="I2061" s="7">
        <v>4</v>
      </c>
    </row>
    <row r="2062" spans="1:9" ht="15.75" customHeight="1" x14ac:dyDescent="0.15">
      <c r="A2062" s="13" t="s">
        <v>5189</v>
      </c>
      <c r="B2062" s="7" t="s">
        <v>597</v>
      </c>
      <c r="C2062" s="14">
        <v>11</v>
      </c>
      <c r="D2062" s="7">
        <v>4.1100000000000003</v>
      </c>
      <c r="E2062" s="7">
        <f t="shared" si="66"/>
        <v>0.41100000000000003</v>
      </c>
      <c r="F2062" s="7">
        <f t="shared" si="67"/>
        <v>4.5210000000000008</v>
      </c>
      <c r="G2062" s="7">
        <v>0.32</v>
      </c>
      <c r="H2062" s="7" t="s">
        <v>30</v>
      </c>
      <c r="I2062" s="7">
        <v>9</v>
      </c>
    </row>
    <row r="2063" spans="1:9" ht="15.75" customHeight="1" x14ac:dyDescent="0.15">
      <c r="A2063" s="13" t="s">
        <v>5189</v>
      </c>
      <c r="B2063" s="7" t="s">
        <v>58</v>
      </c>
      <c r="C2063" s="14">
        <v>11</v>
      </c>
      <c r="D2063" s="7">
        <v>88.81</v>
      </c>
      <c r="E2063" s="7">
        <f t="shared" si="66"/>
        <v>8.8810000000000002</v>
      </c>
      <c r="F2063" s="7">
        <f t="shared" si="67"/>
        <v>97.691000000000003</v>
      </c>
      <c r="G2063" s="7">
        <v>0.27</v>
      </c>
      <c r="H2063" s="7" t="s">
        <v>26</v>
      </c>
      <c r="I2063" s="7">
        <v>7</v>
      </c>
    </row>
    <row r="2064" spans="1:9" ht="15.75" customHeight="1" x14ac:dyDescent="0.15">
      <c r="A2064" s="13" t="s">
        <v>5189</v>
      </c>
      <c r="B2064" s="7" t="s">
        <v>2632</v>
      </c>
      <c r="C2064" s="14">
        <v>7</v>
      </c>
      <c r="D2064" s="7">
        <v>82.41</v>
      </c>
      <c r="E2064" s="7">
        <f t="shared" si="66"/>
        <v>8.2409999999999997</v>
      </c>
      <c r="F2064" s="7">
        <f t="shared" si="67"/>
        <v>90.650999999999996</v>
      </c>
      <c r="G2064" s="7">
        <v>0.2</v>
      </c>
      <c r="H2064" s="7" t="s">
        <v>30</v>
      </c>
      <c r="I2064" s="7">
        <v>9</v>
      </c>
    </row>
    <row r="2065" spans="1:9" ht="15.75" customHeight="1" x14ac:dyDescent="0.15">
      <c r="A2065" s="13" t="s">
        <v>5189</v>
      </c>
      <c r="B2065" s="7" t="s">
        <v>1878</v>
      </c>
      <c r="C2065" s="14">
        <v>11</v>
      </c>
      <c r="D2065" s="7">
        <v>54.95</v>
      </c>
      <c r="E2065" s="7">
        <f t="shared" si="66"/>
        <v>5.495000000000001</v>
      </c>
      <c r="F2065" s="7">
        <f t="shared" si="67"/>
        <v>60.445000000000007</v>
      </c>
      <c r="G2065" s="7">
        <v>0.04</v>
      </c>
      <c r="H2065" s="7" t="s">
        <v>30</v>
      </c>
      <c r="I2065" s="7">
        <v>4</v>
      </c>
    </row>
    <row r="2066" spans="1:9" ht="15.75" customHeight="1" x14ac:dyDescent="0.15">
      <c r="A2066" s="13" t="s">
        <v>5189</v>
      </c>
      <c r="B2066" s="7" t="s">
        <v>1905</v>
      </c>
      <c r="C2066" s="14">
        <v>7</v>
      </c>
      <c r="D2066" s="7">
        <v>90.28</v>
      </c>
      <c r="E2066" s="7">
        <f t="shared" si="66"/>
        <v>9.0280000000000005</v>
      </c>
      <c r="F2066" s="7">
        <f t="shared" si="67"/>
        <v>99.308000000000007</v>
      </c>
      <c r="G2066" s="7">
        <v>0.17</v>
      </c>
      <c r="H2066" s="7" t="s">
        <v>5077</v>
      </c>
      <c r="I2066" s="7">
        <v>8</v>
      </c>
    </row>
    <row r="2067" spans="1:9" ht="15.75" customHeight="1" x14ac:dyDescent="0.15">
      <c r="A2067" s="13" t="s">
        <v>5189</v>
      </c>
      <c r="B2067" s="7" t="s">
        <v>2499</v>
      </c>
      <c r="C2067" s="14">
        <v>11</v>
      </c>
      <c r="D2067" s="7">
        <v>42.91</v>
      </c>
      <c r="E2067" s="7">
        <f t="shared" si="66"/>
        <v>4.2909999999999995</v>
      </c>
      <c r="F2067" s="7">
        <f t="shared" si="67"/>
        <v>47.200999999999993</v>
      </c>
      <c r="G2067" s="7">
        <v>0.15</v>
      </c>
      <c r="H2067" s="7" t="s">
        <v>27</v>
      </c>
      <c r="I2067" s="7">
        <v>3</v>
      </c>
    </row>
    <row r="2068" spans="1:9" ht="15.75" customHeight="1" x14ac:dyDescent="0.15">
      <c r="A2068" s="13" t="s">
        <v>5189</v>
      </c>
      <c r="B2068" s="7" t="s">
        <v>2595</v>
      </c>
      <c r="C2068" s="14">
        <v>2</v>
      </c>
      <c r="D2068" s="7">
        <v>86.53</v>
      </c>
      <c r="E2068" s="7">
        <f t="shared" si="66"/>
        <v>8.6530000000000005</v>
      </c>
      <c r="F2068" s="7">
        <f t="shared" si="67"/>
        <v>95.183000000000007</v>
      </c>
      <c r="G2068" s="7">
        <v>0.2</v>
      </c>
      <c r="H2068" s="7" t="s">
        <v>5076</v>
      </c>
      <c r="I2068" s="7">
        <v>3</v>
      </c>
    </row>
    <row r="2069" spans="1:9" ht="15.75" customHeight="1" x14ac:dyDescent="0.15">
      <c r="A2069" s="13" t="s">
        <v>5189</v>
      </c>
      <c r="B2069" s="7" t="s">
        <v>845</v>
      </c>
      <c r="C2069" s="14">
        <v>2</v>
      </c>
      <c r="D2069" s="7">
        <v>97.11</v>
      </c>
      <c r="E2069" s="7">
        <f t="shared" si="66"/>
        <v>9.7110000000000003</v>
      </c>
      <c r="F2069" s="7">
        <f t="shared" si="67"/>
        <v>106.821</v>
      </c>
      <c r="G2069" s="7">
        <v>0.37</v>
      </c>
      <c r="H2069" s="7" t="s">
        <v>31</v>
      </c>
      <c r="I2069" s="7">
        <v>10</v>
      </c>
    </row>
    <row r="2070" spans="1:9" ht="15.75" customHeight="1" x14ac:dyDescent="0.15">
      <c r="A2070" s="13" t="s">
        <v>5189</v>
      </c>
      <c r="B2070" s="7" t="s">
        <v>1440</v>
      </c>
      <c r="C2070" s="14">
        <v>2</v>
      </c>
      <c r="D2070" s="7">
        <v>76.010000000000005</v>
      </c>
      <c r="E2070" s="7">
        <f t="shared" si="66"/>
        <v>7.6010000000000009</v>
      </c>
      <c r="F2070" s="7">
        <f t="shared" si="67"/>
        <v>83.611000000000004</v>
      </c>
      <c r="G2070" s="7">
        <v>0.31</v>
      </c>
      <c r="H2070" s="7" t="s">
        <v>5079</v>
      </c>
      <c r="I2070" s="7">
        <v>4</v>
      </c>
    </row>
    <row r="2071" spans="1:9" ht="15.75" customHeight="1" x14ac:dyDescent="0.15">
      <c r="A2071" s="13" t="s">
        <v>5190</v>
      </c>
      <c r="B2071" s="7" t="s">
        <v>1217</v>
      </c>
      <c r="C2071" s="14">
        <v>2</v>
      </c>
      <c r="D2071" s="7">
        <v>97.27</v>
      </c>
      <c r="E2071" s="7">
        <f t="shared" si="66"/>
        <v>9.7270000000000003</v>
      </c>
      <c r="F2071" s="7">
        <f t="shared" si="67"/>
        <v>106.997</v>
      </c>
      <c r="G2071" s="7">
        <v>0.01</v>
      </c>
      <c r="H2071" s="7" t="s">
        <v>5079</v>
      </c>
      <c r="I2071" s="7">
        <v>8</v>
      </c>
    </row>
    <row r="2072" spans="1:9" ht="15.75" customHeight="1" x14ac:dyDescent="0.15">
      <c r="A2072" s="13" t="s">
        <v>5190</v>
      </c>
      <c r="B2072" s="7" t="s">
        <v>245</v>
      </c>
      <c r="C2072" s="14">
        <v>2</v>
      </c>
      <c r="D2072" s="7">
        <v>89.22</v>
      </c>
      <c r="E2072" s="7">
        <f t="shared" si="66"/>
        <v>8.9220000000000006</v>
      </c>
      <c r="F2072" s="7">
        <f t="shared" si="67"/>
        <v>98.141999999999996</v>
      </c>
      <c r="G2072" s="7">
        <v>0.03</v>
      </c>
      <c r="H2072" s="7" t="s">
        <v>5078</v>
      </c>
      <c r="I2072" s="7">
        <v>5</v>
      </c>
    </row>
    <row r="2073" spans="1:9" ht="15.75" customHeight="1" x14ac:dyDescent="0.15">
      <c r="A2073" s="13" t="s">
        <v>5190</v>
      </c>
      <c r="B2073" s="7" t="s">
        <v>334</v>
      </c>
      <c r="C2073" s="14">
        <v>11</v>
      </c>
      <c r="D2073" s="7">
        <v>20.28</v>
      </c>
      <c r="E2073" s="7">
        <f t="shared" si="66"/>
        <v>2.028</v>
      </c>
      <c r="F2073" s="7">
        <f t="shared" si="67"/>
        <v>22.308</v>
      </c>
      <c r="G2073" s="7">
        <v>0.04</v>
      </c>
      <c r="H2073" s="7" t="s">
        <v>5077</v>
      </c>
      <c r="I2073" s="7">
        <v>2</v>
      </c>
    </row>
    <row r="2074" spans="1:9" ht="15.75" customHeight="1" x14ac:dyDescent="0.15">
      <c r="A2074" s="13" t="s">
        <v>5190</v>
      </c>
      <c r="B2074" s="7" t="s">
        <v>1475</v>
      </c>
      <c r="C2074" s="14">
        <v>7</v>
      </c>
      <c r="D2074" s="7">
        <v>6.78</v>
      </c>
      <c r="E2074" s="7">
        <f t="shared" si="66"/>
        <v>0.67800000000000005</v>
      </c>
      <c r="F2074" s="7">
        <f t="shared" si="67"/>
        <v>7.4580000000000002</v>
      </c>
      <c r="G2074" s="7">
        <v>0.15</v>
      </c>
      <c r="H2074" s="7" t="s">
        <v>31</v>
      </c>
      <c r="I2074" s="7">
        <v>10</v>
      </c>
    </row>
    <row r="2075" spans="1:9" ht="15.75" customHeight="1" x14ac:dyDescent="0.15">
      <c r="A2075" s="13" t="s">
        <v>5190</v>
      </c>
      <c r="B2075" s="7" t="s">
        <v>4015</v>
      </c>
      <c r="C2075" s="14">
        <v>2</v>
      </c>
      <c r="D2075" s="7">
        <v>85.44</v>
      </c>
      <c r="E2075" s="7">
        <f t="shared" si="66"/>
        <v>8.5440000000000005</v>
      </c>
      <c r="F2075" s="7">
        <f t="shared" si="67"/>
        <v>93.983999999999995</v>
      </c>
      <c r="G2075" s="7">
        <v>0.39</v>
      </c>
      <c r="H2075" s="7" t="s">
        <v>30</v>
      </c>
      <c r="I2075" s="7">
        <v>1</v>
      </c>
    </row>
    <row r="2076" spans="1:9" ht="15.75" customHeight="1" x14ac:dyDescent="0.15">
      <c r="A2076" s="13" t="s">
        <v>5190</v>
      </c>
      <c r="B2076" s="7" t="s">
        <v>3355</v>
      </c>
      <c r="C2076" s="14">
        <v>11</v>
      </c>
      <c r="D2076" s="7">
        <v>37.68</v>
      </c>
      <c r="E2076" s="7">
        <f t="shared" si="66"/>
        <v>3.7680000000000002</v>
      </c>
      <c r="F2076" s="7">
        <f t="shared" si="67"/>
        <v>41.448</v>
      </c>
      <c r="G2076" s="7">
        <v>0.23</v>
      </c>
      <c r="H2076" s="7" t="s">
        <v>5082</v>
      </c>
      <c r="I2076" s="7">
        <v>9</v>
      </c>
    </row>
    <row r="2077" spans="1:9" ht="15.75" customHeight="1" x14ac:dyDescent="0.15">
      <c r="A2077" s="13" t="s">
        <v>5190</v>
      </c>
      <c r="B2077" s="7" t="s">
        <v>95</v>
      </c>
      <c r="C2077" s="14">
        <v>7</v>
      </c>
      <c r="D2077" s="7">
        <v>45.72</v>
      </c>
      <c r="E2077" s="7">
        <f t="shared" si="66"/>
        <v>4.5720000000000001</v>
      </c>
      <c r="F2077" s="7">
        <f t="shared" si="67"/>
        <v>50.292000000000002</v>
      </c>
      <c r="G2077" s="7">
        <v>0.26</v>
      </c>
      <c r="H2077" s="7" t="s">
        <v>29</v>
      </c>
      <c r="I2077" s="7">
        <v>8</v>
      </c>
    </row>
    <row r="2078" spans="1:9" ht="15.75" customHeight="1" x14ac:dyDescent="0.15">
      <c r="A2078" s="13" t="s">
        <v>5190</v>
      </c>
      <c r="B2078" s="7" t="s">
        <v>3597</v>
      </c>
      <c r="C2078" s="14">
        <v>7</v>
      </c>
      <c r="D2078" s="7">
        <v>90.97</v>
      </c>
      <c r="E2078" s="7">
        <f t="shared" si="66"/>
        <v>9.0969999999999995</v>
      </c>
      <c r="F2078" s="7">
        <f t="shared" si="67"/>
        <v>100.06699999999999</v>
      </c>
      <c r="G2078" s="7">
        <v>0.09</v>
      </c>
      <c r="H2078" s="7" t="s">
        <v>5082</v>
      </c>
      <c r="I2078" s="7">
        <v>1</v>
      </c>
    </row>
    <row r="2079" spans="1:9" ht="15.75" customHeight="1" x14ac:dyDescent="0.15">
      <c r="A2079" s="13" t="s">
        <v>5190</v>
      </c>
      <c r="B2079" s="7" t="s">
        <v>2813</v>
      </c>
      <c r="C2079" s="14">
        <v>7</v>
      </c>
      <c r="D2079" s="7">
        <v>57.14</v>
      </c>
      <c r="E2079" s="7">
        <f t="shared" si="66"/>
        <v>5.7140000000000004</v>
      </c>
      <c r="F2079" s="7">
        <f t="shared" si="67"/>
        <v>62.853999999999999</v>
      </c>
      <c r="G2079" s="7">
        <v>0.09</v>
      </c>
      <c r="H2079" s="7" t="s">
        <v>27</v>
      </c>
      <c r="I2079" s="7">
        <v>3</v>
      </c>
    </row>
    <row r="2080" spans="1:9" ht="15.75" customHeight="1" x14ac:dyDescent="0.15">
      <c r="A2080" s="13" t="s">
        <v>5190</v>
      </c>
      <c r="B2080" s="7" t="s">
        <v>4623</v>
      </c>
      <c r="C2080" s="14">
        <v>2</v>
      </c>
      <c r="D2080" s="7">
        <v>44.69</v>
      </c>
      <c r="E2080" s="7">
        <f t="shared" si="66"/>
        <v>4.4690000000000003</v>
      </c>
      <c r="F2080" s="7">
        <f t="shared" si="67"/>
        <v>49.158999999999999</v>
      </c>
      <c r="G2080" s="7">
        <v>0.1</v>
      </c>
      <c r="H2080" s="7" t="s">
        <v>27</v>
      </c>
      <c r="I2080" s="7">
        <v>2</v>
      </c>
    </row>
    <row r="2081" spans="1:9" ht="15.75" customHeight="1" x14ac:dyDescent="0.15">
      <c r="A2081" s="13" t="s">
        <v>5190</v>
      </c>
      <c r="B2081" s="7" t="s">
        <v>2404</v>
      </c>
      <c r="C2081" s="14">
        <v>7</v>
      </c>
      <c r="D2081" s="7">
        <v>64.13</v>
      </c>
      <c r="E2081" s="7">
        <f t="shared" si="66"/>
        <v>6.4130000000000003</v>
      </c>
      <c r="F2081" s="7">
        <f t="shared" si="67"/>
        <v>70.542999999999992</v>
      </c>
      <c r="G2081" s="7">
        <v>0.17</v>
      </c>
      <c r="H2081" s="7" t="s">
        <v>5076</v>
      </c>
      <c r="I2081" s="7">
        <v>1</v>
      </c>
    </row>
    <row r="2082" spans="1:9" ht="15.75" customHeight="1" x14ac:dyDescent="0.15">
      <c r="A2082" s="13" t="s">
        <v>5190</v>
      </c>
      <c r="B2082" s="7" t="s">
        <v>3963</v>
      </c>
      <c r="C2082" s="14">
        <v>2</v>
      </c>
      <c r="D2082" s="7">
        <v>24.62</v>
      </c>
      <c r="E2082" s="7">
        <f t="shared" si="66"/>
        <v>2.4620000000000002</v>
      </c>
      <c r="F2082" s="7">
        <f t="shared" si="67"/>
        <v>27.082000000000001</v>
      </c>
      <c r="G2082" s="7">
        <v>0.25</v>
      </c>
      <c r="H2082" s="7" t="s">
        <v>5078</v>
      </c>
      <c r="I2082" s="7">
        <v>10</v>
      </c>
    </row>
    <row r="2083" spans="1:9" ht="15.75" customHeight="1" x14ac:dyDescent="0.15">
      <c r="A2083" s="13" t="s">
        <v>5190</v>
      </c>
      <c r="B2083" s="7" t="s">
        <v>3815</v>
      </c>
      <c r="C2083" s="14">
        <v>7</v>
      </c>
      <c r="D2083" s="7">
        <v>30.79</v>
      </c>
      <c r="E2083" s="7">
        <f t="shared" si="66"/>
        <v>3.0790000000000002</v>
      </c>
      <c r="F2083" s="7">
        <f t="shared" si="67"/>
        <v>33.869</v>
      </c>
      <c r="G2083" s="7">
        <v>0.08</v>
      </c>
      <c r="H2083" s="7" t="s">
        <v>5078</v>
      </c>
      <c r="I2083" s="7">
        <v>4</v>
      </c>
    </row>
    <row r="2084" spans="1:9" ht="15.75" customHeight="1" x14ac:dyDescent="0.15">
      <c r="A2084" s="13" t="s">
        <v>5190</v>
      </c>
      <c r="B2084" s="7" t="s">
        <v>1578</v>
      </c>
      <c r="C2084" s="14">
        <v>7</v>
      </c>
      <c r="D2084" s="7">
        <v>70.28</v>
      </c>
      <c r="E2084" s="7">
        <f t="shared" si="66"/>
        <v>7.0280000000000005</v>
      </c>
      <c r="F2084" s="7">
        <f t="shared" si="67"/>
        <v>77.308000000000007</v>
      </c>
      <c r="G2084" s="7">
        <v>0.28999999999999998</v>
      </c>
      <c r="H2084" s="7" t="s">
        <v>27</v>
      </c>
      <c r="I2084" s="7">
        <v>4</v>
      </c>
    </row>
    <row r="2085" spans="1:9" ht="15.75" customHeight="1" x14ac:dyDescent="0.15">
      <c r="A2085" s="13" t="s">
        <v>5190</v>
      </c>
      <c r="B2085" s="7" t="s">
        <v>840</v>
      </c>
      <c r="C2085" s="14">
        <v>7</v>
      </c>
      <c r="D2085" s="7">
        <v>80.959999999999994</v>
      </c>
      <c r="E2085" s="7">
        <f t="shared" si="66"/>
        <v>8.0960000000000001</v>
      </c>
      <c r="F2085" s="7">
        <f t="shared" si="67"/>
        <v>89.055999999999997</v>
      </c>
      <c r="G2085" s="7">
        <v>0.36</v>
      </c>
      <c r="H2085" s="7" t="s">
        <v>5075</v>
      </c>
      <c r="I2085" s="7">
        <v>4</v>
      </c>
    </row>
    <row r="2086" spans="1:9" ht="15.75" customHeight="1" x14ac:dyDescent="0.15">
      <c r="A2086" s="13" t="s">
        <v>5190</v>
      </c>
      <c r="B2086" s="7" t="s">
        <v>2448</v>
      </c>
      <c r="C2086" s="14">
        <v>11</v>
      </c>
      <c r="D2086" s="7">
        <v>31.99</v>
      </c>
      <c r="E2086" s="7">
        <f t="shared" si="66"/>
        <v>3.1989999999999998</v>
      </c>
      <c r="F2086" s="7">
        <f t="shared" si="67"/>
        <v>35.189</v>
      </c>
      <c r="G2086" s="7">
        <v>0.11</v>
      </c>
      <c r="H2086" s="7" t="s">
        <v>5080</v>
      </c>
      <c r="I2086" s="7">
        <v>5</v>
      </c>
    </row>
    <row r="2087" spans="1:9" ht="15.75" customHeight="1" x14ac:dyDescent="0.15">
      <c r="A2087" s="13" t="s">
        <v>5190</v>
      </c>
      <c r="B2087" s="7" t="s">
        <v>2534</v>
      </c>
      <c r="C2087" s="14">
        <v>11</v>
      </c>
      <c r="D2087" s="7">
        <v>34.25</v>
      </c>
      <c r="E2087" s="7">
        <f t="shared" si="66"/>
        <v>3.4250000000000003</v>
      </c>
      <c r="F2087" s="7">
        <f t="shared" si="67"/>
        <v>37.674999999999997</v>
      </c>
      <c r="G2087" s="7">
        <v>0.09</v>
      </c>
      <c r="H2087" s="7" t="s">
        <v>26</v>
      </c>
      <c r="I2087" s="7">
        <v>8</v>
      </c>
    </row>
    <row r="2088" spans="1:9" ht="15.75" customHeight="1" x14ac:dyDescent="0.15">
      <c r="A2088" s="13" t="s">
        <v>5190</v>
      </c>
      <c r="B2088" s="7" t="s">
        <v>438</v>
      </c>
      <c r="C2088" s="14">
        <v>7</v>
      </c>
      <c r="D2088" s="7">
        <v>52.24</v>
      </c>
      <c r="E2088" s="7">
        <f t="shared" si="66"/>
        <v>5.2240000000000002</v>
      </c>
      <c r="F2088" s="7">
        <f t="shared" si="67"/>
        <v>57.463999999999999</v>
      </c>
      <c r="G2088" s="7">
        <v>0.08</v>
      </c>
      <c r="H2088" s="7" t="s">
        <v>31</v>
      </c>
      <c r="I2088" s="7">
        <v>5</v>
      </c>
    </row>
    <row r="2089" spans="1:9" ht="15.75" customHeight="1" x14ac:dyDescent="0.15">
      <c r="A2089" s="13" t="s">
        <v>5190</v>
      </c>
      <c r="B2089" s="7" t="s">
        <v>4010</v>
      </c>
      <c r="C2089" s="14">
        <v>11</v>
      </c>
      <c r="D2089" s="7">
        <v>15.19</v>
      </c>
      <c r="E2089" s="7">
        <f t="shared" si="66"/>
        <v>1.5190000000000001</v>
      </c>
      <c r="F2089" s="7">
        <f t="shared" si="67"/>
        <v>16.709</v>
      </c>
      <c r="G2089" s="7">
        <v>0.05</v>
      </c>
      <c r="H2089" s="7" t="s">
        <v>31</v>
      </c>
      <c r="I2089" s="7">
        <v>1</v>
      </c>
    </row>
    <row r="2090" spans="1:9" ht="15.75" customHeight="1" x14ac:dyDescent="0.15">
      <c r="A2090" s="13" t="s">
        <v>5190</v>
      </c>
      <c r="B2090" s="7" t="s">
        <v>3559</v>
      </c>
      <c r="C2090" s="14">
        <v>7</v>
      </c>
      <c r="D2090" s="7">
        <v>65.489999999999995</v>
      </c>
      <c r="E2090" s="7">
        <f t="shared" si="66"/>
        <v>6.5489999999999995</v>
      </c>
      <c r="F2090" s="7">
        <f t="shared" si="67"/>
        <v>72.038999999999987</v>
      </c>
      <c r="G2090" s="7">
        <v>0.2</v>
      </c>
      <c r="H2090" s="7" t="s">
        <v>5080</v>
      </c>
      <c r="I2090" s="7">
        <v>6</v>
      </c>
    </row>
    <row r="2091" spans="1:9" ht="15.75" customHeight="1" x14ac:dyDescent="0.15">
      <c r="A2091" s="13" t="s">
        <v>5190</v>
      </c>
      <c r="B2091" s="7" t="s">
        <v>477</v>
      </c>
      <c r="C2091" s="14">
        <v>7</v>
      </c>
      <c r="D2091" s="7">
        <v>74.05</v>
      </c>
      <c r="E2091" s="7">
        <f t="shared" si="66"/>
        <v>7.4050000000000002</v>
      </c>
      <c r="F2091" s="7">
        <f t="shared" si="67"/>
        <v>81.454999999999998</v>
      </c>
      <c r="G2091" s="7">
        <v>0.36</v>
      </c>
      <c r="H2091" s="7" t="s">
        <v>26</v>
      </c>
      <c r="I2091" s="7">
        <v>8</v>
      </c>
    </row>
    <row r="2092" spans="1:9" ht="15.75" customHeight="1" x14ac:dyDescent="0.15">
      <c r="A2092" s="13" t="s">
        <v>5190</v>
      </c>
      <c r="B2092" s="7" t="s">
        <v>3793</v>
      </c>
      <c r="C2092" s="14">
        <v>2</v>
      </c>
      <c r="D2092" s="7">
        <v>94.91</v>
      </c>
      <c r="E2092" s="7">
        <f t="shared" si="66"/>
        <v>9.4909999999999997</v>
      </c>
      <c r="F2092" s="7">
        <f t="shared" si="67"/>
        <v>104.401</v>
      </c>
      <c r="G2092" s="7">
        <v>0.31</v>
      </c>
      <c r="H2092" s="7" t="s">
        <v>27</v>
      </c>
      <c r="I2092" s="7">
        <v>2</v>
      </c>
    </row>
    <row r="2093" spans="1:9" ht="15.75" customHeight="1" x14ac:dyDescent="0.15">
      <c r="A2093" s="13" t="s">
        <v>5190</v>
      </c>
      <c r="B2093" s="7" t="s">
        <v>5054</v>
      </c>
      <c r="C2093" s="14">
        <v>11</v>
      </c>
      <c r="D2093" s="7">
        <v>67.400000000000006</v>
      </c>
      <c r="E2093" s="7">
        <f t="shared" si="66"/>
        <v>6.7400000000000011</v>
      </c>
      <c r="F2093" s="7">
        <f t="shared" si="67"/>
        <v>74.14</v>
      </c>
      <c r="G2093" s="7">
        <v>0.32</v>
      </c>
      <c r="H2093" s="7" t="s">
        <v>5076</v>
      </c>
      <c r="I2093" s="7">
        <v>4</v>
      </c>
    </row>
    <row r="2094" spans="1:9" ht="15.75" customHeight="1" x14ac:dyDescent="0.15">
      <c r="A2094" s="13" t="s">
        <v>5191</v>
      </c>
      <c r="B2094" s="7" t="s">
        <v>2184</v>
      </c>
      <c r="C2094" s="14">
        <v>7</v>
      </c>
      <c r="D2094" s="7">
        <v>14.64</v>
      </c>
      <c r="E2094" s="7">
        <f t="shared" si="66"/>
        <v>1.4640000000000002</v>
      </c>
      <c r="F2094" s="7">
        <f t="shared" si="67"/>
        <v>16.103999999999999</v>
      </c>
      <c r="G2094" s="7">
        <v>0.16</v>
      </c>
      <c r="H2094" s="7" t="s">
        <v>5081</v>
      </c>
      <c r="I2094" s="7">
        <v>1</v>
      </c>
    </row>
    <row r="2095" spans="1:9" ht="15.75" customHeight="1" x14ac:dyDescent="0.15">
      <c r="A2095" s="13" t="s">
        <v>5191</v>
      </c>
      <c r="B2095" s="7" t="s">
        <v>1607</v>
      </c>
      <c r="C2095" s="14">
        <v>7</v>
      </c>
      <c r="D2095" s="7">
        <v>95.14</v>
      </c>
      <c r="E2095" s="7">
        <f t="shared" si="66"/>
        <v>9.5140000000000011</v>
      </c>
      <c r="F2095" s="7">
        <f t="shared" si="67"/>
        <v>104.654</v>
      </c>
      <c r="G2095" s="7">
        <v>0.05</v>
      </c>
      <c r="H2095" s="7" t="s">
        <v>27</v>
      </c>
      <c r="I2095" s="7">
        <v>8</v>
      </c>
    </row>
    <row r="2096" spans="1:9" ht="15.75" customHeight="1" x14ac:dyDescent="0.15">
      <c r="A2096" s="13" t="s">
        <v>5191</v>
      </c>
      <c r="B2096" s="7" t="s">
        <v>3824</v>
      </c>
      <c r="C2096" s="14">
        <v>11</v>
      </c>
      <c r="D2096" s="7">
        <v>62.73</v>
      </c>
      <c r="E2096" s="7">
        <f t="shared" si="66"/>
        <v>6.2729999999999997</v>
      </c>
      <c r="F2096" s="7">
        <f t="shared" si="67"/>
        <v>69.003</v>
      </c>
      <c r="G2096" s="7">
        <v>0.09</v>
      </c>
      <c r="H2096" s="7" t="s">
        <v>31</v>
      </c>
      <c r="I2096" s="7">
        <v>9</v>
      </c>
    </row>
    <row r="2097" spans="1:9" ht="15.75" customHeight="1" x14ac:dyDescent="0.15">
      <c r="A2097" s="13" t="s">
        <v>5191</v>
      </c>
      <c r="B2097" s="7" t="s">
        <v>4218</v>
      </c>
      <c r="C2097" s="14">
        <v>2</v>
      </c>
      <c r="D2097" s="7">
        <v>46.85</v>
      </c>
      <c r="E2097" s="7">
        <f t="shared" si="66"/>
        <v>4.6850000000000005</v>
      </c>
      <c r="F2097" s="7">
        <f t="shared" si="67"/>
        <v>51.535000000000004</v>
      </c>
      <c r="G2097" s="7">
        <v>0.34</v>
      </c>
      <c r="H2097" s="7" t="s">
        <v>28</v>
      </c>
      <c r="I2097" s="7">
        <v>5</v>
      </c>
    </row>
    <row r="2098" spans="1:9" ht="15.75" customHeight="1" x14ac:dyDescent="0.15">
      <c r="A2098" s="13" t="s">
        <v>5191</v>
      </c>
      <c r="B2098" s="7" t="s">
        <v>338</v>
      </c>
      <c r="C2098" s="14">
        <v>11</v>
      </c>
      <c r="D2098" s="7">
        <v>75.34</v>
      </c>
      <c r="E2098" s="7">
        <f t="shared" si="66"/>
        <v>7.5340000000000007</v>
      </c>
      <c r="F2098" s="7">
        <f t="shared" si="67"/>
        <v>82.874000000000009</v>
      </c>
      <c r="G2098" s="7">
        <v>0.28999999999999998</v>
      </c>
      <c r="H2098" s="7" t="s">
        <v>27</v>
      </c>
      <c r="I2098" s="7">
        <v>1</v>
      </c>
    </row>
    <row r="2099" spans="1:9" ht="15.75" customHeight="1" x14ac:dyDescent="0.15">
      <c r="A2099" s="13" t="s">
        <v>5191</v>
      </c>
      <c r="B2099" s="7" t="s">
        <v>4029</v>
      </c>
      <c r="C2099" s="14">
        <v>7</v>
      </c>
      <c r="D2099" s="7">
        <v>31.79</v>
      </c>
      <c r="E2099" s="7">
        <f t="shared" si="66"/>
        <v>3.1790000000000003</v>
      </c>
      <c r="F2099" s="7">
        <f t="shared" si="67"/>
        <v>34.969000000000001</v>
      </c>
      <c r="G2099" s="7">
        <v>0.04</v>
      </c>
      <c r="H2099" s="7" t="s">
        <v>5078</v>
      </c>
      <c r="I2099" s="7">
        <v>5</v>
      </c>
    </row>
    <row r="2100" spans="1:9" ht="15.75" customHeight="1" x14ac:dyDescent="0.15">
      <c r="A2100" s="13" t="s">
        <v>5191</v>
      </c>
      <c r="B2100" s="7" t="s">
        <v>4557</v>
      </c>
      <c r="C2100" s="14">
        <v>2</v>
      </c>
      <c r="D2100" s="7">
        <v>45.11</v>
      </c>
      <c r="E2100" s="7">
        <f t="shared" si="66"/>
        <v>4.5110000000000001</v>
      </c>
      <c r="F2100" s="7">
        <f t="shared" si="67"/>
        <v>49.621000000000002</v>
      </c>
      <c r="G2100" s="7">
        <v>0.17</v>
      </c>
      <c r="H2100" s="7" t="s">
        <v>5077</v>
      </c>
      <c r="I2100" s="7">
        <v>5</v>
      </c>
    </row>
    <row r="2101" spans="1:9" ht="15.75" customHeight="1" x14ac:dyDescent="0.15">
      <c r="A2101" s="13" t="s">
        <v>5191</v>
      </c>
      <c r="B2101" s="7" t="s">
        <v>742</v>
      </c>
      <c r="C2101" s="14">
        <v>7</v>
      </c>
      <c r="D2101" s="7">
        <v>83.89</v>
      </c>
      <c r="E2101" s="7">
        <f t="shared" si="66"/>
        <v>8.3890000000000011</v>
      </c>
      <c r="F2101" s="7">
        <f t="shared" si="67"/>
        <v>92.278999999999996</v>
      </c>
      <c r="G2101" s="7">
        <v>0.23</v>
      </c>
      <c r="H2101" s="7" t="s">
        <v>27</v>
      </c>
      <c r="I2101" s="7">
        <v>10</v>
      </c>
    </row>
    <row r="2102" spans="1:9" ht="15.75" customHeight="1" x14ac:dyDescent="0.15">
      <c r="A2102" s="13" t="s">
        <v>5191</v>
      </c>
      <c r="B2102" s="7" t="s">
        <v>2289</v>
      </c>
      <c r="C2102" s="14">
        <v>2</v>
      </c>
      <c r="D2102" s="7">
        <v>14.79</v>
      </c>
      <c r="E2102" s="7">
        <f t="shared" si="66"/>
        <v>1.4790000000000001</v>
      </c>
      <c r="F2102" s="7">
        <f t="shared" si="67"/>
        <v>16.268999999999998</v>
      </c>
      <c r="G2102" s="7">
        <v>0.35</v>
      </c>
      <c r="H2102" s="7" t="s">
        <v>5079</v>
      </c>
      <c r="I2102" s="7">
        <v>6</v>
      </c>
    </row>
    <row r="2103" spans="1:9" ht="15.75" customHeight="1" x14ac:dyDescent="0.15">
      <c r="A2103" s="13" t="s">
        <v>5191</v>
      </c>
      <c r="B2103" s="7" t="s">
        <v>4209</v>
      </c>
      <c r="C2103" s="14">
        <v>11</v>
      </c>
      <c r="D2103" s="7">
        <v>18.809999999999999</v>
      </c>
      <c r="E2103" s="7">
        <f t="shared" si="66"/>
        <v>1.881</v>
      </c>
      <c r="F2103" s="7">
        <f t="shared" si="67"/>
        <v>20.690999999999999</v>
      </c>
      <c r="G2103" s="7">
        <v>0.36</v>
      </c>
      <c r="H2103" s="7" t="s">
        <v>5075</v>
      </c>
      <c r="I2103" s="7">
        <v>7</v>
      </c>
    </row>
    <row r="2104" spans="1:9" ht="15.75" customHeight="1" x14ac:dyDescent="0.15">
      <c r="A2104" s="13" t="s">
        <v>5191</v>
      </c>
      <c r="B2104" s="7" t="s">
        <v>933</v>
      </c>
      <c r="C2104" s="14">
        <v>11</v>
      </c>
      <c r="D2104" s="7">
        <v>1.47</v>
      </c>
      <c r="E2104" s="7">
        <f t="shared" si="66"/>
        <v>0.14699999999999999</v>
      </c>
      <c r="F2104" s="7">
        <f t="shared" si="67"/>
        <v>1.617</v>
      </c>
      <c r="G2104" s="7">
        <v>0.2</v>
      </c>
      <c r="H2104" s="7" t="s">
        <v>5080</v>
      </c>
      <c r="I2104" s="7">
        <v>6</v>
      </c>
    </row>
    <row r="2105" spans="1:9" ht="15.75" customHeight="1" x14ac:dyDescent="0.15">
      <c r="A2105" s="13" t="s">
        <v>5191</v>
      </c>
      <c r="B2105" s="7" t="s">
        <v>256</v>
      </c>
      <c r="C2105" s="14">
        <v>7</v>
      </c>
      <c r="D2105" s="7">
        <v>63.23</v>
      </c>
      <c r="E2105" s="7">
        <f t="shared" si="66"/>
        <v>6.3230000000000004</v>
      </c>
      <c r="F2105" s="7">
        <f t="shared" si="67"/>
        <v>69.552999999999997</v>
      </c>
      <c r="G2105" s="7">
        <v>0.25</v>
      </c>
      <c r="H2105" s="7" t="s">
        <v>5082</v>
      </c>
      <c r="I2105" s="7">
        <v>1</v>
      </c>
    </row>
    <row r="2106" spans="1:9" ht="15.75" customHeight="1" x14ac:dyDescent="0.15">
      <c r="A2106" s="13" t="s">
        <v>5191</v>
      </c>
      <c r="B2106" s="7" t="s">
        <v>4001</v>
      </c>
      <c r="C2106" s="14">
        <v>7</v>
      </c>
      <c r="D2106" s="7">
        <v>49.55</v>
      </c>
      <c r="E2106" s="7">
        <f t="shared" si="66"/>
        <v>4.9550000000000001</v>
      </c>
      <c r="F2106" s="7">
        <f t="shared" si="67"/>
        <v>54.504999999999995</v>
      </c>
      <c r="G2106" s="7">
        <v>0.3</v>
      </c>
      <c r="H2106" s="7" t="s">
        <v>28</v>
      </c>
      <c r="I2106" s="7">
        <v>4</v>
      </c>
    </row>
    <row r="2107" spans="1:9" ht="15.75" customHeight="1" x14ac:dyDescent="0.15">
      <c r="A2107" s="13" t="s">
        <v>5191</v>
      </c>
      <c r="B2107" s="7" t="s">
        <v>3110</v>
      </c>
      <c r="C2107" s="14">
        <v>11</v>
      </c>
      <c r="D2107" s="7">
        <v>14.49</v>
      </c>
      <c r="E2107" s="7">
        <f t="shared" si="66"/>
        <v>1.4490000000000001</v>
      </c>
      <c r="F2107" s="7">
        <f t="shared" si="67"/>
        <v>15.939</v>
      </c>
      <c r="G2107" s="7">
        <v>0.15</v>
      </c>
      <c r="H2107" s="7" t="s">
        <v>29</v>
      </c>
      <c r="I2107" s="7">
        <v>6</v>
      </c>
    </row>
    <row r="2108" spans="1:9" ht="15.75" customHeight="1" x14ac:dyDescent="0.15">
      <c r="A2108" s="13" t="s">
        <v>5191</v>
      </c>
      <c r="B2108" s="7" t="s">
        <v>3974</v>
      </c>
      <c r="C2108" s="14">
        <v>7</v>
      </c>
      <c r="D2108" s="7">
        <v>49.11</v>
      </c>
      <c r="E2108" s="7">
        <f t="shared" si="66"/>
        <v>4.9110000000000005</v>
      </c>
      <c r="F2108" s="7">
        <f t="shared" si="67"/>
        <v>54.021000000000001</v>
      </c>
      <c r="G2108" s="7">
        <v>0.04</v>
      </c>
      <c r="H2108" s="7" t="s">
        <v>5079</v>
      </c>
      <c r="I2108" s="7">
        <v>9</v>
      </c>
    </row>
    <row r="2109" spans="1:9" ht="15.75" customHeight="1" x14ac:dyDescent="0.15">
      <c r="A2109" s="13" t="s">
        <v>5191</v>
      </c>
      <c r="B2109" s="7" t="s">
        <v>1982</v>
      </c>
      <c r="C2109" s="14">
        <v>11</v>
      </c>
      <c r="D2109" s="7">
        <v>12.25</v>
      </c>
      <c r="E2109" s="7">
        <f t="shared" si="66"/>
        <v>1.2250000000000001</v>
      </c>
      <c r="F2109" s="7">
        <f t="shared" si="67"/>
        <v>13.475</v>
      </c>
      <c r="G2109" s="7">
        <v>0.13</v>
      </c>
      <c r="H2109" s="7" t="s">
        <v>27</v>
      </c>
      <c r="I2109" s="7">
        <v>2</v>
      </c>
    </row>
    <row r="2110" spans="1:9" ht="15.75" customHeight="1" x14ac:dyDescent="0.15">
      <c r="A2110" s="13" t="s">
        <v>5191</v>
      </c>
      <c r="B2110" s="7" t="s">
        <v>3748</v>
      </c>
      <c r="C2110" s="14">
        <v>11</v>
      </c>
      <c r="D2110" s="7">
        <v>66.069999999999993</v>
      </c>
      <c r="E2110" s="7">
        <f t="shared" si="66"/>
        <v>6.6069999999999993</v>
      </c>
      <c r="F2110" s="7">
        <f t="shared" si="67"/>
        <v>72.676999999999992</v>
      </c>
      <c r="G2110" s="7">
        <v>0.04</v>
      </c>
      <c r="H2110" s="7" t="s">
        <v>28</v>
      </c>
      <c r="I2110" s="7">
        <v>4</v>
      </c>
    </row>
    <row r="2111" spans="1:9" ht="15.75" customHeight="1" x14ac:dyDescent="0.15">
      <c r="A2111" s="13" t="s">
        <v>5191</v>
      </c>
      <c r="B2111" s="7" t="s">
        <v>4966</v>
      </c>
      <c r="C2111" s="14">
        <v>7</v>
      </c>
      <c r="D2111" s="7">
        <v>98.48</v>
      </c>
      <c r="E2111" s="7">
        <f t="shared" si="66"/>
        <v>9.8480000000000008</v>
      </c>
      <c r="F2111" s="7">
        <f t="shared" si="67"/>
        <v>108.328</v>
      </c>
      <c r="G2111" s="7">
        <v>0.34</v>
      </c>
      <c r="H2111" s="7" t="s">
        <v>5075</v>
      </c>
      <c r="I2111" s="7">
        <v>7</v>
      </c>
    </row>
    <row r="2112" spans="1:9" ht="15.75" customHeight="1" x14ac:dyDescent="0.15">
      <c r="A2112" s="13" t="s">
        <v>5191</v>
      </c>
      <c r="B2112" s="7" t="s">
        <v>1985</v>
      </c>
      <c r="C2112" s="14">
        <v>7</v>
      </c>
      <c r="D2112" s="7">
        <v>81.209999999999994</v>
      </c>
      <c r="E2112" s="7">
        <f t="shared" si="66"/>
        <v>8.1210000000000004</v>
      </c>
      <c r="F2112" s="7">
        <f t="shared" si="67"/>
        <v>89.330999999999989</v>
      </c>
      <c r="G2112" s="7">
        <v>0.25</v>
      </c>
      <c r="H2112" s="7" t="s">
        <v>27</v>
      </c>
      <c r="I2112" s="7">
        <v>1</v>
      </c>
    </row>
    <row r="2113" spans="1:9" ht="15.75" customHeight="1" x14ac:dyDescent="0.15">
      <c r="A2113" s="13" t="s">
        <v>5191</v>
      </c>
      <c r="B2113" s="7" t="s">
        <v>4897</v>
      </c>
      <c r="C2113" s="14">
        <v>7</v>
      </c>
      <c r="D2113" s="7">
        <v>81.010000000000005</v>
      </c>
      <c r="E2113" s="7">
        <f t="shared" si="66"/>
        <v>8.1010000000000009</v>
      </c>
      <c r="F2113" s="7">
        <f t="shared" si="67"/>
        <v>89.111000000000004</v>
      </c>
      <c r="G2113" s="7">
        <v>0.31</v>
      </c>
      <c r="H2113" s="7" t="s">
        <v>5083</v>
      </c>
      <c r="I2113" s="7">
        <v>7</v>
      </c>
    </row>
    <row r="2114" spans="1:9" ht="15.75" customHeight="1" x14ac:dyDescent="0.15">
      <c r="A2114" s="13" t="s">
        <v>5191</v>
      </c>
      <c r="B2114" s="7" t="s">
        <v>3013</v>
      </c>
      <c r="C2114" s="14">
        <v>11</v>
      </c>
      <c r="D2114" s="7">
        <v>48.56</v>
      </c>
      <c r="E2114" s="7">
        <f t="shared" si="66"/>
        <v>4.8560000000000008</v>
      </c>
      <c r="F2114" s="7">
        <f t="shared" si="67"/>
        <v>53.416000000000004</v>
      </c>
      <c r="G2114" s="7">
        <v>0.35</v>
      </c>
      <c r="H2114" s="7" t="s">
        <v>30</v>
      </c>
      <c r="I2114" s="7">
        <v>5</v>
      </c>
    </row>
    <row r="2115" spans="1:9" ht="15.75" customHeight="1" x14ac:dyDescent="0.15">
      <c r="A2115" s="13" t="s">
        <v>5191</v>
      </c>
      <c r="B2115" s="7" t="s">
        <v>1229</v>
      </c>
      <c r="C2115" s="14">
        <v>2</v>
      </c>
      <c r="D2115" s="7">
        <v>94.2</v>
      </c>
      <c r="E2115" s="7">
        <f t="shared" si="66"/>
        <v>9.42</v>
      </c>
      <c r="F2115" s="7">
        <f t="shared" si="67"/>
        <v>103.62</v>
      </c>
      <c r="G2115" s="7">
        <v>0.17</v>
      </c>
      <c r="H2115" s="7" t="s">
        <v>5075</v>
      </c>
      <c r="I2115" s="7">
        <v>8</v>
      </c>
    </row>
    <row r="2116" spans="1:9" ht="15.75" customHeight="1" x14ac:dyDescent="0.15">
      <c r="A2116" s="13" t="s">
        <v>5191</v>
      </c>
      <c r="B2116" s="7" t="s">
        <v>4536</v>
      </c>
      <c r="C2116" s="14">
        <v>7</v>
      </c>
      <c r="D2116" s="7">
        <v>74.81</v>
      </c>
      <c r="E2116" s="7">
        <f t="shared" si="66"/>
        <v>7.4810000000000008</v>
      </c>
      <c r="F2116" s="7">
        <f t="shared" si="67"/>
        <v>82.290999999999997</v>
      </c>
      <c r="G2116" s="7">
        <v>0.26</v>
      </c>
      <c r="H2116" s="7" t="s">
        <v>28</v>
      </c>
      <c r="I2116" s="7">
        <v>8</v>
      </c>
    </row>
    <row r="2117" spans="1:9" ht="15.75" customHeight="1" x14ac:dyDescent="0.15">
      <c r="A2117" s="13" t="s">
        <v>5192</v>
      </c>
      <c r="B2117" s="7" t="s">
        <v>2707</v>
      </c>
      <c r="C2117" s="14">
        <v>7</v>
      </c>
      <c r="D2117" s="7">
        <v>18.36</v>
      </c>
      <c r="E2117" s="7">
        <f t="shared" si="66"/>
        <v>1.8360000000000001</v>
      </c>
      <c r="F2117" s="7">
        <f t="shared" si="67"/>
        <v>20.195999999999998</v>
      </c>
      <c r="G2117" s="7">
        <v>0.04</v>
      </c>
      <c r="H2117" s="7" t="s">
        <v>5078</v>
      </c>
      <c r="I2117" s="7">
        <v>5</v>
      </c>
    </row>
    <row r="2118" spans="1:9" ht="15.75" customHeight="1" x14ac:dyDescent="0.15">
      <c r="A2118" s="13" t="s">
        <v>5192</v>
      </c>
      <c r="B2118" s="7" t="s">
        <v>1248</v>
      </c>
      <c r="C2118" s="14">
        <v>7</v>
      </c>
      <c r="D2118" s="7">
        <v>65.69</v>
      </c>
      <c r="E2118" s="7">
        <f t="shared" si="66"/>
        <v>6.569</v>
      </c>
      <c r="F2118" s="7">
        <f t="shared" si="67"/>
        <v>72.259</v>
      </c>
      <c r="G2118" s="7">
        <v>0.4</v>
      </c>
      <c r="H2118" s="7" t="s">
        <v>29</v>
      </c>
      <c r="I2118" s="7">
        <v>4</v>
      </c>
    </row>
    <row r="2119" spans="1:9" ht="15.75" customHeight="1" x14ac:dyDescent="0.15">
      <c r="A2119" s="13" t="s">
        <v>5192</v>
      </c>
      <c r="B2119" s="7" t="s">
        <v>2286</v>
      </c>
      <c r="C2119" s="14">
        <v>7</v>
      </c>
      <c r="D2119" s="7">
        <v>78.8</v>
      </c>
      <c r="E2119" s="7">
        <f t="shared" si="66"/>
        <v>7.88</v>
      </c>
      <c r="F2119" s="7">
        <f t="shared" si="67"/>
        <v>86.679999999999993</v>
      </c>
      <c r="G2119" s="7">
        <v>0.23</v>
      </c>
      <c r="H2119" s="7" t="s">
        <v>5077</v>
      </c>
      <c r="I2119" s="7">
        <v>10</v>
      </c>
    </row>
    <row r="2120" spans="1:9" ht="15.75" customHeight="1" x14ac:dyDescent="0.15">
      <c r="A2120" s="13" t="s">
        <v>5192</v>
      </c>
      <c r="B2120" s="7" t="s">
        <v>3548</v>
      </c>
      <c r="C2120" s="14">
        <v>7</v>
      </c>
      <c r="D2120" s="7">
        <v>60.9</v>
      </c>
      <c r="E2120" s="7">
        <f t="shared" ref="E2120:E2183" si="68">D2120*10%</f>
        <v>6.09</v>
      </c>
      <c r="F2120" s="7">
        <f t="shared" ref="F2120:F2183" si="69">D2120+E2120</f>
        <v>66.989999999999995</v>
      </c>
      <c r="G2120" s="7">
        <v>0.06</v>
      </c>
      <c r="H2120" s="7" t="s">
        <v>28</v>
      </c>
      <c r="I2120" s="7">
        <v>2</v>
      </c>
    </row>
    <row r="2121" spans="1:9" ht="15.75" customHeight="1" x14ac:dyDescent="0.15">
      <c r="A2121" s="13" t="s">
        <v>5192</v>
      </c>
      <c r="B2121" s="7" t="s">
        <v>1537</v>
      </c>
      <c r="C2121" s="14">
        <v>11</v>
      </c>
      <c r="D2121" s="7">
        <v>88.61</v>
      </c>
      <c r="E2121" s="7">
        <f t="shared" si="68"/>
        <v>8.8610000000000007</v>
      </c>
      <c r="F2121" s="7">
        <f t="shared" si="69"/>
        <v>97.471000000000004</v>
      </c>
      <c r="G2121" s="7">
        <v>0.26</v>
      </c>
      <c r="H2121" s="7" t="s">
        <v>5076</v>
      </c>
      <c r="I2121" s="7">
        <v>4</v>
      </c>
    </row>
    <row r="2122" spans="1:9" ht="15.75" customHeight="1" x14ac:dyDescent="0.15">
      <c r="A2122" s="13" t="s">
        <v>5192</v>
      </c>
      <c r="B2122" s="7" t="s">
        <v>2244</v>
      </c>
      <c r="C2122" s="14">
        <v>11</v>
      </c>
      <c r="D2122" s="7">
        <v>97.63</v>
      </c>
      <c r="E2122" s="7">
        <f t="shared" si="68"/>
        <v>9.7629999999999999</v>
      </c>
      <c r="F2122" s="7">
        <f t="shared" si="69"/>
        <v>107.393</v>
      </c>
      <c r="G2122" s="7">
        <v>0.16</v>
      </c>
      <c r="H2122" s="7" t="s">
        <v>5075</v>
      </c>
      <c r="I2122" s="7">
        <v>2</v>
      </c>
    </row>
    <row r="2123" spans="1:9" ht="15.75" customHeight="1" x14ac:dyDescent="0.15">
      <c r="A2123" s="13" t="s">
        <v>5192</v>
      </c>
      <c r="B2123" s="7" t="s">
        <v>897</v>
      </c>
      <c r="C2123" s="14">
        <v>2</v>
      </c>
      <c r="D2123" s="7">
        <v>0.3</v>
      </c>
      <c r="E2123" s="7">
        <f t="shared" si="68"/>
        <v>0.03</v>
      </c>
      <c r="F2123" s="7">
        <f t="shared" si="69"/>
        <v>0.32999999999999996</v>
      </c>
      <c r="G2123" s="7">
        <v>0.05</v>
      </c>
      <c r="H2123" s="7" t="s">
        <v>5075</v>
      </c>
      <c r="I2123" s="7">
        <v>6</v>
      </c>
    </row>
    <row r="2124" spans="1:9" ht="15.75" customHeight="1" x14ac:dyDescent="0.15">
      <c r="A2124" s="13" t="s">
        <v>5192</v>
      </c>
      <c r="B2124" s="7" t="s">
        <v>2437</v>
      </c>
      <c r="C2124" s="14">
        <v>7</v>
      </c>
      <c r="D2124" s="7">
        <v>47.87</v>
      </c>
      <c r="E2124" s="7">
        <f t="shared" si="68"/>
        <v>4.7869999999999999</v>
      </c>
      <c r="F2124" s="7">
        <f t="shared" si="69"/>
        <v>52.656999999999996</v>
      </c>
      <c r="G2124" s="7">
        <v>7.0000000000000007E-2</v>
      </c>
      <c r="H2124" s="7" t="s">
        <v>27</v>
      </c>
      <c r="I2124" s="7">
        <v>2</v>
      </c>
    </row>
    <row r="2125" spans="1:9" ht="15.75" customHeight="1" x14ac:dyDescent="0.15">
      <c r="A2125" s="13" t="s">
        <v>5192</v>
      </c>
      <c r="B2125" s="7" t="s">
        <v>2529</v>
      </c>
      <c r="C2125" s="14">
        <v>11</v>
      </c>
      <c r="D2125" s="7">
        <v>96.46</v>
      </c>
      <c r="E2125" s="7">
        <f t="shared" si="68"/>
        <v>9.6460000000000008</v>
      </c>
      <c r="F2125" s="7">
        <f t="shared" si="69"/>
        <v>106.10599999999999</v>
      </c>
      <c r="G2125" s="7">
        <v>0.28999999999999998</v>
      </c>
      <c r="H2125" s="7" t="s">
        <v>27</v>
      </c>
      <c r="I2125" s="7">
        <v>1</v>
      </c>
    </row>
    <row r="2126" spans="1:9" ht="15.75" customHeight="1" x14ac:dyDescent="0.15">
      <c r="A2126" s="13" t="s">
        <v>5192</v>
      </c>
      <c r="B2126" s="7" t="s">
        <v>4369</v>
      </c>
      <c r="C2126" s="14">
        <v>7</v>
      </c>
      <c r="D2126" s="7">
        <v>23.17</v>
      </c>
      <c r="E2126" s="7">
        <f t="shared" si="68"/>
        <v>2.3170000000000002</v>
      </c>
      <c r="F2126" s="7">
        <f t="shared" si="69"/>
        <v>25.487000000000002</v>
      </c>
      <c r="G2126" s="7">
        <v>0.1</v>
      </c>
      <c r="H2126" s="7" t="s">
        <v>5080</v>
      </c>
      <c r="I2126" s="7">
        <v>4</v>
      </c>
    </row>
    <row r="2127" spans="1:9" ht="15.75" customHeight="1" x14ac:dyDescent="0.15">
      <c r="A2127" s="13" t="s">
        <v>5192</v>
      </c>
      <c r="B2127" s="7" t="s">
        <v>497</v>
      </c>
      <c r="C2127" s="14">
        <v>2</v>
      </c>
      <c r="D2127" s="7">
        <v>8.48</v>
      </c>
      <c r="E2127" s="7">
        <f t="shared" si="68"/>
        <v>0.84800000000000009</v>
      </c>
      <c r="F2127" s="7">
        <f t="shared" si="69"/>
        <v>9.3280000000000012</v>
      </c>
      <c r="G2127" s="7">
        <v>0.13</v>
      </c>
      <c r="H2127" s="7" t="s">
        <v>27</v>
      </c>
      <c r="I2127" s="7">
        <v>2</v>
      </c>
    </row>
    <row r="2128" spans="1:9" ht="15.75" customHeight="1" x14ac:dyDescent="0.15">
      <c r="A2128" s="13" t="s">
        <v>5192</v>
      </c>
      <c r="B2128" s="7" t="s">
        <v>408</v>
      </c>
      <c r="C2128" s="14">
        <v>7</v>
      </c>
      <c r="D2128" s="7">
        <v>50.52</v>
      </c>
      <c r="E2128" s="7">
        <f t="shared" si="68"/>
        <v>5.0520000000000005</v>
      </c>
      <c r="F2128" s="7">
        <f t="shared" si="69"/>
        <v>55.572000000000003</v>
      </c>
      <c r="G2128" s="7">
        <v>0.24</v>
      </c>
      <c r="H2128" s="7" t="s">
        <v>5078</v>
      </c>
      <c r="I2128" s="7">
        <v>4</v>
      </c>
    </row>
    <row r="2129" spans="1:9" ht="15.75" customHeight="1" x14ac:dyDescent="0.15">
      <c r="A2129" s="13" t="s">
        <v>5192</v>
      </c>
      <c r="B2129" s="7" t="s">
        <v>3751</v>
      </c>
      <c r="C2129" s="14">
        <v>7</v>
      </c>
      <c r="D2129" s="7">
        <v>74.48</v>
      </c>
      <c r="E2129" s="7">
        <f t="shared" si="68"/>
        <v>7.4480000000000004</v>
      </c>
      <c r="F2129" s="7">
        <f t="shared" si="69"/>
        <v>81.927999999999997</v>
      </c>
      <c r="G2129" s="7">
        <v>0.17</v>
      </c>
      <c r="H2129" s="7" t="s">
        <v>5076</v>
      </c>
      <c r="I2129" s="7">
        <v>5</v>
      </c>
    </row>
    <row r="2130" spans="1:9" ht="15.75" customHeight="1" x14ac:dyDescent="0.15">
      <c r="A2130" s="13" t="s">
        <v>5192</v>
      </c>
      <c r="B2130" s="7" t="s">
        <v>3923</v>
      </c>
      <c r="C2130" s="14">
        <v>11</v>
      </c>
      <c r="D2130" s="7">
        <v>90.14</v>
      </c>
      <c r="E2130" s="7">
        <f t="shared" si="68"/>
        <v>9.0140000000000011</v>
      </c>
      <c r="F2130" s="7">
        <f t="shared" si="69"/>
        <v>99.153999999999996</v>
      </c>
      <c r="G2130" s="7">
        <v>0.35</v>
      </c>
      <c r="H2130" s="7" t="s">
        <v>31</v>
      </c>
      <c r="I2130" s="7">
        <v>7</v>
      </c>
    </row>
    <row r="2131" spans="1:9" ht="15.75" customHeight="1" x14ac:dyDescent="0.15">
      <c r="A2131" s="13" t="s">
        <v>5192</v>
      </c>
      <c r="B2131" s="7" t="s">
        <v>4585</v>
      </c>
      <c r="C2131" s="14">
        <v>2</v>
      </c>
      <c r="D2131" s="7">
        <v>62.71</v>
      </c>
      <c r="E2131" s="7">
        <f t="shared" si="68"/>
        <v>6.2710000000000008</v>
      </c>
      <c r="F2131" s="7">
        <f t="shared" si="69"/>
        <v>68.980999999999995</v>
      </c>
      <c r="G2131" s="7">
        <v>7.0000000000000007E-2</v>
      </c>
      <c r="H2131" s="7" t="s">
        <v>29</v>
      </c>
      <c r="I2131" s="7">
        <v>2</v>
      </c>
    </row>
    <row r="2132" spans="1:9" ht="15.75" customHeight="1" x14ac:dyDescent="0.15">
      <c r="A2132" s="13" t="s">
        <v>5192</v>
      </c>
      <c r="B2132" s="7" t="s">
        <v>3229</v>
      </c>
      <c r="C2132" s="14">
        <v>11</v>
      </c>
      <c r="D2132" s="7">
        <v>29.55</v>
      </c>
      <c r="E2132" s="7">
        <f t="shared" si="68"/>
        <v>2.9550000000000001</v>
      </c>
      <c r="F2132" s="7">
        <f t="shared" si="69"/>
        <v>32.505000000000003</v>
      </c>
      <c r="G2132" s="7">
        <v>0.28000000000000003</v>
      </c>
      <c r="H2132" s="7" t="s">
        <v>5083</v>
      </c>
      <c r="I2132" s="7">
        <v>9</v>
      </c>
    </row>
    <row r="2133" spans="1:9" ht="15.75" customHeight="1" x14ac:dyDescent="0.15">
      <c r="A2133" s="13" t="s">
        <v>5192</v>
      </c>
      <c r="B2133" s="7" t="s">
        <v>1886</v>
      </c>
      <c r="C2133" s="14">
        <v>11</v>
      </c>
      <c r="D2133" s="7">
        <v>71.31</v>
      </c>
      <c r="E2133" s="7">
        <f t="shared" si="68"/>
        <v>7.1310000000000002</v>
      </c>
      <c r="F2133" s="7">
        <f t="shared" si="69"/>
        <v>78.441000000000003</v>
      </c>
      <c r="G2133" s="7">
        <v>0.04</v>
      </c>
      <c r="H2133" s="7" t="s">
        <v>5081</v>
      </c>
      <c r="I2133" s="7">
        <v>10</v>
      </c>
    </row>
    <row r="2134" spans="1:9" ht="15.75" customHeight="1" x14ac:dyDescent="0.15">
      <c r="A2134" s="13" t="s">
        <v>5193</v>
      </c>
      <c r="B2134" s="7" t="s">
        <v>875</v>
      </c>
      <c r="C2134" s="14">
        <v>11</v>
      </c>
      <c r="D2134" s="7">
        <v>46.05</v>
      </c>
      <c r="E2134" s="7">
        <f t="shared" si="68"/>
        <v>4.6049999999999995</v>
      </c>
      <c r="F2134" s="7">
        <f t="shared" si="69"/>
        <v>50.654999999999994</v>
      </c>
      <c r="G2134" s="7">
        <v>0.35</v>
      </c>
      <c r="H2134" s="7" t="s">
        <v>29</v>
      </c>
      <c r="I2134" s="7">
        <v>10</v>
      </c>
    </row>
    <row r="2135" spans="1:9" ht="15.75" customHeight="1" x14ac:dyDescent="0.15">
      <c r="A2135" s="13" t="s">
        <v>5193</v>
      </c>
      <c r="B2135" s="7" t="s">
        <v>283</v>
      </c>
      <c r="C2135" s="14">
        <v>11</v>
      </c>
      <c r="D2135" s="7">
        <v>47.15</v>
      </c>
      <c r="E2135" s="7">
        <f t="shared" si="68"/>
        <v>4.7149999999999999</v>
      </c>
      <c r="F2135" s="7">
        <f t="shared" si="69"/>
        <v>51.864999999999995</v>
      </c>
      <c r="G2135" s="7">
        <v>0.04</v>
      </c>
      <c r="H2135" s="7" t="s">
        <v>5083</v>
      </c>
      <c r="I2135" s="7">
        <v>6</v>
      </c>
    </row>
    <row r="2136" spans="1:9" ht="15.75" customHeight="1" x14ac:dyDescent="0.15">
      <c r="A2136" s="13" t="s">
        <v>5193</v>
      </c>
      <c r="B2136" s="7" t="s">
        <v>4948</v>
      </c>
      <c r="C2136" s="14">
        <v>2</v>
      </c>
      <c r="D2136" s="7">
        <v>31.12</v>
      </c>
      <c r="E2136" s="7">
        <f t="shared" si="68"/>
        <v>3.1120000000000001</v>
      </c>
      <c r="F2136" s="7">
        <f t="shared" si="69"/>
        <v>34.231999999999999</v>
      </c>
      <c r="G2136" s="7">
        <v>0.39</v>
      </c>
      <c r="H2136" s="7" t="s">
        <v>28</v>
      </c>
      <c r="I2136" s="7">
        <v>10</v>
      </c>
    </row>
    <row r="2137" spans="1:9" ht="15.75" customHeight="1" x14ac:dyDescent="0.15">
      <c r="A2137" s="13" t="s">
        <v>5193</v>
      </c>
      <c r="B2137" s="7" t="s">
        <v>3137</v>
      </c>
      <c r="C2137" s="14">
        <v>11</v>
      </c>
      <c r="D2137" s="7">
        <v>98.05</v>
      </c>
      <c r="E2137" s="7">
        <f t="shared" si="68"/>
        <v>9.8049999999999997</v>
      </c>
      <c r="F2137" s="7">
        <f t="shared" si="69"/>
        <v>107.85499999999999</v>
      </c>
      <c r="G2137" s="7">
        <v>7.0000000000000007E-2</v>
      </c>
      <c r="H2137" s="7" t="s">
        <v>31</v>
      </c>
      <c r="I2137" s="7">
        <v>2</v>
      </c>
    </row>
    <row r="2138" spans="1:9" ht="15.75" customHeight="1" x14ac:dyDescent="0.15">
      <c r="A2138" s="13" t="s">
        <v>5193</v>
      </c>
      <c r="B2138" s="7" t="s">
        <v>930</v>
      </c>
      <c r="C2138" s="14">
        <v>11</v>
      </c>
      <c r="D2138" s="7">
        <v>60.17</v>
      </c>
      <c r="E2138" s="7">
        <f t="shared" si="68"/>
        <v>6.0170000000000003</v>
      </c>
      <c r="F2138" s="7">
        <f t="shared" si="69"/>
        <v>66.186999999999998</v>
      </c>
      <c r="G2138" s="7">
        <v>0.08</v>
      </c>
      <c r="H2138" s="7" t="s">
        <v>5079</v>
      </c>
      <c r="I2138" s="7">
        <v>7</v>
      </c>
    </row>
    <row r="2139" spans="1:9" ht="15.75" customHeight="1" x14ac:dyDescent="0.15">
      <c r="A2139" s="13" t="s">
        <v>5193</v>
      </c>
      <c r="B2139" s="7" t="s">
        <v>1231</v>
      </c>
      <c r="C2139" s="14">
        <v>2</v>
      </c>
      <c r="D2139" s="7">
        <v>45.24</v>
      </c>
      <c r="E2139" s="7">
        <f t="shared" si="68"/>
        <v>4.524</v>
      </c>
      <c r="F2139" s="7">
        <f t="shared" si="69"/>
        <v>49.764000000000003</v>
      </c>
      <c r="G2139" s="7">
        <v>0.08</v>
      </c>
      <c r="H2139" s="7" t="s">
        <v>5079</v>
      </c>
      <c r="I2139" s="7">
        <v>9</v>
      </c>
    </row>
    <row r="2140" spans="1:9" ht="15.75" customHeight="1" x14ac:dyDescent="0.15">
      <c r="A2140" s="13" t="s">
        <v>5193</v>
      </c>
      <c r="B2140" s="7" t="s">
        <v>1146</v>
      </c>
      <c r="C2140" s="14">
        <v>11</v>
      </c>
      <c r="D2140" s="7">
        <v>24.39</v>
      </c>
      <c r="E2140" s="7">
        <f t="shared" si="68"/>
        <v>2.4390000000000001</v>
      </c>
      <c r="F2140" s="7">
        <f t="shared" si="69"/>
        <v>26.829000000000001</v>
      </c>
      <c r="G2140" s="7">
        <v>0.31</v>
      </c>
      <c r="H2140" s="7" t="s">
        <v>5076</v>
      </c>
      <c r="I2140" s="7">
        <v>7</v>
      </c>
    </row>
    <row r="2141" spans="1:9" ht="15.75" customHeight="1" x14ac:dyDescent="0.15">
      <c r="A2141" s="13" t="s">
        <v>5193</v>
      </c>
      <c r="B2141" s="7" t="s">
        <v>1527</v>
      </c>
      <c r="C2141" s="14">
        <v>11</v>
      </c>
      <c r="D2141" s="7">
        <v>74.349999999999994</v>
      </c>
      <c r="E2141" s="7">
        <f t="shared" si="68"/>
        <v>7.4349999999999996</v>
      </c>
      <c r="F2141" s="7">
        <f t="shared" si="69"/>
        <v>81.784999999999997</v>
      </c>
      <c r="G2141" s="7">
        <v>0.34</v>
      </c>
      <c r="H2141" s="7" t="s">
        <v>5076</v>
      </c>
      <c r="I2141" s="7">
        <v>9</v>
      </c>
    </row>
    <row r="2142" spans="1:9" ht="15.75" customHeight="1" x14ac:dyDescent="0.15">
      <c r="A2142" s="13" t="s">
        <v>5193</v>
      </c>
      <c r="B2142" s="7" t="s">
        <v>1239</v>
      </c>
      <c r="C2142" s="14">
        <v>7</v>
      </c>
      <c r="D2142" s="7">
        <v>55.76</v>
      </c>
      <c r="E2142" s="7">
        <f t="shared" si="68"/>
        <v>5.5760000000000005</v>
      </c>
      <c r="F2142" s="7">
        <f t="shared" si="69"/>
        <v>61.335999999999999</v>
      </c>
      <c r="G2142" s="7">
        <v>0.27</v>
      </c>
      <c r="H2142" s="7" t="s">
        <v>5079</v>
      </c>
      <c r="I2142" s="7">
        <v>7</v>
      </c>
    </row>
    <row r="2143" spans="1:9" ht="15.75" customHeight="1" x14ac:dyDescent="0.15">
      <c r="A2143" s="13" t="s">
        <v>5193</v>
      </c>
      <c r="B2143" s="7" t="s">
        <v>313</v>
      </c>
      <c r="C2143" s="14">
        <v>11</v>
      </c>
      <c r="D2143" s="7">
        <v>38.04</v>
      </c>
      <c r="E2143" s="7">
        <f t="shared" si="68"/>
        <v>3.8040000000000003</v>
      </c>
      <c r="F2143" s="7">
        <f t="shared" si="69"/>
        <v>41.844000000000001</v>
      </c>
      <c r="G2143" s="7">
        <v>0.12</v>
      </c>
      <c r="H2143" s="7" t="s">
        <v>28</v>
      </c>
      <c r="I2143" s="7">
        <v>7</v>
      </c>
    </row>
    <row r="2144" spans="1:9" ht="15.75" customHeight="1" x14ac:dyDescent="0.15">
      <c r="A2144" s="13" t="s">
        <v>5193</v>
      </c>
      <c r="B2144" s="7" t="s">
        <v>3925</v>
      </c>
      <c r="C2144" s="14">
        <v>11</v>
      </c>
      <c r="D2144" s="7">
        <v>72.59</v>
      </c>
      <c r="E2144" s="7">
        <f t="shared" si="68"/>
        <v>7.2590000000000003</v>
      </c>
      <c r="F2144" s="7">
        <f t="shared" si="69"/>
        <v>79.849000000000004</v>
      </c>
      <c r="G2144" s="7">
        <v>0.08</v>
      </c>
      <c r="H2144" s="7" t="s">
        <v>5077</v>
      </c>
      <c r="I2144" s="7">
        <v>6</v>
      </c>
    </row>
    <row r="2145" spans="1:9" ht="15.75" customHeight="1" x14ac:dyDescent="0.15">
      <c r="A2145" s="13" t="s">
        <v>5193</v>
      </c>
      <c r="B2145" s="7" t="s">
        <v>2097</v>
      </c>
      <c r="C2145" s="14">
        <v>11</v>
      </c>
      <c r="D2145" s="7">
        <v>81.03</v>
      </c>
      <c r="E2145" s="7">
        <f t="shared" si="68"/>
        <v>8.1029999999999998</v>
      </c>
      <c r="F2145" s="7">
        <f t="shared" si="69"/>
        <v>89.132999999999996</v>
      </c>
      <c r="G2145" s="7">
        <v>0.23</v>
      </c>
      <c r="H2145" s="7" t="s">
        <v>29</v>
      </c>
      <c r="I2145" s="7">
        <v>1</v>
      </c>
    </row>
    <row r="2146" spans="1:9" ht="15.75" customHeight="1" x14ac:dyDescent="0.15">
      <c r="A2146" s="13" t="s">
        <v>5193</v>
      </c>
      <c r="B2146" s="7" t="s">
        <v>1183</v>
      </c>
      <c r="C2146" s="14">
        <v>7</v>
      </c>
      <c r="D2146" s="7">
        <v>34.36</v>
      </c>
      <c r="E2146" s="7">
        <f t="shared" si="68"/>
        <v>3.4359999999999999</v>
      </c>
      <c r="F2146" s="7">
        <f t="shared" si="69"/>
        <v>37.795999999999999</v>
      </c>
      <c r="G2146" s="7">
        <v>0.19</v>
      </c>
      <c r="H2146" s="7" t="s">
        <v>5078</v>
      </c>
      <c r="I2146" s="7">
        <v>5</v>
      </c>
    </row>
    <row r="2147" spans="1:9" ht="15.75" customHeight="1" x14ac:dyDescent="0.15">
      <c r="A2147" s="13" t="s">
        <v>5193</v>
      </c>
      <c r="B2147" s="7" t="s">
        <v>192</v>
      </c>
      <c r="C2147" s="14">
        <v>7</v>
      </c>
      <c r="D2147" s="7">
        <v>12.43</v>
      </c>
      <c r="E2147" s="7">
        <f t="shared" si="68"/>
        <v>1.2430000000000001</v>
      </c>
      <c r="F2147" s="7">
        <f t="shared" si="69"/>
        <v>13.673</v>
      </c>
      <c r="G2147" s="7">
        <v>0.32</v>
      </c>
      <c r="H2147" s="7" t="s">
        <v>5076</v>
      </c>
      <c r="I2147" s="7">
        <v>6</v>
      </c>
    </row>
    <row r="2148" spans="1:9" ht="15.75" customHeight="1" x14ac:dyDescent="0.15">
      <c r="A2148" s="13" t="s">
        <v>5193</v>
      </c>
      <c r="B2148" s="7" t="s">
        <v>3660</v>
      </c>
      <c r="C2148" s="14">
        <v>11</v>
      </c>
      <c r="D2148" s="7">
        <v>71.209999999999994</v>
      </c>
      <c r="E2148" s="7">
        <f t="shared" si="68"/>
        <v>7.1209999999999996</v>
      </c>
      <c r="F2148" s="7">
        <f t="shared" si="69"/>
        <v>78.330999999999989</v>
      </c>
      <c r="G2148" s="7">
        <v>0.15</v>
      </c>
      <c r="H2148" s="7" t="s">
        <v>29</v>
      </c>
      <c r="I2148" s="7">
        <v>4</v>
      </c>
    </row>
    <row r="2149" spans="1:9" ht="15.75" customHeight="1" x14ac:dyDescent="0.15">
      <c r="A2149" s="13" t="s">
        <v>5193</v>
      </c>
      <c r="B2149" s="7" t="s">
        <v>2145</v>
      </c>
      <c r="C2149" s="14">
        <v>7</v>
      </c>
      <c r="D2149" s="7">
        <v>55.47</v>
      </c>
      <c r="E2149" s="7">
        <f t="shared" si="68"/>
        <v>5.5470000000000006</v>
      </c>
      <c r="F2149" s="7">
        <f t="shared" si="69"/>
        <v>61.016999999999996</v>
      </c>
      <c r="G2149" s="7">
        <v>0.2</v>
      </c>
      <c r="H2149" s="7" t="s">
        <v>27</v>
      </c>
      <c r="I2149" s="7">
        <v>1</v>
      </c>
    </row>
    <row r="2150" spans="1:9" ht="15.75" customHeight="1" x14ac:dyDescent="0.15">
      <c r="A2150" s="13" t="s">
        <v>5193</v>
      </c>
      <c r="B2150" s="7" t="s">
        <v>1309</v>
      </c>
      <c r="C2150" s="14">
        <v>7</v>
      </c>
      <c r="D2150" s="7">
        <v>7.89</v>
      </c>
      <c r="E2150" s="7">
        <f t="shared" si="68"/>
        <v>0.78900000000000003</v>
      </c>
      <c r="F2150" s="7">
        <f t="shared" si="69"/>
        <v>8.6790000000000003</v>
      </c>
      <c r="G2150" s="7">
        <v>0.19</v>
      </c>
      <c r="H2150" s="7" t="s">
        <v>5080</v>
      </c>
      <c r="I2150" s="7">
        <v>10</v>
      </c>
    </row>
    <row r="2151" spans="1:9" ht="15.75" customHeight="1" x14ac:dyDescent="0.15">
      <c r="A2151" s="13" t="s">
        <v>5193</v>
      </c>
      <c r="B2151" s="7" t="s">
        <v>468</v>
      </c>
      <c r="C2151" s="14">
        <v>2</v>
      </c>
      <c r="D2151" s="7">
        <v>37.299999999999997</v>
      </c>
      <c r="E2151" s="7">
        <f t="shared" si="68"/>
        <v>3.73</v>
      </c>
      <c r="F2151" s="7">
        <f t="shared" si="69"/>
        <v>41.029999999999994</v>
      </c>
      <c r="G2151" s="7">
        <v>0.25</v>
      </c>
      <c r="H2151" s="7" t="s">
        <v>5082</v>
      </c>
      <c r="I2151" s="7">
        <v>5</v>
      </c>
    </row>
    <row r="2152" spans="1:9" ht="15.75" customHeight="1" x14ac:dyDescent="0.15">
      <c r="A2152" s="13" t="s">
        <v>5193</v>
      </c>
      <c r="B2152" s="7" t="s">
        <v>4886</v>
      </c>
      <c r="C2152" s="14">
        <v>7</v>
      </c>
      <c r="D2152" s="7">
        <v>86.49</v>
      </c>
      <c r="E2152" s="7">
        <f t="shared" si="68"/>
        <v>8.6489999999999991</v>
      </c>
      <c r="F2152" s="7">
        <f t="shared" si="69"/>
        <v>95.138999999999996</v>
      </c>
      <c r="G2152" s="7">
        <v>0.28999999999999998</v>
      </c>
      <c r="H2152" s="7" t="s">
        <v>29</v>
      </c>
      <c r="I2152" s="7">
        <v>5</v>
      </c>
    </row>
    <row r="2153" spans="1:9" ht="15.75" customHeight="1" x14ac:dyDescent="0.15">
      <c r="A2153" s="13" t="s">
        <v>5193</v>
      </c>
      <c r="B2153" s="7" t="s">
        <v>181</v>
      </c>
      <c r="C2153" s="14">
        <v>11</v>
      </c>
      <c r="D2153" s="7">
        <v>87.21</v>
      </c>
      <c r="E2153" s="7">
        <f t="shared" si="68"/>
        <v>8.7210000000000001</v>
      </c>
      <c r="F2153" s="7">
        <f t="shared" si="69"/>
        <v>95.930999999999997</v>
      </c>
      <c r="G2153" s="7">
        <v>0.19</v>
      </c>
      <c r="H2153" s="7" t="s">
        <v>5077</v>
      </c>
      <c r="I2153" s="7">
        <v>7</v>
      </c>
    </row>
    <row r="2154" spans="1:9" ht="15.75" customHeight="1" x14ac:dyDescent="0.15">
      <c r="A2154" s="13" t="s">
        <v>5193</v>
      </c>
      <c r="B2154" s="7" t="s">
        <v>4295</v>
      </c>
      <c r="C2154" s="14">
        <v>11</v>
      </c>
      <c r="D2154" s="7">
        <v>20.96</v>
      </c>
      <c r="E2154" s="7">
        <f t="shared" si="68"/>
        <v>2.0960000000000001</v>
      </c>
      <c r="F2154" s="7">
        <f t="shared" si="69"/>
        <v>23.056000000000001</v>
      </c>
      <c r="G2154" s="7">
        <v>0.28999999999999998</v>
      </c>
      <c r="H2154" s="7" t="s">
        <v>5075</v>
      </c>
      <c r="I2154" s="7">
        <v>1</v>
      </c>
    </row>
    <row r="2155" spans="1:9" ht="15.75" customHeight="1" x14ac:dyDescent="0.15">
      <c r="A2155" s="13" t="s">
        <v>5193</v>
      </c>
      <c r="B2155" s="7" t="s">
        <v>199</v>
      </c>
      <c r="C2155" s="14">
        <v>7</v>
      </c>
      <c r="D2155" s="7">
        <v>91.55</v>
      </c>
      <c r="E2155" s="7">
        <f t="shared" si="68"/>
        <v>9.1549999999999994</v>
      </c>
      <c r="F2155" s="7">
        <f t="shared" si="69"/>
        <v>100.705</v>
      </c>
      <c r="G2155" s="7">
        <v>7.0000000000000007E-2</v>
      </c>
      <c r="H2155" s="7" t="s">
        <v>5081</v>
      </c>
      <c r="I2155" s="7">
        <v>8</v>
      </c>
    </row>
    <row r="2156" spans="1:9" ht="15.75" customHeight="1" x14ac:dyDescent="0.15">
      <c r="A2156" s="13" t="s">
        <v>5193</v>
      </c>
      <c r="B2156" s="7" t="s">
        <v>39</v>
      </c>
      <c r="C2156" s="14">
        <v>2</v>
      </c>
      <c r="D2156" s="7">
        <v>71.63</v>
      </c>
      <c r="E2156" s="7">
        <f t="shared" si="68"/>
        <v>7.1630000000000003</v>
      </c>
      <c r="F2156" s="7">
        <f t="shared" si="69"/>
        <v>78.792999999999992</v>
      </c>
      <c r="G2156" s="7">
        <v>0.08</v>
      </c>
      <c r="H2156" s="7" t="s">
        <v>5075</v>
      </c>
      <c r="I2156" s="7">
        <v>8</v>
      </c>
    </row>
    <row r="2157" spans="1:9" ht="15.75" customHeight="1" x14ac:dyDescent="0.15">
      <c r="A2157" s="13" t="s">
        <v>5193</v>
      </c>
      <c r="B2157" s="7" t="s">
        <v>2287</v>
      </c>
      <c r="C2157" s="14">
        <v>7</v>
      </c>
      <c r="D2157" s="7">
        <v>26.74</v>
      </c>
      <c r="E2157" s="7">
        <f t="shared" si="68"/>
        <v>2.6739999999999999</v>
      </c>
      <c r="F2157" s="7">
        <f t="shared" si="69"/>
        <v>29.413999999999998</v>
      </c>
      <c r="G2157" s="7">
        <v>0.09</v>
      </c>
      <c r="H2157" s="7" t="s">
        <v>5075</v>
      </c>
      <c r="I2157" s="7">
        <v>6</v>
      </c>
    </row>
    <row r="2158" spans="1:9" ht="15.75" customHeight="1" x14ac:dyDescent="0.15">
      <c r="A2158" s="13" t="s">
        <v>5194</v>
      </c>
      <c r="B2158" s="7" t="s">
        <v>1695</v>
      </c>
      <c r="C2158" s="14">
        <v>7</v>
      </c>
      <c r="D2158" s="7">
        <v>94.13</v>
      </c>
      <c r="E2158" s="7">
        <f t="shared" si="68"/>
        <v>9.4130000000000003</v>
      </c>
      <c r="F2158" s="7">
        <f t="shared" si="69"/>
        <v>103.54299999999999</v>
      </c>
      <c r="G2158" s="7">
        <v>0.21</v>
      </c>
      <c r="H2158" s="7" t="s">
        <v>29</v>
      </c>
      <c r="I2158" s="7">
        <v>6</v>
      </c>
    </row>
    <row r="2159" spans="1:9" ht="15.75" customHeight="1" x14ac:dyDescent="0.15">
      <c r="A2159" s="13" t="s">
        <v>5194</v>
      </c>
      <c r="B2159" s="7" t="s">
        <v>3127</v>
      </c>
      <c r="C2159" s="14">
        <v>7</v>
      </c>
      <c r="D2159" s="7">
        <v>8.3800000000000008</v>
      </c>
      <c r="E2159" s="7">
        <f t="shared" si="68"/>
        <v>0.83800000000000008</v>
      </c>
      <c r="F2159" s="7">
        <f t="shared" si="69"/>
        <v>9.218</v>
      </c>
      <c r="G2159" s="7">
        <v>0.15</v>
      </c>
      <c r="H2159" s="7" t="s">
        <v>31</v>
      </c>
      <c r="I2159" s="7">
        <v>7</v>
      </c>
    </row>
    <row r="2160" spans="1:9" ht="15.75" customHeight="1" x14ac:dyDescent="0.15">
      <c r="A2160" s="13" t="s">
        <v>5194</v>
      </c>
      <c r="B2160" s="7" t="s">
        <v>4805</v>
      </c>
      <c r="C2160" s="14">
        <v>7</v>
      </c>
      <c r="D2160" s="7">
        <v>60.31</v>
      </c>
      <c r="E2160" s="7">
        <f t="shared" si="68"/>
        <v>6.0310000000000006</v>
      </c>
      <c r="F2160" s="7">
        <f t="shared" si="69"/>
        <v>66.341000000000008</v>
      </c>
      <c r="G2160" s="7">
        <v>0.27</v>
      </c>
      <c r="H2160" s="7" t="s">
        <v>5081</v>
      </c>
      <c r="I2160" s="7">
        <v>4</v>
      </c>
    </row>
    <row r="2161" spans="1:9" ht="15.75" customHeight="1" x14ac:dyDescent="0.15">
      <c r="A2161" s="13" t="s">
        <v>5194</v>
      </c>
      <c r="B2161" s="7" t="s">
        <v>3125</v>
      </c>
      <c r="C2161" s="14">
        <v>2</v>
      </c>
      <c r="D2161" s="7">
        <v>52.34</v>
      </c>
      <c r="E2161" s="7">
        <f t="shared" si="68"/>
        <v>5.2340000000000009</v>
      </c>
      <c r="F2161" s="7">
        <f t="shared" si="69"/>
        <v>57.574000000000005</v>
      </c>
      <c r="G2161" s="7">
        <v>0.3</v>
      </c>
      <c r="H2161" s="7" t="s">
        <v>29</v>
      </c>
      <c r="I2161" s="7">
        <v>6</v>
      </c>
    </row>
    <row r="2162" spans="1:9" ht="15.75" customHeight="1" x14ac:dyDescent="0.15">
      <c r="A2162" s="13" t="s">
        <v>5194</v>
      </c>
      <c r="B2162" s="7" t="s">
        <v>3157</v>
      </c>
      <c r="C2162" s="14">
        <v>2</v>
      </c>
      <c r="D2162" s="7">
        <v>9.76</v>
      </c>
      <c r="E2162" s="7">
        <f t="shared" si="68"/>
        <v>0.97599999999999998</v>
      </c>
      <c r="F2162" s="7">
        <f t="shared" si="69"/>
        <v>10.736000000000001</v>
      </c>
      <c r="G2162" s="7">
        <v>0.37</v>
      </c>
      <c r="H2162" s="7" t="s">
        <v>5081</v>
      </c>
      <c r="I2162" s="7">
        <v>8</v>
      </c>
    </row>
    <row r="2163" spans="1:9" ht="15.75" customHeight="1" x14ac:dyDescent="0.15">
      <c r="A2163" s="13" t="s">
        <v>5194</v>
      </c>
      <c r="B2163" s="7" t="s">
        <v>1071</v>
      </c>
      <c r="C2163" s="14">
        <v>7</v>
      </c>
      <c r="D2163" s="7">
        <v>13.38</v>
      </c>
      <c r="E2163" s="7">
        <f t="shared" si="68"/>
        <v>1.3380000000000001</v>
      </c>
      <c r="F2163" s="7">
        <f t="shared" si="69"/>
        <v>14.718</v>
      </c>
      <c r="G2163" s="7">
        <v>0.11</v>
      </c>
      <c r="H2163" s="7" t="s">
        <v>27</v>
      </c>
      <c r="I2163" s="7">
        <v>10</v>
      </c>
    </row>
    <row r="2164" spans="1:9" ht="15.75" customHeight="1" x14ac:dyDescent="0.15">
      <c r="A2164" s="13" t="s">
        <v>5194</v>
      </c>
      <c r="B2164" s="7" t="s">
        <v>2847</v>
      </c>
      <c r="C2164" s="14">
        <v>11</v>
      </c>
      <c r="D2164" s="7">
        <v>56.15</v>
      </c>
      <c r="E2164" s="7">
        <f t="shared" si="68"/>
        <v>5.6150000000000002</v>
      </c>
      <c r="F2164" s="7">
        <f t="shared" si="69"/>
        <v>61.765000000000001</v>
      </c>
      <c r="G2164" s="7">
        <v>0.24</v>
      </c>
      <c r="H2164" s="7" t="s">
        <v>5080</v>
      </c>
      <c r="I2164" s="7">
        <v>1</v>
      </c>
    </row>
    <row r="2165" spans="1:9" ht="15.75" customHeight="1" x14ac:dyDescent="0.15">
      <c r="A2165" s="13" t="s">
        <v>5194</v>
      </c>
      <c r="B2165" s="7" t="s">
        <v>198</v>
      </c>
      <c r="C2165" s="14">
        <v>2</v>
      </c>
      <c r="D2165" s="7">
        <v>51.78</v>
      </c>
      <c r="E2165" s="7">
        <f t="shared" si="68"/>
        <v>5.1780000000000008</v>
      </c>
      <c r="F2165" s="7">
        <f t="shared" si="69"/>
        <v>56.957999999999998</v>
      </c>
      <c r="G2165" s="7">
        <v>0.22</v>
      </c>
      <c r="H2165" s="7" t="s">
        <v>29</v>
      </c>
      <c r="I2165" s="7">
        <v>10</v>
      </c>
    </row>
    <row r="2166" spans="1:9" ht="15.75" customHeight="1" x14ac:dyDescent="0.15">
      <c r="A2166" s="13" t="s">
        <v>5194</v>
      </c>
      <c r="B2166" s="7" t="s">
        <v>4862</v>
      </c>
      <c r="C2166" s="14">
        <v>11</v>
      </c>
      <c r="D2166" s="7">
        <v>65.14</v>
      </c>
      <c r="E2166" s="7">
        <f t="shared" si="68"/>
        <v>6.5140000000000002</v>
      </c>
      <c r="F2166" s="7">
        <f t="shared" si="69"/>
        <v>71.653999999999996</v>
      </c>
      <c r="G2166" s="7">
        <v>0.17</v>
      </c>
      <c r="H2166" s="7" t="s">
        <v>27</v>
      </c>
      <c r="I2166" s="7">
        <v>5</v>
      </c>
    </row>
    <row r="2167" spans="1:9" ht="15.75" customHeight="1" x14ac:dyDescent="0.15">
      <c r="A2167" s="13" t="s">
        <v>5194</v>
      </c>
      <c r="B2167" s="7" t="s">
        <v>4593</v>
      </c>
      <c r="C2167" s="14">
        <v>2</v>
      </c>
      <c r="D2167" s="7">
        <v>29.02</v>
      </c>
      <c r="E2167" s="7">
        <f t="shared" si="68"/>
        <v>2.9020000000000001</v>
      </c>
      <c r="F2167" s="7">
        <f t="shared" si="69"/>
        <v>31.922000000000001</v>
      </c>
      <c r="G2167" s="7">
        <v>0.35</v>
      </c>
      <c r="H2167" s="7" t="s">
        <v>5075</v>
      </c>
      <c r="I2167" s="7">
        <v>8</v>
      </c>
    </row>
    <row r="2168" spans="1:9" ht="15.75" customHeight="1" x14ac:dyDescent="0.15">
      <c r="A2168" s="13" t="s">
        <v>5194</v>
      </c>
      <c r="B2168" s="7" t="s">
        <v>3946</v>
      </c>
      <c r="C2168" s="14">
        <v>7</v>
      </c>
      <c r="D2168" s="7">
        <v>45.88</v>
      </c>
      <c r="E2168" s="7">
        <f t="shared" si="68"/>
        <v>4.5880000000000001</v>
      </c>
      <c r="F2168" s="7">
        <f t="shared" si="69"/>
        <v>50.468000000000004</v>
      </c>
      <c r="G2168" s="7">
        <v>0.26</v>
      </c>
      <c r="H2168" s="7" t="s">
        <v>5080</v>
      </c>
      <c r="I2168" s="7">
        <v>1</v>
      </c>
    </row>
    <row r="2169" spans="1:9" ht="15.75" customHeight="1" x14ac:dyDescent="0.15">
      <c r="A2169" s="13" t="s">
        <v>5194</v>
      </c>
      <c r="B2169" s="7" t="s">
        <v>2401</v>
      </c>
      <c r="C2169" s="14">
        <v>2</v>
      </c>
      <c r="D2169" s="7">
        <v>4.7699999999999996</v>
      </c>
      <c r="E2169" s="7">
        <f t="shared" si="68"/>
        <v>0.47699999999999998</v>
      </c>
      <c r="F2169" s="7">
        <f t="shared" si="69"/>
        <v>5.2469999999999999</v>
      </c>
      <c r="G2169" s="7">
        <v>0.39</v>
      </c>
      <c r="H2169" s="7" t="s">
        <v>5077</v>
      </c>
      <c r="I2169" s="7">
        <v>4</v>
      </c>
    </row>
    <row r="2170" spans="1:9" ht="15.75" customHeight="1" x14ac:dyDescent="0.15">
      <c r="A2170" s="13" t="s">
        <v>5194</v>
      </c>
      <c r="B2170" s="7" t="s">
        <v>1903</v>
      </c>
      <c r="C2170" s="14">
        <v>11</v>
      </c>
      <c r="D2170" s="7">
        <v>76.06</v>
      </c>
      <c r="E2170" s="7">
        <f t="shared" si="68"/>
        <v>7.6060000000000008</v>
      </c>
      <c r="F2170" s="7">
        <f t="shared" si="69"/>
        <v>83.665999999999997</v>
      </c>
      <c r="G2170" s="7">
        <v>0.02</v>
      </c>
      <c r="H2170" s="7" t="s">
        <v>5076</v>
      </c>
      <c r="I2170" s="7">
        <v>6</v>
      </c>
    </row>
    <row r="2171" spans="1:9" ht="15.75" customHeight="1" x14ac:dyDescent="0.15">
      <c r="A2171" s="13" t="s">
        <v>5194</v>
      </c>
      <c r="B2171" s="7" t="s">
        <v>1347</v>
      </c>
      <c r="C2171" s="14">
        <v>7</v>
      </c>
      <c r="D2171" s="7">
        <v>25.07</v>
      </c>
      <c r="E2171" s="7">
        <f t="shared" si="68"/>
        <v>2.5070000000000001</v>
      </c>
      <c r="F2171" s="7">
        <f t="shared" si="69"/>
        <v>27.577000000000002</v>
      </c>
      <c r="G2171" s="7">
        <v>0.38</v>
      </c>
      <c r="H2171" s="7" t="s">
        <v>30</v>
      </c>
      <c r="I2171" s="7">
        <v>8</v>
      </c>
    </row>
    <row r="2172" spans="1:9" ht="15.75" customHeight="1" x14ac:dyDescent="0.15">
      <c r="A2172" s="13" t="s">
        <v>5194</v>
      </c>
      <c r="B2172" s="7" t="s">
        <v>1015</v>
      </c>
      <c r="C2172" s="14">
        <v>2</v>
      </c>
      <c r="D2172" s="7">
        <v>6.34</v>
      </c>
      <c r="E2172" s="7">
        <f t="shared" si="68"/>
        <v>0.63400000000000001</v>
      </c>
      <c r="F2172" s="7">
        <f t="shared" si="69"/>
        <v>6.9740000000000002</v>
      </c>
      <c r="G2172" s="7">
        <v>0.1</v>
      </c>
      <c r="H2172" s="7" t="s">
        <v>28</v>
      </c>
      <c r="I2172" s="7">
        <v>6</v>
      </c>
    </row>
    <row r="2173" spans="1:9" ht="15.75" customHeight="1" x14ac:dyDescent="0.15">
      <c r="A2173" s="13" t="s">
        <v>5194</v>
      </c>
      <c r="B2173" s="7" t="s">
        <v>1048</v>
      </c>
      <c r="C2173" s="14">
        <v>2</v>
      </c>
      <c r="D2173" s="7">
        <v>90.04</v>
      </c>
      <c r="E2173" s="7">
        <f t="shared" si="68"/>
        <v>9.0040000000000013</v>
      </c>
      <c r="F2173" s="7">
        <f t="shared" si="69"/>
        <v>99.044000000000011</v>
      </c>
      <c r="G2173" s="7">
        <v>0.22</v>
      </c>
      <c r="H2173" s="7" t="s">
        <v>5082</v>
      </c>
      <c r="I2173" s="7">
        <v>1</v>
      </c>
    </row>
    <row r="2174" spans="1:9" ht="15.75" customHeight="1" x14ac:dyDescent="0.15">
      <c r="A2174" s="13" t="s">
        <v>5194</v>
      </c>
      <c r="B2174" s="7" t="s">
        <v>3565</v>
      </c>
      <c r="C2174" s="14">
        <v>7</v>
      </c>
      <c r="D2174" s="7">
        <v>46.67</v>
      </c>
      <c r="E2174" s="7">
        <f t="shared" si="68"/>
        <v>4.6670000000000007</v>
      </c>
      <c r="F2174" s="7">
        <f t="shared" si="69"/>
        <v>51.337000000000003</v>
      </c>
      <c r="G2174" s="7">
        <v>0.05</v>
      </c>
      <c r="H2174" s="7" t="s">
        <v>30</v>
      </c>
      <c r="I2174" s="7">
        <v>2</v>
      </c>
    </row>
    <row r="2175" spans="1:9" ht="15.75" customHeight="1" x14ac:dyDescent="0.15">
      <c r="A2175" s="13" t="s">
        <v>5194</v>
      </c>
      <c r="B2175" s="7" t="s">
        <v>4147</v>
      </c>
      <c r="C2175" s="14">
        <v>2</v>
      </c>
      <c r="D2175" s="7">
        <v>4.8099999999999996</v>
      </c>
      <c r="E2175" s="7">
        <f t="shared" si="68"/>
        <v>0.48099999999999998</v>
      </c>
      <c r="F2175" s="7">
        <f t="shared" si="69"/>
        <v>5.2909999999999995</v>
      </c>
      <c r="G2175" s="7">
        <v>0.36</v>
      </c>
      <c r="H2175" s="7" t="s">
        <v>28</v>
      </c>
      <c r="I2175" s="7">
        <v>4</v>
      </c>
    </row>
    <row r="2176" spans="1:9" ht="15.75" customHeight="1" x14ac:dyDescent="0.15">
      <c r="A2176" s="13" t="s">
        <v>5195</v>
      </c>
      <c r="B2176" s="7" t="s">
        <v>1788</v>
      </c>
      <c r="C2176" s="14">
        <v>2</v>
      </c>
      <c r="D2176" s="7">
        <v>43.72</v>
      </c>
      <c r="E2176" s="7">
        <f t="shared" si="68"/>
        <v>4.3719999999999999</v>
      </c>
      <c r="F2176" s="7">
        <f t="shared" si="69"/>
        <v>48.091999999999999</v>
      </c>
      <c r="G2176" s="7">
        <v>0.13</v>
      </c>
      <c r="H2176" s="7" t="s">
        <v>5077</v>
      </c>
      <c r="I2176" s="7">
        <v>2</v>
      </c>
    </row>
    <row r="2177" spans="1:9" ht="15.75" customHeight="1" x14ac:dyDescent="0.15">
      <c r="A2177" s="13" t="s">
        <v>5195</v>
      </c>
      <c r="B2177" s="7" t="s">
        <v>5043</v>
      </c>
      <c r="C2177" s="14">
        <v>2</v>
      </c>
      <c r="D2177" s="7">
        <v>23.57</v>
      </c>
      <c r="E2177" s="7">
        <f t="shared" si="68"/>
        <v>2.3570000000000002</v>
      </c>
      <c r="F2177" s="7">
        <f t="shared" si="69"/>
        <v>25.927</v>
      </c>
      <c r="G2177" s="7">
        <v>0.33</v>
      </c>
      <c r="H2177" s="7" t="s">
        <v>28</v>
      </c>
      <c r="I2177" s="7">
        <v>9</v>
      </c>
    </row>
    <row r="2178" spans="1:9" ht="15.75" customHeight="1" x14ac:dyDescent="0.15">
      <c r="A2178" s="13" t="s">
        <v>5195</v>
      </c>
      <c r="B2178" s="7" t="s">
        <v>805</v>
      </c>
      <c r="C2178" s="14">
        <v>11</v>
      </c>
      <c r="D2178" s="7">
        <v>76.400000000000006</v>
      </c>
      <c r="E2178" s="7">
        <f t="shared" si="68"/>
        <v>7.6400000000000006</v>
      </c>
      <c r="F2178" s="7">
        <f t="shared" si="69"/>
        <v>84.04</v>
      </c>
      <c r="G2178" s="7">
        <v>0.06</v>
      </c>
      <c r="H2178" s="7" t="s">
        <v>5081</v>
      </c>
      <c r="I2178" s="7">
        <v>10</v>
      </c>
    </row>
    <row r="2179" spans="1:9" ht="15.75" customHeight="1" x14ac:dyDescent="0.15">
      <c r="A2179" s="13" t="s">
        <v>5195</v>
      </c>
      <c r="B2179" s="7" t="s">
        <v>1059</v>
      </c>
      <c r="C2179" s="14">
        <v>7</v>
      </c>
      <c r="D2179" s="7">
        <v>85.52</v>
      </c>
      <c r="E2179" s="7">
        <f t="shared" si="68"/>
        <v>8.5519999999999996</v>
      </c>
      <c r="F2179" s="7">
        <f t="shared" si="69"/>
        <v>94.072000000000003</v>
      </c>
      <c r="G2179" s="7">
        <v>0.19</v>
      </c>
      <c r="H2179" s="7" t="s">
        <v>5080</v>
      </c>
      <c r="I2179" s="7">
        <v>8</v>
      </c>
    </row>
    <row r="2180" spans="1:9" ht="15.75" customHeight="1" x14ac:dyDescent="0.15">
      <c r="A2180" s="13" t="s">
        <v>5195</v>
      </c>
      <c r="B2180" s="7" t="s">
        <v>2536</v>
      </c>
      <c r="C2180" s="14">
        <v>7</v>
      </c>
      <c r="D2180" s="7">
        <v>39.549999999999997</v>
      </c>
      <c r="E2180" s="7">
        <f t="shared" si="68"/>
        <v>3.9550000000000001</v>
      </c>
      <c r="F2180" s="7">
        <f t="shared" si="69"/>
        <v>43.504999999999995</v>
      </c>
      <c r="G2180" s="7">
        <v>0.14000000000000001</v>
      </c>
      <c r="H2180" s="7" t="s">
        <v>5083</v>
      </c>
      <c r="I2180" s="7">
        <v>10</v>
      </c>
    </row>
    <row r="2181" spans="1:9" ht="15.75" customHeight="1" x14ac:dyDescent="0.15">
      <c r="A2181" s="13" t="s">
        <v>5195</v>
      </c>
      <c r="B2181" s="7" t="s">
        <v>1478</v>
      </c>
      <c r="C2181" s="14">
        <v>11</v>
      </c>
      <c r="D2181" s="7">
        <v>18.37</v>
      </c>
      <c r="E2181" s="7">
        <f t="shared" si="68"/>
        <v>1.8370000000000002</v>
      </c>
      <c r="F2181" s="7">
        <f t="shared" si="69"/>
        <v>20.207000000000001</v>
      </c>
      <c r="G2181" s="7">
        <v>0.08</v>
      </c>
      <c r="H2181" s="7" t="s">
        <v>5076</v>
      </c>
      <c r="I2181" s="7">
        <v>8</v>
      </c>
    </row>
    <row r="2182" spans="1:9" ht="15.75" customHeight="1" x14ac:dyDescent="0.15">
      <c r="A2182" s="13" t="s">
        <v>5195</v>
      </c>
      <c r="B2182" s="7" t="s">
        <v>2051</v>
      </c>
      <c r="C2182" s="14">
        <v>2</v>
      </c>
      <c r="D2182" s="7">
        <v>66.47</v>
      </c>
      <c r="E2182" s="7">
        <f t="shared" si="68"/>
        <v>6.6470000000000002</v>
      </c>
      <c r="F2182" s="7">
        <f t="shared" si="69"/>
        <v>73.117000000000004</v>
      </c>
      <c r="G2182" s="7">
        <v>0.28000000000000003</v>
      </c>
      <c r="H2182" s="7" t="s">
        <v>5077</v>
      </c>
      <c r="I2182" s="7">
        <v>10</v>
      </c>
    </row>
    <row r="2183" spans="1:9" ht="15.75" customHeight="1" x14ac:dyDescent="0.15">
      <c r="A2183" s="13" t="s">
        <v>5195</v>
      </c>
      <c r="B2183" s="7" t="s">
        <v>4486</v>
      </c>
      <c r="C2183" s="14">
        <v>7</v>
      </c>
      <c r="D2183" s="7">
        <v>55.87</v>
      </c>
      <c r="E2183" s="7">
        <f t="shared" si="68"/>
        <v>5.5869999999999997</v>
      </c>
      <c r="F2183" s="7">
        <f t="shared" si="69"/>
        <v>61.456999999999994</v>
      </c>
      <c r="G2183" s="7">
        <v>0.35</v>
      </c>
      <c r="H2183" s="7" t="s">
        <v>29</v>
      </c>
      <c r="I2183" s="7">
        <v>2</v>
      </c>
    </row>
    <row r="2184" spans="1:9" ht="15.75" customHeight="1" x14ac:dyDescent="0.15">
      <c r="A2184" s="13" t="s">
        <v>5195</v>
      </c>
      <c r="B2184" s="7" t="s">
        <v>3754</v>
      </c>
      <c r="C2184" s="14">
        <v>11</v>
      </c>
      <c r="D2184" s="7">
        <v>51.67</v>
      </c>
      <c r="E2184" s="7">
        <f t="shared" ref="E2184:E2247" si="70">D2184*10%</f>
        <v>5.1670000000000007</v>
      </c>
      <c r="F2184" s="7">
        <f t="shared" ref="F2184:F2247" si="71">D2184+E2184</f>
        <v>56.837000000000003</v>
      </c>
      <c r="G2184" s="7">
        <v>0.3</v>
      </c>
      <c r="H2184" s="7" t="s">
        <v>27</v>
      </c>
      <c r="I2184" s="7">
        <v>10</v>
      </c>
    </row>
    <row r="2185" spans="1:9" ht="15.75" customHeight="1" x14ac:dyDescent="0.15">
      <c r="A2185" s="13" t="s">
        <v>5195</v>
      </c>
      <c r="B2185" s="7" t="s">
        <v>1050</v>
      </c>
      <c r="C2185" s="14">
        <v>2</v>
      </c>
      <c r="D2185" s="7">
        <v>33.369999999999997</v>
      </c>
      <c r="E2185" s="7">
        <f t="shared" si="70"/>
        <v>3.3369999999999997</v>
      </c>
      <c r="F2185" s="7">
        <f t="shared" si="71"/>
        <v>36.706999999999994</v>
      </c>
      <c r="G2185" s="7">
        <v>0.27</v>
      </c>
      <c r="H2185" s="7" t="s">
        <v>31</v>
      </c>
      <c r="I2185" s="7">
        <v>10</v>
      </c>
    </row>
    <row r="2186" spans="1:9" ht="15.75" customHeight="1" x14ac:dyDescent="0.15">
      <c r="A2186" s="13" t="s">
        <v>5195</v>
      </c>
      <c r="B2186" s="7" t="s">
        <v>1500</v>
      </c>
      <c r="C2186" s="14">
        <v>7</v>
      </c>
      <c r="D2186" s="7">
        <v>67.31</v>
      </c>
      <c r="E2186" s="7">
        <f t="shared" si="70"/>
        <v>6.7310000000000008</v>
      </c>
      <c r="F2186" s="7">
        <f t="shared" si="71"/>
        <v>74.040999999999997</v>
      </c>
      <c r="G2186" s="7">
        <v>0.24</v>
      </c>
      <c r="H2186" s="7" t="s">
        <v>28</v>
      </c>
      <c r="I2186" s="7">
        <v>2</v>
      </c>
    </row>
    <row r="2187" spans="1:9" ht="15.75" customHeight="1" x14ac:dyDescent="0.15">
      <c r="A2187" s="13" t="s">
        <v>5195</v>
      </c>
      <c r="B2187" s="7" t="s">
        <v>2131</v>
      </c>
      <c r="C2187" s="14">
        <v>7</v>
      </c>
      <c r="D2187" s="7">
        <v>25.79</v>
      </c>
      <c r="E2187" s="7">
        <f t="shared" si="70"/>
        <v>2.5790000000000002</v>
      </c>
      <c r="F2187" s="7">
        <f t="shared" si="71"/>
        <v>28.369</v>
      </c>
      <c r="G2187" s="7">
        <v>0.04</v>
      </c>
      <c r="H2187" s="7" t="s">
        <v>5082</v>
      </c>
      <c r="I2187" s="7">
        <v>5</v>
      </c>
    </row>
    <row r="2188" spans="1:9" ht="15.75" customHeight="1" x14ac:dyDescent="0.15">
      <c r="A2188" s="13" t="s">
        <v>5195</v>
      </c>
      <c r="B2188" s="7" t="s">
        <v>1085</v>
      </c>
      <c r="C2188" s="14">
        <v>11</v>
      </c>
      <c r="D2188" s="7">
        <v>57.24</v>
      </c>
      <c r="E2188" s="7">
        <f t="shared" si="70"/>
        <v>5.7240000000000002</v>
      </c>
      <c r="F2188" s="7">
        <f t="shared" si="71"/>
        <v>62.963999999999999</v>
      </c>
      <c r="G2188" s="7">
        <v>0.19</v>
      </c>
      <c r="H2188" s="7" t="s">
        <v>31</v>
      </c>
      <c r="I2188" s="7">
        <v>8</v>
      </c>
    </row>
    <row r="2189" spans="1:9" ht="15.75" customHeight="1" x14ac:dyDescent="0.15">
      <c r="A2189" s="13" t="s">
        <v>5195</v>
      </c>
      <c r="B2189" s="7" t="s">
        <v>4994</v>
      </c>
      <c r="C2189" s="14">
        <v>2</v>
      </c>
      <c r="D2189" s="7">
        <v>29.56</v>
      </c>
      <c r="E2189" s="7">
        <f t="shared" si="70"/>
        <v>2.956</v>
      </c>
      <c r="F2189" s="7">
        <f t="shared" si="71"/>
        <v>32.515999999999998</v>
      </c>
      <c r="G2189" s="7">
        <v>0.01</v>
      </c>
      <c r="H2189" s="7" t="s">
        <v>5075</v>
      </c>
      <c r="I2189" s="7">
        <v>6</v>
      </c>
    </row>
    <row r="2190" spans="1:9" ht="15.75" customHeight="1" x14ac:dyDescent="0.15">
      <c r="A2190" s="13" t="s">
        <v>5195</v>
      </c>
      <c r="B2190" s="7" t="s">
        <v>2916</v>
      </c>
      <c r="C2190" s="14">
        <v>7</v>
      </c>
      <c r="D2190" s="7">
        <v>17.739999999999998</v>
      </c>
      <c r="E2190" s="7">
        <f t="shared" si="70"/>
        <v>1.774</v>
      </c>
      <c r="F2190" s="7">
        <f t="shared" si="71"/>
        <v>19.513999999999999</v>
      </c>
      <c r="G2190" s="7">
        <v>0.38</v>
      </c>
      <c r="H2190" s="7" t="s">
        <v>5079</v>
      </c>
      <c r="I2190" s="7">
        <v>8</v>
      </c>
    </row>
    <row r="2191" spans="1:9" ht="15.75" customHeight="1" x14ac:dyDescent="0.15">
      <c r="A2191" s="13" t="s">
        <v>5195</v>
      </c>
      <c r="B2191" s="7" t="s">
        <v>2888</v>
      </c>
      <c r="C2191" s="14">
        <v>11</v>
      </c>
      <c r="D2191" s="7">
        <v>19.28</v>
      </c>
      <c r="E2191" s="7">
        <f t="shared" si="70"/>
        <v>1.9280000000000002</v>
      </c>
      <c r="F2191" s="7">
        <f t="shared" si="71"/>
        <v>21.208000000000002</v>
      </c>
      <c r="G2191" s="7">
        <v>0.13</v>
      </c>
      <c r="H2191" s="7" t="s">
        <v>5083</v>
      </c>
      <c r="I2191" s="7">
        <v>3</v>
      </c>
    </row>
    <row r="2192" spans="1:9" ht="15.75" customHeight="1" x14ac:dyDescent="0.15">
      <c r="A2192" s="13" t="s">
        <v>5195</v>
      </c>
      <c r="B2192" s="7" t="s">
        <v>4468</v>
      </c>
      <c r="C2192" s="14">
        <v>2</v>
      </c>
      <c r="D2192" s="7">
        <v>40.07</v>
      </c>
      <c r="E2192" s="7">
        <f t="shared" si="70"/>
        <v>4.0070000000000006</v>
      </c>
      <c r="F2192" s="7">
        <f t="shared" si="71"/>
        <v>44.076999999999998</v>
      </c>
      <c r="G2192" s="7">
        <v>0.05</v>
      </c>
      <c r="H2192" s="7" t="s">
        <v>5079</v>
      </c>
      <c r="I2192" s="7">
        <v>9</v>
      </c>
    </row>
    <row r="2193" spans="1:9" ht="15.75" customHeight="1" x14ac:dyDescent="0.15">
      <c r="A2193" s="13" t="s">
        <v>5195</v>
      </c>
      <c r="B2193" s="7" t="s">
        <v>1451</v>
      </c>
      <c r="C2193" s="14">
        <v>7</v>
      </c>
      <c r="D2193" s="7">
        <v>76.540000000000006</v>
      </c>
      <c r="E2193" s="7">
        <f t="shared" si="70"/>
        <v>7.6540000000000008</v>
      </c>
      <c r="F2193" s="7">
        <f t="shared" si="71"/>
        <v>84.194000000000003</v>
      </c>
      <c r="G2193" s="7">
        <v>0.08</v>
      </c>
      <c r="H2193" s="7" t="s">
        <v>30</v>
      </c>
      <c r="I2193" s="7">
        <v>2</v>
      </c>
    </row>
    <row r="2194" spans="1:9" ht="15.75" customHeight="1" x14ac:dyDescent="0.15">
      <c r="A2194" s="13" t="s">
        <v>5195</v>
      </c>
      <c r="B2194" s="7" t="s">
        <v>435</v>
      </c>
      <c r="C2194" s="14">
        <v>2</v>
      </c>
      <c r="D2194" s="7">
        <v>86.26</v>
      </c>
      <c r="E2194" s="7">
        <f t="shared" si="70"/>
        <v>8.6260000000000012</v>
      </c>
      <c r="F2194" s="7">
        <f t="shared" si="71"/>
        <v>94.88600000000001</v>
      </c>
      <c r="G2194" s="7">
        <v>0.36</v>
      </c>
      <c r="H2194" s="7" t="s">
        <v>29</v>
      </c>
      <c r="I2194" s="7">
        <v>9</v>
      </c>
    </row>
    <row r="2195" spans="1:9" ht="15.75" customHeight="1" x14ac:dyDescent="0.15">
      <c r="A2195" s="13" t="s">
        <v>5195</v>
      </c>
      <c r="B2195" s="7" t="s">
        <v>2348</v>
      </c>
      <c r="C2195" s="14">
        <v>2</v>
      </c>
      <c r="D2195" s="7">
        <v>6.73</v>
      </c>
      <c r="E2195" s="7">
        <f t="shared" si="70"/>
        <v>0.67300000000000004</v>
      </c>
      <c r="F2195" s="7">
        <f t="shared" si="71"/>
        <v>7.4030000000000005</v>
      </c>
      <c r="G2195" s="7">
        <v>0.38</v>
      </c>
      <c r="H2195" s="7" t="s">
        <v>5081</v>
      </c>
      <c r="I2195" s="7">
        <v>1</v>
      </c>
    </row>
    <row r="2196" spans="1:9" ht="15.75" customHeight="1" x14ac:dyDescent="0.15">
      <c r="A2196" s="13" t="s">
        <v>5195</v>
      </c>
      <c r="B2196" s="7" t="s">
        <v>3059</v>
      </c>
      <c r="C2196" s="14">
        <v>2</v>
      </c>
      <c r="D2196" s="7">
        <v>41.09</v>
      </c>
      <c r="E2196" s="7">
        <f t="shared" si="70"/>
        <v>4.1090000000000009</v>
      </c>
      <c r="F2196" s="7">
        <f t="shared" si="71"/>
        <v>45.199000000000005</v>
      </c>
      <c r="G2196" s="7">
        <v>0.37</v>
      </c>
      <c r="H2196" s="7" t="s">
        <v>30</v>
      </c>
      <c r="I2196" s="7">
        <v>1</v>
      </c>
    </row>
    <row r="2197" spans="1:9" ht="15.75" customHeight="1" x14ac:dyDescent="0.15">
      <c r="A2197" s="13" t="s">
        <v>5196</v>
      </c>
      <c r="B2197" s="7" t="s">
        <v>4648</v>
      </c>
      <c r="C2197" s="14">
        <v>2</v>
      </c>
      <c r="D2197" s="7">
        <v>73.010000000000005</v>
      </c>
      <c r="E2197" s="7">
        <f t="shared" si="70"/>
        <v>7.301000000000001</v>
      </c>
      <c r="F2197" s="7">
        <f t="shared" si="71"/>
        <v>80.311000000000007</v>
      </c>
      <c r="G2197" s="7">
        <v>0.39</v>
      </c>
      <c r="H2197" s="7" t="s">
        <v>5078</v>
      </c>
      <c r="I2197" s="7">
        <v>10</v>
      </c>
    </row>
    <row r="2198" spans="1:9" ht="15.75" customHeight="1" x14ac:dyDescent="0.15">
      <c r="A2198" s="13" t="s">
        <v>5196</v>
      </c>
      <c r="B2198" s="7" t="s">
        <v>1799</v>
      </c>
      <c r="C2198" s="14">
        <v>2</v>
      </c>
      <c r="D2198" s="7">
        <v>11.29</v>
      </c>
      <c r="E2198" s="7">
        <f t="shared" si="70"/>
        <v>1.129</v>
      </c>
      <c r="F2198" s="7">
        <f t="shared" si="71"/>
        <v>12.418999999999999</v>
      </c>
      <c r="G2198" s="7">
        <v>0.38</v>
      </c>
      <c r="H2198" s="7" t="s">
        <v>5075</v>
      </c>
      <c r="I2198" s="7">
        <v>4</v>
      </c>
    </row>
    <row r="2199" spans="1:9" ht="15.75" customHeight="1" x14ac:dyDescent="0.15">
      <c r="A2199" s="13" t="s">
        <v>5196</v>
      </c>
      <c r="B2199" s="7" t="s">
        <v>2590</v>
      </c>
      <c r="C2199" s="14">
        <v>2</v>
      </c>
      <c r="D2199" s="7">
        <v>36.35</v>
      </c>
      <c r="E2199" s="7">
        <f t="shared" si="70"/>
        <v>3.6350000000000002</v>
      </c>
      <c r="F2199" s="7">
        <f t="shared" si="71"/>
        <v>39.984999999999999</v>
      </c>
      <c r="G2199" s="7">
        <v>0.24</v>
      </c>
      <c r="H2199" s="7" t="s">
        <v>5075</v>
      </c>
      <c r="I2199" s="7">
        <v>9</v>
      </c>
    </row>
    <row r="2200" spans="1:9" ht="15.75" customHeight="1" x14ac:dyDescent="0.15">
      <c r="A2200" s="13" t="s">
        <v>5196</v>
      </c>
      <c r="B2200" s="7" t="s">
        <v>463</v>
      </c>
      <c r="C2200" s="14">
        <v>2</v>
      </c>
      <c r="D2200" s="7">
        <v>94.42</v>
      </c>
      <c r="E2200" s="7">
        <f t="shared" si="70"/>
        <v>9.4420000000000002</v>
      </c>
      <c r="F2200" s="7">
        <f t="shared" si="71"/>
        <v>103.86199999999999</v>
      </c>
      <c r="G2200" s="7">
        <v>0.33</v>
      </c>
      <c r="H2200" s="7" t="s">
        <v>26</v>
      </c>
      <c r="I2200" s="7">
        <v>8</v>
      </c>
    </row>
    <row r="2201" spans="1:9" ht="15.75" customHeight="1" x14ac:dyDescent="0.15">
      <c r="A2201" s="13" t="s">
        <v>5196</v>
      </c>
      <c r="B2201" s="7" t="s">
        <v>4721</v>
      </c>
      <c r="C2201" s="14">
        <v>11</v>
      </c>
      <c r="D2201" s="7">
        <v>83.93</v>
      </c>
      <c r="E2201" s="7">
        <f t="shared" si="70"/>
        <v>8.3930000000000007</v>
      </c>
      <c r="F2201" s="7">
        <f t="shared" si="71"/>
        <v>92.323000000000008</v>
      </c>
      <c r="G2201" s="7">
        <v>0.31</v>
      </c>
      <c r="H2201" s="7" t="s">
        <v>26</v>
      </c>
      <c r="I2201" s="7">
        <v>7</v>
      </c>
    </row>
    <row r="2202" spans="1:9" ht="15.75" customHeight="1" x14ac:dyDescent="0.15">
      <c r="A2202" s="13" t="s">
        <v>5196</v>
      </c>
      <c r="B2202" s="7" t="s">
        <v>1317</v>
      </c>
      <c r="C2202" s="14">
        <v>7</v>
      </c>
      <c r="D2202" s="7">
        <v>4.25</v>
      </c>
      <c r="E2202" s="7">
        <f t="shared" si="70"/>
        <v>0.42500000000000004</v>
      </c>
      <c r="F2202" s="7">
        <f t="shared" si="71"/>
        <v>4.6749999999999998</v>
      </c>
      <c r="G2202" s="7">
        <v>0.13</v>
      </c>
      <c r="H2202" s="7" t="s">
        <v>5080</v>
      </c>
      <c r="I2202" s="7">
        <v>3</v>
      </c>
    </row>
    <row r="2203" spans="1:9" ht="15.75" customHeight="1" x14ac:dyDescent="0.15">
      <c r="A2203" s="13" t="s">
        <v>5196</v>
      </c>
      <c r="B2203" s="7" t="s">
        <v>3048</v>
      </c>
      <c r="C2203" s="14">
        <v>11</v>
      </c>
      <c r="D2203" s="7">
        <v>73.430000000000007</v>
      </c>
      <c r="E2203" s="7">
        <f t="shared" si="70"/>
        <v>7.3430000000000009</v>
      </c>
      <c r="F2203" s="7">
        <f t="shared" si="71"/>
        <v>80.77300000000001</v>
      </c>
      <c r="G2203" s="7">
        <v>0.2</v>
      </c>
      <c r="H2203" s="7" t="s">
        <v>28</v>
      </c>
      <c r="I2203" s="7">
        <v>4</v>
      </c>
    </row>
    <row r="2204" spans="1:9" ht="15.75" customHeight="1" x14ac:dyDescent="0.15">
      <c r="A2204" s="13" t="s">
        <v>5196</v>
      </c>
      <c r="B2204" s="7" t="s">
        <v>2157</v>
      </c>
      <c r="C2204" s="14">
        <v>7</v>
      </c>
      <c r="D2204" s="7">
        <v>78.97</v>
      </c>
      <c r="E2204" s="7">
        <f t="shared" si="70"/>
        <v>7.8970000000000002</v>
      </c>
      <c r="F2204" s="7">
        <f t="shared" si="71"/>
        <v>86.867000000000004</v>
      </c>
      <c r="G2204" s="7">
        <v>0.35</v>
      </c>
      <c r="H2204" s="7" t="s">
        <v>31</v>
      </c>
      <c r="I2204" s="7">
        <v>4</v>
      </c>
    </row>
    <row r="2205" spans="1:9" ht="15.75" customHeight="1" x14ac:dyDescent="0.15">
      <c r="A2205" s="13" t="s">
        <v>5196</v>
      </c>
      <c r="B2205" s="7" t="s">
        <v>4576</v>
      </c>
      <c r="C2205" s="14">
        <v>11</v>
      </c>
      <c r="D2205" s="7">
        <v>32.43</v>
      </c>
      <c r="E2205" s="7">
        <f t="shared" si="70"/>
        <v>3.2430000000000003</v>
      </c>
      <c r="F2205" s="7">
        <f t="shared" si="71"/>
        <v>35.673000000000002</v>
      </c>
      <c r="G2205" s="7">
        <v>0.08</v>
      </c>
      <c r="H2205" s="7" t="s">
        <v>5079</v>
      </c>
      <c r="I2205" s="7">
        <v>5</v>
      </c>
    </row>
    <row r="2206" spans="1:9" ht="15.75" customHeight="1" x14ac:dyDescent="0.15">
      <c r="A2206" s="13" t="s">
        <v>5196</v>
      </c>
      <c r="B2206" s="7" t="s">
        <v>4968</v>
      </c>
      <c r="C2206" s="14">
        <v>2</v>
      </c>
      <c r="D2206" s="7">
        <v>32.29</v>
      </c>
      <c r="E2206" s="7">
        <f t="shared" si="70"/>
        <v>3.2290000000000001</v>
      </c>
      <c r="F2206" s="7">
        <f t="shared" si="71"/>
        <v>35.518999999999998</v>
      </c>
      <c r="G2206" s="7">
        <v>0.12</v>
      </c>
      <c r="H2206" s="7" t="s">
        <v>5078</v>
      </c>
      <c r="I2206" s="7">
        <v>6</v>
      </c>
    </row>
    <row r="2207" spans="1:9" ht="15.75" customHeight="1" x14ac:dyDescent="0.15">
      <c r="A2207" s="13" t="s">
        <v>5196</v>
      </c>
      <c r="B2207" s="7" t="s">
        <v>3856</v>
      </c>
      <c r="C2207" s="14">
        <v>2</v>
      </c>
      <c r="D2207" s="7">
        <v>80.83</v>
      </c>
      <c r="E2207" s="7">
        <f t="shared" si="70"/>
        <v>8.0830000000000002</v>
      </c>
      <c r="F2207" s="7">
        <f t="shared" si="71"/>
        <v>88.912999999999997</v>
      </c>
      <c r="G2207" s="7">
        <v>0.31</v>
      </c>
      <c r="H2207" s="7" t="s">
        <v>31</v>
      </c>
      <c r="I2207" s="7">
        <v>2</v>
      </c>
    </row>
    <row r="2208" spans="1:9" ht="15.75" customHeight="1" x14ac:dyDescent="0.15">
      <c r="A2208" s="13" t="s">
        <v>5196</v>
      </c>
      <c r="B2208" s="7" t="s">
        <v>3758</v>
      </c>
      <c r="C2208" s="14">
        <v>7</v>
      </c>
      <c r="D2208" s="7">
        <v>76.88</v>
      </c>
      <c r="E2208" s="7">
        <f t="shared" si="70"/>
        <v>7.6879999999999997</v>
      </c>
      <c r="F2208" s="7">
        <f t="shared" si="71"/>
        <v>84.567999999999998</v>
      </c>
      <c r="G2208" s="7">
        <v>0.18</v>
      </c>
      <c r="H2208" s="7" t="s">
        <v>31</v>
      </c>
      <c r="I2208" s="7">
        <v>4</v>
      </c>
    </row>
    <row r="2209" spans="1:9" ht="15.75" customHeight="1" x14ac:dyDescent="0.15">
      <c r="A2209" s="13" t="s">
        <v>5196</v>
      </c>
      <c r="B2209" s="7" t="s">
        <v>2022</v>
      </c>
      <c r="C2209" s="14">
        <v>2</v>
      </c>
      <c r="D2209" s="7">
        <v>68.11</v>
      </c>
      <c r="E2209" s="7">
        <f t="shared" si="70"/>
        <v>6.8109999999999999</v>
      </c>
      <c r="F2209" s="7">
        <f t="shared" si="71"/>
        <v>74.920999999999992</v>
      </c>
      <c r="G2209" s="7">
        <v>0.21</v>
      </c>
      <c r="H2209" s="7" t="s">
        <v>5075</v>
      </c>
      <c r="I2209" s="7">
        <v>6</v>
      </c>
    </row>
    <row r="2210" spans="1:9" ht="15.75" customHeight="1" x14ac:dyDescent="0.15">
      <c r="A2210" s="13" t="s">
        <v>5196</v>
      </c>
      <c r="B2210" s="7" t="s">
        <v>3691</v>
      </c>
      <c r="C2210" s="14">
        <v>7</v>
      </c>
      <c r="D2210" s="7">
        <v>68.040000000000006</v>
      </c>
      <c r="E2210" s="7">
        <f t="shared" si="70"/>
        <v>6.8040000000000012</v>
      </c>
      <c r="F2210" s="7">
        <f t="shared" si="71"/>
        <v>74.844000000000008</v>
      </c>
      <c r="G2210" s="7">
        <v>0.17</v>
      </c>
      <c r="H2210" s="7" t="s">
        <v>31</v>
      </c>
      <c r="I2210" s="7">
        <v>8</v>
      </c>
    </row>
    <row r="2211" spans="1:9" ht="15.75" customHeight="1" x14ac:dyDescent="0.15">
      <c r="A2211" s="13" t="s">
        <v>5196</v>
      </c>
      <c r="B2211" s="7" t="s">
        <v>1298</v>
      </c>
      <c r="C2211" s="14">
        <v>11</v>
      </c>
      <c r="D2211" s="7">
        <v>24.6</v>
      </c>
      <c r="E2211" s="7">
        <f t="shared" si="70"/>
        <v>2.4600000000000004</v>
      </c>
      <c r="F2211" s="7">
        <f t="shared" si="71"/>
        <v>27.060000000000002</v>
      </c>
      <c r="G2211" s="7">
        <v>0.02</v>
      </c>
      <c r="H2211" s="7" t="s">
        <v>5078</v>
      </c>
      <c r="I2211" s="7">
        <v>4</v>
      </c>
    </row>
    <row r="2212" spans="1:9" ht="15.75" customHeight="1" x14ac:dyDescent="0.15">
      <c r="A2212" s="13" t="s">
        <v>5196</v>
      </c>
      <c r="B2212" s="7" t="s">
        <v>160</v>
      </c>
      <c r="C2212" s="14">
        <v>11</v>
      </c>
      <c r="D2212" s="7">
        <v>11.9</v>
      </c>
      <c r="E2212" s="7">
        <f t="shared" si="70"/>
        <v>1.1900000000000002</v>
      </c>
      <c r="F2212" s="7">
        <f t="shared" si="71"/>
        <v>13.09</v>
      </c>
      <c r="G2212" s="7">
        <v>7.0000000000000007E-2</v>
      </c>
      <c r="H2212" s="7" t="s">
        <v>27</v>
      </c>
      <c r="I2212" s="7">
        <v>5</v>
      </c>
    </row>
    <row r="2213" spans="1:9" ht="15.75" customHeight="1" x14ac:dyDescent="0.15">
      <c r="A2213" s="13" t="s">
        <v>5196</v>
      </c>
      <c r="B2213" s="7" t="s">
        <v>321</v>
      </c>
      <c r="C2213" s="14">
        <v>2</v>
      </c>
      <c r="D2213" s="7">
        <v>62.59</v>
      </c>
      <c r="E2213" s="7">
        <f t="shared" si="70"/>
        <v>6.2590000000000003</v>
      </c>
      <c r="F2213" s="7">
        <f t="shared" si="71"/>
        <v>68.849000000000004</v>
      </c>
      <c r="G2213" s="7">
        <v>0.26</v>
      </c>
      <c r="H2213" s="7" t="s">
        <v>31</v>
      </c>
      <c r="I2213" s="7">
        <v>2</v>
      </c>
    </row>
    <row r="2214" spans="1:9" ht="15.75" customHeight="1" x14ac:dyDescent="0.15">
      <c r="A2214" s="13" t="s">
        <v>5196</v>
      </c>
      <c r="B2214" s="7" t="s">
        <v>1901</v>
      </c>
      <c r="C2214" s="14">
        <v>2</v>
      </c>
      <c r="D2214" s="7">
        <v>16.350000000000001</v>
      </c>
      <c r="E2214" s="7">
        <f t="shared" si="70"/>
        <v>1.6350000000000002</v>
      </c>
      <c r="F2214" s="7">
        <f t="shared" si="71"/>
        <v>17.985000000000003</v>
      </c>
      <c r="G2214" s="7">
        <v>0.36</v>
      </c>
      <c r="H2214" s="7" t="s">
        <v>5075</v>
      </c>
      <c r="I2214" s="7">
        <v>2</v>
      </c>
    </row>
    <row r="2215" spans="1:9" ht="15.75" customHeight="1" x14ac:dyDescent="0.15">
      <c r="A2215" s="13" t="s">
        <v>5196</v>
      </c>
      <c r="B2215" s="7" t="s">
        <v>179</v>
      </c>
      <c r="C2215" s="14">
        <v>11</v>
      </c>
      <c r="D2215" s="7">
        <v>81.16</v>
      </c>
      <c r="E2215" s="7">
        <f t="shared" si="70"/>
        <v>8.1159999999999997</v>
      </c>
      <c r="F2215" s="7">
        <f t="shared" si="71"/>
        <v>89.275999999999996</v>
      </c>
      <c r="G2215" s="7">
        <v>0.12</v>
      </c>
      <c r="H2215" s="7" t="s">
        <v>5075</v>
      </c>
      <c r="I2215" s="7">
        <v>2</v>
      </c>
    </row>
    <row r="2216" spans="1:9" ht="15.75" customHeight="1" x14ac:dyDescent="0.15">
      <c r="A2216" s="13" t="s">
        <v>5196</v>
      </c>
      <c r="B2216" s="7" t="s">
        <v>462</v>
      </c>
      <c r="C2216" s="14">
        <v>11</v>
      </c>
      <c r="D2216" s="7">
        <v>51.99</v>
      </c>
      <c r="E2216" s="7">
        <f t="shared" si="70"/>
        <v>5.1990000000000007</v>
      </c>
      <c r="F2216" s="7">
        <f t="shared" si="71"/>
        <v>57.189</v>
      </c>
      <c r="G2216" s="7">
        <v>0.39</v>
      </c>
      <c r="H2216" s="7" t="s">
        <v>5083</v>
      </c>
      <c r="I2216" s="7">
        <v>3</v>
      </c>
    </row>
    <row r="2217" spans="1:9" ht="15.75" customHeight="1" x14ac:dyDescent="0.15">
      <c r="A2217" s="13" t="s">
        <v>5196</v>
      </c>
      <c r="B2217" s="7" t="s">
        <v>1259</v>
      </c>
      <c r="C2217" s="14">
        <v>7</v>
      </c>
      <c r="D2217" s="7">
        <v>17.920000000000002</v>
      </c>
      <c r="E2217" s="7">
        <f t="shared" si="70"/>
        <v>1.7920000000000003</v>
      </c>
      <c r="F2217" s="7">
        <f t="shared" si="71"/>
        <v>19.712000000000003</v>
      </c>
      <c r="G2217" s="7">
        <v>0.3</v>
      </c>
      <c r="H2217" s="7" t="s">
        <v>5075</v>
      </c>
      <c r="I2217" s="7">
        <v>8</v>
      </c>
    </row>
    <row r="2218" spans="1:9" ht="15.75" customHeight="1" x14ac:dyDescent="0.15">
      <c r="A2218" s="13" t="s">
        <v>5196</v>
      </c>
      <c r="B2218" s="7" t="s">
        <v>629</v>
      </c>
      <c r="C2218" s="14">
        <v>11</v>
      </c>
      <c r="D2218" s="7">
        <v>7.35</v>
      </c>
      <c r="E2218" s="7">
        <f t="shared" si="70"/>
        <v>0.73499999999999999</v>
      </c>
      <c r="F2218" s="7">
        <f t="shared" si="71"/>
        <v>8.0849999999999991</v>
      </c>
      <c r="G2218" s="7">
        <v>0.06</v>
      </c>
      <c r="H2218" s="7" t="s">
        <v>30</v>
      </c>
      <c r="I2218" s="7">
        <v>5</v>
      </c>
    </row>
    <row r="2219" spans="1:9" ht="15.75" customHeight="1" x14ac:dyDescent="0.15">
      <c r="A2219" s="13" t="s">
        <v>5196</v>
      </c>
      <c r="B2219" s="7" t="s">
        <v>2767</v>
      </c>
      <c r="C2219" s="14">
        <v>11</v>
      </c>
      <c r="D2219" s="7">
        <v>9.61</v>
      </c>
      <c r="E2219" s="7">
        <f t="shared" si="70"/>
        <v>0.96099999999999997</v>
      </c>
      <c r="F2219" s="7">
        <f t="shared" si="71"/>
        <v>10.571</v>
      </c>
      <c r="G2219" s="7">
        <v>0.33</v>
      </c>
      <c r="H2219" s="7" t="s">
        <v>5081</v>
      </c>
      <c r="I2219" s="7">
        <v>7</v>
      </c>
    </row>
    <row r="2220" spans="1:9" ht="15.75" customHeight="1" x14ac:dyDescent="0.15">
      <c r="A2220" s="13" t="s">
        <v>5196</v>
      </c>
      <c r="B2220" s="7" t="s">
        <v>1492</v>
      </c>
      <c r="C2220" s="14">
        <v>11</v>
      </c>
      <c r="D2220" s="7">
        <v>14.77</v>
      </c>
      <c r="E2220" s="7">
        <f t="shared" si="70"/>
        <v>1.4770000000000001</v>
      </c>
      <c r="F2220" s="7">
        <f t="shared" si="71"/>
        <v>16.247</v>
      </c>
      <c r="G2220" s="7">
        <v>0.21</v>
      </c>
      <c r="H2220" s="7" t="s">
        <v>31</v>
      </c>
      <c r="I2220" s="7">
        <v>8</v>
      </c>
    </row>
    <row r="2221" spans="1:9" ht="15.75" customHeight="1" x14ac:dyDescent="0.15">
      <c r="A2221" s="13" t="s">
        <v>5196</v>
      </c>
      <c r="B2221" s="7" t="s">
        <v>3719</v>
      </c>
      <c r="C2221" s="14">
        <v>7</v>
      </c>
      <c r="D2221" s="7">
        <v>18.489999999999998</v>
      </c>
      <c r="E2221" s="7">
        <f t="shared" si="70"/>
        <v>1.849</v>
      </c>
      <c r="F2221" s="7">
        <f t="shared" si="71"/>
        <v>20.338999999999999</v>
      </c>
      <c r="G2221" s="7">
        <v>0.03</v>
      </c>
      <c r="H2221" s="7" t="s">
        <v>5081</v>
      </c>
      <c r="I2221" s="7">
        <v>8</v>
      </c>
    </row>
    <row r="2222" spans="1:9" ht="15.75" customHeight="1" x14ac:dyDescent="0.15">
      <c r="A2222" s="13" t="s">
        <v>5196</v>
      </c>
      <c r="B2222" s="7" t="s">
        <v>4451</v>
      </c>
      <c r="C2222" s="14">
        <v>11</v>
      </c>
      <c r="D2222" s="7">
        <v>44.43</v>
      </c>
      <c r="E2222" s="7">
        <f t="shared" si="70"/>
        <v>4.4430000000000005</v>
      </c>
      <c r="F2222" s="7">
        <f t="shared" si="71"/>
        <v>48.872999999999998</v>
      </c>
      <c r="G2222" s="7">
        <v>0.35</v>
      </c>
      <c r="H2222" s="7" t="s">
        <v>5081</v>
      </c>
      <c r="I2222" s="7">
        <v>2</v>
      </c>
    </row>
    <row r="2223" spans="1:9" ht="15.75" customHeight="1" x14ac:dyDescent="0.15">
      <c r="A2223" s="13" t="s">
        <v>5196</v>
      </c>
      <c r="B2223" s="7" t="s">
        <v>2746</v>
      </c>
      <c r="C2223" s="14">
        <v>7</v>
      </c>
      <c r="D2223" s="7">
        <v>99.61</v>
      </c>
      <c r="E2223" s="7">
        <f t="shared" si="70"/>
        <v>9.9610000000000003</v>
      </c>
      <c r="F2223" s="7">
        <f t="shared" si="71"/>
        <v>109.571</v>
      </c>
      <c r="G2223" s="7">
        <v>0.37</v>
      </c>
      <c r="H2223" s="7" t="s">
        <v>27</v>
      </c>
      <c r="I2223" s="7">
        <v>8</v>
      </c>
    </row>
    <row r="2224" spans="1:9" ht="15.75" customHeight="1" x14ac:dyDescent="0.15">
      <c r="A2224" s="13" t="s">
        <v>5196</v>
      </c>
      <c r="B2224" s="7" t="s">
        <v>4189</v>
      </c>
      <c r="C2224" s="14">
        <v>2</v>
      </c>
      <c r="D2224" s="7">
        <v>49.3</v>
      </c>
      <c r="E2224" s="7">
        <f t="shared" si="70"/>
        <v>4.93</v>
      </c>
      <c r="F2224" s="7">
        <f t="shared" si="71"/>
        <v>54.23</v>
      </c>
      <c r="G2224" s="7">
        <v>0.14000000000000001</v>
      </c>
      <c r="H2224" s="7" t="s">
        <v>5081</v>
      </c>
      <c r="I2224" s="7">
        <v>7</v>
      </c>
    </row>
    <row r="2225" spans="1:9" ht="15.75" customHeight="1" x14ac:dyDescent="0.15">
      <c r="A2225" s="13" t="s">
        <v>5196</v>
      </c>
      <c r="B2225" s="7" t="s">
        <v>409</v>
      </c>
      <c r="C2225" s="14">
        <v>7</v>
      </c>
      <c r="D2225" s="7">
        <v>54.69</v>
      </c>
      <c r="E2225" s="7">
        <f t="shared" si="70"/>
        <v>5.4690000000000003</v>
      </c>
      <c r="F2225" s="7">
        <f t="shared" si="71"/>
        <v>60.158999999999999</v>
      </c>
      <c r="G2225" s="7">
        <v>0.05</v>
      </c>
      <c r="H2225" s="7" t="s">
        <v>5080</v>
      </c>
      <c r="I2225" s="7">
        <v>2</v>
      </c>
    </row>
    <row r="2226" spans="1:9" ht="15.75" customHeight="1" x14ac:dyDescent="0.15">
      <c r="A2226" s="13" t="s">
        <v>5196</v>
      </c>
      <c r="B2226" s="7" t="s">
        <v>3690</v>
      </c>
      <c r="C2226" s="14">
        <v>11</v>
      </c>
      <c r="D2226" s="7">
        <v>39.75</v>
      </c>
      <c r="E2226" s="7">
        <f t="shared" si="70"/>
        <v>3.9750000000000001</v>
      </c>
      <c r="F2226" s="7">
        <f t="shared" si="71"/>
        <v>43.725000000000001</v>
      </c>
      <c r="G2226" s="7">
        <v>0.31</v>
      </c>
      <c r="H2226" s="7" t="s">
        <v>5081</v>
      </c>
      <c r="I2226" s="7">
        <v>4</v>
      </c>
    </row>
    <row r="2227" spans="1:9" ht="15.75" customHeight="1" x14ac:dyDescent="0.15">
      <c r="A2227" s="13" t="s">
        <v>5197</v>
      </c>
      <c r="B2227" s="7" t="s">
        <v>1272</v>
      </c>
      <c r="C2227" s="14">
        <v>7</v>
      </c>
      <c r="D2227" s="7">
        <v>93.77</v>
      </c>
      <c r="E2227" s="7">
        <f t="shared" si="70"/>
        <v>9.3770000000000007</v>
      </c>
      <c r="F2227" s="7">
        <f t="shared" si="71"/>
        <v>103.14699999999999</v>
      </c>
      <c r="G2227" s="7">
        <v>0.28999999999999998</v>
      </c>
      <c r="H2227" s="7" t="s">
        <v>29</v>
      </c>
      <c r="I2227" s="7">
        <v>9</v>
      </c>
    </row>
    <row r="2228" spans="1:9" ht="15.75" customHeight="1" x14ac:dyDescent="0.15">
      <c r="A2228" s="13" t="s">
        <v>5197</v>
      </c>
      <c r="B2228" s="7" t="s">
        <v>532</v>
      </c>
      <c r="C2228" s="14">
        <v>11</v>
      </c>
      <c r="D2228" s="7">
        <v>68.33</v>
      </c>
      <c r="E2228" s="7">
        <f t="shared" si="70"/>
        <v>6.8330000000000002</v>
      </c>
      <c r="F2228" s="7">
        <f t="shared" si="71"/>
        <v>75.162999999999997</v>
      </c>
      <c r="G2228" s="7">
        <v>0.28999999999999998</v>
      </c>
      <c r="H2228" s="7" t="s">
        <v>5078</v>
      </c>
      <c r="I2228" s="7">
        <v>8</v>
      </c>
    </row>
    <row r="2229" spans="1:9" ht="15.75" customHeight="1" x14ac:dyDescent="0.15">
      <c r="A2229" s="13" t="s">
        <v>5197</v>
      </c>
      <c r="B2229" s="7" t="s">
        <v>3050</v>
      </c>
      <c r="C2229" s="14">
        <v>7</v>
      </c>
      <c r="D2229" s="7">
        <v>97.93</v>
      </c>
      <c r="E2229" s="7">
        <f t="shared" si="70"/>
        <v>9.793000000000001</v>
      </c>
      <c r="F2229" s="7">
        <f t="shared" si="71"/>
        <v>107.72300000000001</v>
      </c>
      <c r="G2229" s="7">
        <v>0.01</v>
      </c>
      <c r="H2229" s="7" t="s">
        <v>5083</v>
      </c>
      <c r="I2229" s="7">
        <v>3</v>
      </c>
    </row>
    <row r="2230" spans="1:9" ht="15.75" customHeight="1" x14ac:dyDescent="0.15">
      <c r="A2230" s="13" t="s">
        <v>5197</v>
      </c>
      <c r="B2230" s="7" t="s">
        <v>3242</v>
      </c>
      <c r="C2230" s="14">
        <v>7</v>
      </c>
      <c r="D2230" s="7">
        <v>70.41</v>
      </c>
      <c r="E2230" s="7">
        <f t="shared" si="70"/>
        <v>7.0410000000000004</v>
      </c>
      <c r="F2230" s="7">
        <f t="shared" si="71"/>
        <v>77.450999999999993</v>
      </c>
      <c r="G2230" s="7">
        <v>0.28999999999999998</v>
      </c>
      <c r="H2230" s="7" t="s">
        <v>28</v>
      </c>
      <c r="I2230" s="7">
        <v>7</v>
      </c>
    </row>
    <row r="2231" spans="1:9" ht="15.75" customHeight="1" x14ac:dyDescent="0.15">
      <c r="A2231" s="13" t="s">
        <v>5197</v>
      </c>
      <c r="B2231" s="7" t="s">
        <v>3257</v>
      </c>
      <c r="C2231" s="14">
        <v>7</v>
      </c>
      <c r="D2231" s="7">
        <v>60</v>
      </c>
      <c r="E2231" s="7">
        <f t="shared" si="70"/>
        <v>6</v>
      </c>
      <c r="F2231" s="7">
        <f t="shared" si="71"/>
        <v>66</v>
      </c>
      <c r="G2231" s="7">
        <v>0.01</v>
      </c>
      <c r="H2231" s="7" t="s">
        <v>5075</v>
      </c>
      <c r="I2231" s="7">
        <v>10</v>
      </c>
    </row>
    <row r="2232" spans="1:9" ht="15.75" customHeight="1" x14ac:dyDescent="0.15">
      <c r="A2232" s="13" t="s">
        <v>5197</v>
      </c>
      <c r="B2232" s="7" t="s">
        <v>2878</v>
      </c>
      <c r="C2232" s="14">
        <v>11</v>
      </c>
      <c r="D2232" s="7">
        <v>18.14</v>
      </c>
      <c r="E2232" s="7">
        <f t="shared" si="70"/>
        <v>1.8140000000000001</v>
      </c>
      <c r="F2232" s="7">
        <f t="shared" si="71"/>
        <v>19.954000000000001</v>
      </c>
      <c r="G2232" s="7">
        <v>0.28999999999999998</v>
      </c>
      <c r="H2232" s="7" t="s">
        <v>30</v>
      </c>
      <c r="I2232" s="7">
        <v>3</v>
      </c>
    </row>
    <row r="2233" spans="1:9" ht="15.75" customHeight="1" x14ac:dyDescent="0.15">
      <c r="A2233" s="13" t="s">
        <v>5197</v>
      </c>
      <c r="B2233" s="7" t="s">
        <v>2049</v>
      </c>
      <c r="C2233" s="14">
        <v>2</v>
      </c>
      <c r="D2233" s="7">
        <v>91.09</v>
      </c>
      <c r="E2233" s="7">
        <f t="shared" si="70"/>
        <v>9.109</v>
      </c>
      <c r="F2233" s="7">
        <f t="shared" si="71"/>
        <v>100.199</v>
      </c>
      <c r="G2233" s="7">
        <v>0.38</v>
      </c>
      <c r="H2233" s="7" t="s">
        <v>31</v>
      </c>
      <c r="I2233" s="7">
        <v>6</v>
      </c>
    </row>
    <row r="2234" spans="1:9" ht="15.75" customHeight="1" x14ac:dyDescent="0.15">
      <c r="A2234" s="13" t="s">
        <v>5197</v>
      </c>
      <c r="B2234" s="7" t="s">
        <v>1130</v>
      </c>
      <c r="C2234" s="14">
        <v>2</v>
      </c>
      <c r="D2234" s="7">
        <v>86.78</v>
      </c>
      <c r="E2234" s="7">
        <f t="shared" si="70"/>
        <v>8.6780000000000008</v>
      </c>
      <c r="F2234" s="7">
        <f t="shared" si="71"/>
        <v>95.457999999999998</v>
      </c>
      <c r="G2234" s="7">
        <v>0.19</v>
      </c>
      <c r="H2234" s="7" t="s">
        <v>27</v>
      </c>
      <c r="I2234" s="7">
        <v>3</v>
      </c>
    </row>
    <row r="2235" spans="1:9" ht="15.75" customHeight="1" x14ac:dyDescent="0.15">
      <c r="A2235" s="13" t="s">
        <v>5197</v>
      </c>
      <c r="B2235" s="7" t="s">
        <v>4686</v>
      </c>
      <c r="C2235" s="14">
        <v>2</v>
      </c>
      <c r="D2235" s="7">
        <v>22.97</v>
      </c>
      <c r="E2235" s="7">
        <f t="shared" si="70"/>
        <v>2.2970000000000002</v>
      </c>
      <c r="F2235" s="7">
        <f t="shared" si="71"/>
        <v>25.266999999999999</v>
      </c>
      <c r="G2235" s="7">
        <v>0.24</v>
      </c>
      <c r="H2235" s="7" t="s">
        <v>5081</v>
      </c>
      <c r="I2235" s="7">
        <v>5</v>
      </c>
    </row>
    <row r="2236" spans="1:9" ht="15.75" customHeight="1" x14ac:dyDescent="0.15">
      <c r="A2236" s="13" t="s">
        <v>5197</v>
      </c>
      <c r="B2236" s="7" t="s">
        <v>3636</v>
      </c>
      <c r="C2236" s="14">
        <v>7</v>
      </c>
      <c r="D2236" s="7">
        <v>82.12</v>
      </c>
      <c r="E2236" s="7">
        <f t="shared" si="70"/>
        <v>8.2120000000000015</v>
      </c>
      <c r="F2236" s="7">
        <f t="shared" si="71"/>
        <v>90.332000000000008</v>
      </c>
      <c r="G2236" s="7">
        <v>0.37</v>
      </c>
      <c r="H2236" s="7" t="s">
        <v>5082</v>
      </c>
      <c r="I2236" s="7">
        <v>5</v>
      </c>
    </row>
    <row r="2237" spans="1:9" ht="15.75" customHeight="1" x14ac:dyDescent="0.15">
      <c r="A2237" s="13" t="s">
        <v>5197</v>
      </c>
      <c r="B2237" s="7" t="s">
        <v>1149</v>
      </c>
      <c r="C2237" s="14">
        <v>11</v>
      </c>
      <c r="D2237" s="7">
        <v>88.58</v>
      </c>
      <c r="E2237" s="7">
        <f t="shared" si="70"/>
        <v>8.8580000000000005</v>
      </c>
      <c r="F2237" s="7">
        <f t="shared" si="71"/>
        <v>97.438000000000002</v>
      </c>
      <c r="G2237" s="7">
        <v>0.23</v>
      </c>
      <c r="H2237" s="7" t="s">
        <v>28</v>
      </c>
      <c r="I2237" s="7">
        <v>5</v>
      </c>
    </row>
    <row r="2238" spans="1:9" ht="15.75" customHeight="1" x14ac:dyDescent="0.15">
      <c r="A2238" s="13" t="s">
        <v>5197</v>
      </c>
      <c r="B2238" s="7" t="s">
        <v>1151</v>
      </c>
      <c r="C2238" s="14">
        <v>11</v>
      </c>
      <c r="D2238" s="7">
        <v>72.349999999999994</v>
      </c>
      <c r="E2238" s="7">
        <f t="shared" si="70"/>
        <v>7.2349999999999994</v>
      </c>
      <c r="F2238" s="7">
        <f t="shared" si="71"/>
        <v>79.584999999999994</v>
      </c>
      <c r="G2238" s="7">
        <v>0.01</v>
      </c>
      <c r="H2238" s="7" t="s">
        <v>5080</v>
      </c>
      <c r="I2238" s="7">
        <v>7</v>
      </c>
    </row>
    <row r="2239" spans="1:9" ht="15.75" customHeight="1" x14ac:dyDescent="0.15">
      <c r="A2239" s="13" t="s">
        <v>5197</v>
      </c>
      <c r="B2239" s="7" t="s">
        <v>398</v>
      </c>
      <c r="C2239" s="14">
        <v>7</v>
      </c>
      <c r="D2239" s="7">
        <v>20.21</v>
      </c>
      <c r="E2239" s="7">
        <f t="shared" si="70"/>
        <v>2.0210000000000004</v>
      </c>
      <c r="F2239" s="7">
        <f t="shared" si="71"/>
        <v>22.231000000000002</v>
      </c>
      <c r="G2239" s="7">
        <v>0.23</v>
      </c>
      <c r="H2239" s="7" t="s">
        <v>28</v>
      </c>
      <c r="I2239" s="7">
        <v>5</v>
      </c>
    </row>
    <row r="2240" spans="1:9" ht="15.75" customHeight="1" x14ac:dyDescent="0.15">
      <c r="A2240" s="13" t="s">
        <v>5197</v>
      </c>
      <c r="B2240" s="7" t="s">
        <v>1613</v>
      </c>
      <c r="C2240" s="14">
        <v>11</v>
      </c>
      <c r="D2240" s="7">
        <v>43.2</v>
      </c>
      <c r="E2240" s="7">
        <f t="shared" si="70"/>
        <v>4.32</v>
      </c>
      <c r="F2240" s="7">
        <f t="shared" si="71"/>
        <v>47.52</v>
      </c>
      <c r="G2240" s="7">
        <v>0.32</v>
      </c>
      <c r="H2240" s="7" t="s">
        <v>28</v>
      </c>
      <c r="I2240" s="7">
        <v>9</v>
      </c>
    </row>
    <row r="2241" spans="1:9" ht="15.75" customHeight="1" x14ac:dyDescent="0.15">
      <c r="A2241" s="13" t="s">
        <v>5197</v>
      </c>
      <c r="B2241" s="7" t="s">
        <v>2123</v>
      </c>
      <c r="C2241" s="14">
        <v>2</v>
      </c>
      <c r="D2241" s="7">
        <v>10.69</v>
      </c>
      <c r="E2241" s="7">
        <f t="shared" si="70"/>
        <v>1.069</v>
      </c>
      <c r="F2241" s="7">
        <f t="shared" si="71"/>
        <v>11.759</v>
      </c>
      <c r="G2241" s="7">
        <v>0.25</v>
      </c>
      <c r="H2241" s="7" t="s">
        <v>5081</v>
      </c>
      <c r="I2241" s="7">
        <v>2</v>
      </c>
    </row>
    <row r="2242" spans="1:9" ht="15.75" customHeight="1" x14ac:dyDescent="0.15">
      <c r="A2242" s="13" t="s">
        <v>5197</v>
      </c>
      <c r="B2242" s="7" t="s">
        <v>180</v>
      </c>
      <c r="C2242" s="14">
        <v>7</v>
      </c>
      <c r="D2242" s="7">
        <v>72.77</v>
      </c>
      <c r="E2242" s="7">
        <f t="shared" si="70"/>
        <v>7.2770000000000001</v>
      </c>
      <c r="F2242" s="7">
        <f t="shared" si="71"/>
        <v>80.046999999999997</v>
      </c>
      <c r="G2242" s="7">
        <v>0.04</v>
      </c>
      <c r="H2242" s="7" t="s">
        <v>5079</v>
      </c>
      <c r="I2242" s="7">
        <v>7</v>
      </c>
    </row>
    <row r="2243" spans="1:9" ht="15.75" customHeight="1" x14ac:dyDescent="0.15">
      <c r="A2243" s="13" t="s">
        <v>5197</v>
      </c>
      <c r="B2243" s="7" t="s">
        <v>3411</v>
      </c>
      <c r="C2243" s="14">
        <v>11</v>
      </c>
      <c r="D2243" s="7">
        <v>85.45</v>
      </c>
      <c r="E2243" s="7">
        <f t="shared" si="70"/>
        <v>8.5449999999999999</v>
      </c>
      <c r="F2243" s="7">
        <f t="shared" si="71"/>
        <v>93.995000000000005</v>
      </c>
      <c r="G2243" s="7">
        <v>0.09</v>
      </c>
      <c r="H2243" s="7" t="s">
        <v>5082</v>
      </c>
      <c r="I2243" s="7">
        <v>1</v>
      </c>
    </row>
    <row r="2244" spans="1:9" ht="15.75" customHeight="1" x14ac:dyDescent="0.15">
      <c r="A2244" s="13" t="s">
        <v>5197</v>
      </c>
      <c r="B2244" s="7" t="s">
        <v>2730</v>
      </c>
      <c r="C2244" s="14">
        <v>7</v>
      </c>
      <c r="D2244" s="7">
        <v>3.11</v>
      </c>
      <c r="E2244" s="7">
        <f t="shared" si="70"/>
        <v>0.311</v>
      </c>
      <c r="F2244" s="7">
        <f t="shared" si="71"/>
        <v>3.4209999999999998</v>
      </c>
      <c r="G2244" s="7">
        <v>0.34</v>
      </c>
      <c r="H2244" s="7" t="s">
        <v>5083</v>
      </c>
      <c r="I2244" s="7">
        <v>4</v>
      </c>
    </row>
    <row r="2245" spans="1:9" ht="15.75" customHeight="1" x14ac:dyDescent="0.15">
      <c r="A2245" s="13" t="s">
        <v>5197</v>
      </c>
      <c r="B2245" s="7" t="s">
        <v>3494</v>
      </c>
      <c r="C2245" s="14">
        <v>11</v>
      </c>
      <c r="D2245" s="7">
        <v>3.76</v>
      </c>
      <c r="E2245" s="7">
        <f t="shared" si="70"/>
        <v>0.376</v>
      </c>
      <c r="F2245" s="7">
        <f t="shared" si="71"/>
        <v>4.1360000000000001</v>
      </c>
      <c r="G2245" s="7">
        <v>0.08</v>
      </c>
      <c r="H2245" s="7" t="s">
        <v>31</v>
      </c>
      <c r="I2245" s="7">
        <v>4</v>
      </c>
    </row>
    <row r="2246" spans="1:9" ht="15.75" customHeight="1" x14ac:dyDescent="0.15">
      <c r="A2246" s="13" t="s">
        <v>5197</v>
      </c>
      <c r="B2246" s="7" t="s">
        <v>893</v>
      </c>
      <c r="C2246" s="14">
        <v>7</v>
      </c>
      <c r="D2246" s="7">
        <v>91.95</v>
      </c>
      <c r="E2246" s="7">
        <f t="shared" si="70"/>
        <v>9.1950000000000003</v>
      </c>
      <c r="F2246" s="7">
        <f t="shared" si="71"/>
        <v>101.14500000000001</v>
      </c>
      <c r="G2246" s="7">
        <v>0.22</v>
      </c>
      <c r="H2246" s="7" t="s">
        <v>5082</v>
      </c>
      <c r="I2246" s="7">
        <v>4</v>
      </c>
    </row>
    <row r="2247" spans="1:9" ht="15.75" customHeight="1" x14ac:dyDescent="0.15">
      <c r="A2247" s="13" t="s">
        <v>5197</v>
      </c>
      <c r="B2247" s="7" t="s">
        <v>4317</v>
      </c>
      <c r="C2247" s="14">
        <v>2</v>
      </c>
      <c r="D2247" s="7">
        <v>3.57</v>
      </c>
      <c r="E2247" s="7">
        <f t="shared" si="70"/>
        <v>0.35699999999999998</v>
      </c>
      <c r="F2247" s="7">
        <f t="shared" si="71"/>
        <v>3.9269999999999996</v>
      </c>
      <c r="G2247" s="7">
        <v>0.16</v>
      </c>
      <c r="H2247" s="7" t="s">
        <v>5082</v>
      </c>
      <c r="I2247" s="7">
        <v>6</v>
      </c>
    </row>
    <row r="2248" spans="1:9" ht="15.75" customHeight="1" x14ac:dyDescent="0.15">
      <c r="A2248" s="13" t="s">
        <v>5197</v>
      </c>
      <c r="B2248" s="7" t="s">
        <v>4183</v>
      </c>
      <c r="C2248" s="14">
        <v>7</v>
      </c>
      <c r="D2248" s="7">
        <v>30.12</v>
      </c>
      <c r="E2248" s="7">
        <f t="shared" ref="E2248:E2311" si="72">D2248*10%</f>
        <v>3.0120000000000005</v>
      </c>
      <c r="F2248" s="7">
        <f t="shared" ref="F2248:F2311" si="73">D2248+E2248</f>
        <v>33.132000000000005</v>
      </c>
      <c r="G2248" s="7">
        <v>0.23</v>
      </c>
      <c r="H2248" s="7" t="s">
        <v>30</v>
      </c>
      <c r="I2248" s="7">
        <v>10</v>
      </c>
    </row>
    <row r="2249" spans="1:9" ht="15.75" customHeight="1" x14ac:dyDescent="0.15">
      <c r="A2249" s="13" t="s">
        <v>5197</v>
      </c>
      <c r="B2249" s="7" t="s">
        <v>1700</v>
      </c>
      <c r="C2249" s="14">
        <v>7</v>
      </c>
      <c r="D2249" s="7">
        <v>54.94</v>
      </c>
      <c r="E2249" s="7">
        <f t="shared" si="72"/>
        <v>5.4939999999999998</v>
      </c>
      <c r="F2249" s="7">
        <f t="shared" si="73"/>
        <v>60.433999999999997</v>
      </c>
      <c r="G2249" s="7">
        <v>0.18</v>
      </c>
      <c r="H2249" s="7" t="s">
        <v>26</v>
      </c>
      <c r="I2249" s="7">
        <v>9</v>
      </c>
    </row>
    <row r="2250" spans="1:9" ht="15.75" customHeight="1" x14ac:dyDescent="0.15">
      <c r="A2250" s="13" t="s">
        <v>5197</v>
      </c>
      <c r="B2250" s="7" t="s">
        <v>2000</v>
      </c>
      <c r="C2250" s="14">
        <v>11</v>
      </c>
      <c r="D2250" s="7">
        <v>5.09</v>
      </c>
      <c r="E2250" s="7">
        <f t="shared" si="72"/>
        <v>0.50900000000000001</v>
      </c>
      <c r="F2250" s="7">
        <f t="shared" si="73"/>
        <v>5.5990000000000002</v>
      </c>
      <c r="G2250" s="7">
        <v>0.18</v>
      </c>
      <c r="H2250" s="7" t="s">
        <v>5077</v>
      </c>
      <c r="I2250" s="7">
        <v>8</v>
      </c>
    </row>
    <row r="2251" spans="1:9" ht="15.75" customHeight="1" x14ac:dyDescent="0.15">
      <c r="A2251" s="13" t="s">
        <v>5197</v>
      </c>
      <c r="B2251" s="7" t="s">
        <v>673</v>
      </c>
      <c r="C2251" s="14">
        <v>11</v>
      </c>
      <c r="D2251" s="7">
        <v>17.45</v>
      </c>
      <c r="E2251" s="7">
        <f t="shared" si="72"/>
        <v>1.7450000000000001</v>
      </c>
      <c r="F2251" s="7">
        <f t="shared" si="73"/>
        <v>19.195</v>
      </c>
      <c r="G2251" s="7">
        <v>0.03</v>
      </c>
      <c r="H2251" s="7" t="s">
        <v>5079</v>
      </c>
      <c r="I2251" s="7">
        <v>7</v>
      </c>
    </row>
    <row r="2252" spans="1:9" ht="15.75" customHeight="1" x14ac:dyDescent="0.15">
      <c r="A2252" s="13" t="s">
        <v>5197</v>
      </c>
      <c r="B2252" s="7" t="s">
        <v>213</v>
      </c>
      <c r="C2252" s="14">
        <v>2</v>
      </c>
      <c r="D2252" s="7">
        <v>88.15</v>
      </c>
      <c r="E2252" s="7">
        <f t="shared" si="72"/>
        <v>8.8150000000000013</v>
      </c>
      <c r="F2252" s="7">
        <f t="shared" si="73"/>
        <v>96.965000000000003</v>
      </c>
      <c r="G2252" s="7">
        <v>0.06</v>
      </c>
      <c r="H2252" s="7" t="s">
        <v>30</v>
      </c>
      <c r="I2252" s="7">
        <v>2</v>
      </c>
    </row>
    <row r="2253" spans="1:9" ht="15.75" customHeight="1" x14ac:dyDescent="0.15">
      <c r="A2253" s="13" t="s">
        <v>5198</v>
      </c>
      <c r="B2253" s="7" t="s">
        <v>3455</v>
      </c>
      <c r="C2253" s="14">
        <v>2</v>
      </c>
      <c r="D2253" s="7">
        <v>84.9</v>
      </c>
      <c r="E2253" s="7">
        <f t="shared" si="72"/>
        <v>8.49</v>
      </c>
      <c r="F2253" s="7">
        <f t="shared" si="73"/>
        <v>93.39</v>
      </c>
      <c r="G2253" s="7">
        <v>0.3</v>
      </c>
      <c r="H2253" s="7" t="s">
        <v>26</v>
      </c>
      <c r="I2253" s="7">
        <v>2</v>
      </c>
    </row>
    <row r="2254" spans="1:9" ht="15.75" customHeight="1" x14ac:dyDescent="0.15">
      <c r="A2254" s="13" t="s">
        <v>5198</v>
      </c>
      <c r="B2254" s="7" t="s">
        <v>146</v>
      </c>
      <c r="C2254" s="14">
        <v>11</v>
      </c>
      <c r="D2254" s="7">
        <v>12.62</v>
      </c>
      <c r="E2254" s="7">
        <f t="shared" si="72"/>
        <v>1.262</v>
      </c>
      <c r="F2254" s="7">
        <f t="shared" si="73"/>
        <v>13.882</v>
      </c>
      <c r="G2254" s="7">
        <v>0.24</v>
      </c>
      <c r="H2254" s="7" t="s">
        <v>5077</v>
      </c>
      <c r="I2254" s="7">
        <v>7</v>
      </c>
    </row>
    <row r="2255" spans="1:9" ht="15.75" customHeight="1" x14ac:dyDescent="0.15">
      <c r="A2255" s="13" t="s">
        <v>5198</v>
      </c>
      <c r="B2255" s="7" t="s">
        <v>738</v>
      </c>
      <c r="C2255" s="14">
        <v>11</v>
      </c>
      <c r="D2255" s="7">
        <v>75.180000000000007</v>
      </c>
      <c r="E2255" s="7">
        <f t="shared" si="72"/>
        <v>7.5180000000000007</v>
      </c>
      <c r="F2255" s="7">
        <f t="shared" si="73"/>
        <v>82.698000000000008</v>
      </c>
      <c r="G2255" s="7">
        <v>0.34</v>
      </c>
      <c r="H2255" s="7" t="s">
        <v>5076</v>
      </c>
      <c r="I2255" s="7">
        <v>1</v>
      </c>
    </row>
    <row r="2256" spans="1:9" ht="15.75" customHeight="1" x14ac:dyDescent="0.15">
      <c r="A2256" s="13" t="s">
        <v>5198</v>
      </c>
      <c r="B2256" s="7" t="s">
        <v>970</v>
      </c>
      <c r="C2256" s="14">
        <v>11</v>
      </c>
      <c r="D2256" s="7">
        <v>64.3</v>
      </c>
      <c r="E2256" s="7">
        <f t="shared" si="72"/>
        <v>6.43</v>
      </c>
      <c r="F2256" s="7">
        <f t="shared" si="73"/>
        <v>70.72999999999999</v>
      </c>
      <c r="G2256" s="7">
        <v>0.08</v>
      </c>
      <c r="H2256" s="7" t="s">
        <v>5079</v>
      </c>
      <c r="I2256" s="7">
        <v>5</v>
      </c>
    </row>
    <row r="2257" spans="1:9" ht="15.75" customHeight="1" x14ac:dyDescent="0.15">
      <c r="A2257" s="13" t="s">
        <v>5198</v>
      </c>
      <c r="B2257" s="7" t="s">
        <v>2175</v>
      </c>
      <c r="C2257" s="14">
        <v>11</v>
      </c>
      <c r="D2257" s="7">
        <v>59.85</v>
      </c>
      <c r="E2257" s="7">
        <f t="shared" si="72"/>
        <v>5.9850000000000003</v>
      </c>
      <c r="F2257" s="7">
        <f t="shared" si="73"/>
        <v>65.835000000000008</v>
      </c>
      <c r="G2257" s="7">
        <v>0.17</v>
      </c>
      <c r="H2257" s="7" t="s">
        <v>30</v>
      </c>
      <c r="I2257" s="7">
        <v>6</v>
      </c>
    </row>
    <row r="2258" spans="1:9" ht="15.75" customHeight="1" x14ac:dyDescent="0.15">
      <c r="A2258" s="13" t="s">
        <v>5198</v>
      </c>
      <c r="B2258" s="7" t="s">
        <v>1703</v>
      </c>
      <c r="C2258" s="14">
        <v>11</v>
      </c>
      <c r="D2258" s="7">
        <v>37.65</v>
      </c>
      <c r="E2258" s="7">
        <f t="shared" si="72"/>
        <v>3.7650000000000001</v>
      </c>
      <c r="F2258" s="7">
        <f t="shared" si="73"/>
        <v>41.414999999999999</v>
      </c>
      <c r="G2258" s="7">
        <v>0.26</v>
      </c>
      <c r="H2258" s="7" t="s">
        <v>5079</v>
      </c>
      <c r="I2258" s="7">
        <v>4</v>
      </c>
    </row>
    <row r="2259" spans="1:9" ht="15.75" customHeight="1" x14ac:dyDescent="0.15">
      <c r="A2259" s="13" t="s">
        <v>5198</v>
      </c>
      <c r="B2259" s="7" t="s">
        <v>110</v>
      </c>
      <c r="C2259" s="14">
        <v>7</v>
      </c>
      <c r="D2259" s="7">
        <v>59.46</v>
      </c>
      <c r="E2259" s="7">
        <f t="shared" si="72"/>
        <v>5.9460000000000006</v>
      </c>
      <c r="F2259" s="7">
        <f t="shared" si="73"/>
        <v>65.406000000000006</v>
      </c>
      <c r="G2259" s="7">
        <v>0.34</v>
      </c>
      <c r="H2259" s="7" t="s">
        <v>29</v>
      </c>
      <c r="I2259" s="7">
        <v>3</v>
      </c>
    </row>
    <row r="2260" spans="1:9" ht="15.75" customHeight="1" x14ac:dyDescent="0.15">
      <c r="A2260" s="13" t="s">
        <v>5198</v>
      </c>
      <c r="B2260" s="7" t="s">
        <v>1709</v>
      </c>
      <c r="C2260" s="14">
        <v>2</v>
      </c>
      <c r="D2260" s="7">
        <v>57.77</v>
      </c>
      <c r="E2260" s="7">
        <f t="shared" si="72"/>
        <v>5.777000000000001</v>
      </c>
      <c r="F2260" s="7">
        <f t="shared" si="73"/>
        <v>63.547000000000004</v>
      </c>
      <c r="G2260" s="7">
        <v>0.24</v>
      </c>
      <c r="H2260" s="7" t="s">
        <v>5079</v>
      </c>
      <c r="I2260" s="7">
        <v>10</v>
      </c>
    </row>
    <row r="2261" spans="1:9" ht="15.75" customHeight="1" x14ac:dyDescent="0.15">
      <c r="A2261" s="13" t="s">
        <v>5198</v>
      </c>
      <c r="B2261" s="7" t="s">
        <v>4951</v>
      </c>
      <c r="C2261" s="14">
        <v>2</v>
      </c>
      <c r="D2261" s="7">
        <v>6.91</v>
      </c>
      <c r="E2261" s="7">
        <f t="shared" si="72"/>
        <v>0.69100000000000006</v>
      </c>
      <c r="F2261" s="7">
        <f t="shared" si="73"/>
        <v>7.601</v>
      </c>
      <c r="G2261" s="7">
        <v>0.31</v>
      </c>
      <c r="H2261" s="7" t="s">
        <v>28</v>
      </c>
      <c r="I2261" s="7">
        <v>4</v>
      </c>
    </row>
    <row r="2262" spans="1:9" ht="15.75" customHeight="1" x14ac:dyDescent="0.15">
      <c r="A2262" s="13" t="s">
        <v>5198</v>
      </c>
      <c r="B2262" s="7" t="s">
        <v>800</v>
      </c>
      <c r="C2262" s="14">
        <v>11</v>
      </c>
      <c r="D2262" s="7">
        <v>9.59</v>
      </c>
      <c r="E2262" s="7">
        <f t="shared" si="72"/>
        <v>0.95900000000000007</v>
      </c>
      <c r="F2262" s="7">
        <f t="shared" si="73"/>
        <v>10.548999999999999</v>
      </c>
      <c r="G2262" s="7">
        <v>0.28000000000000003</v>
      </c>
      <c r="H2262" s="7" t="s">
        <v>5077</v>
      </c>
      <c r="I2262" s="7">
        <v>7</v>
      </c>
    </row>
    <row r="2263" spans="1:9" ht="15.75" customHeight="1" x14ac:dyDescent="0.15">
      <c r="A2263" s="13" t="s">
        <v>5198</v>
      </c>
      <c r="B2263" s="7" t="s">
        <v>1797</v>
      </c>
      <c r="C2263" s="14">
        <v>2</v>
      </c>
      <c r="D2263" s="7">
        <v>30.78</v>
      </c>
      <c r="E2263" s="7">
        <f t="shared" si="72"/>
        <v>3.0780000000000003</v>
      </c>
      <c r="F2263" s="7">
        <f t="shared" si="73"/>
        <v>33.858000000000004</v>
      </c>
      <c r="G2263" s="7">
        <v>0.03</v>
      </c>
      <c r="H2263" s="7" t="s">
        <v>26</v>
      </c>
      <c r="I2263" s="7">
        <v>10</v>
      </c>
    </row>
    <row r="2264" spans="1:9" ht="15.75" customHeight="1" x14ac:dyDescent="0.15">
      <c r="A2264" s="13" t="s">
        <v>5198</v>
      </c>
      <c r="B2264" s="7" t="s">
        <v>3403</v>
      </c>
      <c r="C2264" s="14">
        <v>11</v>
      </c>
      <c r="D2264" s="7">
        <v>81.89</v>
      </c>
      <c r="E2264" s="7">
        <f t="shared" si="72"/>
        <v>8.1890000000000001</v>
      </c>
      <c r="F2264" s="7">
        <f t="shared" si="73"/>
        <v>90.079000000000008</v>
      </c>
      <c r="G2264" s="7">
        <v>0.28999999999999998</v>
      </c>
      <c r="H2264" s="7" t="s">
        <v>26</v>
      </c>
      <c r="I2264" s="7">
        <v>8</v>
      </c>
    </row>
    <row r="2265" spans="1:9" ht="15.75" customHeight="1" x14ac:dyDescent="0.15">
      <c r="A2265" s="13" t="s">
        <v>5198</v>
      </c>
      <c r="B2265" s="7" t="s">
        <v>1561</v>
      </c>
      <c r="C2265" s="14">
        <v>11</v>
      </c>
      <c r="D2265" s="7">
        <v>39.5</v>
      </c>
      <c r="E2265" s="7">
        <f t="shared" si="72"/>
        <v>3.95</v>
      </c>
      <c r="F2265" s="7">
        <f t="shared" si="73"/>
        <v>43.45</v>
      </c>
      <c r="G2265" s="7">
        <v>0.18</v>
      </c>
      <c r="H2265" s="7" t="s">
        <v>5081</v>
      </c>
      <c r="I2265" s="7">
        <v>7</v>
      </c>
    </row>
    <row r="2266" spans="1:9" ht="15.75" customHeight="1" x14ac:dyDescent="0.15">
      <c r="A2266" s="13" t="s">
        <v>5198</v>
      </c>
      <c r="B2266" s="7" t="s">
        <v>5029</v>
      </c>
      <c r="C2266" s="14">
        <v>7</v>
      </c>
      <c r="D2266" s="7">
        <v>74.08</v>
      </c>
      <c r="E2266" s="7">
        <f t="shared" si="72"/>
        <v>7.4080000000000004</v>
      </c>
      <c r="F2266" s="7">
        <f t="shared" si="73"/>
        <v>81.488</v>
      </c>
      <c r="G2266" s="7">
        <v>0.16</v>
      </c>
      <c r="H2266" s="7" t="s">
        <v>5081</v>
      </c>
      <c r="I2266" s="7">
        <v>2</v>
      </c>
    </row>
    <row r="2267" spans="1:9" ht="15.75" customHeight="1" x14ac:dyDescent="0.15">
      <c r="A2267" s="13" t="s">
        <v>5198</v>
      </c>
      <c r="B2267" s="7" t="s">
        <v>2786</v>
      </c>
      <c r="C2267" s="14">
        <v>2</v>
      </c>
      <c r="D2267" s="7">
        <v>99.35</v>
      </c>
      <c r="E2267" s="7">
        <f t="shared" si="72"/>
        <v>9.9350000000000005</v>
      </c>
      <c r="F2267" s="7">
        <f t="shared" si="73"/>
        <v>109.285</v>
      </c>
      <c r="G2267" s="7">
        <v>0.08</v>
      </c>
      <c r="H2267" s="7" t="s">
        <v>29</v>
      </c>
      <c r="I2267" s="7">
        <v>7</v>
      </c>
    </row>
    <row r="2268" spans="1:9" ht="15.75" customHeight="1" x14ac:dyDescent="0.15">
      <c r="A2268" s="13" t="s">
        <v>5198</v>
      </c>
      <c r="B2268" s="7" t="s">
        <v>2827</v>
      </c>
      <c r="C2268" s="14">
        <v>2</v>
      </c>
      <c r="D2268" s="7">
        <v>40.1</v>
      </c>
      <c r="E2268" s="7">
        <f t="shared" si="72"/>
        <v>4.0100000000000007</v>
      </c>
      <c r="F2268" s="7">
        <f t="shared" si="73"/>
        <v>44.11</v>
      </c>
      <c r="G2268" s="7">
        <v>0.02</v>
      </c>
      <c r="H2268" s="7" t="s">
        <v>27</v>
      </c>
      <c r="I2268" s="7">
        <v>5</v>
      </c>
    </row>
    <row r="2269" spans="1:9" ht="15.75" customHeight="1" x14ac:dyDescent="0.15">
      <c r="A2269" s="13" t="s">
        <v>5198</v>
      </c>
      <c r="B2269" s="7" t="s">
        <v>4554</v>
      </c>
      <c r="C2269" s="14">
        <v>11</v>
      </c>
      <c r="D2269" s="7">
        <v>24.97</v>
      </c>
      <c r="E2269" s="7">
        <f t="shared" si="72"/>
        <v>2.4969999999999999</v>
      </c>
      <c r="F2269" s="7">
        <f t="shared" si="73"/>
        <v>27.466999999999999</v>
      </c>
      <c r="G2269" s="7">
        <v>0.3</v>
      </c>
      <c r="H2269" s="7" t="s">
        <v>5080</v>
      </c>
      <c r="I2269" s="7">
        <v>7</v>
      </c>
    </row>
    <row r="2270" spans="1:9" ht="15.75" customHeight="1" x14ac:dyDescent="0.15">
      <c r="A2270" s="13" t="s">
        <v>5198</v>
      </c>
      <c r="B2270" s="7" t="s">
        <v>3053</v>
      </c>
      <c r="C2270" s="14">
        <v>2</v>
      </c>
      <c r="D2270" s="7">
        <v>60.11</v>
      </c>
      <c r="E2270" s="7">
        <f t="shared" si="72"/>
        <v>6.0110000000000001</v>
      </c>
      <c r="F2270" s="7">
        <f t="shared" si="73"/>
        <v>66.120999999999995</v>
      </c>
      <c r="G2270" s="7">
        <v>0.03</v>
      </c>
      <c r="H2270" s="7" t="s">
        <v>5077</v>
      </c>
      <c r="I2270" s="7">
        <v>3</v>
      </c>
    </row>
    <row r="2271" spans="1:9" ht="15.75" customHeight="1" x14ac:dyDescent="0.15">
      <c r="A2271" s="13" t="s">
        <v>5198</v>
      </c>
      <c r="B2271" s="7" t="s">
        <v>2111</v>
      </c>
      <c r="C2271" s="14">
        <v>2</v>
      </c>
      <c r="D2271" s="7">
        <v>23.65</v>
      </c>
      <c r="E2271" s="7">
        <f t="shared" si="72"/>
        <v>2.3649999999999998</v>
      </c>
      <c r="F2271" s="7">
        <f t="shared" si="73"/>
        <v>26.014999999999997</v>
      </c>
      <c r="G2271" s="7">
        <v>0.33</v>
      </c>
      <c r="H2271" s="7" t="s">
        <v>5077</v>
      </c>
      <c r="I2271" s="7">
        <v>6</v>
      </c>
    </row>
    <row r="2272" spans="1:9" ht="15.75" customHeight="1" x14ac:dyDescent="0.15">
      <c r="A2272" s="13" t="s">
        <v>5199</v>
      </c>
      <c r="B2272" s="7" t="s">
        <v>2259</v>
      </c>
      <c r="C2272" s="14">
        <v>2</v>
      </c>
      <c r="D2272" s="7">
        <v>96.29</v>
      </c>
      <c r="E2272" s="7">
        <f t="shared" si="72"/>
        <v>9.6290000000000013</v>
      </c>
      <c r="F2272" s="7">
        <f t="shared" si="73"/>
        <v>105.91900000000001</v>
      </c>
      <c r="G2272" s="7">
        <v>0.21</v>
      </c>
      <c r="H2272" s="7" t="s">
        <v>5078</v>
      </c>
      <c r="I2272" s="7">
        <v>10</v>
      </c>
    </row>
    <row r="2273" spans="1:9" ht="15.75" customHeight="1" x14ac:dyDescent="0.15">
      <c r="A2273" s="13" t="s">
        <v>5199</v>
      </c>
      <c r="B2273" s="7" t="s">
        <v>724</v>
      </c>
      <c r="C2273" s="14">
        <v>11</v>
      </c>
      <c r="D2273" s="7">
        <v>42.05</v>
      </c>
      <c r="E2273" s="7">
        <f t="shared" si="72"/>
        <v>4.2050000000000001</v>
      </c>
      <c r="F2273" s="7">
        <f t="shared" si="73"/>
        <v>46.254999999999995</v>
      </c>
      <c r="G2273" s="7">
        <v>0.26</v>
      </c>
      <c r="H2273" s="7" t="s">
        <v>27</v>
      </c>
      <c r="I2273" s="7">
        <v>5</v>
      </c>
    </row>
    <row r="2274" spans="1:9" ht="15.75" customHeight="1" x14ac:dyDescent="0.15">
      <c r="A2274" s="13" t="s">
        <v>5199</v>
      </c>
      <c r="B2274" s="7" t="s">
        <v>1764</v>
      </c>
      <c r="C2274" s="14">
        <v>2</v>
      </c>
      <c r="D2274" s="7">
        <v>37.119999999999997</v>
      </c>
      <c r="E2274" s="7">
        <f t="shared" si="72"/>
        <v>3.7119999999999997</v>
      </c>
      <c r="F2274" s="7">
        <f t="shared" si="73"/>
        <v>40.831999999999994</v>
      </c>
      <c r="G2274" s="7">
        <v>0.15</v>
      </c>
      <c r="H2274" s="7" t="s">
        <v>5075</v>
      </c>
      <c r="I2274" s="7">
        <v>2</v>
      </c>
    </row>
    <row r="2275" spans="1:9" ht="15.75" customHeight="1" x14ac:dyDescent="0.15">
      <c r="A2275" s="13" t="s">
        <v>5199</v>
      </c>
      <c r="B2275" s="7" t="s">
        <v>2824</v>
      </c>
      <c r="C2275" s="14">
        <v>7</v>
      </c>
      <c r="D2275" s="7">
        <v>42.56</v>
      </c>
      <c r="E2275" s="7">
        <f t="shared" si="72"/>
        <v>4.2560000000000002</v>
      </c>
      <c r="F2275" s="7">
        <f t="shared" si="73"/>
        <v>46.816000000000003</v>
      </c>
      <c r="G2275" s="7">
        <v>0.38</v>
      </c>
      <c r="H2275" s="7" t="s">
        <v>5080</v>
      </c>
      <c r="I2275" s="7">
        <v>6</v>
      </c>
    </row>
    <row r="2276" spans="1:9" ht="15.75" customHeight="1" x14ac:dyDescent="0.15">
      <c r="A2276" s="13" t="s">
        <v>5199</v>
      </c>
      <c r="B2276" s="7" t="s">
        <v>2410</v>
      </c>
      <c r="C2276" s="14">
        <v>2</v>
      </c>
      <c r="D2276" s="7">
        <v>17.52</v>
      </c>
      <c r="E2276" s="7">
        <f t="shared" si="72"/>
        <v>1.752</v>
      </c>
      <c r="F2276" s="7">
        <f t="shared" si="73"/>
        <v>19.271999999999998</v>
      </c>
      <c r="G2276" s="7">
        <v>0.08</v>
      </c>
      <c r="H2276" s="7" t="s">
        <v>27</v>
      </c>
      <c r="I2276" s="7">
        <v>4</v>
      </c>
    </row>
    <row r="2277" spans="1:9" ht="15.75" customHeight="1" x14ac:dyDescent="0.15">
      <c r="A2277" s="13" t="s">
        <v>5199</v>
      </c>
      <c r="B2277" s="7" t="s">
        <v>1407</v>
      </c>
      <c r="C2277" s="14">
        <v>7</v>
      </c>
      <c r="D2277" s="7">
        <v>60.51</v>
      </c>
      <c r="E2277" s="7">
        <f t="shared" si="72"/>
        <v>6.0510000000000002</v>
      </c>
      <c r="F2277" s="7">
        <f t="shared" si="73"/>
        <v>66.560999999999993</v>
      </c>
      <c r="G2277" s="7">
        <v>0.38</v>
      </c>
      <c r="H2277" s="7" t="s">
        <v>5081</v>
      </c>
      <c r="I2277" s="7">
        <v>8</v>
      </c>
    </row>
    <row r="2278" spans="1:9" ht="15.75" customHeight="1" x14ac:dyDescent="0.15">
      <c r="A2278" s="13" t="s">
        <v>5199</v>
      </c>
      <c r="B2278" s="7" t="s">
        <v>627</v>
      </c>
      <c r="C2278" s="14">
        <v>2</v>
      </c>
      <c r="D2278" s="7">
        <v>54.45</v>
      </c>
      <c r="E2278" s="7">
        <f t="shared" si="72"/>
        <v>5.4450000000000003</v>
      </c>
      <c r="F2278" s="7">
        <f t="shared" si="73"/>
        <v>59.895000000000003</v>
      </c>
      <c r="G2278" s="7">
        <v>0.26</v>
      </c>
      <c r="H2278" s="7" t="s">
        <v>5079</v>
      </c>
      <c r="I2278" s="7">
        <v>1</v>
      </c>
    </row>
    <row r="2279" spans="1:9" ht="15.75" customHeight="1" x14ac:dyDescent="0.15">
      <c r="A2279" s="13" t="s">
        <v>5199</v>
      </c>
      <c r="B2279" s="7" t="s">
        <v>2297</v>
      </c>
      <c r="C2279" s="14">
        <v>7</v>
      </c>
      <c r="D2279" s="7">
        <v>86.14</v>
      </c>
      <c r="E2279" s="7">
        <f t="shared" si="72"/>
        <v>8.6140000000000008</v>
      </c>
      <c r="F2279" s="7">
        <f t="shared" si="73"/>
        <v>94.754000000000005</v>
      </c>
      <c r="G2279" s="7">
        <v>0.08</v>
      </c>
      <c r="H2279" s="7" t="s">
        <v>26</v>
      </c>
      <c r="I2279" s="7">
        <v>1</v>
      </c>
    </row>
    <row r="2280" spans="1:9" ht="15.75" customHeight="1" x14ac:dyDescent="0.15">
      <c r="A2280" s="13" t="s">
        <v>5199</v>
      </c>
      <c r="B2280" s="7" t="s">
        <v>2599</v>
      </c>
      <c r="C2280" s="14">
        <v>2</v>
      </c>
      <c r="D2280" s="7">
        <v>46.8</v>
      </c>
      <c r="E2280" s="7">
        <f t="shared" si="72"/>
        <v>4.68</v>
      </c>
      <c r="F2280" s="7">
        <f t="shared" si="73"/>
        <v>51.48</v>
      </c>
      <c r="G2280" s="7">
        <v>0.35</v>
      </c>
      <c r="H2280" s="7" t="s">
        <v>31</v>
      </c>
      <c r="I2280" s="7">
        <v>9</v>
      </c>
    </row>
    <row r="2281" spans="1:9" ht="15.75" customHeight="1" x14ac:dyDescent="0.15">
      <c r="A2281" s="13" t="s">
        <v>5199</v>
      </c>
      <c r="B2281" s="7" t="s">
        <v>1397</v>
      </c>
      <c r="C2281" s="14">
        <v>2</v>
      </c>
      <c r="D2281" s="7">
        <v>9.09</v>
      </c>
      <c r="E2281" s="7">
        <f t="shared" si="72"/>
        <v>0.90900000000000003</v>
      </c>
      <c r="F2281" s="7">
        <f t="shared" si="73"/>
        <v>9.9990000000000006</v>
      </c>
      <c r="G2281" s="7">
        <v>0.13</v>
      </c>
      <c r="H2281" s="7" t="s">
        <v>5080</v>
      </c>
      <c r="I2281" s="7">
        <v>7</v>
      </c>
    </row>
    <row r="2282" spans="1:9" ht="15.75" customHeight="1" x14ac:dyDescent="0.15">
      <c r="A2282" s="13" t="s">
        <v>5199</v>
      </c>
      <c r="B2282" s="7" t="s">
        <v>204</v>
      </c>
      <c r="C2282" s="14">
        <v>7</v>
      </c>
      <c r="D2282" s="7">
        <v>96.47</v>
      </c>
      <c r="E2282" s="7">
        <f t="shared" si="72"/>
        <v>9.6470000000000002</v>
      </c>
      <c r="F2282" s="7">
        <f t="shared" si="73"/>
        <v>106.117</v>
      </c>
      <c r="G2282" s="7">
        <v>0.08</v>
      </c>
      <c r="H2282" s="7" t="s">
        <v>5080</v>
      </c>
      <c r="I2282" s="7">
        <v>1</v>
      </c>
    </row>
    <row r="2283" spans="1:9" ht="15.75" customHeight="1" x14ac:dyDescent="0.15">
      <c r="A2283" s="13" t="s">
        <v>5199</v>
      </c>
      <c r="B2283" s="7" t="s">
        <v>4668</v>
      </c>
      <c r="C2283" s="14">
        <v>2</v>
      </c>
      <c r="D2283" s="7">
        <v>51.69</v>
      </c>
      <c r="E2283" s="7">
        <f t="shared" si="72"/>
        <v>5.1690000000000005</v>
      </c>
      <c r="F2283" s="7">
        <f t="shared" si="73"/>
        <v>56.858999999999995</v>
      </c>
      <c r="G2283" s="7">
        <v>0.2</v>
      </c>
      <c r="H2283" s="7" t="s">
        <v>5075</v>
      </c>
      <c r="I2283" s="7">
        <v>1</v>
      </c>
    </row>
    <row r="2284" spans="1:9" ht="15.75" customHeight="1" x14ac:dyDescent="0.15">
      <c r="A2284" s="13" t="s">
        <v>5199</v>
      </c>
      <c r="B2284" s="7" t="s">
        <v>4137</v>
      </c>
      <c r="C2284" s="14">
        <v>7</v>
      </c>
      <c r="D2284" s="7">
        <v>67.31</v>
      </c>
      <c r="E2284" s="7">
        <f t="shared" si="72"/>
        <v>6.7310000000000008</v>
      </c>
      <c r="F2284" s="7">
        <f t="shared" si="73"/>
        <v>74.040999999999997</v>
      </c>
      <c r="G2284" s="7">
        <v>0.25</v>
      </c>
      <c r="H2284" s="7" t="s">
        <v>5080</v>
      </c>
      <c r="I2284" s="7">
        <v>1</v>
      </c>
    </row>
    <row r="2285" spans="1:9" ht="15.75" customHeight="1" x14ac:dyDescent="0.15">
      <c r="A2285" s="13" t="s">
        <v>5199</v>
      </c>
      <c r="B2285" s="7" t="s">
        <v>2643</v>
      </c>
      <c r="C2285" s="14">
        <v>7</v>
      </c>
      <c r="D2285" s="7">
        <v>12.92</v>
      </c>
      <c r="E2285" s="7">
        <f t="shared" si="72"/>
        <v>1.292</v>
      </c>
      <c r="F2285" s="7">
        <f t="shared" si="73"/>
        <v>14.212</v>
      </c>
      <c r="G2285" s="7">
        <v>0.34</v>
      </c>
      <c r="H2285" s="7" t="s">
        <v>5080</v>
      </c>
      <c r="I2285" s="7">
        <v>8</v>
      </c>
    </row>
    <row r="2286" spans="1:9" ht="15.75" customHeight="1" x14ac:dyDescent="0.15">
      <c r="A2286" s="13" t="s">
        <v>5199</v>
      </c>
      <c r="B2286" s="7" t="s">
        <v>4540</v>
      </c>
      <c r="C2286" s="14">
        <v>2</v>
      </c>
      <c r="D2286" s="7">
        <v>35.65</v>
      </c>
      <c r="E2286" s="7">
        <f t="shared" si="72"/>
        <v>3.5649999999999999</v>
      </c>
      <c r="F2286" s="7">
        <f t="shared" si="73"/>
        <v>39.214999999999996</v>
      </c>
      <c r="G2286" s="7">
        <v>0.31</v>
      </c>
      <c r="H2286" s="7" t="s">
        <v>31</v>
      </c>
      <c r="I2286" s="7">
        <v>6</v>
      </c>
    </row>
    <row r="2287" spans="1:9" ht="15.75" customHeight="1" x14ac:dyDescent="0.15">
      <c r="A2287" s="13" t="s">
        <v>5199</v>
      </c>
      <c r="B2287" s="7" t="s">
        <v>4116</v>
      </c>
      <c r="C2287" s="14">
        <v>2</v>
      </c>
      <c r="D2287" s="7">
        <v>33.479999999999997</v>
      </c>
      <c r="E2287" s="7">
        <f t="shared" si="72"/>
        <v>3.3479999999999999</v>
      </c>
      <c r="F2287" s="7">
        <f t="shared" si="73"/>
        <v>36.827999999999996</v>
      </c>
      <c r="G2287" s="7">
        <v>0.09</v>
      </c>
      <c r="H2287" s="7" t="s">
        <v>5076</v>
      </c>
      <c r="I2287" s="7">
        <v>5</v>
      </c>
    </row>
    <row r="2288" spans="1:9" ht="15.75" customHeight="1" x14ac:dyDescent="0.15">
      <c r="A2288" s="13" t="s">
        <v>5199</v>
      </c>
      <c r="B2288" s="7" t="s">
        <v>4556</v>
      </c>
      <c r="C2288" s="14">
        <v>11</v>
      </c>
      <c r="D2288" s="7">
        <v>46.11</v>
      </c>
      <c r="E2288" s="7">
        <f t="shared" si="72"/>
        <v>4.6109999999999998</v>
      </c>
      <c r="F2288" s="7">
        <f t="shared" si="73"/>
        <v>50.720999999999997</v>
      </c>
      <c r="G2288" s="7">
        <v>0.06</v>
      </c>
      <c r="H2288" s="7" t="s">
        <v>29</v>
      </c>
      <c r="I2288" s="7">
        <v>2</v>
      </c>
    </row>
    <row r="2289" spans="1:9" ht="15.75" customHeight="1" x14ac:dyDescent="0.15">
      <c r="A2289" s="13" t="s">
        <v>5199</v>
      </c>
      <c r="B2289" s="7" t="s">
        <v>1103</v>
      </c>
      <c r="C2289" s="14">
        <v>11</v>
      </c>
      <c r="D2289" s="7">
        <v>39.020000000000003</v>
      </c>
      <c r="E2289" s="7">
        <f t="shared" si="72"/>
        <v>3.9020000000000006</v>
      </c>
      <c r="F2289" s="7">
        <f t="shared" si="73"/>
        <v>42.922000000000004</v>
      </c>
      <c r="G2289" s="7">
        <v>0.4</v>
      </c>
      <c r="H2289" s="7" t="s">
        <v>5077</v>
      </c>
      <c r="I2289" s="7">
        <v>8</v>
      </c>
    </row>
    <row r="2290" spans="1:9" ht="15.75" customHeight="1" x14ac:dyDescent="0.15">
      <c r="A2290" s="13" t="s">
        <v>5199</v>
      </c>
      <c r="B2290" s="7" t="s">
        <v>4214</v>
      </c>
      <c r="C2290" s="14">
        <v>2</v>
      </c>
      <c r="D2290" s="7">
        <v>82.96</v>
      </c>
      <c r="E2290" s="7">
        <f t="shared" si="72"/>
        <v>8.2959999999999994</v>
      </c>
      <c r="F2290" s="7">
        <f t="shared" si="73"/>
        <v>91.256</v>
      </c>
      <c r="G2290" s="7">
        <v>0.09</v>
      </c>
      <c r="H2290" s="7" t="s">
        <v>5078</v>
      </c>
      <c r="I2290" s="7">
        <v>9</v>
      </c>
    </row>
    <row r="2291" spans="1:9" ht="15.75" customHeight="1" x14ac:dyDescent="0.15">
      <c r="A2291" s="13" t="s">
        <v>5199</v>
      </c>
      <c r="B2291" s="7" t="s">
        <v>2211</v>
      </c>
      <c r="C2291" s="14">
        <v>11</v>
      </c>
      <c r="D2291" s="7">
        <v>29.47</v>
      </c>
      <c r="E2291" s="7">
        <f t="shared" si="72"/>
        <v>2.9470000000000001</v>
      </c>
      <c r="F2291" s="7">
        <f t="shared" si="73"/>
        <v>32.417000000000002</v>
      </c>
      <c r="G2291" s="7">
        <v>0.28999999999999998</v>
      </c>
      <c r="H2291" s="7" t="s">
        <v>31</v>
      </c>
      <c r="I2291" s="7">
        <v>5</v>
      </c>
    </row>
    <row r="2292" spans="1:9" ht="15.75" customHeight="1" x14ac:dyDescent="0.15">
      <c r="A2292" s="13" t="s">
        <v>5199</v>
      </c>
      <c r="B2292" s="7" t="s">
        <v>2399</v>
      </c>
      <c r="C2292" s="14">
        <v>7</v>
      </c>
      <c r="D2292" s="7">
        <v>29.12</v>
      </c>
      <c r="E2292" s="7">
        <f t="shared" si="72"/>
        <v>2.9120000000000004</v>
      </c>
      <c r="F2292" s="7">
        <f t="shared" si="73"/>
        <v>32.032000000000004</v>
      </c>
      <c r="G2292" s="7">
        <v>0.4</v>
      </c>
      <c r="H2292" s="7" t="s">
        <v>5080</v>
      </c>
      <c r="I2292" s="7">
        <v>10</v>
      </c>
    </row>
    <row r="2293" spans="1:9" ht="15.75" customHeight="1" x14ac:dyDescent="0.15">
      <c r="A2293" s="13" t="s">
        <v>5200</v>
      </c>
      <c r="B2293" s="7" t="s">
        <v>1860</v>
      </c>
      <c r="C2293" s="14">
        <v>11</v>
      </c>
      <c r="D2293" s="7">
        <v>4.2300000000000004</v>
      </c>
      <c r="E2293" s="7">
        <f t="shared" si="72"/>
        <v>0.42300000000000004</v>
      </c>
      <c r="F2293" s="7">
        <f t="shared" si="73"/>
        <v>4.6530000000000005</v>
      </c>
      <c r="G2293" s="7">
        <v>0.37</v>
      </c>
      <c r="H2293" s="7" t="s">
        <v>5079</v>
      </c>
      <c r="I2293" s="7">
        <v>6</v>
      </c>
    </row>
    <row r="2294" spans="1:9" ht="15.75" customHeight="1" x14ac:dyDescent="0.15">
      <c r="A2294" s="13" t="s">
        <v>5200</v>
      </c>
      <c r="B2294" s="7" t="s">
        <v>4096</v>
      </c>
      <c r="C2294" s="14">
        <v>11</v>
      </c>
      <c r="D2294" s="7">
        <v>94.78</v>
      </c>
      <c r="E2294" s="7">
        <f t="shared" si="72"/>
        <v>9.4779999999999998</v>
      </c>
      <c r="F2294" s="7">
        <f t="shared" si="73"/>
        <v>104.258</v>
      </c>
      <c r="G2294" s="7">
        <v>0.24</v>
      </c>
      <c r="H2294" s="7" t="s">
        <v>5077</v>
      </c>
      <c r="I2294" s="7">
        <v>7</v>
      </c>
    </row>
    <row r="2295" spans="1:9" ht="15.75" customHeight="1" x14ac:dyDescent="0.15">
      <c r="A2295" s="13" t="s">
        <v>5200</v>
      </c>
      <c r="B2295" s="7" t="s">
        <v>1933</v>
      </c>
      <c r="C2295" s="14">
        <v>11</v>
      </c>
      <c r="D2295" s="7">
        <v>82.29</v>
      </c>
      <c r="E2295" s="7">
        <f t="shared" si="72"/>
        <v>8.229000000000001</v>
      </c>
      <c r="F2295" s="7">
        <f t="shared" si="73"/>
        <v>90.519000000000005</v>
      </c>
      <c r="G2295" s="7">
        <v>0.34</v>
      </c>
      <c r="H2295" s="7" t="s">
        <v>27</v>
      </c>
      <c r="I2295" s="7">
        <v>2</v>
      </c>
    </row>
    <row r="2296" spans="1:9" ht="15.75" customHeight="1" x14ac:dyDescent="0.15">
      <c r="A2296" s="13" t="s">
        <v>5200</v>
      </c>
      <c r="B2296" s="7" t="s">
        <v>1972</v>
      </c>
      <c r="C2296" s="14">
        <v>7</v>
      </c>
      <c r="D2296" s="7">
        <v>19.059999999999999</v>
      </c>
      <c r="E2296" s="7">
        <f t="shared" si="72"/>
        <v>1.9059999999999999</v>
      </c>
      <c r="F2296" s="7">
        <f t="shared" si="73"/>
        <v>20.965999999999998</v>
      </c>
      <c r="G2296" s="7">
        <v>0.14000000000000001</v>
      </c>
      <c r="H2296" s="7" t="s">
        <v>5075</v>
      </c>
      <c r="I2296" s="7">
        <v>1</v>
      </c>
    </row>
    <row r="2297" spans="1:9" ht="15.75" customHeight="1" x14ac:dyDescent="0.15">
      <c r="A2297" s="13" t="s">
        <v>5200</v>
      </c>
      <c r="B2297" s="7" t="s">
        <v>4785</v>
      </c>
      <c r="C2297" s="14">
        <v>11</v>
      </c>
      <c r="D2297" s="7">
        <v>3.6</v>
      </c>
      <c r="E2297" s="7">
        <f t="shared" si="72"/>
        <v>0.36000000000000004</v>
      </c>
      <c r="F2297" s="7">
        <f t="shared" si="73"/>
        <v>3.96</v>
      </c>
      <c r="G2297" s="7">
        <v>0.4</v>
      </c>
      <c r="H2297" s="7" t="s">
        <v>5079</v>
      </c>
      <c r="I2297" s="7">
        <v>1</v>
      </c>
    </row>
    <row r="2298" spans="1:9" ht="15.75" customHeight="1" x14ac:dyDescent="0.15">
      <c r="A2298" s="13" t="s">
        <v>5200</v>
      </c>
      <c r="B2298" s="7" t="s">
        <v>3356</v>
      </c>
      <c r="C2298" s="14">
        <v>7</v>
      </c>
      <c r="D2298" s="7">
        <v>98.24</v>
      </c>
      <c r="E2298" s="7">
        <f t="shared" si="72"/>
        <v>9.8239999999999998</v>
      </c>
      <c r="F2298" s="7">
        <f t="shared" si="73"/>
        <v>108.06399999999999</v>
      </c>
      <c r="G2298" s="7">
        <v>0.03</v>
      </c>
      <c r="H2298" s="7" t="s">
        <v>30</v>
      </c>
      <c r="I2298" s="7">
        <v>2</v>
      </c>
    </row>
    <row r="2299" spans="1:9" ht="15.75" customHeight="1" x14ac:dyDescent="0.15">
      <c r="A2299" s="13" t="s">
        <v>5200</v>
      </c>
      <c r="B2299" s="7" t="s">
        <v>2436</v>
      </c>
      <c r="C2299" s="14">
        <v>2</v>
      </c>
      <c r="D2299" s="7">
        <v>73.989999999999995</v>
      </c>
      <c r="E2299" s="7">
        <f t="shared" si="72"/>
        <v>7.399</v>
      </c>
      <c r="F2299" s="7">
        <f t="shared" si="73"/>
        <v>81.388999999999996</v>
      </c>
      <c r="G2299" s="7">
        <v>0.36</v>
      </c>
      <c r="H2299" s="7" t="s">
        <v>5081</v>
      </c>
      <c r="I2299" s="7">
        <v>8</v>
      </c>
    </row>
    <row r="2300" spans="1:9" ht="15.75" customHeight="1" x14ac:dyDescent="0.15">
      <c r="A2300" s="13" t="s">
        <v>5200</v>
      </c>
      <c r="B2300" s="7" t="s">
        <v>3269</v>
      </c>
      <c r="C2300" s="14">
        <v>2</v>
      </c>
      <c r="D2300" s="7">
        <v>4.26</v>
      </c>
      <c r="E2300" s="7">
        <f t="shared" si="72"/>
        <v>0.42599999999999999</v>
      </c>
      <c r="F2300" s="7">
        <f t="shared" si="73"/>
        <v>4.6859999999999999</v>
      </c>
      <c r="G2300" s="7">
        <v>0.38</v>
      </c>
      <c r="H2300" s="7" t="s">
        <v>31</v>
      </c>
      <c r="I2300" s="7">
        <v>7</v>
      </c>
    </row>
    <row r="2301" spans="1:9" ht="15.75" customHeight="1" x14ac:dyDescent="0.15">
      <c r="A2301" s="13" t="s">
        <v>5200</v>
      </c>
      <c r="B2301" s="7" t="s">
        <v>2034</v>
      </c>
      <c r="C2301" s="14">
        <v>7</v>
      </c>
      <c r="D2301" s="7">
        <v>78.430000000000007</v>
      </c>
      <c r="E2301" s="7">
        <f t="shared" si="72"/>
        <v>7.8430000000000009</v>
      </c>
      <c r="F2301" s="7">
        <f t="shared" si="73"/>
        <v>86.27300000000001</v>
      </c>
      <c r="G2301" s="7">
        <v>0.15</v>
      </c>
      <c r="H2301" s="7" t="s">
        <v>5081</v>
      </c>
      <c r="I2301" s="7">
        <v>10</v>
      </c>
    </row>
    <row r="2302" spans="1:9" ht="15.75" customHeight="1" x14ac:dyDescent="0.15">
      <c r="A2302" s="13" t="s">
        <v>5200</v>
      </c>
      <c r="B2302" s="7" t="s">
        <v>3337</v>
      </c>
      <c r="C2302" s="14">
        <v>11</v>
      </c>
      <c r="D2302" s="7">
        <v>37.64</v>
      </c>
      <c r="E2302" s="7">
        <f t="shared" si="72"/>
        <v>3.7640000000000002</v>
      </c>
      <c r="F2302" s="7">
        <f t="shared" si="73"/>
        <v>41.404000000000003</v>
      </c>
      <c r="G2302" s="7">
        <v>0.04</v>
      </c>
      <c r="H2302" s="7" t="s">
        <v>5075</v>
      </c>
      <c r="I2302" s="7">
        <v>9</v>
      </c>
    </row>
    <row r="2303" spans="1:9" ht="15.75" customHeight="1" x14ac:dyDescent="0.15">
      <c r="A2303" s="13" t="s">
        <v>5200</v>
      </c>
      <c r="B2303" s="7" t="s">
        <v>2717</v>
      </c>
      <c r="C2303" s="14">
        <v>7</v>
      </c>
      <c r="D2303" s="7">
        <v>66.59</v>
      </c>
      <c r="E2303" s="7">
        <f t="shared" si="72"/>
        <v>6.6590000000000007</v>
      </c>
      <c r="F2303" s="7">
        <f t="shared" si="73"/>
        <v>73.249000000000009</v>
      </c>
      <c r="G2303" s="7">
        <v>0.34</v>
      </c>
      <c r="H2303" s="7" t="s">
        <v>5078</v>
      </c>
      <c r="I2303" s="7">
        <v>7</v>
      </c>
    </row>
    <row r="2304" spans="1:9" ht="15.75" customHeight="1" x14ac:dyDescent="0.15">
      <c r="A2304" s="13" t="s">
        <v>5200</v>
      </c>
      <c r="B2304" s="7" t="s">
        <v>4705</v>
      </c>
      <c r="C2304" s="14">
        <v>2</v>
      </c>
      <c r="D2304" s="7">
        <v>92</v>
      </c>
      <c r="E2304" s="7">
        <f t="shared" si="72"/>
        <v>9.2000000000000011</v>
      </c>
      <c r="F2304" s="7">
        <f t="shared" si="73"/>
        <v>101.2</v>
      </c>
      <c r="G2304" s="7">
        <v>0.22</v>
      </c>
      <c r="H2304" s="7" t="s">
        <v>31</v>
      </c>
      <c r="I2304" s="7">
        <v>1</v>
      </c>
    </row>
    <row r="2305" spans="1:9" ht="15.75" customHeight="1" x14ac:dyDescent="0.15">
      <c r="A2305" s="13" t="s">
        <v>5200</v>
      </c>
      <c r="B2305" s="7" t="s">
        <v>298</v>
      </c>
      <c r="C2305" s="14">
        <v>11</v>
      </c>
      <c r="D2305" s="7">
        <v>39.5</v>
      </c>
      <c r="E2305" s="7">
        <f t="shared" si="72"/>
        <v>3.95</v>
      </c>
      <c r="F2305" s="7">
        <f t="shared" si="73"/>
        <v>43.45</v>
      </c>
      <c r="G2305" s="7">
        <v>0.09</v>
      </c>
      <c r="H2305" s="7" t="s">
        <v>31</v>
      </c>
      <c r="I2305" s="7">
        <v>10</v>
      </c>
    </row>
    <row r="2306" spans="1:9" ht="15.75" customHeight="1" x14ac:dyDescent="0.15">
      <c r="A2306" s="13" t="s">
        <v>5200</v>
      </c>
      <c r="B2306" s="7" t="s">
        <v>2031</v>
      </c>
      <c r="C2306" s="14">
        <v>2</v>
      </c>
      <c r="D2306" s="7">
        <v>89.27</v>
      </c>
      <c r="E2306" s="7">
        <f t="shared" si="72"/>
        <v>8.9269999999999996</v>
      </c>
      <c r="F2306" s="7">
        <f t="shared" si="73"/>
        <v>98.197000000000003</v>
      </c>
      <c r="G2306" s="7">
        <v>0.32</v>
      </c>
      <c r="H2306" s="7" t="s">
        <v>5083</v>
      </c>
      <c r="I2306" s="7">
        <v>2</v>
      </c>
    </row>
    <row r="2307" spans="1:9" ht="15.75" customHeight="1" x14ac:dyDescent="0.15">
      <c r="A2307" s="13" t="s">
        <v>5200</v>
      </c>
      <c r="B2307" s="7" t="s">
        <v>3502</v>
      </c>
      <c r="C2307" s="14">
        <v>11</v>
      </c>
      <c r="D2307" s="7">
        <v>80.48</v>
      </c>
      <c r="E2307" s="7">
        <f t="shared" si="72"/>
        <v>8.048</v>
      </c>
      <c r="F2307" s="7">
        <f t="shared" si="73"/>
        <v>88.528000000000006</v>
      </c>
      <c r="G2307" s="7">
        <v>0.4</v>
      </c>
      <c r="H2307" s="7" t="s">
        <v>5081</v>
      </c>
      <c r="I2307" s="7">
        <v>3</v>
      </c>
    </row>
    <row r="2308" spans="1:9" ht="15.75" customHeight="1" x14ac:dyDescent="0.15">
      <c r="A2308" s="13" t="s">
        <v>5200</v>
      </c>
      <c r="B2308" s="7" t="s">
        <v>4839</v>
      </c>
      <c r="C2308" s="14">
        <v>7</v>
      </c>
      <c r="D2308" s="7">
        <v>8.2200000000000006</v>
      </c>
      <c r="E2308" s="7">
        <f t="shared" si="72"/>
        <v>0.82200000000000006</v>
      </c>
      <c r="F2308" s="7">
        <f t="shared" si="73"/>
        <v>9.0420000000000016</v>
      </c>
      <c r="G2308" s="7">
        <v>0.1</v>
      </c>
      <c r="H2308" s="7" t="s">
        <v>5076</v>
      </c>
      <c r="I2308" s="7">
        <v>8</v>
      </c>
    </row>
    <row r="2309" spans="1:9" ht="15.75" customHeight="1" x14ac:dyDescent="0.15">
      <c r="A2309" s="13" t="s">
        <v>5200</v>
      </c>
      <c r="B2309" s="7" t="s">
        <v>4827</v>
      </c>
      <c r="C2309" s="14">
        <v>2</v>
      </c>
      <c r="D2309" s="7">
        <v>66.63</v>
      </c>
      <c r="E2309" s="7">
        <f t="shared" si="72"/>
        <v>6.6630000000000003</v>
      </c>
      <c r="F2309" s="7">
        <f t="shared" si="73"/>
        <v>73.292999999999992</v>
      </c>
      <c r="G2309" s="7">
        <v>0.26</v>
      </c>
      <c r="H2309" s="7" t="s">
        <v>27</v>
      </c>
      <c r="I2309" s="7">
        <v>3</v>
      </c>
    </row>
    <row r="2310" spans="1:9" ht="15.75" customHeight="1" x14ac:dyDescent="0.15">
      <c r="A2310" s="13" t="s">
        <v>5201</v>
      </c>
      <c r="B2310" s="7" t="s">
        <v>2544</v>
      </c>
      <c r="C2310" s="14">
        <v>11</v>
      </c>
      <c r="D2310" s="7">
        <v>69.72</v>
      </c>
      <c r="E2310" s="7">
        <f t="shared" si="72"/>
        <v>6.9720000000000004</v>
      </c>
      <c r="F2310" s="7">
        <f t="shared" si="73"/>
        <v>76.691999999999993</v>
      </c>
      <c r="G2310" s="7">
        <v>0.13</v>
      </c>
      <c r="H2310" s="7" t="s">
        <v>31</v>
      </c>
      <c r="I2310" s="7">
        <v>8</v>
      </c>
    </row>
    <row r="2311" spans="1:9" ht="15.75" customHeight="1" x14ac:dyDescent="0.15">
      <c r="A2311" s="13" t="s">
        <v>5201</v>
      </c>
      <c r="B2311" s="7" t="s">
        <v>3089</v>
      </c>
      <c r="C2311" s="14">
        <v>7</v>
      </c>
      <c r="D2311" s="7">
        <v>28.33</v>
      </c>
      <c r="E2311" s="7">
        <f t="shared" si="72"/>
        <v>2.8330000000000002</v>
      </c>
      <c r="F2311" s="7">
        <f t="shared" si="73"/>
        <v>31.162999999999997</v>
      </c>
      <c r="G2311" s="7">
        <v>0.06</v>
      </c>
      <c r="H2311" s="7" t="s">
        <v>30</v>
      </c>
      <c r="I2311" s="7">
        <v>1</v>
      </c>
    </row>
    <row r="2312" spans="1:9" ht="15.75" customHeight="1" x14ac:dyDescent="0.15">
      <c r="A2312" s="13" t="s">
        <v>5201</v>
      </c>
      <c r="B2312" s="7" t="s">
        <v>2604</v>
      </c>
      <c r="C2312" s="14">
        <v>7</v>
      </c>
      <c r="D2312" s="7">
        <v>76.56</v>
      </c>
      <c r="E2312" s="7">
        <f t="shared" ref="E2312:E2375" si="74">D2312*10%</f>
        <v>7.6560000000000006</v>
      </c>
      <c r="F2312" s="7">
        <f t="shared" ref="F2312:F2375" si="75">D2312+E2312</f>
        <v>84.216000000000008</v>
      </c>
      <c r="G2312" s="7">
        <v>0.25</v>
      </c>
      <c r="H2312" s="7" t="s">
        <v>27</v>
      </c>
      <c r="I2312" s="7">
        <v>9</v>
      </c>
    </row>
    <row r="2313" spans="1:9" ht="15.75" customHeight="1" x14ac:dyDescent="0.15">
      <c r="A2313" s="13" t="s">
        <v>5201</v>
      </c>
      <c r="B2313" s="7" t="s">
        <v>2843</v>
      </c>
      <c r="C2313" s="14">
        <v>2</v>
      </c>
      <c r="D2313" s="7">
        <v>11.38</v>
      </c>
      <c r="E2313" s="7">
        <f t="shared" si="74"/>
        <v>1.1380000000000001</v>
      </c>
      <c r="F2313" s="7">
        <f t="shared" si="75"/>
        <v>12.518000000000001</v>
      </c>
      <c r="G2313" s="7">
        <v>0.27</v>
      </c>
      <c r="H2313" s="7" t="s">
        <v>5078</v>
      </c>
      <c r="I2313" s="7">
        <v>10</v>
      </c>
    </row>
    <row r="2314" spans="1:9" ht="15.75" customHeight="1" x14ac:dyDescent="0.15">
      <c r="A2314" s="13" t="s">
        <v>5201</v>
      </c>
      <c r="B2314" s="7" t="s">
        <v>2662</v>
      </c>
      <c r="C2314" s="14">
        <v>7</v>
      </c>
      <c r="D2314" s="7">
        <v>15.31</v>
      </c>
      <c r="E2314" s="7">
        <f t="shared" si="74"/>
        <v>1.5310000000000001</v>
      </c>
      <c r="F2314" s="7">
        <f t="shared" si="75"/>
        <v>16.841000000000001</v>
      </c>
      <c r="G2314" s="7">
        <v>0.3</v>
      </c>
      <c r="H2314" s="7" t="s">
        <v>5078</v>
      </c>
      <c r="I2314" s="7">
        <v>8</v>
      </c>
    </row>
    <row r="2315" spans="1:9" ht="15.75" customHeight="1" x14ac:dyDescent="0.15">
      <c r="A2315" s="13" t="s">
        <v>5201</v>
      </c>
      <c r="B2315" s="7" t="s">
        <v>975</v>
      </c>
      <c r="C2315" s="14">
        <v>2</v>
      </c>
      <c r="D2315" s="7">
        <v>52.76</v>
      </c>
      <c r="E2315" s="7">
        <f t="shared" si="74"/>
        <v>5.2759999999999998</v>
      </c>
      <c r="F2315" s="7">
        <f t="shared" si="75"/>
        <v>58.036000000000001</v>
      </c>
      <c r="G2315" s="7">
        <v>0.11</v>
      </c>
      <c r="H2315" s="7" t="s">
        <v>5076</v>
      </c>
      <c r="I2315" s="7">
        <v>9</v>
      </c>
    </row>
    <row r="2316" spans="1:9" ht="15.75" customHeight="1" x14ac:dyDescent="0.15">
      <c r="A2316" s="13" t="s">
        <v>5201</v>
      </c>
      <c r="B2316" s="7" t="s">
        <v>2232</v>
      </c>
      <c r="C2316" s="14">
        <v>7</v>
      </c>
      <c r="D2316" s="7">
        <v>61.46</v>
      </c>
      <c r="E2316" s="7">
        <f t="shared" si="74"/>
        <v>6.1460000000000008</v>
      </c>
      <c r="F2316" s="7">
        <f t="shared" si="75"/>
        <v>67.605999999999995</v>
      </c>
      <c r="G2316" s="7">
        <v>0.15</v>
      </c>
      <c r="H2316" s="7" t="s">
        <v>31</v>
      </c>
      <c r="I2316" s="7">
        <v>9</v>
      </c>
    </row>
    <row r="2317" spans="1:9" ht="15.75" customHeight="1" x14ac:dyDescent="0.15">
      <c r="A2317" s="13" t="s">
        <v>5201</v>
      </c>
      <c r="B2317" s="7" t="s">
        <v>3728</v>
      </c>
      <c r="C2317" s="14">
        <v>7</v>
      </c>
      <c r="D2317" s="7">
        <v>40.58</v>
      </c>
      <c r="E2317" s="7">
        <f t="shared" si="74"/>
        <v>4.0579999999999998</v>
      </c>
      <c r="F2317" s="7">
        <f t="shared" si="75"/>
        <v>44.637999999999998</v>
      </c>
      <c r="G2317" s="7">
        <v>0.04</v>
      </c>
      <c r="H2317" s="7" t="s">
        <v>5078</v>
      </c>
      <c r="I2317" s="7">
        <v>2</v>
      </c>
    </row>
    <row r="2318" spans="1:9" ht="15.75" customHeight="1" x14ac:dyDescent="0.15">
      <c r="A2318" s="13" t="s">
        <v>5201</v>
      </c>
      <c r="B2318" s="7" t="s">
        <v>3144</v>
      </c>
      <c r="C2318" s="14">
        <v>11</v>
      </c>
      <c r="D2318" s="7">
        <v>73.91</v>
      </c>
      <c r="E2318" s="7">
        <f t="shared" si="74"/>
        <v>7.391</v>
      </c>
      <c r="F2318" s="7">
        <f t="shared" si="75"/>
        <v>81.301000000000002</v>
      </c>
      <c r="G2318" s="7">
        <v>0.1</v>
      </c>
      <c r="H2318" s="7" t="s">
        <v>28</v>
      </c>
      <c r="I2318" s="7">
        <v>8</v>
      </c>
    </row>
    <row r="2319" spans="1:9" ht="15.75" customHeight="1" x14ac:dyDescent="0.15">
      <c r="A2319" s="13" t="s">
        <v>5201</v>
      </c>
      <c r="B2319" s="7" t="s">
        <v>2728</v>
      </c>
      <c r="C2319" s="14">
        <v>11</v>
      </c>
      <c r="D2319" s="7">
        <v>60.35</v>
      </c>
      <c r="E2319" s="7">
        <f t="shared" si="74"/>
        <v>6.0350000000000001</v>
      </c>
      <c r="F2319" s="7">
        <f t="shared" si="75"/>
        <v>66.385000000000005</v>
      </c>
      <c r="G2319" s="7">
        <v>0.1</v>
      </c>
      <c r="H2319" s="7" t="s">
        <v>5078</v>
      </c>
      <c r="I2319" s="7">
        <v>5</v>
      </c>
    </row>
    <row r="2320" spans="1:9" ht="15.75" customHeight="1" x14ac:dyDescent="0.15">
      <c r="A2320" s="13" t="s">
        <v>5201</v>
      </c>
      <c r="B2320" s="7" t="s">
        <v>675</v>
      </c>
      <c r="C2320" s="14">
        <v>7</v>
      </c>
      <c r="D2320" s="7">
        <v>20.25</v>
      </c>
      <c r="E2320" s="7">
        <f t="shared" si="74"/>
        <v>2.0249999999999999</v>
      </c>
      <c r="F2320" s="7">
        <f t="shared" si="75"/>
        <v>22.274999999999999</v>
      </c>
      <c r="G2320" s="7">
        <v>0.33</v>
      </c>
      <c r="H2320" s="7" t="s">
        <v>5076</v>
      </c>
      <c r="I2320" s="7">
        <v>2</v>
      </c>
    </row>
    <row r="2321" spans="1:9" ht="15.75" customHeight="1" x14ac:dyDescent="0.15">
      <c r="A2321" s="13" t="s">
        <v>5201</v>
      </c>
      <c r="B2321" s="7" t="s">
        <v>3693</v>
      </c>
      <c r="C2321" s="14">
        <v>7</v>
      </c>
      <c r="D2321" s="7">
        <v>84.63</v>
      </c>
      <c r="E2321" s="7">
        <f t="shared" si="74"/>
        <v>8.4629999999999992</v>
      </c>
      <c r="F2321" s="7">
        <f t="shared" si="75"/>
        <v>93.092999999999989</v>
      </c>
      <c r="G2321" s="7">
        <v>0.22</v>
      </c>
      <c r="H2321" s="7" t="s">
        <v>29</v>
      </c>
      <c r="I2321" s="7">
        <v>7</v>
      </c>
    </row>
    <row r="2322" spans="1:9" ht="15.75" customHeight="1" x14ac:dyDescent="0.15">
      <c r="A2322" s="13" t="s">
        <v>5201</v>
      </c>
      <c r="B2322" s="7" t="s">
        <v>3101</v>
      </c>
      <c r="C2322" s="14">
        <v>2</v>
      </c>
      <c r="D2322" s="7">
        <v>18.079999999999998</v>
      </c>
      <c r="E2322" s="7">
        <f t="shared" si="74"/>
        <v>1.8079999999999998</v>
      </c>
      <c r="F2322" s="7">
        <f t="shared" si="75"/>
        <v>19.887999999999998</v>
      </c>
      <c r="G2322" s="7">
        <v>0.13</v>
      </c>
      <c r="H2322" s="7" t="s">
        <v>5081</v>
      </c>
      <c r="I2322" s="7">
        <v>6</v>
      </c>
    </row>
    <row r="2323" spans="1:9" ht="15.75" customHeight="1" x14ac:dyDescent="0.15">
      <c r="A2323" s="13" t="s">
        <v>5201</v>
      </c>
      <c r="B2323" s="7" t="s">
        <v>1387</v>
      </c>
      <c r="C2323" s="14">
        <v>7</v>
      </c>
      <c r="D2323" s="7">
        <v>56.06</v>
      </c>
      <c r="E2323" s="7">
        <f t="shared" si="74"/>
        <v>5.6060000000000008</v>
      </c>
      <c r="F2323" s="7">
        <f t="shared" si="75"/>
        <v>61.666000000000004</v>
      </c>
      <c r="G2323" s="7">
        <v>0.16</v>
      </c>
      <c r="H2323" s="7" t="s">
        <v>5078</v>
      </c>
      <c r="I2323" s="7">
        <v>9</v>
      </c>
    </row>
    <row r="2324" spans="1:9" ht="15.75" customHeight="1" x14ac:dyDescent="0.15">
      <c r="A2324" s="13" t="s">
        <v>5201</v>
      </c>
      <c r="B2324" s="7" t="s">
        <v>4528</v>
      </c>
      <c r="C2324" s="14">
        <v>7</v>
      </c>
      <c r="D2324" s="7">
        <v>17.68</v>
      </c>
      <c r="E2324" s="7">
        <f t="shared" si="74"/>
        <v>1.768</v>
      </c>
      <c r="F2324" s="7">
        <f t="shared" si="75"/>
        <v>19.448</v>
      </c>
      <c r="G2324" s="7">
        <v>0.2</v>
      </c>
      <c r="H2324" s="7" t="s">
        <v>30</v>
      </c>
      <c r="I2324" s="7">
        <v>10</v>
      </c>
    </row>
    <row r="2325" spans="1:9" ht="15.75" customHeight="1" x14ac:dyDescent="0.15">
      <c r="A2325" s="13" t="s">
        <v>5201</v>
      </c>
      <c r="B2325" s="7" t="s">
        <v>4387</v>
      </c>
      <c r="C2325" s="14">
        <v>11</v>
      </c>
      <c r="D2325" s="7">
        <v>5.0599999999999996</v>
      </c>
      <c r="E2325" s="7">
        <f t="shared" si="74"/>
        <v>0.50600000000000001</v>
      </c>
      <c r="F2325" s="7">
        <f t="shared" si="75"/>
        <v>5.5659999999999998</v>
      </c>
      <c r="G2325" s="7">
        <v>0.36</v>
      </c>
      <c r="H2325" s="7" t="s">
        <v>28</v>
      </c>
      <c r="I2325" s="7">
        <v>9</v>
      </c>
    </row>
    <row r="2326" spans="1:9" ht="15.75" customHeight="1" x14ac:dyDescent="0.15">
      <c r="A2326" s="13" t="s">
        <v>5201</v>
      </c>
      <c r="B2326" s="7" t="s">
        <v>2389</v>
      </c>
      <c r="C2326" s="14">
        <v>2</v>
      </c>
      <c r="D2326" s="7">
        <v>35.25</v>
      </c>
      <c r="E2326" s="7">
        <f t="shared" si="74"/>
        <v>3.5250000000000004</v>
      </c>
      <c r="F2326" s="7">
        <f t="shared" si="75"/>
        <v>38.774999999999999</v>
      </c>
      <c r="G2326" s="7">
        <v>0.09</v>
      </c>
      <c r="H2326" s="7" t="s">
        <v>28</v>
      </c>
      <c r="I2326" s="7">
        <v>9</v>
      </c>
    </row>
    <row r="2327" spans="1:9" ht="15.75" customHeight="1" x14ac:dyDescent="0.15">
      <c r="A2327" s="13" t="s">
        <v>5201</v>
      </c>
      <c r="B2327" s="7" t="s">
        <v>867</v>
      </c>
      <c r="C2327" s="14">
        <v>2</v>
      </c>
      <c r="D2327" s="7">
        <v>89.52</v>
      </c>
      <c r="E2327" s="7">
        <f t="shared" si="74"/>
        <v>8.952</v>
      </c>
      <c r="F2327" s="7">
        <f t="shared" si="75"/>
        <v>98.471999999999994</v>
      </c>
      <c r="G2327" s="7">
        <v>0.06</v>
      </c>
      <c r="H2327" s="7" t="s">
        <v>5083</v>
      </c>
      <c r="I2327" s="7">
        <v>2</v>
      </c>
    </row>
    <row r="2328" spans="1:9" ht="15.75" customHeight="1" x14ac:dyDescent="0.15">
      <c r="A2328" s="13" t="s">
        <v>5202</v>
      </c>
      <c r="B2328" s="7" t="s">
        <v>2491</v>
      </c>
      <c r="C2328" s="14">
        <v>7</v>
      </c>
      <c r="D2328" s="7">
        <v>23.08</v>
      </c>
      <c r="E2328" s="7">
        <f t="shared" si="74"/>
        <v>2.3079999999999998</v>
      </c>
      <c r="F2328" s="7">
        <f t="shared" si="75"/>
        <v>25.387999999999998</v>
      </c>
      <c r="G2328" s="7">
        <v>0.14000000000000001</v>
      </c>
      <c r="H2328" s="7" t="s">
        <v>5076</v>
      </c>
      <c r="I2328" s="7">
        <v>8</v>
      </c>
    </row>
    <row r="2329" spans="1:9" ht="15.75" customHeight="1" x14ac:dyDescent="0.15">
      <c r="A2329" s="13" t="s">
        <v>5202</v>
      </c>
      <c r="B2329" s="7" t="s">
        <v>4828</v>
      </c>
      <c r="C2329" s="14">
        <v>2</v>
      </c>
      <c r="D2329" s="7">
        <v>96.06</v>
      </c>
      <c r="E2329" s="7">
        <f t="shared" si="74"/>
        <v>9.6060000000000016</v>
      </c>
      <c r="F2329" s="7">
        <f t="shared" si="75"/>
        <v>105.666</v>
      </c>
      <c r="G2329" s="7">
        <v>0.09</v>
      </c>
      <c r="H2329" s="7" t="s">
        <v>5076</v>
      </c>
      <c r="I2329" s="7">
        <v>4</v>
      </c>
    </row>
    <row r="2330" spans="1:9" ht="15.75" customHeight="1" x14ac:dyDescent="0.15">
      <c r="A2330" s="13" t="s">
        <v>5202</v>
      </c>
      <c r="B2330" s="7" t="s">
        <v>1930</v>
      </c>
      <c r="C2330" s="14">
        <v>7</v>
      </c>
      <c r="D2330" s="7">
        <v>23.28</v>
      </c>
      <c r="E2330" s="7">
        <f t="shared" si="74"/>
        <v>2.3280000000000003</v>
      </c>
      <c r="F2330" s="7">
        <f t="shared" si="75"/>
        <v>25.608000000000001</v>
      </c>
      <c r="G2330" s="7">
        <v>0.2</v>
      </c>
      <c r="H2330" s="7" t="s">
        <v>26</v>
      </c>
      <c r="I2330" s="7">
        <v>3</v>
      </c>
    </row>
    <row r="2331" spans="1:9" ht="15.75" customHeight="1" x14ac:dyDescent="0.15">
      <c r="A2331" s="13" t="s">
        <v>5202</v>
      </c>
      <c r="B2331" s="7" t="s">
        <v>1416</v>
      </c>
      <c r="C2331" s="14">
        <v>2</v>
      </c>
      <c r="D2331" s="7">
        <v>86.36</v>
      </c>
      <c r="E2331" s="7">
        <f t="shared" si="74"/>
        <v>8.636000000000001</v>
      </c>
      <c r="F2331" s="7">
        <f t="shared" si="75"/>
        <v>94.995999999999995</v>
      </c>
      <c r="G2331" s="7">
        <v>0.37</v>
      </c>
      <c r="H2331" s="7" t="s">
        <v>5082</v>
      </c>
      <c r="I2331" s="7">
        <v>10</v>
      </c>
    </row>
    <row r="2332" spans="1:9" ht="15.75" customHeight="1" x14ac:dyDescent="0.15">
      <c r="A2332" s="13" t="s">
        <v>5202</v>
      </c>
      <c r="B2332" s="7" t="s">
        <v>936</v>
      </c>
      <c r="C2332" s="14">
        <v>7</v>
      </c>
      <c r="D2332" s="7">
        <v>36.17</v>
      </c>
      <c r="E2332" s="7">
        <f t="shared" si="74"/>
        <v>3.6170000000000004</v>
      </c>
      <c r="F2332" s="7">
        <f t="shared" si="75"/>
        <v>39.786999999999999</v>
      </c>
      <c r="G2332" s="7">
        <v>0.35</v>
      </c>
      <c r="H2332" s="7" t="s">
        <v>5082</v>
      </c>
      <c r="I2332" s="7">
        <v>4</v>
      </c>
    </row>
    <row r="2333" spans="1:9" ht="15.75" customHeight="1" x14ac:dyDescent="0.15">
      <c r="A2333" s="13" t="s">
        <v>5202</v>
      </c>
      <c r="B2333" s="7" t="s">
        <v>4531</v>
      </c>
      <c r="C2333" s="14">
        <v>11</v>
      </c>
      <c r="D2333" s="7">
        <v>7.51</v>
      </c>
      <c r="E2333" s="7">
        <f t="shared" si="74"/>
        <v>0.751</v>
      </c>
      <c r="F2333" s="7">
        <f t="shared" si="75"/>
        <v>8.2609999999999992</v>
      </c>
      <c r="G2333" s="7">
        <v>0.26</v>
      </c>
      <c r="H2333" s="7" t="s">
        <v>30</v>
      </c>
      <c r="I2333" s="7">
        <v>4</v>
      </c>
    </row>
    <row r="2334" spans="1:9" ht="15.75" customHeight="1" x14ac:dyDescent="0.15">
      <c r="A2334" s="13" t="s">
        <v>5202</v>
      </c>
      <c r="B2334" s="7" t="s">
        <v>5003</v>
      </c>
      <c r="C2334" s="14">
        <v>11</v>
      </c>
      <c r="D2334" s="7">
        <v>62.54</v>
      </c>
      <c r="E2334" s="7">
        <f t="shared" si="74"/>
        <v>6.2540000000000004</v>
      </c>
      <c r="F2334" s="7">
        <f t="shared" si="75"/>
        <v>68.793999999999997</v>
      </c>
      <c r="G2334" s="7">
        <v>0.16</v>
      </c>
      <c r="H2334" s="7" t="s">
        <v>31</v>
      </c>
      <c r="I2334" s="7">
        <v>8</v>
      </c>
    </row>
    <row r="2335" spans="1:9" ht="15.75" customHeight="1" x14ac:dyDescent="0.15">
      <c r="A2335" s="13" t="s">
        <v>5202</v>
      </c>
      <c r="B2335" s="7" t="s">
        <v>4867</v>
      </c>
      <c r="C2335" s="14">
        <v>11</v>
      </c>
      <c r="D2335" s="7">
        <v>34.92</v>
      </c>
      <c r="E2335" s="7">
        <f t="shared" si="74"/>
        <v>3.4920000000000004</v>
      </c>
      <c r="F2335" s="7">
        <f t="shared" si="75"/>
        <v>38.411999999999999</v>
      </c>
      <c r="G2335" s="7">
        <v>0.18</v>
      </c>
      <c r="H2335" s="7" t="s">
        <v>5077</v>
      </c>
      <c r="I2335" s="7">
        <v>5</v>
      </c>
    </row>
    <row r="2336" spans="1:9" ht="15.75" customHeight="1" x14ac:dyDescent="0.15">
      <c r="A2336" s="13" t="s">
        <v>5202</v>
      </c>
      <c r="B2336" s="7" t="s">
        <v>1946</v>
      </c>
      <c r="C2336" s="14">
        <v>11</v>
      </c>
      <c r="D2336" s="7">
        <v>17.05</v>
      </c>
      <c r="E2336" s="7">
        <f t="shared" si="74"/>
        <v>1.7050000000000001</v>
      </c>
      <c r="F2336" s="7">
        <f t="shared" si="75"/>
        <v>18.755000000000003</v>
      </c>
      <c r="G2336" s="7">
        <v>0.28999999999999998</v>
      </c>
      <c r="H2336" s="7" t="s">
        <v>5081</v>
      </c>
      <c r="I2336" s="7">
        <v>5</v>
      </c>
    </row>
    <row r="2337" spans="1:9" ht="15.75" customHeight="1" x14ac:dyDescent="0.15">
      <c r="A2337" s="13" t="s">
        <v>5202</v>
      </c>
      <c r="B2337" s="7" t="s">
        <v>2262</v>
      </c>
      <c r="C2337" s="14">
        <v>2</v>
      </c>
      <c r="D2337" s="7">
        <v>42.79</v>
      </c>
      <c r="E2337" s="7">
        <f t="shared" si="74"/>
        <v>4.2789999999999999</v>
      </c>
      <c r="F2337" s="7">
        <f t="shared" si="75"/>
        <v>47.069000000000003</v>
      </c>
      <c r="G2337" s="7">
        <v>0.04</v>
      </c>
      <c r="H2337" s="7" t="s">
        <v>5081</v>
      </c>
      <c r="I2337" s="7">
        <v>4</v>
      </c>
    </row>
    <row r="2338" spans="1:9" ht="15.75" customHeight="1" x14ac:dyDescent="0.15">
      <c r="A2338" s="13" t="s">
        <v>5202</v>
      </c>
      <c r="B2338" s="7" t="s">
        <v>518</v>
      </c>
      <c r="C2338" s="14">
        <v>11</v>
      </c>
      <c r="D2338" s="7">
        <v>78.55</v>
      </c>
      <c r="E2338" s="7">
        <f t="shared" si="74"/>
        <v>7.8550000000000004</v>
      </c>
      <c r="F2338" s="7">
        <f t="shared" si="75"/>
        <v>86.405000000000001</v>
      </c>
      <c r="G2338" s="7">
        <v>0.05</v>
      </c>
      <c r="H2338" s="7" t="s">
        <v>5082</v>
      </c>
      <c r="I2338" s="7">
        <v>10</v>
      </c>
    </row>
    <row r="2339" spans="1:9" ht="15.75" customHeight="1" x14ac:dyDescent="0.15">
      <c r="A2339" s="13" t="s">
        <v>5202</v>
      </c>
      <c r="B2339" s="7" t="s">
        <v>1832</v>
      </c>
      <c r="C2339" s="14">
        <v>7</v>
      </c>
      <c r="D2339" s="7">
        <v>21.75</v>
      </c>
      <c r="E2339" s="7">
        <f t="shared" si="74"/>
        <v>2.1750000000000003</v>
      </c>
      <c r="F2339" s="7">
        <f t="shared" si="75"/>
        <v>23.925000000000001</v>
      </c>
      <c r="G2339" s="7">
        <v>0.08</v>
      </c>
      <c r="H2339" s="7" t="s">
        <v>28</v>
      </c>
      <c r="I2339" s="7">
        <v>7</v>
      </c>
    </row>
    <row r="2340" spans="1:9" ht="15.75" customHeight="1" x14ac:dyDescent="0.15">
      <c r="A2340" s="13" t="s">
        <v>5202</v>
      </c>
      <c r="B2340" s="7" t="s">
        <v>4132</v>
      </c>
      <c r="C2340" s="14">
        <v>11</v>
      </c>
      <c r="D2340" s="7">
        <v>73.31</v>
      </c>
      <c r="E2340" s="7">
        <f t="shared" si="74"/>
        <v>7.3310000000000004</v>
      </c>
      <c r="F2340" s="7">
        <f t="shared" si="75"/>
        <v>80.641000000000005</v>
      </c>
      <c r="G2340" s="7">
        <v>0.03</v>
      </c>
      <c r="H2340" s="7" t="s">
        <v>5076</v>
      </c>
      <c r="I2340" s="7">
        <v>7</v>
      </c>
    </row>
    <row r="2341" spans="1:9" ht="15.75" customHeight="1" x14ac:dyDescent="0.15">
      <c r="A2341" s="13" t="s">
        <v>5202</v>
      </c>
      <c r="B2341" s="7" t="s">
        <v>554</v>
      </c>
      <c r="C2341" s="14">
        <v>2</v>
      </c>
      <c r="D2341" s="7">
        <v>61.86</v>
      </c>
      <c r="E2341" s="7">
        <f t="shared" si="74"/>
        <v>6.1859999999999999</v>
      </c>
      <c r="F2341" s="7">
        <f t="shared" si="75"/>
        <v>68.045999999999992</v>
      </c>
      <c r="G2341" s="7">
        <v>0.05</v>
      </c>
      <c r="H2341" s="7" t="s">
        <v>5078</v>
      </c>
      <c r="I2341" s="7">
        <v>7</v>
      </c>
    </row>
    <row r="2342" spans="1:9" ht="15.75" customHeight="1" x14ac:dyDescent="0.15">
      <c r="A2342" s="13" t="s">
        <v>5202</v>
      </c>
      <c r="B2342" s="7" t="s">
        <v>412</v>
      </c>
      <c r="C2342" s="14">
        <v>2</v>
      </c>
      <c r="D2342" s="7">
        <v>82.59</v>
      </c>
      <c r="E2342" s="7">
        <f t="shared" si="74"/>
        <v>8.2590000000000003</v>
      </c>
      <c r="F2342" s="7">
        <f t="shared" si="75"/>
        <v>90.849000000000004</v>
      </c>
      <c r="G2342" s="7">
        <v>0.08</v>
      </c>
      <c r="H2342" s="7" t="s">
        <v>5077</v>
      </c>
      <c r="I2342" s="7">
        <v>10</v>
      </c>
    </row>
    <row r="2343" spans="1:9" ht="15.75" customHeight="1" x14ac:dyDescent="0.15">
      <c r="A2343" s="13" t="s">
        <v>5202</v>
      </c>
      <c r="B2343" s="7" t="s">
        <v>1779</v>
      </c>
      <c r="C2343" s="14">
        <v>7</v>
      </c>
      <c r="D2343" s="7">
        <v>81.430000000000007</v>
      </c>
      <c r="E2343" s="7">
        <f t="shared" si="74"/>
        <v>8.1430000000000007</v>
      </c>
      <c r="F2343" s="7">
        <f t="shared" si="75"/>
        <v>89.573000000000008</v>
      </c>
      <c r="G2343" s="7">
        <v>0.15</v>
      </c>
      <c r="H2343" s="7" t="s">
        <v>26</v>
      </c>
      <c r="I2343" s="7">
        <v>10</v>
      </c>
    </row>
    <row r="2344" spans="1:9" ht="15.75" customHeight="1" x14ac:dyDescent="0.15">
      <c r="A2344" s="13" t="s">
        <v>5202</v>
      </c>
      <c r="B2344" s="7" t="s">
        <v>4719</v>
      </c>
      <c r="C2344" s="14">
        <v>11</v>
      </c>
      <c r="D2344" s="7">
        <v>62.1</v>
      </c>
      <c r="E2344" s="7">
        <f t="shared" si="74"/>
        <v>6.2100000000000009</v>
      </c>
      <c r="F2344" s="7">
        <f t="shared" si="75"/>
        <v>68.31</v>
      </c>
      <c r="G2344" s="7">
        <v>0.04</v>
      </c>
      <c r="H2344" s="7" t="s">
        <v>5077</v>
      </c>
      <c r="I2344" s="7">
        <v>4</v>
      </c>
    </row>
    <row r="2345" spans="1:9" ht="15.75" customHeight="1" x14ac:dyDescent="0.15">
      <c r="A2345" s="13" t="s">
        <v>5202</v>
      </c>
      <c r="B2345" s="7" t="s">
        <v>1437</v>
      </c>
      <c r="C2345" s="14">
        <v>11</v>
      </c>
      <c r="D2345" s="7">
        <v>72.150000000000006</v>
      </c>
      <c r="E2345" s="7">
        <f t="shared" si="74"/>
        <v>7.2150000000000007</v>
      </c>
      <c r="F2345" s="7">
        <f t="shared" si="75"/>
        <v>79.365000000000009</v>
      </c>
      <c r="G2345" s="7">
        <v>0.04</v>
      </c>
      <c r="H2345" s="7" t="s">
        <v>29</v>
      </c>
      <c r="I2345" s="7">
        <v>5</v>
      </c>
    </row>
    <row r="2346" spans="1:9" ht="15.75" customHeight="1" x14ac:dyDescent="0.15">
      <c r="A2346" s="13" t="s">
        <v>5202</v>
      </c>
      <c r="B2346" s="7" t="s">
        <v>4441</v>
      </c>
      <c r="C2346" s="14">
        <v>7</v>
      </c>
      <c r="D2346" s="7">
        <v>89.47</v>
      </c>
      <c r="E2346" s="7">
        <f t="shared" si="74"/>
        <v>8.947000000000001</v>
      </c>
      <c r="F2346" s="7">
        <f t="shared" si="75"/>
        <v>98.417000000000002</v>
      </c>
      <c r="G2346" s="7">
        <v>0.34</v>
      </c>
      <c r="H2346" s="7" t="s">
        <v>27</v>
      </c>
      <c r="I2346" s="7">
        <v>2</v>
      </c>
    </row>
    <row r="2347" spans="1:9" ht="15.75" customHeight="1" x14ac:dyDescent="0.15">
      <c r="A2347" s="13" t="s">
        <v>5202</v>
      </c>
      <c r="B2347" s="7" t="s">
        <v>4872</v>
      </c>
      <c r="C2347" s="14">
        <v>7</v>
      </c>
      <c r="D2347" s="7">
        <v>56.09</v>
      </c>
      <c r="E2347" s="7">
        <f t="shared" si="74"/>
        <v>5.6090000000000009</v>
      </c>
      <c r="F2347" s="7">
        <f t="shared" si="75"/>
        <v>61.699000000000005</v>
      </c>
      <c r="G2347" s="7">
        <v>0.23</v>
      </c>
      <c r="H2347" s="7" t="s">
        <v>5079</v>
      </c>
      <c r="I2347" s="7">
        <v>8</v>
      </c>
    </row>
    <row r="2348" spans="1:9" ht="15.75" customHeight="1" x14ac:dyDescent="0.15">
      <c r="A2348" s="13" t="s">
        <v>5203</v>
      </c>
      <c r="B2348" s="7" t="s">
        <v>939</v>
      </c>
      <c r="C2348" s="14">
        <v>7</v>
      </c>
      <c r="D2348" s="7">
        <v>39.909999999999997</v>
      </c>
      <c r="E2348" s="7">
        <f t="shared" si="74"/>
        <v>3.9909999999999997</v>
      </c>
      <c r="F2348" s="7">
        <f t="shared" si="75"/>
        <v>43.900999999999996</v>
      </c>
      <c r="G2348" s="7">
        <v>0.33</v>
      </c>
      <c r="H2348" s="7" t="s">
        <v>5083</v>
      </c>
      <c r="I2348" s="7">
        <v>1</v>
      </c>
    </row>
    <row r="2349" spans="1:9" ht="15.75" customHeight="1" x14ac:dyDescent="0.15">
      <c r="A2349" s="13" t="s">
        <v>5203</v>
      </c>
      <c r="B2349" s="7" t="s">
        <v>3705</v>
      </c>
      <c r="C2349" s="14">
        <v>11</v>
      </c>
      <c r="D2349" s="7">
        <v>78.92</v>
      </c>
      <c r="E2349" s="7">
        <f t="shared" si="74"/>
        <v>7.8920000000000003</v>
      </c>
      <c r="F2349" s="7">
        <f t="shared" si="75"/>
        <v>86.811999999999998</v>
      </c>
      <c r="G2349" s="7">
        <v>0.16</v>
      </c>
      <c r="H2349" s="7" t="s">
        <v>5076</v>
      </c>
      <c r="I2349" s="7">
        <v>9</v>
      </c>
    </row>
    <row r="2350" spans="1:9" ht="15.75" customHeight="1" x14ac:dyDescent="0.15">
      <c r="A2350" s="13" t="s">
        <v>5203</v>
      </c>
      <c r="B2350" s="7" t="s">
        <v>97</v>
      </c>
      <c r="C2350" s="14">
        <v>7</v>
      </c>
      <c r="D2350" s="7">
        <v>52.65</v>
      </c>
      <c r="E2350" s="7">
        <f t="shared" si="74"/>
        <v>5.2650000000000006</v>
      </c>
      <c r="F2350" s="7">
        <f t="shared" si="75"/>
        <v>57.914999999999999</v>
      </c>
      <c r="G2350" s="7">
        <v>0.1</v>
      </c>
      <c r="H2350" s="7" t="s">
        <v>29</v>
      </c>
      <c r="I2350" s="7">
        <v>1</v>
      </c>
    </row>
    <row r="2351" spans="1:9" ht="15.75" customHeight="1" x14ac:dyDescent="0.15">
      <c r="A2351" s="13" t="s">
        <v>5203</v>
      </c>
      <c r="B2351" s="7" t="s">
        <v>5024</v>
      </c>
      <c r="C2351" s="14">
        <v>11</v>
      </c>
      <c r="D2351" s="7">
        <v>11.24</v>
      </c>
      <c r="E2351" s="7">
        <f t="shared" si="74"/>
        <v>1.1240000000000001</v>
      </c>
      <c r="F2351" s="7">
        <f t="shared" si="75"/>
        <v>12.364000000000001</v>
      </c>
      <c r="G2351" s="7">
        <v>0.22</v>
      </c>
      <c r="H2351" s="7" t="s">
        <v>31</v>
      </c>
      <c r="I2351" s="7">
        <v>2</v>
      </c>
    </row>
    <row r="2352" spans="1:9" ht="15.75" customHeight="1" x14ac:dyDescent="0.15">
      <c r="A2352" s="13" t="s">
        <v>5203</v>
      </c>
      <c r="B2352" s="7" t="s">
        <v>1233</v>
      </c>
      <c r="C2352" s="14">
        <v>7</v>
      </c>
      <c r="D2352" s="7">
        <v>56.01</v>
      </c>
      <c r="E2352" s="7">
        <f t="shared" si="74"/>
        <v>5.601</v>
      </c>
      <c r="F2352" s="7">
        <f t="shared" si="75"/>
        <v>61.610999999999997</v>
      </c>
      <c r="G2352" s="7">
        <v>0.23</v>
      </c>
      <c r="H2352" s="7" t="s">
        <v>5083</v>
      </c>
      <c r="I2352" s="7">
        <v>6</v>
      </c>
    </row>
    <row r="2353" spans="1:9" ht="15.75" customHeight="1" x14ac:dyDescent="0.15">
      <c r="A2353" s="13" t="s">
        <v>5203</v>
      </c>
      <c r="B2353" s="7" t="s">
        <v>4314</v>
      </c>
      <c r="C2353" s="14">
        <v>11</v>
      </c>
      <c r="D2353" s="7">
        <v>72.150000000000006</v>
      </c>
      <c r="E2353" s="7">
        <f t="shared" si="74"/>
        <v>7.2150000000000007</v>
      </c>
      <c r="F2353" s="7">
        <f t="shared" si="75"/>
        <v>79.365000000000009</v>
      </c>
      <c r="G2353" s="7">
        <v>0.05</v>
      </c>
      <c r="H2353" s="7" t="s">
        <v>5076</v>
      </c>
      <c r="I2353" s="7">
        <v>8</v>
      </c>
    </row>
    <row r="2354" spans="1:9" ht="15.75" customHeight="1" x14ac:dyDescent="0.15">
      <c r="A2354" s="13" t="s">
        <v>5203</v>
      </c>
      <c r="B2354" s="7" t="s">
        <v>2396</v>
      </c>
      <c r="C2354" s="14">
        <v>2</v>
      </c>
      <c r="D2354" s="7">
        <v>43.56</v>
      </c>
      <c r="E2354" s="7">
        <f t="shared" si="74"/>
        <v>4.3560000000000008</v>
      </c>
      <c r="F2354" s="7">
        <f t="shared" si="75"/>
        <v>47.916000000000004</v>
      </c>
      <c r="G2354" s="7">
        <v>0.2</v>
      </c>
      <c r="H2354" s="7" t="s">
        <v>29</v>
      </c>
      <c r="I2354" s="7">
        <v>9</v>
      </c>
    </row>
    <row r="2355" spans="1:9" ht="15.75" customHeight="1" x14ac:dyDescent="0.15">
      <c r="A2355" s="13" t="s">
        <v>5203</v>
      </c>
      <c r="B2355" s="7" t="s">
        <v>3532</v>
      </c>
      <c r="C2355" s="14">
        <v>11</v>
      </c>
      <c r="D2355" s="7">
        <v>1.06</v>
      </c>
      <c r="E2355" s="7">
        <f t="shared" si="74"/>
        <v>0.10600000000000001</v>
      </c>
      <c r="F2355" s="7">
        <f t="shared" si="75"/>
        <v>1.1660000000000001</v>
      </c>
      <c r="G2355" s="7">
        <v>0.18</v>
      </c>
      <c r="H2355" s="7" t="s">
        <v>5075</v>
      </c>
      <c r="I2355" s="7">
        <v>10</v>
      </c>
    </row>
    <row r="2356" spans="1:9" ht="15.75" customHeight="1" x14ac:dyDescent="0.15">
      <c r="A2356" s="13" t="s">
        <v>5203</v>
      </c>
      <c r="B2356" s="7" t="s">
        <v>185</v>
      </c>
      <c r="C2356" s="14">
        <v>11</v>
      </c>
      <c r="D2356" s="7">
        <v>96.36</v>
      </c>
      <c r="E2356" s="7">
        <f t="shared" si="74"/>
        <v>9.636000000000001</v>
      </c>
      <c r="F2356" s="7">
        <f t="shared" si="75"/>
        <v>105.996</v>
      </c>
      <c r="G2356" s="7">
        <v>0.38</v>
      </c>
      <c r="H2356" s="7" t="s">
        <v>5080</v>
      </c>
      <c r="I2356" s="7">
        <v>10</v>
      </c>
    </row>
    <row r="2357" spans="1:9" ht="15.75" customHeight="1" x14ac:dyDescent="0.15">
      <c r="A2357" s="13" t="s">
        <v>5203</v>
      </c>
      <c r="B2357" s="7" t="s">
        <v>4786</v>
      </c>
      <c r="C2357" s="14">
        <v>11</v>
      </c>
      <c r="D2357" s="7">
        <v>42.99</v>
      </c>
      <c r="E2357" s="7">
        <f t="shared" si="74"/>
        <v>4.2990000000000004</v>
      </c>
      <c r="F2357" s="7">
        <f t="shared" si="75"/>
        <v>47.289000000000001</v>
      </c>
      <c r="G2357" s="7">
        <v>0.17</v>
      </c>
      <c r="H2357" s="7" t="s">
        <v>5077</v>
      </c>
      <c r="I2357" s="7">
        <v>8</v>
      </c>
    </row>
    <row r="2358" spans="1:9" ht="15.75" customHeight="1" x14ac:dyDescent="0.15">
      <c r="A2358" s="13" t="s">
        <v>5203</v>
      </c>
      <c r="B2358" s="7" t="s">
        <v>2520</v>
      </c>
      <c r="C2358" s="14">
        <v>2</v>
      </c>
      <c r="D2358" s="7">
        <v>87.04</v>
      </c>
      <c r="E2358" s="7">
        <f t="shared" si="74"/>
        <v>8.7040000000000006</v>
      </c>
      <c r="F2358" s="7">
        <f t="shared" si="75"/>
        <v>95.744</v>
      </c>
      <c r="G2358" s="7">
        <v>0.13</v>
      </c>
      <c r="H2358" s="7" t="s">
        <v>5078</v>
      </c>
      <c r="I2358" s="7">
        <v>7</v>
      </c>
    </row>
    <row r="2359" spans="1:9" ht="15.75" customHeight="1" x14ac:dyDescent="0.15">
      <c r="A2359" s="13" t="s">
        <v>5203</v>
      </c>
      <c r="B2359" s="7" t="s">
        <v>2543</v>
      </c>
      <c r="C2359" s="14">
        <v>7</v>
      </c>
      <c r="D2359" s="7">
        <v>54.8</v>
      </c>
      <c r="E2359" s="7">
        <f t="shared" si="74"/>
        <v>5.48</v>
      </c>
      <c r="F2359" s="7">
        <f t="shared" si="75"/>
        <v>60.28</v>
      </c>
      <c r="G2359" s="7">
        <v>0.36</v>
      </c>
      <c r="H2359" s="7" t="s">
        <v>29</v>
      </c>
      <c r="I2359" s="7">
        <v>2</v>
      </c>
    </row>
    <row r="2360" spans="1:9" ht="15.75" customHeight="1" x14ac:dyDescent="0.15">
      <c r="A2360" s="13" t="s">
        <v>5203</v>
      </c>
      <c r="B2360" s="7" t="s">
        <v>3761</v>
      </c>
      <c r="C2360" s="14">
        <v>2</v>
      </c>
      <c r="D2360" s="7">
        <v>88.48</v>
      </c>
      <c r="E2360" s="7">
        <f t="shared" si="74"/>
        <v>8.8480000000000008</v>
      </c>
      <c r="F2360" s="7">
        <f t="shared" si="75"/>
        <v>97.328000000000003</v>
      </c>
      <c r="G2360" s="7">
        <v>0.17</v>
      </c>
      <c r="H2360" s="7" t="s">
        <v>5078</v>
      </c>
      <c r="I2360" s="7">
        <v>3</v>
      </c>
    </row>
    <row r="2361" spans="1:9" ht="15.75" customHeight="1" x14ac:dyDescent="0.15">
      <c r="A2361" s="13" t="s">
        <v>5203</v>
      </c>
      <c r="B2361" s="7" t="s">
        <v>3722</v>
      </c>
      <c r="C2361" s="14">
        <v>11</v>
      </c>
      <c r="D2361" s="7">
        <v>7.21</v>
      </c>
      <c r="E2361" s="7">
        <f t="shared" si="74"/>
        <v>0.72100000000000009</v>
      </c>
      <c r="F2361" s="7">
        <f t="shared" si="75"/>
        <v>7.931</v>
      </c>
      <c r="G2361" s="7">
        <v>0.28000000000000003</v>
      </c>
      <c r="H2361" s="7" t="s">
        <v>5083</v>
      </c>
      <c r="I2361" s="7">
        <v>6</v>
      </c>
    </row>
    <row r="2362" spans="1:9" ht="15.75" customHeight="1" x14ac:dyDescent="0.15">
      <c r="A2362" s="13" t="s">
        <v>5203</v>
      </c>
      <c r="B2362" s="7" t="s">
        <v>3383</v>
      </c>
      <c r="C2362" s="14">
        <v>7</v>
      </c>
      <c r="D2362" s="7">
        <v>22.4</v>
      </c>
      <c r="E2362" s="7">
        <f t="shared" si="74"/>
        <v>2.2399999999999998</v>
      </c>
      <c r="F2362" s="7">
        <f t="shared" si="75"/>
        <v>24.639999999999997</v>
      </c>
      <c r="G2362" s="7">
        <v>0.37</v>
      </c>
      <c r="H2362" s="7" t="s">
        <v>5083</v>
      </c>
      <c r="I2362" s="7">
        <v>3</v>
      </c>
    </row>
    <row r="2363" spans="1:9" ht="15.75" customHeight="1" x14ac:dyDescent="0.15">
      <c r="A2363" s="13" t="s">
        <v>5203</v>
      </c>
      <c r="B2363" s="7" t="s">
        <v>2893</v>
      </c>
      <c r="C2363" s="14">
        <v>7</v>
      </c>
      <c r="D2363" s="7">
        <v>52.01</v>
      </c>
      <c r="E2363" s="7">
        <f t="shared" si="74"/>
        <v>5.2010000000000005</v>
      </c>
      <c r="F2363" s="7">
        <f t="shared" si="75"/>
        <v>57.210999999999999</v>
      </c>
      <c r="G2363" s="7">
        <v>0.19</v>
      </c>
      <c r="H2363" s="7" t="s">
        <v>5078</v>
      </c>
      <c r="I2363" s="7">
        <v>4</v>
      </c>
    </row>
    <row r="2364" spans="1:9" ht="15.75" customHeight="1" x14ac:dyDescent="0.15">
      <c r="A2364" s="13" t="s">
        <v>5203</v>
      </c>
      <c r="B2364" s="7" t="s">
        <v>4078</v>
      </c>
      <c r="C2364" s="14">
        <v>11</v>
      </c>
      <c r="D2364" s="7">
        <v>36.76</v>
      </c>
      <c r="E2364" s="7">
        <f t="shared" si="74"/>
        <v>3.6760000000000002</v>
      </c>
      <c r="F2364" s="7">
        <f t="shared" si="75"/>
        <v>40.436</v>
      </c>
      <c r="G2364" s="7">
        <v>0.26</v>
      </c>
      <c r="H2364" s="7" t="s">
        <v>5080</v>
      </c>
      <c r="I2364" s="7">
        <v>7</v>
      </c>
    </row>
    <row r="2365" spans="1:9" ht="15.75" customHeight="1" x14ac:dyDescent="0.15">
      <c r="A2365" s="13" t="s">
        <v>5203</v>
      </c>
      <c r="B2365" s="7" t="s">
        <v>1269</v>
      </c>
      <c r="C2365" s="14">
        <v>2</v>
      </c>
      <c r="D2365" s="7">
        <v>22.91</v>
      </c>
      <c r="E2365" s="7">
        <f t="shared" si="74"/>
        <v>2.2909999999999999</v>
      </c>
      <c r="F2365" s="7">
        <f t="shared" si="75"/>
        <v>25.201000000000001</v>
      </c>
      <c r="G2365" s="7">
        <v>0.39</v>
      </c>
      <c r="H2365" s="7" t="s">
        <v>26</v>
      </c>
      <c r="I2365" s="7">
        <v>1</v>
      </c>
    </row>
    <row r="2366" spans="1:9" ht="15.75" customHeight="1" x14ac:dyDescent="0.15">
      <c r="A2366" s="13" t="s">
        <v>5203</v>
      </c>
      <c r="B2366" s="7" t="s">
        <v>195</v>
      </c>
      <c r="C2366" s="14">
        <v>2</v>
      </c>
      <c r="D2366" s="7">
        <v>26.03</v>
      </c>
      <c r="E2366" s="7">
        <f t="shared" si="74"/>
        <v>2.6030000000000002</v>
      </c>
      <c r="F2366" s="7">
        <f t="shared" si="75"/>
        <v>28.633000000000003</v>
      </c>
      <c r="G2366" s="7">
        <v>0.14000000000000001</v>
      </c>
      <c r="H2366" s="7" t="s">
        <v>5075</v>
      </c>
      <c r="I2366" s="7">
        <v>9</v>
      </c>
    </row>
    <row r="2367" spans="1:9" ht="15.75" customHeight="1" x14ac:dyDescent="0.15">
      <c r="A2367" s="13" t="s">
        <v>5203</v>
      </c>
      <c r="B2367" s="7" t="s">
        <v>4579</v>
      </c>
      <c r="C2367" s="14">
        <v>2</v>
      </c>
      <c r="D2367" s="7">
        <v>41</v>
      </c>
      <c r="E2367" s="7">
        <f t="shared" si="74"/>
        <v>4.1000000000000005</v>
      </c>
      <c r="F2367" s="7">
        <f t="shared" si="75"/>
        <v>45.1</v>
      </c>
      <c r="G2367" s="7">
        <v>0.17</v>
      </c>
      <c r="H2367" s="7" t="s">
        <v>5078</v>
      </c>
      <c r="I2367" s="7">
        <v>10</v>
      </c>
    </row>
    <row r="2368" spans="1:9" ht="15.75" customHeight="1" x14ac:dyDescent="0.15">
      <c r="A2368" s="13" t="s">
        <v>5203</v>
      </c>
      <c r="B2368" s="7" t="s">
        <v>5004</v>
      </c>
      <c r="C2368" s="14">
        <v>7</v>
      </c>
      <c r="D2368" s="7">
        <v>63.26</v>
      </c>
      <c r="E2368" s="7">
        <f t="shared" si="74"/>
        <v>6.3260000000000005</v>
      </c>
      <c r="F2368" s="7">
        <f t="shared" si="75"/>
        <v>69.585999999999999</v>
      </c>
      <c r="G2368" s="7">
        <v>0.26</v>
      </c>
      <c r="H2368" s="7" t="s">
        <v>29</v>
      </c>
      <c r="I2368" s="7">
        <v>5</v>
      </c>
    </row>
    <row r="2369" spans="1:9" ht="15.75" customHeight="1" x14ac:dyDescent="0.15">
      <c r="A2369" s="13" t="s">
        <v>5203</v>
      </c>
      <c r="B2369" s="7" t="s">
        <v>3802</v>
      </c>
      <c r="C2369" s="14">
        <v>7</v>
      </c>
      <c r="D2369" s="7">
        <v>22.53</v>
      </c>
      <c r="E2369" s="7">
        <f t="shared" si="74"/>
        <v>2.2530000000000001</v>
      </c>
      <c r="F2369" s="7">
        <f t="shared" si="75"/>
        <v>24.783000000000001</v>
      </c>
      <c r="G2369" s="7">
        <v>0.25</v>
      </c>
      <c r="H2369" s="7" t="s">
        <v>5082</v>
      </c>
      <c r="I2369" s="7">
        <v>7</v>
      </c>
    </row>
    <row r="2370" spans="1:9" ht="15.75" customHeight="1" x14ac:dyDescent="0.15">
      <c r="A2370" s="13" t="s">
        <v>5203</v>
      </c>
      <c r="B2370" s="7" t="s">
        <v>914</v>
      </c>
      <c r="C2370" s="14">
        <v>2</v>
      </c>
      <c r="D2370" s="7">
        <v>70.760000000000005</v>
      </c>
      <c r="E2370" s="7">
        <f t="shared" si="74"/>
        <v>7.0760000000000005</v>
      </c>
      <c r="F2370" s="7">
        <f t="shared" si="75"/>
        <v>77.836000000000013</v>
      </c>
      <c r="G2370" s="7">
        <v>0.4</v>
      </c>
      <c r="H2370" s="7" t="s">
        <v>5083</v>
      </c>
      <c r="I2370" s="7">
        <v>10</v>
      </c>
    </row>
    <row r="2371" spans="1:9" ht="15.75" customHeight="1" x14ac:dyDescent="0.15">
      <c r="A2371" s="13" t="s">
        <v>5203</v>
      </c>
      <c r="B2371" s="7" t="s">
        <v>1604</v>
      </c>
      <c r="C2371" s="14">
        <v>11</v>
      </c>
      <c r="D2371" s="7">
        <v>81.83</v>
      </c>
      <c r="E2371" s="7">
        <f t="shared" si="74"/>
        <v>8.1829999999999998</v>
      </c>
      <c r="F2371" s="7">
        <f t="shared" si="75"/>
        <v>90.013000000000005</v>
      </c>
      <c r="G2371" s="7">
        <v>0.3</v>
      </c>
      <c r="H2371" s="7" t="s">
        <v>27</v>
      </c>
      <c r="I2371" s="7">
        <v>1</v>
      </c>
    </row>
    <row r="2372" spans="1:9" ht="15.75" customHeight="1" x14ac:dyDescent="0.15">
      <c r="A2372" s="13" t="s">
        <v>5203</v>
      </c>
      <c r="B2372" s="7" t="s">
        <v>3352</v>
      </c>
      <c r="C2372" s="14">
        <v>2</v>
      </c>
      <c r="D2372" s="7">
        <v>56.29</v>
      </c>
      <c r="E2372" s="7">
        <f t="shared" si="74"/>
        <v>5.6290000000000004</v>
      </c>
      <c r="F2372" s="7">
        <f t="shared" si="75"/>
        <v>61.918999999999997</v>
      </c>
      <c r="G2372" s="7">
        <v>0.09</v>
      </c>
      <c r="H2372" s="7" t="s">
        <v>5083</v>
      </c>
      <c r="I2372" s="7">
        <v>1</v>
      </c>
    </row>
    <row r="2373" spans="1:9" ht="15.75" customHeight="1" x14ac:dyDescent="0.15">
      <c r="A2373" s="13" t="s">
        <v>5203</v>
      </c>
      <c r="B2373" s="7" t="s">
        <v>2834</v>
      </c>
      <c r="C2373" s="14">
        <v>2</v>
      </c>
      <c r="D2373" s="7">
        <v>15.57</v>
      </c>
      <c r="E2373" s="7">
        <f t="shared" si="74"/>
        <v>1.5570000000000002</v>
      </c>
      <c r="F2373" s="7">
        <f t="shared" si="75"/>
        <v>17.126999999999999</v>
      </c>
      <c r="G2373" s="7">
        <v>0.39</v>
      </c>
      <c r="H2373" s="7" t="s">
        <v>5076</v>
      </c>
      <c r="I2373" s="7">
        <v>1</v>
      </c>
    </row>
    <row r="2374" spans="1:9" ht="15.75" customHeight="1" x14ac:dyDescent="0.15">
      <c r="A2374" s="13" t="s">
        <v>5203</v>
      </c>
      <c r="B2374" s="7" t="s">
        <v>3400</v>
      </c>
      <c r="C2374" s="14">
        <v>11</v>
      </c>
      <c r="D2374" s="7">
        <v>48.38</v>
      </c>
      <c r="E2374" s="7">
        <f t="shared" si="74"/>
        <v>4.838000000000001</v>
      </c>
      <c r="F2374" s="7">
        <f t="shared" si="75"/>
        <v>53.218000000000004</v>
      </c>
      <c r="G2374" s="7">
        <v>0.1</v>
      </c>
      <c r="H2374" s="7" t="s">
        <v>5075</v>
      </c>
      <c r="I2374" s="7">
        <v>1</v>
      </c>
    </row>
    <row r="2375" spans="1:9" ht="15.75" customHeight="1" x14ac:dyDescent="0.15">
      <c r="A2375" s="13" t="s">
        <v>5203</v>
      </c>
      <c r="B2375" s="7" t="s">
        <v>2040</v>
      </c>
      <c r="C2375" s="14">
        <v>7</v>
      </c>
      <c r="D2375" s="7">
        <v>74.33</v>
      </c>
      <c r="E2375" s="7">
        <f t="shared" si="74"/>
        <v>7.4329999999999998</v>
      </c>
      <c r="F2375" s="7">
        <f t="shared" si="75"/>
        <v>81.763000000000005</v>
      </c>
      <c r="G2375" s="7">
        <v>0.36</v>
      </c>
      <c r="H2375" s="7" t="s">
        <v>31</v>
      </c>
      <c r="I2375" s="7">
        <v>3</v>
      </c>
    </row>
    <row r="2376" spans="1:9" ht="15.75" customHeight="1" x14ac:dyDescent="0.15">
      <c r="A2376" s="13" t="s">
        <v>5203</v>
      </c>
      <c r="B2376" s="7" t="s">
        <v>3549</v>
      </c>
      <c r="C2376" s="14">
        <v>11</v>
      </c>
      <c r="D2376" s="7">
        <v>51.05</v>
      </c>
      <c r="E2376" s="7">
        <f t="shared" ref="E2376:E2439" si="76">D2376*10%</f>
        <v>5.1050000000000004</v>
      </c>
      <c r="F2376" s="7">
        <f t="shared" ref="F2376:F2439" si="77">D2376+E2376</f>
        <v>56.155000000000001</v>
      </c>
      <c r="G2376" s="7">
        <v>0.4</v>
      </c>
      <c r="H2376" s="7" t="s">
        <v>28</v>
      </c>
      <c r="I2376" s="7">
        <v>10</v>
      </c>
    </row>
    <row r="2377" spans="1:9" ht="15.75" customHeight="1" x14ac:dyDescent="0.15">
      <c r="A2377" s="13" t="s">
        <v>5203</v>
      </c>
      <c r="B2377" s="7" t="s">
        <v>921</v>
      </c>
      <c r="C2377" s="14">
        <v>7</v>
      </c>
      <c r="D2377" s="7">
        <v>77.709999999999994</v>
      </c>
      <c r="E2377" s="7">
        <f t="shared" si="76"/>
        <v>7.7709999999999999</v>
      </c>
      <c r="F2377" s="7">
        <f t="shared" si="77"/>
        <v>85.480999999999995</v>
      </c>
      <c r="G2377" s="7">
        <v>7.0000000000000007E-2</v>
      </c>
      <c r="H2377" s="7" t="s">
        <v>5081</v>
      </c>
      <c r="I2377" s="7">
        <v>6</v>
      </c>
    </row>
    <row r="2378" spans="1:9" ht="15.75" customHeight="1" x14ac:dyDescent="0.15">
      <c r="A2378" s="13" t="s">
        <v>5204</v>
      </c>
      <c r="B2378" s="7" t="s">
        <v>1643</v>
      </c>
      <c r="C2378" s="14">
        <v>11</v>
      </c>
      <c r="D2378" s="7">
        <v>85.13</v>
      </c>
      <c r="E2378" s="7">
        <f t="shared" si="76"/>
        <v>8.5129999999999999</v>
      </c>
      <c r="F2378" s="7">
        <f t="shared" si="77"/>
        <v>93.643000000000001</v>
      </c>
      <c r="G2378" s="7">
        <v>0.22</v>
      </c>
      <c r="H2378" s="7" t="s">
        <v>26</v>
      </c>
      <c r="I2378" s="7">
        <v>1</v>
      </c>
    </row>
    <row r="2379" spans="1:9" ht="15.75" customHeight="1" x14ac:dyDescent="0.15">
      <c r="A2379" s="13" t="s">
        <v>5204</v>
      </c>
      <c r="B2379" s="7" t="s">
        <v>1692</v>
      </c>
      <c r="C2379" s="14">
        <v>11</v>
      </c>
      <c r="D2379" s="7">
        <v>30.07</v>
      </c>
      <c r="E2379" s="7">
        <f t="shared" si="76"/>
        <v>3.0070000000000001</v>
      </c>
      <c r="F2379" s="7">
        <f t="shared" si="77"/>
        <v>33.076999999999998</v>
      </c>
      <c r="G2379" s="7">
        <v>0.23</v>
      </c>
      <c r="H2379" s="7" t="s">
        <v>26</v>
      </c>
      <c r="I2379" s="7">
        <v>3</v>
      </c>
    </row>
    <row r="2380" spans="1:9" ht="15.75" customHeight="1" x14ac:dyDescent="0.15">
      <c r="A2380" s="13" t="s">
        <v>5204</v>
      </c>
      <c r="B2380" s="7" t="s">
        <v>2446</v>
      </c>
      <c r="C2380" s="14">
        <v>11</v>
      </c>
      <c r="D2380" s="7">
        <v>69.36</v>
      </c>
      <c r="E2380" s="7">
        <f t="shared" si="76"/>
        <v>6.9359999999999999</v>
      </c>
      <c r="F2380" s="7">
        <f t="shared" si="77"/>
        <v>76.295999999999992</v>
      </c>
      <c r="G2380" s="7">
        <v>0.3</v>
      </c>
      <c r="H2380" s="7" t="s">
        <v>5080</v>
      </c>
      <c r="I2380" s="7">
        <v>3</v>
      </c>
    </row>
    <row r="2381" spans="1:9" ht="15.75" customHeight="1" x14ac:dyDescent="0.15">
      <c r="A2381" s="13" t="s">
        <v>5204</v>
      </c>
      <c r="B2381" s="7" t="s">
        <v>4813</v>
      </c>
      <c r="C2381" s="14">
        <v>2</v>
      </c>
      <c r="D2381" s="7">
        <v>3.56</v>
      </c>
      <c r="E2381" s="7">
        <f t="shared" si="76"/>
        <v>0.35600000000000004</v>
      </c>
      <c r="F2381" s="7">
        <f t="shared" si="77"/>
        <v>3.9159999999999999</v>
      </c>
      <c r="G2381" s="7">
        <v>0.31</v>
      </c>
      <c r="H2381" s="7" t="s">
        <v>5080</v>
      </c>
      <c r="I2381" s="7">
        <v>4</v>
      </c>
    </row>
    <row r="2382" spans="1:9" ht="15.75" customHeight="1" x14ac:dyDescent="0.15">
      <c r="A2382" s="13" t="s">
        <v>5204</v>
      </c>
      <c r="B2382" s="7" t="s">
        <v>533</v>
      </c>
      <c r="C2382" s="14">
        <v>2</v>
      </c>
      <c r="D2382" s="7">
        <v>33.08</v>
      </c>
      <c r="E2382" s="7">
        <f t="shared" si="76"/>
        <v>3.3079999999999998</v>
      </c>
      <c r="F2382" s="7">
        <f t="shared" si="77"/>
        <v>36.387999999999998</v>
      </c>
      <c r="G2382" s="7">
        <v>0.32</v>
      </c>
      <c r="H2382" s="7" t="s">
        <v>5083</v>
      </c>
      <c r="I2382" s="7">
        <v>6</v>
      </c>
    </row>
    <row r="2383" spans="1:9" ht="15.75" customHeight="1" x14ac:dyDescent="0.15">
      <c r="A2383" s="13" t="s">
        <v>5204</v>
      </c>
      <c r="B2383" s="7" t="s">
        <v>3707</v>
      </c>
      <c r="C2383" s="14">
        <v>7</v>
      </c>
      <c r="D2383" s="7">
        <v>25.21</v>
      </c>
      <c r="E2383" s="7">
        <f t="shared" si="76"/>
        <v>2.5210000000000004</v>
      </c>
      <c r="F2383" s="7">
        <f t="shared" si="77"/>
        <v>27.731000000000002</v>
      </c>
      <c r="G2383" s="7">
        <v>0.35</v>
      </c>
      <c r="H2383" s="7" t="s">
        <v>5077</v>
      </c>
      <c r="I2383" s="7">
        <v>9</v>
      </c>
    </row>
    <row r="2384" spans="1:9" ht="15.75" customHeight="1" x14ac:dyDescent="0.15">
      <c r="A2384" s="13" t="s">
        <v>5204</v>
      </c>
      <c r="B2384" s="7" t="s">
        <v>1923</v>
      </c>
      <c r="C2384" s="14">
        <v>11</v>
      </c>
      <c r="D2384" s="7">
        <v>86.11</v>
      </c>
      <c r="E2384" s="7">
        <f t="shared" si="76"/>
        <v>8.6110000000000007</v>
      </c>
      <c r="F2384" s="7">
        <f t="shared" si="77"/>
        <v>94.721000000000004</v>
      </c>
      <c r="G2384" s="7">
        <v>0.12</v>
      </c>
      <c r="H2384" s="7" t="s">
        <v>5077</v>
      </c>
      <c r="I2384" s="7">
        <v>9</v>
      </c>
    </row>
    <row r="2385" spans="1:9" ht="15.75" customHeight="1" x14ac:dyDescent="0.15">
      <c r="A2385" s="13" t="s">
        <v>5204</v>
      </c>
      <c r="B2385" s="7" t="s">
        <v>1803</v>
      </c>
      <c r="C2385" s="14">
        <v>7</v>
      </c>
      <c r="D2385" s="7">
        <v>38.409999999999997</v>
      </c>
      <c r="E2385" s="7">
        <f t="shared" si="76"/>
        <v>3.8409999999999997</v>
      </c>
      <c r="F2385" s="7">
        <f t="shared" si="77"/>
        <v>42.250999999999998</v>
      </c>
      <c r="G2385" s="7">
        <v>0.28999999999999998</v>
      </c>
      <c r="H2385" s="7" t="s">
        <v>5080</v>
      </c>
      <c r="I2385" s="7">
        <v>3</v>
      </c>
    </row>
    <row r="2386" spans="1:9" ht="15.75" customHeight="1" x14ac:dyDescent="0.15">
      <c r="A2386" s="13" t="s">
        <v>5204</v>
      </c>
      <c r="B2386" s="7" t="s">
        <v>3043</v>
      </c>
      <c r="C2386" s="14">
        <v>2</v>
      </c>
      <c r="D2386" s="7">
        <v>62.53</v>
      </c>
      <c r="E2386" s="7">
        <f t="shared" si="76"/>
        <v>6.2530000000000001</v>
      </c>
      <c r="F2386" s="7">
        <f t="shared" si="77"/>
        <v>68.783000000000001</v>
      </c>
      <c r="G2386" s="7">
        <v>0.23</v>
      </c>
      <c r="H2386" s="7" t="s">
        <v>5075</v>
      </c>
      <c r="I2386" s="7">
        <v>8</v>
      </c>
    </row>
    <row r="2387" spans="1:9" ht="15.75" customHeight="1" x14ac:dyDescent="0.15">
      <c r="A2387" s="13" t="s">
        <v>5204</v>
      </c>
      <c r="B2387" s="7" t="s">
        <v>433</v>
      </c>
      <c r="C2387" s="14">
        <v>11</v>
      </c>
      <c r="D2387" s="7">
        <v>22.61</v>
      </c>
      <c r="E2387" s="7">
        <f t="shared" si="76"/>
        <v>2.2610000000000001</v>
      </c>
      <c r="F2387" s="7">
        <f t="shared" si="77"/>
        <v>24.870999999999999</v>
      </c>
      <c r="G2387" s="7">
        <v>0.35</v>
      </c>
      <c r="H2387" s="7" t="s">
        <v>5076</v>
      </c>
      <c r="I2387" s="7">
        <v>9</v>
      </c>
    </row>
    <row r="2388" spans="1:9" ht="15.75" customHeight="1" x14ac:dyDescent="0.15">
      <c r="A2388" s="13" t="s">
        <v>5204</v>
      </c>
      <c r="B2388" s="7" t="s">
        <v>2035</v>
      </c>
      <c r="C2388" s="14">
        <v>11</v>
      </c>
      <c r="D2388" s="7">
        <v>85.47</v>
      </c>
      <c r="E2388" s="7">
        <f t="shared" si="76"/>
        <v>8.5470000000000006</v>
      </c>
      <c r="F2388" s="7">
        <f t="shared" si="77"/>
        <v>94.016999999999996</v>
      </c>
      <c r="G2388" s="7">
        <v>0.3</v>
      </c>
      <c r="H2388" s="7" t="s">
        <v>5083</v>
      </c>
      <c r="I2388" s="7">
        <v>2</v>
      </c>
    </row>
    <row r="2389" spans="1:9" ht="15.75" customHeight="1" x14ac:dyDescent="0.15">
      <c r="A2389" s="13" t="s">
        <v>5204</v>
      </c>
      <c r="B2389" s="7" t="s">
        <v>4594</v>
      </c>
      <c r="C2389" s="14">
        <v>7</v>
      </c>
      <c r="D2389" s="7">
        <v>0.51</v>
      </c>
      <c r="E2389" s="7">
        <f t="shared" si="76"/>
        <v>5.1000000000000004E-2</v>
      </c>
      <c r="F2389" s="7">
        <f t="shared" si="77"/>
        <v>0.56100000000000005</v>
      </c>
      <c r="G2389" s="7">
        <v>0.23</v>
      </c>
      <c r="H2389" s="7" t="s">
        <v>5081</v>
      </c>
      <c r="I2389" s="7">
        <v>3</v>
      </c>
    </row>
    <row r="2390" spans="1:9" ht="15.75" customHeight="1" x14ac:dyDescent="0.15">
      <c r="A2390" s="13" t="s">
        <v>5204</v>
      </c>
      <c r="B2390" s="7" t="s">
        <v>3045</v>
      </c>
      <c r="C2390" s="14">
        <v>2</v>
      </c>
      <c r="D2390" s="7">
        <v>37.17</v>
      </c>
      <c r="E2390" s="7">
        <f t="shared" si="76"/>
        <v>3.7170000000000005</v>
      </c>
      <c r="F2390" s="7">
        <f t="shared" si="77"/>
        <v>40.887</v>
      </c>
      <c r="G2390" s="7">
        <v>0.33</v>
      </c>
      <c r="H2390" s="7" t="s">
        <v>5081</v>
      </c>
      <c r="I2390" s="7">
        <v>1</v>
      </c>
    </row>
    <row r="2391" spans="1:9" ht="15.75" customHeight="1" x14ac:dyDescent="0.15">
      <c r="A2391" s="13" t="s">
        <v>5204</v>
      </c>
      <c r="B2391" s="7" t="s">
        <v>1518</v>
      </c>
      <c r="C2391" s="14">
        <v>7</v>
      </c>
      <c r="D2391" s="7">
        <v>86.97</v>
      </c>
      <c r="E2391" s="7">
        <f t="shared" si="76"/>
        <v>8.697000000000001</v>
      </c>
      <c r="F2391" s="7">
        <f t="shared" si="77"/>
        <v>95.667000000000002</v>
      </c>
      <c r="G2391" s="7">
        <v>0.24</v>
      </c>
      <c r="H2391" s="7" t="s">
        <v>5079</v>
      </c>
      <c r="I2391" s="7">
        <v>2</v>
      </c>
    </row>
    <row r="2392" spans="1:9" ht="15.75" customHeight="1" x14ac:dyDescent="0.15">
      <c r="A2392" s="13" t="s">
        <v>5204</v>
      </c>
      <c r="B2392" s="7" t="s">
        <v>2172</v>
      </c>
      <c r="C2392" s="14">
        <v>2</v>
      </c>
      <c r="D2392" s="7">
        <v>52.56</v>
      </c>
      <c r="E2392" s="7">
        <f t="shared" si="76"/>
        <v>5.2560000000000002</v>
      </c>
      <c r="F2392" s="7">
        <f t="shared" si="77"/>
        <v>57.816000000000003</v>
      </c>
      <c r="G2392" s="7">
        <v>0.09</v>
      </c>
      <c r="H2392" s="7" t="s">
        <v>28</v>
      </c>
      <c r="I2392" s="7">
        <v>9</v>
      </c>
    </row>
    <row r="2393" spans="1:9" ht="15.75" customHeight="1" x14ac:dyDescent="0.15">
      <c r="A2393" s="13" t="s">
        <v>5204</v>
      </c>
      <c r="B2393" s="7" t="s">
        <v>2699</v>
      </c>
      <c r="C2393" s="14">
        <v>2</v>
      </c>
      <c r="D2393" s="7">
        <v>94.78</v>
      </c>
      <c r="E2393" s="7">
        <f t="shared" si="76"/>
        <v>9.4779999999999998</v>
      </c>
      <c r="F2393" s="7">
        <f t="shared" si="77"/>
        <v>104.258</v>
      </c>
      <c r="G2393" s="7">
        <v>0.08</v>
      </c>
      <c r="H2393" s="7" t="s">
        <v>5080</v>
      </c>
      <c r="I2393" s="7">
        <v>5</v>
      </c>
    </row>
    <row r="2394" spans="1:9" ht="15.75" customHeight="1" x14ac:dyDescent="0.15">
      <c r="A2394" s="13" t="s">
        <v>5204</v>
      </c>
      <c r="B2394" s="7" t="s">
        <v>727</v>
      </c>
      <c r="C2394" s="14">
        <v>2</v>
      </c>
      <c r="D2394" s="7">
        <v>74.16</v>
      </c>
      <c r="E2394" s="7">
        <f t="shared" si="76"/>
        <v>7.4160000000000004</v>
      </c>
      <c r="F2394" s="7">
        <f t="shared" si="77"/>
        <v>81.575999999999993</v>
      </c>
      <c r="G2394" s="7">
        <v>0.34</v>
      </c>
      <c r="H2394" s="7" t="s">
        <v>5082</v>
      </c>
      <c r="I2394" s="7">
        <v>5</v>
      </c>
    </row>
    <row r="2395" spans="1:9" ht="15.75" customHeight="1" x14ac:dyDescent="0.15">
      <c r="A2395" s="13" t="s">
        <v>5204</v>
      </c>
      <c r="B2395" s="7" t="s">
        <v>453</v>
      </c>
      <c r="C2395" s="14">
        <v>11</v>
      </c>
      <c r="D2395" s="7">
        <v>36.17</v>
      </c>
      <c r="E2395" s="7">
        <f t="shared" si="76"/>
        <v>3.6170000000000004</v>
      </c>
      <c r="F2395" s="7">
        <f t="shared" si="77"/>
        <v>39.786999999999999</v>
      </c>
      <c r="G2395" s="7">
        <v>0.02</v>
      </c>
      <c r="H2395" s="7" t="s">
        <v>5079</v>
      </c>
      <c r="I2395" s="7">
        <v>1</v>
      </c>
    </row>
    <row r="2396" spans="1:9" ht="15.75" customHeight="1" x14ac:dyDescent="0.15">
      <c r="A2396" s="13" t="s">
        <v>5204</v>
      </c>
      <c r="B2396" s="7" t="s">
        <v>623</v>
      </c>
      <c r="C2396" s="14">
        <v>7</v>
      </c>
      <c r="D2396" s="7">
        <v>71.56</v>
      </c>
      <c r="E2396" s="7">
        <f t="shared" si="76"/>
        <v>7.1560000000000006</v>
      </c>
      <c r="F2396" s="7">
        <f t="shared" si="77"/>
        <v>78.716000000000008</v>
      </c>
      <c r="G2396" s="7">
        <v>0.02</v>
      </c>
      <c r="H2396" s="7" t="s">
        <v>5075</v>
      </c>
      <c r="I2396" s="7">
        <v>9</v>
      </c>
    </row>
    <row r="2397" spans="1:9" ht="15.75" customHeight="1" x14ac:dyDescent="0.15">
      <c r="A2397" s="13" t="s">
        <v>5204</v>
      </c>
      <c r="B2397" s="7" t="s">
        <v>2133</v>
      </c>
      <c r="C2397" s="14">
        <v>7</v>
      </c>
      <c r="D2397" s="7">
        <v>72.48</v>
      </c>
      <c r="E2397" s="7">
        <f t="shared" si="76"/>
        <v>7.2480000000000011</v>
      </c>
      <c r="F2397" s="7">
        <f t="shared" si="77"/>
        <v>79.728000000000009</v>
      </c>
      <c r="G2397" s="7">
        <v>0.14000000000000001</v>
      </c>
      <c r="H2397" s="7" t="s">
        <v>5075</v>
      </c>
      <c r="I2397" s="7">
        <v>9</v>
      </c>
    </row>
    <row r="2398" spans="1:9" ht="15.75" customHeight="1" x14ac:dyDescent="0.15">
      <c r="A2398" s="13" t="s">
        <v>5204</v>
      </c>
      <c r="B2398" s="7" t="s">
        <v>4572</v>
      </c>
      <c r="C2398" s="14">
        <v>7</v>
      </c>
      <c r="D2398" s="7">
        <v>34.630000000000003</v>
      </c>
      <c r="E2398" s="7">
        <f t="shared" si="76"/>
        <v>3.4630000000000005</v>
      </c>
      <c r="F2398" s="7">
        <f t="shared" si="77"/>
        <v>38.093000000000004</v>
      </c>
      <c r="G2398" s="7">
        <v>0.05</v>
      </c>
      <c r="H2398" s="7" t="s">
        <v>28</v>
      </c>
      <c r="I2398" s="7">
        <v>9</v>
      </c>
    </row>
    <row r="2399" spans="1:9" ht="15.75" customHeight="1" x14ac:dyDescent="0.15">
      <c r="A2399" s="13" t="s">
        <v>5204</v>
      </c>
      <c r="B2399" s="7" t="s">
        <v>1940</v>
      </c>
      <c r="C2399" s="14">
        <v>2</v>
      </c>
      <c r="D2399" s="7">
        <v>79.05</v>
      </c>
      <c r="E2399" s="7">
        <f t="shared" si="76"/>
        <v>7.9050000000000002</v>
      </c>
      <c r="F2399" s="7">
        <f t="shared" si="77"/>
        <v>86.954999999999998</v>
      </c>
      <c r="G2399" s="7">
        <v>0.21</v>
      </c>
      <c r="H2399" s="7" t="s">
        <v>26</v>
      </c>
      <c r="I2399" s="7">
        <v>7</v>
      </c>
    </row>
    <row r="2400" spans="1:9" ht="15.75" customHeight="1" x14ac:dyDescent="0.15">
      <c r="A2400" s="13" t="s">
        <v>5204</v>
      </c>
      <c r="B2400" s="7" t="s">
        <v>4599</v>
      </c>
      <c r="C2400" s="14">
        <v>2</v>
      </c>
      <c r="D2400" s="7">
        <v>39.78</v>
      </c>
      <c r="E2400" s="7">
        <f t="shared" si="76"/>
        <v>3.9780000000000002</v>
      </c>
      <c r="F2400" s="7">
        <f t="shared" si="77"/>
        <v>43.758000000000003</v>
      </c>
      <c r="G2400" s="7">
        <v>0.34</v>
      </c>
      <c r="H2400" s="7" t="s">
        <v>5080</v>
      </c>
      <c r="I2400" s="7">
        <v>4</v>
      </c>
    </row>
    <row r="2401" spans="1:9" ht="15.75" customHeight="1" x14ac:dyDescent="0.15">
      <c r="A2401" s="13" t="s">
        <v>5205</v>
      </c>
      <c r="B2401" s="7" t="s">
        <v>2124</v>
      </c>
      <c r="C2401" s="14">
        <v>7</v>
      </c>
      <c r="D2401" s="7">
        <v>68.98</v>
      </c>
      <c r="E2401" s="7">
        <f t="shared" si="76"/>
        <v>6.8980000000000006</v>
      </c>
      <c r="F2401" s="7">
        <f t="shared" si="77"/>
        <v>75.878</v>
      </c>
      <c r="G2401" s="7">
        <v>0.16</v>
      </c>
      <c r="H2401" s="7" t="s">
        <v>26</v>
      </c>
      <c r="I2401" s="7">
        <v>10</v>
      </c>
    </row>
    <row r="2402" spans="1:9" ht="15.75" customHeight="1" x14ac:dyDescent="0.15">
      <c r="A2402" s="13" t="s">
        <v>5205</v>
      </c>
      <c r="B2402" s="7" t="s">
        <v>3651</v>
      </c>
      <c r="C2402" s="14">
        <v>2</v>
      </c>
      <c r="D2402" s="7">
        <v>58.33</v>
      </c>
      <c r="E2402" s="7">
        <f t="shared" si="76"/>
        <v>5.8330000000000002</v>
      </c>
      <c r="F2402" s="7">
        <f t="shared" si="77"/>
        <v>64.162999999999997</v>
      </c>
      <c r="G2402" s="7">
        <v>0.08</v>
      </c>
      <c r="H2402" s="7" t="s">
        <v>5081</v>
      </c>
      <c r="I2402" s="7">
        <v>5</v>
      </c>
    </row>
    <row r="2403" spans="1:9" ht="15.75" customHeight="1" x14ac:dyDescent="0.15">
      <c r="A2403" s="13" t="s">
        <v>5205</v>
      </c>
      <c r="B2403" s="7" t="s">
        <v>949</v>
      </c>
      <c r="C2403" s="14">
        <v>2</v>
      </c>
      <c r="D2403" s="7">
        <v>56.29</v>
      </c>
      <c r="E2403" s="7">
        <f t="shared" si="76"/>
        <v>5.6290000000000004</v>
      </c>
      <c r="F2403" s="7">
        <f t="shared" si="77"/>
        <v>61.918999999999997</v>
      </c>
      <c r="G2403" s="7">
        <v>0.09</v>
      </c>
      <c r="H2403" s="7" t="s">
        <v>5080</v>
      </c>
      <c r="I2403" s="7">
        <v>6</v>
      </c>
    </row>
    <row r="2404" spans="1:9" ht="15.75" customHeight="1" x14ac:dyDescent="0.15">
      <c r="A2404" s="13" t="s">
        <v>5205</v>
      </c>
      <c r="B2404" s="7" t="s">
        <v>2832</v>
      </c>
      <c r="C2404" s="14">
        <v>7</v>
      </c>
      <c r="D2404" s="7">
        <v>55.97</v>
      </c>
      <c r="E2404" s="7">
        <f t="shared" si="76"/>
        <v>5.5970000000000004</v>
      </c>
      <c r="F2404" s="7">
        <f t="shared" si="77"/>
        <v>61.567</v>
      </c>
      <c r="G2404" s="7">
        <v>0.15</v>
      </c>
      <c r="H2404" s="7" t="s">
        <v>5077</v>
      </c>
      <c r="I2404" s="7">
        <v>8</v>
      </c>
    </row>
    <row r="2405" spans="1:9" ht="15.75" customHeight="1" x14ac:dyDescent="0.15">
      <c r="A2405" s="13" t="s">
        <v>5205</v>
      </c>
      <c r="B2405" s="7" t="s">
        <v>4366</v>
      </c>
      <c r="C2405" s="14">
        <v>2</v>
      </c>
      <c r="D2405" s="7">
        <v>98.55</v>
      </c>
      <c r="E2405" s="7">
        <f t="shared" si="76"/>
        <v>9.8550000000000004</v>
      </c>
      <c r="F2405" s="7">
        <f t="shared" si="77"/>
        <v>108.405</v>
      </c>
      <c r="G2405" s="7">
        <v>0.12</v>
      </c>
      <c r="H2405" s="7" t="s">
        <v>27</v>
      </c>
      <c r="I2405" s="7">
        <v>2</v>
      </c>
    </row>
    <row r="2406" spans="1:9" ht="15.75" customHeight="1" x14ac:dyDescent="0.15">
      <c r="A2406" s="13" t="s">
        <v>5205</v>
      </c>
      <c r="B2406" s="7" t="s">
        <v>4703</v>
      </c>
      <c r="C2406" s="14">
        <v>2</v>
      </c>
      <c r="D2406" s="7">
        <v>0.2</v>
      </c>
      <c r="E2406" s="7">
        <f t="shared" si="76"/>
        <v>2.0000000000000004E-2</v>
      </c>
      <c r="F2406" s="7">
        <f t="shared" si="77"/>
        <v>0.22000000000000003</v>
      </c>
      <c r="G2406" s="7">
        <v>0.27</v>
      </c>
      <c r="H2406" s="7" t="s">
        <v>29</v>
      </c>
      <c r="I2406" s="7">
        <v>8</v>
      </c>
    </row>
    <row r="2407" spans="1:9" ht="15.75" customHeight="1" x14ac:dyDescent="0.15">
      <c r="A2407" s="13" t="s">
        <v>5205</v>
      </c>
      <c r="B2407" s="7" t="s">
        <v>4289</v>
      </c>
      <c r="C2407" s="14">
        <v>7</v>
      </c>
      <c r="D2407" s="7">
        <v>49.52</v>
      </c>
      <c r="E2407" s="7">
        <f t="shared" si="76"/>
        <v>4.9520000000000008</v>
      </c>
      <c r="F2407" s="7">
        <f t="shared" si="77"/>
        <v>54.472000000000001</v>
      </c>
      <c r="G2407" s="7">
        <v>0.26</v>
      </c>
      <c r="H2407" s="7" t="s">
        <v>30</v>
      </c>
      <c r="I2407" s="7">
        <v>6</v>
      </c>
    </row>
    <row r="2408" spans="1:9" ht="15.75" customHeight="1" x14ac:dyDescent="0.15">
      <c r="A2408" s="13" t="s">
        <v>5205</v>
      </c>
      <c r="B2408" s="7" t="s">
        <v>1893</v>
      </c>
      <c r="C2408" s="14">
        <v>11</v>
      </c>
      <c r="D2408" s="7">
        <v>65.14</v>
      </c>
      <c r="E2408" s="7">
        <f t="shared" si="76"/>
        <v>6.5140000000000002</v>
      </c>
      <c r="F2408" s="7">
        <f t="shared" si="77"/>
        <v>71.653999999999996</v>
      </c>
      <c r="G2408" s="7">
        <v>0.38</v>
      </c>
      <c r="H2408" s="7" t="s">
        <v>5080</v>
      </c>
      <c r="I2408" s="7">
        <v>4</v>
      </c>
    </row>
    <row r="2409" spans="1:9" ht="15.75" customHeight="1" x14ac:dyDescent="0.15">
      <c r="A2409" s="13" t="s">
        <v>5205</v>
      </c>
      <c r="B2409" s="7" t="s">
        <v>1547</v>
      </c>
      <c r="C2409" s="14">
        <v>7</v>
      </c>
      <c r="D2409" s="7">
        <v>48.31</v>
      </c>
      <c r="E2409" s="7">
        <f t="shared" si="76"/>
        <v>4.8310000000000004</v>
      </c>
      <c r="F2409" s="7">
        <f t="shared" si="77"/>
        <v>53.141000000000005</v>
      </c>
      <c r="G2409" s="7">
        <v>0.17</v>
      </c>
      <c r="H2409" s="7" t="s">
        <v>5080</v>
      </c>
      <c r="I2409" s="7">
        <v>6</v>
      </c>
    </row>
    <row r="2410" spans="1:9" ht="15.75" customHeight="1" x14ac:dyDescent="0.15">
      <c r="A2410" s="13" t="s">
        <v>5205</v>
      </c>
      <c r="B2410" s="7" t="s">
        <v>3765</v>
      </c>
      <c r="C2410" s="14">
        <v>7</v>
      </c>
      <c r="D2410" s="7">
        <v>66.53</v>
      </c>
      <c r="E2410" s="7">
        <f t="shared" si="76"/>
        <v>6.6530000000000005</v>
      </c>
      <c r="F2410" s="7">
        <f t="shared" si="77"/>
        <v>73.183000000000007</v>
      </c>
      <c r="G2410" s="7">
        <v>0.27</v>
      </c>
      <c r="H2410" s="7" t="s">
        <v>5076</v>
      </c>
      <c r="I2410" s="7">
        <v>1</v>
      </c>
    </row>
    <row r="2411" spans="1:9" ht="15.75" customHeight="1" x14ac:dyDescent="0.15">
      <c r="A2411" s="13" t="s">
        <v>5205</v>
      </c>
      <c r="B2411" s="7" t="s">
        <v>293</v>
      </c>
      <c r="C2411" s="14">
        <v>2</v>
      </c>
      <c r="D2411" s="7">
        <v>23.24</v>
      </c>
      <c r="E2411" s="7">
        <f t="shared" si="76"/>
        <v>2.3239999999999998</v>
      </c>
      <c r="F2411" s="7">
        <f t="shared" si="77"/>
        <v>25.564</v>
      </c>
      <c r="G2411" s="7">
        <v>0.11</v>
      </c>
      <c r="H2411" s="7" t="s">
        <v>5078</v>
      </c>
      <c r="I2411" s="7">
        <v>1</v>
      </c>
    </row>
    <row r="2412" spans="1:9" ht="15.75" customHeight="1" x14ac:dyDescent="0.15">
      <c r="A2412" s="13" t="s">
        <v>5205</v>
      </c>
      <c r="B2412" s="7" t="s">
        <v>564</v>
      </c>
      <c r="C2412" s="14">
        <v>7</v>
      </c>
      <c r="D2412" s="7">
        <v>97.7</v>
      </c>
      <c r="E2412" s="7">
        <f t="shared" si="76"/>
        <v>9.7700000000000014</v>
      </c>
      <c r="F2412" s="7">
        <f t="shared" si="77"/>
        <v>107.47</v>
      </c>
      <c r="G2412" s="7">
        <v>0.08</v>
      </c>
      <c r="H2412" s="7" t="s">
        <v>31</v>
      </c>
      <c r="I2412" s="7">
        <v>1</v>
      </c>
    </row>
    <row r="2413" spans="1:9" ht="15.75" customHeight="1" x14ac:dyDescent="0.15">
      <c r="A2413" s="13" t="s">
        <v>5205</v>
      </c>
      <c r="B2413" s="7" t="s">
        <v>3497</v>
      </c>
      <c r="C2413" s="14">
        <v>2</v>
      </c>
      <c r="D2413" s="7">
        <v>89.83</v>
      </c>
      <c r="E2413" s="7">
        <f t="shared" si="76"/>
        <v>8.9830000000000005</v>
      </c>
      <c r="F2413" s="7">
        <f t="shared" si="77"/>
        <v>98.813000000000002</v>
      </c>
      <c r="G2413" s="7">
        <v>0.39</v>
      </c>
      <c r="H2413" s="7" t="s">
        <v>28</v>
      </c>
      <c r="I2413" s="7">
        <v>8</v>
      </c>
    </row>
    <row r="2414" spans="1:9" ht="15.75" customHeight="1" x14ac:dyDescent="0.15">
      <c r="A2414" s="13" t="s">
        <v>5205</v>
      </c>
      <c r="B2414" s="7" t="s">
        <v>3252</v>
      </c>
      <c r="C2414" s="14">
        <v>7</v>
      </c>
      <c r="D2414" s="7">
        <v>97.78</v>
      </c>
      <c r="E2414" s="7">
        <f t="shared" si="76"/>
        <v>9.7780000000000005</v>
      </c>
      <c r="F2414" s="7">
        <f t="shared" si="77"/>
        <v>107.55800000000001</v>
      </c>
      <c r="G2414" s="7">
        <v>0.24</v>
      </c>
      <c r="H2414" s="7" t="s">
        <v>31</v>
      </c>
      <c r="I2414" s="7">
        <v>9</v>
      </c>
    </row>
    <row r="2415" spans="1:9" ht="15.75" customHeight="1" x14ac:dyDescent="0.15">
      <c r="A2415" s="13" t="s">
        <v>5205</v>
      </c>
      <c r="B2415" s="7" t="s">
        <v>252</v>
      </c>
      <c r="C2415" s="14">
        <v>7</v>
      </c>
      <c r="D2415" s="7">
        <v>61.39</v>
      </c>
      <c r="E2415" s="7">
        <f t="shared" si="76"/>
        <v>6.1390000000000002</v>
      </c>
      <c r="F2415" s="7">
        <f t="shared" si="77"/>
        <v>67.528999999999996</v>
      </c>
      <c r="G2415" s="7">
        <v>0.11</v>
      </c>
      <c r="H2415" s="7" t="s">
        <v>5077</v>
      </c>
      <c r="I2415" s="7">
        <v>1</v>
      </c>
    </row>
    <row r="2416" spans="1:9" ht="15.75" customHeight="1" x14ac:dyDescent="0.15">
      <c r="A2416" s="13" t="s">
        <v>5205</v>
      </c>
      <c r="B2416" s="7" t="s">
        <v>927</v>
      </c>
      <c r="C2416" s="14">
        <v>7</v>
      </c>
      <c r="D2416" s="7">
        <v>7.38</v>
      </c>
      <c r="E2416" s="7">
        <f t="shared" si="76"/>
        <v>0.73799999999999999</v>
      </c>
      <c r="F2416" s="7">
        <f t="shared" si="77"/>
        <v>8.1180000000000003</v>
      </c>
      <c r="G2416" s="7">
        <v>0.28000000000000003</v>
      </c>
      <c r="H2416" s="7" t="s">
        <v>5083</v>
      </c>
      <c r="I2416" s="7">
        <v>6</v>
      </c>
    </row>
    <row r="2417" spans="1:9" ht="15.75" customHeight="1" x14ac:dyDescent="0.15">
      <c r="A2417" s="13" t="s">
        <v>5205</v>
      </c>
      <c r="B2417" s="7" t="s">
        <v>2663</v>
      </c>
      <c r="C2417" s="14">
        <v>2</v>
      </c>
      <c r="D2417" s="7">
        <v>43.44</v>
      </c>
      <c r="E2417" s="7">
        <f t="shared" si="76"/>
        <v>4.3440000000000003</v>
      </c>
      <c r="F2417" s="7">
        <f t="shared" si="77"/>
        <v>47.783999999999999</v>
      </c>
      <c r="G2417" s="7">
        <v>0.35</v>
      </c>
      <c r="H2417" s="7" t="s">
        <v>27</v>
      </c>
      <c r="I2417" s="7">
        <v>6</v>
      </c>
    </row>
    <row r="2418" spans="1:9" ht="15.75" customHeight="1" x14ac:dyDescent="0.15">
      <c r="A2418" s="13" t="s">
        <v>5206</v>
      </c>
      <c r="B2418" s="7" t="s">
        <v>913</v>
      </c>
      <c r="C2418" s="14">
        <v>11</v>
      </c>
      <c r="D2418" s="7">
        <v>89.25</v>
      </c>
      <c r="E2418" s="7">
        <f t="shared" si="76"/>
        <v>8.9250000000000007</v>
      </c>
      <c r="F2418" s="7">
        <f t="shared" si="77"/>
        <v>98.174999999999997</v>
      </c>
      <c r="G2418" s="7">
        <v>0.16</v>
      </c>
      <c r="H2418" s="7" t="s">
        <v>27</v>
      </c>
      <c r="I2418" s="7">
        <v>1</v>
      </c>
    </row>
    <row r="2419" spans="1:9" ht="15.75" customHeight="1" x14ac:dyDescent="0.15">
      <c r="A2419" s="13" t="s">
        <v>5206</v>
      </c>
      <c r="B2419" s="7" t="s">
        <v>4263</v>
      </c>
      <c r="C2419" s="14">
        <v>7</v>
      </c>
      <c r="D2419" s="7">
        <v>31.5</v>
      </c>
      <c r="E2419" s="7">
        <f t="shared" si="76"/>
        <v>3.1500000000000004</v>
      </c>
      <c r="F2419" s="7">
        <f t="shared" si="77"/>
        <v>34.65</v>
      </c>
      <c r="G2419" s="7">
        <v>0.14000000000000001</v>
      </c>
      <c r="H2419" s="7" t="s">
        <v>29</v>
      </c>
      <c r="I2419" s="7">
        <v>7</v>
      </c>
    </row>
    <row r="2420" spans="1:9" ht="15.75" customHeight="1" x14ac:dyDescent="0.15">
      <c r="A2420" s="13" t="s">
        <v>5206</v>
      </c>
      <c r="B2420" s="7" t="s">
        <v>536</v>
      </c>
      <c r="C2420" s="14">
        <v>11</v>
      </c>
      <c r="D2420" s="7">
        <v>90.2</v>
      </c>
      <c r="E2420" s="7">
        <f t="shared" si="76"/>
        <v>9.0200000000000014</v>
      </c>
      <c r="F2420" s="7">
        <f t="shared" si="77"/>
        <v>99.22</v>
      </c>
      <c r="G2420" s="7">
        <v>0.05</v>
      </c>
      <c r="H2420" s="7" t="s">
        <v>31</v>
      </c>
      <c r="I2420" s="7">
        <v>2</v>
      </c>
    </row>
    <row r="2421" spans="1:9" ht="15.75" customHeight="1" x14ac:dyDescent="0.15">
      <c r="A2421" s="13" t="s">
        <v>5206</v>
      </c>
      <c r="B2421" s="7" t="s">
        <v>4820</v>
      </c>
      <c r="C2421" s="14">
        <v>11</v>
      </c>
      <c r="D2421" s="7">
        <v>4.57</v>
      </c>
      <c r="E2421" s="7">
        <f t="shared" si="76"/>
        <v>0.45700000000000007</v>
      </c>
      <c r="F2421" s="7">
        <f t="shared" si="77"/>
        <v>5.0270000000000001</v>
      </c>
      <c r="G2421" s="7">
        <v>0.4</v>
      </c>
      <c r="H2421" s="7" t="s">
        <v>5075</v>
      </c>
      <c r="I2421" s="7">
        <v>2</v>
      </c>
    </row>
    <row r="2422" spans="1:9" ht="15.75" customHeight="1" x14ac:dyDescent="0.15">
      <c r="A2422" s="13" t="s">
        <v>5206</v>
      </c>
      <c r="B2422" s="7" t="s">
        <v>4496</v>
      </c>
      <c r="C2422" s="14">
        <v>7</v>
      </c>
      <c r="D2422" s="7">
        <v>81.5</v>
      </c>
      <c r="E2422" s="7">
        <f t="shared" si="76"/>
        <v>8.15</v>
      </c>
      <c r="F2422" s="7">
        <f t="shared" si="77"/>
        <v>89.65</v>
      </c>
      <c r="G2422" s="7">
        <v>0.04</v>
      </c>
      <c r="H2422" s="7" t="s">
        <v>5079</v>
      </c>
      <c r="I2422" s="7">
        <v>6</v>
      </c>
    </row>
    <row r="2423" spans="1:9" ht="15.75" customHeight="1" x14ac:dyDescent="0.15">
      <c r="A2423" s="13" t="s">
        <v>5206</v>
      </c>
      <c r="B2423" s="7" t="s">
        <v>2617</v>
      </c>
      <c r="C2423" s="14">
        <v>7</v>
      </c>
      <c r="D2423" s="7">
        <v>60.47</v>
      </c>
      <c r="E2423" s="7">
        <f t="shared" si="76"/>
        <v>6.0470000000000006</v>
      </c>
      <c r="F2423" s="7">
        <f t="shared" si="77"/>
        <v>66.516999999999996</v>
      </c>
      <c r="G2423" s="7">
        <v>0.38</v>
      </c>
      <c r="H2423" s="7" t="s">
        <v>5081</v>
      </c>
      <c r="I2423" s="7">
        <v>9</v>
      </c>
    </row>
    <row r="2424" spans="1:9" ht="15.75" customHeight="1" x14ac:dyDescent="0.15">
      <c r="A2424" s="13" t="s">
        <v>5206</v>
      </c>
      <c r="B2424" s="7" t="s">
        <v>940</v>
      </c>
      <c r="C2424" s="14">
        <v>11</v>
      </c>
      <c r="D2424" s="7">
        <v>35</v>
      </c>
      <c r="E2424" s="7">
        <f t="shared" si="76"/>
        <v>3.5</v>
      </c>
      <c r="F2424" s="7">
        <f t="shared" si="77"/>
        <v>38.5</v>
      </c>
      <c r="G2424" s="7">
        <v>0.11</v>
      </c>
      <c r="H2424" s="7" t="s">
        <v>5075</v>
      </c>
      <c r="I2424" s="7">
        <v>3</v>
      </c>
    </row>
    <row r="2425" spans="1:9" ht="15.75" customHeight="1" x14ac:dyDescent="0.15">
      <c r="A2425" s="13" t="s">
        <v>5206</v>
      </c>
      <c r="B2425" s="7" t="s">
        <v>3795</v>
      </c>
      <c r="C2425" s="14">
        <v>11</v>
      </c>
      <c r="D2425" s="7">
        <v>76.930000000000007</v>
      </c>
      <c r="E2425" s="7">
        <f t="shared" si="76"/>
        <v>7.6930000000000014</v>
      </c>
      <c r="F2425" s="7">
        <f t="shared" si="77"/>
        <v>84.623000000000005</v>
      </c>
      <c r="G2425" s="7">
        <v>0.01</v>
      </c>
      <c r="H2425" s="7" t="s">
        <v>29</v>
      </c>
      <c r="I2425" s="7">
        <v>5</v>
      </c>
    </row>
    <row r="2426" spans="1:9" ht="15.75" customHeight="1" x14ac:dyDescent="0.15">
      <c r="A2426" s="13" t="s">
        <v>5206</v>
      </c>
      <c r="B2426" s="7" t="s">
        <v>142</v>
      </c>
      <c r="C2426" s="14">
        <v>11</v>
      </c>
      <c r="D2426" s="7">
        <v>82.38</v>
      </c>
      <c r="E2426" s="7">
        <f t="shared" si="76"/>
        <v>8.2379999999999995</v>
      </c>
      <c r="F2426" s="7">
        <f t="shared" si="77"/>
        <v>90.617999999999995</v>
      </c>
      <c r="G2426" s="7">
        <v>0.36</v>
      </c>
      <c r="H2426" s="7" t="s">
        <v>28</v>
      </c>
      <c r="I2426" s="7">
        <v>3</v>
      </c>
    </row>
    <row r="2427" spans="1:9" ht="15.75" customHeight="1" x14ac:dyDescent="0.15">
      <c r="A2427" s="13" t="s">
        <v>5206</v>
      </c>
      <c r="B2427" s="7" t="s">
        <v>1768</v>
      </c>
      <c r="C2427" s="14">
        <v>2</v>
      </c>
      <c r="D2427" s="7">
        <v>69.92</v>
      </c>
      <c r="E2427" s="7">
        <f t="shared" si="76"/>
        <v>6.9920000000000009</v>
      </c>
      <c r="F2427" s="7">
        <f t="shared" si="77"/>
        <v>76.912000000000006</v>
      </c>
      <c r="G2427" s="7">
        <v>0.2</v>
      </c>
      <c r="H2427" s="7" t="s">
        <v>5076</v>
      </c>
      <c r="I2427" s="7">
        <v>4</v>
      </c>
    </row>
    <row r="2428" spans="1:9" ht="15.75" customHeight="1" x14ac:dyDescent="0.15">
      <c r="A2428" s="13" t="s">
        <v>5206</v>
      </c>
      <c r="B2428" s="7" t="s">
        <v>3469</v>
      </c>
      <c r="C2428" s="14">
        <v>2</v>
      </c>
      <c r="D2428" s="7">
        <v>62.94</v>
      </c>
      <c r="E2428" s="7">
        <f t="shared" si="76"/>
        <v>6.2940000000000005</v>
      </c>
      <c r="F2428" s="7">
        <f t="shared" si="77"/>
        <v>69.233999999999995</v>
      </c>
      <c r="G2428" s="7">
        <v>0.36</v>
      </c>
      <c r="H2428" s="7" t="s">
        <v>5078</v>
      </c>
      <c r="I2428" s="7">
        <v>9</v>
      </c>
    </row>
    <row r="2429" spans="1:9" ht="15.75" customHeight="1" x14ac:dyDescent="0.15">
      <c r="A2429" s="13" t="s">
        <v>5206</v>
      </c>
      <c r="B2429" s="7" t="s">
        <v>2897</v>
      </c>
      <c r="C2429" s="14">
        <v>2</v>
      </c>
      <c r="D2429" s="7">
        <v>64.56</v>
      </c>
      <c r="E2429" s="7">
        <f t="shared" si="76"/>
        <v>6.4560000000000004</v>
      </c>
      <c r="F2429" s="7">
        <f t="shared" si="77"/>
        <v>71.016000000000005</v>
      </c>
      <c r="G2429" s="7">
        <v>0.16</v>
      </c>
      <c r="H2429" s="7" t="s">
        <v>28</v>
      </c>
      <c r="I2429" s="7">
        <v>4</v>
      </c>
    </row>
    <row r="2430" spans="1:9" ht="15.75" customHeight="1" x14ac:dyDescent="0.15">
      <c r="A2430" s="13" t="s">
        <v>5206</v>
      </c>
      <c r="B2430" s="7" t="s">
        <v>1388</v>
      </c>
      <c r="C2430" s="14">
        <v>7</v>
      </c>
      <c r="D2430" s="7">
        <v>6.64</v>
      </c>
      <c r="E2430" s="7">
        <f t="shared" si="76"/>
        <v>0.66400000000000003</v>
      </c>
      <c r="F2430" s="7">
        <f t="shared" si="77"/>
        <v>7.3039999999999994</v>
      </c>
      <c r="G2430" s="7">
        <v>0.09</v>
      </c>
      <c r="H2430" s="7" t="s">
        <v>30</v>
      </c>
      <c r="I2430" s="7">
        <v>4</v>
      </c>
    </row>
    <row r="2431" spans="1:9" ht="15.75" customHeight="1" x14ac:dyDescent="0.15">
      <c r="A2431" s="13" t="s">
        <v>5206</v>
      </c>
      <c r="B2431" s="7" t="s">
        <v>1452</v>
      </c>
      <c r="C2431" s="14">
        <v>7</v>
      </c>
      <c r="D2431" s="7">
        <v>14.75</v>
      </c>
      <c r="E2431" s="7">
        <f t="shared" si="76"/>
        <v>1.4750000000000001</v>
      </c>
      <c r="F2431" s="7">
        <f t="shared" si="77"/>
        <v>16.225000000000001</v>
      </c>
      <c r="G2431" s="7">
        <v>0.25</v>
      </c>
      <c r="H2431" s="7" t="s">
        <v>5083</v>
      </c>
      <c r="I2431" s="7">
        <v>2</v>
      </c>
    </row>
    <row r="2432" spans="1:9" ht="15.75" customHeight="1" x14ac:dyDescent="0.15">
      <c r="A2432" s="13" t="s">
        <v>5206</v>
      </c>
      <c r="B2432" s="7" t="s">
        <v>3044</v>
      </c>
      <c r="C2432" s="14">
        <v>11</v>
      </c>
      <c r="D2432" s="7">
        <v>21.94</v>
      </c>
      <c r="E2432" s="7">
        <f t="shared" si="76"/>
        <v>2.1940000000000004</v>
      </c>
      <c r="F2432" s="7">
        <f t="shared" si="77"/>
        <v>24.134</v>
      </c>
      <c r="G2432" s="7">
        <v>0.33</v>
      </c>
      <c r="H2432" s="7" t="s">
        <v>5083</v>
      </c>
      <c r="I2432" s="7">
        <v>5</v>
      </c>
    </row>
    <row r="2433" spans="1:9" ht="15.75" customHeight="1" x14ac:dyDescent="0.15">
      <c r="A2433" s="13" t="s">
        <v>5206</v>
      </c>
      <c r="B2433" s="7" t="s">
        <v>4278</v>
      </c>
      <c r="C2433" s="14">
        <v>2</v>
      </c>
      <c r="D2433" s="7">
        <v>38.4</v>
      </c>
      <c r="E2433" s="7">
        <f t="shared" si="76"/>
        <v>3.84</v>
      </c>
      <c r="F2433" s="7">
        <f t="shared" si="77"/>
        <v>42.239999999999995</v>
      </c>
      <c r="G2433" s="7">
        <v>0.08</v>
      </c>
      <c r="H2433" s="7" t="s">
        <v>5076</v>
      </c>
      <c r="I2433" s="7">
        <v>5</v>
      </c>
    </row>
    <row r="2434" spans="1:9" ht="15.75" customHeight="1" x14ac:dyDescent="0.15">
      <c r="A2434" s="13" t="s">
        <v>5207</v>
      </c>
      <c r="B2434" s="7" t="s">
        <v>4822</v>
      </c>
      <c r="C2434" s="14">
        <v>11</v>
      </c>
      <c r="D2434" s="7">
        <v>1.57</v>
      </c>
      <c r="E2434" s="7">
        <f t="shared" si="76"/>
        <v>0.15700000000000003</v>
      </c>
      <c r="F2434" s="7">
        <f t="shared" si="77"/>
        <v>1.7270000000000001</v>
      </c>
      <c r="G2434" s="7">
        <v>0.35</v>
      </c>
      <c r="H2434" s="7" t="s">
        <v>5076</v>
      </c>
      <c r="I2434" s="7">
        <v>6</v>
      </c>
    </row>
    <row r="2435" spans="1:9" ht="15.75" customHeight="1" x14ac:dyDescent="0.15">
      <c r="A2435" s="13" t="s">
        <v>5207</v>
      </c>
      <c r="B2435" s="7" t="s">
        <v>1153</v>
      </c>
      <c r="C2435" s="14">
        <v>11</v>
      </c>
      <c r="D2435" s="7">
        <v>24.61</v>
      </c>
      <c r="E2435" s="7">
        <f t="shared" si="76"/>
        <v>2.4610000000000003</v>
      </c>
      <c r="F2435" s="7">
        <f t="shared" si="77"/>
        <v>27.070999999999998</v>
      </c>
      <c r="G2435" s="7">
        <v>0.28999999999999998</v>
      </c>
      <c r="H2435" s="7" t="s">
        <v>5077</v>
      </c>
      <c r="I2435" s="7">
        <v>9</v>
      </c>
    </row>
    <row r="2436" spans="1:9" ht="15.75" customHeight="1" x14ac:dyDescent="0.15">
      <c r="A2436" s="13" t="s">
        <v>5207</v>
      </c>
      <c r="B2436" s="7" t="s">
        <v>1141</v>
      </c>
      <c r="C2436" s="14">
        <v>11</v>
      </c>
      <c r="D2436" s="7">
        <v>29.31</v>
      </c>
      <c r="E2436" s="7">
        <f t="shared" si="76"/>
        <v>2.931</v>
      </c>
      <c r="F2436" s="7">
        <f t="shared" si="77"/>
        <v>32.241</v>
      </c>
      <c r="G2436" s="7">
        <v>0.18</v>
      </c>
      <c r="H2436" s="7" t="s">
        <v>5078</v>
      </c>
      <c r="I2436" s="7">
        <v>3</v>
      </c>
    </row>
    <row r="2437" spans="1:9" ht="15.75" customHeight="1" x14ac:dyDescent="0.15">
      <c r="A2437" s="13" t="s">
        <v>5207</v>
      </c>
      <c r="B2437" s="7" t="s">
        <v>4568</v>
      </c>
      <c r="C2437" s="14">
        <v>2</v>
      </c>
      <c r="D2437" s="7">
        <v>62.93</v>
      </c>
      <c r="E2437" s="7">
        <f t="shared" si="76"/>
        <v>6.2930000000000001</v>
      </c>
      <c r="F2437" s="7">
        <f t="shared" si="77"/>
        <v>69.222999999999999</v>
      </c>
      <c r="G2437" s="7">
        <v>0.2</v>
      </c>
      <c r="H2437" s="7" t="s">
        <v>5079</v>
      </c>
      <c r="I2437" s="7">
        <v>7</v>
      </c>
    </row>
    <row r="2438" spans="1:9" ht="15.75" customHeight="1" x14ac:dyDescent="0.15">
      <c r="A2438" s="13" t="s">
        <v>5207</v>
      </c>
      <c r="B2438" s="7" t="s">
        <v>4133</v>
      </c>
      <c r="C2438" s="14">
        <v>11</v>
      </c>
      <c r="D2438" s="7">
        <v>74.959999999999994</v>
      </c>
      <c r="E2438" s="7">
        <f t="shared" si="76"/>
        <v>7.4959999999999996</v>
      </c>
      <c r="F2438" s="7">
        <f t="shared" si="77"/>
        <v>82.455999999999989</v>
      </c>
      <c r="G2438" s="7">
        <v>0.33</v>
      </c>
      <c r="H2438" s="7" t="s">
        <v>5082</v>
      </c>
      <c r="I2438" s="7">
        <v>5</v>
      </c>
    </row>
    <row r="2439" spans="1:9" ht="15.75" customHeight="1" x14ac:dyDescent="0.15">
      <c r="A2439" s="13" t="s">
        <v>5207</v>
      </c>
      <c r="B2439" s="7" t="s">
        <v>5069</v>
      </c>
      <c r="C2439" s="14">
        <v>11</v>
      </c>
      <c r="D2439" s="7">
        <v>25.42</v>
      </c>
      <c r="E2439" s="7">
        <f t="shared" si="76"/>
        <v>2.5420000000000003</v>
      </c>
      <c r="F2439" s="7">
        <f t="shared" si="77"/>
        <v>27.962000000000003</v>
      </c>
      <c r="G2439" s="7">
        <v>0.17</v>
      </c>
      <c r="H2439" s="7" t="s">
        <v>5082</v>
      </c>
      <c r="I2439" s="7">
        <v>3</v>
      </c>
    </row>
    <row r="2440" spans="1:9" ht="15.75" customHeight="1" x14ac:dyDescent="0.15">
      <c r="A2440" s="13" t="s">
        <v>5207</v>
      </c>
      <c r="B2440" s="7" t="s">
        <v>4040</v>
      </c>
      <c r="C2440" s="14">
        <v>11</v>
      </c>
      <c r="D2440" s="7">
        <v>62.08</v>
      </c>
      <c r="E2440" s="7">
        <f t="shared" ref="E2440:E2503" si="78">D2440*10%</f>
        <v>6.2080000000000002</v>
      </c>
      <c r="F2440" s="7">
        <f t="shared" ref="F2440:F2503" si="79">D2440+E2440</f>
        <v>68.287999999999997</v>
      </c>
      <c r="G2440" s="7">
        <v>0.27</v>
      </c>
      <c r="H2440" s="7" t="s">
        <v>5080</v>
      </c>
      <c r="I2440" s="7">
        <v>4</v>
      </c>
    </row>
    <row r="2441" spans="1:9" ht="15.75" customHeight="1" x14ac:dyDescent="0.15">
      <c r="A2441" s="13" t="s">
        <v>5207</v>
      </c>
      <c r="B2441" s="7" t="s">
        <v>4885</v>
      </c>
      <c r="C2441" s="14">
        <v>11</v>
      </c>
      <c r="D2441" s="7">
        <v>9.92</v>
      </c>
      <c r="E2441" s="7">
        <f t="shared" si="78"/>
        <v>0.99199999999999999</v>
      </c>
      <c r="F2441" s="7">
        <f t="shared" si="79"/>
        <v>10.911999999999999</v>
      </c>
      <c r="G2441" s="7">
        <v>0.02</v>
      </c>
      <c r="H2441" s="7" t="s">
        <v>5076</v>
      </c>
      <c r="I2441" s="7">
        <v>4</v>
      </c>
    </row>
    <row r="2442" spans="1:9" ht="15.75" customHeight="1" x14ac:dyDescent="0.15">
      <c r="A2442" s="13" t="s">
        <v>5207</v>
      </c>
      <c r="B2442" s="7" t="s">
        <v>3126</v>
      </c>
      <c r="C2442" s="14">
        <v>7</v>
      </c>
      <c r="D2442" s="7">
        <v>46.22</v>
      </c>
      <c r="E2442" s="7">
        <f t="shared" si="78"/>
        <v>4.6219999999999999</v>
      </c>
      <c r="F2442" s="7">
        <f t="shared" si="79"/>
        <v>50.841999999999999</v>
      </c>
      <c r="G2442" s="7">
        <v>0.32</v>
      </c>
      <c r="H2442" s="7" t="s">
        <v>31</v>
      </c>
      <c r="I2442" s="7">
        <v>7</v>
      </c>
    </row>
    <row r="2443" spans="1:9" ht="15.75" customHeight="1" x14ac:dyDescent="0.15">
      <c r="A2443" s="13" t="s">
        <v>5207</v>
      </c>
      <c r="B2443" s="7" t="s">
        <v>1052</v>
      </c>
      <c r="C2443" s="14">
        <v>2</v>
      </c>
      <c r="D2443" s="7">
        <v>12.64</v>
      </c>
      <c r="E2443" s="7">
        <f t="shared" si="78"/>
        <v>1.2640000000000002</v>
      </c>
      <c r="F2443" s="7">
        <f t="shared" si="79"/>
        <v>13.904</v>
      </c>
      <c r="G2443" s="7">
        <v>0.11</v>
      </c>
      <c r="H2443" s="7" t="s">
        <v>27</v>
      </c>
      <c r="I2443" s="7">
        <v>7</v>
      </c>
    </row>
    <row r="2444" spans="1:9" ht="15.75" customHeight="1" x14ac:dyDescent="0.15">
      <c r="A2444" s="13" t="s">
        <v>5207</v>
      </c>
      <c r="B2444" s="7" t="s">
        <v>480</v>
      </c>
      <c r="C2444" s="14">
        <v>11</v>
      </c>
      <c r="D2444" s="7">
        <v>1.83</v>
      </c>
      <c r="E2444" s="7">
        <f t="shared" si="78"/>
        <v>0.18300000000000002</v>
      </c>
      <c r="F2444" s="7">
        <f t="shared" si="79"/>
        <v>2.0129999999999999</v>
      </c>
      <c r="G2444" s="7">
        <v>0.12</v>
      </c>
      <c r="H2444" s="7" t="s">
        <v>26</v>
      </c>
      <c r="I2444" s="7">
        <v>4</v>
      </c>
    </row>
    <row r="2445" spans="1:9" ht="15.75" customHeight="1" x14ac:dyDescent="0.15">
      <c r="A2445" s="13" t="s">
        <v>5207</v>
      </c>
      <c r="B2445" s="7" t="s">
        <v>3181</v>
      </c>
      <c r="C2445" s="14">
        <v>7</v>
      </c>
      <c r="D2445" s="7">
        <v>81.44</v>
      </c>
      <c r="E2445" s="7">
        <f t="shared" si="78"/>
        <v>8.1440000000000001</v>
      </c>
      <c r="F2445" s="7">
        <f t="shared" si="79"/>
        <v>89.584000000000003</v>
      </c>
      <c r="G2445" s="7">
        <v>0.11</v>
      </c>
      <c r="H2445" s="7" t="s">
        <v>30</v>
      </c>
      <c r="I2445" s="7">
        <v>8</v>
      </c>
    </row>
    <row r="2446" spans="1:9" ht="15.75" customHeight="1" x14ac:dyDescent="0.15">
      <c r="A2446" s="13" t="s">
        <v>5207</v>
      </c>
      <c r="B2446" s="7" t="s">
        <v>1637</v>
      </c>
      <c r="C2446" s="14">
        <v>11</v>
      </c>
      <c r="D2446" s="7">
        <v>24.46</v>
      </c>
      <c r="E2446" s="7">
        <f t="shared" si="78"/>
        <v>2.4460000000000002</v>
      </c>
      <c r="F2446" s="7">
        <f t="shared" si="79"/>
        <v>26.906000000000002</v>
      </c>
      <c r="G2446" s="7">
        <v>0.37</v>
      </c>
      <c r="H2446" s="7" t="s">
        <v>5083</v>
      </c>
      <c r="I2446" s="7">
        <v>1</v>
      </c>
    </row>
    <row r="2447" spans="1:9" ht="15.75" customHeight="1" x14ac:dyDescent="0.15">
      <c r="A2447" s="13" t="s">
        <v>5207</v>
      </c>
      <c r="B2447" s="7" t="s">
        <v>3200</v>
      </c>
      <c r="C2447" s="14">
        <v>2</v>
      </c>
      <c r="D2447" s="7">
        <v>1.58</v>
      </c>
      <c r="E2447" s="7">
        <f t="shared" si="78"/>
        <v>0.15800000000000003</v>
      </c>
      <c r="F2447" s="7">
        <f t="shared" si="79"/>
        <v>1.738</v>
      </c>
      <c r="G2447" s="7">
        <v>0.27</v>
      </c>
      <c r="H2447" s="7" t="s">
        <v>26</v>
      </c>
      <c r="I2447" s="7">
        <v>8</v>
      </c>
    </row>
    <row r="2448" spans="1:9" ht="15.75" customHeight="1" x14ac:dyDescent="0.15">
      <c r="A2448" s="13" t="s">
        <v>5207</v>
      </c>
      <c r="B2448" s="7" t="s">
        <v>3033</v>
      </c>
      <c r="C2448" s="14">
        <v>11</v>
      </c>
      <c r="D2448" s="7">
        <v>1.29</v>
      </c>
      <c r="E2448" s="7">
        <f t="shared" si="78"/>
        <v>0.129</v>
      </c>
      <c r="F2448" s="7">
        <f t="shared" si="79"/>
        <v>1.419</v>
      </c>
      <c r="G2448" s="7">
        <v>0.16</v>
      </c>
      <c r="H2448" s="7" t="s">
        <v>5076</v>
      </c>
      <c r="I2448" s="7">
        <v>4</v>
      </c>
    </row>
    <row r="2449" spans="1:9" ht="15.75" customHeight="1" x14ac:dyDescent="0.15">
      <c r="A2449" s="13" t="s">
        <v>5208</v>
      </c>
      <c r="B2449" s="7" t="s">
        <v>876</v>
      </c>
      <c r="C2449" s="14">
        <v>11</v>
      </c>
      <c r="D2449" s="7">
        <v>7.75</v>
      </c>
      <c r="E2449" s="7">
        <f t="shared" si="78"/>
        <v>0.77500000000000002</v>
      </c>
      <c r="F2449" s="7">
        <f t="shared" si="79"/>
        <v>8.5250000000000004</v>
      </c>
      <c r="G2449" s="7">
        <v>0.28000000000000003</v>
      </c>
      <c r="H2449" s="7" t="s">
        <v>5077</v>
      </c>
      <c r="I2449" s="7">
        <v>8</v>
      </c>
    </row>
    <row r="2450" spans="1:9" ht="15.75" customHeight="1" x14ac:dyDescent="0.15">
      <c r="A2450" s="13" t="s">
        <v>5208</v>
      </c>
      <c r="B2450" s="7" t="s">
        <v>3135</v>
      </c>
      <c r="C2450" s="14">
        <v>2</v>
      </c>
      <c r="D2450" s="7">
        <v>58.19</v>
      </c>
      <c r="E2450" s="7">
        <f t="shared" si="78"/>
        <v>5.819</v>
      </c>
      <c r="F2450" s="7">
        <f t="shared" si="79"/>
        <v>64.009</v>
      </c>
      <c r="G2450" s="7">
        <v>0.28000000000000003</v>
      </c>
      <c r="H2450" s="7" t="s">
        <v>29</v>
      </c>
      <c r="I2450" s="7">
        <v>2</v>
      </c>
    </row>
    <row r="2451" spans="1:9" ht="15.75" customHeight="1" x14ac:dyDescent="0.15">
      <c r="A2451" s="13" t="s">
        <v>5208</v>
      </c>
      <c r="B2451" s="7" t="s">
        <v>2305</v>
      </c>
      <c r="C2451" s="14">
        <v>11</v>
      </c>
      <c r="D2451" s="7">
        <v>8.85</v>
      </c>
      <c r="E2451" s="7">
        <f t="shared" si="78"/>
        <v>0.88500000000000001</v>
      </c>
      <c r="F2451" s="7">
        <f t="shared" si="79"/>
        <v>9.7349999999999994</v>
      </c>
      <c r="G2451" s="7">
        <v>0.11</v>
      </c>
      <c r="H2451" s="7" t="s">
        <v>5079</v>
      </c>
      <c r="I2451" s="7">
        <v>8</v>
      </c>
    </row>
    <row r="2452" spans="1:9" ht="15.75" customHeight="1" x14ac:dyDescent="0.15">
      <c r="A2452" s="13" t="s">
        <v>5208</v>
      </c>
      <c r="B2452" s="7" t="s">
        <v>2557</v>
      </c>
      <c r="C2452" s="14">
        <v>7</v>
      </c>
      <c r="D2452" s="7">
        <v>3.32</v>
      </c>
      <c r="E2452" s="7">
        <f t="shared" si="78"/>
        <v>0.33200000000000002</v>
      </c>
      <c r="F2452" s="7">
        <f t="shared" si="79"/>
        <v>3.6519999999999997</v>
      </c>
      <c r="G2452" s="7">
        <v>0.18</v>
      </c>
      <c r="H2452" s="7" t="s">
        <v>5078</v>
      </c>
      <c r="I2452" s="7">
        <v>10</v>
      </c>
    </row>
    <row r="2453" spans="1:9" ht="15.75" customHeight="1" x14ac:dyDescent="0.15">
      <c r="A2453" s="13" t="s">
        <v>5208</v>
      </c>
      <c r="B2453" s="7" t="s">
        <v>423</v>
      </c>
      <c r="C2453" s="14">
        <v>11</v>
      </c>
      <c r="D2453" s="7">
        <v>62.03</v>
      </c>
      <c r="E2453" s="7">
        <f t="shared" si="78"/>
        <v>6.2030000000000003</v>
      </c>
      <c r="F2453" s="7">
        <f t="shared" si="79"/>
        <v>68.233000000000004</v>
      </c>
      <c r="G2453" s="7">
        <v>0.33</v>
      </c>
      <c r="H2453" s="7" t="s">
        <v>5076</v>
      </c>
      <c r="I2453" s="7">
        <v>4</v>
      </c>
    </row>
    <row r="2454" spans="1:9" ht="15.75" customHeight="1" x14ac:dyDescent="0.15">
      <c r="A2454" s="13" t="s">
        <v>5208</v>
      </c>
      <c r="B2454" s="7" t="s">
        <v>737</v>
      </c>
      <c r="C2454" s="14">
        <v>7</v>
      </c>
      <c r="D2454" s="7">
        <v>33.590000000000003</v>
      </c>
      <c r="E2454" s="7">
        <f t="shared" si="78"/>
        <v>3.3590000000000004</v>
      </c>
      <c r="F2454" s="7">
        <f t="shared" si="79"/>
        <v>36.949000000000005</v>
      </c>
      <c r="G2454" s="7">
        <v>0.15</v>
      </c>
      <c r="H2454" s="7" t="s">
        <v>27</v>
      </c>
      <c r="I2454" s="7">
        <v>7</v>
      </c>
    </row>
    <row r="2455" spans="1:9" ht="15.75" customHeight="1" x14ac:dyDescent="0.15">
      <c r="A2455" s="13" t="s">
        <v>5208</v>
      </c>
      <c r="B2455" s="7" t="s">
        <v>1288</v>
      </c>
      <c r="C2455" s="14">
        <v>7</v>
      </c>
      <c r="D2455" s="7">
        <v>73.47</v>
      </c>
      <c r="E2455" s="7">
        <f t="shared" si="78"/>
        <v>7.3470000000000004</v>
      </c>
      <c r="F2455" s="7">
        <f t="shared" si="79"/>
        <v>80.816999999999993</v>
      </c>
      <c r="G2455" s="7">
        <v>0.03</v>
      </c>
      <c r="H2455" s="7" t="s">
        <v>29</v>
      </c>
      <c r="I2455" s="7">
        <v>10</v>
      </c>
    </row>
    <row r="2456" spans="1:9" ht="15.75" customHeight="1" x14ac:dyDescent="0.15">
      <c r="A2456" s="13" t="s">
        <v>5208</v>
      </c>
      <c r="B2456" s="7" t="s">
        <v>242</v>
      </c>
      <c r="C2456" s="14">
        <v>7</v>
      </c>
      <c r="D2456" s="7">
        <v>36.14</v>
      </c>
      <c r="E2456" s="7">
        <f t="shared" si="78"/>
        <v>3.6140000000000003</v>
      </c>
      <c r="F2456" s="7">
        <f t="shared" si="79"/>
        <v>39.753999999999998</v>
      </c>
      <c r="G2456" s="7">
        <v>0.25</v>
      </c>
      <c r="H2456" s="7" t="s">
        <v>5075</v>
      </c>
      <c r="I2456" s="7">
        <v>1</v>
      </c>
    </row>
    <row r="2457" spans="1:9" ht="15.75" customHeight="1" x14ac:dyDescent="0.15">
      <c r="A2457" s="13" t="s">
        <v>5208</v>
      </c>
      <c r="B2457" s="7" t="s">
        <v>2759</v>
      </c>
      <c r="C2457" s="14">
        <v>7</v>
      </c>
      <c r="D2457" s="7">
        <v>20</v>
      </c>
      <c r="E2457" s="7">
        <f t="shared" si="78"/>
        <v>2</v>
      </c>
      <c r="F2457" s="7">
        <f t="shared" si="79"/>
        <v>22</v>
      </c>
      <c r="G2457" s="7">
        <v>0.35</v>
      </c>
      <c r="H2457" s="7" t="s">
        <v>31</v>
      </c>
      <c r="I2457" s="7">
        <v>7</v>
      </c>
    </row>
    <row r="2458" spans="1:9" ht="15.75" customHeight="1" x14ac:dyDescent="0.15">
      <c r="A2458" s="13" t="s">
        <v>5208</v>
      </c>
      <c r="B2458" s="7" t="s">
        <v>1663</v>
      </c>
      <c r="C2458" s="14">
        <v>7</v>
      </c>
      <c r="D2458" s="7">
        <v>63.04</v>
      </c>
      <c r="E2458" s="7">
        <f t="shared" si="78"/>
        <v>6.3040000000000003</v>
      </c>
      <c r="F2458" s="7">
        <f t="shared" si="79"/>
        <v>69.343999999999994</v>
      </c>
      <c r="G2458" s="7">
        <v>0.37</v>
      </c>
      <c r="H2458" s="7" t="s">
        <v>28</v>
      </c>
      <c r="I2458" s="7">
        <v>1</v>
      </c>
    </row>
    <row r="2459" spans="1:9" ht="15.75" customHeight="1" x14ac:dyDescent="0.15">
      <c r="A2459" s="13" t="s">
        <v>5208</v>
      </c>
      <c r="B2459" s="7" t="s">
        <v>1816</v>
      </c>
      <c r="C2459" s="14">
        <v>2</v>
      </c>
      <c r="D2459" s="7">
        <v>62.32</v>
      </c>
      <c r="E2459" s="7">
        <f t="shared" si="78"/>
        <v>6.2320000000000002</v>
      </c>
      <c r="F2459" s="7">
        <f t="shared" si="79"/>
        <v>68.552000000000007</v>
      </c>
      <c r="G2459" s="7">
        <v>0.28000000000000003</v>
      </c>
      <c r="H2459" s="7" t="s">
        <v>5083</v>
      </c>
      <c r="I2459" s="7">
        <v>2</v>
      </c>
    </row>
    <row r="2460" spans="1:9" ht="15.75" customHeight="1" x14ac:dyDescent="0.15">
      <c r="A2460" s="13" t="s">
        <v>5208</v>
      </c>
      <c r="B2460" s="7" t="s">
        <v>205</v>
      </c>
      <c r="C2460" s="14">
        <v>7</v>
      </c>
      <c r="D2460" s="7">
        <v>82.75</v>
      </c>
      <c r="E2460" s="7">
        <f t="shared" si="78"/>
        <v>8.2750000000000004</v>
      </c>
      <c r="F2460" s="7">
        <f t="shared" si="79"/>
        <v>91.025000000000006</v>
      </c>
      <c r="G2460" s="7">
        <v>0.31</v>
      </c>
      <c r="H2460" s="7" t="s">
        <v>30</v>
      </c>
      <c r="I2460" s="7">
        <v>6</v>
      </c>
    </row>
    <row r="2461" spans="1:9" ht="15.75" customHeight="1" x14ac:dyDescent="0.15">
      <c r="A2461" s="13" t="s">
        <v>5208</v>
      </c>
      <c r="B2461" s="7" t="s">
        <v>98</v>
      </c>
      <c r="C2461" s="14">
        <v>2</v>
      </c>
      <c r="D2461" s="7">
        <v>15.39</v>
      </c>
      <c r="E2461" s="7">
        <f t="shared" si="78"/>
        <v>1.5390000000000001</v>
      </c>
      <c r="F2461" s="7">
        <f t="shared" si="79"/>
        <v>16.929000000000002</v>
      </c>
      <c r="G2461" s="7">
        <v>0.24</v>
      </c>
      <c r="H2461" s="7" t="s">
        <v>29</v>
      </c>
      <c r="I2461" s="7">
        <v>8</v>
      </c>
    </row>
    <row r="2462" spans="1:9" ht="15.75" customHeight="1" x14ac:dyDescent="0.15">
      <c r="A2462" s="13" t="s">
        <v>5208</v>
      </c>
      <c r="B2462" s="7" t="s">
        <v>2519</v>
      </c>
      <c r="C2462" s="14">
        <v>2</v>
      </c>
      <c r="D2462" s="7">
        <v>32.409999999999997</v>
      </c>
      <c r="E2462" s="7">
        <f t="shared" si="78"/>
        <v>3.2409999999999997</v>
      </c>
      <c r="F2462" s="7">
        <f t="shared" si="79"/>
        <v>35.650999999999996</v>
      </c>
      <c r="G2462" s="7">
        <v>0.17</v>
      </c>
      <c r="H2462" s="7" t="s">
        <v>5083</v>
      </c>
      <c r="I2462" s="7">
        <v>9</v>
      </c>
    </row>
    <row r="2463" spans="1:9" ht="15.75" customHeight="1" x14ac:dyDescent="0.15">
      <c r="A2463" s="13" t="s">
        <v>5208</v>
      </c>
      <c r="B2463" s="7" t="s">
        <v>4456</v>
      </c>
      <c r="C2463" s="14">
        <v>2</v>
      </c>
      <c r="D2463" s="7">
        <v>0.05</v>
      </c>
      <c r="E2463" s="7">
        <f t="shared" si="78"/>
        <v>5.000000000000001E-3</v>
      </c>
      <c r="F2463" s="7">
        <f t="shared" si="79"/>
        <v>5.5000000000000007E-2</v>
      </c>
      <c r="G2463" s="7">
        <v>0.23</v>
      </c>
      <c r="H2463" s="7" t="s">
        <v>27</v>
      </c>
      <c r="I2463" s="7">
        <v>3</v>
      </c>
    </row>
    <row r="2464" spans="1:9" ht="15.75" customHeight="1" x14ac:dyDescent="0.15">
      <c r="A2464" s="13" t="s">
        <v>5208</v>
      </c>
      <c r="B2464" s="7" t="s">
        <v>1256</v>
      </c>
      <c r="C2464" s="14">
        <v>7</v>
      </c>
      <c r="D2464" s="7">
        <v>36.03</v>
      </c>
      <c r="E2464" s="7">
        <f t="shared" si="78"/>
        <v>3.6030000000000002</v>
      </c>
      <c r="F2464" s="7">
        <f t="shared" si="79"/>
        <v>39.633000000000003</v>
      </c>
      <c r="G2464" s="7">
        <v>0.26</v>
      </c>
      <c r="H2464" s="7" t="s">
        <v>5080</v>
      </c>
      <c r="I2464" s="7">
        <v>8</v>
      </c>
    </row>
    <row r="2465" spans="1:9" ht="15.75" customHeight="1" x14ac:dyDescent="0.15">
      <c r="A2465" s="13" t="s">
        <v>5208</v>
      </c>
      <c r="B2465" s="7" t="s">
        <v>2143</v>
      </c>
      <c r="C2465" s="14">
        <v>11</v>
      </c>
      <c r="D2465" s="7">
        <v>36.57</v>
      </c>
      <c r="E2465" s="7">
        <f t="shared" si="78"/>
        <v>3.657</v>
      </c>
      <c r="F2465" s="7">
        <f t="shared" si="79"/>
        <v>40.227000000000004</v>
      </c>
      <c r="G2465" s="7">
        <v>0.17</v>
      </c>
      <c r="H2465" s="7" t="s">
        <v>5080</v>
      </c>
      <c r="I2465" s="7">
        <v>5</v>
      </c>
    </row>
    <row r="2466" spans="1:9" ht="15.75" customHeight="1" x14ac:dyDescent="0.15">
      <c r="A2466" s="13" t="s">
        <v>5208</v>
      </c>
      <c r="B2466" s="7" t="s">
        <v>2168</v>
      </c>
      <c r="C2466" s="14">
        <v>7</v>
      </c>
      <c r="D2466" s="7">
        <v>74.150000000000006</v>
      </c>
      <c r="E2466" s="7">
        <f t="shared" si="78"/>
        <v>7.4150000000000009</v>
      </c>
      <c r="F2466" s="7">
        <f t="shared" si="79"/>
        <v>81.565000000000012</v>
      </c>
      <c r="G2466" s="7">
        <v>0.26</v>
      </c>
      <c r="H2466" s="7" t="s">
        <v>29</v>
      </c>
      <c r="I2466" s="7">
        <v>5</v>
      </c>
    </row>
    <row r="2467" spans="1:9" ht="15.75" customHeight="1" x14ac:dyDescent="0.15">
      <c r="A2467" s="13" t="s">
        <v>5208</v>
      </c>
      <c r="B2467" s="7" t="s">
        <v>2042</v>
      </c>
      <c r="C2467" s="14">
        <v>2</v>
      </c>
      <c r="D2467" s="7">
        <v>37.18</v>
      </c>
      <c r="E2467" s="7">
        <f t="shared" si="78"/>
        <v>3.718</v>
      </c>
      <c r="F2467" s="7">
        <f t="shared" si="79"/>
        <v>40.897999999999996</v>
      </c>
      <c r="G2467" s="7">
        <v>0.2</v>
      </c>
      <c r="H2467" s="7" t="s">
        <v>31</v>
      </c>
      <c r="I2467" s="7">
        <v>9</v>
      </c>
    </row>
    <row r="2468" spans="1:9" ht="15.75" customHeight="1" x14ac:dyDescent="0.15">
      <c r="A2468" s="13" t="s">
        <v>5208</v>
      </c>
      <c r="B2468" s="7" t="s">
        <v>1981</v>
      </c>
      <c r="C2468" s="14">
        <v>7</v>
      </c>
      <c r="D2468" s="7">
        <v>70.459999999999994</v>
      </c>
      <c r="E2468" s="7">
        <f t="shared" si="78"/>
        <v>7.0459999999999994</v>
      </c>
      <c r="F2468" s="7">
        <f t="shared" si="79"/>
        <v>77.506</v>
      </c>
      <c r="G2468" s="7">
        <v>0.34</v>
      </c>
      <c r="H2468" s="7" t="s">
        <v>5081</v>
      </c>
      <c r="I2468" s="7">
        <v>6</v>
      </c>
    </row>
    <row r="2469" spans="1:9" ht="15.75" customHeight="1" x14ac:dyDescent="0.15">
      <c r="A2469" s="13" t="s">
        <v>5208</v>
      </c>
      <c r="B2469" s="7" t="s">
        <v>667</v>
      </c>
      <c r="C2469" s="14">
        <v>7</v>
      </c>
      <c r="D2469" s="7">
        <v>27.79</v>
      </c>
      <c r="E2469" s="7">
        <f t="shared" si="78"/>
        <v>2.7789999999999999</v>
      </c>
      <c r="F2469" s="7">
        <f t="shared" si="79"/>
        <v>30.568999999999999</v>
      </c>
      <c r="G2469" s="7">
        <v>0.32</v>
      </c>
      <c r="H2469" s="7" t="s">
        <v>5077</v>
      </c>
      <c r="I2469" s="7">
        <v>2</v>
      </c>
    </row>
    <row r="2470" spans="1:9" ht="15.75" customHeight="1" x14ac:dyDescent="0.15">
      <c r="A2470" s="13" t="s">
        <v>5209</v>
      </c>
      <c r="B2470" s="7" t="s">
        <v>2910</v>
      </c>
      <c r="C2470" s="14">
        <v>7</v>
      </c>
      <c r="D2470" s="7">
        <v>86.04</v>
      </c>
      <c r="E2470" s="7">
        <f t="shared" si="78"/>
        <v>8.604000000000001</v>
      </c>
      <c r="F2470" s="7">
        <f t="shared" si="79"/>
        <v>94.644000000000005</v>
      </c>
      <c r="G2470" s="7">
        <v>0.04</v>
      </c>
      <c r="H2470" s="7" t="s">
        <v>26</v>
      </c>
      <c r="I2470" s="7">
        <v>7</v>
      </c>
    </row>
    <row r="2471" spans="1:9" ht="15.75" customHeight="1" x14ac:dyDescent="0.15">
      <c r="A2471" s="13" t="s">
        <v>5209</v>
      </c>
      <c r="B2471" s="7" t="s">
        <v>3182</v>
      </c>
      <c r="C2471" s="14">
        <v>7</v>
      </c>
      <c r="D2471" s="7">
        <v>78.02</v>
      </c>
      <c r="E2471" s="7">
        <f t="shared" si="78"/>
        <v>7.8019999999999996</v>
      </c>
      <c r="F2471" s="7">
        <f t="shared" si="79"/>
        <v>85.822000000000003</v>
      </c>
      <c r="G2471" s="7">
        <v>0.3</v>
      </c>
      <c r="H2471" s="7" t="s">
        <v>5075</v>
      </c>
      <c r="I2471" s="7">
        <v>6</v>
      </c>
    </row>
    <row r="2472" spans="1:9" ht="15.75" customHeight="1" x14ac:dyDescent="0.15">
      <c r="A2472" s="13" t="s">
        <v>5209</v>
      </c>
      <c r="B2472" s="7" t="s">
        <v>3583</v>
      </c>
      <c r="C2472" s="14">
        <v>11</v>
      </c>
      <c r="D2472" s="7">
        <v>67.67</v>
      </c>
      <c r="E2472" s="7">
        <f t="shared" si="78"/>
        <v>6.7670000000000003</v>
      </c>
      <c r="F2472" s="7">
        <f t="shared" si="79"/>
        <v>74.436999999999998</v>
      </c>
      <c r="G2472" s="7">
        <v>0.37</v>
      </c>
      <c r="H2472" s="7" t="s">
        <v>5079</v>
      </c>
      <c r="I2472" s="7">
        <v>1</v>
      </c>
    </row>
    <row r="2473" spans="1:9" ht="15.75" customHeight="1" x14ac:dyDescent="0.15">
      <c r="A2473" s="13" t="s">
        <v>5209</v>
      </c>
      <c r="B2473" s="7" t="s">
        <v>3521</v>
      </c>
      <c r="C2473" s="14">
        <v>2</v>
      </c>
      <c r="D2473" s="7">
        <v>61.71</v>
      </c>
      <c r="E2473" s="7">
        <f t="shared" si="78"/>
        <v>6.1710000000000003</v>
      </c>
      <c r="F2473" s="7">
        <f t="shared" si="79"/>
        <v>67.881</v>
      </c>
      <c r="G2473" s="7">
        <v>0.28999999999999998</v>
      </c>
      <c r="H2473" s="7" t="s">
        <v>5076</v>
      </c>
      <c r="I2473" s="7">
        <v>6</v>
      </c>
    </row>
    <row r="2474" spans="1:9" ht="15.75" customHeight="1" x14ac:dyDescent="0.15">
      <c r="A2474" s="13" t="s">
        <v>5209</v>
      </c>
      <c r="B2474" s="7" t="s">
        <v>2800</v>
      </c>
      <c r="C2474" s="14">
        <v>2</v>
      </c>
      <c r="D2474" s="7">
        <v>90.53</v>
      </c>
      <c r="E2474" s="7">
        <f t="shared" si="78"/>
        <v>9.0530000000000008</v>
      </c>
      <c r="F2474" s="7">
        <f t="shared" si="79"/>
        <v>99.582999999999998</v>
      </c>
      <c r="G2474" s="7">
        <v>0.01</v>
      </c>
      <c r="H2474" s="7" t="s">
        <v>26</v>
      </c>
      <c r="I2474" s="7">
        <v>6</v>
      </c>
    </row>
    <row r="2475" spans="1:9" ht="15.75" customHeight="1" x14ac:dyDescent="0.15">
      <c r="A2475" s="13" t="s">
        <v>5209</v>
      </c>
      <c r="B2475" s="7" t="s">
        <v>3473</v>
      </c>
      <c r="C2475" s="14">
        <v>11</v>
      </c>
      <c r="D2475" s="7">
        <v>4.07</v>
      </c>
      <c r="E2475" s="7">
        <f t="shared" si="78"/>
        <v>0.40700000000000003</v>
      </c>
      <c r="F2475" s="7">
        <f t="shared" si="79"/>
        <v>4.4770000000000003</v>
      </c>
      <c r="G2475" s="7">
        <v>0.22</v>
      </c>
      <c r="H2475" s="7" t="s">
        <v>27</v>
      </c>
      <c r="I2475" s="7">
        <v>7</v>
      </c>
    </row>
    <row r="2476" spans="1:9" ht="15.75" customHeight="1" x14ac:dyDescent="0.15">
      <c r="A2476" s="13" t="s">
        <v>5209</v>
      </c>
      <c r="B2476" s="7" t="s">
        <v>3300</v>
      </c>
      <c r="C2476" s="14">
        <v>7</v>
      </c>
      <c r="D2476" s="7">
        <v>24.9</v>
      </c>
      <c r="E2476" s="7">
        <f t="shared" si="78"/>
        <v>2.4900000000000002</v>
      </c>
      <c r="F2476" s="7">
        <f t="shared" si="79"/>
        <v>27.39</v>
      </c>
      <c r="G2476" s="7">
        <v>0.08</v>
      </c>
      <c r="H2476" s="7" t="s">
        <v>29</v>
      </c>
      <c r="I2476" s="7">
        <v>8</v>
      </c>
    </row>
    <row r="2477" spans="1:9" ht="15.75" customHeight="1" x14ac:dyDescent="0.15">
      <c r="A2477" s="13" t="s">
        <v>5209</v>
      </c>
      <c r="B2477" s="7" t="s">
        <v>3555</v>
      </c>
      <c r="C2477" s="14">
        <v>11</v>
      </c>
      <c r="D2477" s="7">
        <v>39.770000000000003</v>
      </c>
      <c r="E2477" s="7">
        <f t="shared" si="78"/>
        <v>3.9770000000000003</v>
      </c>
      <c r="F2477" s="7">
        <f t="shared" si="79"/>
        <v>43.747</v>
      </c>
      <c r="G2477" s="7">
        <v>0.21</v>
      </c>
      <c r="H2477" s="7" t="s">
        <v>5081</v>
      </c>
      <c r="I2477" s="7">
        <v>3</v>
      </c>
    </row>
    <row r="2478" spans="1:9" ht="15.75" customHeight="1" x14ac:dyDescent="0.15">
      <c r="A2478" s="13" t="s">
        <v>5209</v>
      </c>
      <c r="B2478" s="7" t="s">
        <v>872</v>
      </c>
      <c r="C2478" s="14">
        <v>7</v>
      </c>
      <c r="D2478" s="7">
        <v>56.71</v>
      </c>
      <c r="E2478" s="7">
        <f t="shared" si="78"/>
        <v>5.6710000000000003</v>
      </c>
      <c r="F2478" s="7">
        <f t="shared" si="79"/>
        <v>62.381</v>
      </c>
      <c r="G2478" s="7">
        <v>0.06</v>
      </c>
      <c r="H2478" s="7" t="s">
        <v>5080</v>
      </c>
      <c r="I2478" s="7">
        <v>1</v>
      </c>
    </row>
    <row r="2479" spans="1:9" ht="15.75" customHeight="1" x14ac:dyDescent="0.15">
      <c r="A2479" s="13" t="s">
        <v>5209</v>
      </c>
      <c r="B2479" s="7" t="s">
        <v>2713</v>
      </c>
      <c r="C2479" s="14">
        <v>2</v>
      </c>
      <c r="D2479" s="7">
        <v>50.15</v>
      </c>
      <c r="E2479" s="7">
        <f t="shared" si="78"/>
        <v>5.0150000000000006</v>
      </c>
      <c r="F2479" s="7">
        <f t="shared" si="79"/>
        <v>55.164999999999999</v>
      </c>
      <c r="G2479" s="7">
        <v>0.2</v>
      </c>
      <c r="H2479" s="7" t="s">
        <v>5081</v>
      </c>
      <c r="I2479" s="7">
        <v>5</v>
      </c>
    </row>
    <row r="2480" spans="1:9" ht="15.75" customHeight="1" x14ac:dyDescent="0.15">
      <c r="A2480" s="13" t="s">
        <v>5209</v>
      </c>
      <c r="B2480" s="7" t="s">
        <v>748</v>
      </c>
      <c r="C2480" s="14">
        <v>7</v>
      </c>
      <c r="D2480" s="7">
        <v>18.850000000000001</v>
      </c>
      <c r="E2480" s="7">
        <f t="shared" si="78"/>
        <v>1.8850000000000002</v>
      </c>
      <c r="F2480" s="7">
        <f t="shared" si="79"/>
        <v>20.735000000000003</v>
      </c>
      <c r="G2480" s="7">
        <v>0.11</v>
      </c>
      <c r="H2480" s="7" t="s">
        <v>29</v>
      </c>
      <c r="I2480" s="7">
        <v>4</v>
      </c>
    </row>
    <row r="2481" spans="1:9" ht="15.75" customHeight="1" x14ac:dyDescent="0.15">
      <c r="A2481" s="13" t="s">
        <v>5209</v>
      </c>
      <c r="B2481" s="7" t="s">
        <v>352</v>
      </c>
      <c r="C2481" s="14">
        <v>7</v>
      </c>
      <c r="D2481" s="7">
        <v>64.430000000000007</v>
      </c>
      <c r="E2481" s="7">
        <f t="shared" si="78"/>
        <v>6.4430000000000014</v>
      </c>
      <c r="F2481" s="7">
        <f t="shared" si="79"/>
        <v>70.873000000000005</v>
      </c>
      <c r="G2481" s="7">
        <v>0.34</v>
      </c>
      <c r="H2481" s="7" t="s">
        <v>5078</v>
      </c>
      <c r="I2481" s="7">
        <v>6</v>
      </c>
    </row>
    <row r="2482" spans="1:9" ht="15.75" customHeight="1" x14ac:dyDescent="0.15">
      <c r="A2482" s="13" t="s">
        <v>5209</v>
      </c>
      <c r="B2482" s="7" t="s">
        <v>201</v>
      </c>
      <c r="C2482" s="14">
        <v>11</v>
      </c>
      <c r="D2482" s="7">
        <v>68.760000000000005</v>
      </c>
      <c r="E2482" s="7">
        <f t="shared" si="78"/>
        <v>6.8760000000000012</v>
      </c>
      <c r="F2482" s="7">
        <f t="shared" si="79"/>
        <v>75.63600000000001</v>
      </c>
      <c r="G2482" s="7">
        <v>0.33</v>
      </c>
      <c r="H2482" s="7" t="s">
        <v>26</v>
      </c>
      <c r="I2482" s="7">
        <v>1</v>
      </c>
    </row>
    <row r="2483" spans="1:9" ht="15.75" customHeight="1" x14ac:dyDescent="0.15">
      <c r="A2483" s="13" t="s">
        <v>5209</v>
      </c>
      <c r="B2483" s="7" t="s">
        <v>929</v>
      </c>
      <c r="C2483" s="14">
        <v>7</v>
      </c>
      <c r="D2483" s="7">
        <v>67.78</v>
      </c>
      <c r="E2483" s="7">
        <f t="shared" si="78"/>
        <v>6.7780000000000005</v>
      </c>
      <c r="F2483" s="7">
        <f t="shared" si="79"/>
        <v>74.558000000000007</v>
      </c>
      <c r="G2483" s="7">
        <v>0.22</v>
      </c>
      <c r="H2483" s="7" t="s">
        <v>29</v>
      </c>
      <c r="I2483" s="7">
        <v>2</v>
      </c>
    </row>
    <row r="2484" spans="1:9" ht="15.75" customHeight="1" x14ac:dyDescent="0.15">
      <c r="A2484" s="13" t="s">
        <v>5209</v>
      </c>
      <c r="B2484" s="7" t="s">
        <v>3433</v>
      </c>
      <c r="C2484" s="14">
        <v>7</v>
      </c>
      <c r="D2484" s="7">
        <v>1.1599999999999999</v>
      </c>
      <c r="E2484" s="7">
        <f t="shared" si="78"/>
        <v>0.11599999999999999</v>
      </c>
      <c r="F2484" s="7">
        <f t="shared" si="79"/>
        <v>1.2759999999999998</v>
      </c>
      <c r="G2484" s="7">
        <v>0.14000000000000001</v>
      </c>
      <c r="H2484" s="7" t="s">
        <v>5081</v>
      </c>
      <c r="I2484" s="7">
        <v>4</v>
      </c>
    </row>
    <row r="2485" spans="1:9" ht="15.75" customHeight="1" x14ac:dyDescent="0.15">
      <c r="A2485" s="13" t="s">
        <v>5209</v>
      </c>
      <c r="B2485" s="7" t="s">
        <v>37</v>
      </c>
      <c r="C2485" s="14">
        <v>11</v>
      </c>
      <c r="D2485" s="7">
        <v>13.43</v>
      </c>
      <c r="E2485" s="7">
        <f t="shared" si="78"/>
        <v>1.343</v>
      </c>
      <c r="F2485" s="7">
        <f t="shared" si="79"/>
        <v>14.773</v>
      </c>
      <c r="G2485" s="7">
        <v>0.23</v>
      </c>
      <c r="H2485" s="7" t="s">
        <v>26</v>
      </c>
      <c r="I2485" s="7">
        <v>2</v>
      </c>
    </row>
    <row r="2486" spans="1:9" ht="15.75" customHeight="1" x14ac:dyDescent="0.15">
      <c r="A2486" s="13" t="s">
        <v>5209</v>
      </c>
      <c r="B2486" s="7" t="s">
        <v>4989</v>
      </c>
      <c r="C2486" s="14">
        <v>7</v>
      </c>
      <c r="D2486" s="7">
        <v>30.29</v>
      </c>
      <c r="E2486" s="7">
        <f t="shared" si="78"/>
        <v>3.0289999999999999</v>
      </c>
      <c r="F2486" s="7">
        <f t="shared" si="79"/>
        <v>33.319000000000003</v>
      </c>
      <c r="G2486" s="7">
        <v>0.26</v>
      </c>
      <c r="H2486" s="7" t="s">
        <v>26</v>
      </c>
      <c r="I2486" s="7">
        <v>6</v>
      </c>
    </row>
    <row r="2487" spans="1:9" ht="15.75" customHeight="1" x14ac:dyDescent="0.15">
      <c r="A2487" s="13" t="s">
        <v>5209</v>
      </c>
      <c r="B2487" s="7" t="s">
        <v>1163</v>
      </c>
      <c r="C2487" s="14">
        <v>2</v>
      </c>
      <c r="D2487" s="7">
        <v>90.7</v>
      </c>
      <c r="E2487" s="7">
        <f t="shared" si="78"/>
        <v>9.07</v>
      </c>
      <c r="F2487" s="7">
        <f t="shared" si="79"/>
        <v>99.77000000000001</v>
      </c>
      <c r="G2487" s="7">
        <v>0.39</v>
      </c>
      <c r="H2487" s="7" t="s">
        <v>27</v>
      </c>
      <c r="I2487" s="7">
        <v>1</v>
      </c>
    </row>
    <row r="2488" spans="1:9" ht="15.75" customHeight="1" x14ac:dyDescent="0.15">
      <c r="A2488" s="13" t="s">
        <v>5209</v>
      </c>
      <c r="B2488" s="7" t="s">
        <v>4054</v>
      </c>
      <c r="C2488" s="14">
        <v>11</v>
      </c>
      <c r="D2488" s="7">
        <v>54.58</v>
      </c>
      <c r="E2488" s="7">
        <f t="shared" si="78"/>
        <v>5.4580000000000002</v>
      </c>
      <c r="F2488" s="7">
        <f t="shared" si="79"/>
        <v>60.037999999999997</v>
      </c>
      <c r="G2488" s="7">
        <v>0.23</v>
      </c>
      <c r="H2488" s="7" t="s">
        <v>5083</v>
      </c>
      <c r="I2488" s="7">
        <v>10</v>
      </c>
    </row>
    <row r="2489" spans="1:9" ht="15.75" customHeight="1" x14ac:dyDescent="0.15">
      <c r="A2489" s="13" t="s">
        <v>5209</v>
      </c>
      <c r="B2489" s="7" t="s">
        <v>3479</v>
      </c>
      <c r="C2489" s="14">
        <v>2</v>
      </c>
      <c r="D2489" s="7">
        <v>73.099999999999994</v>
      </c>
      <c r="E2489" s="7">
        <f t="shared" si="78"/>
        <v>7.31</v>
      </c>
      <c r="F2489" s="7">
        <f t="shared" si="79"/>
        <v>80.41</v>
      </c>
      <c r="G2489" s="7">
        <v>0.02</v>
      </c>
      <c r="H2489" s="7" t="s">
        <v>5079</v>
      </c>
      <c r="I2489" s="7">
        <v>5</v>
      </c>
    </row>
    <row r="2490" spans="1:9" ht="15.75" customHeight="1" x14ac:dyDescent="0.15">
      <c r="A2490" s="13" t="s">
        <v>5210</v>
      </c>
      <c r="B2490" s="7" t="s">
        <v>1245</v>
      </c>
      <c r="C2490" s="14">
        <v>7</v>
      </c>
      <c r="D2490" s="7">
        <v>0.98</v>
      </c>
      <c r="E2490" s="7">
        <f t="shared" si="78"/>
        <v>9.8000000000000004E-2</v>
      </c>
      <c r="F2490" s="7">
        <f t="shared" si="79"/>
        <v>1.0780000000000001</v>
      </c>
      <c r="G2490" s="7">
        <v>0.05</v>
      </c>
      <c r="H2490" s="7" t="s">
        <v>5077</v>
      </c>
      <c r="I2490" s="7">
        <v>3</v>
      </c>
    </row>
    <row r="2491" spans="1:9" ht="15.75" customHeight="1" x14ac:dyDescent="0.15">
      <c r="A2491" s="13" t="s">
        <v>5210</v>
      </c>
      <c r="B2491" s="7" t="s">
        <v>1956</v>
      </c>
      <c r="C2491" s="14">
        <v>11</v>
      </c>
      <c r="D2491" s="7">
        <v>26.98</v>
      </c>
      <c r="E2491" s="7">
        <f t="shared" si="78"/>
        <v>2.6980000000000004</v>
      </c>
      <c r="F2491" s="7">
        <f t="shared" si="79"/>
        <v>29.678000000000001</v>
      </c>
      <c r="G2491" s="7">
        <v>0.11</v>
      </c>
      <c r="H2491" s="7" t="s">
        <v>29</v>
      </c>
      <c r="I2491" s="7">
        <v>4</v>
      </c>
    </row>
    <row r="2492" spans="1:9" ht="15.75" customHeight="1" x14ac:dyDescent="0.15">
      <c r="A2492" s="13" t="s">
        <v>5210</v>
      </c>
      <c r="B2492" s="7" t="s">
        <v>2290</v>
      </c>
      <c r="C2492" s="14">
        <v>7</v>
      </c>
      <c r="D2492" s="7">
        <v>68.47</v>
      </c>
      <c r="E2492" s="7">
        <f t="shared" si="78"/>
        <v>6.8470000000000004</v>
      </c>
      <c r="F2492" s="7">
        <f t="shared" si="79"/>
        <v>75.316999999999993</v>
      </c>
      <c r="G2492" s="7">
        <v>0.03</v>
      </c>
      <c r="H2492" s="7" t="s">
        <v>5080</v>
      </c>
      <c r="I2492" s="7">
        <v>10</v>
      </c>
    </row>
    <row r="2493" spans="1:9" ht="15.75" customHeight="1" x14ac:dyDescent="0.15">
      <c r="A2493" s="13" t="s">
        <v>5210</v>
      </c>
      <c r="B2493" s="7" t="s">
        <v>4153</v>
      </c>
      <c r="C2493" s="14">
        <v>2</v>
      </c>
      <c r="D2493" s="7">
        <v>28.32</v>
      </c>
      <c r="E2493" s="7">
        <f t="shared" si="78"/>
        <v>2.8320000000000003</v>
      </c>
      <c r="F2493" s="7">
        <f t="shared" si="79"/>
        <v>31.152000000000001</v>
      </c>
      <c r="G2493" s="7">
        <v>0.33</v>
      </c>
      <c r="H2493" s="7" t="s">
        <v>5080</v>
      </c>
      <c r="I2493" s="7">
        <v>5</v>
      </c>
    </row>
    <row r="2494" spans="1:9" ht="15.75" customHeight="1" x14ac:dyDescent="0.15">
      <c r="A2494" s="13" t="s">
        <v>5210</v>
      </c>
      <c r="B2494" s="7" t="s">
        <v>848</v>
      </c>
      <c r="C2494" s="14">
        <v>7</v>
      </c>
      <c r="D2494" s="7">
        <v>28.75</v>
      </c>
      <c r="E2494" s="7">
        <f t="shared" si="78"/>
        <v>2.875</v>
      </c>
      <c r="F2494" s="7">
        <f t="shared" si="79"/>
        <v>31.625</v>
      </c>
      <c r="G2494" s="7">
        <v>0.1</v>
      </c>
      <c r="H2494" s="7" t="s">
        <v>28</v>
      </c>
      <c r="I2494" s="7">
        <v>6</v>
      </c>
    </row>
    <row r="2495" spans="1:9" ht="15.75" customHeight="1" x14ac:dyDescent="0.15">
      <c r="A2495" s="13" t="s">
        <v>5210</v>
      </c>
      <c r="B2495" s="7" t="s">
        <v>4363</v>
      </c>
      <c r="C2495" s="14">
        <v>11</v>
      </c>
      <c r="D2495" s="7">
        <v>35.24</v>
      </c>
      <c r="E2495" s="7">
        <f t="shared" si="78"/>
        <v>3.5240000000000005</v>
      </c>
      <c r="F2495" s="7">
        <f t="shared" si="79"/>
        <v>38.764000000000003</v>
      </c>
      <c r="G2495" s="7">
        <v>0.08</v>
      </c>
      <c r="H2495" s="7" t="s">
        <v>29</v>
      </c>
      <c r="I2495" s="7">
        <v>1</v>
      </c>
    </row>
    <row r="2496" spans="1:9" ht="15.75" customHeight="1" x14ac:dyDescent="0.15">
      <c r="A2496" s="13" t="s">
        <v>5210</v>
      </c>
      <c r="B2496" s="7" t="s">
        <v>3082</v>
      </c>
      <c r="C2496" s="14">
        <v>2</v>
      </c>
      <c r="D2496" s="7">
        <v>72.22</v>
      </c>
      <c r="E2496" s="7">
        <f t="shared" si="78"/>
        <v>7.2220000000000004</v>
      </c>
      <c r="F2496" s="7">
        <f t="shared" si="79"/>
        <v>79.441999999999993</v>
      </c>
      <c r="G2496" s="7">
        <v>0.37</v>
      </c>
      <c r="H2496" s="7" t="s">
        <v>5081</v>
      </c>
      <c r="I2496" s="7">
        <v>5</v>
      </c>
    </row>
    <row r="2497" spans="1:9" ht="15.75" customHeight="1" x14ac:dyDescent="0.15">
      <c r="A2497" s="13" t="s">
        <v>5210</v>
      </c>
      <c r="B2497" s="7" t="s">
        <v>1377</v>
      </c>
      <c r="C2497" s="14">
        <v>7</v>
      </c>
      <c r="D2497" s="7">
        <v>0.64</v>
      </c>
      <c r="E2497" s="7">
        <f t="shared" si="78"/>
        <v>6.4000000000000001E-2</v>
      </c>
      <c r="F2497" s="7">
        <f t="shared" si="79"/>
        <v>0.70399999999999996</v>
      </c>
      <c r="G2497" s="7">
        <v>0.08</v>
      </c>
      <c r="H2497" s="7" t="s">
        <v>26</v>
      </c>
      <c r="I2497" s="7">
        <v>8</v>
      </c>
    </row>
    <row r="2498" spans="1:9" ht="15.75" customHeight="1" x14ac:dyDescent="0.15">
      <c r="A2498" s="13" t="s">
        <v>5210</v>
      </c>
      <c r="B2498" s="7" t="s">
        <v>2161</v>
      </c>
      <c r="C2498" s="14">
        <v>2</v>
      </c>
      <c r="D2498" s="7">
        <v>81.36</v>
      </c>
      <c r="E2498" s="7">
        <f t="shared" si="78"/>
        <v>8.136000000000001</v>
      </c>
      <c r="F2498" s="7">
        <f t="shared" si="79"/>
        <v>89.495999999999995</v>
      </c>
      <c r="G2498" s="7">
        <v>0.1</v>
      </c>
      <c r="H2498" s="7" t="s">
        <v>5077</v>
      </c>
      <c r="I2498" s="7">
        <v>6</v>
      </c>
    </row>
    <row r="2499" spans="1:9" ht="15.75" customHeight="1" x14ac:dyDescent="0.15">
      <c r="A2499" s="13" t="s">
        <v>5210</v>
      </c>
      <c r="B2499" s="7" t="s">
        <v>1409</v>
      </c>
      <c r="C2499" s="14">
        <v>7</v>
      </c>
      <c r="D2499" s="7">
        <v>74.400000000000006</v>
      </c>
      <c r="E2499" s="7">
        <f t="shared" si="78"/>
        <v>7.4400000000000013</v>
      </c>
      <c r="F2499" s="7">
        <f t="shared" si="79"/>
        <v>81.84</v>
      </c>
      <c r="G2499" s="7">
        <v>0.39</v>
      </c>
      <c r="H2499" s="7" t="s">
        <v>5076</v>
      </c>
      <c r="I2499" s="7">
        <v>8</v>
      </c>
    </row>
    <row r="2500" spans="1:9" ht="15.75" customHeight="1" x14ac:dyDescent="0.15">
      <c r="A2500" s="13" t="s">
        <v>5210</v>
      </c>
      <c r="B2500" s="7" t="s">
        <v>4011</v>
      </c>
      <c r="C2500" s="14">
        <v>2</v>
      </c>
      <c r="D2500" s="7">
        <v>70.81</v>
      </c>
      <c r="E2500" s="7">
        <f t="shared" si="78"/>
        <v>7.0810000000000004</v>
      </c>
      <c r="F2500" s="7">
        <f t="shared" si="79"/>
        <v>77.891000000000005</v>
      </c>
      <c r="G2500" s="7">
        <v>0.06</v>
      </c>
      <c r="H2500" s="7" t="s">
        <v>30</v>
      </c>
      <c r="I2500" s="7">
        <v>3</v>
      </c>
    </row>
    <row r="2501" spans="1:9" ht="15.75" customHeight="1" x14ac:dyDescent="0.15">
      <c r="A2501" s="13" t="s">
        <v>5210</v>
      </c>
      <c r="B2501" s="7" t="s">
        <v>4226</v>
      </c>
      <c r="C2501" s="14">
        <v>11</v>
      </c>
      <c r="D2501" s="7">
        <v>78.45</v>
      </c>
      <c r="E2501" s="7">
        <f t="shared" si="78"/>
        <v>7.8450000000000006</v>
      </c>
      <c r="F2501" s="7">
        <f t="shared" si="79"/>
        <v>86.295000000000002</v>
      </c>
      <c r="G2501" s="7">
        <v>0.15</v>
      </c>
      <c r="H2501" s="7" t="s">
        <v>30</v>
      </c>
      <c r="I2501" s="7">
        <v>9</v>
      </c>
    </row>
    <row r="2502" spans="1:9" ht="15.75" customHeight="1" x14ac:dyDescent="0.15">
      <c r="A2502" s="13" t="s">
        <v>5210</v>
      </c>
      <c r="B2502" s="7" t="s">
        <v>3080</v>
      </c>
      <c r="C2502" s="14">
        <v>11</v>
      </c>
      <c r="D2502" s="7">
        <v>83.52</v>
      </c>
      <c r="E2502" s="7">
        <f t="shared" si="78"/>
        <v>8.3520000000000003</v>
      </c>
      <c r="F2502" s="7">
        <f t="shared" si="79"/>
        <v>91.872</v>
      </c>
      <c r="G2502" s="7">
        <v>0.04</v>
      </c>
      <c r="H2502" s="7" t="s">
        <v>5077</v>
      </c>
      <c r="I2502" s="7">
        <v>4</v>
      </c>
    </row>
    <row r="2503" spans="1:9" ht="15.75" customHeight="1" x14ac:dyDescent="0.15">
      <c r="A2503" s="13" t="s">
        <v>5210</v>
      </c>
      <c r="B2503" s="7" t="s">
        <v>2828</v>
      </c>
      <c r="C2503" s="14">
        <v>11</v>
      </c>
      <c r="D2503" s="7">
        <v>44.77</v>
      </c>
      <c r="E2503" s="7">
        <f t="shared" si="78"/>
        <v>4.4770000000000003</v>
      </c>
      <c r="F2503" s="7">
        <f t="shared" si="79"/>
        <v>49.247</v>
      </c>
      <c r="G2503" s="7">
        <v>0.3</v>
      </c>
      <c r="H2503" s="7" t="s">
        <v>28</v>
      </c>
      <c r="I2503" s="7">
        <v>3</v>
      </c>
    </row>
    <row r="2504" spans="1:9" ht="15.75" customHeight="1" x14ac:dyDescent="0.15">
      <c r="A2504" s="13" t="s">
        <v>5210</v>
      </c>
      <c r="B2504" s="7" t="s">
        <v>1648</v>
      </c>
      <c r="C2504" s="14">
        <v>7</v>
      </c>
      <c r="D2504" s="7">
        <v>85.65</v>
      </c>
      <c r="E2504" s="7">
        <f t="shared" ref="E2504:E2567" si="80">D2504*10%</f>
        <v>8.5650000000000013</v>
      </c>
      <c r="F2504" s="7">
        <f t="shared" ref="F2504:F2567" si="81">D2504+E2504</f>
        <v>94.215000000000003</v>
      </c>
      <c r="G2504" s="7">
        <v>0.24</v>
      </c>
      <c r="H2504" s="7" t="s">
        <v>27</v>
      </c>
      <c r="I2504" s="7">
        <v>7</v>
      </c>
    </row>
    <row r="2505" spans="1:9" ht="15.75" customHeight="1" x14ac:dyDescent="0.15">
      <c r="A2505" s="13" t="s">
        <v>5210</v>
      </c>
      <c r="B2505" s="7" t="s">
        <v>640</v>
      </c>
      <c r="C2505" s="14">
        <v>11</v>
      </c>
      <c r="D2505" s="7">
        <v>23.33</v>
      </c>
      <c r="E2505" s="7">
        <f t="shared" si="80"/>
        <v>2.3329999999999997</v>
      </c>
      <c r="F2505" s="7">
        <f t="shared" si="81"/>
        <v>25.662999999999997</v>
      </c>
      <c r="G2505" s="7">
        <v>0.26</v>
      </c>
      <c r="H2505" s="7" t="s">
        <v>30</v>
      </c>
      <c r="I2505" s="7">
        <v>3</v>
      </c>
    </row>
    <row r="2506" spans="1:9" ht="15.75" customHeight="1" x14ac:dyDescent="0.15">
      <c r="A2506" s="13" t="s">
        <v>5210</v>
      </c>
      <c r="B2506" s="7" t="s">
        <v>2761</v>
      </c>
      <c r="C2506" s="14">
        <v>7</v>
      </c>
      <c r="D2506" s="7">
        <v>24.7</v>
      </c>
      <c r="E2506" s="7">
        <f t="shared" si="80"/>
        <v>2.4700000000000002</v>
      </c>
      <c r="F2506" s="7">
        <f t="shared" si="81"/>
        <v>27.169999999999998</v>
      </c>
      <c r="G2506" s="7">
        <v>0.03</v>
      </c>
      <c r="H2506" s="7" t="s">
        <v>5082</v>
      </c>
      <c r="I2506" s="7">
        <v>9</v>
      </c>
    </row>
    <row r="2507" spans="1:9" ht="15.75" customHeight="1" x14ac:dyDescent="0.15">
      <c r="A2507" s="13" t="s">
        <v>5210</v>
      </c>
      <c r="B2507" s="7" t="s">
        <v>1199</v>
      </c>
      <c r="C2507" s="14">
        <v>7</v>
      </c>
      <c r="D2507" s="7">
        <v>52.42</v>
      </c>
      <c r="E2507" s="7">
        <f t="shared" si="80"/>
        <v>5.2420000000000009</v>
      </c>
      <c r="F2507" s="7">
        <f t="shared" si="81"/>
        <v>57.662000000000006</v>
      </c>
      <c r="G2507" s="7">
        <v>0.27</v>
      </c>
      <c r="H2507" s="7" t="s">
        <v>5081</v>
      </c>
      <c r="I2507" s="7">
        <v>3</v>
      </c>
    </row>
    <row r="2508" spans="1:9" ht="15.75" customHeight="1" x14ac:dyDescent="0.15">
      <c r="A2508" s="13" t="s">
        <v>5210</v>
      </c>
      <c r="B2508" s="7" t="s">
        <v>878</v>
      </c>
      <c r="C2508" s="14">
        <v>2</v>
      </c>
      <c r="D2508" s="7">
        <v>19.329999999999998</v>
      </c>
      <c r="E2508" s="7">
        <f t="shared" si="80"/>
        <v>1.9329999999999998</v>
      </c>
      <c r="F2508" s="7">
        <f t="shared" si="81"/>
        <v>21.262999999999998</v>
      </c>
      <c r="G2508" s="7">
        <v>0.31</v>
      </c>
      <c r="H2508" s="7" t="s">
        <v>30</v>
      </c>
      <c r="I2508" s="7">
        <v>4</v>
      </c>
    </row>
    <row r="2509" spans="1:9" ht="15.75" customHeight="1" x14ac:dyDescent="0.15">
      <c r="A2509" s="13" t="s">
        <v>5210</v>
      </c>
      <c r="B2509" s="7" t="s">
        <v>2026</v>
      </c>
      <c r="C2509" s="14">
        <v>11</v>
      </c>
      <c r="D2509" s="7">
        <v>56.59</v>
      </c>
      <c r="E2509" s="7">
        <f t="shared" si="80"/>
        <v>5.6590000000000007</v>
      </c>
      <c r="F2509" s="7">
        <f t="shared" si="81"/>
        <v>62.249000000000002</v>
      </c>
      <c r="G2509" s="7">
        <v>0.22</v>
      </c>
      <c r="H2509" s="7" t="s">
        <v>26</v>
      </c>
      <c r="I2509" s="7">
        <v>2</v>
      </c>
    </row>
    <row r="2510" spans="1:9" ht="15.75" customHeight="1" x14ac:dyDescent="0.15">
      <c r="A2510" s="13" t="s">
        <v>5211</v>
      </c>
      <c r="B2510" s="7" t="s">
        <v>1790</v>
      </c>
      <c r="C2510" s="14">
        <v>7</v>
      </c>
      <c r="D2510" s="7">
        <v>29.55</v>
      </c>
      <c r="E2510" s="7">
        <f t="shared" si="80"/>
        <v>2.9550000000000001</v>
      </c>
      <c r="F2510" s="7">
        <f t="shared" si="81"/>
        <v>32.505000000000003</v>
      </c>
      <c r="G2510" s="7">
        <v>7.0000000000000007E-2</v>
      </c>
      <c r="H2510" s="7" t="s">
        <v>5077</v>
      </c>
      <c r="I2510" s="7">
        <v>3</v>
      </c>
    </row>
    <row r="2511" spans="1:9" ht="15.75" customHeight="1" x14ac:dyDescent="0.15">
      <c r="A2511" s="13" t="s">
        <v>5211</v>
      </c>
      <c r="B2511" s="7" t="s">
        <v>4704</v>
      </c>
      <c r="C2511" s="14">
        <v>2</v>
      </c>
      <c r="D2511" s="7">
        <v>5.09</v>
      </c>
      <c r="E2511" s="7">
        <f t="shared" si="80"/>
        <v>0.50900000000000001</v>
      </c>
      <c r="F2511" s="7">
        <f t="shared" si="81"/>
        <v>5.5990000000000002</v>
      </c>
      <c r="G2511" s="7">
        <v>0.34</v>
      </c>
      <c r="H2511" s="7" t="s">
        <v>5079</v>
      </c>
      <c r="I2511" s="7">
        <v>4</v>
      </c>
    </row>
    <row r="2512" spans="1:9" ht="15.75" customHeight="1" x14ac:dyDescent="0.15">
      <c r="A2512" s="13" t="s">
        <v>5211</v>
      </c>
      <c r="B2512" s="7" t="s">
        <v>2501</v>
      </c>
      <c r="C2512" s="14">
        <v>7</v>
      </c>
      <c r="D2512" s="7">
        <v>57.43</v>
      </c>
      <c r="E2512" s="7">
        <f t="shared" si="80"/>
        <v>5.7430000000000003</v>
      </c>
      <c r="F2512" s="7">
        <f t="shared" si="81"/>
        <v>63.173000000000002</v>
      </c>
      <c r="G2512" s="7">
        <v>0.09</v>
      </c>
      <c r="H2512" s="7" t="s">
        <v>30</v>
      </c>
      <c r="I2512" s="7">
        <v>7</v>
      </c>
    </row>
    <row r="2513" spans="1:9" ht="15.75" customHeight="1" x14ac:dyDescent="0.15">
      <c r="A2513" s="13" t="s">
        <v>5211</v>
      </c>
      <c r="B2513" s="7" t="s">
        <v>836</v>
      </c>
      <c r="C2513" s="14">
        <v>7</v>
      </c>
      <c r="D2513" s="7">
        <v>7.72</v>
      </c>
      <c r="E2513" s="7">
        <f t="shared" si="80"/>
        <v>0.77200000000000002</v>
      </c>
      <c r="F2513" s="7">
        <f t="shared" si="81"/>
        <v>8.4919999999999991</v>
      </c>
      <c r="G2513" s="7">
        <v>0.02</v>
      </c>
      <c r="H2513" s="7" t="s">
        <v>5081</v>
      </c>
      <c r="I2513" s="7">
        <v>1</v>
      </c>
    </row>
    <row r="2514" spans="1:9" ht="15.75" customHeight="1" x14ac:dyDescent="0.15">
      <c r="A2514" s="13" t="s">
        <v>5211</v>
      </c>
      <c r="B2514" s="7" t="s">
        <v>2426</v>
      </c>
      <c r="C2514" s="14">
        <v>2</v>
      </c>
      <c r="D2514" s="7">
        <v>63.66</v>
      </c>
      <c r="E2514" s="7">
        <f t="shared" si="80"/>
        <v>6.3659999999999997</v>
      </c>
      <c r="F2514" s="7">
        <f t="shared" si="81"/>
        <v>70.025999999999996</v>
      </c>
      <c r="G2514" s="7">
        <v>0.09</v>
      </c>
      <c r="H2514" s="7" t="s">
        <v>5079</v>
      </c>
      <c r="I2514" s="7">
        <v>5</v>
      </c>
    </row>
    <row r="2515" spans="1:9" ht="15.75" customHeight="1" x14ac:dyDescent="0.15">
      <c r="A2515" s="13" t="s">
        <v>5211</v>
      </c>
      <c r="B2515" s="7" t="s">
        <v>3587</v>
      </c>
      <c r="C2515" s="14">
        <v>11</v>
      </c>
      <c r="D2515" s="7">
        <v>2.35</v>
      </c>
      <c r="E2515" s="7">
        <f t="shared" si="80"/>
        <v>0.23500000000000001</v>
      </c>
      <c r="F2515" s="7">
        <f t="shared" si="81"/>
        <v>2.585</v>
      </c>
      <c r="G2515" s="7">
        <v>0.18</v>
      </c>
      <c r="H2515" s="7" t="s">
        <v>30</v>
      </c>
      <c r="I2515" s="7">
        <v>7</v>
      </c>
    </row>
    <row r="2516" spans="1:9" ht="15.75" customHeight="1" x14ac:dyDescent="0.15">
      <c r="A2516" s="13" t="s">
        <v>5211</v>
      </c>
      <c r="B2516" s="7" t="s">
        <v>2867</v>
      </c>
      <c r="C2516" s="14">
        <v>7</v>
      </c>
      <c r="D2516" s="7">
        <v>80.88</v>
      </c>
      <c r="E2516" s="7">
        <f t="shared" si="80"/>
        <v>8.0879999999999992</v>
      </c>
      <c r="F2516" s="7">
        <f t="shared" si="81"/>
        <v>88.967999999999989</v>
      </c>
      <c r="G2516" s="7">
        <v>0.02</v>
      </c>
      <c r="H2516" s="7" t="s">
        <v>5081</v>
      </c>
      <c r="I2516" s="7">
        <v>3</v>
      </c>
    </row>
    <row r="2517" spans="1:9" ht="15.75" customHeight="1" x14ac:dyDescent="0.15">
      <c r="A2517" s="13" t="s">
        <v>5211</v>
      </c>
      <c r="B2517" s="7" t="s">
        <v>1966</v>
      </c>
      <c r="C2517" s="14">
        <v>7</v>
      </c>
      <c r="D2517" s="7">
        <v>69.53</v>
      </c>
      <c r="E2517" s="7">
        <f t="shared" si="80"/>
        <v>6.9530000000000003</v>
      </c>
      <c r="F2517" s="7">
        <f t="shared" si="81"/>
        <v>76.483000000000004</v>
      </c>
      <c r="G2517" s="7">
        <v>0.26</v>
      </c>
      <c r="H2517" s="7" t="s">
        <v>5081</v>
      </c>
      <c r="I2517" s="7">
        <v>1</v>
      </c>
    </row>
    <row r="2518" spans="1:9" ht="15.75" customHeight="1" x14ac:dyDescent="0.15">
      <c r="A2518" s="13" t="s">
        <v>5211</v>
      </c>
      <c r="B2518" s="7" t="s">
        <v>1780</v>
      </c>
      <c r="C2518" s="14">
        <v>11</v>
      </c>
      <c r="D2518" s="7">
        <v>67.819999999999993</v>
      </c>
      <c r="E2518" s="7">
        <f t="shared" si="80"/>
        <v>6.782</v>
      </c>
      <c r="F2518" s="7">
        <f t="shared" si="81"/>
        <v>74.60199999999999</v>
      </c>
      <c r="G2518" s="7">
        <v>0.13</v>
      </c>
      <c r="H2518" s="7" t="s">
        <v>5076</v>
      </c>
      <c r="I2518" s="7">
        <v>7</v>
      </c>
    </row>
    <row r="2519" spans="1:9" ht="15.75" customHeight="1" x14ac:dyDescent="0.15">
      <c r="A2519" s="13" t="s">
        <v>5211</v>
      </c>
      <c r="B2519" s="7" t="s">
        <v>3550</v>
      </c>
      <c r="C2519" s="14">
        <v>11</v>
      </c>
      <c r="D2519" s="7">
        <v>32.229999999999997</v>
      </c>
      <c r="E2519" s="7">
        <f t="shared" si="80"/>
        <v>3.2229999999999999</v>
      </c>
      <c r="F2519" s="7">
        <f t="shared" si="81"/>
        <v>35.452999999999996</v>
      </c>
      <c r="G2519" s="7">
        <v>0.14000000000000001</v>
      </c>
      <c r="H2519" s="7" t="s">
        <v>5079</v>
      </c>
      <c r="I2519" s="7">
        <v>7</v>
      </c>
    </row>
    <row r="2520" spans="1:9" ht="15.75" customHeight="1" x14ac:dyDescent="0.15">
      <c r="A2520" s="13" t="s">
        <v>5211</v>
      </c>
      <c r="B2520" s="7" t="s">
        <v>233</v>
      </c>
      <c r="C2520" s="14">
        <v>7</v>
      </c>
      <c r="D2520" s="7">
        <v>50.17</v>
      </c>
      <c r="E2520" s="7">
        <f t="shared" si="80"/>
        <v>5.0170000000000003</v>
      </c>
      <c r="F2520" s="7">
        <f t="shared" si="81"/>
        <v>55.187000000000005</v>
      </c>
      <c r="G2520" s="7">
        <v>0.08</v>
      </c>
      <c r="H2520" s="7" t="s">
        <v>29</v>
      </c>
      <c r="I2520" s="7">
        <v>7</v>
      </c>
    </row>
    <row r="2521" spans="1:9" ht="15.75" customHeight="1" x14ac:dyDescent="0.15">
      <c r="A2521" s="13" t="s">
        <v>5211</v>
      </c>
      <c r="B2521" s="7" t="s">
        <v>3162</v>
      </c>
      <c r="C2521" s="14">
        <v>7</v>
      </c>
      <c r="D2521" s="7">
        <v>74.22</v>
      </c>
      <c r="E2521" s="7">
        <f t="shared" si="80"/>
        <v>7.4220000000000006</v>
      </c>
      <c r="F2521" s="7">
        <f t="shared" si="81"/>
        <v>81.641999999999996</v>
      </c>
      <c r="G2521" s="7">
        <v>0.09</v>
      </c>
      <c r="H2521" s="7" t="s">
        <v>5082</v>
      </c>
      <c r="I2521" s="7">
        <v>6</v>
      </c>
    </row>
    <row r="2522" spans="1:9" ht="15.75" customHeight="1" x14ac:dyDescent="0.15">
      <c r="A2522" s="13" t="s">
        <v>5211</v>
      </c>
      <c r="B2522" s="7" t="s">
        <v>1574</v>
      </c>
      <c r="C2522" s="14">
        <v>7</v>
      </c>
      <c r="D2522" s="7">
        <v>42.57</v>
      </c>
      <c r="E2522" s="7">
        <f t="shared" si="80"/>
        <v>4.2570000000000006</v>
      </c>
      <c r="F2522" s="7">
        <f t="shared" si="81"/>
        <v>46.826999999999998</v>
      </c>
      <c r="G2522" s="7">
        <v>7.0000000000000007E-2</v>
      </c>
      <c r="H2522" s="7" t="s">
        <v>30</v>
      </c>
      <c r="I2522" s="7">
        <v>5</v>
      </c>
    </row>
    <row r="2523" spans="1:9" ht="15.75" customHeight="1" x14ac:dyDescent="0.15">
      <c r="A2523" s="13" t="s">
        <v>5211</v>
      </c>
      <c r="B2523" s="7" t="s">
        <v>4908</v>
      </c>
      <c r="C2523" s="14">
        <v>7</v>
      </c>
      <c r="D2523" s="7">
        <v>62.48</v>
      </c>
      <c r="E2523" s="7">
        <f t="shared" si="80"/>
        <v>6.2480000000000002</v>
      </c>
      <c r="F2523" s="7">
        <f t="shared" si="81"/>
        <v>68.727999999999994</v>
      </c>
      <c r="G2523" s="7">
        <v>0.37</v>
      </c>
      <c r="H2523" s="7" t="s">
        <v>5077</v>
      </c>
      <c r="I2523" s="7">
        <v>2</v>
      </c>
    </row>
    <row r="2524" spans="1:9" ht="15.75" customHeight="1" x14ac:dyDescent="0.15">
      <c r="A2524" s="13" t="s">
        <v>5211</v>
      </c>
      <c r="B2524" s="7" t="s">
        <v>1454</v>
      </c>
      <c r="C2524" s="14">
        <v>11</v>
      </c>
      <c r="D2524" s="7">
        <v>72.989999999999995</v>
      </c>
      <c r="E2524" s="7">
        <f t="shared" si="80"/>
        <v>7.2989999999999995</v>
      </c>
      <c r="F2524" s="7">
        <f t="shared" si="81"/>
        <v>80.288999999999987</v>
      </c>
      <c r="G2524" s="7">
        <v>0.33</v>
      </c>
      <c r="H2524" s="7" t="s">
        <v>28</v>
      </c>
      <c r="I2524" s="7">
        <v>6</v>
      </c>
    </row>
    <row r="2525" spans="1:9" ht="15.75" customHeight="1" x14ac:dyDescent="0.15">
      <c r="A2525" s="13" t="s">
        <v>5212</v>
      </c>
      <c r="B2525" s="7" t="s">
        <v>1953</v>
      </c>
      <c r="C2525" s="14">
        <v>7</v>
      </c>
      <c r="D2525" s="7">
        <v>87.42</v>
      </c>
      <c r="E2525" s="7">
        <f t="shared" si="80"/>
        <v>8.7420000000000009</v>
      </c>
      <c r="F2525" s="7">
        <f t="shared" si="81"/>
        <v>96.162000000000006</v>
      </c>
      <c r="G2525" s="7">
        <v>0.06</v>
      </c>
      <c r="H2525" s="7" t="s">
        <v>5082</v>
      </c>
      <c r="I2525" s="7">
        <v>1</v>
      </c>
    </row>
    <row r="2526" spans="1:9" ht="15.75" customHeight="1" x14ac:dyDescent="0.15">
      <c r="A2526" s="13" t="s">
        <v>5212</v>
      </c>
      <c r="B2526" s="7" t="s">
        <v>4055</v>
      </c>
      <c r="C2526" s="14">
        <v>7</v>
      </c>
      <c r="D2526" s="7">
        <v>35.229999999999997</v>
      </c>
      <c r="E2526" s="7">
        <f t="shared" si="80"/>
        <v>3.5229999999999997</v>
      </c>
      <c r="F2526" s="7">
        <f t="shared" si="81"/>
        <v>38.753</v>
      </c>
      <c r="G2526" s="7">
        <v>0.33</v>
      </c>
      <c r="H2526" s="7" t="s">
        <v>5076</v>
      </c>
      <c r="I2526" s="7">
        <v>1</v>
      </c>
    </row>
    <row r="2527" spans="1:9" ht="15.75" customHeight="1" x14ac:dyDescent="0.15">
      <c r="A2527" s="13" t="s">
        <v>5212</v>
      </c>
      <c r="B2527" s="7" t="s">
        <v>426</v>
      </c>
      <c r="C2527" s="14">
        <v>11</v>
      </c>
      <c r="D2527" s="7">
        <v>47.78</v>
      </c>
      <c r="E2527" s="7">
        <f t="shared" si="80"/>
        <v>4.7780000000000005</v>
      </c>
      <c r="F2527" s="7">
        <f t="shared" si="81"/>
        <v>52.558</v>
      </c>
      <c r="G2527" s="7">
        <v>0.27</v>
      </c>
      <c r="H2527" s="7" t="s">
        <v>5080</v>
      </c>
      <c r="I2527" s="7">
        <v>3</v>
      </c>
    </row>
    <row r="2528" spans="1:9" ht="15.75" customHeight="1" x14ac:dyDescent="0.15">
      <c r="A2528" s="13" t="s">
        <v>5212</v>
      </c>
      <c r="B2528" s="7" t="s">
        <v>316</v>
      </c>
      <c r="C2528" s="14">
        <v>2</v>
      </c>
      <c r="D2528" s="7">
        <v>62.66</v>
      </c>
      <c r="E2528" s="7">
        <f t="shared" si="80"/>
        <v>6.266</v>
      </c>
      <c r="F2528" s="7">
        <f t="shared" si="81"/>
        <v>68.926000000000002</v>
      </c>
      <c r="G2528" s="7">
        <v>0.19</v>
      </c>
      <c r="H2528" s="7" t="s">
        <v>5078</v>
      </c>
      <c r="I2528" s="7">
        <v>1</v>
      </c>
    </row>
    <row r="2529" spans="1:9" ht="15.75" customHeight="1" x14ac:dyDescent="0.15">
      <c r="A2529" s="13" t="s">
        <v>5212</v>
      </c>
      <c r="B2529" s="7" t="s">
        <v>4740</v>
      </c>
      <c r="C2529" s="14">
        <v>2</v>
      </c>
      <c r="D2529" s="7">
        <v>29.83</v>
      </c>
      <c r="E2529" s="7">
        <f t="shared" si="80"/>
        <v>2.9830000000000001</v>
      </c>
      <c r="F2529" s="7">
        <f t="shared" si="81"/>
        <v>32.812999999999995</v>
      </c>
      <c r="G2529" s="7">
        <v>0.22</v>
      </c>
      <c r="H2529" s="7" t="s">
        <v>28</v>
      </c>
      <c r="I2529" s="7">
        <v>10</v>
      </c>
    </row>
    <row r="2530" spans="1:9" ht="15.75" customHeight="1" x14ac:dyDescent="0.15">
      <c r="A2530" s="13" t="s">
        <v>5212</v>
      </c>
      <c r="B2530" s="7" t="s">
        <v>685</v>
      </c>
      <c r="C2530" s="14">
        <v>7</v>
      </c>
      <c r="D2530" s="7">
        <v>1.8</v>
      </c>
      <c r="E2530" s="7">
        <f t="shared" si="80"/>
        <v>0.18000000000000002</v>
      </c>
      <c r="F2530" s="7">
        <f t="shared" si="81"/>
        <v>1.98</v>
      </c>
      <c r="G2530" s="7">
        <v>0.25</v>
      </c>
      <c r="H2530" s="7" t="s">
        <v>28</v>
      </c>
      <c r="I2530" s="7">
        <v>2</v>
      </c>
    </row>
    <row r="2531" spans="1:9" ht="15.75" customHeight="1" x14ac:dyDescent="0.15">
      <c r="A2531" s="13" t="s">
        <v>5212</v>
      </c>
      <c r="B2531" s="7" t="s">
        <v>2120</v>
      </c>
      <c r="C2531" s="14">
        <v>11</v>
      </c>
      <c r="D2531" s="7">
        <v>31.64</v>
      </c>
      <c r="E2531" s="7">
        <f t="shared" si="80"/>
        <v>3.1640000000000001</v>
      </c>
      <c r="F2531" s="7">
        <f t="shared" si="81"/>
        <v>34.804000000000002</v>
      </c>
      <c r="G2531" s="7">
        <v>7.0000000000000007E-2</v>
      </c>
      <c r="H2531" s="7" t="s">
        <v>5081</v>
      </c>
      <c r="I2531" s="7">
        <v>2</v>
      </c>
    </row>
    <row r="2532" spans="1:9" ht="15.75" customHeight="1" x14ac:dyDescent="0.15">
      <c r="A2532" s="13" t="s">
        <v>5212</v>
      </c>
      <c r="B2532" s="7" t="s">
        <v>2964</v>
      </c>
      <c r="C2532" s="14">
        <v>11</v>
      </c>
      <c r="D2532" s="7">
        <v>85.15</v>
      </c>
      <c r="E2532" s="7">
        <f t="shared" si="80"/>
        <v>8.5150000000000006</v>
      </c>
      <c r="F2532" s="7">
        <f t="shared" si="81"/>
        <v>93.665000000000006</v>
      </c>
      <c r="G2532" s="7">
        <v>0.39</v>
      </c>
      <c r="H2532" s="7" t="s">
        <v>27</v>
      </c>
      <c r="I2532" s="7">
        <v>8</v>
      </c>
    </row>
    <row r="2533" spans="1:9" ht="15.75" customHeight="1" x14ac:dyDescent="0.15">
      <c r="A2533" s="13" t="s">
        <v>5212</v>
      </c>
      <c r="B2533" s="7" t="s">
        <v>2912</v>
      </c>
      <c r="C2533" s="14">
        <v>11</v>
      </c>
      <c r="D2533" s="7">
        <v>4.04</v>
      </c>
      <c r="E2533" s="7">
        <f t="shared" si="80"/>
        <v>0.40400000000000003</v>
      </c>
      <c r="F2533" s="7">
        <f t="shared" si="81"/>
        <v>4.444</v>
      </c>
      <c r="G2533" s="7">
        <v>0.1</v>
      </c>
      <c r="H2533" s="7" t="s">
        <v>29</v>
      </c>
      <c r="I2533" s="7">
        <v>3</v>
      </c>
    </row>
    <row r="2534" spans="1:9" ht="15.75" customHeight="1" x14ac:dyDescent="0.15">
      <c r="A2534" s="13" t="s">
        <v>5212</v>
      </c>
      <c r="B2534" s="7" t="s">
        <v>1739</v>
      </c>
      <c r="C2534" s="14">
        <v>11</v>
      </c>
      <c r="D2534" s="7">
        <v>42.7</v>
      </c>
      <c r="E2534" s="7">
        <f t="shared" si="80"/>
        <v>4.2700000000000005</v>
      </c>
      <c r="F2534" s="7">
        <f t="shared" si="81"/>
        <v>46.970000000000006</v>
      </c>
      <c r="G2534" s="7">
        <v>0.33</v>
      </c>
      <c r="H2534" s="7" t="s">
        <v>5081</v>
      </c>
      <c r="I2534" s="7">
        <v>6</v>
      </c>
    </row>
    <row r="2535" spans="1:9" ht="15.75" customHeight="1" x14ac:dyDescent="0.15">
      <c r="A2535" s="13" t="s">
        <v>5212</v>
      </c>
      <c r="B2535" s="7" t="s">
        <v>898</v>
      </c>
      <c r="C2535" s="14">
        <v>11</v>
      </c>
      <c r="D2535" s="7">
        <v>60.22</v>
      </c>
      <c r="E2535" s="7">
        <f t="shared" si="80"/>
        <v>6.0220000000000002</v>
      </c>
      <c r="F2535" s="7">
        <f t="shared" si="81"/>
        <v>66.242000000000004</v>
      </c>
      <c r="G2535" s="7">
        <v>0.03</v>
      </c>
      <c r="H2535" s="7" t="s">
        <v>5076</v>
      </c>
      <c r="I2535" s="7">
        <v>4</v>
      </c>
    </row>
    <row r="2536" spans="1:9" ht="15.75" customHeight="1" x14ac:dyDescent="0.15">
      <c r="A2536" s="13" t="s">
        <v>5212</v>
      </c>
      <c r="B2536" s="7" t="s">
        <v>3783</v>
      </c>
      <c r="C2536" s="14">
        <v>2</v>
      </c>
      <c r="D2536" s="7">
        <v>36.880000000000003</v>
      </c>
      <c r="E2536" s="7">
        <f t="shared" si="80"/>
        <v>3.6880000000000006</v>
      </c>
      <c r="F2536" s="7">
        <f t="shared" si="81"/>
        <v>40.568000000000005</v>
      </c>
      <c r="G2536" s="7">
        <v>0.12</v>
      </c>
      <c r="H2536" s="7" t="s">
        <v>5081</v>
      </c>
      <c r="I2536" s="7">
        <v>4</v>
      </c>
    </row>
    <row r="2537" spans="1:9" ht="15.75" customHeight="1" x14ac:dyDescent="0.15">
      <c r="A2537" s="13" t="s">
        <v>5212</v>
      </c>
      <c r="B2537" s="7" t="s">
        <v>259</v>
      </c>
      <c r="C2537" s="14">
        <v>11</v>
      </c>
      <c r="D2537" s="7">
        <v>59.73</v>
      </c>
      <c r="E2537" s="7">
        <f t="shared" si="80"/>
        <v>5.9729999999999999</v>
      </c>
      <c r="F2537" s="7">
        <f t="shared" si="81"/>
        <v>65.703000000000003</v>
      </c>
      <c r="G2537" s="7">
        <v>0.27</v>
      </c>
      <c r="H2537" s="7" t="s">
        <v>27</v>
      </c>
      <c r="I2537" s="7">
        <v>4</v>
      </c>
    </row>
    <row r="2538" spans="1:9" ht="15.75" customHeight="1" x14ac:dyDescent="0.15">
      <c r="A2538" s="13" t="s">
        <v>5212</v>
      </c>
      <c r="B2538" s="7" t="s">
        <v>3975</v>
      </c>
      <c r="C2538" s="14">
        <v>7</v>
      </c>
      <c r="D2538" s="7">
        <v>48.75</v>
      </c>
      <c r="E2538" s="7">
        <f t="shared" si="80"/>
        <v>4.875</v>
      </c>
      <c r="F2538" s="7">
        <f t="shared" si="81"/>
        <v>53.625</v>
      </c>
      <c r="G2538" s="7">
        <v>0.25</v>
      </c>
      <c r="H2538" s="7" t="s">
        <v>5083</v>
      </c>
      <c r="I2538" s="7">
        <v>7</v>
      </c>
    </row>
    <row r="2539" spans="1:9" ht="15.75" customHeight="1" x14ac:dyDescent="0.15">
      <c r="A2539" s="13" t="s">
        <v>5212</v>
      </c>
      <c r="B2539" s="7" t="s">
        <v>601</v>
      </c>
      <c r="C2539" s="14">
        <v>2</v>
      </c>
      <c r="D2539" s="7">
        <v>33.61</v>
      </c>
      <c r="E2539" s="7">
        <f t="shared" si="80"/>
        <v>3.3610000000000002</v>
      </c>
      <c r="F2539" s="7">
        <f t="shared" si="81"/>
        <v>36.970999999999997</v>
      </c>
      <c r="G2539" s="7">
        <v>0.23</v>
      </c>
      <c r="H2539" s="7" t="s">
        <v>27</v>
      </c>
      <c r="I2539" s="7">
        <v>2</v>
      </c>
    </row>
    <row r="2540" spans="1:9" ht="15.75" customHeight="1" x14ac:dyDescent="0.15">
      <c r="A2540" s="13" t="s">
        <v>5212</v>
      </c>
      <c r="B2540" s="7" t="s">
        <v>3940</v>
      </c>
      <c r="C2540" s="14">
        <v>11</v>
      </c>
      <c r="D2540" s="7">
        <v>74.069999999999993</v>
      </c>
      <c r="E2540" s="7">
        <f t="shared" si="80"/>
        <v>7.407</v>
      </c>
      <c r="F2540" s="7">
        <f t="shared" si="81"/>
        <v>81.47699999999999</v>
      </c>
      <c r="G2540" s="7">
        <v>0.05</v>
      </c>
      <c r="H2540" s="7" t="s">
        <v>5079</v>
      </c>
      <c r="I2540" s="7">
        <v>3</v>
      </c>
    </row>
    <row r="2541" spans="1:9" ht="15.75" customHeight="1" x14ac:dyDescent="0.15">
      <c r="A2541" s="13" t="s">
        <v>5213</v>
      </c>
      <c r="B2541" s="7" t="s">
        <v>733</v>
      </c>
      <c r="C2541" s="14">
        <v>2</v>
      </c>
      <c r="D2541" s="7">
        <v>79.87</v>
      </c>
      <c r="E2541" s="7">
        <f t="shared" si="80"/>
        <v>7.987000000000001</v>
      </c>
      <c r="F2541" s="7">
        <f t="shared" si="81"/>
        <v>87.856999999999999</v>
      </c>
      <c r="G2541" s="7">
        <v>0.13</v>
      </c>
      <c r="H2541" s="7" t="s">
        <v>27</v>
      </c>
      <c r="I2541" s="7">
        <v>2</v>
      </c>
    </row>
    <row r="2542" spans="1:9" ht="15.75" customHeight="1" x14ac:dyDescent="0.15">
      <c r="A2542" s="13" t="s">
        <v>5213</v>
      </c>
      <c r="B2542" s="7" t="s">
        <v>3799</v>
      </c>
      <c r="C2542" s="14">
        <v>11</v>
      </c>
      <c r="D2542" s="7">
        <v>1.45</v>
      </c>
      <c r="E2542" s="7">
        <f t="shared" si="80"/>
        <v>0.14499999999999999</v>
      </c>
      <c r="F2542" s="7">
        <f t="shared" si="81"/>
        <v>1.595</v>
      </c>
      <c r="G2542" s="7">
        <v>0.28999999999999998</v>
      </c>
      <c r="H2542" s="7" t="s">
        <v>5077</v>
      </c>
      <c r="I2542" s="7">
        <v>8</v>
      </c>
    </row>
    <row r="2543" spans="1:9" ht="15.75" customHeight="1" x14ac:dyDescent="0.15">
      <c r="A2543" s="13" t="s">
        <v>5213</v>
      </c>
      <c r="B2543" s="7" t="s">
        <v>2152</v>
      </c>
      <c r="C2543" s="14">
        <v>2</v>
      </c>
      <c r="D2543" s="7">
        <v>75.94</v>
      </c>
      <c r="E2543" s="7">
        <f t="shared" si="80"/>
        <v>7.5940000000000003</v>
      </c>
      <c r="F2543" s="7">
        <f t="shared" si="81"/>
        <v>83.533999999999992</v>
      </c>
      <c r="G2543" s="7">
        <v>0.11</v>
      </c>
      <c r="H2543" s="7" t="s">
        <v>5083</v>
      </c>
      <c r="I2543" s="7">
        <v>9</v>
      </c>
    </row>
    <row r="2544" spans="1:9" ht="15.75" customHeight="1" x14ac:dyDescent="0.15">
      <c r="A2544" s="13" t="s">
        <v>5213</v>
      </c>
      <c r="B2544" s="7" t="s">
        <v>4122</v>
      </c>
      <c r="C2544" s="14">
        <v>7</v>
      </c>
      <c r="D2544" s="7">
        <v>57.24</v>
      </c>
      <c r="E2544" s="7">
        <f t="shared" si="80"/>
        <v>5.7240000000000002</v>
      </c>
      <c r="F2544" s="7">
        <f t="shared" si="81"/>
        <v>62.963999999999999</v>
      </c>
      <c r="G2544" s="7">
        <v>0.31</v>
      </c>
      <c r="H2544" s="7" t="s">
        <v>5078</v>
      </c>
      <c r="I2544" s="7">
        <v>2</v>
      </c>
    </row>
    <row r="2545" spans="1:9" ht="15.75" customHeight="1" x14ac:dyDescent="0.15">
      <c r="A2545" s="13" t="s">
        <v>5213</v>
      </c>
      <c r="B2545" s="7" t="s">
        <v>966</v>
      </c>
      <c r="C2545" s="14">
        <v>7</v>
      </c>
      <c r="D2545" s="7">
        <v>77.2</v>
      </c>
      <c r="E2545" s="7">
        <f t="shared" si="80"/>
        <v>7.7200000000000006</v>
      </c>
      <c r="F2545" s="7">
        <f t="shared" si="81"/>
        <v>84.92</v>
      </c>
      <c r="G2545" s="7">
        <v>0.13</v>
      </c>
      <c r="H2545" s="7" t="s">
        <v>31</v>
      </c>
      <c r="I2545" s="7">
        <v>1</v>
      </c>
    </row>
    <row r="2546" spans="1:9" ht="15.75" customHeight="1" x14ac:dyDescent="0.15">
      <c r="A2546" s="13" t="s">
        <v>5213</v>
      </c>
      <c r="B2546" s="7" t="s">
        <v>3441</v>
      </c>
      <c r="C2546" s="14">
        <v>7</v>
      </c>
      <c r="D2546" s="7">
        <v>87.51</v>
      </c>
      <c r="E2546" s="7">
        <f t="shared" si="80"/>
        <v>8.7510000000000012</v>
      </c>
      <c r="F2546" s="7">
        <f t="shared" si="81"/>
        <v>96.26100000000001</v>
      </c>
      <c r="G2546" s="7">
        <v>0.32</v>
      </c>
      <c r="H2546" s="7" t="s">
        <v>5077</v>
      </c>
      <c r="I2546" s="7">
        <v>6</v>
      </c>
    </row>
    <row r="2547" spans="1:9" ht="15.75" customHeight="1" x14ac:dyDescent="0.15">
      <c r="A2547" s="13" t="s">
        <v>5213</v>
      </c>
      <c r="B2547" s="7" t="s">
        <v>4541</v>
      </c>
      <c r="C2547" s="14">
        <v>7</v>
      </c>
      <c r="D2547" s="7">
        <v>29.03</v>
      </c>
      <c r="E2547" s="7">
        <f t="shared" si="80"/>
        <v>2.9030000000000005</v>
      </c>
      <c r="F2547" s="7">
        <f t="shared" si="81"/>
        <v>31.933</v>
      </c>
      <c r="G2547" s="7">
        <v>0.37</v>
      </c>
      <c r="H2547" s="7" t="s">
        <v>28</v>
      </c>
      <c r="I2547" s="7">
        <v>5</v>
      </c>
    </row>
    <row r="2548" spans="1:9" ht="15.75" customHeight="1" x14ac:dyDescent="0.15">
      <c r="A2548" s="13" t="s">
        <v>5213</v>
      </c>
      <c r="B2548" s="7" t="s">
        <v>3437</v>
      </c>
      <c r="C2548" s="14">
        <v>2</v>
      </c>
      <c r="D2548" s="7">
        <v>74.66</v>
      </c>
      <c r="E2548" s="7">
        <f t="shared" si="80"/>
        <v>7.4660000000000002</v>
      </c>
      <c r="F2548" s="7">
        <f t="shared" si="81"/>
        <v>82.125999999999991</v>
      </c>
      <c r="G2548" s="7">
        <v>0.33</v>
      </c>
      <c r="H2548" s="7" t="s">
        <v>28</v>
      </c>
      <c r="I2548" s="7">
        <v>4</v>
      </c>
    </row>
    <row r="2549" spans="1:9" ht="15.75" customHeight="1" x14ac:dyDescent="0.15">
      <c r="A2549" s="13" t="s">
        <v>5213</v>
      </c>
      <c r="B2549" s="7" t="s">
        <v>4446</v>
      </c>
      <c r="C2549" s="14">
        <v>7</v>
      </c>
      <c r="D2549" s="7">
        <v>39.47</v>
      </c>
      <c r="E2549" s="7">
        <f t="shared" si="80"/>
        <v>3.9470000000000001</v>
      </c>
      <c r="F2549" s="7">
        <f t="shared" si="81"/>
        <v>43.417000000000002</v>
      </c>
      <c r="G2549" s="7">
        <v>0.19</v>
      </c>
      <c r="H2549" s="7" t="s">
        <v>5077</v>
      </c>
      <c r="I2549" s="7">
        <v>2</v>
      </c>
    </row>
    <row r="2550" spans="1:9" ht="15.75" customHeight="1" x14ac:dyDescent="0.15">
      <c r="A2550" s="13" t="s">
        <v>5213</v>
      </c>
      <c r="B2550" s="7" t="s">
        <v>3957</v>
      </c>
      <c r="C2550" s="14">
        <v>11</v>
      </c>
      <c r="D2550" s="7">
        <v>28.15</v>
      </c>
      <c r="E2550" s="7">
        <f t="shared" si="80"/>
        <v>2.8149999999999999</v>
      </c>
      <c r="F2550" s="7">
        <f t="shared" si="81"/>
        <v>30.965</v>
      </c>
      <c r="G2550" s="7">
        <v>0.38</v>
      </c>
      <c r="H2550" s="7" t="s">
        <v>5076</v>
      </c>
      <c r="I2550" s="7">
        <v>4</v>
      </c>
    </row>
    <row r="2551" spans="1:9" ht="15.75" customHeight="1" x14ac:dyDescent="0.15">
      <c r="A2551" s="13" t="s">
        <v>5213</v>
      </c>
      <c r="B2551" s="7" t="s">
        <v>1006</v>
      </c>
      <c r="C2551" s="14">
        <v>7</v>
      </c>
      <c r="D2551" s="7">
        <v>68.709999999999994</v>
      </c>
      <c r="E2551" s="7">
        <f t="shared" si="80"/>
        <v>6.8709999999999996</v>
      </c>
      <c r="F2551" s="7">
        <f t="shared" si="81"/>
        <v>75.580999999999989</v>
      </c>
      <c r="G2551" s="7">
        <v>0.27</v>
      </c>
      <c r="H2551" s="7" t="s">
        <v>28</v>
      </c>
      <c r="I2551" s="7">
        <v>5</v>
      </c>
    </row>
    <row r="2552" spans="1:9" ht="15.75" customHeight="1" x14ac:dyDescent="0.15">
      <c r="A2552" s="13" t="s">
        <v>5213</v>
      </c>
      <c r="B2552" s="7" t="s">
        <v>35</v>
      </c>
      <c r="C2552" s="14">
        <v>7</v>
      </c>
      <c r="D2552" s="7">
        <v>44.63</v>
      </c>
      <c r="E2552" s="7">
        <f t="shared" si="80"/>
        <v>4.4630000000000001</v>
      </c>
      <c r="F2552" s="7">
        <f t="shared" si="81"/>
        <v>49.093000000000004</v>
      </c>
      <c r="G2552" s="7">
        <v>0.32</v>
      </c>
      <c r="H2552" s="7" t="s">
        <v>29</v>
      </c>
      <c r="I2552" s="7">
        <v>4</v>
      </c>
    </row>
    <row r="2553" spans="1:9" ht="15.75" customHeight="1" x14ac:dyDescent="0.15">
      <c r="A2553" s="13" t="s">
        <v>5213</v>
      </c>
      <c r="B2553" s="7" t="s">
        <v>3037</v>
      </c>
      <c r="C2553" s="14">
        <v>7</v>
      </c>
      <c r="D2553" s="7">
        <v>93.79</v>
      </c>
      <c r="E2553" s="7">
        <f t="shared" si="80"/>
        <v>9.3790000000000013</v>
      </c>
      <c r="F2553" s="7">
        <f t="shared" si="81"/>
        <v>103.16900000000001</v>
      </c>
      <c r="G2553" s="7">
        <v>0.22</v>
      </c>
      <c r="H2553" s="7" t="s">
        <v>26</v>
      </c>
      <c r="I2553" s="7">
        <v>9</v>
      </c>
    </row>
    <row r="2554" spans="1:9" ht="15.75" customHeight="1" x14ac:dyDescent="0.15">
      <c r="A2554" s="13" t="s">
        <v>5213</v>
      </c>
      <c r="B2554" s="7" t="s">
        <v>1673</v>
      </c>
      <c r="C2554" s="14">
        <v>2</v>
      </c>
      <c r="D2554" s="7">
        <v>86.98</v>
      </c>
      <c r="E2554" s="7">
        <f t="shared" si="80"/>
        <v>8.6980000000000004</v>
      </c>
      <c r="F2554" s="7">
        <f t="shared" si="81"/>
        <v>95.677999999999997</v>
      </c>
      <c r="G2554" s="7">
        <v>0.4</v>
      </c>
      <c r="H2554" s="7" t="s">
        <v>5075</v>
      </c>
      <c r="I2554" s="7">
        <v>8</v>
      </c>
    </row>
    <row r="2555" spans="1:9" ht="15.75" customHeight="1" x14ac:dyDescent="0.15">
      <c r="A2555" s="13" t="s">
        <v>5213</v>
      </c>
      <c r="B2555" s="7" t="s">
        <v>2070</v>
      </c>
      <c r="C2555" s="14">
        <v>11</v>
      </c>
      <c r="D2555" s="7">
        <v>58.56</v>
      </c>
      <c r="E2555" s="7">
        <f t="shared" si="80"/>
        <v>5.8560000000000008</v>
      </c>
      <c r="F2555" s="7">
        <f t="shared" si="81"/>
        <v>64.415999999999997</v>
      </c>
      <c r="G2555" s="7">
        <v>0.11</v>
      </c>
      <c r="H2555" s="7" t="s">
        <v>29</v>
      </c>
      <c r="I2555" s="7">
        <v>5</v>
      </c>
    </row>
    <row r="2556" spans="1:9" ht="15.75" customHeight="1" x14ac:dyDescent="0.15">
      <c r="A2556" s="13" t="s">
        <v>5213</v>
      </c>
      <c r="B2556" s="7" t="s">
        <v>1185</v>
      </c>
      <c r="C2556" s="14">
        <v>2</v>
      </c>
      <c r="D2556" s="7">
        <v>86.28</v>
      </c>
      <c r="E2556" s="7">
        <f t="shared" si="80"/>
        <v>8.6280000000000001</v>
      </c>
      <c r="F2556" s="7">
        <f t="shared" si="81"/>
        <v>94.908000000000001</v>
      </c>
      <c r="G2556" s="7">
        <v>0.37</v>
      </c>
      <c r="H2556" s="7" t="s">
        <v>28</v>
      </c>
      <c r="I2556" s="7">
        <v>6</v>
      </c>
    </row>
    <row r="2557" spans="1:9" ht="15.75" customHeight="1" x14ac:dyDescent="0.15">
      <c r="A2557" s="13" t="s">
        <v>5213</v>
      </c>
      <c r="B2557" s="7" t="s">
        <v>3598</v>
      </c>
      <c r="C2557" s="14">
        <v>11</v>
      </c>
      <c r="D2557" s="7">
        <v>41.21</v>
      </c>
      <c r="E2557" s="7">
        <f t="shared" si="80"/>
        <v>4.1210000000000004</v>
      </c>
      <c r="F2557" s="7">
        <f t="shared" si="81"/>
        <v>45.331000000000003</v>
      </c>
      <c r="G2557" s="7">
        <v>0.39</v>
      </c>
      <c r="H2557" s="7" t="s">
        <v>26</v>
      </c>
      <c r="I2557" s="7">
        <v>9</v>
      </c>
    </row>
    <row r="2558" spans="1:9" ht="15.75" customHeight="1" x14ac:dyDescent="0.15">
      <c r="A2558" s="13" t="s">
        <v>5213</v>
      </c>
      <c r="B2558" s="7" t="s">
        <v>2270</v>
      </c>
      <c r="C2558" s="14">
        <v>11</v>
      </c>
      <c r="D2558" s="7">
        <v>24.52</v>
      </c>
      <c r="E2558" s="7">
        <f t="shared" si="80"/>
        <v>2.452</v>
      </c>
      <c r="F2558" s="7">
        <f t="shared" si="81"/>
        <v>26.972000000000001</v>
      </c>
      <c r="G2558" s="7">
        <v>0.2</v>
      </c>
      <c r="H2558" s="7" t="s">
        <v>5076</v>
      </c>
      <c r="I2558" s="7">
        <v>2</v>
      </c>
    </row>
    <row r="2559" spans="1:9" ht="15.75" customHeight="1" x14ac:dyDescent="0.15">
      <c r="A2559" s="13" t="s">
        <v>5213</v>
      </c>
      <c r="B2559" s="7" t="s">
        <v>1166</v>
      </c>
      <c r="C2559" s="14">
        <v>7</v>
      </c>
      <c r="D2559" s="7">
        <v>50.78</v>
      </c>
      <c r="E2559" s="7">
        <f t="shared" si="80"/>
        <v>5.0780000000000003</v>
      </c>
      <c r="F2559" s="7">
        <f t="shared" si="81"/>
        <v>55.858000000000004</v>
      </c>
      <c r="G2559" s="7">
        <v>0.37</v>
      </c>
      <c r="H2559" s="7" t="s">
        <v>5082</v>
      </c>
      <c r="I2559" s="7">
        <v>8</v>
      </c>
    </row>
    <row r="2560" spans="1:9" ht="15.75" customHeight="1" x14ac:dyDescent="0.15">
      <c r="A2560" s="13" t="s">
        <v>5213</v>
      </c>
      <c r="B2560" s="7" t="s">
        <v>2509</v>
      </c>
      <c r="C2560" s="14">
        <v>2</v>
      </c>
      <c r="D2560" s="7">
        <v>19.149999999999999</v>
      </c>
      <c r="E2560" s="7">
        <f t="shared" si="80"/>
        <v>1.915</v>
      </c>
      <c r="F2560" s="7">
        <f t="shared" si="81"/>
        <v>21.064999999999998</v>
      </c>
      <c r="G2560" s="7">
        <v>0.26</v>
      </c>
      <c r="H2560" s="7" t="s">
        <v>5078</v>
      </c>
      <c r="I2560" s="7">
        <v>1</v>
      </c>
    </row>
    <row r="2561" spans="1:9" ht="15.75" customHeight="1" x14ac:dyDescent="0.15">
      <c r="A2561" s="13" t="s">
        <v>5213</v>
      </c>
      <c r="B2561" s="7" t="s">
        <v>3380</v>
      </c>
      <c r="C2561" s="14">
        <v>2</v>
      </c>
      <c r="D2561" s="7">
        <v>35.840000000000003</v>
      </c>
      <c r="E2561" s="7">
        <f t="shared" si="80"/>
        <v>3.5840000000000005</v>
      </c>
      <c r="F2561" s="7">
        <f t="shared" si="81"/>
        <v>39.424000000000007</v>
      </c>
      <c r="G2561" s="7">
        <v>0.27</v>
      </c>
      <c r="H2561" s="7" t="s">
        <v>5082</v>
      </c>
      <c r="I2561" s="7">
        <v>4</v>
      </c>
    </row>
    <row r="2562" spans="1:9" ht="15.75" customHeight="1" x14ac:dyDescent="0.15">
      <c r="A2562" s="13" t="s">
        <v>5213</v>
      </c>
      <c r="B2562" s="7" t="s">
        <v>595</v>
      </c>
      <c r="C2562" s="14">
        <v>11</v>
      </c>
      <c r="D2562" s="7">
        <v>85.66</v>
      </c>
      <c r="E2562" s="7">
        <f t="shared" si="80"/>
        <v>8.5660000000000007</v>
      </c>
      <c r="F2562" s="7">
        <f t="shared" si="81"/>
        <v>94.225999999999999</v>
      </c>
      <c r="G2562" s="7">
        <v>0.17</v>
      </c>
      <c r="H2562" s="7" t="s">
        <v>5082</v>
      </c>
      <c r="I2562" s="7">
        <v>4</v>
      </c>
    </row>
    <row r="2563" spans="1:9" ht="15.75" customHeight="1" x14ac:dyDescent="0.15">
      <c r="A2563" s="13" t="s">
        <v>5213</v>
      </c>
      <c r="B2563" s="7" t="s">
        <v>314</v>
      </c>
      <c r="C2563" s="14">
        <v>7</v>
      </c>
      <c r="D2563" s="7">
        <v>23.72</v>
      </c>
      <c r="E2563" s="7">
        <f t="shared" si="80"/>
        <v>2.3719999999999999</v>
      </c>
      <c r="F2563" s="7">
        <f t="shared" si="81"/>
        <v>26.091999999999999</v>
      </c>
      <c r="G2563" s="7">
        <v>0.35</v>
      </c>
      <c r="H2563" s="7" t="s">
        <v>5080</v>
      </c>
      <c r="I2563" s="7">
        <v>3</v>
      </c>
    </row>
    <row r="2564" spans="1:9" ht="15.75" customHeight="1" x14ac:dyDescent="0.15">
      <c r="A2564" s="13" t="s">
        <v>5213</v>
      </c>
      <c r="B2564" s="7" t="s">
        <v>1594</v>
      </c>
      <c r="C2564" s="14">
        <v>7</v>
      </c>
      <c r="D2564" s="7">
        <v>74.849999999999994</v>
      </c>
      <c r="E2564" s="7">
        <f t="shared" si="80"/>
        <v>7.4849999999999994</v>
      </c>
      <c r="F2564" s="7">
        <f t="shared" si="81"/>
        <v>82.334999999999994</v>
      </c>
      <c r="G2564" s="7">
        <v>0.33</v>
      </c>
      <c r="H2564" s="7" t="s">
        <v>5082</v>
      </c>
      <c r="I2564" s="7">
        <v>9</v>
      </c>
    </row>
    <row r="2565" spans="1:9" ht="15.75" customHeight="1" x14ac:dyDescent="0.15">
      <c r="A2565" s="13" t="s">
        <v>5213</v>
      </c>
      <c r="B2565" s="7" t="s">
        <v>1459</v>
      </c>
      <c r="C2565" s="14">
        <v>11</v>
      </c>
      <c r="D2565" s="7">
        <v>68</v>
      </c>
      <c r="E2565" s="7">
        <f t="shared" si="80"/>
        <v>6.8000000000000007</v>
      </c>
      <c r="F2565" s="7">
        <f t="shared" si="81"/>
        <v>74.8</v>
      </c>
      <c r="G2565" s="7">
        <v>0.09</v>
      </c>
      <c r="H2565" s="7" t="s">
        <v>5076</v>
      </c>
      <c r="I2565" s="7">
        <v>2</v>
      </c>
    </row>
    <row r="2566" spans="1:9" ht="15.75" customHeight="1" x14ac:dyDescent="0.15">
      <c r="A2566" s="13" t="s">
        <v>5214</v>
      </c>
      <c r="B2566" s="7" t="s">
        <v>3156</v>
      </c>
      <c r="C2566" s="14">
        <v>11</v>
      </c>
      <c r="D2566" s="7">
        <v>83.97</v>
      </c>
      <c r="E2566" s="7">
        <f t="shared" si="80"/>
        <v>8.3970000000000002</v>
      </c>
      <c r="F2566" s="7">
        <f t="shared" si="81"/>
        <v>92.367000000000004</v>
      </c>
      <c r="G2566" s="7">
        <v>0.06</v>
      </c>
      <c r="H2566" s="7" t="s">
        <v>5081</v>
      </c>
      <c r="I2566" s="7">
        <v>2</v>
      </c>
    </row>
    <row r="2567" spans="1:9" ht="15.75" customHeight="1" x14ac:dyDescent="0.15">
      <c r="A2567" s="13" t="s">
        <v>5214</v>
      </c>
      <c r="B2567" s="7" t="s">
        <v>239</v>
      </c>
      <c r="C2567" s="14">
        <v>2</v>
      </c>
      <c r="D2567" s="7">
        <v>65.86</v>
      </c>
      <c r="E2567" s="7">
        <f t="shared" si="80"/>
        <v>6.5860000000000003</v>
      </c>
      <c r="F2567" s="7">
        <f t="shared" si="81"/>
        <v>72.445999999999998</v>
      </c>
      <c r="G2567" s="7">
        <v>0.03</v>
      </c>
      <c r="H2567" s="7" t="s">
        <v>27</v>
      </c>
      <c r="I2567" s="7">
        <v>1</v>
      </c>
    </row>
    <row r="2568" spans="1:9" ht="15.75" customHeight="1" x14ac:dyDescent="0.15">
      <c r="A2568" s="13" t="s">
        <v>5214</v>
      </c>
      <c r="B2568" s="7" t="s">
        <v>2651</v>
      </c>
      <c r="C2568" s="14">
        <v>11</v>
      </c>
      <c r="D2568" s="7">
        <v>2.73</v>
      </c>
      <c r="E2568" s="7">
        <f t="shared" ref="E2568:E2631" si="82">D2568*10%</f>
        <v>0.27300000000000002</v>
      </c>
      <c r="F2568" s="7">
        <f t="shared" ref="F2568:F2631" si="83">D2568+E2568</f>
        <v>3.0030000000000001</v>
      </c>
      <c r="G2568" s="7">
        <v>0.25</v>
      </c>
      <c r="H2568" s="7" t="s">
        <v>5081</v>
      </c>
      <c r="I2568" s="7">
        <v>9</v>
      </c>
    </row>
    <row r="2569" spans="1:9" ht="15.75" customHeight="1" x14ac:dyDescent="0.15">
      <c r="A2569" s="13" t="s">
        <v>5214</v>
      </c>
      <c r="B2569" s="7" t="s">
        <v>2383</v>
      </c>
      <c r="C2569" s="14">
        <v>2</v>
      </c>
      <c r="D2569" s="7">
        <v>91.94</v>
      </c>
      <c r="E2569" s="7">
        <f t="shared" si="82"/>
        <v>9.1940000000000008</v>
      </c>
      <c r="F2569" s="7">
        <f t="shared" si="83"/>
        <v>101.134</v>
      </c>
      <c r="G2569" s="7">
        <v>0.15</v>
      </c>
      <c r="H2569" s="7" t="s">
        <v>5080</v>
      </c>
      <c r="I2569" s="7">
        <v>7</v>
      </c>
    </row>
    <row r="2570" spans="1:9" ht="15.75" customHeight="1" x14ac:dyDescent="0.15">
      <c r="A2570" s="13" t="s">
        <v>5214</v>
      </c>
      <c r="B2570" s="7" t="s">
        <v>1489</v>
      </c>
      <c r="C2570" s="14">
        <v>11</v>
      </c>
      <c r="D2570" s="7">
        <v>13.33</v>
      </c>
      <c r="E2570" s="7">
        <f t="shared" si="82"/>
        <v>1.3330000000000002</v>
      </c>
      <c r="F2570" s="7">
        <f t="shared" si="83"/>
        <v>14.663</v>
      </c>
      <c r="G2570" s="7">
        <v>0.18</v>
      </c>
      <c r="H2570" s="7" t="s">
        <v>5082</v>
      </c>
      <c r="I2570" s="7">
        <v>5</v>
      </c>
    </row>
    <row r="2571" spans="1:9" ht="15.75" customHeight="1" x14ac:dyDescent="0.15">
      <c r="A2571" s="13" t="s">
        <v>5214</v>
      </c>
      <c r="B2571" s="7" t="s">
        <v>1638</v>
      </c>
      <c r="C2571" s="14">
        <v>11</v>
      </c>
      <c r="D2571" s="7">
        <v>13.95</v>
      </c>
      <c r="E2571" s="7">
        <f t="shared" si="82"/>
        <v>1.395</v>
      </c>
      <c r="F2571" s="7">
        <f t="shared" si="83"/>
        <v>15.344999999999999</v>
      </c>
      <c r="G2571" s="7">
        <v>0.17</v>
      </c>
      <c r="H2571" s="7" t="s">
        <v>30</v>
      </c>
      <c r="I2571" s="7">
        <v>2</v>
      </c>
    </row>
    <row r="2572" spans="1:9" ht="15.75" customHeight="1" x14ac:dyDescent="0.15">
      <c r="A2572" s="13" t="s">
        <v>5214</v>
      </c>
      <c r="B2572" s="7" t="s">
        <v>3243</v>
      </c>
      <c r="C2572" s="14">
        <v>7</v>
      </c>
      <c r="D2572" s="7">
        <v>87.36</v>
      </c>
      <c r="E2572" s="7">
        <f t="shared" si="82"/>
        <v>8.7360000000000007</v>
      </c>
      <c r="F2572" s="7">
        <f t="shared" si="83"/>
        <v>96.096000000000004</v>
      </c>
      <c r="G2572" s="7">
        <v>0.28000000000000003</v>
      </c>
      <c r="H2572" s="7" t="s">
        <v>5082</v>
      </c>
      <c r="I2572" s="7">
        <v>1</v>
      </c>
    </row>
    <row r="2573" spans="1:9" ht="15.75" customHeight="1" x14ac:dyDescent="0.15">
      <c r="A2573" s="13" t="s">
        <v>5214</v>
      </c>
      <c r="B2573" s="7" t="s">
        <v>4168</v>
      </c>
      <c r="C2573" s="14">
        <v>7</v>
      </c>
      <c r="D2573" s="7">
        <v>32.24</v>
      </c>
      <c r="E2573" s="7">
        <f t="shared" si="82"/>
        <v>3.2240000000000002</v>
      </c>
      <c r="F2573" s="7">
        <f t="shared" si="83"/>
        <v>35.463999999999999</v>
      </c>
      <c r="G2573" s="7">
        <v>0.39</v>
      </c>
      <c r="H2573" s="7" t="s">
        <v>5082</v>
      </c>
      <c r="I2573" s="7">
        <v>3</v>
      </c>
    </row>
    <row r="2574" spans="1:9" ht="15.75" customHeight="1" x14ac:dyDescent="0.15">
      <c r="A2574" s="13" t="s">
        <v>5214</v>
      </c>
      <c r="B2574" s="7" t="s">
        <v>1128</v>
      </c>
      <c r="C2574" s="14">
        <v>2</v>
      </c>
      <c r="D2574" s="7">
        <v>17.96</v>
      </c>
      <c r="E2574" s="7">
        <f t="shared" si="82"/>
        <v>1.7960000000000003</v>
      </c>
      <c r="F2574" s="7">
        <f t="shared" si="83"/>
        <v>19.756</v>
      </c>
      <c r="G2574" s="7">
        <v>0.19</v>
      </c>
      <c r="H2574" s="7" t="s">
        <v>5078</v>
      </c>
      <c r="I2574" s="7">
        <v>10</v>
      </c>
    </row>
    <row r="2575" spans="1:9" ht="15.75" customHeight="1" x14ac:dyDescent="0.15">
      <c r="A2575" s="13" t="s">
        <v>5214</v>
      </c>
      <c r="B2575" s="7" t="s">
        <v>4272</v>
      </c>
      <c r="C2575" s="14">
        <v>2</v>
      </c>
      <c r="D2575" s="7">
        <v>76.03</v>
      </c>
      <c r="E2575" s="7">
        <f t="shared" si="82"/>
        <v>7.6030000000000006</v>
      </c>
      <c r="F2575" s="7">
        <f t="shared" si="83"/>
        <v>83.632999999999996</v>
      </c>
      <c r="G2575" s="7">
        <v>0.1</v>
      </c>
      <c r="H2575" s="7" t="s">
        <v>29</v>
      </c>
      <c r="I2575" s="7">
        <v>8</v>
      </c>
    </row>
    <row r="2576" spans="1:9" ht="15.75" customHeight="1" x14ac:dyDescent="0.15">
      <c r="A2576" s="13" t="s">
        <v>5214</v>
      </c>
      <c r="B2576" s="7" t="s">
        <v>4318</v>
      </c>
      <c r="C2576" s="14">
        <v>11</v>
      </c>
      <c r="D2576" s="7">
        <v>54.67</v>
      </c>
      <c r="E2576" s="7">
        <f t="shared" si="82"/>
        <v>5.4670000000000005</v>
      </c>
      <c r="F2576" s="7">
        <f t="shared" si="83"/>
        <v>60.137</v>
      </c>
      <c r="G2576" s="7">
        <v>0.31</v>
      </c>
      <c r="H2576" s="7" t="s">
        <v>30</v>
      </c>
      <c r="I2576" s="7">
        <v>10</v>
      </c>
    </row>
    <row r="2577" spans="1:9" ht="15.75" customHeight="1" x14ac:dyDescent="0.15">
      <c r="A2577" s="13" t="s">
        <v>5214</v>
      </c>
      <c r="B2577" s="7" t="s">
        <v>2502</v>
      </c>
      <c r="C2577" s="14">
        <v>2</v>
      </c>
      <c r="D2577" s="7">
        <v>69.319999999999993</v>
      </c>
      <c r="E2577" s="7">
        <f t="shared" si="82"/>
        <v>6.9319999999999995</v>
      </c>
      <c r="F2577" s="7">
        <f t="shared" si="83"/>
        <v>76.251999999999995</v>
      </c>
      <c r="G2577" s="7">
        <v>0.09</v>
      </c>
      <c r="H2577" s="7" t="s">
        <v>27</v>
      </c>
      <c r="I2577" s="7">
        <v>3</v>
      </c>
    </row>
    <row r="2578" spans="1:9" ht="15.75" customHeight="1" x14ac:dyDescent="0.15">
      <c r="A2578" s="13" t="s">
        <v>5215</v>
      </c>
      <c r="B2578" s="7" t="s">
        <v>394</v>
      </c>
      <c r="C2578" s="14">
        <v>11</v>
      </c>
      <c r="D2578" s="7">
        <v>33.5</v>
      </c>
      <c r="E2578" s="7">
        <f t="shared" si="82"/>
        <v>3.35</v>
      </c>
      <c r="F2578" s="7">
        <f t="shared" si="83"/>
        <v>36.85</v>
      </c>
      <c r="G2578" s="7">
        <v>0.36</v>
      </c>
      <c r="H2578" s="7" t="s">
        <v>5078</v>
      </c>
      <c r="I2578" s="7">
        <v>2</v>
      </c>
    </row>
    <row r="2579" spans="1:9" ht="15.75" customHeight="1" x14ac:dyDescent="0.15">
      <c r="A2579" s="13" t="s">
        <v>5215</v>
      </c>
      <c r="B2579" s="7" t="s">
        <v>2093</v>
      </c>
      <c r="C2579" s="14">
        <v>7</v>
      </c>
      <c r="D2579" s="7">
        <v>60.88</v>
      </c>
      <c r="E2579" s="7">
        <f t="shared" si="82"/>
        <v>6.088000000000001</v>
      </c>
      <c r="F2579" s="7">
        <f t="shared" si="83"/>
        <v>66.968000000000004</v>
      </c>
      <c r="G2579" s="7">
        <v>0.04</v>
      </c>
      <c r="H2579" s="7" t="s">
        <v>5079</v>
      </c>
      <c r="I2579" s="7">
        <v>3</v>
      </c>
    </row>
    <row r="2580" spans="1:9" ht="15.75" customHeight="1" x14ac:dyDescent="0.15">
      <c r="A2580" s="13" t="s">
        <v>5215</v>
      </c>
      <c r="B2580" s="7" t="s">
        <v>5066</v>
      </c>
      <c r="C2580" s="14">
        <v>2</v>
      </c>
      <c r="D2580" s="7">
        <v>81.2</v>
      </c>
      <c r="E2580" s="7">
        <f t="shared" si="82"/>
        <v>8.120000000000001</v>
      </c>
      <c r="F2580" s="7">
        <f t="shared" si="83"/>
        <v>89.320000000000007</v>
      </c>
      <c r="G2580" s="7">
        <v>0.19</v>
      </c>
      <c r="H2580" s="7" t="s">
        <v>27</v>
      </c>
      <c r="I2580" s="7">
        <v>8</v>
      </c>
    </row>
    <row r="2581" spans="1:9" ht="15.75" customHeight="1" x14ac:dyDescent="0.15">
      <c r="A2581" s="13" t="s">
        <v>5215</v>
      </c>
      <c r="B2581" s="7" t="s">
        <v>4597</v>
      </c>
      <c r="C2581" s="14">
        <v>11</v>
      </c>
      <c r="D2581" s="7">
        <v>96.44</v>
      </c>
      <c r="E2581" s="7">
        <f t="shared" si="82"/>
        <v>9.6440000000000001</v>
      </c>
      <c r="F2581" s="7">
        <f t="shared" si="83"/>
        <v>106.084</v>
      </c>
      <c r="G2581" s="7">
        <v>0.19</v>
      </c>
      <c r="H2581" s="7" t="s">
        <v>5080</v>
      </c>
      <c r="I2581" s="7">
        <v>7</v>
      </c>
    </row>
    <row r="2582" spans="1:9" ht="15.75" customHeight="1" x14ac:dyDescent="0.15">
      <c r="A2582" s="13" t="s">
        <v>5215</v>
      </c>
      <c r="B2582" s="7" t="s">
        <v>4305</v>
      </c>
      <c r="C2582" s="14">
        <v>7</v>
      </c>
      <c r="D2582" s="7">
        <v>77.150000000000006</v>
      </c>
      <c r="E2582" s="7">
        <f t="shared" si="82"/>
        <v>7.7150000000000007</v>
      </c>
      <c r="F2582" s="7">
        <f t="shared" si="83"/>
        <v>84.865000000000009</v>
      </c>
      <c r="G2582" s="7">
        <v>0.34</v>
      </c>
      <c r="H2582" s="7" t="s">
        <v>30</v>
      </c>
      <c r="I2582" s="7">
        <v>4</v>
      </c>
    </row>
    <row r="2583" spans="1:9" ht="15.75" customHeight="1" x14ac:dyDescent="0.15">
      <c r="A2583" s="13" t="s">
        <v>5215</v>
      </c>
      <c r="B2583" s="7" t="s">
        <v>3977</v>
      </c>
      <c r="C2583" s="14">
        <v>2</v>
      </c>
      <c r="D2583" s="7">
        <v>38.08</v>
      </c>
      <c r="E2583" s="7">
        <f t="shared" si="82"/>
        <v>3.8079999999999998</v>
      </c>
      <c r="F2583" s="7">
        <f t="shared" si="83"/>
        <v>41.887999999999998</v>
      </c>
      <c r="G2583" s="7">
        <v>0.11</v>
      </c>
      <c r="H2583" s="7" t="s">
        <v>5081</v>
      </c>
      <c r="I2583" s="7">
        <v>1</v>
      </c>
    </row>
    <row r="2584" spans="1:9" ht="15.75" customHeight="1" x14ac:dyDescent="0.15">
      <c r="A2584" s="13" t="s">
        <v>5215</v>
      </c>
      <c r="B2584" s="7" t="s">
        <v>2858</v>
      </c>
      <c r="C2584" s="14">
        <v>7</v>
      </c>
      <c r="D2584" s="7">
        <v>51.53</v>
      </c>
      <c r="E2584" s="7">
        <f t="shared" si="82"/>
        <v>5.1530000000000005</v>
      </c>
      <c r="F2584" s="7">
        <f t="shared" si="83"/>
        <v>56.683</v>
      </c>
      <c r="G2584" s="7">
        <v>0.22</v>
      </c>
      <c r="H2584" s="7" t="s">
        <v>5076</v>
      </c>
      <c r="I2584" s="7">
        <v>7</v>
      </c>
    </row>
    <row r="2585" spans="1:9" ht="15.75" customHeight="1" x14ac:dyDescent="0.15">
      <c r="A2585" s="13" t="s">
        <v>5215</v>
      </c>
      <c r="B2585" s="7" t="s">
        <v>768</v>
      </c>
      <c r="C2585" s="14">
        <v>11</v>
      </c>
      <c r="D2585" s="7">
        <v>61.64</v>
      </c>
      <c r="E2585" s="7">
        <f t="shared" si="82"/>
        <v>6.1640000000000006</v>
      </c>
      <c r="F2585" s="7">
        <f t="shared" si="83"/>
        <v>67.804000000000002</v>
      </c>
      <c r="G2585" s="7">
        <v>0.23</v>
      </c>
      <c r="H2585" s="7" t="s">
        <v>26</v>
      </c>
      <c r="I2585" s="7">
        <v>5</v>
      </c>
    </row>
    <row r="2586" spans="1:9" ht="15.75" customHeight="1" x14ac:dyDescent="0.15">
      <c r="A2586" s="13" t="s">
        <v>5215</v>
      </c>
      <c r="B2586" s="7" t="s">
        <v>2113</v>
      </c>
      <c r="C2586" s="14">
        <v>2</v>
      </c>
      <c r="D2586" s="7">
        <v>48.67</v>
      </c>
      <c r="E2586" s="7">
        <f t="shared" si="82"/>
        <v>4.8670000000000009</v>
      </c>
      <c r="F2586" s="7">
        <f t="shared" si="83"/>
        <v>53.537000000000006</v>
      </c>
      <c r="G2586" s="7">
        <v>0.34</v>
      </c>
      <c r="H2586" s="7" t="s">
        <v>29</v>
      </c>
      <c r="I2586" s="7">
        <v>6</v>
      </c>
    </row>
    <row r="2587" spans="1:9" ht="15.75" customHeight="1" x14ac:dyDescent="0.15">
      <c r="A2587" s="13" t="s">
        <v>5215</v>
      </c>
      <c r="B2587" s="7" t="s">
        <v>1851</v>
      </c>
      <c r="C2587" s="14">
        <v>2</v>
      </c>
      <c r="D2587" s="7">
        <v>28.98</v>
      </c>
      <c r="E2587" s="7">
        <f t="shared" si="82"/>
        <v>2.8980000000000001</v>
      </c>
      <c r="F2587" s="7">
        <f t="shared" si="83"/>
        <v>31.878</v>
      </c>
      <c r="G2587" s="7">
        <v>0.02</v>
      </c>
      <c r="H2587" s="7" t="s">
        <v>5078</v>
      </c>
      <c r="I2587" s="7">
        <v>2</v>
      </c>
    </row>
    <row r="2588" spans="1:9" ht="15.75" customHeight="1" x14ac:dyDescent="0.15">
      <c r="A2588" s="13" t="s">
        <v>5215</v>
      </c>
      <c r="B2588" s="7" t="s">
        <v>4357</v>
      </c>
      <c r="C2588" s="14">
        <v>7</v>
      </c>
      <c r="D2588" s="7">
        <v>76.040000000000006</v>
      </c>
      <c r="E2588" s="7">
        <f t="shared" si="82"/>
        <v>7.604000000000001</v>
      </c>
      <c r="F2588" s="7">
        <f t="shared" si="83"/>
        <v>83.644000000000005</v>
      </c>
      <c r="G2588" s="7">
        <v>0.26</v>
      </c>
      <c r="H2588" s="7" t="s">
        <v>5075</v>
      </c>
      <c r="I2588" s="7">
        <v>2</v>
      </c>
    </row>
    <row r="2589" spans="1:9" ht="15.75" customHeight="1" x14ac:dyDescent="0.15">
      <c r="A2589" s="13" t="s">
        <v>5215</v>
      </c>
      <c r="B2589" s="7" t="s">
        <v>372</v>
      </c>
      <c r="C2589" s="14">
        <v>11</v>
      </c>
      <c r="D2589" s="7">
        <v>77.13</v>
      </c>
      <c r="E2589" s="7">
        <f t="shared" si="82"/>
        <v>7.7130000000000001</v>
      </c>
      <c r="F2589" s="7">
        <f t="shared" si="83"/>
        <v>84.842999999999989</v>
      </c>
      <c r="G2589" s="7">
        <v>0.31</v>
      </c>
      <c r="H2589" s="7" t="s">
        <v>5075</v>
      </c>
      <c r="I2589" s="7">
        <v>7</v>
      </c>
    </row>
    <row r="2590" spans="1:9" ht="15.75" customHeight="1" x14ac:dyDescent="0.15">
      <c r="A2590" s="13" t="s">
        <v>5215</v>
      </c>
      <c r="B2590" s="7" t="s">
        <v>991</v>
      </c>
      <c r="C2590" s="14">
        <v>11</v>
      </c>
      <c r="D2590" s="7">
        <v>85.22</v>
      </c>
      <c r="E2590" s="7">
        <f t="shared" si="82"/>
        <v>8.5220000000000002</v>
      </c>
      <c r="F2590" s="7">
        <f t="shared" si="83"/>
        <v>93.742000000000004</v>
      </c>
      <c r="G2590" s="7">
        <v>0.25</v>
      </c>
      <c r="H2590" s="7" t="s">
        <v>30</v>
      </c>
      <c r="I2590" s="7">
        <v>7</v>
      </c>
    </row>
    <row r="2591" spans="1:9" ht="15.75" customHeight="1" x14ac:dyDescent="0.15">
      <c r="A2591" s="13" t="s">
        <v>5215</v>
      </c>
      <c r="B2591" s="7" t="s">
        <v>2603</v>
      </c>
      <c r="C2591" s="14">
        <v>2</v>
      </c>
      <c r="D2591" s="7">
        <v>59.96</v>
      </c>
      <c r="E2591" s="7">
        <f t="shared" si="82"/>
        <v>5.9960000000000004</v>
      </c>
      <c r="F2591" s="7">
        <f t="shared" si="83"/>
        <v>65.956000000000003</v>
      </c>
      <c r="G2591" s="7">
        <v>0.11</v>
      </c>
      <c r="H2591" s="7" t="s">
        <v>5083</v>
      </c>
      <c r="I2591" s="7">
        <v>10</v>
      </c>
    </row>
    <row r="2592" spans="1:9" ht="15.75" customHeight="1" x14ac:dyDescent="0.15">
      <c r="A2592" s="13" t="s">
        <v>5215</v>
      </c>
      <c r="B2592" s="7" t="s">
        <v>1426</v>
      </c>
      <c r="C2592" s="14">
        <v>2</v>
      </c>
      <c r="D2592" s="7">
        <v>99.92</v>
      </c>
      <c r="E2592" s="7">
        <f t="shared" si="82"/>
        <v>9.9920000000000009</v>
      </c>
      <c r="F2592" s="7">
        <f t="shared" si="83"/>
        <v>109.91200000000001</v>
      </c>
      <c r="G2592" s="7">
        <v>0.04</v>
      </c>
      <c r="H2592" s="7" t="s">
        <v>5079</v>
      </c>
      <c r="I2592" s="7">
        <v>5</v>
      </c>
    </row>
    <row r="2593" spans="1:9" ht="15.75" customHeight="1" x14ac:dyDescent="0.15">
      <c r="A2593" s="13" t="s">
        <v>5215</v>
      </c>
      <c r="B2593" s="7" t="s">
        <v>4621</v>
      </c>
      <c r="C2593" s="14">
        <v>7</v>
      </c>
      <c r="D2593" s="7">
        <v>77.459999999999994</v>
      </c>
      <c r="E2593" s="7">
        <f t="shared" si="82"/>
        <v>7.7459999999999996</v>
      </c>
      <c r="F2593" s="7">
        <f t="shared" si="83"/>
        <v>85.205999999999989</v>
      </c>
      <c r="G2593" s="7">
        <v>0.35</v>
      </c>
      <c r="H2593" s="7" t="s">
        <v>5083</v>
      </c>
      <c r="I2593" s="7">
        <v>10</v>
      </c>
    </row>
    <row r="2594" spans="1:9" ht="15.75" customHeight="1" x14ac:dyDescent="0.15">
      <c r="A2594" s="13" t="s">
        <v>5215</v>
      </c>
      <c r="B2594" s="7" t="s">
        <v>1058</v>
      </c>
      <c r="C2594" s="14">
        <v>7</v>
      </c>
      <c r="D2594" s="7">
        <v>79.59</v>
      </c>
      <c r="E2594" s="7">
        <f t="shared" si="82"/>
        <v>7.9590000000000005</v>
      </c>
      <c r="F2594" s="7">
        <f t="shared" si="83"/>
        <v>87.549000000000007</v>
      </c>
      <c r="G2594" s="7">
        <v>0.15</v>
      </c>
      <c r="H2594" s="7" t="s">
        <v>5078</v>
      </c>
      <c r="I2594" s="7">
        <v>5</v>
      </c>
    </row>
    <row r="2595" spans="1:9" ht="15.75" customHeight="1" x14ac:dyDescent="0.15">
      <c r="A2595" s="13" t="s">
        <v>5215</v>
      </c>
      <c r="B2595" s="7" t="s">
        <v>240</v>
      </c>
      <c r="C2595" s="14">
        <v>7</v>
      </c>
      <c r="D2595" s="7">
        <v>84.26</v>
      </c>
      <c r="E2595" s="7">
        <f t="shared" si="82"/>
        <v>8.4260000000000002</v>
      </c>
      <c r="F2595" s="7">
        <f t="shared" si="83"/>
        <v>92.686000000000007</v>
      </c>
      <c r="G2595" s="7">
        <v>0.09</v>
      </c>
      <c r="H2595" s="7" t="s">
        <v>26</v>
      </c>
      <c r="I2595" s="7">
        <v>4</v>
      </c>
    </row>
    <row r="2596" spans="1:9" ht="15.75" customHeight="1" x14ac:dyDescent="0.15">
      <c r="A2596" s="13" t="s">
        <v>5215</v>
      </c>
      <c r="B2596" s="7" t="s">
        <v>910</v>
      </c>
      <c r="C2596" s="14">
        <v>11</v>
      </c>
      <c r="D2596" s="7">
        <v>81.150000000000006</v>
      </c>
      <c r="E2596" s="7">
        <f t="shared" si="82"/>
        <v>8.1150000000000002</v>
      </c>
      <c r="F2596" s="7">
        <f t="shared" si="83"/>
        <v>89.265000000000001</v>
      </c>
      <c r="G2596" s="7">
        <v>0.38</v>
      </c>
      <c r="H2596" s="7" t="s">
        <v>5082</v>
      </c>
      <c r="I2596" s="7">
        <v>3</v>
      </c>
    </row>
    <row r="2597" spans="1:9" ht="15.75" customHeight="1" x14ac:dyDescent="0.15">
      <c r="A2597" s="13" t="s">
        <v>5215</v>
      </c>
      <c r="B2597" s="7" t="s">
        <v>855</v>
      </c>
      <c r="C2597" s="14">
        <v>2</v>
      </c>
      <c r="D2597" s="7">
        <v>10.19</v>
      </c>
      <c r="E2597" s="7">
        <f t="shared" si="82"/>
        <v>1.0189999999999999</v>
      </c>
      <c r="F2597" s="7">
        <f t="shared" si="83"/>
        <v>11.209</v>
      </c>
      <c r="G2597" s="7">
        <v>0.09</v>
      </c>
      <c r="H2597" s="7" t="s">
        <v>5079</v>
      </c>
      <c r="I2597" s="7">
        <v>3</v>
      </c>
    </row>
    <row r="2598" spans="1:9" ht="15.75" customHeight="1" x14ac:dyDescent="0.15">
      <c r="A2598" s="13" t="s">
        <v>5216</v>
      </c>
      <c r="B2598" s="7" t="s">
        <v>365</v>
      </c>
      <c r="C2598" s="14">
        <v>2</v>
      </c>
      <c r="D2598" s="7">
        <v>41.75</v>
      </c>
      <c r="E2598" s="7">
        <f t="shared" si="82"/>
        <v>4.1749999999999998</v>
      </c>
      <c r="F2598" s="7">
        <f t="shared" si="83"/>
        <v>45.924999999999997</v>
      </c>
      <c r="G2598" s="7">
        <v>0.03</v>
      </c>
      <c r="H2598" s="7" t="s">
        <v>5076</v>
      </c>
      <c r="I2598" s="7">
        <v>8</v>
      </c>
    </row>
    <row r="2599" spans="1:9" ht="15.75" customHeight="1" x14ac:dyDescent="0.15">
      <c r="A2599" s="13" t="s">
        <v>5216</v>
      </c>
      <c r="B2599" s="7" t="s">
        <v>2398</v>
      </c>
      <c r="C2599" s="14">
        <v>7</v>
      </c>
      <c r="D2599" s="7">
        <v>74.56</v>
      </c>
      <c r="E2599" s="7">
        <f t="shared" si="82"/>
        <v>7.4560000000000004</v>
      </c>
      <c r="F2599" s="7">
        <f t="shared" si="83"/>
        <v>82.016000000000005</v>
      </c>
      <c r="G2599" s="7">
        <v>0.2</v>
      </c>
      <c r="H2599" s="7" t="s">
        <v>27</v>
      </c>
      <c r="I2599" s="7">
        <v>6</v>
      </c>
    </row>
    <row r="2600" spans="1:9" ht="15.75" customHeight="1" x14ac:dyDescent="0.15">
      <c r="A2600" s="13" t="s">
        <v>5216</v>
      </c>
      <c r="B2600" s="7" t="s">
        <v>3345</v>
      </c>
      <c r="C2600" s="14">
        <v>7</v>
      </c>
      <c r="D2600" s="7">
        <v>23.58</v>
      </c>
      <c r="E2600" s="7">
        <f t="shared" si="82"/>
        <v>2.3580000000000001</v>
      </c>
      <c r="F2600" s="7">
        <f t="shared" si="83"/>
        <v>25.937999999999999</v>
      </c>
      <c r="G2600" s="7">
        <v>0.05</v>
      </c>
      <c r="H2600" s="7" t="s">
        <v>31</v>
      </c>
      <c r="I2600" s="7">
        <v>5</v>
      </c>
    </row>
    <row r="2601" spans="1:9" ht="15.75" customHeight="1" x14ac:dyDescent="0.15">
      <c r="A2601" s="13" t="s">
        <v>5216</v>
      </c>
      <c r="B2601" s="7" t="s">
        <v>1625</v>
      </c>
      <c r="C2601" s="14">
        <v>11</v>
      </c>
      <c r="D2601" s="7">
        <v>88.02</v>
      </c>
      <c r="E2601" s="7">
        <f t="shared" si="82"/>
        <v>8.8019999999999996</v>
      </c>
      <c r="F2601" s="7">
        <f t="shared" si="83"/>
        <v>96.822000000000003</v>
      </c>
      <c r="G2601" s="7">
        <v>0.17</v>
      </c>
      <c r="H2601" s="7" t="s">
        <v>5082</v>
      </c>
      <c r="I2601" s="7">
        <v>2</v>
      </c>
    </row>
    <row r="2602" spans="1:9" ht="15.75" customHeight="1" x14ac:dyDescent="0.15">
      <c r="A2602" s="13" t="s">
        <v>5216</v>
      </c>
      <c r="B2602" s="7" t="s">
        <v>1786</v>
      </c>
      <c r="C2602" s="14">
        <v>11</v>
      </c>
      <c r="D2602" s="7">
        <v>26.34</v>
      </c>
      <c r="E2602" s="7">
        <f t="shared" si="82"/>
        <v>2.6340000000000003</v>
      </c>
      <c r="F2602" s="7">
        <f t="shared" si="83"/>
        <v>28.974</v>
      </c>
      <c r="G2602" s="7">
        <v>0.26</v>
      </c>
      <c r="H2602" s="7" t="s">
        <v>30</v>
      </c>
      <c r="I2602" s="7">
        <v>1</v>
      </c>
    </row>
    <row r="2603" spans="1:9" ht="15.75" customHeight="1" x14ac:dyDescent="0.15">
      <c r="A2603" s="13" t="s">
        <v>5216</v>
      </c>
      <c r="B2603" s="7" t="s">
        <v>4415</v>
      </c>
      <c r="C2603" s="14">
        <v>11</v>
      </c>
      <c r="D2603" s="7">
        <v>78.06</v>
      </c>
      <c r="E2603" s="7">
        <f t="shared" si="82"/>
        <v>7.8060000000000009</v>
      </c>
      <c r="F2603" s="7">
        <f t="shared" si="83"/>
        <v>85.866</v>
      </c>
      <c r="G2603" s="7">
        <v>0.03</v>
      </c>
      <c r="H2603" s="7" t="s">
        <v>5080</v>
      </c>
      <c r="I2603" s="7">
        <v>7</v>
      </c>
    </row>
    <row r="2604" spans="1:9" ht="15.75" customHeight="1" x14ac:dyDescent="0.15">
      <c r="A2604" s="13" t="s">
        <v>5216</v>
      </c>
      <c r="B2604" s="7" t="s">
        <v>3911</v>
      </c>
      <c r="C2604" s="14">
        <v>11</v>
      </c>
      <c r="D2604" s="7">
        <v>24.04</v>
      </c>
      <c r="E2604" s="7">
        <f t="shared" si="82"/>
        <v>2.4039999999999999</v>
      </c>
      <c r="F2604" s="7">
        <f t="shared" si="83"/>
        <v>26.443999999999999</v>
      </c>
      <c r="G2604" s="7">
        <v>0.36</v>
      </c>
      <c r="H2604" s="7" t="s">
        <v>5075</v>
      </c>
      <c r="I2604" s="7">
        <v>5</v>
      </c>
    </row>
    <row r="2605" spans="1:9" ht="15.75" customHeight="1" x14ac:dyDescent="0.15">
      <c r="A2605" s="13" t="s">
        <v>5216</v>
      </c>
      <c r="B2605" s="7" t="s">
        <v>4589</v>
      </c>
      <c r="C2605" s="14">
        <v>11</v>
      </c>
      <c r="D2605" s="7">
        <v>83.03</v>
      </c>
      <c r="E2605" s="7">
        <f t="shared" si="82"/>
        <v>8.3030000000000008</v>
      </c>
      <c r="F2605" s="7">
        <f t="shared" si="83"/>
        <v>91.332999999999998</v>
      </c>
      <c r="G2605" s="7">
        <v>0.14000000000000001</v>
      </c>
      <c r="H2605" s="7" t="s">
        <v>30</v>
      </c>
      <c r="I2605" s="7">
        <v>2</v>
      </c>
    </row>
    <row r="2606" spans="1:9" ht="15.75" customHeight="1" x14ac:dyDescent="0.15">
      <c r="A2606" s="13" t="s">
        <v>5216</v>
      </c>
      <c r="B2606" s="7" t="s">
        <v>1965</v>
      </c>
      <c r="C2606" s="14">
        <v>7</v>
      </c>
      <c r="D2606" s="7">
        <v>67.63</v>
      </c>
      <c r="E2606" s="7">
        <f t="shared" si="82"/>
        <v>6.7629999999999999</v>
      </c>
      <c r="F2606" s="7">
        <f t="shared" si="83"/>
        <v>74.393000000000001</v>
      </c>
      <c r="G2606" s="7">
        <v>0.36</v>
      </c>
      <c r="H2606" s="7" t="s">
        <v>30</v>
      </c>
      <c r="I2606" s="7">
        <v>7</v>
      </c>
    </row>
    <row r="2607" spans="1:9" ht="15.75" customHeight="1" x14ac:dyDescent="0.15">
      <c r="A2607" s="13" t="s">
        <v>5216</v>
      </c>
      <c r="B2607" s="7" t="s">
        <v>4636</v>
      </c>
      <c r="C2607" s="14">
        <v>11</v>
      </c>
      <c r="D2607" s="7">
        <v>94.5</v>
      </c>
      <c r="E2607" s="7">
        <f t="shared" si="82"/>
        <v>9.4500000000000011</v>
      </c>
      <c r="F2607" s="7">
        <f t="shared" si="83"/>
        <v>103.95</v>
      </c>
      <c r="G2607" s="7">
        <v>0.13</v>
      </c>
      <c r="H2607" s="7" t="s">
        <v>5078</v>
      </c>
      <c r="I2607" s="7">
        <v>1</v>
      </c>
    </row>
    <row r="2608" spans="1:9" ht="15.75" customHeight="1" x14ac:dyDescent="0.15">
      <c r="A2608" s="13" t="s">
        <v>5216</v>
      </c>
      <c r="B2608" s="7" t="s">
        <v>4952</v>
      </c>
      <c r="C2608" s="14">
        <v>7</v>
      </c>
      <c r="D2608" s="7">
        <v>70.540000000000006</v>
      </c>
      <c r="E2608" s="7">
        <f t="shared" si="82"/>
        <v>7.0540000000000012</v>
      </c>
      <c r="F2608" s="7">
        <f t="shared" si="83"/>
        <v>77.594000000000008</v>
      </c>
      <c r="G2608" s="7">
        <v>0.28000000000000003</v>
      </c>
      <c r="H2608" s="7" t="s">
        <v>5076</v>
      </c>
      <c r="I2608" s="7">
        <v>5</v>
      </c>
    </row>
    <row r="2609" spans="1:9" ht="15.75" customHeight="1" x14ac:dyDescent="0.15">
      <c r="A2609" s="13" t="s">
        <v>5216</v>
      </c>
      <c r="B2609" s="7" t="s">
        <v>3138</v>
      </c>
      <c r="C2609" s="14">
        <v>7</v>
      </c>
      <c r="D2609" s="7">
        <v>85.41</v>
      </c>
      <c r="E2609" s="7">
        <f t="shared" si="82"/>
        <v>8.5410000000000004</v>
      </c>
      <c r="F2609" s="7">
        <f t="shared" si="83"/>
        <v>93.950999999999993</v>
      </c>
      <c r="G2609" s="7">
        <v>0.09</v>
      </c>
      <c r="H2609" s="7" t="s">
        <v>29</v>
      </c>
      <c r="I2609" s="7">
        <v>7</v>
      </c>
    </row>
    <row r="2610" spans="1:9" ht="15.75" customHeight="1" x14ac:dyDescent="0.15">
      <c r="A2610" s="13" t="s">
        <v>5216</v>
      </c>
      <c r="B2610" s="7" t="s">
        <v>5006</v>
      </c>
      <c r="C2610" s="14">
        <v>7</v>
      </c>
      <c r="D2610" s="7">
        <v>99.73</v>
      </c>
      <c r="E2610" s="7">
        <f t="shared" si="82"/>
        <v>9.9730000000000008</v>
      </c>
      <c r="F2610" s="7">
        <f t="shared" si="83"/>
        <v>109.703</v>
      </c>
      <c r="G2610" s="7">
        <v>7.0000000000000007E-2</v>
      </c>
      <c r="H2610" s="7" t="s">
        <v>5075</v>
      </c>
      <c r="I2610" s="7">
        <v>5</v>
      </c>
    </row>
    <row r="2611" spans="1:9" ht="15.75" customHeight="1" x14ac:dyDescent="0.15">
      <c r="A2611" s="13" t="s">
        <v>5216</v>
      </c>
      <c r="B2611" s="7" t="s">
        <v>4671</v>
      </c>
      <c r="C2611" s="14">
        <v>11</v>
      </c>
      <c r="D2611" s="7">
        <v>59.24</v>
      </c>
      <c r="E2611" s="7">
        <f t="shared" si="82"/>
        <v>5.9240000000000004</v>
      </c>
      <c r="F2611" s="7">
        <f t="shared" si="83"/>
        <v>65.164000000000001</v>
      </c>
      <c r="G2611" s="7">
        <v>0.14000000000000001</v>
      </c>
      <c r="H2611" s="7" t="s">
        <v>30</v>
      </c>
      <c r="I2611" s="7">
        <v>8</v>
      </c>
    </row>
    <row r="2612" spans="1:9" ht="15.75" customHeight="1" x14ac:dyDescent="0.15">
      <c r="A2612" s="13" t="s">
        <v>5216</v>
      </c>
      <c r="B2612" s="7" t="s">
        <v>4999</v>
      </c>
      <c r="C2612" s="14">
        <v>7</v>
      </c>
      <c r="D2612" s="7">
        <v>77.87</v>
      </c>
      <c r="E2612" s="7">
        <f t="shared" si="82"/>
        <v>7.7870000000000008</v>
      </c>
      <c r="F2612" s="7">
        <f t="shared" si="83"/>
        <v>85.657000000000011</v>
      </c>
      <c r="G2612" s="7">
        <v>0.01</v>
      </c>
      <c r="H2612" s="7" t="s">
        <v>5075</v>
      </c>
      <c r="I2612" s="7">
        <v>2</v>
      </c>
    </row>
    <row r="2613" spans="1:9" ht="15.75" customHeight="1" x14ac:dyDescent="0.15">
      <c r="A2613" s="13" t="s">
        <v>5216</v>
      </c>
      <c r="B2613" s="7" t="s">
        <v>448</v>
      </c>
      <c r="C2613" s="14">
        <v>2</v>
      </c>
      <c r="D2613" s="7">
        <v>72.510000000000005</v>
      </c>
      <c r="E2613" s="7">
        <f t="shared" si="82"/>
        <v>7.2510000000000012</v>
      </c>
      <c r="F2613" s="7">
        <f t="shared" si="83"/>
        <v>79.76100000000001</v>
      </c>
      <c r="G2613" s="7">
        <v>0.03</v>
      </c>
      <c r="H2613" s="7" t="s">
        <v>29</v>
      </c>
      <c r="I2613" s="7">
        <v>6</v>
      </c>
    </row>
    <row r="2614" spans="1:9" ht="15.75" customHeight="1" x14ac:dyDescent="0.15">
      <c r="A2614" s="13" t="s">
        <v>5216</v>
      </c>
      <c r="B2614" s="7" t="s">
        <v>2555</v>
      </c>
      <c r="C2614" s="14">
        <v>11</v>
      </c>
      <c r="D2614" s="7">
        <v>19.89</v>
      </c>
      <c r="E2614" s="7">
        <f t="shared" si="82"/>
        <v>1.9890000000000001</v>
      </c>
      <c r="F2614" s="7">
        <f t="shared" si="83"/>
        <v>21.879000000000001</v>
      </c>
      <c r="G2614" s="7">
        <v>0.28999999999999998</v>
      </c>
      <c r="H2614" s="7" t="s">
        <v>5078</v>
      </c>
      <c r="I2614" s="7">
        <v>5</v>
      </c>
    </row>
    <row r="2615" spans="1:9" ht="15.75" customHeight="1" x14ac:dyDescent="0.15">
      <c r="A2615" s="13" t="s">
        <v>5216</v>
      </c>
      <c r="B2615" s="7" t="s">
        <v>2868</v>
      </c>
      <c r="C2615" s="14">
        <v>11</v>
      </c>
      <c r="D2615" s="7">
        <v>33.39</v>
      </c>
      <c r="E2615" s="7">
        <f t="shared" si="82"/>
        <v>3.3390000000000004</v>
      </c>
      <c r="F2615" s="7">
        <f t="shared" si="83"/>
        <v>36.728999999999999</v>
      </c>
      <c r="G2615" s="7">
        <v>0.14000000000000001</v>
      </c>
      <c r="H2615" s="7" t="s">
        <v>5080</v>
      </c>
      <c r="I2615" s="7">
        <v>2</v>
      </c>
    </row>
    <row r="2616" spans="1:9" ht="15.75" customHeight="1" x14ac:dyDescent="0.15">
      <c r="A2616" s="13" t="s">
        <v>5216</v>
      </c>
      <c r="B2616" s="7" t="s">
        <v>224</v>
      </c>
      <c r="C2616" s="14">
        <v>2</v>
      </c>
      <c r="D2616" s="7">
        <v>72.97</v>
      </c>
      <c r="E2616" s="7">
        <f t="shared" si="82"/>
        <v>7.2970000000000006</v>
      </c>
      <c r="F2616" s="7">
        <f t="shared" si="83"/>
        <v>80.266999999999996</v>
      </c>
      <c r="G2616" s="7">
        <v>0.12</v>
      </c>
      <c r="H2616" s="7" t="s">
        <v>27</v>
      </c>
      <c r="I2616" s="7">
        <v>8</v>
      </c>
    </row>
    <row r="2617" spans="1:9" ht="15.75" customHeight="1" x14ac:dyDescent="0.15">
      <c r="A2617" s="13" t="s">
        <v>5216</v>
      </c>
      <c r="B2617" s="7" t="s">
        <v>4790</v>
      </c>
      <c r="C2617" s="14">
        <v>7</v>
      </c>
      <c r="D2617" s="7">
        <v>93.74</v>
      </c>
      <c r="E2617" s="7">
        <f t="shared" si="82"/>
        <v>9.3740000000000006</v>
      </c>
      <c r="F2617" s="7">
        <f t="shared" si="83"/>
        <v>103.11399999999999</v>
      </c>
      <c r="G2617" s="7">
        <v>0.37</v>
      </c>
      <c r="H2617" s="7" t="s">
        <v>5076</v>
      </c>
      <c r="I2617" s="7">
        <v>7</v>
      </c>
    </row>
    <row r="2618" spans="1:9" ht="15.75" customHeight="1" x14ac:dyDescent="0.15">
      <c r="A2618" s="13" t="s">
        <v>5216</v>
      </c>
      <c r="B2618" s="7" t="s">
        <v>4090</v>
      </c>
      <c r="C2618" s="14">
        <v>7</v>
      </c>
      <c r="D2618" s="7">
        <v>74.239999999999995</v>
      </c>
      <c r="E2618" s="7">
        <f t="shared" si="82"/>
        <v>7.4239999999999995</v>
      </c>
      <c r="F2618" s="7">
        <f t="shared" si="83"/>
        <v>81.663999999999987</v>
      </c>
      <c r="G2618" s="7">
        <v>0.23</v>
      </c>
      <c r="H2618" s="7" t="s">
        <v>5078</v>
      </c>
      <c r="I2618" s="7">
        <v>8</v>
      </c>
    </row>
    <row r="2619" spans="1:9" ht="15.75" customHeight="1" x14ac:dyDescent="0.15">
      <c r="A2619" s="13" t="s">
        <v>5216</v>
      </c>
      <c r="B2619" s="7" t="s">
        <v>2043</v>
      </c>
      <c r="C2619" s="14">
        <v>2</v>
      </c>
      <c r="D2619" s="7">
        <v>54.23</v>
      </c>
      <c r="E2619" s="7">
        <f t="shared" si="82"/>
        <v>5.423</v>
      </c>
      <c r="F2619" s="7">
        <f t="shared" si="83"/>
        <v>59.652999999999999</v>
      </c>
      <c r="G2619" s="7">
        <v>0.37</v>
      </c>
      <c r="H2619" s="7" t="s">
        <v>30</v>
      </c>
      <c r="I2619" s="7">
        <v>1</v>
      </c>
    </row>
    <row r="2620" spans="1:9" ht="15.75" customHeight="1" x14ac:dyDescent="0.15">
      <c r="A2620" s="13" t="s">
        <v>5216</v>
      </c>
      <c r="B2620" s="7" t="s">
        <v>901</v>
      </c>
      <c r="C2620" s="14">
        <v>7</v>
      </c>
      <c r="D2620" s="7">
        <v>60.62</v>
      </c>
      <c r="E2620" s="7">
        <f t="shared" si="82"/>
        <v>6.0620000000000003</v>
      </c>
      <c r="F2620" s="7">
        <f t="shared" si="83"/>
        <v>66.682000000000002</v>
      </c>
      <c r="G2620" s="7">
        <v>0.24</v>
      </c>
      <c r="H2620" s="7" t="s">
        <v>5077</v>
      </c>
      <c r="I2620" s="7">
        <v>2</v>
      </c>
    </row>
    <row r="2621" spans="1:9" ht="15.75" customHeight="1" x14ac:dyDescent="0.15">
      <c r="A2621" s="13" t="s">
        <v>5216</v>
      </c>
      <c r="B2621" s="7" t="s">
        <v>4709</v>
      </c>
      <c r="C2621" s="14">
        <v>2</v>
      </c>
      <c r="D2621" s="7">
        <v>23.8</v>
      </c>
      <c r="E2621" s="7">
        <f t="shared" si="82"/>
        <v>2.3800000000000003</v>
      </c>
      <c r="F2621" s="7">
        <f t="shared" si="83"/>
        <v>26.18</v>
      </c>
      <c r="G2621" s="7">
        <v>0.01</v>
      </c>
      <c r="H2621" s="7" t="s">
        <v>27</v>
      </c>
      <c r="I2621" s="7">
        <v>2</v>
      </c>
    </row>
    <row r="2622" spans="1:9" ht="15.75" customHeight="1" x14ac:dyDescent="0.15">
      <c r="A2622" s="13" t="s">
        <v>5216</v>
      </c>
      <c r="B2622" s="7" t="s">
        <v>4972</v>
      </c>
      <c r="C2622" s="14">
        <v>7</v>
      </c>
      <c r="D2622" s="7">
        <v>14.26</v>
      </c>
      <c r="E2622" s="7">
        <f t="shared" si="82"/>
        <v>1.4260000000000002</v>
      </c>
      <c r="F2622" s="7">
        <f t="shared" si="83"/>
        <v>15.686</v>
      </c>
      <c r="G2622" s="7">
        <v>0.01</v>
      </c>
      <c r="H2622" s="7" t="s">
        <v>5081</v>
      </c>
      <c r="I2622" s="7">
        <v>2</v>
      </c>
    </row>
    <row r="2623" spans="1:9" ht="15.75" customHeight="1" x14ac:dyDescent="0.15">
      <c r="A2623" s="13" t="s">
        <v>5216</v>
      </c>
      <c r="B2623" s="7" t="s">
        <v>2618</v>
      </c>
      <c r="C2623" s="14">
        <v>7</v>
      </c>
      <c r="D2623" s="7">
        <v>27.08</v>
      </c>
      <c r="E2623" s="7">
        <f t="shared" si="82"/>
        <v>2.7080000000000002</v>
      </c>
      <c r="F2623" s="7">
        <f t="shared" si="83"/>
        <v>29.787999999999997</v>
      </c>
      <c r="G2623" s="7">
        <v>0.22</v>
      </c>
      <c r="H2623" s="7" t="s">
        <v>27</v>
      </c>
      <c r="I2623" s="7">
        <v>9</v>
      </c>
    </row>
    <row r="2624" spans="1:9" ht="15.75" customHeight="1" x14ac:dyDescent="0.15">
      <c r="A2624" s="13" t="s">
        <v>5216</v>
      </c>
      <c r="B2624" s="7" t="s">
        <v>1503</v>
      </c>
      <c r="C2624" s="14">
        <v>11</v>
      </c>
      <c r="D2624" s="7">
        <v>26.23</v>
      </c>
      <c r="E2624" s="7">
        <f t="shared" si="82"/>
        <v>2.6230000000000002</v>
      </c>
      <c r="F2624" s="7">
        <f t="shared" si="83"/>
        <v>28.853000000000002</v>
      </c>
      <c r="G2624" s="7">
        <v>0.12</v>
      </c>
      <c r="H2624" s="7" t="s">
        <v>5075</v>
      </c>
      <c r="I2624" s="7">
        <v>9</v>
      </c>
    </row>
    <row r="2625" spans="1:9" ht="15.75" customHeight="1" x14ac:dyDescent="0.15">
      <c r="A2625" s="13" t="s">
        <v>5216</v>
      </c>
      <c r="B2625" s="7" t="s">
        <v>4457</v>
      </c>
      <c r="C2625" s="14">
        <v>11</v>
      </c>
      <c r="D2625" s="7">
        <v>74.489999999999995</v>
      </c>
      <c r="E2625" s="7">
        <f t="shared" si="82"/>
        <v>7.4489999999999998</v>
      </c>
      <c r="F2625" s="7">
        <f t="shared" si="83"/>
        <v>81.938999999999993</v>
      </c>
      <c r="G2625" s="7">
        <v>0.17</v>
      </c>
      <c r="H2625" s="7" t="s">
        <v>5081</v>
      </c>
      <c r="I2625" s="7">
        <v>5</v>
      </c>
    </row>
    <row r="2626" spans="1:9" ht="15.75" customHeight="1" x14ac:dyDescent="0.15">
      <c r="A2626" s="13" t="s">
        <v>5216</v>
      </c>
      <c r="B2626" s="7" t="s">
        <v>288</v>
      </c>
      <c r="C2626" s="14">
        <v>7</v>
      </c>
      <c r="D2626" s="7">
        <v>89.28</v>
      </c>
      <c r="E2626" s="7">
        <f t="shared" si="82"/>
        <v>8.9280000000000008</v>
      </c>
      <c r="F2626" s="7">
        <f t="shared" si="83"/>
        <v>98.207999999999998</v>
      </c>
      <c r="G2626" s="7">
        <v>0.08</v>
      </c>
      <c r="H2626" s="7" t="s">
        <v>5075</v>
      </c>
      <c r="I2626" s="7">
        <v>7</v>
      </c>
    </row>
    <row r="2627" spans="1:9" ht="15.75" customHeight="1" x14ac:dyDescent="0.15">
      <c r="A2627" s="13" t="s">
        <v>5216</v>
      </c>
      <c r="B2627" s="7" t="s">
        <v>891</v>
      </c>
      <c r="C2627" s="14">
        <v>2</v>
      </c>
      <c r="D2627" s="7">
        <v>36.79</v>
      </c>
      <c r="E2627" s="7">
        <f t="shared" si="82"/>
        <v>3.6790000000000003</v>
      </c>
      <c r="F2627" s="7">
        <f t="shared" si="83"/>
        <v>40.469000000000001</v>
      </c>
      <c r="G2627" s="7">
        <v>0.32</v>
      </c>
      <c r="H2627" s="7" t="s">
        <v>5082</v>
      </c>
      <c r="I2627" s="7">
        <v>2</v>
      </c>
    </row>
    <row r="2628" spans="1:9" ht="15.75" customHeight="1" x14ac:dyDescent="0.15">
      <c r="A2628" s="13" t="s">
        <v>5216</v>
      </c>
      <c r="B2628" s="7" t="s">
        <v>2191</v>
      </c>
      <c r="C2628" s="14">
        <v>7</v>
      </c>
      <c r="D2628" s="7">
        <v>96.23</v>
      </c>
      <c r="E2628" s="7">
        <f t="shared" si="82"/>
        <v>9.6230000000000011</v>
      </c>
      <c r="F2628" s="7">
        <f t="shared" si="83"/>
        <v>105.85300000000001</v>
      </c>
      <c r="G2628" s="7">
        <v>0.24</v>
      </c>
      <c r="H2628" s="7" t="s">
        <v>5078</v>
      </c>
      <c r="I2628" s="7">
        <v>3</v>
      </c>
    </row>
    <row r="2629" spans="1:9" ht="15.75" customHeight="1" x14ac:dyDescent="0.15">
      <c r="A2629" s="13" t="s">
        <v>5216</v>
      </c>
      <c r="B2629" s="7" t="s">
        <v>781</v>
      </c>
      <c r="C2629" s="14">
        <v>7</v>
      </c>
      <c r="D2629" s="7">
        <v>81.92</v>
      </c>
      <c r="E2629" s="7">
        <f t="shared" si="82"/>
        <v>8.1920000000000002</v>
      </c>
      <c r="F2629" s="7">
        <f t="shared" si="83"/>
        <v>90.111999999999995</v>
      </c>
      <c r="G2629" s="7">
        <v>0.37</v>
      </c>
      <c r="H2629" s="7" t="s">
        <v>28</v>
      </c>
      <c r="I2629" s="7">
        <v>6</v>
      </c>
    </row>
    <row r="2630" spans="1:9" ht="15.75" customHeight="1" x14ac:dyDescent="0.15">
      <c r="A2630" s="13" t="s">
        <v>5216</v>
      </c>
      <c r="B2630" s="7" t="s">
        <v>756</v>
      </c>
      <c r="C2630" s="14">
        <v>7</v>
      </c>
      <c r="D2630" s="7">
        <v>82.81</v>
      </c>
      <c r="E2630" s="7">
        <f t="shared" si="82"/>
        <v>8.2810000000000006</v>
      </c>
      <c r="F2630" s="7">
        <f t="shared" si="83"/>
        <v>91.091000000000008</v>
      </c>
      <c r="G2630" s="7">
        <v>0.23</v>
      </c>
      <c r="H2630" s="7" t="s">
        <v>5082</v>
      </c>
      <c r="I2630" s="7">
        <v>4</v>
      </c>
    </row>
    <row r="2631" spans="1:9" ht="15.75" customHeight="1" x14ac:dyDescent="0.15">
      <c r="A2631" s="13" t="s">
        <v>5217</v>
      </c>
      <c r="B2631" s="7" t="s">
        <v>85</v>
      </c>
      <c r="C2631" s="14">
        <v>2</v>
      </c>
      <c r="D2631" s="7">
        <v>27.86</v>
      </c>
      <c r="E2631" s="7">
        <f t="shared" si="82"/>
        <v>2.786</v>
      </c>
      <c r="F2631" s="7">
        <f t="shared" si="83"/>
        <v>30.646000000000001</v>
      </c>
      <c r="G2631" s="7">
        <v>0.05</v>
      </c>
      <c r="H2631" s="7" t="s">
        <v>5076</v>
      </c>
      <c r="I2631" s="7">
        <v>3</v>
      </c>
    </row>
    <row r="2632" spans="1:9" ht="15.75" customHeight="1" x14ac:dyDescent="0.15">
      <c r="A2632" s="13" t="s">
        <v>5217</v>
      </c>
      <c r="B2632" s="7" t="s">
        <v>1997</v>
      </c>
      <c r="C2632" s="14">
        <v>7</v>
      </c>
      <c r="D2632" s="7">
        <v>66.55</v>
      </c>
      <c r="E2632" s="7">
        <f t="shared" ref="E2632:E2695" si="84">D2632*10%</f>
        <v>6.6550000000000002</v>
      </c>
      <c r="F2632" s="7">
        <f t="shared" ref="F2632:F2695" si="85">D2632+E2632</f>
        <v>73.204999999999998</v>
      </c>
      <c r="G2632" s="7">
        <v>0.39</v>
      </c>
      <c r="H2632" s="7" t="s">
        <v>5076</v>
      </c>
      <c r="I2632" s="7">
        <v>2</v>
      </c>
    </row>
    <row r="2633" spans="1:9" ht="15.75" customHeight="1" x14ac:dyDescent="0.15">
      <c r="A2633" s="13" t="s">
        <v>5217</v>
      </c>
      <c r="B2633" s="7" t="s">
        <v>592</v>
      </c>
      <c r="C2633" s="14">
        <v>7</v>
      </c>
      <c r="D2633" s="7">
        <v>87.52</v>
      </c>
      <c r="E2633" s="7">
        <f t="shared" si="84"/>
        <v>8.7520000000000007</v>
      </c>
      <c r="F2633" s="7">
        <f t="shared" si="85"/>
        <v>96.271999999999991</v>
      </c>
      <c r="G2633" s="7">
        <v>0.35</v>
      </c>
      <c r="H2633" s="7" t="s">
        <v>5080</v>
      </c>
      <c r="I2633" s="7">
        <v>6</v>
      </c>
    </row>
    <row r="2634" spans="1:9" ht="15.75" customHeight="1" x14ac:dyDescent="0.15">
      <c r="A2634" s="13" t="s">
        <v>5217</v>
      </c>
      <c r="B2634" s="7" t="s">
        <v>4596</v>
      </c>
      <c r="C2634" s="14">
        <v>11</v>
      </c>
      <c r="D2634" s="7">
        <v>95.65</v>
      </c>
      <c r="E2634" s="7">
        <f t="shared" si="84"/>
        <v>9.5650000000000013</v>
      </c>
      <c r="F2634" s="7">
        <f t="shared" si="85"/>
        <v>105.215</v>
      </c>
      <c r="G2634" s="7">
        <v>0.32</v>
      </c>
      <c r="H2634" s="7" t="s">
        <v>5082</v>
      </c>
      <c r="I2634" s="7">
        <v>10</v>
      </c>
    </row>
    <row r="2635" spans="1:9" ht="15.75" customHeight="1" x14ac:dyDescent="0.15">
      <c r="A2635" s="13" t="s">
        <v>5217</v>
      </c>
      <c r="B2635" s="7" t="s">
        <v>1067</v>
      </c>
      <c r="C2635" s="14">
        <v>2</v>
      </c>
      <c r="D2635" s="7">
        <v>77.88</v>
      </c>
      <c r="E2635" s="7">
        <f t="shared" si="84"/>
        <v>7.7880000000000003</v>
      </c>
      <c r="F2635" s="7">
        <f t="shared" si="85"/>
        <v>85.667999999999992</v>
      </c>
      <c r="G2635" s="7">
        <v>0.16</v>
      </c>
      <c r="H2635" s="7" t="s">
        <v>29</v>
      </c>
      <c r="I2635" s="7">
        <v>8</v>
      </c>
    </row>
    <row r="2636" spans="1:9" ht="15.75" customHeight="1" x14ac:dyDescent="0.15">
      <c r="A2636" s="13" t="s">
        <v>5217</v>
      </c>
      <c r="B2636" s="7" t="s">
        <v>403</v>
      </c>
      <c r="C2636" s="14">
        <v>7</v>
      </c>
      <c r="D2636" s="7">
        <v>73.16</v>
      </c>
      <c r="E2636" s="7">
        <f t="shared" si="84"/>
        <v>7.3159999999999998</v>
      </c>
      <c r="F2636" s="7">
        <f t="shared" si="85"/>
        <v>80.475999999999999</v>
      </c>
      <c r="G2636" s="7">
        <v>0.18</v>
      </c>
      <c r="H2636" s="7" t="s">
        <v>29</v>
      </c>
      <c r="I2636" s="7">
        <v>9</v>
      </c>
    </row>
    <row r="2637" spans="1:9" ht="15.75" customHeight="1" x14ac:dyDescent="0.15">
      <c r="A2637" s="13" t="s">
        <v>5217</v>
      </c>
      <c r="B2637" s="7" t="s">
        <v>4504</v>
      </c>
      <c r="C2637" s="14">
        <v>11</v>
      </c>
      <c r="D2637" s="7">
        <v>39.880000000000003</v>
      </c>
      <c r="E2637" s="7">
        <f t="shared" si="84"/>
        <v>3.9880000000000004</v>
      </c>
      <c r="F2637" s="7">
        <f t="shared" si="85"/>
        <v>43.868000000000002</v>
      </c>
      <c r="G2637" s="7">
        <v>0.39</v>
      </c>
      <c r="H2637" s="7" t="s">
        <v>5083</v>
      </c>
      <c r="I2637" s="7">
        <v>3</v>
      </c>
    </row>
    <row r="2638" spans="1:9" ht="15.75" customHeight="1" x14ac:dyDescent="0.15">
      <c r="A2638" s="13" t="s">
        <v>5217</v>
      </c>
      <c r="B2638" s="7" t="s">
        <v>3755</v>
      </c>
      <c r="C2638" s="14">
        <v>2</v>
      </c>
      <c r="D2638" s="7">
        <v>19.260000000000002</v>
      </c>
      <c r="E2638" s="7">
        <f t="shared" si="84"/>
        <v>1.9260000000000002</v>
      </c>
      <c r="F2638" s="7">
        <f t="shared" si="85"/>
        <v>21.186</v>
      </c>
      <c r="G2638" s="7">
        <v>0.14000000000000001</v>
      </c>
      <c r="H2638" s="7" t="s">
        <v>5078</v>
      </c>
      <c r="I2638" s="7">
        <v>7</v>
      </c>
    </row>
    <row r="2639" spans="1:9" ht="15.75" customHeight="1" x14ac:dyDescent="0.15">
      <c r="A2639" s="13" t="s">
        <v>5217</v>
      </c>
      <c r="B2639" s="7" t="s">
        <v>4927</v>
      </c>
      <c r="C2639" s="14">
        <v>7</v>
      </c>
      <c r="D2639" s="7">
        <v>13.04</v>
      </c>
      <c r="E2639" s="7">
        <f t="shared" si="84"/>
        <v>1.304</v>
      </c>
      <c r="F2639" s="7">
        <f t="shared" si="85"/>
        <v>14.343999999999999</v>
      </c>
      <c r="G2639" s="7">
        <v>0.32</v>
      </c>
      <c r="H2639" s="7" t="s">
        <v>28</v>
      </c>
      <c r="I2639" s="7">
        <v>6</v>
      </c>
    </row>
    <row r="2640" spans="1:9" ht="15.75" customHeight="1" x14ac:dyDescent="0.15">
      <c r="A2640" s="13" t="s">
        <v>5217</v>
      </c>
      <c r="B2640" s="7" t="s">
        <v>1037</v>
      </c>
      <c r="C2640" s="14">
        <v>11</v>
      </c>
      <c r="D2640" s="7">
        <v>27.47</v>
      </c>
      <c r="E2640" s="7">
        <f t="shared" si="84"/>
        <v>2.7469999999999999</v>
      </c>
      <c r="F2640" s="7">
        <f t="shared" si="85"/>
        <v>30.216999999999999</v>
      </c>
      <c r="G2640" s="7">
        <v>0.2</v>
      </c>
      <c r="H2640" s="7" t="s">
        <v>5083</v>
      </c>
      <c r="I2640" s="7">
        <v>2</v>
      </c>
    </row>
    <row r="2641" spans="1:9" ht="15.75" customHeight="1" x14ac:dyDescent="0.15">
      <c r="A2641" s="13" t="s">
        <v>5217</v>
      </c>
      <c r="B2641" s="7" t="s">
        <v>3671</v>
      </c>
      <c r="C2641" s="14">
        <v>11</v>
      </c>
      <c r="D2641" s="7">
        <v>46.06</v>
      </c>
      <c r="E2641" s="7">
        <f t="shared" si="84"/>
        <v>4.6060000000000008</v>
      </c>
      <c r="F2641" s="7">
        <f t="shared" si="85"/>
        <v>50.666000000000004</v>
      </c>
      <c r="G2641" s="7">
        <v>0.2</v>
      </c>
      <c r="H2641" s="7" t="s">
        <v>5080</v>
      </c>
      <c r="I2641" s="7">
        <v>2</v>
      </c>
    </row>
    <row r="2642" spans="1:9" ht="15.75" customHeight="1" x14ac:dyDescent="0.15">
      <c r="A2642" s="13" t="s">
        <v>5217</v>
      </c>
      <c r="B2642" s="7" t="s">
        <v>3100</v>
      </c>
      <c r="C2642" s="14">
        <v>11</v>
      </c>
      <c r="D2642" s="7">
        <v>61.59</v>
      </c>
      <c r="E2642" s="7">
        <f t="shared" si="84"/>
        <v>6.1590000000000007</v>
      </c>
      <c r="F2642" s="7">
        <f t="shared" si="85"/>
        <v>67.749000000000009</v>
      </c>
      <c r="G2642" s="7">
        <v>0.37</v>
      </c>
      <c r="H2642" s="7" t="s">
        <v>30</v>
      </c>
      <c r="I2642" s="7">
        <v>10</v>
      </c>
    </row>
    <row r="2643" spans="1:9" ht="15.75" customHeight="1" x14ac:dyDescent="0.15">
      <c r="A2643" s="13" t="s">
        <v>5217</v>
      </c>
      <c r="B2643" s="7" t="s">
        <v>728</v>
      </c>
      <c r="C2643" s="14">
        <v>7</v>
      </c>
      <c r="D2643" s="7">
        <v>78.73</v>
      </c>
      <c r="E2643" s="7">
        <f t="shared" si="84"/>
        <v>7.8730000000000011</v>
      </c>
      <c r="F2643" s="7">
        <f t="shared" si="85"/>
        <v>86.603000000000009</v>
      </c>
      <c r="G2643" s="7">
        <v>0.15</v>
      </c>
      <c r="H2643" s="7" t="s">
        <v>5076</v>
      </c>
      <c r="I2643" s="7">
        <v>10</v>
      </c>
    </row>
    <row r="2644" spans="1:9" ht="15.75" customHeight="1" x14ac:dyDescent="0.15">
      <c r="A2644" s="13" t="s">
        <v>5217</v>
      </c>
      <c r="B2644" s="7" t="s">
        <v>2989</v>
      </c>
      <c r="C2644" s="14">
        <v>2</v>
      </c>
      <c r="D2644" s="7">
        <v>29.84</v>
      </c>
      <c r="E2644" s="7">
        <f t="shared" si="84"/>
        <v>2.984</v>
      </c>
      <c r="F2644" s="7">
        <f t="shared" si="85"/>
        <v>32.823999999999998</v>
      </c>
      <c r="G2644" s="7">
        <v>0.27</v>
      </c>
      <c r="H2644" s="7" t="s">
        <v>5077</v>
      </c>
      <c r="I2644" s="7">
        <v>5</v>
      </c>
    </row>
    <row r="2645" spans="1:9" ht="15.75" customHeight="1" x14ac:dyDescent="0.15">
      <c r="A2645" s="13" t="s">
        <v>5217</v>
      </c>
      <c r="B2645" s="7" t="s">
        <v>4936</v>
      </c>
      <c r="C2645" s="14">
        <v>2</v>
      </c>
      <c r="D2645" s="7">
        <v>18.579999999999998</v>
      </c>
      <c r="E2645" s="7">
        <f t="shared" si="84"/>
        <v>1.8579999999999999</v>
      </c>
      <c r="F2645" s="7">
        <f t="shared" si="85"/>
        <v>20.437999999999999</v>
      </c>
      <c r="G2645" s="7">
        <v>0.1</v>
      </c>
      <c r="H2645" s="7" t="s">
        <v>28</v>
      </c>
      <c r="I2645" s="7">
        <v>8</v>
      </c>
    </row>
    <row r="2646" spans="1:9" ht="15.75" customHeight="1" x14ac:dyDescent="0.15">
      <c r="A2646" s="13" t="s">
        <v>5217</v>
      </c>
      <c r="B2646" s="7" t="s">
        <v>1336</v>
      </c>
      <c r="C2646" s="14">
        <v>7</v>
      </c>
      <c r="D2646" s="7">
        <v>82.52</v>
      </c>
      <c r="E2646" s="7">
        <f t="shared" si="84"/>
        <v>8.2520000000000007</v>
      </c>
      <c r="F2646" s="7">
        <f t="shared" si="85"/>
        <v>90.771999999999991</v>
      </c>
      <c r="G2646" s="7">
        <v>0.11</v>
      </c>
      <c r="H2646" s="7" t="s">
        <v>5081</v>
      </c>
      <c r="I2646" s="7">
        <v>6</v>
      </c>
    </row>
    <row r="2647" spans="1:9" ht="15.75" customHeight="1" x14ac:dyDescent="0.15">
      <c r="A2647" s="13" t="s">
        <v>5217</v>
      </c>
      <c r="B2647" s="7" t="s">
        <v>964</v>
      </c>
      <c r="C2647" s="14">
        <v>2</v>
      </c>
      <c r="D2647" s="7">
        <v>97.35</v>
      </c>
      <c r="E2647" s="7">
        <f t="shared" si="84"/>
        <v>9.7349999999999994</v>
      </c>
      <c r="F2647" s="7">
        <f t="shared" si="85"/>
        <v>107.08499999999999</v>
      </c>
      <c r="G2647" s="7">
        <v>0.4</v>
      </c>
      <c r="H2647" s="7" t="s">
        <v>27</v>
      </c>
      <c r="I2647" s="7">
        <v>5</v>
      </c>
    </row>
    <row r="2648" spans="1:9" ht="15.75" customHeight="1" x14ac:dyDescent="0.15">
      <c r="A2648" s="13" t="s">
        <v>5217</v>
      </c>
      <c r="B2648" s="7" t="s">
        <v>3108</v>
      </c>
      <c r="C2648" s="14">
        <v>2</v>
      </c>
      <c r="D2648" s="7">
        <v>91.09</v>
      </c>
      <c r="E2648" s="7">
        <f t="shared" si="84"/>
        <v>9.109</v>
      </c>
      <c r="F2648" s="7">
        <f t="shared" si="85"/>
        <v>100.199</v>
      </c>
      <c r="G2648" s="7">
        <v>0.2</v>
      </c>
      <c r="H2648" s="7" t="s">
        <v>5079</v>
      </c>
      <c r="I2648" s="7">
        <v>8</v>
      </c>
    </row>
    <row r="2649" spans="1:9" ht="15.75" customHeight="1" x14ac:dyDescent="0.15">
      <c r="A2649" s="13" t="s">
        <v>5217</v>
      </c>
      <c r="B2649" s="7" t="s">
        <v>1775</v>
      </c>
      <c r="C2649" s="14">
        <v>2</v>
      </c>
      <c r="D2649" s="7">
        <v>49.93</v>
      </c>
      <c r="E2649" s="7">
        <f t="shared" si="84"/>
        <v>4.9930000000000003</v>
      </c>
      <c r="F2649" s="7">
        <f t="shared" si="85"/>
        <v>54.923000000000002</v>
      </c>
      <c r="G2649" s="7">
        <v>0.15</v>
      </c>
      <c r="H2649" s="7" t="s">
        <v>5080</v>
      </c>
      <c r="I2649" s="7">
        <v>6</v>
      </c>
    </row>
    <row r="2650" spans="1:9" ht="15.75" customHeight="1" x14ac:dyDescent="0.15">
      <c r="A2650" s="13" t="s">
        <v>5217</v>
      </c>
      <c r="B2650" s="7" t="s">
        <v>1588</v>
      </c>
      <c r="C2650" s="14">
        <v>11</v>
      </c>
      <c r="D2650" s="7">
        <v>97.16</v>
      </c>
      <c r="E2650" s="7">
        <f t="shared" si="84"/>
        <v>9.7160000000000011</v>
      </c>
      <c r="F2650" s="7">
        <f t="shared" si="85"/>
        <v>106.876</v>
      </c>
      <c r="G2650" s="7">
        <v>0.2</v>
      </c>
      <c r="H2650" s="7" t="s">
        <v>5077</v>
      </c>
      <c r="I2650" s="7">
        <v>5</v>
      </c>
    </row>
    <row r="2651" spans="1:9" ht="15.75" customHeight="1" x14ac:dyDescent="0.15">
      <c r="A2651" s="13" t="s">
        <v>5217</v>
      </c>
      <c r="B2651" s="7" t="s">
        <v>2895</v>
      </c>
      <c r="C2651" s="14">
        <v>11</v>
      </c>
      <c r="D2651" s="7">
        <v>13.24</v>
      </c>
      <c r="E2651" s="7">
        <f t="shared" si="84"/>
        <v>1.3240000000000001</v>
      </c>
      <c r="F2651" s="7">
        <f t="shared" si="85"/>
        <v>14.564</v>
      </c>
      <c r="G2651" s="7">
        <v>0.03</v>
      </c>
      <c r="H2651" s="7" t="s">
        <v>31</v>
      </c>
      <c r="I2651" s="7">
        <v>3</v>
      </c>
    </row>
    <row r="2652" spans="1:9" ht="15.75" customHeight="1" x14ac:dyDescent="0.15">
      <c r="A2652" s="13" t="s">
        <v>5218</v>
      </c>
      <c r="B2652" s="7" t="s">
        <v>2027</v>
      </c>
      <c r="C2652" s="14">
        <v>2</v>
      </c>
      <c r="D2652" s="7">
        <v>56.98</v>
      </c>
      <c r="E2652" s="7">
        <f t="shared" si="84"/>
        <v>5.6980000000000004</v>
      </c>
      <c r="F2652" s="7">
        <f t="shared" si="85"/>
        <v>62.677999999999997</v>
      </c>
      <c r="G2652" s="7">
        <v>0.21</v>
      </c>
      <c r="H2652" s="7" t="s">
        <v>5075</v>
      </c>
      <c r="I2652" s="7">
        <v>3</v>
      </c>
    </row>
    <row r="2653" spans="1:9" ht="15.75" customHeight="1" x14ac:dyDescent="0.15">
      <c r="A2653" s="13" t="s">
        <v>5218</v>
      </c>
      <c r="B2653" s="7" t="s">
        <v>2648</v>
      </c>
      <c r="C2653" s="14">
        <v>7</v>
      </c>
      <c r="D2653" s="7">
        <v>15.62</v>
      </c>
      <c r="E2653" s="7">
        <f t="shared" si="84"/>
        <v>1.5620000000000001</v>
      </c>
      <c r="F2653" s="7">
        <f t="shared" si="85"/>
        <v>17.181999999999999</v>
      </c>
      <c r="G2653" s="7">
        <v>0.21</v>
      </c>
      <c r="H2653" s="7" t="s">
        <v>5080</v>
      </c>
      <c r="I2653" s="7">
        <v>5</v>
      </c>
    </row>
    <row r="2654" spans="1:9" ht="15.75" customHeight="1" x14ac:dyDescent="0.15">
      <c r="A2654" s="13" t="s">
        <v>5218</v>
      </c>
      <c r="B2654" s="7" t="s">
        <v>4461</v>
      </c>
      <c r="C2654" s="14">
        <v>11</v>
      </c>
      <c r="D2654" s="7">
        <v>99.22</v>
      </c>
      <c r="E2654" s="7">
        <f t="shared" si="84"/>
        <v>9.9220000000000006</v>
      </c>
      <c r="F2654" s="7">
        <f t="shared" si="85"/>
        <v>109.142</v>
      </c>
      <c r="G2654" s="7">
        <v>0.3</v>
      </c>
      <c r="H2654" s="7" t="s">
        <v>28</v>
      </c>
      <c r="I2654" s="7">
        <v>1</v>
      </c>
    </row>
    <row r="2655" spans="1:9" ht="15.75" customHeight="1" x14ac:dyDescent="0.15">
      <c r="A2655" s="13" t="s">
        <v>5218</v>
      </c>
      <c r="B2655" s="7" t="s">
        <v>1729</v>
      </c>
      <c r="C2655" s="14">
        <v>2</v>
      </c>
      <c r="D2655" s="7">
        <v>19.2</v>
      </c>
      <c r="E2655" s="7">
        <f t="shared" si="84"/>
        <v>1.92</v>
      </c>
      <c r="F2655" s="7">
        <f t="shared" si="85"/>
        <v>21.119999999999997</v>
      </c>
      <c r="G2655" s="7">
        <v>0.31</v>
      </c>
      <c r="H2655" s="7" t="s">
        <v>5079</v>
      </c>
      <c r="I2655" s="7">
        <v>7</v>
      </c>
    </row>
    <row r="2656" spans="1:9" ht="15.75" customHeight="1" x14ac:dyDescent="0.15">
      <c r="A2656" s="13" t="s">
        <v>5218</v>
      </c>
      <c r="B2656" s="7" t="s">
        <v>4449</v>
      </c>
      <c r="C2656" s="14">
        <v>11</v>
      </c>
      <c r="D2656" s="7">
        <v>37.29</v>
      </c>
      <c r="E2656" s="7">
        <f t="shared" si="84"/>
        <v>3.7290000000000001</v>
      </c>
      <c r="F2656" s="7">
        <f t="shared" si="85"/>
        <v>41.018999999999998</v>
      </c>
      <c r="G2656" s="7">
        <v>0.39</v>
      </c>
      <c r="H2656" s="7" t="s">
        <v>5078</v>
      </c>
      <c r="I2656" s="7">
        <v>6</v>
      </c>
    </row>
    <row r="2657" spans="1:9" ht="15.75" customHeight="1" x14ac:dyDescent="0.15">
      <c r="A2657" s="13" t="s">
        <v>5218</v>
      </c>
      <c r="B2657" s="7" t="s">
        <v>269</v>
      </c>
      <c r="C2657" s="14">
        <v>11</v>
      </c>
      <c r="D2657" s="7">
        <v>2.04</v>
      </c>
      <c r="E2657" s="7">
        <f t="shared" si="84"/>
        <v>0.20400000000000001</v>
      </c>
      <c r="F2657" s="7">
        <f t="shared" si="85"/>
        <v>2.2440000000000002</v>
      </c>
      <c r="G2657" s="7">
        <v>0.35</v>
      </c>
      <c r="H2657" s="7" t="s">
        <v>26</v>
      </c>
      <c r="I2657" s="7">
        <v>10</v>
      </c>
    </row>
    <row r="2658" spans="1:9" ht="15.75" customHeight="1" x14ac:dyDescent="0.15">
      <c r="A2658" s="13" t="s">
        <v>5218</v>
      </c>
      <c r="B2658" s="7" t="s">
        <v>814</v>
      </c>
      <c r="C2658" s="14">
        <v>11</v>
      </c>
      <c r="D2658" s="7">
        <v>8.98</v>
      </c>
      <c r="E2658" s="7">
        <f t="shared" si="84"/>
        <v>0.89800000000000013</v>
      </c>
      <c r="F2658" s="7">
        <f t="shared" si="85"/>
        <v>9.8780000000000001</v>
      </c>
      <c r="G2658" s="7">
        <v>0.26</v>
      </c>
      <c r="H2658" s="7" t="s">
        <v>5077</v>
      </c>
      <c r="I2658" s="7">
        <v>1</v>
      </c>
    </row>
    <row r="2659" spans="1:9" ht="15.75" customHeight="1" x14ac:dyDescent="0.15">
      <c r="A2659" s="13" t="s">
        <v>5218</v>
      </c>
      <c r="B2659" s="7" t="s">
        <v>1841</v>
      </c>
      <c r="C2659" s="14">
        <v>2</v>
      </c>
      <c r="D2659" s="7">
        <v>3.34</v>
      </c>
      <c r="E2659" s="7">
        <f t="shared" si="84"/>
        <v>0.33400000000000002</v>
      </c>
      <c r="F2659" s="7">
        <f t="shared" si="85"/>
        <v>3.6739999999999999</v>
      </c>
      <c r="G2659" s="7">
        <v>0.14000000000000001</v>
      </c>
      <c r="H2659" s="7" t="s">
        <v>28</v>
      </c>
      <c r="I2659" s="7">
        <v>8</v>
      </c>
    </row>
    <row r="2660" spans="1:9" ht="15.75" customHeight="1" x14ac:dyDescent="0.15">
      <c r="A2660" s="13" t="s">
        <v>5218</v>
      </c>
      <c r="B2660" s="7" t="s">
        <v>4733</v>
      </c>
      <c r="C2660" s="14">
        <v>11</v>
      </c>
      <c r="D2660" s="7">
        <v>48.95</v>
      </c>
      <c r="E2660" s="7">
        <f t="shared" si="84"/>
        <v>4.8950000000000005</v>
      </c>
      <c r="F2660" s="7">
        <f t="shared" si="85"/>
        <v>53.845000000000006</v>
      </c>
      <c r="G2660" s="7">
        <v>0.28000000000000003</v>
      </c>
      <c r="H2660" s="7" t="s">
        <v>5076</v>
      </c>
      <c r="I2660" s="7">
        <v>10</v>
      </c>
    </row>
    <row r="2661" spans="1:9" ht="15.75" customHeight="1" x14ac:dyDescent="0.15">
      <c r="A2661" s="13" t="s">
        <v>5218</v>
      </c>
      <c r="B2661" s="7" t="s">
        <v>3377</v>
      </c>
      <c r="C2661" s="14">
        <v>11</v>
      </c>
      <c r="D2661" s="7">
        <v>74.77</v>
      </c>
      <c r="E2661" s="7">
        <f t="shared" si="84"/>
        <v>7.4770000000000003</v>
      </c>
      <c r="F2661" s="7">
        <f t="shared" si="85"/>
        <v>82.247</v>
      </c>
      <c r="G2661" s="7">
        <v>0.27</v>
      </c>
      <c r="H2661" s="7" t="s">
        <v>30</v>
      </c>
      <c r="I2661" s="7">
        <v>10</v>
      </c>
    </row>
    <row r="2662" spans="1:9" ht="15.75" customHeight="1" x14ac:dyDescent="0.15">
      <c r="A2662" s="13" t="s">
        <v>5218</v>
      </c>
      <c r="B2662" s="7" t="s">
        <v>1791</v>
      </c>
      <c r="C2662" s="14">
        <v>2</v>
      </c>
      <c r="D2662" s="7">
        <v>30.31</v>
      </c>
      <c r="E2662" s="7">
        <f t="shared" si="84"/>
        <v>3.0310000000000001</v>
      </c>
      <c r="F2662" s="7">
        <f t="shared" si="85"/>
        <v>33.341000000000001</v>
      </c>
      <c r="G2662" s="7">
        <v>0.27</v>
      </c>
      <c r="H2662" s="7" t="s">
        <v>5076</v>
      </c>
      <c r="I2662" s="7">
        <v>8</v>
      </c>
    </row>
    <row r="2663" spans="1:9" ht="15.75" customHeight="1" x14ac:dyDescent="0.15">
      <c r="A2663" s="13" t="s">
        <v>5218</v>
      </c>
      <c r="B2663" s="7" t="s">
        <v>2384</v>
      </c>
      <c r="C2663" s="14">
        <v>7</v>
      </c>
      <c r="D2663" s="7">
        <v>65.31</v>
      </c>
      <c r="E2663" s="7">
        <f t="shared" si="84"/>
        <v>6.5310000000000006</v>
      </c>
      <c r="F2663" s="7">
        <f t="shared" si="85"/>
        <v>71.841000000000008</v>
      </c>
      <c r="G2663" s="7">
        <v>0.3</v>
      </c>
      <c r="H2663" s="7" t="s">
        <v>5081</v>
      </c>
      <c r="I2663" s="7">
        <v>4</v>
      </c>
    </row>
    <row r="2664" spans="1:9" ht="15.75" customHeight="1" x14ac:dyDescent="0.15">
      <c r="A2664" s="13" t="s">
        <v>5218</v>
      </c>
      <c r="B2664" s="7" t="s">
        <v>2657</v>
      </c>
      <c r="C2664" s="14">
        <v>2</v>
      </c>
      <c r="D2664" s="7">
        <v>83.52</v>
      </c>
      <c r="E2664" s="7">
        <f t="shared" si="84"/>
        <v>8.3520000000000003</v>
      </c>
      <c r="F2664" s="7">
        <f t="shared" si="85"/>
        <v>91.872</v>
      </c>
      <c r="G2664" s="7">
        <v>0.26</v>
      </c>
      <c r="H2664" s="7" t="s">
        <v>26</v>
      </c>
      <c r="I2664" s="7">
        <v>6</v>
      </c>
    </row>
    <row r="2665" spans="1:9" ht="15.75" customHeight="1" x14ac:dyDescent="0.15">
      <c r="A2665" s="13" t="s">
        <v>5218</v>
      </c>
      <c r="B2665" s="7" t="s">
        <v>3011</v>
      </c>
      <c r="C2665" s="14">
        <v>2</v>
      </c>
      <c r="D2665" s="7">
        <v>37.57</v>
      </c>
      <c r="E2665" s="7">
        <f t="shared" si="84"/>
        <v>3.7570000000000001</v>
      </c>
      <c r="F2665" s="7">
        <f t="shared" si="85"/>
        <v>41.326999999999998</v>
      </c>
      <c r="G2665" s="7">
        <v>0.16</v>
      </c>
      <c r="H2665" s="7" t="s">
        <v>5078</v>
      </c>
      <c r="I2665" s="7">
        <v>2</v>
      </c>
    </row>
    <row r="2666" spans="1:9" ht="15.75" customHeight="1" x14ac:dyDescent="0.15">
      <c r="A2666" s="13" t="s">
        <v>5218</v>
      </c>
      <c r="B2666" s="7" t="s">
        <v>2564</v>
      </c>
      <c r="C2666" s="14">
        <v>2</v>
      </c>
      <c r="D2666" s="7">
        <v>23.57</v>
      </c>
      <c r="E2666" s="7">
        <f t="shared" si="84"/>
        <v>2.3570000000000002</v>
      </c>
      <c r="F2666" s="7">
        <f t="shared" si="85"/>
        <v>25.927</v>
      </c>
      <c r="G2666" s="7">
        <v>0.28999999999999998</v>
      </c>
      <c r="H2666" s="7" t="s">
        <v>5083</v>
      </c>
      <c r="I2666" s="7">
        <v>6</v>
      </c>
    </row>
    <row r="2667" spans="1:9" ht="15.75" customHeight="1" x14ac:dyDescent="0.15">
      <c r="A2667" s="13" t="s">
        <v>5218</v>
      </c>
      <c r="B2667" s="7" t="s">
        <v>1113</v>
      </c>
      <c r="C2667" s="14">
        <v>7</v>
      </c>
      <c r="D2667" s="7">
        <v>47.44</v>
      </c>
      <c r="E2667" s="7">
        <f t="shared" si="84"/>
        <v>4.7439999999999998</v>
      </c>
      <c r="F2667" s="7">
        <f t="shared" si="85"/>
        <v>52.183999999999997</v>
      </c>
      <c r="G2667" s="7">
        <v>0.08</v>
      </c>
      <c r="H2667" s="7" t="s">
        <v>30</v>
      </c>
      <c r="I2667" s="7">
        <v>4</v>
      </c>
    </row>
    <row r="2668" spans="1:9" ht="15.75" customHeight="1" x14ac:dyDescent="0.15">
      <c r="A2668" s="13" t="s">
        <v>5218</v>
      </c>
      <c r="B2668" s="7" t="s">
        <v>2307</v>
      </c>
      <c r="C2668" s="14">
        <v>11</v>
      </c>
      <c r="D2668" s="7">
        <v>20.91</v>
      </c>
      <c r="E2668" s="7">
        <f t="shared" si="84"/>
        <v>2.0910000000000002</v>
      </c>
      <c r="F2668" s="7">
        <f t="shared" si="85"/>
        <v>23.001000000000001</v>
      </c>
      <c r="G2668" s="7">
        <v>0.08</v>
      </c>
      <c r="H2668" s="7" t="s">
        <v>5075</v>
      </c>
      <c r="I2668" s="7">
        <v>7</v>
      </c>
    </row>
    <row r="2669" spans="1:9" ht="15.75" customHeight="1" x14ac:dyDescent="0.15">
      <c r="A2669" s="13" t="s">
        <v>5218</v>
      </c>
      <c r="B2669" s="7" t="s">
        <v>1670</v>
      </c>
      <c r="C2669" s="14">
        <v>11</v>
      </c>
      <c r="D2669" s="7">
        <v>91.4</v>
      </c>
      <c r="E2669" s="7">
        <f t="shared" si="84"/>
        <v>9.14</v>
      </c>
      <c r="F2669" s="7">
        <f t="shared" si="85"/>
        <v>100.54</v>
      </c>
      <c r="G2669" s="7">
        <v>0.16</v>
      </c>
      <c r="H2669" s="7" t="s">
        <v>5083</v>
      </c>
      <c r="I2669" s="7">
        <v>9</v>
      </c>
    </row>
    <row r="2670" spans="1:9" ht="15.75" customHeight="1" x14ac:dyDescent="0.15">
      <c r="A2670" s="13" t="s">
        <v>5218</v>
      </c>
      <c r="B2670" s="7" t="s">
        <v>101</v>
      </c>
      <c r="C2670" s="14">
        <v>2</v>
      </c>
      <c r="D2670" s="7">
        <v>21.3</v>
      </c>
      <c r="E2670" s="7">
        <f t="shared" si="84"/>
        <v>2.1300000000000003</v>
      </c>
      <c r="F2670" s="7">
        <f t="shared" si="85"/>
        <v>23.43</v>
      </c>
      <c r="G2670" s="7">
        <v>0.11</v>
      </c>
      <c r="H2670" s="7" t="s">
        <v>30</v>
      </c>
      <c r="I2670" s="7">
        <v>6</v>
      </c>
    </row>
    <row r="2671" spans="1:9" ht="15.75" customHeight="1" x14ac:dyDescent="0.15">
      <c r="A2671" s="13" t="s">
        <v>5218</v>
      </c>
      <c r="B2671" s="7" t="s">
        <v>703</v>
      </c>
      <c r="C2671" s="14">
        <v>7</v>
      </c>
      <c r="D2671" s="7">
        <v>19.5</v>
      </c>
      <c r="E2671" s="7">
        <f t="shared" si="84"/>
        <v>1.9500000000000002</v>
      </c>
      <c r="F2671" s="7">
        <f t="shared" si="85"/>
        <v>21.45</v>
      </c>
      <c r="G2671" s="7">
        <v>0.14000000000000001</v>
      </c>
      <c r="H2671" s="7" t="s">
        <v>27</v>
      </c>
      <c r="I2671" s="7">
        <v>5</v>
      </c>
    </row>
    <row r="2672" spans="1:9" ht="15.75" customHeight="1" x14ac:dyDescent="0.15">
      <c r="A2672" s="13" t="s">
        <v>5218</v>
      </c>
      <c r="B2672" s="7" t="s">
        <v>228</v>
      </c>
      <c r="C2672" s="14">
        <v>2</v>
      </c>
      <c r="D2672" s="7">
        <v>30.23</v>
      </c>
      <c r="E2672" s="7">
        <f t="shared" si="84"/>
        <v>3.0230000000000001</v>
      </c>
      <c r="F2672" s="7">
        <f t="shared" si="85"/>
        <v>33.253</v>
      </c>
      <c r="G2672" s="7">
        <v>0.1</v>
      </c>
      <c r="H2672" s="7" t="s">
        <v>5076</v>
      </c>
      <c r="I2672" s="7">
        <v>4</v>
      </c>
    </row>
    <row r="2673" spans="1:9" ht="15.75" customHeight="1" x14ac:dyDescent="0.15">
      <c r="A2673" s="13" t="s">
        <v>5218</v>
      </c>
      <c r="B2673" s="7" t="s">
        <v>3900</v>
      </c>
      <c r="C2673" s="14">
        <v>2</v>
      </c>
      <c r="D2673" s="7">
        <v>43.76</v>
      </c>
      <c r="E2673" s="7">
        <f t="shared" si="84"/>
        <v>4.3760000000000003</v>
      </c>
      <c r="F2673" s="7">
        <f t="shared" si="85"/>
        <v>48.135999999999996</v>
      </c>
      <c r="G2673" s="7">
        <v>0.08</v>
      </c>
      <c r="H2673" s="7" t="s">
        <v>27</v>
      </c>
      <c r="I2673" s="7">
        <v>6</v>
      </c>
    </row>
    <row r="2674" spans="1:9" ht="15.75" customHeight="1" x14ac:dyDescent="0.15">
      <c r="A2674" s="13" t="s">
        <v>5219</v>
      </c>
      <c r="B2674" s="7" t="s">
        <v>4954</v>
      </c>
      <c r="C2674" s="14">
        <v>7</v>
      </c>
      <c r="D2674" s="7">
        <v>83.09</v>
      </c>
      <c r="E2674" s="7">
        <f t="shared" si="84"/>
        <v>8.3090000000000011</v>
      </c>
      <c r="F2674" s="7">
        <f t="shared" si="85"/>
        <v>91.399000000000001</v>
      </c>
      <c r="G2674" s="7">
        <v>0.21</v>
      </c>
      <c r="H2674" s="7" t="s">
        <v>26</v>
      </c>
      <c r="I2674" s="7">
        <v>3</v>
      </c>
    </row>
    <row r="2675" spans="1:9" ht="15.75" customHeight="1" x14ac:dyDescent="0.15">
      <c r="A2675" s="13" t="s">
        <v>5219</v>
      </c>
      <c r="B2675" s="7" t="s">
        <v>1129</v>
      </c>
      <c r="C2675" s="14">
        <v>7</v>
      </c>
      <c r="D2675" s="7">
        <v>13.57</v>
      </c>
      <c r="E2675" s="7">
        <f t="shared" si="84"/>
        <v>1.3570000000000002</v>
      </c>
      <c r="F2675" s="7">
        <f t="shared" si="85"/>
        <v>14.927</v>
      </c>
      <c r="G2675" s="7">
        <v>0.12</v>
      </c>
      <c r="H2675" s="7" t="s">
        <v>5080</v>
      </c>
      <c r="I2675" s="7">
        <v>3</v>
      </c>
    </row>
    <row r="2676" spans="1:9" ht="15.75" customHeight="1" x14ac:dyDescent="0.15">
      <c r="A2676" s="13" t="s">
        <v>5219</v>
      </c>
      <c r="B2676" s="7" t="s">
        <v>4130</v>
      </c>
      <c r="C2676" s="14">
        <v>11</v>
      </c>
      <c r="D2676" s="7">
        <v>48.92</v>
      </c>
      <c r="E2676" s="7">
        <f t="shared" si="84"/>
        <v>4.8920000000000003</v>
      </c>
      <c r="F2676" s="7">
        <f t="shared" si="85"/>
        <v>53.812000000000005</v>
      </c>
      <c r="G2676" s="7">
        <v>0.05</v>
      </c>
      <c r="H2676" s="7" t="s">
        <v>5079</v>
      </c>
      <c r="I2676" s="7">
        <v>2</v>
      </c>
    </row>
    <row r="2677" spans="1:9" ht="15.75" customHeight="1" x14ac:dyDescent="0.15">
      <c r="A2677" s="13" t="s">
        <v>5219</v>
      </c>
      <c r="B2677" s="7" t="s">
        <v>3302</v>
      </c>
      <c r="C2677" s="14">
        <v>2</v>
      </c>
      <c r="D2677" s="7">
        <v>52.25</v>
      </c>
      <c r="E2677" s="7">
        <f t="shared" si="84"/>
        <v>5.2250000000000005</v>
      </c>
      <c r="F2677" s="7">
        <f t="shared" si="85"/>
        <v>57.475000000000001</v>
      </c>
      <c r="G2677" s="7">
        <v>0.4</v>
      </c>
      <c r="H2677" s="7" t="s">
        <v>5075</v>
      </c>
      <c r="I2677" s="7">
        <v>5</v>
      </c>
    </row>
    <row r="2678" spans="1:9" ht="15.75" customHeight="1" x14ac:dyDescent="0.15">
      <c r="A2678" s="13" t="s">
        <v>5219</v>
      </c>
      <c r="B2678" s="7" t="s">
        <v>380</v>
      </c>
      <c r="C2678" s="14">
        <v>7</v>
      </c>
      <c r="D2678" s="7">
        <v>87.66</v>
      </c>
      <c r="E2678" s="7">
        <f t="shared" si="84"/>
        <v>8.766</v>
      </c>
      <c r="F2678" s="7">
        <f t="shared" si="85"/>
        <v>96.426000000000002</v>
      </c>
      <c r="G2678" s="7">
        <v>0.18</v>
      </c>
      <c r="H2678" s="7" t="s">
        <v>31</v>
      </c>
      <c r="I2678" s="7">
        <v>1</v>
      </c>
    </row>
    <row r="2679" spans="1:9" ht="15.75" customHeight="1" x14ac:dyDescent="0.15">
      <c r="A2679" s="13" t="s">
        <v>5219</v>
      </c>
      <c r="B2679" s="7" t="s">
        <v>272</v>
      </c>
      <c r="C2679" s="14">
        <v>11</v>
      </c>
      <c r="D2679" s="7">
        <v>20.13</v>
      </c>
      <c r="E2679" s="7">
        <f t="shared" si="84"/>
        <v>2.0129999999999999</v>
      </c>
      <c r="F2679" s="7">
        <f t="shared" si="85"/>
        <v>22.143000000000001</v>
      </c>
      <c r="G2679" s="7">
        <v>0.23</v>
      </c>
      <c r="H2679" s="7" t="s">
        <v>5080</v>
      </c>
      <c r="I2679" s="7">
        <v>2</v>
      </c>
    </row>
    <row r="2680" spans="1:9" ht="15.75" customHeight="1" x14ac:dyDescent="0.15">
      <c r="A2680" s="13" t="s">
        <v>5219</v>
      </c>
      <c r="B2680" s="7" t="s">
        <v>2425</v>
      </c>
      <c r="C2680" s="14">
        <v>11</v>
      </c>
      <c r="D2680" s="7">
        <v>46.82</v>
      </c>
      <c r="E2680" s="7">
        <f t="shared" si="84"/>
        <v>4.6820000000000004</v>
      </c>
      <c r="F2680" s="7">
        <f t="shared" si="85"/>
        <v>51.502000000000002</v>
      </c>
      <c r="G2680" s="7">
        <v>0.4</v>
      </c>
      <c r="H2680" s="7" t="s">
        <v>5083</v>
      </c>
      <c r="I2680" s="7">
        <v>7</v>
      </c>
    </row>
    <row r="2681" spans="1:9" ht="15.75" customHeight="1" x14ac:dyDescent="0.15">
      <c r="A2681" s="13" t="s">
        <v>5219</v>
      </c>
      <c r="B2681" s="7" t="s">
        <v>404</v>
      </c>
      <c r="C2681" s="14">
        <v>11</v>
      </c>
      <c r="D2681" s="7">
        <v>20.73</v>
      </c>
      <c r="E2681" s="7">
        <f t="shared" si="84"/>
        <v>2.073</v>
      </c>
      <c r="F2681" s="7">
        <f t="shared" si="85"/>
        <v>22.803000000000001</v>
      </c>
      <c r="G2681" s="7">
        <v>0.39</v>
      </c>
      <c r="H2681" s="7" t="s">
        <v>5078</v>
      </c>
      <c r="I2681" s="7">
        <v>9</v>
      </c>
    </row>
    <row r="2682" spans="1:9" ht="15.75" customHeight="1" x14ac:dyDescent="0.15">
      <c r="A2682" s="13" t="s">
        <v>5219</v>
      </c>
      <c r="B2682" s="7" t="s">
        <v>1063</v>
      </c>
      <c r="C2682" s="14">
        <v>2</v>
      </c>
      <c r="D2682" s="7">
        <v>13.86</v>
      </c>
      <c r="E2682" s="7">
        <f t="shared" si="84"/>
        <v>1.3860000000000001</v>
      </c>
      <c r="F2682" s="7">
        <f t="shared" si="85"/>
        <v>15.245999999999999</v>
      </c>
      <c r="G2682" s="7">
        <v>0.15</v>
      </c>
      <c r="H2682" s="7" t="s">
        <v>28</v>
      </c>
      <c r="I2682" s="7">
        <v>10</v>
      </c>
    </row>
    <row r="2683" spans="1:9" ht="15.75" customHeight="1" x14ac:dyDescent="0.15">
      <c r="A2683" s="13" t="s">
        <v>5219</v>
      </c>
      <c r="B2683" s="7" t="s">
        <v>2741</v>
      </c>
      <c r="C2683" s="14">
        <v>7</v>
      </c>
      <c r="D2683" s="7">
        <v>7.36</v>
      </c>
      <c r="E2683" s="7">
        <f t="shared" si="84"/>
        <v>0.7360000000000001</v>
      </c>
      <c r="F2683" s="7">
        <f t="shared" si="85"/>
        <v>8.0960000000000001</v>
      </c>
      <c r="G2683" s="7">
        <v>0.27</v>
      </c>
      <c r="H2683" s="7" t="s">
        <v>5082</v>
      </c>
      <c r="I2683" s="7">
        <v>1</v>
      </c>
    </row>
    <row r="2684" spans="1:9" ht="15.75" customHeight="1" x14ac:dyDescent="0.15">
      <c r="A2684" s="13" t="s">
        <v>5219</v>
      </c>
      <c r="B2684" s="7" t="s">
        <v>2056</v>
      </c>
      <c r="C2684" s="14">
        <v>11</v>
      </c>
      <c r="D2684" s="7">
        <v>33.659999999999997</v>
      </c>
      <c r="E2684" s="7">
        <f t="shared" si="84"/>
        <v>3.3659999999999997</v>
      </c>
      <c r="F2684" s="7">
        <f t="shared" si="85"/>
        <v>37.025999999999996</v>
      </c>
      <c r="G2684" s="7">
        <v>0.13</v>
      </c>
      <c r="H2684" s="7" t="s">
        <v>30</v>
      </c>
      <c r="I2684" s="7">
        <v>4</v>
      </c>
    </row>
    <row r="2685" spans="1:9" ht="15.75" customHeight="1" x14ac:dyDescent="0.15">
      <c r="A2685" s="13" t="s">
        <v>5219</v>
      </c>
      <c r="B2685" s="7" t="s">
        <v>5016</v>
      </c>
      <c r="C2685" s="14">
        <v>11</v>
      </c>
      <c r="D2685" s="7">
        <v>49.92</v>
      </c>
      <c r="E2685" s="7">
        <f t="shared" si="84"/>
        <v>4.9920000000000009</v>
      </c>
      <c r="F2685" s="7">
        <f t="shared" si="85"/>
        <v>54.912000000000006</v>
      </c>
      <c r="G2685" s="7">
        <v>0.14000000000000001</v>
      </c>
      <c r="H2685" s="7" t="s">
        <v>5082</v>
      </c>
      <c r="I2685" s="7">
        <v>6</v>
      </c>
    </row>
    <row r="2686" spans="1:9" ht="15.75" customHeight="1" x14ac:dyDescent="0.15">
      <c r="A2686" s="13" t="s">
        <v>5219</v>
      </c>
      <c r="B2686" s="7" t="s">
        <v>3823</v>
      </c>
      <c r="C2686" s="14">
        <v>2</v>
      </c>
      <c r="D2686" s="7">
        <v>56.11</v>
      </c>
      <c r="E2686" s="7">
        <f t="shared" si="84"/>
        <v>5.6110000000000007</v>
      </c>
      <c r="F2686" s="7">
        <f t="shared" si="85"/>
        <v>61.721000000000004</v>
      </c>
      <c r="G2686" s="7">
        <v>0.32</v>
      </c>
      <c r="H2686" s="7" t="s">
        <v>5078</v>
      </c>
      <c r="I2686" s="7">
        <v>8</v>
      </c>
    </row>
    <row r="2687" spans="1:9" ht="15.75" customHeight="1" x14ac:dyDescent="0.15">
      <c r="A2687" s="13" t="s">
        <v>5219</v>
      </c>
      <c r="B2687" s="7" t="s">
        <v>2914</v>
      </c>
      <c r="C2687" s="14">
        <v>7</v>
      </c>
      <c r="D2687" s="7">
        <v>41.99</v>
      </c>
      <c r="E2687" s="7">
        <f t="shared" si="84"/>
        <v>4.1990000000000007</v>
      </c>
      <c r="F2687" s="7">
        <f t="shared" si="85"/>
        <v>46.189</v>
      </c>
      <c r="G2687" s="7">
        <v>0.34</v>
      </c>
      <c r="H2687" s="7" t="s">
        <v>5080</v>
      </c>
      <c r="I2687" s="7">
        <v>4</v>
      </c>
    </row>
    <row r="2688" spans="1:9" ht="15.75" customHeight="1" x14ac:dyDescent="0.15">
      <c r="A2688" s="13" t="s">
        <v>5220</v>
      </c>
      <c r="B2688" s="7" t="s">
        <v>3789</v>
      </c>
      <c r="C2688" s="14">
        <v>7</v>
      </c>
      <c r="D2688" s="7">
        <v>70.23</v>
      </c>
      <c r="E2688" s="7">
        <f t="shared" si="84"/>
        <v>7.0230000000000006</v>
      </c>
      <c r="F2688" s="7">
        <f t="shared" si="85"/>
        <v>77.253</v>
      </c>
      <c r="G2688" s="7">
        <v>0.23</v>
      </c>
      <c r="H2688" s="7" t="s">
        <v>28</v>
      </c>
      <c r="I2688" s="7">
        <v>4</v>
      </c>
    </row>
    <row r="2689" spans="1:9" ht="15.75" customHeight="1" x14ac:dyDescent="0.15">
      <c r="A2689" s="13" t="s">
        <v>5220</v>
      </c>
      <c r="B2689" s="7" t="s">
        <v>2887</v>
      </c>
      <c r="C2689" s="14">
        <v>7</v>
      </c>
      <c r="D2689" s="7">
        <v>61.46</v>
      </c>
      <c r="E2689" s="7">
        <f t="shared" si="84"/>
        <v>6.1460000000000008</v>
      </c>
      <c r="F2689" s="7">
        <f t="shared" si="85"/>
        <v>67.605999999999995</v>
      </c>
      <c r="G2689" s="7">
        <v>0.3</v>
      </c>
      <c r="H2689" s="7" t="s">
        <v>5076</v>
      </c>
      <c r="I2689" s="7">
        <v>3</v>
      </c>
    </row>
    <row r="2690" spans="1:9" ht="15.75" customHeight="1" x14ac:dyDescent="0.15">
      <c r="A2690" s="13" t="s">
        <v>5220</v>
      </c>
      <c r="B2690" s="7" t="s">
        <v>4731</v>
      </c>
      <c r="C2690" s="14">
        <v>7</v>
      </c>
      <c r="D2690" s="7">
        <v>87.24</v>
      </c>
      <c r="E2690" s="7">
        <f t="shared" si="84"/>
        <v>8.7240000000000002</v>
      </c>
      <c r="F2690" s="7">
        <f t="shared" si="85"/>
        <v>95.963999999999999</v>
      </c>
      <c r="G2690" s="7">
        <v>0.2</v>
      </c>
      <c r="H2690" s="7" t="s">
        <v>5079</v>
      </c>
      <c r="I2690" s="7">
        <v>2</v>
      </c>
    </row>
    <row r="2691" spans="1:9" ht="15.75" customHeight="1" x14ac:dyDescent="0.15">
      <c r="A2691" s="13" t="s">
        <v>5220</v>
      </c>
      <c r="B2691" s="7" t="s">
        <v>1531</v>
      </c>
      <c r="C2691" s="14">
        <v>2</v>
      </c>
      <c r="D2691" s="7">
        <v>64.53</v>
      </c>
      <c r="E2691" s="7">
        <f t="shared" si="84"/>
        <v>6.4530000000000003</v>
      </c>
      <c r="F2691" s="7">
        <f t="shared" si="85"/>
        <v>70.983000000000004</v>
      </c>
      <c r="G2691" s="7">
        <v>0.09</v>
      </c>
      <c r="H2691" s="7" t="s">
        <v>5083</v>
      </c>
      <c r="I2691" s="7">
        <v>7</v>
      </c>
    </row>
    <row r="2692" spans="1:9" ht="15.75" customHeight="1" x14ac:dyDescent="0.15">
      <c r="A2692" s="13" t="s">
        <v>5220</v>
      </c>
      <c r="B2692" s="7" t="s">
        <v>2177</v>
      </c>
      <c r="C2692" s="14">
        <v>7</v>
      </c>
      <c r="D2692" s="7">
        <v>97.49</v>
      </c>
      <c r="E2692" s="7">
        <f t="shared" si="84"/>
        <v>9.7490000000000006</v>
      </c>
      <c r="F2692" s="7">
        <f t="shared" si="85"/>
        <v>107.23899999999999</v>
      </c>
      <c r="G2692" s="7">
        <v>0.3</v>
      </c>
      <c r="H2692" s="7" t="s">
        <v>5077</v>
      </c>
      <c r="I2692" s="7">
        <v>4</v>
      </c>
    </row>
    <row r="2693" spans="1:9" ht="15.75" customHeight="1" x14ac:dyDescent="0.15">
      <c r="A2693" s="13" t="s">
        <v>5220</v>
      </c>
      <c r="B2693" s="7" t="s">
        <v>1444</v>
      </c>
      <c r="C2693" s="14">
        <v>11</v>
      </c>
      <c r="D2693" s="7">
        <v>15.98</v>
      </c>
      <c r="E2693" s="7">
        <f t="shared" si="84"/>
        <v>1.5980000000000001</v>
      </c>
      <c r="F2693" s="7">
        <f t="shared" si="85"/>
        <v>17.577999999999999</v>
      </c>
      <c r="G2693" s="7">
        <v>0.06</v>
      </c>
      <c r="H2693" s="7" t="s">
        <v>5079</v>
      </c>
      <c r="I2693" s="7">
        <v>3</v>
      </c>
    </row>
    <row r="2694" spans="1:9" ht="15.75" customHeight="1" x14ac:dyDescent="0.15">
      <c r="A2694" s="13" t="s">
        <v>5220</v>
      </c>
      <c r="B2694" s="7" t="s">
        <v>3420</v>
      </c>
      <c r="C2694" s="14">
        <v>7</v>
      </c>
      <c r="D2694" s="7">
        <v>29.02</v>
      </c>
      <c r="E2694" s="7">
        <f t="shared" si="84"/>
        <v>2.9020000000000001</v>
      </c>
      <c r="F2694" s="7">
        <f t="shared" si="85"/>
        <v>31.922000000000001</v>
      </c>
      <c r="G2694" s="7">
        <v>0.19</v>
      </c>
      <c r="H2694" s="7" t="s">
        <v>28</v>
      </c>
      <c r="I2694" s="7">
        <v>6</v>
      </c>
    </row>
    <row r="2695" spans="1:9" ht="15.75" customHeight="1" x14ac:dyDescent="0.15">
      <c r="A2695" s="13" t="s">
        <v>5220</v>
      </c>
      <c r="B2695" s="7" t="s">
        <v>2549</v>
      </c>
      <c r="C2695" s="14">
        <v>2</v>
      </c>
      <c r="D2695" s="7">
        <v>92.99</v>
      </c>
      <c r="E2695" s="7">
        <f t="shared" si="84"/>
        <v>9.2989999999999995</v>
      </c>
      <c r="F2695" s="7">
        <f t="shared" si="85"/>
        <v>102.28899999999999</v>
      </c>
      <c r="G2695" s="7">
        <v>0.04</v>
      </c>
      <c r="H2695" s="7" t="s">
        <v>5081</v>
      </c>
      <c r="I2695" s="7">
        <v>6</v>
      </c>
    </row>
    <row r="2696" spans="1:9" ht="15.75" customHeight="1" x14ac:dyDescent="0.15">
      <c r="A2696" s="13" t="s">
        <v>5220</v>
      </c>
      <c r="B2696" s="7" t="s">
        <v>4900</v>
      </c>
      <c r="C2696" s="14">
        <v>11</v>
      </c>
      <c r="D2696" s="7">
        <v>65.42</v>
      </c>
      <c r="E2696" s="7">
        <f t="shared" ref="E2696:E2759" si="86">D2696*10%</f>
        <v>6.5420000000000007</v>
      </c>
      <c r="F2696" s="7">
        <f t="shared" ref="F2696:F2759" si="87">D2696+E2696</f>
        <v>71.962000000000003</v>
      </c>
      <c r="G2696" s="7">
        <v>0.15</v>
      </c>
      <c r="H2696" s="7" t="s">
        <v>28</v>
      </c>
      <c r="I2696" s="7">
        <v>6</v>
      </c>
    </row>
    <row r="2697" spans="1:9" ht="15.75" customHeight="1" x14ac:dyDescent="0.15">
      <c r="A2697" s="13" t="s">
        <v>5220</v>
      </c>
      <c r="B2697" s="7" t="s">
        <v>2107</v>
      </c>
      <c r="C2697" s="14">
        <v>7</v>
      </c>
      <c r="D2697" s="7">
        <v>36.64</v>
      </c>
      <c r="E2697" s="7">
        <f t="shared" si="86"/>
        <v>3.6640000000000001</v>
      </c>
      <c r="F2697" s="7">
        <f t="shared" si="87"/>
        <v>40.304000000000002</v>
      </c>
      <c r="G2697" s="7">
        <v>0.12</v>
      </c>
      <c r="H2697" s="7" t="s">
        <v>5076</v>
      </c>
      <c r="I2697" s="7">
        <v>10</v>
      </c>
    </row>
    <row r="2698" spans="1:9" ht="15.75" customHeight="1" x14ac:dyDescent="0.15">
      <c r="A2698" s="13" t="s">
        <v>5220</v>
      </c>
      <c r="B2698" s="7" t="s">
        <v>79</v>
      </c>
      <c r="C2698" s="14">
        <v>7</v>
      </c>
      <c r="D2698" s="7">
        <v>66.77</v>
      </c>
      <c r="E2698" s="7">
        <f t="shared" si="86"/>
        <v>6.6769999999999996</v>
      </c>
      <c r="F2698" s="7">
        <f t="shared" si="87"/>
        <v>73.447000000000003</v>
      </c>
      <c r="G2698" s="7">
        <v>0.38</v>
      </c>
      <c r="H2698" s="7" t="s">
        <v>5076</v>
      </c>
      <c r="I2698" s="7">
        <v>9</v>
      </c>
    </row>
    <row r="2699" spans="1:9" ht="15.75" customHeight="1" x14ac:dyDescent="0.15">
      <c r="A2699" s="13" t="s">
        <v>5220</v>
      </c>
      <c r="B2699" s="7" t="s">
        <v>292</v>
      </c>
      <c r="C2699" s="14">
        <v>11</v>
      </c>
      <c r="D2699" s="7">
        <v>27.91</v>
      </c>
      <c r="E2699" s="7">
        <f t="shared" si="86"/>
        <v>2.7910000000000004</v>
      </c>
      <c r="F2699" s="7">
        <f t="shared" si="87"/>
        <v>30.701000000000001</v>
      </c>
      <c r="G2699" s="7">
        <v>0.01</v>
      </c>
      <c r="H2699" s="7" t="s">
        <v>31</v>
      </c>
      <c r="I2699" s="7">
        <v>1</v>
      </c>
    </row>
    <row r="2700" spans="1:9" ht="15.75" customHeight="1" x14ac:dyDescent="0.15">
      <c r="A2700" s="13" t="s">
        <v>5220</v>
      </c>
      <c r="B2700" s="7" t="s">
        <v>2390</v>
      </c>
      <c r="C2700" s="14">
        <v>2</v>
      </c>
      <c r="D2700" s="7">
        <v>6.32</v>
      </c>
      <c r="E2700" s="7">
        <f t="shared" si="86"/>
        <v>0.63200000000000012</v>
      </c>
      <c r="F2700" s="7">
        <f t="shared" si="87"/>
        <v>6.952</v>
      </c>
      <c r="G2700" s="7">
        <v>0.06</v>
      </c>
      <c r="H2700" s="7" t="s">
        <v>5078</v>
      </c>
      <c r="I2700" s="7">
        <v>10</v>
      </c>
    </row>
    <row r="2701" spans="1:9" ht="15.75" customHeight="1" x14ac:dyDescent="0.15">
      <c r="A2701" s="13" t="s">
        <v>5220</v>
      </c>
      <c r="B2701" s="7" t="s">
        <v>3994</v>
      </c>
      <c r="C2701" s="14">
        <v>7</v>
      </c>
      <c r="D2701" s="7">
        <v>97.6</v>
      </c>
      <c r="E2701" s="7">
        <f t="shared" si="86"/>
        <v>9.76</v>
      </c>
      <c r="F2701" s="7">
        <f t="shared" si="87"/>
        <v>107.36</v>
      </c>
      <c r="G2701" s="7">
        <v>0.21</v>
      </c>
      <c r="H2701" s="7" t="s">
        <v>26</v>
      </c>
      <c r="I2701" s="7">
        <v>7</v>
      </c>
    </row>
    <row r="2702" spans="1:9" ht="15.75" customHeight="1" x14ac:dyDescent="0.15">
      <c r="A2702" s="13" t="s">
        <v>5221</v>
      </c>
      <c r="B2702" s="7" t="s">
        <v>1683</v>
      </c>
      <c r="C2702" s="14">
        <v>11</v>
      </c>
      <c r="D2702" s="7">
        <v>56.74</v>
      </c>
      <c r="E2702" s="7">
        <f t="shared" si="86"/>
        <v>5.6740000000000004</v>
      </c>
      <c r="F2702" s="7">
        <f t="shared" si="87"/>
        <v>62.414000000000001</v>
      </c>
      <c r="G2702" s="7">
        <v>0.28000000000000003</v>
      </c>
      <c r="H2702" s="7" t="s">
        <v>5079</v>
      </c>
      <c r="I2702" s="7">
        <v>10</v>
      </c>
    </row>
    <row r="2703" spans="1:9" ht="15.75" customHeight="1" x14ac:dyDescent="0.15">
      <c r="A2703" s="13" t="s">
        <v>5221</v>
      </c>
      <c r="B2703" s="7" t="s">
        <v>4083</v>
      </c>
      <c r="C2703" s="14">
        <v>7</v>
      </c>
      <c r="D2703" s="7">
        <v>76.09</v>
      </c>
      <c r="E2703" s="7">
        <f t="shared" si="86"/>
        <v>7.6090000000000009</v>
      </c>
      <c r="F2703" s="7">
        <f t="shared" si="87"/>
        <v>83.698999999999998</v>
      </c>
      <c r="G2703" s="7">
        <v>0.39</v>
      </c>
      <c r="H2703" s="7" t="s">
        <v>5082</v>
      </c>
      <c r="I2703" s="7">
        <v>10</v>
      </c>
    </row>
    <row r="2704" spans="1:9" ht="15.75" customHeight="1" x14ac:dyDescent="0.15">
      <c r="A2704" s="13" t="s">
        <v>5221</v>
      </c>
      <c r="B2704" s="7" t="s">
        <v>2715</v>
      </c>
      <c r="C2704" s="14">
        <v>11</v>
      </c>
      <c r="D2704" s="7">
        <v>37.72</v>
      </c>
      <c r="E2704" s="7">
        <f t="shared" si="86"/>
        <v>3.7720000000000002</v>
      </c>
      <c r="F2704" s="7">
        <f t="shared" si="87"/>
        <v>41.491999999999997</v>
      </c>
      <c r="G2704" s="7">
        <v>0.01</v>
      </c>
      <c r="H2704" s="7" t="s">
        <v>5081</v>
      </c>
      <c r="I2704" s="7">
        <v>2</v>
      </c>
    </row>
    <row r="2705" spans="1:9" ht="15.75" customHeight="1" x14ac:dyDescent="0.15">
      <c r="A2705" s="13" t="s">
        <v>5221</v>
      </c>
      <c r="B2705" s="7" t="s">
        <v>1310</v>
      </c>
      <c r="C2705" s="14">
        <v>7</v>
      </c>
      <c r="D2705" s="7">
        <v>38.119999999999997</v>
      </c>
      <c r="E2705" s="7">
        <f t="shared" si="86"/>
        <v>3.8119999999999998</v>
      </c>
      <c r="F2705" s="7">
        <f t="shared" si="87"/>
        <v>41.931999999999995</v>
      </c>
      <c r="G2705" s="7">
        <v>0.05</v>
      </c>
      <c r="H2705" s="7" t="s">
        <v>26</v>
      </c>
      <c r="I2705" s="7">
        <v>2</v>
      </c>
    </row>
    <row r="2706" spans="1:9" ht="15.75" customHeight="1" x14ac:dyDescent="0.15">
      <c r="A2706" s="13" t="s">
        <v>5221</v>
      </c>
      <c r="B2706" s="7" t="s">
        <v>4930</v>
      </c>
      <c r="C2706" s="14">
        <v>2</v>
      </c>
      <c r="D2706" s="7">
        <v>51.96</v>
      </c>
      <c r="E2706" s="7">
        <f t="shared" si="86"/>
        <v>5.1960000000000006</v>
      </c>
      <c r="F2706" s="7">
        <f t="shared" si="87"/>
        <v>57.155999999999999</v>
      </c>
      <c r="G2706" s="7">
        <v>0.19</v>
      </c>
      <c r="H2706" s="7" t="s">
        <v>29</v>
      </c>
      <c r="I2706" s="7">
        <v>10</v>
      </c>
    </row>
    <row r="2707" spans="1:9" ht="15.75" customHeight="1" x14ac:dyDescent="0.15">
      <c r="A2707" s="13" t="s">
        <v>5221</v>
      </c>
      <c r="B2707" s="7" t="s">
        <v>3174</v>
      </c>
      <c r="C2707" s="14">
        <v>2</v>
      </c>
      <c r="D2707" s="7">
        <v>34.590000000000003</v>
      </c>
      <c r="E2707" s="7">
        <f t="shared" si="86"/>
        <v>3.4590000000000005</v>
      </c>
      <c r="F2707" s="7">
        <f t="shared" si="87"/>
        <v>38.049000000000007</v>
      </c>
      <c r="G2707" s="7">
        <v>0.36</v>
      </c>
      <c r="H2707" s="7" t="s">
        <v>5077</v>
      </c>
      <c r="I2707" s="7">
        <v>7</v>
      </c>
    </row>
    <row r="2708" spans="1:9" ht="15.75" customHeight="1" x14ac:dyDescent="0.15">
      <c r="A2708" s="13" t="s">
        <v>5221</v>
      </c>
      <c r="B2708" s="7" t="s">
        <v>161</v>
      </c>
      <c r="C2708" s="14">
        <v>7</v>
      </c>
      <c r="D2708" s="7">
        <v>23.74</v>
      </c>
      <c r="E2708" s="7">
        <f t="shared" si="86"/>
        <v>2.3740000000000001</v>
      </c>
      <c r="F2708" s="7">
        <f t="shared" si="87"/>
        <v>26.113999999999997</v>
      </c>
      <c r="G2708" s="7">
        <v>0.1</v>
      </c>
      <c r="H2708" s="7" t="s">
        <v>5079</v>
      </c>
      <c r="I2708" s="7">
        <v>7</v>
      </c>
    </row>
    <row r="2709" spans="1:9" ht="15.75" customHeight="1" x14ac:dyDescent="0.15">
      <c r="A2709" s="13" t="s">
        <v>5221</v>
      </c>
      <c r="B2709" s="7" t="s">
        <v>386</v>
      </c>
      <c r="C2709" s="14">
        <v>2</v>
      </c>
      <c r="D2709" s="7">
        <v>40.21</v>
      </c>
      <c r="E2709" s="7">
        <f t="shared" si="86"/>
        <v>4.0209999999999999</v>
      </c>
      <c r="F2709" s="7">
        <f t="shared" si="87"/>
        <v>44.231000000000002</v>
      </c>
      <c r="G2709" s="7">
        <v>0.25</v>
      </c>
      <c r="H2709" s="7" t="s">
        <v>5079</v>
      </c>
      <c r="I2709" s="7">
        <v>5</v>
      </c>
    </row>
    <row r="2710" spans="1:9" ht="15.75" customHeight="1" x14ac:dyDescent="0.15">
      <c r="A2710" s="13" t="s">
        <v>5221</v>
      </c>
      <c r="B2710" s="7" t="s">
        <v>3837</v>
      </c>
      <c r="C2710" s="14">
        <v>2</v>
      </c>
      <c r="D2710" s="7">
        <v>5.56</v>
      </c>
      <c r="E2710" s="7">
        <f t="shared" si="86"/>
        <v>0.55599999999999994</v>
      </c>
      <c r="F2710" s="7">
        <f t="shared" si="87"/>
        <v>6.1159999999999997</v>
      </c>
      <c r="G2710" s="7">
        <v>0.2</v>
      </c>
      <c r="H2710" s="7" t="s">
        <v>27</v>
      </c>
      <c r="I2710" s="7">
        <v>2</v>
      </c>
    </row>
    <row r="2711" spans="1:9" ht="15.75" customHeight="1" x14ac:dyDescent="0.15">
      <c r="A2711" s="13" t="s">
        <v>5221</v>
      </c>
      <c r="B2711" s="7" t="s">
        <v>2090</v>
      </c>
      <c r="C2711" s="14">
        <v>7</v>
      </c>
      <c r="D2711" s="7">
        <v>80.760000000000005</v>
      </c>
      <c r="E2711" s="7">
        <f t="shared" si="86"/>
        <v>8.0760000000000005</v>
      </c>
      <c r="F2711" s="7">
        <f t="shared" si="87"/>
        <v>88.836000000000013</v>
      </c>
      <c r="G2711" s="7">
        <v>0.15</v>
      </c>
      <c r="H2711" s="7" t="s">
        <v>5082</v>
      </c>
      <c r="I2711" s="7">
        <v>10</v>
      </c>
    </row>
    <row r="2712" spans="1:9" ht="15.75" customHeight="1" x14ac:dyDescent="0.15">
      <c r="A2712" s="13" t="s">
        <v>5221</v>
      </c>
      <c r="B2712" s="7" t="s">
        <v>1319</v>
      </c>
      <c r="C2712" s="14">
        <v>2</v>
      </c>
      <c r="D2712" s="7">
        <v>38.14</v>
      </c>
      <c r="E2712" s="7">
        <f t="shared" si="86"/>
        <v>3.8140000000000001</v>
      </c>
      <c r="F2712" s="7">
        <f t="shared" si="87"/>
        <v>41.954000000000001</v>
      </c>
      <c r="G2712" s="7">
        <v>0.13</v>
      </c>
      <c r="H2712" s="7" t="s">
        <v>5083</v>
      </c>
      <c r="I2712" s="7">
        <v>2</v>
      </c>
    </row>
    <row r="2713" spans="1:9" ht="15.75" customHeight="1" x14ac:dyDescent="0.15">
      <c r="A2713" s="13" t="s">
        <v>5221</v>
      </c>
      <c r="B2713" s="7" t="s">
        <v>2167</v>
      </c>
      <c r="C2713" s="14">
        <v>2</v>
      </c>
      <c r="D2713" s="7">
        <v>35.21</v>
      </c>
      <c r="E2713" s="7">
        <f t="shared" si="86"/>
        <v>3.5210000000000004</v>
      </c>
      <c r="F2713" s="7">
        <f t="shared" si="87"/>
        <v>38.731000000000002</v>
      </c>
      <c r="G2713" s="7">
        <v>0.1</v>
      </c>
      <c r="H2713" s="7" t="s">
        <v>30</v>
      </c>
      <c r="I2713" s="7">
        <v>3</v>
      </c>
    </row>
    <row r="2714" spans="1:9" ht="15.75" customHeight="1" x14ac:dyDescent="0.15">
      <c r="A2714" s="13" t="s">
        <v>5221</v>
      </c>
      <c r="B2714" s="7" t="s">
        <v>2397</v>
      </c>
      <c r="C2714" s="14">
        <v>7</v>
      </c>
      <c r="D2714" s="7">
        <v>47.53</v>
      </c>
      <c r="E2714" s="7">
        <f t="shared" si="86"/>
        <v>4.7530000000000001</v>
      </c>
      <c r="F2714" s="7">
        <f t="shared" si="87"/>
        <v>52.283000000000001</v>
      </c>
      <c r="G2714" s="7">
        <v>0.34</v>
      </c>
      <c r="H2714" s="7" t="s">
        <v>5081</v>
      </c>
      <c r="I2714" s="7">
        <v>4</v>
      </c>
    </row>
    <row r="2715" spans="1:9" ht="15.75" customHeight="1" x14ac:dyDescent="0.15">
      <c r="A2715" s="13" t="s">
        <v>5221</v>
      </c>
      <c r="B2715" s="7" t="s">
        <v>1534</v>
      </c>
      <c r="C2715" s="14">
        <v>2</v>
      </c>
      <c r="D2715" s="7">
        <v>70.849999999999994</v>
      </c>
      <c r="E2715" s="7">
        <f t="shared" si="86"/>
        <v>7.085</v>
      </c>
      <c r="F2715" s="7">
        <f t="shared" si="87"/>
        <v>77.934999999999988</v>
      </c>
      <c r="G2715" s="7">
        <v>0.15</v>
      </c>
      <c r="H2715" s="7" t="s">
        <v>30</v>
      </c>
      <c r="I2715" s="7">
        <v>6</v>
      </c>
    </row>
    <row r="2716" spans="1:9" ht="15.75" customHeight="1" x14ac:dyDescent="0.15">
      <c r="A2716" s="13" t="s">
        <v>5221</v>
      </c>
      <c r="B2716" s="7" t="s">
        <v>4988</v>
      </c>
      <c r="C2716" s="14">
        <v>2</v>
      </c>
      <c r="D2716" s="7">
        <v>52.2</v>
      </c>
      <c r="E2716" s="7">
        <f t="shared" si="86"/>
        <v>5.2200000000000006</v>
      </c>
      <c r="F2716" s="7">
        <f t="shared" si="87"/>
        <v>57.42</v>
      </c>
      <c r="G2716" s="7">
        <v>0.25</v>
      </c>
      <c r="H2716" s="7" t="s">
        <v>5082</v>
      </c>
      <c r="I2716" s="7">
        <v>3</v>
      </c>
    </row>
    <row r="2717" spans="1:9" ht="15.75" customHeight="1" x14ac:dyDescent="0.15">
      <c r="A2717" s="13" t="s">
        <v>5221</v>
      </c>
      <c r="B2717" s="7" t="s">
        <v>1179</v>
      </c>
      <c r="C2717" s="14">
        <v>7</v>
      </c>
      <c r="D2717" s="7">
        <v>95.57</v>
      </c>
      <c r="E2717" s="7">
        <f t="shared" si="86"/>
        <v>9.5570000000000004</v>
      </c>
      <c r="F2717" s="7">
        <f t="shared" si="87"/>
        <v>105.127</v>
      </c>
      <c r="G2717" s="7">
        <v>0.33</v>
      </c>
      <c r="H2717" s="7" t="s">
        <v>5083</v>
      </c>
      <c r="I2717" s="7">
        <v>9</v>
      </c>
    </row>
    <row r="2718" spans="1:9" ht="15.75" customHeight="1" x14ac:dyDescent="0.15">
      <c r="A2718" s="13" t="s">
        <v>5221</v>
      </c>
      <c r="B2718" s="7" t="s">
        <v>1002</v>
      </c>
      <c r="C2718" s="14">
        <v>11</v>
      </c>
      <c r="D2718" s="7">
        <v>47</v>
      </c>
      <c r="E2718" s="7">
        <f t="shared" si="86"/>
        <v>4.7</v>
      </c>
      <c r="F2718" s="7">
        <f t="shared" si="87"/>
        <v>51.7</v>
      </c>
      <c r="G2718" s="7">
        <v>0.19</v>
      </c>
      <c r="H2718" s="7" t="s">
        <v>27</v>
      </c>
      <c r="I2718" s="7">
        <v>8</v>
      </c>
    </row>
    <row r="2719" spans="1:9" ht="15.75" customHeight="1" x14ac:dyDescent="0.15">
      <c r="A2719" s="13" t="s">
        <v>5221</v>
      </c>
      <c r="B2719" s="7" t="s">
        <v>47</v>
      </c>
      <c r="C2719" s="14">
        <v>7</v>
      </c>
      <c r="D2719" s="7">
        <v>89.46</v>
      </c>
      <c r="E2719" s="7">
        <f t="shared" si="86"/>
        <v>8.9459999999999997</v>
      </c>
      <c r="F2719" s="7">
        <f t="shared" si="87"/>
        <v>98.405999999999992</v>
      </c>
      <c r="G2719" s="7">
        <v>0.39</v>
      </c>
      <c r="H2719" s="7" t="s">
        <v>5078</v>
      </c>
      <c r="I2719" s="7">
        <v>3</v>
      </c>
    </row>
    <row r="2720" spans="1:9" ht="15.75" customHeight="1" x14ac:dyDescent="0.15">
      <c r="A2720" s="13" t="s">
        <v>5221</v>
      </c>
      <c r="B2720" s="7" t="s">
        <v>3961</v>
      </c>
      <c r="C2720" s="14">
        <v>2</v>
      </c>
      <c r="D2720" s="7">
        <v>57.01</v>
      </c>
      <c r="E2720" s="7">
        <f t="shared" si="86"/>
        <v>5.7010000000000005</v>
      </c>
      <c r="F2720" s="7">
        <f t="shared" si="87"/>
        <v>62.710999999999999</v>
      </c>
      <c r="G2720" s="7">
        <v>0.31</v>
      </c>
      <c r="H2720" s="7" t="s">
        <v>5076</v>
      </c>
      <c r="I2720" s="7">
        <v>1</v>
      </c>
    </row>
    <row r="2721" spans="1:9" ht="15.75" customHeight="1" x14ac:dyDescent="0.15">
      <c r="A2721" s="13" t="s">
        <v>5221</v>
      </c>
      <c r="B2721" s="7" t="s">
        <v>943</v>
      </c>
      <c r="C2721" s="14">
        <v>7</v>
      </c>
      <c r="D2721" s="7">
        <v>18.38</v>
      </c>
      <c r="E2721" s="7">
        <f t="shared" si="86"/>
        <v>1.8380000000000001</v>
      </c>
      <c r="F2721" s="7">
        <f t="shared" si="87"/>
        <v>20.218</v>
      </c>
      <c r="G2721" s="7">
        <v>0.04</v>
      </c>
      <c r="H2721" s="7" t="s">
        <v>29</v>
      </c>
      <c r="I2721" s="7">
        <v>2</v>
      </c>
    </row>
    <row r="2722" spans="1:9" ht="15.75" customHeight="1" x14ac:dyDescent="0.15">
      <c r="A2722" s="13" t="s">
        <v>5221</v>
      </c>
      <c r="B2722" s="7" t="s">
        <v>2680</v>
      </c>
      <c r="C2722" s="14">
        <v>11</v>
      </c>
      <c r="D2722" s="7">
        <v>23.01</v>
      </c>
      <c r="E2722" s="7">
        <f t="shared" si="86"/>
        <v>2.3010000000000002</v>
      </c>
      <c r="F2722" s="7">
        <f t="shared" si="87"/>
        <v>25.311</v>
      </c>
      <c r="G2722" s="7">
        <v>0.1</v>
      </c>
      <c r="H2722" s="7" t="s">
        <v>28</v>
      </c>
      <c r="I2722" s="7">
        <v>7</v>
      </c>
    </row>
    <row r="2723" spans="1:9" ht="15.75" customHeight="1" x14ac:dyDescent="0.15">
      <c r="A2723" s="13" t="s">
        <v>5221</v>
      </c>
      <c r="B2723" s="7" t="s">
        <v>3195</v>
      </c>
      <c r="C2723" s="14">
        <v>7</v>
      </c>
      <c r="D2723" s="7">
        <v>61.93</v>
      </c>
      <c r="E2723" s="7">
        <f t="shared" si="86"/>
        <v>6.1930000000000005</v>
      </c>
      <c r="F2723" s="7">
        <f t="shared" si="87"/>
        <v>68.123000000000005</v>
      </c>
      <c r="G2723" s="7">
        <v>0.01</v>
      </c>
      <c r="H2723" s="7" t="s">
        <v>5076</v>
      </c>
      <c r="I2723" s="7">
        <v>1</v>
      </c>
    </row>
    <row r="2724" spans="1:9" ht="15.75" customHeight="1" x14ac:dyDescent="0.15">
      <c r="A2724" s="13" t="s">
        <v>5222</v>
      </c>
      <c r="B2724" s="7" t="s">
        <v>793</v>
      </c>
      <c r="C2724" s="14">
        <v>11</v>
      </c>
      <c r="D2724" s="7">
        <v>6.61</v>
      </c>
      <c r="E2724" s="7">
        <f t="shared" si="86"/>
        <v>0.66100000000000003</v>
      </c>
      <c r="F2724" s="7">
        <f t="shared" si="87"/>
        <v>7.2710000000000008</v>
      </c>
      <c r="G2724" s="7">
        <v>0.33</v>
      </c>
      <c r="H2724" s="7" t="s">
        <v>29</v>
      </c>
      <c r="I2724" s="7">
        <v>9</v>
      </c>
    </row>
    <row r="2725" spans="1:9" ht="15.75" customHeight="1" x14ac:dyDescent="0.15">
      <c r="A2725" s="13" t="s">
        <v>5222</v>
      </c>
      <c r="B2725" s="7" t="s">
        <v>137</v>
      </c>
      <c r="C2725" s="14">
        <v>7</v>
      </c>
      <c r="D2725" s="7">
        <v>99.67</v>
      </c>
      <c r="E2725" s="7">
        <f t="shared" si="86"/>
        <v>9.9670000000000005</v>
      </c>
      <c r="F2725" s="7">
        <f t="shared" si="87"/>
        <v>109.637</v>
      </c>
      <c r="G2725" s="7">
        <v>0.05</v>
      </c>
      <c r="H2725" s="7" t="s">
        <v>5078</v>
      </c>
      <c r="I2725" s="7">
        <v>7</v>
      </c>
    </row>
    <row r="2726" spans="1:9" ht="15.75" customHeight="1" x14ac:dyDescent="0.15">
      <c r="A2726" s="13" t="s">
        <v>5222</v>
      </c>
      <c r="B2726" s="7" t="s">
        <v>2641</v>
      </c>
      <c r="C2726" s="14">
        <v>11</v>
      </c>
      <c r="D2726" s="7">
        <v>77.069999999999993</v>
      </c>
      <c r="E2726" s="7">
        <f t="shared" si="86"/>
        <v>7.7069999999999999</v>
      </c>
      <c r="F2726" s="7">
        <f t="shared" si="87"/>
        <v>84.776999999999987</v>
      </c>
      <c r="G2726" s="7">
        <v>0.06</v>
      </c>
      <c r="H2726" s="7" t="s">
        <v>26</v>
      </c>
      <c r="I2726" s="7">
        <v>3</v>
      </c>
    </row>
    <row r="2727" spans="1:9" ht="15.75" customHeight="1" x14ac:dyDescent="0.15">
      <c r="A2727" s="13" t="s">
        <v>5222</v>
      </c>
      <c r="B2727" s="7" t="s">
        <v>2743</v>
      </c>
      <c r="C2727" s="14">
        <v>11</v>
      </c>
      <c r="D2727" s="7">
        <v>18.190000000000001</v>
      </c>
      <c r="E2727" s="7">
        <f t="shared" si="86"/>
        <v>1.8190000000000002</v>
      </c>
      <c r="F2727" s="7">
        <f t="shared" si="87"/>
        <v>20.009</v>
      </c>
      <c r="G2727" s="7">
        <v>0.16</v>
      </c>
      <c r="H2727" s="7" t="s">
        <v>5078</v>
      </c>
      <c r="I2727" s="7">
        <v>6</v>
      </c>
    </row>
    <row r="2728" spans="1:9" ht="15.75" customHeight="1" x14ac:dyDescent="0.15">
      <c r="A2728" s="13" t="s">
        <v>5222</v>
      </c>
      <c r="B2728" s="7" t="s">
        <v>710</v>
      </c>
      <c r="C2728" s="14">
        <v>2</v>
      </c>
      <c r="D2728" s="7">
        <v>32.299999999999997</v>
      </c>
      <c r="E2728" s="7">
        <f t="shared" si="86"/>
        <v>3.23</v>
      </c>
      <c r="F2728" s="7">
        <f t="shared" si="87"/>
        <v>35.529999999999994</v>
      </c>
      <c r="G2728" s="7">
        <v>7.0000000000000007E-2</v>
      </c>
      <c r="H2728" s="7" t="s">
        <v>5075</v>
      </c>
      <c r="I2728" s="7">
        <v>4</v>
      </c>
    </row>
    <row r="2729" spans="1:9" ht="15.75" customHeight="1" x14ac:dyDescent="0.15">
      <c r="A2729" s="13" t="s">
        <v>5222</v>
      </c>
      <c r="B2729" s="7" t="s">
        <v>3118</v>
      </c>
      <c r="C2729" s="14">
        <v>2</v>
      </c>
      <c r="D2729" s="7">
        <v>48.71</v>
      </c>
      <c r="E2729" s="7">
        <f t="shared" si="86"/>
        <v>4.8710000000000004</v>
      </c>
      <c r="F2729" s="7">
        <f t="shared" si="87"/>
        <v>53.581000000000003</v>
      </c>
      <c r="G2729" s="7">
        <v>0.03</v>
      </c>
      <c r="H2729" s="7" t="s">
        <v>5077</v>
      </c>
      <c r="I2729" s="7">
        <v>5</v>
      </c>
    </row>
    <row r="2730" spans="1:9" ht="15.75" customHeight="1" x14ac:dyDescent="0.15">
      <c r="A2730" s="13" t="s">
        <v>5222</v>
      </c>
      <c r="B2730" s="7" t="s">
        <v>791</v>
      </c>
      <c r="C2730" s="14">
        <v>2</v>
      </c>
      <c r="D2730" s="7">
        <v>32.700000000000003</v>
      </c>
      <c r="E2730" s="7">
        <f t="shared" si="86"/>
        <v>3.2700000000000005</v>
      </c>
      <c r="F2730" s="7">
        <f t="shared" si="87"/>
        <v>35.970000000000006</v>
      </c>
      <c r="G2730" s="7">
        <v>0.28000000000000003</v>
      </c>
      <c r="H2730" s="7" t="s">
        <v>5077</v>
      </c>
      <c r="I2730" s="7">
        <v>1</v>
      </c>
    </row>
    <row r="2731" spans="1:9" ht="15.75" customHeight="1" x14ac:dyDescent="0.15">
      <c r="A2731" s="13" t="s">
        <v>5222</v>
      </c>
      <c r="B2731" s="7" t="s">
        <v>2493</v>
      </c>
      <c r="C2731" s="14">
        <v>2</v>
      </c>
      <c r="D2731" s="7">
        <v>78.44</v>
      </c>
      <c r="E2731" s="7">
        <f t="shared" si="86"/>
        <v>7.8440000000000003</v>
      </c>
      <c r="F2731" s="7">
        <f t="shared" si="87"/>
        <v>86.283999999999992</v>
      </c>
      <c r="G2731" s="7">
        <v>0.24</v>
      </c>
      <c r="H2731" s="7" t="s">
        <v>31</v>
      </c>
      <c r="I2731" s="7">
        <v>9</v>
      </c>
    </row>
    <row r="2732" spans="1:9" ht="15.75" customHeight="1" x14ac:dyDescent="0.15">
      <c r="A2732" s="13" t="s">
        <v>5222</v>
      </c>
      <c r="B2732" s="7" t="s">
        <v>3767</v>
      </c>
      <c r="C2732" s="14">
        <v>7</v>
      </c>
      <c r="D2732" s="7">
        <v>66.650000000000006</v>
      </c>
      <c r="E2732" s="7">
        <f t="shared" si="86"/>
        <v>6.6650000000000009</v>
      </c>
      <c r="F2732" s="7">
        <f t="shared" si="87"/>
        <v>73.315000000000012</v>
      </c>
      <c r="G2732" s="7">
        <v>0.16</v>
      </c>
      <c r="H2732" s="7" t="s">
        <v>27</v>
      </c>
      <c r="I2732" s="7">
        <v>4</v>
      </c>
    </row>
    <row r="2733" spans="1:9" ht="15.75" customHeight="1" x14ac:dyDescent="0.15">
      <c r="A2733" s="13" t="s">
        <v>5222</v>
      </c>
      <c r="B2733" s="7" t="s">
        <v>4129</v>
      </c>
      <c r="C2733" s="14">
        <v>2</v>
      </c>
      <c r="D2733" s="7">
        <v>31.7</v>
      </c>
      <c r="E2733" s="7">
        <f t="shared" si="86"/>
        <v>3.17</v>
      </c>
      <c r="F2733" s="7">
        <f t="shared" si="87"/>
        <v>34.869999999999997</v>
      </c>
      <c r="G2733" s="7">
        <v>7.0000000000000007E-2</v>
      </c>
      <c r="H2733" s="7" t="s">
        <v>29</v>
      </c>
      <c r="I2733" s="7">
        <v>5</v>
      </c>
    </row>
    <row r="2734" spans="1:9" ht="15.75" customHeight="1" x14ac:dyDescent="0.15">
      <c r="A2734" s="13" t="s">
        <v>5222</v>
      </c>
      <c r="B2734" s="7" t="s">
        <v>5042</v>
      </c>
      <c r="C2734" s="14">
        <v>2</v>
      </c>
      <c r="D2734" s="7">
        <v>35.15</v>
      </c>
      <c r="E2734" s="7">
        <f t="shared" si="86"/>
        <v>3.5150000000000001</v>
      </c>
      <c r="F2734" s="7">
        <f t="shared" si="87"/>
        <v>38.664999999999999</v>
      </c>
      <c r="G2734" s="7">
        <v>0.34</v>
      </c>
      <c r="H2734" s="7" t="s">
        <v>5078</v>
      </c>
      <c r="I2734" s="7">
        <v>9</v>
      </c>
    </row>
    <row r="2735" spans="1:9" ht="15.75" customHeight="1" x14ac:dyDescent="0.15">
      <c r="A2735" s="13" t="s">
        <v>5222</v>
      </c>
      <c r="B2735" s="7" t="s">
        <v>1033</v>
      </c>
      <c r="C2735" s="14">
        <v>11</v>
      </c>
      <c r="D2735" s="7">
        <v>96.12</v>
      </c>
      <c r="E2735" s="7">
        <f t="shared" si="86"/>
        <v>9.6120000000000019</v>
      </c>
      <c r="F2735" s="7">
        <f t="shared" si="87"/>
        <v>105.732</v>
      </c>
      <c r="G2735" s="7">
        <v>0.21</v>
      </c>
      <c r="H2735" s="7" t="s">
        <v>28</v>
      </c>
      <c r="I2735" s="7">
        <v>9</v>
      </c>
    </row>
    <row r="2736" spans="1:9" ht="15.75" customHeight="1" x14ac:dyDescent="0.15">
      <c r="A2736" s="13" t="s">
        <v>5222</v>
      </c>
      <c r="B2736" s="7" t="s">
        <v>2234</v>
      </c>
      <c r="C2736" s="14">
        <v>11</v>
      </c>
      <c r="D2736" s="7">
        <v>88.48</v>
      </c>
      <c r="E2736" s="7">
        <f t="shared" si="86"/>
        <v>8.8480000000000008</v>
      </c>
      <c r="F2736" s="7">
        <f t="shared" si="87"/>
        <v>97.328000000000003</v>
      </c>
      <c r="G2736" s="7">
        <v>0.38</v>
      </c>
      <c r="H2736" s="7" t="s">
        <v>5083</v>
      </c>
      <c r="I2736" s="7">
        <v>6</v>
      </c>
    </row>
    <row r="2737" spans="1:9" ht="15.75" customHeight="1" x14ac:dyDescent="0.15">
      <c r="A2737" s="13" t="s">
        <v>5222</v>
      </c>
      <c r="B2737" s="7" t="s">
        <v>1042</v>
      </c>
      <c r="C2737" s="14">
        <v>7</v>
      </c>
      <c r="D2737" s="7">
        <v>37.840000000000003</v>
      </c>
      <c r="E2737" s="7">
        <f t="shared" si="86"/>
        <v>3.7840000000000007</v>
      </c>
      <c r="F2737" s="7">
        <f t="shared" si="87"/>
        <v>41.624000000000002</v>
      </c>
      <c r="G2737" s="7">
        <v>0.35</v>
      </c>
      <c r="H2737" s="7" t="s">
        <v>27</v>
      </c>
      <c r="I2737" s="7">
        <v>7</v>
      </c>
    </row>
    <row r="2738" spans="1:9" ht="15.75" customHeight="1" x14ac:dyDescent="0.15">
      <c r="A2738" s="13" t="s">
        <v>5222</v>
      </c>
      <c r="B2738" s="7" t="s">
        <v>3038</v>
      </c>
      <c r="C2738" s="14">
        <v>11</v>
      </c>
      <c r="D2738" s="7">
        <v>66.16</v>
      </c>
      <c r="E2738" s="7">
        <f t="shared" si="86"/>
        <v>6.6159999999999997</v>
      </c>
      <c r="F2738" s="7">
        <f t="shared" si="87"/>
        <v>72.775999999999996</v>
      </c>
      <c r="G2738" s="7">
        <v>0.17</v>
      </c>
      <c r="H2738" s="7" t="s">
        <v>5083</v>
      </c>
      <c r="I2738" s="7">
        <v>8</v>
      </c>
    </row>
    <row r="2739" spans="1:9" ht="15.75" customHeight="1" x14ac:dyDescent="0.15">
      <c r="A2739" s="13" t="s">
        <v>5222</v>
      </c>
      <c r="B2739" s="7" t="s">
        <v>4848</v>
      </c>
      <c r="C2739" s="14">
        <v>11</v>
      </c>
      <c r="D2739" s="7">
        <v>44.34</v>
      </c>
      <c r="E2739" s="7">
        <f t="shared" si="86"/>
        <v>4.4340000000000002</v>
      </c>
      <c r="F2739" s="7">
        <f t="shared" si="87"/>
        <v>48.774000000000001</v>
      </c>
      <c r="G2739" s="7">
        <v>0.2</v>
      </c>
      <c r="H2739" s="7" t="s">
        <v>5081</v>
      </c>
      <c r="I2739" s="7">
        <v>10</v>
      </c>
    </row>
    <row r="2740" spans="1:9" ht="15.75" customHeight="1" x14ac:dyDescent="0.15">
      <c r="A2740" s="13" t="s">
        <v>5222</v>
      </c>
      <c r="B2740" s="7" t="s">
        <v>4851</v>
      </c>
      <c r="C2740" s="14">
        <v>7</v>
      </c>
      <c r="D2740" s="7">
        <v>35.68</v>
      </c>
      <c r="E2740" s="7">
        <f t="shared" si="86"/>
        <v>3.5680000000000001</v>
      </c>
      <c r="F2740" s="7">
        <f t="shared" si="87"/>
        <v>39.247999999999998</v>
      </c>
      <c r="G2740" s="7">
        <v>0.34</v>
      </c>
      <c r="H2740" s="7" t="s">
        <v>5078</v>
      </c>
      <c r="I2740" s="7">
        <v>5</v>
      </c>
    </row>
    <row r="2741" spans="1:9" ht="15.75" customHeight="1" x14ac:dyDescent="0.15">
      <c r="A2741" s="13" t="s">
        <v>5222</v>
      </c>
      <c r="B2741" s="7" t="s">
        <v>2967</v>
      </c>
      <c r="C2741" s="14">
        <v>2</v>
      </c>
      <c r="D2741" s="7">
        <v>26.49</v>
      </c>
      <c r="E2741" s="7">
        <f t="shared" si="86"/>
        <v>2.649</v>
      </c>
      <c r="F2741" s="7">
        <f t="shared" si="87"/>
        <v>29.138999999999999</v>
      </c>
      <c r="G2741" s="7">
        <v>0.25</v>
      </c>
      <c r="H2741" s="7" t="s">
        <v>30</v>
      </c>
      <c r="I2741" s="7">
        <v>7</v>
      </c>
    </row>
    <row r="2742" spans="1:9" ht="15.75" customHeight="1" x14ac:dyDescent="0.15">
      <c r="A2742" s="13" t="s">
        <v>5223</v>
      </c>
      <c r="B2742" s="7" t="s">
        <v>2577</v>
      </c>
      <c r="C2742" s="14">
        <v>11</v>
      </c>
      <c r="D2742" s="7">
        <v>90.73</v>
      </c>
      <c r="E2742" s="7">
        <f t="shared" si="86"/>
        <v>9.0730000000000004</v>
      </c>
      <c r="F2742" s="7">
        <f t="shared" si="87"/>
        <v>99.802999999999997</v>
      </c>
      <c r="G2742" s="7">
        <v>0.25</v>
      </c>
      <c r="H2742" s="7" t="s">
        <v>30</v>
      </c>
      <c r="I2742" s="7">
        <v>5</v>
      </c>
    </row>
    <row r="2743" spans="1:9" ht="15.75" customHeight="1" x14ac:dyDescent="0.15">
      <c r="A2743" s="13" t="s">
        <v>5223</v>
      </c>
      <c r="B2743" s="7" t="s">
        <v>5052</v>
      </c>
      <c r="C2743" s="14">
        <v>7</v>
      </c>
      <c r="D2743" s="7">
        <v>93.2</v>
      </c>
      <c r="E2743" s="7">
        <f t="shared" si="86"/>
        <v>9.32</v>
      </c>
      <c r="F2743" s="7">
        <f t="shared" si="87"/>
        <v>102.52000000000001</v>
      </c>
      <c r="G2743" s="7">
        <v>0.3</v>
      </c>
      <c r="H2743" s="7" t="s">
        <v>5078</v>
      </c>
      <c r="I2743" s="7">
        <v>2</v>
      </c>
    </row>
    <row r="2744" spans="1:9" ht="15.75" customHeight="1" x14ac:dyDescent="0.15">
      <c r="A2744" s="13" t="s">
        <v>5223</v>
      </c>
      <c r="B2744" s="7" t="s">
        <v>3020</v>
      </c>
      <c r="C2744" s="14">
        <v>11</v>
      </c>
      <c r="D2744" s="7">
        <v>72.349999999999994</v>
      </c>
      <c r="E2744" s="7">
        <f t="shared" si="86"/>
        <v>7.2349999999999994</v>
      </c>
      <c r="F2744" s="7">
        <f t="shared" si="87"/>
        <v>79.584999999999994</v>
      </c>
      <c r="G2744" s="7">
        <v>0.2</v>
      </c>
      <c r="H2744" s="7" t="s">
        <v>5076</v>
      </c>
      <c r="I2744" s="7">
        <v>4</v>
      </c>
    </row>
    <row r="2745" spans="1:9" ht="15.75" customHeight="1" x14ac:dyDescent="0.15">
      <c r="A2745" s="13" t="s">
        <v>5223</v>
      </c>
      <c r="B2745" s="7" t="s">
        <v>4025</v>
      </c>
      <c r="C2745" s="14">
        <v>11</v>
      </c>
      <c r="D2745" s="7">
        <v>57.27</v>
      </c>
      <c r="E2745" s="7">
        <f t="shared" si="86"/>
        <v>5.7270000000000003</v>
      </c>
      <c r="F2745" s="7">
        <f t="shared" si="87"/>
        <v>62.997</v>
      </c>
      <c r="G2745" s="7">
        <v>0.18</v>
      </c>
      <c r="H2745" s="7" t="s">
        <v>27</v>
      </c>
      <c r="I2745" s="7">
        <v>10</v>
      </c>
    </row>
    <row r="2746" spans="1:9" ht="15.75" customHeight="1" x14ac:dyDescent="0.15">
      <c r="A2746" s="13" t="s">
        <v>5223</v>
      </c>
      <c r="B2746" s="7" t="s">
        <v>4922</v>
      </c>
      <c r="C2746" s="14">
        <v>11</v>
      </c>
      <c r="D2746" s="7">
        <v>2.4</v>
      </c>
      <c r="E2746" s="7">
        <f t="shared" si="86"/>
        <v>0.24</v>
      </c>
      <c r="F2746" s="7">
        <f t="shared" si="87"/>
        <v>2.6399999999999997</v>
      </c>
      <c r="G2746" s="7">
        <v>0.36</v>
      </c>
      <c r="H2746" s="7" t="s">
        <v>5080</v>
      </c>
      <c r="I2746" s="7">
        <v>1</v>
      </c>
    </row>
    <row r="2747" spans="1:9" ht="15.75" customHeight="1" x14ac:dyDescent="0.15">
      <c r="A2747" s="13" t="s">
        <v>5223</v>
      </c>
      <c r="B2747" s="7" t="s">
        <v>2742</v>
      </c>
      <c r="C2747" s="14">
        <v>7</v>
      </c>
      <c r="D2747" s="7">
        <v>86.64</v>
      </c>
      <c r="E2747" s="7">
        <f t="shared" si="86"/>
        <v>8.6639999999999997</v>
      </c>
      <c r="F2747" s="7">
        <f t="shared" si="87"/>
        <v>95.304000000000002</v>
      </c>
      <c r="G2747" s="7">
        <v>0.27</v>
      </c>
      <c r="H2747" s="7" t="s">
        <v>28</v>
      </c>
      <c r="I2747" s="7">
        <v>4</v>
      </c>
    </row>
    <row r="2748" spans="1:9" ht="15.75" customHeight="1" x14ac:dyDescent="0.15">
      <c r="A2748" s="13" t="s">
        <v>5223</v>
      </c>
      <c r="B2748" s="7" t="s">
        <v>430</v>
      </c>
      <c r="C2748" s="14">
        <v>11</v>
      </c>
      <c r="D2748" s="7">
        <v>68.540000000000006</v>
      </c>
      <c r="E2748" s="7">
        <f t="shared" si="86"/>
        <v>6.854000000000001</v>
      </c>
      <c r="F2748" s="7">
        <f t="shared" si="87"/>
        <v>75.394000000000005</v>
      </c>
      <c r="G2748" s="7">
        <v>7.0000000000000007E-2</v>
      </c>
      <c r="H2748" s="7" t="s">
        <v>27</v>
      </c>
      <c r="I2748" s="7">
        <v>6</v>
      </c>
    </row>
    <row r="2749" spans="1:9" ht="15.75" customHeight="1" x14ac:dyDescent="0.15">
      <c r="A2749" s="13" t="s">
        <v>5223</v>
      </c>
      <c r="B2749" s="7" t="s">
        <v>1029</v>
      </c>
      <c r="C2749" s="14">
        <v>7</v>
      </c>
      <c r="D2749" s="7">
        <v>12.27</v>
      </c>
      <c r="E2749" s="7">
        <f t="shared" si="86"/>
        <v>1.2270000000000001</v>
      </c>
      <c r="F2749" s="7">
        <f t="shared" si="87"/>
        <v>13.497</v>
      </c>
      <c r="G2749" s="7">
        <v>0.13</v>
      </c>
      <c r="H2749" s="7" t="s">
        <v>27</v>
      </c>
      <c r="I2749" s="7">
        <v>9</v>
      </c>
    </row>
    <row r="2750" spans="1:9" ht="15.75" customHeight="1" x14ac:dyDescent="0.15">
      <c r="A2750" s="13" t="s">
        <v>5223</v>
      </c>
      <c r="B2750" s="7" t="s">
        <v>4422</v>
      </c>
      <c r="C2750" s="14">
        <v>7</v>
      </c>
      <c r="D2750" s="7">
        <v>42.08</v>
      </c>
      <c r="E2750" s="7">
        <f t="shared" si="86"/>
        <v>4.2080000000000002</v>
      </c>
      <c r="F2750" s="7">
        <f t="shared" si="87"/>
        <v>46.287999999999997</v>
      </c>
      <c r="G2750" s="7">
        <v>0.13</v>
      </c>
      <c r="H2750" s="7" t="s">
        <v>30</v>
      </c>
      <c r="I2750" s="7">
        <v>3</v>
      </c>
    </row>
    <row r="2751" spans="1:9" ht="15.75" customHeight="1" x14ac:dyDescent="0.15">
      <c r="A2751" s="13" t="s">
        <v>5223</v>
      </c>
      <c r="B2751" s="7" t="s">
        <v>1257</v>
      </c>
      <c r="C2751" s="14">
        <v>7</v>
      </c>
      <c r="D2751" s="7">
        <v>23.74</v>
      </c>
      <c r="E2751" s="7">
        <f t="shared" si="86"/>
        <v>2.3740000000000001</v>
      </c>
      <c r="F2751" s="7">
        <f t="shared" si="87"/>
        <v>26.113999999999997</v>
      </c>
      <c r="G2751" s="7">
        <v>0.13</v>
      </c>
      <c r="H2751" s="7" t="s">
        <v>5080</v>
      </c>
      <c r="I2751" s="7">
        <v>5</v>
      </c>
    </row>
    <row r="2752" spans="1:9" ht="15.75" customHeight="1" x14ac:dyDescent="0.15">
      <c r="A2752" s="13" t="s">
        <v>5223</v>
      </c>
      <c r="B2752" s="7" t="s">
        <v>4969</v>
      </c>
      <c r="C2752" s="14">
        <v>11</v>
      </c>
      <c r="D2752" s="7">
        <v>46.02</v>
      </c>
      <c r="E2752" s="7">
        <f t="shared" si="86"/>
        <v>4.6020000000000003</v>
      </c>
      <c r="F2752" s="7">
        <f t="shared" si="87"/>
        <v>50.622</v>
      </c>
      <c r="G2752" s="7">
        <v>0.2</v>
      </c>
      <c r="H2752" s="7" t="s">
        <v>5077</v>
      </c>
      <c r="I2752" s="7">
        <v>10</v>
      </c>
    </row>
    <row r="2753" spans="1:9" ht="15.75" customHeight="1" x14ac:dyDescent="0.15">
      <c r="A2753" s="13" t="s">
        <v>5223</v>
      </c>
      <c r="B2753" s="7" t="s">
        <v>4674</v>
      </c>
      <c r="C2753" s="14">
        <v>7</v>
      </c>
      <c r="D2753" s="7">
        <v>30.29</v>
      </c>
      <c r="E2753" s="7">
        <f t="shared" si="86"/>
        <v>3.0289999999999999</v>
      </c>
      <c r="F2753" s="7">
        <f t="shared" si="87"/>
        <v>33.319000000000003</v>
      </c>
      <c r="G2753" s="7">
        <v>0.22</v>
      </c>
      <c r="H2753" s="7" t="s">
        <v>31</v>
      </c>
      <c r="I2753" s="7">
        <v>5</v>
      </c>
    </row>
    <row r="2754" spans="1:9" ht="15.75" customHeight="1" x14ac:dyDescent="0.15">
      <c r="A2754" s="13" t="s">
        <v>5223</v>
      </c>
      <c r="B2754" s="7" t="s">
        <v>3217</v>
      </c>
      <c r="C2754" s="14">
        <v>11</v>
      </c>
      <c r="D2754" s="7">
        <v>97.19</v>
      </c>
      <c r="E2754" s="7">
        <f t="shared" si="86"/>
        <v>9.7190000000000012</v>
      </c>
      <c r="F2754" s="7">
        <f t="shared" si="87"/>
        <v>106.90899999999999</v>
      </c>
      <c r="G2754" s="7">
        <v>0.2</v>
      </c>
      <c r="H2754" s="7" t="s">
        <v>5081</v>
      </c>
      <c r="I2754" s="7">
        <v>10</v>
      </c>
    </row>
    <row r="2755" spans="1:9" ht="15.75" customHeight="1" x14ac:dyDescent="0.15">
      <c r="A2755" s="13" t="s">
        <v>5224</v>
      </c>
      <c r="B2755" s="7" t="s">
        <v>4661</v>
      </c>
      <c r="C2755" s="14">
        <v>11</v>
      </c>
      <c r="D2755" s="7">
        <v>21.65</v>
      </c>
      <c r="E2755" s="7">
        <f t="shared" si="86"/>
        <v>2.165</v>
      </c>
      <c r="F2755" s="7">
        <f t="shared" si="87"/>
        <v>23.814999999999998</v>
      </c>
      <c r="G2755" s="7">
        <v>0.38</v>
      </c>
      <c r="H2755" s="7" t="s">
        <v>30</v>
      </c>
      <c r="I2755" s="7">
        <v>10</v>
      </c>
    </row>
    <row r="2756" spans="1:9" ht="15.75" customHeight="1" x14ac:dyDescent="0.15">
      <c r="A2756" s="13" t="s">
        <v>5224</v>
      </c>
      <c r="B2756" s="7" t="s">
        <v>1300</v>
      </c>
      <c r="C2756" s="14">
        <v>7</v>
      </c>
      <c r="D2756" s="7">
        <v>36.61</v>
      </c>
      <c r="E2756" s="7">
        <f t="shared" si="86"/>
        <v>3.661</v>
      </c>
      <c r="F2756" s="7">
        <f t="shared" si="87"/>
        <v>40.271000000000001</v>
      </c>
      <c r="G2756" s="7">
        <v>0.4</v>
      </c>
      <c r="H2756" s="7" t="s">
        <v>28</v>
      </c>
      <c r="I2756" s="7">
        <v>8</v>
      </c>
    </row>
    <row r="2757" spans="1:9" ht="15.75" customHeight="1" x14ac:dyDescent="0.15">
      <c r="A2757" s="13" t="s">
        <v>5224</v>
      </c>
      <c r="B2757" s="7" t="s">
        <v>2299</v>
      </c>
      <c r="C2757" s="14">
        <v>2</v>
      </c>
      <c r="D2757" s="7">
        <v>71.89</v>
      </c>
      <c r="E2757" s="7">
        <f t="shared" si="86"/>
        <v>7.1890000000000001</v>
      </c>
      <c r="F2757" s="7">
        <f t="shared" si="87"/>
        <v>79.079000000000008</v>
      </c>
      <c r="G2757" s="7">
        <v>0.37</v>
      </c>
      <c r="H2757" s="7" t="s">
        <v>5083</v>
      </c>
      <c r="I2757" s="7">
        <v>4</v>
      </c>
    </row>
    <row r="2758" spans="1:9" ht="15.75" customHeight="1" x14ac:dyDescent="0.15">
      <c r="A2758" s="13" t="s">
        <v>5224</v>
      </c>
      <c r="B2758" s="7" t="s">
        <v>2639</v>
      </c>
      <c r="C2758" s="14">
        <v>7</v>
      </c>
      <c r="D2758" s="7">
        <v>92.49</v>
      </c>
      <c r="E2758" s="7">
        <f t="shared" si="86"/>
        <v>9.2490000000000006</v>
      </c>
      <c r="F2758" s="7">
        <f t="shared" si="87"/>
        <v>101.73899999999999</v>
      </c>
      <c r="G2758" s="7">
        <v>0.14000000000000001</v>
      </c>
      <c r="H2758" s="7" t="s">
        <v>5077</v>
      </c>
      <c r="I2758" s="7">
        <v>3</v>
      </c>
    </row>
    <row r="2759" spans="1:9" ht="15.75" customHeight="1" x14ac:dyDescent="0.15">
      <c r="A2759" s="13" t="s">
        <v>5224</v>
      </c>
      <c r="B2759" s="7" t="s">
        <v>3967</v>
      </c>
      <c r="C2759" s="14">
        <v>2</v>
      </c>
      <c r="D2759" s="7">
        <v>56.28</v>
      </c>
      <c r="E2759" s="7">
        <f t="shared" si="86"/>
        <v>5.6280000000000001</v>
      </c>
      <c r="F2759" s="7">
        <f t="shared" si="87"/>
        <v>61.908000000000001</v>
      </c>
      <c r="G2759" s="7">
        <v>0.22</v>
      </c>
      <c r="H2759" s="7" t="s">
        <v>5080</v>
      </c>
      <c r="I2759" s="7">
        <v>4</v>
      </c>
    </row>
    <row r="2760" spans="1:9" ht="15.75" customHeight="1" x14ac:dyDescent="0.15">
      <c r="A2760" s="13" t="s">
        <v>5224</v>
      </c>
      <c r="B2760" s="7" t="s">
        <v>4772</v>
      </c>
      <c r="C2760" s="14">
        <v>7</v>
      </c>
      <c r="D2760" s="7">
        <v>3.63</v>
      </c>
      <c r="E2760" s="7">
        <f t="shared" ref="E2760:E2823" si="88">D2760*10%</f>
        <v>0.36299999999999999</v>
      </c>
      <c r="F2760" s="7">
        <f t="shared" ref="F2760:F2823" si="89">D2760+E2760</f>
        <v>3.9929999999999999</v>
      </c>
      <c r="G2760" s="7">
        <v>0.28000000000000003</v>
      </c>
      <c r="H2760" s="7" t="s">
        <v>5075</v>
      </c>
      <c r="I2760" s="7">
        <v>4</v>
      </c>
    </row>
    <row r="2761" spans="1:9" ht="15.75" customHeight="1" x14ac:dyDescent="0.15">
      <c r="A2761" s="13" t="s">
        <v>5224</v>
      </c>
      <c r="B2761" s="7" t="s">
        <v>2551</v>
      </c>
      <c r="C2761" s="14">
        <v>11</v>
      </c>
      <c r="D2761" s="7">
        <v>46.34</v>
      </c>
      <c r="E2761" s="7">
        <f t="shared" si="88"/>
        <v>4.6340000000000003</v>
      </c>
      <c r="F2761" s="7">
        <f t="shared" si="89"/>
        <v>50.974000000000004</v>
      </c>
      <c r="G2761" s="7">
        <v>0.15</v>
      </c>
      <c r="H2761" s="7" t="s">
        <v>5078</v>
      </c>
      <c r="I2761" s="7">
        <v>2</v>
      </c>
    </row>
    <row r="2762" spans="1:9" ht="15.75" customHeight="1" x14ac:dyDescent="0.15">
      <c r="A2762" s="13" t="s">
        <v>5224</v>
      </c>
      <c r="B2762" s="7" t="s">
        <v>4430</v>
      </c>
      <c r="C2762" s="14">
        <v>2</v>
      </c>
      <c r="D2762" s="7">
        <v>85.57</v>
      </c>
      <c r="E2762" s="7">
        <f t="shared" si="88"/>
        <v>8.5570000000000004</v>
      </c>
      <c r="F2762" s="7">
        <f t="shared" si="89"/>
        <v>94.126999999999995</v>
      </c>
      <c r="G2762" s="7">
        <v>0.06</v>
      </c>
      <c r="H2762" s="7" t="s">
        <v>31</v>
      </c>
      <c r="I2762" s="7">
        <v>5</v>
      </c>
    </row>
    <row r="2763" spans="1:9" ht="15.75" customHeight="1" x14ac:dyDescent="0.15">
      <c r="A2763" s="13" t="s">
        <v>5224</v>
      </c>
      <c r="B2763" s="7" t="s">
        <v>3362</v>
      </c>
      <c r="C2763" s="14">
        <v>7</v>
      </c>
      <c r="D2763" s="7">
        <v>21.87</v>
      </c>
      <c r="E2763" s="7">
        <f t="shared" si="88"/>
        <v>2.1870000000000003</v>
      </c>
      <c r="F2763" s="7">
        <f t="shared" si="89"/>
        <v>24.057000000000002</v>
      </c>
      <c r="G2763" s="7">
        <v>0.06</v>
      </c>
      <c r="H2763" s="7" t="s">
        <v>27</v>
      </c>
      <c r="I2763" s="7">
        <v>4</v>
      </c>
    </row>
    <row r="2764" spans="1:9" ht="15.75" customHeight="1" x14ac:dyDescent="0.15">
      <c r="A2764" s="13" t="s">
        <v>5224</v>
      </c>
      <c r="B2764" s="7" t="s">
        <v>1465</v>
      </c>
      <c r="C2764" s="14">
        <v>7</v>
      </c>
      <c r="D2764" s="7">
        <v>22.94</v>
      </c>
      <c r="E2764" s="7">
        <f t="shared" si="88"/>
        <v>2.294</v>
      </c>
      <c r="F2764" s="7">
        <f t="shared" si="89"/>
        <v>25.234000000000002</v>
      </c>
      <c r="G2764" s="7">
        <v>0.06</v>
      </c>
      <c r="H2764" s="7" t="s">
        <v>29</v>
      </c>
      <c r="I2764" s="7">
        <v>4</v>
      </c>
    </row>
    <row r="2765" spans="1:9" ht="15.75" customHeight="1" x14ac:dyDescent="0.15">
      <c r="A2765" s="13" t="s">
        <v>5224</v>
      </c>
      <c r="B2765" s="7" t="s">
        <v>3440</v>
      </c>
      <c r="C2765" s="14">
        <v>7</v>
      </c>
      <c r="D2765" s="7">
        <v>5.75</v>
      </c>
      <c r="E2765" s="7">
        <f t="shared" si="88"/>
        <v>0.57500000000000007</v>
      </c>
      <c r="F2765" s="7">
        <f t="shared" si="89"/>
        <v>6.3250000000000002</v>
      </c>
      <c r="G2765" s="7">
        <v>0.28999999999999998</v>
      </c>
      <c r="H2765" s="7" t="s">
        <v>29</v>
      </c>
      <c r="I2765" s="7">
        <v>6</v>
      </c>
    </row>
    <row r="2766" spans="1:9" ht="15.75" customHeight="1" x14ac:dyDescent="0.15">
      <c r="A2766" s="13" t="s">
        <v>5224</v>
      </c>
      <c r="B2766" s="7" t="s">
        <v>2462</v>
      </c>
      <c r="C2766" s="14">
        <v>11</v>
      </c>
      <c r="D2766" s="7">
        <v>38.409999999999997</v>
      </c>
      <c r="E2766" s="7">
        <f t="shared" si="88"/>
        <v>3.8409999999999997</v>
      </c>
      <c r="F2766" s="7">
        <f t="shared" si="89"/>
        <v>42.250999999999998</v>
      </c>
      <c r="G2766" s="7">
        <v>0.17</v>
      </c>
      <c r="H2766" s="7" t="s">
        <v>5078</v>
      </c>
      <c r="I2766" s="7">
        <v>2</v>
      </c>
    </row>
    <row r="2767" spans="1:9" ht="15.75" customHeight="1" x14ac:dyDescent="0.15">
      <c r="A2767" s="13" t="s">
        <v>5224</v>
      </c>
      <c r="B2767" s="7" t="s">
        <v>3738</v>
      </c>
      <c r="C2767" s="14">
        <v>7</v>
      </c>
      <c r="D2767" s="7">
        <v>3.72</v>
      </c>
      <c r="E2767" s="7">
        <f t="shared" si="88"/>
        <v>0.37200000000000005</v>
      </c>
      <c r="F2767" s="7">
        <f t="shared" si="89"/>
        <v>4.0920000000000005</v>
      </c>
      <c r="G2767" s="7">
        <v>0.39</v>
      </c>
      <c r="H2767" s="7" t="s">
        <v>5078</v>
      </c>
      <c r="I2767" s="7">
        <v>7</v>
      </c>
    </row>
    <row r="2768" spans="1:9" ht="15.75" customHeight="1" x14ac:dyDescent="0.15">
      <c r="A2768" s="13" t="s">
        <v>5224</v>
      </c>
      <c r="B2768" s="7" t="s">
        <v>1650</v>
      </c>
      <c r="C2768" s="14">
        <v>2</v>
      </c>
      <c r="D2768" s="7">
        <v>94.1</v>
      </c>
      <c r="E2768" s="7">
        <f t="shared" si="88"/>
        <v>9.41</v>
      </c>
      <c r="F2768" s="7">
        <f t="shared" si="89"/>
        <v>103.50999999999999</v>
      </c>
      <c r="G2768" s="7">
        <v>0.13</v>
      </c>
      <c r="H2768" s="7" t="s">
        <v>5079</v>
      </c>
      <c r="I2768" s="7">
        <v>10</v>
      </c>
    </row>
    <row r="2769" spans="1:9" ht="15.75" customHeight="1" x14ac:dyDescent="0.15">
      <c r="A2769" s="13" t="s">
        <v>5224</v>
      </c>
      <c r="B2769" s="7" t="s">
        <v>1942</v>
      </c>
      <c r="C2769" s="14">
        <v>7</v>
      </c>
      <c r="D2769" s="7">
        <v>13.72</v>
      </c>
      <c r="E2769" s="7">
        <f t="shared" si="88"/>
        <v>1.3720000000000001</v>
      </c>
      <c r="F2769" s="7">
        <f t="shared" si="89"/>
        <v>15.092000000000001</v>
      </c>
      <c r="G2769" s="7">
        <v>0.19</v>
      </c>
      <c r="H2769" s="7" t="s">
        <v>5082</v>
      </c>
      <c r="I2769" s="7">
        <v>2</v>
      </c>
    </row>
    <row r="2770" spans="1:9" ht="15.75" customHeight="1" x14ac:dyDescent="0.15">
      <c r="A2770" s="13" t="s">
        <v>5224</v>
      </c>
      <c r="B2770" s="7" t="s">
        <v>4453</v>
      </c>
      <c r="C2770" s="14">
        <v>2</v>
      </c>
      <c r="D2770" s="7">
        <v>10.130000000000001</v>
      </c>
      <c r="E2770" s="7">
        <f t="shared" si="88"/>
        <v>1.0130000000000001</v>
      </c>
      <c r="F2770" s="7">
        <f t="shared" si="89"/>
        <v>11.143000000000001</v>
      </c>
      <c r="G2770" s="7">
        <v>0.08</v>
      </c>
      <c r="H2770" s="7" t="s">
        <v>27</v>
      </c>
      <c r="I2770" s="7">
        <v>4</v>
      </c>
    </row>
    <row r="2771" spans="1:9" ht="15.75" customHeight="1" x14ac:dyDescent="0.15">
      <c r="A2771" s="13" t="s">
        <v>5224</v>
      </c>
      <c r="B2771" s="7" t="s">
        <v>2645</v>
      </c>
      <c r="C2771" s="14">
        <v>7</v>
      </c>
      <c r="D2771" s="7">
        <v>13.25</v>
      </c>
      <c r="E2771" s="7">
        <f t="shared" si="88"/>
        <v>1.3250000000000002</v>
      </c>
      <c r="F2771" s="7">
        <f t="shared" si="89"/>
        <v>14.574999999999999</v>
      </c>
      <c r="G2771" s="7">
        <v>0.03</v>
      </c>
      <c r="H2771" s="7" t="s">
        <v>5081</v>
      </c>
      <c r="I2771" s="7">
        <v>4</v>
      </c>
    </row>
    <row r="2772" spans="1:9" ht="15.75" customHeight="1" x14ac:dyDescent="0.15">
      <c r="A2772" s="13" t="s">
        <v>5224</v>
      </c>
      <c r="B2772" s="7" t="s">
        <v>1568</v>
      </c>
      <c r="C2772" s="14">
        <v>11</v>
      </c>
      <c r="D2772" s="7">
        <v>42.39</v>
      </c>
      <c r="E2772" s="7">
        <f t="shared" si="88"/>
        <v>4.2389999999999999</v>
      </c>
      <c r="F2772" s="7">
        <f t="shared" si="89"/>
        <v>46.628999999999998</v>
      </c>
      <c r="G2772" s="7">
        <v>0.09</v>
      </c>
      <c r="H2772" s="7" t="s">
        <v>5077</v>
      </c>
      <c r="I2772" s="7">
        <v>5</v>
      </c>
    </row>
    <row r="2773" spans="1:9" ht="15.75" customHeight="1" x14ac:dyDescent="0.15">
      <c r="A2773" s="13" t="s">
        <v>5224</v>
      </c>
      <c r="B2773" s="7" t="s">
        <v>4581</v>
      </c>
      <c r="C2773" s="14">
        <v>11</v>
      </c>
      <c r="D2773" s="7">
        <v>63.31</v>
      </c>
      <c r="E2773" s="7">
        <f t="shared" si="88"/>
        <v>6.3310000000000004</v>
      </c>
      <c r="F2773" s="7">
        <f t="shared" si="89"/>
        <v>69.641000000000005</v>
      </c>
      <c r="G2773" s="7">
        <v>0.37</v>
      </c>
      <c r="H2773" s="7" t="s">
        <v>27</v>
      </c>
      <c r="I2773" s="7">
        <v>7</v>
      </c>
    </row>
    <row r="2774" spans="1:9" ht="15.75" customHeight="1" x14ac:dyDescent="0.15">
      <c r="A2774" s="13" t="s">
        <v>5224</v>
      </c>
      <c r="B2774" s="7" t="s">
        <v>4179</v>
      </c>
      <c r="C2774" s="14">
        <v>7</v>
      </c>
      <c r="D2774" s="7">
        <v>96.99</v>
      </c>
      <c r="E2774" s="7">
        <f t="shared" si="88"/>
        <v>9.6989999999999998</v>
      </c>
      <c r="F2774" s="7">
        <f t="shared" si="89"/>
        <v>106.68899999999999</v>
      </c>
      <c r="G2774" s="7">
        <v>0.34</v>
      </c>
      <c r="H2774" s="7" t="s">
        <v>26</v>
      </c>
      <c r="I2774" s="7">
        <v>3</v>
      </c>
    </row>
    <row r="2775" spans="1:9" ht="15.75" customHeight="1" x14ac:dyDescent="0.15">
      <c r="A2775" s="13" t="s">
        <v>5224</v>
      </c>
      <c r="B2775" s="7" t="s">
        <v>332</v>
      </c>
      <c r="C2775" s="14">
        <v>2</v>
      </c>
      <c r="D2775" s="7">
        <v>93.4</v>
      </c>
      <c r="E2775" s="7">
        <f t="shared" si="88"/>
        <v>9.3400000000000016</v>
      </c>
      <c r="F2775" s="7">
        <f t="shared" si="89"/>
        <v>102.74000000000001</v>
      </c>
      <c r="G2775" s="7">
        <v>0.17</v>
      </c>
      <c r="H2775" s="7" t="s">
        <v>27</v>
      </c>
      <c r="I2775" s="7">
        <v>7</v>
      </c>
    </row>
    <row r="2776" spans="1:9" ht="15.75" customHeight="1" x14ac:dyDescent="0.15">
      <c r="A2776" s="13" t="s">
        <v>5225</v>
      </c>
      <c r="B2776" s="7" t="s">
        <v>264</v>
      </c>
      <c r="C2776" s="14">
        <v>11</v>
      </c>
      <c r="D2776" s="7">
        <v>0.08</v>
      </c>
      <c r="E2776" s="7">
        <f t="shared" si="88"/>
        <v>8.0000000000000002E-3</v>
      </c>
      <c r="F2776" s="7">
        <f t="shared" si="89"/>
        <v>8.7999999999999995E-2</v>
      </c>
      <c r="G2776" s="7">
        <v>0.28000000000000003</v>
      </c>
      <c r="H2776" s="7" t="s">
        <v>5082</v>
      </c>
      <c r="I2776" s="7">
        <v>8</v>
      </c>
    </row>
    <row r="2777" spans="1:9" ht="15.75" customHeight="1" x14ac:dyDescent="0.15">
      <c r="A2777" s="13" t="s">
        <v>5225</v>
      </c>
      <c r="B2777" s="7" t="s">
        <v>4111</v>
      </c>
      <c r="C2777" s="14">
        <v>7</v>
      </c>
      <c r="D2777" s="7">
        <v>75.349999999999994</v>
      </c>
      <c r="E2777" s="7">
        <f t="shared" si="88"/>
        <v>7.5350000000000001</v>
      </c>
      <c r="F2777" s="7">
        <f t="shared" si="89"/>
        <v>82.884999999999991</v>
      </c>
      <c r="G2777" s="7">
        <v>0.33</v>
      </c>
      <c r="H2777" s="7" t="s">
        <v>30</v>
      </c>
      <c r="I2777" s="7">
        <v>3</v>
      </c>
    </row>
    <row r="2778" spans="1:9" ht="15.75" customHeight="1" x14ac:dyDescent="0.15">
      <c r="A2778" s="13" t="s">
        <v>5225</v>
      </c>
      <c r="B2778" s="7" t="s">
        <v>585</v>
      </c>
      <c r="C2778" s="14">
        <v>7</v>
      </c>
      <c r="D2778" s="7">
        <v>4.3</v>
      </c>
      <c r="E2778" s="7">
        <f t="shared" si="88"/>
        <v>0.43</v>
      </c>
      <c r="F2778" s="7">
        <f t="shared" si="89"/>
        <v>4.7299999999999995</v>
      </c>
      <c r="G2778" s="7">
        <v>0.16</v>
      </c>
      <c r="H2778" s="7" t="s">
        <v>5078</v>
      </c>
      <c r="I2778" s="7">
        <v>5</v>
      </c>
    </row>
    <row r="2779" spans="1:9" ht="15.75" customHeight="1" x14ac:dyDescent="0.15">
      <c r="A2779" s="13" t="s">
        <v>5225</v>
      </c>
      <c r="B2779" s="7" t="s">
        <v>821</v>
      </c>
      <c r="C2779" s="14">
        <v>7</v>
      </c>
      <c r="D2779" s="7">
        <v>84.34</v>
      </c>
      <c r="E2779" s="7">
        <f t="shared" si="88"/>
        <v>8.4340000000000011</v>
      </c>
      <c r="F2779" s="7">
        <f t="shared" si="89"/>
        <v>92.774000000000001</v>
      </c>
      <c r="G2779" s="7">
        <v>0.05</v>
      </c>
      <c r="H2779" s="7" t="s">
        <v>26</v>
      </c>
      <c r="I2779" s="7">
        <v>3</v>
      </c>
    </row>
    <row r="2780" spans="1:9" ht="15.75" customHeight="1" x14ac:dyDescent="0.15">
      <c r="A2780" s="13" t="s">
        <v>5225</v>
      </c>
      <c r="B2780" s="7" t="s">
        <v>2349</v>
      </c>
      <c r="C2780" s="14">
        <v>2</v>
      </c>
      <c r="D2780" s="7">
        <v>65.91</v>
      </c>
      <c r="E2780" s="7">
        <f t="shared" si="88"/>
        <v>6.5910000000000002</v>
      </c>
      <c r="F2780" s="7">
        <f t="shared" si="89"/>
        <v>72.500999999999991</v>
      </c>
      <c r="G2780" s="7">
        <v>0.08</v>
      </c>
      <c r="H2780" s="7" t="s">
        <v>30</v>
      </c>
      <c r="I2780" s="7">
        <v>3</v>
      </c>
    </row>
    <row r="2781" spans="1:9" ht="15.75" customHeight="1" x14ac:dyDescent="0.15">
      <c r="A2781" s="13" t="s">
        <v>5225</v>
      </c>
      <c r="B2781" s="7" t="s">
        <v>1733</v>
      </c>
      <c r="C2781" s="14">
        <v>11</v>
      </c>
      <c r="D2781" s="7">
        <v>10.95</v>
      </c>
      <c r="E2781" s="7">
        <f t="shared" si="88"/>
        <v>1.095</v>
      </c>
      <c r="F2781" s="7">
        <f t="shared" si="89"/>
        <v>12.045</v>
      </c>
      <c r="G2781" s="7">
        <v>7.0000000000000007E-2</v>
      </c>
      <c r="H2781" s="7" t="s">
        <v>31</v>
      </c>
      <c r="I2781" s="7">
        <v>7</v>
      </c>
    </row>
    <row r="2782" spans="1:9" ht="15.75" customHeight="1" x14ac:dyDescent="0.15">
      <c r="A2782" s="13" t="s">
        <v>5225</v>
      </c>
      <c r="B2782" s="7" t="s">
        <v>2478</v>
      </c>
      <c r="C2782" s="14">
        <v>11</v>
      </c>
      <c r="D2782" s="7">
        <v>90.38</v>
      </c>
      <c r="E2782" s="7">
        <f t="shared" si="88"/>
        <v>9.0380000000000003</v>
      </c>
      <c r="F2782" s="7">
        <f t="shared" si="89"/>
        <v>99.417999999999992</v>
      </c>
      <c r="G2782" s="7">
        <v>0.11</v>
      </c>
      <c r="H2782" s="7" t="s">
        <v>5075</v>
      </c>
      <c r="I2782" s="7">
        <v>6</v>
      </c>
    </row>
    <row r="2783" spans="1:9" ht="15.75" customHeight="1" x14ac:dyDescent="0.15">
      <c r="A2783" s="13" t="s">
        <v>5225</v>
      </c>
      <c r="B2783" s="7" t="s">
        <v>4960</v>
      </c>
      <c r="C2783" s="14">
        <v>7</v>
      </c>
      <c r="D2783" s="7">
        <v>57.18</v>
      </c>
      <c r="E2783" s="7">
        <f t="shared" si="88"/>
        <v>5.718</v>
      </c>
      <c r="F2783" s="7">
        <f t="shared" si="89"/>
        <v>62.897999999999996</v>
      </c>
      <c r="G2783" s="7">
        <v>0.36</v>
      </c>
      <c r="H2783" s="7" t="s">
        <v>5080</v>
      </c>
      <c r="I2783" s="7">
        <v>5</v>
      </c>
    </row>
    <row r="2784" spans="1:9" ht="15.75" customHeight="1" x14ac:dyDescent="0.15">
      <c r="A2784" s="13" t="s">
        <v>5225</v>
      </c>
      <c r="B2784" s="7" t="s">
        <v>696</v>
      </c>
      <c r="C2784" s="14">
        <v>2</v>
      </c>
      <c r="D2784" s="7">
        <v>64.13</v>
      </c>
      <c r="E2784" s="7">
        <f t="shared" si="88"/>
        <v>6.4130000000000003</v>
      </c>
      <c r="F2784" s="7">
        <f t="shared" si="89"/>
        <v>70.542999999999992</v>
      </c>
      <c r="G2784" s="7">
        <v>0.28999999999999998</v>
      </c>
      <c r="H2784" s="7" t="s">
        <v>31</v>
      </c>
      <c r="I2784" s="7">
        <v>6</v>
      </c>
    </row>
    <row r="2785" spans="1:9" ht="15.75" customHeight="1" x14ac:dyDescent="0.15">
      <c r="A2785" s="13" t="s">
        <v>5225</v>
      </c>
      <c r="B2785" s="7" t="s">
        <v>1579</v>
      </c>
      <c r="C2785" s="14">
        <v>11</v>
      </c>
      <c r="D2785" s="7">
        <v>87.25</v>
      </c>
      <c r="E2785" s="7">
        <f t="shared" si="88"/>
        <v>8.7249999999999996</v>
      </c>
      <c r="F2785" s="7">
        <f t="shared" si="89"/>
        <v>95.974999999999994</v>
      </c>
      <c r="G2785" s="7">
        <v>0.04</v>
      </c>
      <c r="H2785" s="7" t="s">
        <v>5077</v>
      </c>
      <c r="I2785" s="7">
        <v>8</v>
      </c>
    </row>
    <row r="2786" spans="1:9" ht="15.75" customHeight="1" x14ac:dyDescent="0.15">
      <c r="A2786" s="13" t="s">
        <v>5225</v>
      </c>
      <c r="B2786" s="7" t="s">
        <v>4196</v>
      </c>
      <c r="C2786" s="14">
        <v>11</v>
      </c>
      <c r="D2786" s="7">
        <v>88.1</v>
      </c>
      <c r="E2786" s="7">
        <f t="shared" si="88"/>
        <v>8.81</v>
      </c>
      <c r="F2786" s="7">
        <f t="shared" si="89"/>
        <v>96.91</v>
      </c>
      <c r="G2786" s="7">
        <v>0.31</v>
      </c>
      <c r="H2786" s="7" t="s">
        <v>5081</v>
      </c>
      <c r="I2786" s="7">
        <v>5</v>
      </c>
    </row>
    <row r="2787" spans="1:9" ht="15.75" customHeight="1" x14ac:dyDescent="0.15">
      <c r="A2787" s="13" t="s">
        <v>5225</v>
      </c>
      <c r="B2787" s="7" t="s">
        <v>261</v>
      </c>
      <c r="C2787" s="14">
        <v>11</v>
      </c>
      <c r="D2787" s="7">
        <v>4.67</v>
      </c>
      <c r="E2787" s="7">
        <f t="shared" si="88"/>
        <v>0.46700000000000003</v>
      </c>
      <c r="F2787" s="7">
        <f t="shared" si="89"/>
        <v>5.1369999999999996</v>
      </c>
      <c r="G2787" s="7">
        <v>0.34</v>
      </c>
      <c r="H2787" s="7" t="s">
        <v>5076</v>
      </c>
      <c r="I2787" s="7">
        <v>4</v>
      </c>
    </row>
    <row r="2788" spans="1:9" ht="15.75" customHeight="1" x14ac:dyDescent="0.15">
      <c r="A2788" s="13" t="s">
        <v>5225</v>
      </c>
      <c r="B2788" s="7" t="s">
        <v>3436</v>
      </c>
      <c r="C2788" s="14">
        <v>2</v>
      </c>
      <c r="D2788" s="7">
        <v>67.08</v>
      </c>
      <c r="E2788" s="7">
        <f t="shared" si="88"/>
        <v>6.7080000000000002</v>
      </c>
      <c r="F2788" s="7">
        <f t="shared" si="89"/>
        <v>73.787999999999997</v>
      </c>
      <c r="G2788" s="7">
        <v>0.08</v>
      </c>
      <c r="H2788" s="7" t="s">
        <v>5081</v>
      </c>
      <c r="I2788" s="7">
        <v>10</v>
      </c>
    </row>
    <row r="2789" spans="1:9" ht="15.75" customHeight="1" x14ac:dyDescent="0.15">
      <c r="A2789" s="13" t="s">
        <v>5225</v>
      </c>
      <c r="B2789" s="7" t="s">
        <v>4131</v>
      </c>
      <c r="C2789" s="14">
        <v>11</v>
      </c>
      <c r="D2789" s="7">
        <v>5.55</v>
      </c>
      <c r="E2789" s="7">
        <f t="shared" si="88"/>
        <v>0.55500000000000005</v>
      </c>
      <c r="F2789" s="7">
        <f t="shared" si="89"/>
        <v>6.1049999999999995</v>
      </c>
      <c r="G2789" s="7">
        <v>0.17</v>
      </c>
      <c r="H2789" s="7" t="s">
        <v>5079</v>
      </c>
      <c r="I2789" s="7">
        <v>2</v>
      </c>
    </row>
    <row r="2790" spans="1:9" ht="15.75" customHeight="1" x14ac:dyDescent="0.15">
      <c r="A2790" s="13" t="s">
        <v>5225</v>
      </c>
      <c r="B2790" s="7" t="s">
        <v>436</v>
      </c>
      <c r="C2790" s="14">
        <v>7</v>
      </c>
      <c r="D2790" s="7">
        <v>92.85</v>
      </c>
      <c r="E2790" s="7">
        <f t="shared" si="88"/>
        <v>9.2850000000000001</v>
      </c>
      <c r="F2790" s="7">
        <f t="shared" si="89"/>
        <v>102.13499999999999</v>
      </c>
      <c r="G2790" s="7">
        <v>0.4</v>
      </c>
      <c r="H2790" s="7" t="s">
        <v>26</v>
      </c>
      <c r="I2790" s="7">
        <v>7</v>
      </c>
    </row>
    <row r="2791" spans="1:9" ht="15.75" customHeight="1" x14ac:dyDescent="0.15">
      <c r="A2791" s="13" t="s">
        <v>5225</v>
      </c>
      <c r="B2791" s="7" t="s">
        <v>2518</v>
      </c>
      <c r="C2791" s="14">
        <v>11</v>
      </c>
      <c r="D2791" s="7">
        <v>3.01</v>
      </c>
      <c r="E2791" s="7">
        <f t="shared" si="88"/>
        <v>0.30099999999999999</v>
      </c>
      <c r="F2791" s="7">
        <f t="shared" si="89"/>
        <v>3.3109999999999999</v>
      </c>
      <c r="G2791" s="7">
        <v>0.11</v>
      </c>
      <c r="H2791" s="7" t="s">
        <v>31</v>
      </c>
      <c r="I2791" s="7">
        <v>3</v>
      </c>
    </row>
    <row r="2792" spans="1:9" ht="15.75" customHeight="1" x14ac:dyDescent="0.15">
      <c r="A2792" s="13" t="s">
        <v>5225</v>
      </c>
      <c r="B2792" s="7" t="s">
        <v>4633</v>
      </c>
      <c r="C2792" s="14">
        <v>2</v>
      </c>
      <c r="D2792" s="7">
        <v>75.430000000000007</v>
      </c>
      <c r="E2792" s="7">
        <f t="shared" si="88"/>
        <v>7.543000000000001</v>
      </c>
      <c r="F2792" s="7">
        <f t="shared" si="89"/>
        <v>82.973000000000013</v>
      </c>
      <c r="G2792" s="7">
        <v>0.15</v>
      </c>
      <c r="H2792" s="7" t="s">
        <v>5078</v>
      </c>
      <c r="I2792" s="7">
        <v>6</v>
      </c>
    </row>
    <row r="2793" spans="1:9" ht="15.75" customHeight="1" x14ac:dyDescent="0.15">
      <c r="A2793" s="13" t="s">
        <v>5225</v>
      </c>
      <c r="B2793" s="7" t="s">
        <v>995</v>
      </c>
      <c r="C2793" s="14">
        <v>7</v>
      </c>
      <c r="D2793" s="7">
        <v>39.049999999999997</v>
      </c>
      <c r="E2793" s="7">
        <f t="shared" si="88"/>
        <v>3.9049999999999998</v>
      </c>
      <c r="F2793" s="7">
        <f t="shared" si="89"/>
        <v>42.954999999999998</v>
      </c>
      <c r="G2793" s="7">
        <v>0.38</v>
      </c>
      <c r="H2793" s="7" t="s">
        <v>27</v>
      </c>
      <c r="I2793" s="7">
        <v>6</v>
      </c>
    </row>
    <row r="2794" spans="1:9" ht="15.75" customHeight="1" x14ac:dyDescent="0.15">
      <c r="A2794" s="13" t="s">
        <v>5225</v>
      </c>
      <c r="B2794" s="7" t="s">
        <v>4698</v>
      </c>
      <c r="C2794" s="14">
        <v>7</v>
      </c>
      <c r="D2794" s="7">
        <v>90.3</v>
      </c>
      <c r="E2794" s="7">
        <f t="shared" si="88"/>
        <v>9.0299999999999994</v>
      </c>
      <c r="F2794" s="7">
        <f t="shared" si="89"/>
        <v>99.33</v>
      </c>
      <c r="G2794" s="7">
        <v>0.1</v>
      </c>
      <c r="H2794" s="7" t="s">
        <v>5076</v>
      </c>
      <c r="I2794" s="7">
        <v>3</v>
      </c>
    </row>
    <row r="2795" spans="1:9" ht="15.75" customHeight="1" x14ac:dyDescent="0.15">
      <c r="A2795" s="13" t="s">
        <v>5225</v>
      </c>
      <c r="B2795" s="7" t="s">
        <v>2915</v>
      </c>
      <c r="C2795" s="14">
        <v>11</v>
      </c>
      <c r="D2795" s="7">
        <v>13.78</v>
      </c>
      <c r="E2795" s="7">
        <f t="shared" si="88"/>
        <v>1.3780000000000001</v>
      </c>
      <c r="F2795" s="7">
        <f t="shared" si="89"/>
        <v>15.157999999999999</v>
      </c>
      <c r="G2795" s="7">
        <v>0.11</v>
      </c>
      <c r="H2795" s="7" t="s">
        <v>5075</v>
      </c>
      <c r="I2795" s="7">
        <v>2</v>
      </c>
    </row>
    <row r="2796" spans="1:9" ht="15.75" customHeight="1" x14ac:dyDescent="0.15">
      <c r="A2796" s="13" t="s">
        <v>5225</v>
      </c>
      <c r="B2796" s="7" t="s">
        <v>1333</v>
      </c>
      <c r="C2796" s="14">
        <v>2</v>
      </c>
      <c r="D2796" s="7">
        <v>66.180000000000007</v>
      </c>
      <c r="E2796" s="7">
        <f t="shared" si="88"/>
        <v>6.6180000000000012</v>
      </c>
      <c r="F2796" s="7">
        <f t="shared" si="89"/>
        <v>72.798000000000002</v>
      </c>
      <c r="G2796" s="7">
        <v>0.01</v>
      </c>
      <c r="H2796" s="7" t="s">
        <v>29</v>
      </c>
      <c r="I2796" s="7">
        <v>4</v>
      </c>
    </row>
    <row r="2797" spans="1:9" ht="15.75" customHeight="1" x14ac:dyDescent="0.15">
      <c r="A2797" s="13" t="s">
        <v>5225</v>
      </c>
      <c r="B2797" s="7" t="s">
        <v>1380</v>
      </c>
      <c r="C2797" s="14">
        <v>7</v>
      </c>
      <c r="D2797" s="7">
        <v>49.79</v>
      </c>
      <c r="E2797" s="7">
        <f t="shared" si="88"/>
        <v>4.9790000000000001</v>
      </c>
      <c r="F2797" s="7">
        <f t="shared" si="89"/>
        <v>54.768999999999998</v>
      </c>
      <c r="G2797" s="7">
        <v>0.19</v>
      </c>
      <c r="H2797" s="7" t="s">
        <v>5079</v>
      </c>
      <c r="I2797" s="7">
        <v>5</v>
      </c>
    </row>
    <row r="2798" spans="1:9" ht="15.75" customHeight="1" x14ac:dyDescent="0.15">
      <c r="A2798" s="13" t="s">
        <v>5225</v>
      </c>
      <c r="B2798" s="7" t="s">
        <v>3618</v>
      </c>
      <c r="C2798" s="14">
        <v>11</v>
      </c>
      <c r="D2798" s="7">
        <v>60.31</v>
      </c>
      <c r="E2798" s="7">
        <f t="shared" si="88"/>
        <v>6.0310000000000006</v>
      </c>
      <c r="F2798" s="7">
        <f t="shared" si="89"/>
        <v>66.341000000000008</v>
      </c>
      <c r="G2798" s="7">
        <v>0.03</v>
      </c>
      <c r="H2798" s="7" t="s">
        <v>5082</v>
      </c>
      <c r="I2798" s="7">
        <v>9</v>
      </c>
    </row>
    <row r="2799" spans="1:9" ht="15.75" customHeight="1" x14ac:dyDescent="0.15">
      <c r="A2799" s="13" t="s">
        <v>5226</v>
      </c>
      <c r="B2799" s="7" t="s">
        <v>1159</v>
      </c>
      <c r="C2799" s="14">
        <v>11</v>
      </c>
      <c r="D2799" s="7">
        <v>14.94</v>
      </c>
      <c r="E2799" s="7">
        <f t="shared" si="88"/>
        <v>1.494</v>
      </c>
      <c r="F2799" s="7">
        <f t="shared" si="89"/>
        <v>16.434000000000001</v>
      </c>
      <c r="G2799" s="7">
        <v>0.1</v>
      </c>
      <c r="H2799" s="7" t="s">
        <v>30</v>
      </c>
      <c r="I2799" s="7">
        <v>6</v>
      </c>
    </row>
    <row r="2800" spans="1:9" ht="15.75" customHeight="1" x14ac:dyDescent="0.15">
      <c r="A2800" s="13" t="s">
        <v>5226</v>
      </c>
      <c r="B2800" s="7" t="s">
        <v>4062</v>
      </c>
      <c r="C2800" s="14">
        <v>7</v>
      </c>
      <c r="D2800" s="7">
        <v>45.45</v>
      </c>
      <c r="E2800" s="7">
        <f t="shared" si="88"/>
        <v>4.5450000000000008</v>
      </c>
      <c r="F2800" s="7">
        <f t="shared" si="89"/>
        <v>49.995000000000005</v>
      </c>
      <c r="G2800" s="7">
        <v>0.35</v>
      </c>
      <c r="H2800" s="7" t="s">
        <v>5078</v>
      </c>
      <c r="I2800" s="7">
        <v>6</v>
      </c>
    </row>
    <row r="2801" spans="1:9" ht="15.75" customHeight="1" x14ac:dyDescent="0.15">
      <c r="A2801" s="13" t="s">
        <v>5226</v>
      </c>
      <c r="B2801" s="7" t="s">
        <v>3098</v>
      </c>
      <c r="C2801" s="14">
        <v>11</v>
      </c>
      <c r="D2801" s="7">
        <v>57.55</v>
      </c>
      <c r="E2801" s="7">
        <f t="shared" si="88"/>
        <v>5.7549999999999999</v>
      </c>
      <c r="F2801" s="7">
        <f t="shared" si="89"/>
        <v>63.305</v>
      </c>
      <c r="G2801" s="7">
        <v>0.06</v>
      </c>
      <c r="H2801" s="7" t="s">
        <v>5078</v>
      </c>
      <c r="I2801" s="7">
        <v>3</v>
      </c>
    </row>
    <row r="2802" spans="1:9" ht="15.75" customHeight="1" x14ac:dyDescent="0.15">
      <c r="A2802" s="13" t="s">
        <v>5226</v>
      </c>
      <c r="B2802" s="7" t="s">
        <v>2720</v>
      </c>
      <c r="C2802" s="14">
        <v>2</v>
      </c>
      <c r="D2802" s="7">
        <v>33.47</v>
      </c>
      <c r="E2802" s="7">
        <f t="shared" si="88"/>
        <v>3.347</v>
      </c>
      <c r="F2802" s="7">
        <f t="shared" si="89"/>
        <v>36.817</v>
      </c>
      <c r="G2802" s="7">
        <v>0.17</v>
      </c>
      <c r="H2802" s="7" t="s">
        <v>5081</v>
      </c>
      <c r="I2802" s="7">
        <v>9</v>
      </c>
    </row>
    <row r="2803" spans="1:9" ht="15.75" customHeight="1" x14ac:dyDescent="0.15">
      <c r="A2803" s="13" t="s">
        <v>5226</v>
      </c>
      <c r="B2803" s="7" t="s">
        <v>2315</v>
      </c>
      <c r="C2803" s="14">
        <v>11</v>
      </c>
      <c r="D2803" s="7">
        <v>71.5</v>
      </c>
      <c r="E2803" s="7">
        <f t="shared" si="88"/>
        <v>7.15</v>
      </c>
      <c r="F2803" s="7">
        <f t="shared" si="89"/>
        <v>78.650000000000006</v>
      </c>
      <c r="G2803" s="7">
        <v>0.4</v>
      </c>
      <c r="H2803" s="7" t="s">
        <v>26</v>
      </c>
      <c r="I2803" s="7">
        <v>5</v>
      </c>
    </row>
    <row r="2804" spans="1:9" ht="15.75" customHeight="1" x14ac:dyDescent="0.15">
      <c r="A2804" s="13" t="s">
        <v>5226</v>
      </c>
      <c r="B2804" s="7" t="s">
        <v>1975</v>
      </c>
      <c r="C2804" s="14">
        <v>11</v>
      </c>
      <c r="D2804" s="7">
        <v>12.51</v>
      </c>
      <c r="E2804" s="7">
        <f t="shared" si="88"/>
        <v>1.2510000000000001</v>
      </c>
      <c r="F2804" s="7">
        <f t="shared" si="89"/>
        <v>13.760999999999999</v>
      </c>
      <c r="G2804" s="7">
        <v>0.28000000000000003</v>
      </c>
      <c r="H2804" s="7" t="s">
        <v>27</v>
      </c>
      <c r="I2804" s="7">
        <v>5</v>
      </c>
    </row>
    <row r="2805" spans="1:9" ht="15.75" customHeight="1" x14ac:dyDescent="0.15">
      <c r="A2805" s="13" t="s">
        <v>5226</v>
      </c>
      <c r="B2805" s="7" t="s">
        <v>620</v>
      </c>
      <c r="C2805" s="14">
        <v>2</v>
      </c>
      <c r="D2805" s="7">
        <v>93.57</v>
      </c>
      <c r="E2805" s="7">
        <f t="shared" si="88"/>
        <v>9.3569999999999993</v>
      </c>
      <c r="F2805" s="7">
        <f t="shared" si="89"/>
        <v>102.92699999999999</v>
      </c>
      <c r="G2805" s="7">
        <v>0.01</v>
      </c>
      <c r="H2805" s="7" t="s">
        <v>5083</v>
      </c>
      <c r="I2805" s="7">
        <v>9</v>
      </c>
    </row>
    <row r="2806" spans="1:9" ht="15.75" customHeight="1" x14ac:dyDescent="0.15">
      <c r="A2806" s="13" t="s">
        <v>5226</v>
      </c>
      <c r="B2806" s="7" t="s">
        <v>443</v>
      </c>
      <c r="C2806" s="14">
        <v>2</v>
      </c>
      <c r="D2806" s="7">
        <v>81.069999999999993</v>
      </c>
      <c r="E2806" s="7">
        <f t="shared" si="88"/>
        <v>8.1069999999999993</v>
      </c>
      <c r="F2806" s="7">
        <f t="shared" si="89"/>
        <v>89.176999999999992</v>
      </c>
      <c r="G2806" s="7">
        <v>0.2</v>
      </c>
      <c r="H2806" s="7" t="s">
        <v>5080</v>
      </c>
      <c r="I2806" s="7">
        <v>3</v>
      </c>
    </row>
    <row r="2807" spans="1:9" ht="15.75" customHeight="1" x14ac:dyDescent="0.15">
      <c r="A2807" s="13" t="s">
        <v>5226</v>
      </c>
      <c r="B2807" s="7" t="s">
        <v>467</v>
      </c>
      <c r="C2807" s="14">
        <v>2</v>
      </c>
      <c r="D2807" s="7">
        <v>21.07</v>
      </c>
      <c r="E2807" s="7">
        <f t="shared" si="88"/>
        <v>2.1070000000000002</v>
      </c>
      <c r="F2807" s="7">
        <f t="shared" si="89"/>
        <v>23.177</v>
      </c>
      <c r="G2807" s="7">
        <v>0.19</v>
      </c>
      <c r="H2807" s="7" t="s">
        <v>5075</v>
      </c>
      <c r="I2807" s="7">
        <v>4</v>
      </c>
    </row>
    <row r="2808" spans="1:9" ht="15.75" customHeight="1" x14ac:dyDescent="0.15">
      <c r="A2808" s="13" t="s">
        <v>5226</v>
      </c>
      <c r="B2808" s="7" t="s">
        <v>2660</v>
      </c>
      <c r="C2808" s="14">
        <v>7</v>
      </c>
      <c r="D2808" s="7">
        <v>83.05</v>
      </c>
      <c r="E2808" s="7">
        <f t="shared" si="88"/>
        <v>8.3049999999999997</v>
      </c>
      <c r="F2808" s="7">
        <f t="shared" si="89"/>
        <v>91.35499999999999</v>
      </c>
      <c r="G2808" s="7">
        <v>0.38</v>
      </c>
      <c r="H2808" s="7" t="s">
        <v>31</v>
      </c>
      <c r="I2808" s="7">
        <v>10</v>
      </c>
    </row>
    <row r="2809" spans="1:9" ht="15.75" customHeight="1" x14ac:dyDescent="0.15">
      <c r="A2809" s="13" t="s">
        <v>5226</v>
      </c>
      <c r="B2809" s="7" t="s">
        <v>4667</v>
      </c>
      <c r="C2809" s="14">
        <v>7</v>
      </c>
      <c r="D2809" s="7">
        <v>88.76</v>
      </c>
      <c r="E2809" s="7">
        <f t="shared" si="88"/>
        <v>8.8760000000000012</v>
      </c>
      <c r="F2809" s="7">
        <f t="shared" si="89"/>
        <v>97.63600000000001</v>
      </c>
      <c r="G2809" s="7">
        <v>0.12</v>
      </c>
      <c r="H2809" s="7" t="s">
        <v>5077</v>
      </c>
      <c r="I2809" s="7">
        <v>9</v>
      </c>
    </row>
    <row r="2810" spans="1:9" ht="15.75" customHeight="1" x14ac:dyDescent="0.15">
      <c r="A2810" s="13" t="s">
        <v>5226</v>
      </c>
      <c r="B2810" s="7" t="s">
        <v>4458</v>
      </c>
      <c r="C2810" s="14">
        <v>7</v>
      </c>
      <c r="D2810" s="7">
        <v>61.01</v>
      </c>
      <c r="E2810" s="7">
        <f t="shared" si="88"/>
        <v>6.101</v>
      </c>
      <c r="F2810" s="7">
        <f t="shared" si="89"/>
        <v>67.111000000000004</v>
      </c>
      <c r="G2810" s="7">
        <v>0.24</v>
      </c>
      <c r="H2810" s="7" t="s">
        <v>5075</v>
      </c>
      <c r="I2810" s="7">
        <v>6</v>
      </c>
    </row>
    <row r="2811" spans="1:9" ht="15.75" customHeight="1" x14ac:dyDescent="0.15">
      <c r="A2811" s="13" t="s">
        <v>5227</v>
      </c>
      <c r="B2811" s="7" t="s">
        <v>4939</v>
      </c>
      <c r="C2811" s="14">
        <v>11</v>
      </c>
      <c r="D2811" s="7">
        <v>81.78</v>
      </c>
      <c r="E2811" s="7">
        <f t="shared" si="88"/>
        <v>8.1780000000000008</v>
      </c>
      <c r="F2811" s="7">
        <f t="shared" si="89"/>
        <v>89.957999999999998</v>
      </c>
      <c r="G2811" s="7">
        <v>0.31</v>
      </c>
      <c r="H2811" s="7" t="s">
        <v>5080</v>
      </c>
      <c r="I2811" s="7">
        <v>5</v>
      </c>
    </row>
    <row r="2812" spans="1:9" ht="15.75" customHeight="1" x14ac:dyDescent="0.15">
      <c r="A2812" s="13" t="s">
        <v>5227</v>
      </c>
      <c r="B2812" s="7" t="s">
        <v>3186</v>
      </c>
      <c r="C2812" s="14">
        <v>11</v>
      </c>
      <c r="D2812" s="7">
        <v>30.53</v>
      </c>
      <c r="E2812" s="7">
        <f t="shared" si="88"/>
        <v>3.0530000000000004</v>
      </c>
      <c r="F2812" s="7">
        <f t="shared" si="89"/>
        <v>33.582999999999998</v>
      </c>
      <c r="G2812" s="7">
        <v>0.08</v>
      </c>
      <c r="H2812" s="7" t="s">
        <v>5078</v>
      </c>
      <c r="I2812" s="7">
        <v>9</v>
      </c>
    </row>
    <row r="2813" spans="1:9" ht="15.75" customHeight="1" x14ac:dyDescent="0.15">
      <c r="A2813" s="13" t="s">
        <v>5227</v>
      </c>
      <c r="B2813" s="7" t="s">
        <v>713</v>
      </c>
      <c r="C2813" s="14">
        <v>11</v>
      </c>
      <c r="D2813" s="7">
        <v>4.08</v>
      </c>
      <c r="E2813" s="7">
        <f t="shared" si="88"/>
        <v>0.40800000000000003</v>
      </c>
      <c r="F2813" s="7">
        <f t="shared" si="89"/>
        <v>4.4880000000000004</v>
      </c>
      <c r="G2813" s="7">
        <v>0.15</v>
      </c>
      <c r="H2813" s="7" t="s">
        <v>28</v>
      </c>
      <c r="I2813" s="7">
        <v>7</v>
      </c>
    </row>
    <row r="2814" spans="1:9" ht="15.75" customHeight="1" x14ac:dyDescent="0.15">
      <c r="A2814" s="13" t="s">
        <v>5227</v>
      </c>
      <c r="B2814" s="7" t="s">
        <v>5012</v>
      </c>
      <c r="C2814" s="14">
        <v>11</v>
      </c>
      <c r="D2814" s="7">
        <v>43.6</v>
      </c>
      <c r="E2814" s="7">
        <f t="shared" si="88"/>
        <v>4.3600000000000003</v>
      </c>
      <c r="F2814" s="7">
        <f t="shared" si="89"/>
        <v>47.96</v>
      </c>
      <c r="G2814" s="7">
        <v>0.17</v>
      </c>
      <c r="H2814" s="7" t="s">
        <v>30</v>
      </c>
      <c r="I2814" s="7">
        <v>2</v>
      </c>
    </row>
    <row r="2815" spans="1:9" ht="15.75" customHeight="1" x14ac:dyDescent="0.15">
      <c r="A2815" s="13" t="s">
        <v>5227</v>
      </c>
      <c r="B2815" s="7" t="s">
        <v>1088</v>
      </c>
      <c r="C2815" s="14">
        <v>11</v>
      </c>
      <c r="D2815" s="7">
        <v>59.35</v>
      </c>
      <c r="E2815" s="7">
        <f t="shared" si="88"/>
        <v>5.9350000000000005</v>
      </c>
      <c r="F2815" s="7">
        <f t="shared" si="89"/>
        <v>65.284999999999997</v>
      </c>
      <c r="G2815" s="7">
        <v>0.38</v>
      </c>
      <c r="H2815" s="7" t="s">
        <v>5079</v>
      </c>
      <c r="I2815" s="7">
        <v>10</v>
      </c>
    </row>
    <row r="2816" spans="1:9" ht="15.75" customHeight="1" x14ac:dyDescent="0.15">
      <c r="A2816" s="13" t="s">
        <v>5227</v>
      </c>
      <c r="B2816" s="7" t="s">
        <v>1211</v>
      </c>
      <c r="C2816" s="14">
        <v>2</v>
      </c>
      <c r="D2816" s="7">
        <v>48.1</v>
      </c>
      <c r="E2816" s="7">
        <f t="shared" si="88"/>
        <v>4.8100000000000005</v>
      </c>
      <c r="F2816" s="7">
        <f t="shared" si="89"/>
        <v>52.910000000000004</v>
      </c>
      <c r="G2816" s="7">
        <v>0.17</v>
      </c>
      <c r="H2816" s="7" t="s">
        <v>5079</v>
      </c>
      <c r="I2816" s="7">
        <v>2</v>
      </c>
    </row>
    <row r="2817" spans="1:9" ht="15.75" customHeight="1" x14ac:dyDescent="0.15">
      <c r="A2817" s="13" t="s">
        <v>5227</v>
      </c>
      <c r="B2817" s="7" t="s">
        <v>2860</v>
      </c>
      <c r="C2817" s="14">
        <v>7</v>
      </c>
      <c r="D2817" s="7">
        <v>69.95</v>
      </c>
      <c r="E2817" s="7">
        <f t="shared" si="88"/>
        <v>6.995000000000001</v>
      </c>
      <c r="F2817" s="7">
        <f t="shared" si="89"/>
        <v>76.945000000000007</v>
      </c>
      <c r="G2817" s="7">
        <v>0.25</v>
      </c>
      <c r="H2817" s="7" t="s">
        <v>5083</v>
      </c>
      <c r="I2817" s="7">
        <v>4</v>
      </c>
    </row>
    <row r="2818" spans="1:9" ht="15.75" customHeight="1" x14ac:dyDescent="0.15">
      <c r="A2818" s="13" t="s">
        <v>5227</v>
      </c>
      <c r="B2818" s="7" t="s">
        <v>2602</v>
      </c>
      <c r="C2818" s="14">
        <v>2</v>
      </c>
      <c r="D2818" s="7">
        <v>88.03</v>
      </c>
      <c r="E2818" s="7">
        <f t="shared" si="88"/>
        <v>8.8030000000000008</v>
      </c>
      <c r="F2818" s="7">
        <f t="shared" si="89"/>
        <v>96.832999999999998</v>
      </c>
      <c r="G2818" s="7">
        <v>0.04</v>
      </c>
      <c r="H2818" s="7" t="s">
        <v>5080</v>
      </c>
      <c r="I2818" s="7">
        <v>4</v>
      </c>
    </row>
    <row r="2819" spans="1:9" ht="15.75" customHeight="1" x14ac:dyDescent="0.15">
      <c r="A2819" s="13" t="s">
        <v>5227</v>
      </c>
      <c r="B2819" s="7" t="s">
        <v>402</v>
      </c>
      <c r="C2819" s="14">
        <v>11</v>
      </c>
      <c r="D2819" s="7">
        <v>43.68</v>
      </c>
      <c r="E2819" s="7">
        <f t="shared" si="88"/>
        <v>4.3680000000000003</v>
      </c>
      <c r="F2819" s="7">
        <f t="shared" si="89"/>
        <v>48.048000000000002</v>
      </c>
      <c r="G2819" s="7">
        <v>0.26</v>
      </c>
      <c r="H2819" s="7" t="s">
        <v>5081</v>
      </c>
      <c r="I2819" s="7">
        <v>10</v>
      </c>
    </row>
    <row r="2820" spans="1:9" ht="15.75" customHeight="1" x14ac:dyDescent="0.15">
      <c r="A2820" s="13" t="s">
        <v>5227</v>
      </c>
      <c r="B2820" s="7" t="s">
        <v>3255</v>
      </c>
      <c r="C2820" s="14">
        <v>11</v>
      </c>
      <c r="D2820" s="7">
        <v>5.1100000000000003</v>
      </c>
      <c r="E2820" s="7">
        <f t="shared" si="88"/>
        <v>0.51100000000000001</v>
      </c>
      <c r="F2820" s="7">
        <f t="shared" si="89"/>
        <v>5.6210000000000004</v>
      </c>
      <c r="G2820" s="7">
        <v>0.28999999999999998</v>
      </c>
      <c r="H2820" s="7" t="s">
        <v>5077</v>
      </c>
      <c r="I2820" s="7">
        <v>9</v>
      </c>
    </row>
    <row r="2821" spans="1:9" ht="15.75" customHeight="1" x14ac:dyDescent="0.15">
      <c r="A2821" s="13" t="s">
        <v>5227</v>
      </c>
      <c r="B2821" s="7" t="s">
        <v>3221</v>
      </c>
      <c r="C2821" s="14">
        <v>7</v>
      </c>
      <c r="D2821" s="7">
        <v>58.37</v>
      </c>
      <c r="E2821" s="7">
        <f t="shared" si="88"/>
        <v>5.8369999999999997</v>
      </c>
      <c r="F2821" s="7">
        <f t="shared" si="89"/>
        <v>64.206999999999994</v>
      </c>
      <c r="G2821" s="7">
        <v>0.02</v>
      </c>
      <c r="H2821" s="7" t="s">
        <v>28</v>
      </c>
      <c r="I2821" s="7">
        <v>7</v>
      </c>
    </row>
    <row r="2822" spans="1:9" ht="15.75" customHeight="1" x14ac:dyDescent="0.15">
      <c r="A2822" s="13" t="s">
        <v>5227</v>
      </c>
      <c r="B2822" s="7" t="s">
        <v>1724</v>
      </c>
      <c r="C2822" s="14">
        <v>7</v>
      </c>
      <c r="D2822" s="7">
        <v>84.39</v>
      </c>
      <c r="E2822" s="7">
        <f t="shared" si="88"/>
        <v>8.4390000000000001</v>
      </c>
      <c r="F2822" s="7">
        <f t="shared" si="89"/>
        <v>92.829000000000008</v>
      </c>
      <c r="G2822" s="7">
        <v>0.2</v>
      </c>
      <c r="H2822" s="7" t="s">
        <v>5076</v>
      </c>
      <c r="I2822" s="7">
        <v>6</v>
      </c>
    </row>
    <row r="2823" spans="1:9" ht="15.75" customHeight="1" x14ac:dyDescent="0.15">
      <c r="A2823" s="13" t="s">
        <v>5227</v>
      </c>
      <c r="B2823" s="7" t="s">
        <v>2163</v>
      </c>
      <c r="C2823" s="14">
        <v>11</v>
      </c>
      <c r="D2823" s="7">
        <v>58.2</v>
      </c>
      <c r="E2823" s="7">
        <f t="shared" si="88"/>
        <v>5.82</v>
      </c>
      <c r="F2823" s="7">
        <f t="shared" si="89"/>
        <v>64.02000000000001</v>
      </c>
      <c r="G2823" s="7">
        <v>0.25</v>
      </c>
      <c r="H2823" s="7" t="s">
        <v>28</v>
      </c>
      <c r="I2823" s="7">
        <v>6</v>
      </c>
    </row>
    <row r="2824" spans="1:9" ht="15.75" customHeight="1" x14ac:dyDescent="0.15">
      <c r="A2824" s="13" t="s">
        <v>5227</v>
      </c>
      <c r="B2824" s="7" t="s">
        <v>3401</v>
      </c>
      <c r="C2824" s="14">
        <v>2</v>
      </c>
      <c r="D2824" s="7">
        <v>82.59</v>
      </c>
      <c r="E2824" s="7">
        <f t="shared" ref="E2824:E2887" si="90">D2824*10%</f>
        <v>8.2590000000000003</v>
      </c>
      <c r="F2824" s="7">
        <f t="shared" ref="F2824:F2887" si="91">D2824+E2824</f>
        <v>90.849000000000004</v>
      </c>
      <c r="G2824" s="7">
        <v>0.37</v>
      </c>
      <c r="H2824" s="7" t="s">
        <v>5083</v>
      </c>
      <c r="I2824" s="7">
        <v>3</v>
      </c>
    </row>
    <row r="2825" spans="1:9" ht="15.75" customHeight="1" x14ac:dyDescent="0.15">
      <c r="A2825" s="13" t="s">
        <v>5227</v>
      </c>
      <c r="B2825" s="7" t="s">
        <v>5064</v>
      </c>
      <c r="C2825" s="14">
        <v>2</v>
      </c>
      <c r="D2825" s="7">
        <v>92.54</v>
      </c>
      <c r="E2825" s="7">
        <f t="shared" si="90"/>
        <v>9.2540000000000013</v>
      </c>
      <c r="F2825" s="7">
        <f t="shared" si="91"/>
        <v>101.79400000000001</v>
      </c>
      <c r="G2825" s="7">
        <v>0.06</v>
      </c>
      <c r="H2825" s="7" t="s">
        <v>29</v>
      </c>
      <c r="I2825" s="7">
        <v>6</v>
      </c>
    </row>
    <row r="2826" spans="1:9" ht="15.75" customHeight="1" x14ac:dyDescent="0.15">
      <c r="A2826" s="13" t="s">
        <v>5227</v>
      </c>
      <c r="B2826" s="7" t="s">
        <v>460</v>
      </c>
      <c r="C2826" s="14">
        <v>7</v>
      </c>
      <c r="D2826" s="7">
        <v>2.94</v>
      </c>
      <c r="E2826" s="7">
        <f t="shared" si="90"/>
        <v>0.29399999999999998</v>
      </c>
      <c r="F2826" s="7">
        <f t="shared" si="91"/>
        <v>3.234</v>
      </c>
      <c r="G2826" s="7">
        <v>0.2</v>
      </c>
      <c r="H2826" s="7" t="s">
        <v>29</v>
      </c>
      <c r="I2826" s="7">
        <v>6</v>
      </c>
    </row>
    <row r="2827" spans="1:9" ht="15.75" customHeight="1" x14ac:dyDescent="0.15">
      <c r="A2827" s="13" t="s">
        <v>5227</v>
      </c>
      <c r="B2827" s="7" t="s">
        <v>853</v>
      </c>
      <c r="C2827" s="14">
        <v>7</v>
      </c>
      <c r="D2827" s="7">
        <v>0.18</v>
      </c>
      <c r="E2827" s="7">
        <f t="shared" si="90"/>
        <v>1.7999999999999999E-2</v>
      </c>
      <c r="F2827" s="7">
        <f t="shared" si="91"/>
        <v>0.19799999999999998</v>
      </c>
      <c r="G2827" s="7">
        <v>0.36</v>
      </c>
      <c r="H2827" s="7" t="s">
        <v>5079</v>
      </c>
      <c r="I2827" s="7">
        <v>1</v>
      </c>
    </row>
    <row r="2828" spans="1:9" ht="15.75" customHeight="1" x14ac:dyDescent="0.15">
      <c r="A2828" s="13" t="s">
        <v>5228</v>
      </c>
      <c r="B2828" s="7" t="s">
        <v>2997</v>
      </c>
      <c r="C2828" s="14">
        <v>2</v>
      </c>
      <c r="D2828" s="7">
        <v>9.69</v>
      </c>
      <c r="E2828" s="7">
        <f t="shared" si="90"/>
        <v>0.96899999999999997</v>
      </c>
      <c r="F2828" s="7">
        <f t="shared" si="91"/>
        <v>10.658999999999999</v>
      </c>
      <c r="G2828" s="7">
        <v>0.04</v>
      </c>
      <c r="H2828" s="7" t="s">
        <v>5078</v>
      </c>
      <c r="I2828" s="7">
        <v>3</v>
      </c>
    </row>
    <row r="2829" spans="1:9" ht="15.75" customHeight="1" x14ac:dyDescent="0.15">
      <c r="A2829" s="13" t="s">
        <v>5228</v>
      </c>
      <c r="B2829" s="7" t="s">
        <v>3539</v>
      </c>
      <c r="C2829" s="14">
        <v>2</v>
      </c>
      <c r="D2829" s="7">
        <v>55.07</v>
      </c>
      <c r="E2829" s="7">
        <f t="shared" si="90"/>
        <v>5.5070000000000006</v>
      </c>
      <c r="F2829" s="7">
        <f t="shared" si="91"/>
        <v>60.576999999999998</v>
      </c>
      <c r="G2829" s="7">
        <v>0.26</v>
      </c>
      <c r="H2829" s="7" t="s">
        <v>26</v>
      </c>
      <c r="I2829" s="7">
        <v>5</v>
      </c>
    </row>
    <row r="2830" spans="1:9" ht="15.75" customHeight="1" x14ac:dyDescent="0.15">
      <c r="A2830" s="13" t="s">
        <v>5228</v>
      </c>
      <c r="B2830" s="7" t="s">
        <v>965</v>
      </c>
      <c r="C2830" s="14">
        <v>2</v>
      </c>
      <c r="D2830" s="7">
        <v>95.8</v>
      </c>
      <c r="E2830" s="7">
        <f t="shared" si="90"/>
        <v>9.58</v>
      </c>
      <c r="F2830" s="7">
        <f t="shared" si="91"/>
        <v>105.38</v>
      </c>
      <c r="G2830" s="7">
        <v>0.32</v>
      </c>
      <c r="H2830" s="7" t="s">
        <v>27</v>
      </c>
      <c r="I2830" s="7">
        <v>7</v>
      </c>
    </row>
    <row r="2831" spans="1:9" ht="15.75" customHeight="1" x14ac:dyDescent="0.15">
      <c r="A2831" s="13" t="s">
        <v>5228</v>
      </c>
      <c r="B2831" s="7" t="s">
        <v>2233</v>
      </c>
      <c r="C2831" s="14">
        <v>2</v>
      </c>
      <c r="D2831" s="7">
        <v>25.88</v>
      </c>
      <c r="E2831" s="7">
        <f t="shared" si="90"/>
        <v>2.5880000000000001</v>
      </c>
      <c r="F2831" s="7">
        <f t="shared" si="91"/>
        <v>28.468</v>
      </c>
      <c r="G2831" s="7">
        <v>0.16</v>
      </c>
      <c r="H2831" s="7" t="s">
        <v>5082</v>
      </c>
      <c r="I2831" s="7">
        <v>2</v>
      </c>
    </row>
    <row r="2832" spans="1:9" ht="15.75" customHeight="1" x14ac:dyDescent="0.15">
      <c r="A2832" s="13" t="s">
        <v>5228</v>
      </c>
      <c r="B2832" s="7" t="s">
        <v>3639</v>
      </c>
      <c r="C2832" s="14">
        <v>11</v>
      </c>
      <c r="D2832" s="7">
        <v>57.91</v>
      </c>
      <c r="E2832" s="7">
        <f t="shared" si="90"/>
        <v>5.7910000000000004</v>
      </c>
      <c r="F2832" s="7">
        <f t="shared" si="91"/>
        <v>63.700999999999993</v>
      </c>
      <c r="G2832" s="7">
        <v>0.03</v>
      </c>
      <c r="H2832" s="7" t="s">
        <v>27</v>
      </c>
      <c r="I2832" s="7">
        <v>8</v>
      </c>
    </row>
    <row r="2833" spans="1:9" ht="15.75" customHeight="1" x14ac:dyDescent="0.15">
      <c r="A2833" s="13" t="s">
        <v>5228</v>
      </c>
      <c r="B2833" s="7" t="s">
        <v>5063</v>
      </c>
      <c r="C2833" s="14">
        <v>2</v>
      </c>
      <c r="D2833" s="7">
        <v>19.78</v>
      </c>
      <c r="E2833" s="7">
        <f t="shared" si="90"/>
        <v>1.9780000000000002</v>
      </c>
      <c r="F2833" s="7">
        <f t="shared" si="91"/>
        <v>21.758000000000003</v>
      </c>
      <c r="G2833" s="7">
        <v>0.35</v>
      </c>
      <c r="H2833" s="7" t="s">
        <v>26</v>
      </c>
      <c r="I2833" s="7">
        <v>5</v>
      </c>
    </row>
    <row r="2834" spans="1:9" ht="15.75" customHeight="1" x14ac:dyDescent="0.15">
      <c r="A2834" s="13" t="s">
        <v>5228</v>
      </c>
      <c r="B2834" s="7" t="s">
        <v>4527</v>
      </c>
      <c r="C2834" s="14">
        <v>2</v>
      </c>
      <c r="D2834" s="7">
        <v>74.489999999999995</v>
      </c>
      <c r="E2834" s="7">
        <f t="shared" si="90"/>
        <v>7.4489999999999998</v>
      </c>
      <c r="F2834" s="7">
        <f t="shared" si="91"/>
        <v>81.938999999999993</v>
      </c>
      <c r="G2834" s="7">
        <v>0.06</v>
      </c>
      <c r="H2834" s="7" t="s">
        <v>5081</v>
      </c>
      <c r="I2834" s="7">
        <v>9</v>
      </c>
    </row>
    <row r="2835" spans="1:9" ht="15.75" customHeight="1" x14ac:dyDescent="0.15">
      <c r="A2835" s="13" t="s">
        <v>5228</v>
      </c>
      <c r="B2835" s="7" t="s">
        <v>3980</v>
      </c>
      <c r="C2835" s="14">
        <v>11</v>
      </c>
      <c r="D2835" s="7">
        <v>52.77</v>
      </c>
      <c r="E2835" s="7">
        <f t="shared" si="90"/>
        <v>5.277000000000001</v>
      </c>
      <c r="F2835" s="7">
        <f t="shared" si="91"/>
        <v>58.047000000000004</v>
      </c>
      <c r="G2835" s="7">
        <v>0.3</v>
      </c>
      <c r="H2835" s="7" t="s">
        <v>5080</v>
      </c>
      <c r="I2835" s="7">
        <v>3</v>
      </c>
    </row>
    <row r="2836" spans="1:9" ht="15.75" customHeight="1" x14ac:dyDescent="0.15">
      <c r="A2836" s="13" t="s">
        <v>5228</v>
      </c>
      <c r="B2836" s="7" t="s">
        <v>744</v>
      </c>
      <c r="C2836" s="14">
        <v>11</v>
      </c>
      <c r="D2836" s="7">
        <v>78.73</v>
      </c>
      <c r="E2836" s="7">
        <f t="shared" si="90"/>
        <v>7.8730000000000011</v>
      </c>
      <c r="F2836" s="7">
        <f t="shared" si="91"/>
        <v>86.603000000000009</v>
      </c>
      <c r="G2836" s="7">
        <v>0.02</v>
      </c>
      <c r="H2836" s="7" t="s">
        <v>26</v>
      </c>
      <c r="I2836" s="7">
        <v>8</v>
      </c>
    </row>
    <row r="2837" spans="1:9" ht="15.75" customHeight="1" x14ac:dyDescent="0.15">
      <c r="A2837" s="13" t="s">
        <v>5228</v>
      </c>
      <c r="B2837" s="7" t="s">
        <v>1487</v>
      </c>
      <c r="C2837" s="14">
        <v>2</v>
      </c>
      <c r="D2837" s="7">
        <v>92.56</v>
      </c>
      <c r="E2837" s="7">
        <f t="shared" si="90"/>
        <v>9.2560000000000002</v>
      </c>
      <c r="F2837" s="7">
        <f t="shared" si="91"/>
        <v>101.816</v>
      </c>
      <c r="G2837" s="7">
        <v>0.24</v>
      </c>
      <c r="H2837" s="7" t="s">
        <v>5076</v>
      </c>
      <c r="I2837" s="7">
        <v>2</v>
      </c>
    </row>
    <row r="2838" spans="1:9" ht="15.75" customHeight="1" x14ac:dyDescent="0.15">
      <c r="A2838" s="13" t="s">
        <v>5228</v>
      </c>
      <c r="B2838" s="7" t="s">
        <v>4484</v>
      </c>
      <c r="C2838" s="14">
        <v>2</v>
      </c>
      <c r="D2838" s="7">
        <v>27.09</v>
      </c>
      <c r="E2838" s="7">
        <f t="shared" si="90"/>
        <v>2.7090000000000001</v>
      </c>
      <c r="F2838" s="7">
        <f t="shared" si="91"/>
        <v>29.798999999999999</v>
      </c>
      <c r="G2838" s="7">
        <v>0.19</v>
      </c>
      <c r="H2838" s="7" t="s">
        <v>5076</v>
      </c>
      <c r="I2838" s="7">
        <v>9</v>
      </c>
    </row>
    <row r="2839" spans="1:9" ht="15.75" customHeight="1" x14ac:dyDescent="0.15">
      <c r="A2839" s="13" t="s">
        <v>5228</v>
      </c>
      <c r="B2839" s="7" t="s">
        <v>3417</v>
      </c>
      <c r="C2839" s="14">
        <v>2</v>
      </c>
      <c r="D2839" s="7">
        <v>3.07</v>
      </c>
      <c r="E2839" s="7">
        <f t="shared" si="90"/>
        <v>0.307</v>
      </c>
      <c r="F2839" s="7">
        <f t="shared" si="91"/>
        <v>3.3769999999999998</v>
      </c>
      <c r="G2839" s="7">
        <v>0.17</v>
      </c>
      <c r="H2839" s="7" t="s">
        <v>31</v>
      </c>
      <c r="I2839" s="7">
        <v>9</v>
      </c>
    </row>
    <row r="2840" spans="1:9" ht="15.75" customHeight="1" x14ac:dyDescent="0.15">
      <c r="A2840" s="13" t="s">
        <v>5228</v>
      </c>
      <c r="B2840" s="7" t="s">
        <v>1133</v>
      </c>
      <c r="C2840" s="14">
        <v>2</v>
      </c>
      <c r="D2840" s="7">
        <v>50.72</v>
      </c>
      <c r="E2840" s="7">
        <f t="shared" si="90"/>
        <v>5.0720000000000001</v>
      </c>
      <c r="F2840" s="7">
        <f t="shared" si="91"/>
        <v>55.792000000000002</v>
      </c>
      <c r="G2840" s="7">
        <v>0.09</v>
      </c>
      <c r="H2840" s="7" t="s">
        <v>26</v>
      </c>
      <c r="I2840" s="7">
        <v>2</v>
      </c>
    </row>
    <row r="2841" spans="1:9" ht="15.75" customHeight="1" x14ac:dyDescent="0.15">
      <c r="A2841" s="13" t="s">
        <v>5228</v>
      </c>
      <c r="B2841" s="7" t="s">
        <v>250</v>
      </c>
      <c r="C2841" s="14">
        <v>11</v>
      </c>
      <c r="D2841" s="7">
        <v>1.34</v>
      </c>
      <c r="E2841" s="7">
        <f t="shared" si="90"/>
        <v>0.13400000000000001</v>
      </c>
      <c r="F2841" s="7">
        <f t="shared" si="91"/>
        <v>1.4740000000000002</v>
      </c>
      <c r="G2841" s="7">
        <v>0.26</v>
      </c>
      <c r="H2841" s="7" t="s">
        <v>5080</v>
      </c>
      <c r="I2841" s="7">
        <v>9</v>
      </c>
    </row>
    <row r="2842" spans="1:9" ht="15.75" customHeight="1" x14ac:dyDescent="0.15">
      <c r="A2842" s="13" t="s">
        <v>5228</v>
      </c>
      <c r="B2842" s="7" t="s">
        <v>1040</v>
      </c>
      <c r="C2842" s="14">
        <v>7</v>
      </c>
      <c r="D2842" s="7">
        <v>74.25</v>
      </c>
      <c r="E2842" s="7">
        <f t="shared" si="90"/>
        <v>7.4250000000000007</v>
      </c>
      <c r="F2842" s="7">
        <f t="shared" si="91"/>
        <v>81.674999999999997</v>
      </c>
      <c r="G2842" s="7">
        <v>0.37</v>
      </c>
      <c r="H2842" s="7" t="s">
        <v>5081</v>
      </c>
      <c r="I2842" s="7">
        <v>2</v>
      </c>
    </row>
    <row r="2843" spans="1:9" ht="15.75" customHeight="1" x14ac:dyDescent="0.15">
      <c r="A2843" s="13" t="s">
        <v>5228</v>
      </c>
      <c r="B2843" s="7" t="s">
        <v>4773</v>
      </c>
      <c r="C2843" s="14">
        <v>7</v>
      </c>
      <c r="D2843" s="7">
        <v>36.58</v>
      </c>
      <c r="E2843" s="7">
        <f t="shared" si="90"/>
        <v>3.6579999999999999</v>
      </c>
      <c r="F2843" s="7">
        <f t="shared" si="91"/>
        <v>40.238</v>
      </c>
      <c r="G2843" s="7">
        <v>0.33</v>
      </c>
      <c r="H2843" s="7" t="s">
        <v>26</v>
      </c>
      <c r="I2843" s="7">
        <v>5</v>
      </c>
    </row>
    <row r="2844" spans="1:9" ht="15.75" customHeight="1" x14ac:dyDescent="0.15">
      <c r="A2844" s="13" t="s">
        <v>5228</v>
      </c>
      <c r="B2844" s="7" t="s">
        <v>1994</v>
      </c>
      <c r="C2844" s="14">
        <v>7</v>
      </c>
      <c r="D2844" s="7">
        <v>28.39</v>
      </c>
      <c r="E2844" s="7">
        <f t="shared" si="90"/>
        <v>2.8390000000000004</v>
      </c>
      <c r="F2844" s="7">
        <f t="shared" si="91"/>
        <v>31.228999999999999</v>
      </c>
      <c r="G2844" s="7">
        <v>0.09</v>
      </c>
      <c r="H2844" s="7" t="s">
        <v>29</v>
      </c>
      <c r="I2844" s="7">
        <v>6</v>
      </c>
    </row>
    <row r="2845" spans="1:9" ht="15.75" customHeight="1" x14ac:dyDescent="0.15">
      <c r="A2845" s="13" t="s">
        <v>5228</v>
      </c>
      <c r="B2845" s="7" t="s">
        <v>3687</v>
      </c>
      <c r="C2845" s="14">
        <v>11</v>
      </c>
      <c r="D2845" s="7">
        <v>32.51</v>
      </c>
      <c r="E2845" s="7">
        <f t="shared" si="90"/>
        <v>3.2509999999999999</v>
      </c>
      <c r="F2845" s="7">
        <f t="shared" si="91"/>
        <v>35.760999999999996</v>
      </c>
      <c r="G2845" s="7">
        <v>0.37</v>
      </c>
      <c r="H2845" s="7" t="s">
        <v>29</v>
      </c>
      <c r="I2845" s="7">
        <v>10</v>
      </c>
    </row>
    <row r="2846" spans="1:9" ht="15.75" customHeight="1" x14ac:dyDescent="0.15">
      <c r="A2846" s="13" t="s">
        <v>5228</v>
      </c>
      <c r="B2846" s="7" t="s">
        <v>4846</v>
      </c>
      <c r="C2846" s="14">
        <v>7</v>
      </c>
      <c r="D2846" s="7">
        <v>83.98</v>
      </c>
      <c r="E2846" s="7">
        <f t="shared" si="90"/>
        <v>8.3980000000000015</v>
      </c>
      <c r="F2846" s="7">
        <f t="shared" si="91"/>
        <v>92.378</v>
      </c>
      <c r="G2846" s="7">
        <v>0.32</v>
      </c>
      <c r="H2846" s="7" t="s">
        <v>5082</v>
      </c>
      <c r="I2846" s="7">
        <v>10</v>
      </c>
    </row>
    <row r="2847" spans="1:9" ht="15.75" customHeight="1" x14ac:dyDescent="0.15">
      <c r="A2847" s="13" t="s">
        <v>5229</v>
      </c>
      <c r="B2847" s="7" t="s">
        <v>1200</v>
      </c>
      <c r="C2847" s="14">
        <v>2</v>
      </c>
      <c r="D2847" s="7">
        <v>96.69</v>
      </c>
      <c r="E2847" s="7">
        <f t="shared" si="90"/>
        <v>9.6690000000000005</v>
      </c>
      <c r="F2847" s="7">
        <f t="shared" si="91"/>
        <v>106.35899999999999</v>
      </c>
      <c r="G2847" s="7">
        <v>0.36</v>
      </c>
      <c r="H2847" s="7" t="s">
        <v>28</v>
      </c>
      <c r="I2847" s="7">
        <v>4</v>
      </c>
    </row>
    <row r="2848" spans="1:9" ht="15.75" customHeight="1" x14ac:dyDescent="0.15">
      <c r="A2848" s="13" t="s">
        <v>5229</v>
      </c>
      <c r="B2848" s="7" t="s">
        <v>255</v>
      </c>
      <c r="C2848" s="14">
        <v>7</v>
      </c>
      <c r="D2848" s="7">
        <v>97.64</v>
      </c>
      <c r="E2848" s="7">
        <f t="shared" si="90"/>
        <v>9.7640000000000011</v>
      </c>
      <c r="F2848" s="7">
        <f t="shared" si="91"/>
        <v>107.404</v>
      </c>
      <c r="G2848" s="7">
        <v>0.26</v>
      </c>
      <c r="H2848" s="7" t="s">
        <v>5077</v>
      </c>
      <c r="I2848" s="7">
        <v>9</v>
      </c>
    </row>
    <row r="2849" spans="1:9" ht="15.75" customHeight="1" x14ac:dyDescent="0.15">
      <c r="A2849" s="13" t="s">
        <v>5229</v>
      </c>
      <c r="B2849" s="7" t="s">
        <v>4308</v>
      </c>
      <c r="C2849" s="14">
        <v>11</v>
      </c>
      <c r="D2849" s="7">
        <v>12.1</v>
      </c>
      <c r="E2849" s="7">
        <f t="shared" si="90"/>
        <v>1.21</v>
      </c>
      <c r="F2849" s="7">
        <f t="shared" si="91"/>
        <v>13.309999999999999</v>
      </c>
      <c r="G2849" s="7">
        <v>0.14000000000000001</v>
      </c>
      <c r="H2849" s="7" t="s">
        <v>27</v>
      </c>
      <c r="I2849" s="7">
        <v>3</v>
      </c>
    </row>
    <row r="2850" spans="1:9" ht="15.75" customHeight="1" x14ac:dyDescent="0.15">
      <c r="A2850" s="13" t="s">
        <v>5229</v>
      </c>
      <c r="B2850" s="7" t="s">
        <v>3322</v>
      </c>
      <c r="C2850" s="14">
        <v>7</v>
      </c>
      <c r="D2850" s="7">
        <v>32.82</v>
      </c>
      <c r="E2850" s="7">
        <f t="shared" si="90"/>
        <v>3.282</v>
      </c>
      <c r="F2850" s="7">
        <f t="shared" si="91"/>
        <v>36.102000000000004</v>
      </c>
      <c r="G2850" s="7">
        <v>0.11</v>
      </c>
      <c r="H2850" s="7" t="s">
        <v>28</v>
      </c>
      <c r="I2850" s="7">
        <v>10</v>
      </c>
    </row>
    <row r="2851" spans="1:9" ht="15.75" customHeight="1" x14ac:dyDescent="0.15">
      <c r="A2851" s="13" t="s">
        <v>5229</v>
      </c>
      <c r="B2851" s="7" t="s">
        <v>1823</v>
      </c>
      <c r="C2851" s="14">
        <v>7</v>
      </c>
      <c r="D2851" s="7">
        <v>25.23</v>
      </c>
      <c r="E2851" s="7">
        <f t="shared" si="90"/>
        <v>2.5230000000000001</v>
      </c>
      <c r="F2851" s="7">
        <f t="shared" si="91"/>
        <v>27.753</v>
      </c>
      <c r="G2851" s="7">
        <v>0.13</v>
      </c>
      <c r="H2851" s="7" t="s">
        <v>5077</v>
      </c>
      <c r="I2851" s="7">
        <v>6</v>
      </c>
    </row>
    <row r="2852" spans="1:9" ht="15.75" customHeight="1" x14ac:dyDescent="0.15">
      <c r="A2852" s="13" t="s">
        <v>5229</v>
      </c>
      <c r="B2852" s="7" t="s">
        <v>2920</v>
      </c>
      <c r="C2852" s="14">
        <v>2</v>
      </c>
      <c r="D2852" s="7">
        <v>70.31</v>
      </c>
      <c r="E2852" s="7">
        <f t="shared" si="90"/>
        <v>7.0310000000000006</v>
      </c>
      <c r="F2852" s="7">
        <f t="shared" si="91"/>
        <v>77.341000000000008</v>
      </c>
      <c r="G2852" s="7">
        <v>0.3</v>
      </c>
      <c r="H2852" s="7" t="s">
        <v>27</v>
      </c>
      <c r="I2852" s="7">
        <v>9</v>
      </c>
    </row>
    <row r="2853" spans="1:9" ht="15.75" customHeight="1" x14ac:dyDescent="0.15">
      <c r="A2853" s="13" t="s">
        <v>5229</v>
      </c>
      <c r="B2853" s="7" t="s">
        <v>3643</v>
      </c>
      <c r="C2853" s="14">
        <v>2</v>
      </c>
      <c r="D2853" s="7">
        <v>59.76</v>
      </c>
      <c r="E2853" s="7">
        <f t="shared" si="90"/>
        <v>5.976</v>
      </c>
      <c r="F2853" s="7">
        <f t="shared" si="91"/>
        <v>65.736000000000004</v>
      </c>
      <c r="G2853" s="7">
        <v>0.11</v>
      </c>
      <c r="H2853" s="7" t="s">
        <v>29</v>
      </c>
      <c r="I2853" s="7">
        <v>5</v>
      </c>
    </row>
    <row r="2854" spans="1:9" ht="15.75" customHeight="1" x14ac:dyDescent="0.15">
      <c r="A2854" s="13" t="s">
        <v>5229</v>
      </c>
      <c r="B2854" s="7" t="s">
        <v>439</v>
      </c>
      <c r="C2854" s="14">
        <v>7</v>
      </c>
      <c r="D2854" s="7">
        <v>48.17</v>
      </c>
      <c r="E2854" s="7">
        <f t="shared" si="90"/>
        <v>4.8170000000000002</v>
      </c>
      <c r="F2854" s="7">
        <f t="shared" si="91"/>
        <v>52.987000000000002</v>
      </c>
      <c r="G2854" s="7">
        <v>0.24</v>
      </c>
      <c r="H2854" s="7" t="s">
        <v>5076</v>
      </c>
      <c r="I2854" s="7">
        <v>7</v>
      </c>
    </row>
    <row r="2855" spans="1:9" ht="15.75" customHeight="1" x14ac:dyDescent="0.15">
      <c r="A2855" s="13" t="s">
        <v>5229</v>
      </c>
      <c r="B2855" s="7" t="s">
        <v>634</v>
      </c>
      <c r="C2855" s="14">
        <v>11</v>
      </c>
      <c r="D2855" s="7">
        <v>25.05</v>
      </c>
      <c r="E2855" s="7">
        <f t="shared" si="90"/>
        <v>2.5050000000000003</v>
      </c>
      <c r="F2855" s="7">
        <f t="shared" si="91"/>
        <v>27.555</v>
      </c>
      <c r="G2855" s="7">
        <v>0.23</v>
      </c>
      <c r="H2855" s="7" t="s">
        <v>5076</v>
      </c>
      <c r="I2855" s="7">
        <v>5</v>
      </c>
    </row>
    <row r="2856" spans="1:9" ht="15.75" customHeight="1" x14ac:dyDescent="0.15">
      <c r="A2856" s="13" t="s">
        <v>5229</v>
      </c>
      <c r="B2856" s="7" t="s">
        <v>1508</v>
      </c>
      <c r="C2856" s="14">
        <v>2</v>
      </c>
      <c r="D2856" s="7">
        <v>26.9</v>
      </c>
      <c r="E2856" s="7">
        <f t="shared" si="90"/>
        <v>2.69</v>
      </c>
      <c r="F2856" s="7">
        <f t="shared" si="91"/>
        <v>29.59</v>
      </c>
      <c r="G2856" s="7">
        <v>0.38</v>
      </c>
      <c r="H2856" s="7" t="s">
        <v>5079</v>
      </c>
      <c r="I2856" s="7">
        <v>1</v>
      </c>
    </row>
    <row r="2857" spans="1:9" ht="15.75" customHeight="1" x14ac:dyDescent="0.15">
      <c r="A2857" s="13" t="s">
        <v>5229</v>
      </c>
      <c r="B2857" s="7" t="s">
        <v>3069</v>
      </c>
      <c r="C2857" s="14">
        <v>11</v>
      </c>
      <c r="D2857" s="7">
        <v>62.57</v>
      </c>
      <c r="E2857" s="7">
        <f t="shared" si="90"/>
        <v>6.2570000000000006</v>
      </c>
      <c r="F2857" s="7">
        <f t="shared" si="91"/>
        <v>68.826999999999998</v>
      </c>
      <c r="G2857" s="7">
        <v>0.23</v>
      </c>
      <c r="H2857" s="7" t="s">
        <v>5078</v>
      </c>
      <c r="I2857" s="7">
        <v>2</v>
      </c>
    </row>
    <row r="2858" spans="1:9" ht="15.75" customHeight="1" x14ac:dyDescent="0.15">
      <c r="A2858" s="13" t="s">
        <v>5229</v>
      </c>
      <c r="B2858" s="7" t="s">
        <v>2469</v>
      </c>
      <c r="C2858" s="14">
        <v>11</v>
      </c>
      <c r="D2858" s="7">
        <v>38.090000000000003</v>
      </c>
      <c r="E2858" s="7">
        <f t="shared" si="90"/>
        <v>3.8090000000000006</v>
      </c>
      <c r="F2858" s="7">
        <f t="shared" si="91"/>
        <v>41.899000000000001</v>
      </c>
      <c r="G2858" s="7">
        <v>0.26</v>
      </c>
      <c r="H2858" s="7" t="s">
        <v>5082</v>
      </c>
      <c r="I2858" s="7">
        <v>7</v>
      </c>
    </row>
    <row r="2859" spans="1:9" ht="15.75" customHeight="1" x14ac:dyDescent="0.15">
      <c r="A2859" s="13" t="s">
        <v>5229</v>
      </c>
      <c r="B2859" s="7" t="s">
        <v>1600</v>
      </c>
      <c r="C2859" s="14">
        <v>7</v>
      </c>
      <c r="D2859" s="7">
        <v>89.52</v>
      </c>
      <c r="E2859" s="7">
        <f t="shared" si="90"/>
        <v>8.952</v>
      </c>
      <c r="F2859" s="7">
        <f t="shared" si="91"/>
        <v>98.471999999999994</v>
      </c>
      <c r="G2859" s="7">
        <v>0.28999999999999998</v>
      </c>
      <c r="H2859" s="7" t="s">
        <v>5081</v>
      </c>
      <c r="I2859" s="7">
        <v>1</v>
      </c>
    </row>
    <row r="2860" spans="1:9" ht="15.75" customHeight="1" x14ac:dyDescent="0.15">
      <c r="A2860" s="13" t="s">
        <v>5229</v>
      </c>
      <c r="B2860" s="7" t="s">
        <v>1402</v>
      </c>
      <c r="C2860" s="14">
        <v>11</v>
      </c>
      <c r="D2860" s="7">
        <v>10.28</v>
      </c>
      <c r="E2860" s="7">
        <f t="shared" si="90"/>
        <v>1.028</v>
      </c>
      <c r="F2860" s="7">
        <f t="shared" si="91"/>
        <v>11.308</v>
      </c>
      <c r="G2860" s="7">
        <v>0.25</v>
      </c>
      <c r="H2860" s="7" t="s">
        <v>5081</v>
      </c>
      <c r="I2860" s="7">
        <v>2</v>
      </c>
    </row>
    <row r="2861" spans="1:9" ht="15.75" customHeight="1" x14ac:dyDescent="0.15">
      <c r="A2861" s="13" t="s">
        <v>5229</v>
      </c>
      <c r="B2861" s="7" t="s">
        <v>1135</v>
      </c>
      <c r="C2861" s="14">
        <v>2</v>
      </c>
      <c r="D2861" s="7">
        <v>16.77</v>
      </c>
      <c r="E2861" s="7">
        <f t="shared" si="90"/>
        <v>1.677</v>
      </c>
      <c r="F2861" s="7">
        <f t="shared" si="91"/>
        <v>18.446999999999999</v>
      </c>
      <c r="G2861" s="7">
        <v>0.24</v>
      </c>
      <c r="H2861" s="7" t="s">
        <v>5077</v>
      </c>
      <c r="I2861" s="7">
        <v>10</v>
      </c>
    </row>
    <row r="2862" spans="1:9" ht="15.75" customHeight="1" x14ac:dyDescent="0.15">
      <c r="A2862" s="13" t="s">
        <v>5229</v>
      </c>
      <c r="B2862" s="7" t="s">
        <v>1329</v>
      </c>
      <c r="C2862" s="14">
        <v>7</v>
      </c>
      <c r="D2862" s="7">
        <v>18.16</v>
      </c>
      <c r="E2862" s="7">
        <f t="shared" si="90"/>
        <v>1.8160000000000001</v>
      </c>
      <c r="F2862" s="7">
        <f t="shared" si="91"/>
        <v>19.975999999999999</v>
      </c>
      <c r="G2862" s="7">
        <v>0.01</v>
      </c>
      <c r="H2862" s="7" t="s">
        <v>5076</v>
      </c>
      <c r="I2862" s="7">
        <v>2</v>
      </c>
    </row>
    <row r="2863" spans="1:9" ht="15.75" customHeight="1" x14ac:dyDescent="0.15">
      <c r="A2863" s="13" t="s">
        <v>5229</v>
      </c>
      <c r="B2863" s="7" t="s">
        <v>700</v>
      </c>
      <c r="C2863" s="14">
        <v>11</v>
      </c>
      <c r="D2863" s="7">
        <v>19.399999999999999</v>
      </c>
      <c r="E2863" s="7">
        <f t="shared" si="90"/>
        <v>1.94</v>
      </c>
      <c r="F2863" s="7">
        <f t="shared" si="91"/>
        <v>21.34</v>
      </c>
      <c r="G2863" s="7">
        <v>0.34</v>
      </c>
      <c r="H2863" s="7" t="s">
        <v>5082</v>
      </c>
      <c r="I2863" s="7">
        <v>5</v>
      </c>
    </row>
    <row r="2864" spans="1:9" ht="15.75" customHeight="1" x14ac:dyDescent="0.15">
      <c r="A2864" s="13" t="s">
        <v>5229</v>
      </c>
      <c r="B2864" s="7" t="s">
        <v>4659</v>
      </c>
      <c r="C2864" s="14">
        <v>11</v>
      </c>
      <c r="D2864" s="7">
        <v>73.86</v>
      </c>
      <c r="E2864" s="7">
        <f t="shared" si="90"/>
        <v>7.3860000000000001</v>
      </c>
      <c r="F2864" s="7">
        <f t="shared" si="91"/>
        <v>81.245999999999995</v>
      </c>
      <c r="G2864" s="7">
        <v>0.22</v>
      </c>
      <c r="H2864" s="7" t="s">
        <v>27</v>
      </c>
      <c r="I2864" s="7">
        <v>10</v>
      </c>
    </row>
    <row r="2865" spans="1:9" ht="15.75" customHeight="1" x14ac:dyDescent="0.15">
      <c r="A2865" s="13" t="s">
        <v>5229</v>
      </c>
      <c r="B2865" s="7" t="s">
        <v>3541</v>
      </c>
      <c r="C2865" s="14">
        <v>11</v>
      </c>
      <c r="D2865" s="7">
        <v>15.41</v>
      </c>
      <c r="E2865" s="7">
        <f t="shared" si="90"/>
        <v>1.5410000000000001</v>
      </c>
      <c r="F2865" s="7">
        <f t="shared" si="91"/>
        <v>16.951000000000001</v>
      </c>
      <c r="G2865" s="7">
        <v>0.19</v>
      </c>
      <c r="H2865" s="7" t="s">
        <v>27</v>
      </c>
      <c r="I2865" s="7">
        <v>10</v>
      </c>
    </row>
    <row r="2866" spans="1:9" ht="15.75" customHeight="1" x14ac:dyDescent="0.15">
      <c r="A2866" s="13" t="s">
        <v>5229</v>
      </c>
      <c r="B2866" s="7" t="s">
        <v>4578</v>
      </c>
      <c r="C2866" s="14">
        <v>11</v>
      </c>
      <c r="D2866" s="7">
        <v>30.11</v>
      </c>
      <c r="E2866" s="7">
        <f t="shared" si="90"/>
        <v>3.0110000000000001</v>
      </c>
      <c r="F2866" s="7">
        <f t="shared" si="91"/>
        <v>33.121000000000002</v>
      </c>
      <c r="G2866" s="7">
        <v>0.02</v>
      </c>
      <c r="H2866" s="7" t="s">
        <v>31</v>
      </c>
      <c r="I2866" s="7">
        <v>8</v>
      </c>
    </row>
    <row r="2867" spans="1:9" ht="15.75" customHeight="1" x14ac:dyDescent="0.15">
      <c r="A2867" s="13" t="s">
        <v>5229</v>
      </c>
      <c r="B2867" s="7" t="s">
        <v>2963</v>
      </c>
      <c r="C2867" s="14">
        <v>7</v>
      </c>
      <c r="D2867" s="7">
        <v>38.24</v>
      </c>
      <c r="E2867" s="7">
        <f t="shared" si="90"/>
        <v>3.8240000000000003</v>
      </c>
      <c r="F2867" s="7">
        <f t="shared" si="91"/>
        <v>42.064</v>
      </c>
      <c r="G2867" s="7">
        <v>0.11</v>
      </c>
      <c r="H2867" s="7" t="s">
        <v>28</v>
      </c>
      <c r="I2867" s="7">
        <v>5</v>
      </c>
    </row>
    <row r="2868" spans="1:9" ht="15.75" customHeight="1" x14ac:dyDescent="0.15">
      <c r="A2868" s="13" t="s">
        <v>5229</v>
      </c>
      <c r="B2868" s="7" t="s">
        <v>2785</v>
      </c>
      <c r="C2868" s="14">
        <v>7</v>
      </c>
      <c r="D2868" s="7">
        <v>91.6</v>
      </c>
      <c r="E2868" s="7">
        <f t="shared" si="90"/>
        <v>9.16</v>
      </c>
      <c r="F2868" s="7">
        <f t="shared" si="91"/>
        <v>100.75999999999999</v>
      </c>
      <c r="G2868" s="7">
        <v>0.31</v>
      </c>
      <c r="H2868" s="7" t="s">
        <v>5083</v>
      </c>
      <c r="I2868" s="7">
        <v>6</v>
      </c>
    </row>
    <row r="2869" spans="1:9" ht="15.75" customHeight="1" x14ac:dyDescent="0.15">
      <c r="A2869" s="13" t="s">
        <v>5229</v>
      </c>
      <c r="B2869" s="7" t="s">
        <v>42</v>
      </c>
      <c r="C2869" s="14">
        <v>7</v>
      </c>
      <c r="D2869" s="7">
        <v>0.59</v>
      </c>
      <c r="E2869" s="7">
        <f t="shared" si="90"/>
        <v>5.8999999999999997E-2</v>
      </c>
      <c r="F2869" s="7">
        <f t="shared" si="91"/>
        <v>0.64900000000000002</v>
      </c>
      <c r="G2869" s="7">
        <v>0.28000000000000003</v>
      </c>
      <c r="H2869" s="7" t="s">
        <v>5077</v>
      </c>
      <c r="I2869" s="7">
        <v>3</v>
      </c>
    </row>
    <row r="2870" spans="1:9" ht="15.75" customHeight="1" x14ac:dyDescent="0.15">
      <c r="A2870" s="13" t="s">
        <v>5229</v>
      </c>
      <c r="B2870" s="7" t="s">
        <v>3056</v>
      </c>
      <c r="C2870" s="14">
        <v>2</v>
      </c>
      <c r="D2870" s="7">
        <v>60.28</v>
      </c>
      <c r="E2870" s="7">
        <f t="shared" si="90"/>
        <v>6.0280000000000005</v>
      </c>
      <c r="F2870" s="7">
        <f t="shared" si="91"/>
        <v>66.308000000000007</v>
      </c>
      <c r="G2870" s="7">
        <v>0.08</v>
      </c>
      <c r="H2870" s="7" t="s">
        <v>5075</v>
      </c>
      <c r="I2870" s="7">
        <v>2</v>
      </c>
    </row>
    <row r="2871" spans="1:9" ht="15.75" customHeight="1" x14ac:dyDescent="0.15">
      <c r="A2871" s="13" t="s">
        <v>5229</v>
      </c>
      <c r="B2871" s="7" t="s">
        <v>548</v>
      </c>
      <c r="C2871" s="14">
        <v>11</v>
      </c>
      <c r="D2871" s="7">
        <v>89.01</v>
      </c>
      <c r="E2871" s="7">
        <f t="shared" si="90"/>
        <v>8.9010000000000016</v>
      </c>
      <c r="F2871" s="7">
        <f t="shared" si="91"/>
        <v>97.911000000000001</v>
      </c>
      <c r="G2871" s="7">
        <v>0.27</v>
      </c>
      <c r="H2871" s="7" t="s">
        <v>31</v>
      </c>
      <c r="I2871" s="7">
        <v>8</v>
      </c>
    </row>
    <row r="2872" spans="1:9" ht="15.75" customHeight="1" x14ac:dyDescent="0.15">
      <c r="A2872" s="13" t="s">
        <v>5229</v>
      </c>
      <c r="B2872" s="7" t="s">
        <v>3902</v>
      </c>
      <c r="C2872" s="14">
        <v>7</v>
      </c>
      <c r="D2872" s="7">
        <v>50.3</v>
      </c>
      <c r="E2872" s="7">
        <f t="shared" si="90"/>
        <v>5.03</v>
      </c>
      <c r="F2872" s="7">
        <f t="shared" si="91"/>
        <v>55.33</v>
      </c>
      <c r="G2872" s="7">
        <v>0.14000000000000001</v>
      </c>
      <c r="H2872" s="7" t="s">
        <v>5078</v>
      </c>
      <c r="I2872" s="7">
        <v>2</v>
      </c>
    </row>
    <row r="2873" spans="1:9" ht="15.75" customHeight="1" x14ac:dyDescent="0.15">
      <c r="A2873" s="13" t="s">
        <v>5230</v>
      </c>
      <c r="B2873" s="7" t="s">
        <v>3615</v>
      </c>
      <c r="C2873" s="14">
        <v>11</v>
      </c>
      <c r="D2873" s="7">
        <v>32.74</v>
      </c>
      <c r="E2873" s="7">
        <f t="shared" si="90"/>
        <v>3.2740000000000005</v>
      </c>
      <c r="F2873" s="7">
        <f t="shared" si="91"/>
        <v>36.014000000000003</v>
      </c>
      <c r="G2873" s="7">
        <v>0.28000000000000003</v>
      </c>
      <c r="H2873" s="7" t="s">
        <v>5081</v>
      </c>
      <c r="I2873" s="7">
        <v>3</v>
      </c>
    </row>
    <row r="2874" spans="1:9" ht="15.75" customHeight="1" x14ac:dyDescent="0.15">
      <c r="A2874" s="13" t="s">
        <v>5230</v>
      </c>
      <c r="B2874" s="7" t="s">
        <v>2280</v>
      </c>
      <c r="C2874" s="14">
        <v>11</v>
      </c>
      <c r="D2874" s="7">
        <v>12.39</v>
      </c>
      <c r="E2874" s="7">
        <f t="shared" si="90"/>
        <v>1.2390000000000001</v>
      </c>
      <c r="F2874" s="7">
        <f t="shared" si="91"/>
        <v>13.629000000000001</v>
      </c>
      <c r="G2874" s="7">
        <v>0.03</v>
      </c>
      <c r="H2874" s="7" t="s">
        <v>5077</v>
      </c>
      <c r="I2874" s="7">
        <v>2</v>
      </c>
    </row>
    <row r="2875" spans="1:9" ht="15.75" customHeight="1" x14ac:dyDescent="0.15">
      <c r="A2875" s="13" t="s">
        <v>5230</v>
      </c>
      <c r="B2875" s="7" t="s">
        <v>1142</v>
      </c>
      <c r="C2875" s="14">
        <v>7</v>
      </c>
      <c r="D2875" s="7">
        <v>34.36</v>
      </c>
      <c r="E2875" s="7">
        <f t="shared" si="90"/>
        <v>3.4359999999999999</v>
      </c>
      <c r="F2875" s="7">
        <f t="shared" si="91"/>
        <v>37.795999999999999</v>
      </c>
      <c r="G2875" s="7">
        <v>0.03</v>
      </c>
      <c r="H2875" s="7" t="s">
        <v>5077</v>
      </c>
      <c r="I2875" s="7">
        <v>1</v>
      </c>
    </row>
    <row r="2876" spans="1:9" ht="15.75" customHeight="1" x14ac:dyDescent="0.15">
      <c r="A2876" s="13" t="s">
        <v>5230</v>
      </c>
      <c r="B2876" s="7" t="s">
        <v>2853</v>
      </c>
      <c r="C2876" s="14">
        <v>2</v>
      </c>
      <c r="D2876" s="7">
        <v>27.24</v>
      </c>
      <c r="E2876" s="7">
        <f t="shared" si="90"/>
        <v>2.7240000000000002</v>
      </c>
      <c r="F2876" s="7">
        <f t="shared" si="91"/>
        <v>29.963999999999999</v>
      </c>
      <c r="G2876" s="7">
        <v>0.08</v>
      </c>
      <c r="H2876" s="7" t="s">
        <v>31</v>
      </c>
      <c r="I2876" s="7">
        <v>3</v>
      </c>
    </row>
    <row r="2877" spans="1:9" ht="15.75" customHeight="1" x14ac:dyDescent="0.15">
      <c r="A2877" s="13" t="s">
        <v>5230</v>
      </c>
      <c r="B2877" s="7" t="s">
        <v>3537</v>
      </c>
      <c r="C2877" s="14">
        <v>2</v>
      </c>
      <c r="D2877" s="7">
        <v>66.03</v>
      </c>
      <c r="E2877" s="7">
        <f t="shared" si="90"/>
        <v>6.6030000000000006</v>
      </c>
      <c r="F2877" s="7">
        <f t="shared" si="91"/>
        <v>72.632999999999996</v>
      </c>
      <c r="G2877" s="7">
        <v>0.38</v>
      </c>
      <c r="H2877" s="7" t="s">
        <v>5077</v>
      </c>
      <c r="I2877" s="7">
        <v>2</v>
      </c>
    </row>
    <row r="2878" spans="1:9" ht="15.75" customHeight="1" x14ac:dyDescent="0.15">
      <c r="A2878" s="13" t="s">
        <v>5230</v>
      </c>
      <c r="B2878" s="7" t="s">
        <v>2598</v>
      </c>
      <c r="C2878" s="14">
        <v>11</v>
      </c>
      <c r="D2878" s="7">
        <v>16.059999999999999</v>
      </c>
      <c r="E2878" s="7">
        <f t="shared" si="90"/>
        <v>1.6059999999999999</v>
      </c>
      <c r="F2878" s="7">
        <f t="shared" si="91"/>
        <v>17.665999999999997</v>
      </c>
      <c r="G2878" s="7">
        <v>0.02</v>
      </c>
      <c r="H2878" s="7" t="s">
        <v>27</v>
      </c>
      <c r="I2878" s="7">
        <v>4</v>
      </c>
    </row>
    <row r="2879" spans="1:9" ht="15.75" customHeight="1" x14ac:dyDescent="0.15">
      <c r="A2879" s="13" t="s">
        <v>5230</v>
      </c>
      <c r="B2879" s="7" t="s">
        <v>4169</v>
      </c>
      <c r="C2879" s="14">
        <v>7</v>
      </c>
      <c r="D2879" s="7">
        <v>46.2</v>
      </c>
      <c r="E2879" s="7">
        <f t="shared" si="90"/>
        <v>4.62</v>
      </c>
      <c r="F2879" s="7">
        <f t="shared" si="91"/>
        <v>50.82</v>
      </c>
      <c r="G2879" s="7">
        <v>0.34</v>
      </c>
      <c r="H2879" s="7" t="s">
        <v>5078</v>
      </c>
      <c r="I2879" s="7">
        <v>8</v>
      </c>
    </row>
    <row r="2880" spans="1:9" ht="15.75" customHeight="1" x14ac:dyDescent="0.15">
      <c r="A2880" s="13" t="s">
        <v>5230</v>
      </c>
      <c r="B2880" s="7" t="s">
        <v>2530</v>
      </c>
      <c r="C2880" s="14">
        <v>7</v>
      </c>
      <c r="D2880" s="7">
        <v>55.68</v>
      </c>
      <c r="E2880" s="7">
        <f t="shared" si="90"/>
        <v>5.5680000000000005</v>
      </c>
      <c r="F2880" s="7">
        <f t="shared" si="91"/>
        <v>61.247999999999998</v>
      </c>
      <c r="G2880" s="7">
        <v>0.22</v>
      </c>
      <c r="H2880" s="7" t="s">
        <v>26</v>
      </c>
      <c r="I2880" s="7">
        <v>3</v>
      </c>
    </row>
    <row r="2881" spans="1:9" ht="15.75" customHeight="1" x14ac:dyDescent="0.15">
      <c r="A2881" s="13" t="s">
        <v>5230</v>
      </c>
      <c r="B2881" s="7" t="s">
        <v>3201</v>
      </c>
      <c r="C2881" s="14">
        <v>11</v>
      </c>
      <c r="D2881" s="7">
        <v>10.53</v>
      </c>
      <c r="E2881" s="7">
        <f t="shared" si="90"/>
        <v>1.0529999999999999</v>
      </c>
      <c r="F2881" s="7">
        <f t="shared" si="91"/>
        <v>11.582999999999998</v>
      </c>
      <c r="G2881" s="7">
        <v>0.11</v>
      </c>
      <c r="H2881" s="7" t="s">
        <v>28</v>
      </c>
      <c r="I2881" s="7">
        <v>8</v>
      </c>
    </row>
    <row r="2882" spans="1:9" ht="15.75" customHeight="1" x14ac:dyDescent="0.15">
      <c r="A2882" s="13" t="s">
        <v>5230</v>
      </c>
      <c r="B2882" s="7" t="s">
        <v>1781</v>
      </c>
      <c r="C2882" s="14">
        <v>7</v>
      </c>
      <c r="D2882" s="7">
        <v>12.48</v>
      </c>
      <c r="E2882" s="7">
        <f t="shared" si="90"/>
        <v>1.2480000000000002</v>
      </c>
      <c r="F2882" s="7">
        <f t="shared" si="91"/>
        <v>13.728000000000002</v>
      </c>
      <c r="G2882" s="7">
        <v>0.21</v>
      </c>
      <c r="H2882" s="7" t="s">
        <v>31</v>
      </c>
      <c r="I2882" s="7">
        <v>7</v>
      </c>
    </row>
    <row r="2883" spans="1:9" ht="15.75" customHeight="1" x14ac:dyDescent="0.15">
      <c r="A2883" s="13" t="s">
        <v>5230</v>
      </c>
      <c r="B2883" s="7" t="s">
        <v>3077</v>
      </c>
      <c r="C2883" s="14">
        <v>7</v>
      </c>
      <c r="D2883" s="7">
        <v>9.1999999999999993</v>
      </c>
      <c r="E2883" s="7">
        <f t="shared" si="90"/>
        <v>0.91999999999999993</v>
      </c>
      <c r="F2883" s="7">
        <f t="shared" si="91"/>
        <v>10.119999999999999</v>
      </c>
      <c r="G2883" s="7">
        <v>0.33</v>
      </c>
      <c r="H2883" s="7" t="s">
        <v>31</v>
      </c>
      <c r="I2883" s="7">
        <v>10</v>
      </c>
    </row>
    <row r="2884" spans="1:9" ht="15.75" customHeight="1" x14ac:dyDescent="0.15">
      <c r="A2884" s="13" t="s">
        <v>5230</v>
      </c>
      <c r="B2884" s="7" t="s">
        <v>4073</v>
      </c>
      <c r="C2884" s="14">
        <v>7</v>
      </c>
      <c r="D2884" s="7">
        <v>43.97</v>
      </c>
      <c r="E2884" s="7">
        <f t="shared" si="90"/>
        <v>4.3970000000000002</v>
      </c>
      <c r="F2884" s="7">
        <f t="shared" si="91"/>
        <v>48.366999999999997</v>
      </c>
      <c r="G2884" s="7">
        <v>0.13</v>
      </c>
      <c r="H2884" s="7" t="s">
        <v>5082</v>
      </c>
      <c r="I2884" s="7">
        <v>3</v>
      </c>
    </row>
    <row r="2885" spans="1:9" ht="15.75" customHeight="1" x14ac:dyDescent="0.15">
      <c r="A2885" s="13" t="s">
        <v>5230</v>
      </c>
      <c r="B2885" s="7" t="s">
        <v>2673</v>
      </c>
      <c r="C2885" s="14">
        <v>2</v>
      </c>
      <c r="D2885" s="7">
        <v>62.21</v>
      </c>
      <c r="E2885" s="7">
        <f t="shared" si="90"/>
        <v>6.2210000000000001</v>
      </c>
      <c r="F2885" s="7">
        <f t="shared" si="91"/>
        <v>68.430999999999997</v>
      </c>
      <c r="G2885" s="7">
        <v>0.12</v>
      </c>
      <c r="H2885" s="7" t="s">
        <v>5075</v>
      </c>
      <c r="I2885" s="7">
        <v>9</v>
      </c>
    </row>
    <row r="2886" spans="1:9" ht="15.75" customHeight="1" x14ac:dyDescent="0.15">
      <c r="A2886" s="13" t="s">
        <v>5230</v>
      </c>
      <c r="B2886" s="7" t="s">
        <v>846</v>
      </c>
      <c r="C2886" s="14">
        <v>2</v>
      </c>
      <c r="D2886" s="7">
        <v>65.37</v>
      </c>
      <c r="E2886" s="7">
        <f t="shared" si="90"/>
        <v>6.5370000000000008</v>
      </c>
      <c r="F2886" s="7">
        <f t="shared" si="91"/>
        <v>71.907000000000011</v>
      </c>
      <c r="G2886" s="7">
        <v>0.14000000000000001</v>
      </c>
      <c r="H2886" s="7" t="s">
        <v>31</v>
      </c>
      <c r="I2886" s="7">
        <v>4</v>
      </c>
    </row>
    <row r="2887" spans="1:9" ht="15.75" customHeight="1" x14ac:dyDescent="0.15">
      <c r="A2887" s="13" t="s">
        <v>5230</v>
      </c>
      <c r="B2887" s="7" t="s">
        <v>1888</v>
      </c>
      <c r="C2887" s="14">
        <v>11</v>
      </c>
      <c r="D2887" s="7">
        <v>23.01</v>
      </c>
      <c r="E2887" s="7">
        <f t="shared" si="90"/>
        <v>2.3010000000000002</v>
      </c>
      <c r="F2887" s="7">
        <f t="shared" si="91"/>
        <v>25.311</v>
      </c>
      <c r="G2887" s="7">
        <v>0.04</v>
      </c>
      <c r="H2887" s="7" t="s">
        <v>5076</v>
      </c>
      <c r="I2887" s="7">
        <v>8</v>
      </c>
    </row>
    <row r="2888" spans="1:9" ht="15.75" customHeight="1" x14ac:dyDescent="0.15">
      <c r="A2888" s="13" t="s">
        <v>5230</v>
      </c>
      <c r="B2888" s="7" t="s">
        <v>780</v>
      </c>
      <c r="C2888" s="14">
        <v>2</v>
      </c>
      <c r="D2888" s="7">
        <v>28.75</v>
      </c>
      <c r="E2888" s="7">
        <f t="shared" ref="E2888:E2951" si="92">D2888*10%</f>
        <v>2.875</v>
      </c>
      <c r="F2888" s="7">
        <f t="shared" ref="F2888:F2951" si="93">D2888+E2888</f>
        <v>31.625</v>
      </c>
      <c r="G2888" s="7">
        <v>0.26</v>
      </c>
      <c r="H2888" s="7" t="s">
        <v>29</v>
      </c>
      <c r="I2888" s="7">
        <v>7</v>
      </c>
    </row>
    <row r="2889" spans="1:9" ht="15.75" customHeight="1" x14ac:dyDescent="0.15">
      <c r="A2889" s="13" t="s">
        <v>5230</v>
      </c>
      <c r="B2889" s="7" t="s">
        <v>4020</v>
      </c>
      <c r="C2889" s="14">
        <v>11</v>
      </c>
      <c r="D2889" s="7">
        <v>65.099999999999994</v>
      </c>
      <c r="E2889" s="7">
        <f t="shared" si="92"/>
        <v>6.51</v>
      </c>
      <c r="F2889" s="7">
        <f t="shared" si="93"/>
        <v>71.61</v>
      </c>
      <c r="G2889" s="7">
        <v>0.11</v>
      </c>
      <c r="H2889" s="7" t="s">
        <v>30</v>
      </c>
      <c r="I2889" s="7">
        <v>9</v>
      </c>
    </row>
    <row r="2890" spans="1:9" ht="15.75" customHeight="1" x14ac:dyDescent="0.15">
      <c r="A2890" s="13" t="s">
        <v>5230</v>
      </c>
      <c r="B2890" s="7" t="s">
        <v>4895</v>
      </c>
      <c r="C2890" s="14">
        <v>11</v>
      </c>
      <c r="D2890" s="7">
        <v>74.37</v>
      </c>
      <c r="E2890" s="7">
        <f t="shared" si="92"/>
        <v>7.4370000000000012</v>
      </c>
      <c r="F2890" s="7">
        <f t="shared" si="93"/>
        <v>81.807000000000002</v>
      </c>
      <c r="G2890" s="7">
        <v>0.39</v>
      </c>
      <c r="H2890" s="7" t="s">
        <v>30</v>
      </c>
      <c r="I2890" s="7">
        <v>8</v>
      </c>
    </row>
    <row r="2891" spans="1:9" ht="15.75" customHeight="1" x14ac:dyDescent="0.15">
      <c r="A2891" s="13" t="s">
        <v>5230</v>
      </c>
      <c r="B2891" s="7" t="s">
        <v>3123</v>
      </c>
      <c r="C2891" s="14">
        <v>11</v>
      </c>
      <c r="D2891" s="7">
        <v>3.76</v>
      </c>
      <c r="E2891" s="7">
        <f t="shared" si="92"/>
        <v>0.376</v>
      </c>
      <c r="F2891" s="7">
        <f t="shared" si="93"/>
        <v>4.1360000000000001</v>
      </c>
      <c r="G2891" s="7">
        <v>0.24</v>
      </c>
      <c r="H2891" s="7" t="s">
        <v>26</v>
      </c>
      <c r="I2891" s="7">
        <v>7</v>
      </c>
    </row>
    <row r="2892" spans="1:9" ht="15.75" customHeight="1" x14ac:dyDescent="0.15">
      <c r="A2892" s="13" t="s">
        <v>5231</v>
      </c>
      <c r="B2892" s="7" t="s">
        <v>523</v>
      </c>
      <c r="C2892" s="14">
        <v>7</v>
      </c>
      <c r="D2892" s="7">
        <v>9.99</v>
      </c>
      <c r="E2892" s="7">
        <f t="shared" si="92"/>
        <v>0.99900000000000011</v>
      </c>
      <c r="F2892" s="7">
        <f t="shared" si="93"/>
        <v>10.989000000000001</v>
      </c>
      <c r="G2892" s="7">
        <v>0.23</v>
      </c>
      <c r="H2892" s="7" t="s">
        <v>31</v>
      </c>
      <c r="I2892" s="7">
        <v>7</v>
      </c>
    </row>
    <row r="2893" spans="1:9" ht="15.75" customHeight="1" x14ac:dyDescent="0.15">
      <c r="A2893" s="13" t="s">
        <v>5231</v>
      </c>
      <c r="B2893" s="7" t="s">
        <v>989</v>
      </c>
      <c r="C2893" s="14">
        <v>11</v>
      </c>
      <c r="D2893" s="7">
        <v>40.97</v>
      </c>
      <c r="E2893" s="7">
        <f t="shared" si="92"/>
        <v>4.0970000000000004</v>
      </c>
      <c r="F2893" s="7">
        <f t="shared" si="93"/>
        <v>45.067</v>
      </c>
      <c r="G2893" s="7">
        <v>0.31</v>
      </c>
      <c r="H2893" s="7" t="s">
        <v>5078</v>
      </c>
      <c r="I2893" s="7">
        <v>6</v>
      </c>
    </row>
    <row r="2894" spans="1:9" ht="15.75" customHeight="1" x14ac:dyDescent="0.15">
      <c r="A2894" s="13" t="s">
        <v>5231</v>
      </c>
      <c r="B2894" s="7" t="s">
        <v>4154</v>
      </c>
      <c r="C2894" s="14">
        <v>7</v>
      </c>
      <c r="D2894" s="7">
        <v>20.8</v>
      </c>
      <c r="E2894" s="7">
        <f t="shared" si="92"/>
        <v>2.08</v>
      </c>
      <c r="F2894" s="7">
        <f t="shared" si="93"/>
        <v>22.880000000000003</v>
      </c>
      <c r="G2894" s="7">
        <v>0.34</v>
      </c>
      <c r="H2894" s="7" t="s">
        <v>28</v>
      </c>
      <c r="I2894" s="7">
        <v>2</v>
      </c>
    </row>
    <row r="2895" spans="1:9" ht="15.75" customHeight="1" x14ac:dyDescent="0.15">
      <c r="A2895" s="13" t="s">
        <v>5231</v>
      </c>
      <c r="B2895" s="7" t="s">
        <v>906</v>
      </c>
      <c r="C2895" s="14">
        <v>11</v>
      </c>
      <c r="D2895" s="7">
        <v>43.03</v>
      </c>
      <c r="E2895" s="7">
        <f t="shared" si="92"/>
        <v>4.3029999999999999</v>
      </c>
      <c r="F2895" s="7">
        <f t="shared" si="93"/>
        <v>47.332999999999998</v>
      </c>
      <c r="G2895" s="7">
        <v>0.1</v>
      </c>
      <c r="H2895" s="7" t="s">
        <v>5080</v>
      </c>
      <c r="I2895" s="7">
        <v>9</v>
      </c>
    </row>
    <row r="2896" spans="1:9" ht="15.75" customHeight="1" x14ac:dyDescent="0.15">
      <c r="A2896" s="13" t="s">
        <v>5231</v>
      </c>
      <c r="B2896" s="7" t="s">
        <v>3817</v>
      </c>
      <c r="C2896" s="14">
        <v>11</v>
      </c>
      <c r="D2896" s="7">
        <v>97.93</v>
      </c>
      <c r="E2896" s="7">
        <f t="shared" si="92"/>
        <v>9.793000000000001</v>
      </c>
      <c r="F2896" s="7">
        <f t="shared" si="93"/>
        <v>107.72300000000001</v>
      </c>
      <c r="G2896" s="7">
        <v>0.17</v>
      </c>
      <c r="H2896" s="7" t="s">
        <v>26</v>
      </c>
      <c r="I2896" s="7">
        <v>5</v>
      </c>
    </row>
    <row r="2897" spans="1:9" ht="15.75" customHeight="1" x14ac:dyDescent="0.15">
      <c r="A2897" s="13" t="s">
        <v>5231</v>
      </c>
      <c r="B2897" s="7" t="s">
        <v>1450</v>
      </c>
      <c r="C2897" s="14">
        <v>7</v>
      </c>
      <c r="D2897" s="7">
        <v>50.42</v>
      </c>
      <c r="E2897" s="7">
        <f t="shared" si="92"/>
        <v>5.0420000000000007</v>
      </c>
      <c r="F2897" s="7">
        <f t="shared" si="93"/>
        <v>55.462000000000003</v>
      </c>
      <c r="G2897" s="7">
        <v>0.23</v>
      </c>
      <c r="H2897" s="7" t="s">
        <v>5077</v>
      </c>
      <c r="I2897" s="7">
        <v>6</v>
      </c>
    </row>
    <row r="2898" spans="1:9" ht="15.75" customHeight="1" x14ac:dyDescent="0.15">
      <c r="A2898" s="13" t="s">
        <v>5231</v>
      </c>
      <c r="B2898" s="7" t="s">
        <v>414</v>
      </c>
      <c r="C2898" s="14">
        <v>7</v>
      </c>
      <c r="D2898" s="7">
        <v>89.74</v>
      </c>
      <c r="E2898" s="7">
        <f t="shared" si="92"/>
        <v>8.9740000000000002</v>
      </c>
      <c r="F2898" s="7">
        <f t="shared" si="93"/>
        <v>98.713999999999999</v>
      </c>
      <c r="G2898" s="7">
        <v>0.1</v>
      </c>
      <c r="H2898" s="7" t="s">
        <v>5075</v>
      </c>
      <c r="I2898" s="7">
        <v>2</v>
      </c>
    </row>
    <row r="2899" spans="1:9" ht="15.75" customHeight="1" x14ac:dyDescent="0.15">
      <c r="A2899" s="13" t="s">
        <v>5231</v>
      </c>
      <c r="B2899" s="7" t="s">
        <v>3752</v>
      </c>
      <c r="C2899" s="14">
        <v>7</v>
      </c>
      <c r="D2899" s="7">
        <v>73.53</v>
      </c>
      <c r="E2899" s="7">
        <f t="shared" si="92"/>
        <v>7.3530000000000006</v>
      </c>
      <c r="F2899" s="7">
        <f t="shared" si="93"/>
        <v>80.882999999999996</v>
      </c>
      <c r="G2899" s="7">
        <v>0.27</v>
      </c>
      <c r="H2899" s="7" t="s">
        <v>26</v>
      </c>
      <c r="I2899" s="7">
        <v>2</v>
      </c>
    </row>
    <row r="2900" spans="1:9" ht="15.75" customHeight="1" x14ac:dyDescent="0.15">
      <c r="A2900" s="13" t="s">
        <v>5231</v>
      </c>
      <c r="B2900" s="7" t="s">
        <v>454</v>
      </c>
      <c r="C2900" s="14">
        <v>11</v>
      </c>
      <c r="D2900" s="7">
        <v>84.16</v>
      </c>
      <c r="E2900" s="7">
        <f t="shared" si="92"/>
        <v>8.4160000000000004</v>
      </c>
      <c r="F2900" s="7">
        <f t="shared" si="93"/>
        <v>92.575999999999993</v>
      </c>
      <c r="G2900" s="7">
        <v>0.02</v>
      </c>
      <c r="H2900" s="7" t="s">
        <v>5082</v>
      </c>
      <c r="I2900" s="7">
        <v>5</v>
      </c>
    </row>
    <row r="2901" spans="1:9" ht="15.75" customHeight="1" x14ac:dyDescent="0.15">
      <c r="A2901" s="13" t="s">
        <v>5231</v>
      </c>
      <c r="B2901" s="7" t="s">
        <v>136</v>
      </c>
      <c r="C2901" s="14">
        <v>7</v>
      </c>
      <c r="D2901" s="7">
        <v>5.21</v>
      </c>
      <c r="E2901" s="7">
        <f t="shared" si="92"/>
        <v>0.52100000000000002</v>
      </c>
      <c r="F2901" s="7">
        <f t="shared" si="93"/>
        <v>5.7309999999999999</v>
      </c>
      <c r="G2901" s="7">
        <v>0.31</v>
      </c>
      <c r="H2901" s="7" t="s">
        <v>30</v>
      </c>
      <c r="I2901" s="7">
        <v>7</v>
      </c>
    </row>
    <row r="2902" spans="1:9" ht="15.75" customHeight="1" x14ac:dyDescent="0.15">
      <c r="A2902" s="13" t="s">
        <v>5231</v>
      </c>
      <c r="B2902" s="7" t="s">
        <v>1295</v>
      </c>
      <c r="C2902" s="14">
        <v>2</v>
      </c>
      <c r="D2902" s="7">
        <v>84.42</v>
      </c>
      <c r="E2902" s="7">
        <f t="shared" si="92"/>
        <v>8.4420000000000002</v>
      </c>
      <c r="F2902" s="7">
        <f t="shared" si="93"/>
        <v>92.861999999999995</v>
      </c>
      <c r="G2902" s="7">
        <v>0.39</v>
      </c>
      <c r="H2902" s="7" t="s">
        <v>5077</v>
      </c>
      <c r="I2902" s="7">
        <v>4</v>
      </c>
    </row>
    <row r="2903" spans="1:9" ht="15.75" customHeight="1" x14ac:dyDescent="0.15">
      <c r="A2903" s="13" t="s">
        <v>5231</v>
      </c>
      <c r="B2903" s="7" t="s">
        <v>3018</v>
      </c>
      <c r="C2903" s="14">
        <v>11</v>
      </c>
      <c r="D2903" s="7">
        <v>55.86</v>
      </c>
      <c r="E2903" s="7">
        <f t="shared" si="92"/>
        <v>5.5860000000000003</v>
      </c>
      <c r="F2903" s="7">
        <f t="shared" si="93"/>
        <v>61.445999999999998</v>
      </c>
      <c r="G2903" s="7">
        <v>0.34</v>
      </c>
      <c r="H2903" s="7" t="s">
        <v>5082</v>
      </c>
      <c r="I2903" s="7">
        <v>1</v>
      </c>
    </row>
    <row r="2904" spans="1:9" ht="15.75" customHeight="1" x14ac:dyDescent="0.15">
      <c r="A2904" s="13" t="s">
        <v>5231</v>
      </c>
      <c r="B2904" s="7" t="s">
        <v>4009</v>
      </c>
      <c r="C2904" s="14">
        <v>11</v>
      </c>
      <c r="D2904" s="7">
        <v>30.9</v>
      </c>
      <c r="E2904" s="7">
        <f t="shared" si="92"/>
        <v>3.09</v>
      </c>
      <c r="F2904" s="7">
        <f t="shared" si="93"/>
        <v>33.989999999999995</v>
      </c>
      <c r="G2904" s="7">
        <v>0.38</v>
      </c>
      <c r="H2904" s="7" t="s">
        <v>5075</v>
      </c>
      <c r="I2904" s="7">
        <v>2</v>
      </c>
    </row>
    <row r="2905" spans="1:9" ht="15.75" customHeight="1" x14ac:dyDescent="0.15">
      <c r="A2905" s="13" t="s">
        <v>5231</v>
      </c>
      <c r="B2905" s="7" t="s">
        <v>4911</v>
      </c>
      <c r="C2905" s="14">
        <v>11</v>
      </c>
      <c r="D2905" s="7">
        <v>94.99</v>
      </c>
      <c r="E2905" s="7">
        <f t="shared" si="92"/>
        <v>9.4990000000000006</v>
      </c>
      <c r="F2905" s="7">
        <f t="shared" si="93"/>
        <v>104.48899999999999</v>
      </c>
      <c r="G2905" s="7">
        <v>0.11</v>
      </c>
      <c r="H2905" s="7" t="s">
        <v>26</v>
      </c>
      <c r="I2905" s="7">
        <v>5</v>
      </c>
    </row>
    <row r="2906" spans="1:9" ht="15.75" customHeight="1" x14ac:dyDescent="0.15">
      <c r="A2906" s="13" t="s">
        <v>5231</v>
      </c>
      <c r="B2906" s="7" t="s">
        <v>1398</v>
      </c>
      <c r="C2906" s="14">
        <v>11</v>
      </c>
      <c r="D2906" s="7">
        <v>57.84</v>
      </c>
      <c r="E2906" s="7">
        <f t="shared" si="92"/>
        <v>5.7840000000000007</v>
      </c>
      <c r="F2906" s="7">
        <f t="shared" si="93"/>
        <v>63.624000000000002</v>
      </c>
      <c r="G2906" s="7">
        <v>0.02</v>
      </c>
      <c r="H2906" s="7" t="s">
        <v>5078</v>
      </c>
      <c r="I2906" s="7">
        <v>5</v>
      </c>
    </row>
    <row r="2907" spans="1:9" ht="15.75" customHeight="1" x14ac:dyDescent="0.15">
      <c r="A2907" s="13" t="s">
        <v>5231</v>
      </c>
      <c r="B2907" s="7" t="s">
        <v>1340</v>
      </c>
      <c r="C2907" s="14">
        <v>2</v>
      </c>
      <c r="D2907" s="7">
        <v>78.849999999999994</v>
      </c>
      <c r="E2907" s="7">
        <f t="shared" si="92"/>
        <v>7.8849999999999998</v>
      </c>
      <c r="F2907" s="7">
        <f t="shared" si="93"/>
        <v>86.734999999999999</v>
      </c>
      <c r="G2907" s="7">
        <v>0.38</v>
      </c>
      <c r="H2907" s="7" t="s">
        <v>5075</v>
      </c>
      <c r="I2907" s="7">
        <v>7</v>
      </c>
    </row>
    <row r="2908" spans="1:9" ht="15.75" customHeight="1" x14ac:dyDescent="0.15">
      <c r="A2908" s="13" t="s">
        <v>5231</v>
      </c>
      <c r="B2908" s="7" t="s">
        <v>4856</v>
      </c>
      <c r="C2908" s="14">
        <v>2</v>
      </c>
      <c r="D2908" s="7">
        <v>37.270000000000003</v>
      </c>
      <c r="E2908" s="7">
        <f t="shared" si="92"/>
        <v>3.7270000000000003</v>
      </c>
      <c r="F2908" s="7">
        <f t="shared" si="93"/>
        <v>40.997</v>
      </c>
      <c r="G2908" s="7">
        <v>0.32</v>
      </c>
      <c r="H2908" s="7" t="s">
        <v>31</v>
      </c>
      <c r="I2908" s="7">
        <v>5</v>
      </c>
    </row>
    <row r="2909" spans="1:9" ht="15.75" customHeight="1" x14ac:dyDescent="0.15">
      <c r="A2909" s="13" t="s">
        <v>5232</v>
      </c>
      <c r="B2909" s="7" t="s">
        <v>2578</v>
      </c>
      <c r="C2909" s="14">
        <v>11</v>
      </c>
      <c r="D2909" s="7">
        <v>54.4</v>
      </c>
      <c r="E2909" s="7">
        <f t="shared" si="92"/>
        <v>5.44</v>
      </c>
      <c r="F2909" s="7">
        <f t="shared" si="93"/>
        <v>59.839999999999996</v>
      </c>
      <c r="G2909" s="7">
        <v>0.04</v>
      </c>
      <c r="H2909" s="7" t="s">
        <v>5081</v>
      </c>
      <c r="I2909" s="7">
        <v>10</v>
      </c>
    </row>
    <row r="2910" spans="1:9" ht="15.75" customHeight="1" x14ac:dyDescent="0.15">
      <c r="A2910" s="13" t="s">
        <v>5232</v>
      </c>
      <c r="B2910" s="7" t="s">
        <v>4843</v>
      </c>
      <c r="C2910" s="14">
        <v>7</v>
      </c>
      <c r="D2910" s="7">
        <v>23.22</v>
      </c>
      <c r="E2910" s="7">
        <f t="shared" si="92"/>
        <v>2.3220000000000001</v>
      </c>
      <c r="F2910" s="7">
        <f t="shared" si="93"/>
        <v>25.541999999999998</v>
      </c>
      <c r="G2910" s="7">
        <v>0.32</v>
      </c>
      <c r="H2910" s="7" t="s">
        <v>5082</v>
      </c>
      <c r="I2910" s="7">
        <v>6</v>
      </c>
    </row>
    <row r="2911" spans="1:9" ht="15.75" customHeight="1" x14ac:dyDescent="0.15">
      <c r="A2911" s="13" t="s">
        <v>5232</v>
      </c>
      <c r="B2911" s="7" t="s">
        <v>3809</v>
      </c>
      <c r="C2911" s="14">
        <v>11</v>
      </c>
      <c r="D2911" s="7">
        <v>49.37</v>
      </c>
      <c r="E2911" s="7">
        <f t="shared" si="92"/>
        <v>4.9370000000000003</v>
      </c>
      <c r="F2911" s="7">
        <f t="shared" si="93"/>
        <v>54.306999999999995</v>
      </c>
      <c r="G2911" s="7">
        <v>0.27</v>
      </c>
      <c r="H2911" s="7" t="s">
        <v>31</v>
      </c>
      <c r="I2911" s="7">
        <v>6</v>
      </c>
    </row>
    <row r="2912" spans="1:9" ht="15.75" customHeight="1" x14ac:dyDescent="0.15">
      <c r="A2912" s="13" t="s">
        <v>5232</v>
      </c>
      <c r="B2912" s="7" t="s">
        <v>2732</v>
      </c>
      <c r="C2912" s="14">
        <v>2</v>
      </c>
      <c r="D2912" s="7">
        <v>55.52</v>
      </c>
      <c r="E2912" s="7">
        <f t="shared" si="92"/>
        <v>5.5520000000000005</v>
      </c>
      <c r="F2912" s="7">
        <f t="shared" si="93"/>
        <v>61.072000000000003</v>
      </c>
      <c r="G2912" s="7">
        <v>0.2</v>
      </c>
      <c r="H2912" s="7" t="s">
        <v>26</v>
      </c>
      <c r="I2912" s="7">
        <v>1</v>
      </c>
    </row>
    <row r="2913" spans="1:9" ht="15.75" customHeight="1" x14ac:dyDescent="0.15">
      <c r="A2913" s="13" t="s">
        <v>5232</v>
      </c>
      <c r="B2913" s="7" t="s">
        <v>571</v>
      </c>
      <c r="C2913" s="14">
        <v>7</v>
      </c>
      <c r="D2913" s="7">
        <v>64.510000000000005</v>
      </c>
      <c r="E2913" s="7">
        <f t="shared" si="92"/>
        <v>6.4510000000000005</v>
      </c>
      <c r="F2913" s="7">
        <f t="shared" si="93"/>
        <v>70.961000000000013</v>
      </c>
      <c r="G2913" s="7">
        <v>0.35</v>
      </c>
      <c r="H2913" s="7" t="s">
        <v>29</v>
      </c>
      <c r="I2913" s="7">
        <v>6</v>
      </c>
    </row>
    <row r="2914" spans="1:9" ht="15.75" customHeight="1" x14ac:dyDescent="0.15">
      <c r="A2914" s="13" t="s">
        <v>5232</v>
      </c>
      <c r="B2914" s="7" t="s">
        <v>3981</v>
      </c>
      <c r="C2914" s="14">
        <v>2</v>
      </c>
      <c r="D2914" s="7">
        <v>87.46</v>
      </c>
      <c r="E2914" s="7">
        <f t="shared" si="92"/>
        <v>8.7460000000000004</v>
      </c>
      <c r="F2914" s="7">
        <f t="shared" si="93"/>
        <v>96.205999999999989</v>
      </c>
      <c r="G2914" s="7">
        <v>7.0000000000000007E-2</v>
      </c>
      <c r="H2914" s="7" t="s">
        <v>28</v>
      </c>
      <c r="I2914" s="7">
        <v>7</v>
      </c>
    </row>
    <row r="2915" spans="1:9" ht="15.75" customHeight="1" x14ac:dyDescent="0.15">
      <c r="A2915" s="13" t="s">
        <v>5232</v>
      </c>
      <c r="B2915" s="7" t="s">
        <v>5048</v>
      </c>
      <c r="C2915" s="14">
        <v>7</v>
      </c>
      <c r="D2915" s="7">
        <v>86.88</v>
      </c>
      <c r="E2915" s="7">
        <f t="shared" si="92"/>
        <v>8.6880000000000006</v>
      </c>
      <c r="F2915" s="7">
        <f t="shared" si="93"/>
        <v>95.567999999999998</v>
      </c>
      <c r="G2915" s="7">
        <v>0.1</v>
      </c>
      <c r="H2915" s="7" t="s">
        <v>5079</v>
      </c>
      <c r="I2915" s="7">
        <v>7</v>
      </c>
    </row>
    <row r="2916" spans="1:9" ht="15.75" customHeight="1" x14ac:dyDescent="0.15">
      <c r="A2916" s="13" t="s">
        <v>5232</v>
      </c>
      <c r="B2916" s="7" t="s">
        <v>887</v>
      </c>
      <c r="C2916" s="14">
        <v>2</v>
      </c>
      <c r="D2916" s="7">
        <v>8.49</v>
      </c>
      <c r="E2916" s="7">
        <f t="shared" si="92"/>
        <v>0.84900000000000009</v>
      </c>
      <c r="F2916" s="7">
        <f t="shared" si="93"/>
        <v>9.3390000000000004</v>
      </c>
      <c r="G2916" s="7">
        <v>0.39</v>
      </c>
      <c r="H2916" s="7" t="s">
        <v>29</v>
      </c>
      <c r="I2916" s="7">
        <v>9</v>
      </c>
    </row>
    <row r="2917" spans="1:9" ht="15.75" customHeight="1" x14ac:dyDescent="0.15">
      <c r="A2917" s="13" t="s">
        <v>5232</v>
      </c>
      <c r="B2917" s="7" t="s">
        <v>3275</v>
      </c>
      <c r="C2917" s="14">
        <v>7</v>
      </c>
      <c r="D2917" s="7">
        <v>85.46</v>
      </c>
      <c r="E2917" s="7">
        <f t="shared" si="92"/>
        <v>8.5459999999999994</v>
      </c>
      <c r="F2917" s="7">
        <f t="shared" si="93"/>
        <v>94.006</v>
      </c>
      <c r="G2917" s="7">
        <v>0.17</v>
      </c>
      <c r="H2917" s="7" t="s">
        <v>30</v>
      </c>
      <c r="I2917" s="7">
        <v>7</v>
      </c>
    </row>
    <row r="2918" spans="1:9" ht="15.75" customHeight="1" x14ac:dyDescent="0.15">
      <c r="A2918" s="13" t="s">
        <v>5232</v>
      </c>
      <c r="B2918" s="7" t="s">
        <v>3487</v>
      </c>
      <c r="C2918" s="14">
        <v>2</v>
      </c>
      <c r="D2918" s="7">
        <v>58.23</v>
      </c>
      <c r="E2918" s="7">
        <f t="shared" si="92"/>
        <v>5.8230000000000004</v>
      </c>
      <c r="F2918" s="7">
        <f t="shared" si="93"/>
        <v>64.052999999999997</v>
      </c>
      <c r="G2918" s="7">
        <v>0.27</v>
      </c>
      <c r="H2918" s="7" t="s">
        <v>5081</v>
      </c>
      <c r="I2918" s="7">
        <v>6</v>
      </c>
    </row>
    <row r="2919" spans="1:9" ht="15.75" customHeight="1" x14ac:dyDescent="0.15">
      <c r="A2919" s="13" t="s">
        <v>5232</v>
      </c>
      <c r="B2919" s="7" t="s">
        <v>1355</v>
      </c>
      <c r="C2919" s="14">
        <v>11</v>
      </c>
      <c r="D2919" s="7">
        <v>58.49</v>
      </c>
      <c r="E2919" s="7">
        <f t="shared" si="92"/>
        <v>5.8490000000000002</v>
      </c>
      <c r="F2919" s="7">
        <f t="shared" si="93"/>
        <v>64.338999999999999</v>
      </c>
      <c r="G2919" s="7">
        <v>0.02</v>
      </c>
      <c r="H2919" s="7" t="s">
        <v>31</v>
      </c>
      <c r="I2919" s="7">
        <v>9</v>
      </c>
    </row>
    <row r="2920" spans="1:9" ht="15.75" customHeight="1" x14ac:dyDescent="0.15">
      <c r="A2920" s="13" t="s">
        <v>5232</v>
      </c>
      <c r="B2920" s="7" t="s">
        <v>1161</v>
      </c>
      <c r="C2920" s="14">
        <v>11</v>
      </c>
      <c r="D2920" s="7">
        <v>30.95</v>
      </c>
      <c r="E2920" s="7">
        <f t="shared" si="92"/>
        <v>3.0950000000000002</v>
      </c>
      <c r="F2920" s="7">
        <f t="shared" si="93"/>
        <v>34.045000000000002</v>
      </c>
      <c r="G2920" s="7">
        <v>0.24</v>
      </c>
      <c r="H2920" s="7" t="s">
        <v>5075</v>
      </c>
      <c r="I2920" s="7">
        <v>6</v>
      </c>
    </row>
    <row r="2921" spans="1:9" ht="15.75" customHeight="1" x14ac:dyDescent="0.15">
      <c r="A2921" s="13" t="s">
        <v>5232</v>
      </c>
      <c r="B2921" s="7" t="s">
        <v>3622</v>
      </c>
      <c r="C2921" s="14">
        <v>11</v>
      </c>
      <c r="D2921" s="7">
        <v>47.57</v>
      </c>
      <c r="E2921" s="7">
        <f t="shared" si="92"/>
        <v>4.7570000000000006</v>
      </c>
      <c r="F2921" s="7">
        <f t="shared" si="93"/>
        <v>52.326999999999998</v>
      </c>
      <c r="G2921" s="7">
        <v>0.12</v>
      </c>
      <c r="H2921" s="7" t="s">
        <v>5082</v>
      </c>
      <c r="I2921" s="7">
        <v>1</v>
      </c>
    </row>
    <row r="2922" spans="1:9" ht="15.75" customHeight="1" x14ac:dyDescent="0.15">
      <c r="A2922" s="13" t="s">
        <v>5232</v>
      </c>
      <c r="B2922" s="7" t="s">
        <v>4007</v>
      </c>
      <c r="C2922" s="14">
        <v>11</v>
      </c>
      <c r="D2922" s="7">
        <v>72.209999999999994</v>
      </c>
      <c r="E2922" s="7">
        <f t="shared" si="92"/>
        <v>7.2210000000000001</v>
      </c>
      <c r="F2922" s="7">
        <f t="shared" si="93"/>
        <v>79.430999999999997</v>
      </c>
      <c r="G2922" s="7">
        <v>0.09</v>
      </c>
      <c r="H2922" s="7" t="s">
        <v>5079</v>
      </c>
      <c r="I2922" s="7">
        <v>6</v>
      </c>
    </row>
    <row r="2923" spans="1:9" ht="15.75" customHeight="1" x14ac:dyDescent="0.15">
      <c r="A2923" s="13" t="s">
        <v>5232</v>
      </c>
      <c r="B2923" s="7" t="s">
        <v>2216</v>
      </c>
      <c r="C2923" s="14">
        <v>7</v>
      </c>
      <c r="D2923" s="7">
        <v>83.54</v>
      </c>
      <c r="E2923" s="7">
        <f t="shared" si="92"/>
        <v>8.354000000000001</v>
      </c>
      <c r="F2923" s="7">
        <f t="shared" si="93"/>
        <v>91.894000000000005</v>
      </c>
      <c r="G2923" s="7">
        <v>0.02</v>
      </c>
      <c r="H2923" s="7" t="s">
        <v>5083</v>
      </c>
      <c r="I2923" s="7">
        <v>5</v>
      </c>
    </row>
    <row r="2924" spans="1:9" ht="15.75" customHeight="1" x14ac:dyDescent="0.15">
      <c r="A2924" s="13" t="s">
        <v>5233</v>
      </c>
      <c r="B2924" s="7" t="s">
        <v>2688</v>
      </c>
      <c r="C2924" s="14">
        <v>11</v>
      </c>
      <c r="D2924" s="7">
        <v>22.62</v>
      </c>
      <c r="E2924" s="7">
        <f t="shared" si="92"/>
        <v>2.262</v>
      </c>
      <c r="F2924" s="7">
        <f t="shared" si="93"/>
        <v>24.882000000000001</v>
      </c>
      <c r="G2924" s="7">
        <v>0.15</v>
      </c>
      <c r="H2924" s="7" t="s">
        <v>28</v>
      </c>
      <c r="I2924" s="7">
        <v>10</v>
      </c>
    </row>
    <row r="2925" spans="1:9" ht="15.75" customHeight="1" x14ac:dyDescent="0.15">
      <c r="A2925" s="13" t="s">
        <v>5233</v>
      </c>
      <c r="B2925" s="7" t="s">
        <v>4669</v>
      </c>
      <c r="C2925" s="14">
        <v>7</v>
      </c>
      <c r="D2925" s="7">
        <v>49.5</v>
      </c>
      <c r="E2925" s="7">
        <f t="shared" si="92"/>
        <v>4.95</v>
      </c>
      <c r="F2925" s="7">
        <f t="shared" si="93"/>
        <v>54.45</v>
      </c>
      <c r="G2925" s="7">
        <v>0.25</v>
      </c>
      <c r="H2925" s="7" t="s">
        <v>31</v>
      </c>
      <c r="I2925" s="7">
        <v>9</v>
      </c>
    </row>
    <row r="2926" spans="1:9" ht="15.75" customHeight="1" x14ac:dyDescent="0.15">
      <c r="A2926" s="13" t="s">
        <v>5233</v>
      </c>
      <c r="B2926" s="7" t="s">
        <v>1429</v>
      </c>
      <c r="C2926" s="14">
        <v>7</v>
      </c>
      <c r="D2926" s="7">
        <v>96.25</v>
      </c>
      <c r="E2926" s="7">
        <f t="shared" si="92"/>
        <v>9.625</v>
      </c>
      <c r="F2926" s="7">
        <f t="shared" si="93"/>
        <v>105.875</v>
      </c>
      <c r="G2926" s="7">
        <v>0.21</v>
      </c>
      <c r="H2926" s="7" t="s">
        <v>31</v>
      </c>
      <c r="I2926" s="7">
        <v>6</v>
      </c>
    </row>
    <row r="2927" spans="1:9" ht="15.75" customHeight="1" x14ac:dyDescent="0.15">
      <c r="A2927" s="13" t="s">
        <v>5233</v>
      </c>
      <c r="B2927" s="7" t="s">
        <v>4080</v>
      </c>
      <c r="C2927" s="14">
        <v>2</v>
      </c>
      <c r="D2927" s="7">
        <v>63.46</v>
      </c>
      <c r="E2927" s="7">
        <f t="shared" si="92"/>
        <v>6.3460000000000001</v>
      </c>
      <c r="F2927" s="7">
        <f t="shared" si="93"/>
        <v>69.805999999999997</v>
      </c>
      <c r="G2927" s="7">
        <v>0.16</v>
      </c>
      <c r="H2927" s="7" t="s">
        <v>5083</v>
      </c>
      <c r="I2927" s="7">
        <v>7</v>
      </c>
    </row>
    <row r="2928" spans="1:9" ht="15.75" customHeight="1" x14ac:dyDescent="0.15">
      <c r="A2928" s="13" t="s">
        <v>5233</v>
      </c>
      <c r="B2928" s="7" t="s">
        <v>350</v>
      </c>
      <c r="C2928" s="14">
        <v>11</v>
      </c>
      <c r="D2928" s="7">
        <v>1.23</v>
      </c>
      <c r="E2928" s="7">
        <f t="shared" si="92"/>
        <v>0.123</v>
      </c>
      <c r="F2928" s="7">
        <f t="shared" si="93"/>
        <v>1.353</v>
      </c>
      <c r="G2928" s="7">
        <v>0.37</v>
      </c>
      <c r="H2928" s="7" t="s">
        <v>30</v>
      </c>
      <c r="I2928" s="7">
        <v>3</v>
      </c>
    </row>
    <row r="2929" spans="1:9" ht="15.75" customHeight="1" x14ac:dyDescent="0.15">
      <c r="A2929" s="13" t="s">
        <v>5233</v>
      </c>
      <c r="B2929" s="7" t="s">
        <v>3938</v>
      </c>
      <c r="C2929" s="14">
        <v>11</v>
      </c>
      <c r="D2929" s="7">
        <v>35.89</v>
      </c>
      <c r="E2929" s="7">
        <f t="shared" si="92"/>
        <v>3.5890000000000004</v>
      </c>
      <c r="F2929" s="7">
        <f t="shared" si="93"/>
        <v>39.478999999999999</v>
      </c>
      <c r="G2929" s="7">
        <v>0.13</v>
      </c>
      <c r="H2929" s="7" t="s">
        <v>5075</v>
      </c>
      <c r="I2929" s="7">
        <v>8</v>
      </c>
    </row>
    <row r="2930" spans="1:9" ht="15.75" customHeight="1" x14ac:dyDescent="0.15">
      <c r="A2930" s="13" t="s">
        <v>5233</v>
      </c>
      <c r="B2930" s="7" t="s">
        <v>947</v>
      </c>
      <c r="C2930" s="14">
        <v>7</v>
      </c>
      <c r="D2930" s="7">
        <v>32.24</v>
      </c>
      <c r="E2930" s="7">
        <f t="shared" si="92"/>
        <v>3.2240000000000002</v>
      </c>
      <c r="F2930" s="7">
        <f t="shared" si="93"/>
        <v>35.463999999999999</v>
      </c>
      <c r="G2930" s="7">
        <v>0.3</v>
      </c>
      <c r="H2930" s="7" t="s">
        <v>5082</v>
      </c>
      <c r="I2930" s="7">
        <v>1</v>
      </c>
    </row>
    <row r="2931" spans="1:9" ht="15.75" customHeight="1" x14ac:dyDescent="0.15">
      <c r="A2931" s="13" t="s">
        <v>5233</v>
      </c>
      <c r="B2931" s="7" t="s">
        <v>4270</v>
      </c>
      <c r="C2931" s="14">
        <v>11</v>
      </c>
      <c r="D2931" s="7">
        <v>91.47</v>
      </c>
      <c r="E2931" s="7">
        <f t="shared" si="92"/>
        <v>9.1470000000000002</v>
      </c>
      <c r="F2931" s="7">
        <f t="shared" si="93"/>
        <v>100.617</v>
      </c>
      <c r="G2931" s="7">
        <v>0.25</v>
      </c>
      <c r="H2931" s="7" t="s">
        <v>5076</v>
      </c>
      <c r="I2931" s="7">
        <v>4</v>
      </c>
    </row>
    <row r="2932" spans="1:9" ht="15.75" customHeight="1" x14ac:dyDescent="0.15">
      <c r="A2932" s="13" t="s">
        <v>5233</v>
      </c>
      <c r="B2932" s="7" t="s">
        <v>1662</v>
      </c>
      <c r="C2932" s="14">
        <v>2</v>
      </c>
      <c r="D2932" s="7">
        <v>16.02</v>
      </c>
      <c r="E2932" s="7">
        <f t="shared" si="92"/>
        <v>1.6020000000000001</v>
      </c>
      <c r="F2932" s="7">
        <f t="shared" si="93"/>
        <v>17.622</v>
      </c>
      <c r="G2932" s="7">
        <v>0.06</v>
      </c>
      <c r="H2932" s="7" t="s">
        <v>31</v>
      </c>
      <c r="I2932" s="7">
        <v>4</v>
      </c>
    </row>
    <row r="2933" spans="1:9" ht="15.75" customHeight="1" x14ac:dyDescent="0.15">
      <c r="A2933" s="13" t="s">
        <v>5233</v>
      </c>
      <c r="B2933" s="7" t="s">
        <v>3286</v>
      </c>
      <c r="C2933" s="14">
        <v>2</v>
      </c>
      <c r="D2933" s="7">
        <v>63.06</v>
      </c>
      <c r="E2933" s="7">
        <f t="shared" si="92"/>
        <v>6.3060000000000009</v>
      </c>
      <c r="F2933" s="7">
        <f t="shared" si="93"/>
        <v>69.366</v>
      </c>
      <c r="G2933" s="7">
        <v>0.24</v>
      </c>
      <c r="H2933" s="7" t="s">
        <v>5078</v>
      </c>
      <c r="I2933" s="7">
        <v>10</v>
      </c>
    </row>
    <row r="2934" spans="1:9" ht="15.75" customHeight="1" x14ac:dyDescent="0.15">
      <c r="A2934" s="13" t="s">
        <v>5233</v>
      </c>
      <c r="B2934" s="7" t="s">
        <v>4998</v>
      </c>
      <c r="C2934" s="14">
        <v>2</v>
      </c>
      <c r="D2934" s="7">
        <v>34.119999999999997</v>
      </c>
      <c r="E2934" s="7">
        <f t="shared" si="92"/>
        <v>3.4119999999999999</v>
      </c>
      <c r="F2934" s="7">
        <f t="shared" si="93"/>
        <v>37.531999999999996</v>
      </c>
      <c r="G2934" s="7">
        <v>0.33</v>
      </c>
      <c r="H2934" s="7" t="s">
        <v>5083</v>
      </c>
      <c r="I2934" s="7">
        <v>1</v>
      </c>
    </row>
    <row r="2935" spans="1:9" ht="15.75" customHeight="1" x14ac:dyDescent="0.15">
      <c r="A2935" s="13" t="s">
        <v>5233</v>
      </c>
      <c r="B2935" s="7" t="s">
        <v>3990</v>
      </c>
      <c r="C2935" s="14">
        <v>2</v>
      </c>
      <c r="D2935" s="7">
        <v>30.18</v>
      </c>
      <c r="E2935" s="7">
        <f t="shared" si="92"/>
        <v>3.0180000000000002</v>
      </c>
      <c r="F2935" s="7">
        <f t="shared" si="93"/>
        <v>33.198</v>
      </c>
      <c r="G2935" s="7">
        <v>0.12</v>
      </c>
      <c r="H2935" s="7" t="s">
        <v>5078</v>
      </c>
      <c r="I2935" s="7">
        <v>4</v>
      </c>
    </row>
    <row r="2936" spans="1:9" ht="15.75" customHeight="1" x14ac:dyDescent="0.15">
      <c r="A2936" s="13" t="s">
        <v>5233</v>
      </c>
      <c r="B2936" s="7" t="s">
        <v>4371</v>
      </c>
      <c r="C2936" s="14">
        <v>7</v>
      </c>
      <c r="D2936" s="7">
        <v>2.42</v>
      </c>
      <c r="E2936" s="7">
        <f t="shared" si="92"/>
        <v>0.24199999999999999</v>
      </c>
      <c r="F2936" s="7">
        <f t="shared" si="93"/>
        <v>2.6619999999999999</v>
      </c>
      <c r="G2936" s="7">
        <v>0.17</v>
      </c>
      <c r="H2936" s="7" t="s">
        <v>5075</v>
      </c>
      <c r="I2936" s="7">
        <v>1</v>
      </c>
    </row>
    <row r="2937" spans="1:9" ht="15.75" customHeight="1" x14ac:dyDescent="0.15">
      <c r="A2937" s="13" t="s">
        <v>5233</v>
      </c>
      <c r="B2937" s="7" t="s">
        <v>329</v>
      </c>
      <c r="C2937" s="14">
        <v>11</v>
      </c>
      <c r="D2937" s="7">
        <v>35.299999999999997</v>
      </c>
      <c r="E2937" s="7">
        <f t="shared" si="92"/>
        <v>3.53</v>
      </c>
      <c r="F2937" s="7">
        <f t="shared" si="93"/>
        <v>38.83</v>
      </c>
      <c r="G2937" s="7">
        <v>0.02</v>
      </c>
      <c r="H2937" s="7" t="s">
        <v>5075</v>
      </c>
      <c r="I2937" s="7">
        <v>6</v>
      </c>
    </row>
    <row r="2938" spans="1:9" ht="15.75" customHeight="1" x14ac:dyDescent="0.15">
      <c r="A2938" s="13" t="s">
        <v>5233</v>
      </c>
      <c r="B2938" s="7" t="s">
        <v>4993</v>
      </c>
      <c r="C2938" s="14">
        <v>2</v>
      </c>
      <c r="D2938" s="7">
        <v>7.97</v>
      </c>
      <c r="E2938" s="7">
        <f t="shared" si="92"/>
        <v>0.79700000000000004</v>
      </c>
      <c r="F2938" s="7">
        <f t="shared" si="93"/>
        <v>8.7669999999999995</v>
      </c>
      <c r="G2938" s="7">
        <v>0.11</v>
      </c>
      <c r="H2938" s="7" t="s">
        <v>26</v>
      </c>
      <c r="I2938" s="7">
        <v>8</v>
      </c>
    </row>
    <row r="2939" spans="1:9" ht="15.75" customHeight="1" x14ac:dyDescent="0.15">
      <c r="A2939" s="13" t="s">
        <v>5233</v>
      </c>
      <c r="B2939" s="7" t="s">
        <v>3001</v>
      </c>
      <c r="C2939" s="14">
        <v>7</v>
      </c>
      <c r="D2939" s="7">
        <v>33.25</v>
      </c>
      <c r="E2939" s="7">
        <f t="shared" si="92"/>
        <v>3.3250000000000002</v>
      </c>
      <c r="F2939" s="7">
        <f t="shared" si="93"/>
        <v>36.575000000000003</v>
      </c>
      <c r="G2939" s="7">
        <v>0.3</v>
      </c>
      <c r="H2939" s="7" t="s">
        <v>28</v>
      </c>
      <c r="I2939" s="7">
        <v>1</v>
      </c>
    </row>
    <row r="2940" spans="1:9" ht="15.75" customHeight="1" x14ac:dyDescent="0.15">
      <c r="A2940" s="13" t="s">
        <v>5233</v>
      </c>
      <c r="B2940" s="7" t="s">
        <v>4124</v>
      </c>
      <c r="C2940" s="14">
        <v>2</v>
      </c>
      <c r="D2940" s="7">
        <v>42.12</v>
      </c>
      <c r="E2940" s="7">
        <f t="shared" si="92"/>
        <v>4.2119999999999997</v>
      </c>
      <c r="F2940" s="7">
        <f t="shared" si="93"/>
        <v>46.331999999999994</v>
      </c>
      <c r="G2940" s="7">
        <v>0.12</v>
      </c>
      <c r="H2940" s="7" t="s">
        <v>5080</v>
      </c>
      <c r="I2940" s="7">
        <v>4</v>
      </c>
    </row>
    <row r="2941" spans="1:9" ht="15.75" customHeight="1" x14ac:dyDescent="0.15">
      <c r="A2941" s="13" t="s">
        <v>5233</v>
      </c>
      <c r="B2941" s="7" t="s">
        <v>2799</v>
      </c>
      <c r="C2941" s="14">
        <v>11</v>
      </c>
      <c r="D2941" s="7">
        <v>73.38</v>
      </c>
      <c r="E2941" s="7">
        <f t="shared" si="92"/>
        <v>7.3380000000000001</v>
      </c>
      <c r="F2941" s="7">
        <f t="shared" si="93"/>
        <v>80.717999999999989</v>
      </c>
      <c r="G2941" s="7">
        <v>0.23</v>
      </c>
      <c r="H2941" s="7" t="s">
        <v>28</v>
      </c>
      <c r="I2941" s="7">
        <v>10</v>
      </c>
    </row>
    <row r="2942" spans="1:9" ht="15.75" customHeight="1" x14ac:dyDescent="0.15">
      <c r="A2942" s="13" t="s">
        <v>5233</v>
      </c>
      <c r="B2942" s="7" t="s">
        <v>4163</v>
      </c>
      <c r="C2942" s="14">
        <v>7</v>
      </c>
      <c r="D2942" s="7">
        <v>46.61</v>
      </c>
      <c r="E2942" s="7">
        <f t="shared" si="92"/>
        <v>4.6610000000000005</v>
      </c>
      <c r="F2942" s="7">
        <f t="shared" si="93"/>
        <v>51.271000000000001</v>
      </c>
      <c r="G2942" s="7">
        <v>0.35</v>
      </c>
      <c r="H2942" s="7" t="s">
        <v>31</v>
      </c>
      <c r="I2942" s="7">
        <v>4</v>
      </c>
    </row>
    <row r="2943" spans="1:9" ht="15.75" customHeight="1" x14ac:dyDescent="0.15">
      <c r="A2943" s="13" t="s">
        <v>5233</v>
      </c>
      <c r="B2943" s="7" t="s">
        <v>3965</v>
      </c>
      <c r="C2943" s="14">
        <v>2</v>
      </c>
      <c r="D2943" s="7">
        <v>38.71</v>
      </c>
      <c r="E2943" s="7">
        <f t="shared" si="92"/>
        <v>3.8710000000000004</v>
      </c>
      <c r="F2943" s="7">
        <f t="shared" si="93"/>
        <v>42.581000000000003</v>
      </c>
      <c r="G2943" s="7">
        <v>0.1</v>
      </c>
      <c r="H2943" s="7" t="s">
        <v>5080</v>
      </c>
      <c r="I2943" s="7">
        <v>1</v>
      </c>
    </row>
    <row r="2944" spans="1:9" ht="15.75" customHeight="1" x14ac:dyDescent="0.15">
      <c r="A2944" s="13" t="s">
        <v>5233</v>
      </c>
      <c r="B2944" s="7" t="s">
        <v>4955</v>
      </c>
      <c r="C2944" s="14">
        <v>2</v>
      </c>
      <c r="D2944" s="7">
        <v>18.5</v>
      </c>
      <c r="E2944" s="7">
        <f t="shared" si="92"/>
        <v>1.85</v>
      </c>
      <c r="F2944" s="7">
        <f t="shared" si="93"/>
        <v>20.350000000000001</v>
      </c>
      <c r="G2944" s="7">
        <v>0.18</v>
      </c>
      <c r="H2944" s="7" t="s">
        <v>5080</v>
      </c>
      <c r="I2944" s="7">
        <v>4</v>
      </c>
    </row>
    <row r="2945" spans="1:9" ht="15.75" customHeight="1" x14ac:dyDescent="0.15">
      <c r="A2945" s="13" t="s">
        <v>5233</v>
      </c>
      <c r="B2945" s="7" t="s">
        <v>2907</v>
      </c>
      <c r="C2945" s="14">
        <v>2</v>
      </c>
      <c r="D2945" s="7">
        <v>94.87</v>
      </c>
      <c r="E2945" s="7">
        <f t="shared" si="92"/>
        <v>9.4870000000000001</v>
      </c>
      <c r="F2945" s="7">
        <f t="shared" si="93"/>
        <v>104.357</v>
      </c>
      <c r="G2945" s="7">
        <v>0.01</v>
      </c>
      <c r="H2945" s="7" t="s">
        <v>31</v>
      </c>
      <c r="I2945" s="7">
        <v>5</v>
      </c>
    </row>
    <row r="2946" spans="1:9" ht="15.75" customHeight="1" x14ac:dyDescent="0.15">
      <c r="A2946" s="13" t="s">
        <v>5233</v>
      </c>
      <c r="B2946" s="7" t="s">
        <v>4521</v>
      </c>
      <c r="C2946" s="14">
        <v>11</v>
      </c>
      <c r="D2946" s="7">
        <v>31.39</v>
      </c>
      <c r="E2946" s="7">
        <f t="shared" si="92"/>
        <v>3.1390000000000002</v>
      </c>
      <c r="F2946" s="7">
        <f t="shared" si="93"/>
        <v>34.529000000000003</v>
      </c>
      <c r="G2946" s="7">
        <v>0.37</v>
      </c>
      <c r="H2946" s="7" t="s">
        <v>5080</v>
      </c>
      <c r="I2946" s="7">
        <v>2</v>
      </c>
    </row>
    <row r="2947" spans="1:9" ht="15.75" customHeight="1" x14ac:dyDescent="0.15">
      <c r="A2947" s="13" t="s">
        <v>5234</v>
      </c>
      <c r="B2947" s="7" t="s">
        <v>618</v>
      </c>
      <c r="C2947" s="14">
        <v>7</v>
      </c>
      <c r="D2947" s="7">
        <v>63.84</v>
      </c>
      <c r="E2947" s="7">
        <f t="shared" si="92"/>
        <v>6.3840000000000003</v>
      </c>
      <c r="F2947" s="7">
        <f t="shared" si="93"/>
        <v>70.224000000000004</v>
      </c>
      <c r="G2947" s="7">
        <v>0.16</v>
      </c>
      <c r="H2947" s="7" t="s">
        <v>5077</v>
      </c>
      <c r="I2947" s="7">
        <v>3</v>
      </c>
    </row>
    <row r="2948" spans="1:9" ht="15.75" customHeight="1" x14ac:dyDescent="0.15">
      <c r="A2948" s="13" t="s">
        <v>5234</v>
      </c>
      <c r="B2948" s="7" t="s">
        <v>1862</v>
      </c>
      <c r="C2948" s="14">
        <v>7</v>
      </c>
      <c r="D2948" s="7">
        <v>33.07</v>
      </c>
      <c r="E2948" s="7">
        <f t="shared" si="92"/>
        <v>3.3070000000000004</v>
      </c>
      <c r="F2948" s="7">
        <f t="shared" si="93"/>
        <v>36.377000000000002</v>
      </c>
      <c r="G2948" s="7">
        <v>0.28999999999999998</v>
      </c>
      <c r="H2948" s="7" t="s">
        <v>5080</v>
      </c>
      <c r="I2948" s="7">
        <v>2</v>
      </c>
    </row>
    <row r="2949" spans="1:9" ht="15.75" customHeight="1" x14ac:dyDescent="0.15">
      <c r="A2949" s="13" t="s">
        <v>5234</v>
      </c>
      <c r="B2949" s="7" t="s">
        <v>2030</v>
      </c>
      <c r="C2949" s="14">
        <v>7</v>
      </c>
      <c r="D2949" s="7">
        <v>68.650000000000006</v>
      </c>
      <c r="E2949" s="7">
        <f t="shared" si="92"/>
        <v>6.8650000000000011</v>
      </c>
      <c r="F2949" s="7">
        <f t="shared" si="93"/>
        <v>75.515000000000001</v>
      </c>
      <c r="G2949" s="7">
        <v>0.01</v>
      </c>
      <c r="H2949" s="7" t="s">
        <v>28</v>
      </c>
      <c r="I2949" s="7">
        <v>5</v>
      </c>
    </row>
    <row r="2950" spans="1:9" ht="15.75" customHeight="1" x14ac:dyDescent="0.15">
      <c r="A2950" s="13" t="s">
        <v>5234</v>
      </c>
      <c r="B2950" s="7" t="s">
        <v>3984</v>
      </c>
      <c r="C2950" s="14">
        <v>7</v>
      </c>
      <c r="D2950" s="7">
        <v>54.64</v>
      </c>
      <c r="E2950" s="7">
        <f t="shared" si="92"/>
        <v>5.4640000000000004</v>
      </c>
      <c r="F2950" s="7">
        <f t="shared" si="93"/>
        <v>60.103999999999999</v>
      </c>
      <c r="G2950" s="7">
        <v>0.18</v>
      </c>
      <c r="H2950" s="7" t="s">
        <v>5078</v>
      </c>
      <c r="I2950" s="7">
        <v>7</v>
      </c>
    </row>
    <row r="2951" spans="1:9" ht="15.75" customHeight="1" x14ac:dyDescent="0.15">
      <c r="A2951" s="13" t="s">
        <v>5234</v>
      </c>
      <c r="B2951" s="7" t="s">
        <v>5011</v>
      </c>
      <c r="C2951" s="14">
        <v>11</v>
      </c>
      <c r="D2951" s="7">
        <v>42.86</v>
      </c>
      <c r="E2951" s="7">
        <f t="shared" si="92"/>
        <v>4.2860000000000005</v>
      </c>
      <c r="F2951" s="7">
        <f t="shared" si="93"/>
        <v>47.146000000000001</v>
      </c>
      <c r="G2951" s="7">
        <v>0.28999999999999998</v>
      </c>
      <c r="H2951" s="7" t="s">
        <v>26</v>
      </c>
      <c r="I2951" s="7">
        <v>5</v>
      </c>
    </row>
    <row r="2952" spans="1:9" ht="15.75" customHeight="1" x14ac:dyDescent="0.15">
      <c r="A2952" s="13" t="s">
        <v>5234</v>
      </c>
      <c r="B2952" s="7" t="s">
        <v>3710</v>
      </c>
      <c r="C2952" s="14">
        <v>7</v>
      </c>
      <c r="D2952" s="7">
        <v>16.600000000000001</v>
      </c>
      <c r="E2952" s="7">
        <f t="shared" ref="E2952:E3015" si="94">D2952*10%</f>
        <v>1.6600000000000001</v>
      </c>
      <c r="F2952" s="7">
        <f t="shared" ref="F2952:F3015" si="95">D2952+E2952</f>
        <v>18.260000000000002</v>
      </c>
      <c r="G2952" s="7">
        <v>0.21</v>
      </c>
      <c r="H2952" s="7" t="s">
        <v>5078</v>
      </c>
      <c r="I2952" s="7">
        <v>8</v>
      </c>
    </row>
    <row r="2953" spans="1:9" ht="15.75" customHeight="1" x14ac:dyDescent="0.15">
      <c r="A2953" s="13" t="s">
        <v>5234</v>
      </c>
      <c r="B2953" s="7" t="s">
        <v>1178</v>
      </c>
      <c r="C2953" s="14">
        <v>2</v>
      </c>
      <c r="D2953" s="7">
        <v>83.03</v>
      </c>
      <c r="E2953" s="7">
        <f t="shared" si="94"/>
        <v>8.3030000000000008</v>
      </c>
      <c r="F2953" s="7">
        <f t="shared" si="95"/>
        <v>91.332999999999998</v>
      </c>
      <c r="G2953" s="7">
        <v>0.26</v>
      </c>
      <c r="H2953" s="7" t="s">
        <v>26</v>
      </c>
      <c r="I2953" s="7">
        <v>3</v>
      </c>
    </row>
    <row r="2954" spans="1:9" ht="15.75" customHeight="1" x14ac:dyDescent="0.15">
      <c r="A2954" s="13" t="s">
        <v>5234</v>
      </c>
      <c r="B2954" s="7" t="s">
        <v>2510</v>
      </c>
      <c r="C2954" s="14">
        <v>11</v>
      </c>
      <c r="D2954" s="7">
        <v>94.09</v>
      </c>
      <c r="E2954" s="7">
        <f t="shared" si="94"/>
        <v>9.4090000000000007</v>
      </c>
      <c r="F2954" s="7">
        <f t="shared" si="95"/>
        <v>103.49900000000001</v>
      </c>
      <c r="G2954" s="7">
        <v>0.05</v>
      </c>
      <c r="H2954" s="7" t="s">
        <v>5083</v>
      </c>
      <c r="I2954" s="7">
        <v>7</v>
      </c>
    </row>
    <row r="2955" spans="1:9" ht="15.75" customHeight="1" x14ac:dyDescent="0.15">
      <c r="A2955" s="13" t="s">
        <v>5234</v>
      </c>
      <c r="B2955" s="7" t="s">
        <v>4945</v>
      </c>
      <c r="C2955" s="14">
        <v>7</v>
      </c>
      <c r="D2955" s="7">
        <v>16.72</v>
      </c>
      <c r="E2955" s="7">
        <f t="shared" si="94"/>
        <v>1.6719999999999999</v>
      </c>
      <c r="F2955" s="7">
        <f t="shared" si="95"/>
        <v>18.391999999999999</v>
      </c>
      <c r="G2955" s="7">
        <v>0.4</v>
      </c>
      <c r="H2955" s="7" t="s">
        <v>5082</v>
      </c>
      <c r="I2955" s="7">
        <v>8</v>
      </c>
    </row>
    <row r="2956" spans="1:9" ht="15.75" customHeight="1" x14ac:dyDescent="0.15">
      <c r="A2956" s="13" t="s">
        <v>5234</v>
      </c>
      <c r="B2956" s="7" t="s">
        <v>1586</v>
      </c>
      <c r="C2956" s="14">
        <v>7</v>
      </c>
      <c r="D2956" s="7">
        <v>36.770000000000003</v>
      </c>
      <c r="E2956" s="7">
        <f t="shared" si="94"/>
        <v>3.6770000000000005</v>
      </c>
      <c r="F2956" s="7">
        <f t="shared" si="95"/>
        <v>40.447000000000003</v>
      </c>
      <c r="G2956" s="7">
        <v>0.23</v>
      </c>
      <c r="H2956" s="7" t="s">
        <v>29</v>
      </c>
      <c r="I2956" s="7">
        <v>7</v>
      </c>
    </row>
    <row r="2957" spans="1:9" ht="15.75" customHeight="1" x14ac:dyDescent="0.15">
      <c r="A2957" s="13" t="s">
        <v>5234</v>
      </c>
      <c r="B2957" s="7" t="s">
        <v>1970</v>
      </c>
      <c r="C2957" s="14">
        <v>11</v>
      </c>
      <c r="D2957" s="7">
        <v>24.23</v>
      </c>
      <c r="E2957" s="7">
        <f t="shared" si="94"/>
        <v>2.423</v>
      </c>
      <c r="F2957" s="7">
        <f t="shared" si="95"/>
        <v>26.652999999999999</v>
      </c>
      <c r="G2957" s="7">
        <v>0.33</v>
      </c>
      <c r="H2957" s="7" t="s">
        <v>5078</v>
      </c>
      <c r="I2957" s="7">
        <v>2</v>
      </c>
    </row>
    <row r="2958" spans="1:9" ht="15.75" customHeight="1" x14ac:dyDescent="0.15">
      <c r="A2958" s="13" t="s">
        <v>5234</v>
      </c>
      <c r="B2958" s="7" t="s">
        <v>1321</v>
      </c>
      <c r="C2958" s="14">
        <v>7</v>
      </c>
      <c r="D2958" s="7">
        <v>45.32</v>
      </c>
      <c r="E2958" s="7">
        <f t="shared" si="94"/>
        <v>4.532</v>
      </c>
      <c r="F2958" s="7">
        <f t="shared" si="95"/>
        <v>49.852000000000004</v>
      </c>
      <c r="G2958" s="7">
        <v>0.08</v>
      </c>
      <c r="H2958" s="7" t="s">
        <v>26</v>
      </c>
      <c r="I2958" s="7">
        <v>5</v>
      </c>
    </row>
    <row r="2959" spans="1:9" ht="15.75" customHeight="1" x14ac:dyDescent="0.15">
      <c r="A2959" s="13" t="s">
        <v>5234</v>
      </c>
      <c r="B2959" s="7" t="s">
        <v>1922</v>
      </c>
      <c r="C2959" s="14">
        <v>7</v>
      </c>
      <c r="D2959" s="7">
        <v>98.49</v>
      </c>
      <c r="E2959" s="7">
        <f t="shared" si="94"/>
        <v>9.8490000000000002</v>
      </c>
      <c r="F2959" s="7">
        <f t="shared" si="95"/>
        <v>108.339</v>
      </c>
      <c r="G2959" s="7">
        <v>0.23</v>
      </c>
      <c r="H2959" s="7" t="s">
        <v>5079</v>
      </c>
      <c r="I2959" s="7">
        <v>7</v>
      </c>
    </row>
    <row r="2960" spans="1:9" ht="15.75" customHeight="1" x14ac:dyDescent="0.15">
      <c r="A2960" s="13" t="s">
        <v>5234</v>
      </c>
      <c r="B2960" s="7" t="s">
        <v>1116</v>
      </c>
      <c r="C2960" s="14">
        <v>11</v>
      </c>
      <c r="D2960" s="7">
        <v>94.93</v>
      </c>
      <c r="E2960" s="7">
        <f t="shared" si="94"/>
        <v>9.4930000000000003</v>
      </c>
      <c r="F2960" s="7">
        <f t="shared" si="95"/>
        <v>104.423</v>
      </c>
      <c r="G2960" s="7">
        <v>0.02</v>
      </c>
      <c r="H2960" s="7" t="s">
        <v>5080</v>
      </c>
      <c r="I2960" s="7">
        <v>8</v>
      </c>
    </row>
    <row r="2961" spans="1:9" ht="15.75" customHeight="1" x14ac:dyDescent="0.15">
      <c r="A2961" s="13" t="s">
        <v>5234</v>
      </c>
      <c r="B2961" s="7" t="s">
        <v>1278</v>
      </c>
      <c r="C2961" s="14">
        <v>2</v>
      </c>
      <c r="D2961" s="7">
        <v>90.12</v>
      </c>
      <c r="E2961" s="7">
        <f t="shared" si="94"/>
        <v>9.0120000000000005</v>
      </c>
      <c r="F2961" s="7">
        <f t="shared" si="95"/>
        <v>99.132000000000005</v>
      </c>
      <c r="G2961" s="7">
        <v>0.38</v>
      </c>
      <c r="H2961" s="7" t="s">
        <v>5075</v>
      </c>
      <c r="I2961" s="7">
        <v>3</v>
      </c>
    </row>
    <row r="2962" spans="1:9" ht="15.75" customHeight="1" x14ac:dyDescent="0.15">
      <c r="A2962" s="13" t="s">
        <v>5234</v>
      </c>
      <c r="B2962" s="7" t="s">
        <v>530</v>
      </c>
      <c r="C2962" s="14">
        <v>11</v>
      </c>
      <c r="D2962" s="7">
        <v>92.31</v>
      </c>
      <c r="E2962" s="7">
        <f t="shared" si="94"/>
        <v>9.2309999999999999</v>
      </c>
      <c r="F2962" s="7">
        <f t="shared" si="95"/>
        <v>101.541</v>
      </c>
      <c r="G2962" s="7">
        <v>0.05</v>
      </c>
      <c r="H2962" s="7" t="s">
        <v>31</v>
      </c>
      <c r="I2962" s="7">
        <v>10</v>
      </c>
    </row>
    <row r="2963" spans="1:9" ht="15.75" customHeight="1" x14ac:dyDescent="0.15">
      <c r="A2963" s="13" t="s">
        <v>5234</v>
      </c>
      <c r="B2963" s="7" t="s">
        <v>4616</v>
      </c>
      <c r="C2963" s="14">
        <v>7</v>
      </c>
      <c r="D2963" s="7">
        <v>13.72</v>
      </c>
      <c r="E2963" s="7">
        <f t="shared" si="94"/>
        <v>1.3720000000000001</v>
      </c>
      <c r="F2963" s="7">
        <f t="shared" si="95"/>
        <v>15.092000000000001</v>
      </c>
      <c r="G2963" s="7">
        <v>0.25</v>
      </c>
      <c r="H2963" s="7" t="s">
        <v>31</v>
      </c>
      <c r="I2963" s="7">
        <v>10</v>
      </c>
    </row>
    <row r="2964" spans="1:9" ht="15.75" customHeight="1" x14ac:dyDescent="0.15">
      <c r="A2964" s="13" t="s">
        <v>5234</v>
      </c>
      <c r="B2964" s="7" t="s">
        <v>133</v>
      </c>
      <c r="C2964" s="14">
        <v>2</v>
      </c>
      <c r="D2964" s="7">
        <v>80.569999999999993</v>
      </c>
      <c r="E2964" s="7">
        <f t="shared" si="94"/>
        <v>8.0570000000000004</v>
      </c>
      <c r="F2964" s="7">
        <f t="shared" si="95"/>
        <v>88.626999999999995</v>
      </c>
      <c r="G2964" s="7">
        <v>0.12</v>
      </c>
      <c r="H2964" s="7" t="s">
        <v>27</v>
      </c>
      <c r="I2964" s="7">
        <v>5</v>
      </c>
    </row>
    <row r="2965" spans="1:9" ht="15.75" customHeight="1" x14ac:dyDescent="0.15">
      <c r="A2965" s="13" t="s">
        <v>5234</v>
      </c>
      <c r="B2965" s="7" t="s">
        <v>2654</v>
      </c>
      <c r="C2965" s="14">
        <v>7</v>
      </c>
      <c r="D2965" s="7">
        <v>76.7</v>
      </c>
      <c r="E2965" s="7">
        <f t="shared" si="94"/>
        <v>7.6700000000000008</v>
      </c>
      <c r="F2965" s="7">
        <f t="shared" si="95"/>
        <v>84.37</v>
      </c>
      <c r="G2965" s="7">
        <v>0.19</v>
      </c>
      <c r="H2965" s="7" t="s">
        <v>31</v>
      </c>
      <c r="I2965" s="7">
        <v>4</v>
      </c>
    </row>
    <row r="2966" spans="1:9" ht="15.75" customHeight="1" x14ac:dyDescent="0.15">
      <c r="A2966" s="13" t="s">
        <v>5234</v>
      </c>
      <c r="B2966" s="7" t="s">
        <v>4645</v>
      </c>
      <c r="C2966" s="14">
        <v>7</v>
      </c>
      <c r="D2966" s="7">
        <v>85.67</v>
      </c>
      <c r="E2966" s="7">
        <f t="shared" si="94"/>
        <v>8.5670000000000002</v>
      </c>
      <c r="F2966" s="7">
        <f t="shared" si="95"/>
        <v>94.236999999999995</v>
      </c>
      <c r="G2966" s="7">
        <v>0.36</v>
      </c>
      <c r="H2966" s="7" t="s">
        <v>5083</v>
      </c>
      <c r="I2966" s="7">
        <v>8</v>
      </c>
    </row>
    <row r="2967" spans="1:9" ht="15.75" customHeight="1" x14ac:dyDescent="0.15">
      <c r="A2967" s="13" t="s">
        <v>5234</v>
      </c>
      <c r="B2967" s="7" t="s">
        <v>860</v>
      </c>
      <c r="C2967" s="14">
        <v>2</v>
      </c>
      <c r="D2967" s="7">
        <v>21.17</v>
      </c>
      <c r="E2967" s="7">
        <f t="shared" si="94"/>
        <v>2.1170000000000004</v>
      </c>
      <c r="F2967" s="7">
        <f t="shared" si="95"/>
        <v>23.287000000000003</v>
      </c>
      <c r="G2967" s="7">
        <v>0.33</v>
      </c>
      <c r="H2967" s="7" t="s">
        <v>5077</v>
      </c>
      <c r="I2967" s="7">
        <v>4</v>
      </c>
    </row>
    <row r="2968" spans="1:9" ht="15.75" customHeight="1" x14ac:dyDescent="0.15">
      <c r="A2968" s="13" t="s">
        <v>5234</v>
      </c>
      <c r="B2968" s="7" t="s">
        <v>3582</v>
      </c>
      <c r="C2968" s="14">
        <v>11</v>
      </c>
      <c r="D2968" s="7">
        <v>79.73</v>
      </c>
      <c r="E2968" s="7">
        <f t="shared" si="94"/>
        <v>7.9730000000000008</v>
      </c>
      <c r="F2968" s="7">
        <f t="shared" si="95"/>
        <v>87.703000000000003</v>
      </c>
      <c r="G2968" s="7">
        <v>0.13</v>
      </c>
      <c r="H2968" s="7" t="s">
        <v>28</v>
      </c>
      <c r="I2968" s="7">
        <v>6</v>
      </c>
    </row>
    <row r="2969" spans="1:9" ht="15.75" customHeight="1" x14ac:dyDescent="0.15">
      <c r="A2969" s="13" t="s">
        <v>5234</v>
      </c>
      <c r="B2969" s="7" t="s">
        <v>2532</v>
      </c>
      <c r="C2969" s="14">
        <v>2</v>
      </c>
      <c r="D2969" s="7">
        <v>87.56</v>
      </c>
      <c r="E2969" s="7">
        <f t="shared" si="94"/>
        <v>8.7560000000000002</v>
      </c>
      <c r="F2969" s="7">
        <f t="shared" si="95"/>
        <v>96.316000000000003</v>
      </c>
      <c r="G2969" s="7">
        <v>0.06</v>
      </c>
      <c r="H2969" s="7" t="s">
        <v>30</v>
      </c>
      <c r="I2969" s="7">
        <v>8</v>
      </c>
    </row>
    <row r="2970" spans="1:9" ht="15.75" customHeight="1" x14ac:dyDescent="0.15">
      <c r="A2970" s="13" t="s">
        <v>5234</v>
      </c>
      <c r="B2970" s="7" t="s">
        <v>2137</v>
      </c>
      <c r="C2970" s="14">
        <v>11</v>
      </c>
      <c r="D2970" s="7">
        <v>19.010000000000002</v>
      </c>
      <c r="E2970" s="7">
        <f t="shared" si="94"/>
        <v>1.9010000000000002</v>
      </c>
      <c r="F2970" s="7">
        <f t="shared" si="95"/>
        <v>20.911000000000001</v>
      </c>
      <c r="G2970" s="7">
        <v>0.35</v>
      </c>
      <c r="H2970" s="7" t="s">
        <v>5076</v>
      </c>
      <c r="I2970" s="7">
        <v>9</v>
      </c>
    </row>
    <row r="2971" spans="1:9" ht="15.75" customHeight="1" x14ac:dyDescent="0.15">
      <c r="A2971" s="13" t="s">
        <v>5234</v>
      </c>
      <c r="B2971" s="7" t="s">
        <v>1424</v>
      </c>
      <c r="C2971" s="14">
        <v>2</v>
      </c>
      <c r="D2971" s="7">
        <v>28</v>
      </c>
      <c r="E2971" s="7">
        <f t="shared" si="94"/>
        <v>2.8000000000000003</v>
      </c>
      <c r="F2971" s="7">
        <f t="shared" si="95"/>
        <v>30.8</v>
      </c>
      <c r="G2971" s="7">
        <v>0.33</v>
      </c>
      <c r="H2971" s="7" t="s">
        <v>5076</v>
      </c>
      <c r="I2971" s="7">
        <v>8</v>
      </c>
    </row>
    <row r="2972" spans="1:9" ht="15.75" customHeight="1" x14ac:dyDescent="0.15">
      <c r="A2972" s="13" t="s">
        <v>5234</v>
      </c>
      <c r="B2972" s="7" t="s">
        <v>3657</v>
      </c>
      <c r="C2972" s="14">
        <v>7</v>
      </c>
      <c r="D2972" s="7">
        <v>51.18</v>
      </c>
      <c r="E2972" s="7">
        <f t="shared" si="94"/>
        <v>5.1180000000000003</v>
      </c>
      <c r="F2972" s="7">
        <f t="shared" si="95"/>
        <v>56.298000000000002</v>
      </c>
      <c r="G2972" s="7">
        <v>7.0000000000000007E-2</v>
      </c>
      <c r="H2972" s="7" t="s">
        <v>27</v>
      </c>
      <c r="I2972" s="7">
        <v>1</v>
      </c>
    </row>
    <row r="2973" spans="1:9" ht="15.75" customHeight="1" x14ac:dyDescent="0.15">
      <c r="A2973" s="13" t="s">
        <v>5234</v>
      </c>
      <c r="B2973" s="7" t="s">
        <v>723</v>
      </c>
      <c r="C2973" s="14">
        <v>11</v>
      </c>
      <c r="D2973" s="7">
        <v>98.05</v>
      </c>
      <c r="E2973" s="7">
        <f t="shared" si="94"/>
        <v>9.8049999999999997</v>
      </c>
      <c r="F2973" s="7">
        <f t="shared" si="95"/>
        <v>107.85499999999999</v>
      </c>
      <c r="G2973" s="7">
        <v>0.37</v>
      </c>
      <c r="H2973" s="7" t="s">
        <v>5083</v>
      </c>
      <c r="I2973" s="7">
        <v>5</v>
      </c>
    </row>
    <row r="2974" spans="1:9" ht="15.75" customHeight="1" x14ac:dyDescent="0.15">
      <c r="A2974" s="13" t="s">
        <v>5234</v>
      </c>
      <c r="B2974" s="7" t="s">
        <v>602</v>
      </c>
      <c r="C2974" s="14">
        <v>7</v>
      </c>
      <c r="D2974" s="7">
        <v>67.489999999999995</v>
      </c>
      <c r="E2974" s="7">
        <f t="shared" si="94"/>
        <v>6.7489999999999997</v>
      </c>
      <c r="F2974" s="7">
        <f t="shared" si="95"/>
        <v>74.23899999999999</v>
      </c>
      <c r="G2974" s="7">
        <v>0.2</v>
      </c>
      <c r="H2974" s="7" t="s">
        <v>5077</v>
      </c>
      <c r="I2974" s="7">
        <v>4</v>
      </c>
    </row>
    <row r="2975" spans="1:9" ht="15.75" customHeight="1" x14ac:dyDescent="0.15">
      <c r="A2975" s="13" t="s">
        <v>5234</v>
      </c>
      <c r="B2975" s="7" t="s">
        <v>2098</v>
      </c>
      <c r="C2975" s="14">
        <v>7</v>
      </c>
      <c r="D2975" s="7">
        <v>96.46</v>
      </c>
      <c r="E2975" s="7">
        <f t="shared" si="94"/>
        <v>9.6460000000000008</v>
      </c>
      <c r="F2975" s="7">
        <f t="shared" si="95"/>
        <v>106.10599999999999</v>
      </c>
      <c r="G2975" s="7">
        <v>0.1</v>
      </c>
      <c r="H2975" s="7" t="s">
        <v>31</v>
      </c>
      <c r="I2975" s="7">
        <v>5</v>
      </c>
    </row>
    <row r="2976" spans="1:9" ht="15.75" customHeight="1" x14ac:dyDescent="0.15">
      <c r="A2976" s="13" t="s">
        <v>5234</v>
      </c>
      <c r="B2976" s="7" t="s">
        <v>2701</v>
      </c>
      <c r="C2976" s="14">
        <v>11</v>
      </c>
      <c r="D2976" s="7">
        <v>94.33</v>
      </c>
      <c r="E2976" s="7">
        <f t="shared" si="94"/>
        <v>9.4329999999999998</v>
      </c>
      <c r="F2976" s="7">
        <f t="shared" si="95"/>
        <v>103.76300000000001</v>
      </c>
      <c r="G2976" s="7">
        <v>0.35</v>
      </c>
      <c r="H2976" s="7" t="s">
        <v>5075</v>
      </c>
      <c r="I2976" s="7">
        <v>2</v>
      </c>
    </row>
    <row r="2977" spans="1:9" ht="15.75" customHeight="1" x14ac:dyDescent="0.15">
      <c r="A2977" s="13" t="s">
        <v>5235</v>
      </c>
      <c r="B2977" s="7" t="s">
        <v>4789</v>
      </c>
      <c r="C2977" s="14">
        <v>7</v>
      </c>
      <c r="D2977" s="7">
        <v>82.93</v>
      </c>
      <c r="E2977" s="7">
        <f t="shared" si="94"/>
        <v>8.293000000000001</v>
      </c>
      <c r="F2977" s="7">
        <f t="shared" si="95"/>
        <v>91.223000000000013</v>
      </c>
      <c r="G2977" s="7">
        <v>0.13</v>
      </c>
      <c r="H2977" s="7" t="s">
        <v>5076</v>
      </c>
      <c r="I2977" s="7">
        <v>5</v>
      </c>
    </row>
    <row r="2978" spans="1:9" ht="15.75" customHeight="1" x14ac:dyDescent="0.15">
      <c r="A2978" s="13" t="s">
        <v>5235</v>
      </c>
      <c r="B2978" s="7" t="s">
        <v>2677</v>
      </c>
      <c r="C2978" s="14">
        <v>11</v>
      </c>
      <c r="D2978" s="7">
        <v>52.04</v>
      </c>
      <c r="E2978" s="7">
        <f t="shared" si="94"/>
        <v>5.2040000000000006</v>
      </c>
      <c r="F2978" s="7">
        <f t="shared" si="95"/>
        <v>57.244</v>
      </c>
      <c r="G2978" s="7">
        <v>0.06</v>
      </c>
      <c r="H2978" s="7" t="s">
        <v>27</v>
      </c>
      <c r="I2978" s="7">
        <v>9</v>
      </c>
    </row>
    <row r="2979" spans="1:9" ht="15.75" customHeight="1" x14ac:dyDescent="0.15">
      <c r="A2979" s="13" t="s">
        <v>5235</v>
      </c>
      <c r="B2979" s="7" t="s">
        <v>1192</v>
      </c>
      <c r="C2979" s="14">
        <v>2</v>
      </c>
      <c r="D2979" s="7">
        <v>53.3</v>
      </c>
      <c r="E2979" s="7">
        <f t="shared" si="94"/>
        <v>5.33</v>
      </c>
      <c r="F2979" s="7">
        <f t="shared" si="95"/>
        <v>58.629999999999995</v>
      </c>
      <c r="G2979" s="7">
        <v>0.04</v>
      </c>
      <c r="H2979" s="7" t="s">
        <v>30</v>
      </c>
      <c r="I2979" s="7">
        <v>2</v>
      </c>
    </row>
    <row r="2980" spans="1:9" ht="15.75" customHeight="1" x14ac:dyDescent="0.15">
      <c r="A2980" s="13" t="s">
        <v>5235</v>
      </c>
      <c r="B2980" s="7" t="s">
        <v>2812</v>
      </c>
      <c r="C2980" s="14">
        <v>7</v>
      </c>
      <c r="D2980" s="7">
        <v>90.35</v>
      </c>
      <c r="E2980" s="7">
        <f t="shared" si="94"/>
        <v>9.0350000000000001</v>
      </c>
      <c r="F2980" s="7">
        <f t="shared" si="95"/>
        <v>99.384999999999991</v>
      </c>
      <c r="G2980" s="7">
        <v>0.26</v>
      </c>
      <c r="H2980" s="7" t="s">
        <v>27</v>
      </c>
      <c r="I2980" s="7">
        <v>7</v>
      </c>
    </row>
    <row r="2981" spans="1:9" ht="15.75" customHeight="1" x14ac:dyDescent="0.15">
      <c r="A2981" s="13" t="s">
        <v>5235</v>
      </c>
      <c r="B2981" s="7" t="s">
        <v>1476</v>
      </c>
      <c r="C2981" s="14">
        <v>7</v>
      </c>
      <c r="D2981" s="7">
        <v>15.38</v>
      </c>
      <c r="E2981" s="7">
        <f t="shared" si="94"/>
        <v>1.5380000000000003</v>
      </c>
      <c r="F2981" s="7">
        <f t="shared" si="95"/>
        <v>16.917999999999999</v>
      </c>
      <c r="G2981" s="7">
        <v>0.3</v>
      </c>
      <c r="H2981" s="7" t="s">
        <v>28</v>
      </c>
      <c r="I2981" s="7">
        <v>9</v>
      </c>
    </row>
    <row r="2982" spans="1:9" ht="15.75" customHeight="1" x14ac:dyDescent="0.15">
      <c r="A2982" s="13" t="s">
        <v>5235</v>
      </c>
      <c r="B2982" s="7" t="s">
        <v>2441</v>
      </c>
      <c r="C2982" s="14">
        <v>7</v>
      </c>
      <c r="D2982" s="7">
        <v>36.28</v>
      </c>
      <c r="E2982" s="7">
        <f t="shared" si="94"/>
        <v>3.6280000000000001</v>
      </c>
      <c r="F2982" s="7">
        <f t="shared" si="95"/>
        <v>39.908000000000001</v>
      </c>
      <c r="G2982" s="7">
        <v>0.04</v>
      </c>
      <c r="H2982" s="7" t="s">
        <v>5077</v>
      </c>
      <c r="I2982" s="7">
        <v>10</v>
      </c>
    </row>
    <row r="2983" spans="1:9" ht="15.75" customHeight="1" x14ac:dyDescent="0.15">
      <c r="A2983" s="13" t="s">
        <v>5235</v>
      </c>
      <c r="B2983" s="7" t="s">
        <v>520</v>
      </c>
      <c r="C2983" s="14">
        <v>2</v>
      </c>
      <c r="D2983" s="7">
        <v>13.01</v>
      </c>
      <c r="E2983" s="7">
        <f t="shared" si="94"/>
        <v>1.3010000000000002</v>
      </c>
      <c r="F2983" s="7">
        <f t="shared" si="95"/>
        <v>14.311</v>
      </c>
      <c r="G2983" s="7">
        <v>0.15</v>
      </c>
      <c r="H2983" s="7" t="s">
        <v>5078</v>
      </c>
      <c r="I2983" s="7">
        <v>6</v>
      </c>
    </row>
    <row r="2984" spans="1:9" ht="15.75" customHeight="1" x14ac:dyDescent="0.15">
      <c r="A2984" s="13" t="s">
        <v>5235</v>
      </c>
      <c r="B2984" s="7" t="s">
        <v>4339</v>
      </c>
      <c r="C2984" s="14">
        <v>2</v>
      </c>
      <c r="D2984" s="7">
        <v>15.97</v>
      </c>
      <c r="E2984" s="7">
        <f t="shared" si="94"/>
        <v>1.5970000000000002</v>
      </c>
      <c r="F2984" s="7">
        <f t="shared" si="95"/>
        <v>17.567</v>
      </c>
      <c r="G2984" s="7">
        <v>0.24</v>
      </c>
      <c r="H2984" s="7" t="s">
        <v>5078</v>
      </c>
      <c r="I2984" s="7">
        <v>2</v>
      </c>
    </row>
    <row r="2985" spans="1:9" ht="15.75" customHeight="1" x14ac:dyDescent="0.15">
      <c r="A2985" s="13" t="s">
        <v>5235</v>
      </c>
      <c r="B2985" s="7" t="s">
        <v>3453</v>
      </c>
      <c r="C2985" s="14">
        <v>2</v>
      </c>
      <c r="D2985" s="7">
        <v>80.680000000000007</v>
      </c>
      <c r="E2985" s="7">
        <f t="shared" si="94"/>
        <v>8.0680000000000014</v>
      </c>
      <c r="F2985" s="7">
        <f t="shared" si="95"/>
        <v>88.748000000000005</v>
      </c>
      <c r="G2985" s="7">
        <v>0.36</v>
      </c>
      <c r="H2985" s="7" t="s">
        <v>5081</v>
      </c>
      <c r="I2985" s="7">
        <v>8</v>
      </c>
    </row>
    <row r="2986" spans="1:9" ht="15.75" customHeight="1" x14ac:dyDescent="0.15">
      <c r="A2986" s="13" t="s">
        <v>5235</v>
      </c>
      <c r="B2986" s="7" t="s">
        <v>2956</v>
      </c>
      <c r="C2986" s="14">
        <v>2</v>
      </c>
      <c r="D2986" s="7">
        <v>73.41</v>
      </c>
      <c r="E2986" s="7">
        <f t="shared" si="94"/>
        <v>7.3410000000000002</v>
      </c>
      <c r="F2986" s="7">
        <f t="shared" si="95"/>
        <v>80.750999999999991</v>
      </c>
      <c r="G2986" s="7">
        <v>0.2</v>
      </c>
      <c r="H2986" s="7" t="s">
        <v>5077</v>
      </c>
      <c r="I2986" s="7">
        <v>10</v>
      </c>
    </row>
    <row r="2987" spans="1:9" ht="15.75" customHeight="1" x14ac:dyDescent="0.15">
      <c r="A2987" s="13" t="s">
        <v>5235</v>
      </c>
      <c r="B2987" s="7" t="s">
        <v>2294</v>
      </c>
      <c r="C2987" s="14">
        <v>7</v>
      </c>
      <c r="D2987" s="7">
        <v>97.35</v>
      </c>
      <c r="E2987" s="7">
        <f t="shared" si="94"/>
        <v>9.7349999999999994</v>
      </c>
      <c r="F2987" s="7">
        <f t="shared" si="95"/>
        <v>107.08499999999999</v>
      </c>
      <c r="G2987" s="7">
        <v>0.28000000000000003</v>
      </c>
      <c r="H2987" s="7" t="s">
        <v>5081</v>
      </c>
      <c r="I2987" s="7">
        <v>2</v>
      </c>
    </row>
    <row r="2988" spans="1:9" ht="15.75" customHeight="1" x14ac:dyDescent="0.15">
      <c r="A2988" s="13" t="s">
        <v>5235</v>
      </c>
      <c r="B2988" s="7" t="s">
        <v>2101</v>
      </c>
      <c r="C2988" s="14">
        <v>2</v>
      </c>
      <c r="D2988" s="7">
        <v>27.75</v>
      </c>
      <c r="E2988" s="7">
        <f t="shared" si="94"/>
        <v>2.7750000000000004</v>
      </c>
      <c r="F2988" s="7">
        <f t="shared" si="95"/>
        <v>30.524999999999999</v>
      </c>
      <c r="G2988" s="7">
        <v>0.18</v>
      </c>
      <c r="H2988" s="7" t="s">
        <v>5078</v>
      </c>
      <c r="I2988" s="7">
        <v>8</v>
      </c>
    </row>
    <row r="2989" spans="1:9" ht="15.75" customHeight="1" x14ac:dyDescent="0.15">
      <c r="A2989" s="13" t="s">
        <v>5235</v>
      </c>
      <c r="B2989" s="7" t="s">
        <v>4302</v>
      </c>
      <c r="C2989" s="14">
        <v>2</v>
      </c>
      <c r="D2989" s="7">
        <v>66.150000000000006</v>
      </c>
      <c r="E2989" s="7">
        <f t="shared" si="94"/>
        <v>6.6150000000000011</v>
      </c>
      <c r="F2989" s="7">
        <f t="shared" si="95"/>
        <v>72.765000000000001</v>
      </c>
      <c r="G2989" s="7">
        <v>0.14000000000000001</v>
      </c>
      <c r="H2989" s="7" t="s">
        <v>5076</v>
      </c>
      <c r="I2989" s="7">
        <v>2</v>
      </c>
    </row>
    <row r="2990" spans="1:9" ht="15.75" customHeight="1" x14ac:dyDescent="0.15">
      <c r="A2990" s="13" t="s">
        <v>5235</v>
      </c>
      <c r="B2990" s="7" t="s">
        <v>4202</v>
      </c>
      <c r="C2990" s="14">
        <v>2</v>
      </c>
      <c r="D2990" s="7">
        <v>41.86</v>
      </c>
      <c r="E2990" s="7">
        <f t="shared" si="94"/>
        <v>4.1859999999999999</v>
      </c>
      <c r="F2990" s="7">
        <f t="shared" si="95"/>
        <v>46.045999999999999</v>
      </c>
      <c r="G2990" s="7">
        <v>0.3</v>
      </c>
      <c r="H2990" s="7" t="s">
        <v>5079</v>
      </c>
      <c r="I2990" s="7">
        <v>2</v>
      </c>
    </row>
    <row r="2991" spans="1:9" ht="15.75" customHeight="1" x14ac:dyDescent="0.15">
      <c r="A2991" s="13" t="s">
        <v>5235</v>
      </c>
      <c r="B2991" s="7" t="s">
        <v>3621</v>
      </c>
      <c r="C2991" s="14">
        <v>2</v>
      </c>
      <c r="D2991" s="7">
        <v>14.4</v>
      </c>
      <c r="E2991" s="7">
        <f t="shared" si="94"/>
        <v>1.4400000000000002</v>
      </c>
      <c r="F2991" s="7">
        <f t="shared" si="95"/>
        <v>15.84</v>
      </c>
      <c r="G2991" s="7">
        <v>0.08</v>
      </c>
      <c r="H2991" s="7" t="s">
        <v>5075</v>
      </c>
      <c r="I2991" s="7">
        <v>8</v>
      </c>
    </row>
    <row r="2992" spans="1:9" ht="15.75" customHeight="1" x14ac:dyDescent="0.15">
      <c r="A2992" s="13" t="s">
        <v>5235</v>
      </c>
      <c r="B2992" s="7" t="s">
        <v>458</v>
      </c>
      <c r="C2992" s="14">
        <v>11</v>
      </c>
      <c r="D2992" s="7">
        <v>43.42</v>
      </c>
      <c r="E2992" s="7">
        <f t="shared" si="94"/>
        <v>4.3420000000000005</v>
      </c>
      <c r="F2992" s="7">
        <f t="shared" si="95"/>
        <v>47.762</v>
      </c>
      <c r="G2992" s="7">
        <v>0.18</v>
      </c>
      <c r="H2992" s="7" t="s">
        <v>29</v>
      </c>
      <c r="I2992" s="7">
        <v>7</v>
      </c>
    </row>
    <row r="2993" spans="1:9" ht="15.75" customHeight="1" x14ac:dyDescent="0.15">
      <c r="A2993" s="13" t="s">
        <v>5235</v>
      </c>
      <c r="B2993" s="7" t="s">
        <v>4829</v>
      </c>
      <c r="C2993" s="14">
        <v>7</v>
      </c>
      <c r="D2993" s="7">
        <v>29.78</v>
      </c>
      <c r="E2993" s="7">
        <f t="shared" si="94"/>
        <v>2.9780000000000002</v>
      </c>
      <c r="F2993" s="7">
        <f t="shared" si="95"/>
        <v>32.758000000000003</v>
      </c>
      <c r="G2993" s="7">
        <v>0.23</v>
      </c>
      <c r="H2993" s="7" t="s">
        <v>5076</v>
      </c>
      <c r="I2993" s="7">
        <v>7</v>
      </c>
    </row>
    <row r="2994" spans="1:9" ht="15.75" customHeight="1" x14ac:dyDescent="0.15">
      <c r="A2994" s="13" t="s">
        <v>5235</v>
      </c>
      <c r="B2994" s="7" t="s">
        <v>2911</v>
      </c>
      <c r="C2994" s="14">
        <v>2</v>
      </c>
      <c r="D2994" s="7">
        <v>81.64</v>
      </c>
      <c r="E2994" s="7">
        <f t="shared" si="94"/>
        <v>8.1639999999999997</v>
      </c>
      <c r="F2994" s="7">
        <f t="shared" si="95"/>
        <v>89.804000000000002</v>
      </c>
      <c r="G2994" s="7">
        <v>0.35</v>
      </c>
      <c r="H2994" s="7" t="s">
        <v>5078</v>
      </c>
      <c r="I2994" s="7">
        <v>1</v>
      </c>
    </row>
    <row r="2995" spans="1:9" ht="15.75" customHeight="1" x14ac:dyDescent="0.15">
      <c r="A2995" s="13" t="s">
        <v>5235</v>
      </c>
      <c r="B2995" s="7" t="s">
        <v>2517</v>
      </c>
      <c r="C2995" s="14">
        <v>2</v>
      </c>
      <c r="D2995" s="7">
        <v>67.37</v>
      </c>
      <c r="E2995" s="7">
        <f t="shared" si="94"/>
        <v>6.737000000000001</v>
      </c>
      <c r="F2995" s="7">
        <f t="shared" si="95"/>
        <v>74.106999999999999</v>
      </c>
      <c r="G2995" s="7">
        <v>0.02</v>
      </c>
      <c r="H2995" s="7" t="s">
        <v>5081</v>
      </c>
      <c r="I2995" s="7">
        <v>10</v>
      </c>
    </row>
    <row r="2996" spans="1:9" ht="15.75" customHeight="1" x14ac:dyDescent="0.15">
      <c r="A2996" s="13" t="s">
        <v>5235</v>
      </c>
      <c r="B2996" s="7" t="s">
        <v>3198</v>
      </c>
      <c r="C2996" s="14">
        <v>7</v>
      </c>
      <c r="D2996" s="7">
        <v>20.92</v>
      </c>
      <c r="E2996" s="7">
        <f t="shared" si="94"/>
        <v>2.0920000000000001</v>
      </c>
      <c r="F2996" s="7">
        <f t="shared" si="95"/>
        <v>23.012</v>
      </c>
      <c r="G2996" s="7">
        <v>0.33</v>
      </c>
      <c r="H2996" s="7" t="s">
        <v>5082</v>
      </c>
      <c r="I2996" s="7">
        <v>1</v>
      </c>
    </row>
    <row r="2997" spans="1:9" ht="15.75" customHeight="1" x14ac:dyDescent="0.15">
      <c r="A2997" s="13" t="s">
        <v>5235</v>
      </c>
      <c r="B2997" s="7" t="s">
        <v>2586</v>
      </c>
      <c r="C2997" s="14">
        <v>11</v>
      </c>
      <c r="D2997" s="7">
        <v>93.88</v>
      </c>
      <c r="E2997" s="7">
        <f t="shared" si="94"/>
        <v>9.3879999999999999</v>
      </c>
      <c r="F2997" s="7">
        <f t="shared" si="95"/>
        <v>103.268</v>
      </c>
      <c r="G2997" s="7">
        <v>0.04</v>
      </c>
      <c r="H2997" s="7" t="s">
        <v>5080</v>
      </c>
      <c r="I2997" s="7">
        <v>8</v>
      </c>
    </row>
    <row r="2998" spans="1:9" ht="15.75" customHeight="1" x14ac:dyDescent="0.15">
      <c r="A2998" s="13" t="s">
        <v>5235</v>
      </c>
      <c r="B2998" s="7" t="s">
        <v>3338</v>
      </c>
      <c r="C2998" s="14">
        <v>11</v>
      </c>
      <c r="D2998" s="7">
        <v>43.41</v>
      </c>
      <c r="E2998" s="7">
        <f t="shared" si="94"/>
        <v>4.3410000000000002</v>
      </c>
      <c r="F2998" s="7">
        <f t="shared" si="95"/>
        <v>47.750999999999998</v>
      </c>
      <c r="G2998" s="7">
        <v>0.01</v>
      </c>
      <c r="H2998" s="7" t="s">
        <v>30</v>
      </c>
      <c r="I2998" s="7">
        <v>3</v>
      </c>
    </row>
    <row r="2999" spans="1:9" ht="15.75" customHeight="1" x14ac:dyDescent="0.15">
      <c r="A2999" s="13" t="s">
        <v>5235</v>
      </c>
      <c r="B2999" s="7" t="s">
        <v>4854</v>
      </c>
      <c r="C2999" s="14">
        <v>11</v>
      </c>
      <c r="D2999" s="7">
        <v>27.02</v>
      </c>
      <c r="E2999" s="7">
        <f t="shared" si="94"/>
        <v>2.702</v>
      </c>
      <c r="F2999" s="7">
        <f t="shared" si="95"/>
        <v>29.722000000000001</v>
      </c>
      <c r="G2999" s="7">
        <v>0.08</v>
      </c>
      <c r="H2999" s="7" t="s">
        <v>5078</v>
      </c>
      <c r="I2999" s="7">
        <v>2</v>
      </c>
    </row>
    <row r="3000" spans="1:9" ht="15.75" customHeight="1" x14ac:dyDescent="0.15">
      <c r="A3000" s="13" t="s">
        <v>5236</v>
      </c>
      <c r="B3000" s="7" t="s">
        <v>922</v>
      </c>
      <c r="C3000" s="14">
        <v>7</v>
      </c>
      <c r="D3000" s="7">
        <v>45.15</v>
      </c>
      <c r="E3000" s="7">
        <f t="shared" si="94"/>
        <v>4.5149999999999997</v>
      </c>
      <c r="F3000" s="7">
        <f t="shared" si="95"/>
        <v>49.664999999999999</v>
      </c>
      <c r="G3000" s="7">
        <v>0.31</v>
      </c>
      <c r="H3000" s="7" t="s">
        <v>5077</v>
      </c>
      <c r="I3000" s="7">
        <v>9</v>
      </c>
    </row>
    <row r="3001" spans="1:9" ht="15.75" customHeight="1" x14ac:dyDescent="0.15">
      <c r="A3001" s="13" t="s">
        <v>5236</v>
      </c>
      <c r="B3001" s="7" t="s">
        <v>5022</v>
      </c>
      <c r="C3001" s="14">
        <v>2</v>
      </c>
      <c r="D3001" s="7">
        <v>15.48</v>
      </c>
      <c r="E3001" s="7">
        <f t="shared" si="94"/>
        <v>1.548</v>
      </c>
      <c r="F3001" s="7">
        <f t="shared" si="95"/>
        <v>17.027999999999999</v>
      </c>
      <c r="G3001" s="7">
        <v>0.15</v>
      </c>
      <c r="H3001" s="7" t="s">
        <v>29</v>
      </c>
      <c r="I3001" s="7">
        <v>6</v>
      </c>
    </row>
    <row r="3002" spans="1:9" ht="15.75" customHeight="1" x14ac:dyDescent="0.15">
      <c r="A3002" s="13" t="s">
        <v>5236</v>
      </c>
      <c r="B3002" s="7" t="s">
        <v>1874</v>
      </c>
      <c r="C3002" s="14">
        <v>2</v>
      </c>
      <c r="D3002" s="7">
        <v>26.18</v>
      </c>
      <c r="E3002" s="7">
        <f t="shared" si="94"/>
        <v>2.6180000000000003</v>
      </c>
      <c r="F3002" s="7">
        <f t="shared" si="95"/>
        <v>28.798000000000002</v>
      </c>
      <c r="G3002" s="7">
        <v>0.11</v>
      </c>
      <c r="H3002" s="7" t="s">
        <v>30</v>
      </c>
      <c r="I3002" s="7">
        <v>7</v>
      </c>
    </row>
    <row r="3003" spans="1:9" ht="15.75" customHeight="1" x14ac:dyDescent="0.15">
      <c r="A3003" s="13" t="s">
        <v>5236</v>
      </c>
      <c r="B3003" s="7" t="s">
        <v>5035</v>
      </c>
      <c r="C3003" s="14">
        <v>11</v>
      </c>
      <c r="D3003" s="7">
        <v>42.42</v>
      </c>
      <c r="E3003" s="7">
        <f t="shared" si="94"/>
        <v>4.242</v>
      </c>
      <c r="F3003" s="7">
        <f t="shared" si="95"/>
        <v>46.661999999999999</v>
      </c>
      <c r="G3003" s="7">
        <v>0.3</v>
      </c>
      <c r="H3003" s="7" t="s">
        <v>29</v>
      </c>
      <c r="I3003" s="7">
        <v>6</v>
      </c>
    </row>
    <row r="3004" spans="1:9" ht="15.75" customHeight="1" x14ac:dyDescent="0.15">
      <c r="A3004" s="13" t="s">
        <v>5236</v>
      </c>
      <c r="B3004" s="7" t="s">
        <v>1441</v>
      </c>
      <c r="C3004" s="14">
        <v>2</v>
      </c>
      <c r="D3004" s="7">
        <v>25.77</v>
      </c>
      <c r="E3004" s="7">
        <f t="shared" si="94"/>
        <v>2.577</v>
      </c>
      <c r="F3004" s="7">
        <f t="shared" si="95"/>
        <v>28.347000000000001</v>
      </c>
      <c r="G3004" s="7">
        <v>0.13</v>
      </c>
      <c r="H3004" s="7" t="s">
        <v>5082</v>
      </c>
      <c r="I3004" s="7">
        <v>7</v>
      </c>
    </row>
    <row r="3005" spans="1:9" ht="15.75" customHeight="1" x14ac:dyDescent="0.15">
      <c r="A3005" s="13" t="s">
        <v>5236</v>
      </c>
      <c r="B3005" s="7" t="s">
        <v>2770</v>
      </c>
      <c r="C3005" s="14">
        <v>7</v>
      </c>
      <c r="D3005" s="7">
        <v>8.75</v>
      </c>
      <c r="E3005" s="7">
        <f t="shared" si="94"/>
        <v>0.875</v>
      </c>
      <c r="F3005" s="7">
        <f t="shared" si="95"/>
        <v>9.625</v>
      </c>
      <c r="G3005" s="7">
        <v>0.26</v>
      </c>
      <c r="H3005" s="7" t="s">
        <v>30</v>
      </c>
      <c r="I3005" s="7">
        <v>5</v>
      </c>
    </row>
    <row r="3006" spans="1:9" ht="15.75" customHeight="1" x14ac:dyDescent="0.15">
      <c r="A3006" s="13" t="s">
        <v>5236</v>
      </c>
      <c r="B3006" s="7" t="s">
        <v>786</v>
      </c>
      <c r="C3006" s="14">
        <v>7</v>
      </c>
      <c r="D3006" s="7">
        <v>13.18</v>
      </c>
      <c r="E3006" s="7">
        <f t="shared" si="94"/>
        <v>1.3180000000000001</v>
      </c>
      <c r="F3006" s="7">
        <f t="shared" si="95"/>
        <v>14.497999999999999</v>
      </c>
      <c r="G3006" s="7">
        <v>0.18</v>
      </c>
      <c r="H3006" s="7" t="s">
        <v>5080</v>
      </c>
      <c r="I3006" s="7">
        <v>6</v>
      </c>
    </row>
    <row r="3007" spans="1:9" ht="15.75" customHeight="1" x14ac:dyDescent="0.15">
      <c r="A3007" s="13" t="s">
        <v>5236</v>
      </c>
      <c r="B3007" s="7" t="s">
        <v>3398</v>
      </c>
      <c r="C3007" s="14">
        <v>2</v>
      </c>
      <c r="D3007" s="7">
        <v>90.99</v>
      </c>
      <c r="E3007" s="7">
        <f t="shared" si="94"/>
        <v>9.0990000000000002</v>
      </c>
      <c r="F3007" s="7">
        <f t="shared" si="95"/>
        <v>100.089</v>
      </c>
      <c r="G3007" s="7">
        <v>0.28999999999999998</v>
      </c>
      <c r="H3007" s="7" t="s">
        <v>5075</v>
      </c>
      <c r="I3007" s="7">
        <v>5</v>
      </c>
    </row>
    <row r="3008" spans="1:9" ht="15.75" customHeight="1" x14ac:dyDescent="0.15">
      <c r="A3008" s="13" t="s">
        <v>5236</v>
      </c>
      <c r="B3008" s="7" t="s">
        <v>3771</v>
      </c>
      <c r="C3008" s="14">
        <v>7</v>
      </c>
      <c r="D3008" s="7">
        <v>50.83</v>
      </c>
      <c r="E3008" s="7">
        <f t="shared" si="94"/>
        <v>5.0830000000000002</v>
      </c>
      <c r="F3008" s="7">
        <f t="shared" si="95"/>
        <v>55.912999999999997</v>
      </c>
      <c r="G3008" s="7">
        <v>0.11</v>
      </c>
      <c r="H3008" s="7" t="s">
        <v>28</v>
      </c>
      <c r="I3008" s="7">
        <v>7</v>
      </c>
    </row>
    <row r="3009" spans="1:9" ht="15.75" customHeight="1" x14ac:dyDescent="0.15">
      <c r="A3009" s="13" t="s">
        <v>5236</v>
      </c>
      <c r="B3009" s="7" t="s">
        <v>3567</v>
      </c>
      <c r="C3009" s="14">
        <v>7</v>
      </c>
      <c r="D3009" s="7">
        <v>7.09</v>
      </c>
      <c r="E3009" s="7">
        <f t="shared" si="94"/>
        <v>0.70900000000000007</v>
      </c>
      <c r="F3009" s="7">
        <f t="shared" si="95"/>
        <v>7.7989999999999995</v>
      </c>
      <c r="G3009" s="7">
        <v>0.39</v>
      </c>
      <c r="H3009" s="7" t="s">
        <v>28</v>
      </c>
      <c r="I3009" s="7">
        <v>6</v>
      </c>
    </row>
    <row r="3010" spans="1:9" ht="15.75" customHeight="1" x14ac:dyDescent="0.15">
      <c r="A3010" s="13" t="s">
        <v>5236</v>
      </c>
      <c r="B3010" s="7" t="s">
        <v>1858</v>
      </c>
      <c r="C3010" s="14">
        <v>2</v>
      </c>
      <c r="D3010" s="7">
        <v>86.47</v>
      </c>
      <c r="E3010" s="7">
        <f t="shared" si="94"/>
        <v>8.6470000000000002</v>
      </c>
      <c r="F3010" s="7">
        <f t="shared" si="95"/>
        <v>95.117000000000004</v>
      </c>
      <c r="G3010" s="7">
        <v>0.08</v>
      </c>
      <c r="H3010" s="7" t="s">
        <v>5080</v>
      </c>
      <c r="I3010" s="7">
        <v>10</v>
      </c>
    </row>
    <row r="3011" spans="1:9" ht="15.75" customHeight="1" x14ac:dyDescent="0.15">
      <c r="A3011" s="13" t="s">
        <v>5236</v>
      </c>
      <c r="B3011" s="7" t="s">
        <v>1644</v>
      </c>
      <c r="C3011" s="14">
        <v>2</v>
      </c>
      <c r="D3011" s="7">
        <v>55.63</v>
      </c>
      <c r="E3011" s="7">
        <f t="shared" si="94"/>
        <v>5.5630000000000006</v>
      </c>
      <c r="F3011" s="7">
        <f t="shared" si="95"/>
        <v>61.193000000000005</v>
      </c>
      <c r="G3011" s="7">
        <v>0.05</v>
      </c>
      <c r="H3011" s="7" t="s">
        <v>5081</v>
      </c>
      <c r="I3011" s="7">
        <v>4</v>
      </c>
    </row>
    <row r="3012" spans="1:9" ht="15.75" customHeight="1" x14ac:dyDescent="0.15">
      <c r="A3012" s="13" t="s">
        <v>5236</v>
      </c>
      <c r="B3012" s="7" t="s">
        <v>4903</v>
      </c>
      <c r="C3012" s="14">
        <v>11</v>
      </c>
      <c r="D3012" s="7">
        <v>70.75</v>
      </c>
      <c r="E3012" s="7">
        <f t="shared" si="94"/>
        <v>7.0750000000000002</v>
      </c>
      <c r="F3012" s="7">
        <f t="shared" si="95"/>
        <v>77.825000000000003</v>
      </c>
      <c r="G3012" s="7">
        <v>0.1</v>
      </c>
      <c r="H3012" s="7" t="s">
        <v>27</v>
      </c>
      <c r="I3012" s="7">
        <v>10</v>
      </c>
    </row>
    <row r="3013" spans="1:9" ht="15.75" customHeight="1" x14ac:dyDescent="0.15">
      <c r="A3013" s="13" t="s">
        <v>5236</v>
      </c>
      <c r="B3013" s="7" t="s">
        <v>3207</v>
      </c>
      <c r="C3013" s="14">
        <v>11</v>
      </c>
      <c r="D3013" s="7">
        <v>68.180000000000007</v>
      </c>
      <c r="E3013" s="7">
        <f t="shared" si="94"/>
        <v>6.8180000000000014</v>
      </c>
      <c r="F3013" s="7">
        <f t="shared" si="95"/>
        <v>74.998000000000005</v>
      </c>
      <c r="G3013" s="7">
        <v>0.34</v>
      </c>
      <c r="H3013" s="7" t="s">
        <v>5083</v>
      </c>
      <c r="I3013" s="7">
        <v>2</v>
      </c>
    </row>
    <row r="3014" spans="1:9" ht="15.75" customHeight="1" x14ac:dyDescent="0.15">
      <c r="A3014" s="13" t="s">
        <v>5236</v>
      </c>
      <c r="B3014" s="7" t="s">
        <v>2359</v>
      </c>
      <c r="C3014" s="14">
        <v>11</v>
      </c>
      <c r="D3014" s="7">
        <v>78.64</v>
      </c>
      <c r="E3014" s="7">
        <f t="shared" si="94"/>
        <v>7.8640000000000008</v>
      </c>
      <c r="F3014" s="7">
        <f t="shared" si="95"/>
        <v>86.504000000000005</v>
      </c>
      <c r="G3014" s="7">
        <v>0.4</v>
      </c>
      <c r="H3014" s="7" t="s">
        <v>31</v>
      </c>
      <c r="I3014" s="7">
        <v>6</v>
      </c>
    </row>
    <row r="3015" spans="1:9" ht="15.75" customHeight="1" x14ac:dyDescent="0.15">
      <c r="A3015" s="13" t="s">
        <v>5236</v>
      </c>
      <c r="B3015" s="7" t="s">
        <v>3716</v>
      </c>
      <c r="C3015" s="14">
        <v>7</v>
      </c>
      <c r="D3015" s="7">
        <v>18.899999999999999</v>
      </c>
      <c r="E3015" s="7">
        <f t="shared" si="94"/>
        <v>1.89</v>
      </c>
      <c r="F3015" s="7">
        <f t="shared" si="95"/>
        <v>20.79</v>
      </c>
      <c r="G3015" s="7">
        <v>0.24</v>
      </c>
      <c r="H3015" s="7" t="s">
        <v>5076</v>
      </c>
      <c r="I3015" s="7">
        <v>9</v>
      </c>
    </row>
    <row r="3016" spans="1:9" ht="15.75" customHeight="1" x14ac:dyDescent="0.15">
      <c r="A3016" s="13" t="s">
        <v>5236</v>
      </c>
      <c r="B3016" s="7" t="s">
        <v>378</v>
      </c>
      <c r="C3016" s="14">
        <v>11</v>
      </c>
      <c r="D3016" s="7">
        <v>31.86</v>
      </c>
      <c r="E3016" s="7">
        <f t="shared" ref="E3016:E3020" si="96">D3016*10%</f>
        <v>3.1859999999999999</v>
      </c>
      <c r="F3016" s="7">
        <f t="shared" ref="F3016:F3020" si="97">D3016+E3016</f>
        <v>35.045999999999999</v>
      </c>
      <c r="G3016" s="7">
        <v>0.01</v>
      </c>
      <c r="H3016" s="7" t="s">
        <v>5081</v>
      </c>
      <c r="I3016" s="7">
        <v>10</v>
      </c>
    </row>
    <row r="3017" spans="1:9" ht="15.75" customHeight="1" x14ac:dyDescent="0.15">
      <c r="A3017" s="13" t="s">
        <v>5236</v>
      </c>
      <c r="B3017" s="7" t="s">
        <v>474</v>
      </c>
      <c r="C3017" s="14">
        <v>2</v>
      </c>
      <c r="D3017" s="7">
        <v>61.6</v>
      </c>
      <c r="E3017" s="7">
        <f t="shared" si="96"/>
        <v>6.16</v>
      </c>
      <c r="F3017" s="7">
        <f t="shared" si="97"/>
        <v>67.760000000000005</v>
      </c>
      <c r="G3017" s="7">
        <v>0.23</v>
      </c>
      <c r="H3017" s="7" t="s">
        <v>5077</v>
      </c>
      <c r="I3017" s="7">
        <v>1</v>
      </c>
    </row>
    <row r="3018" spans="1:9" ht="15.75" customHeight="1" x14ac:dyDescent="0.15">
      <c r="A3018" s="13" t="s">
        <v>5236</v>
      </c>
      <c r="B3018" s="7" t="s">
        <v>826</v>
      </c>
      <c r="C3018" s="14">
        <v>11</v>
      </c>
      <c r="D3018" s="7">
        <v>29.14</v>
      </c>
      <c r="E3018" s="7">
        <f t="shared" si="96"/>
        <v>2.9140000000000001</v>
      </c>
      <c r="F3018" s="7">
        <f t="shared" si="97"/>
        <v>32.054000000000002</v>
      </c>
      <c r="G3018" s="7">
        <v>0.4</v>
      </c>
      <c r="H3018" s="7" t="s">
        <v>27</v>
      </c>
      <c r="I3018" s="7">
        <v>8</v>
      </c>
    </row>
    <row r="3019" spans="1:9" ht="15.75" customHeight="1" x14ac:dyDescent="0.15">
      <c r="A3019" s="13" t="s">
        <v>5236</v>
      </c>
      <c r="B3019" s="7" t="s">
        <v>1898</v>
      </c>
      <c r="C3019" s="14">
        <v>7</v>
      </c>
      <c r="D3019" s="7">
        <v>62.01</v>
      </c>
      <c r="E3019" s="7">
        <f t="shared" si="96"/>
        <v>6.2010000000000005</v>
      </c>
      <c r="F3019" s="7">
        <f t="shared" si="97"/>
        <v>68.210999999999999</v>
      </c>
      <c r="G3019" s="7">
        <v>0.35</v>
      </c>
      <c r="H3019" s="7" t="s">
        <v>29</v>
      </c>
      <c r="I3019" s="7">
        <v>5</v>
      </c>
    </row>
    <row r="3020" spans="1:9" ht="15.75" customHeight="1" x14ac:dyDescent="0.15">
      <c r="A3020" s="13" t="s">
        <v>5237</v>
      </c>
      <c r="B3020" s="7" t="s">
        <v>2377</v>
      </c>
      <c r="C3020" s="14">
        <v>7</v>
      </c>
      <c r="D3020" s="7">
        <v>13.41</v>
      </c>
      <c r="E3020" s="7">
        <f t="shared" si="96"/>
        <v>1.3410000000000002</v>
      </c>
      <c r="F3020" s="7">
        <f t="shared" si="97"/>
        <v>14.751000000000001</v>
      </c>
      <c r="G3020" s="7">
        <v>0.17</v>
      </c>
      <c r="H3020" s="7" t="s">
        <v>5079</v>
      </c>
      <c r="I3020" s="7">
        <v>5</v>
      </c>
    </row>
    <row r="3021" spans="1:9" ht="15.75" customHeight="1" x14ac:dyDescent="0.15">
      <c r="A3021" s="13" t="s">
        <v>5237</v>
      </c>
      <c r="B3021" s="7" t="s">
        <v>3543</v>
      </c>
      <c r="C3021" s="14">
        <v>13</v>
      </c>
      <c r="D3021" s="14">
        <v>64.5</v>
      </c>
      <c r="E3021" s="14">
        <v>6.45</v>
      </c>
      <c r="F3021" s="14">
        <v>70.95</v>
      </c>
      <c r="G3021" s="7">
        <v>0.03</v>
      </c>
      <c r="H3021" s="7" t="s">
        <v>31</v>
      </c>
      <c r="I3021" s="7">
        <v>3</v>
      </c>
    </row>
    <row r="3022" spans="1:9" ht="15.75" customHeight="1" x14ac:dyDescent="0.15">
      <c r="A3022" s="13" t="s">
        <v>5237</v>
      </c>
      <c r="B3022" s="7" t="s">
        <v>2615</v>
      </c>
      <c r="C3022" s="14">
        <v>14</v>
      </c>
      <c r="D3022" s="14">
        <v>52.59</v>
      </c>
      <c r="E3022" s="14">
        <v>5.2590000000000003</v>
      </c>
      <c r="F3022" s="14">
        <v>57.849000000000004</v>
      </c>
      <c r="G3022" s="7">
        <v>0.01</v>
      </c>
      <c r="H3022" s="7" t="s">
        <v>27</v>
      </c>
      <c r="I3022" s="7">
        <v>4</v>
      </c>
    </row>
    <row r="3023" spans="1:9" ht="15.75" customHeight="1" x14ac:dyDescent="0.15">
      <c r="A3023" s="13" t="s">
        <v>5237</v>
      </c>
      <c r="B3023" s="7" t="s">
        <v>336</v>
      </c>
      <c r="C3023" s="14">
        <v>1</v>
      </c>
      <c r="D3023" s="14">
        <v>18.600000000000001</v>
      </c>
      <c r="E3023" s="14">
        <v>1.8600000000000003</v>
      </c>
      <c r="F3023" s="14">
        <v>20.46</v>
      </c>
      <c r="G3023" s="7">
        <v>0.2</v>
      </c>
      <c r="H3023" s="7" t="s">
        <v>27</v>
      </c>
      <c r="I3023" s="7">
        <v>8</v>
      </c>
    </row>
    <row r="3024" spans="1:9" ht="15.75" customHeight="1" x14ac:dyDescent="0.15">
      <c r="A3024" s="13" t="s">
        <v>5237</v>
      </c>
      <c r="B3024" s="7" t="s">
        <v>1439</v>
      </c>
      <c r="C3024" s="14">
        <v>1</v>
      </c>
      <c r="D3024" s="14">
        <v>58.48</v>
      </c>
      <c r="E3024" s="14">
        <v>5.8479999999999999</v>
      </c>
      <c r="F3024" s="14">
        <v>64.328000000000003</v>
      </c>
      <c r="G3024" s="7">
        <v>0.28000000000000003</v>
      </c>
      <c r="H3024" s="7" t="s">
        <v>5083</v>
      </c>
      <c r="I3024" s="7">
        <v>2</v>
      </c>
    </row>
    <row r="3025" spans="1:9" ht="15.75" customHeight="1" x14ac:dyDescent="0.15">
      <c r="A3025" s="13" t="s">
        <v>5237</v>
      </c>
      <c r="B3025" s="7" t="s">
        <v>2928</v>
      </c>
      <c r="C3025" s="14">
        <v>13</v>
      </c>
      <c r="D3025" s="14">
        <v>28.6</v>
      </c>
      <c r="E3025" s="14">
        <v>2.8600000000000003</v>
      </c>
      <c r="F3025" s="14">
        <v>31.46</v>
      </c>
      <c r="G3025" s="7">
        <v>0.23</v>
      </c>
      <c r="H3025" s="7" t="s">
        <v>5078</v>
      </c>
      <c r="I3025" s="7">
        <v>4</v>
      </c>
    </row>
    <row r="3026" spans="1:9" ht="15.75" customHeight="1" x14ac:dyDescent="0.15">
      <c r="A3026" s="13" t="s">
        <v>5237</v>
      </c>
      <c r="B3026" s="7" t="s">
        <v>859</v>
      </c>
      <c r="C3026" s="14">
        <v>1</v>
      </c>
      <c r="D3026" s="14">
        <v>43.15</v>
      </c>
      <c r="E3026" s="14">
        <v>4.3150000000000004</v>
      </c>
      <c r="F3026" s="14">
        <v>47.464999999999996</v>
      </c>
      <c r="G3026" s="7">
        <v>0.26</v>
      </c>
      <c r="H3026" s="7" t="s">
        <v>5075</v>
      </c>
      <c r="I3026" s="7">
        <v>2</v>
      </c>
    </row>
    <row r="3027" spans="1:9" ht="15.75" customHeight="1" x14ac:dyDescent="0.15">
      <c r="A3027" s="13" t="s">
        <v>5237</v>
      </c>
      <c r="B3027" s="7" t="s">
        <v>680</v>
      </c>
      <c r="C3027" s="14">
        <v>13</v>
      </c>
      <c r="D3027" s="14">
        <v>89.53</v>
      </c>
      <c r="E3027" s="14">
        <v>8.9530000000000012</v>
      </c>
      <c r="F3027" s="14">
        <v>98.483000000000004</v>
      </c>
      <c r="G3027" s="7">
        <v>0.3</v>
      </c>
      <c r="H3027" s="7" t="s">
        <v>30</v>
      </c>
      <c r="I3027" s="7">
        <v>7</v>
      </c>
    </row>
    <row r="3028" spans="1:9" ht="15.75" customHeight="1" x14ac:dyDescent="0.15">
      <c r="A3028" s="13" t="s">
        <v>5237</v>
      </c>
      <c r="B3028" s="7" t="s">
        <v>1357</v>
      </c>
      <c r="C3028" s="14">
        <v>3</v>
      </c>
      <c r="D3028" s="14">
        <v>96.41</v>
      </c>
      <c r="E3028" s="14">
        <v>9.641</v>
      </c>
      <c r="F3028" s="14">
        <v>106.051</v>
      </c>
      <c r="G3028" s="7">
        <v>0.12</v>
      </c>
      <c r="H3028" s="7" t="s">
        <v>5080</v>
      </c>
      <c r="I3028" s="7">
        <v>10</v>
      </c>
    </row>
    <row r="3029" spans="1:9" ht="15.75" customHeight="1" x14ac:dyDescent="0.15">
      <c r="A3029" s="13" t="s">
        <v>5237</v>
      </c>
      <c r="B3029" s="7" t="s">
        <v>1678</v>
      </c>
      <c r="C3029" s="14">
        <v>3</v>
      </c>
      <c r="D3029" s="14">
        <v>85.62</v>
      </c>
      <c r="E3029" s="14">
        <v>8.5620000000000012</v>
      </c>
      <c r="F3029" s="14">
        <v>94.182000000000002</v>
      </c>
      <c r="G3029" s="7">
        <v>0.22</v>
      </c>
      <c r="H3029" s="7" t="s">
        <v>5078</v>
      </c>
      <c r="I3029" s="7">
        <v>6</v>
      </c>
    </row>
    <row r="3030" spans="1:9" ht="15.75" customHeight="1" x14ac:dyDescent="0.15">
      <c r="A3030" s="13" t="s">
        <v>5237</v>
      </c>
      <c r="B3030" s="7" t="s">
        <v>4136</v>
      </c>
      <c r="C3030" s="14">
        <v>14</v>
      </c>
      <c r="D3030" s="14">
        <v>82.1</v>
      </c>
      <c r="E3030" s="14">
        <v>8.2099999999999991</v>
      </c>
      <c r="F3030" s="14">
        <v>90.309999999999988</v>
      </c>
      <c r="G3030" s="7">
        <v>0.23</v>
      </c>
      <c r="H3030" s="7" t="s">
        <v>5082</v>
      </c>
      <c r="I3030" s="7">
        <v>6</v>
      </c>
    </row>
    <row r="3031" spans="1:9" ht="15.75" customHeight="1" x14ac:dyDescent="0.15">
      <c r="A3031" s="13" t="s">
        <v>5237</v>
      </c>
      <c r="B3031" s="7" t="s">
        <v>1762</v>
      </c>
      <c r="C3031" s="14">
        <v>14</v>
      </c>
      <c r="D3031" s="14">
        <v>57.65</v>
      </c>
      <c r="E3031" s="14">
        <v>5.7650000000000006</v>
      </c>
      <c r="F3031" s="14">
        <v>63.414999999999999</v>
      </c>
      <c r="G3031" s="7">
        <v>0.3</v>
      </c>
      <c r="H3031" s="7" t="s">
        <v>5080</v>
      </c>
      <c r="I3031" s="7">
        <v>7</v>
      </c>
    </row>
    <row r="3032" spans="1:9" ht="15.75" customHeight="1" x14ac:dyDescent="0.15">
      <c r="A3032" s="13" t="s">
        <v>5237</v>
      </c>
      <c r="B3032" s="7" t="s">
        <v>106</v>
      </c>
      <c r="C3032" s="14">
        <v>14</v>
      </c>
      <c r="D3032" s="14">
        <v>63.16</v>
      </c>
      <c r="E3032" s="14">
        <v>6.3159999999999998</v>
      </c>
      <c r="F3032" s="14">
        <v>69.475999999999999</v>
      </c>
      <c r="G3032" s="7">
        <v>0.28000000000000003</v>
      </c>
      <c r="H3032" s="7" t="s">
        <v>5076</v>
      </c>
      <c r="I3032" s="7">
        <v>4</v>
      </c>
    </row>
    <row r="3033" spans="1:9" ht="15.75" customHeight="1" x14ac:dyDescent="0.15">
      <c r="A3033" s="13" t="s">
        <v>5237</v>
      </c>
      <c r="B3033" s="7" t="s">
        <v>1096</v>
      </c>
      <c r="C3033" s="14">
        <v>14</v>
      </c>
      <c r="D3033" s="14">
        <v>41.38</v>
      </c>
      <c r="E3033" s="14">
        <v>4.1380000000000008</v>
      </c>
      <c r="F3033" s="14">
        <v>45.518000000000001</v>
      </c>
      <c r="G3033" s="7">
        <v>0.31</v>
      </c>
      <c r="H3033" s="7" t="s">
        <v>5080</v>
      </c>
      <c r="I3033" s="7">
        <v>6</v>
      </c>
    </row>
    <row r="3034" spans="1:9" ht="15.75" customHeight="1" x14ac:dyDescent="0.15">
      <c r="A3034" s="13" t="s">
        <v>5237</v>
      </c>
      <c r="B3034" s="7" t="s">
        <v>2024</v>
      </c>
      <c r="C3034" s="14">
        <v>14</v>
      </c>
      <c r="D3034" s="14">
        <v>40.1</v>
      </c>
      <c r="E3034" s="14">
        <v>4.0100000000000007</v>
      </c>
      <c r="F3034" s="14">
        <v>44.11</v>
      </c>
      <c r="G3034" s="7">
        <v>0.09</v>
      </c>
      <c r="H3034" s="7" t="s">
        <v>29</v>
      </c>
      <c r="I3034" s="7">
        <v>7</v>
      </c>
    </row>
    <row r="3035" spans="1:9" ht="15.75" customHeight="1" x14ac:dyDescent="0.15">
      <c r="A3035" s="13" t="s">
        <v>5237</v>
      </c>
      <c r="B3035" s="7" t="s">
        <v>4614</v>
      </c>
      <c r="C3035" s="14">
        <v>1</v>
      </c>
      <c r="D3035" s="14">
        <v>76.010000000000005</v>
      </c>
      <c r="E3035" s="14">
        <v>7.6010000000000009</v>
      </c>
      <c r="F3035" s="14">
        <v>83.611000000000004</v>
      </c>
      <c r="G3035" s="7">
        <v>0.05</v>
      </c>
      <c r="H3035" s="7" t="s">
        <v>5079</v>
      </c>
      <c r="I3035" s="7">
        <v>6</v>
      </c>
    </row>
    <row r="3036" spans="1:9" ht="15.75" customHeight="1" x14ac:dyDescent="0.15">
      <c r="A3036" s="13" t="s">
        <v>5237</v>
      </c>
      <c r="B3036" s="7" t="s">
        <v>2612</v>
      </c>
      <c r="C3036" s="14">
        <v>14</v>
      </c>
      <c r="D3036" s="7">
        <v>26.21</v>
      </c>
      <c r="E3036" s="7">
        <f t="shared" ref="E3036:E3099" si="98">D3036*10%</f>
        <v>2.6210000000000004</v>
      </c>
      <c r="F3036" s="7">
        <f t="shared" ref="F3036:F3099" si="99">D3036+E3036</f>
        <v>28.831000000000003</v>
      </c>
      <c r="G3036" s="7">
        <v>0.4</v>
      </c>
      <c r="H3036" s="7" t="s">
        <v>5079</v>
      </c>
      <c r="I3036" s="7">
        <v>1</v>
      </c>
    </row>
    <row r="3037" spans="1:9" ht="15.75" customHeight="1" x14ac:dyDescent="0.15">
      <c r="A3037" s="13" t="s">
        <v>5237</v>
      </c>
      <c r="B3037" s="7" t="s">
        <v>4712</v>
      </c>
      <c r="C3037" s="14">
        <v>13</v>
      </c>
      <c r="D3037" s="7">
        <v>91.96</v>
      </c>
      <c r="E3037" s="7">
        <f t="shared" si="98"/>
        <v>9.1959999999999997</v>
      </c>
      <c r="F3037" s="7">
        <f t="shared" si="99"/>
        <v>101.15599999999999</v>
      </c>
      <c r="G3037" s="7">
        <v>0.05</v>
      </c>
      <c r="H3037" s="7" t="s">
        <v>5076</v>
      </c>
      <c r="I3037" s="7">
        <v>5</v>
      </c>
    </row>
    <row r="3038" spans="1:9" ht="15.75" customHeight="1" x14ac:dyDescent="0.15">
      <c r="A3038" s="13" t="s">
        <v>5237</v>
      </c>
      <c r="B3038" s="7" t="s">
        <v>1801</v>
      </c>
      <c r="C3038" s="14">
        <v>13</v>
      </c>
      <c r="D3038" s="7">
        <v>2.92</v>
      </c>
      <c r="E3038" s="7">
        <f t="shared" si="98"/>
        <v>0.29199999999999998</v>
      </c>
      <c r="F3038" s="7">
        <f t="shared" si="99"/>
        <v>3.2119999999999997</v>
      </c>
      <c r="G3038" s="7">
        <v>0.34</v>
      </c>
      <c r="H3038" s="7" t="s">
        <v>5076</v>
      </c>
      <c r="I3038" s="7">
        <v>2</v>
      </c>
    </row>
    <row r="3039" spans="1:9" ht="15.75" customHeight="1" x14ac:dyDescent="0.15">
      <c r="A3039" s="13" t="s">
        <v>5237</v>
      </c>
      <c r="B3039" s="7" t="s">
        <v>658</v>
      </c>
      <c r="C3039" s="14">
        <v>13</v>
      </c>
      <c r="D3039" s="7">
        <v>21.98</v>
      </c>
      <c r="E3039" s="7">
        <f t="shared" si="98"/>
        <v>2.198</v>
      </c>
      <c r="F3039" s="7">
        <f t="shared" si="99"/>
        <v>24.178000000000001</v>
      </c>
      <c r="G3039" s="7">
        <v>0.14000000000000001</v>
      </c>
      <c r="H3039" s="7" t="s">
        <v>5083</v>
      </c>
      <c r="I3039" s="7">
        <v>10</v>
      </c>
    </row>
    <row r="3040" spans="1:9" ht="15.75" customHeight="1" x14ac:dyDescent="0.15">
      <c r="A3040" s="13" t="s">
        <v>5237</v>
      </c>
      <c r="B3040" s="7" t="s">
        <v>861</v>
      </c>
      <c r="C3040" s="14">
        <v>1</v>
      </c>
      <c r="D3040" s="7">
        <v>37.979999999999997</v>
      </c>
      <c r="E3040" s="7">
        <f t="shared" si="98"/>
        <v>3.798</v>
      </c>
      <c r="F3040" s="7">
        <f t="shared" si="99"/>
        <v>41.777999999999999</v>
      </c>
      <c r="G3040" s="7">
        <v>0.1</v>
      </c>
      <c r="H3040" s="7" t="s">
        <v>5075</v>
      </c>
      <c r="I3040" s="7">
        <v>7</v>
      </c>
    </row>
    <row r="3041" spans="1:9" ht="15.75" customHeight="1" x14ac:dyDescent="0.15">
      <c r="A3041" s="13" t="s">
        <v>5237</v>
      </c>
      <c r="B3041" s="7" t="s">
        <v>1984</v>
      </c>
      <c r="C3041" s="14">
        <v>14</v>
      </c>
      <c r="D3041" s="7">
        <v>32.46</v>
      </c>
      <c r="E3041" s="7">
        <f t="shared" si="98"/>
        <v>3.2460000000000004</v>
      </c>
      <c r="F3041" s="7">
        <f t="shared" si="99"/>
        <v>35.706000000000003</v>
      </c>
      <c r="G3041" s="7">
        <v>0.16</v>
      </c>
      <c r="H3041" s="7" t="s">
        <v>31</v>
      </c>
      <c r="I3041" s="7">
        <v>7</v>
      </c>
    </row>
    <row r="3042" spans="1:9" ht="15.75" customHeight="1" x14ac:dyDescent="0.15">
      <c r="A3042" s="13" t="s">
        <v>5237</v>
      </c>
      <c r="B3042" s="7" t="s">
        <v>4750</v>
      </c>
      <c r="C3042" s="14">
        <v>1</v>
      </c>
      <c r="D3042" s="7">
        <v>33.47</v>
      </c>
      <c r="E3042" s="7">
        <f t="shared" si="98"/>
        <v>3.347</v>
      </c>
      <c r="F3042" s="7">
        <f t="shared" si="99"/>
        <v>36.817</v>
      </c>
      <c r="G3042" s="7">
        <v>0.32</v>
      </c>
      <c r="H3042" s="7" t="s">
        <v>29</v>
      </c>
      <c r="I3042" s="7">
        <v>4</v>
      </c>
    </row>
    <row r="3043" spans="1:9" ht="15.75" customHeight="1" x14ac:dyDescent="0.15">
      <c r="A3043" s="13" t="s">
        <v>5237</v>
      </c>
      <c r="B3043" s="7" t="s">
        <v>2873</v>
      </c>
      <c r="C3043" s="14">
        <v>3</v>
      </c>
      <c r="D3043" s="7">
        <v>75.34</v>
      </c>
      <c r="E3043" s="7">
        <f t="shared" si="98"/>
        <v>7.5340000000000007</v>
      </c>
      <c r="F3043" s="7">
        <f t="shared" si="99"/>
        <v>82.874000000000009</v>
      </c>
      <c r="G3043" s="7">
        <v>0.03</v>
      </c>
      <c r="H3043" s="7" t="s">
        <v>5083</v>
      </c>
      <c r="I3043" s="7">
        <v>3</v>
      </c>
    </row>
    <row r="3044" spans="1:9" ht="15.75" customHeight="1" x14ac:dyDescent="0.15">
      <c r="A3044" s="13" t="s">
        <v>5238</v>
      </c>
      <c r="B3044" s="7" t="s">
        <v>4526</v>
      </c>
      <c r="C3044" s="14">
        <v>14</v>
      </c>
      <c r="D3044" s="7">
        <v>97.09</v>
      </c>
      <c r="E3044" s="7">
        <f t="shared" si="98"/>
        <v>9.7090000000000014</v>
      </c>
      <c r="F3044" s="7">
        <f t="shared" si="99"/>
        <v>106.79900000000001</v>
      </c>
      <c r="G3044" s="7">
        <v>0.18</v>
      </c>
      <c r="H3044" s="7" t="s">
        <v>29</v>
      </c>
      <c r="I3044" s="7">
        <v>5</v>
      </c>
    </row>
    <row r="3045" spans="1:9" ht="15.75" customHeight="1" x14ac:dyDescent="0.15">
      <c r="A3045" s="13" t="s">
        <v>5238</v>
      </c>
      <c r="B3045" s="7" t="s">
        <v>2880</v>
      </c>
      <c r="C3045" s="14">
        <v>13</v>
      </c>
      <c r="D3045" s="7">
        <v>47.35</v>
      </c>
      <c r="E3045" s="7">
        <f t="shared" si="98"/>
        <v>4.7350000000000003</v>
      </c>
      <c r="F3045" s="7">
        <f t="shared" si="99"/>
        <v>52.085000000000001</v>
      </c>
      <c r="G3045" s="7">
        <v>0.22</v>
      </c>
      <c r="H3045" s="7" t="s">
        <v>5081</v>
      </c>
      <c r="I3045" s="7">
        <v>3</v>
      </c>
    </row>
    <row r="3046" spans="1:9" ht="15.75" customHeight="1" x14ac:dyDescent="0.15">
      <c r="A3046" s="13" t="s">
        <v>5238</v>
      </c>
      <c r="B3046" s="7" t="s">
        <v>3889</v>
      </c>
      <c r="C3046" s="14">
        <v>3</v>
      </c>
      <c r="D3046" s="7">
        <v>47.11</v>
      </c>
      <c r="E3046" s="7">
        <f t="shared" si="98"/>
        <v>4.7110000000000003</v>
      </c>
      <c r="F3046" s="7">
        <f t="shared" si="99"/>
        <v>51.820999999999998</v>
      </c>
      <c r="G3046" s="7">
        <v>0.31</v>
      </c>
      <c r="H3046" s="7" t="s">
        <v>31</v>
      </c>
      <c r="I3046" s="7">
        <v>7</v>
      </c>
    </row>
    <row r="3047" spans="1:9" ht="15.75" customHeight="1" x14ac:dyDescent="0.15">
      <c r="A3047" s="13" t="s">
        <v>5238</v>
      </c>
      <c r="B3047" s="7" t="s">
        <v>2255</v>
      </c>
      <c r="C3047" s="14">
        <v>14</v>
      </c>
      <c r="D3047" s="7">
        <v>50.18</v>
      </c>
      <c r="E3047" s="7">
        <f t="shared" si="98"/>
        <v>5.0180000000000007</v>
      </c>
      <c r="F3047" s="7">
        <f t="shared" si="99"/>
        <v>55.198</v>
      </c>
      <c r="G3047" s="7">
        <v>0.19</v>
      </c>
      <c r="H3047" s="7" t="s">
        <v>31</v>
      </c>
      <c r="I3047" s="7">
        <v>9</v>
      </c>
    </row>
    <row r="3048" spans="1:9" ht="15.75" customHeight="1" x14ac:dyDescent="0.15">
      <c r="A3048" s="13" t="s">
        <v>5238</v>
      </c>
      <c r="B3048" s="7" t="s">
        <v>3971</v>
      </c>
      <c r="C3048" s="14">
        <v>3</v>
      </c>
      <c r="D3048" s="7">
        <v>66.17</v>
      </c>
      <c r="E3048" s="7">
        <f t="shared" si="98"/>
        <v>6.6170000000000009</v>
      </c>
      <c r="F3048" s="7">
        <f t="shared" si="99"/>
        <v>72.787000000000006</v>
      </c>
      <c r="G3048" s="7">
        <v>0.21</v>
      </c>
      <c r="H3048" s="7" t="s">
        <v>28</v>
      </c>
      <c r="I3048" s="7">
        <v>7</v>
      </c>
    </row>
    <row r="3049" spans="1:9" ht="15.75" customHeight="1" x14ac:dyDescent="0.15">
      <c r="A3049" s="13" t="s">
        <v>5238</v>
      </c>
      <c r="B3049" s="7" t="s">
        <v>4418</v>
      </c>
      <c r="C3049" s="14">
        <v>3</v>
      </c>
      <c r="D3049" s="7">
        <v>48.39</v>
      </c>
      <c r="E3049" s="7">
        <f t="shared" si="98"/>
        <v>4.8390000000000004</v>
      </c>
      <c r="F3049" s="7">
        <f t="shared" si="99"/>
        <v>53.228999999999999</v>
      </c>
      <c r="G3049" s="7">
        <v>0.24</v>
      </c>
      <c r="H3049" s="7" t="s">
        <v>30</v>
      </c>
      <c r="I3049" s="7">
        <v>8</v>
      </c>
    </row>
    <row r="3050" spans="1:9" ht="15.75" customHeight="1" x14ac:dyDescent="0.15">
      <c r="A3050" s="13" t="s">
        <v>5238</v>
      </c>
      <c r="B3050" s="7" t="s">
        <v>1573</v>
      </c>
      <c r="C3050" s="14">
        <v>13</v>
      </c>
      <c r="D3050" s="7">
        <v>24.71</v>
      </c>
      <c r="E3050" s="7">
        <f t="shared" si="98"/>
        <v>2.4710000000000001</v>
      </c>
      <c r="F3050" s="7">
        <f t="shared" si="99"/>
        <v>27.181000000000001</v>
      </c>
      <c r="G3050" s="7">
        <v>0.26</v>
      </c>
      <c r="H3050" s="7" t="s">
        <v>5075</v>
      </c>
      <c r="I3050" s="7">
        <v>6</v>
      </c>
    </row>
    <row r="3051" spans="1:9" ht="15.75" customHeight="1" x14ac:dyDescent="0.15">
      <c r="A3051" s="13" t="s">
        <v>5238</v>
      </c>
      <c r="B3051" s="7" t="s">
        <v>2884</v>
      </c>
      <c r="C3051" s="14">
        <v>3</v>
      </c>
      <c r="D3051" s="7">
        <v>31.26</v>
      </c>
      <c r="E3051" s="7">
        <f t="shared" si="98"/>
        <v>3.1260000000000003</v>
      </c>
      <c r="F3051" s="7">
        <f t="shared" si="99"/>
        <v>34.386000000000003</v>
      </c>
      <c r="G3051" s="7">
        <v>0.36</v>
      </c>
      <c r="H3051" s="7" t="s">
        <v>5080</v>
      </c>
      <c r="I3051" s="7">
        <v>5</v>
      </c>
    </row>
    <row r="3052" spans="1:9" ht="15.75" customHeight="1" x14ac:dyDescent="0.15">
      <c r="A3052" s="13" t="s">
        <v>5238</v>
      </c>
      <c r="B3052" s="7" t="s">
        <v>4423</v>
      </c>
      <c r="C3052" s="14">
        <v>14</v>
      </c>
      <c r="D3052" s="7">
        <v>96.48</v>
      </c>
      <c r="E3052" s="7">
        <f t="shared" si="98"/>
        <v>9.6480000000000015</v>
      </c>
      <c r="F3052" s="7">
        <f t="shared" si="99"/>
        <v>106.128</v>
      </c>
      <c r="G3052" s="7">
        <v>7.0000000000000007E-2</v>
      </c>
      <c r="H3052" s="7" t="s">
        <v>30</v>
      </c>
      <c r="I3052" s="7">
        <v>3</v>
      </c>
    </row>
    <row r="3053" spans="1:9" ht="15.75" customHeight="1" x14ac:dyDescent="0.15">
      <c r="A3053" s="13" t="s">
        <v>5238</v>
      </c>
      <c r="B3053" s="7" t="s">
        <v>2527</v>
      </c>
      <c r="C3053" s="14">
        <v>14</v>
      </c>
      <c r="D3053" s="7">
        <v>31.3</v>
      </c>
      <c r="E3053" s="7">
        <f t="shared" si="98"/>
        <v>3.1300000000000003</v>
      </c>
      <c r="F3053" s="7">
        <f t="shared" si="99"/>
        <v>34.43</v>
      </c>
      <c r="G3053" s="7">
        <v>0.21</v>
      </c>
      <c r="H3053" s="7" t="s">
        <v>5082</v>
      </c>
      <c r="I3053" s="7">
        <v>2</v>
      </c>
    </row>
    <row r="3054" spans="1:9" ht="15.75" customHeight="1" x14ac:dyDescent="0.15">
      <c r="A3054" s="13" t="s">
        <v>5238</v>
      </c>
      <c r="B3054" s="7" t="s">
        <v>761</v>
      </c>
      <c r="C3054" s="14">
        <v>13</v>
      </c>
      <c r="D3054" s="7">
        <v>51.28</v>
      </c>
      <c r="E3054" s="7">
        <f t="shared" si="98"/>
        <v>5.1280000000000001</v>
      </c>
      <c r="F3054" s="7">
        <f t="shared" si="99"/>
        <v>56.408000000000001</v>
      </c>
      <c r="G3054" s="7">
        <v>0.18</v>
      </c>
      <c r="H3054" s="7" t="s">
        <v>5083</v>
      </c>
      <c r="I3054" s="7">
        <v>10</v>
      </c>
    </row>
    <row r="3055" spans="1:9" ht="15.75" customHeight="1" x14ac:dyDescent="0.15">
      <c r="A3055" s="13" t="s">
        <v>5238</v>
      </c>
      <c r="B3055" s="7" t="s">
        <v>3472</v>
      </c>
      <c r="C3055" s="14">
        <v>1</v>
      </c>
      <c r="D3055" s="7">
        <v>72.77</v>
      </c>
      <c r="E3055" s="7">
        <f t="shared" si="98"/>
        <v>7.2770000000000001</v>
      </c>
      <c r="F3055" s="7">
        <f t="shared" si="99"/>
        <v>80.046999999999997</v>
      </c>
      <c r="G3055" s="7">
        <v>0.4</v>
      </c>
      <c r="H3055" s="7" t="s">
        <v>30</v>
      </c>
      <c r="I3055" s="7">
        <v>2</v>
      </c>
    </row>
    <row r="3056" spans="1:9" ht="15.75" customHeight="1" x14ac:dyDescent="0.15">
      <c r="A3056" s="13" t="s">
        <v>5238</v>
      </c>
      <c r="B3056" s="7" t="s">
        <v>225</v>
      </c>
      <c r="C3056" s="14">
        <v>3</v>
      </c>
      <c r="D3056" s="7">
        <v>11.66</v>
      </c>
      <c r="E3056" s="7">
        <f t="shared" si="98"/>
        <v>1.1660000000000001</v>
      </c>
      <c r="F3056" s="7">
        <f t="shared" si="99"/>
        <v>12.826000000000001</v>
      </c>
      <c r="G3056" s="7">
        <v>0.28999999999999998</v>
      </c>
      <c r="H3056" s="7" t="s">
        <v>30</v>
      </c>
      <c r="I3056" s="7">
        <v>10</v>
      </c>
    </row>
    <row r="3057" spans="1:9" ht="15.75" customHeight="1" x14ac:dyDescent="0.15">
      <c r="A3057" s="13" t="s">
        <v>5238</v>
      </c>
      <c r="B3057" s="7" t="s">
        <v>2293</v>
      </c>
      <c r="C3057" s="14">
        <v>13</v>
      </c>
      <c r="D3057" s="7">
        <v>67.27</v>
      </c>
      <c r="E3057" s="7">
        <f t="shared" si="98"/>
        <v>6.7270000000000003</v>
      </c>
      <c r="F3057" s="7">
        <f t="shared" si="99"/>
        <v>73.997</v>
      </c>
      <c r="G3057" s="7">
        <v>0.37</v>
      </c>
      <c r="H3057" s="7" t="s">
        <v>5083</v>
      </c>
      <c r="I3057" s="7">
        <v>8</v>
      </c>
    </row>
    <row r="3058" spans="1:9" ht="15.75" customHeight="1" x14ac:dyDescent="0.15">
      <c r="A3058" s="13" t="s">
        <v>5238</v>
      </c>
      <c r="B3058" s="7" t="s">
        <v>1603</v>
      </c>
      <c r="C3058" s="14">
        <v>1</v>
      </c>
      <c r="D3058" s="7">
        <v>71.239999999999995</v>
      </c>
      <c r="E3058" s="7">
        <f t="shared" si="98"/>
        <v>7.1239999999999997</v>
      </c>
      <c r="F3058" s="7">
        <f t="shared" si="99"/>
        <v>78.36399999999999</v>
      </c>
      <c r="G3058" s="7">
        <v>0.36</v>
      </c>
      <c r="H3058" s="7" t="s">
        <v>29</v>
      </c>
      <c r="I3058" s="7">
        <v>2</v>
      </c>
    </row>
    <row r="3059" spans="1:9" ht="15.75" customHeight="1" x14ac:dyDescent="0.15">
      <c r="A3059" s="13" t="s">
        <v>5238</v>
      </c>
      <c r="B3059" s="7" t="s">
        <v>4372</v>
      </c>
      <c r="C3059" s="14">
        <v>3</v>
      </c>
      <c r="D3059" s="7">
        <v>83.87</v>
      </c>
      <c r="E3059" s="7">
        <f t="shared" si="98"/>
        <v>8.3870000000000005</v>
      </c>
      <c r="F3059" s="7">
        <f t="shared" si="99"/>
        <v>92.257000000000005</v>
      </c>
      <c r="G3059" s="7">
        <v>0.24</v>
      </c>
      <c r="H3059" s="7" t="s">
        <v>5083</v>
      </c>
      <c r="I3059" s="7">
        <v>1</v>
      </c>
    </row>
    <row r="3060" spans="1:9" ht="15.75" customHeight="1" x14ac:dyDescent="0.15">
      <c r="A3060" s="13" t="s">
        <v>5238</v>
      </c>
      <c r="B3060" s="7" t="s">
        <v>2946</v>
      </c>
      <c r="C3060" s="14">
        <v>14</v>
      </c>
      <c r="D3060" s="7">
        <v>14.82</v>
      </c>
      <c r="E3060" s="7">
        <f t="shared" si="98"/>
        <v>1.4820000000000002</v>
      </c>
      <c r="F3060" s="7">
        <f t="shared" si="99"/>
        <v>16.302</v>
      </c>
      <c r="G3060" s="7">
        <v>0.32</v>
      </c>
      <c r="H3060" s="7" t="s">
        <v>26</v>
      </c>
      <c r="I3060" s="7">
        <v>3</v>
      </c>
    </row>
    <row r="3061" spans="1:9" ht="15.75" customHeight="1" x14ac:dyDescent="0.15">
      <c r="A3061" s="13" t="s">
        <v>5238</v>
      </c>
      <c r="B3061" s="7" t="s">
        <v>3855</v>
      </c>
      <c r="C3061" s="14">
        <v>13</v>
      </c>
      <c r="D3061" s="7">
        <v>6.76</v>
      </c>
      <c r="E3061" s="7">
        <f t="shared" si="98"/>
        <v>0.67600000000000005</v>
      </c>
      <c r="F3061" s="7">
        <f t="shared" si="99"/>
        <v>7.4359999999999999</v>
      </c>
      <c r="G3061" s="7">
        <v>0.16</v>
      </c>
      <c r="H3061" s="7" t="s">
        <v>5083</v>
      </c>
      <c r="I3061" s="7">
        <v>8</v>
      </c>
    </row>
    <row r="3062" spans="1:9" ht="15.75" customHeight="1" x14ac:dyDescent="0.15">
      <c r="A3062" s="13" t="s">
        <v>5238</v>
      </c>
      <c r="B3062" s="7" t="s">
        <v>4138</v>
      </c>
      <c r="C3062" s="14">
        <v>14</v>
      </c>
      <c r="D3062" s="7">
        <v>4.12</v>
      </c>
      <c r="E3062" s="7">
        <f t="shared" si="98"/>
        <v>0.41200000000000003</v>
      </c>
      <c r="F3062" s="7">
        <f t="shared" si="99"/>
        <v>4.532</v>
      </c>
      <c r="G3062" s="7">
        <v>0.11</v>
      </c>
      <c r="H3062" s="7" t="s">
        <v>5078</v>
      </c>
      <c r="I3062" s="7">
        <v>9</v>
      </c>
    </row>
    <row r="3063" spans="1:9" ht="15.75" customHeight="1" x14ac:dyDescent="0.15">
      <c r="A3063" s="13" t="s">
        <v>5239</v>
      </c>
      <c r="B3063" s="7" t="s">
        <v>4334</v>
      </c>
      <c r="C3063" s="14">
        <v>13</v>
      </c>
      <c r="D3063" s="7">
        <v>23.79</v>
      </c>
      <c r="E3063" s="7">
        <f t="shared" si="98"/>
        <v>2.379</v>
      </c>
      <c r="F3063" s="7">
        <f t="shared" si="99"/>
        <v>26.169</v>
      </c>
      <c r="G3063" s="7">
        <v>0.22</v>
      </c>
      <c r="H3063" s="7" t="s">
        <v>5075</v>
      </c>
      <c r="I3063" s="7">
        <v>4</v>
      </c>
    </row>
    <row r="3064" spans="1:9" ht="15.75" customHeight="1" x14ac:dyDescent="0.15">
      <c r="A3064" s="13" t="s">
        <v>5239</v>
      </c>
      <c r="B3064" s="7" t="s">
        <v>3832</v>
      </c>
      <c r="C3064" s="14">
        <v>13</v>
      </c>
      <c r="D3064" s="7">
        <v>13.73</v>
      </c>
      <c r="E3064" s="7">
        <f t="shared" si="98"/>
        <v>1.3730000000000002</v>
      </c>
      <c r="F3064" s="7">
        <f t="shared" si="99"/>
        <v>15.103000000000002</v>
      </c>
      <c r="G3064" s="7">
        <v>0.05</v>
      </c>
      <c r="H3064" s="7" t="s">
        <v>5081</v>
      </c>
      <c r="I3064" s="7">
        <v>10</v>
      </c>
    </row>
    <row r="3065" spans="1:9" ht="15.75" customHeight="1" x14ac:dyDescent="0.15">
      <c r="A3065" s="13" t="s">
        <v>5239</v>
      </c>
      <c r="B3065" s="7" t="s">
        <v>485</v>
      </c>
      <c r="C3065" s="14">
        <v>14</v>
      </c>
      <c r="D3065" s="7">
        <v>53.71</v>
      </c>
      <c r="E3065" s="7">
        <f t="shared" si="98"/>
        <v>5.3710000000000004</v>
      </c>
      <c r="F3065" s="7">
        <f t="shared" si="99"/>
        <v>59.081000000000003</v>
      </c>
      <c r="G3065" s="7">
        <v>0.28000000000000003</v>
      </c>
      <c r="H3065" s="7" t="s">
        <v>28</v>
      </c>
      <c r="I3065" s="7">
        <v>1</v>
      </c>
    </row>
    <row r="3066" spans="1:9" ht="15.75" customHeight="1" x14ac:dyDescent="0.15">
      <c r="A3066" s="13" t="s">
        <v>5239</v>
      </c>
      <c r="B3066" s="7" t="s">
        <v>2277</v>
      </c>
      <c r="C3066" s="14">
        <v>3</v>
      </c>
      <c r="D3066" s="7">
        <v>28.69</v>
      </c>
      <c r="E3066" s="7">
        <f t="shared" si="98"/>
        <v>2.8690000000000002</v>
      </c>
      <c r="F3066" s="7">
        <f t="shared" si="99"/>
        <v>31.559000000000001</v>
      </c>
      <c r="G3066" s="7">
        <v>0.2</v>
      </c>
      <c r="H3066" s="7" t="s">
        <v>5081</v>
      </c>
      <c r="I3066" s="7">
        <v>5</v>
      </c>
    </row>
    <row r="3067" spans="1:9" ht="15.75" customHeight="1" x14ac:dyDescent="0.15">
      <c r="A3067" s="13" t="s">
        <v>5239</v>
      </c>
      <c r="B3067" s="7" t="s">
        <v>2772</v>
      </c>
      <c r="C3067" s="14">
        <v>14</v>
      </c>
      <c r="D3067" s="7">
        <v>75.95</v>
      </c>
      <c r="E3067" s="7">
        <f t="shared" si="98"/>
        <v>7.5950000000000006</v>
      </c>
      <c r="F3067" s="7">
        <f t="shared" si="99"/>
        <v>83.545000000000002</v>
      </c>
      <c r="G3067" s="7">
        <v>0.36</v>
      </c>
      <c r="H3067" s="7" t="s">
        <v>5083</v>
      </c>
      <c r="I3067" s="7">
        <v>8</v>
      </c>
    </row>
    <row r="3068" spans="1:9" ht="15.75" customHeight="1" x14ac:dyDescent="0.15">
      <c r="A3068" s="13" t="s">
        <v>5239</v>
      </c>
      <c r="B3068" s="7" t="s">
        <v>2993</v>
      </c>
      <c r="C3068" s="14">
        <v>14</v>
      </c>
      <c r="D3068" s="7">
        <v>91.37</v>
      </c>
      <c r="E3068" s="7">
        <f t="shared" si="98"/>
        <v>9.1370000000000005</v>
      </c>
      <c r="F3068" s="7">
        <f t="shared" si="99"/>
        <v>100.50700000000001</v>
      </c>
      <c r="G3068" s="7">
        <v>0.37</v>
      </c>
      <c r="H3068" s="7" t="s">
        <v>26</v>
      </c>
      <c r="I3068" s="7">
        <v>9</v>
      </c>
    </row>
    <row r="3069" spans="1:9" ht="15.75" customHeight="1" x14ac:dyDescent="0.15">
      <c r="A3069" s="13" t="s">
        <v>5239</v>
      </c>
      <c r="B3069" s="7" t="s">
        <v>4330</v>
      </c>
      <c r="C3069" s="14">
        <v>13</v>
      </c>
      <c r="D3069" s="7">
        <v>63.46</v>
      </c>
      <c r="E3069" s="7">
        <f t="shared" si="98"/>
        <v>6.3460000000000001</v>
      </c>
      <c r="F3069" s="7">
        <f t="shared" si="99"/>
        <v>69.805999999999997</v>
      </c>
      <c r="G3069" s="7">
        <v>0.03</v>
      </c>
      <c r="H3069" s="7" t="s">
        <v>5081</v>
      </c>
      <c r="I3069" s="7">
        <v>6</v>
      </c>
    </row>
    <row r="3070" spans="1:9" ht="15.75" customHeight="1" x14ac:dyDescent="0.15">
      <c r="A3070" s="13" t="s">
        <v>5239</v>
      </c>
      <c r="B3070" s="7" t="s">
        <v>2646</v>
      </c>
      <c r="C3070" s="14">
        <v>3</v>
      </c>
      <c r="D3070" s="7">
        <v>48.95</v>
      </c>
      <c r="E3070" s="7">
        <f t="shared" si="98"/>
        <v>4.8950000000000005</v>
      </c>
      <c r="F3070" s="7">
        <f t="shared" si="99"/>
        <v>53.845000000000006</v>
      </c>
      <c r="G3070" s="7">
        <v>0.23</v>
      </c>
      <c r="H3070" s="7" t="s">
        <v>5083</v>
      </c>
      <c r="I3070" s="7">
        <v>4</v>
      </c>
    </row>
    <row r="3071" spans="1:9" ht="15.75" customHeight="1" x14ac:dyDescent="0.15">
      <c r="A3071" s="13" t="s">
        <v>5239</v>
      </c>
      <c r="B3071" s="7" t="s">
        <v>1551</v>
      </c>
      <c r="C3071" s="14">
        <v>3</v>
      </c>
      <c r="D3071" s="7">
        <v>39.700000000000003</v>
      </c>
      <c r="E3071" s="7">
        <f t="shared" si="98"/>
        <v>3.9700000000000006</v>
      </c>
      <c r="F3071" s="7">
        <f t="shared" si="99"/>
        <v>43.67</v>
      </c>
      <c r="G3071" s="7">
        <v>0.32</v>
      </c>
      <c r="H3071" s="7" t="s">
        <v>5079</v>
      </c>
      <c r="I3071" s="7">
        <v>7</v>
      </c>
    </row>
    <row r="3072" spans="1:9" ht="15.75" customHeight="1" x14ac:dyDescent="0.15">
      <c r="A3072" s="13" t="s">
        <v>5239</v>
      </c>
      <c r="B3072" s="7" t="s">
        <v>348</v>
      </c>
      <c r="C3072" s="14">
        <v>13</v>
      </c>
      <c r="D3072" s="7">
        <v>51.25</v>
      </c>
      <c r="E3072" s="7">
        <f t="shared" si="98"/>
        <v>5.125</v>
      </c>
      <c r="F3072" s="7">
        <f t="shared" si="99"/>
        <v>56.375</v>
      </c>
      <c r="G3072" s="7">
        <v>7.0000000000000007E-2</v>
      </c>
      <c r="H3072" s="7" t="s">
        <v>5077</v>
      </c>
      <c r="I3072" s="7">
        <v>1</v>
      </c>
    </row>
    <row r="3073" spans="1:9" ht="15.75" customHeight="1" x14ac:dyDescent="0.15">
      <c r="A3073" s="13" t="s">
        <v>5239</v>
      </c>
      <c r="B3073" s="7" t="s">
        <v>3658</v>
      </c>
      <c r="C3073" s="14">
        <v>14</v>
      </c>
      <c r="D3073" s="7">
        <v>72.14</v>
      </c>
      <c r="E3073" s="7">
        <f t="shared" si="98"/>
        <v>7.2140000000000004</v>
      </c>
      <c r="F3073" s="7">
        <f t="shared" si="99"/>
        <v>79.353999999999999</v>
      </c>
      <c r="G3073" s="7">
        <v>0.1</v>
      </c>
      <c r="H3073" s="7" t="s">
        <v>30</v>
      </c>
      <c r="I3073" s="7">
        <v>10</v>
      </c>
    </row>
    <row r="3074" spans="1:9" ht="15.75" customHeight="1" x14ac:dyDescent="0.15">
      <c r="A3074" s="13" t="s">
        <v>5239</v>
      </c>
      <c r="B3074" s="7" t="s">
        <v>2243</v>
      </c>
      <c r="C3074" s="14">
        <v>13</v>
      </c>
      <c r="D3074" s="7">
        <v>5.55</v>
      </c>
      <c r="E3074" s="7">
        <f t="shared" si="98"/>
        <v>0.55500000000000005</v>
      </c>
      <c r="F3074" s="7">
        <f t="shared" si="99"/>
        <v>6.1049999999999995</v>
      </c>
      <c r="G3074" s="7">
        <v>0.33</v>
      </c>
      <c r="H3074" s="7" t="s">
        <v>30</v>
      </c>
      <c r="I3074" s="7">
        <v>10</v>
      </c>
    </row>
    <row r="3075" spans="1:9" ht="15.75" customHeight="1" x14ac:dyDescent="0.15">
      <c r="A3075" s="13" t="s">
        <v>5239</v>
      </c>
      <c r="B3075" s="7" t="s">
        <v>4435</v>
      </c>
      <c r="C3075" s="14">
        <v>1</v>
      </c>
      <c r="D3075" s="7">
        <v>79.260000000000005</v>
      </c>
      <c r="E3075" s="7">
        <f t="shared" si="98"/>
        <v>7.926000000000001</v>
      </c>
      <c r="F3075" s="7">
        <f t="shared" si="99"/>
        <v>87.186000000000007</v>
      </c>
      <c r="G3075" s="7">
        <v>0.12</v>
      </c>
      <c r="H3075" s="7" t="s">
        <v>26</v>
      </c>
      <c r="I3075" s="7">
        <v>2</v>
      </c>
    </row>
    <row r="3076" spans="1:9" ht="15.75" customHeight="1" x14ac:dyDescent="0.15">
      <c r="A3076" s="13" t="s">
        <v>5239</v>
      </c>
      <c r="B3076" s="7" t="s">
        <v>1693</v>
      </c>
      <c r="C3076" s="14">
        <v>1</v>
      </c>
      <c r="D3076" s="7">
        <v>25.24</v>
      </c>
      <c r="E3076" s="7">
        <f t="shared" si="98"/>
        <v>2.524</v>
      </c>
      <c r="F3076" s="7">
        <f t="shared" si="99"/>
        <v>27.763999999999999</v>
      </c>
      <c r="G3076" s="7">
        <v>0.08</v>
      </c>
      <c r="H3076" s="7" t="s">
        <v>5083</v>
      </c>
      <c r="I3076" s="7">
        <v>7</v>
      </c>
    </row>
    <row r="3077" spans="1:9" ht="15.75" customHeight="1" x14ac:dyDescent="0.15">
      <c r="A3077" s="13" t="s">
        <v>5239</v>
      </c>
      <c r="B3077" s="7" t="s">
        <v>3901</v>
      </c>
      <c r="C3077" s="14">
        <v>1</v>
      </c>
      <c r="D3077" s="7">
        <v>26.62</v>
      </c>
      <c r="E3077" s="7">
        <f t="shared" si="98"/>
        <v>2.6620000000000004</v>
      </c>
      <c r="F3077" s="7">
        <f t="shared" si="99"/>
        <v>29.282</v>
      </c>
      <c r="G3077" s="7">
        <v>0.28000000000000003</v>
      </c>
      <c r="H3077" s="7" t="s">
        <v>31</v>
      </c>
      <c r="I3077" s="7">
        <v>6</v>
      </c>
    </row>
    <row r="3078" spans="1:9" ht="15.75" customHeight="1" x14ac:dyDescent="0.15">
      <c r="A3078" s="13" t="s">
        <v>5239</v>
      </c>
      <c r="B3078" s="7" t="s">
        <v>3429</v>
      </c>
      <c r="C3078" s="14">
        <v>14</v>
      </c>
      <c r="D3078" s="7">
        <v>85.26</v>
      </c>
      <c r="E3078" s="7">
        <f t="shared" si="98"/>
        <v>8.5260000000000016</v>
      </c>
      <c r="F3078" s="7">
        <f t="shared" si="99"/>
        <v>93.786000000000001</v>
      </c>
      <c r="G3078" s="7">
        <v>0.09</v>
      </c>
      <c r="H3078" s="7" t="s">
        <v>5082</v>
      </c>
      <c r="I3078" s="7">
        <v>4</v>
      </c>
    </row>
    <row r="3079" spans="1:9" ht="15.75" customHeight="1" x14ac:dyDescent="0.15">
      <c r="A3079" s="13" t="s">
        <v>5239</v>
      </c>
      <c r="B3079" s="7" t="s">
        <v>1370</v>
      </c>
      <c r="C3079" s="14">
        <v>1</v>
      </c>
      <c r="D3079" s="7">
        <v>38.770000000000003</v>
      </c>
      <c r="E3079" s="7">
        <f t="shared" si="98"/>
        <v>3.8770000000000007</v>
      </c>
      <c r="F3079" s="7">
        <f t="shared" si="99"/>
        <v>42.647000000000006</v>
      </c>
      <c r="G3079" s="7">
        <v>0.01</v>
      </c>
      <c r="H3079" s="7" t="s">
        <v>5082</v>
      </c>
      <c r="I3079" s="7">
        <v>8</v>
      </c>
    </row>
    <row r="3080" spans="1:9" ht="15.75" customHeight="1" x14ac:dyDescent="0.15">
      <c r="A3080" s="13" t="s">
        <v>5239</v>
      </c>
      <c r="B3080" s="7" t="s">
        <v>4185</v>
      </c>
      <c r="C3080" s="14">
        <v>14</v>
      </c>
      <c r="D3080" s="7">
        <v>82.8</v>
      </c>
      <c r="E3080" s="7">
        <f t="shared" si="98"/>
        <v>8.2799999999999994</v>
      </c>
      <c r="F3080" s="7">
        <f t="shared" si="99"/>
        <v>91.08</v>
      </c>
      <c r="G3080" s="7">
        <v>0.05</v>
      </c>
      <c r="H3080" s="7" t="s">
        <v>5078</v>
      </c>
      <c r="I3080" s="7">
        <v>9</v>
      </c>
    </row>
    <row r="3081" spans="1:9" ht="15.75" customHeight="1" x14ac:dyDescent="0.15">
      <c r="A3081" s="13" t="s">
        <v>5239</v>
      </c>
      <c r="B3081" s="7" t="s">
        <v>3318</v>
      </c>
      <c r="C3081" s="14">
        <v>13</v>
      </c>
      <c r="D3081" s="7">
        <v>76.94</v>
      </c>
      <c r="E3081" s="7">
        <f t="shared" si="98"/>
        <v>7.694</v>
      </c>
      <c r="F3081" s="7">
        <f t="shared" si="99"/>
        <v>84.634</v>
      </c>
      <c r="G3081" s="7">
        <v>0.19</v>
      </c>
      <c r="H3081" s="7" t="s">
        <v>5076</v>
      </c>
      <c r="I3081" s="7">
        <v>5</v>
      </c>
    </row>
    <row r="3082" spans="1:9" ht="15.75" customHeight="1" x14ac:dyDescent="0.15">
      <c r="A3082" s="13" t="s">
        <v>5239</v>
      </c>
      <c r="B3082" s="7" t="s">
        <v>796</v>
      </c>
      <c r="C3082" s="14">
        <v>14</v>
      </c>
      <c r="D3082" s="7">
        <v>3.41</v>
      </c>
      <c r="E3082" s="7">
        <f t="shared" si="98"/>
        <v>0.34100000000000003</v>
      </c>
      <c r="F3082" s="7">
        <f t="shared" si="99"/>
        <v>3.7510000000000003</v>
      </c>
      <c r="G3082" s="7">
        <v>0.37</v>
      </c>
      <c r="H3082" s="7" t="s">
        <v>30</v>
      </c>
      <c r="I3082" s="7">
        <v>8</v>
      </c>
    </row>
    <row r="3083" spans="1:9" ht="15.75" customHeight="1" x14ac:dyDescent="0.15">
      <c r="A3083" s="13" t="s">
        <v>5240</v>
      </c>
      <c r="B3083" s="7" t="s">
        <v>2193</v>
      </c>
      <c r="C3083" s="14">
        <v>1</v>
      </c>
      <c r="D3083" s="7">
        <v>83.67</v>
      </c>
      <c r="E3083" s="7">
        <f t="shared" si="98"/>
        <v>8.3670000000000009</v>
      </c>
      <c r="F3083" s="7">
        <f t="shared" si="99"/>
        <v>92.037000000000006</v>
      </c>
      <c r="G3083" s="7">
        <v>0.39</v>
      </c>
      <c r="H3083" s="7" t="s">
        <v>31</v>
      </c>
      <c r="I3083" s="7">
        <v>6</v>
      </c>
    </row>
    <row r="3084" spans="1:9" ht="15.75" customHeight="1" x14ac:dyDescent="0.15">
      <c r="A3084" s="13" t="s">
        <v>5240</v>
      </c>
      <c r="B3084" s="7" t="s">
        <v>2655</v>
      </c>
      <c r="C3084" s="14">
        <v>3</v>
      </c>
      <c r="D3084" s="7">
        <v>91.17</v>
      </c>
      <c r="E3084" s="7">
        <f t="shared" si="98"/>
        <v>9.1170000000000009</v>
      </c>
      <c r="F3084" s="7">
        <f t="shared" si="99"/>
        <v>100.28700000000001</v>
      </c>
      <c r="G3084" s="7">
        <v>0.21</v>
      </c>
      <c r="H3084" s="7" t="s">
        <v>5079</v>
      </c>
      <c r="I3084" s="7">
        <v>3</v>
      </c>
    </row>
    <row r="3085" spans="1:9" ht="15.75" customHeight="1" x14ac:dyDescent="0.15">
      <c r="A3085" s="13" t="s">
        <v>5240</v>
      </c>
      <c r="B3085" s="7" t="s">
        <v>1095</v>
      </c>
      <c r="C3085" s="14">
        <v>3</v>
      </c>
      <c r="D3085" s="7">
        <v>7.69</v>
      </c>
      <c r="E3085" s="7">
        <f t="shared" si="98"/>
        <v>0.76900000000000013</v>
      </c>
      <c r="F3085" s="7">
        <f t="shared" si="99"/>
        <v>8.4589999999999996</v>
      </c>
      <c r="G3085" s="7">
        <v>0.23</v>
      </c>
      <c r="H3085" s="7" t="s">
        <v>5083</v>
      </c>
      <c r="I3085" s="7">
        <v>9</v>
      </c>
    </row>
    <row r="3086" spans="1:9" ht="15.75" customHeight="1" x14ac:dyDescent="0.15">
      <c r="A3086" s="13" t="s">
        <v>5240</v>
      </c>
      <c r="B3086" s="7" t="s">
        <v>1061</v>
      </c>
      <c r="C3086" s="14">
        <v>3</v>
      </c>
      <c r="D3086" s="7">
        <v>18.91</v>
      </c>
      <c r="E3086" s="7">
        <f t="shared" si="98"/>
        <v>1.891</v>
      </c>
      <c r="F3086" s="7">
        <f t="shared" si="99"/>
        <v>20.801000000000002</v>
      </c>
      <c r="G3086" s="7">
        <v>0.24</v>
      </c>
      <c r="H3086" s="7" t="s">
        <v>29</v>
      </c>
      <c r="I3086" s="7">
        <v>3</v>
      </c>
    </row>
    <row r="3087" spans="1:9" ht="15.75" customHeight="1" x14ac:dyDescent="0.15">
      <c r="A3087" s="13" t="s">
        <v>5240</v>
      </c>
      <c r="B3087" s="7" t="s">
        <v>1925</v>
      </c>
      <c r="C3087" s="14">
        <v>13</v>
      </c>
      <c r="D3087" s="7">
        <v>7.53</v>
      </c>
      <c r="E3087" s="7">
        <f t="shared" si="98"/>
        <v>0.75300000000000011</v>
      </c>
      <c r="F3087" s="7">
        <f t="shared" si="99"/>
        <v>8.2830000000000013</v>
      </c>
      <c r="G3087" s="7">
        <v>0.03</v>
      </c>
      <c r="H3087" s="7" t="s">
        <v>31</v>
      </c>
      <c r="I3087" s="7">
        <v>6</v>
      </c>
    </row>
    <row r="3088" spans="1:9" ht="15.75" customHeight="1" x14ac:dyDescent="0.15">
      <c r="A3088" s="13" t="s">
        <v>5240</v>
      </c>
      <c r="B3088" s="7" t="s">
        <v>4227</v>
      </c>
      <c r="C3088" s="14">
        <v>3</v>
      </c>
      <c r="D3088" s="7">
        <v>79.97</v>
      </c>
      <c r="E3088" s="7">
        <f t="shared" si="98"/>
        <v>7.9969999999999999</v>
      </c>
      <c r="F3088" s="7">
        <f t="shared" si="99"/>
        <v>87.966999999999999</v>
      </c>
      <c r="G3088" s="7">
        <v>0.14000000000000001</v>
      </c>
      <c r="H3088" s="7" t="s">
        <v>5078</v>
      </c>
      <c r="I3088" s="7">
        <v>8</v>
      </c>
    </row>
    <row r="3089" spans="1:9" ht="15.75" customHeight="1" x14ac:dyDescent="0.15">
      <c r="A3089" s="13" t="s">
        <v>5240</v>
      </c>
      <c r="B3089" s="7" t="s">
        <v>2930</v>
      </c>
      <c r="C3089" s="14">
        <v>1</v>
      </c>
      <c r="D3089" s="7">
        <v>76.66</v>
      </c>
      <c r="E3089" s="7">
        <f t="shared" si="98"/>
        <v>7.6660000000000004</v>
      </c>
      <c r="F3089" s="7">
        <f t="shared" si="99"/>
        <v>84.325999999999993</v>
      </c>
      <c r="G3089" s="7">
        <v>0.28000000000000003</v>
      </c>
      <c r="H3089" s="7" t="s">
        <v>5080</v>
      </c>
      <c r="I3089" s="7">
        <v>4</v>
      </c>
    </row>
    <row r="3090" spans="1:9" ht="15.75" customHeight="1" x14ac:dyDescent="0.15">
      <c r="A3090" s="13" t="s">
        <v>5240</v>
      </c>
      <c r="B3090" s="7" t="s">
        <v>1521</v>
      </c>
      <c r="C3090" s="14">
        <v>14</v>
      </c>
      <c r="D3090" s="7">
        <v>80.16</v>
      </c>
      <c r="E3090" s="7">
        <f t="shared" si="98"/>
        <v>8.016</v>
      </c>
      <c r="F3090" s="7">
        <f t="shared" si="99"/>
        <v>88.176000000000002</v>
      </c>
      <c r="G3090" s="7">
        <v>0.11</v>
      </c>
      <c r="H3090" s="7" t="s">
        <v>5075</v>
      </c>
      <c r="I3090" s="7">
        <v>3</v>
      </c>
    </row>
    <row r="3091" spans="1:9" ht="15.75" customHeight="1" x14ac:dyDescent="0.15">
      <c r="A3091" s="13" t="s">
        <v>5240</v>
      </c>
      <c r="B3091" s="7" t="s">
        <v>2304</v>
      </c>
      <c r="C3091" s="14">
        <v>13</v>
      </c>
      <c r="D3091" s="7">
        <v>21.99</v>
      </c>
      <c r="E3091" s="7">
        <f t="shared" si="98"/>
        <v>2.1989999999999998</v>
      </c>
      <c r="F3091" s="7">
        <f t="shared" si="99"/>
        <v>24.189</v>
      </c>
      <c r="G3091" s="7">
        <v>0.31</v>
      </c>
      <c r="H3091" s="7" t="s">
        <v>5079</v>
      </c>
      <c r="I3091" s="7">
        <v>8</v>
      </c>
    </row>
    <row r="3092" spans="1:9" ht="15.75" customHeight="1" x14ac:dyDescent="0.15">
      <c r="A3092" s="13" t="s">
        <v>5240</v>
      </c>
      <c r="B3092" s="7" t="s">
        <v>1147</v>
      </c>
      <c r="C3092" s="14">
        <v>3</v>
      </c>
      <c r="D3092" s="7">
        <v>5.13</v>
      </c>
      <c r="E3092" s="7">
        <f t="shared" si="98"/>
        <v>0.51300000000000001</v>
      </c>
      <c r="F3092" s="7">
        <f t="shared" si="99"/>
        <v>5.6429999999999998</v>
      </c>
      <c r="G3092" s="7">
        <v>0.27</v>
      </c>
      <c r="H3092" s="7" t="s">
        <v>31</v>
      </c>
      <c r="I3092" s="7">
        <v>5</v>
      </c>
    </row>
    <row r="3093" spans="1:9" ht="15.75" customHeight="1" x14ac:dyDescent="0.15">
      <c r="A3093" s="13" t="s">
        <v>5240</v>
      </c>
      <c r="B3093" s="7" t="s">
        <v>3596</v>
      </c>
      <c r="C3093" s="14">
        <v>14</v>
      </c>
      <c r="D3093" s="7">
        <v>44.95</v>
      </c>
      <c r="E3093" s="7">
        <f t="shared" si="98"/>
        <v>4.4950000000000001</v>
      </c>
      <c r="F3093" s="7">
        <f t="shared" si="99"/>
        <v>49.445</v>
      </c>
      <c r="G3093" s="7">
        <v>0.11</v>
      </c>
      <c r="H3093" s="7" t="s">
        <v>27</v>
      </c>
      <c r="I3093" s="7">
        <v>5</v>
      </c>
    </row>
    <row r="3094" spans="1:9" ht="15.75" customHeight="1" x14ac:dyDescent="0.15">
      <c r="A3094" s="13" t="s">
        <v>5240</v>
      </c>
      <c r="B3094" s="7" t="s">
        <v>968</v>
      </c>
      <c r="C3094" s="14">
        <v>14</v>
      </c>
      <c r="D3094" s="7">
        <v>2.63</v>
      </c>
      <c r="E3094" s="7">
        <f t="shared" si="98"/>
        <v>0.26300000000000001</v>
      </c>
      <c r="F3094" s="7">
        <f t="shared" si="99"/>
        <v>2.8929999999999998</v>
      </c>
      <c r="G3094" s="7">
        <v>0.33</v>
      </c>
      <c r="H3094" s="7" t="s">
        <v>5081</v>
      </c>
      <c r="I3094" s="7">
        <v>9</v>
      </c>
    </row>
    <row r="3095" spans="1:9" ht="15.75" customHeight="1" x14ac:dyDescent="0.15">
      <c r="A3095" s="13" t="s">
        <v>5240</v>
      </c>
      <c r="B3095" s="7" t="s">
        <v>4018</v>
      </c>
      <c r="C3095" s="14">
        <v>13</v>
      </c>
      <c r="D3095" s="7">
        <v>40.89</v>
      </c>
      <c r="E3095" s="7">
        <f t="shared" si="98"/>
        <v>4.0890000000000004</v>
      </c>
      <c r="F3095" s="7">
        <f t="shared" si="99"/>
        <v>44.978999999999999</v>
      </c>
      <c r="G3095" s="7">
        <v>0.09</v>
      </c>
      <c r="H3095" s="7" t="s">
        <v>29</v>
      </c>
      <c r="I3095" s="7">
        <v>6</v>
      </c>
    </row>
    <row r="3096" spans="1:9" ht="15.75" customHeight="1" x14ac:dyDescent="0.15">
      <c r="A3096" s="13" t="s">
        <v>5240</v>
      </c>
      <c r="B3096" s="7" t="s">
        <v>1485</v>
      </c>
      <c r="C3096" s="14">
        <v>3</v>
      </c>
      <c r="D3096" s="7">
        <v>68.64</v>
      </c>
      <c r="E3096" s="7">
        <f t="shared" si="98"/>
        <v>6.8640000000000008</v>
      </c>
      <c r="F3096" s="7">
        <f t="shared" si="99"/>
        <v>75.504000000000005</v>
      </c>
      <c r="G3096" s="7">
        <v>0.38</v>
      </c>
      <c r="H3096" s="7" t="s">
        <v>5080</v>
      </c>
      <c r="I3096" s="7">
        <v>3</v>
      </c>
    </row>
    <row r="3097" spans="1:9" ht="15.75" customHeight="1" x14ac:dyDescent="0.15">
      <c r="A3097" s="13" t="s">
        <v>5240</v>
      </c>
      <c r="B3097" s="7" t="s">
        <v>760</v>
      </c>
      <c r="C3097" s="14">
        <v>14</v>
      </c>
      <c r="D3097" s="7">
        <v>0.57999999999999996</v>
      </c>
      <c r="E3097" s="7">
        <f t="shared" si="98"/>
        <v>5.7999999999999996E-2</v>
      </c>
      <c r="F3097" s="7">
        <f t="shared" si="99"/>
        <v>0.6379999999999999</v>
      </c>
      <c r="G3097" s="7">
        <v>0.3</v>
      </c>
      <c r="H3097" s="7" t="s">
        <v>5083</v>
      </c>
      <c r="I3097" s="7">
        <v>1</v>
      </c>
    </row>
    <row r="3098" spans="1:9" ht="15.75" customHeight="1" x14ac:dyDescent="0.15">
      <c r="A3098" s="13" t="s">
        <v>5240</v>
      </c>
      <c r="B3098" s="7" t="s">
        <v>1243</v>
      </c>
      <c r="C3098" s="14">
        <v>1</v>
      </c>
      <c r="D3098" s="7">
        <v>64.349999999999994</v>
      </c>
      <c r="E3098" s="7">
        <f t="shared" si="98"/>
        <v>6.4349999999999996</v>
      </c>
      <c r="F3098" s="7">
        <f t="shared" si="99"/>
        <v>70.784999999999997</v>
      </c>
      <c r="G3098" s="7">
        <v>0.12</v>
      </c>
      <c r="H3098" s="7" t="s">
        <v>5080</v>
      </c>
      <c r="I3098" s="7">
        <v>7</v>
      </c>
    </row>
    <row r="3099" spans="1:9" ht="15.75" customHeight="1" x14ac:dyDescent="0.15">
      <c r="A3099" s="13" t="s">
        <v>5240</v>
      </c>
      <c r="B3099" s="7" t="s">
        <v>2149</v>
      </c>
      <c r="C3099" s="14">
        <v>1</v>
      </c>
      <c r="D3099" s="7">
        <v>82.9</v>
      </c>
      <c r="E3099" s="7">
        <f t="shared" si="98"/>
        <v>8.2900000000000009</v>
      </c>
      <c r="F3099" s="7">
        <f t="shared" si="99"/>
        <v>91.190000000000012</v>
      </c>
      <c r="G3099" s="7">
        <v>0.21</v>
      </c>
      <c r="H3099" s="7" t="s">
        <v>5082</v>
      </c>
      <c r="I3099" s="7">
        <v>2</v>
      </c>
    </row>
    <row r="3100" spans="1:9" ht="15.75" customHeight="1" x14ac:dyDescent="0.15">
      <c r="A3100" s="13" t="s">
        <v>5240</v>
      </c>
      <c r="B3100" s="7" t="s">
        <v>3935</v>
      </c>
      <c r="C3100" s="14">
        <v>3</v>
      </c>
      <c r="D3100" s="7">
        <v>8.42</v>
      </c>
      <c r="E3100" s="7">
        <f t="shared" ref="E3100:E3163" si="100">D3100*10%</f>
        <v>0.84200000000000008</v>
      </c>
      <c r="F3100" s="7">
        <f t="shared" ref="F3100:F3163" si="101">D3100+E3100</f>
        <v>9.2620000000000005</v>
      </c>
      <c r="G3100" s="7">
        <v>0.11</v>
      </c>
      <c r="H3100" s="7" t="s">
        <v>28</v>
      </c>
      <c r="I3100" s="7">
        <v>9</v>
      </c>
    </row>
    <row r="3101" spans="1:9" ht="15.75" customHeight="1" x14ac:dyDescent="0.15">
      <c r="A3101" s="13" t="s">
        <v>5240</v>
      </c>
      <c r="B3101" s="7" t="s">
        <v>677</v>
      </c>
      <c r="C3101" s="14">
        <v>3</v>
      </c>
      <c r="D3101" s="7">
        <v>62.68</v>
      </c>
      <c r="E3101" s="7">
        <f t="shared" si="100"/>
        <v>6.2680000000000007</v>
      </c>
      <c r="F3101" s="7">
        <f t="shared" si="101"/>
        <v>68.948000000000008</v>
      </c>
      <c r="G3101" s="7">
        <v>0.37</v>
      </c>
      <c r="H3101" s="7" t="s">
        <v>5080</v>
      </c>
      <c r="I3101" s="7">
        <v>3</v>
      </c>
    </row>
    <row r="3102" spans="1:9" ht="15.75" customHeight="1" x14ac:dyDescent="0.15">
      <c r="A3102" s="13" t="s">
        <v>5240</v>
      </c>
      <c r="B3102" s="7" t="s">
        <v>1258</v>
      </c>
      <c r="C3102" s="14">
        <v>13</v>
      </c>
      <c r="D3102" s="7">
        <v>81.16</v>
      </c>
      <c r="E3102" s="7">
        <f t="shared" si="100"/>
        <v>8.1159999999999997</v>
      </c>
      <c r="F3102" s="7">
        <f t="shared" si="101"/>
        <v>89.275999999999996</v>
      </c>
      <c r="G3102" s="7">
        <v>0.32</v>
      </c>
      <c r="H3102" s="7" t="s">
        <v>30</v>
      </c>
      <c r="I3102" s="7">
        <v>2</v>
      </c>
    </row>
    <row r="3103" spans="1:9" ht="15.75" customHeight="1" x14ac:dyDescent="0.15">
      <c r="A3103" s="13" t="s">
        <v>5241</v>
      </c>
      <c r="B3103" s="7" t="s">
        <v>1167</v>
      </c>
      <c r="C3103" s="14">
        <v>3</v>
      </c>
      <c r="D3103" s="7">
        <v>72.3</v>
      </c>
      <c r="E3103" s="7">
        <f t="shared" si="100"/>
        <v>7.23</v>
      </c>
      <c r="F3103" s="7">
        <f t="shared" si="101"/>
        <v>79.53</v>
      </c>
      <c r="G3103" s="7">
        <v>0.21</v>
      </c>
      <c r="H3103" s="7" t="s">
        <v>5075</v>
      </c>
      <c r="I3103" s="7">
        <v>1</v>
      </c>
    </row>
    <row r="3104" spans="1:9" ht="15.75" customHeight="1" x14ac:dyDescent="0.15">
      <c r="A3104" s="13" t="s">
        <v>5241</v>
      </c>
      <c r="B3104" s="7" t="s">
        <v>5005</v>
      </c>
      <c r="C3104" s="14">
        <v>1</v>
      </c>
      <c r="D3104" s="7">
        <v>66.48</v>
      </c>
      <c r="E3104" s="7">
        <f t="shared" si="100"/>
        <v>6.6480000000000006</v>
      </c>
      <c r="F3104" s="7">
        <f t="shared" si="101"/>
        <v>73.128</v>
      </c>
      <c r="G3104" s="7">
        <v>0.19</v>
      </c>
      <c r="H3104" s="7" t="s">
        <v>5083</v>
      </c>
      <c r="I3104" s="7">
        <v>5</v>
      </c>
    </row>
    <row r="3105" spans="1:9" ht="15.75" customHeight="1" x14ac:dyDescent="0.15">
      <c r="A3105" s="13" t="s">
        <v>5241</v>
      </c>
      <c r="B3105" s="7" t="s">
        <v>1156</v>
      </c>
      <c r="C3105" s="14">
        <v>14</v>
      </c>
      <c r="D3105" s="7">
        <v>48.65</v>
      </c>
      <c r="E3105" s="7">
        <f t="shared" si="100"/>
        <v>4.8650000000000002</v>
      </c>
      <c r="F3105" s="7">
        <f t="shared" si="101"/>
        <v>53.515000000000001</v>
      </c>
      <c r="G3105" s="7">
        <v>0.14000000000000001</v>
      </c>
      <c r="H3105" s="7" t="s">
        <v>5077</v>
      </c>
      <c r="I3105" s="7">
        <v>7</v>
      </c>
    </row>
    <row r="3106" spans="1:9" ht="15.75" customHeight="1" x14ac:dyDescent="0.15">
      <c r="A3106" s="13" t="s">
        <v>5241</v>
      </c>
      <c r="B3106" s="7" t="s">
        <v>3811</v>
      </c>
      <c r="C3106" s="14">
        <v>13</v>
      </c>
      <c r="D3106" s="7">
        <v>69.02</v>
      </c>
      <c r="E3106" s="7">
        <f t="shared" si="100"/>
        <v>6.9020000000000001</v>
      </c>
      <c r="F3106" s="7">
        <f t="shared" si="101"/>
        <v>75.921999999999997</v>
      </c>
      <c r="G3106" s="7">
        <v>0.24</v>
      </c>
      <c r="H3106" s="7" t="s">
        <v>5078</v>
      </c>
      <c r="I3106" s="7">
        <v>5</v>
      </c>
    </row>
    <row r="3107" spans="1:9" ht="15.75" customHeight="1" x14ac:dyDescent="0.15">
      <c r="A3107" s="13" t="s">
        <v>5241</v>
      </c>
      <c r="B3107" s="7" t="s">
        <v>420</v>
      </c>
      <c r="C3107" s="14">
        <v>13</v>
      </c>
      <c r="D3107" s="7">
        <v>46.69</v>
      </c>
      <c r="E3107" s="7">
        <f t="shared" si="100"/>
        <v>4.6689999999999996</v>
      </c>
      <c r="F3107" s="7">
        <f t="shared" si="101"/>
        <v>51.358999999999995</v>
      </c>
      <c r="G3107" s="7">
        <v>0.35</v>
      </c>
      <c r="H3107" s="7" t="s">
        <v>5082</v>
      </c>
      <c r="I3107" s="7">
        <v>9</v>
      </c>
    </row>
    <row r="3108" spans="1:9" ht="15.75" customHeight="1" x14ac:dyDescent="0.15">
      <c r="A3108" s="13" t="s">
        <v>5241</v>
      </c>
      <c r="B3108" s="7" t="s">
        <v>3858</v>
      </c>
      <c r="C3108" s="14">
        <v>1</v>
      </c>
      <c r="D3108" s="7">
        <v>45.52</v>
      </c>
      <c r="E3108" s="7">
        <f t="shared" si="100"/>
        <v>4.5520000000000005</v>
      </c>
      <c r="F3108" s="7">
        <f t="shared" si="101"/>
        <v>50.072000000000003</v>
      </c>
      <c r="G3108" s="7">
        <v>0.03</v>
      </c>
      <c r="H3108" s="7" t="s">
        <v>27</v>
      </c>
      <c r="I3108" s="7">
        <v>7</v>
      </c>
    </row>
    <row r="3109" spans="1:9" ht="15.75" customHeight="1" x14ac:dyDescent="0.15">
      <c r="A3109" s="13" t="s">
        <v>5241</v>
      </c>
      <c r="B3109" s="7" t="s">
        <v>2079</v>
      </c>
      <c r="C3109" s="14">
        <v>3</v>
      </c>
      <c r="D3109" s="7">
        <v>58.81</v>
      </c>
      <c r="E3109" s="7">
        <f t="shared" si="100"/>
        <v>5.8810000000000002</v>
      </c>
      <c r="F3109" s="7">
        <f t="shared" si="101"/>
        <v>64.691000000000003</v>
      </c>
      <c r="G3109" s="7">
        <v>0.39</v>
      </c>
      <c r="H3109" s="7" t="s">
        <v>5078</v>
      </c>
      <c r="I3109" s="7">
        <v>6</v>
      </c>
    </row>
    <row r="3110" spans="1:9" ht="15.75" customHeight="1" x14ac:dyDescent="0.15">
      <c r="A3110" s="13" t="s">
        <v>5241</v>
      </c>
      <c r="B3110" s="7" t="s">
        <v>5040</v>
      </c>
      <c r="C3110" s="14">
        <v>14</v>
      </c>
      <c r="D3110" s="7">
        <v>85.68</v>
      </c>
      <c r="E3110" s="7">
        <f t="shared" si="100"/>
        <v>8.5680000000000014</v>
      </c>
      <c r="F3110" s="7">
        <f t="shared" si="101"/>
        <v>94.248000000000005</v>
      </c>
      <c r="G3110" s="7">
        <v>0.34</v>
      </c>
      <c r="H3110" s="7" t="s">
        <v>5083</v>
      </c>
      <c r="I3110" s="7">
        <v>10</v>
      </c>
    </row>
    <row r="3111" spans="1:9" ht="15.75" customHeight="1" x14ac:dyDescent="0.15">
      <c r="A3111" s="13" t="s">
        <v>5241</v>
      </c>
      <c r="B3111" s="7" t="s">
        <v>1389</v>
      </c>
      <c r="C3111" s="14">
        <v>14</v>
      </c>
      <c r="D3111" s="7">
        <v>38.33</v>
      </c>
      <c r="E3111" s="7">
        <f t="shared" si="100"/>
        <v>3.8330000000000002</v>
      </c>
      <c r="F3111" s="7">
        <f t="shared" si="101"/>
        <v>42.162999999999997</v>
      </c>
      <c r="G3111" s="7">
        <v>0.38</v>
      </c>
      <c r="H3111" s="7" t="s">
        <v>5076</v>
      </c>
      <c r="I3111" s="7">
        <v>4</v>
      </c>
    </row>
    <row r="3112" spans="1:9" ht="15.75" customHeight="1" x14ac:dyDescent="0.15">
      <c r="A3112" s="13" t="s">
        <v>5241</v>
      </c>
      <c r="B3112" s="7" t="s">
        <v>589</v>
      </c>
      <c r="C3112" s="14">
        <v>1</v>
      </c>
      <c r="D3112" s="7">
        <v>15.32</v>
      </c>
      <c r="E3112" s="7">
        <f t="shared" si="100"/>
        <v>1.532</v>
      </c>
      <c r="F3112" s="7">
        <f t="shared" si="101"/>
        <v>16.852</v>
      </c>
      <c r="G3112" s="7">
        <v>0.32</v>
      </c>
      <c r="H3112" s="7" t="s">
        <v>5082</v>
      </c>
      <c r="I3112" s="7">
        <v>3</v>
      </c>
    </row>
    <row r="3113" spans="1:9" ht="15.75" customHeight="1" x14ac:dyDescent="0.15">
      <c r="A3113" s="13" t="s">
        <v>5241</v>
      </c>
      <c r="B3113" s="7" t="s">
        <v>3310</v>
      </c>
      <c r="C3113" s="14">
        <v>13</v>
      </c>
      <c r="D3113" s="7">
        <v>14.02</v>
      </c>
      <c r="E3113" s="7">
        <f t="shared" si="100"/>
        <v>1.4020000000000001</v>
      </c>
      <c r="F3113" s="7">
        <f t="shared" si="101"/>
        <v>15.422000000000001</v>
      </c>
      <c r="G3113" s="7">
        <v>0.22</v>
      </c>
      <c r="H3113" s="7" t="s">
        <v>29</v>
      </c>
      <c r="I3113" s="7">
        <v>8</v>
      </c>
    </row>
    <row r="3114" spans="1:9" ht="15.75" customHeight="1" x14ac:dyDescent="0.15">
      <c r="A3114" s="13" t="s">
        <v>5241</v>
      </c>
      <c r="B3114" s="7" t="s">
        <v>998</v>
      </c>
      <c r="C3114" s="14">
        <v>3</v>
      </c>
      <c r="D3114" s="7">
        <v>32.79</v>
      </c>
      <c r="E3114" s="7">
        <f t="shared" si="100"/>
        <v>3.2789999999999999</v>
      </c>
      <c r="F3114" s="7">
        <f t="shared" si="101"/>
        <v>36.069000000000003</v>
      </c>
      <c r="G3114" s="7">
        <v>0.26</v>
      </c>
      <c r="H3114" s="7" t="s">
        <v>29</v>
      </c>
      <c r="I3114" s="7">
        <v>8</v>
      </c>
    </row>
    <row r="3115" spans="1:9" ht="15.75" customHeight="1" x14ac:dyDescent="0.15">
      <c r="A3115" s="13" t="s">
        <v>5241</v>
      </c>
      <c r="B3115" s="7" t="s">
        <v>56</v>
      </c>
      <c r="C3115" s="14">
        <v>14</v>
      </c>
      <c r="D3115" s="7">
        <v>81.52</v>
      </c>
      <c r="E3115" s="7">
        <f t="shared" si="100"/>
        <v>8.1519999999999992</v>
      </c>
      <c r="F3115" s="7">
        <f t="shared" si="101"/>
        <v>89.671999999999997</v>
      </c>
      <c r="G3115" s="7">
        <v>0.37</v>
      </c>
      <c r="H3115" s="7" t="s">
        <v>28</v>
      </c>
      <c r="I3115" s="7">
        <v>5</v>
      </c>
    </row>
    <row r="3116" spans="1:9" ht="15.75" customHeight="1" x14ac:dyDescent="0.15">
      <c r="A3116" s="13" t="s">
        <v>5241</v>
      </c>
      <c r="B3116" s="7" t="s">
        <v>3887</v>
      </c>
      <c r="C3116" s="14">
        <v>3</v>
      </c>
      <c r="D3116" s="7">
        <v>53.32</v>
      </c>
      <c r="E3116" s="7">
        <f t="shared" si="100"/>
        <v>5.3320000000000007</v>
      </c>
      <c r="F3116" s="7">
        <f t="shared" si="101"/>
        <v>58.652000000000001</v>
      </c>
      <c r="G3116" s="7">
        <v>0.36</v>
      </c>
      <c r="H3116" s="7" t="s">
        <v>31</v>
      </c>
      <c r="I3116" s="7">
        <v>3</v>
      </c>
    </row>
    <row r="3117" spans="1:9" ht="15.75" customHeight="1" x14ac:dyDescent="0.15">
      <c r="A3117" s="13" t="s">
        <v>5241</v>
      </c>
      <c r="B3117" s="7" t="s">
        <v>3169</v>
      </c>
      <c r="C3117" s="14">
        <v>1</v>
      </c>
      <c r="D3117" s="7">
        <v>42.85</v>
      </c>
      <c r="E3117" s="7">
        <f t="shared" si="100"/>
        <v>4.2850000000000001</v>
      </c>
      <c r="F3117" s="7">
        <f t="shared" si="101"/>
        <v>47.135000000000005</v>
      </c>
      <c r="G3117" s="7">
        <v>0.4</v>
      </c>
      <c r="H3117" s="7" t="s">
        <v>27</v>
      </c>
      <c r="I3117" s="7">
        <v>8</v>
      </c>
    </row>
    <row r="3118" spans="1:9" ht="15.75" customHeight="1" x14ac:dyDescent="0.15">
      <c r="A3118" s="13" t="s">
        <v>5241</v>
      </c>
      <c r="B3118" s="7" t="s">
        <v>543</v>
      </c>
      <c r="C3118" s="14">
        <v>14</v>
      </c>
      <c r="D3118" s="7">
        <v>11.97</v>
      </c>
      <c r="E3118" s="7">
        <f t="shared" si="100"/>
        <v>1.1970000000000001</v>
      </c>
      <c r="F3118" s="7">
        <f t="shared" si="101"/>
        <v>13.167000000000002</v>
      </c>
      <c r="G3118" s="7">
        <v>0.3</v>
      </c>
      <c r="H3118" s="7" t="s">
        <v>5081</v>
      </c>
      <c r="I3118" s="7">
        <v>4</v>
      </c>
    </row>
    <row r="3119" spans="1:9" ht="15.75" customHeight="1" x14ac:dyDescent="0.15">
      <c r="A3119" s="13" t="s">
        <v>5241</v>
      </c>
      <c r="B3119" s="7" t="s">
        <v>2778</v>
      </c>
      <c r="C3119" s="14">
        <v>3</v>
      </c>
      <c r="D3119" s="7">
        <v>95.39</v>
      </c>
      <c r="E3119" s="7">
        <f t="shared" si="100"/>
        <v>9.5389999999999997</v>
      </c>
      <c r="F3119" s="7">
        <f t="shared" si="101"/>
        <v>104.929</v>
      </c>
      <c r="G3119" s="7">
        <v>0.28999999999999998</v>
      </c>
      <c r="H3119" s="7" t="s">
        <v>29</v>
      </c>
      <c r="I3119" s="7">
        <v>2</v>
      </c>
    </row>
    <row r="3120" spans="1:9" ht="15.75" customHeight="1" x14ac:dyDescent="0.15">
      <c r="A3120" s="13" t="s">
        <v>5241</v>
      </c>
      <c r="B3120" s="7" t="s">
        <v>2054</v>
      </c>
      <c r="C3120" s="14">
        <v>14</v>
      </c>
      <c r="D3120" s="7">
        <v>92.87</v>
      </c>
      <c r="E3120" s="7">
        <f t="shared" si="100"/>
        <v>9.2870000000000008</v>
      </c>
      <c r="F3120" s="7">
        <f t="shared" si="101"/>
        <v>102.15700000000001</v>
      </c>
      <c r="G3120" s="7">
        <v>0.15</v>
      </c>
      <c r="H3120" s="7" t="s">
        <v>5077</v>
      </c>
      <c r="I3120" s="7">
        <v>7</v>
      </c>
    </row>
    <row r="3121" spans="1:9" ht="15.75" customHeight="1" x14ac:dyDescent="0.15">
      <c r="A3121" s="13" t="s">
        <v>5241</v>
      </c>
      <c r="B3121" s="7" t="s">
        <v>4424</v>
      </c>
      <c r="C3121" s="14">
        <v>14</v>
      </c>
      <c r="D3121" s="7">
        <v>27.96</v>
      </c>
      <c r="E3121" s="7">
        <f t="shared" si="100"/>
        <v>2.7960000000000003</v>
      </c>
      <c r="F3121" s="7">
        <f t="shared" si="101"/>
        <v>30.756</v>
      </c>
      <c r="G3121" s="7">
        <v>0.24</v>
      </c>
      <c r="H3121" s="7" t="s">
        <v>5082</v>
      </c>
      <c r="I3121" s="7">
        <v>3</v>
      </c>
    </row>
    <row r="3122" spans="1:9" ht="15.75" customHeight="1" x14ac:dyDescent="0.15">
      <c r="A3122" s="13" t="s">
        <v>5241</v>
      </c>
      <c r="B3122" s="7" t="s">
        <v>3714</v>
      </c>
      <c r="C3122" s="14">
        <v>3</v>
      </c>
      <c r="D3122" s="7">
        <v>41.78</v>
      </c>
      <c r="E3122" s="7">
        <f t="shared" si="100"/>
        <v>4.1779999999999999</v>
      </c>
      <c r="F3122" s="7">
        <f t="shared" si="101"/>
        <v>45.957999999999998</v>
      </c>
      <c r="G3122" s="7">
        <v>0.03</v>
      </c>
      <c r="H3122" s="7" t="s">
        <v>5076</v>
      </c>
      <c r="I3122" s="7">
        <v>7</v>
      </c>
    </row>
    <row r="3123" spans="1:9" ht="15.75" customHeight="1" x14ac:dyDescent="0.15">
      <c r="A3123" s="13" t="s">
        <v>5241</v>
      </c>
      <c r="B3123" s="7" t="s">
        <v>3305</v>
      </c>
      <c r="C3123" s="14">
        <v>3</v>
      </c>
      <c r="D3123" s="7">
        <v>93.58</v>
      </c>
      <c r="E3123" s="7">
        <f t="shared" si="100"/>
        <v>9.3580000000000005</v>
      </c>
      <c r="F3123" s="7">
        <f t="shared" si="101"/>
        <v>102.938</v>
      </c>
      <c r="G3123" s="7">
        <v>0.28000000000000003</v>
      </c>
      <c r="H3123" s="7" t="s">
        <v>5082</v>
      </c>
      <c r="I3123" s="7">
        <v>2</v>
      </c>
    </row>
    <row r="3124" spans="1:9" ht="15.75" customHeight="1" x14ac:dyDescent="0.15">
      <c r="A3124" s="13" t="s">
        <v>5241</v>
      </c>
      <c r="B3124" s="7" t="s">
        <v>2069</v>
      </c>
      <c r="C3124" s="14">
        <v>1</v>
      </c>
      <c r="D3124" s="7">
        <v>25.32</v>
      </c>
      <c r="E3124" s="7">
        <f t="shared" si="100"/>
        <v>2.532</v>
      </c>
      <c r="F3124" s="7">
        <f t="shared" si="101"/>
        <v>27.852</v>
      </c>
      <c r="G3124" s="7">
        <v>0.38</v>
      </c>
      <c r="H3124" s="7" t="s">
        <v>5083</v>
      </c>
      <c r="I3124" s="7">
        <v>5</v>
      </c>
    </row>
    <row r="3125" spans="1:9" ht="15.75" customHeight="1" x14ac:dyDescent="0.15">
      <c r="A3125" s="13" t="s">
        <v>5241</v>
      </c>
      <c r="B3125" s="7" t="s">
        <v>5010</v>
      </c>
      <c r="C3125" s="14">
        <v>14</v>
      </c>
      <c r="D3125" s="7">
        <v>46.39</v>
      </c>
      <c r="E3125" s="7">
        <f t="shared" si="100"/>
        <v>4.6390000000000002</v>
      </c>
      <c r="F3125" s="7">
        <f t="shared" si="101"/>
        <v>51.029000000000003</v>
      </c>
      <c r="G3125" s="7">
        <v>0.13</v>
      </c>
      <c r="H3125" s="7" t="s">
        <v>5083</v>
      </c>
      <c r="I3125" s="7">
        <v>6</v>
      </c>
    </row>
    <row r="3126" spans="1:9" ht="15.75" customHeight="1" x14ac:dyDescent="0.15">
      <c r="A3126" s="13" t="s">
        <v>5241</v>
      </c>
      <c r="B3126" s="7" t="s">
        <v>1870</v>
      </c>
      <c r="C3126" s="14">
        <v>14</v>
      </c>
      <c r="D3126" s="7">
        <v>22.3</v>
      </c>
      <c r="E3126" s="7">
        <f t="shared" si="100"/>
        <v>2.23</v>
      </c>
      <c r="F3126" s="7">
        <f t="shared" si="101"/>
        <v>24.53</v>
      </c>
      <c r="G3126" s="7">
        <v>0.34</v>
      </c>
      <c r="H3126" s="7" t="s">
        <v>5083</v>
      </c>
      <c r="I3126" s="7">
        <v>6</v>
      </c>
    </row>
    <row r="3127" spans="1:9" ht="15.75" customHeight="1" x14ac:dyDescent="0.15">
      <c r="A3127" s="13" t="s">
        <v>5242</v>
      </c>
      <c r="B3127" s="7" t="s">
        <v>3236</v>
      </c>
      <c r="C3127" s="14">
        <v>13</v>
      </c>
      <c r="D3127" s="7">
        <v>74.84</v>
      </c>
      <c r="E3127" s="7">
        <f t="shared" si="100"/>
        <v>7.4840000000000009</v>
      </c>
      <c r="F3127" s="7">
        <f t="shared" si="101"/>
        <v>82.323999999999998</v>
      </c>
      <c r="G3127" s="7">
        <v>0.17</v>
      </c>
      <c r="H3127" s="7" t="s">
        <v>5081</v>
      </c>
      <c r="I3127" s="7">
        <v>10</v>
      </c>
    </row>
    <row r="3128" spans="1:9" ht="15.75" customHeight="1" x14ac:dyDescent="0.15">
      <c r="A3128" s="13" t="s">
        <v>5242</v>
      </c>
      <c r="B3128" s="7" t="s">
        <v>4345</v>
      </c>
      <c r="C3128" s="14">
        <v>14</v>
      </c>
      <c r="D3128" s="7">
        <v>33.29</v>
      </c>
      <c r="E3128" s="7">
        <f t="shared" si="100"/>
        <v>3.3290000000000002</v>
      </c>
      <c r="F3128" s="7">
        <f t="shared" si="101"/>
        <v>36.619</v>
      </c>
      <c r="G3128" s="7">
        <v>0.18</v>
      </c>
      <c r="H3128" s="7" t="s">
        <v>5083</v>
      </c>
      <c r="I3128" s="7">
        <v>2</v>
      </c>
    </row>
    <row r="3129" spans="1:9" ht="15.75" customHeight="1" x14ac:dyDescent="0.15">
      <c r="A3129" s="13" t="s">
        <v>5242</v>
      </c>
      <c r="B3129" s="7" t="s">
        <v>3717</v>
      </c>
      <c r="C3129" s="14">
        <v>13</v>
      </c>
      <c r="D3129" s="7">
        <v>53.4</v>
      </c>
      <c r="E3129" s="7">
        <f t="shared" si="100"/>
        <v>5.34</v>
      </c>
      <c r="F3129" s="7">
        <f t="shared" si="101"/>
        <v>58.739999999999995</v>
      </c>
      <c r="G3129" s="7">
        <v>0.15</v>
      </c>
      <c r="H3129" s="7" t="s">
        <v>5082</v>
      </c>
      <c r="I3129" s="7">
        <v>3</v>
      </c>
    </row>
    <row r="3130" spans="1:9" ht="15.75" customHeight="1" x14ac:dyDescent="0.15">
      <c r="A3130" s="13" t="s">
        <v>5242</v>
      </c>
      <c r="B3130" s="7" t="s">
        <v>2189</v>
      </c>
      <c r="C3130" s="14">
        <v>1</v>
      </c>
      <c r="D3130" s="7">
        <v>57.64</v>
      </c>
      <c r="E3130" s="7">
        <f t="shared" si="100"/>
        <v>5.7640000000000002</v>
      </c>
      <c r="F3130" s="7">
        <f t="shared" si="101"/>
        <v>63.404000000000003</v>
      </c>
      <c r="G3130" s="7">
        <v>0.34</v>
      </c>
      <c r="H3130" s="7" t="s">
        <v>5075</v>
      </c>
      <c r="I3130" s="7">
        <v>1</v>
      </c>
    </row>
    <row r="3131" spans="1:9" ht="15.75" customHeight="1" x14ac:dyDescent="0.15">
      <c r="A3131" s="13" t="s">
        <v>5242</v>
      </c>
      <c r="B3131" s="7" t="s">
        <v>3574</v>
      </c>
      <c r="C3131" s="14">
        <v>14</v>
      </c>
      <c r="D3131" s="7">
        <v>65</v>
      </c>
      <c r="E3131" s="7">
        <f t="shared" si="100"/>
        <v>6.5</v>
      </c>
      <c r="F3131" s="7">
        <f t="shared" si="101"/>
        <v>71.5</v>
      </c>
      <c r="G3131" s="7">
        <v>0.31</v>
      </c>
      <c r="H3131" s="7" t="s">
        <v>5079</v>
      </c>
      <c r="I3131" s="7">
        <v>10</v>
      </c>
    </row>
    <row r="3132" spans="1:9" ht="15.75" customHeight="1" x14ac:dyDescent="0.15">
      <c r="A3132" s="13" t="s">
        <v>5242</v>
      </c>
      <c r="B3132" s="7" t="s">
        <v>3404</v>
      </c>
      <c r="C3132" s="14">
        <v>14</v>
      </c>
      <c r="D3132" s="7">
        <v>53.95</v>
      </c>
      <c r="E3132" s="7">
        <f t="shared" si="100"/>
        <v>5.3950000000000005</v>
      </c>
      <c r="F3132" s="7">
        <f t="shared" si="101"/>
        <v>59.345000000000006</v>
      </c>
      <c r="G3132" s="7">
        <v>0.08</v>
      </c>
      <c r="H3132" s="7" t="s">
        <v>5083</v>
      </c>
      <c r="I3132" s="7">
        <v>2</v>
      </c>
    </row>
    <row r="3133" spans="1:9" ht="15.75" customHeight="1" x14ac:dyDescent="0.15">
      <c r="A3133" s="13" t="s">
        <v>5242</v>
      </c>
      <c r="B3133" s="7" t="s">
        <v>65</v>
      </c>
      <c r="C3133" s="14">
        <v>3</v>
      </c>
      <c r="D3133" s="7">
        <v>32.69</v>
      </c>
      <c r="E3133" s="7">
        <f t="shared" si="100"/>
        <v>3.2690000000000001</v>
      </c>
      <c r="F3133" s="7">
        <f t="shared" si="101"/>
        <v>35.958999999999996</v>
      </c>
      <c r="G3133" s="7">
        <v>0.3</v>
      </c>
      <c r="H3133" s="7" t="s">
        <v>5083</v>
      </c>
      <c r="I3133" s="7">
        <v>8</v>
      </c>
    </row>
    <row r="3134" spans="1:9" ht="15.75" customHeight="1" x14ac:dyDescent="0.15">
      <c r="A3134" s="13" t="s">
        <v>5242</v>
      </c>
      <c r="B3134" s="7" t="s">
        <v>2879</v>
      </c>
      <c r="C3134" s="14">
        <v>14</v>
      </c>
      <c r="D3134" s="7">
        <v>13.23</v>
      </c>
      <c r="E3134" s="7">
        <f t="shared" si="100"/>
        <v>1.3230000000000002</v>
      </c>
      <c r="F3134" s="7">
        <f t="shared" si="101"/>
        <v>14.553000000000001</v>
      </c>
      <c r="G3134" s="7">
        <v>0.18</v>
      </c>
      <c r="H3134" s="7" t="s">
        <v>27</v>
      </c>
      <c r="I3134" s="7">
        <v>2</v>
      </c>
    </row>
    <row r="3135" spans="1:9" ht="15.75" customHeight="1" x14ac:dyDescent="0.15">
      <c r="A3135" s="13" t="s">
        <v>5242</v>
      </c>
      <c r="B3135" s="7" t="s">
        <v>1207</v>
      </c>
      <c r="C3135" s="14">
        <v>14</v>
      </c>
      <c r="D3135" s="7">
        <v>24.61</v>
      </c>
      <c r="E3135" s="7">
        <f t="shared" si="100"/>
        <v>2.4610000000000003</v>
      </c>
      <c r="F3135" s="7">
        <f t="shared" si="101"/>
        <v>27.070999999999998</v>
      </c>
      <c r="G3135" s="7">
        <v>0.15</v>
      </c>
      <c r="H3135" s="7" t="s">
        <v>5078</v>
      </c>
      <c r="I3135" s="7">
        <v>1</v>
      </c>
    </row>
    <row r="3136" spans="1:9" ht="15.75" customHeight="1" x14ac:dyDescent="0.15">
      <c r="A3136" s="13" t="s">
        <v>5242</v>
      </c>
      <c r="B3136" s="7" t="s">
        <v>2118</v>
      </c>
      <c r="C3136" s="14">
        <v>13</v>
      </c>
      <c r="D3136" s="7">
        <v>81.39</v>
      </c>
      <c r="E3136" s="7">
        <f t="shared" si="100"/>
        <v>8.1390000000000011</v>
      </c>
      <c r="F3136" s="7">
        <f t="shared" si="101"/>
        <v>89.528999999999996</v>
      </c>
      <c r="G3136" s="7">
        <v>0.14000000000000001</v>
      </c>
      <c r="H3136" s="7" t="s">
        <v>31</v>
      </c>
      <c r="I3136" s="7">
        <v>1</v>
      </c>
    </row>
    <row r="3137" spans="1:9" ht="15.75" customHeight="1" x14ac:dyDescent="0.15">
      <c r="A3137" s="13" t="s">
        <v>5242</v>
      </c>
      <c r="B3137" s="7" t="s">
        <v>130</v>
      </c>
      <c r="C3137" s="14">
        <v>14</v>
      </c>
      <c r="D3137" s="7">
        <v>19.62</v>
      </c>
      <c r="E3137" s="7">
        <f t="shared" si="100"/>
        <v>1.9620000000000002</v>
      </c>
      <c r="F3137" s="7">
        <f t="shared" si="101"/>
        <v>21.582000000000001</v>
      </c>
      <c r="G3137" s="7">
        <v>0.08</v>
      </c>
      <c r="H3137" s="7" t="s">
        <v>5083</v>
      </c>
      <c r="I3137" s="7">
        <v>6</v>
      </c>
    </row>
    <row r="3138" spans="1:9" ht="15.75" customHeight="1" x14ac:dyDescent="0.15">
      <c r="A3138" s="13" t="s">
        <v>5242</v>
      </c>
      <c r="B3138" s="7" t="s">
        <v>3921</v>
      </c>
      <c r="C3138" s="14">
        <v>14</v>
      </c>
      <c r="D3138" s="7">
        <v>83.27</v>
      </c>
      <c r="E3138" s="7">
        <f t="shared" si="100"/>
        <v>8.327</v>
      </c>
      <c r="F3138" s="7">
        <f t="shared" si="101"/>
        <v>91.596999999999994</v>
      </c>
      <c r="G3138" s="7">
        <v>0.17</v>
      </c>
      <c r="H3138" s="7" t="s">
        <v>5083</v>
      </c>
      <c r="I3138" s="7">
        <v>3</v>
      </c>
    </row>
    <row r="3139" spans="1:9" ht="15.75" customHeight="1" x14ac:dyDescent="0.15">
      <c r="A3139" s="13" t="s">
        <v>5242</v>
      </c>
      <c r="B3139" s="7" t="s">
        <v>501</v>
      </c>
      <c r="C3139" s="14">
        <v>13</v>
      </c>
      <c r="D3139" s="7">
        <v>17.350000000000001</v>
      </c>
      <c r="E3139" s="7">
        <f t="shared" si="100"/>
        <v>1.7350000000000003</v>
      </c>
      <c r="F3139" s="7">
        <f t="shared" si="101"/>
        <v>19.085000000000001</v>
      </c>
      <c r="G3139" s="7">
        <v>0.37</v>
      </c>
      <c r="H3139" s="7" t="s">
        <v>5081</v>
      </c>
      <c r="I3139" s="7">
        <v>7</v>
      </c>
    </row>
    <row r="3140" spans="1:9" ht="15.75" customHeight="1" x14ac:dyDescent="0.15">
      <c r="A3140" s="13" t="s">
        <v>5243</v>
      </c>
      <c r="B3140" s="7" t="s">
        <v>683</v>
      </c>
      <c r="C3140" s="14">
        <v>14</v>
      </c>
      <c r="D3140" s="7">
        <v>39.880000000000003</v>
      </c>
      <c r="E3140" s="7">
        <f t="shared" si="100"/>
        <v>3.9880000000000004</v>
      </c>
      <c r="F3140" s="7">
        <f t="shared" si="101"/>
        <v>43.868000000000002</v>
      </c>
      <c r="G3140" s="7">
        <v>0.01</v>
      </c>
      <c r="H3140" s="7" t="s">
        <v>5081</v>
      </c>
      <c r="I3140" s="7">
        <v>9</v>
      </c>
    </row>
    <row r="3141" spans="1:9" ht="15.75" customHeight="1" x14ac:dyDescent="0.15">
      <c r="A3141" s="13" t="s">
        <v>5243</v>
      </c>
      <c r="B3141" s="7" t="s">
        <v>3099</v>
      </c>
      <c r="C3141" s="14">
        <v>13</v>
      </c>
      <c r="D3141" s="7">
        <v>85.5</v>
      </c>
      <c r="E3141" s="7">
        <f t="shared" si="100"/>
        <v>8.5500000000000007</v>
      </c>
      <c r="F3141" s="7">
        <f t="shared" si="101"/>
        <v>94.05</v>
      </c>
      <c r="G3141" s="7">
        <v>0.38</v>
      </c>
      <c r="H3141" s="7" t="s">
        <v>5076</v>
      </c>
      <c r="I3141" s="7">
        <v>1</v>
      </c>
    </row>
    <row r="3142" spans="1:9" ht="15.75" customHeight="1" x14ac:dyDescent="0.15">
      <c r="A3142" s="13" t="s">
        <v>5243</v>
      </c>
      <c r="B3142" s="7" t="s">
        <v>5002</v>
      </c>
      <c r="C3142" s="14">
        <v>3</v>
      </c>
      <c r="D3142" s="7">
        <v>49.7</v>
      </c>
      <c r="E3142" s="7">
        <f t="shared" si="100"/>
        <v>4.9700000000000006</v>
      </c>
      <c r="F3142" s="7">
        <f t="shared" si="101"/>
        <v>54.67</v>
      </c>
      <c r="G3142" s="7">
        <v>0.31</v>
      </c>
      <c r="H3142" s="7" t="s">
        <v>5077</v>
      </c>
      <c r="I3142" s="7">
        <v>4</v>
      </c>
    </row>
    <row r="3143" spans="1:9" ht="15.75" customHeight="1" x14ac:dyDescent="0.15">
      <c r="A3143" s="13" t="s">
        <v>5243</v>
      </c>
      <c r="B3143" s="7" t="s">
        <v>1849</v>
      </c>
      <c r="C3143" s="14">
        <v>3</v>
      </c>
      <c r="D3143" s="7">
        <v>41.14</v>
      </c>
      <c r="E3143" s="7">
        <f t="shared" si="100"/>
        <v>4.1139999999999999</v>
      </c>
      <c r="F3143" s="7">
        <f t="shared" si="101"/>
        <v>45.253999999999998</v>
      </c>
      <c r="G3143" s="7">
        <v>0.11</v>
      </c>
      <c r="H3143" s="7" t="s">
        <v>5081</v>
      </c>
      <c r="I3143" s="7">
        <v>3</v>
      </c>
    </row>
    <row r="3144" spans="1:9" ht="15.75" customHeight="1" x14ac:dyDescent="0.15">
      <c r="A3144" s="13" t="s">
        <v>5243</v>
      </c>
      <c r="B3144" s="7" t="s">
        <v>3289</v>
      </c>
      <c r="C3144" s="14">
        <v>3</v>
      </c>
      <c r="D3144" s="7">
        <v>63.18</v>
      </c>
      <c r="E3144" s="7">
        <f t="shared" si="100"/>
        <v>6.3180000000000005</v>
      </c>
      <c r="F3144" s="7">
        <f t="shared" si="101"/>
        <v>69.498000000000005</v>
      </c>
      <c r="G3144" s="7">
        <v>0.12</v>
      </c>
      <c r="H3144" s="7" t="s">
        <v>5079</v>
      </c>
      <c r="I3144" s="7">
        <v>5</v>
      </c>
    </row>
    <row r="3145" spans="1:9" ht="15.75" customHeight="1" x14ac:dyDescent="0.15">
      <c r="A3145" s="13" t="s">
        <v>5243</v>
      </c>
      <c r="B3145" s="7" t="s">
        <v>4262</v>
      </c>
      <c r="C3145" s="14">
        <v>13</v>
      </c>
      <c r="D3145" s="7">
        <v>78.81</v>
      </c>
      <c r="E3145" s="7">
        <f t="shared" si="100"/>
        <v>7.8810000000000002</v>
      </c>
      <c r="F3145" s="7">
        <f t="shared" si="101"/>
        <v>86.691000000000003</v>
      </c>
      <c r="G3145" s="7">
        <v>0.13</v>
      </c>
      <c r="H3145" s="7" t="s">
        <v>5075</v>
      </c>
      <c r="I3145" s="7">
        <v>1</v>
      </c>
    </row>
    <row r="3146" spans="1:9" ht="15.75" customHeight="1" x14ac:dyDescent="0.15">
      <c r="A3146" s="13" t="s">
        <v>5243</v>
      </c>
      <c r="B3146" s="7" t="s">
        <v>3571</v>
      </c>
      <c r="C3146" s="14">
        <v>13</v>
      </c>
      <c r="D3146" s="7">
        <v>13.11</v>
      </c>
      <c r="E3146" s="7">
        <f t="shared" si="100"/>
        <v>1.3109999999999999</v>
      </c>
      <c r="F3146" s="7">
        <f t="shared" si="101"/>
        <v>14.420999999999999</v>
      </c>
      <c r="G3146" s="7">
        <v>0.12</v>
      </c>
      <c r="H3146" s="7" t="s">
        <v>5078</v>
      </c>
      <c r="I3146" s="7">
        <v>6</v>
      </c>
    </row>
    <row r="3147" spans="1:9" ht="15.75" customHeight="1" x14ac:dyDescent="0.15">
      <c r="A3147" s="13" t="s">
        <v>5243</v>
      </c>
      <c r="B3147" s="7" t="s">
        <v>1214</v>
      </c>
      <c r="C3147" s="14">
        <v>1</v>
      </c>
      <c r="D3147" s="7">
        <v>29.63</v>
      </c>
      <c r="E3147" s="7">
        <f t="shared" si="100"/>
        <v>2.9630000000000001</v>
      </c>
      <c r="F3147" s="7">
        <f t="shared" si="101"/>
        <v>32.592999999999996</v>
      </c>
      <c r="G3147" s="7">
        <v>0.28000000000000003</v>
      </c>
      <c r="H3147" s="7" t="s">
        <v>5079</v>
      </c>
      <c r="I3147" s="7">
        <v>5</v>
      </c>
    </row>
    <row r="3148" spans="1:9" ht="15.75" customHeight="1" x14ac:dyDescent="0.15">
      <c r="A3148" s="13" t="s">
        <v>5243</v>
      </c>
      <c r="B3148" s="7" t="s">
        <v>1325</v>
      </c>
      <c r="C3148" s="14">
        <v>1</v>
      </c>
      <c r="D3148" s="7">
        <v>18.91</v>
      </c>
      <c r="E3148" s="7">
        <f t="shared" si="100"/>
        <v>1.891</v>
      </c>
      <c r="F3148" s="7">
        <f t="shared" si="101"/>
        <v>20.801000000000002</v>
      </c>
      <c r="G3148" s="7">
        <v>0.28999999999999998</v>
      </c>
      <c r="H3148" s="7" t="s">
        <v>5081</v>
      </c>
      <c r="I3148" s="7">
        <v>2</v>
      </c>
    </row>
    <row r="3149" spans="1:9" ht="15.75" customHeight="1" x14ac:dyDescent="0.15">
      <c r="A3149" s="13" t="s">
        <v>5243</v>
      </c>
      <c r="B3149" s="7" t="s">
        <v>778</v>
      </c>
      <c r="C3149" s="14">
        <v>14</v>
      </c>
      <c r="D3149" s="7">
        <v>79.88</v>
      </c>
      <c r="E3149" s="7">
        <f t="shared" si="100"/>
        <v>7.9879999999999995</v>
      </c>
      <c r="F3149" s="7">
        <f t="shared" si="101"/>
        <v>87.867999999999995</v>
      </c>
      <c r="G3149" s="7">
        <v>0.01</v>
      </c>
      <c r="H3149" s="7" t="s">
        <v>31</v>
      </c>
      <c r="I3149" s="7">
        <v>7</v>
      </c>
    </row>
    <row r="3150" spans="1:9" ht="15.75" customHeight="1" x14ac:dyDescent="0.15">
      <c r="A3150" s="13" t="s">
        <v>5243</v>
      </c>
      <c r="B3150" s="7" t="s">
        <v>3735</v>
      </c>
      <c r="C3150" s="14">
        <v>14</v>
      </c>
      <c r="D3150" s="7">
        <v>36.549999999999997</v>
      </c>
      <c r="E3150" s="7">
        <f t="shared" si="100"/>
        <v>3.6549999999999998</v>
      </c>
      <c r="F3150" s="7">
        <f t="shared" si="101"/>
        <v>40.204999999999998</v>
      </c>
      <c r="G3150" s="7">
        <v>0.26</v>
      </c>
      <c r="H3150" s="7" t="s">
        <v>28</v>
      </c>
      <c r="I3150" s="7">
        <v>5</v>
      </c>
    </row>
    <row r="3151" spans="1:9" ht="15.75" customHeight="1" x14ac:dyDescent="0.15">
      <c r="A3151" s="13" t="s">
        <v>5243</v>
      </c>
      <c r="B3151" s="7" t="s">
        <v>3850</v>
      </c>
      <c r="C3151" s="14">
        <v>1</v>
      </c>
      <c r="D3151" s="7">
        <v>68.709999999999994</v>
      </c>
      <c r="E3151" s="7">
        <f t="shared" si="100"/>
        <v>6.8709999999999996</v>
      </c>
      <c r="F3151" s="7">
        <f t="shared" si="101"/>
        <v>75.580999999999989</v>
      </c>
      <c r="G3151" s="7">
        <v>0.08</v>
      </c>
      <c r="H3151" s="7" t="s">
        <v>30</v>
      </c>
      <c r="I3151" s="7">
        <v>3</v>
      </c>
    </row>
    <row r="3152" spans="1:9" ht="15.75" customHeight="1" x14ac:dyDescent="0.15">
      <c r="A3152" s="13" t="s">
        <v>5243</v>
      </c>
      <c r="B3152" s="7" t="s">
        <v>4191</v>
      </c>
      <c r="C3152" s="14">
        <v>3</v>
      </c>
      <c r="D3152" s="7">
        <v>28.96</v>
      </c>
      <c r="E3152" s="7">
        <f t="shared" si="100"/>
        <v>2.8960000000000004</v>
      </c>
      <c r="F3152" s="7">
        <f t="shared" si="101"/>
        <v>31.856000000000002</v>
      </c>
      <c r="G3152" s="7">
        <v>0.27</v>
      </c>
      <c r="H3152" s="7" t="s">
        <v>28</v>
      </c>
      <c r="I3152" s="7">
        <v>3</v>
      </c>
    </row>
    <row r="3153" spans="1:9" ht="15.75" customHeight="1" x14ac:dyDescent="0.15">
      <c r="A3153" s="13" t="s">
        <v>5243</v>
      </c>
      <c r="B3153" s="7" t="s">
        <v>4327</v>
      </c>
      <c r="C3153" s="14">
        <v>3</v>
      </c>
      <c r="D3153" s="7">
        <v>15.24</v>
      </c>
      <c r="E3153" s="7">
        <f t="shared" si="100"/>
        <v>1.524</v>
      </c>
      <c r="F3153" s="7">
        <f t="shared" si="101"/>
        <v>16.763999999999999</v>
      </c>
      <c r="G3153" s="7">
        <v>0.13</v>
      </c>
      <c r="H3153" s="7" t="s">
        <v>5083</v>
      </c>
      <c r="I3153" s="7">
        <v>10</v>
      </c>
    </row>
    <row r="3154" spans="1:9" ht="15.75" customHeight="1" x14ac:dyDescent="0.15">
      <c r="A3154" s="13" t="s">
        <v>5243</v>
      </c>
      <c r="B3154" s="7" t="s">
        <v>2864</v>
      </c>
      <c r="C3154" s="14">
        <v>1</v>
      </c>
      <c r="D3154" s="7">
        <v>65.72</v>
      </c>
      <c r="E3154" s="7">
        <f t="shared" si="100"/>
        <v>6.5720000000000001</v>
      </c>
      <c r="F3154" s="7">
        <f t="shared" si="101"/>
        <v>72.292000000000002</v>
      </c>
      <c r="G3154" s="7">
        <v>0.32</v>
      </c>
      <c r="H3154" s="7" t="s">
        <v>26</v>
      </c>
      <c r="I3154" s="7">
        <v>2</v>
      </c>
    </row>
    <row r="3155" spans="1:9" ht="15.75" customHeight="1" x14ac:dyDescent="0.15">
      <c r="A3155" s="13" t="s">
        <v>5243</v>
      </c>
      <c r="B3155" s="7" t="s">
        <v>755</v>
      </c>
      <c r="C3155" s="14">
        <v>13</v>
      </c>
      <c r="D3155" s="7">
        <v>49.75</v>
      </c>
      <c r="E3155" s="7">
        <f t="shared" si="100"/>
        <v>4.9750000000000005</v>
      </c>
      <c r="F3155" s="7">
        <f t="shared" si="101"/>
        <v>54.725000000000001</v>
      </c>
      <c r="G3155" s="7">
        <v>0.17</v>
      </c>
      <c r="H3155" s="7" t="s">
        <v>5079</v>
      </c>
      <c r="I3155" s="7">
        <v>9</v>
      </c>
    </row>
    <row r="3156" spans="1:9" ht="15.75" customHeight="1" x14ac:dyDescent="0.15">
      <c r="A3156" s="13" t="s">
        <v>5243</v>
      </c>
      <c r="B3156" s="7" t="s">
        <v>4118</v>
      </c>
      <c r="C3156" s="14">
        <v>14</v>
      </c>
      <c r="D3156" s="7">
        <v>24.95</v>
      </c>
      <c r="E3156" s="7">
        <f t="shared" si="100"/>
        <v>2.4950000000000001</v>
      </c>
      <c r="F3156" s="7">
        <f t="shared" si="101"/>
        <v>27.445</v>
      </c>
      <c r="G3156" s="7">
        <v>0.04</v>
      </c>
      <c r="H3156" s="7" t="s">
        <v>27</v>
      </c>
      <c r="I3156" s="7">
        <v>5</v>
      </c>
    </row>
    <row r="3157" spans="1:9" ht="15.75" customHeight="1" x14ac:dyDescent="0.15">
      <c r="A3157" s="13" t="s">
        <v>5243</v>
      </c>
      <c r="B3157" s="7" t="s">
        <v>295</v>
      </c>
      <c r="C3157" s="14">
        <v>1</v>
      </c>
      <c r="D3157" s="7">
        <v>91.66</v>
      </c>
      <c r="E3157" s="7">
        <f t="shared" si="100"/>
        <v>9.1660000000000004</v>
      </c>
      <c r="F3157" s="7">
        <f t="shared" si="101"/>
        <v>100.82599999999999</v>
      </c>
      <c r="G3157" s="7">
        <v>0.05</v>
      </c>
      <c r="H3157" s="7" t="s">
        <v>29</v>
      </c>
      <c r="I3157" s="7">
        <v>9</v>
      </c>
    </row>
    <row r="3158" spans="1:9" ht="15.75" customHeight="1" x14ac:dyDescent="0.15">
      <c r="A3158" s="13" t="s">
        <v>5243</v>
      </c>
      <c r="B3158" s="7" t="s">
        <v>5058</v>
      </c>
      <c r="C3158" s="14">
        <v>1</v>
      </c>
      <c r="D3158" s="7">
        <v>40.42</v>
      </c>
      <c r="E3158" s="7">
        <f t="shared" si="100"/>
        <v>4.0420000000000007</v>
      </c>
      <c r="F3158" s="7">
        <f t="shared" si="101"/>
        <v>44.462000000000003</v>
      </c>
      <c r="G3158" s="7">
        <v>0.31</v>
      </c>
      <c r="H3158" s="7" t="s">
        <v>5078</v>
      </c>
      <c r="I3158" s="7">
        <v>8</v>
      </c>
    </row>
    <row r="3159" spans="1:9" ht="15.75" customHeight="1" x14ac:dyDescent="0.15">
      <c r="A3159" s="13" t="s">
        <v>5243</v>
      </c>
      <c r="B3159" s="7" t="s">
        <v>955</v>
      </c>
      <c r="C3159" s="14">
        <v>3</v>
      </c>
      <c r="D3159" s="7">
        <v>51.04</v>
      </c>
      <c r="E3159" s="7">
        <f t="shared" si="100"/>
        <v>5.1040000000000001</v>
      </c>
      <c r="F3159" s="7">
        <f t="shared" si="101"/>
        <v>56.143999999999998</v>
      </c>
      <c r="G3159" s="7">
        <v>0.32</v>
      </c>
      <c r="H3159" s="7" t="s">
        <v>28</v>
      </c>
      <c r="I3159" s="7">
        <v>4</v>
      </c>
    </row>
    <row r="3160" spans="1:9" ht="15.75" customHeight="1" x14ac:dyDescent="0.15">
      <c r="A3160" s="13" t="s">
        <v>5243</v>
      </c>
      <c r="B3160" s="7" t="s">
        <v>2750</v>
      </c>
      <c r="C3160" s="14">
        <v>13</v>
      </c>
      <c r="D3160" s="7">
        <v>43.96</v>
      </c>
      <c r="E3160" s="7">
        <f t="shared" si="100"/>
        <v>4.3959999999999999</v>
      </c>
      <c r="F3160" s="7">
        <f t="shared" si="101"/>
        <v>48.356000000000002</v>
      </c>
      <c r="G3160" s="7">
        <v>0.19</v>
      </c>
      <c r="H3160" s="7" t="s">
        <v>26</v>
      </c>
      <c r="I3160" s="7">
        <v>3</v>
      </c>
    </row>
    <row r="3161" spans="1:9" ht="15.75" customHeight="1" x14ac:dyDescent="0.15">
      <c r="A3161" s="13" t="s">
        <v>5243</v>
      </c>
      <c r="B3161" s="7" t="s">
        <v>2391</v>
      </c>
      <c r="C3161" s="14">
        <v>3</v>
      </c>
      <c r="D3161" s="7">
        <v>41.43</v>
      </c>
      <c r="E3161" s="7">
        <f t="shared" si="100"/>
        <v>4.1429999999999998</v>
      </c>
      <c r="F3161" s="7">
        <f t="shared" si="101"/>
        <v>45.573</v>
      </c>
      <c r="G3161" s="7">
        <v>0.35</v>
      </c>
      <c r="H3161" s="7" t="s">
        <v>5078</v>
      </c>
      <c r="I3161" s="7">
        <v>6</v>
      </c>
    </row>
    <row r="3162" spans="1:9" ht="15.75" customHeight="1" x14ac:dyDescent="0.15">
      <c r="A3162" s="13" t="s">
        <v>5243</v>
      </c>
      <c r="B3162" s="7" t="s">
        <v>347</v>
      </c>
      <c r="C3162" s="14">
        <v>13</v>
      </c>
      <c r="D3162" s="7">
        <v>95.27</v>
      </c>
      <c r="E3162" s="7">
        <f t="shared" si="100"/>
        <v>9.5269999999999992</v>
      </c>
      <c r="F3162" s="7">
        <f t="shared" si="101"/>
        <v>104.797</v>
      </c>
      <c r="G3162" s="7">
        <v>0.19</v>
      </c>
      <c r="H3162" s="7" t="s">
        <v>5081</v>
      </c>
      <c r="I3162" s="7">
        <v>9</v>
      </c>
    </row>
    <row r="3163" spans="1:9" ht="15.75" customHeight="1" x14ac:dyDescent="0.15">
      <c r="A3163" s="13" t="s">
        <v>5243</v>
      </c>
      <c r="B3163" s="7" t="s">
        <v>746</v>
      </c>
      <c r="C3163" s="14">
        <v>13</v>
      </c>
      <c r="D3163" s="7">
        <v>10.28</v>
      </c>
      <c r="E3163" s="7">
        <f t="shared" si="100"/>
        <v>1.028</v>
      </c>
      <c r="F3163" s="7">
        <f t="shared" si="101"/>
        <v>11.308</v>
      </c>
      <c r="G3163" s="7">
        <v>0.39</v>
      </c>
      <c r="H3163" s="7" t="s">
        <v>30</v>
      </c>
      <c r="I3163" s="7">
        <v>2</v>
      </c>
    </row>
    <row r="3164" spans="1:9" ht="15.75" customHeight="1" x14ac:dyDescent="0.15">
      <c r="A3164" s="13" t="s">
        <v>5244</v>
      </c>
      <c r="B3164" s="7" t="s">
        <v>2108</v>
      </c>
      <c r="C3164" s="14">
        <v>13</v>
      </c>
      <c r="D3164" s="7">
        <v>30.46</v>
      </c>
      <c r="E3164" s="7">
        <f t="shared" ref="E3164:E3227" si="102">D3164*10%</f>
        <v>3.0460000000000003</v>
      </c>
      <c r="F3164" s="7">
        <f t="shared" ref="F3164:F3227" si="103">D3164+E3164</f>
        <v>33.506</v>
      </c>
      <c r="G3164" s="7">
        <v>0.33</v>
      </c>
      <c r="H3164" s="7" t="s">
        <v>26</v>
      </c>
      <c r="I3164" s="7">
        <v>9</v>
      </c>
    </row>
    <row r="3165" spans="1:9" ht="15.75" customHeight="1" x14ac:dyDescent="0.15">
      <c r="A3165" s="13" t="s">
        <v>5244</v>
      </c>
      <c r="B3165" s="7" t="s">
        <v>569</v>
      </c>
      <c r="C3165" s="14">
        <v>1</v>
      </c>
      <c r="D3165" s="7">
        <v>7.14</v>
      </c>
      <c r="E3165" s="7">
        <f t="shared" si="102"/>
        <v>0.71399999999999997</v>
      </c>
      <c r="F3165" s="7">
        <f t="shared" si="103"/>
        <v>7.8539999999999992</v>
      </c>
      <c r="G3165" s="7">
        <v>0.31</v>
      </c>
      <c r="H3165" s="7" t="s">
        <v>5081</v>
      </c>
      <c r="I3165" s="7">
        <v>4</v>
      </c>
    </row>
    <row r="3166" spans="1:9" ht="15.75" customHeight="1" x14ac:dyDescent="0.15">
      <c r="A3166" s="13" t="s">
        <v>5244</v>
      </c>
      <c r="B3166" s="7" t="s">
        <v>1456</v>
      </c>
      <c r="C3166" s="14">
        <v>1</v>
      </c>
      <c r="D3166" s="7">
        <v>94.62</v>
      </c>
      <c r="E3166" s="7">
        <f t="shared" si="102"/>
        <v>9.4620000000000015</v>
      </c>
      <c r="F3166" s="7">
        <f t="shared" si="103"/>
        <v>104.08200000000001</v>
      </c>
      <c r="G3166" s="7">
        <v>0.09</v>
      </c>
      <c r="H3166" s="7" t="s">
        <v>26</v>
      </c>
      <c r="I3166" s="7">
        <v>4</v>
      </c>
    </row>
    <row r="3167" spans="1:9" ht="15.75" customHeight="1" x14ac:dyDescent="0.15">
      <c r="A3167" s="13" t="s">
        <v>5244</v>
      </c>
      <c r="B3167" s="7" t="s">
        <v>2558</v>
      </c>
      <c r="C3167" s="14">
        <v>14</v>
      </c>
      <c r="D3167" s="7">
        <v>76.040000000000006</v>
      </c>
      <c r="E3167" s="7">
        <f t="shared" si="102"/>
        <v>7.604000000000001</v>
      </c>
      <c r="F3167" s="7">
        <f t="shared" si="103"/>
        <v>83.644000000000005</v>
      </c>
      <c r="G3167" s="7">
        <v>0.23</v>
      </c>
      <c r="H3167" s="7" t="s">
        <v>29</v>
      </c>
      <c r="I3167" s="7">
        <v>7</v>
      </c>
    </row>
    <row r="3168" spans="1:9" ht="15.75" customHeight="1" x14ac:dyDescent="0.15">
      <c r="A3168" s="13" t="s">
        <v>5244</v>
      </c>
      <c r="B3168" s="7" t="s">
        <v>299</v>
      </c>
      <c r="C3168" s="14">
        <v>13</v>
      </c>
      <c r="D3168" s="7">
        <v>1.43</v>
      </c>
      <c r="E3168" s="7">
        <f t="shared" si="102"/>
        <v>0.14299999999999999</v>
      </c>
      <c r="F3168" s="7">
        <f t="shared" si="103"/>
        <v>1.573</v>
      </c>
      <c r="G3168" s="7">
        <v>0.04</v>
      </c>
      <c r="H3168" s="7" t="s">
        <v>5079</v>
      </c>
      <c r="I3168" s="7">
        <v>3</v>
      </c>
    </row>
    <row r="3169" spans="1:9" ht="15.75" customHeight="1" x14ac:dyDescent="0.15">
      <c r="A3169" s="13" t="s">
        <v>5244</v>
      </c>
      <c r="B3169" s="7" t="s">
        <v>2449</v>
      </c>
      <c r="C3169" s="14">
        <v>14</v>
      </c>
      <c r="D3169" s="7">
        <v>10.050000000000001</v>
      </c>
      <c r="E3169" s="7">
        <f t="shared" si="102"/>
        <v>1.0050000000000001</v>
      </c>
      <c r="F3169" s="7">
        <f t="shared" si="103"/>
        <v>11.055000000000001</v>
      </c>
      <c r="G3169" s="7">
        <v>0.28000000000000003</v>
      </c>
      <c r="H3169" s="7" t="s">
        <v>29</v>
      </c>
      <c r="I3169" s="7">
        <v>7</v>
      </c>
    </row>
    <row r="3170" spans="1:9" ht="15.75" customHeight="1" x14ac:dyDescent="0.15">
      <c r="A3170" s="13" t="s">
        <v>5244</v>
      </c>
      <c r="B3170" s="7" t="s">
        <v>3410</v>
      </c>
      <c r="C3170" s="14">
        <v>3</v>
      </c>
      <c r="D3170" s="7">
        <v>91.11</v>
      </c>
      <c r="E3170" s="7">
        <f t="shared" si="102"/>
        <v>9.1110000000000007</v>
      </c>
      <c r="F3170" s="7">
        <f t="shared" si="103"/>
        <v>100.221</v>
      </c>
      <c r="G3170" s="7">
        <v>0.09</v>
      </c>
      <c r="H3170" s="7" t="s">
        <v>5082</v>
      </c>
      <c r="I3170" s="7">
        <v>10</v>
      </c>
    </row>
    <row r="3171" spans="1:9" ht="15.75" customHeight="1" x14ac:dyDescent="0.15">
      <c r="A3171" s="13" t="s">
        <v>5244</v>
      </c>
      <c r="B3171" s="7" t="s">
        <v>1025</v>
      </c>
      <c r="C3171" s="14">
        <v>1</v>
      </c>
      <c r="D3171" s="7">
        <v>13.55</v>
      </c>
      <c r="E3171" s="7">
        <f t="shared" si="102"/>
        <v>1.3550000000000002</v>
      </c>
      <c r="F3171" s="7">
        <f t="shared" si="103"/>
        <v>14.905000000000001</v>
      </c>
      <c r="G3171" s="7">
        <v>0.36</v>
      </c>
      <c r="H3171" s="7" t="s">
        <v>31</v>
      </c>
      <c r="I3171" s="7">
        <v>10</v>
      </c>
    </row>
    <row r="3172" spans="1:9" ht="15.75" customHeight="1" x14ac:dyDescent="0.15">
      <c r="A3172" s="13" t="s">
        <v>5244</v>
      </c>
      <c r="B3172" s="7" t="s">
        <v>1314</v>
      </c>
      <c r="C3172" s="14">
        <v>3</v>
      </c>
      <c r="D3172" s="7">
        <v>75.959999999999994</v>
      </c>
      <c r="E3172" s="7">
        <f t="shared" si="102"/>
        <v>7.5960000000000001</v>
      </c>
      <c r="F3172" s="7">
        <f t="shared" si="103"/>
        <v>83.555999999999997</v>
      </c>
      <c r="G3172" s="7">
        <v>0.2</v>
      </c>
      <c r="H3172" s="7" t="s">
        <v>5078</v>
      </c>
      <c r="I3172" s="7">
        <v>8</v>
      </c>
    </row>
    <row r="3173" spans="1:9" ht="15.75" customHeight="1" x14ac:dyDescent="0.15">
      <c r="A3173" s="13" t="s">
        <v>5244</v>
      </c>
      <c r="B3173" s="7" t="s">
        <v>3843</v>
      </c>
      <c r="C3173" s="14">
        <v>1</v>
      </c>
      <c r="D3173" s="7">
        <v>3.51</v>
      </c>
      <c r="E3173" s="7">
        <f t="shared" si="102"/>
        <v>0.35099999999999998</v>
      </c>
      <c r="F3173" s="7">
        <f t="shared" si="103"/>
        <v>3.8609999999999998</v>
      </c>
      <c r="G3173" s="7">
        <v>0.18</v>
      </c>
      <c r="H3173" s="7" t="s">
        <v>29</v>
      </c>
      <c r="I3173" s="7">
        <v>5</v>
      </c>
    </row>
    <row r="3174" spans="1:9" ht="15.75" customHeight="1" x14ac:dyDescent="0.15">
      <c r="A3174" s="13" t="s">
        <v>5244</v>
      </c>
      <c r="B3174" s="7" t="s">
        <v>915</v>
      </c>
      <c r="C3174" s="14">
        <v>14</v>
      </c>
      <c r="D3174" s="7">
        <v>64.930000000000007</v>
      </c>
      <c r="E3174" s="7">
        <f t="shared" si="102"/>
        <v>6.4930000000000012</v>
      </c>
      <c r="F3174" s="7">
        <f t="shared" si="103"/>
        <v>71.423000000000002</v>
      </c>
      <c r="G3174" s="7">
        <v>0.36</v>
      </c>
      <c r="H3174" s="7" t="s">
        <v>31</v>
      </c>
      <c r="I3174" s="7">
        <v>9</v>
      </c>
    </row>
    <row r="3175" spans="1:9" ht="15.75" customHeight="1" x14ac:dyDescent="0.15">
      <c r="A3175" s="13" t="s">
        <v>5244</v>
      </c>
      <c r="B3175" s="7" t="s">
        <v>4874</v>
      </c>
      <c r="C3175" s="14">
        <v>14</v>
      </c>
      <c r="D3175" s="7">
        <v>1.89</v>
      </c>
      <c r="E3175" s="7">
        <f t="shared" si="102"/>
        <v>0.189</v>
      </c>
      <c r="F3175" s="7">
        <f t="shared" si="103"/>
        <v>2.0789999999999997</v>
      </c>
      <c r="G3175" s="7">
        <v>0.01</v>
      </c>
      <c r="H3175" s="7" t="s">
        <v>5082</v>
      </c>
      <c r="I3175" s="7">
        <v>5</v>
      </c>
    </row>
    <row r="3176" spans="1:9" ht="15.75" customHeight="1" x14ac:dyDescent="0.15">
      <c r="A3176" s="13" t="s">
        <v>5244</v>
      </c>
      <c r="B3176" s="7" t="s">
        <v>3939</v>
      </c>
      <c r="C3176" s="14">
        <v>1</v>
      </c>
      <c r="D3176" s="7">
        <v>81</v>
      </c>
      <c r="E3176" s="7">
        <f t="shared" si="102"/>
        <v>8.1</v>
      </c>
      <c r="F3176" s="7">
        <f t="shared" si="103"/>
        <v>89.1</v>
      </c>
      <c r="G3176" s="7">
        <v>0.17</v>
      </c>
      <c r="H3176" s="7" t="s">
        <v>30</v>
      </c>
      <c r="I3176" s="7">
        <v>8</v>
      </c>
    </row>
    <row r="3177" spans="1:9" ht="15.75" customHeight="1" x14ac:dyDescent="0.15">
      <c r="A3177" s="13" t="s">
        <v>5244</v>
      </c>
      <c r="B3177" s="7" t="s">
        <v>3103</v>
      </c>
      <c r="C3177" s="14">
        <v>1</v>
      </c>
      <c r="D3177" s="7">
        <v>29.74</v>
      </c>
      <c r="E3177" s="7">
        <f t="shared" si="102"/>
        <v>2.9740000000000002</v>
      </c>
      <c r="F3177" s="7">
        <f t="shared" si="103"/>
        <v>32.713999999999999</v>
      </c>
      <c r="G3177" s="7">
        <v>0.02</v>
      </c>
      <c r="H3177" s="7" t="s">
        <v>5077</v>
      </c>
      <c r="I3177" s="7">
        <v>4</v>
      </c>
    </row>
    <row r="3178" spans="1:9" ht="15.75" customHeight="1" x14ac:dyDescent="0.15">
      <c r="A3178" s="13" t="s">
        <v>5244</v>
      </c>
      <c r="B3178" s="7" t="s">
        <v>4217</v>
      </c>
      <c r="C3178" s="14">
        <v>13</v>
      </c>
      <c r="D3178" s="7">
        <v>7.93</v>
      </c>
      <c r="E3178" s="7">
        <f t="shared" si="102"/>
        <v>0.79300000000000004</v>
      </c>
      <c r="F3178" s="7">
        <f t="shared" si="103"/>
        <v>8.722999999999999</v>
      </c>
      <c r="G3178" s="7">
        <v>0.22</v>
      </c>
      <c r="H3178" s="7" t="s">
        <v>5081</v>
      </c>
      <c r="I3178" s="7">
        <v>5</v>
      </c>
    </row>
    <row r="3179" spans="1:9" ht="15.75" customHeight="1" x14ac:dyDescent="0.15">
      <c r="A3179" s="13" t="s">
        <v>5244</v>
      </c>
      <c r="B3179" s="7" t="s">
        <v>2091</v>
      </c>
      <c r="C3179" s="14">
        <v>14</v>
      </c>
      <c r="D3179" s="7">
        <v>4.99</v>
      </c>
      <c r="E3179" s="7">
        <f t="shared" si="102"/>
        <v>0.49900000000000005</v>
      </c>
      <c r="F3179" s="7">
        <f t="shared" si="103"/>
        <v>5.4889999999999999</v>
      </c>
      <c r="G3179" s="7">
        <v>0.13</v>
      </c>
      <c r="H3179" s="7" t="s">
        <v>29</v>
      </c>
      <c r="I3179" s="7">
        <v>1</v>
      </c>
    </row>
    <row r="3180" spans="1:9" ht="15.75" customHeight="1" x14ac:dyDescent="0.15">
      <c r="A3180" s="13" t="s">
        <v>5244</v>
      </c>
      <c r="B3180" s="7" t="s">
        <v>2974</v>
      </c>
      <c r="C3180" s="14">
        <v>13</v>
      </c>
      <c r="D3180" s="7">
        <v>48.83</v>
      </c>
      <c r="E3180" s="7">
        <f t="shared" si="102"/>
        <v>4.883</v>
      </c>
      <c r="F3180" s="7">
        <f t="shared" si="103"/>
        <v>53.713000000000001</v>
      </c>
      <c r="G3180" s="7">
        <v>7.0000000000000007E-2</v>
      </c>
      <c r="H3180" s="7" t="s">
        <v>27</v>
      </c>
      <c r="I3180" s="7">
        <v>7</v>
      </c>
    </row>
    <row r="3181" spans="1:9" ht="15.75" customHeight="1" x14ac:dyDescent="0.15">
      <c r="A3181" s="13" t="s">
        <v>5244</v>
      </c>
      <c r="B3181" s="7" t="s">
        <v>2151</v>
      </c>
      <c r="C3181" s="14">
        <v>1</v>
      </c>
      <c r="D3181" s="7">
        <v>74.510000000000005</v>
      </c>
      <c r="E3181" s="7">
        <f t="shared" si="102"/>
        <v>7.4510000000000005</v>
      </c>
      <c r="F3181" s="7">
        <f t="shared" si="103"/>
        <v>81.961000000000013</v>
      </c>
      <c r="G3181" s="7">
        <v>0.37</v>
      </c>
      <c r="H3181" s="7" t="s">
        <v>31</v>
      </c>
      <c r="I3181" s="7">
        <v>2</v>
      </c>
    </row>
    <row r="3182" spans="1:9" ht="15.75" customHeight="1" x14ac:dyDescent="0.15">
      <c r="A3182" s="13" t="s">
        <v>5244</v>
      </c>
      <c r="B3182" s="7" t="s">
        <v>1335</v>
      </c>
      <c r="C3182" s="14">
        <v>13</v>
      </c>
      <c r="D3182" s="7">
        <v>58.83</v>
      </c>
      <c r="E3182" s="7">
        <f t="shared" si="102"/>
        <v>5.883</v>
      </c>
      <c r="F3182" s="7">
        <f t="shared" si="103"/>
        <v>64.712999999999994</v>
      </c>
      <c r="G3182" s="7">
        <v>0.25</v>
      </c>
      <c r="H3182" s="7" t="s">
        <v>5075</v>
      </c>
      <c r="I3182" s="7">
        <v>5</v>
      </c>
    </row>
    <row r="3183" spans="1:9" ht="15.75" customHeight="1" x14ac:dyDescent="0.15">
      <c r="A3183" s="13" t="s">
        <v>5244</v>
      </c>
      <c r="B3183" s="7" t="s">
        <v>3295</v>
      </c>
      <c r="C3183" s="14">
        <v>1</v>
      </c>
      <c r="D3183" s="7">
        <v>33.950000000000003</v>
      </c>
      <c r="E3183" s="7">
        <f t="shared" si="102"/>
        <v>3.3950000000000005</v>
      </c>
      <c r="F3183" s="7">
        <f t="shared" si="103"/>
        <v>37.345000000000006</v>
      </c>
      <c r="G3183" s="7">
        <v>0.19</v>
      </c>
      <c r="H3183" s="7" t="s">
        <v>5076</v>
      </c>
      <c r="I3183" s="7">
        <v>3</v>
      </c>
    </row>
    <row r="3184" spans="1:9" ht="15.75" customHeight="1" x14ac:dyDescent="0.15">
      <c r="A3184" s="13" t="s">
        <v>5244</v>
      </c>
      <c r="B3184" s="7" t="s">
        <v>1012</v>
      </c>
      <c r="C3184" s="14">
        <v>3</v>
      </c>
      <c r="D3184" s="7">
        <v>32.19</v>
      </c>
      <c r="E3184" s="7">
        <f t="shared" si="102"/>
        <v>3.2189999999999999</v>
      </c>
      <c r="F3184" s="7">
        <f t="shared" si="103"/>
        <v>35.408999999999999</v>
      </c>
      <c r="G3184" s="7">
        <v>0.4</v>
      </c>
      <c r="H3184" s="7" t="s">
        <v>28</v>
      </c>
      <c r="I3184" s="7">
        <v>2</v>
      </c>
    </row>
    <row r="3185" spans="1:9" ht="15.75" customHeight="1" x14ac:dyDescent="0.15">
      <c r="A3185" s="13" t="s">
        <v>5244</v>
      </c>
      <c r="B3185" s="7" t="s">
        <v>1701</v>
      </c>
      <c r="C3185" s="14">
        <v>13</v>
      </c>
      <c r="D3185" s="7">
        <v>86.26</v>
      </c>
      <c r="E3185" s="7">
        <f t="shared" si="102"/>
        <v>8.6260000000000012</v>
      </c>
      <c r="F3185" s="7">
        <f t="shared" si="103"/>
        <v>94.88600000000001</v>
      </c>
      <c r="G3185" s="7">
        <v>0.02</v>
      </c>
      <c r="H3185" s="7" t="s">
        <v>5083</v>
      </c>
      <c r="I3185" s="7">
        <v>2</v>
      </c>
    </row>
    <row r="3186" spans="1:9" ht="15.75" customHeight="1" x14ac:dyDescent="0.15">
      <c r="A3186" s="13" t="s">
        <v>5244</v>
      </c>
      <c r="B3186" s="7" t="s">
        <v>4477</v>
      </c>
      <c r="C3186" s="14">
        <v>14</v>
      </c>
      <c r="D3186" s="7">
        <v>73.25</v>
      </c>
      <c r="E3186" s="7">
        <f t="shared" si="102"/>
        <v>7.3250000000000002</v>
      </c>
      <c r="F3186" s="7">
        <f t="shared" si="103"/>
        <v>80.575000000000003</v>
      </c>
      <c r="G3186" s="7">
        <v>0.06</v>
      </c>
      <c r="H3186" s="7" t="s">
        <v>5080</v>
      </c>
      <c r="I3186" s="7">
        <v>8</v>
      </c>
    </row>
    <row r="3187" spans="1:9" ht="15.75" customHeight="1" x14ac:dyDescent="0.15">
      <c r="A3187" s="13" t="s">
        <v>5244</v>
      </c>
      <c r="B3187" s="7" t="s">
        <v>3122</v>
      </c>
      <c r="C3187" s="14">
        <v>1</v>
      </c>
      <c r="D3187" s="7">
        <v>76.099999999999994</v>
      </c>
      <c r="E3187" s="7">
        <f t="shared" si="102"/>
        <v>7.6099999999999994</v>
      </c>
      <c r="F3187" s="7">
        <f t="shared" si="103"/>
        <v>83.71</v>
      </c>
      <c r="G3187" s="7">
        <v>0.23</v>
      </c>
      <c r="H3187" s="7" t="s">
        <v>5076</v>
      </c>
      <c r="I3187" s="7">
        <v>2</v>
      </c>
    </row>
    <row r="3188" spans="1:9" ht="15.75" customHeight="1" x14ac:dyDescent="0.15">
      <c r="A3188" s="13" t="s">
        <v>5244</v>
      </c>
      <c r="B3188" s="7" t="s">
        <v>1935</v>
      </c>
      <c r="C3188" s="14">
        <v>13</v>
      </c>
      <c r="D3188" s="7">
        <v>73.5</v>
      </c>
      <c r="E3188" s="7">
        <f t="shared" si="102"/>
        <v>7.3500000000000005</v>
      </c>
      <c r="F3188" s="7">
        <f t="shared" si="103"/>
        <v>80.849999999999994</v>
      </c>
      <c r="G3188" s="7">
        <v>0.14000000000000001</v>
      </c>
      <c r="H3188" s="7" t="s">
        <v>31</v>
      </c>
      <c r="I3188" s="7">
        <v>4</v>
      </c>
    </row>
    <row r="3189" spans="1:9" ht="15.75" customHeight="1" x14ac:dyDescent="0.15">
      <c r="A3189" s="13" t="s">
        <v>5245</v>
      </c>
      <c r="B3189" s="7" t="s">
        <v>1934</v>
      </c>
      <c r="C3189" s="14">
        <v>14</v>
      </c>
      <c r="D3189" s="7">
        <v>74.58</v>
      </c>
      <c r="E3189" s="7">
        <f t="shared" si="102"/>
        <v>7.4580000000000002</v>
      </c>
      <c r="F3189" s="7">
        <f t="shared" si="103"/>
        <v>82.037999999999997</v>
      </c>
      <c r="G3189" s="7">
        <v>0.15</v>
      </c>
      <c r="H3189" s="7" t="s">
        <v>5082</v>
      </c>
      <c r="I3189" s="7">
        <v>10</v>
      </c>
    </row>
    <row r="3190" spans="1:9" ht="15.75" customHeight="1" x14ac:dyDescent="0.15">
      <c r="A3190" s="13" t="s">
        <v>5245</v>
      </c>
      <c r="B3190" s="7" t="s">
        <v>4104</v>
      </c>
      <c r="C3190" s="14">
        <v>14</v>
      </c>
      <c r="D3190" s="7">
        <v>58.41</v>
      </c>
      <c r="E3190" s="7">
        <f t="shared" si="102"/>
        <v>5.8410000000000002</v>
      </c>
      <c r="F3190" s="7">
        <f t="shared" si="103"/>
        <v>64.250999999999991</v>
      </c>
      <c r="G3190" s="7">
        <v>0.37</v>
      </c>
      <c r="H3190" s="7" t="s">
        <v>5080</v>
      </c>
      <c r="I3190" s="7">
        <v>3</v>
      </c>
    </row>
    <row r="3191" spans="1:9" ht="15.75" customHeight="1" x14ac:dyDescent="0.15">
      <c r="A3191" s="13" t="s">
        <v>5245</v>
      </c>
      <c r="B3191" s="7" t="s">
        <v>593</v>
      </c>
      <c r="C3191" s="14">
        <v>13</v>
      </c>
      <c r="D3191" s="7">
        <v>17.45</v>
      </c>
      <c r="E3191" s="7">
        <f t="shared" si="102"/>
        <v>1.7450000000000001</v>
      </c>
      <c r="F3191" s="7">
        <f t="shared" si="103"/>
        <v>19.195</v>
      </c>
      <c r="G3191" s="7">
        <v>0.11</v>
      </c>
      <c r="H3191" s="7" t="s">
        <v>5079</v>
      </c>
      <c r="I3191" s="7">
        <v>10</v>
      </c>
    </row>
    <row r="3192" spans="1:9" ht="15.75" customHeight="1" x14ac:dyDescent="0.15">
      <c r="A3192" s="13" t="s">
        <v>5245</v>
      </c>
      <c r="B3192" s="7" t="s">
        <v>1776</v>
      </c>
      <c r="C3192" s="14">
        <v>14</v>
      </c>
      <c r="D3192" s="7">
        <v>54.22</v>
      </c>
      <c r="E3192" s="7">
        <f t="shared" si="102"/>
        <v>5.4220000000000006</v>
      </c>
      <c r="F3192" s="7">
        <f t="shared" si="103"/>
        <v>59.641999999999996</v>
      </c>
      <c r="G3192" s="7">
        <v>0.05</v>
      </c>
      <c r="H3192" s="7" t="s">
        <v>31</v>
      </c>
      <c r="I3192" s="7">
        <v>10</v>
      </c>
    </row>
    <row r="3193" spans="1:9" ht="15.75" customHeight="1" x14ac:dyDescent="0.15">
      <c r="A3193" s="13" t="s">
        <v>5245</v>
      </c>
      <c r="B3193" s="7" t="s">
        <v>4613</v>
      </c>
      <c r="C3193" s="14">
        <v>1</v>
      </c>
      <c r="D3193" s="7">
        <v>64.02</v>
      </c>
      <c r="E3193" s="7">
        <f t="shared" si="102"/>
        <v>6.4020000000000001</v>
      </c>
      <c r="F3193" s="7">
        <f t="shared" si="103"/>
        <v>70.421999999999997</v>
      </c>
      <c r="G3193" s="7">
        <v>0.26</v>
      </c>
      <c r="H3193" s="7" t="s">
        <v>5083</v>
      </c>
      <c r="I3193" s="7">
        <v>3</v>
      </c>
    </row>
    <row r="3194" spans="1:9" ht="15.75" customHeight="1" x14ac:dyDescent="0.15">
      <c r="A3194" s="13" t="s">
        <v>5245</v>
      </c>
      <c r="B3194" s="7" t="s">
        <v>978</v>
      </c>
      <c r="C3194" s="14">
        <v>1</v>
      </c>
      <c r="D3194" s="7">
        <v>2.59</v>
      </c>
      <c r="E3194" s="7">
        <f t="shared" si="102"/>
        <v>0.25900000000000001</v>
      </c>
      <c r="F3194" s="7">
        <f t="shared" si="103"/>
        <v>2.8489999999999998</v>
      </c>
      <c r="G3194" s="7">
        <v>0.14000000000000001</v>
      </c>
      <c r="H3194" s="7" t="s">
        <v>5081</v>
      </c>
      <c r="I3194" s="7">
        <v>9</v>
      </c>
    </row>
    <row r="3195" spans="1:9" ht="15.75" customHeight="1" x14ac:dyDescent="0.15">
      <c r="A3195" s="13" t="s">
        <v>5245</v>
      </c>
      <c r="B3195" s="7" t="s">
        <v>3943</v>
      </c>
      <c r="C3195" s="14">
        <v>13</v>
      </c>
      <c r="D3195" s="7">
        <v>84.39</v>
      </c>
      <c r="E3195" s="7">
        <f t="shared" si="102"/>
        <v>8.4390000000000001</v>
      </c>
      <c r="F3195" s="7">
        <f t="shared" si="103"/>
        <v>92.829000000000008</v>
      </c>
      <c r="G3195" s="7">
        <v>0.26</v>
      </c>
      <c r="H3195" s="7" t="s">
        <v>5077</v>
      </c>
      <c r="I3195" s="7">
        <v>5</v>
      </c>
    </row>
    <row r="3196" spans="1:9" ht="15.75" customHeight="1" x14ac:dyDescent="0.15">
      <c r="A3196" s="13" t="s">
        <v>5245</v>
      </c>
      <c r="B3196" s="7" t="s">
        <v>2822</v>
      </c>
      <c r="C3196" s="14">
        <v>3</v>
      </c>
      <c r="D3196" s="7">
        <v>3.96</v>
      </c>
      <c r="E3196" s="7">
        <f t="shared" si="102"/>
        <v>0.39600000000000002</v>
      </c>
      <c r="F3196" s="7">
        <f t="shared" si="103"/>
        <v>4.3559999999999999</v>
      </c>
      <c r="G3196" s="7">
        <v>0.18</v>
      </c>
      <c r="H3196" s="7" t="s">
        <v>27</v>
      </c>
      <c r="I3196" s="7">
        <v>5</v>
      </c>
    </row>
    <row r="3197" spans="1:9" ht="15.75" customHeight="1" x14ac:dyDescent="0.15">
      <c r="A3197" s="13" t="s">
        <v>5245</v>
      </c>
      <c r="B3197" s="7" t="s">
        <v>4967</v>
      </c>
      <c r="C3197" s="14">
        <v>1</v>
      </c>
      <c r="D3197" s="7">
        <v>67.25</v>
      </c>
      <c r="E3197" s="7">
        <f t="shared" si="102"/>
        <v>6.7250000000000005</v>
      </c>
      <c r="F3197" s="7">
        <f t="shared" si="103"/>
        <v>73.974999999999994</v>
      </c>
      <c r="G3197" s="7">
        <v>0.13</v>
      </c>
      <c r="H3197" s="7" t="s">
        <v>5076</v>
      </c>
      <c r="I3197" s="7">
        <v>8</v>
      </c>
    </row>
    <row r="3198" spans="1:9" ht="15.75" customHeight="1" x14ac:dyDescent="0.15">
      <c r="A3198" s="13" t="s">
        <v>5245</v>
      </c>
      <c r="B3198" s="7" t="s">
        <v>3983</v>
      </c>
      <c r="C3198" s="14">
        <v>1</v>
      </c>
      <c r="D3198" s="7">
        <v>40.64</v>
      </c>
      <c r="E3198" s="7">
        <f t="shared" si="102"/>
        <v>4.0640000000000001</v>
      </c>
      <c r="F3198" s="7">
        <f t="shared" si="103"/>
        <v>44.704000000000001</v>
      </c>
      <c r="G3198" s="7">
        <v>0.03</v>
      </c>
      <c r="H3198" s="7" t="s">
        <v>5077</v>
      </c>
      <c r="I3198" s="7">
        <v>9</v>
      </c>
    </row>
    <row r="3199" spans="1:9" ht="15.75" customHeight="1" x14ac:dyDescent="0.15">
      <c r="A3199" s="13" t="s">
        <v>5245</v>
      </c>
      <c r="B3199" s="7" t="s">
        <v>4338</v>
      </c>
      <c r="C3199" s="14">
        <v>13</v>
      </c>
      <c r="D3199" s="7">
        <v>92.74</v>
      </c>
      <c r="E3199" s="7">
        <f t="shared" si="102"/>
        <v>9.2739999999999991</v>
      </c>
      <c r="F3199" s="7">
        <f t="shared" si="103"/>
        <v>102.014</v>
      </c>
      <c r="G3199" s="7">
        <v>0.3</v>
      </c>
      <c r="H3199" s="7" t="s">
        <v>5083</v>
      </c>
      <c r="I3199" s="7">
        <v>5</v>
      </c>
    </row>
    <row r="3200" spans="1:9" ht="15.75" customHeight="1" x14ac:dyDescent="0.15">
      <c r="A3200" s="13" t="s">
        <v>5245</v>
      </c>
      <c r="B3200" s="7" t="s">
        <v>306</v>
      </c>
      <c r="C3200" s="14">
        <v>14</v>
      </c>
      <c r="D3200" s="7">
        <v>93.2</v>
      </c>
      <c r="E3200" s="7">
        <f t="shared" si="102"/>
        <v>9.32</v>
      </c>
      <c r="F3200" s="7">
        <f t="shared" si="103"/>
        <v>102.52000000000001</v>
      </c>
      <c r="G3200" s="7">
        <v>0.23</v>
      </c>
      <c r="H3200" s="7" t="s">
        <v>5079</v>
      </c>
      <c r="I3200" s="7">
        <v>1</v>
      </c>
    </row>
    <row r="3201" spans="1:9" ht="15.75" customHeight="1" x14ac:dyDescent="0.15">
      <c r="A3201" s="13" t="s">
        <v>5245</v>
      </c>
      <c r="B3201" s="7" t="s">
        <v>3274</v>
      </c>
      <c r="C3201" s="14">
        <v>13</v>
      </c>
      <c r="D3201" s="7">
        <v>87.5</v>
      </c>
      <c r="E3201" s="7">
        <f t="shared" si="102"/>
        <v>8.75</v>
      </c>
      <c r="F3201" s="7">
        <f t="shared" si="103"/>
        <v>96.25</v>
      </c>
      <c r="G3201" s="7">
        <v>0.04</v>
      </c>
      <c r="H3201" s="7" t="s">
        <v>5081</v>
      </c>
      <c r="I3201" s="7">
        <v>2</v>
      </c>
    </row>
    <row r="3202" spans="1:9" ht="15.75" customHeight="1" x14ac:dyDescent="0.15">
      <c r="A3202" s="13" t="s">
        <v>5245</v>
      </c>
      <c r="B3202" s="7" t="s">
        <v>1684</v>
      </c>
      <c r="C3202" s="14">
        <v>1</v>
      </c>
      <c r="D3202" s="7">
        <v>10.3</v>
      </c>
      <c r="E3202" s="7">
        <f t="shared" si="102"/>
        <v>1.03</v>
      </c>
      <c r="F3202" s="7">
        <f t="shared" si="103"/>
        <v>11.33</v>
      </c>
      <c r="G3202" s="7">
        <v>0.3</v>
      </c>
      <c r="H3202" s="7" t="s">
        <v>5082</v>
      </c>
      <c r="I3202" s="7">
        <v>4</v>
      </c>
    </row>
    <row r="3203" spans="1:9" ht="15.75" customHeight="1" x14ac:dyDescent="0.15">
      <c r="A3203" s="13" t="s">
        <v>5245</v>
      </c>
      <c r="B3203" s="7" t="s">
        <v>2160</v>
      </c>
      <c r="C3203" s="14">
        <v>1</v>
      </c>
      <c r="D3203" s="7">
        <v>21.06</v>
      </c>
      <c r="E3203" s="7">
        <f t="shared" si="102"/>
        <v>2.1059999999999999</v>
      </c>
      <c r="F3203" s="7">
        <f t="shared" si="103"/>
        <v>23.165999999999997</v>
      </c>
      <c r="G3203" s="7">
        <v>0.21</v>
      </c>
      <c r="H3203" s="7" t="s">
        <v>5076</v>
      </c>
      <c r="I3203" s="7">
        <v>2</v>
      </c>
    </row>
    <row r="3204" spans="1:9" ht="15.75" customHeight="1" x14ac:dyDescent="0.15">
      <c r="A3204" s="13" t="s">
        <v>5245</v>
      </c>
      <c r="B3204" s="7" t="s">
        <v>2400</v>
      </c>
      <c r="C3204" s="14">
        <v>3</v>
      </c>
      <c r="D3204" s="7">
        <v>66.349999999999994</v>
      </c>
      <c r="E3204" s="7">
        <f t="shared" si="102"/>
        <v>6.6349999999999998</v>
      </c>
      <c r="F3204" s="7">
        <f t="shared" si="103"/>
        <v>72.984999999999999</v>
      </c>
      <c r="G3204" s="7">
        <v>0.15</v>
      </c>
      <c r="H3204" s="7" t="s">
        <v>5082</v>
      </c>
      <c r="I3204" s="7">
        <v>6</v>
      </c>
    </row>
    <row r="3205" spans="1:9" ht="15.75" customHeight="1" x14ac:dyDescent="0.15">
      <c r="A3205" s="13" t="s">
        <v>5246</v>
      </c>
      <c r="B3205" s="7" t="s">
        <v>3528</v>
      </c>
      <c r="C3205" s="14">
        <v>13</v>
      </c>
      <c r="D3205" s="7">
        <v>12.54</v>
      </c>
      <c r="E3205" s="7">
        <f t="shared" si="102"/>
        <v>1.254</v>
      </c>
      <c r="F3205" s="7">
        <f t="shared" si="103"/>
        <v>13.793999999999999</v>
      </c>
      <c r="G3205" s="7">
        <v>0.27</v>
      </c>
      <c r="H3205" s="7" t="s">
        <v>5077</v>
      </c>
      <c r="I3205" s="7">
        <v>6</v>
      </c>
    </row>
    <row r="3206" spans="1:9" ht="15.75" customHeight="1" x14ac:dyDescent="0.15">
      <c r="A3206" s="13" t="s">
        <v>5246</v>
      </c>
      <c r="B3206" s="7" t="s">
        <v>34</v>
      </c>
      <c r="C3206" s="14">
        <v>13</v>
      </c>
      <c r="D3206" s="7">
        <v>16.48</v>
      </c>
      <c r="E3206" s="7">
        <f t="shared" si="102"/>
        <v>1.6480000000000001</v>
      </c>
      <c r="F3206" s="7">
        <f t="shared" si="103"/>
        <v>18.128</v>
      </c>
      <c r="G3206" s="7">
        <v>0.3</v>
      </c>
      <c r="H3206" s="7" t="s">
        <v>30</v>
      </c>
      <c r="I3206" s="7">
        <v>10</v>
      </c>
    </row>
    <row r="3207" spans="1:9" ht="15.75" customHeight="1" x14ac:dyDescent="0.15">
      <c r="A3207" s="13" t="s">
        <v>5246</v>
      </c>
      <c r="B3207" s="7" t="s">
        <v>1743</v>
      </c>
      <c r="C3207" s="14">
        <v>14</v>
      </c>
      <c r="D3207" s="7">
        <v>72.83</v>
      </c>
      <c r="E3207" s="7">
        <f t="shared" si="102"/>
        <v>7.2830000000000004</v>
      </c>
      <c r="F3207" s="7">
        <f t="shared" si="103"/>
        <v>80.113</v>
      </c>
      <c r="G3207" s="7">
        <v>0.28000000000000003</v>
      </c>
      <c r="H3207" s="7" t="s">
        <v>31</v>
      </c>
      <c r="I3207" s="7">
        <v>7</v>
      </c>
    </row>
    <row r="3208" spans="1:9" ht="15.75" customHeight="1" x14ac:dyDescent="0.15">
      <c r="A3208" s="13" t="s">
        <v>5246</v>
      </c>
      <c r="B3208" s="7" t="s">
        <v>1148</v>
      </c>
      <c r="C3208" s="14">
        <v>14</v>
      </c>
      <c r="D3208" s="7">
        <v>13.06</v>
      </c>
      <c r="E3208" s="7">
        <f t="shared" si="102"/>
        <v>1.306</v>
      </c>
      <c r="F3208" s="7">
        <f t="shared" si="103"/>
        <v>14.366</v>
      </c>
      <c r="G3208" s="7">
        <v>0.39</v>
      </c>
      <c r="H3208" s="7" t="s">
        <v>28</v>
      </c>
      <c r="I3208" s="7">
        <v>8</v>
      </c>
    </row>
    <row r="3209" spans="1:9" ht="15.75" customHeight="1" x14ac:dyDescent="0.15">
      <c r="A3209" s="13" t="s">
        <v>5246</v>
      </c>
      <c r="B3209" s="7" t="s">
        <v>149</v>
      </c>
      <c r="C3209" s="14">
        <v>3</v>
      </c>
      <c r="D3209" s="7">
        <v>28.16</v>
      </c>
      <c r="E3209" s="7">
        <f t="shared" si="102"/>
        <v>2.8160000000000003</v>
      </c>
      <c r="F3209" s="7">
        <f t="shared" si="103"/>
        <v>30.975999999999999</v>
      </c>
      <c r="G3209" s="7">
        <v>0.1</v>
      </c>
      <c r="H3209" s="7" t="s">
        <v>5080</v>
      </c>
      <c r="I3209" s="7">
        <v>5</v>
      </c>
    </row>
    <row r="3210" spans="1:9" ht="15.75" customHeight="1" x14ac:dyDescent="0.15">
      <c r="A3210" s="13" t="s">
        <v>5246</v>
      </c>
      <c r="B3210" s="7" t="s">
        <v>4042</v>
      </c>
      <c r="C3210" s="14">
        <v>3</v>
      </c>
      <c r="D3210" s="7">
        <v>79.69</v>
      </c>
      <c r="E3210" s="7">
        <f t="shared" si="102"/>
        <v>7.9690000000000003</v>
      </c>
      <c r="F3210" s="7">
        <f t="shared" si="103"/>
        <v>87.658999999999992</v>
      </c>
      <c r="G3210" s="7">
        <v>0.15</v>
      </c>
      <c r="H3210" s="7" t="s">
        <v>26</v>
      </c>
      <c r="I3210" s="7">
        <v>3</v>
      </c>
    </row>
    <row r="3211" spans="1:9" ht="15.75" customHeight="1" x14ac:dyDescent="0.15">
      <c r="A3211" s="13" t="s">
        <v>5246</v>
      </c>
      <c r="B3211" s="7" t="s">
        <v>3996</v>
      </c>
      <c r="C3211" s="14">
        <v>14</v>
      </c>
      <c r="D3211" s="7">
        <v>21.89</v>
      </c>
      <c r="E3211" s="7">
        <f t="shared" si="102"/>
        <v>2.1890000000000001</v>
      </c>
      <c r="F3211" s="7">
        <f t="shared" si="103"/>
        <v>24.079000000000001</v>
      </c>
      <c r="G3211" s="7">
        <v>0.32</v>
      </c>
      <c r="H3211" s="7" t="s">
        <v>5078</v>
      </c>
      <c r="I3211" s="7">
        <v>9</v>
      </c>
    </row>
    <row r="3212" spans="1:9" ht="15.75" customHeight="1" x14ac:dyDescent="0.15">
      <c r="A3212" s="13" t="s">
        <v>5246</v>
      </c>
      <c r="B3212" s="7" t="s">
        <v>2173</v>
      </c>
      <c r="C3212" s="14">
        <v>1</v>
      </c>
      <c r="D3212" s="7">
        <v>89.74</v>
      </c>
      <c r="E3212" s="7">
        <f t="shared" si="102"/>
        <v>8.9740000000000002</v>
      </c>
      <c r="F3212" s="7">
        <f t="shared" si="103"/>
        <v>98.713999999999999</v>
      </c>
      <c r="G3212" s="7">
        <v>0.17</v>
      </c>
      <c r="H3212" s="7" t="s">
        <v>5081</v>
      </c>
      <c r="I3212" s="7">
        <v>8</v>
      </c>
    </row>
    <row r="3213" spans="1:9" ht="15.75" customHeight="1" x14ac:dyDescent="0.15">
      <c r="A3213" s="13" t="s">
        <v>5246</v>
      </c>
      <c r="B3213" s="7" t="s">
        <v>2067</v>
      </c>
      <c r="C3213" s="14">
        <v>1</v>
      </c>
      <c r="D3213" s="7">
        <v>94.11</v>
      </c>
      <c r="E3213" s="7">
        <f t="shared" si="102"/>
        <v>9.4109999999999996</v>
      </c>
      <c r="F3213" s="7">
        <f t="shared" si="103"/>
        <v>103.521</v>
      </c>
      <c r="G3213" s="7">
        <v>0.1</v>
      </c>
      <c r="H3213" s="7" t="s">
        <v>5078</v>
      </c>
      <c r="I3213" s="7">
        <v>7</v>
      </c>
    </row>
    <row r="3214" spans="1:9" ht="15.75" customHeight="1" x14ac:dyDescent="0.15">
      <c r="A3214" s="13" t="s">
        <v>5246</v>
      </c>
      <c r="B3214" s="7" t="s">
        <v>4321</v>
      </c>
      <c r="C3214" s="14">
        <v>14</v>
      </c>
      <c r="D3214" s="7">
        <v>15.27</v>
      </c>
      <c r="E3214" s="7">
        <f t="shared" si="102"/>
        <v>1.5270000000000001</v>
      </c>
      <c r="F3214" s="7">
        <f t="shared" si="103"/>
        <v>16.797000000000001</v>
      </c>
      <c r="G3214" s="7">
        <v>0.25</v>
      </c>
      <c r="H3214" s="7" t="s">
        <v>30</v>
      </c>
      <c r="I3214" s="7">
        <v>6</v>
      </c>
    </row>
    <row r="3215" spans="1:9" ht="15.75" customHeight="1" x14ac:dyDescent="0.15">
      <c r="A3215" s="13" t="s">
        <v>5246</v>
      </c>
      <c r="B3215" s="7" t="s">
        <v>2576</v>
      </c>
      <c r="C3215" s="14">
        <v>13</v>
      </c>
      <c r="D3215" s="7">
        <v>73.22</v>
      </c>
      <c r="E3215" s="7">
        <f t="shared" si="102"/>
        <v>7.3220000000000001</v>
      </c>
      <c r="F3215" s="7">
        <f t="shared" si="103"/>
        <v>80.542000000000002</v>
      </c>
      <c r="G3215" s="7">
        <v>7.0000000000000007E-2</v>
      </c>
      <c r="H3215" s="7" t="s">
        <v>5083</v>
      </c>
      <c r="I3215" s="7">
        <v>8</v>
      </c>
    </row>
    <row r="3216" spans="1:9" ht="15.75" customHeight="1" x14ac:dyDescent="0.15">
      <c r="A3216" s="13" t="s">
        <v>5246</v>
      </c>
      <c r="B3216" s="7" t="s">
        <v>2523</v>
      </c>
      <c r="C3216" s="14">
        <v>14</v>
      </c>
      <c r="D3216" s="7">
        <v>91.41</v>
      </c>
      <c r="E3216" s="7">
        <f t="shared" si="102"/>
        <v>9.141</v>
      </c>
      <c r="F3216" s="7">
        <f t="shared" si="103"/>
        <v>100.551</v>
      </c>
      <c r="G3216" s="7">
        <v>0.21</v>
      </c>
      <c r="H3216" s="7" t="s">
        <v>26</v>
      </c>
      <c r="I3216" s="7">
        <v>3</v>
      </c>
    </row>
    <row r="3217" spans="1:9" ht="15.75" customHeight="1" x14ac:dyDescent="0.15">
      <c r="A3217" s="13" t="s">
        <v>5246</v>
      </c>
      <c r="B3217" s="7" t="s">
        <v>2611</v>
      </c>
      <c r="C3217" s="14">
        <v>1</v>
      </c>
      <c r="D3217" s="7">
        <v>10.63</v>
      </c>
      <c r="E3217" s="7">
        <f t="shared" si="102"/>
        <v>1.0630000000000002</v>
      </c>
      <c r="F3217" s="7">
        <f t="shared" si="103"/>
        <v>11.693000000000001</v>
      </c>
      <c r="G3217" s="7">
        <v>0.23</v>
      </c>
      <c r="H3217" s="7" t="s">
        <v>30</v>
      </c>
      <c r="I3217" s="7">
        <v>6</v>
      </c>
    </row>
    <row r="3218" spans="1:9" ht="15.75" customHeight="1" x14ac:dyDescent="0.15">
      <c r="A3218" s="13" t="s">
        <v>5246</v>
      </c>
      <c r="B3218" s="7" t="s">
        <v>1062</v>
      </c>
      <c r="C3218" s="14">
        <v>14</v>
      </c>
      <c r="D3218" s="7">
        <v>74.31</v>
      </c>
      <c r="E3218" s="7">
        <f t="shared" si="102"/>
        <v>7.4310000000000009</v>
      </c>
      <c r="F3218" s="7">
        <f t="shared" si="103"/>
        <v>81.741</v>
      </c>
      <c r="G3218" s="7">
        <v>0.17</v>
      </c>
      <c r="H3218" s="7" t="s">
        <v>5082</v>
      </c>
      <c r="I3218" s="7">
        <v>3</v>
      </c>
    </row>
    <row r="3219" spans="1:9" ht="15.75" customHeight="1" x14ac:dyDescent="0.15">
      <c r="A3219" s="13" t="s">
        <v>5246</v>
      </c>
      <c r="B3219" s="7" t="s">
        <v>2966</v>
      </c>
      <c r="C3219" s="14">
        <v>13</v>
      </c>
      <c r="D3219" s="7">
        <v>88.98</v>
      </c>
      <c r="E3219" s="7">
        <f t="shared" si="102"/>
        <v>8.8980000000000015</v>
      </c>
      <c r="F3219" s="7">
        <f t="shared" si="103"/>
        <v>97.878</v>
      </c>
      <c r="G3219" s="7">
        <v>0.26</v>
      </c>
      <c r="H3219" s="7" t="s">
        <v>5076</v>
      </c>
      <c r="I3219" s="7">
        <v>9</v>
      </c>
    </row>
    <row r="3220" spans="1:9" ht="15.75" customHeight="1" x14ac:dyDescent="0.15">
      <c r="A3220" s="13" t="s">
        <v>5246</v>
      </c>
      <c r="B3220" s="7" t="s">
        <v>2872</v>
      </c>
      <c r="C3220" s="14">
        <v>1</v>
      </c>
      <c r="D3220" s="7">
        <v>36.15</v>
      </c>
      <c r="E3220" s="7">
        <f t="shared" si="102"/>
        <v>3.6150000000000002</v>
      </c>
      <c r="F3220" s="7">
        <f t="shared" si="103"/>
        <v>39.765000000000001</v>
      </c>
      <c r="G3220" s="7">
        <v>0.35</v>
      </c>
      <c r="H3220" s="7" t="s">
        <v>29</v>
      </c>
      <c r="I3220" s="7">
        <v>8</v>
      </c>
    </row>
    <row r="3221" spans="1:9" ht="15.75" customHeight="1" x14ac:dyDescent="0.15">
      <c r="A3221" s="13" t="s">
        <v>5246</v>
      </c>
      <c r="B3221" s="7" t="s">
        <v>2980</v>
      </c>
      <c r="C3221" s="14">
        <v>13</v>
      </c>
      <c r="D3221" s="7">
        <v>16.04</v>
      </c>
      <c r="E3221" s="7">
        <f t="shared" si="102"/>
        <v>1.6040000000000001</v>
      </c>
      <c r="F3221" s="7">
        <f t="shared" si="103"/>
        <v>17.643999999999998</v>
      </c>
      <c r="G3221" s="7">
        <v>0.14000000000000001</v>
      </c>
      <c r="H3221" s="7" t="s">
        <v>5076</v>
      </c>
      <c r="I3221" s="7">
        <v>1</v>
      </c>
    </row>
    <row r="3222" spans="1:9" ht="15.75" customHeight="1" x14ac:dyDescent="0.15">
      <c r="A3222" s="13" t="s">
        <v>5246</v>
      </c>
      <c r="B3222" s="7" t="s">
        <v>1351</v>
      </c>
      <c r="C3222" s="14">
        <v>13</v>
      </c>
      <c r="D3222" s="7">
        <v>20.89</v>
      </c>
      <c r="E3222" s="7">
        <f t="shared" si="102"/>
        <v>2.089</v>
      </c>
      <c r="F3222" s="7">
        <f t="shared" si="103"/>
        <v>22.978999999999999</v>
      </c>
      <c r="G3222" s="7">
        <v>0.05</v>
      </c>
      <c r="H3222" s="7" t="s">
        <v>5081</v>
      </c>
      <c r="I3222" s="7">
        <v>9</v>
      </c>
    </row>
    <row r="3223" spans="1:9" ht="15.75" customHeight="1" x14ac:dyDescent="0.15">
      <c r="A3223" s="13" t="s">
        <v>5246</v>
      </c>
      <c r="B3223" s="7" t="s">
        <v>4643</v>
      </c>
      <c r="C3223" s="14">
        <v>14</v>
      </c>
      <c r="D3223" s="7">
        <v>36.31</v>
      </c>
      <c r="E3223" s="7">
        <f t="shared" si="102"/>
        <v>3.6310000000000002</v>
      </c>
      <c r="F3223" s="7">
        <f t="shared" si="103"/>
        <v>39.941000000000003</v>
      </c>
      <c r="G3223" s="7">
        <v>0.28000000000000003</v>
      </c>
      <c r="H3223" s="7" t="s">
        <v>28</v>
      </c>
      <c r="I3223" s="7">
        <v>10</v>
      </c>
    </row>
    <row r="3224" spans="1:9" ht="15.75" customHeight="1" x14ac:dyDescent="0.15">
      <c r="A3224" s="13" t="s">
        <v>5246</v>
      </c>
      <c r="B3224" s="7" t="s">
        <v>2209</v>
      </c>
      <c r="C3224" s="14">
        <v>13</v>
      </c>
      <c r="D3224" s="7">
        <v>32.090000000000003</v>
      </c>
      <c r="E3224" s="7">
        <f t="shared" si="102"/>
        <v>3.2090000000000005</v>
      </c>
      <c r="F3224" s="7">
        <f t="shared" si="103"/>
        <v>35.299000000000007</v>
      </c>
      <c r="G3224" s="7">
        <v>0.36</v>
      </c>
      <c r="H3224" s="7" t="s">
        <v>31</v>
      </c>
      <c r="I3224" s="7">
        <v>1</v>
      </c>
    </row>
    <row r="3225" spans="1:9" ht="15.75" customHeight="1" x14ac:dyDescent="0.15">
      <c r="A3225" s="13" t="s">
        <v>5246</v>
      </c>
      <c r="B3225" s="7" t="s">
        <v>604</v>
      </c>
      <c r="C3225" s="14">
        <v>3</v>
      </c>
      <c r="D3225" s="7">
        <v>38.71</v>
      </c>
      <c r="E3225" s="7">
        <f t="shared" si="102"/>
        <v>3.8710000000000004</v>
      </c>
      <c r="F3225" s="7">
        <f t="shared" si="103"/>
        <v>42.581000000000003</v>
      </c>
      <c r="G3225" s="7">
        <v>0.14000000000000001</v>
      </c>
      <c r="H3225" s="7" t="s">
        <v>5079</v>
      </c>
      <c r="I3225" s="7">
        <v>3</v>
      </c>
    </row>
    <row r="3226" spans="1:9" ht="15.75" customHeight="1" x14ac:dyDescent="0.15">
      <c r="A3226" s="13" t="s">
        <v>5247</v>
      </c>
      <c r="B3226" s="7" t="s">
        <v>3344</v>
      </c>
      <c r="C3226" s="14">
        <v>1</v>
      </c>
      <c r="D3226" s="7">
        <v>67.64</v>
      </c>
      <c r="E3226" s="7">
        <f t="shared" si="102"/>
        <v>6.7640000000000002</v>
      </c>
      <c r="F3226" s="7">
        <f t="shared" si="103"/>
        <v>74.403999999999996</v>
      </c>
      <c r="G3226" s="7">
        <v>0.39</v>
      </c>
      <c r="H3226" s="7" t="s">
        <v>5080</v>
      </c>
      <c r="I3226" s="7">
        <v>3</v>
      </c>
    </row>
    <row r="3227" spans="1:9" ht="15.75" customHeight="1" x14ac:dyDescent="0.15">
      <c r="A3227" s="13" t="s">
        <v>5247</v>
      </c>
      <c r="B3227" s="7" t="s">
        <v>1106</v>
      </c>
      <c r="C3227" s="14">
        <v>13</v>
      </c>
      <c r="D3227" s="7">
        <v>72.52</v>
      </c>
      <c r="E3227" s="7">
        <f t="shared" si="102"/>
        <v>7.2519999999999998</v>
      </c>
      <c r="F3227" s="7">
        <f t="shared" si="103"/>
        <v>79.771999999999991</v>
      </c>
      <c r="G3227" s="7">
        <v>7.0000000000000007E-2</v>
      </c>
      <c r="H3227" s="7" t="s">
        <v>5077</v>
      </c>
      <c r="I3227" s="7">
        <v>2</v>
      </c>
    </row>
    <row r="3228" spans="1:9" ht="15.75" customHeight="1" x14ac:dyDescent="0.15">
      <c r="A3228" s="13" t="s">
        <v>5247</v>
      </c>
      <c r="B3228" s="7" t="s">
        <v>3074</v>
      </c>
      <c r="C3228" s="14">
        <v>3</v>
      </c>
      <c r="D3228" s="7">
        <v>70.209999999999994</v>
      </c>
      <c r="E3228" s="7">
        <f t="shared" ref="E3228:E3291" si="104">D3228*10%</f>
        <v>7.0209999999999999</v>
      </c>
      <c r="F3228" s="7">
        <f t="shared" ref="F3228:F3291" si="105">D3228+E3228</f>
        <v>77.230999999999995</v>
      </c>
      <c r="G3228" s="7">
        <v>0.3</v>
      </c>
      <c r="H3228" s="7" t="s">
        <v>5079</v>
      </c>
      <c r="I3228" s="7">
        <v>8</v>
      </c>
    </row>
    <row r="3229" spans="1:9" ht="15.75" customHeight="1" x14ac:dyDescent="0.15">
      <c r="A3229" s="13" t="s">
        <v>5247</v>
      </c>
      <c r="B3229" s="7" t="s">
        <v>2939</v>
      </c>
      <c r="C3229" s="14">
        <v>14</v>
      </c>
      <c r="D3229" s="7">
        <v>69.45</v>
      </c>
      <c r="E3229" s="7">
        <f t="shared" si="104"/>
        <v>6.9450000000000003</v>
      </c>
      <c r="F3229" s="7">
        <f t="shared" si="105"/>
        <v>76.39500000000001</v>
      </c>
      <c r="G3229" s="7">
        <v>0.25</v>
      </c>
      <c r="H3229" s="7" t="s">
        <v>27</v>
      </c>
      <c r="I3229" s="7">
        <v>5</v>
      </c>
    </row>
    <row r="3230" spans="1:9" ht="15.75" customHeight="1" x14ac:dyDescent="0.15">
      <c r="A3230" s="13" t="s">
        <v>5247</v>
      </c>
      <c r="B3230" s="7" t="s">
        <v>2452</v>
      </c>
      <c r="C3230" s="14">
        <v>13</v>
      </c>
      <c r="D3230" s="7">
        <v>74.52</v>
      </c>
      <c r="E3230" s="7">
        <f t="shared" si="104"/>
        <v>7.452</v>
      </c>
      <c r="F3230" s="7">
        <f t="shared" si="105"/>
        <v>81.971999999999994</v>
      </c>
      <c r="G3230" s="7">
        <v>0.27</v>
      </c>
      <c r="H3230" s="7" t="s">
        <v>5078</v>
      </c>
      <c r="I3230" s="7">
        <v>9</v>
      </c>
    </row>
    <row r="3231" spans="1:9" ht="15.75" customHeight="1" x14ac:dyDescent="0.15">
      <c r="A3231" s="13" t="s">
        <v>5247</v>
      </c>
      <c r="B3231" s="7" t="s">
        <v>4625</v>
      </c>
      <c r="C3231" s="14">
        <v>14</v>
      </c>
      <c r="D3231" s="7">
        <v>34.200000000000003</v>
      </c>
      <c r="E3231" s="7">
        <f t="shared" si="104"/>
        <v>3.4200000000000004</v>
      </c>
      <c r="F3231" s="7">
        <f t="shared" si="105"/>
        <v>37.620000000000005</v>
      </c>
      <c r="G3231" s="7">
        <v>0.23</v>
      </c>
      <c r="H3231" s="7" t="s">
        <v>5077</v>
      </c>
      <c r="I3231" s="7">
        <v>10</v>
      </c>
    </row>
    <row r="3232" spans="1:9" ht="15.75" customHeight="1" x14ac:dyDescent="0.15">
      <c r="A3232" s="13" t="s">
        <v>5247</v>
      </c>
      <c r="B3232" s="7" t="s">
        <v>3291</v>
      </c>
      <c r="C3232" s="14">
        <v>14</v>
      </c>
      <c r="D3232" s="7">
        <v>27.37</v>
      </c>
      <c r="E3232" s="7">
        <f t="shared" si="104"/>
        <v>2.7370000000000001</v>
      </c>
      <c r="F3232" s="7">
        <f t="shared" si="105"/>
        <v>30.106999999999999</v>
      </c>
      <c r="G3232" s="7">
        <v>0.03</v>
      </c>
      <c r="H3232" s="7" t="s">
        <v>30</v>
      </c>
      <c r="I3232" s="7">
        <v>10</v>
      </c>
    </row>
    <row r="3233" spans="1:9" ht="15.75" customHeight="1" x14ac:dyDescent="0.15">
      <c r="A3233" s="13" t="s">
        <v>5247</v>
      </c>
      <c r="B3233" s="7" t="s">
        <v>2925</v>
      </c>
      <c r="C3233" s="14">
        <v>14</v>
      </c>
      <c r="D3233" s="7">
        <v>65.53</v>
      </c>
      <c r="E3233" s="7">
        <f t="shared" si="104"/>
        <v>6.5530000000000008</v>
      </c>
      <c r="F3233" s="7">
        <f t="shared" si="105"/>
        <v>72.082999999999998</v>
      </c>
      <c r="G3233" s="7">
        <v>0.05</v>
      </c>
      <c r="H3233" s="7" t="s">
        <v>5082</v>
      </c>
      <c r="I3233" s="7">
        <v>2</v>
      </c>
    </row>
    <row r="3234" spans="1:9" ht="15.75" customHeight="1" x14ac:dyDescent="0.15">
      <c r="A3234" s="13" t="s">
        <v>5247</v>
      </c>
      <c r="B3234" s="7" t="s">
        <v>4420</v>
      </c>
      <c r="C3234" s="14">
        <v>1</v>
      </c>
      <c r="D3234" s="7">
        <v>96.85</v>
      </c>
      <c r="E3234" s="7">
        <f t="shared" si="104"/>
        <v>9.6850000000000005</v>
      </c>
      <c r="F3234" s="7">
        <f t="shared" si="105"/>
        <v>106.535</v>
      </c>
      <c r="G3234" s="7">
        <v>0.16</v>
      </c>
      <c r="H3234" s="7" t="s">
        <v>28</v>
      </c>
      <c r="I3234" s="7">
        <v>7</v>
      </c>
    </row>
    <row r="3235" spans="1:9" ht="15.75" customHeight="1" x14ac:dyDescent="0.15">
      <c r="A3235" s="13" t="s">
        <v>5247</v>
      </c>
      <c r="B3235" s="7" t="s">
        <v>117</v>
      </c>
      <c r="C3235" s="14">
        <v>14</v>
      </c>
      <c r="D3235" s="7">
        <v>58.95</v>
      </c>
      <c r="E3235" s="7">
        <f t="shared" si="104"/>
        <v>5.8950000000000005</v>
      </c>
      <c r="F3235" s="7">
        <f t="shared" si="105"/>
        <v>64.844999999999999</v>
      </c>
      <c r="G3235" s="7">
        <v>0.06</v>
      </c>
      <c r="H3235" s="7" t="s">
        <v>31</v>
      </c>
      <c r="I3235" s="7">
        <v>8</v>
      </c>
    </row>
    <row r="3236" spans="1:9" ht="15.75" customHeight="1" x14ac:dyDescent="0.15">
      <c r="A3236" s="13" t="s">
        <v>5247</v>
      </c>
      <c r="B3236" s="7" t="s">
        <v>1591</v>
      </c>
      <c r="C3236" s="14">
        <v>3</v>
      </c>
      <c r="D3236" s="7">
        <v>57.08</v>
      </c>
      <c r="E3236" s="7">
        <f t="shared" si="104"/>
        <v>5.7080000000000002</v>
      </c>
      <c r="F3236" s="7">
        <f t="shared" si="105"/>
        <v>62.787999999999997</v>
      </c>
      <c r="G3236" s="7">
        <v>0.25</v>
      </c>
      <c r="H3236" s="7" t="s">
        <v>27</v>
      </c>
      <c r="I3236" s="7">
        <v>1</v>
      </c>
    </row>
    <row r="3237" spans="1:9" ht="15.75" customHeight="1" x14ac:dyDescent="0.15">
      <c r="A3237" s="13" t="s">
        <v>5247</v>
      </c>
      <c r="B3237" s="7" t="s">
        <v>3007</v>
      </c>
      <c r="C3237" s="14">
        <v>13</v>
      </c>
      <c r="D3237" s="7">
        <v>29.22</v>
      </c>
      <c r="E3237" s="7">
        <f t="shared" si="104"/>
        <v>2.9220000000000002</v>
      </c>
      <c r="F3237" s="7">
        <f t="shared" si="105"/>
        <v>32.141999999999996</v>
      </c>
      <c r="G3237" s="7">
        <v>0.02</v>
      </c>
      <c r="H3237" s="7" t="s">
        <v>29</v>
      </c>
      <c r="I3237" s="7">
        <v>7</v>
      </c>
    </row>
    <row r="3238" spans="1:9" ht="15.75" customHeight="1" x14ac:dyDescent="0.15">
      <c r="A3238" s="13" t="s">
        <v>5247</v>
      </c>
      <c r="B3238" s="7" t="s">
        <v>1019</v>
      </c>
      <c r="C3238" s="14">
        <v>13</v>
      </c>
      <c r="D3238" s="7">
        <v>63.55</v>
      </c>
      <c r="E3238" s="7">
        <f t="shared" si="104"/>
        <v>6.3550000000000004</v>
      </c>
      <c r="F3238" s="7">
        <f t="shared" si="105"/>
        <v>69.905000000000001</v>
      </c>
      <c r="G3238" s="7">
        <v>0.13</v>
      </c>
      <c r="H3238" s="7" t="s">
        <v>5079</v>
      </c>
      <c r="I3238" s="7">
        <v>6</v>
      </c>
    </row>
    <row r="3239" spans="1:9" ht="15.75" customHeight="1" x14ac:dyDescent="0.15">
      <c r="A3239" s="13" t="s">
        <v>5247</v>
      </c>
      <c r="B3239" s="7" t="s">
        <v>3731</v>
      </c>
      <c r="C3239" s="14">
        <v>14</v>
      </c>
      <c r="D3239" s="7">
        <v>34.29</v>
      </c>
      <c r="E3239" s="7">
        <f t="shared" si="104"/>
        <v>3.4290000000000003</v>
      </c>
      <c r="F3239" s="7">
        <f t="shared" si="105"/>
        <v>37.719000000000001</v>
      </c>
      <c r="G3239" s="7">
        <v>0.35</v>
      </c>
      <c r="H3239" s="7" t="s">
        <v>28</v>
      </c>
      <c r="I3239" s="7">
        <v>10</v>
      </c>
    </row>
    <row r="3240" spans="1:9" ht="15.75" customHeight="1" x14ac:dyDescent="0.15">
      <c r="A3240" s="13" t="s">
        <v>5247</v>
      </c>
      <c r="B3240" s="7" t="s">
        <v>1601</v>
      </c>
      <c r="C3240" s="14">
        <v>3</v>
      </c>
      <c r="D3240" s="7">
        <v>0.4</v>
      </c>
      <c r="E3240" s="7">
        <f t="shared" si="104"/>
        <v>4.0000000000000008E-2</v>
      </c>
      <c r="F3240" s="7">
        <f t="shared" si="105"/>
        <v>0.44000000000000006</v>
      </c>
      <c r="G3240" s="7">
        <v>0.37</v>
      </c>
      <c r="H3240" s="7" t="s">
        <v>5081</v>
      </c>
      <c r="I3240" s="7">
        <v>5</v>
      </c>
    </row>
    <row r="3241" spans="1:9" ht="15.75" customHeight="1" x14ac:dyDescent="0.15">
      <c r="A3241" s="13" t="s">
        <v>5247</v>
      </c>
      <c r="B3241" s="7" t="s">
        <v>1633</v>
      </c>
      <c r="C3241" s="14">
        <v>14</v>
      </c>
      <c r="D3241" s="7">
        <v>43.6</v>
      </c>
      <c r="E3241" s="7">
        <f t="shared" si="104"/>
        <v>4.3600000000000003</v>
      </c>
      <c r="F3241" s="7">
        <f t="shared" si="105"/>
        <v>47.96</v>
      </c>
      <c r="G3241" s="7">
        <v>0.03</v>
      </c>
      <c r="H3241" s="7" t="s">
        <v>5082</v>
      </c>
      <c r="I3241" s="7">
        <v>9</v>
      </c>
    </row>
    <row r="3242" spans="1:9" ht="15.75" customHeight="1" x14ac:dyDescent="0.15">
      <c r="A3242" s="13" t="s">
        <v>5247</v>
      </c>
      <c r="B3242" s="7" t="s">
        <v>4026</v>
      </c>
      <c r="C3242" s="14">
        <v>14</v>
      </c>
      <c r="D3242" s="7">
        <v>88.83</v>
      </c>
      <c r="E3242" s="7">
        <f t="shared" si="104"/>
        <v>8.8830000000000009</v>
      </c>
      <c r="F3242" s="7">
        <f t="shared" si="105"/>
        <v>97.712999999999994</v>
      </c>
      <c r="G3242" s="7">
        <v>0.19</v>
      </c>
      <c r="H3242" s="7" t="s">
        <v>5083</v>
      </c>
      <c r="I3242" s="7">
        <v>9</v>
      </c>
    </row>
    <row r="3243" spans="1:9" ht="15.75" customHeight="1" x14ac:dyDescent="0.15">
      <c r="A3243" s="13" t="s">
        <v>5247</v>
      </c>
      <c r="B3243" s="7" t="s">
        <v>3652</v>
      </c>
      <c r="C3243" s="14">
        <v>13</v>
      </c>
      <c r="D3243" s="7">
        <v>91.92</v>
      </c>
      <c r="E3243" s="7">
        <f t="shared" si="104"/>
        <v>9.1920000000000002</v>
      </c>
      <c r="F3243" s="7">
        <f t="shared" si="105"/>
        <v>101.11199999999999</v>
      </c>
      <c r="G3243" s="7">
        <v>0.34</v>
      </c>
      <c r="H3243" s="7" t="s">
        <v>31</v>
      </c>
      <c r="I3243" s="7">
        <v>6</v>
      </c>
    </row>
    <row r="3244" spans="1:9" ht="15.75" customHeight="1" x14ac:dyDescent="0.15">
      <c r="A3244" s="13" t="s">
        <v>5247</v>
      </c>
      <c r="B3244" s="7" t="s">
        <v>1711</v>
      </c>
      <c r="C3244" s="14">
        <v>3</v>
      </c>
      <c r="D3244" s="7">
        <v>28.48</v>
      </c>
      <c r="E3244" s="7">
        <f t="shared" si="104"/>
        <v>2.8480000000000003</v>
      </c>
      <c r="F3244" s="7">
        <f t="shared" si="105"/>
        <v>31.327999999999999</v>
      </c>
      <c r="G3244" s="7">
        <v>0.28999999999999998</v>
      </c>
      <c r="H3244" s="7" t="s">
        <v>5081</v>
      </c>
      <c r="I3244" s="7">
        <v>8</v>
      </c>
    </row>
    <row r="3245" spans="1:9" ht="15.75" customHeight="1" x14ac:dyDescent="0.15">
      <c r="A3245" s="13" t="s">
        <v>5247</v>
      </c>
      <c r="B3245" s="7" t="s">
        <v>4725</v>
      </c>
      <c r="C3245" s="14">
        <v>3</v>
      </c>
      <c r="D3245" s="7">
        <v>67.94</v>
      </c>
      <c r="E3245" s="7">
        <f t="shared" si="104"/>
        <v>6.7940000000000005</v>
      </c>
      <c r="F3245" s="7">
        <f t="shared" si="105"/>
        <v>74.733999999999995</v>
      </c>
      <c r="G3245" s="7">
        <v>0.3</v>
      </c>
      <c r="H3245" s="7" t="s">
        <v>26</v>
      </c>
      <c r="I3245" s="7">
        <v>9</v>
      </c>
    </row>
    <row r="3246" spans="1:9" ht="15.75" customHeight="1" x14ac:dyDescent="0.15">
      <c r="A3246" s="13" t="s">
        <v>5247</v>
      </c>
      <c r="B3246" s="7" t="s">
        <v>665</v>
      </c>
      <c r="C3246" s="14">
        <v>14</v>
      </c>
      <c r="D3246" s="7">
        <v>99.14</v>
      </c>
      <c r="E3246" s="7">
        <f t="shared" si="104"/>
        <v>9.9140000000000015</v>
      </c>
      <c r="F3246" s="7">
        <f t="shared" si="105"/>
        <v>109.054</v>
      </c>
      <c r="G3246" s="7">
        <v>0.18</v>
      </c>
      <c r="H3246" s="7" t="s">
        <v>28</v>
      </c>
      <c r="I3246" s="7">
        <v>10</v>
      </c>
    </row>
    <row r="3247" spans="1:9" ht="15.75" customHeight="1" x14ac:dyDescent="0.15">
      <c r="A3247" s="13" t="s">
        <v>5247</v>
      </c>
      <c r="B3247" s="7" t="s">
        <v>1466</v>
      </c>
      <c r="C3247" s="14">
        <v>1</v>
      </c>
      <c r="D3247" s="7">
        <v>88.85</v>
      </c>
      <c r="E3247" s="7">
        <f t="shared" si="104"/>
        <v>8.8849999999999998</v>
      </c>
      <c r="F3247" s="7">
        <f t="shared" si="105"/>
        <v>97.734999999999999</v>
      </c>
      <c r="G3247" s="7">
        <v>0.11</v>
      </c>
      <c r="H3247" s="7" t="s">
        <v>27</v>
      </c>
      <c r="I3247" s="7">
        <v>8</v>
      </c>
    </row>
    <row r="3248" spans="1:9" ht="15.75" customHeight="1" x14ac:dyDescent="0.15">
      <c r="A3248" s="13" t="s">
        <v>5247</v>
      </c>
      <c r="B3248" s="7" t="s">
        <v>4921</v>
      </c>
      <c r="C3248" s="14">
        <v>14</v>
      </c>
      <c r="D3248" s="7">
        <v>20.74</v>
      </c>
      <c r="E3248" s="7">
        <f t="shared" si="104"/>
        <v>2.0739999999999998</v>
      </c>
      <c r="F3248" s="7">
        <f t="shared" si="105"/>
        <v>22.814</v>
      </c>
      <c r="G3248" s="7">
        <v>0.33</v>
      </c>
      <c r="H3248" s="7" t="s">
        <v>28</v>
      </c>
      <c r="I3248" s="7">
        <v>7</v>
      </c>
    </row>
    <row r="3249" spans="1:9" ht="15.75" customHeight="1" x14ac:dyDescent="0.15">
      <c r="A3249" s="13" t="s">
        <v>5247</v>
      </c>
      <c r="B3249" s="7" t="s">
        <v>1635</v>
      </c>
      <c r="C3249" s="14">
        <v>3</v>
      </c>
      <c r="D3249" s="7">
        <v>40.57</v>
      </c>
      <c r="E3249" s="7">
        <f t="shared" si="104"/>
        <v>4.0570000000000004</v>
      </c>
      <c r="F3249" s="7">
        <f t="shared" si="105"/>
        <v>44.627000000000002</v>
      </c>
      <c r="G3249" s="7">
        <v>0.23</v>
      </c>
      <c r="H3249" s="7" t="s">
        <v>5076</v>
      </c>
      <c r="I3249" s="7">
        <v>2</v>
      </c>
    </row>
    <row r="3250" spans="1:9" ht="15.75" customHeight="1" x14ac:dyDescent="0.15">
      <c r="A3250" s="13" t="s">
        <v>5247</v>
      </c>
      <c r="B3250" s="7" t="s">
        <v>1082</v>
      </c>
      <c r="C3250" s="14">
        <v>1</v>
      </c>
      <c r="D3250" s="7">
        <v>15.99</v>
      </c>
      <c r="E3250" s="7">
        <f t="shared" si="104"/>
        <v>1.5990000000000002</v>
      </c>
      <c r="F3250" s="7">
        <f t="shared" si="105"/>
        <v>17.588999999999999</v>
      </c>
      <c r="G3250" s="7">
        <v>0.36</v>
      </c>
      <c r="H3250" s="7" t="s">
        <v>31</v>
      </c>
      <c r="I3250" s="7">
        <v>2</v>
      </c>
    </row>
    <row r="3251" spans="1:9" ht="15.75" customHeight="1" x14ac:dyDescent="0.15">
      <c r="A3251" s="13" t="s">
        <v>5247</v>
      </c>
      <c r="B3251" s="7" t="s">
        <v>4325</v>
      </c>
      <c r="C3251" s="14">
        <v>13</v>
      </c>
      <c r="D3251" s="7">
        <v>80.819999999999993</v>
      </c>
      <c r="E3251" s="7">
        <f t="shared" si="104"/>
        <v>8.081999999999999</v>
      </c>
      <c r="F3251" s="7">
        <f t="shared" si="105"/>
        <v>88.901999999999987</v>
      </c>
      <c r="G3251" s="7">
        <v>0.36</v>
      </c>
      <c r="H3251" s="7" t="s">
        <v>5075</v>
      </c>
      <c r="I3251" s="7">
        <v>10</v>
      </c>
    </row>
    <row r="3252" spans="1:9" ht="15.75" customHeight="1" x14ac:dyDescent="0.15">
      <c r="A3252" s="13" t="s">
        <v>5248</v>
      </c>
      <c r="B3252" s="7" t="s">
        <v>1963</v>
      </c>
      <c r="C3252" s="14">
        <v>13</v>
      </c>
      <c r="D3252" s="7">
        <v>78.150000000000006</v>
      </c>
      <c r="E3252" s="7">
        <f t="shared" si="104"/>
        <v>7.8150000000000013</v>
      </c>
      <c r="F3252" s="7">
        <f t="shared" si="105"/>
        <v>85.965000000000003</v>
      </c>
      <c r="G3252" s="7">
        <v>0.26</v>
      </c>
      <c r="H3252" s="7" t="s">
        <v>29</v>
      </c>
      <c r="I3252" s="7">
        <v>1</v>
      </c>
    </row>
    <row r="3253" spans="1:9" ht="15.75" customHeight="1" x14ac:dyDescent="0.15">
      <c r="A3253" s="13" t="s">
        <v>5248</v>
      </c>
      <c r="B3253" s="7" t="s">
        <v>3964</v>
      </c>
      <c r="C3253" s="14">
        <v>14</v>
      </c>
      <c r="D3253" s="7">
        <v>95.65</v>
      </c>
      <c r="E3253" s="7">
        <f t="shared" si="104"/>
        <v>9.5650000000000013</v>
      </c>
      <c r="F3253" s="7">
        <f t="shared" si="105"/>
        <v>105.215</v>
      </c>
      <c r="G3253" s="7">
        <v>0.1</v>
      </c>
      <c r="H3253" s="7" t="s">
        <v>5080</v>
      </c>
      <c r="I3253" s="7">
        <v>9</v>
      </c>
    </row>
    <row r="3254" spans="1:9" ht="15.75" customHeight="1" x14ac:dyDescent="0.15">
      <c r="A3254" s="13" t="s">
        <v>5248</v>
      </c>
      <c r="B3254" s="7" t="s">
        <v>2370</v>
      </c>
      <c r="C3254" s="14">
        <v>1</v>
      </c>
      <c r="D3254" s="7">
        <v>18.29</v>
      </c>
      <c r="E3254" s="7">
        <f t="shared" si="104"/>
        <v>1.829</v>
      </c>
      <c r="F3254" s="7">
        <f t="shared" si="105"/>
        <v>20.119</v>
      </c>
      <c r="G3254" s="7">
        <v>0.22</v>
      </c>
      <c r="H3254" s="7" t="s">
        <v>5080</v>
      </c>
      <c r="I3254" s="7">
        <v>2</v>
      </c>
    </row>
    <row r="3255" spans="1:9" ht="15.75" customHeight="1" x14ac:dyDescent="0.15">
      <c r="A3255" s="13" t="s">
        <v>5248</v>
      </c>
      <c r="B3255" s="7" t="s">
        <v>1795</v>
      </c>
      <c r="C3255" s="14">
        <v>14</v>
      </c>
      <c r="D3255" s="7">
        <v>20.18</v>
      </c>
      <c r="E3255" s="7">
        <f t="shared" si="104"/>
        <v>2.0180000000000002</v>
      </c>
      <c r="F3255" s="7">
        <f t="shared" si="105"/>
        <v>22.198</v>
      </c>
      <c r="G3255" s="7">
        <v>0.17</v>
      </c>
      <c r="H3255" s="7" t="s">
        <v>5080</v>
      </c>
      <c r="I3255" s="7">
        <v>9</v>
      </c>
    </row>
    <row r="3256" spans="1:9" ht="15.75" customHeight="1" x14ac:dyDescent="0.15">
      <c r="A3256" s="13" t="s">
        <v>5248</v>
      </c>
      <c r="B3256" s="7" t="s">
        <v>1741</v>
      </c>
      <c r="C3256" s="14">
        <v>3</v>
      </c>
      <c r="D3256" s="7">
        <v>72.180000000000007</v>
      </c>
      <c r="E3256" s="7">
        <f t="shared" si="104"/>
        <v>7.2180000000000009</v>
      </c>
      <c r="F3256" s="7">
        <f t="shared" si="105"/>
        <v>79.39800000000001</v>
      </c>
      <c r="G3256" s="7">
        <v>0.28999999999999998</v>
      </c>
      <c r="H3256" s="7" t="s">
        <v>5083</v>
      </c>
      <c r="I3256" s="7">
        <v>10</v>
      </c>
    </row>
    <row r="3257" spans="1:9" ht="15.75" customHeight="1" x14ac:dyDescent="0.15">
      <c r="A3257" s="13" t="s">
        <v>5248</v>
      </c>
      <c r="B3257" s="7" t="s">
        <v>3644</v>
      </c>
      <c r="C3257" s="14">
        <v>1</v>
      </c>
      <c r="D3257" s="7">
        <v>29.84</v>
      </c>
      <c r="E3257" s="7">
        <f t="shared" si="104"/>
        <v>2.984</v>
      </c>
      <c r="F3257" s="7">
        <f t="shared" si="105"/>
        <v>32.823999999999998</v>
      </c>
      <c r="G3257" s="7">
        <v>0.22</v>
      </c>
      <c r="H3257" s="7" t="s">
        <v>5080</v>
      </c>
      <c r="I3257" s="7">
        <v>3</v>
      </c>
    </row>
    <row r="3258" spans="1:9" ht="15.75" customHeight="1" x14ac:dyDescent="0.15">
      <c r="A3258" s="13" t="s">
        <v>5248</v>
      </c>
      <c r="B3258" s="7" t="s">
        <v>941</v>
      </c>
      <c r="C3258" s="14">
        <v>1</v>
      </c>
      <c r="D3258" s="7">
        <v>88.64</v>
      </c>
      <c r="E3258" s="7">
        <f t="shared" si="104"/>
        <v>8.8640000000000008</v>
      </c>
      <c r="F3258" s="7">
        <f t="shared" si="105"/>
        <v>97.504000000000005</v>
      </c>
      <c r="G3258" s="7">
        <v>0.08</v>
      </c>
      <c r="H3258" s="7" t="s">
        <v>28</v>
      </c>
      <c r="I3258" s="7">
        <v>6</v>
      </c>
    </row>
    <row r="3259" spans="1:9" ht="15.75" customHeight="1" x14ac:dyDescent="0.15">
      <c r="A3259" s="13" t="s">
        <v>5248</v>
      </c>
      <c r="B3259" s="7" t="s">
        <v>2261</v>
      </c>
      <c r="C3259" s="14">
        <v>13</v>
      </c>
      <c r="D3259" s="7">
        <v>82.03</v>
      </c>
      <c r="E3259" s="7">
        <f t="shared" si="104"/>
        <v>8.2030000000000012</v>
      </c>
      <c r="F3259" s="7">
        <f t="shared" si="105"/>
        <v>90.233000000000004</v>
      </c>
      <c r="G3259" s="7">
        <v>0.18</v>
      </c>
      <c r="H3259" s="7" t="s">
        <v>26</v>
      </c>
      <c r="I3259" s="7">
        <v>5</v>
      </c>
    </row>
    <row r="3260" spans="1:9" ht="15.75" customHeight="1" x14ac:dyDescent="0.15">
      <c r="A3260" s="13" t="s">
        <v>5248</v>
      </c>
      <c r="B3260" s="7" t="s">
        <v>2567</v>
      </c>
      <c r="C3260" s="14">
        <v>3</v>
      </c>
      <c r="D3260" s="7">
        <v>45.56</v>
      </c>
      <c r="E3260" s="7">
        <f t="shared" si="104"/>
        <v>4.556</v>
      </c>
      <c r="F3260" s="7">
        <f t="shared" si="105"/>
        <v>50.116</v>
      </c>
      <c r="G3260" s="7">
        <v>0.18</v>
      </c>
      <c r="H3260" s="7" t="s">
        <v>5077</v>
      </c>
      <c r="I3260" s="7">
        <v>10</v>
      </c>
    </row>
    <row r="3261" spans="1:9" ht="15.75" customHeight="1" x14ac:dyDescent="0.15">
      <c r="A3261" s="13" t="s">
        <v>5248</v>
      </c>
      <c r="B3261" s="7" t="s">
        <v>1906</v>
      </c>
      <c r="C3261" s="14">
        <v>14</v>
      </c>
      <c r="D3261" s="7">
        <v>50.31</v>
      </c>
      <c r="E3261" s="7">
        <f t="shared" si="104"/>
        <v>5.0310000000000006</v>
      </c>
      <c r="F3261" s="7">
        <f t="shared" si="105"/>
        <v>55.341000000000001</v>
      </c>
      <c r="G3261" s="7">
        <v>0.32</v>
      </c>
      <c r="H3261" s="7" t="s">
        <v>27</v>
      </c>
      <c r="I3261" s="7">
        <v>1</v>
      </c>
    </row>
    <row r="3262" spans="1:9" ht="15.75" customHeight="1" x14ac:dyDescent="0.15">
      <c r="A3262" s="13" t="s">
        <v>5248</v>
      </c>
      <c r="B3262" s="7" t="s">
        <v>470</v>
      </c>
      <c r="C3262" s="14">
        <v>14</v>
      </c>
      <c r="D3262" s="7">
        <v>93.99</v>
      </c>
      <c r="E3262" s="7">
        <f t="shared" si="104"/>
        <v>9.3989999999999991</v>
      </c>
      <c r="F3262" s="7">
        <f t="shared" si="105"/>
        <v>103.389</v>
      </c>
      <c r="G3262" s="7">
        <v>0.33</v>
      </c>
      <c r="H3262" s="7" t="s">
        <v>5079</v>
      </c>
      <c r="I3262" s="7">
        <v>9</v>
      </c>
    </row>
    <row r="3263" spans="1:9" ht="15.75" customHeight="1" x14ac:dyDescent="0.15">
      <c r="A3263" s="13" t="s">
        <v>5248</v>
      </c>
      <c r="B3263" s="7" t="s">
        <v>1842</v>
      </c>
      <c r="C3263" s="14">
        <v>3</v>
      </c>
      <c r="D3263" s="7">
        <v>5.01</v>
      </c>
      <c r="E3263" s="7">
        <f t="shared" si="104"/>
        <v>0.501</v>
      </c>
      <c r="F3263" s="7">
        <f t="shared" si="105"/>
        <v>5.5110000000000001</v>
      </c>
      <c r="G3263" s="7">
        <v>0.14000000000000001</v>
      </c>
      <c r="H3263" s="7" t="s">
        <v>5079</v>
      </c>
      <c r="I3263" s="7">
        <v>8</v>
      </c>
    </row>
    <row r="3264" spans="1:9" ht="15.75" customHeight="1" x14ac:dyDescent="0.15">
      <c r="A3264" s="13" t="s">
        <v>5248</v>
      </c>
      <c r="B3264" s="7" t="s">
        <v>221</v>
      </c>
      <c r="C3264" s="14">
        <v>13</v>
      </c>
      <c r="D3264" s="7">
        <v>23.82</v>
      </c>
      <c r="E3264" s="7">
        <f t="shared" si="104"/>
        <v>2.3820000000000001</v>
      </c>
      <c r="F3264" s="7">
        <f t="shared" si="105"/>
        <v>26.202000000000002</v>
      </c>
      <c r="G3264" s="7">
        <v>0.09</v>
      </c>
      <c r="H3264" s="7" t="s">
        <v>5083</v>
      </c>
      <c r="I3264" s="7">
        <v>8</v>
      </c>
    </row>
    <row r="3265" spans="1:9" ht="15.75" customHeight="1" x14ac:dyDescent="0.15">
      <c r="A3265" s="13" t="s">
        <v>5248</v>
      </c>
      <c r="B3265" s="7" t="s">
        <v>2176</v>
      </c>
      <c r="C3265" s="14">
        <v>13</v>
      </c>
      <c r="D3265" s="7">
        <v>6.44</v>
      </c>
      <c r="E3265" s="7">
        <f t="shared" si="104"/>
        <v>0.64400000000000013</v>
      </c>
      <c r="F3265" s="7">
        <f t="shared" si="105"/>
        <v>7.0840000000000005</v>
      </c>
      <c r="G3265" s="7">
        <v>0.23</v>
      </c>
      <c r="H3265" s="7" t="s">
        <v>26</v>
      </c>
      <c r="I3265" s="7">
        <v>2</v>
      </c>
    </row>
    <row r="3266" spans="1:9" ht="15.75" customHeight="1" x14ac:dyDescent="0.15">
      <c r="A3266" s="13" t="s">
        <v>5248</v>
      </c>
      <c r="B3266" s="7" t="s">
        <v>2625</v>
      </c>
      <c r="C3266" s="14">
        <v>1</v>
      </c>
      <c r="D3266" s="7">
        <v>20.6</v>
      </c>
      <c r="E3266" s="7">
        <f t="shared" si="104"/>
        <v>2.06</v>
      </c>
      <c r="F3266" s="7">
        <f t="shared" si="105"/>
        <v>22.66</v>
      </c>
      <c r="G3266" s="7">
        <v>0.03</v>
      </c>
      <c r="H3266" s="7" t="s">
        <v>30</v>
      </c>
      <c r="I3266" s="7">
        <v>2</v>
      </c>
    </row>
    <row r="3267" spans="1:9" ht="15.75" customHeight="1" x14ac:dyDescent="0.15">
      <c r="A3267" s="13" t="s">
        <v>5248</v>
      </c>
      <c r="B3267" s="7" t="s">
        <v>4977</v>
      </c>
      <c r="C3267" s="14">
        <v>3</v>
      </c>
      <c r="D3267" s="7">
        <v>43.15</v>
      </c>
      <c r="E3267" s="7">
        <f t="shared" si="104"/>
        <v>4.3150000000000004</v>
      </c>
      <c r="F3267" s="7">
        <f t="shared" si="105"/>
        <v>47.464999999999996</v>
      </c>
      <c r="G3267" s="7">
        <v>0.08</v>
      </c>
      <c r="H3267" s="7" t="s">
        <v>5077</v>
      </c>
      <c r="I3267" s="7">
        <v>3</v>
      </c>
    </row>
    <row r="3268" spans="1:9" ht="15.75" customHeight="1" x14ac:dyDescent="0.15">
      <c r="A3268" s="13" t="s">
        <v>5249</v>
      </c>
      <c r="B3268" s="7" t="s">
        <v>4061</v>
      </c>
      <c r="C3268" s="14">
        <v>1</v>
      </c>
      <c r="D3268" s="7">
        <v>62.37</v>
      </c>
      <c r="E3268" s="7">
        <f t="shared" si="104"/>
        <v>6.2370000000000001</v>
      </c>
      <c r="F3268" s="7">
        <f t="shared" si="105"/>
        <v>68.606999999999999</v>
      </c>
      <c r="G3268" s="7">
        <v>0.19</v>
      </c>
      <c r="H3268" s="7" t="s">
        <v>5076</v>
      </c>
      <c r="I3268" s="7">
        <v>1</v>
      </c>
    </row>
    <row r="3269" spans="1:9" ht="15.75" customHeight="1" x14ac:dyDescent="0.15">
      <c r="A3269" s="13" t="s">
        <v>5249</v>
      </c>
      <c r="B3269" s="7" t="s">
        <v>3884</v>
      </c>
      <c r="C3269" s="14">
        <v>14</v>
      </c>
      <c r="D3269" s="7">
        <v>23.83</v>
      </c>
      <c r="E3269" s="7">
        <f t="shared" si="104"/>
        <v>2.383</v>
      </c>
      <c r="F3269" s="7">
        <f t="shared" si="105"/>
        <v>26.212999999999997</v>
      </c>
      <c r="G3269" s="7">
        <v>0.28999999999999998</v>
      </c>
      <c r="H3269" s="7" t="s">
        <v>26</v>
      </c>
      <c r="I3269" s="7">
        <v>6</v>
      </c>
    </row>
    <row r="3270" spans="1:9" ht="15.75" customHeight="1" x14ac:dyDescent="0.15">
      <c r="A3270" s="13" t="s">
        <v>5249</v>
      </c>
      <c r="B3270" s="7" t="s">
        <v>5062</v>
      </c>
      <c r="C3270" s="14">
        <v>13</v>
      </c>
      <c r="D3270" s="7">
        <v>75.11</v>
      </c>
      <c r="E3270" s="7">
        <f t="shared" si="104"/>
        <v>7.5110000000000001</v>
      </c>
      <c r="F3270" s="7">
        <f t="shared" si="105"/>
        <v>82.620999999999995</v>
      </c>
      <c r="G3270" s="7">
        <v>0.06</v>
      </c>
      <c r="H3270" s="7" t="s">
        <v>5080</v>
      </c>
      <c r="I3270" s="7">
        <v>4</v>
      </c>
    </row>
    <row r="3271" spans="1:9" ht="15.75" customHeight="1" x14ac:dyDescent="0.15">
      <c r="A3271" s="13" t="s">
        <v>5249</v>
      </c>
      <c r="B3271" s="7" t="s">
        <v>3327</v>
      </c>
      <c r="C3271" s="14">
        <v>14</v>
      </c>
      <c r="D3271" s="7">
        <v>34.64</v>
      </c>
      <c r="E3271" s="7">
        <f t="shared" si="104"/>
        <v>3.4640000000000004</v>
      </c>
      <c r="F3271" s="7">
        <f t="shared" si="105"/>
        <v>38.103999999999999</v>
      </c>
      <c r="G3271" s="7">
        <v>0.4</v>
      </c>
      <c r="H3271" s="7" t="s">
        <v>5081</v>
      </c>
      <c r="I3271" s="7">
        <v>4</v>
      </c>
    </row>
    <row r="3272" spans="1:9" ht="15.75" customHeight="1" x14ac:dyDescent="0.15">
      <c r="A3272" s="13" t="s">
        <v>5249</v>
      </c>
      <c r="B3272" s="7" t="s">
        <v>2166</v>
      </c>
      <c r="C3272" s="14">
        <v>1</v>
      </c>
      <c r="D3272" s="7">
        <v>28.56</v>
      </c>
      <c r="E3272" s="7">
        <f t="shared" si="104"/>
        <v>2.8559999999999999</v>
      </c>
      <c r="F3272" s="7">
        <f t="shared" si="105"/>
        <v>31.415999999999997</v>
      </c>
      <c r="G3272" s="7">
        <v>0.39</v>
      </c>
      <c r="H3272" s="7" t="s">
        <v>5075</v>
      </c>
      <c r="I3272" s="7">
        <v>7</v>
      </c>
    </row>
    <row r="3273" spans="1:9" ht="15.75" customHeight="1" x14ac:dyDescent="0.15">
      <c r="A3273" s="13" t="s">
        <v>5249</v>
      </c>
      <c r="B3273" s="7" t="s">
        <v>112</v>
      </c>
      <c r="C3273" s="14">
        <v>1</v>
      </c>
      <c r="D3273" s="7">
        <v>94.17</v>
      </c>
      <c r="E3273" s="7">
        <f t="shared" si="104"/>
        <v>9.4169999999999998</v>
      </c>
      <c r="F3273" s="7">
        <f t="shared" si="105"/>
        <v>103.587</v>
      </c>
      <c r="G3273" s="7">
        <v>0.17</v>
      </c>
      <c r="H3273" s="7" t="s">
        <v>5081</v>
      </c>
      <c r="I3273" s="7">
        <v>7</v>
      </c>
    </row>
    <row r="3274" spans="1:9" ht="15.75" customHeight="1" x14ac:dyDescent="0.15">
      <c r="A3274" s="13" t="s">
        <v>5249</v>
      </c>
      <c r="B3274" s="7" t="s">
        <v>908</v>
      </c>
      <c r="C3274" s="14">
        <v>3</v>
      </c>
      <c r="D3274" s="7">
        <v>71.25</v>
      </c>
      <c r="E3274" s="7">
        <f t="shared" si="104"/>
        <v>7.125</v>
      </c>
      <c r="F3274" s="7">
        <f t="shared" si="105"/>
        <v>78.375</v>
      </c>
      <c r="G3274" s="7">
        <v>0.31</v>
      </c>
      <c r="H3274" s="7" t="s">
        <v>5081</v>
      </c>
      <c r="I3274" s="7">
        <v>7</v>
      </c>
    </row>
    <row r="3275" spans="1:9" ht="15.75" customHeight="1" x14ac:dyDescent="0.15">
      <c r="A3275" s="13" t="s">
        <v>5249</v>
      </c>
      <c r="B3275" s="7" t="s">
        <v>2831</v>
      </c>
      <c r="C3275" s="14">
        <v>3</v>
      </c>
      <c r="D3275" s="7">
        <v>11.73</v>
      </c>
      <c r="E3275" s="7">
        <f t="shared" si="104"/>
        <v>1.173</v>
      </c>
      <c r="F3275" s="7">
        <f t="shared" si="105"/>
        <v>12.903</v>
      </c>
      <c r="G3275" s="7">
        <v>0.05</v>
      </c>
      <c r="H3275" s="7" t="s">
        <v>5081</v>
      </c>
      <c r="I3275" s="7">
        <v>5</v>
      </c>
    </row>
    <row r="3276" spans="1:9" ht="15.75" customHeight="1" x14ac:dyDescent="0.15">
      <c r="A3276" s="13" t="s">
        <v>5249</v>
      </c>
      <c r="B3276" s="7" t="s">
        <v>2238</v>
      </c>
      <c r="C3276" s="14">
        <v>1</v>
      </c>
      <c r="D3276" s="7">
        <v>86.18</v>
      </c>
      <c r="E3276" s="7">
        <f t="shared" si="104"/>
        <v>8.6180000000000003</v>
      </c>
      <c r="F3276" s="7">
        <f t="shared" si="105"/>
        <v>94.798000000000002</v>
      </c>
      <c r="G3276" s="7">
        <v>0.03</v>
      </c>
      <c r="H3276" s="7" t="s">
        <v>31</v>
      </c>
      <c r="I3276" s="7">
        <v>7</v>
      </c>
    </row>
    <row r="3277" spans="1:9" ht="15.75" customHeight="1" x14ac:dyDescent="0.15">
      <c r="A3277" s="13" t="s">
        <v>5249</v>
      </c>
      <c r="B3277" s="7" t="s">
        <v>4670</v>
      </c>
      <c r="C3277" s="14">
        <v>3</v>
      </c>
      <c r="D3277" s="7">
        <v>97.45</v>
      </c>
      <c r="E3277" s="7">
        <f t="shared" si="104"/>
        <v>9.745000000000001</v>
      </c>
      <c r="F3277" s="7">
        <f t="shared" si="105"/>
        <v>107.19500000000001</v>
      </c>
      <c r="G3277" s="7">
        <v>0.05</v>
      </c>
      <c r="H3277" s="7" t="s">
        <v>5082</v>
      </c>
      <c r="I3277" s="7">
        <v>6</v>
      </c>
    </row>
    <row r="3278" spans="1:9" ht="15.75" customHeight="1" x14ac:dyDescent="0.15">
      <c r="A3278" s="13" t="s">
        <v>5249</v>
      </c>
      <c r="B3278" s="7" t="s">
        <v>3954</v>
      </c>
      <c r="C3278" s="14">
        <v>14</v>
      </c>
      <c r="D3278" s="7">
        <v>72.95</v>
      </c>
      <c r="E3278" s="7">
        <f t="shared" si="104"/>
        <v>7.2950000000000008</v>
      </c>
      <c r="F3278" s="7">
        <f t="shared" si="105"/>
        <v>80.245000000000005</v>
      </c>
      <c r="G3278" s="7">
        <v>0.28000000000000003</v>
      </c>
      <c r="H3278" s="7" t="s">
        <v>5076</v>
      </c>
      <c r="I3278" s="7">
        <v>3</v>
      </c>
    </row>
    <row r="3279" spans="1:9" ht="15.75" customHeight="1" x14ac:dyDescent="0.15">
      <c r="A3279" s="13" t="s">
        <v>5249</v>
      </c>
      <c r="B3279" s="7" t="s">
        <v>1222</v>
      </c>
      <c r="C3279" s="14">
        <v>3</v>
      </c>
      <c r="D3279" s="7">
        <v>36.97</v>
      </c>
      <c r="E3279" s="7">
        <f t="shared" si="104"/>
        <v>3.6970000000000001</v>
      </c>
      <c r="F3279" s="7">
        <f t="shared" si="105"/>
        <v>40.667000000000002</v>
      </c>
      <c r="G3279" s="7">
        <v>0.02</v>
      </c>
      <c r="H3279" s="7" t="s">
        <v>5082</v>
      </c>
      <c r="I3279" s="7">
        <v>4</v>
      </c>
    </row>
    <row r="3280" spans="1:9" ht="15.75" customHeight="1" x14ac:dyDescent="0.15">
      <c r="A3280" s="13" t="s">
        <v>5249</v>
      </c>
      <c r="B3280" s="7" t="s">
        <v>3102</v>
      </c>
      <c r="C3280" s="14">
        <v>1</v>
      </c>
      <c r="D3280" s="7">
        <v>48.66</v>
      </c>
      <c r="E3280" s="7">
        <f t="shared" si="104"/>
        <v>4.8659999999999997</v>
      </c>
      <c r="F3280" s="7">
        <f t="shared" si="105"/>
        <v>53.525999999999996</v>
      </c>
      <c r="G3280" s="7">
        <v>0.03</v>
      </c>
      <c r="H3280" s="7" t="s">
        <v>5076</v>
      </c>
      <c r="I3280" s="7">
        <v>10</v>
      </c>
    </row>
    <row r="3281" spans="1:9" ht="15.75" customHeight="1" x14ac:dyDescent="0.15">
      <c r="A3281" s="13" t="s">
        <v>5249</v>
      </c>
      <c r="B3281" s="7" t="s">
        <v>2016</v>
      </c>
      <c r="C3281" s="14">
        <v>3</v>
      </c>
      <c r="D3281" s="7">
        <v>81</v>
      </c>
      <c r="E3281" s="7">
        <f t="shared" si="104"/>
        <v>8.1</v>
      </c>
      <c r="F3281" s="7">
        <f t="shared" si="105"/>
        <v>89.1</v>
      </c>
      <c r="G3281" s="7">
        <v>0.27</v>
      </c>
      <c r="H3281" s="7" t="s">
        <v>5076</v>
      </c>
      <c r="I3281" s="7">
        <v>1</v>
      </c>
    </row>
    <row r="3282" spans="1:9" ht="15.75" customHeight="1" x14ac:dyDescent="0.15">
      <c r="A3282" s="13" t="s">
        <v>5250</v>
      </c>
      <c r="B3282" s="7" t="s">
        <v>235</v>
      </c>
      <c r="C3282" s="14">
        <v>14</v>
      </c>
      <c r="D3282" s="7">
        <v>76.599999999999994</v>
      </c>
      <c r="E3282" s="7">
        <f t="shared" si="104"/>
        <v>7.66</v>
      </c>
      <c r="F3282" s="7">
        <f t="shared" si="105"/>
        <v>84.259999999999991</v>
      </c>
      <c r="G3282" s="7">
        <v>0.38</v>
      </c>
      <c r="H3282" s="7" t="s">
        <v>31</v>
      </c>
      <c r="I3282" s="7">
        <v>7</v>
      </c>
    </row>
    <row r="3283" spans="1:9" ht="15.75" customHeight="1" x14ac:dyDescent="0.15">
      <c r="A3283" s="13" t="s">
        <v>5250</v>
      </c>
      <c r="B3283" s="7" t="s">
        <v>3149</v>
      </c>
      <c r="C3283" s="14">
        <v>3</v>
      </c>
      <c r="D3283" s="7">
        <v>22.55</v>
      </c>
      <c r="E3283" s="7">
        <f t="shared" si="104"/>
        <v>2.2550000000000003</v>
      </c>
      <c r="F3283" s="7">
        <f t="shared" si="105"/>
        <v>24.805</v>
      </c>
      <c r="G3283" s="7">
        <v>0.28000000000000003</v>
      </c>
      <c r="H3283" s="7" t="s">
        <v>5082</v>
      </c>
      <c r="I3283" s="7">
        <v>3</v>
      </c>
    </row>
    <row r="3284" spans="1:9" ht="15.75" customHeight="1" x14ac:dyDescent="0.15">
      <c r="A3284" s="13" t="s">
        <v>5250</v>
      </c>
      <c r="B3284" s="7" t="s">
        <v>3741</v>
      </c>
      <c r="C3284" s="14">
        <v>13</v>
      </c>
      <c r="D3284" s="7">
        <v>54.71</v>
      </c>
      <c r="E3284" s="7">
        <f t="shared" si="104"/>
        <v>5.4710000000000001</v>
      </c>
      <c r="F3284" s="7">
        <f t="shared" si="105"/>
        <v>60.180999999999997</v>
      </c>
      <c r="G3284" s="7">
        <v>0.24</v>
      </c>
      <c r="H3284" s="7" t="s">
        <v>5079</v>
      </c>
      <c r="I3284" s="7">
        <v>7</v>
      </c>
    </row>
    <row r="3285" spans="1:9" ht="15.75" customHeight="1" x14ac:dyDescent="0.15">
      <c r="A3285" s="13" t="s">
        <v>5250</v>
      </c>
      <c r="B3285" s="7" t="s">
        <v>566</v>
      </c>
      <c r="C3285" s="14">
        <v>13</v>
      </c>
      <c r="D3285" s="7">
        <v>81.44</v>
      </c>
      <c r="E3285" s="7">
        <f t="shared" si="104"/>
        <v>8.1440000000000001</v>
      </c>
      <c r="F3285" s="7">
        <f t="shared" si="105"/>
        <v>89.584000000000003</v>
      </c>
      <c r="G3285" s="7">
        <v>0.4</v>
      </c>
      <c r="H3285" s="7" t="s">
        <v>5079</v>
      </c>
      <c r="I3285" s="7">
        <v>7</v>
      </c>
    </row>
    <row r="3286" spans="1:9" ht="15.75" customHeight="1" x14ac:dyDescent="0.15">
      <c r="A3286" s="13" t="s">
        <v>5250</v>
      </c>
      <c r="B3286" s="7" t="s">
        <v>3209</v>
      </c>
      <c r="C3286" s="14">
        <v>1</v>
      </c>
      <c r="D3286" s="7">
        <v>5.86</v>
      </c>
      <c r="E3286" s="7">
        <f t="shared" si="104"/>
        <v>0.58600000000000008</v>
      </c>
      <c r="F3286" s="7">
        <f t="shared" si="105"/>
        <v>6.4460000000000006</v>
      </c>
      <c r="G3286" s="7">
        <v>0.19</v>
      </c>
      <c r="H3286" s="7" t="s">
        <v>30</v>
      </c>
      <c r="I3286" s="7">
        <v>1</v>
      </c>
    </row>
    <row r="3287" spans="1:9" ht="15.75" customHeight="1" x14ac:dyDescent="0.15">
      <c r="A3287" s="13" t="s">
        <v>5250</v>
      </c>
      <c r="B3287" s="7" t="s">
        <v>3323</v>
      </c>
      <c r="C3287" s="14">
        <v>1</v>
      </c>
      <c r="D3287" s="7">
        <v>11.19</v>
      </c>
      <c r="E3287" s="7">
        <f t="shared" si="104"/>
        <v>1.119</v>
      </c>
      <c r="F3287" s="7">
        <f t="shared" si="105"/>
        <v>12.308999999999999</v>
      </c>
      <c r="G3287" s="7">
        <v>0.08</v>
      </c>
      <c r="H3287" s="7" t="s">
        <v>29</v>
      </c>
      <c r="I3287" s="7">
        <v>2</v>
      </c>
    </row>
    <row r="3288" spans="1:9" ht="15.75" customHeight="1" x14ac:dyDescent="0.15">
      <c r="A3288" s="13" t="s">
        <v>5250</v>
      </c>
      <c r="B3288" s="7" t="s">
        <v>4915</v>
      </c>
      <c r="C3288" s="14">
        <v>3</v>
      </c>
      <c r="D3288" s="7">
        <v>24.18</v>
      </c>
      <c r="E3288" s="7">
        <f t="shared" si="104"/>
        <v>2.4180000000000001</v>
      </c>
      <c r="F3288" s="7">
        <f t="shared" si="105"/>
        <v>26.597999999999999</v>
      </c>
      <c r="G3288" s="7">
        <v>0.28999999999999998</v>
      </c>
      <c r="H3288" s="7" t="s">
        <v>31</v>
      </c>
      <c r="I3288" s="7">
        <v>6</v>
      </c>
    </row>
    <row r="3289" spans="1:9" ht="15.75" customHeight="1" x14ac:dyDescent="0.15">
      <c r="A3289" s="13" t="s">
        <v>5250</v>
      </c>
      <c r="B3289" s="7" t="s">
        <v>822</v>
      </c>
      <c r="C3289" s="14">
        <v>13</v>
      </c>
      <c r="D3289" s="7">
        <v>14.52</v>
      </c>
      <c r="E3289" s="7">
        <f t="shared" si="104"/>
        <v>1.452</v>
      </c>
      <c r="F3289" s="7">
        <f t="shared" si="105"/>
        <v>15.972</v>
      </c>
      <c r="G3289" s="7">
        <v>7.0000000000000007E-2</v>
      </c>
      <c r="H3289" s="7" t="s">
        <v>5079</v>
      </c>
      <c r="I3289" s="7">
        <v>2</v>
      </c>
    </row>
    <row r="3290" spans="1:9" ht="15.75" customHeight="1" x14ac:dyDescent="0.15">
      <c r="A3290" s="13" t="s">
        <v>5250</v>
      </c>
      <c r="B3290" s="7" t="s">
        <v>449</v>
      </c>
      <c r="C3290" s="14">
        <v>14</v>
      </c>
      <c r="D3290" s="7">
        <v>28.88</v>
      </c>
      <c r="E3290" s="7">
        <f t="shared" si="104"/>
        <v>2.8879999999999999</v>
      </c>
      <c r="F3290" s="7">
        <f t="shared" si="105"/>
        <v>31.768000000000001</v>
      </c>
      <c r="G3290" s="7">
        <v>0.37</v>
      </c>
      <c r="H3290" s="7" t="s">
        <v>5082</v>
      </c>
      <c r="I3290" s="7">
        <v>1</v>
      </c>
    </row>
    <row r="3291" spans="1:9" ht="15.75" customHeight="1" x14ac:dyDescent="0.15">
      <c r="A3291" s="13" t="s">
        <v>5250</v>
      </c>
      <c r="B3291" s="7" t="s">
        <v>4804</v>
      </c>
      <c r="C3291" s="14">
        <v>13</v>
      </c>
      <c r="D3291" s="7">
        <v>60.57</v>
      </c>
      <c r="E3291" s="7">
        <f t="shared" si="104"/>
        <v>6.0570000000000004</v>
      </c>
      <c r="F3291" s="7">
        <f t="shared" si="105"/>
        <v>66.626999999999995</v>
      </c>
      <c r="G3291" s="7">
        <v>0.23</v>
      </c>
      <c r="H3291" s="7" t="s">
        <v>5075</v>
      </c>
      <c r="I3291" s="7">
        <v>7</v>
      </c>
    </row>
    <row r="3292" spans="1:9" ht="15.75" customHeight="1" x14ac:dyDescent="0.15">
      <c r="A3292" s="13" t="s">
        <v>5250</v>
      </c>
      <c r="B3292" s="7" t="s">
        <v>1469</v>
      </c>
      <c r="C3292" s="14">
        <v>13</v>
      </c>
      <c r="D3292" s="7">
        <v>74.73</v>
      </c>
      <c r="E3292" s="7">
        <f t="shared" ref="E3292:E3355" si="106">D3292*10%</f>
        <v>7.4730000000000008</v>
      </c>
      <c r="F3292" s="7">
        <f t="shared" ref="F3292:F3355" si="107">D3292+E3292</f>
        <v>82.203000000000003</v>
      </c>
      <c r="G3292" s="7">
        <v>0.33</v>
      </c>
      <c r="H3292" s="7" t="s">
        <v>5081</v>
      </c>
      <c r="I3292" s="7">
        <v>7</v>
      </c>
    </row>
    <row r="3293" spans="1:9" ht="15.75" customHeight="1" x14ac:dyDescent="0.15">
      <c r="A3293" s="13" t="s">
        <v>5250</v>
      </c>
      <c r="B3293" s="7" t="s">
        <v>2844</v>
      </c>
      <c r="C3293" s="14">
        <v>14</v>
      </c>
      <c r="D3293" s="7">
        <v>97.95</v>
      </c>
      <c r="E3293" s="7">
        <f t="shared" si="106"/>
        <v>9.7950000000000017</v>
      </c>
      <c r="F3293" s="7">
        <f t="shared" si="107"/>
        <v>107.745</v>
      </c>
      <c r="G3293" s="7">
        <v>0.1</v>
      </c>
      <c r="H3293" s="7" t="s">
        <v>5077</v>
      </c>
      <c r="I3293" s="7">
        <v>3</v>
      </c>
    </row>
    <row r="3294" spans="1:9" ht="15.75" customHeight="1" x14ac:dyDescent="0.15">
      <c r="A3294" s="13" t="s">
        <v>5250</v>
      </c>
      <c r="B3294" s="7" t="s">
        <v>3579</v>
      </c>
      <c r="C3294" s="14">
        <v>1</v>
      </c>
      <c r="D3294" s="7">
        <v>36.57</v>
      </c>
      <c r="E3294" s="7">
        <f t="shared" si="106"/>
        <v>3.657</v>
      </c>
      <c r="F3294" s="7">
        <f t="shared" si="107"/>
        <v>40.227000000000004</v>
      </c>
      <c r="G3294" s="7">
        <v>0.11</v>
      </c>
      <c r="H3294" s="7" t="s">
        <v>5076</v>
      </c>
      <c r="I3294" s="7">
        <v>9</v>
      </c>
    </row>
    <row r="3295" spans="1:9" ht="15.75" customHeight="1" x14ac:dyDescent="0.15">
      <c r="A3295" s="13" t="s">
        <v>5250</v>
      </c>
      <c r="B3295" s="7" t="s">
        <v>988</v>
      </c>
      <c r="C3295" s="14">
        <v>13</v>
      </c>
      <c r="D3295" s="7">
        <v>50.57</v>
      </c>
      <c r="E3295" s="7">
        <f t="shared" si="106"/>
        <v>5.0570000000000004</v>
      </c>
      <c r="F3295" s="7">
        <f t="shared" si="107"/>
        <v>55.627000000000002</v>
      </c>
      <c r="G3295" s="7">
        <v>0.08</v>
      </c>
      <c r="H3295" s="7" t="s">
        <v>5079</v>
      </c>
      <c r="I3295" s="7">
        <v>9</v>
      </c>
    </row>
    <row r="3296" spans="1:9" ht="15.75" customHeight="1" x14ac:dyDescent="0.15">
      <c r="A3296" s="13" t="s">
        <v>5250</v>
      </c>
      <c r="B3296" s="7" t="s">
        <v>4199</v>
      </c>
      <c r="C3296" s="14">
        <v>1</v>
      </c>
      <c r="D3296" s="7">
        <v>97.52</v>
      </c>
      <c r="E3296" s="7">
        <f t="shared" si="106"/>
        <v>9.7520000000000007</v>
      </c>
      <c r="F3296" s="7">
        <f t="shared" si="107"/>
        <v>107.27199999999999</v>
      </c>
      <c r="G3296" s="7">
        <v>0.33</v>
      </c>
      <c r="H3296" s="7" t="s">
        <v>28</v>
      </c>
      <c r="I3296" s="7">
        <v>6</v>
      </c>
    </row>
    <row r="3297" spans="1:9" ht="15.75" customHeight="1" x14ac:dyDescent="0.15">
      <c r="A3297" s="13" t="s">
        <v>5250</v>
      </c>
      <c r="B3297" s="7" t="s">
        <v>2931</v>
      </c>
      <c r="C3297" s="14">
        <v>14</v>
      </c>
      <c r="D3297" s="7">
        <v>35.96</v>
      </c>
      <c r="E3297" s="7">
        <f t="shared" si="106"/>
        <v>3.5960000000000001</v>
      </c>
      <c r="F3297" s="7">
        <f t="shared" si="107"/>
        <v>39.555999999999997</v>
      </c>
      <c r="G3297" s="7">
        <v>0.15</v>
      </c>
      <c r="H3297" s="7" t="s">
        <v>26</v>
      </c>
      <c r="I3297" s="7">
        <v>3</v>
      </c>
    </row>
    <row r="3298" spans="1:9" ht="15.75" customHeight="1" x14ac:dyDescent="0.15">
      <c r="A3298" s="13" t="s">
        <v>5250</v>
      </c>
      <c r="B3298" s="7" t="s">
        <v>1404</v>
      </c>
      <c r="C3298" s="14">
        <v>13</v>
      </c>
      <c r="D3298" s="7">
        <v>80.42</v>
      </c>
      <c r="E3298" s="7">
        <f t="shared" si="106"/>
        <v>8.0419999999999998</v>
      </c>
      <c r="F3298" s="7">
        <f t="shared" si="107"/>
        <v>88.462000000000003</v>
      </c>
      <c r="G3298" s="7">
        <v>0.14000000000000001</v>
      </c>
      <c r="H3298" s="7" t="s">
        <v>26</v>
      </c>
      <c r="I3298" s="7">
        <v>6</v>
      </c>
    </row>
    <row r="3299" spans="1:9" ht="15.75" customHeight="1" x14ac:dyDescent="0.15">
      <c r="A3299" s="13" t="s">
        <v>5250</v>
      </c>
      <c r="B3299" s="7" t="s">
        <v>346</v>
      </c>
      <c r="C3299" s="14">
        <v>1</v>
      </c>
      <c r="D3299" s="7">
        <v>99.47</v>
      </c>
      <c r="E3299" s="7">
        <f t="shared" si="106"/>
        <v>9.947000000000001</v>
      </c>
      <c r="F3299" s="7">
        <f t="shared" si="107"/>
        <v>109.417</v>
      </c>
      <c r="G3299" s="7">
        <v>0.34</v>
      </c>
      <c r="H3299" s="7" t="s">
        <v>5081</v>
      </c>
      <c r="I3299" s="7">
        <v>1</v>
      </c>
    </row>
    <row r="3300" spans="1:9" ht="15.75" customHeight="1" x14ac:dyDescent="0.15">
      <c r="A3300" s="13" t="s">
        <v>5250</v>
      </c>
      <c r="B3300" s="7" t="s">
        <v>4257</v>
      </c>
      <c r="C3300" s="14">
        <v>14</v>
      </c>
      <c r="D3300" s="7">
        <v>76.69</v>
      </c>
      <c r="E3300" s="7">
        <f t="shared" si="106"/>
        <v>7.6690000000000005</v>
      </c>
      <c r="F3300" s="7">
        <f t="shared" si="107"/>
        <v>84.358999999999995</v>
      </c>
      <c r="G3300" s="7">
        <v>0.23</v>
      </c>
      <c r="H3300" s="7" t="s">
        <v>5080</v>
      </c>
      <c r="I3300" s="7">
        <v>6</v>
      </c>
    </row>
    <row r="3301" spans="1:9" ht="15.75" customHeight="1" x14ac:dyDescent="0.15">
      <c r="A3301" s="13" t="s">
        <v>5250</v>
      </c>
      <c r="B3301" s="7" t="s">
        <v>172</v>
      </c>
      <c r="C3301" s="14">
        <v>1</v>
      </c>
      <c r="D3301" s="7">
        <v>30</v>
      </c>
      <c r="E3301" s="7">
        <f t="shared" si="106"/>
        <v>3</v>
      </c>
      <c r="F3301" s="7">
        <f t="shared" si="107"/>
        <v>33</v>
      </c>
      <c r="G3301" s="7">
        <v>0.01</v>
      </c>
      <c r="H3301" s="7" t="s">
        <v>5081</v>
      </c>
      <c r="I3301" s="7">
        <v>4</v>
      </c>
    </row>
    <row r="3302" spans="1:9" ht="15.75" customHeight="1" x14ac:dyDescent="0.15">
      <c r="A3302" s="13" t="s">
        <v>5250</v>
      </c>
      <c r="B3302" s="7" t="s">
        <v>3445</v>
      </c>
      <c r="C3302" s="14">
        <v>1</v>
      </c>
      <c r="D3302" s="7">
        <v>16.010000000000002</v>
      </c>
      <c r="E3302" s="7">
        <f t="shared" si="106"/>
        <v>1.6010000000000002</v>
      </c>
      <c r="F3302" s="7">
        <f t="shared" si="107"/>
        <v>17.611000000000001</v>
      </c>
      <c r="G3302" s="7">
        <v>0.24</v>
      </c>
      <c r="H3302" s="7" t="s">
        <v>5083</v>
      </c>
      <c r="I3302" s="7">
        <v>9</v>
      </c>
    </row>
    <row r="3303" spans="1:9" ht="15.75" customHeight="1" x14ac:dyDescent="0.15">
      <c r="A3303" s="13" t="s">
        <v>5250</v>
      </c>
      <c r="B3303" s="7" t="s">
        <v>1520</v>
      </c>
      <c r="C3303" s="14">
        <v>1</v>
      </c>
      <c r="D3303" s="7">
        <v>94.94</v>
      </c>
      <c r="E3303" s="7">
        <f t="shared" si="106"/>
        <v>9.4939999999999998</v>
      </c>
      <c r="F3303" s="7">
        <f t="shared" si="107"/>
        <v>104.434</v>
      </c>
      <c r="G3303" s="7">
        <v>0.11</v>
      </c>
      <c r="H3303" s="7" t="s">
        <v>30</v>
      </c>
      <c r="I3303" s="7">
        <v>1</v>
      </c>
    </row>
    <row r="3304" spans="1:9" ht="15.75" customHeight="1" x14ac:dyDescent="0.15">
      <c r="A3304" s="13" t="s">
        <v>5250</v>
      </c>
      <c r="B3304" s="7" t="s">
        <v>4282</v>
      </c>
      <c r="C3304" s="14">
        <v>3</v>
      </c>
      <c r="D3304" s="7">
        <v>33.94</v>
      </c>
      <c r="E3304" s="7">
        <f t="shared" si="106"/>
        <v>3.3940000000000001</v>
      </c>
      <c r="F3304" s="7">
        <f t="shared" si="107"/>
        <v>37.333999999999996</v>
      </c>
      <c r="G3304" s="7">
        <v>0.01</v>
      </c>
      <c r="H3304" s="7" t="s">
        <v>5080</v>
      </c>
      <c r="I3304" s="7">
        <v>2</v>
      </c>
    </row>
    <row r="3305" spans="1:9" ht="15.75" customHeight="1" x14ac:dyDescent="0.15">
      <c r="A3305" s="13" t="s">
        <v>5250</v>
      </c>
      <c r="B3305" s="7" t="s">
        <v>168</v>
      </c>
      <c r="C3305" s="14">
        <v>3</v>
      </c>
      <c r="D3305" s="7">
        <v>93.08</v>
      </c>
      <c r="E3305" s="7">
        <f t="shared" si="106"/>
        <v>9.3079999999999998</v>
      </c>
      <c r="F3305" s="7">
        <f t="shared" si="107"/>
        <v>102.38800000000001</v>
      </c>
      <c r="G3305" s="7">
        <v>0.1</v>
      </c>
      <c r="H3305" s="7" t="s">
        <v>29</v>
      </c>
      <c r="I3305" s="7">
        <v>3</v>
      </c>
    </row>
    <row r="3306" spans="1:9" ht="15.75" customHeight="1" x14ac:dyDescent="0.15">
      <c r="A3306" s="13" t="s">
        <v>5250</v>
      </c>
      <c r="B3306" s="7" t="s">
        <v>1118</v>
      </c>
      <c r="C3306" s="14">
        <v>3</v>
      </c>
      <c r="D3306" s="7">
        <v>63.94</v>
      </c>
      <c r="E3306" s="7">
        <f t="shared" si="106"/>
        <v>6.3940000000000001</v>
      </c>
      <c r="F3306" s="7">
        <f t="shared" si="107"/>
        <v>70.334000000000003</v>
      </c>
      <c r="G3306" s="7">
        <v>0.4</v>
      </c>
      <c r="H3306" s="7" t="s">
        <v>26</v>
      </c>
      <c r="I3306" s="7">
        <v>4</v>
      </c>
    </row>
    <row r="3307" spans="1:9" ht="15.75" customHeight="1" x14ac:dyDescent="0.15">
      <c r="A3307" s="13" t="s">
        <v>5250</v>
      </c>
      <c r="B3307" s="7" t="s">
        <v>389</v>
      </c>
      <c r="C3307" s="14">
        <v>1</v>
      </c>
      <c r="D3307" s="7">
        <v>55.14</v>
      </c>
      <c r="E3307" s="7">
        <f t="shared" si="106"/>
        <v>5.5140000000000002</v>
      </c>
      <c r="F3307" s="7">
        <f t="shared" si="107"/>
        <v>60.654000000000003</v>
      </c>
      <c r="G3307" s="7">
        <v>0.1</v>
      </c>
      <c r="H3307" s="7" t="s">
        <v>31</v>
      </c>
      <c r="I3307" s="7">
        <v>8</v>
      </c>
    </row>
    <row r="3308" spans="1:9" ht="15.75" customHeight="1" x14ac:dyDescent="0.15">
      <c r="A3308" s="13" t="s">
        <v>5250</v>
      </c>
      <c r="B3308" s="7" t="s">
        <v>3542</v>
      </c>
      <c r="C3308" s="14">
        <v>14</v>
      </c>
      <c r="D3308" s="7">
        <v>69.62</v>
      </c>
      <c r="E3308" s="7">
        <f t="shared" si="106"/>
        <v>6.9620000000000006</v>
      </c>
      <c r="F3308" s="7">
        <f t="shared" si="107"/>
        <v>76.582000000000008</v>
      </c>
      <c r="G3308" s="7">
        <v>0.38</v>
      </c>
      <c r="H3308" s="7" t="s">
        <v>5078</v>
      </c>
      <c r="I3308" s="7">
        <v>6</v>
      </c>
    </row>
    <row r="3309" spans="1:9" ht="15.75" customHeight="1" x14ac:dyDescent="0.15">
      <c r="A3309" s="13" t="s">
        <v>5251</v>
      </c>
      <c r="B3309" s="7" t="s">
        <v>3650</v>
      </c>
      <c r="C3309" s="14">
        <v>1</v>
      </c>
      <c r="D3309" s="7">
        <v>41.91</v>
      </c>
      <c r="E3309" s="7">
        <f t="shared" si="106"/>
        <v>4.1909999999999998</v>
      </c>
      <c r="F3309" s="7">
        <f t="shared" si="107"/>
        <v>46.100999999999999</v>
      </c>
      <c r="G3309" s="7">
        <v>0.38</v>
      </c>
      <c r="H3309" s="7" t="s">
        <v>26</v>
      </c>
      <c r="I3309" s="7">
        <v>9</v>
      </c>
    </row>
    <row r="3310" spans="1:9" ht="15.75" customHeight="1" x14ac:dyDescent="0.15">
      <c r="A3310" s="13" t="s">
        <v>5251</v>
      </c>
      <c r="B3310" s="7" t="s">
        <v>2417</v>
      </c>
      <c r="C3310" s="14">
        <v>14</v>
      </c>
      <c r="D3310" s="7">
        <v>39.979999999999997</v>
      </c>
      <c r="E3310" s="7">
        <f t="shared" si="106"/>
        <v>3.9979999999999998</v>
      </c>
      <c r="F3310" s="7">
        <f t="shared" si="107"/>
        <v>43.977999999999994</v>
      </c>
      <c r="G3310" s="7">
        <v>0.28000000000000003</v>
      </c>
      <c r="H3310" s="7" t="s">
        <v>5076</v>
      </c>
      <c r="I3310" s="7">
        <v>5</v>
      </c>
    </row>
    <row r="3311" spans="1:9" ht="15.75" customHeight="1" x14ac:dyDescent="0.15">
      <c r="A3311" s="13" t="s">
        <v>5251</v>
      </c>
      <c r="B3311" s="7" t="s">
        <v>2689</v>
      </c>
      <c r="C3311" s="14">
        <v>1</v>
      </c>
      <c r="D3311" s="7">
        <v>66.89</v>
      </c>
      <c r="E3311" s="7">
        <f t="shared" si="106"/>
        <v>6.6890000000000001</v>
      </c>
      <c r="F3311" s="7">
        <f t="shared" si="107"/>
        <v>73.579000000000008</v>
      </c>
      <c r="G3311" s="7">
        <v>0.04</v>
      </c>
      <c r="H3311" s="7" t="s">
        <v>5080</v>
      </c>
      <c r="I3311" s="7">
        <v>7</v>
      </c>
    </row>
    <row r="3312" spans="1:9" ht="15.75" customHeight="1" x14ac:dyDescent="0.15">
      <c r="A3312" s="13" t="s">
        <v>5251</v>
      </c>
      <c r="B3312" s="7" t="s">
        <v>2134</v>
      </c>
      <c r="C3312" s="14">
        <v>13</v>
      </c>
      <c r="D3312" s="7">
        <v>25.49</v>
      </c>
      <c r="E3312" s="7">
        <f t="shared" si="106"/>
        <v>2.5489999999999999</v>
      </c>
      <c r="F3312" s="7">
        <f t="shared" si="107"/>
        <v>28.038999999999998</v>
      </c>
      <c r="G3312" s="7">
        <v>0.27</v>
      </c>
      <c r="H3312" s="7" t="s">
        <v>5078</v>
      </c>
      <c r="I3312" s="7">
        <v>9</v>
      </c>
    </row>
    <row r="3313" spans="1:9" ht="15.75" customHeight="1" x14ac:dyDescent="0.15">
      <c r="A3313" s="13" t="s">
        <v>5251</v>
      </c>
      <c r="B3313" s="7" t="s">
        <v>3457</v>
      </c>
      <c r="C3313" s="14">
        <v>13</v>
      </c>
      <c r="D3313" s="7">
        <v>19.86</v>
      </c>
      <c r="E3313" s="7">
        <f t="shared" si="106"/>
        <v>1.986</v>
      </c>
      <c r="F3313" s="7">
        <f t="shared" si="107"/>
        <v>21.846</v>
      </c>
      <c r="G3313" s="7">
        <v>0.1</v>
      </c>
      <c r="H3313" s="7" t="s">
        <v>5082</v>
      </c>
      <c r="I3313" s="7">
        <v>1</v>
      </c>
    </row>
    <row r="3314" spans="1:9" ht="15.75" customHeight="1" x14ac:dyDescent="0.15">
      <c r="A3314" s="13" t="s">
        <v>5251</v>
      </c>
      <c r="B3314" s="7" t="s">
        <v>1093</v>
      </c>
      <c r="C3314" s="14">
        <v>14</v>
      </c>
      <c r="D3314" s="7">
        <v>73.3</v>
      </c>
      <c r="E3314" s="7">
        <f t="shared" si="106"/>
        <v>7.33</v>
      </c>
      <c r="F3314" s="7">
        <f t="shared" si="107"/>
        <v>80.63</v>
      </c>
      <c r="G3314" s="7">
        <v>0.04</v>
      </c>
      <c r="H3314" s="7" t="s">
        <v>5075</v>
      </c>
      <c r="I3314" s="7">
        <v>4</v>
      </c>
    </row>
    <row r="3315" spans="1:9" ht="15.75" customHeight="1" x14ac:dyDescent="0.15">
      <c r="A3315" s="13" t="s">
        <v>5251</v>
      </c>
      <c r="B3315" s="7" t="s">
        <v>3827</v>
      </c>
      <c r="C3315" s="14">
        <v>14</v>
      </c>
      <c r="D3315" s="7">
        <v>60.71</v>
      </c>
      <c r="E3315" s="7">
        <f t="shared" si="106"/>
        <v>6.0710000000000006</v>
      </c>
      <c r="F3315" s="7">
        <f t="shared" si="107"/>
        <v>66.781000000000006</v>
      </c>
      <c r="G3315" s="7">
        <v>0.11</v>
      </c>
      <c r="H3315" s="7" t="s">
        <v>5077</v>
      </c>
      <c r="I3315" s="7">
        <v>5</v>
      </c>
    </row>
    <row r="3316" spans="1:9" ht="15.75" customHeight="1" x14ac:dyDescent="0.15">
      <c r="A3316" s="13" t="s">
        <v>5251</v>
      </c>
      <c r="B3316" s="7" t="s">
        <v>2842</v>
      </c>
      <c r="C3316" s="14">
        <v>14</v>
      </c>
      <c r="D3316" s="7">
        <v>59.29</v>
      </c>
      <c r="E3316" s="7">
        <f t="shared" si="106"/>
        <v>5.9290000000000003</v>
      </c>
      <c r="F3316" s="7">
        <f t="shared" si="107"/>
        <v>65.218999999999994</v>
      </c>
      <c r="G3316" s="7">
        <v>0.18</v>
      </c>
      <c r="H3316" s="7" t="s">
        <v>5081</v>
      </c>
      <c r="I3316" s="7">
        <v>8</v>
      </c>
    </row>
    <row r="3317" spans="1:9" ht="15.75" customHeight="1" x14ac:dyDescent="0.15">
      <c r="A3317" s="13" t="s">
        <v>5251</v>
      </c>
      <c r="B3317" s="7" t="s">
        <v>1359</v>
      </c>
      <c r="C3317" s="14">
        <v>1</v>
      </c>
      <c r="D3317" s="7">
        <v>38.28</v>
      </c>
      <c r="E3317" s="7">
        <f t="shared" si="106"/>
        <v>3.8280000000000003</v>
      </c>
      <c r="F3317" s="7">
        <f t="shared" si="107"/>
        <v>42.108000000000004</v>
      </c>
      <c r="G3317" s="7">
        <v>0.05</v>
      </c>
      <c r="H3317" s="7" t="s">
        <v>5077</v>
      </c>
      <c r="I3317" s="7">
        <v>3</v>
      </c>
    </row>
    <row r="3318" spans="1:9" ht="15.75" customHeight="1" x14ac:dyDescent="0.15">
      <c r="A3318" s="13" t="s">
        <v>5251</v>
      </c>
      <c r="B3318" s="7" t="s">
        <v>4048</v>
      </c>
      <c r="C3318" s="14">
        <v>3</v>
      </c>
      <c r="D3318" s="7">
        <v>49.21</v>
      </c>
      <c r="E3318" s="7">
        <f t="shared" si="106"/>
        <v>4.9210000000000003</v>
      </c>
      <c r="F3318" s="7">
        <f t="shared" si="107"/>
        <v>54.131</v>
      </c>
      <c r="G3318" s="7">
        <v>0.13</v>
      </c>
      <c r="H3318" s="7" t="s">
        <v>31</v>
      </c>
      <c r="I3318" s="7">
        <v>10</v>
      </c>
    </row>
    <row r="3319" spans="1:9" ht="15.75" customHeight="1" x14ac:dyDescent="0.15">
      <c r="A3319" s="13" t="s">
        <v>5251</v>
      </c>
      <c r="B3319" s="7" t="s">
        <v>3165</v>
      </c>
      <c r="C3319" s="14">
        <v>3</v>
      </c>
      <c r="D3319" s="7">
        <v>12.42</v>
      </c>
      <c r="E3319" s="7">
        <f t="shared" si="106"/>
        <v>1.242</v>
      </c>
      <c r="F3319" s="7">
        <f t="shared" si="107"/>
        <v>13.661999999999999</v>
      </c>
      <c r="G3319" s="7">
        <v>0.03</v>
      </c>
      <c r="H3319" s="7" t="s">
        <v>26</v>
      </c>
      <c r="I3319" s="7">
        <v>2</v>
      </c>
    </row>
    <row r="3320" spans="1:9" ht="15.75" customHeight="1" x14ac:dyDescent="0.15">
      <c r="A3320" s="13" t="s">
        <v>5251</v>
      </c>
      <c r="B3320" s="7" t="s">
        <v>1265</v>
      </c>
      <c r="C3320" s="14">
        <v>14</v>
      </c>
      <c r="D3320" s="7">
        <v>10.01</v>
      </c>
      <c r="E3320" s="7">
        <f t="shared" si="106"/>
        <v>1.0010000000000001</v>
      </c>
      <c r="F3320" s="7">
        <f t="shared" si="107"/>
        <v>11.010999999999999</v>
      </c>
      <c r="G3320" s="7">
        <v>0.2</v>
      </c>
      <c r="H3320" s="7" t="s">
        <v>29</v>
      </c>
      <c r="I3320" s="7">
        <v>10</v>
      </c>
    </row>
    <row r="3321" spans="1:9" ht="15.75" customHeight="1" x14ac:dyDescent="0.15">
      <c r="A3321" s="13" t="s">
        <v>5251</v>
      </c>
      <c r="B3321" s="7" t="s">
        <v>3381</v>
      </c>
      <c r="C3321" s="14">
        <v>13</v>
      </c>
      <c r="D3321" s="7">
        <v>63.08</v>
      </c>
      <c r="E3321" s="7">
        <f t="shared" si="106"/>
        <v>6.3079999999999998</v>
      </c>
      <c r="F3321" s="7">
        <f t="shared" si="107"/>
        <v>69.388000000000005</v>
      </c>
      <c r="G3321" s="7">
        <v>0.36</v>
      </c>
      <c r="H3321" s="7" t="s">
        <v>30</v>
      </c>
      <c r="I3321" s="7">
        <v>4</v>
      </c>
    </row>
    <row r="3322" spans="1:9" ht="15.75" customHeight="1" x14ac:dyDescent="0.15">
      <c r="A3322" s="13" t="s">
        <v>5251</v>
      </c>
      <c r="B3322" s="7" t="s">
        <v>1018</v>
      </c>
      <c r="C3322" s="14">
        <v>13</v>
      </c>
      <c r="D3322" s="7">
        <v>97.68</v>
      </c>
      <c r="E3322" s="7">
        <f t="shared" si="106"/>
        <v>9.7680000000000007</v>
      </c>
      <c r="F3322" s="7">
        <f t="shared" si="107"/>
        <v>107.44800000000001</v>
      </c>
      <c r="G3322" s="7">
        <v>0.31</v>
      </c>
      <c r="H3322" s="7" t="s">
        <v>27</v>
      </c>
      <c r="I3322" s="7">
        <v>3</v>
      </c>
    </row>
    <row r="3323" spans="1:9" ht="15.75" customHeight="1" x14ac:dyDescent="0.15">
      <c r="A3323" s="13" t="s">
        <v>5251</v>
      </c>
      <c r="B3323" s="7" t="s">
        <v>1907</v>
      </c>
      <c r="C3323" s="14">
        <v>1</v>
      </c>
      <c r="D3323" s="7">
        <v>36.72</v>
      </c>
      <c r="E3323" s="7">
        <f t="shared" si="106"/>
        <v>3.6720000000000002</v>
      </c>
      <c r="F3323" s="7">
        <f t="shared" si="107"/>
        <v>40.391999999999996</v>
      </c>
      <c r="G3323" s="7">
        <v>0.19</v>
      </c>
      <c r="H3323" s="7" t="s">
        <v>27</v>
      </c>
      <c r="I3323" s="7">
        <v>8</v>
      </c>
    </row>
    <row r="3324" spans="1:9" ht="15.75" customHeight="1" x14ac:dyDescent="0.15">
      <c r="A3324" s="13" t="s">
        <v>5251</v>
      </c>
      <c r="B3324" s="7" t="s">
        <v>3005</v>
      </c>
      <c r="C3324" s="14">
        <v>13</v>
      </c>
      <c r="D3324" s="7">
        <v>98.05</v>
      </c>
      <c r="E3324" s="7">
        <f t="shared" si="106"/>
        <v>9.8049999999999997</v>
      </c>
      <c r="F3324" s="7">
        <f t="shared" si="107"/>
        <v>107.85499999999999</v>
      </c>
      <c r="G3324" s="7">
        <v>0.04</v>
      </c>
      <c r="H3324" s="7" t="s">
        <v>31</v>
      </c>
      <c r="I3324" s="7">
        <v>3</v>
      </c>
    </row>
    <row r="3325" spans="1:9" ht="15.75" customHeight="1" x14ac:dyDescent="0.15">
      <c r="A3325" s="13" t="s">
        <v>5251</v>
      </c>
      <c r="B3325" s="7" t="s">
        <v>3026</v>
      </c>
      <c r="C3325" s="14">
        <v>1</v>
      </c>
      <c r="D3325" s="7">
        <v>62.95</v>
      </c>
      <c r="E3325" s="7">
        <f t="shared" si="106"/>
        <v>6.2950000000000008</v>
      </c>
      <c r="F3325" s="7">
        <f t="shared" si="107"/>
        <v>69.245000000000005</v>
      </c>
      <c r="G3325" s="7">
        <v>0.02</v>
      </c>
      <c r="H3325" s="7" t="s">
        <v>30</v>
      </c>
      <c r="I3325" s="7">
        <v>3</v>
      </c>
    </row>
    <row r="3326" spans="1:9" ht="15.75" customHeight="1" x14ac:dyDescent="0.15">
      <c r="A3326" s="13" t="s">
        <v>5251</v>
      </c>
      <c r="B3326" s="7" t="s">
        <v>1055</v>
      </c>
      <c r="C3326" s="14">
        <v>1</v>
      </c>
      <c r="D3326" s="7">
        <v>82.67</v>
      </c>
      <c r="E3326" s="7">
        <f t="shared" si="106"/>
        <v>8.2670000000000012</v>
      </c>
      <c r="F3326" s="7">
        <f t="shared" si="107"/>
        <v>90.936999999999998</v>
      </c>
      <c r="G3326" s="7">
        <v>0.37</v>
      </c>
      <c r="H3326" s="7" t="s">
        <v>28</v>
      </c>
      <c r="I3326" s="7">
        <v>3</v>
      </c>
    </row>
    <row r="3327" spans="1:9" ht="15.75" customHeight="1" x14ac:dyDescent="0.15">
      <c r="A3327" s="13" t="s">
        <v>5252</v>
      </c>
      <c r="B3327" s="7" t="s">
        <v>895</v>
      </c>
      <c r="C3327" s="14">
        <v>1</v>
      </c>
      <c r="D3327" s="7">
        <v>78.55</v>
      </c>
      <c r="E3327" s="7">
        <f t="shared" si="106"/>
        <v>7.8550000000000004</v>
      </c>
      <c r="F3327" s="7">
        <f t="shared" si="107"/>
        <v>86.405000000000001</v>
      </c>
      <c r="G3327" s="7">
        <v>0.4</v>
      </c>
      <c r="H3327" s="7" t="s">
        <v>5079</v>
      </c>
      <c r="I3327" s="7">
        <v>9</v>
      </c>
    </row>
    <row r="3328" spans="1:9" ht="15.75" customHeight="1" x14ac:dyDescent="0.15">
      <c r="A3328" s="13" t="s">
        <v>5252</v>
      </c>
      <c r="B3328" s="7" t="s">
        <v>3951</v>
      </c>
      <c r="C3328" s="14">
        <v>13</v>
      </c>
      <c r="D3328" s="7">
        <v>22.7</v>
      </c>
      <c r="E3328" s="7">
        <f t="shared" si="106"/>
        <v>2.27</v>
      </c>
      <c r="F3328" s="7">
        <f t="shared" si="107"/>
        <v>24.97</v>
      </c>
      <c r="G3328" s="7">
        <v>0.35</v>
      </c>
      <c r="H3328" s="7" t="s">
        <v>28</v>
      </c>
      <c r="I3328" s="7">
        <v>10</v>
      </c>
    </row>
    <row r="3329" spans="1:9" ht="15.75" customHeight="1" x14ac:dyDescent="0.15">
      <c r="A3329" s="13" t="s">
        <v>5252</v>
      </c>
      <c r="B3329" s="7" t="s">
        <v>4411</v>
      </c>
      <c r="C3329" s="14">
        <v>13</v>
      </c>
      <c r="D3329" s="7">
        <v>28.76</v>
      </c>
      <c r="E3329" s="7">
        <f t="shared" si="106"/>
        <v>2.8760000000000003</v>
      </c>
      <c r="F3329" s="7">
        <f t="shared" si="107"/>
        <v>31.636000000000003</v>
      </c>
      <c r="G3329" s="7">
        <v>0.3</v>
      </c>
      <c r="H3329" s="7" t="s">
        <v>29</v>
      </c>
      <c r="I3329" s="7">
        <v>9</v>
      </c>
    </row>
    <row r="3330" spans="1:9" ht="15.75" customHeight="1" x14ac:dyDescent="0.15">
      <c r="A3330" s="13" t="s">
        <v>5252</v>
      </c>
      <c r="B3330" s="7" t="s">
        <v>2526</v>
      </c>
      <c r="C3330" s="14">
        <v>1</v>
      </c>
      <c r="D3330" s="7">
        <v>59.89</v>
      </c>
      <c r="E3330" s="7">
        <f t="shared" si="106"/>
        <v>5.9890000000000008</v>
      </c>
      <c r="F3330" s="7">
        <f t="shared" si="107"/>
        <v>65.879000000000005</v>
      </c>
      <c r="G3330" s="7">
        <v>0.09</v>
      </c>
      <c r="H3330" s="7" t="s">
        <v>27</v>
      </c>
      <c r="I3330" s="7">
        <v>4</v>
      </c>
    </row>
    <row r="3331" spans="1:9" ht="15.75" customHeight="1" x14ac:dyDescent="0.15">
      <c r="A3331" s="13" t="s">
        <v>5252</v>
      </c>
      <c r="B3331" s="7" t="s">
        <v>3222</v>
      </c>
      <c r="C3331" s="14">
        <v>1</v>
      </c>
      <c r="D3331" s="7">
        <v>51.41</v>
      </c>
      <c r="E3331" s="7">
        <f t="shared" si="106"/>
        <v>5.141</v>
      </c>
      <c r="F3331" s="7">
        <f t="shared" si="107"/>
        <v>56.550999999999995</v>
      </c>
      <c r="G3331" s="7">
        <v>0.06</v>
      </c>
      <c r="H3331" s="7" t="s">
        <v>31</v>
      </c>
      <c r="I3331" s="7">
        <v>1</v>
      </c>
    </row>
    <row r="3332" spans="1:9" ht="15.75" customHeight="1" x14ac:dyDescent="0.15">
      <c r="A3332" s="13" t="s">
        <v>5252</v>
      </c>
      <c r="B3332" s="7" t="s">
        <v>2573</v>
      </c>
      <c r="C3332" s="14">
        <v>13</v>
      </c>
      <c r="D3332" s="7">
        <v>78.67</v>
      </c>
      <c r="E3332" s="7">
        <f t="shared" si="106"/>
        <v>7.8670000000000009</v>
      </c>
      <c r="F3332" s="7">
        <f t="shared" si="107"/>
        <v>86.537000000000006</v>
      </c>
      <c r="G3332" s="7">
        <v>0.06</v>
      </c>
      <c r="H3332" s="7" t="s">
        <v>27</v>
      </c>
      <c r="I3332" s="7">
        <v>4</v>
      </c>
    </row>
    <row r="3333" spans="1:9" ht="15.75" customHeight="1" x14ac:dyDescent="0.15">
      <c r="A3333" s="13" t="s">
        <v>5252</v>
      </c>
      <c r="B3333" s="7" t="s">
        <v>4000</v>
      </c>
      <c r="C3333" s="14">
        <v>3</v>
      </c>
      <c r="D3333" s="7">
        <v>78.88</v>
      </c>
      <c r="E3333" s="7">
        <f t="shared" si="106"/>
        <v>7.8879999999999999</v>
      </c>
      <c r="F3333" s="7">
        <f t="shared" si="107"/>
        <v>86.768000000000001</v>
      </c>
      <c r="G3333" s="7">
        <v>0.25</v>
      </c>
      <c r="H3333" s="7" t="s">
        <v>5077</v>
      </c>
      <c r="I3333" s="7">
        <v>5</v>
      </c>
    </row>
    <row r="3334" spans="1:9" ht="15.75" customHeight="1" x14ac:dyDescent="0.15">
      <c r="A3334" s="13" t="s">
        <v>5252</v>
      </c>
      <c r="B3334" s="7" t="s">
        <v>5032</v>
      </c>
      <c r="C3334" s="14">
        <v>13</v>
      </c>
      <c r="D3334" s="7">
        <v>32.5</v>
      </c>
      <c r="E3334" s="7">
        <f t="shared" si="106"/>
        <v>3.25</v>
      </c>
      <c r="F3334" s="7">
        <f t="shared" si="107"/>
        <v>35.75</v>
      </c>
      <c r="G3334" s="7">
        <v>0.12</v>
      </c>
      <c r="H3334" s="7" t="s">
        <v>5079</v>
      </c>
      <c r="I3334" s="7">
        <v>10</v>
      </c>
    </row>
    <row r="3335" spans="1:9" ht="15.75" customHeight="1" x14ac:dyDescent="0.15">
      <c r="A3335" s="13" t="s">
        <v>5252</v>
      </c>
      <c r="B3335" s="7" t="s">
        <v>1203</v>
      </c>
      <c r="C3335" s="14">
        <v>1</v>
      </c>
      <c r="D3335" s="7">
        <v>89.94</v>
      </c>
      <c r="E3335" s="7">
        <f t="shared" si="106"/>
        <v>8.9939999999999998</v>
      </c>
      <c r="F3335" s="7">
        <f t="shared" si="107"/>
        <v>98.933999999999997</v>
      </c>
      <c r="G3335" s="7">
        <v>0.27</v>
      </c>
      <c r="H3335" s="7" t="s">
        <v>26</v>
      </c>
      <c r="I3335" s="7">
        <v>6</v>
      </c>
    </row>
    <row r="3336" spans="1:9" ht="15.75" customHeight="1" x14ac:dyDescent="0.15">
      <c r="A3336" s="13" t="s">
        <v>5252</v>
      </c>
      <c r="B3336" s="7" t="s">
        <v>1098</v>
      </c>
      <c r="C3336" s="14">
        <v>3</v>
      </c>
      <c r="D3336" s="7">
        <v>74.16</v>
      </c>
      <c r="E3336" s="7">
        <f t="shared" si="106"/>
        <v>7.4160000000000004</v>
      </c>
      <c r="F3336" s="7">
        <f t="shared" si="107"/>
        <v>81.575999999999993</v>
      </c>
      <c r="G3336" s="7">
        <v>0.16</v>
      </c>
      <c r="H3336" s="7" t="s">
        <v>5075</v>
      </c>
      <c r="I3336" s="7">
        <v>4</v>
      </c>
    </row>
    <row r="3337" spans="1:9" ht="15.75" customHeight="1" x14ac:dyDescent="0.15">
      <c r="A3337" s="13" t="s">
        <v>5252</v>
      </c>
      <c r="B3337" s="7" t="s">
        <v>4488</v>
      </c>
      <c r="C3337" s="14">
        <v>3</v>
      </c>
      <c r="D3337" s="7">
        <v>30.12</v>
      </c>
      <c r="E3337" s="7">
        <f t="shared" si="106"/>
        <v>3.0120000000000005</v>
      </c>
      <c r="F3337" s="7">
        <f t="shared" si="107"/>
        <v>33.132000000000005</v>
      </c>
      <c r="G3337" s="7">
        <v>0.01</v>
      </c>
      <c r="H3337" s="7" t="s">
        <v>5076</v>
      </c>
      <c r="I3337" s="7">
        <v>4</v>
      </c>
    </row>
    <row r="3338" spans="1:9" ht="15.75" customHeight="1" x14ac:dyDescent="0.15">
      <c r="A3338" s="13" t="s">
        <v>5252</v>
      </c>
      <c r="B3338" s="7" t="s">
        <v>2941</v>
      </c>
      <c r="C3338" s="14">
        <v>3</v>
      </c>
      <c r="D3338" s="7">
        <v>83.95</v>
      </c>
      <c r="E3338" s="7">
        <f t="shared" si="106"/>
        <v>8.3950000000000014</v>
      </c>
      <c r="F3338" s="7">
        <f t="shared" si="107"/>
        <v>92.344999999999999</v>
      </c>
      <c r="G3338" s="7">
        <v>0.06</v>
      </c>
      <c r="H3338" s="7" t="s">
        <v>5075</v>
      </c>
      <c r="I3338" s="7">
        <v>6</v>
      </c>
    </row>
    <row r="3339" spans="1:9" ht="15.75" customHeight="1" x14ac:dyDescent="0.15">
      <c r="A3339" s="13" t="s">
        <v>5252</v>
      </c>
      <c r="B3339" s="7" t="s">
        <v>2147</v>
      </c>
      <c r="C3339" s="14">
        <v>14</v>
      </c>
      <c r="D3339" s="7">
        <v>32.18</v>
      </c>
      <c r="E3339" s="7">
        <f t="shared" si="106"/>
        <v>3.218</v>
      </c>
      <c r="F3339" s="7">
        <f t="shared" si="107"/>
        <v>35.397999999999996</v>
      </c>
      <c r="G3339" s="7">
        <v>0.23</v>
      </c>
      <c r="H3339" s="7" t="s">
        <v>26</v>
      </c>
      <c r="I3339" s="7">
        <v>10</v>
      </c>
    </row>
    <row r="3340" spans="1:9" ht="15.75" customHeight="1" x14ac:dyDescent="0.15">
      <c r="A3340" s="13" t="s">
        <v>5252</v>
      </c>
      <c r="B3340" s="7" t="s">
        <v>1484</v>
      </c>
      <c r="C3340" s="14">
        <v>1</v>
      </c>
      <c r="D3340" s="7">
        <v>54.78</v>
      </c>
      <c r="E3340" s="7">
        <f t="shared" si="106"/>
        <v>5.4780000000000006</v>
      </c>
      <c r="F3340" s="7">
        <f t="shared" si="107"/>
        <v>60.258000000000003</v>
      </c>
      <c r="G3340" s="7">
        <v>0.2</v>
      </c>
      <c r="H3340" s="7" t="s">
        <v>5079</v>
      </c>
      <c r="I3340" s="7">
        <v>3</v>
      </c>
    </row>
    <row r="3341" spans="1:9" ht="15.75" customHeight="1" x14ac:dyDescent="0.15">
      <c r="A3341" s="13" t="s">
        <v>5252</v>
      </c>
      <c r="B3341" s="7" t="s">
        <v>2284</v>
      </c>
      <c r="C3341" s="14">
        <v>14</v>
      </c>
      <c r="D3341" s="7">
        <v>29.91</v>
      </c>
      <c r="E3341" s="7">
        <f t="shared" si="106"/>
        <v>2.9910000000000001</v>
      </c>
      <c r="F3341" s="7">
        <f t="shared" si="107"/>
        <v>32.901000000000003</v>
      </c>
      <c r="G3341" s="7">
        <v>0.02</v>
      </c>
      <c r="H3341" s="7" t="s">
        <v>5075</v>
      </c>
      <c r="I3341" s="7">
        <v>10</v>
      </c>
    </row>
    <row r="3342" spans="1:9" ht="15.75" customHeight="1" x14ac:dyDescent="0.15">
      <c r="A3342" s="13" t="s">
        <v>5252</v>
      </c>
      <c r="B3342" s="7" t="s">
        <v>1669</v>
      </c>
      <c r="C3342" s="14">
        <v>3</v>
      </c>
      <c r="D3342" s="7">
        <v>31.29</v>
      </c>
      <c r="E3342" s="7">
        <f t="shared" si="106"/>
        <v>3.129</v>
      </c>
      <c r="F3342" s="7">
        <f t="shared" si="107"/>
        <v>34.418999999999997</v>
      </c>
      <c r="G3342" s="7">
        <v>0.13</v>
      </c>
      <c r="H3342" s="7" t="s">
        <v>29</v>
      </c>
      <c r="I3342" s="7">
        <v>4</v>
      </c>
    </row>
    <row r="3343" spans="1:9" ht="15.75" customHeight="1" x14ac:dyDescent="0.15">
      <c r="A3343" s="13" t="s">
        <v>5252</v>
      </c>
      <c r="B3343" s="7" t="s">
        <v>3662</v>
      </c>
      <c r="C3343" s="14">
        <v>13</v>
      </c>
      <c r="D3343" s="7">
        <v>52.53</v>
      </c>
      <c r="E3343" s="7">
        <f t="shared" si="106"/>
        <v>5.2530000000000001</v>
      </c>
      <c r="F3343" s="7">
        <f t="shared" si="107"/>
        <v>57.783000000000001</v>
      </c>
      <c r="G3343" s="7">
        <v>0.05</v>
      </c>
      <c r="H3343" s="7" t="s">
        <v>5076</v>
      </c>
      <c r="I3343" s="7">
        <v>4</v>
      </c>
    </row>
    <row r="3344" spans="1:9" ht="15.75" customHeight="1" x14ac:dyDescent="0.15">
      <c r="A3344" s="13" t="s">
        <v>5252</v>
      </c>
      <c r="B3344" s="7" t="s">
        <v>1213</v>
      </c>
      <c r="C3344" s="14">
        <v>13</v>
      </c>
      <c r="D3344" s="7">
        <v>31.15</v>
      </c>
      <c r="E3344" s="7">
        <f t="shared" si="106"/>
        <v>3.1150000000000002</v>
      </c>
      <c r="F3344" s="7">
        <f t="shared" si="107"/>
        <v>34.265000000000001</v>
      </c>
      <c r="G3344" s="7">
        <v>0.18</v>
      </c>
      <c r="H3344" s="7" t="s">
        <v>5078</v>
      </c>
      <c r="I3344" s="7">
        <v>5</v>
      </c>
    </row>
    <row r="3345" spans="1:9" ht="15.75" customHeight="1" x14ac:dyDescent="0.15">
      <c r="A3345" s="13" t="s">
        <v>5252</v>
      </c>
      <c r="B3345" s="7" t="s">
        <v>4523</v>
      </c>
      <c r="C3345" s="14">
        <v>14</v>
      </c>
      <c r="D3345" s="7">
        <v>14.04</v>
      </c>
      <c r="E3345" s="7">
        <f t="shared" si="106"/>
        <v>1.4039999999999999</v>
      </c>
      <c r="F3345" s="7">
        <f t="shared" si="107"/>
        <v>15.443999999999999</v>
      </c>
      <c r="G3345" s="7">
        <v>0.16</v>
      </c>
      <c r="H3345" s="7" t="s">
        <v>30</v>
      </c>
      <c r="I3345" s="7">
        <v>3</v>
      </c>
    </row>
    <row r="3346" spans="1:9" ht="15.75" customHeight="1" x14ac:dyDescent="0.15">
      <c r="A3346" s="13" t="s">
        <v>5252</v>
      </c>
      <c r="B3346" s="7" t="s">
        <v>4632</v>
      </c>
      <c r="C3346" s="14">
        <v>14</v>
      </c>
      <c r="D3346" s="7">
        <v>82.8</v>
      </c>
      <c r="E3346" s="7">
        <f t="shared" si="106"/>
        <v>8.2799999999999994</v>
      </c>
      <c r="F3346" s="7">
        <f t="shared" si="107"/>
        <v>91.08</v>
      </c>
      <c r="G3346" s="7">
        <v>0.32</v>
      </c>
      <c r="H3346" s="7" t="s">
        <v>5076</v>
      </c>
      <c r="I3346" s="7">
        <v>10</v>
      </c>
    </row>
    <row r="3347" spans="1:9" ht="15.75" customHeight="1" x14ac:dyDescent="0.15">
      <c r="A3347" s="13" t="s">
        <v>5252</v>
      </c>
      <c r="B3347" s="7" t="s">
        <v>1728</v>
      </c>
      <c r="C3347" s="14">
        <v>14</v>
      </c>
      <c r="D3347" s="7">
        <v>84.73</v>
      </c>
      <c r="E3347" s="7">
        <f t="shared" si="106"/>
        <v>8.4730000000000008</v>
      </c>
      <c r="F3347" s="7">
        <f t="shared" si="107"/>
        <v>93.203000000000003</v>
      </c>
      <c r="G3347" s="7">
        <v>0.34</v>
      </c>
      <c r="H3347" s="7" t="s">
        <v>5076</v>
      </c>
      <c r="I3347" s="7">
        <v>1</v>
      </c>
    </row>
    <row r="3348" spans="1:9" ht="15.75" customHeight="1" x14ac:dyDescent="0.15">
      <c r="A3348" s="13" t="s">
        <v>5252</v>
      </c>
      <c r="B3348" s="7" t="s">
        <v>2505</v>
      </c>
      <c r="C3348" s="14">
        <v>13</v>
      </c>
      <c r="D3348" s="7">
        <v>5.37</v>
      </c>
      <c r="E3348" s="7">
        <f t="shared" si="106"/>
        <v>0.53700000000000003</v>
      </c>
      <c r="F3348" s="7">
        <f t="shared" si="107"/>
        <v>5.907</v>
      </c>
      <c r="G3348" s="7">
        <v>0.37</v>
      </c>
      <c r="H3348" s="7" t="s">
        <v>5077</v>
      </c>
      <c r="I3348" s="7">
        <v>4</v>
      </c>
    </row>
    <row r="3349" spans="1:9" ht="15.75" customHeight="1" x14ac:dyDescent="0.15">
      <c r="A3349" s="13" t="s">
        <v>5252</v>
      </c>
      <c r="B3349" s="7" t="s">
        <v>4546</v>
      </c>
      <c r="C3349" s="14">
        <v>14</v>
      </c>
      <c r="D3349" s="7">
        <v>75.349999999999994</v>
      </c>
      <c r="E3349" s="7">
        <f t="shared" si="106"/>
        <v>7.5350000000000001</v>
      </c>
      <c r="F3349" s="7">
        <f t="shared" si="107"/>
        <v>82.884999999999991</v>
      </c>
      <c r="G3349" s="7">
        <v>0.34</v>
      </c>
      <c r="H3349" s="7" t="s">
        <v>5076</v>
      </c>
      <c r="I3349" s="7">
        <v>3</v>
      </c>
    </row>
    <row r="3350" spans="1:9" ht="15.75" customHeight="1" x14ac:dyDescent="0.15">
      <c r="A3350" s="13" t="s">
        <v>5252</v>
      </c>
      <c r="B3350" s="7" t="s">
        <v>546</v>
      </c>
      <c r="C3350" s="14">
        <v>14</v>
      </c>
      <c r="D3350" s="7">
        <v>13.31</v>
      </c>
      <c r="E3350" s="7">
        <f t="shared" si="106"/>
        <v>1.3310000000000002</v>
      </c>
      <c r="F3350" s="7">
        <f t="shared" si="107"/>
        <v>14.641</v>
      </c>
      <c r="G3350" s="7">
        <v>0.25</v>
      </c>
      <c r="H3350" s="7" t="s">
        <v>5081</v>
      </c>
      <c r="I3350" s="7">
        <v>10</v>
      </c>
    </row>
    <row r="3351" spans="1:9" ht="15.75" customHeight="1" x14ac:dyDescent="0.15">
      <c r="A3351" s="13" t="s">
        <v>5253</v>
      </c>
      <c r="B3351" s="7" t="s">
        <v>54</v>
      </c>
      <c r="C3351" s="14">
        <v>3</v>
      </c>
      <c r="D3351" s="7">
        <v>82.84</v>
      </c>
      <c r="E3351" s="7">
        <f t="shared" si="106"/>
        <v>8.2840000000000007</v>
      </c>
      <c r="F3351" s="7">
        <f t="shared" si="107"/>
        <v>91.124000000000009</v>
      </c>
      <c r="G3351" s="7">
        <v>0.35</v>
      </c>
      <c r="H3351" s="7" t="s">
        <v>5078</v>
      </c>
      <c r="I3351" s="7">
        <v>9</v>
      </c>
    </row>
    <row r="3352" spans="1:9" ht="15.75" customHeight="1" x14ac:dyDescent="0.15">
      <c r="A3352" s="13" t="s">
        <v>5253</v>
      </c>
      <c r="B3352" s="7" t="s">
        <v>4814</v>
      </c>
      <c r="C3352" s="14">
        <v>3</v>
      </c>
      <c r="D3352" s="7">
        <v>19.75</v>
      </c>
      <c r="E3352" s="7">
        <f t="shared" si="106"/>
        <v>1.9750000000000001</v>
      </c>
      <c r="F3352" s="7">
        <f t="shared" si="107"/>
        <v>21.725000000000001</v>
      </c>
      <c r="G3352" s="7">
        <v>0.36</v>
      </c>
      <c r="H3352" s="7" t="s">
        <v>28</v>
      </c>
      <c r="I3352" s="7">
        <v>2</v>
      </c>
    </row>
    <row r="3353" spans="1:9" ht="15.75" customHeight="1" x14ac:dyDescent="0.15">
      <c r="A3353" s="13" t="s">
        <v>5253</v>
      </c>
      <c r="B3353" s="7" t="s">
        <v>2248</v>
      </c>
      <c r="C3353" s="14">
        <v>13</v>
      </c>
      <c r="D3353" s="7">
        <v>92.16</v>
      </c>
      <c r="E3353" s="7">
        <f t="shared" si="106"/>
        <v>9.2159999999999993</v>
      </c>
      <c r="F3353" s="7">
        <f t="shared" si="107"/>
        <v>101.37599999999999</v>
      </c>
      <c r="G3353" s="7">
        <v>0.05</v>
      </c>
      <c r="H3353" s="7" t="s">
        <v>5080</v>
      </c>
      <c r="I3353" s="7">
        <v>8</v>
      </c>
    </row>
    <row r="3354" spans="1:9" ht="15.75" customHeight="1" x14ac:dyDescent="0.15">
      <c r="A3354" s="13" t="s">
        <v>5253</v>
      </c>
      <c r="B3354" s="7" t="s">
        <v>2254</v>
      </c>
      <c r="C3354" s="14">
        <v>14</v>
      </c>
      <c r="D3354" s="7">
        <v>0.35</v>
      </c>
      <c r="E3354" s="7">
        <f t="shared" si="106"/>
        <v>3.4999999999999996E-2</v>
      </c>
      <c r="F3354" s="7">
        <f t="shared" si="107"/>
        <v>0.38499999999999995</v>
      </c>
      <c r="G3354" s="7">
        <v>0.06</v>
      </c>
      <c r="H3354" s="7" t="s">
        <v>31</v>
      </c>
      <c r="I3354" s="7">
        <v>5</v>
      </c>
    </row>
    <row r="3355" spans="1:9" ht="15.75" customHeight="1" x14ac:dyDescent="0.15">
      <c r="A3355" s="13" t="s">
        <v>5253</v>
      </c>
      <c r="B3355" s="7" t="s">
        <v>3219</v>
      </c>
      <c r="C3355" s="14">
        <v>13</v>
      </c>
      <c r="D3355" s="7">
        <v>64.19</v>
      </c>
      <c r="E3355" s="7">
        <f t="shared" si="106"/>
        <v>6.4190000000000005</v>
      </c>
      <c r="F3355" s="7">
        <f t="shared" si="107"/>
        <v>70.608999999999995</v>
      </c>
      <c r="G3355" s="7">
        <v>0.28000000000000003</v>
      </c>
      <c r="H3355" s="7" t="s">
        <v>26</v>
      </c>
      <c r="I3355" s="7">
        <v>7</v>
      </c>
    </row>
    <row r="3356" spans="1:9" ht="15.75" customHeight="1" x14ac:dyDescent="0.15">
      <c r="A3356" s="13" t="s">
        <v>5253</v>
      </c>
      <c r="B3356" s="7" t="s">
        <v>406</v>
      </c>
      <c r="C3356" s="14">
        <v>1</v>
      </c>
      <c r="D3356" s="7">
        <v>53.65</v>
      </c>
      <c r="E3356" s="7">
        <f t="shared" ref="E3356:E3419" si="108">D3356*10%</f>
        <v>5.3650000000000002</v>
      </c>
      <c r="F3356" s="7">
        <f t="shared" ref="F3356:F3419" si="109">D3356+E3356</f>
        <v>59.015000000000001</v>
      </c>
      <c r="G3356" s="7">
        <v>0.4</v>
      </c>
      <c r="H3356" s="7" t="s">
        <v>28</v>
      </c>
      <c r="I3356" s="7">
        <v>1</v>
      </c>
    </row>
    <row r="3357" spans="1:9" ht="15.75" customHeight="1" x14ac:dyDescent="0.15">
      <c r="A3357" s="13" t="s">
        <v>5253</v>
      </c>
      <c r="B3357" s="7" t="s">
        <v>4665</v>
      </c>
      <c r="C3357" s="14">
        <v>3</v>
      </c>
      <c r="D3357" s="7">
        <v>82.76</v>
      </c>
      <c r="E3357" s="7">
        <f t="shared" si="108"/>
        <v>8.2760000000000016</v>
      </c>
      <c r="F3357" s="7">
        <f t="shared" si="109"/>
        <v>91.036000000000001</v>
      </c>
      <c r="G3357" s="7">
        <v>0.25</v>
      </c>
      <c r="H3357" s="7" t="s">
        <v>31</v>
      </c>
      <c r="I3357" s="7">
        <v>6</v>
      </c>
    </row>
    <row r="3358" spans="1:9" ht="15.75" customHeight="1" x14ac:dyDescent="0.15">
      <c r="A3358" s="13" t="s">
        <v>5253</v>
      </c>
      <c r="B3358" s="7" t="s">
        <v>4395</v>
      </c>
      <c r="C3358" s="14">
        <v>13</v>
      </c>
      <c r="D3358" s="7">
        <v>57.92</v>
      </c>
      <c r="E3358" s="7">
        <f t="shared" si="108"/>
        <v>5.7920000000000007</v>
      </c>
      <c r="F3358" s="7">
        <f t="shared" si="109"/>
        <v>63.712000000000003</v>
      </c>
      <c r="G3358" s="7">
        <v>0.01</v>
      </c>
      <c r="H3358" s="7" t="s">
        <v>28</v>
      </c>
      <c r="I3358" s="7">
        <v>3</v>
      </c>
    </row>
    <row r="3359" spans="1:9" ht="15.75" customHeight="1" x14ac:dyDescent="0.15">
      <c r="A3359" s="13" t="s">
        <v>5253</v>
      </c>
      <c r="B3359" s="7" t="s">
        <v>1515</v>
      </c>
      <c r="C3359" s="14">
        <v>3</v>
      </c>
      <c r="D3359" s="7">
        <v>44.13</v>
      </c>
      <c r="E3359" s="7">
        <f t="shared" si="108"/>
        <v>4.4130000000000003</v>
      </c>
      <c r="F3359" s="7">
        <f t="shared" si="109"/>
        <v>48.543000000000006</v>
      </c>
      <c r="G3359" s="7">
        <v>0.15</v>
      </c>
      <c r="H3359" s="7" t="s">
        <v>26</v>
      </c>
      <c r="I3359" s="7">
        <v>6</v>
      </c>
    </row>
    <row r="3360" spans="1:9" ht="15.75" customHeight="1" x14ac:dyDescent="0.15">
      <c r="A3360" s="13" t="s">
        <v>5253</v>
      </c>
      <c r="B3360" s="7" t="s">
        <v>1699</v>
      </c>
      <c r="C3360" s="14">
        <v>1</v>
      </c>
      <c r="D3360" s="7">
        <v>34.76</v>
      </c>
      <c r="E3360" s="7">
        <f t="shared" si="108"/>
        <v>3.476</v>
      </c>
      <c r="F3360" s="7">
        <f t="shared" si="109"/>
        <v>38.235999999999997</v>
      </c>
      <c r="G3360" s="7">
        <v>0.11</v>
      </c>
      <c r="H3360" s="7" t="s">
        <v>31</v>
      </c>
      <c r="I3360" s="7">
        <v>4</v>
      </c>
    </row>
    <row r="3361" spans="1:9" ht="15.75" customHeight="1" x14ac:dyDescent="0.15">
      <c r="A3361" s="13" t="s">
        <v>5253</v>
      </c>
      <c r="B3361" s="7" t="s">
        <v>4319</v>
      </c>
      <c r="C3361" s="14">
        <v>3</v>
      </c>
      <c r="D3361" s="7">
        <v>96.12</v>
      </c>
      <c r="E3361" s="7">
        <f t="shared" si="108"/>
        <v>9.6120000000000019</v>
      </c>
      <c r="F3361" s="7">
        <f t="shared" si="109"/>
        <v>105.732</v>
      </c>
      <c r="G3361" s="7">
        <v>0.18</v>
      </c>
      <c r="H3361" s="7" t="s">
        <v>28</v>
      </c>
      <c r="I3361" s="7">
        <v>8</v>
      </c>
    </row>
    <row r="3362" spans="1:9" ht="15.75" customHeight="1" x14ac:dyDescent="0.15">
      <c r="A3362" s="13" t="s">
        <v>5253</v>
      </c>
      <c r="B3362" s="7" t="s">
        <v>4440</v>
      </c>
      <c r="C3362" s="14">
        <v>14</v>
      </c>
      <c r="D3362" s="7">
        <v>23.79</v>
      </c>
      <c r="E3362" s="7">
        <f t="shared" si="108"/>
        <v>2.379</v>
      </c>
      <c r="F3362" s="7">
        <f t="shared" si="109"/>
        <v>26.169</v>
      </c>
      <c r="G3362" s="7">
        <v>0.28000000000000003</v>
      </c>
      <c r="H3362" s="7" t="s">
        <v>27</v>
      </c>
      <c r="I3362" s="7">
        <v>9</v>
      </c>
    </row>
    <row r="3363" spans="1:9" ht="15.75" customHeight="1" x14ac:dyDescent="0.15">
      <c r="A3363" s="13" t="s">
        <v>5253</v>
      </c>
      <c r="B3363" s="7" t="s">
        <v>3941</v>
      </c>
      <c r="C3363" s="14">
        <v>14</v>
      </c>
      <c r="D3363" s="7">
        <v>13.91</v>
      </c>
      <c r="E3363" s="7">
        <f t="shared" si="108"/>
        <v>1.391</v>
      </c>
      <c r="F3363" s="7">
        <f t="shared" si="109"/>
        <v>15.301</v>
      </c>
      <c r="G3363" s="7">
        <v>0.37</v>
      </c>
      <c r="H3363" s="7" t="s">
        <v>5079</v>
      </c>
      <c r="I3363" s="7">
        <v>8</v>
      </c>
    </row>
    <row r="3364" spans="1:9" ht="15.75" customHeight="1" x14ac:dyDescent="0.15">
      <c r="A3364" s="13" t="s">
        <v>5253</v>
      </c>
      <c r="B3364" s="7" t="s">
        <v>2224</v>
      </c>
      <c r="C3364" s="14">
        <v>14</v>
      </c>
      <c r="D3364" s="7">
        <v>2.39</v>
      </c>
      <c r="E3364" s="7">
        <f t="shared" si="108"/>
        <v>0.23900000000000002</v>
      </c>
      <c r="F3364" s="7">
        <f t="shared" si="109"/>
        <v>2.629</v>
      </c>
      <c r="G3364" s="7">
        <v>0.37</v>
      </c>
      <c r="H3364" s="7" t="s">
        <v>5078</v>
      </c>
      <c r="I3364" s="7">
        <v>7</v>
      </c>
    </row>
    <row r="3365" spans="1:9" ht="15.75" customHeight="1" x14ac:dyDescent="0.15">
      <c r="A3365" s="13" t="s">
        <v>5253</v>
      </c>
      <c r="B3365" s="7" t="s">
        <v>2334</v>
      </c>
      <c r="C3365" s="14">
        <v>1</v>
      </c>
      <c r="D3365" s="7">
        <v>21.73</v>
      </c>
      <c r="E3365" s="7">
        <f t="shared" si="108"/>
        <v>2.173</v>
      </c>
      <c r="F3365" s="7">
        <f t="shared" si="109"/>
        <v>23.902999999999999</v>
      </c>
      <c r="G3365" s="7">
        <v>0.04</v>
      </c>
      <c r="H3365" s="7" t="s">
        <v>5075</v>
      </c>
      <c r="I3365" s="7">
        <v>3</v>
      </c>
    </row>
    <row r="3366" spans="1:9" ht="15.75" customHeight="1" x14ac:dyDescent="0.15">
      <c r="A3366" s="13" t="s">
        <v>5253</v>
      </c>
      <c r="B3366" s="7" t="s">
        <v>1110</v>
      </c>
      <c r="C3366" s="14">
        <v>1</v>
      </c>
      <c r="D3366" s="7">
        <v>91.63</v>
      </c>
      <c r="E3366" s="7">
        <f t="shared" si="108"/>
        <v>9.1630000000000003</v>
      </c>
      <c r="F3366" s="7">
        <f t="shared" si="109"/>
        <v>100.79299999999999</v>
      </c>
      <c r="G3366" s="7">
        <v>0.16</v>
      </c>
      <c r="H3366" s="7" t="s">
        <v>26</v>
      </c>
      <c r="I3366" s="7">
        <v>5</v>
      </c>
    </row>
    <row r="3367" spans="1:9" ht="15.75" customHeight="1" x14ac:dyDescent="0.15">
      <c r="A3367" s="13" t="s">
        <v>5253</v>
      </c>
      <c r="B3367" s="7" t="s">
        <v>3418</v>
      </c>
      <c r="C3367" s="14">
        <v>13</v>
      </c>
      <c r="D3367" s="7">
        <v>61.54</v>
      </c>
      <c r="E3367" s="7">
        <f t="shared" si="108"/>
        <v>6.1539999999999999</v>
      </c>
      <c r="F3367" s="7">
        <f t="shared" si="109"/>
        <v>67.694000000000003</v>
      </c>
      <c r="G3367" s="7">
        <v>0.11</v>
      </c>
      <c r="H3367" s="7" t="s">
        <v>5083</v>
      </c>
      <c r="I3367" s="7">
        <v>2</v>
      </c>
    </row>
    <row r="3368" spans="1:9" ht="15.75" customHeight="1" x14ac:dyDescent="0.15">
      <c r="A3368" s="13" t="s">
        <v>5254</v>
      </c>
      <c r="B3368" s="7" t="s">
        <v>3797</v>
      </c>
      <c r="C3368" s="14">
        <v>3</v>
      </c>
      <c r="D3368" s="7">
        <v>51.57</v>
      </c>
      <c r="E3368" s="7">
        <f t="shared" si="108"/>
        <v>5.157</v>
      </c>
      <c r="F3368" s="7">
        <f t="shared" si="109"/>
        <v>56.727000000000004</v>
      </c>
      <c r="G3368" s="7">
        <v>0.26</v>
      </c>
      <c r="H3368" s="7" t="s">
        <v>30</v>
      </c>
      <c r="I3368" s="7">
        <v>5</v>
      </c>
    </row>
    <row r="3369" spans="1:9" ht="15.75" customHeight="1" x14ac:dyDescent="0.15">
      <c r="A3369" s="13" t="s">
        <v>5254</v>
      </c>
      <c r="B3369" s="7" t="s">
        <v>920</v>
      </c>
      <c r="C3369" s="14">
        <v>13</v>
      </c>
      <c r="D3369" s="7">
        <v>69.36</v>
      </c>
      <c r="E3369" s="7">
        <f t="shared" si="108"/>
        <v>6.9359999999999999</v>
      </c>
      <c r="F3369" s="7">
        <f t="shared" si="109"/>
        <v>76.295999999999992</v>
      </c>
      <c r="G3369" s="7">
        <v>0.03</v>
      </c>
      <c r="H3369" s="7" t="s">
        <v>26</v>
      </c>
      <c r="I3369" s="7">
        <v>10</v>
      </c>
    </row>
    <row r="3370" spans="1:9" ht="15.75" customHeight="1" x14ac:dyDescent="0.15">
      <c r="A3370" s="13" t="s">
        <v>5254</v>
      </c>
      <c r="B3370" s="7" t="s">
        <v>3364</v>
      </c>
      <c r="C3370" s="14">
        <v>3</v>
      </c>
      <c r="D3370" s="7">
        <v>14.7</v>
      </c>
      <c r="E3370" s="7">
        <f t="shared" si="108"/>
        <v>1.47</v>
      </c>
      <c r="F3370" s="7">
        <f t="shared" si="109"/>
        <v>16.169999999999998</v>
      </c>
      <c r="G3370" s="7">
        <v>0.36</v>
      </c>
      <c r="H3370" s="7" t="s">
        <v>5083</v>
      </c>
      <c r="I3370" s="7">
        <v>10</v>
      </c>
    </row>
    <row r="3371" spans="1:9" ht="15.75" customHeight="1" x14ac:dyDescent="0.15">
      <c r="A3371" s="13" t="s">
        <v>5254</v>
      </c>
      <c r="B3371" s="7" t="s">
        <v>310</v>
      </c>
      <c r="C3371" s="14">
        <v>1</v>
      </c>
      <c r="D3371" s="7">
        <v>83.33</v>
      </c>
      <c r="E3371" s="7">
        <f t="shared" si="108"/>
        <v>8.3330000000000002</v>
      </c>
      <c r="F3371" s="7">
        <f t="shared" si="109"/>
        <v>91.662999999999997</v>
      </c>
      <c r="G3371" s="7">
        <v>7.0000000000000007E-2</v>
      </c>
      <c r="H3371" s="7" t="s">
        <v>5075</v>
      </c>
      <c r="I3371" s="7">
        <v>3</v>
      </c>
    </row>
    <row r="3372" spans="1:9" ht="15.75" customHeight="1" x14ac:dyDescent="0.15">
      <c r="A3372" s="13" t="s">
        <v>5254</v>
      </c>
      <c r="B3372" s="7" t="s">
        <v>911</v>
      </c>
      <c r="C3372" s="14">
        <v>1</v>
      </c>
      <c r="D3372" s="7">
        <v>47.04</v>
      </c>
      <c r="E3372" s="7">
        <f t="shared" si="108"/>
        <v>4.7039999999999997</v>
      </c>
      <c r="F3372" s="7">
        <f t="shared" si="109"/>
        <v>51.744</v>
      </c>
      <c r="G3372" s="7">
        <v>0.06</v>
      </c>
      <c r="H3372" s="7" t="s">
        <v>31</v>
      </c>
      <c r="I3372" s="7">
        <v>4</v>
      </c>
    </row>
    <row r="3373" spans="1:9" ht="15.75" customHeight="1" x14ac:dyDescent="0.15">
      <c r="A3373" s="13" t="s">
        <v>5254</v>
      </c>
      <c r="B3373" s="7" t="s">
        <v>834</v>
      </c>
      <c r="C3373" s="14">
        <v>3</v>
      </c>
      <c r="D3373" s="7">
        <v>67.599999999999994</v>
      </c>
      <c r="E3373" s="7">
        <f t="shared" si="108"/>
        <v>6.76</v>
      </c>
      <c r="F3373" s="7">
        <f t="shared" si="109"/>
        <v>74.36</v>
      </c>
      <c r="G3373" s="7">
        <v>0.31</v>
      </c>
      <c r="H3373" s="7" t="s">
        <v>5080</v>
      </c>
      <c r="I3373" s="7">
        <v>10</v>
      </c>
    </row>
    <row r="3374" spans="1:9" ht="15.75" customHeight="1" x14ac:dyDescent="0.15">
      <c r="A3374" s="13" t="s">
        <v>5254</v>
      </c>
      <c r="B3374" s="7" t="s">
        <v>2229</v>
      </c>
      <c r="C3374" s="14">
        <v>14</v>
      </c>
      <c r="D3374" s="7">
        <v>61.76</v>
      </c>
      <c r="E3374" s="7">
        <f t="shared" si="108"/>
        <v>6.1760000000000002</v>
      </c>
      <c r="F3374" s="7">
        <f t="shared" si="109"/>
        <v>67.935999999999993</v>
      </c>
      <c r="G3374" s="7">
        <v>0.26</v>
      </c>
      <c r="H3374" s="7" t="s">
        <v>5081</v>
      </c>
      <c r="I3374" s="7">
        <v>1</v>
      </c>
    </row>
    <row r="3375" spans="1:9" ht="15.75" customHeight="1" x14ac:dyDescent="0.15">
      <c r="A3375" s="13" t="s">
        <v>5254</v>
      </c>
      <c r="B3375" s="7" t="s">
        <v>2455</v>
      </c>
      <c r="C3375" s="14">
        <v>3</v>
      </c>
      <c r="D3375" s="7">
        <v>61.23</v>
      </c>
      <c r="E3375" s="7">
        <f t="shared" si="108"/>
        <v>6.1230000000000002</v>
      </c>
      <c r="F3375" s="7">
        <f t="shared" si="109"/>
        <v>67.352999999999994</v>
      </c>
      <c r="G3375" s="7">
        <v>0.16</v>
      </c>
      <c r="H3375" s="7" t="s">
        <v>31</v>
      </c>
      <c r="I3375" s="7">
        <v>2</v>
      </c>
    </row>
    <row r="3376" spans="1:9" ht="15.75" customHeight="1" x14ac:dyDescent="0.15">
      <c r="A3376" s="13" t="s">
        <v>5254</v>
      </c>
      <c r="B3376" s="7" t="s">
        <v>984</v>
      </c>
      <c r="C3376" s="14">
        <v>1</v>
      </c>
      <c r="D3376" s="7">
        <v>68.739999999999995</v>
      </c>
      <c r="E3376" s="7">
        <f t="shared" si="108"/>
        <v>6.8739999999999997</v>
      </c>
      <c r="F3376" s="7">
        <f t="shared" si="109"/>
        <v>75.61399999999999</v>
      </c>
      <c r="G3376" s="7">
        <v>0.14000000000000001</v>
      </c>
      <c r="H3376" s="7" t="s">
        <v>5082</v>
      </c>
      <c r="I3376" s="7">
        <v>7</v>
      </c>
    </row>
    <row r="3377" spans="1:9" ht="15.75" customHeight="1" x14ac:dyDescent="0.15">
      <c r="A3377" s="13" t="s">
        <v>5254</v>
      </c>
      <c r="B3377" s="7" t="s">
        <v>1697</v>
      </c>
      <c r="C3377" s="14">
        <v>1</v>
      </c>
      <c r="D3377" s="7">
        <v>54.28</v>
      </c>
      <c r="E3377" s="7">
        <f t="shared" si="108"/>
        <v>5.4280000000000008</v>
      </c>
      <c r="F3377" s="7">
        <f t="shared" si="109"/>
        <v>59.707999999999998</v>
      </c>
      <c r="G3377" s="7">
        <v>0.02</v>
      </c>
      <c r="H3377" s="7" t="s">
        <v>29</v>
      </c>
      <c r="I3377" s="7">
        <v>8</v>
      </c>
    </row>
    <row r="3378" spans="1:9" ht="15.75" customHeight="1" x14ac:dyDescent="0.15">
      <c r="A3378" s="13" t="s">
        <v>5254</v>
      </c>
      <c r="B3378" s="7" t="s">
        <v>265</v>
      </c>
      <c r="C3378" s="14">
        <v>3</v>
      </c>
      <c r="D3378" s="7">
        <v>40.96</v>
      </c>
      <c r="E3378" s="7">
        <f t="shared" si="108"/>
        <v>4.0960000000000001</v>
      </c>
      <c r="F3378" s="7">
        <f t="shared" si="109"/>
        <v>45.055999999999997</v>
      </c>
      <c r="G3378" s="7">
        <v>0.3</v>
      </c>
      <c r="H3378" s="7" t="s">
        <v>5079</v>
      </c>
      <c r="I3378" s="7">
        <v>4</v>
      </c>
    </row>
    <row r="3379" spans="1:9" ht="15.75" customHeight="1" x14ac:dyDescent="0.15">
      <c r="A3379" s="13" t="s">
        <v>5254</v>
      </c>
      <c r="B3379" s="7" t="s">
        <v>1053</v>
      </c>
      <c r="C3379" s="14">
        <v>13</v>
      </c>
      <c r="D3379" s="7">
        <v>41.69</v>
      </c>
      <c r="E3379" s="7">
        <f t="shared" si="108"/>
        <v>4.1689999999999996</v>
      </c>
      <c r="F3379" s="7">
        <f t="shared" si="109"/>
        <v>45.858999999999995</v>
      </c>
      <c r="G3379" s="7">
        <v>0.31</v>
      </c>
      <c r="H3379" s="7" t="s">
        <v>5076</v>
      </c>
      <c r="I3379" s="7">
        <v>3</v>
      </c>
    </row>
    <row r="3380" spans="1:9" ht="15.75" customHeight="1" x14ac:dyDescent="0.15">
      <c r="A3380" s="13" t="s">
        <v>5254</v>
      </c>
      <c r="B3380" s="7" t="s">
        <v>2008</v>
      </c>
      <c r="C3380" s="14">
        <v>13</v>
      </c>
      <c r="D3380" s="7">
        <v>67.58</v>
      </c>
      <c r="E3380" s="7">
        <f t="shared" si="108"/>
        <v>6.758</v>
      </c>
      <c r="F3380" s="7">
        <f t="shared" si="109"/>
        <v>74.337999999999994</v>
      </c>
      <c r="G3380" s="7">
        <v>0.06</v>
      </c>
      <c r="H3380" s="7" t="s">
        <v>5078</v>
      </c>
      <c r="I3380" s="7">
        <v>8</v>
      </c>
    </row>
    <row r="3381" spans="1:9" ht="15.75" customHeight="1" x14ac:dyDescent="0.15">
      <c r="A3381" s="13" t="s">
        <v>5254</v>
      </c>
      <c r="B3381" s="7" t="s">
        <v>4390</v>
      </c>
      <c r="C3381" s="14">
        <v>3</v>
      </c>
      <c r="D3381" s="7">
        <v>76.14</v>
      </c>
      <c r="E3381" s="7">
        <f t="shared" si="108"/>
        <v>7.6140000000000008</v>
      </c>
      <c r="F3381" s="7">
        <f t="shared" si="109"/>
        <v>83.754000000000005</v>
      </c>
      <c r="G3381" s="7">
        <v>0.01</v>
      </c>
      <c r="H3381" s="7" t="s">
        <v>27</v>
      </c>
      <c r="I3381" s="7">
        <v>2</v>
      </c>
    </row>
    <row r="3382" spans="1:9" ht="15.75" customHeight="1" x14ac:dyDescent="0.15">
      <c r="A3382" s="13" t="s">
        <v>5254</v>
      </c>
      <c r="B3382" s="7" t="s">
        <v>3461</v>
      </c>
      <c r="C3382" s="14">
        <v>13</v>
      </c>
      <c r="D3382" s="7">
        <v>76.39</v>
      </c>
      <c r="E3382" s="7">
        <f t="shared" si="108"/>
        <v>7.6390000000000002</v>
      </c>
      <c r="F3382" s="7">
        <f t="shared" si="109"/>
        <v>84.028999999999996</v>
      </c>
      <c r="G3382" s="7">
        <v>0.3</v>
      </c>
      <c r="H3382" s="7" t="s">
        <v>28</v>
      </c>
      <c r="I3382" s="7">
        <v>6</v>
      </c>
    </row>
    <row r="3383" spans="1:9" ht="15.75" customHeight="1" x14ac:dyDescent="0.15">
      <c r="A3383" s="13" t="s">
        <v>5254</v>
      </c>
      <c r="B3383" s="7" t="s">
        <v>1481</v>
      </c>
      <c r="C3383" s="14">
        <v>13</v>
      </c>
      <c r="D3383" s="7">
        <v>92.83</v>
      </c>
      <c r="E3383" s="7">
        <f t="shared" si="108"/>
        <v>9.2829999999999995</v>
      </c>
      <c r="F3383" s="7">
        <f t="shared" si="109"/>
        <v>102.113</v>
      </c>
      <c r="G3383" s="7">
        <v>0.06</v>
      </c>
      <c r="H3383" s="7" t="s">
        <v>5078</v>
      </c>
      <c r="I3383" s="7">
        <v>9</v>
      </c>
    </row>
    <row r="3384" spans="1:9" ht="15.75" customHeight="1" x14ac:dyDescent="0.15">
      <c r="A3384" s="13" t="s">
        <v>5254</v>
      </c>
      <c r="B3384" s="7" t="s">
        <v>2943</v>
      </c>
      <c r="C3384" s="14">
        <v>3</v>
      </c>
      <c r="D3384" s="7">
        <v>80.05</v>
      </c>
      <c r="E3384" s="7">
        <f t="shared" si="108"/>
        <v>8.0050000000000008</v>
      </c>
      <c r="F3384" s="7">
        <f t="shared" si="109"/>
        <v>88.054999999999993</v>
      </c>
      <c r="G3384" s="7">
        <v>0.21</v>
      </c>
      <c r="H3384" s="7" t="s">
        <v>5080</v>
      </c>
      <c r="I3384" s="7">
        <v>8</v>
      </c>
    </row>
    <row r="3385" spans="1:9" ht="15.75" customHeight="1" x14ac:dyDescent="0.15">
      <c r="A3385" s="13" t="s">
        <v>5254</v>
      </c>
      <c r="B3385" s="7" t="s">
        <v>1847</v>
      </c>
      <c r="C3385" s="14">
        <v>14</v>
      </c>
      <c r="D3385" s="7">
        <v>71.25</v>
      </c>
      <c r="E3385" s="7">
        <f t="shared" si="108"/>
        <v>7.125</v>
      </c>
      <c r="F3385" s="7">
        <f t="shared" si="109"/>
        <v>78.375</v>
      </c>
      <c r="G3385" s="7">
        <v>0.24</v>
      </c>
      <c r="H3385" s="7" t="s">
        <v>30</v>
      </c>
      <c r="I3385" s="7">
        <v>5</v>
      </c>
    </row>
    <row r="3386" spans="1:9" ht="15.75" customHeight="1" x14ac:dyDescent="0.15">
      <c r="A3386" s="13" t="s">
        <v>5254</v>
      </c>
      <c r="B3386" s="7" t="s">
        <v>4402</v>
      </c>
      <c r="C3386" s="14">
        <v>1</v>
      </c>
      <c r="D3386" s="7">
        <v>26.37</v>
      </c>
      <c r="E3386" s="7">
        <f t="shared" si="108"/>
        <v>2.6370000000000005</v>
      </c>
      <c r="F3386" s="7">
        <f t="shared" si="109"/>
        <v>29.007000000000001</v>
      </c>
      <c r="G3386" s="7">
        <v>0.38</v>
      </c>
      <c r="H3386" s="7" t="s">
        <v>5082</v>
      </c>
      <c r="I3386" s="7">
        <v>10</v>
      </c>
    </row>
    <row r="3387" spans="1:9" ht="15.75" customHeight="1" x14ac:dyDescent="0.15">
      <c r="A3387" s="13" t="s">
        <v>5254</v>
      </c>
      <c r="B3387" s="7" t="s">
        <v>2037</v>
      </c>
      <c r="C3387" s="14">
        <v>1</v>
      </c>
      <c r="D3387" s="7">
        <v>40.14</v>
      </c>
      <c r="E3387" s="7">
        <f t="shared" si="108"/>
        <v>4.0140000000000002</v>
      </c>
      <c r="F3387" s="7">
        <f t="shared" si="109"/>
        <v>44.154000000000003</v>
      </c>
      <c r="G3387" s="7">
        <v>0.28999999999999998</v>
      </c>
      <c r="H3387" s="7" t="s">
        <v>5077</v>
      </c>
      <c r="I3387" s="7">
        <v>6</v>
      </c>
    </row>
    <row r="3388" spans="1:9" ht="15.75" customHeight="1" x14ac:dyDescent="0.15">
      <c r="A3388" s="13" t="s">
        <v>5254</v>
      </c>
      <c r="B3388" s="7" t="s">
        <v>3937</v>
      </c>
      <c r="C3388" s="14">
        <v>13</v>
      </c>
      <c r="D3388" s="7">
        <v>39.72</v>
      </c>
      <c r="E3388" s="7">
        <f t="shared" si="108"/>
        <v>3.972</v>
      </c>
      <c r="F3388" s="7">
        <f t="shared" si="109"/>
        <v>43.692</v>
      </c>
      <c r="G3388" s="7">
        <v>0.25</v>
      </c>
      <c r="H3388" s="7" t="s">
        <v>28</v>
      </c>
      <c r="I3388" s="7">
        <v>10</v>
      </c>
    </row>
    <row r="3389" spans="1:9" ht="15.75" customHeight="1" x14ac:dyDescent="0.15">
      <c r="A3389" s="13" t="s">
        <v>5254</v>
      </c>
      <c r="B3389" s="7" t="s">
        <v>1559</v>
      </c>
      <c r="C3389" s="14">
        <v>13</v>
      </c>
      <c r="D3389" s="7">
        <v>35.28</v>
      </c>
      <c r="E3389" s="7">
        <f t="shared" si="108"/>
        <v>3.5280000000000005</v>
      </c>
      <c r="F3389" s="7">
        <f t="shared" si="109"/>
        <v>38.808</v>
      </c>
      <c r="G3389" s="7">
        <v>0.01</v>
      </c>
      <c r="H3389" s="7" t="s">
        <v>28</v>
      </c>
      <c r="I3389" s="7">
        <v>6</v>
      </c>
    </row>
    <row r="3390" spans="1:9" ht="15.75" customHeight="1" x14ac:dyDescent="0.15">
      <c r="A3390" s="13" t="s">
        <v>5254</v>
      </c>
      <c r="B3390" s="7" t="s">
        <v>2981</v>
      </c>
      <c r="C3390" s="14">
        <v>13</v>
      </c>
      <c r="D3390" s="7">
        <v>83.34</v>
      </c>
      <c r="E3390" s="7">
        <f t="shared" si="108"/>
        <v>8.3340000000000014</v>
      </c>
      <c r="F3390" s="7">
        <f t="shared" si="109"/>
        <v>91.674000000000007</v>
      </c>
      <c r="G3390" s="7">
        <v>0.18</v>
      </c>
      <c r="H3390" s="7" t="s">
        <v>5076</v>
      </c>
      <c r="I3390" s="7">
        <v>4</v>
      </c>
    </row>
    <row r="3391" spans="1:9" ht="15.75" customHeight="1" x14ac:dyDescent="0.15">
      <c r="A3391" s="13" t="s">
        <v>5254</v>
      </c>
      <c r="B3391" s="7" t="s">
        <v>2472</v>
      </c>
      <c r="C3391" s="14">
        <v>1</v>
      </c>
      <c r="D3391" s="7">
        <v>37.56</v>
      </c>
      <c r="E3391" s="7">
        <f t="shared" si="108"/>
        <v>3.7560000000000002</v>
      </c>
      <c r="F3391" s="7">
        <f t="shared" si="109"/>
        <v>41.316000000000003</v>
      </c>
      <c r="G3391" s="7">
        <v>0.32</v>
      </c>
      <c r="H3391" s="7" t="s">
        <v>5083</v>
      </c>
      <c r="I3391" s="7">
        <v>9</v>
      </c>
    </row>
    <row r="3392" spans="1:9" ht="15.75" customHeight="1" x14ac:dyDescent="0.15">
      <c r="A3392" s="13" t="s">
        <v>5255</v>
      </c>
      <c r="B3392" s="7" t="s">
        <v>5037</v>
      </c>
      <c r="C3392" s="14">
        <v>14</v>
      </c>
      <c r="D3392" s="7">
        <v>25.8</v>
      </c>
      <c r="E3392" s="7">
        <f t="shared" si="108"/>
        <v>2.58</v>
      </c>
      <c r="F3392" s="7">
        <f t="shared" si="109"/>
        <v>28.380000000000003</v>
      </c>
      <c r="G3392" s="7">
        <v>0.22</v>
      </c>
      <c r="H3392" s="7" t="s">
        <v>31</v>
      </c>
      <c r="I3392" s="7">
        <v>6</v>
      </c>
    </row>
    <row r="3393" spans="1:9" ht="15.75" customHeight="1" x14ac:dyDescent="0.15">
      <c r="A3393" s="13" t="s">
        <v>5255</v>
      </c>
      <c r="B3393" s="7" t="s">
        <v>3860</v>
      </c>
      <c r="C3393" s="14">
        <v>3</v>
      </c>
      <c r="D3393" s="7">
        <v>10.57</v>
      </c>
      <c r="E3393" s="7">
        <f t="shared" si="108"/>
        <v>1.0570000000000002</v>
      </c>
      <c r="F3393" s="7">
        <f t="shared" si="109"/>
        <v>11.627000000000001</v>
      </c>
      <c r="G3393" s="7">
        <v>0.03</v>
      </c>
      <c r="H3393" s="7" t="s">
        <v>31</v>
      </c>
      <c r="I3393" s="7">
        <v>7</v>
      </c>
    </row>
    <row r="3394" spans="1:9" ht="15.75" customHeight="1" x14ac:dyDescent="0.15">
      <c r="A3394" s="13" t="s">
        <v>5255</v>
      </c>
      <c r="B3394" s="7" t="s">
        <v>171</v>
      </c>
      <c r="C3394" s="14">
        <v>13</v>
      </c>
      <c r="D3394" s="7">
        <v>99.58</v>
      </c>
      <c r="E3394" s="7">
        <f t="shared" si="108"/>
        <v>9.9580000000000002</v>
      </c>
      <c r="F3394" s="7">
        <f t="shared" si="109"/>
        <v>109.538</v>
      </c>
      <c r="G3394" s="7">
        <v>0.1</v>
      </c>
      <c r="H3394" s="7" t="s">
        <v>5080</v>
      </c>
      <c r="I3394" s="7">
        <v>5</v>
      </c>
    </row>
    <row r="3395" spans="1:9" ht="15.75" customHeight="1" x14ac:dyDescent="0.15">
      <c r="A3395" s="13" t="s">
        <v>5255</v>
      </c>
      <c r="B3395" s="7" t="s">
        <v>4728</v>
      </c>
      <c r="C3395" s="14">
        <v>14</v>
      </c>
      <c r="D3395" s="7">
        <v>59.93</v>
      </c>
      <c r="E3395" s="7">
        <f t="shared" si="108"/>
        <v>5.9930000000000003</v>
      </c>
      <c r="F3395" s="7">
        <f t="shared" si="109"/>
        <v>65.923000000000002</v>
      </c>
      <c r="G3395" s="7">
        <v>0.22</v>
      </c>
      <c r="H3395" s="7" t="s">
        <v>5080</v>
      </c>
      <c r="I3395" s="7">
        <v>3</v>
      </c>
    </row>
    <row r="3396" spans="1:9" ht="15.75" customHeight="1" x14ac:dyDescent="0.15">
      <c r="A3396" s="13" t="s">
        <v>5255</v>
      </c>
      <c r="B3396" s="7" t="s">
        <v>281</v>
      </c>
      <c r="C3396" s="14">
        <v>1</v>
      </c>
      <c r="D3396" s="7">
        <v>59.31</v>
      </c>
      <c r="E3396" s="7">
        <f t="shared" si="108"/>
        <v>5.9310000000000009</v>
      </c>
      <c r="F3396" s="7">
        <f t="shared" si="109"/>
        <v>65.241</v>
      </c>
      <c r="G3396" s="7">
        <v>0.05</v>
      </c>
      <c r="H3396" s="7" t="s">
        <v>27</v>
      </c>
      <c r="I3396" s="7">
        <v>10</v>
      </c>
    </row>
    <row r="3397" spans="1:9" ht="15.75" customHeight="1" x14ac:dyDescent="0.15">
      <c r="A3397" s="13" t="s">
        <v>5255</v>
      </c>
      <c r="B3397" s="7" t="s">
        <v>2619</v>
      </c>
      <c r="C3397" s="14">
        <v>3</v>
      </c>
      <c r="D3397" s="7">
        <v>43.2</v>
      </c>
      <c r="E3397" s="7">
        <f t="shared" si="108"/>
        <v>4.32</v>
      </c>
      <c r="F3397" s="7">
        <f t="shared" si="109"/>
        <v>47.52</v>
      </c>
      <c r="G3397" s="7">
        <v>0.28000000000000003</v>
      </c>
      <c r="H3397" s="7" t="s">
        <v>26</v>
      </c>
      <c r="I3397" s="7">
        <v>8</v>
      </c>
    </row>
    <row r="3398" spans="1:9" ht="15.75" customHeight="1" x14ac:dyDescent="0.15">
      <c r="A3398" s="13" t="s">
        <v>5255</v>
      </c>
      <c r="B3398" s="7" t="s">
        <v>1557</v>
      </c>
      <c r="C3398" s="14">
        <v>1</v>
      </c>
      <c r="D3398" s="7">
        <v>75.63</v>
      </c>
      <c r="E3398" s="7">
        <f t="shared" si="108"/>
        <v>7.5629999999999997</v>
      </c>
      <c r="F3398" s="7">
        <f t="shared" si="109"/>
        <v>83.192999999999998</v>
      </c>
      <c r="G3398" s="7">
        <v>0.09</v>
      </c>
      <c r="H3398" s="7" t="s">
        <v>28</v>
      </c>
      <c r="I3398" s="7">
        <v>8</v>
      </c>
    </row>
    <row r="3399" spans="1:9" ht="15.75" customHeight="1" x14ac:dyDescent="0.15">
      <c r="A3399" s="13" t="s">
        <v>5255</v>
      </c>
      <c r="B3399" s="7" t="s">
        <v>3948</v>
      </c>
      <c r="C3399" s="14">
        <v>1</v>
      </c>
      <c r="D3399" s="7">
        <v>75.41</v>
      </c>
      <c r="E3399" s="7">
        <f t="shared" si="108"/>
        <v>7.5410000000000004</v>
      </c>
      <c r="F3399" s="7">
        <f t="shared" si="109"/>
        <v>82.950999999999993</v>
      </c>
      <c r="G3399" s="7">
        <v>0.39</v>
      </c>
      <c r="H3399" s="7" t="s">
        <v>5077</v>
      </c>
      <c r="I3399" s="7">
        <v>7</v>
      </c>
    </row>
    <row r="3400" spans="1:9" ht="15.75" customHeight="1" x14ac:dyDescent="0.15">
      <c r="A3400" s="13" t="s">
        <v>5255</v>
      </c>
      <c r="B3400" s="7" t="s">
        <v>1609</v>
      </c>
      <c r="C3400" s="14">
        <v>3</v>
      </c>
      <c r="D3400" s="7">
        <v>51.43</v>
      </c>
      <c r="E3400" s="7">
        <f t="shared" si="108"/>
        <v>5.1430000000000007</v>
      </c>
      <c r="F3400" s="7">
        <f t="shared" si="109"/>
        <v>56.573</v>
      </c>
      <c r="G3400" s="7">
        <v>0.28000000000000003</v>
      </c>
      <c r="H3400" s="7" t="s">
        <v>26</v>
      </c>
      <c r="I3400" s="7">
        <v>1</v>
      </c>
    </row>
    <row r="3401" spans="1:9" ht="15.75" customHeight="1" x14ac:dyDescent="0.15">
      <c r="A3401" s="13" t="s">
        <v>5255</v>
      </c>
      <c r="B3401" s="7" t="s">
        <v>1186</v>
      </c>
      <c r="C3401" s="14">
        <v>14</v>
      </c>
      <c r="D3401" s="7">
        <v>43.91</v>
      </c>
      <c r="E3401" s="7">
        <f t="shared" si="108"/>
        <v>4.391</v>
      </c>
      <c r="F3401" s="7">
        <f t="shared" si="109"/>
        <v>48.300999999999995</v>
      </c>
      <c r="G3401" s="7">
        <v>0.13</v>
      </c>
      <c r="H3401" s="7" t="s">
        <v>27</v>
      </c>
      <c r="I3401" s="7">
        <v>3</v>
      </c>
    </row>
    <row r="3402" spans="1:9" ht="15.75" customHeight="1" x14ac:dyDescent="0.15">
      <c r="A3402" s="13" t="s">
        <v>5255</v>
      </c>
      <c r="B3402" s="7" t="s">
        <v>2178</v>
      </c>
      <c r="C3402" s="14">
        <v>3</v>
      </c>
      <c r="D3402" s="7">
        <v>90.91</v>
      </c>
      <c r="E3402" s="7">
        <f t="shared" si="108"/>
        <v>9.0909999999999993</v>
      </c>
      <c r="F3402" s="7">
        <f t="shared" si="109"/>
        <v>100.00099999999999</v>
      </c>
      <c r="G3402" s="7">
        <v>0.06</v>
      </c>
      <c r="H3402" s="7" t="s">
        <v>5077</v>
      </c>
      <c r="I3402" s="7">
        <v>2</v>
      </c>
    </row>
    <row r="3403" spans="1:9" ht="15.75" customHeight="1" x14ac:dyDescent="0.15">
      <c r="A3403" s="13" t="s">
        <v>5255</v>
      </c>
      <c r="B3403" s="7" t="s">
        <v>1158</v>
      </c>
      <c r="C3403" s="14">
        <v>14</v>
      </c>
      <c r="D3403" s="7">
        <v>89.33</v>
      </c>
      <c r="E3403" s="7">
        <f t="shared" si="108"/>
        <v>8.9329999999999998</v>
      </c>
      <c r="F3403" s="7">
        <f t="shared" si="109"/>
        <v>98.263000000000005</v>
      </c>
      <c r="G3403" s="7">
        <v>0.27</v>
      </c>
      <c r="H3403" s="7" t="s">
        <v>26</v>
      </c>
      <c r="I3403" s="7">
        <v>8</v>
      </c>
    </row>
    <row r="3404" spans="1:9" ht="15.75" customHeight="1" x14ac:dyDescent="0.15">
      <c r="A3404" s="13" t="s">
        <v>5255</v>
      </c>
      <c r="B3404" s="7" t="s">
        <v>2300</v>
      </c>
      <c r="C3404" s="14">
        <v>3</v>
      </c>
      <c r="D3404" s="7">
        <v>1.89</v>
      </c>
      <c r="E3404" s="7">
        <f t="shared" si="108"/>
        <v>0.189</v>
      </c>
      <c r="F3404" s="7">
        <f t="shared" si="109"/>
        <v>2.0789999999999997</v>
      </c>
      <c r="G3404" s="7">
        <v>0.36</v>
      </c>
      <c r="H3404" s="7" t="s">
        <v>26</v>
      </c>
      <c r="I3404" s="7">
        <v>9</v>
      </c>
    </row>
    <row r="3405" spans="1:9" ht="15.75" customHeight="1" x14ac:dyDescent="0.15">
      <c r="A3405" s="13" t="s">
        <v>5255</v>
      </c>
      <c r="B3405" s="7" t="s">
        <v>119</v>
      </c>
      <c r="C3405" s="14">
        <v>14</v>
      </c>
      <c r="D3405" s="7">
        <v>23.88</v>
      </c>
      <c r="E3405" s="7">
        <f t="shared" si="108"/>
        <v>2.3879999999999999</v>
      </c>
      <c r="F3405" s="7">
        <f t="shared" si="109"/>
        <v>26.268000000000001</v>
      </c>
      <c r="G3405" s="7">
        <v>0.08</v>
      </c>
      <c r="H3405" s="7" t="s">
        <v>5081</v>
      </c>
      <c r="I3405" s="7">
        <v>4</v>
      </c>
    </row>
    <row r="3406" spans="1:9" ht="15.75" customHeight="1" x14ac:dyDescent="0.15">
      <c r="A3406" s="13" t="s">
        <v>5255</v>
      </c>
      <c r="B3406" s="7" t="s">
        <v>661</v>
      </c>
      <c r="C3406" s="14">
        <v>13</v>
      </c>
      <c r="D3406" s="7">
        <v>83.52</v>
      </c>
      <c r="E3406" s="7">
        <f t="shared" si="108"/>
        <v>8.3520000000000003</v>
      </c>
      <c r="F3406" s="7">
        <f t="shared" si="109"/>
        <v>91.872</v>
      </c>
      <c r="G3406" s="7">
        <v>0.37</v>
      </c>
      <c r="H3406" s="7" t="s">
        <v>29</v>
      </c>
      <c r="I3406" s="7">
        <v>4</v>
      </c>
    </row>
    <row r="3407" spans="1:9" ht="15.75" customHeight="1" x14ac:dyDescent="0.15">
      <c r="A3407" s="13" t="s">
        <v>5255</v>
      </c>
      <c r="B3407" s="7" t="s">
        <v>2242</v>
      </c>
      <c r="C3407" s="14">
        <v>13</v>
      </c>
      <c r="D3407" s="7">
        <v>81.319999999999993</v>
      </c>
      <c r="E3407" s="7">
        <f t="shared" si="108"/>
        <v>8.1319999999999997</v>
      </c>
      <c r="F3407" s="7">
        <f t="shared" si="109"/>
        <v>89.451999999999998</v>
      </c>
      <c r="G3407" s="7">
        <v>0.12</v>
      </c>
      <c r="H3407" s="7" t="s">
        <v>31</v>
      </c>
      <c r="I3407" s="7">
        <v>10</v>
      </c>
    </row>
    <row r="3408" spans="1:9" ht="15.75" customHeight="1" x14ac:dyDescent="0.15">
      <c r="A3408" s="13" t="s">
        <v>5255</v>
      </c>
      <c r="B3408" s="7" t="s">
        <v>3397</v>
      </c>
      <c r="C3408" s="14">
        <v>1</v>
      </c>
      <c r="D3408" s="7">
        <v>58.81</v>
      </c>
      <c r="E3408" s="7">
        <f t="shared" si="108"/>
        <v>5.8810000000000002</v>
      </c>
      <c r="F3408" s="7">
        <f t="shared" si="109"/>
        <v>64.691000000000003</v>
      </c>
      <c r="G3408" s="7">
        <v>0.32</v>
      </c>
      <c r="H3408" s="7" t="s">
        <v>5076</v>
      </c>
      <c r="I3408" s="7">
        <v>7</v>
      </c>
    </row>
    <row r="3409" spans="1:9" ht="15.75" customHeight="1" x14ac:dyDescent="0.15">
      <c r="A3409" s="13" t="s">
        <v>5256</v>
      </c>
      <c r="B3409" s="7" t="s">
        <v>508</v>
      </c>
      <c r="C3409" s="14">
        <v>3</v>
      </c>
      <c r="D3409" s="7">
        <v>91.35</v>
      </c>
      <c r="E3409" s="7">
        <f t="shared" si="108"/>
        <v>9.1349999999999998</v>
      </c>
      <c r="F3409" s="7">
        <f t="shared" si="109"/>
        <v>100.485</v>
      </c>
      <c r="G3409" s="7">
        <v>0.1</v>
      </c>
      <c r="H3409" s="7" t="s">
        <v>5081</v>
      </c>
      <c r="I3409" s="7">
        <v>6</v>
      </c>
    </row>
    <row r="3410" spans="1:9" ht="15.75" customHeight="1" x14ac:dyDescent="0.15">
      <c r="A3410" s="13" t="s">
        <v>5256</v>
      </c>
      <c r="B3410" s="7" t="s">
        <v>1394</v>
      </c>
      <c r="C3410" s="14">
        <v>3</v>
      </c>
      <c r="D3410" s="7">
        <v>50.6</v>
      </c>
      <c r="E3410" s="7">
        <f t="shared" si="108"/>
        <v>5.0600000000000005</v>
      </c>
      <c r="F3410" s="7">
        <f t="shared" si="109"/>
        <v>55.660000000000004</v>
      </c>
      <c r="G3410" s="7">
        <v>0.06</v>
      </c>
      <c r="H3410" s="7" t="s">
        <v>31</v>
      </c>
      <c r="I3410" s="7">
        <v>8</v>
      </c>
    </row>
    <row r="3411" spans="1:9" ht="15.75" customHeight="1" x14ac:dyDescent="0.15">
      <c r="A3411" s="13" t="s">
        <v>5256</v>
      </c>
      <c r="B3411" s="7" t="s">
        <v>2575</v>
      </c>
      <c r="C3411" s="14">
        <v>1</v>
      </c>
      <c r="D3411" s="7">
        <v>38.19</v>
      </c>
      <c r="E3411" s="7">
        <f t="shared" si="108"/>
        <v>3.819</v>
      </c>
      <c r="F3411" s="7">
        <f t="shared" si="109"/>
        <v>42.009</v>
      </c>
      <c r="G3411" s="7">
        <v>0.25</v>
      </c>
      <c r="H3411" s="7" t="s">
        <v>5082</v>
      </c>
      <c r="I3411" s="7">
        <v>7</v>
      </c>
    </row>
    <row r="3412" spans="1:9" ht="15.75" customHeight="1" x14ac:dyDescent="0.15">
      <c r="A3412" s="13" t="s">
        <v>5256</v>
      </c>
      <c r="B3412" s="7" t="s">
        <v>1685</v>
      </c>
      <c r="C3412" s="14">
        <v>14</v>
      </c>
      <c r="D3412" s="7">
        <v>25.24</v>
      </c>
      <c r="E3412" s="7">
        <f t="shared" si="108"/>
        <v>2.524</v>
      </c>
      <c r="F3412" s="7">
        <f t="shared" si="109"/>
        <v>27.763999999999999</v>
      </c>
      <c r="G3412" s="7">
        <v>0.12</v>
      </c>
      <c r="H3412" s="7" t="s">
        <v>28</v>
      </c>
      <c r="I3412" s="7">
        <v>6</v>
      </c>
    </row>
    <row r="3413" spans="1:9" ht="15.75" customHeight="1" x14ac:dyDescent="0.15">
      <c r="A3413" s="13" t="s">
        <v>5256</v>
      </c>
      <c r="B3413" s="7" t="s">
        <v>2516</v>
      </c>
      <c r="C3413" s="14">
        <v>1</v>
      </c>
      <c r="D3413" s="7">
        <v>66.040000000000006</v>
      </c>
      <c r="E3413" s="7">
        <f t="shared" si="108"/>
        <v>6.604000000000001</v>
      </c>
      <c r="F3413" s="7">
        <f t="shared" si="109"/>
        <v>72.644000000000005</v>
      </c>
      <c r="G3413" s="7">
        <v>0.31</v>
      </c>
      <c r="H3413" s="7" t="s">
        <v>5075</v>
      </c>
      <c r="I3413" s="7">
        <v>3</v>
      </c>
    </row>
    <row r="3414" spans="1:9" ht="15.75" customHeight="1" x14ac:dyDescent="0.15">
      <c r="A3414" s="13" t="s">
        <v>5256</v>
      </c>
      <c r="B3414" s="7" t="s">
        <v>4953</v>
      </c>
      <c r="C3414" s="14">
        <v>1</v>
      </c>
      <c r="D3414" s="7">
        <v>84.89</v>
      </c>
      <c r="E3414" s="7">
        <f t="shared" si="108"/>
        <v>8.4890000000000008</v>
      </c>
      <c r="F3414" s="7">
        <f t="shared" si="109"/>
        <v>93.379000000000005</v>
      </c>
      <c r="G3414" s="7">
        <v>0.08</v>
      </c>
      <c r="H3414" s="7" t="s">
        <v>5081</v>
      </c>
      <c r="I3414" s="7">
        <v>7</v>
      </c>
    </row>
    <row r="3415" spans="1:9" ht="15.75" customHeight="1" x14ac:dyDescent="0.15">
      <c r="A3415" s="13" t="s">
        <v>5256</v>
      </c>
      <c r="B3415" s="7" t="s">
        <v>4553</v>
      </c>
      <c r="C3415" s="14">
        <v>3</v>
      </c>
      <c r="D3415" s="7">
        <v>88.4</v>
      </c>
      <c r="E3415" s="7">
        <f t="shared" si="108"/>
        <v>8.8400000000000016</v>
      </c>
      <c r="F3415" s="7">
        <f t="shared" si="109"/>
        <v>97.240000000000009</v>
      </c>
      <c r="G3415" s="7">
        <v>0.23</v>
      </c>
      <c r="H3415" s="7" t="s">
        <v>26</v>
      </c>
      <c r="I3415" s="7">
        <v>2</v>
      </c>
    </row>
    <row r="3416" spans="1:9" ht="15.75" customHeight="1" x14ac:dyDescent="0.15">
      <c r="A3416" s="13" t="s">
        <v>5256</v>
      </c>
      <c r="B3416" s="7" t="s">
        <v>4708</v>
      </c>
      <c r="C3416" s="14">
        <v>14</v>
      </c>
      <c r="D3416" s="7">
        <v>35.82</v>
      </c>
      <c r="E3416" s="7">
        <f t="shared" si="108"/>
        <v>3.5820000000000003</v>
      </c>
      <c r="F3416" s="7">
        <f t="shared" si="109"/>
        <v>39.402000000000001</v>
      </c>
      <c r="G3416" s="7">
        <v>0.39</v>
      </c>
      <c r="H3416" s="7" t="s">
        <v>26</v>
      </c>
      <c r="I3416" s="7">
        <v>1</v>
      </c>
    </row>
    <row r="3417" spans="1:9" ht="15.75" customHeight="1" x14ac:dyDescent="0.15">
      <c r="A3417" s="13" t="s">
        <v>5256</v>
      </c>
      <c r="B3417" s="7" t="s">
        <v>2351</v>
      </c>
      <c r="C3417" s="14">
        <v>3</v>
      </c>
      <c r="D3417" s="7">
        <v>99.89</v>
      </c>
      <c r="E3417" s="7">
        <f t="shared" si="108"/>
        <v>9.9890000000000008</v>
      </c>
      <c r="F3417" s="7">
        <f t="shared" si="109"/>
        <v>109.879</v>
      </c>
      <c r="G3417" s="7">
        <v>0.1</v>
      </c>
      <c r="H3417" s="7" t="s">
        <v>5082</v>
      </c>
      <c r="I3417" s="7">
        <v>10</v>
      </c>
    </row>
    <row r="3418" spans="1:9" ht="15.75" customHeight="1" x14ac:dyDescent="0.15">
      <c r="A3418" s="13" t="s">
        <v>5256</v>
      </c>
      <c r="B3418" s="7" t="s">
        <v>4770</v>
      </c>
      <c r="C3418" s="14">
        <v>3</v>
      </c>
      <c r="D3418" s="7">
        <v>6.32</v>
      </c>
      <c r="E3418" s="7">
        <f t="shared" si="108"/>
        <v>0.63200000000000012</v>
      </c>
      <c r="F3418" s="7">
        <f t="shared" si="109"/>
        <v>6.952</v>
      </c>
      <c r="G3418" s="7">
        <v>0.17</v>
      </c>
      <c r="H3418" s="7" t="s">
        <v>5075</v>
      </c>
      <c r="I3418" s="7">
        <v>8</v>
      </c>
    </row>
    <row r="3419" spans="1:9" ht="15.75" customHeight="1" x14ac:dyDescent="0.15">
      <c r="A3419" s="13" t="s">
        <v>5256</v>
      </c>
      <c r="B3419" s="7" t="s">
        <v>3695</v>
      </c>
      <c r="C3419" s="14">
        <v>1</v>
      </c>
      <c r="D3419" s="7">
        <v>34.96</v>
      </c>
      <c r="E3419" s="7">
        <f t="shared" si="108"/>
        <v>3.4960000000000004</v>
      </c>
      <c r="F3419" s="7">
        <f t="shared" si="109"/>
        <v>38.456000000000003</v>
      </c>
      <c r="G3419" s="7">
        <v>0.06</v>
      </c>
      <c r="H3419" s="7" t="s">
        <v>5075</v>
      </c>
      <c r="I3419" s="7">
        <v>2</v>
      </c>
    </row>
    <row r="3420" spans="1:9" ht="15.75" customHeight="1" x14ac:dyDescent="0.15">
      <c r="A3420" s="13" t="s">
        <v>5256</v>
      </c>
      <c r="B3420" s="7" t="s">
        <v>4290</v>
      </c>
      <c r="C3420" s="14">
        <v>13</v>
      </c>
      <c r="D3420" s="7">
        <v>6.7</v>
      </c>
      <c r="E3420" s="7">
        <f t="shared" ref="E3420:E3483" si="110">D3420*10%</f>
        <v>0.67</v>
      </c>
      <c r="F3420" s="7">
        <f t="shared" ref="F3420:F3483" si="111">D3420+E3420</f>
        <v>7.37</v>
      </c>
      <c r="G3420" s="7">
        <v>0.36</v>
      </c>
      <c r="H3420" s="7" t="s">
        <v>5080</v>
      </c>
      <c r="I3420" s="7">
        <v>9</v>
      </c>
    </row>
    <row r="3421" spans="1:9" ht="15.75" customHeight="1" x14ac:dyDescent="0.15">
      <c r="A3421" s="13" t="s">
        <v>5256</v>
      </c>
      <c r="B3421" s="7" t="s">
        <v>557</v>
      </c>
      <c r="C3421" s="14">
        <v>13</v>
      </c>
      <c r="D3421" s="7">
        <v>86.69</v>
      </c>
      <c r="E3421" s="7">
        <f t="shared" si="110"/>
        <v>8.6690000000000005</v>
      </c>
      <c r="F3421" s="7">
        <f t="shared" si="111"/>
        <v>95.358999999999995</v>
      </c>
      <c r="G3421" s="7">
        <v>0.28000000000000003</v>
      </c>
      <c r="H3421" s="7" t="s">
        <v>5075</v>
      </c>
      <c r="I3421" s="7">
        <v>3</v>
      </c>
    </row>
    <row r="3422" spans="1:9" ht="15.75" customHeight="1" x14ac:dyDescent="0.15">
      <c r="A3422" s="13" t="s">
        <v>5256</v>
      </c>
      <c r="B3422" s="7" t="s">
        <v>4016</v>
      </c>
      <c r="C3422" s="14">
        <v>14</v>
      </c>
      <c r="D3422" s="7">
        <v>70.400000000000006</v>
      </c>
      <c r="E3422" s="7">
        <f t="shared" si="110"/>
        <v>7.0400000000000009</v>
      </c>
      <c r="F3422" s="7">
        <f t="shared" si="111"/>
        <v>77.440000000000012</v>
      </c>
      <c r="G3422" s="7">
        <v>0.28000000000000003</v>
      </c>
      <c r="H3422" s="7" t="s">
        <v>5080</v>
      </c>
      <c r="I3422" s="7">
        <v>5</v>
      </c>
    </row>
    <row r="3423" spans="1:9" ht="15.75" customHeight="1" x14ac:dyDescent="0.15">
      <c r="A3423" s="13" t="s">
        <v>5256</v>
      </c>
      <c r="B3423" s="7" t="s">
        <v>924</v>
      </c>
      <c r="C3423" s="14">
        <v>3</v>
      </c>
      <c r="D3423" s="7">
        <v>98.17</v>
      </c>
      <c r="E3423" s="7">
        <f t="shared" si="110"/>
        <v>9.8170000000000002</v>
      </c>
      <c r="F3423" s="7">
        <f t="shared" si="111"/>
        <v>107.98699999999999</v>
      </c>
      <c r="G3423" s="7">
        <v>0.02</v>
      </c>
      <c r="H3423" s="7" t="s">
        <v>26</v>
      </c>
      <c r="I3423" s="7">
        <v>9</v>
      </c>
    </row>
    <row r="3424" spans="1:9" ht="15.75" customHeight="1" x14ac:dyDescent="0.15">
      <c r="A3424" s="13" t="s">
        <v>5256</v>
      </c>
      <c r="B3424" s="7" t="s">
        <v>1189</v>
      </c>
      <c r="C3424" s="14">
        <v>14</v>
      </c>
      <c r="D3424" s="7">
        <v>88.24</v>
      </c>
      <c r="E3424" s="7">
        <f t="shared" si="110"/>
        <v>8.8239999999999998</v>
      </c>
      <c r="F3424" s="7">
        <f t="shared" si="111"/>
        <v>97.063999999999993</v>
      </c>
      <c r="G3424" s="7">
        <v>0.05</v>
      </c>
      <c r="H3424" s="7" t="s">
        <v>5075</v>
      </c>
      <c r="I3424" s="7">
        <v>4</v>
      </c>
    </row>
    <row r="3425" spans="1:9" ht="15.75" customHeight="1" x14ac:dyDescent="0.15">
      <c r="A3425" s="13" t="s">
        <v>5256</v>
      </c>
      <c r="B3425" s="7" t="s">
        <v>2859</v>
      </c>
      <c r="C3425" s="14">
        <v>13</v>
      </c>
      <c r="D3425" s="7">
        <v>69.209999999999994</v>
      </c>
      <c r="E3425" s="7">
        <f t="shared" si="110"/>
        <v>6.9209999999999994</v>
      </c>
      <c r="F3425" s="7">
        <f t="shared" si="111"/>
        <v>76.131</v>
      </c>
      <c r="G3425" s="7">
        <v>0.04</v>
      </c>
      <c r="H3425" s="7" t="s">
        <v>5080</v>
      </c>
      <c r="I3425" s="7">
        <v>2</v>
      </c>
    </row>
    <row r="3426" spans="1:9" ht="15.75" customHeight="1" x14ac:dyDescent="0.15">
      <c r="A3426" s="13" t="s">
        <v>5256</v>
      </c>
      <c r="B3426" s="7" t="s">
        <v>4028</v>
      </c>
      <c r="C3426" s="14">
        <v>13</v>
      </c>
      <c r="D3426" s="7">
        <v>53.99</v>
      </c>
      <c r="E3426" s="7">
        <f t="shared" si="110"/>
        <v>5.3990000000000009</v>
      </c>
      <c r="F3426" s="7">
        <f t="shared" si="111"/>
        <v>59.389000000000003</v>
      </c>
      <c r="G3426" s="7">
        <v>0.1</v>
      </c>
      <c r="H3426" s="7" t="s">
        <v>5083</v>
      </c>
      <c r="I3426" s="7">
        <v>10</v>
      </c>
    </row>
    <row r="3427" spans="1:9" ht="15.75" customHeight="1" x14ac:dyDescent="0.15">
      <c r="A3427" s="13" t="s">
        <v>5256</v>
      </c>
      <c r="B3427" s="7" t="s">
        <v>4006</v>
      </c>
      <c r="C3427" s="14">
        <v>13</v>
      </c>
      <c r="D3427" s="7">
        <v>9.43</v>
      </c>
      <c r="E3427" s="7">
        <f t="shared" si="110"/>
        <v>0.94300000000000006</v>
      </c>
      <c r="F3427" s="7">
        <f t="shared" si="111"/>
        <v>10.372999999999999</v>
      </c>
      <c r="G3427" s="7">
        <v>0.16</v>
      </c>
      <c r="H3427" s="7" t="s">
        <v>5078</v>
      </c>
      <c r="I3427" s="7">
        <v>7</v>
      </c>
    </row>
    <row r="3428" spans="1:9" ht="15.75" customHeight="1" x14ac:dyDescent="0.15">
      <c r="A3428" s="13" t="s">
        <v>5256</v>
      </c>
      <c r="B3428" s="7" t="s">
        <v>3818</v>
      </c>
      <c r="C3428" s="14">
        <v>3</v>
      </c>
      <c r="D3428" s="7">
        <v>25.03</v>
      </c>
      <c r="E3428" s="7">
        <f t="shared" si="110"/>
        <v>2.5030000000000001</v>
      </c>
      <c r="F3428" s="7">
        <f t="shared" si="111"/>
        <v>27.533000000000001</v>
      </c>
      <c r="G3428" s="7">
        <v>0.37</v>
      </c>
      <c r="H3428" s="7" t="s">
        <v>5082</v>
      </c>
      <c r="I3428" s="7">
        <v>7</v>
      </c>
    </row>
    <row r="3429" spans="1:9" ht="15.75" customHeight="1" x14ac:dyDescent="0.15">
      <c r="A3429" s="13" t="s">
        <v>5256</v>
      </c>
      <c r="B3429" s="7" t="s">
        <v>2129</v>
      </c>
      <c r="C3429" s="14">
        <v>1</v>
      </c>
      <c r="D3429" s="7">
        <v>82.93</v>
      </c>
      <c r="E3429" s="7">
        <f t="shared" si="110"/>
        <v>8.293000000000001</v>
      </c>
      <c r="F3429" s="7">
        <f t="shared" si="111"/>
        <v>91.223000000000013</v>
      </c>
      <c r="G3429" s="7">
        <v>0.03</v>
      </c>
      <c r="H3429" s="7" t="s">
        <v>26</v>
      </c>
      <c r="I3429" s="7">
        <v>5</v>
      </c>
    </row>
    <row r="3430" spans="1:9" ht="15.75" customHeight="1" x14ac:dyDescent="0.15">
      <c r="A3430" s="13" t="s">
        <v>5256</v>
      </c>
      <c r="B3430" s="7" t="s">
        <v>4793</v>
      </c>
      <c r="C3430" s="14">
        <v>13</v>
      </c>
      <c r="D3430" s="7">
        <v>20.72</v>
      </c>
      <c r="E3430" s="7">
        <f t="shared" si="110"/>
        <v>2.0720000000000001</v>
      </c>
      <c r="F3430" s="7">
        <f t="shared" si="111"/>
        <v>22.791999999999998</v>
      </c>
      <c r="G3430" s="7">
        <v>0.38</v>
      </c>
      <c r="H3430" s="7" t="s">
        <v>5078</v>
      </c>
      <c r="I3430" s="7">
        <v>1</v>
      </c>
    </row>
    <row r="3431" spans="1:9" ht="15.75" customHeight="1" x14ac:dyDescent="0.15">
      <c r="A3431" s="13" t="s">
        <v>5256</v>
      </c>
      <c r="B3431" s="7" t="s">
        <v>2531</v>
      </c>
      <c r="C3431" s="14">
        <v>13</v>
      </c>
      <c r="D3431" s="7">
        <v>91.31</v>
      </c>
      <c r="E3431" s="7">
        <f t="shared" si="110"/>
        <v>9.1310000000000002</v>
      </c>
      <c r="F3431" s="7">
        <f t="shared" si="111"/>
        <v>100.441</v>
      </c>
      <c r="G3431" s="7">
        <v>0.15</v>
      </c>
      <c r="H3431" s="7" t="s">
        <v>27</v>
      </c>
      <c r="I3431" s="7">
        <v>5</v>
      </c>
    </row>
    <row r="3432" spans="1:9" ht="15.75" customHeight="1" x14ac:dyDescent="0.15">
      <c r="A3432" s="13" t="s">
        <v>5256</v>
      </c>
      <c r="B3432" s="7" t="s">
        <v>2638</v>
      </c>
      <c r="C3432" s="14">
        <v>14</v>
      </c>
      <c r="D3432" s="7">
        <v>1.41</v>
      </c>
      <c r="E3432" s="7">
        <f t="shared" si="110"/>
        <v>0.14099999999999999</v>
      </c>
      <c r="F3432" s="7">
        <f t="shared" si="111"/>
        <v>1.5509999999999999</v>
      </c>
      <c r="G3432" s="7">
        <v>0.12</v>
      </c>
      <c r="H3432" s="7" t="s">
        <v>5080</v>
      </c>
      <c r="I3432" s="7">
        <v>7</v>
      </c>
    </row>
    <row r="3433" spans="1:9" ht="15.75" customHeight="1" x14ac:dyDescent="0.15">
      <c r="A3433" s="13" t="s">
        <v>5257</v>
      </c>
      <c r="B3433" s="7" t="s">
        <v>1223</v>
      </c>
      <c r="C3433" s="14">
        <v>14</v>
      </c>
      <c r="D3433" s="7">
        <v>69.760000000000005</v>
      </c>
      <c r="E3433" s="7">
        <f t="shared" si="110"/>
        <v>6.9760000000000009</v>
      </c>
      <c r="F3433" s="7">
        <f t="shared" si="111"/>
        <v>76.736000000000004</v>
      </c>
      <c r="G3433" s="7">
        <v>0.31</v>
      </c>
      <c r="H3433" s="7" t="s">
        <v>29</v>
      </c>
      <c r="I3433" s="7">
        <v>2</v>
      </c>
    </row>
    <row r="3434" spans="1:9" ht="15.75" customHeight="1" x14ac:dyDescent="0.15">
      <c r="A3434" s="13" t="s">
        <v>5257</v>
      </c>
      <c r="B3434" s="7" t="s">
        <v>3526</v>
      </c>
      <c r="C3434" s="14">
        <v>3</v>
      </c>
      <c r="D3434" s="7">
        <v>78.19</v>
      </c>
      <c r="E3434" s="7">
        <f t="shared" si="110"/>
        <v>7.819</v>
      </c>
      <c r="F3434" s="7">
        <f t="shared" si="111"/>
        <v>86.009</v>
      </c>
      <c r="G3434" s="7">
        <v>0.33</v>
      </c>
      <c r="H3434" s="7" t="s">
        <v>28</v>
      </c>
      <c r="I3434" s="7">
        <v>3</v>
      </c>
    </row>
    <row r="3435" spans="1:9" ht="15.75" customHeight="1" x14ac:dyDescent="0.15">
      <c r="A3435" s="13" t="s">
        <v>5257</v>
      </c>
      <c r="B3435" s="7" t="s">
        <v>88</v>
      </c>
      <c r="C3435" s="14">
        <v>13</v>
      </c>
      <c r="D3435" s="7">
        <v>80.53</v>
      </c>
      <c r="E3435" s="7">
        <f t="shared" si="110"/>
        <v>8.0530000000000008</v>
      </c>
      <c r="F3435" s="7">
        <f t="shared" si="111"/>
        <v>88.582999999999998</v>
      </c>
      <c r="G3435" s="7">
        <v>0.23</v>
      </c>
      <c r="H3435" s="7" t="s">
        <v>5080</v>
      </c>
      <c r="I3435" s="7">
        <v>4</v>
      </c>
    </row>
    <row r="3436" spans="1:9" ht="15.75" customHeight="1" x14ac:dyDescent="0.15">
      <c r="A3436" s="13" t="s">
        <v>5257</v>
      </c>
      <c r="B3436" s="7" t="s">
        <v>843</v>
      </c>
      <c r="C3436" s="14">
        <v>3</v>
      </c>
      <c r="D3436" s="7">
        <v>7.74</v>
      </c>
      <c r="E3436" s="7">
        <f t="shared" si="110"/>
        <v>0.77400000000000002</v>
      </c>
      <c r="F3436" s="7">
        <f t="shared" si="111"/>
        <v>8.5139999999999993</v>
      </c>
      <c r="G3436" s="7">
        <v>0.21</v>
      </c>
      <c r="H3436" s="7" t="s">
        <v>26</v>
      </c>
      <c r="I3436" s="7">
        <v>7</v>
      </c>
    </row>
    <row r="3437" spans="1:9" ht="15.75" customHeight="1" x14ac:dyDescent="0.15">
      <c r="A3437" s="13" t="s">
        <v>5257</v>
      </c>
      <c r="B3437" s="7" t="s">
        <v>659</v>
      </c>
      <c r="C3437" s="14">
        <v>14</v>
      </c>
      <c r="D3437" s="7">
        <v>40.68</v>
      </c>
      <c r="E3437" s="7">
        <f t="shared" si="110"/>
        <v>4.0680000000000005</v>
      </c>
      <c r="F3437" s="7">
        <f t="shared" si="111"/>
        <v>44.747999999999998</v>
      </c>
      <c r="G3437" s="7">
        <v>0.28999999999999998</v>
      </c>
      <c r="H3437" s="7" t="s">
        <v>5076</v>
      </c>
      <c r="I3437" s="7">
        <v>5</v>
      </c>
    </row>
    <row r="3438" spans="1:9" ht="15.75" customHeight="1" x14ac:dyDescent="0.15">
      <c r="A3438" s="13" t="s">
        <v>5257</v>
      </c>
      <c r="B3438" s="7" t="s">
        <v>1138</v>
      </c>
      <c r="C3438" s="14">
        <v>14</v>
      </c>
      <c r="D3438" s="7">
        <v>10.79</v>
      </c>
      <c r="E3438" s="7">
        <f t="shared" si="110"/>
        <v>1.079</v>
      </c>
      <c r="F3438" s="7">
        <f t="shared" si="111"/>
        <v>11.869</v>
      </c>
      <c r="G3438" s="7">
        <v>0.13</v>
      </c>
      <c r="H3438" s="7" t="s">
        <v>27</v>
      </c>
      <c r="I3438" s="7">
        <v>10</v>
      </c>
    </row>
    <row r="3439" spans="1:9" ht="15.75" customHeight="1" x14ac:dyDescent="0.15">
      <c r="A3439" s="13" t="s">
        <v>5257</v>
      </c>
      <c r="B3439" s="7" t="s">
        <v>1802</v>
      </c>
      <c r="C3439" s="14">
        <v>1</v>
      </c>
      <c r="D3439" s="7">
        <v>32.229999999999997</v>
      </c>
      <c r="E3439" s="7">
        <f t="shared" si="110"/>
        <v>3.2229999999999999</v>
      </c>
      <c r="F3439" s="7">
        <f t="shared" si="111"/>
        <v>35.452999999999996</v>
      </c>
      <c r="G3439" s="7">
        <v>0.26</v>
      </c>
      <c r="H3439" s="7" t="s">
        <v>5079</v>
      </c>
      <c r="I3439" s="7">
        <v>4</v>
      </c>
    </row>
    <row r="3440" spans="1:9" ht="15.75" customHeight="1" x14ac:dyDescent="0.15">
      <c r="A3440" s="13" t="s">
        <v>5257</v>
      </c>
      <c r="B3440" s="7" t="s">
        <v>80</v>
      </c>
      <c r="C3440" s="14">
        <v>13</v>
      </c>
      <c r="D3440" s="7">
        <v>83.25</v>
      </c>
      <c r="E3440" s="7">
        <f t="shared" si="110"/>
        <v>8.3250000000000011</v>
      </c>
      <c r="F3440" s="7">
        <f t="shared" si="111"/>
        <v>91.575000000000003</v>
      </c>
      <c r="G3440" s="7">
        <v>0.38</v>
      </c>
      <c r="H3440" s="7" t="s">
        <v>31</v>
      </c>
      <c r="I3440" s="7">
        <v>9</v>
      </c>
    </row>
    <row r="3441" spans="1:9" ht="15.75" customHeight="1" x14ac:dyDescent="0.15">
      <c r="A3441" s="13" t="s">
        <v>5257</v>
      </c>
      <c r="B3441" s="7" t="s">
        <v>1794</v>
      </c>
      <c r="C3441" s="14">
        <v>1</v>
      </c>
      <c r="D3441" s="7">
        <v>32.86</v>
      </c>
      <c r="E3441" s="7">
        <f t="shared" si="110"/>
        <v>3.286</v>
      </c>
      <c r="F3441" s="7">
        <f t="shared" si="111"/>
        <v>36.146000000000001</v>
      </c>
      <c r="G3441" s="7">
        <v>0.22</v>
      </c>
      <c r="H3441" s="7" t="s">
        <v>5082</v>
      </c>
      <c r="I3441" s="7">
        <v>5</v>
      </c>
    </row>
    <row r="3442" spans="1:9" ht="15.75" customHeight="1" x14ac:dyDescent="0.15">
      <c r="A3442" s="13" t="s">
        <v>5257</v>
      </c>
      <c r="B3442" s="7" t="s">
        <v>4092</v>
      </c>
      <c r="C3442" s="14">
        <v>14</v>
      </c>
      <c r="D3442" s="7">
        <v>76.989999999999995</v>
      </c>
      <c r="E3442" s="7">
        <f t="shared" si="110"/>
        <v>7.6989999999999998</v>
      </c>
      <c r="F3442" s="7">
        <f t="shared" si="111"/>
        <v>84.688999999999993</v>
      </c>
      <c r="G3442" s="7">
        <v>0.21</v>
      </c>
      <c r="H3442" s="7" t="s">
        <v>5081</v>
      </c>
      <c r="I3442" s="7">
        <v>5</v>
      </c>
    </row>
    <row r="3443" spans="1:9" ht="15.75" customHeight="1" x14ac:dyDescent="0.15">
      <c r="A3443" s="13" t="s">
        <v>5257</v>
      </c>
      <c r="B3443" s="7" t="s">
        <v>2089</v>
      </c>
      <c r="C3443" s="14">
        <v>3</v>
      </c>
      <c r="D3443" s="7">
        <v>29.72</v>
      </c>
      <c r="E3443" s="7">
        <f t="shared" si="110"/>
        <v>2.972</v>
      </c>
      <c r="F3443" s="7">
        <f t="shared" si="111"/>
        <v>32.692</v>
      </c>
      <c r="G3443" s="7">
        <v>0.3</v>
      </c>
      <c r="H3443" s="7" t="s">
        <v>5078</v>
      </c>
      <c r="I3443" s="7">
        <v>1</v>
      </c>
    </row>
    <row r="3444" spans="1:9" ht="15.75" customHeight="1" x14ac:dyDescent="0.15">
      <c r="A3444" s="13" t="s">
        <v>5257</v>
      </c>
      <c r="B3444" s="7" t="s">
        <v>3976</v>
      </c>
      <c r="C3444" s="14">
        <v>1</v>
      </c>
      <c r="D3444" s="7">
        <v>32.25</v>
      </c>
      <c r="E3444" s="7">
        <f t="shared" si="110"/>
        <v>3.2250000000000001</v>
      </c>
      <c r="F3444" s="7">
        <f t="shared" si="111"/>
        <v>35.475000000000001</v>
      </c>
      <c r="G3444" s="7">
        <v>0.36</v>
      </c>
      <c r="H3444" s="7" t="s">
        <v>5081</v>
      </c>
      <c r="I3444" s="7">
        <v>4</v>
      </c>
    </row>
    <row r="3445" spans="1:9" ht="15.75" customHeight="1" x14ac:dyDescent="0.15">
      <c r="A3445" s="13" t="s">
        <v>5257</v>
      </c>
      <c r="B3445" s="7" t="s">
        <v>4281</v>
      </c>
      <c r="C3445" s="14">
        <v>14</v>
      </c>
      <c r="D3445" s="7">
        <v>95.2</v>
      </c>
      <c r="E3445" s="7">
        <f t="shared" si="110"/>
        <v>9.5200000000000014</v>
      </c>
      <c r="F3445" s="7">
        <f t="shared" si="111"/>
        <v>104.72</v>
      </c>
      <c r="G3445" s="7">
        <v>0.09</v>
      </c>
      <c r="H3445" s="7" t="s">
        <v>27</v>
      </c>
      <c r="I3445" s="7">
        <v>1</v>
      </c>
    </row>
    <row r="3446" spans="1:9" ht="15.75" customHeight="1" x14ac:dyDescent="0.15">
      <c r="A3446" s="13" t="s">
        <v>5257</v>
      </c>
      <c r="B3446" s="7" t="s">
        <v>1477</v>
      </c>
      <c r="C3446" s="14">
        <v>14</v>
      </c>
      <c r="D3446" s="7">
        <v>48.78</v>
      </c>
      <c r="E3446" s="7">
        <f t="shared" si="110"/>
        <v>4.8780000000000001</v>
      </c>
      <c r="F3446" s="7">
        <f t="shared" si="111"/>
        <v>53.658000000000001</v>
      </c>
      <c r="G3446" s="7">
        <v>0.18</v>
      </c>
      <c r="H3446" s="7" t="s">
        <v>5077</v>
      </c>
      <c r="I3446" s="7">
        <v>5</v>
      </c>
    </row>
    <row r="3447" spans="1:9" ht="15.75" customHeight="1" x14ac:dyDescent="0.15">
      <c r="A3447" s="13" t="s">
        <v>5257</v>
      </c>
      <c r="B3447" s="7" t="s">
        <v>2357</v>
      </c>
      <c r="C3447" s="14">
        <v>3</v>
      </c>
      <c r="D3447" s="7">
        <v>51.72</v>
      </c>
      <c r="E3447" s="7">
        <f t="shared" si="110"/>
        <v>5.1720000000000006</v>
      </c>
      <c r="F3447" s="7">
        <f t="shared" si="111"/>
        <v>56.891999999999996</v>
      </c>
      <c r="G3447" s="7">
        <v>0.22</v>
      </c>
      <c r="H3447" s="7" t="s">
        <v>27</v>
      </c>
      <c r="I3447" s="7">
        <v>1</v>
      </c>
    </row>
    <row r="3448" spans="1:9" ht="15.75" customHeight="1" x14ac:dyDescent="0.15">
      <c r="A3448" s="13" t="s">
        <v>5257</v>
      </c>
      <c r="B3448" s="7" t="s">
        <v>400</v>
      </c>
      <c r="C3448" s="14">
        <v>13</v>
      </c>
      <c r="D3448" s="7">
        <v>52.62</v>
      </c>
      <c r="E3448" s="7">
        <f t="shared" si="110"/>
        <v>5.2620000000000005</v>
      </c>
      <c r="F3448" s="7">
        <f t="shared" si="111"/>
        <v>57.881999999999998</v>
      </c>
      <c r="G3448" s="7">
        <v>0.22</v>
      </c>
      <c r="H3448" s="7" t="s">
        <v>5078</v>
      </c>
      <c r="I3448" s="7">
        <v>3</v>
      </c>
    </row>
    <row r="3449" spans="1:9" ht="15.75" customHeight="1" x14ac:dyDescent="0.15">
      <c r="A3449" s="13" t="s">
        <v>5257</v>
      </c>
      <c r="B3449" s="7" t="s">
        <v>4240</v>
      </c>
      <c r="C3449" s="14">
        <v>13</v>
      </c>
      <c r="D3449" s="7">
        <v>43.3</v>
      </c>
      <c r="E3449" s="7">
        <f t="shared" si="110"/>
        <v>4.33</v>
      </c>
      <c r="F3449" s="7">
        <f t="shared" si="111"/>
        <v>47.629999999999995</v>
      </c>
      <c r="G3449" s="7">
        <v>0.25</v>
      </c>
      <c r="H3449" s="7" t="s">
        <v>5083</v>
      </c>
      <c r="I3449" s="7">
        <v>9</v>
      </c>
    </row>
    <row r="3450" spans="1:9" ht="15.75" customHeight="1" x14ac:dyDescent="0.15">
      <c r="A3450" s="13" t="s">
        <v>5257</v>
      </c>
      <c r="B3450" s="7" t="s">
        <v>3780</v>
      </c>
      <c r="C3450" s="14">
        <v>14</v>
      </c>
      <c r="D3450" s="7">
        <v>61.17</v>
      </c>
      <c r="E3450" s="7">
        <f t="shared" si="110"/>
        <v>6.1170000000000009</v>
      </c>
      <c r="F3450" s="7">
        <f t="shared" si="111"/>
        <v>67.287000000000006</v>
      </c>
      <c r="G3450" s="7">
        <v>0.17</v>
      </c>
      <c r="H3450" s="7" t="s">
        <v>27</v>
      </c>
      <c r="I3450" s="7">
        <v>6</v>
      </c>
    </row>
    <row r="3451" spans="1:9" ht="15.75" customHeight="1" x14ac:dyDescent="0.15">
      <c r="A3451" s="13" t="s">
        <v>5257</v>
      </c>
      <c r="B3451" s="7" t="s">
        <v>2366</v>
      </c>
      <c r="C3451" s="14">
        <v>3</v>
      </c>
      <c r="D3451" s="7">
        <v>66.489999999999995</v>
      </c>
      <c r="E3451" s="7">
        <f t="shared" si="110"/>
        <v>6.649</v>
      </c>
      <c r="F3451" s="7">
        <f t="shared" si="111"/>
        <v>73.138999999999996</v>
      </c>
      <c r="G3451" s="7">
        <v>0.32</v>
      </c>
      <c r="H3451" s="7" t="s">
        <v>29</v>
      </c>
      <c r="I3451" s="7">
        <v>8</v>
      </c>
    </row>
    <row r="3452" spans="1:9" ht="15.75" customHeight="1" x14ac:dyDescent="0.15">
      <c r="A3452" s="13" t="s">
        <v>5257</v>
      </c>
      <c r="B3452" s="7" t="s">
        <v>4513</v>
      </c>
      <c r="C3452" s="14">
        <v>13</v>
      </c>
      <c r="D3452" s="7">
        <v>99</v>
      </c>
      <c r="E3452" s="7">
        <f t="shared" si="110"/>
        <v>9.9</v>
      </c>
      <c r="F3452" s="7">
        <f t="shared" si="111"/>
        <v>108.9</v>
      </c>
      <c r="G3452" s="7">
        <v>0.06</v>
      </c>
      <c r="H3452" s="7" t="s">
        <v>5075</v>
      </c>
      <c r="I3452" s="7">
        <v>3</v>
      </c>
    </row>
    <row r="3453" spans="1:9" ht="15.75" customHeight="1" x14ac:dyDescent="0.15">
      <c r="A3453" s="13" t="s">
        <v>5257</v>
      </c>
      <c r="B3453" s="7" t="s">
        <v>2018</v>
      </c>
      <c r="C3453" s="14">
        <v>1</v>
      </c>
      <c r="D3453" s="7">
        <v>58.32</v>
      </c>
      <c r="E3453" s="7">
        <f t="shared" si="110"/>
        <v>5.8320000000000007</v>
      </c>
      <c r="F3453" s="7">
        <f t="shared" si="111"/>
        <v>64.152000000000001</v>
      </c>
      <c r="G3453" s="7">
        <v>0.38</v>
      </c>
      <c r="H3453" s="7" t="s">
        <v>5083</v>
      </c>
      <c r="I3453" s="7">
        <v>7</v>
      </c>
    </row>
    <row r="3454" spans="1:9" ht="15.75" customHeight="1" x14ac:dyDescent="0.15">
      <c r="A3454" s="13" t="s">
        <v>5257</v>
      </c>
      <c r="B3454" s="7" t="s">
        <v>695</v>
      </c>
      <c r="C3454" s="14">
        <v>3</v>
      </c>
      <c r="D3454" s="7">
        <v>89.54</v>
      </c>
      <c r="E3454" s="7">
        <f t="shared" si="110"/>
        <v>8.9540000000000006</v>
      </c>
      <c r="F3454" s="7">
        <f t="shared" si="111"/>
        <v>98.494</v>
      </c>
      <c r="G3454" s="7">
        <v>0.31</v>
      </c>
      <c r="H3454" s="7" t="s">
        <v>26</v>
      </c>
      <c r="I3454" s="7">
        <v>6</v>
      </c>
    </row>
    <row r="3455" spans="1:9" ht="15.75" customHeight="1" x14ac:dyDescent="0.15">
      <c r="A3455" s="13" t="s">
        <v>5257</v>
      </c>
      <c r="B3455" s="7" t="s">
        <v>807</v>
      </c>
      <c r="C3455" s="14">
        <v>14</v>
      </c>
      <c r="D3455" s="7">
        <v>14.72</v>
      </c>
      <c r="E3455" s="7">
        <f t="shared" si="110"/>
        <v>1.4720000000000002</v>
      </c>
      <c r="F3455" s="7">
        <f t="shared" si="111"/>
        <v>16.192</v>
      </c>
      <c r="G3455" s="7">
        <v>0.1</v>
      </c>
      <c r="H3455" s="7" t="s">
        <v>26</v>
      </c>
      <c r="I3455" s="7">
        <v>6</v>
      </c>
    </row>
    <row r="3456" spans="1:9" ht="15.75" customHeight="1" x14ac:dyDescent="0.15">
      <c r="A3456" s="13" t="s">
        <v>5257</v>
      </c>
      <c r="B3456" s="7" t="s">
        <v>5050</v>
      </c>
      <c r="C3456" s="14">
        <v>13</v>
      </c>
      <c r="D3456" s="7">
        <v>80.05</v>
      </c>
      <c r="E3456" s="7">
        <f t="shared" si="110"/>
        <v>8.0050000000000008</v>
      </c>
      <c r="F3456" s="7">
        <f t="shared" si="111"/>
        <v>88.054999999999993</v>
      </c>
      <c r="G3456" s="7">
        <v>0.05</v>
      </c>
      <c r="H3456" s="7" t="s">
        <v>5082</v>
      </c>
      <c r="I3456" s="7">
        <v>8</v>
      </c>
    </row>
    <row r="3457" spans="1:9" ht="15.75" customHeight="1" x14ac:dyDescent="0.15">
      <c r="A3457" s="13" t="s">
        <v>5257</v>
      </c>
      <c r="B3457" s="7" t="s">
        <v>4775</v>
      </c>
      <c r="C3457" s="14">
        <v>14</v>
      </c>
      <c r="D3457" s="7">
        <v>29.55</v>
      </c>
      <c r="E3457" s="7">
        <f t="shared" si="110"/>
        <v>2.9550000000000001</v>
      </c>
      <c r="F3457" s="7">
        <f t="shared" si="111"/>
        <v>32.505000000000003</v>
      </c>
      <c r="G3457" s="7">
        <v>0.09</v>
      </c>
      <c r="H3457" s="7" t="s">
        <v>31</v>
      </c>
      <c r="I3457" s="7">
        <v>5</v>
      </c>
    </row>
    <row r="3458" spans="1:9" ht="15.75" customHeight="1" x14ac:dyDescent="0.15">
      <c r="A3458" s="13" t="s">
        <v>5257</v>
      </c>
      <c r="B3458" s="7" t="s">
        <v>1983</v>
      </c>
      <c r="C3458" s="14">
        <v>3</v>
      </c>
      <c r="D3458" s="7">
        <v>0.57999999999999996</v>
      </c>
      <c r="E3458" s="7">
        <f t="shared" si="110"/>
        <v>5.7999999999999996E-2</v>
      </c>
      <c r="F3458" s="7">
        <f t="shared" si="111"/>
        <v>0.6379999999999999</v>
      </c>
      <c r="G3458" s="7">
        <v>0.38</v>
      </c>
      <c r="H3458" s="7" t="s">
        <v>5082</v>
      </c>
      <c r="I3458" s="7">
        <v>7</v>
      </c>
    </row>
    <row r="3459" spans="1:9" ht="15.75" customHeight="1" x14ac:dyDescent="0.15">
      <c r="A3459" s="13" t="s">
        <v>5258</v>
      </c>
      <c r="B3459" s="7" t="s">
        <v>4742</v>
      </c>
      <c r="C3459" s="14">
        <v>13</v>
      </c>
      <c r="D3459" s="7">
        <v>71.62</v>
      </c>
      <c r="E3459" s="7">
        <f t="shared" si="110"/>
        <v>7.1620000000000008</v>
      </c>
      <c r="F3459" s="7">
        <f t="shared" si="111"/>
        <v>78.782000000000011</v>
      </c>
      <c r="G3459" s="7">
        <v>0.33</v>
      </c>
      <c r="H3459" s="7" t="s">
        <v>5082</v>
      </c>
      <c r="I3459" s="7">
        <v>6</v>
      </c>
    </row>
    <row r="3460" spans="1:9" ht="15.75" customHeight="1" x14ac:dyDescent="0.15">
      <c r="A3460" s="13" t="s">
        <v>5258</v>
      </c>
      <c r="B3460" s="7" t="s">
        <v>1438</v>
      </c>
      <c r="C3460" s="14">
        <v>13</v>
      </c>
      <c r="D3460" s="7">
        <v>45.18</v>
      </c>
      <c r="E3460" s="7">
        <f t="shared" si="110"/>
        <v>4.5179999999999998</v>
      </c>
      <c r="F3460" s="7">
        <f t="shared" si="111"/>
        <v>49.698</v>
      </c>
      <c r="G3460" s="7">
        <v>0.11</v>
      </c>
      <c r="H3460" s="7" t="s">
        <v>5082</v>
      </c>
      <c r="I3460" s="7">
        <v>3</v>
      </c>
    </row>
    <row r="3461" spans="1:9" ht="15.75" customHeight="1" x14ac:dyDescent="0.15">
      <c r="A3461" s="13" t="s">
        <v>5258</v>
      </c>
      <c r="B3461" s="7" t="s">
        <v>4276</v>
      </c>
      <c r="C3461" s="14">
        <v>1</v>
      </c>
      <c r="D3461" s="7">
        <v>43.71</v>
      </c>
      <c r="E3461" s="7">
        <f t="shared" si="110"/>
        <v>4.3710000000000004</v>
      </c>
      <c r="F3461" s="7">
        <f t="shared" si="111"/>
        <v>48.081000000000003</v>
      </c>
      <c r="G3461" s="7">
        <v>0.35</v>
      </c>
      <c r="H3461" s="7" t="s">
        <v>5075</v>
      </c>
      <c r="I3461" s="7">
        <v>1</v>
      </c>
    </row>
    <row r="3462" spans="1:9" ht="15.75" customHeight="1" x14ac:dyDescent="0.15">
      <c r="A3462" s="13" t="s">
        <v>5258</v>
      </c>
      <c r="B3462" s="7" t="s">
        <v>1626</v>
      </c>
      <c r="C3462" s="14">
        <v>13</v>
      </c>
      <c r="D3462" s="7">
        <v>15.2</v>
      </c>
      <c r="E3462" s="7">
        <f t="shared" si="110"/>
        <v>1.52</v>
      </c>
      <c r="F3462" s="7">
        <f t="shared" si="111"/>
        <v>16.72</v>
      </c>
      <c r="G3462" s="7">
        <v>0.25</v>
      </c>
      <c r="H3462" s="7" t="s">
        <v>5082</v>
      </c>
      <c r="I3462" s="7">
        <v>2</v>
      </c>
    </row>
    <row r="3463" spans="1:9" ht="15.75" customHeight="1" x14ac:dyDescent="0.15">
      <c r="A3463" s="13" t="s">
        <v>5258</v>
      </c>
      <c r="B3463" s="7" t="s">
        <v>2823</v>
      </c>
      <c r="C3463" s="14">
        <v>1</v>
      </c>
      <c r="D3463" s="7">
        <v>87.42</v>
      </c>
      <c r="E3463" s="7">
        <f t="shared" si="110"/>
        <v>8.7420000000000009</v>
      </c>
      <c r="F3463" s="7">
        <f t="shared" si="111"/>
        <v>96.162000000000006</v>
      </c>
      <c r="G3463" s="7">
        <v>0.02</v>
      </c>
      <c r="H3463" s="7" t="s">
        <v>28</v>
      </c>
      <c r="I3463" s="7">
        <v>8</v>
      </c>
    </row>
    <row r="3464" spans="1:9" ht="15.75" customHeight="1" x14ac:dyDescent="0.15">
      <c r="A3464" s="13" t="s">
        <v>5258</v>
      </c>
      <c r="B3464" s="7" t="s">
        <v>3292</v>
      </c>
      <c r="C3464" s="14">
        <v>3</v>
      </c>
      <c r="D3464" s="7">
        <v>2.75</v>
      </c>
      <c r="E3464" s="7">
        <f t="shared" si="110"/>
        <v>0.27500000000000002</v>
      </c>
      <c r="F3464" s="7">
        <f t="shared" si="111"/>
        <v>3.0249999999999999</v>
      </c>
      <c r="G3464" s="7">
        <v>0.26</v>
      </c>
      <c r="H3464" s="7" t="s">
        <v>5079</v>
      </c>
      <c r="I3464" s="7">
        <v>3</v>
      </c>
    </row>
    <row r="3465" spans="1:9" ht="15.75" customHeight="1" x14ac:dyDescent="0.15">
      <c r="A3465" s="13" t="s">
        <v>5258</v>
      </c>
      <c r="B3465" s="7" t="s">
        <v>4258</v>
      </c>
      <c r="C3465" s="14">
        <v>1</v>
      </c>
      <c r="D3465" s="7">
        <v>2.97</v>
      </c>
      <c r="E3465" s="7">
        <f t="shared" si="110"/>
        <v>0.29700000000000004</v>
      </c>
      <c r="F3465" s="7">
        <f t="shared" si="111"/>
        <v>3.2670000000000003</v>
      </c>
      <c r="G3465" s="7">
        <v>0.12</v>
      </c>
      <c r="H3465" s="7" t="s">
        <v>5081</v>
      </c>
      <c r="I3465" s="7">
        <v>8</v>
      </c>
    </row>
    <row r="3466" spans="1:9" ht="15.75" customHeight="1" x14ac:dyDescent="0.15">
      <c r="A3466" s="13" t="s">
        <v>5258</v>
      </c>
      <c r="B3466" s="7" t="s">
        <v>3211</v>
      </c>
      <c r="C3466" s="14">
        <v>13</v>
      </c>
      <c r="D3466" s="7">
        <v>30.79</v>
      </c>
      <c r="E3466" s="7">
        <f t="shared" si="110"/>
        <v>3.0790000000000002</v>
      </c>
      <c r="F3466" s="7">
        <f t="shared" si="111"/>
        <v>33.869</v>
      </c>
      <c r="G3466" s="7">
        <v>0.01</v>
      </c>
      <c r="H3466" s="7" t="s">
        <v>5075</v>
      </c>
      <c r="I3466" s="7">
        <v>5</v>
      </c>
    </row>
    <row r="3467" spans="1:9" ht="15.75" customHeight="1" x14ac:dyDescent="0.15">
      <c r="A3467" s="13" t="s">
        <v>5258</v>
      </c>
      <c r="B3467" s="7" t="s">
        <v>1784</v>
      </c>
      <c r="C3467" s="14">
        <v>13</v>
      </c>
      <c r="D3467" s="7">
        <v>94.07</v>
      </c>
      <c r="E3467" s="7">
        <f t="shared" si="110"/>
        <v>9.407</v>
      </c>
      <c r="F3467" s="7">
        <f t="shared" si="111"/>
        <v>103.47699999999999</v>
      </c>
      <c r="G3467" s="7">
        <v>0.4</v>
      </c>
      <c r="H3467" s="7" t="s">
        <v>27</v>
      </c>
      <c r="I3467" s="7">
        <v>2</v>
      </c>
    </row>
    <row r="3468" spans="1:9" ht="15.75" customHeight="1" x14ac:dyDescent="0.15">
      <c r="A3468" s="13" t="s">
        <v>5258</v>
      </c>
      <c r="B3468" s="7" t="s">
        <v>1989</v>
      </c>
      <c r="C3468" s="14">
        <v>14</v>
      </c>
      <c r="D3468" s="7">
        <v>31.18</v>
      </c>
      <c r="E3468" s="7">
        <f t="shared" si="110"/>
        <v>3.1180000000000003</v>
      </c>
      <c r="F3468" s="7">
        <f t="shared" si="111"/>
        <v>34.298000000000002</v>
      </c>
      <c r="G3468" s="7">
        <v>0.04</v>
      </c>
      <c r="H3468" s="7" t="s">
        <v>29</v>
      </c>
      <c r="I3468" s="7">
        <v>10</v>
      </c>
    </row>
    <row r="3469" spans="1:9" ht="15.75" customHeight="1" x14ac:dyDescent="0.15">
      <c r="A3469" s="13" t="s">
        <v>5258</v>
      </c>
      <c r="B3469" s="7" t="s">
        <v>1065</v>
      </c>
      <c r="C3469" s="14">
        <v>1</v>
      </c>
      <c r="D3469" s="7">
        <v>0.31</v>
      </c>
      <c r="E3469" s="7">
        <f t="shared" si="110"/>
        <v>3.1E-2</v>
      </c>
      <c r="F3469" s="7">
        <f t="shared" si="111"/>
        <v>0.34099999999999997</v>
      </c>
      <c r="G3469" s="7">
        <v>0.28999999999999998</v>
      </c>
      <c r="H3469" s="7" t="s">
        <v>5075</v>
      </c>
      <c r="I3469" s="7">
        <v>10</v>
      </c>
    </row>
    <row r="3470" spans="1:9" ht="15.75" customHeight="1" x14ac:dyDescent="0.15">
      <c r="A3470" s="13" t="s">
        <v>5258</v>
      </c>
      <c r="B3470" s="7" t="s">
        <v>3726</v>
      </c>
      <c r="C3470" s="14">
        <v>14</v>
      </c>
      <c r="D3470" s="7">
        <v>42.02</v>
      </c>
      <c r="E3470" s="7">
        <f t="shared" si="110"/>
        <v>4.2020000000000008</v>
      </c>
      <c r="F3470" s="7">
        <f t="shared" si="111"/>
        <v>46.222000000000001</v>
      </c>
      <c r="G3470" s="7">
        <v>0.36</v>
      </c>
      <c r="H3470" s="7" t="s">
        <v>5079</v>
      </c>
      <c r="I3470" s="7">
        <v>8</v>
      </c>
    </row>
    <row r="3471" spans="1:9" ht="15.75" customHeight="1" x14ac:dyDescent="0.15">
      <c r="A3471" s="13" t="s">
        <v>5258</v>
      </c>
      <c r="B3471" s="7" t="s">
        <v>4549</v>
      </c>
      <c r="C3471" s="14">
        <v>14</v>
      </c>
      <c r="D3471" s="7">
        <v>0.02</v>
      </c>
      <c r="E3471" s="7">
        <f t="shared" si="110"/>
        <v>2E-3</v>
      </c>
      <c r="F3471" s="7">
        <f t="shared" si="111"/>
        <v>2.1999999999999999E-2</v>
      </c>
      <c r="G3471" s="7">
        <v>0.01</v>
      </c>
      <c r="H3471" s="7" t="s">
        <v>5075</v>
      </c>
      <c r="I3471" s="7">
        <v>3</v>
      </c>
    </row>
    <row r="3472" spans="1:9" ht="15.75" customHeight="1" x14ac:dyDescent="0.15">
      <c r="A3472" s="13" t="s">
        <v>5258</v>
      </c>
      <c r="B3472" s="7" t="s">
        <v>3890</v>
      </c>
      <c r="C3472" s="14">
        <v>13</v>
      </c>
      <c r="D3472" s="7">
        <v>50.96</v>
      </c>
      <c r="E3472" s="7">
        <f t="shared" si="110"/>
        <v>5.0960000000000001</v>
      </c>
      <c r="F3472" s="7">
        <f t="shared" si="111"/>
        <v>56.055999999999997</v>
      </c>
      <c r="G3472" s="7">
        <v>0.11</v>
      </c>
      <c r="H3472" s="7" t="s">
        <v>5077</v>
      </c>
      <c r="I3472" s="7">
        <v>3</v>
      </c>
    </row>
    <row r="3473" spans="1:9" ht="15.75" customHeight="1" x14ac:dyDescent="0.15">
      <c r="A3473" s="13" t="s">
        <v>5259</v>
      </c>
      <c r="B3473" s="7" t="s">
        <v>4113</v>
      </c>
      <c r="C3473" s="14">
        <v>1</v>
      </c>
      <c r="D3473" s="7">
        <v>99.5</v>
      </c>
      <c r="E3473" s="7">
        <f t="shared" si="110"/>
        <v>9.9500000000000011</v>
      </c>
      <c r="F3473" s="7">
        <f t="shared" si="111"/>
        <v>109.45</v>
      </c>
      <c r="G3473" s="7">
        <v>0.11</v>
      </c>
      <c r="H3473" s="7" t="s">
        <v>5080</v>
      </c>
      <c r="I3473" s="7">
        <v>5</v>
      </c>
    </row>
    <row r="3474" spans="1:9" ht="15.75" customHeight="1" x14ac:dyDescent="0.15">
      <c r="A3474" s="13" t="s">
        <v>5259</v>
      </c>
      <c r="B3474" s="7" t="s">
        <v>3075</v>
      </c>
      <c r="C3474" s="14">
        <v>1</v>
      </c>
      <c r="D3474" s="7">
        <v>10.06</v>
      </c>
      <c r="E3474" s="7">
        <f t="shared" si="110"/>
        <v>1.006</v>
      </c>
      <c r="F3474" s="7">
        <f t="shared" si="111"/>
        <v>11.066000000000001</v>
      </c>
      <c r="G3474" s="7">
        <v>0.06</v>
      </c>
      <c r="H3474" s="7" t="s">
        <v>30</v>
      </c>
      <c r="I3474" s="7">
        <v>10</v>
      </c>
    </row>
    <row r="3475" spans="1:9" ht="15.75" customHeight="1" x14ac:dyDescent="0.15">
      <c r="A3475" s="13" t="s">
        <v>5259</v>
      </c>
      <c r="B3475" s="7" t="s">
        <v>4148</v>
      </c>
      <c r="C3475" s="14">
        <v>13</v>
      </c>
      <c r="D3475" s="7">
        <v>59.95</v>
      </c>
      <c r="E3475" s="7">
        <f t="shared" si="110"/>
        <v>5.995000000000001</v>
      </c>
      <c r="F3475" s="7">
        <f t="shared" si="111"/>
        <v>65.945000000000007</v>
      </c>
      <c r="G3475" s="7">
        <v>0.27</v>
      </c>
      <c r="H3475" s="7" t="s">
        <v>5080</v>
      </c>
      <c r="I3475" s="7">
        <v>7</v>
      </c>
    </row>
    <row r="3476" spans="1:9" ht="15.75" customHeight="1" x14ac:dyDescent="0.15">
      <c r="A3476" s="13" t="s">
        <v>5259</v>
      </c>
      <c r="B3476" s="7" t="s">
        <v>3336</v>
      </c>
      <c r="C3476" s="14">
        <v>13</v>
      </c>
      <c r="D3476" s="7">
        <v>37.270000000000003</v>
      </c>
      <c r="E3476" s="7">
        <f t="shared" si="110"/>
        <v>3.7270000000000003</v>
      </c>
      <c r="F3476" s="7">
        <f t="shared" si="111"/>
        <v>40.997</v>
      </c>
      <c r="G3476" s="7">
        <v>0.25</v>
      </c>
      <c r="H3476" s="7" t="s">
        <v>5081</v>
      </c>
      <c r="I3476" s="7">
        <v>1</v>
      </c>
    </row>
    <row r="3477" spans="1:9" ht="15.75" customHeight="1" x14ac:dyDescent="0.15">
      <c r="A3477" s="13" t="s">
        <v>5259</v>
      </c>
      <c r="B3477" s="7" t="s">
        <v>3488</v>
      </c>
      <c r="C3477" s="14">
        <v>13</v>
      </c>
      <c r="D3477" s="7">
        <v>9.0399999999999991</v>
      </c>
      <c r="E3477" s="7">
        <f t="shared" si="110"/>
        <v>0.90399999999999991</v>
      </c>
      <c r="F3477" s="7">
        <f t="shared" si="111"/>
        <v>9.9439999999999991</v>
      </c>
      <c r="G3477" s="7">
        <v>0.03</v>
      </c>
      <c r="H3477" s="7" t="s">
        <v>5078</v>
      </c>
      <c r="I3477" s="7">
        <v>2</v>
      </c>
    </row>
    <row r="3478" spans="1:9" ht="15.75" customHeight="1" x14ac:dyDescent="0.15">
      <c r="A3478" s="13" t="s">
        <v>5259</v>
      </c>
      <c r="B3478" s="7" t="s">
        <v>2342</v>
      </c>
      <c r="C3478" s="14">
        <v>3</v>
      </c>
      <c r="D3478" s="7">
        <v>79.33</v>
      </c>
      <c r="E3478" s="7">
        <f t="shared" si="110"/>
        <v>7.9329999999999998</v>
      </c>
      <c r="F3478" s="7">
        <f t="shared" si="111"/>
        <v>87.263000000000005</v>
      </c>
      <c r="G3478" s="7">
        <v>0.31</v>
      </c>
      <c r="H3478" s="7" t="s">
        <v>5076</v>
      </c>
      <c r="I3478" s="7">
        <v>5</v>
      </c>
    </row>
    <row r="3479" spans="1:9" ht="15.75" customHeight="1" x14ac:dyDescent="0.15">
      <c r="A3479" s="13" t="s">
        <v>5259</v>
      </c>
      <c r="B3479" s="7" t="s">
        <v>572</v>
      </c>
      <c r="C3479" s="14">
        <v>3</v>
      </c>
      <c r="D3479" s="7">
        <v>66.790000000000006</v>
      </c>
      <c r="E3479" s="7">
        <f t="shared" si="110"/>
        <v>6.6790000000000012</v>
      </c>
      <c r="F3479" s="7">
        <f t="shared" si="111"/>
        <v>73.469000000000008</v>
      </c>
      <c r="G3479" s="7">
        <v>0.4</v>
      </c>
      <c r="H3479" s="7" t="s">
        <v>30</v>
      </c>
      <c r="I3479" s="7">
        <v>7</v>
      </c>
    </row>
    <row r="3480" spans="1:9" ht="15.75" customHeight="1" x14ac:dyDescent="0.15">
      <c r="A3480" s="13" t="s">
        <v>5259</v>
      </c>
      <c r="B3480" s="7" t="s">
        <v>4478</v>
      </c>
      <c r="C3480" s="14">
        <v>13</v>
      </c>
      <c r="D3480" s="7">
        <v>62.97</v>
      </c>
      <c r="E3480" s="7">
        <f t="shared" si="110"/>
        <v>6.2970000000000006</v>
      </c>
      <c r="F3480" s="7">
        <f t="shared" si="111"/>
        <v>69.266999999999996</v>
      </c>
      <c r="G3480" s="7">
        <v>0.06</v>
      </c>
      <c r="H3480" s="7" t="s">
        <v>29</v>
      </c>
      <c r="I3480" s="7">
        <v>9</v>
      </c>
    </row>
    <row r="3481" spans="1:9" ht="15.75" customHeight="1" x14ac:dyDescent="0.15">
      <c r="A3481" s="13" t="s">
        <v>5259</v>
      </c>
      <c r="B3481" s="7" t="s">
        <v>4834</v>
      </c>
      <c r="C3481" s="14">
        <v>13</v>
      </c>
      <c r="D3481" s="7">
        <v>16.670000000000002</v>
      </c>
      <c r="E3481" s="7">
        <f t="shared" si="110"/>
        <v>1.6670000000000003</v>
      </c>
      <c r="F3481" s="7">
        <f t="shared" si="111"/>
        <v>18.337000000000003</v>
      </c>
      <c r="G3481" s="7">
        <v>0.16</v>
      </c>
      <c r="H3481" s="7" t="s">
        <v>5075</v>
      </c>
      <c r="I3481" s="7">
        <v>4</v>
      </c>
    </row>
    <row r="3482" spans="1:9" ht="15.75" customHeight="1" x14ac:dyDescent="0.15">
      <c r="A3482" s="13" t="s">
        <v>5259</v>
      </c>
      <c r="B3482" s="7" t="s">
        <v>4716</v>
      </c>
      <c r="C3482" s="14">
        <v>14</v>
      </c>
      <c r="D3482" s="7">
        <v>21.55</v>
      </c>
      <c r="E3482" s="7">
        <f t="shared" si="110"/>
        <v>2.1550000000000002</v>
      </c>
      <c r="F3482" s="7">
        <f t="shared" si="111"/>
        <v>23.705000000000002</v>
      </c>
      <c r="G3482" s="7">
        <v>0.4</v>
      </c>
      <c r="H3482" s="7" t="s">
        <v>5075</v>
      </c>
      <c r="I3482" s="7">
        <v>9</v>
      </c>
    </row>
    <row r="3483" spans="1:9" ht="15.75" customHeight="1" x14ac:dyDescent="0.15">
      <c r="A3483" s="13" t="s">
        <v>5259</v>
      </c>
      <c r="B3483" s="7" t="s">
        <v>4264</v>
      </c>
      <c r="C3483" s="14">
        <v>1</v>
      </c>
      <c r="D3483" s="7">
        <v>51.86</v>
      </c>
      <c r="E3483" s="7">
        <f t="shared" si="110"/>
        <v>5.1859999999999999</v>
      </c>
      <c r="F3483" s="7">
        <f t="shared" si="111"/>
        <v>57.045999999999999</v>
      </c>
      <c r="G3483" s="7">
        <v>0.2</v>
      </c>
      <c r="H3483" s="7" t="s">
        <v>5083</v>
      </c>
      <c r="I3483" s="7">
        <v>9</v>
      </c>
    </row>
    <row r="3484" spans="1:9" ht="15.75" customHeight="1" x14ac:dyDescent="0.15">
      <c r="A3484" s="13" t="s">
        <v>5259</v>
      </c>
      <c r="B3484" s="7" t="s">
        <v>4070</v>
      </c>
      <c r="C3484" s="14">
        <v>3</v>
      </c>
      <c r="D3484" s="7">
        <v>9.06</v>
      </c>
      <c r="E3484" s="7">
        <f t="shared" ref="E3484:E3547" si="112">D3484*10%</f>
        <v>0.90600000000000014</v>
      </c>
      <c r="F3484" s="7">
        <f t="shared" ref="F3484:F3547" si="113">D3484+E3484</f>
        <v>9.9660000000000011</v>
      </c>
      <c r="G3484" s="7">
        <v>0.21</v>
      </c>
      <c r="H3484" s="7" t="s">
        <v>28</v>
      </c>
      <c r="I3484" s="7">
        <v>3</v>
      </c>
    </row>
    <row r="3485" spans="1:9" ht="15.75" customHeight="1" x14ac:dyDescent="0.15">
      <c r="A3485" s="13" t="s">
        <v>5259</v>
      </c>
      <c r="B3485" s="7" t="s">
        <v>2490</v>
      </c>
      <c r="C3485" s="14">
        <v>14</v>
      </c>
      <c r="D3485" s="7">
        <v>91.03</v>
      </c>
      <c r="E3485" s="7">
        <f t="shared" si="112"/>
        <v>9.1029999999999998</v>
      </c>
      <c r="F3485" s="7">
        <f t="shared" si="113"/>
        <v>100.133</v>
      </c>
      <c r="G3485" s="7">
        <v>0.2</v>
      </c>
      <c r="H3485" s="7" t="s">
        <v>5080</v>
      </c>
      <c r="I3485" s="7">
        <v>2</v>
      </c>
    </row>
    <row r="3486" spans="1:9" ht="15.75" customHeight="1" x14ac:dyDescent="0.15">
      <c r="A3486" s="13" t="s">
        <v>5259</v>
      </c>
      <c r="B3486" s="7" t="s">
        <v>2346</v>
      </c>
      <c r="C3486" s="14">
        <v>14</v>
      </c>
      <c r="D3486" s="7">
        <v>96.02</v>
      </c>
      <c r="E3486" s="7">
        <f t="shared" si="112"/>
        <v>9.6020000000000003</v>
      </c>
      <c r="F3486" s="7">
        <f t="shared" si="113"/>
        <v>105.622</v>
      </c>
      <c r="G3486" s="7">
        <v>0.2</v>
      </c>
      <c r="H3486" s="7" t="s">
        <v>5078</v>
      </c>
      <c r="I3486" s="7">
        <v>8</v>
      </c>
    </row>
    <row r="3487" spans="1:9" ht="15.75" customHeight="1" x14ac:dyDescent="0.15">
      <c r="A3487" s="13" t="s">
        <v>5259</v>
      </c>
      <c r="B3487" s="7" t="s">
        <v>1511</v>
      </c>
      <c r="C3487" s="14">
        <v>3</v>
      </c>
      <c r="D3487" s="7">
        <v>8.4499999999999993</v>
      </c>
      <c r="E3487" s="7">
        <f t="shared" si="112"/>
        <v>0.84499999999999997</v>
      </c>
      <c r="F3487" s="7">
        <f t="shared" si="113"/>
        <v>9.2949999999999999</v>
      </c>
      <c r="G3487" s="7">
        <v>0.24</v>
      </c>
      <c r="H3487" s="7" t="s">
        <v>5079</v>
      </c>
      <c r="I3487" s="7">
        <v>8</v>
      </c>
    </row>
    <row r="3488" spans="1:9" ht="15.75" customHeight="1" x14ac:dyDescent="0.15">
      <c r="A3488" s="13" t="s">
        <v>5259</v>
      </c>
      <c r="B3488" s="7" t="s">
        <v>4912</v>
      </c>
      <c r="C3488" s="14">
        <v>13</v>
      </c>
      <c r="D3488" s="7">
        <v>3.91</v>
      </c>
      <c r="E3488" s="7">
        <f t="shared" si="112"/>
        <v>0.39100000000000001</v>
      </c>
      <c r="F3488" s="7">
        <f t="shared" si="113"/>
        <v>4.3010000000000002</v>
      </c>
      <c r="G3488" s="7">
        <v>0.22</v>
      </c>
      <c r="H3488" s="7" t="s">
        <v>26</v>
      </c>
      <c r="I3488" s="7">
        <v>2</v>
      </c>
    </row>
    <row r="3489" spans="1:9" ht="15.75" customHeight="1" x14ac:dyDescent="0.15">
      <c r="A3489" s="13" t="s">
        <v>5259</v>
      </c>
      <c r="B3489" s="7" t="s">
        <v>2806</v>
      </c>
      <c r="C3489" s="14">
        <v>13</v>
      </c>
      <c r="D3489" s="7">
        <v>95.45</v>
      </c>
      <c r="E3489" s="7">
        <f t="shared" si="112"/>
        <v>9.5449999999999999</v>
      </c>
      <c r="F3489" s="7">
        <f t="shared" si="113"/>
        <v>104.995</v>
      </c>
      <c r="G3489" s="7">
        <v>0.11</v>
      </c>
      <c r="H3489" s="7" t="s">
        <v>5083</v>
      </c>
      <c r="I3489" s="7">
        <v>1</v>
      </c>
    </row>
    <row r="3490" spans="1:9" ht="15.75" customHeight="1" x14ac:dyDescent="0.15">
      <c r="A3490" s="13" t="s">
        <v>5259</v>
      </c>
      <c r="B3490" s="7" t="s">
        <v>362</v>
      </c>
      <c r="C3490" s="14">
        <v>3</v>
      </c>
      <c r="D3490" s="7">
        <v>4.97</v>
      </c>
      <c r="E3490" s="7">
        <f t="shared" si="112"/>
        <v>0.497</v>
      </c>
      <c r="F3490" s="7">
        <f t="shared" si="113"/>
        <v>5.4669999999999996</v>
      </c>
      <c r="G3490" s="7">
        <v>0.28999999999999998</v>
      </c>
      <c r="H3490" s="7" t="s">
        <v>5077</v>
      </c>
      <c r="I3490" s="7">
        <v>6</v>
      </c>
    </row>
    <row r="3491" spans="1:9" ht="15.75" customHeight="1" x14ac:dyDescent="0.15">
      <c r="A3491" s="13" t="s">
        <v>5259</v>
      </c>
      <c r="B3491" s="7" t="s">
        <v>1453</v>
      </c>
      <c r="C3491" s="14">
        <v>13</v>
      </c>
      <c r="D3491" s="7">
        <v>9</v>
      </c>
      <c r="E3491" s="7">
        <f t="shared" si="112"/>
        <v>0.9</v>
      </c>
      <c r="F3491" s="7">
        <f t="shared" si="113"/>
        <v>9.9</v>
      </c>
      <c r="G3491" s="7">
        <v>0.04</v>
      </c>
      <c r="H3491" s="7" t="s">
        <v>27</v>
      </c>
      <c r="I3491" s="7">
        <v>5</v>
      </c>
    </row>
    <row r="3492" spans="1:9" ht="15.75" customHeight="1" x14ac:dyDescent="0.15">
      <c r="A3492" s="13" t="s">
        <v>5259</v>
      </c>
      <c r="B3492" s="7" t="s">
        <v>4115</v>
      </c>
      <c r="C3492" s="14">
        <v>1</v>
      </c>
      <c r="D3492" s="7">
        <v>86.82</v>
      </c>
      <c r="E3492" s="7">
        <f t="shared" si="112"/>
        <v>8.6820000000000004</v>
      </c>
      <c r="F3492" s="7">
        <f t="shared" si="113"/>
        <v>95.501999999999995</v>
      </c>
      <c r="G3492" s="7">
        <v>0.16</v>
      </c>
      <c r="H3492" s="7" t="s">
        <v>5079</v>
      </c>
      <c r="I3492" s="7">
        <v>10</v>
      </c>
    </row>
    <row r="3493" spans="1:9" ht="15.75" customHeight="1" x14ac:dyDescent="0.15">
      <c r="A3493" s="13" t="s">
        <v>5259</v>
      </c>
      <c r="B3493" s="7" t="s">
        <v>4543</v>
      </c>
      <c r="C3493" s="14">
        <v>3</v>
      </c>
      <c r="D3493" s="7">
        <v>24.99</v>
      </c>
      <c r="E3493" s="7">
        <f t="shared" si="112"/>
        <v>2.4990000000000001</v>
      </c>
      <c r="F3493" s="7">
        <f t="shared" si="113"/>
        <v>27.488999999999997</v>
      </c>
      <c r="G3493" s="7">
        <v>0.12</v>
      </c>
      <c r="H3493" s="7" t="s">
        <v>27</v>
      </c>
      <c r="I3493" s="7">
        <v>5</v>
      </c>
    </row>
    <row r="3494" spans="1:9" ht="15.75" customHeight="1" x14ac:dyDescent="0.15">
      <c r="A3494" s="13" t="s">
        <v>5259</v>
      </c>
      <c r="B3494" s="7" t="s">
        <v>516</v>
      </c>
      <c r="C3494" s="14">
        <v>3</v>
      </c>
      <c r="D3494" s="7">
        <v>30.47</v>
      </c>
      <c r="E3494" s="7">
        <f t="shared" si="112"/>
        <v>3.0470000000000002</v>
      </c>
      <c r="F3494" s="7">
        <f t="shared" si="113"/>
        <v>33.516999999999996</v>
      </c>
      <c r="G3494" s="7">
        <v>0.15</v>
      </c>
      <c r="H3494" s="7" t="s">
        <v>5078</v>
      </c>
      <c r="I3494" s="7">
        <v>9</v>
      </c>
    </row>
    <row r="3495" spans="1:9" ht="15.75" customHeight="1" x14ac:dyDescent="0.15">
      <c r="A3495" s="13" t="s">
        <v>5259</v>
      </c>
      <c r="B3495" s="7" t="s">
        <v>1885</v>
      </c>
      <c r="C3495" s="14">
        <v>13</v>
      </c>
      <c r="D3495" s="7">
        <v>37.69</v>
      </c>
      <c r="E3495" s="7">
        <f t="shared" si="112"/>
        <v>3.7690000000000001</v>
      </c>
      <c r="F3495" s="7">
        <f t="shared" si="113"/>
        <v>41.458999999999996</v>
      </c>
      <c r="G3495" s="7">
        <v>0.04</v>
      </c>
      <c r="H3495" s="7" t="s">
        <v>30</v>
      </c>
      <c r="I3495" s="7">
        <v>2</v>
      </c>
    </row>
    <row r="3496" spans="1:9" ht="15.75" customHeight="1" x14ac:dyDescent="0.15">
      <c r="A3496" s="13" t="s">
        <v>5260</v>
      </c>
      <c r="B3496" s="7" t="s">
        <v>1447</v>
      </c>
      <c r="C3496" s="14">
        <v>13</v>
      </c>
      <c r="D3496" s="7">
        <v>94.51</v>
      </c>
      <c r="E3496" s="7">
        <f t="shared" si="112"/>
        <v>9.4510000000000005</v>
      </c>
      <c r="F3496" s="7">
        <f t="shared" si="113"/>
        <v>103.96100000000001</v>
      </c>
      <c r="G3496" s="7">
        <v>0.37</v>
      </c>
      <c r="H3496" s="7" t="s">
        <v>5082</v>
      </c>
      <c r="I3496" s="7">
        <v>4</v>
      </c>
    </row>
    <row r="3497" spans="1:9" ht="15.75" customHeight="1" x14ac:dyDescent="0.15">
      <c r="A3497" s="13" t="s">
        <v>5260</v>
      </c>
      <c r="B3497" s="7" t="s">
        <v>4239</v>
      </c>
      <c r="C3497" s="14">
        <v>1</v>
      </c>
      <c r="D3497" s="7">
        <v>59.23</v>
      </c>
      <c r="E3497" s="7">
        <f t="shared" si="112"/>
        <v>5.923</v>
      </c>
      <c r="F3497" s="7">
        <f t="shared" si="113"/>
        <v>65.152999999999992</v>
      </c>
      <c r="G3497" s="7">
        <v>0.33</v>
      </c>
      <c r="H3497" s="7" t="s">
        <v>5078</v>
      </c>
      <c r="I3497" s="7">
        <v>7</v>
      </c>
    </row>
    <row r="3498" spans="1:9" ht="15.75" customHeight="1" x14ac:dyDescent="0.15">
      <c r="A3498" s="13" t="s">
        <v>5260</v>
      </c>
      <c r="B3498" s="7" t="s">
        <v>1707</v>
      </c>
      <c r="C3498" s="14">
        <v>13</v>
      </c>
      <c r="D3498" s="7">
        <v>87.75</v>
      </c>
      <c r="E3498" s="7">
        <f t="shared" si="112"/>
        <v>8.7750000000000004</v>
      </c>
      <c r="F3498" s="7">
        <f t="shared" si="113"/>
        <v>96.525000000000006</v>
      </c>
      <c r="G3498" s="7">
        <v>0.08</v>
      </c>
      <c r="H3498" s="7" t="s">
        <v>26</v>
      </c>
      <c r="I3498" s="7">
        <v>6</v>
      </c>
    </row>
    <row r="3499" spans="1:9" ht="15.75" customHeight="1" x14ac:dyDescent="0.15">
      <c r="A3499" s="13" t="s">
        <v>5260</v>
      </c>
      <c r="B3499" s="7" t="s">
        <v>434</v>
      </c>
      <c r="C3499" s="14">
        <v>14</v>
      </c>
      <c r="D3499" s="7">
        <v>95.17</v>
      </c>
      <c r="E3499" s="7">
        <f t="shared" si="112"/>
        <v>9.5170000000000012</v>
      </c>
      <c r="F3499" s="7">
        <f t="shared" si="113"/>
        <v>104.687</v>
      </c>
      <c r="G3499" s="7">
        <v>0.16</v>
      </c>
      <c r="H3499" s="7" t="s">
        <v>5080</v>
      </c>
      <c r="I3499" s="7">
        <v>2</v>
      </c>
    </row>
    <row r="3500" spans="1:9" ht="15.75" customHeight="1" x14ac:dyDescent="0.15">
      <c r="A3500" s="13" t="s">
        <v>5260</v>
      </c>
      <c r="B3500" s="7" t="s">
        <v>1583</v>
      </c>
      <c r="C3500" s="14">
        <v>1</v>
      </c>
      <c r="D3500" s="7">
        <v>52.25</v>
      </c>
      <c r="E3500" s="7">
        <f t="shared" si="112"/>
        <v>5.2250000000000005</v>
      </c>
      <c r="F3500" s="7">
        <f t="shared" si="113"/>
        <v>57.475000000000001</v>
      </c>
      <c r="G3500" s="7">
        <v>0.17</v>
      </c>
      <c r="H3500" s="7" t="s">
        <v>28</v>
      </c>
      <c r="I3500" s="7">
        <v>9</v>
      </c>
    </row>
    <row r="3501" spans="1:9" ht="15.75" customHeight="1" x14ac:dyDescent="0.15">
      <c r="A3501" s="13" t="s">
        <v>5260</v>
      </c>
      <c r="B3501" s="7" t="s">
        <v>582</v>
      </c>
      <c r="C3501" s="14">
        <v>14</v>
      </c>
      <c r="D3501" s="7">
        <v>63.06</v>
      </c>
      <c r="E3501" s="7">
        <f t="shared" si="112"/>
        <v>6.3060000000000009</v>
      </c>
      <c r="F3501" s="7">
        <f t="shared" si="113"/>
        <v>69.366</v>
      </c>
      <c r="G3501" s="7">
        <v>0.37</v>
      </c>
      <c r="H3501" s="7" t="s">
        <v>30</v>
      </c>
      <c r="I3501" s="7">
        <v>1</v>
      </c>
    </row>
    <row r="3502" spans="1:9" ht="15.75" customHeight="1" x14ac:dyDescent="0.15">
      <c r="A3502" s="13" t="s">
        <v>5260</v>
      </c>
      <c r="B3502" s="7" t="s">
        <v>925</v>
      </c>
      <c r="C3502" s="14">
        <v>14</v>
      </c>
      <c r="D3502" s="7">
        <v>26.27</v>
      </c>
      <c r="E3502" s="7">
        <f t="shared" si="112"/>
        <v>2.6270000000000002</v>
      </c>
      <c r="F3502" s="7">
        <f t="shared" si="113"/>
        <v>28.896999999999998</v>
      </c>
      <c r="G3502" s="7">
        <v>0.09</v>
      </c>
      <c r="H3502" s="7" t="s">
        <v>27</v>
      </c>
      <c r="I3502" s="7">
        <v>9</v>
      </c>
    </row>
    <row r="3503" spans="1:9" ht="15.75" customHeight="1" x14ac:dyDescent="0.15">
      <c r="A3503" s="13" t="s">
        <v>5260</v>
      </c>
      <c r="B3503" s="7" t="s">
        <v>2009</v>
      </c>
      <c r="C3503" s="14">
        <v>14</v>
      </c>
      <c r="D3503" s="7">
        <v>26.01</v>
      </c>
      <c r="E3503" s="7">
        <f t="shared" si="112"/>
        <v>2.6010000000000004</v>
      </c>
      <c r="F3503" s="7">
        <f t="shared" si="113"/>
        <v>28.611000000000001</v>
      </c>
      <c r="G3503" s="7">
        <v>0.05</v>
      </c>
      <c r="H3503" s="7" t="s">
        <v>28</v>
      </c>
      <c r="I3503" s="7">
        <v>2</v>
      </c>
    </row>
    <row r="3504" spans="1:9" ht="15.75" customHeight="1" x14ac:dyDescent="0.15">
      <c r="A3504" s="13" t="s">
        <v>5260</v>
      </c>
      <c r="B3504" s="7" t="s">
        <v>4707</v>
      </c>
      <c r="C3504" s="14">
        <v>1</v>
      </c>
      <c r="D3504" s="7">
        <v>58.27</v>
      </c>
      <c r="E3504" s="7">
        <f t="shared" si="112"/>
        <v>5.8270000000000008</v>
      </c>
      <c r="F3504" s="7">
        <f t="shared" si="113"/>
        <v>64.097000000000008</v>
      </c>
      <c r="G3504" s="7">
        <v>0.22</v>
      </c>
      <c r="H3504" s="7" t="s">
        <v>26</v>
      </c>
      <c r="I3504" s="7">
        <v>1</v>
      </c>
    </row>
    <row r="3505" spans="1:9" ht="15.75" customHeight="1" x14ac:dyDescent="0.15">
      <c r="A3505" s="13" t="s">
        <v>5260</v>
      </c>
      <c r="B3505" s="7" t="s">
        <v>1479</v>
      </c>
      <c r="C3505" s="14">
        <v>3</v>
      </c>
      <c r="D3505" s="7">
        <v>48.96</v>
      </c>
      <c r="E3505" s="7">
        <f t="shared" si="112"/>
        <v>4.8960000000000008</v>
      </c>
      <c r="F3505" s="7">
        <f t="shared" si="113"/>
        <v>53.856000000000002</v>
      </c>
      <c r="G3505" s="7">
        <v>0.39</v>
      </c>
      <c r="H3505" s="7" t="s">
        <v>5075</v>
      </c>
      <c r="I3505" s="7">
        <v>4</v>
      </c>
    </row>
    <row r="3506" spans="1:9" ht="15.75" customHeight="1" x14ac:dyDescent="0.15">
      <c r="A3506" s="13" t="s">
        <v>5260</v>
      </c>
      <c r="B3506" s="7" t="s">
        <v>2310</v>
      </c>
      <c r="C3506" s="14">
        <v>13</v>
      </c>
      <c r="D3506" s="7">
        <v>74.05</v>
      </c>
      <c r="E3506" s="7">
        <f t="shared" si="112"/>
        <v>7.4050000000000002</v>
      </c>
      <c r="F3506" s="7">
        <f t="shared" si="113"/>
        <v>81.454999999999998</v>
      </c>
      <c r="G3506" s="7">
        <v>0.18</v>
      </c>
      <c r="H3506" s="7" t="s">
        <v>5083</v>
      </c>
      <c r="I3506" s="7">
        <v>7</v>
      </c>
    </row>
    <row r="3507" spans="1:9" ht="15.75" customHeight="1" x14ac:dyDescent="0.15">
      <c r="A3507" s="13" t="s">
        <v>5260</v>
      </c>
      <c r="B3507" s="7" t="s">
        <v>4413</v>
      </c>
      <c r="C3507" s="14">
        <v>14</v>
      </c>
      <c r="D3507" s="7">
        <v>34.49</v>
      </c>
      <c r="E3507" s="7">
        <f t="shared" si="112"/>
        <v>3.4490000000000003</v>
      </c>
      <c r="F3507" s="7">
        <f t="shared" si="113"/>
        <v>37.939</v>
      </c>
      <c r="G3507" s="7">
        <v>0.22</v>
      </c>
      <c r="H3507" s="7" t="s">
        <v>5076</v>
      </c>
      <c r="I3507" s="7">
        <v>7</v>
      </c>
    </row>
    <row r="3508" spans="1:9" ht="15.75" customHeight="1" x14ac:dyDescent="0.15">
      <c r="A3508" s="13" t="s">
        <v>5260</v>
      </c>
      <c r="B3508" s="7" t="s">
        <v>4225</v>
      </c>
      <c r="C3508" s="14">
        <v>14</v>
      </c>
      <c r="D3508" s="7">
        <v>50.22</v>
      </c>
      <c r="E3508" s="7">
        <f t="shared" si="112"/>
        <v>5.0220000000000002</v>
      </c>
      <c r="F3508" s="7">
        <f t="shared" si="113"/>
        <v>55.241999999999997</v>
      </c>
      <c r="G3508" s="7">
        <v>0.19</v>
      </c>
      <c r="H3508" s="7" t="s">
        <v>5075</v>
      </c>
      <c r="I3508" s="7">
        <v>3</v>
      </c>
    </row>
    <row r="3509" spans="1:9" ht="15.75" customHeight="1" x14ac:dyDescent="0.15">
      <c r="A3509" s="13" t="s">
        <v>5260</v>
      </c>
      <c r="B3509" s="7" t="s">
        <v>4342</v>
      </c>
      <c r="C3509" s="14">
        <v>3</v>
      </c>
      <c r="D3509" s="7">
        <v>76.72</v>
      </c>
      <c r="E3509" s="7">
        <f t="shared" si="112"/>
        <v>7.6720000000000006</v>
      </c>
      <c r="F3509" s="7">
        <f t="shared" si="113"/>
        <v>84.391999999999996</v>
      </c>
      <c r="G3509" s="7">
        <v>0.33</v>
      </c>
      <c r="H3509" s="7" t="s">
        <v>28</v>
      </c>
      <c r="I3509" s="7">
        <v>4</v>
      </c>
    </row>
    <row r="3510" spans="1:9" ht="15.75" customHeight="1" x14ac:dyDescent="0.15">
      <c r="A3510" s="13" t="s">
        <v>5260</v>
      </c>
      <c r="B3510" s="7" t="s">
        <v>709</v>
      </c>
      <c r="C3510" s="14">
        <v>14</v>
      </c>
      <c r="D3510" s="7">
        <v>55.75</v>
      </c>
      <c r="E3510" s="7">
        <f t="shared" si="112"/>
        <v>5.5750000000000002</v>
      </c>
      <c r="F3510" s="7">
        <f t="shared" si="113"/>
        <v>61.325000000000003</v>
      </c>
      <c r="G3510" s="7">
        <v>0.02</v>
      </c>
      <c r="H3510" s="7" t="s">
        <v>30</v>
      </c>
      <c r="I3510" s="7">
        <v>8</v>
      </c>
    </row>
    <row r="3511" spans="1:9" ht="15.75" customHeight="1" x14ac:dyDescent="0.15">
      <c r="A3511" s="13" t="s">
        <v>5260</v>
      </c>
      <c r="B3511" s="7" t="s">
        <v>1337</v>
      </c>
      <c r="C3511" s="14">
        <v>14</v>
      </c>
      <c r="D3511" s="7">
        <v>65.08</v>
      </c>
      <c r="E3511" s="7">
        <f t="shared" si="112"/>
        <v>6.508</v>
      </c>
      <c r="F3511" s="7">
        <f t="shared" si="113"/>
        <v>71.587999999999994</v>
      </c>
      <c r="G3511" s="7">
        <v>0.37</v>
      </c>
      <c r="H3511" s="7" t="s">
        <v>28</v>
      </c>
      <c r="I3511" s="7">
        <v>6</v>
      </c>
    </row>
    <row r="3512" spans="1:9" ht="15.75" customHeight="1" x14ac:dyDescent="0.15">
      <c r="A3512" s="13" t="s">
        <v>5260</v>
      </c>
      <c r="B3512" s="7" t="s">
        <v>3203</v>
      </c>
      <c r="C3512" s="14">
        <v>13</v>
      </c>
      <c r="D3512" s="7">
        <v>57.49</v>
      </c>
      <c r="E3512" s="7">
        <f t="shared" si="112"/>
        <v>5.7490000000000006</v>
      </c>
      <c r="F3512" s="7">
        <f t="shared" si="113"/>
        <v>63.239000000000004</v>
      </c>
      <c r="G3512" s="7">
        <v>0.19</v>
      </c>
      <c r="H3512" s="7" t="s">
        <v>5076</v>
      </c>
      <c r="I3512" s="7">
        <v>8</v>
      </c>
    </row>
    <row r="3513" spans="1:9" ht="15.75" customHeight="1" x14ac:dyDescent="0.15">
      <c r="A3513" s="13" t="s">
        <v>5260</v>
      </c>
      <c r="B3513" s="7" t="s">
        <v>4891</v>
      </c>
      <c r="C3513" s="14">
        <v>1</v>
      </c>
      <c r="D3513" s="7">
        <v>32.159999999999997</v>
      </c>
      <c r="E3513" s="7">
        <f t="shared" si="112"/>
        <v>3.2159999999999997</v>
      </c>
      <c r="F3513" s="7">
        <f t="shared" si="113"/>
        <v>35.375999999999998</v>
      </c>
      <c r="G3513" s="7">
        <v>0.12</v>
      </c>
      <c r="H3513" s="7" t="s">
        <v>30</v>
      </c>
      <c r="I3513" s="7">
        <v>8</v>
      </c>
    </row>
    <row r="3514" spans="1:9" ht="15.75" customHeight="1" x14ac:dyDescent="0.15">
      <c r="A3514" s="13" t="s">
        <v>5260</v>
      </c>
      <c r="B3514" s="7" t="s">
        <v>2095</v>
      </c>
      <c r="C3514" s="14">
        <v>14</v>
      </c>
      <c r="D3514" s="7">
        <v>51.92</v>
      </c>
      <c r="E3514" s="7">
        <f t="shared" si="112"/>
        <v>5.1920000000000002</v>
      </c>
      <c r="F3514" s="7">
        <f t="shared" si="113"/>
        <v>57.112000000000002</v>
      </c>
      <c r="G3514" s="7">
        <v>0.05</v>
      </c>
      <c r="H3514" s="7" t="s">
        <v>30</v>
      </c>
      <c r="I3514" s="7">
        <v>10</v>
      </c>
    </row>
    <row r="3515" spans="1:9" ht="15.75" customHeight="1" x14ac:dyDescent="0.15">
      <c r="A3515" s="13" t="s">
        <v>5260</v>
      </c>
      <c r="B3515" s="7" t="s">
        <v>817</v>
      </c>
      <c r="C3515" s="14">
        <v>3</v>
      </c>
      <c r="D3515" s="7">
        <v>52.59</v>
      </c>
      <c r="E3515" s="7">
        <f t="shared" si="112"/>
        <v>5.2590000000000003</v>
      </c>
      <c r="F3515" s="7">
        <f t="shared" si="113"/>
        <v>57.849000000000004</v>
      </c>
      <c r="G3515" s="7">
        <v>0.17</v>
      </c>
      <c r="H3515" s="7" t="s">
        <v>5083</v>
      </c>
      <c r="I3515" s="7">
        <v>3</v>
      </c>
    </row>
    <row r="3516" spans="1:9" ht="15.75" customHeight="1" x14ac:dyDescent="0.15">
      <c r="A3516" s="13" t="s">
        <v>5260</v>
      </c>
      <c r="B3516" s="7" t="s">
        <v>3374</v>
      </c>
      <c r="C3516" s="14">
        <v>13</v>
      </c>
      <c r="D3516" s="7">
        <v>36.92</v>
      </c>
      <c r="E3516" s="7">
        <f t="shared" si="112"/>
        <v>3.6920000000000002</v>
      </c>
      <c r="F3516" s="7">
        <f t="shared" si="113"/>
        <v>40.612000000000002</v>
      </c>
      <c r="G3516" s="7">
        <v>0.25</v>
      </c>
      <c r="H3516" s="7" t="s">
        <v>30</v>
      </c>
      <c r="I3516" s="7">
        <v>10</v>
      </c>
    </row>
    <row r="3517" spans="1:9" ht="15.75" customHeight="1" x14ac:dyDescent="0.15">
      <c r="A3517" s="13" t="s">
        <v>5260</v>
      </c>
      <c r="B3517" s="7" t="s">
        <v>3703</v>
      </c>
      <c r="C3517" s="14">
        <v>1</v>
      </c>
      <c r="D3517" s="7">
        <v>90.98</v>
      </c>
      <c r="E3517" s="7">
        <f t="shared" si="112"/>
        <v>9.0980000000000008</v>
      </c>
      <c r="F3517" s="7">
        <f t="shared" si="113"/>
        <v>100.078</v>
      </c>
      <c r="G3517" s="7">
        <v>0.01</v>
      </c>
      <c r="H3517" s="7" t="s">
        <v>5077</v>
      </c>
      <c r="I3517" s="7">
        <v>2</v>
      </c>
    </row>
    <row r="3518" spans="1:9" ht="15.75" customHeight="1" x14ac:dyDescent="0.15">
      <c r="A3518" s="13" t="s">
        <v>5260</v>
      </c>
      <c r="B3518" s="7" t="s">
        <v>2099</v>
      </c>
      <c r="C3518" s="14">
        <v>13</v>
      </c>
      <c r="D3518" s="7">
        <v>40.869999999999997</v>
      </c>
      <c r="E3518" s="7">
        <f t="shared" si="112"/>
        <v>4.0869999999999997</v>
      </c>
      <c r="F3518" s="7">
        <f t="shared" si="113"/>
        <v>44.956999999999994</v>
      </c>
      <c r="G3518" s="7">
        <v>0.32</v>
      </c>
      <c r="H3518" s="7" t="s">
        <v>5082</v>
      </c>
      <c r="I3518" s="7">
        <v>4</v>
      </c>
    </row>
    <row r="3519" spans="1:9" ht="15.75" customHeight="1" x14ac:dyDescent="0.15">
      <c r="A3519" s="13" t="s">
        <v>5260</v>
      </c>
      <c r="B3519" s="7" t="s">
        <v>2794</v>
      </c>
      <c r="C3519" s="14">
        <v>13</v>
      </c>
      <c r="D3519" s="7">
        <v>98.44</v>
      </c>
      <c r="E3519" s="7">
        <f t="shared" si="112"/>
        <v>9.8440000000000012</v>
      </c>
      <c r="F3519" s="7">
        <f t="shared" si="113"/>
        <v>108.28399999999999</v>
      </c>
      <c r="G3519" s="7">
        <v>0.11</v>
      </c>
      <c r="H3519" s="7" t="s">
        <v>5083</v>
      </c>
      <c r="I3519" s="7">
        <v>2</v>
      </c>
    </row>
    <row r="3520" spans="1:9" ht="15.75" customHeight="1" x14ac:dyDescent="0.15">
      <c r="A3520" s="13" t="s">
        <v>5260</v>
      </c>
      <c r="B3520" s="7" t="s">
        <v>492</v>
      </c>
      <c r="C3520" s="14">
        <v>3</v>
      </c>
      <c r="D3520" s="7">
        <v>60.55</v>
      </c>
      <c r="E3520" s="7">
        <f t="shared" si="112"/>
        <v>6.0549999999999997</v>
      </c>
      <c r="F3520" s="7">
        <f t="shared" si="113"/>
        <v>66.60499999999999</v>
      </c>
      <c r="G3520" s="7">
        <v>0.32</v>
      </c>
      <c r="H3520" s="7" t="s">
        <v>27</v>
      </c>
      <c r="I3520" s="7">
        <v>10</v>
      </c>
    </row>
    <row r="3521" spans="1:9" ht="15.75" customHeight="1" x14ac:dyDescent="0.15">
      <c r="A3521" s="13" t="s">
        <v>5261</v>
      </c>
      <c r="B3521" s="7" t="s">
        <v>3909</v>
      </c>
      <c r="C3521" s="14">
        <v>3</v>
      </c>
      <c r="D3521" s="7">
        <v>83.44</v>
      </c>
      <c r="E3521" s="7">
        <f t="shared" si="112"/>
        <v>8.3439999999999994</v>
      </c>
      <c r="F3521" s="7">
        <f t="shared" si="113"/>
        <v>91.783999999999992</v>
      </c>
      <c r="G3521" s="7">
        <v>0.17</v>
      </c>
      <c r="H3521" s="7" t="s">
        <v>5075</v>
      </c>
      <c r="I3521" s="7">
        <v>3</v>
      </c>
    </row>
    <row r="3522" spans="1:9" ht="15.75" customHeight="1" x14ac:dyDescent="0.15">
      <c r="A3522" s="13" t="s">
        <v>5261</v>
      </c>
      <c r="B3522" s="7" t="s">
        <v>2752</v>
      </c>
      <c r="C3522" s="14">
        <v>1</v>
      </c>
      <c r="D3522" s="7">
        <v>43.78</v>
      </c>
      <c r="E3522" s="7">
        <f t="shared" si="112"/>
        <v>4.3780000000000001</v>
      </c>
      <c r="F3522" s="7">
        <f t="shared" si="113"/>
        <v>48.158000000000001</v>
      </c>
      <c r="G3522" s="7">
        <v>0.14000000000000001</v>
      </c>
      <c r="H3522" s="7" t="s">
        <v>5080</v>
      </c>
      <c r="I3522" s="7">
        <v>4</v>
      </c>
    </row>
    <row r="3523" spans="1:9" ht="15.75" customHeight="1" x14ac:dyDescent="0.15">
      <c r="A3523" s="13" t="s">
        <v>5261</v>
      </c>
      <c r="B3523" s="7" t="s">
        <v>1926</v>
      </c>
      <c r="C3523" s="14">
        <v>1</v>
      </c>
      <c r="D3523" s="7">
        <v>89.18</v>
      </c>
      <c r="E3523" s="7">
        <f t="shared" si="112"/>
        <v>8.918000000000001</v>
      </c>
      <c r="F3523" s="7">
        <f t="shared" si="113"/>
        <v>98.098000000000013</v>
      </c>
      <c r="G3523" s="7">
        <v>0.3</v>
      </c>
      <c r="H3523" s="7" t="s">
        <v>30</v>
      </c>
      <c r="I3523" s="7">
        <v>3</v>
      </c>
    </row>
    <row r="3524" spans="1:9" ht="15.75" customHeight="1" x14ac:dyDescent="0.15">
      <c r="A3524" s="13" t="s">
        <v>5261</v>
      </c>
      <c r="B3524" s="7" t="s">
        <v>2735</v>
      </c>
      <c r="C3524" s="14">
        <v>1</v>
      </c>
      <c r="D3524" s="7">
        <v>98.87</v>
      </c>
      <c r="E3524" s="7">
        <f t="shared" si="112"/>
        <v>9.8870000000000005</v>
      </c>
      <c r="F3524" s="7">
        <f t="shared" si="113"/>
        <v>108.75700000000001</v>
      </c>
      <c r="G3524" s="7">
        <v>0.12</v>
      </c>
      <c r="H3524" s="7" t="s">
        <v>28</v>
      </c>
      <c r="I3524" s="7">
        <v>6</v>
      </c>
    </row>
    <row r="3525" spans="1:9" ht="15.75" customHeight="1" x14ac:dyDescent="0.15">
      <c r="A3525" s="13" t="s">
        <v>5261</v>
      </c>
      <c r="B3525" s="7" t="s">
        <v>1365</v>
      </c>
      <c r="C3525" s="14">
        <v>13</v>
      </c>
      <c r="D3525" s="7">
        <v>78.540000000000006</v>
      </c>
      <c r="E3525" s="7">
        <f t="shared" si="112"/>
        <v>7.854000000000001</v>
      </c>
      <c r="F3525" s="7">
        <f t="shared" si="113"/>
        <v>86.394000000000005</v>
      </c>
      <c r="G3525" s="7">
        <v>0.3</v>
      </c>
      <c r="H3525" s="7" t="s">
        <v>5082</v>
      </c>
      <c r="I3525" s="7">
        <v>4</v>
      </c>
    </row>
    <row r="3526" spans="1:9" ht="15.75" customHeight="1" x14ac:dyDescent="0.15">
      <c r="A3526" s="13" t="s">
        <v>5261</v>
      </c>
      <c r="B3526" s="7" t="s">
        <v>736</v>
      </c>
      <c r="C3526" s="14">
        <v>3</v>
      </c>
      <c r="D3526" s="7">
        <v>85.04</v>
      </c>
      <c r="E3526" s="7">
        <f t="shared" si="112"/>
        <v>8.5040000000000013</v>
      </c>
      <c r="F3526" s="7">
        <f t="shared" si="113"/>
        <v>93.544000000000011</v>
      </c>
      <c r="G3526" s="7">
        <v>0.12</v>
      </c>
      <c r="H3526" s="7" t="s">
        <v>5077</v>
      </c>
      <c r="I3526" s="7">
        <v>2</v>
      </c>
    </row>
    <row r="3527" spans="1:9" ht="15.75" customHeight="1" x14ac:dyDescent="0.15">
      <c r="A3527" s="13" t="s">
        <v>5261</v>
      </c>
      <c r="B3527" s="7" t="s">
        <v>3297</v>
      </c>
      <c r="C3527" s="14">
        <v>14</v>
      </c>
      <c r="D3527" s="7">
        <v>48.7</v>
      </c>
      <c r="E3527" s="7">
        <f t="shared" si="112"/>
        <v>4.870000000000001</v>
      </c>
      <c r="F3527" s="7">
        <f t="shared" si="113"/>
        <v>53.570000000000007</v>
      </c>
      <c r="G3527" s="7">
        <v>0.21</v>
      </c>
      <c r="H3527" s="7" t="s">
        <v>5080</v>
      </c>
      <c r="I3527" s="7">
        <v>9</v>
      </c>
    </row>
    <row r="3528" spans="1:9" ht="15.75" customHeight="1" x14ac:dyDescent="0.15">
      <c r="A3528" s="13" t="s">
        <v>5261</v>
      </c>
      <c r="B3528" s="7" t="s">
        <v>1976</v>
      </c>
      <c r="C3528" s="14">
        <v>3</v>
      </c>
      <c r="D3528" s="7">
        <v>15.28</v>
      </c>
      <c r="E3528" s="7">
        <f t="shared" si="112"/>
        <v>1.528</v>
      </c>
      <c r="F3528" s="7">
        <f t="shared" si="113"/>
        <v>16.808</v>
      </c>
      <c r="G3528" s="7">
        <v>7.0000000000000007E-2</v>
      </c>
      <c r="H3528" s="7" t="s">
        <v>29</v>
      </c>
      <c r="I3528" s="7">
        <v>2</v>
      </c>
    </row>
    <row r="3529" spans="1:9" ht="15.75" customHeight="1" x14ac:dyDescent="0.15">
      <c r="A3529" s="13" t="s">
        <v>5261</v>
      </c>
      <c r="B3529" s="7" t="s">
        <v>977</v>
      </c>
      <c r="C3529" s="14">
        <v>1</v>
      </c>
      <c r="D3529" s="7">
        <v>96.1</v>
      </c>
      <c r="E3529" s="7">
        <f t="shared" si="112"/>
        <v>9.61</v>
      </c>
      <c r="F3529" s="7">
        <f t="shared" si="113"/>
        <v>105.71</v>
      </c>
      <c r="G3529" s="7">
        <v>0.27</v>
      </c>
      <c r="H3529" s="7" t="s">
        <v>5076</v>
      </c>
      <c r="I3529" s="7">
        <v>1</v>
      </c>
    </row>
    <row r="3530" spans="1:9" ht="15.75" customHeight="1" x14ac:dyDescent="0.15">
      <c r="A3530" s="13" t="s">
        <v>5261</v>
      </c>
      <c r="B3530" s="7" t="s">
        <v>1371</v>
      </c>
      <c r="C3530" s="14">
        <v>14</v>
      </c>
      <c r="D3530" s="7">
        <v>95.11</v>
      </c>
      <c r="E3530" s="7">
        <f t="shared" si="112"/>
        <v>9.511000000000001</v>
      </c>
      <c r="F3530" s="7">
        <f t="shared" si="113"/>
        <v>104.621</v>
      </c>
      <c r="G3530" s="7">
        <v>0.37</v>
      </c>
      <c r="H3530" s="7" t="s">
        <v>27</v>
      </c>
      <c r="I3530" s="7">
        <v>2</v>
      </c>
    </row>
    <row r="3531" spans="1:9" ht="15.75" customHeight="1" x14ac:dyDescent="0.15">
      <c r="A3531" s="13" t="s">
        <v>5261</v>
      </c>
      <c r="B3531" s="7" t="s">
        <v>1434</v>
      </c>
      <c r="C3531" s="14">
        <v>1</v>
      </c>
      <c r="D3531" s="7">
        <v>81.91</v>
      </c>
      <c r="E3531" s="7">
        <f t="shared" si="112"/>
        <v>8.1910000000000007</v>
      </c>
      <c r="F3531" s="7">
        <f t="shared" si="113"/>
        <v>90.100999999999999</v>
      </c>
      <c r="G3531" s="7">
        <v>0.28999999999999998</v>
      </c>
      <c r="H3531" s="7" t="s">
        <v>5083</v>
      </c>
      <c r="I3531" s="7">
        <v>7</v>
      </c>
    </row>
    <row r="3532" spans="1:9" ht="15.75" customHeight="1" x14ac:dyDescent="0.15">
      <c r="A3532" s="13" t="s">
        <v>5261</v>
      </c>
      <c r="B3532" s="7" t="s">
        <v>216</v>
      </c>
      <c r="C3532" s="14">
        <v>3</v>
      </c>
      <c r="D3532" s="7">
        <v>53.55</v>
      </c>
      <c r="E3532" s="7">
        <f t="shared" si="112"/>
        <v>5.3550000000000004</v>
      </c>
      <c r="F3532" s="7">
        <f t="shared" si="113"/>
        <v>58.905000000000001</v>
      </c>
      <c r="G3532" s="7">
        <v>0.08</v>
      </c>
      <c r="H3532" s="7" t="s">
        <v>5081</v>
      </c>
      <c r="I3532" s="7">
        <v>5</v>
      </c>
    </row>
    <row r="3533" spans="1:9" ht="15.75" customHeight="1" x14ac:dyDescent="0.15">
      <c r="A3533" s="13" t="s">
        <v>5261</v>
      </c>
      <c r="B3533" s="7" t="s">
        <v>926</v>
      </c>
      <c r="C3533" s="14">
        <v>3</v>
      </c>
      <c r="D3533" s="7">
        <v>54.4</v>
      </c>
      <c r="E3533" s="7">
        <f t="shared" si="112"/>
        <v>5.44</v>
      </c>
      <c r="F3533" s="7">
        <f t="shared" si="113"/>
        <v>59.839999999999996</v>
      </c>
      <c r="G3533" s="7">
        <v>0.22</v>
      </c>
      <c r="H3533" s="7" t="s">
        <v>5083</v>
      </c>
      <c r="I3533" s="7">
        <v>10</v>
      </c>
    </row>
    <row r="3534" spans="1:9" ht="15.75" customHeight="1" x14ac:dyDescent="0.15">
      <c r="A3534" s="13" t="s">
        <v>5261</v>
      </c>
      <c r="B3534" s="7" t="s">
        <v>4806</v>
      </c>
      <c r="C3534" s="14">
        <v>13</v>
      </c>
      <c r="D3534" s="7">
        <v>39.619999999999997</v>
      </c>
      <c r="E3534" s="7">
        <f t="shared" si="112"/>
        <v>3.9619999999999997</v>
      </c>
      <c r="F3534" s="7">
        <f t="shared" si="113"/>
        <v>43.581999999999994</v>
      </c>
      <c r="G3534" s="7">
        <v>0.3</v>
      </c>
      <c r="H3534" s="7" t="s">
        <v>29</v>
      </c>
      <c r="I3534" s="7">
        <v>9</v>
      </c>
    </row>
    <row r="3535" spans="1:9" ht="15.75" customHeight="1" x14ac:dyDescent="0.15">
      <c r="A3535" s="13" t="s">
        <v>5261</v>
      </c>
      <c r="B3535" s="7" t="s">
        <v>2610</v>
      </c>
      <c r="C3535" s="14">
        <v>1</v>
      </c>
      <c r="D3535" s="7">
        <v>6.37</v>
      </c>
      <c r="E3535" s="7">
        <f t="shared" si="112"/>
        <v>0.63700000000000001</v>
      </c>
      <c r="F3535" s="7">
        <f t="shared" si="113"/>
        <v>7.0069999999999997</v>
      </c>
      <c r="G3535" s="7">
        <v>0.31</v>
      </c>
      <c r="H3535" s="7" t="s">
        <v>5083</v>
      </c>
      <c r="I3535" s="7">
        <v>7</v>
      </c>
    </row>
    <row r="3536" spans="1:9" ht="15.75" customHeight="1" x14ac:dyDescent="0.15">
      <c r="A3536" s="13" t="s">
        <v>5261</v>
      </c>
      <c r="B3536" s="7" t="s">
        <v>2747</v>
      </c>
      <c r="C3536" s="14">
        <v>1</v>
      </c>
      <c r="D3536" s="7">
        <v>87.65</v>
      </c>
      <c r="E3536" s="7">
        <f t="shared" si="112"/>
        <v>8.7650000000000006</v>
      </c>
      <c r="F3536" s="7">
        <f t="shared" si="113"/>
        <v>96.415000000000006</v>
      </c>
      <c r="G3536" s="7">
        <v>0.38</v>
      </c>
      <c r="H3536" s="7" t="s">
        <v>5075</v>
      </c>
      <c r="I3536" s="7">
        <v>4</v>
      </c>
    </row>
    <row r="3537" spans="1:9" ht="15.75" customHeight="1" x14ac:dyDescent="0.15">
      <c r="A3537" s="13" t="s">
        <v>5261</v>
      </c>
      <c r="B3537" s="7" t="s">
        <v>4699</v>
      </c>
      <c r="C3537" s="14">
        <v>14</v>
      </c>
      <c r="D3537" s="7">
        <v>80.3</v>
      </c>
      <c r="E3537" s="7">
        <f t="shared" si="112"/>
        <v>8.0299999999999994</v>
      </c>
      <c r="F3537" s="7">
        <f t="shared" si="113"/>
        <v>88.33</v>
      </c>
      <c r="G3537" s="7">
        <v>0.13</v>
      </c>
      <c r="H3537" s="7" t="s">
        <v>5083</v>
      </c>
      <c r="I3537" s="7">
        <v>10</v>
      </c>
    </row>
    <row r="3538" spans="1:9" ht="15.75" customHeight="1" x14ac:dyDescent="0.15">
      <c r="A3538" s="13" t="s">
        <v>5261</v>
      </c>
      <c r="B3538" s="7" t="s">
        <v>4944</v>
      </c>
      <c r="C3538" s="14">
        <v>13</v>
      </c>
      <c r="D3538" s="7">
        <v>45.27</v>
      </c>
      <c r="E3538" s="7">
        <f t="shared" si="112"/>
        <v>4.5270000000000001</v>
      </c>
      <c r="F3538" s="7">
        <f t="shared" si="113"/>
        <v>49.797000000000004</v>
      </c>
      <c r="G3538" s="7">
        <v>0.37</v>
      </c>
      <c r="H3538" s="7" t="s">
        <v>30</v>
      </c>
      <c r="I3538" s="7">
        <v>9</v>
      </c>
    </row>
    <row r="3539" spans="1:9" ht="15.75" customHeight="1" x14ac:dyDescent="0.15">
      <c r="A3539" s="13" t="s">
        <v>5261</v>
      </c>
      <c r="B3539" s="7" t="s">
        <v>441</v>
      </c>
      <c r="C3539" s="14">
        <v>1</v>
      </c>
      <c r="D3539" s="7">
        <v>7.32</v>
      </c>
      <c r="E3539" s="7">
        <f t="shared" si="112"/>
        <v>0.7320000000000001</v>
      </c>
      <c r="F3539" s="7">
        <f t="shared" si="113"/>
        <v>8.0519999999999996</v>
      </c>
      <c r="G3539" s="7">
        <v>0.36</v>
      </c>
      <c r="H3539" s="7" t="s">
        <v>5083</v>
      </c>
      <c r="I3539" s="7">
        <v>6</v>
      </c>
    </row>
    <row r="3540" spans="1:9" ht="15.75" customHeight="1" x14ac:dyDescent="0.15">
      <c r="A3540" s="13" t="s">
        <v>5261</v>
      </c>
      <c r="B3540" s="7" t="s">
        <v>177</v>
      </c>
      <c r="C3540" s="14">
        <v>3</v>
      </c>
      <c r="D3540" s="7">
        <v>41.51</v>
      </c>
      <c r="E3540" s="7">
        <f t="shared" si="112"/>
        <v>4.1509999999999998</v>
      </c>
      <c r="F3540" s="7">
        <f t="shared" si="113"/>
        <v>45.661000000000001</v>
      </c>
      <c r="G3540" s="7">
        <v>0.11</v>
      </c>
      <c r="H3540" s="7" t="s">
        <v>5082</v>
      </c>
      <c r="I3540" s="7">
        <v>5</v>
      </c>
    </row>
    <row r="3541" spans="1:9" ht="15.75" customHeight="1" x14ac:dyDescent="0.15">
      <c r="A3541" s="13" t="s">
        <v>5261</v>
      </c>
      <c r="B3541" s="7" t="s">
        <v>343</v>
      </c>
      <c r="C3541" s="14">
        <v>13</v>
      </c>
      <c r="D3541" s="7">
        <v>71.31</v>
      </c>
      <c r="E3541" s="7">
        <f t="shared" si="112"/>
        <v>7.1310000000000002</v>
      </c>
      <c r="F3541" s="7">
        <f t="shared" si="113"/>
        <v>78.441000000000003</v>
      </c>
      <c r="G3541" s="7">
        <v>0.31</v>
      </c>
      <c r="H3541" s="7" t="s">
        <v>5081</v>
      </c>
      <c r="I3541" s="7">
        <v>7</v>
      </c>
    </row>
    <row r="3542" spans="1:9" ht="15.75" customHeight="1" x14ac:dyDescent="0.15">
      <c r="A3542" s="13" t="s">
        <v>5262</v>
      </c>
      <c r="B3542" s="7" t="s">
        <v>3145</v>
      </c>
      <c r="C3542" s="14">
        <v>14</v>
      </c>
      <c r="D3542" s="7">
        <v>61.7</v>
      </c>
      <c r="E3542" s="7">
        <f t="shared" si="112"/>
        <v>6.1700000000000008</v>
      </c>
      <c r="F3542" s="7">
        <f t="shared" si="113"/>
        <v>67.87</v>
      </c>
      <c r="G3542" s="7">
        <v>0.2</v>
      </c>
      <c r="H3542" s="7" t="s">
        <v>31</v>
      </c>
      <c r="I3542" s="7">
        <v>5</v>
      </c>
    </row>
    <row r="3543" spans="1:9" ht="15.75" customHeight="1" x14ac:dyDescent="0.15">
      <c r="A3543" s="13" t="s">
        <v>5262</v>
      </c>
      <c r="B3543" s="7" t="s">
        <v>3104</v>
      </c>
      <c r="C3543" s="14">
        <v>14</v>
      </c>
      <c r="D3543" s="7">
        <v>64.16</v>
      </c>
      <c r="E3543" s="7">
        <f t="shared" si="112"/>
        <v>6.4160000000000004</v>
      </c>
      <c r="F3543" s="7">
        <f t="shared" si="113"/>
        <v>70.575999999999993</v>
      </c>
      <c r="G3543" s="7">
        <v>0.35</v>
      </c>
      <c r="H3543" s="7" t="s">
        <v>5076</v>
      </c>
      <c r="I3543" s="7">
        <v>4</v>
      </c>
    </row>
    <row r="3544" spans="1:9" ht="15.75" customHeight="1" x14ac:dyDescent="0.15">
      <c r="A3544" s="13" t="s">
        <v>5262</v>
      </c>
      <c r="B3544" s="7" t="s">
        <v>928</v>
      </c>
      <c r="C3544" s="14">
        <v>1</v>
      </c>
      <c r="D3544" s="7">
        <v>79.64</v>
      </c>
      <c r="E3544" s="7">
        <f t="shared" si="112"/>
        <v>7.9640000000000004</v>
      </c>
      <c r="F3544" s="7">
        <f t="shared" si="113"/>
        <v>87.603999999999999</v>
      </c>
      <c r="G3544" s="7">
        <v>0.38</v>
      </c>
      <c r="H3544" s="7" t="s">
        <v>30</v>
      </c>
      <c r="I3544" s="7">
        <v>2</v>
      </c>
    </row>
    <row r="3545" spans="1:9" ht="15.75" customHeight="1" x14ac:dyDescent="0.15">
      <c r="A3545" s="13" t="s">
        <v>5262</v>
      </c>
      <c r="B3545" s="7" t="s">
        <v>1279</v>
      </c>
      <c r="C3545" s="14">
        <v>13</v>
      </c>
      <c r="D3545" s="7">
        <v>88.67</v>
      </c>
      <c r="E3545" s="7">
        <f t="shared" si="112"/>
        <v>8.8670000000000009</v>
      </c>
      <c r="F3545" s="7">
        <f t="shared" si="113"/>
        <v>97.537000000000006</v>
      </c>
      <c r="G3545" s="7">
        <v>0.2</v>
      </c>
      <c r="H3545" s="7" t="s">
        <v>30</v>
      </c>
      <c r="I3545" s="7">
        <v>8</v>
      </c>
    </row>
    <row r="3546" spans="1:9" ht="15.75" customHeight="1" x14ac:dyDescent="0.15">
      <c r="A3546" s="13" t="s">
        <v>5262</v>
      </c>
      <c r="B3546" s="7" t="s">
        <v>1642</v>
      </c>
      <c r="C3546" s="14">
        <v>13</v>
      </c>
      <c r="D3546" s="7">
        <v>39.29</v>
      </c>
      <c r="E3546" s="7">
        <f t="shared" si="112"/>
        <v>3.9290000000000003</v>
      </c>
      <c r="F3546" s="7">
        <f t="shared" si="113"/>
        <v>43.219000000000001</v>
      </c>
      <c r="G3546" s="7">
        <v>0.18</v>
      </c>
      <c r="H3546" s="7" t="s">
        <v>5077</v>
      </c>
      <c r="I3546" s="7">
        <v>3</v>
      </c>
    </row>
    <row r="3547" spans="1:9" ht="15.75" customHeight="1" x14ac:dyDescent="0.15">
      <c r="A3547" s="13" t="s">
        <v>5262</v>
      </c>
      <c r="B3547" s="7" t="s">
        <v>3353</v>
      </c>
      <c r="C3547" s="14">
        <v>13</v>
      </c>
      <c r="D3547" s="7">
        <v>19.57</v>
      </c>
      <c r="E3547" s="7">
        <f t="shared" si="112"/>
        <v>1.9570000000000001</v>
      </c>
      <c r="F3547" s="7">
        <f t="shared" si="113"/>
        <v>21.527000000000001</v>
      </c>
      <c r="G3547" s="7">
        <v>0.1</v>
      </c>
      <c r="H3547" s="7" t="s">
        <v>5080</v>
      </c>
      <c r="I3547" s="7">
        <v>10</v>
      </c>
    </row>
    <row r="3548" spans="1:9" ht="15.75" customHeight="1" x14ac:dyDescent="0.15">
      <c r="A3548" s="13" t="s">
        <v>5262</v>
      </c>
      <c r="B3548" s="7" t="s">
        <v>3514</v>
      </c>
      <c r="C3548" s="14">
        <v>1</v>
      </c>
      <c r="D3548" s="7">
        <v>60.25</v>
      </c>
      <c r="E3548" s="7">
        <f t="shared" ref="E3548:E3611" si="114">D3548*10%</f>
        <v>6.0250000000000004</v>
      </c>
      <c r="F3548" s="7">
        <f t="shared" ref="F3548:F3611" si="115">D3548+E3548</f>
        <v>66.275000000000006</v>
      </c>
      <c r="G3548" s="7">
        <v>0.17</v>
      </c>
      <c r="H3548" s="7" t="s">
        <v>31</v>
      </c>
      <c r="I3548" s="7">
        <v>5</v>
      </c>
    </row>
    <row r="3549" spans="1:9" ht="15.75" customHeight="1" x14ac:dyDescent="0.15">
      <c r="A3549" s="13" t="s">
        <v>5262</v>
      </c>
      <c r="B3549" s="7" t="s">
        <v>4910</v>
      </c>
      <c r="C3549" s="14">
        <v>3</v>
      </c>
      <c r="D3549" s="7">
        <v>86.07</v>
      </c>
      <c r="E3549" s="7">
        <f t="shared" si="114"/>
        <v>8.6069999999999993</v>
      </c>
      <c r="F3549" s="7">
        <f t="shared" si="115"/>
        <v>94.676999999999992</v>
      </c>
      <c r="G3549" s="7">
        <v>0.1</v>
      </c>
      <c r="H3549" s="7" t="s">
        <v>5075</v>
      </c>
      <c r="I3549" s="7">
        <v>9</v>
      </c>
    </row>
    <row r="3550" spans="1:9" ht="15.75" customHeight="1" x14ac:dyDescent="0.15">
      <c r="A3550" s="13" t="s">
        <v>5262</v>
      </c>
      <c r="B3550" s="7" t="s">
        <v>2486</v>
      </c>
      <c r="C3550" s="14">
        <v>3</v>
      </c>
      <c r="D3550" s="7">
        <v>19.690000000000001</v>
      </c>
      <c r="E3550" s="7">
        <f t="shared" si="114"/>
        <v>1.9690000000000003</v>
      </c>
      <c r="F3550" s="7">
        <f t="shared" si="115"/>
        <v>21.659000000000002</v>
      </c>
      <c r="G3550" s="7">
        <v>0.06</v>
      </c>
      <c r="H3550" s="7" t="s">
        <v>30</v>
      </c>
      <c r="I3550" s="7">
        <v>6</v>
      </c>
    </row>
    <row r="3551" spans="1:9" ht="15.75" customHeight="1" x14ac:dyDescent="0.15">
      <c r="A3551" s="13" t="s">
        <v>5262</v>
      </c>
      <c r="B3551" s="7" t="s">
        <v>5068</v>
      </c>
      <c r="C3551" s="14">
        <v>1</v>
      </c>
      <c r="D3551" s="7">
        <v>16.47</v>
      </c>
      <c r="E3551" s="7">
        <f t="shared" si="114"/>
        <v>1.647</v>
      </c>
      <c r="F3551" s="7">
        <f t="shared" si="115"/>
        <v>18.116999999999997</v>
      </c>
      <c r="G3551" s="7">
        <v>0.13</v>
      </c>
      <c r="H3551" s="7" t="s">
        <v>5078</v>
      </c>
      <c r="I3551" s="7">
        <v>2</v>
      </c>
    </row>
    <row r="3552" spans="1:9" ht="15.75" customHeight="1" x14ac:dyDescent="0.15">
      <c r="A3552" s="13" t="s">
        <v>5262</v>
      </c>
      <c r="B3552" s="7" t="s">
        <v>1877</v>
      </c>
      <c r="C3552" s="14">
        <v>14</v>
      </c>
      <c r="D3552" s="7">
        <v>68.13</v>
      </c>
      <c r="E3552" s="7">
        <f t="shared" si="114"/>
        <v>6.8129999999999997</v>
      </c>
      <c r="F3552" s="7">
        <f t="shared" si="115"/>
        <v>74.942999999999998</v>
      </c>
      <c r="G3552" s="7">
        <v>7.0000000000000007E-2</v>
      </c>
      <c r="H3552" s="7" t="s">
        <v>5081</v>
      </c>
      <c r="I3552" s="7">
        <v>9</v>
      </c>
    </row>
    <row r="3553" spans="1:9" ht="15.75" customHeight="1" x14ac:dyDescent="0.15">
      <c r="A3553" s="13" t="s">
        <v>5262</v>
      </c>
      <c r="B3553" s="7" t="s">
        <v>2971</v>
      </c>
      <c r="C3553" s="14">
        <v>3</v>
      </c>
      <c r="D3553" s="7">
        <v>70.41</v>
      </c>
      <c r="E3553" s="7">
        <f t="shared" si="114"/>
        <v>7.0410000000000004</v>
      </c>
      <c r="F3553" s="7">
        <f t="shared" si="115"/>
        <v>77.450999999999993</v>
      </c>
      <c r="G3553" s="7">
        <v>0.1</v>
      </c>
      <c r="H3553" s="7" t="s">
        <v>28</v>
      </c>
      <c r="I3553" s="7">
        <v>1</v>
      </c>
    </row>
    <row r="3554" spans="1:9" ht="15.75" customHeight="1" x14ac:dyDescent="0.15">
      <c r="A3554" s="13" t="s">
        <v>5262</v>
      </c>
      <c r="B3554" s="7" t="s">
        <v>4739</v>
      </c>
      <c r="C3554" s="14">
        <v>1</v>
      </c>
      <c r="D3554" s="7">
        <v>39.47</v>
      </c>
      <c r="E3554" s="7">
        <f t="shared" si="114"/>
        <v>3.9470000000000001</v>
      </c>
      <c r="F3554" s="7">
        <f t="shared" si="115"/>
        <v>43.417000000000002</v>
      </c>
      <c r="G3554" s="7">
        <v>0.24</v>
      </c>
      <c r="H3554" s="7" t="s">
        <v>27</v>
      </c>
      <c r="I3554" s="7">
        <v>5</v>
      </c>
    </row>
    <row r="3555" spans="1:9" ht="15.75" customHeight="1" x14ac:dyDescent="0.15">
      <c r="A3555" s="13" t="s">
        <v>5262</v>
      </c>
      <c r="B3555" s="7" t="s">
        <v>5036</v>
      </c>
      <c r="C3555" s="14">
        <v>13</v>
      </c>
      <c r="D3555" s="7">
        <v>23.68</v>
      </c>
      <c r="E3555" s="7">
        <f t="shared" si="114"/>
        <v>2.3679999999999999</v>
      </c>
      <c r="F3555" s="7">
        <f t="shared" si="115"/>
        <v>26.047999999999998</v>
      </c>
      <c r="G3555" s="7">
        <v>0.19</v>
      </c>
      <c r="H3555" s="7" t="s">
        <v>27</v>
      </c>
      <c r="I3555" s="7">
        <v>5</v>
      </c>
    </row>
    <row r="3556" spans="1:9" ht="15.75" customHeight="1" x14ac:dyDescent="0.15">
      <c r="A3556" s="13" t="s">
        <v>5262</v>
      </c>
      <c r="B3556" s="7" t="s">
        <v>2324</v>
      </c>
      <c r="C3556" s="14">
        <v>3</v>
      </c>
      <c r="D3556" s="7">
        <v>54.05</v>
      </c>
      <c r="E3556" s="7">
        <f t="shared" si="114"/>
        <v>5.4050000000000002</v>
      </c>
      <c r="F3556" s="7">
        <f t="shared" si="115"/>
        <v>59.454999999999998</v>
      </c>
      <c r="G3556" s="7">
        <v>0.06</v>
      </c>
      <c r="H3556" s="7" t="s">
        <v>5078</v>
      </c>
      <c r="I3556" s="7">
        <v>4</v>
      </c>
    </row>
    <row r="3557" spans="1:9" ht="15.75" customHeight="1" x14ac:dyDescent="0.15">
      <c r="A3557" s="13" t="s">
        <v>5262</v>
      </c>
      <c r="B3557" s="7" t="s">
        <v>4310</v>
      </c>
      <c r="C3557" s="14">
        <v>1</v>
      </c>
      <c r="D3557" s="7">
        <v>90.15</v>
      </c>
      <c r="E3557" s="7">
        <f t="shared" si="114"/>
        <v>9.0150000000000006</v>
      </c>
      <c r="F3557" s="7">
        <f t="shared" si="115"/>
        <v>99.165000000000006</v>
      </c>
      <c r="G3557" s="7">
        <v>0.19</v>
      </c>
      <c r="H3557" s="7" t="s">
        <v>28</v>
      </c>
      <c r="I3557" s="7">
        <v>10</v>
      </c>
    </row>
    <row r="3558" spans="1:9" ht="15.75" customHeight="1" x14ac:dyDescent="0.15">
      <c r="A3558" s="13" t="s">
        <v>5262</v>
      </c>
      <c r="B3558" s="7" t="s">
        <v>2932</v>
      </c>
      <c r="C3558" s="14">
        <v>1</v>
      </c>
      <c r="D3558" s="7">
        <v>51.79</v>
      </c>
      <c r="E3558" s="7">
        <f t="shared" si="114"/>
        <v>5.1790000000000003</v>
      </c>
      <c r="F3558" s="7">
        <f t="shared" si="115"/>
        <v>56.969000000000001</v>
      </c>
      <c r="G3558" s="7">
        <v>0.19</v>
      </c>
      <c r="H3558" s="7" t="s">
        <v>28</v>
      </c>
      <c r="I3558" s="7">
        <v>7</v>
      </c>
    </row>
    <row r="3559" spans="1:9" ht="15.75" customHeight="1" x14ac:dyDescent="0.15">
      <c r="A3559" s="13" t="s">
        <v>5262</v>
      </c>
      <c r="B3559" s="7" t="s">
        <v>2503</v>
      </c>
      <c r="C3559" s="14">
        <v>1</v>
      </c>
      <c r="D3559" s="7">
        <v>59.85</v>
      </c>
      <c r="E3559" s="7">
        <f t="shared" si="114"/>
        <v>5.9850000000000003</v>
      </c>
      <c r="F3559" s="7">
        <f t="shared" si="115"/>
        <v>65.835000000000008</v>
      </c>
      <c r="G3559" s="7">
        <v>0.09</v>
      </c>
      <c r="H3559" s="7" t="s">
        <v>5083</v>
      </c>
      <c r="I3559" s="7">
        <v>5</v>
      </c>
    </row>
    <row r="3560" spans="1:9" ht="15.75" customHeight="1" x14ac:dyDescent="0.15">
      <c r="A3560" s="13" t="s">
        <v>5262</v>
      </c>
      <c r="B3560" s="7" t="s">
        <v>145</v>
      </c>
      <c r="C3560" s="14">
        <v>14</v>
      </c>
      <c r="D3560" s="7">
        <v>16.03</v>
      </c>
      <c r="E3560" s="7">
        <f t="shared" si="114"/>
        <v>1.6030000000000002</v>
      </c>
      <c r="F3560" s="7">
        <f t="shared" si="115"/>
        <v>17.633000000000003</v>
      </c>
      <c r="G3560" s="7">
        <v>0.31</v>
      </c>
      <c r="H3560" s="7" t="s">
        <v>5076</v>
      </c>
      <c r="I3560" s="7">
        <v>9</v>
      </c>
    </row>
    <row r="3561" spans="1:9" ht="15.75" customHeight="1" x14ac:dyDescent="0.15">
      <c r="A3561" s="13" t="s">
        <v>5262</v>
      </c>
      <c r="B3561" s="7" t="s">
        <v>1836</v>
      </c>
      <c r="C3561" s="14">
        <v>3</v>
      </c>
      <c r="D3561" s="7">
        <v>2.46</v>
      </c>
      <c r="E3561" s="7">
        <f t="shared" si="114"/>
        <v>0.246</v>
      </c>
      <c r="F3561" s="7">
        <f t="shared" si="115"/>
        <v>2.706</v>
      </c>
      <c r="G3561" s="7">
        <v>0.12</v>
      </c>
      <c r="H3561" s="7" t="s">
        <v>29</v>
      </c>
      <c r="I3561" s="7">
        <v>2</v>
      </c>
    </row>
    <row r="3562" spans="1:9" ht="15.75" customHeight="1" x14ac:dyDescent="0.15">
      <c r="A3562" s="13" t="s">
        <v>5263</v>
      </c>
      <c r="B3562" s="7" t="s">
        <v>4397</v>
      </c>
      <c r="C3562" s="14">
        <v>3</v>
      </c>
      <c r="D3562" s="7">
        <v>13.23</v>
      </c>
      <c r="E3562" s="7">
        <f t="shared" si="114"/>
        <v>1.3230000000000002</v>
      </c>
      <c r="F3562" s="7">
        <f t="shared" si="115"/>
        <v>14.553000000000001</v>
      </c>
      <c r="G3562" s="7">
        <v>0.13</v>
      </c>
      <c r="H3562" s="7" t="s">
        <v>5075</v>
      </c>
      <c r="I3562" s="7">
        <v>3</v>
      </c>
    </row>
    <row r="3563" spans="1:9" ht="15.75" customHeight="1" x14ac:dyDescent="0.15">
      <c r="A3563" s="13" t="s">
        <v>5263</v>
      </c>
      <c r="B3563" s="7" t="s">
        <v>1462</v>
      </c>
      <c r="C3563" s="14">
        <v>1</v>
      </c>
      <c r="D3563" s="7">
        <v>54.7</v>
      </c>
      <c r="E3563" s="7">
        <f t="shared" si="114"/>
        <v>5.4700000000000006</v>
      </c>
      <c r="F3563" s="7">
        <f t="shared" si="115"/>
        <v>60.17</v>
      </c>
      <c r="G3563" s="7">
        <v>0.01</v>
      </c>
      <c r="H3563" s="7" t="s">
        <v>5079</v>
      </c>
      <c r="I3563" s="7">
        <v>2</v>
      </c>
    </row>
    <row r="3564" spans="1:9" ht="15.75" customHeight="1" x14ac:dyDescent="0.15">
      <c r="A3564" s="13" t="s">
        <v>5263</v>
      </c>
      <c r="B3564" s="7" t="s">
        <v>3876</v>
      </c>
      <c r="C3564" s="14">
        <v>14</v>
      </c>
      <c r="D3564" s="7">
        <v>50.18</v>
      </c>
      <c r="E3564" s="7">
        <f t="shared" si="114"/>
        <v>5.0180000000000007</v>
      </c>
      <c r="F3564" s="7">
        <f t="shared" si="115"/>
        <v>55.198</v>
      </c>
      <c r="G3564" s="7">
        <v>0.2</v>
      </c>
      <c r="H3564" s="7" t="s">
        <v>27</v>
      </c>
      <c r="I3564" s="7">
        <v>2</v>
      </c>
    </row>
    <row r="3565" spans="1:9" ht="15.75" customHeight="1" x14ac:dyDescent="0.15">
      <c r="A3565" s="13" t="s">
        <v>5263</v>
      </c>
      <c r="B3565" s="7" t="s">
        <v>1565</v>
      </c>
      <c r="C3565" s="14">
        <v>13</v>
      </c>
      <c r="D3565" s="7">
        <v>90.75</v>
      </c>
      <c r="E3565" s="7">
        <f t="shared" si="114"/>
        <v>9.0750000000000011</v>
      </c>
      <c r="F3565" s="7">
        <f t="shared" si="115"/>
        <v>99.825000000000003</v>
      </c>
      <c r="G3565" s="7">
        <v>0.23</v>
      </c>
      <c r="H3565" s="7" t="s">
        <v>29</v>
      </c>
      <c r="I3565" s="7">
        <v>9</v>
      </c>
    </row>
    <row r="3566" spans="1:9" ht="15.75" customHeight="1" x14ac:dyDescent="0.15">
      <c r="A3566" s="13" t="s">
        <v>5263</v>
      </c>
      <c r="B3566" s="7" t="s">
        <v>2245</v>
      </c>
      <c r="C3566" s="14">
        <v>1</v>
      </c>
      <c r="D3566" s="7">
        <v>69.39</v>
      </c>
      <c r="E3566" s="7">
        <f t="shared" si="114"/>
        <v>6.9390000000000001</v>
      </c>
      <c r="F3566" s="7">
        <f t="shared" si="115"/>
        <v>76.329000000000008</v>
      </c>
      <c r="G3566" s="7">
        <v>0.37</v>
      </c>
      <c r="H3566" s="7" t="s">
        <v>5076</v>
      </c>
      <c r="I3566" s="7">
        <v>10</v>
      </c>
    </row>
    <row r="3567" spans="1:9" ht="15.75" customHeight="1" x14ac:dyDescent="0.15">
      <c r="A3567" s="13" t="s">
        <v>5263</v>
      </c>
      <c r="B3567" s="7" t="s">
        <v>2903</v>
      </c>
      <c r="C3567" s="14">
        <v>3</v>
      </c>
      <c r="D3567" s="7">
        <v>25.73</v>
      </c>
      <c r="E3567" s="7">
        <f t="shared" si="114"/>
        <v>2.5730000000000004</v>
      </c>
      <c r="F3567" s="7">
        <f t="shared" si="115"/>
        <v>28.303000000000001</v>
      </c>
      <c r="G3567" s="7">
        <v>7.0000000000000007E-2</v>
      </c>
      <c r="H3567" s="7" t="s">
        <v>5081</v>
      </c>
      <c r="I3567" s="7">
        <v>7</v>
      </c>
    </row>
    <row r="3568" spans="1:9" ht="15.75" customHeight="1" x14ac:dyDescent="0.15">
      <c r="A3568" s="13" t="s">
        <v>5263</v>
      </c>
      <c r="B3568" s="7" t="s">
        <v>2321</v>
      </c>
      <c r="C3568" s="14">
        <v>13</v>
      </c>
      <c r="D3568" s="7">
        <v>73.86</v>
      </c>
      <c r="E3568" s="7">
        <f t="shared" si="114"/>
        <v>7.3860000000000001</v>
      </c>
      <c r="F3568" s="7">
        <f t="shared" si="115"/>
        <v>81.245999999999995</v>
      </c>
      <c r="G3568" s="7">
        <v>0.24</v>
      </c>
      <c r="H3568" s="7" t="s">
        <v>5080</v>
      </c>
      <c r="I3568" s="7">
        <v>5</v>
      </c>
    </row>
    <row r="3569" spans="1:9" ht="15.75" customHeight="1" x14ac:dyDescent="0.15">
      <c r="A3569" s="13" t="s">
        <v>5263</v>
      </c>
      <c r="B3569" s="7" t="s">
        <v>4947</v>
      </c>
      <c r="C3569" s="14">
        <v>3</v>
      </c>
      <c r="D3569" s="7">
        <v>36.06</v>
      </c>
      <c r="E3569" s="7">
        <f t="shared" si="114"/>
        <v>3.6060000000000003</v>
      </c>
      <c r="F3569" s="7">
        <f t="shared" si="115"/>
        <v>39.666000000000004</v>
      </c>
      <c r="G3569" s="7">
        <v>0.18</v>
      </c>
      <c r="H3569" s="7" t="s">
        <v>30</v>
      </c>
      <c r="I3569" s="7">
        <v>6</v>
      </c>
    </row>
    <row r="3570" spans="1:9" ht="15.75" customHeight="1" x14ac:dyDescent="0.15">
      <c r="A3570" s="13" t="s">
        <v>5263</v>
      </c>
      <c r="B3570" s="7" t="s">
        <v>2319</v>
      </c>
      <c r="C3570" s="14">
        <v>3</v>
      </c>
      <c r="D3570" s="7">
        <v>5.15</v>
      </c>
      <c r="E3570" s="7">
        <f t="shared" si="114"/>
        <v>0.51500000000000001</v>
      </c>
      <c r="F3570" s="7">
        <f t="shared" si="115"/>
        <v>5.665</v>
      </c>
      <c r="G3570" s="7">
        <v>0.32</v>
      </c>
      <c r="H3570" s="7" t="s">
        <v>5080</v>
      </c>
      <c r="I3570" s="7">
        <v>8</v>
      </c>
    </row>
    <row r="3571" spans="1:9" ht="15.75" customHeight="1" x14ac:dyDescent="0.15">
      <c r="A3571" s="13" t="s">
        <v>5263</v>
      </c>
      <c r="B3571" s="7" t="s">
        <v>963</v>
      </c>
      <c r="C3571" s="14">
        <v>3</v>
      </c>
      <c r="D3571" s="7">
        <v>81.430000000000007</v>
      </c>
      <c r="E3571" s="7">
        <f t="shared" si="114"/>
        <v>8.1430000000000007</v>
      </c>
      <c r="F3571" s="7">
        <f t="shared" si="115"/>
        <v>89.573000000000008</v>
      </c>
      <c r="G3571" s="7">
        <v>0.2</v>
      </c>
      <c r="H3571" s="7" t="s">
        <v>5077</v>
      </c>
      <c r="I3571" s="7">
        <v>2</v>
      </c>
    </row>
    <row r="3572" spans="1:9" ht="15.75" customHeight="1" x14ac:dyDescent="0.15">
      <c r="A3572" s="13" t="s">
        <v>5263</v>
      </c>
      <c r="B3572" s="7" t="s">
        <v>1516</v>
      </c>
      <c r="C3572" s="14">
        <v>14</v>
      </c>
      <c r="D3572" s="7">
        <v>20.11</v>
      </c>
      <c r="E3572" s="7">
        <f t="shared" si="114"/>
        <v>2.0110000000000001</v>
      </c>
      <c r="F3572" s="7">
        <f t="shared" si="115"/>
        <v>22.120999999999999</v>
      </c>
      <c r="G3572" s="7">
        <v>0.19</v>
      </c>
      <c r="H3572" s="7" t="s">
        <v>5079</v>
      </c>
      <c r="I3572" s="7">
        <v>8</v>
      </c>
    </row>
    <row r="3573" spans="1:9" ht="15.75" customHeight="1" x14ac:dyDescent="0.15">
      <c r="A3573" s="13" t="s">
        <v>5263</v>
      </c>
      <c r="B3573" s="7" t="s">
        <v>2010</v>
      </c>
      <c r="C3573" s="14">
        <v>14</v>
      </c>
      <c r="D3573" s="7">
        <v>41.46</v>
      </c>
      <c r="E3573" s="7">
        <f t="shared" si="114"/>
        <v>4.1459999999999999</v>
      </c>
      <c r="F3573" s="7">
        <f t="shared" si="115"/>
        <v>45.606000000000002</v>
      </c>
      <c r="G3573" s="7">
        <v>0.25</v>
      </c>
      <c r="H3573" s="7" t="s">
        <v>5082</v>
      </c>
      <c r="I3573" s="7">
        <v>10</v>
      </c>
    </row>
    <row r="3574" spans="1:9" ht="15.75" customHeight="1" x14ac:dyDescent="0.15">
      <c r="A3574" s="13" t="s">
        <v>5263</v>
      </c>
      <c r="B3574" s="7" t="s">
        <v>644</v>
      </c>
      <c r="C3574" s="14">
        <v>13</v>
      </c>
      <c r="D3574" s="7">
        <v>74.28</v>
      </c>
      <c r="E3574" s="7">
        <f t="shared" si="114"/>
        <v>7.4280000000000008</v>
      </c>
      <c r="F3574" s="7">
        <f t="shared" si="115"/>
        <v>81.707999999999998</v>
      </c>
      <c r="G3574" s="7">
        <v>0.27</v>
      </c>
      <c r="H3574" s="7" t="s">
        <v>26</v>
      </c>
      <c r="I3574" s="7">
        <v>2</v>
      </c>
    </row>
    <row r="3575" spans="1:9" ht="15.75" customHeight="1" x14ac:dyDescent="0.15">
      <c r="A3575" s="13" t="s">
        <v>5263</v>
      </c>
      <c r="B3575" s="7" t="s">
        <v>129</v>
      </c>
      <c r="C3575" s="14">
        <v>3</v>
      </c>
      <c r="D3575" s="7">
        <v>31.73</v>
      </c>
      <c r="E3575" s="7">
        <f t="shared" si="114"/>
        <v>3.173</v>
      </c>
      <c r="F3575" s="7">
        <f t="shared" si="115"/>
        <v>34.902999999999999</v>
      </c>
      <c r="G3575" s="7">
        <v>0.37</v>
      </c>
      <c r="H3575" s="7" t="s">
        <v>5083</v>
      </c>
      <c r="I3575" s="7">
        <v>3</v>
      </c>
    </row>
    <row r="3576" spans="1:9" ht="15.75" customHeight="1" x14ac:dyDescent="0.15">
      <c r="A3576" s="13" t="s">
        <v>5263</v>
      </c>
      <c r="B3576" s="7" t="s">
        <v>3640</v>
      </c>
      <c r="C3576" s="14">
        <v>1</v>
      </c>
      <c r="D3576" s="7">
        <v>47.47</v>
      </c>
      <c r="E3576" s="7">
        <f t="shared" si="114"/>
        <v>4.7469999999999999</v>
      </c>
      <c r="F3576" s="7">
        <f t="shared" si="115"/>
        <v>52.216999999999999</v>
      </c>
      <c r="G3576" s="7">
        <v>0.28000000000000003</v>
      </c>
      <c r="H3576" s="7" t="s">
        <v>5082</v>
      </c>
      <c r="I3576" s="7">
        <v>8</v>
      </c>
    </row>
    <row r="3577" spans="1:9" ht="15.75" customHeight="1" x14ac:dyDescent="0.15">
      <c r="A3577" s="13" t="s">
        <v>5263</v>
      </c>
      <c r="B3577" s="7" t="s">
        <v>1162</v>
      </c>
      <c r="C3577" s="14">
        <v>14</v>
      </c>
      <c r="D3577" s="7">
        <v>91.79</v>
      </c>
      <c r="E3577" s="7">
        <f t="shared" si="114"/>
        <v>9.1790000000000003</v>
      </c>
      <c r="F3577" s="7">
        <f t="shared" si="115"/>
        <v>100.96900000000001</v>
      </c>
      <c r="G3577" s="7">
        <v>0.27</v>
      </c>
      <c r="H3577" s="7" t="s">
        <v>31</v>
      </c>
      <c r="I3577" s="7">
        <v>1</v>
      </c>
    </row>
    <row r="3578" spans="1:9" ht="15.75" customHeight="1" x14ac:dyDescent="0.15">
      <c r="A3578" s="13" t="s">
        <v>5263</v>
      </c>
      <c r="B3578" s="7" t="s">
        <v>3922</v>
      </c>
      <c r="C3578" s="14">
        <v>14</v>
      </c>
      <c r="D3578" s="7">
        <v>33.04</v>
      </c>
      <c r="E3578" s="7">
        <f t="shared" si="114"/>
        <v>3.3040000000000003</v>
      </c>
      <c r="F3578" s="7">
        <f t="shared" si="115"/>
        <v>36.344000000000001</v>
      </c>
      <c r="G3578" s="7">
        <v>0.05</v>
      </c>
      <c r="H3578" s="7" t="s">
        <v>29</v>
      </c>
      <c r="I3578" s="7">
        <v>4</v>
      </c>
    </row>
    <row r="3579" spans="1:9" ht="15.75" customHeight="1" x14ac:dyDescent="0.15">
      <c r="A3579" s="13" t="s">
        <v>5263</v>
      </c>
      <c r="B3579" s="7" t="s">
        <v>4023</v>
      </c>
      <c r="C3579" s="14">
        <v>1</v>
      </c>
      <c r="D3579" s="7">
        <v>18.84</v>
      </c>
      <c r="E3579" s="7">
        <f t="shared" si="114"/>
        <v>1.8840000000000001</v>
      </c>
      <c r="F3579" s="7">
        <f t="shared" si="115"/>
        <v>20.724</v>
      </c>
      <c r="G3579" s="7">
        <v>0.26</v>
      </c>
      <c r="H3579" s="7" t="s">
        <v>5075</v>
      </c>
      <c r="I3579" s="7">
        <v>4</v>
      </c>
    </row>
    <row r="3580" spans="1:9" ht="15.75" customHeight="1" x14ac:dyDescent="0.15">
      <c r="A3580" s="13" t="s">
        <v>5264</v>
      </c>
      <c r="B3580" s="7" t="s">
        <v>301</v>
      </c>
      <c r="C3580" s="14">
        <v>1</v>
      </c>
      <c r="D3580" s="7">
        <v>79.75</v>
      </c>
      <c r="E3580" s="7">
        <f t="shared" si="114"/>
        <v>7.9750000000000005</v>
      </c>
      <c r="F3580" s="7">
        <f t="shared" si="115"/>
        <v>87.724999999999994</v>
      </c>
      <c r="G3580" s="7">
        <v>0.3</v>
      </c>
      <c r="H3580" s="7" t="s">
        <v>5078</v>
      </c>
      <c r="I3580" s="7">
        <v>10</v>
      </c>
    </row>
    <row r="3581" spans="1:9" ht="15.75" customHeight="1" x14ac:dyDescent="0.15">
      <c r="A3581" s="13" t="s">
        <v>5264</v>
      </c>
      <c r="B3581" s="7" t="s">
        <v>499</v>
      </c>
      <c r="C3581" s="14">
        <v>13</v>
      </c>
      <c r="D3581" s="7">
        <v>54.39</v>
      </c>
      <c r="E3581" s="7">
        <f t="shared" si="114"/>
        <v>5.4390000000000001</v>
      </c>
      <c r="F3581" s="7">
        <f t="shared" si="115"/>
        <v>59.829000000000001</v>
      </c>
      <c r="G3581" s="7">
        <v>0.24</v>
      </c>
      <c r="H3581" s="7" t="s">
        <v>5077</v>
      </c>
      <c r="I3581" s="7">
        <v>4</v>
      </c>
    </row>
    <row r="3582" spans="1:9" ht="15.75" customHeight="1" x14ac:dyDescent="0.15">
      <c r="A3582" s="13" t="s">
        <v>5264</v>
      </c>
      <c r="B3582" s="7" t="s">
        <v>4512</v>
      </c>
      <c r="C3582" s="14">
        <v>14</v>
      </c>
      <c r="D3582" s="7">
        <v>23.52</v>
      </c>
      <c r="E3582" s="7">
        <f t="shared" si="114"/>
        <v>2.3519999999999999</v>
      </c>
      <c r="F3582" s="7">
        <f t="shared" si="115"/>
        <v>25.872</v>
      </c>
      <c r="G3582" s="7">
        <v>0.19</v>
      </c>
      <c r="H3582" s="7" t="s">
        <v>5079</v>
      </c>
      <c r="I3582" s="7">
        <v>8</v>
      </c>
    </row>
    <row r="3583" spans="1:9" ht="15.75" customHeight="1" x14ac:dyDescent="0.15">
      <c r="A3583" s="13" t="s">
        <v>5264</v>
      </c>
      <c r="B3583" s="7" t="s">
        <v>3727</v>
      </c>
      <c r="C3583" s="14">
        <v>14</v>
      </c>
      <c r="D3583" s="7">
        <v>97.03</v>
      </c>
      <c r="E3583" s="7">
        <f t="shared" si="114"/>
        <v>9.7030000000000012</v>
      </c>
      <c r="F3583" s="7">
        <f t="shared" si="115"/>
        <v>106.733</v>
      </c>
      <c r="G3583" s="7">
        <v>0.01</v>
      </c>
      <c r="H3583" s="7" t="s">
        <v>5076</v>
      </c>
      <c r="I3583" s="7">
        <v>4</v>
      </c>
    </row>
    <row r="3584" spans="1:9" ht="15.75" customHeight="1" x14ac:dyDescent="0.15">
      <c r="A3584" s="13" t="s">
        <v>5264</v>
      </c>
      <c r="B3584" s="7" t="s">
        <v>2504</v>
      </c>
      <c r="C3584" s="14">
        <v>3</v>
      </c>
      <c r="D3584" s="7">
        <v>88.49</v>
      </c>
      <c r="E3584" s="7">
        <f t="shared" si="114"/>
        <v>8.8490000000000002</v>
      </c>
      <c r="F3584" s="7">
        <f t="shared" si="115"/>
        <v>97.338999999999999</v>
      </c>
      <c r="G3584" s="7">
        <v>0.13</v>
      </c>
      <c r="H3584" s="7" t="s">
        <v>5079</v>
      </c>
      <c r="I3584" s="7">
        <v>9</v>
      </c>
    </row>
    <row r="3585" spans="1:9" ht="15.75" customHeight="1" x14ac:dyDescent="0.15">
      <c r="A3585" s="13" t="s">
        <v>5264</v>
      </c>
      <c r="B3585" s="7" t="s">
        <v>2570</v>
      </c>
      <c r="C3585" s="14">
        <v>3</v>
      </c>
      <c r="D3585" s="7">
        <v>84.3</v>
      </c>
      <c r="E3585" s="7">
        <f t="shared" si="114"/>
        <v>8.43</v>
      </c>
      <c r="F3585" s="7">
        <f t="shared" si="115"/>
        <v>92.72999999999999</v>
      </c>
      <c r="G3585" s="7">
        <v>0.16</v>
      </c>
      <c r="H3585" s="7" t="s">
        <v>30</v>
      </c>
      <c r="I3585" s="7">
        <v>1</v>
      </c>
    </row>
    <row r="3586" spans="1:9" ht="15.75" customHeight="1" x14ac:dyDescent="0.15">
      <c r="A3586" s="13" t="s">
        <v>5264</v>
      </c>
      <c r="B3586" s="7" t="s">
        <v>670</v>
      </c>
      <c r="C3586" s="14">
        <v>1</v>
      </c>
      <c r="D3586" s="7">
        <v>24.08</v>
      </c>
      <c r="E3586" s="7">
        <f t="shared" si="114"/>
        <v>2.4079999999999999</v>
      </c>
      <c r="F3586" s="7">
        <f t="shared" si="115"/>
        <v>26.488</v>
      </c>
      <c r="G3586" s="7">
        <v>0.3</v>
      </c>
      <c r="H3586" s="7" t="s">
        <v>5083</v>
      </c>
      <c r="I3586" s="7">
        <v>8</v>
      </c>
    </row>
    <row r="3587" spans="1:9" ht="15.75" customHeight="1" x14ac:dyDescent="0.15">
      <c r="A3587" s="13" t="s">
        <v>5264</v>
      </c>
      <c r="B3587" s="7" t="s">
        <v>2002</v>
      </c>
      <c r="C3587" s="14">
        <v>14</v>
      </c>
      <c r="D3587" s="7">
        <v>37.130000000000003</v>
      </c>
      <c r="E3587" s="7">
        <f t="shared" si="114"/>
        <v>3.7130000000000005</v>
      </c>
      <c r="F3587" s="7">
        <f t="shared" si="115"/>
        <v>40.843000000000004</v>
      </c>
      <c r="G3587" s="7">
        <v>0.11</v>
      </c>
      <c r="H3587" s="7" t="s">
        <v>27</v>
      </c>
      <c r="I3587" s="7">
        <v>10</v>
      </c>
    </row>
    <row r="3588" spans="1:9" ht="15.75" customHeight="1" x14ac:dyDescent="0.15">
      <c r="A3588" s="13" t="s">
        <v>5264</v>
      </c>
      <c r="B3588" s="7" t="s">
        <v>374</v>
      </c>
      <c r="C3588" s="14">
        <v>3</v>
      </c>
      <c r="D3588" s="7">
        <v>94.51</v>
      </c>
      <c r="E3588" s="7">
        <f t="shared" si="114"/>
        <v>9.4510000000000005</v>
      </c>
      <c r="F3588" s="7">
        <f t="shared" si="115"/>
        <v>103.96100000000001</v>
      </c>
      <c r="G3588" s="7">
        <v>0.3</v>
      </c>
      <c r="H3588" s="7" t="s">
        <v>26</v>
      </c>
      <c r="I3588" s="7">
        <v>10</v>
      </c>
    </row>
    <row r="3589" spans="1:9" ht="15.75" customHeight="1" x14ac:dyDescent="0.15">
      <c r="A3589" s="13" t="s">
        <v>5264</v>
      </c>
      <c r="B3589" s="7" t="s">
        <v>2094</v>
      </c>
      <c r="C3589" s="14">
        <v>1</v>
      </c>
      <c r="D3589" s="7">
        <v>97.04</v>
      </c>
      <c r="E3589" s="7">
        <f t="shared" si="114"/>
        <v>9.7040000000000006</v>
      </c>
      <c r="F3589" s="7">
        <f t="shared" si="115"/>
        <v>106.744</v>
      </c>
      <c r="G3589" s="7">
        <v>0.37</v>
      </c>
      <c r="H3589" s="7" t="s">
        <v>5080</v>
      </c>
      <c r="I3589" s="7">
        <v>4</v>
      </c>
    </row>
    <row r="3590" spans="1:9" ht="15.75" customHeight="1" x14ac:dyDescent="0.15">
      <c r="A3590" s="13" t="s">
        <v>5264</v>
      </c>
      <c r="B3590" s="7" t="s">
        <v>3821</v>
      </c>
      <c r="C3590" s="14">
        <v>13</v>
      </c>
      <c r="D3590" s="7">
        <v>6.11</v>
      </c>
      <c r="E3590" s="7">
        <f t="shared" si="114"/>
        <v>0.6110000000000001</v>
      </c>
      <c r="F3590" s="7">
        <f t="shared" si="115"/>
        <v>6.7210000000000001</v>
      </c>
      <c r="G3590" s="7">
        <v>0.4</v>
      </c>
      <c r="H3590" s="7" t="s">
        <v>5078</v>
      </c>
      <c r="I3590" s="7">
        <v>9</v>
      </c>
    </row>
    <row r="3591" spans="1:9" ht="15.75" customHeight="1" x14ac:dyDescent="0.15">
      <c r="A3591" s="13" t="s">
        <v>5264</v>
      </c>
      <c r="B3591" s="7" t="s">
        <v>5053</v>
      </c>
      <c r="C3591" s="14">
        <v>14</v>
      </c>
      <c r="D3591" s="7">
        <v>41.73</v>
      </c>
      <c r="E3591" s="7">
        <f t="shared" si="114"/>
        <v>4.173</v>
      </c>
      <c r="F3591" s="7">
        <f t="shared" si="115"/>
        <v>45.902999999999999</v>
      </c>
      <c r="G3591" s="7">
        <v>0.23</v>
      </c>
      <c r="H3591" s="7" t="s">
        <v>5080</v>
      </c>
      <c r="I3591" s="7">
        <v>3</v>
      </c>
    </row>
    <row r="3592" spans="1:9" ht="15.75" customHeight="1" x14ac:dyDescent="0.15">
      <c r="A3592" s="13" t="s">
        <v>5264</v>
      </c>
      <c r="B3592" s="7" t="s">
        <v>4382</v>
      </c>
      <c r="C3592" s="14">
        <v>14</v>
      </c>
      <c r="D3592" s="7">
        <v>32.14</v>
      </c>
      <c r="E3592" s="7">
        <f t="shared" si="114"/>
        <v>3.2140000000000004</v>
      </c>
      <c r="F3592" s="7">
        <f t="shared" si="115"/>
        <v>35.353999999999999</v>
      </c>
      <c r="G3592" s="7">
        <v>0.22</v>
      </c>
      <c r="H3592" s="7" t="s">
        <v>5077</v>
      </c>
      <c r="I3592" s="7">
        <v>9</v>
      </c>
    </row>
    <row r="3593" spans="1:9" ht="15.75" customHeight="1" x14ac:dyDescent="0.15">
      <c r="A3593" s="13" t="s">
        <v>5264</v>
      </c>
      <c r="B3593" s="7" t="s">
        <v>864</v>
      </c>
      <c r="C3593" s="14">
        <v>1</v>
      </c>
      <c r="D3593" s="7">
        <v>91.85</v>
      </c>
      <c r="E3593" s="7">
        <f t="shared" si="114"/>
        <v>9.1850000000000005</v>
      </c>
      <c r="F3593" s="7">
        <f t="shared" si="115"/>
        <v>101.035</v>
      </c>
      <c r="G3593" s="7">
        <v>0.11</v>
      </c>
      <c r="H3593" s="7" t="s">
        <v>27</v>
      </c>
      <c r="I3593" s="7">
        <v>8</v>
      </c>
    </row>
    <row r="3594" spans="1:9" ht="15.75" customHeight="1" x14ac:dyDescent="0.15">
      <c r="A3594" s="13" t="s">
        <v>5264</v>
      </c>
      <c r="B3594" s="7" t="s">
        <v>51</v>
      </c>
      <c r="C3594" s="14">
        <v>13</v>
      </c>
      <c r="D3594" s="7">
        <v>38.33</v>
      </c>
      <c r="E3594" s="7">
        <f t="shared" si="114"/>
        <v>3.8330000000000002</v>
      </c>
      <c r="F3594" s="7">
        <f t="shared" si="115"/>
        <v>42.162999999999997</v>
      </c>
      <c r="G3594" s="7">
        <v>0.35</v>
      </c>
      <c r="H3594" s="7" t="s">
        <v>5081</v>
      </c>
      <c r="I3594" s="7">
        <v>10</v>
      </c>
    </row>
    <row r="3595" spans="1:9" ht="15.75" customHeight="1" x14ac:dyDescent="0.15">
      <c r="A3595" s="13" t="s">
        <v>5264</v>
      </c>
      <c r="B3595" s="7" t="s">
        <v>1614</v>
      </c>
      <c r="C3595" s="14">
        <v>3</v>
      </c>
      <c r="D3595" s="7">
        <v>48.47</v>
      </c>
      <c r="E3595" s="7">
        <f t="shared" si="114"/>
        <v>4.8470000000000004</v>
      </c>
      <c r="F3595" s="7">
        <f t="shared" si="115"/>
        <v>53.317</v>
      </c>
      <c r="G3595" s="7">
        <v>0.12</v>
      </c>
      <c r="H3595" s="7" t="s">
        <v>5083</v>
      </c>
      <c r="I3595" s="7">
        <v>5</v>
      </c>
    </row>
    <row r="3596" spans="1:9" ht="15.75" customHeight="1" x14ac:dyDescent="0.15">
      <c r="A3596" s="13" t="s">
        <v>5265</v>
      </c>
      <c r="B3596" s="7" t="s">
        <v>2186</v>
      </c>
      <c r="C3596" s="14">
        <v>3</v>
      </c>
      <c r="D3596" s="7">
        <v>7.18</v>
      </c>
      <c r="E3596" s="7">
        <f t="shared" si="114"/>
        <v>0.71799999999999997</v>
      </c>
      <c r="F3596" s="7">
        <f t="shared" si="115"/>
        <v>7.8979999999999997</v>
      </c>
      <c r="G3596" s="7">
        <v>0.19</v>
      </c>
      <c r="H3596" s="7" t="s">
        <v>5077</v>
      </c>
      <c r="I3596" s="7">
        <v>2</v>
      </c>
    </row>
    <row r="3597" spans="1:9" ht="15.75" customHeight="1" x14ac:dyDescent="0.15">
      <c r="A3597" s="13" t="s">
        <v>5265</v>
      </c>
      <c r="B3597" s="7" t="s">
        <v>3853</v>
      </c>
      <c r="C3597" s="14">
        <v>14</v>
      </c>
      <c r="D3597" s="7">
        <v>35.89</v>
      </c>
      <c r="E3597" s="7">
        <f t="shared" si="114"/>
        <v>3.5890000000000004</v>
      </c>
      <c r="F3597" s="7">
        <f t="shared" si="115"/>
        <v>39.478999999999999</v>
      </c>
      <c r="G3597" s="7">
        <v>0.14000000000000001</v>
      </c>
      <c r="H3597" s="7" t="s">
        <v>27</v>
      </c>
      <c r="I3597" s="7">
        <v>3</v>
      </c>
    </row>
    <row r="3598" spans="1:9" ht="15.75" customHeight="1" x14ac:dyDescent="0.15">
      <c r="A3598" s="13" t="s">
        <v>5265</v>
      </c>
      <c r="B3598" s="7" t="s">
        <v>236</v>
      </c>
      <c r="C3598" s="14">
        <v>13</v>
      </c>
      <c r="D3598" s="7">
        <v>90.96</v>
      </c>
      <c r="E3598" s="7">
        <f t="shared" si="114"/>
        <v>9.0960000000000001</v>
      </c>
      <c r="F3598" s="7">
        <f t="shared" si="115"/>
        <v>100.056</v>
      </c>
      <c r="G3598" s="7">
        <v>0.37</v>
      </c>
      <c r="H3598" s="7" t="s">
        <v>5078</v>
      </c>
      <c r="I3598" s="7">
        <v>4</v>
      </c>
    </row>
    <row r="3599" spans="1:9" ht="15.75" customHeight="1" x14ac:dyDescent="0.15">
      <c r="A3599" s="13" t="s">
        <v>5265</v>
      </c>
      <c r="B3599" s="7" t="s">
        <v>1007</v>
      </c>
      <c r="C3599" s="14">
        <v>14</v>
      </c>
      <c r="D3599" s="7">
        <v>61.08</v>
      </c>
      <c r="E3599" s="7">
        <f t="shared" si="114"/>
        <v>6.1080000000000005</v>
      </c>
      <c r="F3599" s="7">
        <f t="shared" si="115"/>
        <v>67.188000000000002</v>
      </c>
      <c r="G3599" s="7">
        <v>0.01</v>
      </c>
      <c r="H3599" s="7" t="s">
        <v>5079</v>
      </c>
      <c r="I3599" s="7">
        <v>4</v>
      </c>
    </row>
    <row r="3600" spans="1:9" ht="15.75" customHeight="1" x14ac:dyDescent="0.15">
      <c r="A3600" s="13" t="s">
        <v>5265</v>
      </c>
      <c r="B3600" s="7" t="s">
        <v>1740</v>
      </c>
      <c r="C3600" s="14">
        <v>1</v>
      </c>
      <c r="D3600" s="7">
        <v>15.2</v>
      </c>
      <c r="E3600" s="7">
        <f t="shared" si="114"/>
        <v>1.52</v>
      </c>
      <c r="F3600" s="7">
        <f t="shared" si="115"/>
        <v>16.72</v>
      </c>
      <c r="G3600" s="7">
        <v>0.39</v>
      </c>
      <c r="H3600" s="7" t="s">
        <v>5080</v>
      </c>
      <c r="I3600" s="7">
        <v>8</v>
      </c>
    </row>
    <row r="3601" spans="1:9" ht="15.75" customHeight="1" x14ac:dyDescent="0.15">
      <c r="A3601" s="13" t="s">
        <v>5265</v>
      </c>
      <c r="B3601" s="7" t="s">
        <v>581</v>
      </c>
      <c r="C3601" s="14">
        <v>1</v>
      </c>
      <c r="D3601" s="7">
        <v>43.25</v>
      </c>
      <c r="E3601" s="7">
        <f t="shared" si="114"/>
        <v>4.3250000000000002</v>
      </c>
      <c r="F3601" s="7">
        <f t="shared" si="115"/>
        <v>47.575000000000003</v>
      </c>
      <c r="G3601" s="7">
        <v>0.21</v>
      </c>
      <c r="H3601" s="7" t="s">
        <v>5075</v>
      </c>
      <c r="I3601" s="7">
        <v>8</v>
      </c>
    </row>
    <row r="3602" spans="1:9" ht="15.75" customHeight="1" x14ac:dyDescent="0.15">
      <c r="A3602" s="13" t="s">
        <v>5265</v>
      </c>
      <c r="B3602" s="7" t="s">
        <v>919</v>
      </c>
      <c r="C3602" s="14">
        <v>1</v>
      </c>
      <c r="D3602" s="7">
        <v>56.48</v>
      </c>
      <c r="E3602" s="7">
        <f t="shared" si="114"/>
        <v>5.6479999999999997</v>
      </c>
      <c r="F3602" s="7">
        <f t="shared" si="115"/>
        <v>62.128</v>
      </c>
      <c r="G3602" s="7">
        <v>0.09</v>
      </c>
      <c r="H3602" s="7" t="s">
        <v>5077</v>
      </c>
      <c r="I3602" s="7">
        <v>10</v>
      </c>
    </row>
    <row r="3603" spans="1:9" ht="15.75" customHeight="1" x14ac:dyDescent="0.15">
      <c r="A3603" s="13" t="s">
        <v>5265</v>
      </c>
      <c r="B3603" s="7" t="s">
        <v>2492</v>
      </c>
      <c r="C3603" s="14">
        <v>1</v>
      </c>
      <c r="D3603" s="7">
        <v>13.23</v>
      </c>
      <c r="E3603" s="7">
        <f t="shared" si="114"/>
        <v>1.3230000000000002</v>
      </c>
      <c r="F3603" s="7">
        <f t="shared" si="115"/>
        <v>14.553000000000001</v>
      </c>
      <c r="G3603" s="7">
        <v>0.03</v>
      </c>
      <c r="H3603" s="7" t="s">
        <v>29</v>
      </c>
      <c r="I3603" s="7">
        <v>1</v>
      </c>
    </row>
    <row r="3604" spans="1:9" ht="15.75" customHeight="1" x14ac:dyDescent="0.15">
      <c r="A3604" s="13" t="s">
        <v>5265</v>
      </c>
      <c r="B3604" s="7" t="s">
        <v>3334</v>
      </c>
      <c r="C3604" s="14">
        <v>13</v>
      </c>
      <c r="D3604" s="7">
        <v>3.57</v>
      </c>
      <c r="E3604" s="7">
        <f t="shared" si="114"/>
        <v>0.35699999999999998</v>
      </c>
      <c r="F3604" s="7">
        <f t="shared" si="115"/>
        <v>3.9269999999999996</v>
      </c>
      <c r="G3604" s="7">
        <v>0.26</v>
      </c>
      <c r="H3604" s="7" t="s">
        <v>30</v>
      </c>
      <c r="I3604" s="7">
        <v>1</v>
      </c>
    </row>
    <row r="3605" spans="1:9" ht="15.75" customHeight="1" x14ac:dyDescent="0.15">
      <c r="A3605" s="13" t="s">
        <v>5265</v>
      </c>
      <c r="B3605" s="7" t="s">
        <v>1917</v>
      </c>
      <c r="C3605" s="14">
        <v>13</v>
      </c>
      <c r="D3605" s="7">
        <v>7.59</v>
      </c>
      <c r="E3605" s="7">
        <f t="shared" si="114"/>
        <v>0.75900000000000001</v>
      </c>
      <c r="F3605" s="7">
        <f t="shared" si="115"/>
        <v>8.3490000000000002</v>
      </c>
      <c r="G3605" s="7">
        <v>0.23</v>
      </c>
      <c r="H3605" s="7" t="s">
        <v>5083</v>
      </c>
      <c r="I3605" s="7">
        <v>1</v>
      </c>
    </row>
    <row r="3606" spans="1:9" ht="15.75" customHeight="1" x14ac:dyDescent="0.15">
      <c r="A3606" s="13" t="s">
        <v>5265</v>
      </c>
      <c r="B3606" s="7" t="s">
        <v>4212</v>
      </c>
      <c r="C3606" s="14">
        <v>3</v>
      </c>
      <c r="D3606" s="7">
        <v>87.49</v>
      </c>
      <c r="E3606" s="7">
        <f t="shared" si="114"/>
        <v>8.7490000000000006</v>
      </c>
      <c r="F3606" s="7">
        <f t="shared" si="115"/>
        <v>96.23899999999999</v>
      </c>
      <c r="G3606" s="7">
        <v>0.36</v>
      </c>
      <c r="H3606" s="7" t="s">
        <v>27</v>
      </c>
      <c r="I3606" s="7">
        <v>5</v>
      </c>
    </row>
    <row r="3607" spans="1:9" ht="15.75" customHeight="1" x14ac:dyDescent="0.15">
      <c r="A3607" s="13" t="s">
        <v>5265</v>
      </c>
      <c r="B3607" s="7" t="s">
        <v>2511</v>
      </c>
      <c r="C3607" s="14">
        <v>13</v>
      </c>
      <c r="D3607" s="7">
        <v>36.53</v>
      </c>
      <c r="E3607" s="7">
        <f t="shared" si="114"/>
        <v>3.6530000000000005</v>
      </c>
      <c r="F3607" s="7">
        <f t="shared" si="115"/>
        <v>40.183</v>
      </c>
      <c r="G3607" s="7">
        <v>0.16</v>
      </c>
      <c r="H3607" s="7" t="s">
        <v>5077</v>
      </c>
      <c r="I3607" s="7">
        <v>5</v>
      </c>
    </row>
    <row r="3608" spans="1:9" ht="15.75" customHeight="1" x14ac:dyDescent="0.15">
      <c r="A3608" s="13" t="s">
        <v>5265</v>
      </c>
      <c r="B3608" s="7" t="s">
        <v>730</v>
      </c>
      <c r="C3608" s="14">
        <v>13</v>
      </c>
      <c r="D3608" s="7">
        <v>67.72</v>
      </c>
      <c r="E3608" s="7">
        <f t="shared" si="114"/>
        <v>6.7720000000000002</v>
      </c>
      <c r="F3608" s="7">
        <f t="shared" si="115"/>
        <v>74.492000000000004</v>
      </c>
      <c r="G3608" s="7">
        <v>0.36</v>
      </c>
      <c r="H3608" s="7" t="s">
        <v>31</v>
      </c>
      <c r="I3608" s="7">
        <v>9</v>
      </c>
    </row>
    <row r="3609" spans="1:9" ht="15.75" customHeight="1" x14ac:dyDescent="0.15">
      <c r="A3609" s="13" t="s">
        <v>5265</v>
      </c>
      <c r="B3609" s="7" t="s">
        <v>3926</v>
      </c>
      <c r="C3609" s="14">
        <v>13</v>
      </c>
      <c r="D3609" s="7">
        <v>64.150000000000006</v>
      </c>
      <c r="E3609" s="7">
        <f t="shared" si="114"/>
        <v>6.4150000000000009</v>
      </c>
      <c r="F3609" s="7">
        <f t="shared" si="115"/>
        <v>70.565000000000012</v>
      </c>
      <c r="G3609" s="7">
        <v>0.25</v>
      </c>
      <c r="H3609" s="7" t="s">
        <v>5081</v>
      </c>
      <c r="I3609" s="7">
        <v>2</v>
      </c>
    </row>
    <row r="3610" spans="1:9" ht="15.75" customHeight="1" x14ac:dyDescent="0.15">
      <c r="A3610" s="13" t="s">
        <v>5265</v>
      </c>
      <c r="B3610" s="7" t="s">
        <v>4722</v>
      </c>
      <c r="C3610" s="14">
        <v>14</v>
      </c>
      <c r="D3610" s="7">
        <v>65.010000000000005</v>
      </c>
      <c r="E3610" s="7">
        <f t="shared" si="114"/>
        <v>6.5010000000000012</v>
      </c>
      <c r="F3610" s="7">
        <f t="shared" si="115"/>
        <v>71.51100000000001</v>
      </c>
      <c r="G3610" s="7">
        <v>0.14000000000000001</v>
      </c>
      <c r="H3610" s="7" t="s">
        <v>5083</v>
      </c>
      <c r="I3610" s="7">
        <v>7</v>
      </c>
    </row>
    <row r="3611" spans="1:9" ht="15.75" customHeight="1" x14ac:dyDescent="0.15">
      <c r="A3611" s="13" t="s">
        <v>5265</v>
      </c>
      <c r="B3611" s="7" t="s">
        <v>4713</v>
      </c>
      <c r="C3611" s="14">
        <v>13</v>
      </c>
      <c r="D3611" s="7">
        <v>87.02</v>
      </c>
      <c r="E3611" s="7">
        <f t="shared" si="114"/>
        <v>8.702</v>
      </c>
      <c r="F3611" s="7">
        <f t="shared" si="115"/>
        <v>95.721999999999994</v>
      </c>
      <c r="G3611" s="7">
        <v>0.11</v>
      </c>
      <c r="H3611" s="7" t="s">
        <v>5076</v>
      </c>
      <c r="I3611" s="7">
        <v>3</v>
      </c>
    </row>
    <row r="3612" spans="1:9" ht="15.75" customHeight="1" x14ac:dyDescent="0.15">
      <c r="A3612" s="13" t="s">
        <v>5265</v>
      </c>
      <c r="B3612" s="7" t="s">
        <v>1313</v>
      </c>
      <c r="C3612" s="14">
        <v>13</v>
      </c>
      <c r="D3612" s="7">
        <v>25.24</v>
      </c>
      <c r="E3612" s="7">
        <f t="shared" ref="E3612:E3675" si="116">D3612*10%</f>
        <v>2.524</v>
      </c>
      <c r="F3612" s="7">
        <f t="shared" ref="F3612:F3675" si="117">D3612+E3612</f>
        <v>27.763999999999999</v>
      </c>
      <c r="G3612" s="7">
        <v>0.35</v>
      </c>
      <c r="H3612" s="7" t="s">
        <v>31</v>
      </c>
      <c r="I3612" s="7">
        <v>3</v>
      </c>
    </row>
    <row r="3613" spans="1:9" ht="15.75" customHeight="1" x14ac:dyDescent="0.15">
      <c r="A3613" s="13" t="s">
        <v>5265</v>
      </c>
      <c r="B3613" s="7" t="s">
        <v>797</v>
      </c>
      <c r="C3613" s="14">
        <v>1</v>
      </c>
      <c r="D3613" s="7">
        <v>83.74</v>
      </c>
      <c r="E3613" s="7">
        <f t="shared" si="116"/>
        <v>8.3740000000000006</v>
      </c>
      <c r="F3613" s="7">
        <f t="shared" si="117"/>
        <v>92.11399999999999</v>
      </c>
      <c r="G3613" s="7">
        <v>0.14000000000000001</v>
      </c>
      <c r="H3613" s="7" t="s">
        <v>29</v>
      </c>
      <c r="I3613" s="7">
        <v>1</v>
      </c>
    </row>
    <row r="3614" spans="1:9" ht="15.75" customHeight="1" x14ac:dyDescent="0.15">
      <c r="A3614" s="13" t="s">
        <v>5265</v>
      </c>
      <c r="B3614" s="7" t="s">
        <v>2013</v>
      </c>
      <c r="C3614" s="14">
        <v>1</v>
      </c>
      <c r="D3614" s="7">
        <v>26.03</v>
      </c>
      <c r="E3614" s="7">
        <f t="shared" si="116"/>
        <v>2.6030000000000002</v>
      </c>
      <c r="F3614" s="7">
        <f t="shared" si="117"/>
        <v>28.633000000000003</v>
      </c>
      <c r="G3614" s="7">
        <v>0.06</v>
      </c>
      <c r="H3614" s="7" t="s">
        <v>5079</v>
      </c>
      <c r="I3614" s="7">
        <v>8</v>
      </c>
    </row>
    <row r="3615" spans="1:9" ht="15.75" customHeight="1" x14ac:dyDescent="0.15">
      <c r="A3615" s="13" t="s">
        <v>5265</v>
      </c>
      <c r="B3615" s="7" t="s">
        <v>3518</v>
      </c>
      <c r="C3615" s="14">
        <v>14</v>
      </c>
      <c r="D3615" s="7">
        <v>81.12</v>
      </c>
      <c r="E3615" s="7">
        <f t="shared" si="116"/>
        <v>8.1120000000000001</v>
      </c>
      <c r="F3615" s="7">
        <f t="shared" si="117"/>
        <v>89.231999999999999</v>
      </c>
      <c r="G3615" s="7">
        <v>0.37</v>
      </c>
      <c r="H3615" s="7" t="s">
        <v>26</v>
      </c>
      <c r="I3615" s="7">
        <v>1</v>
      </c>
    </row>
    <row r="3616" spans="1:9" ht="15.75" customHeight="1" x14ac:dyDescent="0.15">
      <c r="A3616" s="13" t="s">
        <v>5265</v>
      </c>
      <c r="B3616" s="7" t="s">
        <v>3348</v>
      </c>
      <c r="C3616" s="14">
        <v>13</v>
      </c>
      <c r="D3616" s="7">
        <v>35.14</v>
      </c>
      <c r="E3616" s="7">
        <f t="shared" si="116"/>
        <v>3.5140000000000002</v>
      </c>
      <c r="F3616" s="7">
        <f t="shared" si="117"/>
        <v>38.654000000000003</v>
      </c>
      <c r="G3616" s="7">
        <v>0.09</v>
      </c>
      <c r="H3616" s="7" t="s">
        <v>26</v>
      </c>
      <c r="I3616" s="7">
        <v>3</v>
      </c>
    </row>
    <row r="3617" spans="1:9" ht="15.75" customHeight="1" x14ac:dyDescent="0.15">
      <c r="A3617" s="13" t="s">
        <v>5265</v>
      </c>
      <c r="B3617" s="7" t="s">
        <v>3676</v>
      </c>
      <c r="C3617" s="14">
        <v>13</v>
      </c>
      <c r="D3617" s="7">
        <v>65.489999999999995</v>
      </c>
      <c r="E3617" s="7">
        <f t="shared" si="116"/>
        <v>6.5489999999999995</v>
      </c>
      <c r="F3617" s="7">
        <f t="shared" si="117"/>
        <v>72.038999999999987</v>
      </c>
      <c r="G3617" s="7">
        <v>0.39</v>
      </c>
      <c r="H3617" s="7" t="s">
        <v>5076</v>
      </c>
      <c r="I3617" s="7">
        <v>10</v>
      </c>
    </row>
    <row r="3618" spans="1:9" ht="15.75" customHeight="1" x14ac:dyDescent="0.15">
      <c r="A3618" s="13" t="s">
        <v>5265</v>
      </c>
      <c r="B3618" s="7" t="s">
        <v>3116</v>
      </c>
      <c r="C3618" s="14">
        <v>14</v>
      </c>
      <c r="D3618" s="7">
        <v>61</v>
      </c>
      <c r="E3618" s="7">
        <f t="shared" si="116"/>
        <v>6.1000000000000005</v>
      </c>
      <c r="F3618" s="7">
        <f t="shared" si="117"/>
        <v>67.099999999999994</v>
      </c>
      <c r="G3618" s="7">
        <v>0.22</v>
      </c>
      <c r="H3618" s="7" t="s">
        <v>5080</v>
      </c>
      <c r="I3618" s="7">
        <v>4</v>
      </c>
    </row>
    <row r="3619" spans="1:9" ht="15.75" customHeight="1" x14ac:dyDescent="0.15">
      <c r="A3619" s="13" t="s">
        <v>5266</v>
      </c>
      <c r="B3619" s="7" t="s">
        <v>4401</v>
      </c>
      <c r="C3619" s="14">
        <v>13</v>
      </c>
      <c r="D3619" s="7">
        <v>66.02</v>
      </c>
      <c r="E3619" s="7">
        <f t="shared" si="116"/>
        <v>6.6020000000000003</v>
      </c>
      <c r="F3619" s="7">
        <f t="shared" si="117"/>
        <v>72.622</v>
      </c>
      <c r="G3619" s="7">
        <v>0.02</v>
      </c>
      <c r="H3619" s="7" t="s">
        <v>29</v>
      </c>
      <c r="I3619" s="7">
        <v>2</v>
      </c>
    </row>
    <row r="3620" spans="1:9" ht="15.75" customHeight="1" x14ac:dyDescent="0.15">
      <c r="A3620" s="13" t="s">
        <v>5266</v>
      </c>
      <c r="B3620" s="7" t="s">
        <v>4551</v>
      </c>
      <c r="C3620" s="14">
        <v>13</v>
      </c>
      <c r="D3620" s="7">
        <v>25.3</v>
      </c>
      <c r="E3620" s="7">
        <f t="shared" si="116"/>
        <v>2.5300000000000002</v>
      </c>
      <c r="F3620" s="7">
        <f t="shared" si="117"/>
        <v>27.830000000000002</v>
      </c>
      <c r="G3620" s="7">
        <v>0.04</v>
      </c>
      <c r="H3620" s="7" t="s">
        <v>5075</v>
      </c>
      <c r="I3620" s="7">
        <v>9</v>
      </c>
    </row>
    <row r="3621" spans="1:9" ht="15.75" customHeight="1" x14ac:dyDescent="0.15">
      <c r="A3621" s="13" t="s">
        <v>5266</v>
      </c>
      <c r="B3621" s="7" t="s">
        <v>2624</v>
      </c>
      <c r="C3621" s="14">
        <v>3</v>
      </c>
      <c r="D3621" s="7">
        <v>41.17</v>
      </c>
      <c r="E3621" s="7">
        <f t="shared" si="116"/>
        <v>4.117</v>
      </c>
      <c r="F3621" s="7">
        <f t="shared" si="117"/>
        <v>45.286999999999999</v>
      </c>
      <c r="G3621" s="7">
        <v>0.04</v>
      </c>
      <c r="H3621" s="7" t="s">
        <v>29</v>
      </c>
      <c r="I3621" s="7">
        <v>7</v>
      </c>
    </row>
    <row r="3622" spans="1:9" ht="15.75" customHeight="1" x14ac:dyDescent="0.15">
      <c r="A3622" s="13" t="s">
        <v>5266</v>
      </c>
      <c r="B3622" s="7" t="s">
        <v>1562</v>
      </c>
      <c r="C3622" s="14">
        <v>13</v>
      </c>
      <c r="D3622" s="7">
        <v>61.65</v>
      </c>
      <c r="E3622" s="7">
        <f t="shared" si="116"/>
        <v>6.165</v>
      </c>
      <c r="F3622" s="7">
        <f t="shared" si="117"/>
        <v>67.814999999999998</v>
      </c>
      <c r="G3622" s="7">
        <v>0.09</v>
      </c>
      <c r="H3622" s="7" t="s">
        <v>5079</v>
      </c>
      <c r="I3622" s="7">
        <v>9</v>
      </c>
    </row>
    <row r="3623" spans="1:9" ht="15.75" customHeight="1" x14ac:dyDescent="0.15">
      <c r="A3623" s="13" t="s">
        <v>5266</v>
      </c>
      <c r="B3623" s="7" t="s">
        <v>2122</v>
      </c>
      <c r="C3623" s="14">
        <v>14</v>
      </c>
      <c r="D3623" s="7">
        <v>97.04</v>
      </c>
      <c r="E3623" s="7">
        <f t="shared" si="116"/>
        <v>9.7040000000000006</v>
      </c>
      <c r="F3623" s="7">
        <f t="shared" si="117"/>
        <v>106.744</v>
      </c>
      <c r="G3623" s="7">
        <v>0.23</v>
      </c>
      <c r="H3623" s="7" t="s">
        <v>29</v>
      </c>
      <c r="I3623" s="7">
        <v>3</v>
      </c>
    </row>
    <row r="3624" spans="1:9" ht="15.75" customHeight="1" x14ac:dyDescent="0.15">
      <c r="A3624" s="13" t="s">
        <v>5266</v>
      </c>
      <c r="B3624" s="7" t="s">
        <v>2525</v>
      </c>
      <c r="C3624" s="14">
        <v>1</v>
      </c>
      <c r="D3624" s="7">
        <v>69.91</v>
      </c>
      <c r="E3624" s="7">
        <f t="shared" si="116"/>
        <v>6.9909999999999997</v>
      </c>
      <c r="F3624" s="7">
        <f t="shared" si="117"/>
        <v>76.900999999999996</v>
      </c>
      <c r="G3624" s="7">
        <v>0.11</v>
      </c>
      <c r="H3624" s="7" t="s">
        <v>5079</v>
      </c>
      <c r="I3624" s="7">
        <v>4</v>
      </c>
    </row>
    <row r="3625" spans="1:9" ht="15.75" customHeight="1" x14ac:dyDescent="0.15">
      <c r="A3625" s="13" t="s">
        <v>5266</v>
      </c>
      <c r="B3625" s="7" t="s">
        <v>3613</v>
      </c>
      <c r="C3625" s="14">
        <v>13</v>
      </c>
      <c r="D3625" s="7">
        <v>99.69</v>
      </c>
      <c r="E3625" s="7">
        <f t="shared" si="116"/>
        <v>9.9690000000000012</v>
      </c>
      <c r="F3625" s="7">
        <f t="shared" si="117"/>
        <v>109.65899999999999</v>
      </c>
      <c r="G3625" s="7">
        <v>0.02</v>
      </c>
      <c r="H3625" s="7" t="s">
        <v>27</v>
      </c>
      <c r="I3625" s="7">
        <v>10</v>
      </c>
    </row>
    <row r="3626" spans="1:9" ht="15.75" customHeight="1" x14ac:dyDescent="0.15">
      <c r="A3626" s="13" t="s">
        <v>5266</v>
      </c>
      <c r="B3626" s="7" t="s">
        <v>1567</v>
      </c>
      <c r="C3626" s="14">
        <v>13</v>
      </c>
      <c r="D3626" s="7">
        <v>77.75</v>
      </c>
      <c r="E3626" s="7">
        <f t="shared" si="116"/>
        <v>7.7750000000000004</v>
      </c>
      <c r="F3626" s="7">
        <f t="shared" si="117"/>
        <v>85.525000000000006</v>
      </c>
      <c r="G3626" s="7">
        <v>0.22</v>
      </c>
      <c r="H3626" s="7" t="s">
        <v>27</v>
      </c>
      <c r="I3626" s="7">
        <v>1</v>
      </c>
    </row>
    <row r="3627" spans="1:9" ht="15.75" customHeight="1" x14ac:dyDescent="0.15">
      <c r="A3627" s="13" t="s">
        <v>5266</v>
      </c>
      <c r="B3627" s="7" t="s">
        <v>1752</v>
      </c>
      <c r="C3627" s="14">
        <v>3</v>
      </c>
      <c r="D3627" s="7">
        <v>0.94</v>
      </c>
      <c r="E3627" s="7">
        <f t="shared" si="116"/>
        <v>9.4E-2</v>
      </c>
      <c r="F3627" s="7">
        <f t="shared" si="117"/>
        <v>1.034</v>
      </c>
      <c r="G3627" s="7">
        <v>0.34</v>
      </c>
      <c r="H3627" s="7" t="s">
        <v>5081</v>
      </c>
      <c r="I3627" s="7">
        <v>5</v>
      </c>
    </row>
    <row r="3628" spans="1:9" ht="15.75" customHeight="1" x14ac:dyDescent="0.15">
      <c r="A3628" s="13" t="s">
        <v>5266</v>
      </c>
      <c r="B3628" s="7" t="s">
        <v>2115</v>
      </c>
      <c r="C3628" s="14">
        <v>13</v>
      </c>
      <c r="D3628" s="7">
        <v>97.44</v>
      </c>
      <c r="E3628" s="7">
        <f t="shared" si="116"/>
        <v>9.7439999999999998</v>
      </c>
      <c r="F3628" s="7">
        <f t="shared" si="117"/>
        <v>107.184</v>
      </c>
      <c r="G3628" s="7">
        <v>0.24</v>
      </c>
      <c r="H3628" s="7" t="s">
        <v>29</v>
      </c>
      <c r="I3628" s="7">
        <v>8</v>
      </c>
    </row>
    <row r="3629" spans="1:9" ht="15.75" customHeight="1" x14ac:dyDescent="0.15">
      <c r="A3629" s="13" t="s">
        <v>5266</v>
      </c>
      <c r="B3629" s="7" t="s">
        <v>4746</v>
      </c>
      <c r="C3629" s="14">
        <v>3</v>
      </c>
      <c r="D3629" s="7">
        <v>52.67</v>
      </c>
      <c r="E3629" s="7">
        <f t="shared" si="116"/>
        <v>5.2670000000000003</v>
      </c>
      <c r="F3629" s="7">
        <f t="shared" si="117"/>
        <v>57.937000000000005</v>
      </c>
      <c r="G3629" s="7">
        <v>0.02</v>
      </c>
      <c r="H3629" s="7" t="s">
        <v>28</v>
      </c>
      <c r="I3629" s="7">
        <v>7</v>
      </c>
    </row>
    <row r="3630" spans="1:9" ht="15.75" customHeight="1" x14ac:dyDescent="0.15">
      <c r="A3630" s="13" t="s">
        <v>5266</v>
      </c>
      <c r="B3630" s="7" t="s">
        <v>3423</v>
      </c>
      <c r="C3630" s="14">
        <v>1</v>
      </c>
      <c r="D3630" s="7">
        <v>2.0099999999999998</v>
      </c>
      <c r="E3630" s="7">
        <f t="shared" si="116"/>
        <v>0.20099999999999998</v>
      </c>
      <c r="F3630" s="7">
        <f t="shared" si="117"/>
        <v>2.2109999999999999</v>
      </c>
      <c r="G3630" s="7">
        <v>0.26</v>
      </c>
      <c r="H3630" s="7" t="s">
        <v>5075</v>
      </c>
      <c r="I3630" s="7">
        <v>6</v>
      </c>
    </row>
    <row r="3631" spans="1:9" ht="15.75" customHeight="1" x14ac:dyDescent="0.15">
      <c r="A3631" s="13" t="s">
        <v>5266</v>
      </c>
      <c r="B3631" s="7" t="s">
        <v>2021</v>
      </c>
      <c r="C3631" s="14">
        <v>1</v>
      </c>
      <c r="D3631" s="7">
        <v>7.16</v>
      </c>
      <c r="E3631" s="7">
        <f t="shared" si="116"/>
        <v>0.71600000000000008</v>
      </c>
      <c r="F3631" s="7">
        <f t="shared" si="117"/>
        <v>7.8760000000000003</v>
      </c>
      <c r="G3631" s="7">
        <v>0.23</v>
      </c>
      <c r="H3631" s="7" t="s">
        <v>30</v>
      </c>
      <c r="I3631" s="7">
        <v>10</v>
      </c>
    </row>
    <row r="3632" spans="1:9" ht="15.75" customHeight="1" x14ac:dyDescent="0.15">
      <c r="A3632" s="13" t="s">
        <v>5266</v>
      </c>
      <c r="B3632" s="7" t="s">
        <v>1747</v>
      </c>
      <c r="C3632" s="14">
        <v>13</v>
      </c>
      <c r="D3632" s="7">
        <v>35.53</v>
      </c>
      <c r="E3632" s="7">
        <f t="shared" si="116"/>
        <v>3.5530000000000004</v>
      </c>
      <c r="F3632" s="7">
        <f t="shared" si="117"/>
        <v>39.082999999999998</v>
      </c>
      <c r="G3632" s="7">
        <v>0.11</v>
      </c>
      <c r="H3632" s="7" t="s">
        <v>29</v>
      </c>
      <c r="I3632" s="7">
        <v>7</v>
      </c>
    </row>
    <row r="3633" spans="1:9" ht="15.75" customHeight="1" x14ac:dyDescent="0.15">
      <c r="A3633" s="13" t="s">
        <v>5266</v>
      </c>
      <c r="B3633" s="7" t="s">
        <v>1391</v>
      </c>
      <c r="C3633" s="14">
        <v>3</v>
      </c>
      <c r="D3633" s="7">
        <v>8.2899999999999991</v>
      </c>
      <c r="E3633" s="7">
        <f t="shared" si="116"/>
        <v>0.82899999999999996</v>
      </c>
      <c r="F3633" s="7">
        <f t="shared" si="117"/>
        <v>9.1189999999999998</v>
      </c>
      <c r="G3633" s="7">
        <v>0.17</v>
      </c>
      <c r="H3633" s="7" t="s">
        <v>5080</v>
      </c>
      <c r="I3633" s="7">
        <v>4</v>
      </c>
    </row>
    <row r="3634" spans="1:9" ht="15.75" customHeight="1" x14ac:dyDescent="0.15">
      <c r="A3634" s="13" t="s">
        <v>5266</v>
      </c>
      <c r="B3634" s="7" t="s">
        <v>2068</v>
      </c>
      <c r="C3634" s="14">
        <v>13</v>
      </c>
      <c r="D3634" s="7">
        <v>29.83</v>
      </c>
      <c r="E3634" s="7">
        <f t="shared" si="116"/>
        <v>2.9830000000000001</v>
      </c>
      <c r="F3634" s="7">
        <f t="shared" si="117"/>
        <v>32.812999999999995</v>
      </c>
      <c r="G3634" s="7">
        <v>0.22</v>
      </c>
      <c r="H3634" s="7" t="s">
        <v>31</v>
      </c>
      <c r="I3634" s="7">
        <v>10</v>
      </c>
    </row>
    <row r="3635" spans="1:9" ht="15.75" customHeight="1" x14ac:dyDescent="0.15">
      <c r="A3635" s="13" t="s">
        <v>5267</v>
      </c>
      <c r="B3635" s="7" t="s">
        <v>740</v>
      </c>
      <c r="C3635" s="14">
        <v>3</v>
      </c>
      <c r="D3635" s="7">
        <v>82.14</v>
      </c>
      <c r="E3635" s="7">
        <f t="shared" si="116"/>
        <v>8.2140000000000004</v>
      </c>
      <c r="F3635" s="7">
        <f t="shared" si="117"/>
        <v>90.353999999999999</v>
      </c>
      <c r="G3635" s="7">
        <v>0.1</v>
      </c>
      <c r="H3635" s="7" t="s">
        <v>5077</v>
      </c>
      <c r="I3635" s="7">
        <v>3</v>
      </c>
    </row>
    <row r="3636" spans="1:9" ht="15.75" customHeight="1" x14ac:dyDescent="0.15">
      <c r="A3636" s="13" t="s">
        <v>5267</v>
      </c>
      <c r="B3636" s="7" t="s">
        <v>2968</v>
      </c>
      <c r="C3636" s="14">
        <v>13</v>
      </c>
      <c r="D3636" s="7">
        <v>41.81</v>
      </c>
      <c r="E3636" s="7">
        <f t="shared" si="116"/>
        <v>4.181</v>
      </c>
      <c r="F3636" s="7">
        <f t="shared" si="117"/>
        <v>45.991</v>
      </c>
      <c r="G3636" s="7">
        <v>0.33</v>
      </c>
      <c r="H3636" s="7" t="s">
        <v>5078</v>
      </c>
      <c r="I3636" s="7">
        <v>9</v>
      </c>
    </row>
    <row r="3637" spans="1:9" ht="15.75" customHeight="1" x14ac:dyDescent="0.15">
      <c r="A3637" s="13" t="s">
        <v>5267</v>
      </c>
      <c r="B3637" s="7" t="s">
        <v>2631</v>
      </c>
      <c r="C3637" s="14">
        <v>14</v>
      </c>
      <c r="D3637" s="7">
        <v>51.1</v>
      </c>
      <c r="E3637" s="7">
        <f t="shared" si="116"/>
        <v>5.1100000000000003</v>
      </c>
      <c r="F3637" s="7">
        <f t="shared" si="117"/>
        <v>56.21</v>
      </c>
      <c r="G3637" s="7">
        <v>0.19</v>
      </c>
      <c r="H3637" s="7" t="s">
        <v>5078</v>
      </c>
      <c r="I3637" s="7">
        <v>3</v>
      </c>
    </row>
    <row r="3638" spans="1:9" ht="15.75" customHeight="1" x14ac:dyDescent="0.15">
      <c r="A3638" s="13" t="s">
        <v>5267</v>
      </c>
      <c r="B3638" s="7" t="s">
        <v>1848</v>
      </c>
      <c r="C3638" s="14">
        <v>13</v>
      </c>
      <c r="D3638" s="7">
        <v>29.6</v>
      </c>
      <c r="E3638" s="7">
        <f t="shared" si="116"/>
        <v>2.9600000000000004</v>
      </c>
      <c r="F3638" s="7">
        <f t="shared" si="117"/>
        <v>32.56</v>
      </c>
      <c r="G3638" s="7">
        <v>0.24</v>
      </c>
      <c r="H3638" s="7" t="s">
        <v>5077</v>
      </c>
      <c r="I3638" s="7">
        <v>2</v>
      </c>
    </row>
    <row r="3639" spans="1:9" ht="15.75" customHeight="1" x14ac:dyDescent="0.15">
      <c r="A3639" s="13" t="s">
        <v>5267</v>
      </c>
      <c r="B3639" s="7" t="s">
        <v>1628</v>
      </c>
      <c r="C3639" s="14">
        <v>14</v>
      </c>
      <c r="D3639" s="7">
        <v>29.64</v>
      </c>
      <c r="E3639" s="7">
        <f t="shared" si="116"/>
        <v>2.9640000000000004</v>
      </c>
      <c r="F3639" s="7">
        <f t="shared" si="117"/>
        <v>32.603999999999999</v>
      </c>
      <c r="G3639" s="7">
        <v>0.13</v>
      </c>
      <c r="H3639" s="7" t="s">
        <v>5080</v>
      </c>
      <c r="I3639" s="7">
        <v>8</v>
      </c>
    </row>
    <row r="3640" spans="1:9" ht="15.75" customHeight="1" x14ac:dyDescent="0.15">
      <c r="A3640" s="13" t="s">
        <v>5267</v>
      </c>
      <c r="B3640" s="7" t="s">
        <v>2901</v>
      </c>
      <c r="C3640" s="14">
        <v>14</v>
      </c>
      <c r="D3640" s="7">
        <v>63.64</v>
      </c>
      <c r="E3640" s="7">
        <f t="shared" si="116"/>
        <v>6.3640000000000008</v>
      </c>
      <c r="F3640" s="7">
        <f t="shared" si="117"/>
        <v>70.004000000000005</v>
      </c>
      <c r="G3640" s="7">
        <v>0.24</v>
      </c>
      <c r="H3640" s="7" t="s">
        <v>5083</v>
      </c>
      <c r="I3640" s="7">
        <v>3</v>
      </c>
    </row>
    <row r="3641" spans="1:9" ht="15.75" customHeight="1" x14ac:dyDescent="0.15">
      <c r="A3641" s="13" t="s">
        <v>5267</v>
      </c>
      <c r="B3641" s="7" t="s">
        <v>725</v>
      </c>
      <c r="C3641" s="14">
        <v>13</v>
      </c>
      <c r="D3641" s="7">
        <v>48.48</v>
      </c>
      <c r="E3641" s="7">
        <f t="shared" si="116"/>
        <v>4.8479999999999999</v>
      </c>
      <c r="F3641" s="7">
        <f t="shared" si="117"/>
        <v>53.327999999999996</v>
      </c>
      <c r="G3641" s="7">
        <v>0.37</v>
      </c>
      <c r="H3641" s="7" t="s">
        <v>26</v>
      </c>
      <c r="I3641" s="7">
        <v>9</v>
      </c>
    </row>
    <row r="3642" spans="1:9" ht="15.75" customHeight="1" x14ac:dyDescent="0.15">
      <c r="A3642" s="13" t="s">
        <v>5267</v>
      </c>
      <c r="B3642" s="7" t="s">
        <v>3490</v>
      </c>
      <c r="C3642" s="14">
        <v>13</v>
      </c>
      <c r="D3642" s="7">
        <v>56.08</v>
      </c>
      <c r="E3642" s="7">
        <f t="shared" si="116"/>
        <v>5.6080000000000005</v>
      </c>
      <c r="F3642" s="7">
        <f t="shared" si="117"/>
        <v>61.688000000000002</v>
      </c>
      <c r="G3642" s="7">
        <v>0.09</v>
      </c>
      <c r="H3642" s="7" t="s">
        <v>5075</v>
      </c>
      <c r="I3642" s="7">
        <v>6</v>
      </c>
    </row>
    <row r="3643" spans="1:9" ht="15.75" customHeight="1" x14ac:dyDescent="0.15">
      <c r="A3643" s="13" t="s">
        <v>5267</v>
      </c>
      <c r="B3643" s="7" t="s">
        <v>1675</v>
      </c>
      <c r="C3643" s="14">
        <v>13</v>
      </c>
      <c r="D3643" s="7">
        <v>46.02</v>
      </c>
      <c r="E3643" s="7">
        <f t="shared" si="116"/>
        <v>4.6020000000000003</v>
      </c>
      <c r="F3643" s="7">
        <f t="shared" si="117"/>
        <v>50.622</v>
      </c>
      <c r="G3643" s="7">
        <v>0.15</v>
      </c>
      <c r="H3643" s="7" t="s">
        <v>29</v>
      </c>
      <c r="I3643" s="7">
        <v>4</v>
      </c>
    </row>
    <row r="3644" spans="1:9" ht="15.75" customHeight="1" x14ac:dyDescent="0.15">
      <c r="A3644" s="13" t="s">
        <v>5267</v>
      </c>
      <c r="B3644" s="7" t="s">
        <v>3873</v>
      </c>
      <c r="C3644" s="14">
        <v>14</v>
      </c>
      <c r="D3644" s="7">
        <v>60.38</v>
      </c>
      <c r="E3644" s="7">
        <f t="shared" si="116"/>
        <v>6.0380000000000003</v>
      </c>
      <c r="F3644" s="7">
        <f t="shared" si="117"/>
        <v>66.418000000000006</v>
      </c>
      <c r="G3644" s="7">
        <v>0.11</v>
      </c>
      <c r="H3644" s="7" t="s">
        <v>5083</v>
      </c>
      <c r="I3644" s="7">
        <v>6</v>
      </c>
    </row>
    <row r="3645" spans="1:9" ht="15.75" customHeight="1" x14ac:dyDescent="0.15">
      <c r="A3645" s="13" t="s">
        <v>5267</v>
      </c>
      <c r="B3645" s="7" t="s">
        <v>4532</v>
      </c>
      <c r="C3645" s="14">
        <v>14</v>
      </c>
      <c r="D3645" s="7">
        <v>4.5999999999999996</v>
      </c>
      <c r="E3645" s="7">
        <f t="shared" si="116"/>
        <v>0.45999999999999996</v>
      </c>
      <c r="F3645" s="7">
        <f t="shared" si="117"/>
        <v>5.0599999999999996</v>
      </c>
      <c r="G3645" s="7">
        <v>7.0000000000000007E-2</v>
      </c>
      <c r="H3645" s="7" t="s">
        <v>5076</v>
      </c>
      <c r="I3645" s="7">
        <v>5</v>
      </c>
    </row>
    <row r="3646" spans="1:9" ht="15.75" customHeight="1" x14ac:dyDescent="0.15">
      <c r="A3646" s="13" t="s">
        <v>5267</v>
      </c>
      <c r="B3646" s="7" t="s">
        <v>4074</v>
      </c>
      <c r="C3646" s="14">
        <v>1</v>
      </c>
      <c r="D3646" s="7">
        <v>24.77</v>
      </c>
      <c r="E3646" s="7">
        <f t="shared" si="116"/>
        <v>2.4770000000000003</v>
      </c>
      <c r="F3646" s="7">
        <f t="shared" si="117"/>
        <v>27.247</v>
      </c>
      <c r="G3646" s="7">
        <v>0.34</v>
      </c>
      <c r="H3646" s="7" t="s">
        <v>31</v>
      </c>
      <c r="I3646" s="7">
        <v>10</v>
      </c>
    </row>
    <row r="3647" spans="1:9" ht="15.75" customHeight="1" x14ac:dyDescent="0.15">
      <c r="A3647" s="13" t="s">
        <v>5267</v>
      </c>
      <c r="B3647" s="7" t="s">
        <v>2787</v>
      </c>
      <c r="C3647" s="14">
        <v>13</v>
      </c>
      <c r="D3647" s="7">
        <v>37.21</v>
      </c>
      <c r="E3647" s="7">
        <f t="shared" si="116"/>
        <v>3.7210000000000001</v>
      </c>
      <c r="F3647" s="7">
        <f t="shared" si="117"/>
        <v>40.930999999999997</v>
      </c>
      <c r="G3647" s="7">
        <v>0.13</v>
      </c>
      <c r="H3647" s="7" t="s">
        <v>26</v>
      </c>
      <c r="I3647" s="7">
        <v>6</v>
      </c>
    </row>
    <row r="3648" spans="1:9" ht="15.75" customHeight="1" x14ac:dyDescent="0.15">
      <c r="A3648" s="13" t="s">
        <v>5267</v>
      </c>
      <c r="B3648" s="7" t="s">
        <v>2260</v>
      </c>
      <c r="C3648" s="14">
        <v>14</v>
      </c>
      <c r="D3648" s="7">
        <v>89.74</v>
      </c>
      <c r="E3648" s="7">
        <f t="shared" si="116"/>
        <v>8.9740000000000002</v>
      </c>
      <c r="F3648" s="7">
        <f t="shared" si="117"/>
        <v>98.713999999999999</v>
      </c>
      <c r="G3648" s="7">
        <v>0.35</v>
      </c>
      <c r="H3648" s="7" t="s">
        <v>5080</v>
      </c>
      <c r="I3648" s="7">
        <v>9</v>
      </c>
    </row>
    <row r="3649" spans="1:9" ht="15.75" customHeight="1" x14ac:dyDescent="0.15">
      <c r="A3649" s="13" t="s">
        <v>5268</v>
      </c>
      <c r="B3649" s="7" t="s">
        <v>1622</v>
      </c>
      <c r="C3649" s="14">
        <v>1</v>
      </c>
      <c r="D3649" s="7">
        <v>14.13</v>
      </c>
      <c r="E3649" s="7">
        <f t="shared" si="116"/>
        <v>1.4130000000000003</v>
      </c>
      <c r="F3649" s="7">
        <f t="shared" si="117"/>
        <v>15.543000000000001</v>
      </c>
      <c r="G3649" s="7">
        <v>0.27</v>
      </c>
      <c r="H3649" s="7" t="s">
        <v>28</v>
      </c>
      <c r="I3649" s="7">
        <v>9</v>
      </c>
    </row>
    <row r="3650" spans="1:9" ht="15.75" customHeight="1" x14ac:dyDescent="0.15">
      <c r="A3650" s="13" t="s">
        <v>5268</v>
      </c>
      <c r="B3650" s="7" t="s">
        <v>3792</v>
      </c>
      <c r="C3650" s="14">
        <v>3</v>
      </c>
      <c r="D3650" s="7">
        <v>19.43</v>
      </c>
      <c r="E3650" s="7">
        <f t="shared" si="116"/>
        <v>1.9430000000000001</v>
      </c>
      <c r="F3650" s="7">
        <f t="shared" si="117"/>
        <v>21.373000000000001</v>
      </c>
      <c r="G3650" s="7">
        <v>0.3</v>
      </c>
      <c r="H3650" s="7" t="s">
        <v>5083</v>
      </c>
      <c r="I3650" s="7">
        <v>4</v>
      </c>
    </row>
    <row r="3651" spans="1:9" ht="15.75" customHeight="1" x14ac:dyDescent="0.15">
      <c r="A3651" s="13" t="s">
        <v>5268</v>
      </c>
      <c r="B3651" s="7" t="s">
        <v>2650</v>
      </c>
      <c r="C3651" s="14">
        <v>3</v>
      </c>
      <c r="D3651" s="7">
        <v>16.72</v>
      </c>
      <c r="E3651" s="7">
        <f t="shared" si="116"/>
        <v>1.6719999999999999</v>
      </c>
      <c r="F3651" s="7">
        <f t="shared" si="117"/>
        <v>18.391999999999999</v>
      </c>
      <c r="G3651" s="7">
        <v>0.08</v>
      </c>
      <c r="H3651" s="7" t="s">
        <v>5082</v>
      </c>
      <c r="I3651" s="7">
        <v>3</v>
      </c>
    </row>
    <row r="3652" spans="1:9" ht="15.75" customHeight="1" x14ac:dyDescent="0.15">
      <c r="A3652" s="13" t="s">
        <v>5268</v>
      </c>
      <c r="B3652" s="7" t="s">
        <v>671</v>
      </c>
      <c r="C3652" s="14">
        <v>1</v>
      </c>
      <c r="D3652" s="7">
        <v>11.37</v>
      </c>
      <c r="E3652" s="7">
        <f t="shared" si="116"/>
        <v>1.137</v>
      </c>
      <c r="F3652" s="7">
        <f t="shared" si="117"/>
        <v>12.507</v>
      </c>
      <c r="G3652" s="7">
        <v>7.0000000000000007E-2</v>
      </c>
      <c r="H3652" s="7" t="s">
        <v>5076</v>
      </c>
      <c r="I3652" s="7">
        <v>5</v>
      </c>
    </row>
    <row r="3653" spans="1:9" ht="15.75" customHeight="1" x14ac:dyDescent="0.15">
      <c r="A3653" s="13" t="s">
        <v>5268</v>
      </c>
      <c r="B3653" s="7" t="s">
        <v>2541</v>
      </c>
      <c r="C3653" s="14">
        <v>13</v>
      </c>
      <c r="D3653" s="7">
        <v>6.83</v>
      </c>
      <c r="E3653" s="7">
        <f t="shared" si="116"/>
        <v>0.68300000000000005</v>
      </c>
      <c r="F3653" s="7">
        <f t="shared" si="117"/>
        <v>7.5129999999999999</v>
      </c>
      <c r="G3653" s="7">
        <v>0.21</v>
      </c>
      <c r="H3653" s="7" t="s">
        <v>5079</v>
      </c>
      <c r="I3653" s="7">
        <v>5</v>
      </c>
    </row>
    <row r="3654" spans="1:9" ht="15.75" customHeight="1" x14ac:dyDescent="0.15">
      <c r="A3654" s="13" t="s">
        <v>5268</v>
      </c>
      <c r="B3654" s="7" t="s">
        <v>3097</v>
      </c>
      <c r="C3654" s="14">
        <v>1</v>
      </c>
      <c r="D3654" s="7">
        <v>85.12</v>
      </c>
      <c r="E3654" s="7">
        <f t="shared" si="116"/>
        <v>8.5120000000000005</v>
      </c>
      <c r="F3654" s="7">
        <f t="shared" si="117"/>
        <v>93.632000000000005</v>
      </c>
      <c r="G3654" s="7">
        <v>0.13</v>
      </c>
      <c r="H3654" s="7" t="s">
        <v>28</v>
      </c>
      <c r="I3654" s="7">
        <v>6</v>
      </c>
    </row>
    <row r="3655" spans="1:9" ht="15.75" customHeight="1" x14ac:dyDescent="0.15">
      <c r="A3655" s="13" t="s">
        <v>5268</v>
      </c>
      <c r="B3655" s="7" t="s">
        <v>558</v>
      </c>
      <c r="C3655" s="14">
        <v>14</v>
      </c>
      <c r="D3655" s="7">
        <v>45.64</v>
      </c>
      <c r="E3655" s="7">
        <f t="shared" si="116"/>
        <v>4.5640000000000001</v>
      </c>
      <c r="F3655" s="7">
        <f t="shared" si="117"/>
        <v>50.204000000000001</v>
      </c>
      <c r="G3655" s="7">
        <v>0.18</v>
      </c>
      <c r="H3655" s="7" t="s">
        <v>5080</v>
      </c>
      <c r="I3655" s="7">
        <v>6</v>
      </c>
    </row>
    <row r="3656" spans="1:9" ht="15.75" customHeight="1" x14ac:dyDescent="0.15">
      <c r="A3656" s="13" t="s">
        <v>5268</v>
      </c>
      <c r="B3656" s="7" t="s">
        <v>2533</v>
      </c>
      <c r="C3656" s="14">
        <v>3</v>
      </c>
      <c r="D3656" s="7">
        <v>67.75</v>
      </c>
      <c r="E3656" s="7">
        <f t="shared" si="116"/>
        <v>6.7750000000000004</v>
      </c>
      <c r="F3656" s="7">
        <f t="shared" si="117"/>
        <v>74.525000000000006</v>
      </c>
      <c r="G3656" s="7">
        <v>0.19</v>
      </c>
      <c r="H3656" s="7" t="s">
        <v>30</v>
      </c>
      <c r="I3656" s="7">
        <v>6</v>
      </c>
    </row>
    <row r="3657" spans="1:9" ht="15.75" customHeight="1" x14ac:dyDescent="0.15">
      <c r="A3657" s="13" t="s">
        <v>5268</v>
      </c>
      <c r="B3657" s="7" t="s">
        <v>3562</v>
      </c>
      <c r="C3657" s="14">
        <v>13</v>
      </c>
      <c r="D3657" s="7">
        <v>79.09</v>
      </c>
      <c r="E3657" s="7">
        <f t="shared" si="116"/>
        <v>7.9090000000000007</v>
      </c>
      <c r="F3657" s="7">
        <f t="shared" si="117"/>
        <v>86.999000000000009</v>
      </c>
      <c r="G3657" s="7">
        <v>0.26</v>
      </c>
      <c r="H3657" s="7" t="s">
        <v>5076</v>
      </c>
      <c r="I3657" s="7">
        <v>1</v>
      </c>
    </row>
    <row r="3658" spans="1:9" ht="15.75" customHeight="1" x14ac:dyDescent="0.15">
      <c r="A3658" s="13" t="s">
        <v>5268</v>
      </c>
      <c r="B3658" s="7" t="s">
        <v>4818</v>
      </c>
      <c r="C3658" s="14">
        <v>1</v>
      </c>
      <c r="D3658" s="7">
        <v>9.68</v>
      </c>
      <c r="E3658" s="7">
        <f t="shared" si="116"/>
        <v>0.96799999999999997</v>
      </c>
      <c r="F3658" s="7">
        <f t="shared" si="117"/>
        <v>10.648</v>
      </c>
      <c r="G3658" s="7">
        <v>0.32</v>
      </c>
      <c r="H3658" s="7" t="s">
        <v>28</v>
      </c>
      <c r="I3658" s="7">
        <v>2</v>
      </c>
    </row>
    <row r="3659" spans="1:9" ht="15.75" customHeight="1" x14ac:dyDescent="0.15">
      <c r="A3659" s="13" t="s">
        <v>5268</v>
      </c>
      <c r="B3659" s="7" t="s">
        <v>2634</v>
      </c>
      <c r="C3659" s="14">
        <v>13</v>
      </c>
      <c r="D3659" s="7">
        <v>37.11</v>
      </c>
      <c r="E3659" s="7">
        <f t="shared" si="116"/>
        <v>3.7110000000000003</v>
      </c>
      <c r="F3659" s="7">
        <f t="shared" si="117"/>
        <v>40.820999999999998</v>
      </c>
      <c r="G3659" s="7">
        <v>0.04</v>
      </c>
      <c r="H3659" s="7" t="s">
        <v>5080</v>
      </c>
      <c r="I3659" s="7">
        <v>2</v>
      </c>
    </row>
    <row r="3660" spans="1:9" ht="15.75" customHeight="1" x14ac:dyDescent="0.15">
      <c r="A3660" s="13" t="s">
        <v>5268</v>
      </c>
      <c r="B3660" s="7" t="s">
        <v>1641</v>
      </c>
      <c r="C3660" s="14">
        <v>3</v>
      </c>
      <c r="D3660" s="7">
        <v>58.56</v>
      </c>
      <c r="E3660" s="7">
        <f t="shared" si="116"/>
        <v>5.8560000000000008</v>
      </c>
      <c r="F3660" s="7">
        <f t="shared" si="117"/>
        <v>64.415999999999997</v>
      </c>
      <c r="G3660" s="7">
        <v>0.01</v>
      </c>
      <c r="H3660" s="7" t="s">
        <v>30</v>
      </c>
      <c r="I3660" s="7">
        <v>9</v>
      </c>
    </row>
    <row r="3661" spans="1:9" ht="15.75" customHeight="1" x14ac:dyDescent="0.15">
      <c r="A3661" s="13" t="s">
        <v>5268</v>
      </c>
      <c r="B3661" s="7" t="s">
        <v>1806</v>
      </c>
      <c r="C3661" s="14">
        <v>13</v>
      </c>
      <c r="D3661" s="7">
        <v>59.55</v>
      </c>
      <c r="E3661" s="7">
        <f t="shared" si="116"/>
        <v>5.9550000000000001</v>
      </c>
      <c r="F3661" s="7">
        <f t="shared" si="117"/>
        <v>65.504999999999995</v>
      </c>
      <c r="G3661" s="7">
        <v>0.32</v>
      </c>
      <c r="H3661" s="7" t="s">
        <v>30</v>
      </c>
      <c r="I3661" s="7">
        <v>3</v>
      </c>
    </row>
    <row r="3662" spans="1:9" ht="15.75" customHeight="1" x14ac:dyDescent="0.15">
      <c r="A3662" s="13" t="s">
        <v>5268</v>
      </c>
      <c r="B3662" s="7" t="s">
        <v>4479</v>
      </c>
      <c r="C3662" s="14">
        <v>3</v>
      </c>
      <c r="D3662" s="7">
        <v>33.47</v>
      </c>
      <c r="E3662" s="7">
        <f t="shared" si="116"/>
        <v>3.347</v>
      </c>
      <c r="F3662" s="7">
        <f t="shared" si="117"/>
        <v>36.817</v>
      </c>
      <c r="G3662" s="7">
        <v>0.32</v>
      </c>
      <c r="H3662" s="7" t="s">
        <v>5081</v>
      </c>
      <c r="I3662" s="7">
        <v>7</v>
      </c>
    </row>
    <row r="3663" spans="1:9" ht="15.75" customHeight="1" x14ac:dyDescent="0.15">
      <c r="A3663" s="13" t="s">
        <v>5268</v>
      </c>
      <c r="B3663" s="7" t="s">
        <v>3515</v>
      </c>
      <c r="C3663" s="14">
        <v>1</v>
      </c>
      <c r="D3663" s="7">
        <v>96.96</v>
      </c>
      <c r="E3663" s="7">
        <f t="shared" si="116"/>
        <v>9.6959999999999997</v>
      </c>
      <c r="F3663" s="7">
        <f t="shared" si="117"/>
        <v>106.65599999999999</v>
      </c>
      <c r="G3663" s="7">
        <v>0.23</v>
      </c>
      <c r="H3663" s="7" t="s">
        <v>5081</v>
      </c>
      <c r="I3663" s="7">
        <v>3</v>
      </c>
    </row>
    <row r="3664" spans="1:9" ht="15.75" customHeight="1" x14ac:dyDescent="0.15">
      <c r="A3664" s="13" t="s">
        <v>5268</v>
      </c>
      <c r="B3664" s="7" t="s">
        <v>3570</v>
      </c>
      <c r="C3664" s="14">
        <v>13</v>
      </c>
      <c r="D3664" s="7">
        <v>27.7</v>
      </c>
      <c r="E3664" s="7">
        <f t="shared" si="116"/>
        <v>2.77</v>
      </c>
      <c r="F3664" s="7">
        <f t="shared" si="117"/>
        <v>30.47</v>
      </c>
      <c r="G3664" s="7">
        <v>0.39</v>
      </c>
      <c r="H3664" s="7" t="s">
        <v>30</v>
      </c>
      <c r="I3664" s="7">
        <v>4</v>
      </c>
    </row>
    <row r="3665" spans="1:9" ht="15.75" customHeight="1" x14ac:dyDescent="0.15">
      <c r="A3665" s="13" t="s">
        <v>5268</v>
      </c>
      <c r="B3665" s="7" t="s">
        <v>2553</v>
      </c>
      <c r="C3665" s="14">
        <v>13</v>
      </c>
      <c r="D3665" s="7">
        <v>90.75</v>
      </c>
      <c r="E3665" s="7">
        <f t="shared" si="116"/>
        <v>9.0750000000000011</v>
      </c>
      <c r="F3665" s="7">
        <f t="shared" si="117"/>
        <v>99.825000000000003</v>
      </c>
      <c r="G3665" s="7">
        <v>0.11</v>
      </c>
      <c r="H3665" s="7" t="s">
        <v>29</v>
      </c>
      <c r="I3665" s="7">
        <v>4</v>
      </c>
    </row>
    <row r="3666" spans="1:9" ht="15.75" customHeight="1" x14ac:dyDescent="0.15">
      <c r="A3666" s="13" t="s">
        <v>5268</v>
      </c>
      <c r="B3666" s="7" t="s">
        <v>4320</v>
      </c>
      <c r="C3666" s="14">
        <v>13</v>
      </c>
      <c r="D3666" s="7">
        <v>40.11</v>
      </c>
      <c r="E3666" s="7">
        <f t="shared" si="116"/>
        <v>4.0110000000000001</v>
      </c>
      <c r="F3666" s="7">
        <f t="shared" si="117"/>
        <v>44.121000000000002</v>
      </c>
      <c r="G3666" s="7">
        <v>7.0000000000000007E-2</v>
      </c>
      <c r="H3666" s="7" t="s">
        <v>5080</v>
      </c>
      <c r="I3666" s="7">
        <v>6</v>
      </c>
    </row>
    <row r="3667" spans="1:9" ht="15.75" customHeight="1" x14ac:dyDescent="0.15">
      <c r="A3667" s="13" t="s">
        <v>5268</v>
      </c>
      <c r="B3667" s="7" t="s">
        <v>652</v>
      </c>
      <c r="C3667" s="14">
        <v>14</v>
      </c>
      <c r="D3667" s="7">
        <v>93.78</v>
      </c>
      <c r="E3667" s="7">
        <f t="shared" si="116"/>
        <v>9.3780000000000001</v>
      </c>
      <c r="F3667" s="7">
        <f t="shared" si="117"/>
        <v>103.158</v>
      </c>
      <c r="G3667" s="7">
        <v>0.19</v>
      </c>
      <c r="H3667" s="7" t="s">
        <v>5079</v>
      </c>
      <c r="I3667" s="7">
        <v>2</v>
      </c>
    </row>
    <row r="3668" spans="1:9" ht="15.75" customHeight="1" x14ac:dyDescent="0.15">
      <c r="A3668" s="13" t="s">
        <v>5268</v>
      </c>
      <c r="B3668" s="7" t="s">
        <v>4384</v>
      </c>
      <c r="C3668" s="14">
        <v>1</v>
      </c>
      <c r="D3668" s="7">
        <v>84.28</v>
      </c>
      <c r="E3668" s="7">
        <f t="shared" si="116"/>
        <v>8.4280000000000008</v>
      </c>
      <c r="F3668" s="7">
        <f t="shared" si="117"/>
        <v>92.707999999999998</v>
      </c>
      <c r="G3668" s="7">
        <v>0.22</v>
      </c>
      <c r="H3668" s="7" t="s">
        <v>5075</v>
      </c>
      <c r="I3668" s="7">
        <v>9</v>
      </c>
    </row>
    <row r="3669" spans="1:9" ht="15.75" customHeight="1" x14ac:dyDescent="0.15">
      <c r="A3669" s="13" t="s">
        <v>5268</v>
      </c>
      <c r="B3669" s="7" t="s">
        <v>3106</v>
      </c>
      <c r="C3669" s="14">
        <v>1</v>
      </c>
      <c r="D3669" s="7">
        <v>17.47</v>
      </c>
      <c r="E3669" s="7">
        <f t="shared" si="116"/>
        <v>1.7469999999999999</v>
      </c>
      <c r="F3669" s="7">
        <f t="shared" si="117"/>
        <v>19.216999999999999</v>
      </c>
      <c r="G3669" s="7">
        <v>0.12</v>
      </c>
      <c r="H3669" s="7" t="s">
        <v>5083</v>
      </c>
      <c r="I3669" s="7">
        <v>2</v>
      </c>
    </row>
    <row r="3670" spans="1:9" ht="15.75" customHeight="1" x14ac:dyDescent="0.15">
      <c r="A3670" s="13" t="s">
        <v>5269</v>
      </c>
      <c r="B3670" s="7" t="s">
        <v>1688</v>
      </c>
      <c r="C3670" s="14">
        <v>13</v>
      </c>
      <c r="D3670" s="7">
        <v>73.89</v>
      </c>
      <c r="E3670" s="7">
        <f t="shared" si="116"/>
        <v>7.3890000000000002</v>
      </c>
      <c r="F3670" s="7">
        <f t="shared" si="117"/>
        <v>81.278999999999996</v>
      </c>
      <c r="G3670" s="7">
        <v>0.19</v>
      </c>
      <c r="H3670" s="7" t="s">
        <v>5075</v>
      </c>
      <c r="I3670" s="7">
        <v>8</v>
      </c>
    </row>
    <row r="3671" spans="1:9" ht="15.75" customHeight="1" x14ac:dyDescent="0.15">
      <c r="A3671" s="13" t="s">
        <v>5269</v>
      </c>
      <c r="B3671" s="7" t="s">
        <v>1004</v>
      </c>
      <c r="C3671" s="14">
        <v>3</v>
      </c>
      <c r="D3671" s="7">
        <v>78.319999999999993</v>
      </c>
      <c r="E3671" s="7">
        <f t="shared" si="116"/>
        <v>7.8319999999999999</v>
      </c>
      <c r="F3671" s="7">
        <f t="shared" si="117"/>
        <v>86.151999999999987</v>
      </c>
      <c r="G3671" s="7">
        <v>0.26</v>
      </c>
      <c r="H3671" s="7" t="s">
        <v>5083</v>
      </c>
      <c r="I3671" s="7">
        <v>1</v>
      </c>
    </row>
    <row r="3672" spans="1:9" ht="15.75" customHeight="1" x14ac:dyDescent="0.15">
      <c r="A3672" s="13" t="s">
        <v>5269</v>
      </c>
      <c r="B3672" s="7" t="s">
        <v>3064</v>
      </c>
      <c r="C3672" s="14">
        <v>14</v>
      </c>
      <c r="D3672" s="7">
        <v>53.39</v>
      </c>
      <c r="E3672" s="7">
        <f t="shared" si="116"/>
        <v>5.3390000000000004</v>
      </c>
      <c r="F3672" s="7">
        <f t="shared" si="117"/>
        <v>58.728999999999999</v>
      </c>
      <c r="G3672" s="7">
        <v>0.28000000000000003</v>
      </c>
      <c r="H3672" s="7" t="s">
        <v>5075</v>
      </c>
      <c r="I3672" s="7">
        <v>2</v>
      </c>
    </row>
    <row r="3673" spans="1:9" ht="15.75" customHeight="1" x14ac:dyDescent="0.15">
      <c r="A3673" s="13" t="s">
        <v>5269</v>
      </c>
      <c r="B3673" s="7" t="s">
        <v>169</v>
      </c>
      <c r="C3673" s="14">
        <v>13</v>
      </c>
      <c r="D3673" s="7">
        <v>25.36</v>
      </c>
      <c r="E3673" s="7">
        <f t="shared" si="116"/>
        <v>2.536</v>
      </c>
      <c r="F3673" s="7">
        <f t="shared" si="117"/>
        <v>27.896000000000001</v>
      </c>
      <c r="G3673" s="7">
        <v>0.13</v>
      </c>
      <c r="H3673" s="7" t="s">
        <v>5081</v>
      </c>
      <c r="I3673" s="7">
        <v>9</v>
      </c>
    </row>
    <row r="3674" spans="1:9" ht="15.75" customHeight="1" x14ac:dyDescent="0.15">
      <c r="A3674" s="13" t="s">
        <v>5269</v>
      </c>
      <c r="B3674" s="7" t="s">
        <v>3949</v>
      </c>
      <c r="C3674" s="14">
        <v>1</v>
      </c>
      <c r="D3674" s="7">
        <v>30.5</v>
      </c>
      <c r="E3674" s="7">
        <f t="shared" si="116"/>
        <v>3.0500000000000003</v>
      </c>
      <c r="F3674" s="7">
        <f t="shared" si="117"/>
        <v>33.549999999999997</v>
      </c>
      <c r="G3674" s="7">
        <v>0.28000000000000003</v>
      </c>
      <c r="H3674" s="7" t="s">
        <v>29</v>
      </c>
      <c r="I3674" s="7">
        <v>10</v>
      </c>
    </row>
    <row r="3675" spans="1:9" ht="15.75" customHeight="1" x14ac:dyDescent="0.15">
      <c r="A3675" s="13" t="s">
        <v>5269</v>
      </c>
      <c r="B3675" s="7" t="s">
        <v>583</v>
      </c>
      <c r="C3675" s="14">
        <v>1</v>
      </c>
      <c r="D3675" s="7">
        <v>98.86</v>
      </c>
      <c r="E3675" s="7">
        <f t="shared" si="116"/>
        <v>9.886000000000001</v>
      </c>
      <c r="F3675" s="7">
        <f t="shared" si="117"/>
        <v>108.746</v>
      </c>
      <c r="G3675" s="7">
        <v>0.18</v>
      </c>
      <c r="H3675" s="7" t="s">
        <v>26</v>
      </c>
      <c r="I3675" s="7">
        <v>5</v>
      </c>
    </row>
    <row r="3676" spans="1:9" ht="15.75" customHeight="1" x14ac:dyDescent="0.15">
      <c r="A3676" s="13" t="s">
        <v>5269</v>
      </c>
      <c r="B3676" s="7" t="s">
        <v>4434</v>
      </c>
      <c r="C3676" s="14">
        <v>3</v>
      </c>
      <c r="D3676" s="7">
        <v>78.8</v>
      </c>
      <c r="E3676" s="7">
        <f t="shared" ref="E3676:E3739" si="118">D3676*10%</f>
        <v>7.88</v>
      </c>
      <c r="F3676" s="7">
        <f t="shared" ref="F3676:F3739" si="119">D3676+E3676</f>
        <v>86.679999999999993</v>
      </c>
      <c r="G3676" s="7">
        <v>0.23</v>
      </c>
      <c r="H3676" s="7" t="s">
        <v>29</v>
      </c>
      <c r="I3676" s="7">
        <v>2</v>
      </c>
    </row>
    <row r="3677" spans="1:9" ht="15.75" customHeight="1" x14ac:dyDescent="0.15">
      <c r="A3677" s="13" t="s">
        <v>5269</v>
      </c>
      <c r="B3677" s="7" t="s">
        <v>2835</v>
      </c>
      <c r="C3677" s="14">
        <v>1</v>
      </c>
      <c r="D3677" s="7">
        <v>53.92</v>
      </c>
      <c r="E3677" s="7">
        <f t="shared" si="118"/>
        <v>5.3920000000000003</v>
      </c>
      <c r="F3677" s="7">
        <f t="shared" si="119"/>
        <v>59.312000000000005</v>
      </c>
      <c r="G3677" s="7">
        <v>0.37</v>
      </c>
      <c r="H3677" s="7" t="s">
        <v>27</v>
      </c>
      <c r="I3677" s="7">
        <v>5</v>
      </c>
    </row>
    <row r="3678" spans="1:9" ht="15.75" customHeight="1" x14ac:dyDescent="0.15">
      <c r="A3678" s="13" t="s">
        <v>5269</v>
      </c>
      <c r="B3678" s="7" t="s">
        <v>2438</v>
      </c>
      <c r="C3678" s="14">
        <v>13</v>
      </c>
      <c r="D3678" s="7">
        <v>3.25</v>
      </c>
      <c r="E3678" s="7">
        <f t="shared" si="118"/>
        <v>0.32500000000000001</v>
      </c>
      <c r="F3678" s="7">
        <f t="shared" si="119"/>
        <v>3.5750000000000002</v>
      </c>
      <c r="G3678" s="7">
        <v>0.38</v>
      </c>
      <c r="H3678" s="7" t="s">
        <v>30</v>
      </c>
      <c r="I3678" s="7">
        <v>5</v>
      </c>
    </row>
    <row r="3679" spans="1:9" ht="15.75" customHeight="1" x14ac:dyDescent="0.15">
      <c r="A3679" s="13" t="s">
        <v>5269</v>
      </c>
      <c r="B3679" s="7" t="s">
        <v>4375</v>
      </c>
      <c r="C3679" s="14">
        <v>1</v>
      </c>
      <c r="D3679" s="7">
        <v>41.7</v>
      </c>
      <c r="E3679" s="7">
        <f t="shared" si="118"/>
        <v>4.1700000000000008</v>
      </c>
      <c r="F3679" s="7">
        <f t="shared" si="119"/>
        <v>45.870000000000005</v>
      </c>
      <c r="G3679" s="7">
        <v>0.26</v>
      </c>
      <c r="H3679" s="7" t="s">
        <v>5081</v>
      </c>
      <c r="I3679" s="7">
        <v>1</v>
      </c>
    </row>
    <row r="3680" spans="1:9" ht="15.75" customHeight="1" x14ac:dyDescent="0.15">
      <c r="A3680" s="13" t="s">
        <v>5269</v>
      </c>
      <c r="B3680" s="7" t="s">
        <v>3737</v>
      </c>
      <c r="C3680" s="14">
        <v>14</v>
      </c>
      <c r="D3680" s="7">
        <v>77.099999999999994</v>
      </c>
      <c r="E3680" s="7">
        <f t="shared" si="118"/>
        <v>7.71</v>
      </c>
      <c r="F3680" s="7">
        <f t="shared" si="119"/>
        <v>84.809999999999988</v>
      </c>
      <c r="G3680" s="7">
        <v>0.21</v>
      </c>
      <c r="H3680" s="7" t="s">
        <v>5075</v>
      </c>
      <c r="I3680" s="7">
        <v>6</v>
      </c>
    </row>
    <row r="3681" spans="1:9" ht="15.75" customHeight="1" x14ac:dyDescent="0.15">
      <c r="A3681" s="13" t="s">
        <v>5269</v>
      </c>
      <c r="B3681" s="7" t="s">
        <v>4300</v>
      </c>
      <c r="C3681" s="14">
        <v>13</v>
      </c>
      <c r="D3681" s="7">
        <v>26.63</v>
      </c>
      <c r="E3681" s="7">
        <f t="shared" si="118"/>
        <v>2.6630000000000003</v>
      </c>
      <c r="F3681" s="7">
        <f t="shared" si="119"/>
        <v>29.292999999999999</v>
      </c>
      <c r="G3681" s="7">
        <v>0.08</v>
      </c>
      <c r="H3681" s="7" t="s">
        <v>26</v>
      </c>
      <c r="I3681" s="7">
        <v>5</v>
      </c>
    </row>
    <row r="3682" spans="1:9" ht="15.75" customHeight="1" x14ac:dyDescent="0.15">
      <c r="A3682" s="13" t="s">
        <v>5269</v>
      </c>
      <c r="B3682" s="7" t="s">
        <v>568</v>
      </c>
      <c r="C3682" s="14">
        <v>13</v>
      </c>
      <c r="D3682" s="7">
        <v>67.61</v>
      </c>
      <c r="E3682" s="7">
        <f t="shared" si="118"/>
        <v>6.7610000000000001</v>
      </c>
      <c r="F3682" s="7">
        <f t="shared" si="119"/>
        <v>74.370999999999995</v>
      </c>
      <c r="G3682" s="7">
        <v>0.17</v>
      </c>
      <c r="H3682" s="7" t="s">
        <v>5079</v>
      </c>
      <c r="I3682" s="7">
        <v>8</v>
      </c>
    </row>
    <row r="3683" spans="1:9" ht="15.75" customHeight="1" x14ac:dyDescent="0.15">
      <c r="A3683" s="13" t="s">
        <v>5269</v>
      </c>
      <c r="B3683" s="7" t="s">
        <v>2917</v>
      </c>
      <c r="C3683" s="14">
        <v>1</v>
      </c>
      <c r="D3683" s="7">
        <v>40.200000000000003</v>
      </c>
      <c r="E3683" s="7">
        <f t="shared" si="118"/>
        <v>4.0200000000000005</v>
      </c>
      <c r="F3683" s="7">
        <f t="shared" si="119"/>
        <v>44.220000000000006</v>
      </c>
      <c r="G3683" s="7">
        <v>0.14000000000000001</v>
      </c>
      <c r="H3683" s="7" t="s">
        <v>5076</v>
      </c>
      <c r="I3683" s="7">
        <v>1</v>
      </c>
    </row>
    <row r="3684" spans="1:9" ht="15.75" customHeight="1" x14ac:dyDescent="0.15">
      <c r="A3684" s="13" t="s">
        <v>5269</v>
      </c>
      <c r="B3684" s="7" t="s">
        <v>3483</v>
      </c>
      <c r="C3684" s="14">
        <v>14</v>
      </c>
      <c r="D3684" s="7">
        <v>35.299999999999997</v>
      </c>
      <c r="E3684" s="7">
        <f t="shared" si="118"/>
        <v>3.53</v>
      </c>
      <c r="F3684" s="7">
        <f t="shared" si="119"/>
        <v>38.83</v>
      </c>
      <c r="G3684" s="7">
        <v>0.1</v>
      </c>
      <c r="H3684" s="7" t="s">
        <v>5080</v>
      </c>
      <c r="I3684" s="7">
        <v>5</v>
      </c>
    </row>
    <row r="3685" spans="1:9" ht="15.75" customHeight="1" x14ac:dyDescent="0.15">
      <c r="A3685" s="13" t="s">
        <v>5269</v>
      </c>
      <c r="B3685" s="7" t="s">
        <v>2763</v>
      </c>
      <c r="C3685" s="14">
        <v>13</v>
      </c>
      <c r="D3685" s="7">
        <v>96.82</v>
      </c>
      <c r="E3685" s="7">
        <f t="shared" si="118"/>
        <v>9.6820000000000004</v>
      </c>
      <c r="F3685" s="7">
        <f t="shared" si="119"/>
        <v>106.502</v>
      </c>
      <c r="G3685" s="7">
        <v>0.01</v>
      </c>
      <c r="H3685" s="7" t="s">
        <v>5075</v>
      </c>
      <c r="I3685" s="7">
        <v>10</v>
      </c>
    </row>
    <row r="3686" spans="1:9" ht="15.75" customHeight="1" x14ac:dyDescent="0.15">
      <c r="A3686" s="13" t="s">
        <v>5269</v>
      </c>
      <c r="B3686" s="7" t="s">
        <v>2045</v>
      </c>
      <c r="C3686" s="14">
        <v>3</v>
      </c>
      <c r="D3686" s="7">
        <v>56.77</v>
      </c>
      <c r="E3686" s="7">
        <f t="shared" si="118"/>
        <v>5.6770000000000005</v>
      </c>
      <c r="F3686" s="7">
        <f t="shared" si="119"/>
        <v>62.447000000000003</v>
      </c>
      <c r="G3686" s="7">
        <v>0.02</v>
      </c>
      <c r="H3686" s="7" t="s">
        <v>5077</v>
      </c>
      <c r="I3686" s="7">
        <v>3</v>
      </c>
    </row>
    <row r="3687" spans="1:9" ht="15.75" customHeight="1" x14ac:dyDescent="0.15">
      <c r="A3687" s="13" t="s">
        <v>5269</v>
      </c>
      <c r="B3687" s="7" t="s">
        <v>4178</v>
      </c>
      <c r="C3687" s="14">
        <v>13</v>
      </c>
      <c r="D3687" s="7">
        <v>66.64</v>
      </c>
      <c r="E3687" s="7">
        <f t="shared" si="118"/>
        <v>6.6640000000000006</v>
      </c>
      <c r="F3687" s="7">
        <f t="shared" si="119"/>
        <v>73.304000000000002</v>
      </c>
      <c r="G3687" s="7">
        <v>0.17</v>
      </c>
      <c r="H3687" s="7" t="s">
        <v>29</v>
      </c>
      <c r="I3687" s="7">
        <v>6</v>
      </c>
    </row>
    <row r="3688" spans="1:9" ht="15.75" customHeight="1" x14ac:dyDescent="0.15">
      <c r="A3688" s="13" t="s">
        <v>5269</v>
      </c>
      <c r="B3688" s="7" t="s">
        <v>4306</v>
      </c>
      <c r="C3688" s="14">
        <v>1</v>
      </c>
      <c r="D3688" s="7">
        <v>89.6</v>
      </c>
      <c r="E3688" s="7">
        <f t="shared" si="118"/>
        <v>8.9599999999999991</v>
      </c>
      <c r="F3688" s="7">
        <f t="shared" si="119"/>
        <v>98.559999999999988</v>
      </c>
      <c r="G3688" s="7">
        <v>0.11</v>
      </c>
      <c r="H3688" s="7" t="s">
        <v>5078</v>
      </c>
      <c r="I3688" s="7">
        <v>9</v>
      </c>
    </row>
    <row r="3689" spans="1:9" ht="15.75" customHeight="1" x14ac:dyDescent="0.15">
      <c r="A3689" s="13" t="s">
        <v>5269</v>
      </c>
      <c r="B3689" s="7" t="s">
        <v>2708</v>
      </c>
      <c r="C3689" s="14">
        <v>3</v>
      </c>
      <c r="D3689" s="7">
        <v>2.64</v>
      </c>
      <c r="E3689" s="7">
        <f t="shared" si="118"/>
        <v>0.26400000000000001</v>
      </c>
      <c r="F3689" s="7">
        <f t="shared" si="119"/>
        <v>2.9039999999999999</v>
      </c>
      <c r="G3689" s="7">
        <v>0.09</v>
      </c>
      <c r="H3689" s="7" t="s">
        <v>27</v>
      </c>
      <c r="I3689" s="7">
        <v>2</v>
      </c>
    </row>
    <row r="3690" spans="1:9" ht="15.75" customHeight="1" x14ac:dyDescent="0.15">
      <c r="A3690" s="13" t="s">
        <v>5269</v>
      </c>
      <c r="B3690" s="7" t="s">
        <v>3573</v>
      </c>
      <c r="C3690" s="14">
        <v>3</v>
      </c>
      <c r="D3690" s="7">
        <v>23.02</v>
      </c>
      <c r="E3690" s="7">
        <f t="shared" si="118"/>
        <v>2.302</v>
      </c>
      <c r="F3690" s="7">
        <f t="shared" si="119"/>
        <v>25.321999999999999</v>
      </c>
      <c r="G3690" s="7">
        <v>0.37</v>
      </c>
      <c r="H3690" s="7" t="s">
        <v>28</v>
      </c>
      <c r="I3690" s="7">
        <v>5</v>
      </c>
    </row>
    <row r="3691" spans="1:9" ht="15.75" customHeight="1" x14ac:dyDescent="0.15">
      <c r="A3691" s="13" t="s">
        <v>5269</v>
      </c>
      <c r="B3691" s="7" t="s">
        <v>4109</v>
      </c>
      <c r="C3691" s="14">
        <v>14</v>
      </c>
      <c r="D3691" s="7">
        <v>17.899999999999999</v>
      </c>
      <c r="E3691" s="7">
        <f t="shared" si="118"/>
        <v>1.79</v>
      </c>
      <c r="F3691" s="7">
        <f t="shared" si="119"/>
        <v>19.689999999999998</v>
      </c>
      <c r="G3691" s="7">
        <v>0.27</v>
      </c>
      <c r="H3691" s="7" t="s">
        <v>5082</v>
      </c>
      <c r="I3691" s="7">
        <v>10</v>
      </c>
    </row>
    <row r="3692" spans="1:9" ht="15.75" customHeight="1" x14ac:dyDescent="0.15">
      <c r="A3692" s="13" t="s">
        <v>5270</v>
      </c>
      <c r="B3692" s="7" t="s">
        <v>4666</v>
      </c>
      <c r="C3692" s="14">
        <v>1</v>
      </c>
      <c r="D3692" s="7">
        <v>16.59</v>
      </c>
      <c r="E3692" s="7">
        <f t="shared" si="118"/>
        <v>1.659</v>
      </c>
      <c r="F3692" s="7">
        <f t="shared" si="119"/>
        <v>18.248999999999999</v>
      </c>
      <c r="G3692" s="7">
        <v>0.22</v>
      </c>
      <c r="H3692" s="7" t="s">
        <v>5077</v>
      </c>
      <c r="I3692" s="7">
        <v>8</v>
      </c>
    </row>
    <row r="3693" spans="1:9" ht="15.75" customHeight="1" x14ac:dyDescent="0.15">
      <c r="A3693" s="13" t="s">
        <v>5270</v>
      </c>
      <c r="B3693" s="7" t="s">
        <v>4265</v>
      </c>
      <c r="C3693" s="14">
        <v>3</v>
      </c>
      <c r="D3693" s="7">
        <v>81.27</v>
      </c>
      <c r="E3693" s="7">
        <f t="shared" si="118"/>
        <v>8.1270000000000007</v>
      </c>
      <c r="F3693" s="7">
        <f t="shared" si="119"/>
        <v>89.396999999999991</v>
      </c>
      <c r="G3693" s="7">
        <v>0.26</v>
      </c>
      <c r="H3693" s="7" t="s">
        <v>5077</v>
      </c>
      <c r="I3693" s="7">
        <v>10</v>
      </c>
    </row>
    <row r="3694" spans="1:9" ht="15.75" customHeight="1" x14ac:dyDescent="0.15">
      <c r="A3694" s="13" t="s">
        <v>5270</v>
      </c>
      <c r="B3694" s="7" t="s">
        <v>2415</v>
      </c>
      <c r="C3694" s="14">
        <v>1</v>
      </c>
      <c r="D3694" s="7">
        <v>68.28</v>
      </c>
      <c r="E3694" s="7">
        <f t="shared" si="118"/>
        <v>6.8280000000000003</v>
      </c>
      <c r="F3694" s="7">
        <f t="shared" si="119"/>
        <v>75.108000000000004</v>
      </c>
      <c r="G3694" s="7">
        <v>0.26</v>
      </c>
      <c r="H3694" s="7" t="s">
        <v>5076</v>
      </c>
      <c r="I3694" s="7">
        <v>9</v>
      </c>
    </row>
    <row r="3695" spans="1:9" ht="15.75" customHeight="1" x14ac:dyDescent="0.15">
      <c r="A3695" s="13" t="s">
        <v>5270</v>
      </c>
      <c r="B3695" s="7" t="s">
        <v>4151</v>
      </c>
      <c r="C3695" s="14">
        <v>14</v>
      </c>
      <c r="D3695" s="7">
        <v>67.58</v>
      </c>
      <c r="E3695" s="7">
        <f t="shared" si="118"/>
        <v>6.758</v>
      </c>
      <c r="F3695" s="7">
        <f t="shared" si="119"/>
        <v>74.337999999999994</v>
      </c>
      <c r="G3695" s="7">
        <v>0.25</v>
      </c>
      <c r="H3695" s="7" t="s">
        <v>5080</v>
      </c>
      <c r="I3695" s="7">
        <v>8</v>
      </c>
    </row>
    <row r="3696" spans="1:9" ht="15.75" customHeight="1" x14ac:dyDescent="0.15">
      <c r="A3696" s="13" t="s">
        <v>5270</v>
      </c>
      <c r="B3696" s="7" t="s">
        <v>3749</v>
      </c>
      <c r="C3696" s="14">
        <v>3</v>
      </c>
      <c r="D3696" s="7">
        <v>64.290000000000006</v>
      </c>
      <c r="E3696" s="7">
        <f t="shared" si="118"/>
        <v>6.4290000000000012</v>
      </c>
      <c r="F3696" s="7">
        <f t="shared" si="119"/>
        <v>70.719000000000008</v>
      </c>
      <c r="G3696" s="7">
        <v>7.0000000000000007E-2</v>
      </c>
      <c r="H3696" s="7" t="s">
        <v>5075</v>
      </c>
      <c r="I3696" s="7">
        <v>3</v>
      </c>
    </row>
    <row r="3697" spans="1:9" ht="15.75" customHeight="1" x14ac:dyDescent="0.15">
      <c r="A3697" s="13" t="s">
        <v>5270</v>
      </c>
      <c r="B3697" s="7" t="s">
        <v>4361</v>
      </c>
      <c r="C3697" s="14">
        <v>14</v>
      </c>
      <c r="D3697" s="7">
        <v>64.61</v>
      </c>
      <c r="E3697" s="7">
        <f t="shared" si="118"/>
        <v>6.4610000000000003</v>
      </c>
      <c r="F3697" s="7">
        <f t="shared" si="119"/>
        <v>71.070999999999998</v>
      </c>
      <c r="G3697" s="7">
        <v>0.36</v>
      </c>
      <c r="H3697" s="7" t="s">
        <v>5078</v>
      </c>
      <c r="I3697" s="7">
        <v>9</v>
      </c>
    </row>
    <row r="3698" spans="1:9" ht="15.75" customHeight="1" x14ac:dyDescent="0.15">
      <c r="A3698" s="13" t="s">
        <v>5270</v>
      </c>
      <c r="B3698" s="7" t="s">
        <v>1969</v>
      </c>
      <c r="C3698" s="14">
        <v>3</v>
      </c>
      <c r="D3698" s="7">
        <v>4.43</v>
      </c>
      <c r="E3698" s="7">
        <f t="shared" si="118"/>
        <v>0.443</v>
      </c>
      <c r="F3698" s="7">
        <f t="shared" si="119"/>
        <v>4.8729999999999993</v>
      </c>
      <c r="G3698" s="7">
        <v>0.02</v>
      </c>
      <c r="H3698" s="7" t="s">
        <v>5082</v>
      </c>
      <c r="I3698" s="7">
        <v>9</v>
      </c>
    </row>
    <row r="3699" spans="1:9" ht="15.75" customHeight="1" x14ac:dyDescent="0.15">
      <c r="A3699" s="13" t="s">
        <v>5270</v>
      </c>
      <c r="B3699" s="7" t="s">
        <v>553</v>
      </c>
      <c r="C3699" s="14">
        <v>3</v>
      </c>
      <c r="D3699" s="7">
        <v>42.2</v>
      </c>
      <c r="E3699" s="7">
        <f t="shared" si="118"/>
        <v>4.2200000000000006</v>
      </c>
      <c r="F3699" s="7">
        <f t="shared" si="119"/>
        <v>46.42</v>
      </c>
      <c r="G3699" s="7">
        <v>0.37</v>
      </c>
      <c r="H3699" s="7" t="s">
        <v>26</v>
      </c>
      <c r="I3699" s="7">
        <v>1</v>
      </c>
    </row>
    <row r="3700" spans="1:9" ht="15.75" customHeight="1" x14ac:dyDescent="0.15">
      <c r="A3700" s="13" t="s">
        <v>5270</v>
      </c>
      <c r="B3700" s="7" t="s">
        <v>2156</v>
      </c>
      <c r="C3700" s="14">
        <v>1</v>
      </c>
      <c r="D3700" s="7">
        <v>35.74</v>
      </c>
      <c r="E3700" s="7">
        <f t="shared" si="118"/>
        <v>3.5740000000000003</v>
      </c>
      <c r="F3700" s="7">
        <f t="shared" si="119"/>
        <v>39.314</v>
      </c>
      <c r="G3700" s="7">
        <v>0.01</v>
      </c>
      <c r="H3700" s="7" t="s">
        <v>29</v>
      </c>
      <c r="I3700" s="7">
        <v>10</v>
      </c>
    </row>
    <row r="3701" spans="1:9" ht="15.75" customHeight="1" x14ac:dyDescent="0.15">
      <c r="A3701" s="13" t="s">
        <v>5270</v>
      </c>
      <c r="B3701" s="7" t="s">
        <v>3402</v>
      </c>
      <c r="C3701" s="14">
        <v>14</v>
      </c>
      <c r="D3701" s="7">
        <v>24.74</v>
      </c>
      <c r="E3701" s="7">
        <f t="shared" si="118"/>
        <v>2.4740000000000002</v>
      </c>
      <c r="F3701" s="7">
        <f t="shared" si="119"/>
        <v>27.213999999999999</v>
      </c>
      <c r="G3701" s="7">
        <v>0.11</v>
      </c>
      <c r="H3701" s="7" t="s">
        <v>26</v>
      </c>
      <c r="I3701" s="7">
        <v>2</v>
      </c>
    </row>
    <row r="3702" spans="1:9" ht="15.75" customHeight="1" x14ac:dyDescent="0.15">
      <c r="A3702" s="13" t="s">
        <v>5270</v>
      </c>
      <c r="B3702" s="7" t="s">
        <v>4215</v>
      </c>
      <c r="C3702" s="14">
        <v>3</v>
      </c>
      <c r="D3702" s="7">
        <v>25.23</v>
      </c>
      <c r="E3702" s="7">
        <f t="shared" si="118"/>
        <v>2.5230000000000001</v>
      </c>
      <c r="F3702" s="7">
        <f t="shared" si="119"/>
        <v>27.753</v>
      </c>
      <c r="G3702" s="7">
        <v>0.03</v>
      </c>
      <c r="H3702" s="7" t="s">
        <v>30</v>
      </c>
      <c r="I3702" s="7">
        <v>1</v>
      </c>
    </row>
    <row r="3703" spans="1:9" ht="15.75" customHeight="1" x14ac:dyDescent="0.15">
      <c r="A3703" s="13" t="s">
        <v>5270</v>
      </c>
      <c r="B3703" s="7" t="s">
        <v>2795</v>
      </c>
      <c r="C3703" s="14">
        <v>13</v>
      </c>
      <c r="D3703" s="7">
        <v>78.819999999999993</v>
      </c>
      <c r="E3703" s="7">
        <f t="shared" si="118"/>
        <v>7.8819999999999997</v>
      </c>
      <c r="F3703" s="7">
        <f t="shared" si="119"/>
        <v>86.701999999999998</v>
      </c>
      <c r="G3703" s="7">
        <v>0.28000000000000003</v>
      </c>
      <c r="H3703" s="7" t="s">
        <v>5080</v>
      </c>
      <c r="I3703" s="7">
        <v>6</v>
      </c>
    </row>
    <row r="3704" spans="1:9" ht="15.75" customHeight="1" x14ac:dyDescent="0.15">
      <c r="A3704" s="13" t="s">
        <v>5270</v>
      </c>
      <c r="B3704" s="7" t="s">
        <v>4509</v>
      </c>
      <c r="C3704" s="14">
        <v>3</v>
      </c>
      <c r="D3704" s="7">
        <v>17.989999999999998</v>
      </c>
      <c r="E3704" s="7">
        <f t="shared" si="118"/>
        <v>1.7989999999999999</v>
      </c>
      <c r="F3704" s="7">
        <f t="shared" si="119"/>
        <v>19.788999999999998</v>
      </c>
      <c r="G3704" s="7">
        <v>0.28000000000000003</v>
      </c>
      <c r="H3704" s="7" t="s">
        <v>5080</v>
      </c>
      <c r="I3704" s="7">
        <v>9</v>
      </c>
    </row>
    <row r="3705" spans="1:9" ht="15.75" customHeight="1" x14ac:dyDescent="0.15">
      <c r="A3705" s="13" t="s">
        <v>5270</v>
      </c>
      <c r="B3705" s="7" t="s">
        <v>3372</v>
      </c>
      <c r="C3705" s="14">
        <v>3</v>
      </c>
      <c r="D3705" s="7">
        <v>15.53</v>
      </c>
      <c r="E3705" s="7">
        <f t="shared" si="118"/>
        <v>1.5529999999999999</v>
      </c>
      <c r="F3705" s="7">
        <f t="shared" si="119"/>
        <v>17.082999999999998</v>
      </c>
      <c r="G3705" s="7">
        <v>0.32</v>
      </c>
      <c r="H3705" s="7" t="s">
        <v>5079</v>
      </c>
      <c r="I3705" s="7">
        <v>1</v>
      </c>
    </row>
    <row r="3706" spans="1:9" ht="15.75" customHeight="1" x14ac:dyDescent="0.15">
      <c r="A3706" s="13" t="s">
        <v>5270</v>
      </c>
      <c r="B3706" s="7" t="s">
        <v>946</v>
      </c>
      <c r="C3706" s="14">
        <v>1</v>
      </c>
      <c r="D3706" s="7">
        <v>10.6</v>
      </c>
      <c r="E3706" s="7">
        <f t="shared" si="118"/>
        <v>1.06</v>
      </c>
      <c r="F3706" s="7">
        <f t="shared" si="119"/>
        <v>11.66</v>
      </c>
      <c r="G3706" s="7">
        <v>0.04</v>
      </c>
      <c r="H3706" s="7" t="s">
        <v>27</v>
      </c>
      <c r="I3706" s="7">
        <v>5</v>
      </c>
    </row>
    <row r="3707" spans="1:9" ht="15.75" customHeight="1" x14ac:dyDescent="0.15">
      <c r="A3707" s="13" t="s">
        <v>5270</v>
      </c>
      <c r="B3707" s="7" t="s">
        <v>3745</v>
      </c>
      <c r="C3707" s="14">
        <v>3</v>
      </c>
      <c r="D3707" s="7">
        <v>8.34</v>
      </c>
      <c r="E3707" s="7">
        <f t="shared" si="118"/>
        <v>0.83400000000000007</v>
      </c>
      <c r="F3707" s="7">
        <f t="shared" si="119"/>
        <v>9.1739999999999995</v>
      </c>
      <c r="G3707" s="7">
        <v>0.25</v>
      </c>
      <c r="H3707" s="7" t="s">
        <v>5076</v>
      </c>
      <c r="I3707" s="7">
        <v>1</v>
      </c>
    </row>
    <row r="3708" spans="1:9" ht="15.75" customHeight="1" x14ac:dyDescent="0.15">
      <c r="A3708" s="13" t="s">
        <v>5270</v>
      </c>
      <c r="B3708" s="7" t="s">
        <v>3365</v>
      </c>
      <c r="C3708" s="14">
        <v>14</v>
      </c>
      <c r="D3708" s="7">
        <v>51.05</v>
      </c>
      <c r="E3708" s="7">
        <f t="shared" si="118"/>
        <v>5.1050000000000004</v>
      </c>
      <c r="F3708" s="7">
        <f t="shared" si="119"/>
        <v>56.155000000000001</v>
      </c>
      <c r="G3708" s="7">
        <v>0.38</v>
      </c>
      <c r="H3708" s="7" t="s">
        <v>28</v>
      </c>
      <c r="I3708" s="7">
        <v>7</v>
      </c>
    </row>
    <row r="3709" spans="1:9" ht="15.75" customHeight="1" x14ac:dyDescent="0.15">
      <c r="A3709" s="13" t="s">
        <v>5270</v>
      </c>
      <c r="B3709" s="7" t="s">
        <v>4524</v>
      </c>
      <c r="C3709" s="14">
        <v>1</v>
      </c>
      <c r="D3709" s="7">
        <v>81.900000000000006</v>
      </c>
      <c r="E3709" s="7">
        <f t="shared" si="118"/>
        <v>8.1900000000000013</v>
      </c>
      <c r="F3709" s="7">
        <f t="shared" si="119"/>
        <v>90.09</v>
      </c>
      <c r="G3709" s="7">
        <v>0.4</v>
      </c>
      <c r="H3709" s="7" t="s">
        <v>5079</v>
      </c>
      <c r="I3709" s="7">
        <v>1</v>
      </c>
    </row>
    <row r="3710" spans="1:9" ht="15.75" customHeight="1" x14ac:dyDescent="0.15">
      <c r="A3710" s="13" t="s">
        <v>5270</v>
      </c>
      <c r="B3710" s="7" t="s">
        <v>3163</v>
      </c>
      <c r="C3710" s="14">
        <v>3</v>
      </c>
      <c r="D3710" s="7">
        <v>60.1</v>
      </c>
      <c r="E3710" s="7">
        <f t="shared" si="118"/>
        <v>6.0100000000000007</v>
      </c>
      <c r="F3710" s="7">
        <f t="shared" si="119"/>
        <v>66.11</v>
      </c>
      <c r="G3710" s="7">
        <v>0.05</v>
      </c>
      <c r="H3710" s="7" t="s">
        <v>5077</v>
      </c>
      <c r="I3710" s="7">
        <v>3</v>
      </c>
    </row>
    <row r="3711" spans="1:9" ht="15.75" customHeight="1" x14ac:dyDescent="0.15">
      <c r="A3711" s="13" t="s">
        <v>5270</v>
      </c>
      <c r="B3711" s="7" t="s">
        <v>100</v>
      </c>
      <c r="C3711" s="14">
        <v>1</v>
      </c>
      <c r="D3711" s="7">
        <v>98.26</v>
      </c>
      <c r="E3711" s="7">
        <f t="shared" si="118"/>
        <v>9.8260000000000005</v>
      </c>
      <c r="F3711" s="7">
        <f t="shared" si="119"/>
        <v>108.08600000000001</v>
      </c>
      <c r="G3711" s="7">
        <v>0.15</v>
      </c>
      <c r="H3711" s="7" t="s">
        <v>30</v>
      </c>
      <c r="I3711" s="7">
        <v>7</v>
      </c>
    </row>
    <row r="3712" spans="1:9" ht="15.75" customHeight="1" x14ac:dyDescent="0.15">
      <c r="A3712" s="13" t="s">
        <v>5270</v>
      </c>
      <c r="B3712" s="7" t="s">
        <v>444</v>
      </c>
      <c r="C3712" s="14">
        <v>14</v>
      </c>
      <c r="D3712" s="7">
        <v>90.97</v>
      </c>
      <c r="E3712" s="7">
        <f t="shared" si="118"/>
        <v>9.0969999999999995</v>
      </c>
      <c r="F3712" s="7">
        <f t="shared" si="119"/>
        <v>100.06699999999999</v>
      </c>
      <c r="G3712" s="7">
        <v>0.26</v>
      </c>
      <c r="H3712" s="7" t="s">
        <v>5075</v>
      </c>
      <c r="I3712" s="7">
        <v>3</v>
      </c>
    </row>
    <row r="3713" spans="1:9" ht="15.75" customHeight="1" x14ac:dyDescent="0.15">
      <c r="A3713" s="13" t="s">
        <v>5271</v>
      </c>
      <c r="B3713" s="7" t="s">
        <v>2445</v>
      </c>
      <c r="C3713" s="14">
        <v>1</v>
      </c>
      <c r="D3713" s="7">
        <v>56.09</v>
      </c>
      <c r="E3713" s="7">
        <f t="shared" si="118"/>
        <v>5.6090000000000009</v>
      </c>
      <c r="F3713" s="7">
        <f t="shared" si="119"/>
        <v>61.699000000000005</v>
      </c>
      <c r="G3713" s="7">
        <v>0.25</v>
      </c>
      <c r="H3713" s="7" t="s">
        <v>5080</v>
      </c>
      <c r="I3713" s="7">
        <v>6</v>
      </c>
    </row>
    <row r="3714" spans="1:9" ht="15.75" customHeight="1" x14ac:dyDescent="0.15">
      <c r="A3714" s="13" t="s">
        <v>5271</v>
      </c>
      <c r="B3714" s="7" t="s">
        <v>4307</v>
      </c>
      <c r="C3714" s="14">
        <v>14</v>
      </c>
      <c r="D3714" s="7">
        <v>2.81</v>
      </c>
      <c r="E3714" s="7">
        <f t="shared" si="118"/>
        <v>0.28100000000000003</v>
      </c>
      <c r="F3714" s="7">
        <f t="shared" si="119"/>
        <v>3.0910000000000002</v>
      </c>
      <c r="G3714" s="7">
        <v>0.17</v>
      </c>
      <c r="H3714" s="7" t="s">
        <v>5078</v>
      </c>
      <c r="I3714" s="7">
        <v>3</v>
      </c>
    </row>
    <row r="3715" spans="1:9" ht="15.75" customHeight="1" x14ac:dyDescent="0.15">
      <c r="A3715" s="13" t="s">
        <v>5271</v>
      </c>
      <c r="B3715" s="7" t="s">
        <v>4399</v>
      </c>
      <c r="C3715" s="14">
        <v>13</v>
      </c>
      <c r="D3715" s="7">
        <v>58.35</v>
      </c>
      <c r="E3715" s="7">
        <f t="shared" si="118"/>
        <v>5.8350000000000009</v>
      </c>
      <c r="F3715" s="7">
        <f t="shared" si="119"/>
        <v>64.185000000000002</v>
      </c>
      <c r="G3715" s="7">
        <v>0.05</v>
      </c>
      <c r="H3715" s="7" t="s">
        <v>31</v>
      </c>
      <c r="I3715" s="7">
        <v>7</v>
      </c>
    </row>
    <row r="3716" spans="1:9" ht="15.75" customHeight="1" x14ac:dyDescent="0.15">
      <c r="A3716" s="13" t="s">
        <v>5271</v>
      </c>
      <c r="B3716" s="7" t="s">
        <v>3136</v>
      </c>
      <c r="C3716" s="14">
        <v>3</v>
      </c>
      <c r="D3716" s="7">
        <v>3.79</v>
      </c>
      <c r="E3716" s="7">
        <f t="shared" si="118"/>
        <v>0.379</v>
      </c>
      <c r="F3716" s="7">
        <f t="shared" si="119"/>
        <v>4.1690000000000005</v>
      </c>
      <c r="G3716" s="7">
        <v>0.39</v>
      </c>
      <c r="H3716" s="7" t="s">
        <v>5078</v>
      </c>
      <c r="I3716" s="7">
        <v>1</v>
      </c>
    </row>
    <row r="3717" spans="1:9" ht="15.75" customHeight="1" x14ac:dyDescent="0.15">
      <c r="A3717" s="13" t="s">
        <v>5271</v>
      </c>
      <c r="B3717" s="7" t="s">
        <v>2162</v>
      </c>
      <c r="C3717" s="14">
        <v>14</v>
      </c>
      <c r="D3717" s="7">
        <v>65.19</v>
      </c>
      <c r="E3717" s="7">
        <f t="shared" si="118"/>
        <v>6.5190000000000001</v>
      </c>
      <c r="F3717" s="7">
        <f t="shared" si="119"/>
        <v>71.709000000000003</v>
      </c>
      <c r="G3717" s="7">
        <v>0.1</v>
      </c>
      <c r="H3717" s="7" t="s">
        <v>5081</v>
      </c>
      <c r="I3717" s="7">
        <v>5</v>
      </c>
    </row>
    <row r="3718" spans="1:9" ht="15.75" customHeight="1" x14ac:dyDescent="0.15">
      <c r="A3718" s="13" t="s">
        <v>5271</v>
      </c>
      <c r="B3718" s="7" t="s">
        <v>2239</v>
      </c>
      <c r="C3718" s="14">
        <v>13</v>
      </c>
      <c r="D3718" s="7">
        <v>82.86</v>
      </c>
      <c r="E3718" s="7">
        <f t="shared" si="118"/>
        <v>8.2859999999999996</v>
      </c>
      <c r="F3718" s="7">
        <f t="shared" si="119"/>
        <v>91.146000000000001</v>
      </c>
      <c r="G3718" s="7">
        <v>0.06</v>
      </c>
      <c r="H3718" s="7" t="s">
        <v>5081</v>
      </c>
      <c r="I3718" s="7">
        <v>3</v>
      </c>
    </row>
    <row r="3719" spans="1:9" ht="15.75" customHeight="1" x14ac:dyDescent="0.15">
      <c r="A3719" s="13" t="s">
        <v>5271</v>
      </c>
      <c r="B3719" s="7" t="s">
        <v>1960</v>
      </c>
      <c r="C3719" s="14">
        <v>14</v>
      </c>
      <c r="D3719" s="7">
        <v>58.95</v>
      </c>
      <c r="E3719" s="7">
        <f t="shared" si="118"/>
        <v>5.8950000000000005</v>
      </c>
      <c r="F3719" s="7">
        <f t="shared" si="119"/>
        <v>64.844999999999999</v>
      </c>
      <c r="G3719" s="7">
        <v>0.39</v>
      </c>
      <c r="H3719" s="7" t="s">
        <v>28</v>
      </c>
      <c r="I3719" s="7">
        <v>5</v>
      </c>
    </row>
    <row r="3720" spans="1:9" ht="15.75" customHeight="1" x14ac:dyDescent="0.15">
      <c r="A3720" s="13" t="s">
        <v>5271</v>
      </c>
      <c r="B3720" s="7" t="s">
        <v>994</v>
      </c>
      <c r="C3720" s="14">
        <v>13</v>
      </c>
      <c r="D3720" s="7">
        <v>97.51</v>
      </c>
      <c r="E3720" s="7">
        <f t="shared" si="118"/>
        <v>9.7510000000000012</v>
      </c>
      <c r="F3720" s="7">
        <f t="shared" si="119"/>
        <v>107.26100000000001</v>
      </c>
      <c r="G3720" s="7">
        <v>0.2</v>
      </c>
      <c r="H3720" s="7" t="s">
        <v>5076</v>
      </c>
      <c r="I3720" s="7">
        <v>9</v>
      </c>
    </row>
    <row r="3721" spans="1:9" ht="15.75" customHeight="1" x14ac:dyDescent="0.15">
      <c r="A3721" s="13" t="s">
        <v>5271</v>
      </c>
      <c r="B3721" s="7" t="s">
        <v>2333</v>
      </c>
      <c r="C3721" s="14">
        <v>13</v>
      </c>
      <c r="D3721" s="7">
        <v>64.22</v>
      </c>
      <c r="E3721" s="7">
        <f t="shared" si="118"/>
        <v>6.4220000000000006</v>
      </c>
      <c r="F3721" s="7">
        <f t="shared" si="119"/>
        <v>70.641999999999996</v>
      </c>
      <c r="G3721" s="7">
        <v>0.37</v>
      </c>
      <c r="H3721" s="7" t="s">
        <v>5083</v>
      </c>
      <c r="I3721" s="7">
        <v>6</v>
      </c>
    </row>
    <row r="3722" spans="1:9" ht="15.75" customHeight="1" x14ac:dyDescent="0.15">
      <c r="A3722" s="13" t="s">
        <v>5271</v>
      </c>
      <c r="B3722" s="7" t="s">
        <v>1251</v>
      </c>
      <c r="C3722" s="14">
        <v>1</v>
      </c>
      <c r="D3722" s="7">
        <v>64.16</v>
      </c>
      <c r="E3722" s="7">
        <f t="shared" si="118"/>
        <v>6.4160000000000004</v>
      </c>
      <c r="F3722" s="7">
        <f t="shared" si="119"/>
        <v>70.575999999999993</v>
      </c>
      <c r="G3722" s="7">
        <v>7.0000000000000007E-2</v>
      </c>
      <c r="H3722" s="7" t="s">
        <v>27</v>
      </c>
      <c r="I3722" s="7">
        <v>4</v>
      </c>
    </row>
    <row r="3723" spans="1:9" ht="15.75" customHeight="1" x14ac:dyDescent="0.15">
      <c r="A3723" s="13" t="s">
        <v>5271</v>
      </c>
      <c r="B3723" s="7" t="s">
        <v>4696</v>
      </c>
      <c r="C3723" s="14">
        <v>1</v>
      </c>
      <c r="D3723" s="7">
        <v>2.93</v>
      </c>
      <c r="E3723" s="7">
        <f t="shared" si="118"/>
        <v>0.29300000000000004</v>
      </c>
      <c r="F3723" s="7">
        <f t="shared" si="119"/>
        <v>3.2230000000000003</v>
      </c>
      <c r="G3723" s="7">
        <v>0.1</v>
      </c>
      <c r="H3723" s="7" t="s">
        <v>29</v>
      </c>
      <c r="I3723" s="7">
        <v>9</v>
      </c>
    </row>
    <row r="3724" spans="1:9" ht="15.75" customHeight="1" x14ac:dyDescent="0.15">
      <c r="A3724" s="13" t="s">
        <v>5271</v>
      </c>
      <c r="B3724" s="7" t="s">
        <v>3915</v>
      </c>
      <c r="C3724" s="14">
        <v>14</v>
      </c>
      <c r="D3724" s="7">
        <v>8.16</v>
      </c>
      <c r="E3724" s="7">
        <f t="shared" si="118"/>
        <v>0.81600000000000006</v>
      </c>
      <c r="F3724" s="7">
        <f t="shared" si="119"/>
        <v>8.9760000000000009</v>
      </c>
      <c r="G3724" s="7">
        <v>0.28000000000000003</v>
      </c>
      <c r="H3724" s="7" t="s">
        <v>28</v>
      </c>
      <c r="I3724" s="7">
        <v>4</v>
      </c>
    </row>
    <row r="3725" spans="1:9" ht="15.75" customHeight="1" x14ac:dyDescent="0.15">
      <c r="A3725" s="13" t="s">
        <v>5271</v>
      </c>
      <c r="B3725" s="7" t="s">
        <v>4442</v>
      </c>
      <c r="C3725" s="14">
        <v>3</v>
      </c>
      <c r="D3725" s="7">
        <v>35.659999999999997</v>
      </c>
      <c r="E3725" s="7">
        <f t="shared" si="118"/>
        <v>3.5659999999999998</v>
      </c>
      <c r="F3725" s="7">
        <f t="shared" si="119"/>
        <v>39.225999999999999</v>
      </c>
      <c r="G3725" s="7">
        <v>0.28000000000000003</v>
      </c>
      <c r="H3725" s="7" t="s">
        <v>5078</v>
      </c>
      <c r="I3725" s="7">
        <v>10</v>
      </c>
    </row>
    <row r="3726" spans="1:9" ht="15.75" customHeight="1" x14ac:dyDescent="0.15">
      <c r="A3726" s="13" t="s">
        <v>5271</v>
      </c>
      <c r="B3726" s="7" t="s">
        <v>5025</v>
      </c>
      <c r="C3726" s="14">
        <v>13</v>
      </c>
      <c r="D3726" s="7">
        <v>4.62</v>
      </c>
      <c r="E3726" s="7">
        <f t="shared" si="118"/>
        <v>0.46200000000000002</v>
      </c>
      <c r="F3726" s="7">
        <f t="shared" si="119"/>
        <v>5.0819999999999999</v>
      </c>
      <c r="G3726" s="7">
        <v>0.06</v>
      </c>
      <c r="H3726" s="7" t="s">
        <v>5082</v>
      </c>
      <c r="I3726" s="7">
        <v>10</v>
      </c>
    </row>
    <row r="3727" spans="1:9" ht="15.75" customHeight="1" x14ac:dyDescent="0.15">
      <c r="A3727" s="13" t="s">
        <v>5271</v>
      </c>
      <c r="B3727" s="7" t="s">
        <v>2607</v>
      </c>
      <c r="C3727" s="14">
        <v>13</v>
      </c>
      <c r="D3727" s="7">
        <v>67.489999999999995</v>
      </c>
      <c r="E3727" s="7">
        <f t="shared" si="118"/>
        <v>6.7489999999999997</v>
      </c>
      <c r="F3727" s="7">
        <f t="shared" si="119"/>
        <v>74.23899999999999</v>
      </c>
      <c r="G3727" s="7">
        <v>0.31</v>
      </c>
      <c r="H3727" s="7" t="s">
        <v>5077</v>
      </c>
      <c r="I3727" s="7">
        <v>8</v>
      </c>
    </row>
    <row r="3728" spans="1:9" ht="15.75" customHeight="1" x14ac:dyDescent="0.15">
      <c r="A3728" s="13" t="s">
        <v>5272</v>
      </c>
      <c r="B3728" s="7" t="s">
        <v>4299</v>
      </c>
      <c r="C3728" s="14">
        <v>14</v>
      </c>
      <c r="D3728" s="7">
        <v>32.85</v>
      </c>
      <c r="E3728" s="7">
        <f t="shared" si="118"/>
        <v>3.2850000000000001</v>
      </c>
      <c r="F3728" s="7">
        <f t="shared" si="119"/>
        <v>36.135000000000005</v>
      </c>
      <c r="G3728" s="7">
        <v>0.09</v>
      </c>
      <c r="H3728" s="7" t="s">
        <v>30</v>
      </c>
      <c r="I3728" s="7">
        <v>3</v>
      </c>
    </row>
    <row r="3729" spans="1:9" ht="15.75" customHeight="1" x14ac:dyDescent="0.15">
      <c r="A3729" s="13" t="s">
        <v>5272</v>
      </c>
      <c r="B3729" s="7" t="s">
        <v>734</v>
      </c>
      <c r="C3729" s="14">
        <v>14</v>
      </c>
      <c r="D3729" s="7">
        <v>8.52</v>
      </c>
      <c r="E3729" s="7">
        <f t="shared" si="118"/>
        <v>0.85199999999999998</v>
      </c>
      <c r="F3729" s="7">
        <f t="shared" si="119"/>
        <v>9.3719999999999999</v>
      </c>
      <c r="G3729" s="7">
        <v>0.01</v>
      </c>
      <c r="H3729" s="7" t="s">
        <v>5075</v>
      </c>
      <c r="I3729" s="7">
        <v>10</v>
      </c>
    </row>
    <row r="3730" spans="1:9" ht="15.75" customHeight="1" x14ac:dyDescent="0.15">
      <c r="A3730" s="13" t="s">
        <v>5272</v>
      </c>
      <c r="B3730" s="7" t="s">
        <v>2096</v>
      </c>
      <c r="C3730" s="14">
        <v>13</v>
      </c>
      <c r="D3730" s="7">
        <v>72.8</v>
      </c>
      <c r="E3730" s="7">
        <f t="shared" si="118"/>
        <v>7.28</v>
      </c>
      <c r="F3730" s="7">
        <f t="shared" si="119"/>
        <v>80.08</v>
      </c>
      <c r="G3730" s="7">
        <v>0.13</v>
      </c>
      <c r="H3730" s="7" t="s">
        <v>26</v>
      </c>
      <c r="I3730" s="7">
        <v>7</v>
      </c>
    </row>
    <row r="3731" spans="1:9" ht="15.75" customHeight="1" x14ac:dyDescent="0.15">
      <c r="A3731" s="13" t="s">
        <v>5272</v>
      </c>
      <c r="B3731" s="7" t="s">
        <v>4870</v>
      </c>
      <c r="C3731" s="14">
        <v>1</v>
      </c>
      <c r="D3731" s="7">
        <v>81.75</v>
      </c>
      <c r="E3731" s="7">
        <f t="shared" si="118"/>
        <v>8.1750000000000007</v>
      </c>
      <c r="F3731" s="7">
        <f t="shared" si="119"/>
        <v>89.924999999999997</v>
      </c>
      <c r="G3731" s="7">
        <v>0.39</v>
      </c>
      <c r="H3731" s="7" t="s">
        <v>5075</v>
      </c>
      <c r="I3731" s="7">
        <v>5</v>
      </c>
    </row>
    <row r="3732" spans="1:9" ht="15.75" customHeight="1" x14ac:dyDescent="0.15">
      <c r="A3732" s="13" t="s">
        <v>5272</v>
      </c>
      <c r="B3732" s="7" t="s">
        <v>4606</v>
      </c>
      <c r="C3732" s="14">
        <v>13</v>
      </c>
      <c r="D3732" s="7">
        <v>97.52</v>
      </c>
      <c r="E3732" s="7">
        <f t="shared" si="118"/>
        <v>9.7520000000000007</v>
      </c>
      <c r="F3732" s="7">
        <f t="shared" si="119"/>
        <v>107.27199999999999</v>
      </c>
      <c r="G3732" s="7">
        <v>0.15</v>
      </c>
      <c r="H3732" s="7" t="s">
        <v>28</v>
      </c>
      <c r="I3732" s="7">
        <v>7</v>
      </c>
    </row>
    <row r="3733" spans="1:9" ht="15.75" customHeight="1" x14ac:dyDescent="0.15">
      <c r="A3733" s="13" t="s">
        <v>5272</v>
      </c>
      <c r="B3733" s="7" t="s">
        <v>837</v>
      </c>
      <c r="C3733" s="14">
        <v>1</v>
      </c>
      <c r="D3733" s="7">
        <v>87.38</v>
      </c>
      <c r="E3733" s="7">
        <f t="shared" si="118"/>
        <v>8.7379999999999995</v>
      </c>
      <c r="F3733" s="7">
        <f t="shared" si="119"/>
        <v>96.117999999999995</v>
      </c>
      <c r="G3733" s="7">
        <v>0.22</v>
      </c>
      <c r="H3733" s="7" t="s">
        <v>28</v>
      </c>
      <c r="I3733" s="7">
        <v>5</v>
      </c>
    </row>
    <row r="3734" spans="1:9" ht="15.75" customHeight="1" x14ac:dyDescent="0.15">
      <c r="A3734" s="13" t="s">
        <v>5272</v>
      </c>
      <c r="B3734" s="7" t="s">
        <v>3085</v>
      </c>
      <c r="C3734" s="14">
        <v>3</v>
      </c>
      <c r="D3734" s="7">
        <v>33.25</v>
      </c>
      <c r="E3734" s="7">
        <f t="shared" si="118"/>
        <v>3.3250000000000002</v>
      </c>
      <c r="F3734" s="7">
        <f t="shared" si="119"/>
        <v>36.575000000000003</v>
      </c>
      <c r="G3734" s="7">
        <v>0.13</v>
      </c>
      <c r="H3734" s="7" t="s">
        <v>27</v>
      </c>
      <c r="I3734" s="7">
        <v>1</v>
      </c>
    </row>
    <row r="3735" spans="1:9" ht="15.75" customHeight="1" x14ac:dyDescent="0.15">
      <c r="A3735" s="13" t="s">
        <v>5272</v>
      </c>
      <c r="B3735" s="7" t="s">
        <v>794</v>
      </c>
      <c r="C3735" s="14">
        <v>13</v>
      </c>
      <c r="D3735" s="7">
        <v>5.77</v>
      </c>
      <c r="E3735" s="7">
        <f t="shared" si="118"/>
        <v>0.57699999999999996</v>
      </c>
      <c r="F3735" s="7">
        <f t="shared" si="119"/>
        <v>6.3469999999999995</v>
      </c>
      <c r="G3735" s="7">
        <v>0.24</v>
      </c>
      <c r="H3735" s="7" t="s">
        <v>5081</v>
      </c>
      <c r="I3735" s="7">
        <v>5</v>
      </c>
    </row>
    <row r="3736" spans="1:9" ht="15.75" customHeight="1" x14ac:dyDescent="0.15">
      <c r="A3736" s="13" t="s">
        <v>5272</v>
      </c>
      <c r="B3736" s="7" t="s">
        <v>2317</v>
      </c>
      <c r="C3736" s="14">
        <v>1</v>
      </c>
      <c r="D3736" s="7">
        <v>75.67</v>
      </c>
      <c r="E3736" s="7">
        <f t="shared" si="118"/>
        <v>7.5670000000000002</v>
      </c>
      <c r="F3736" s="7">
        <f t="shared" si="119"/>
        <v>83.236999999999995</v>
      </c>
      <c r="G3736" s="7">
        <v>0.31</v>
      </c>
      <c r="H3736" s="7" t="s">
        <v>5083</v>
      </c>
      <c r="I3736" s="7">
        <v>8</v>
      </c>
    </row>
    <row r="3737" spans="1:9" ht="15.75" customHeight="1" x14ac:dyDescent="0.15">
      <c r="A3737" s="13" t="s">
        <v>5272</v>
      </c>
      <c r="B3737" s="7" t="s">
        <v>3407</v>
      </c>
      <c r="C3737" s="14">
        <v>14</v>
      </c>
      <c r="D3737" s="7">
        <v>28.78</v>
      </c>
      <c r="E3737" s="7">
        <f t="shared" si="118"/>
        <v>2.8780000000000001</v>
      </c>
      <c r="F3737" s="7">
        <f t="shared" si="119"/>
        <v>31.658000000000001</v>
      </c>
      <c r="G3737" s="7">
        <v>0.35</v>
      </c>
      <c r="H3737" s="7" t="s">
        <v>5078</v>
      </c>
      <c r="I3737" s="7">
        <v>1</v>
      </c>
    </row>
    <row r="3738" spans="1:9" ht="15.75" customHeight="1" x14ac:dyDescent="0.15">
      <c r="A3738" s="13" t="s">
        <v>5272</v>
      </c>
      <c r="B3738" s="7" t="s">
        <v>1602</v>
      </c>
      <c r="C3738" s="14">
        <v>14</v>
      </c>
      <c r="D3738" s="7">
        <v>81</v>
      </c>
      <c r="E3738" s="7">
        <f t="shared" si="118"/>
        <v>8.1</v>
      </c>
      <c r="F3738" s="7">
        <f t="shared" si="119"/>
        <v>89.1</v>
      </c>
      <c r="G3738" s="7">
        <v>0.13</v>
      </c>
      <c r="H3738" s="7" t="s">
        <v>5079</v>
      </c>
      <c r="I3738" s="7">
        <v>2</v>
      </c>
    </row>
    <row r="3739" spans="1:9" ht="15.75" customHeight="1" x14ac:dyDescent="0.15">
      <c r="A3739" s="13" t="s">
        <v>5272</v>
      </c>
      <c r="B3739" s="7" t="s">
        <v>4800</v>
      </c>
      <c r="C3739" s="14">
        <v>3</v>
      </c>
      <c r="D3739" s="7">
        <v>45.89</v>
      </c>
      <c r="E3739" s="7">
        <f t="shared" si="118"/>
        <v>4.5890000000000004</v>
      </c>
      <c r="F3739" s="7">
        <f t="shared" si="119"/>
        <v>50.478999999999999</v>
      </c>
      <c r="G3739" s="7">
        <v>0.2</v>
      </c>
      <c r="H3739" s="7" t="s">
        <v>5075</v>
      </c>
      <c r="I3739" s="7">
        <v>7</v>
      </c>
    </row>
    <row r="3740" spans="1:9" ht="15.75" customHeight="1" x14ac:dyDescent="0.15">
      <c r="A3740" s="13" t="s">
        <v>5272</v>
      </c>
      <c r="B3740" s="7" t="s">
        <v>514</v>
      </c>
      <c r="C3740" s="14">
        <v>14</v>
      </c>
      <c r="D3740" s="7">
        <v>15.92</v>
      </c>
      <c r="E3740" s="7">
        <f t="shared" ref="E3740:E3803" si="120">D3740*10%</f>
        <v>1.5920000000000001</v>
      </c>
      <c r="F3740" s="7">
        <f t="shared" ref="F3740:F3803" si="121">D3740+E3740</f>
        <v>17.512</v>
      </c>
      <c r="G3740" s="7">
        <v>0.04</v>
      </c>
      <c r="H3740" s="7" t="s">
        <v>26</v>
      </c>
      <c r="I3740" s="7">
        <v>3</v>
      </c>
    </row>
    <row r="3741" spans="1:9" ht="15.75" customHeight="1" x14ac:dyDescent="0.15">
      <c r="A3741" s="13" t="s">
        <v>5272</v>
      </c>
      <c r="B3741" s="7" t="s">
        <v>873</v>
      </c>
      <c r="C3741" s="14">
        <v>1</v>
      </c>
      <c r="D3741" s="7">
        <v>96.59</v>
      </c>
      <c r="E3741" s="7">
        <f t="shared" si="120"/>
        <v>9.6590000000000007</v>
      </c>
      <c r="F3741" s="7">
        <f t="shared" si="121"/>
        <v>106.24900000000001</v>
      </c>
      <c r="G3741" s="7">
        <v>0.3</v>
      </c>
      <c r="H3741" s="7" t="s">
        <v>27</v>
      </c>
      <c r="I3741" s="7">
        <v>8</v>
      </c>
    </row>
    <row r="3742" spans="1:9" ht="15.75" customHeight="1" x14ac:dyDescent="0.15">
      <c r="A3742" s="13" t="s">
        <v>5272</v>
      </c>
      <c r="B3742" s="7" t="s">
        <v>3486</v>
      </c>
      <c r="C3742" s="14">
        <v>1</v>
      </c>
      <c r="D3742" s="7">
        <v>68.97</v>
      </c>
      <c r="E3742" s="7">
        <f t="shared" si="120"/>
        <v>6.8970000000000002</v>
      </c>
      <c r="F3742" s="7">
        <f t="shared" si="121"/>
        <v>75.867000000000004</v>
      </c>
      <c r="G3742" s="7">
        <v>0.13</v>
      </c>
      <c r="H3742" s="7" t="s">
        <v>29</v>
      </c>
      <c r="I3742" s="7">
        <v>7</v>
      </c>
    </row>
    <row r="3743" spans="1:9" ht="15.75" customHeight="1" x14ac:dyDescent="0.15">
      <c r="A3743" s="13" t="s">
        <v>5272</v>
      </c>
      <c r="B3743" s="7" t="s">
        <v>1109</v>
      </c>
      <c r="C3743" s="14">
        <v>14</v>
      </c>
      <c r="D3743" s="7">
        <v>24.72</v>
      </c>
      <c r="E3743" s="7">
        <f t="shared" si="120"/>
        <v>2.472</v>
      </c>
      <c r="F3743" s="7">
        <f t="shared" si="121"/>
        <v>27.192</v>
      </c>
      <c r="G3743" s="7">
        <v>0.33</v>
      </c>
      <c r="H3743" s="7" t="s">
        <v>5083</v>
      </c>
      <c r="I3743" s="7">
        <v>6</v>
      </c>
    </row>
    <row r="3744" spans="1:9" ht="15.75" customHeight="1" x14ac:dyDescent="0.15">
      <c r="A3744" s="13" t="s">
        <v>5272</v>
      </c>
      <c r="B3744" s="7" t="s">
        <v>653</v>
      </c>
      <c r="C3744" s="14">
        <v>14</v>
      </c>
      <c r="D3744" s="7">
        <v>38.11</v>
      </c>
      <c r="E3744" s="7">
        <f t="shared" si="120"/>
        <v>3.8109999999999999</v>
      </c>
      <c r="F3744" s="7">
        <f t="shared" si="121"/>
        <v>41.920999999999999</v>
      </c>
      <c r="G3744" s="7">
        <v>0.08</v>
      </c>
      <c r="H3744" s="7" t="s">
        <v>5078</v>
      </c>
      <c r="I3744" s="7">
        <v>4</v>
      </c>
    </row>
    <row r="3745" spans="1:9" ht="15.75" customHeight="1" x14ac:dyDescent="0.15">
      <c r="A3745" s="13" t="s">
        <v>5272</v>
      </c>
      <c r="B3745" s="7" t="s">
        <v>3713</v>
      </c>
      <c r="C3745" s="14">
        <v>13</v>
      </c>
      <c r="D3745" s="7">
        <v>68.77</v>
      </c>
      <c r="E3745" s="7">
        <f t="shared" si="120"/>
        <v>6.8769999999999998</v>
      </c>
      <c r="F3745" s="7">
        <f t="shared" si="121"/>
        <v>75.646999999999991</v>
      </c>
      <c r="G3745" s="7">
        <v>0.1</v>
      </c>
      <c r="H3745" s="7" t="s">
        <v>5081</v>
      </c>
      <c r="I3745" s="7">
        <v>7</v>
      </c>
    </row>
    <row r="3746" spans="1:9" ht="15.75" customHeight="1" x14ac:dyDescent="0.15">
      <c r="A3746" s="13" t="s">
        <v>5272</v>
      </c>
      <c r="B3746" s="7" t="s">
        <v>1541</v>
      </c>
      <c r="C3746" s="14">
        <v>14</v>
      </c>
      <c r="D3746" s="7">
        <v>74.41</v>
      </c>
      <c r="E3746" s="7">
        <f t="shared" si="120"/>
        <v>7.4409999999999998</v>
      </c>
      <c r="F3746" s="7">
        <f t="shared" si="121"/>
        <v>81.850999999999999</v>
      </c>
      <c r="G3746" s="7">
        <v>0.21</v>
      </c>
      <c r="H3746" s="7" t="s">
        <v>5076</v>
      </c>
      <c r="I3746" s="7">
        <v>7</v>
      </c>
    </row>
    <row r="3747" spans="1:9" ht="15.75" customHeight="1" x14ac:dyDescent="0.15">
      <c r="A3747" s="13" t="s">
        <v>5272</v>
      </c>
      <c r="B3747" s="7" t="s">
        <v>3709</v>
      </c>
      <c r="C3747" s="14">
        <v>13</v>
      </c>
      <c r="D3747" s="7">
        <v>15.39</v>
      </c>
      <c r="E3747" s="7">
        <f t="shared" si="120"/>
        <v>1.5390000000000001</v>
      </c>
      <c r="F3747" s="7">
        <f t="shared" si="121"/>
        <v>16.929000000000002</v>
      </c>
      <c r="G3747" s="7">
        <v>0.06</v>
      </c>
      <c r="H3747" s="7" t="s">
        <v>27</v>
      </c>
      <c r="I3747" s="7">
        <v>2</v>
      </c>
    </row>
    <row r="3748" spans="1:9" ht="15.75" customHeight="1" x14ac:dyDescent="0.15">
      <c r="A3748" s="13" t="s">
        <v>5272</v>
      </c>
      <c r="B3748" s="7" t="s">
        <v>625</v>
      </c>
      <c r="C3748" s="14">
        <v>1</v>
      </c>
      <c r="D3748" s="7">
        <v>33.17</v>
      </c>
      <c r="E3748" s="7">
        <f t="shared" si="120"/>
        <v>3.3170000000000002</v>
      </c>
      <c r="F3748" s="7">
        <f t="shared" si="121"/>
        <v>36.487000000000002</v>
      </c>
      <c r="G3748" s="7">
        <v>0.21</v>
      </c>
      <c r="H3748" s="7" t="s">
        <v>28</v>
      </c>
      <c r="I3748" s="7">
        <v>7</v>
      </c>
    </row>
    <row r="3749" spans="1:9" ht="15.75" customHeight="1" x14ac:dyDescent="0.15">
      <c r="A3749" s="13" t="s">
        <v>5272</v>
      </c>
      <c r="B3749" s="7" t="s">
        <v>2965</v>
      </c>
      <c r="C3749" s="14">
        <v>14</v>
      </c>
      <c r="D3749" s="7">
        <v>35.049999999999997</v>
      </c>
      <c r="E3749" s="7">
        <f t="shared" si="120"/>
        <v>3.5049999999999999</v>
      </c>
      <c r="F3749" s="7">
        <f t="shared" si="121"/>
        <v>38.555</v>
      </c>
      <c r="G3749" s="7">
        <v>0.25</v>
      </c>
      <c r="H3749" s="7" t="s">
        <v>28</v>
      </c>
      <c r="I3749" s="7">
        <v>7</v>
      </c>
    </row>
    <row r="3750" spans="1:9" ht="15.75" customHeight="1" x14ac:dyDescent="0.15">
      <c r="A3750" s="13" t="s">
        <v>5272</v>
      </c>
      <c r="B3750" s="7" t="s">
        <v>3733</v>
      </c>
      <c r="C3750" s="14">
        <v>14</v>
      </c>
      <c r="D3750" s="7">
        <v>60.97</v>
      </c>
      <c r="E3750" s="7">
        <f t="shared" si="120"/>
        <v>6.0970000000000004</v>
      </c>
      <c r="F3750" s="7">
        <f t="shared" si="121"/>
        <v>67.066999999999993</v>
      </c>
      <c r="G3750" s="7">
        <v>0.08</v>
      </c>
      <c r="H3750" s="7" t="s">
        <v>31</v>
      </c>
      <c r="I3750" s="7">
        <v>5</v>
      </c>
    </row>
    <row r="3751" spans="1:9" ht="15.75" customHeight="1" x14ac:dyDescent="0.15">
      <c r="A3751" s="13" t="s">
        <v>5272</v>
      </c>
      <c r="B3751" s="7" t="s">
        <v>4033</v>
      </c>
      <c r="C3751" s="14">
        <v>13</v>
      </c>
      <c r="D3751" s="7">
        <v>26.24</v>
      </c>
      <c r="E3751" s="7">
        <f t="shared" si="120"/>
        <v>2.6240000000000001</v>
      </c>
      <c r="F3751" s="7">
        <f t="shared" si="121"/>
        <v>28.863999999999997</v>
      </c>
      <c r="G3751" s="7">
        <v>0.37</v>
      </c>
      <c r="H3751" s="7" t="s">
        <v>31</v>
      </c>
      <c r="I3751" s="7">
        <v>6</v>
      </c>
    </row>
    <row r="3752" spans="1:9" ht="15.75" customHeight="1" x14ac:dyDescent="0.15">
      <c r="A3752" s="13" t="s">
        <v>5272</v>
      </c>
      <c r="B3752" s="7" t="s">
        <v>1652</v>
      </c>
      <c r="C3752" s="14">
        <v>14</v>
      </c>
      <c r="D3752" s="7">
        <v>44.67</v>
      </c>
      <c r="E3752" s="7">
        <f t="shared" si="120"/>
        <v>4.4670000000000005</v>
      </c>
      <c r="F3752" s="7">
        <f t="shared" si="121"/>
        <v>49.137</v>
      </c>
      <c r="G3752" s="7">
        <v>0.28000000000000003</v>
      </c>
      <c r="H3752" s="7" t="s">
        <v>5077</v>
      </c>
      <c r="I3752" s="7">
        <v>5</v>
      </c>
    </row>
    <row r="3753" spans="1:9" ht="15.75" customHeight="1" x14ac:dyDescent="0.15">
      <c r="A3753" s="13" t="s">
        <v>5272</v>
      </c>
      <c r="B3753" s="7" t="s">
        <v>3979</v>
      </c>
      <c r="C3753" s="14">
        <v>1</v>
      </c>
      <c r="D3753" s="7">
        <v>85.26</v>
      </c>
      <c r="E3753" s="7">
        <f t="shared" si="120"/>
        <v>8.5260000000000016</v>
      </c>
      <c r="F3753" s="7">
        <f t="shared" si="121"/>
        <v>93.786000000000001</v>
      </c>
      <c r="G3753" s="7">
        <v>0.3</v>
      </c>
      <c r="H3753" s="7" t="s">
        <v>5076</v>
      </c>
      <c r="I3753" s="7">
        <v>6</v>
      </c>
    </row>
    <row r="3754" spans="1:9" ht="15.75" customHeight="1" x14ac:dyDescent="0.15">
      <c r="A3754" s="13" t="s">
        <v>5272</v>
      </c>
      <c r="B3754" s="7" t="s">
        <v>650</v>
      </c>
      <c r="C3754" s="14">
        <v>1</v>
      </c>
      <c r="D3754" s="7">
        <v>44.87</v>
      </c>
      <c r="E3754" s="7">
        <f t="shared" si="120"/>
        <v>4.4870000000000001</v>
      </c>
      <c r="F3754" s="7">
        <f t="shared" si="121"/>
        <v>49.356999999999999</v>
      </c>
      <c r="G3754" s="7">
        <v>0.34</v>
      </c>
      <c r="H3754" s="7" t="s">
        <v>29</v>
      </c>
      <c r="I3754" s="7">
        <v>9</v>
      </c>
    </row>
    <row r="3755" spans="1:9" ht="15.75" customHeight="1" x14ac:dyDescent="0.15">
      <c r="A3755" s="13" t="s">
        <v>5272</v>
      </c>
      <c r="B3755" s="7" t="s">
        <v>758</v>
      </c>
      <c r="C3755" s="14">
        <v>1</v>
      </c>
      <c r="D3755" s="7">
        <v>32.86</v>
      </c>
      <c r="E3755" s="7">
        <f t="shared" si="120"/>
        <v>3.286</v>
      </c>
      <c r="F3755" s="7">
        <f t="shared" si="121"/>
        <v>36.146000000000001</v>
      </c>
      <c r="G3755" s="7">
        <v>7.0000000000000007E-2</v>
      </c>
      <c r="H3755" s="7" t="s">
        <v>5081</v>
      </c>
      <c r="I3755" s="7">
        <v>8</v>
      </c>
    </row>
    <row r="3756" spans="1:9" ht="15.75" customHeight="1" x14ac:dyDescent="0.15">
      <c r="A3756" s="13" t="s">
        <v>5272</v>
      </c>
      <c r="B3756" s="7" t="s">
        <v>431</v>
      </c>
      <c r="C3756" s="14">
        <v>14</v>
      </c>
      <c r="D3756" s="7">
        <v>15.03</v>
      </c>
      <c r="E3756" s="7">
        <f t="shared" si="120"/>
        <v>1.5030000000000001</v>
      </c>
      <c r="F3756" s="7">
        <f t="shared" si="121"/>
        <v>16.533000000000001</v>
      </c>
      <c r="G3756" s="7">
        <v>0.1</v>
      </c>
      <c r="H3756" s="7" t="s">
        <v>5076</v>
      </c>
      <c r="I3756" s="7">
        <v>4</v>
      </c>
    </row>
    <row r="3757" spans="1:9" ht="15.75" customHeight="1" x14ac:dyDescent="0.15">
      <c r="A3757" s="13" t="s">
        <v>5272</v>
      </c>
      <c r="B3757" s="7" t="s">
        <v>2125</v>
      </c>
      <c r="C3757" s="14">
        <v>1</v>
      </c>
      <c r="D3757" s="7">
        <v>98.74</v>
      </c>
      <c r="E3757" s="7">
        <f t="shared" si="120"/>
        <v>9.8740000000000006</v>
      </c>
      <c r="F3757" s="7">
        <f t="shared" si="121"/>
        <v>108.61399999999999</v>
      </c>
      <c r="G3757" s="7">
        <v>0.12</v>
      </c>
      <c r="H3757" s="7" t="s">
        <v>5075</v>
      </c>
      <c r="I3757" s="7">
        <v>5</v>
      </c>
    </row>
    <row r="3758" spans="1:9" ht="15.75" customHeight="1" x14ac:dyDescent="0.15">
      <c r="A3758" s="13" t="s">
        <v>5272</v>
      </c>
      <c r="B3758" s="7" t="s">
        <v>1126</v>
      </c>
      <c r="C3758" s="14">
        <v>1</v>
      </c>
      <c r="D3758" s="7">
        <v>20.86</v>
      </c>
      <c r="E3758" s="7">
        <f t="shared" si="120"/>
        <v>2.0859999999999999</v>
      </c>
      <c r="F3758" s="7">
        <f t="shared" si="121"/>
        <v>22.945999999999998</v>
      </c>
      <c r="G3758" s="7">
        <v>0.26</v>
      </c>
      <c r="H3758" s="7" t="s">
        <v>31</v>
      </c>
      <c r="I3758" s="7">
        <v>1</v>
      </c>
    </row>
    <row r="3759" spans="1:9" ht="15.75" customHeight="1" x14ac:dyDescent="0.15">
      <c r="A3759" s="13" t="s">
        <v>5273</v>
      </c>
      <c r="B3759" s="7" t="s">
        <v>880</v>
      </c>
      <c r="C3759" s="14">
        <v>1</v>
      </c>
      <c r="D3759" s="7">
        <v>16.23</v>
      </c>
      <c r="E3759" s="7">
        <f t="shared" si="120"/>
        <v>1.6230000000000002</v>
      </c>
      <c r="F3759" s="7">
        <f t="shared" si="121"/>
        <v>17.853000000000002</v>
      </c>
      <c r="G3759" s="7">
        <v>0.16</v>
      </c>
      <c r="H3759" s="7" t="s">
        <v>5082</v>
      </c>
      <c r="I3759" s="7">
        <v>9</v>
      </c>
    </row>
    <row r="3760" spans="1:9" ht="15.75" customHeight="1" x14ac:dyDescent="0.15">
      <c r="A3760" s="13" t="s">
        <v>5273</v>
      </c>
      <c r="B3760" s="7" t="s">
        <v>2282</v>
      </c>
      <c r="C3760" s="14">
        <v>14</v>
      </c>
      <c r="D3760" s="7">
        <v>13.49</v>
      </c>
      <c r="E3760" s="7">
        <f t="shared" si="120"/>
        <v>1.3490000000000002</v>
      </c>
      <c r="F3760" s="7">
        <f t="shared" si="121"/>
        <v>14.839</v>
      </c>
      <c r="G3760" s="7">
        <v>0.33</v>
      </c>
      <c r="H3760" s="7" t="s">
        <v>5082</v>
      </c>
      <c r="I3760" s="7">
        <v>7</v>
      </c>
    </row>
    <row r="3761" spans="1:9" ht="15.75" customHeight="1" x14ac:dyDescent="0.15">
      <c r="A3761" s="13" t="s">
        <v>5273</v>
      </c>
      <c r="B3761" s="7" t="s">
        <v>2405</v>
      </c>
      <c r="C3761" s="14">
        <v>1</v>
      </c>
      <c r="D3761" s="7">
        <v>23.9</v>
      </c>
      <c r="E3761" s="7">
        <f t="shared" si="120"/>
        <v>2.39</v>
      </c>
      <c r="F3761" s="7">
        <f t="shared" si="121"/>
        <v>26.29</v>
      </c>
      <c r="G3761" s="7">
        <v>0.19</v>
      </c>
      <c r="H3761" s="7" t="s">
        <v>30</v>
      </c>
      <c r="I3761" s="7">
        <v>6</v>
      </c>
    </row>
    <row r="3762" spans="1:9" ht="15.75" customHeight="1" x14ac:dyDescent="0.15">
      <c r="A3762" s="13" t="s">
        <v>5273</v>
      </c>
      <c r="B3762" s="7" t="s">
        <v>4086</v>
      </c>
      <c r="C3762" s="14">
        <v>13</v>
      </c>
      <c r="D3762" s="7">
        <v>5.51</v>
      </c>
      <c r="E3762" s="7">
        <f t="shared" si="120"/>
        <v>0.55100000000000005</v>
      </c>
      <c r="F3762" s="7">
        <f t="shared" si="121"/>
        <v>6.0609999999999999</v>
      </c>
      <c r="G3762" s="7">
        <v>0.31</v>
      </c>
      <c r="H3762" s="7" t="s">
        <v>29</v>
      </c>
      <c r="I3762" s="7">
        <v>3</v>
      </c>
    </row>
    <row r="3763" spans="1:9" ht="15.75" customHeight="1" x14ac:dyDescent="0.15">
      <c r="A3763" s="13" t="s">
        <v>5273</v>
      </c>
      <c r="B3763" s="7" t="s">
        <v>1928</v>
      </c>
      <c r="C3763" s="14">
        <v>1</v>
      </c>
      <c r="D3763" s="7">
        <v>0.92</v>
      </c>
      <c r="E3763" s="7">
        <f t="shared" si="120"/>
        <v>9.2000000000000012E-2</v>
      </c>
      <c r="F3763" s="7">
        <f t="shared" si="121"/>
        <v>1.012</v>
      </c>
      <c r="G3763" s="7">
        <v>0.09</v>
      </c>
      <c r="H3763" s="7" t="s">
        <v>30</v>
      </c>
      <c r="I3763" s="7">
        <v>5</v>
      </c>
    </row>
    <row r="3764" spans="1:9" ht="15.75" customHeight="1" x14ac:dyDescent="0.15">
      <c r="A3764" s="13" t="s">
        <v>5273</v>
      </c>
      <c r="B3764" s="7" t="s">
        <v>515</v>
      </c>
      <c r="C3764" s="14">
        <v>1</v>
      </c>
      <c r="D3764" s="7">
        <v>4.91</v>
      </c>
      <c r="E3764" s="7">
        <f t="shared" si="120"/>
        <v>0.49100000000000005</v>
      </c>
      <c r="F3764" s="7">
        <f t="shared" si="121"/>
        <v>5.4009999999999998</v>
      </c>
      <c r="G3764" s="7">
        <v>0.3</v>
      </c>
      <c r="H3764" s="7" t="s">
        <v>5075</v>
      </c>
      <c r="I3764" s="7">
        <v>1</v>
      </c>
    </row>
    <row r="3765" spans="1:9" ht="15.75" customHeight="1" x14ac:dyDescent="0.15">
      <c r="A3765" s="13" t="s">
        <v>5273</v>
      </c>
      <c r="B3765" s="7" t="s">
        <v>421</v>
      </c>
      <c r="C3765" s="14">
        <v>14</v>
      </c>
      <c r="D3765" s="7">
        <v>92.38</v>
      </c>
      <c r="E3765" s="7">
        <f t="shared" si="120"/>
        <v>9.2379999999999995</v>
      </c>
      <c r="F3765" s="7">
        <f t="shared" si="121"/>
        <v>101.61799999999999</v>
      </c>
      <c r="G3765" s="7">
        <v>0.3</v>
      </c>
      <c r="H3765" s="7" t="s">
        <v>5077</v>
      </c>
      <c r="I3765" s="7">
        <v>4</v>
      </c>
    </row>
    <row r="3766" spans="1:9" ht="15.75" customHeight="1" x14ac:dyDescent="0.15">
      <c r="A3766" s="13" t="s">
        <v>5273</v>
      </c>
      <c r="B3766" s="7" t="s">
        <v>1507</v>
      </c>
      <c r="C3766" s="14">
        <v>13</v>
      </c>
      <c r="D3766" s="7">
        <v>33.4</v>
      </c>
      <c r="E3766" s="7">
        <f t="shared" si="120"/>
        <v>3.34</v>
      </c>
      <c r="F3766" s="7">
        <f t="shared" si="121"/>
        <v>36.739999999999995</v>
      </c>
      <c r="G3766" s="7">
        <v>7.0000000000000007E-2</v>
      </c>
      <c r="H3766" s="7" t="s">
        <v>5079</v>
      </c>
      <c r="I3766" s="7">
        <v>8</v>
      </c>
    </row>
    <row r="3767" spans="1:9" ht="15.75" customHeight="1" x14ac:dyDescent="0.15">
      <c r="A3767" s="13" t="s">
        <v>5273</v>
      </c>
      <c r="B3767" s="7" t="s">
        <v>2483</v>
      </c>
      <c r="C3767" s="14">
        <v>3</v>
      </c>
      <c r="D3767" s="7">
        <v>6.1</v>
      </c>
      <c r="E3767" s="7">
        <f t="shared" si="120"/>
        <v>0.61</v>
      </c>
      <c r="F3767" s="7">
        <f t="shared" si="121"/>
        <v>6.71</v>
      </c>
      <c r="G3767" s="7">
        <v>0.27</v>
      </c>
      <c r="H3767" s="7" t="s">
        <v>28</v>
      </c>
      <c r="I3767" s="7">
        <v>2</v>
      </c>
    </row>
    <row r="3768" spans="1:9" ht="15.75" customHeight="1" x14ac:dyDescent="0.15">
      <c r="A3768" s="13" t="s">
        <v>5273</v>
      </c>
      <c r="B3768" s="7" t="s">
        <v>1125</v>
      </c>
      <c r="C3768" s="14">
        <v>3</v>
      </c>
      <c r="D3768" s="7">
        <v>83.14</v>
      </c>
      <c r="E3768" s="7">
        <f t="shared" si="120"/>
        <v>8.3140000000000001</v>
      </c>
      <c r="F3768" s="7">
        <f t="shared" si="121"/>
        <v>91.454000000000008</v>
      </c>
      <c r="G3768" s="7">
        <v>0.04</v>
      </c>
      <c r="H3768" s="7" t="s">
        <v>5080</v>
      </c>
      <c r="I3768" s="7">
        <v>4</v>
      </c>
    </row>
    <row r="3769" spans="1:9" ht="15.75" customHeight="1" x14ac:dyDescent="0.15">
      <c r="A3769" s="13" t="s">
        <v>5273</v>
      </c>
      <c r="B3769" s="7" t="s">
        <v>4810</v>
      </c>
      <c r="C3769" s="14">
        <v>1</v>
      </c>
      <c r="D3769" s="7">
        <v>89.37</v>
      </c>
      <c r="E3769" s="7">
        <f t="shared" si="120"/>
        <v>8.9370000000000012</v>
      </c>
      <c r="F3769" s="7">
        <f t="shared" si="121"/>
        <v>98.307000000000002</v>
      </c>
      <c r="G3769" s="7">
        <v>0.06</v>
      </c>
      <c r="H3769" s="7" t="s">
        <v>5082</v>
      </c>
      <c r="I3769" s="7">
        <v>6</v>
      </c>
    </row>
    <row r="3770" spans="1:9" ht="15.75" customHeight="1" x14ac:dyDescent="0.15">
      <c r="A3770" s="13" t="s">
        <v>5273</v>
      </c>
      <c r="B3770" s="7" t="s">
        <v>2850</v>
      </c>
      <c r="C3770" s="14">
        <v>14</v>
      </c>
      <c r="D3770" s="7">
        <v>33.32</v>
      </c>
      <c r="E3770" s="7">
        <f t="shared" si="120"/>
        <v>3.3320000000000003</v>
      </c>
      <c r="F3770" s="7">
        <f t="shared" si="121"/>
        <v>36.652000000000001</v>
      </c>
      <c r="G3770" s="7">
        <v>0.01</v>
      </c>
      <c r="H3770" s="7" t="s">
        <v>5079</v>
      </c>
      <c r="I3770" s="7">
        <v>1</v>
      </c>
    </row>
    <row r="3771" spans="1:9" ht="15.75" customHeight="1" x14ac:dyDescent="0.15">
      <c r="A3771" s="13" t="s">
        <v>5273</v>
      </c>
      <c r="B3771" s="7" t="s">
        <v>1958</v>
      </c>
      <c r="C3771" s="14">
        <v>3</v>
      </c>
      <c r="D3771" s="7">
        <v>65.48</v>
      </c>
      <c r="E3771" s="7">
        <f t="shared" si="120"/>
        <v>6.5480000000000009</v>
      </c>
      <c r="F3771" s="7">
        <f t="shared" si="121"/>
        <v>72.028000000000006</v>
      </c>
      <c r="G3771" s="7">
        <v>0.36</v>
      </c>
      <c r="H3771" s="7" t="s">
        <v>5083</v>
      </c>
      <c r="I3771" s="7">
        <v>1</v>
      </c>
    </row>
    <row r="3772" spans="1:9" ht="15.75" customHeight="1" x14ac:dyDescent="0.15">
      <c r="A3772" s="13" t="s">
        <v>5274</v>
      </c>
      <c r="B3772" s="7" t="s">
        <v>1818</v>
      </c>
      <c r="C3772" s="14">
        <v>3</v>
      </c>
      <c r="D3772" s="7">
        <v>11.34</v>
      </c>
      <c r="E3772" s="7">
        <f t="shared" si="120"/>
        <v>1.1340000000000001</v>
      </c>
      <c r="F3772" s="7">
        <f t="shared" si="121"/>
        <v>12.474</v>
      </c>
      <c r="G3772" s="7">
        <v>0.14000000000000001</v>
      </c>
      <c r="H3772" s="7" t="s">
        <v>31</v>
      </c>
      <c r="I3772" s="7">
        <v>3</v>
      </c>
    </row>
    <row r="3773" spans="1:9" ht="15.75" customHeight="1" x14ac:dyDescent="0.15">
      <c r="A3773" s="13" t="s">
        <v>5274</v>
      </c>
      <c r="B3773" s="7" t="s">
        <v>3083</v>
      </c>
      <c r="C3773" s="14">
        <v>14</v>
      </c>
      <c r="D3773" s="7">
        <v>71.760000000000005</v>
      </c>
      <c r="E3773" s="7">
        <f t="shared" si="120"/>
        <v>7.176000000000001</v>
      </c>
      <c r="F3773" s="7">
        <f t="shared" si="121"/>
        <v>78.936000000000007</v>
      </c>
      <c r="G3773" s="7">
        <v>0.3</v>
      </c>
      <c r="H3773" s="7" t="s">
        <v>30</v>
      </c>
      <c r="I3773" s="7">
        <v>10</v>
      </c>
    </row>
    <row r="3774" spans="1:9" ht="15.75" customHeight="1" x14ac:dyDescent="0.15">
      <c r="A3774" s="13" t="s">
        <v>5274</v>
      </c>
      <c r="B3774" s="7" t="s">
        <v>3667</v>
      </c>
      <c r="C3774" s="14">
        <v>3</v>
      </c>
      <c r="D3774" s="7">
        <v>64.09</v>
      </c>
      <c r="E3774" s="7">
        <f t="shared" si="120"/>
        <v>6.4090000000000007</v>
      </c>
      <c r="F3774" s="7">
        <f t="shared" si="121"/>
        <v>70.499000000000009</v>
      </c>
      <c r="G3774" s="7">
        <v>0.19</v>
      </c>
      <c r="H3774" s="7" t="s">
        <v>30</v>
      </c>
      <c r="I3774" s="7">
        <v>8</v>
      </c>
    </row>
    <row r="3775" spans="1:9" ht="15.75" customHeight="1" x14ac:dyDescent="0.15">
      <c r="A3775" s="13" t="s">
        <v>5274</v>
      </c>
      <c r="B3775" s="7" t="s">
        <v>191</v>
      </c>
      <c r="C3775" s="14">
        <v>3</v>
      </c>
      <c r="D3775" s="7">
        <v>35.270000000000003</v>
      </c>
      <c r="E3775" s="7">
        <f t="shared" si="120"/>
        <v>3.5270000000000006</v>
      </c>
      <c r="F3775" s="7">
        <f t="shared" si="121"/>
        <v>38.797000000000004</v>
      </c>
      <c r="G3775" s="7">
        <v>0.02</v>
      </c>
      <c r="H3775" s="7" t="s">
        <v>5081</v>
      </c>
      <c r="I3775" s="7">
        <v>4</v>
      </c>
    </row>
    <row r="3776" spans="1:9" ht="15.75" customHeight="1" x14ac:dyDescent="0.15">
      <c r="A3776" s="13" t="s">
        <v>5274</v>
      </c>
      <c r="B3776" s="7" t="s">
        <v>4779</v>
      </c>
      <c r="C3776" s="14">
        <v>1</v>
      </c>
      <c r="D3776" s="7">
        <v>70.510000000000005</v>
      </c>
      <c r="E3776" s="7">
        <f t="shared" si="120"/>
        <v>7.051000000000001</v>
      </c>
      <c r="F3776" s="7">
        <f t="shared" si="121"/>
        <v>77.561000000000007</v>
      </c>
      <c r="G3776" s="7">
        <v>0.27</v>
      </c>
      <c r="H3776" s="7" t="s">
        <v>5077</v>
      </c>
      <c r="I3776" s="7">
        <v>6</v>
      </c>
    </row>
    <row r="3777" spans="1:9" ht="15.75" customHeight="1" x14ac:dyDescent="0.15">
      <c r="A3777" s="13" t="s">
        <v>5274</v>
      </c>
      <c r="B3777" s="7" t="s">
        <v>958</v>
      </c>
      <c r="C3777" s="14">
        <v>3</v>
      </c>
      <c r="D3777" s="7">
        <v>41.53</v>
      </c>
      <c r="E3777" s="7">
        <f t="shared" si="120"/>
        <v>4.1530000000000005</v>
      </c>
      <c r="F3777" s="7">
        <f t="shared" si="121"/>
        <v>45.683</v>
      </c>
      <c r="G3777" s="7">
        <v>0.39</v>
      </c>
      <c r="H3777" s="7" t="s">
        <v>28</v>
      </c>
      <c r="I3777" s="7">
        <v>6</v>
      </c>
    </row>
    <row r="3778" spans="1:9" ht="15.75" customHeight="1" x14ac:dyDescent="0.15">
      <c r="A3778" s="13" t="s">
        <v>5274</v>
      </c>
      <c r="B3778" s="7" t="s">
        <v>815</v>
      </c>
      <c r="C3778" s="14">
        <v>1</v>
      </c>
      <c r="D3778" s="7">
        <v>33.1</v>
      </c>
      <c r="E3778" s="7">
        <f t="shared" si="120"/>
        <v>3.3100000000000005</v>
      </c>
      <c r="F3778" s="7">
        <f t="shared" si="121"/>
        <v>36.410000000000004</v>
      </c>
      <c r="G3778" s="7">
        <v>0.34</v>
      </c>
      <c r="H3778" s="7" t="s">
        <v>5080</v>
      </c>
      <c r="I3778" s="7">
        <v>7</v>
      </c>
    </row>
    <row r="3779" spans="1:9" ht="15.75" customHeight="1" x14ac:dyDescent="0.15">
      <c r="A3779" s="13" t="s">
        <v>5274</v>
      </c>
      <c r="B3779" s="7" t="s">
        <v>689</v>
      </c>
      <c r="C3779" s="14">
        <v>14</v>
      </c>
      <c r="D3779" s="7">
        <v>37.39</v>
      </c>
      <c r="E3779" s="7">
        <f t="shared" si="120"/>
        <v>3.7390000000000003</v>
      </c>
      <c r="F3779" s="7">
        <f t="shared" si="121"/>
        <v>41.128999999999998</v>
      </c>
      <c r="G3779" s="7">
        <v>0.23</v>
      </c>
      <c r="H3779" s="7" t="s">
        <v>5083</v>
      </c>
      <c r="I3779" s="7">
        <v>7</v>
      </c>
    </row>
    <row r="3780" spans="1:9" ht="15.75" customHeight="1" x14ac:dyDescent="0.15">
      <c r="A3780" s="13" t="s">
        <v>5274</v>
      </c>
      <c r="B3780" s="7" t="s">
        <v>211</v>
      </c>
      <c r="C3780" s="14">
        <v>1</v>
      </c>
      <c r="D3780" s="7">
        <v>73.73</v>
      </c>
      <c r="E3780" s="7">
        <f t="shared" si="120"/>
        <v>7.3730000000000011</v>
      </c>
      <c r="F3780" s="7">
        <f t="shared" si="121"/>
        <v>81.103000000000009</v>
      </c>
      <c r="G3780" s="7">
        <v>0.04</v>
      </c>
      <c r="H3780" s="7" t="s">
        <v>30</v>
      </c>
      <c r="I3780" s="7">
        <v>5</v>
      </c>
    </row>
    <row r="3781" spans="1:9" ht="15.75" customHeight="1" x14ac:dyDescent="0.15">
      <c r="A3781" s="13" t="s">
        <v>5274</v>
      </c>
      <c r="B3781" s="7" t="s">
        <v>1999</v>
      </c>
      <c r="C3781" s="14">
        <v>1</v>
      </c>
      <c r="D3781" s="7">
        <v>63.94</v>
      </c>
      <c r="E3781" s="7">
        <f t="shared" si="120"/>
        <v>6.3940000000000001</v>
      </c>
      <c r="F3781" s="7">
        <f t="shared" si="121"/>
        <v>70.334000000000003</v>
      </c>
      <c r="G3781" s="7">
        <v>0.21</v>
      </c>
      <c r="H3781" s="7" t="s">
        <v>29</v>
      </c>
      <c r="I3781" s="7">
        <v>5</v>
      </c>
    </row>
    <row r="3782" spans="1:9" ht="15.75" customHeight="1" x14ac:dyDescent="0.15">
      <c r="A3782" s="13" t="s">
        <v>5274</v>
      </c>
      <c r="B3782" s="7" t="s">
        <v>1553</v>
      </c>
      <c r="C3782" s="14">
        <v>1</v>
      </c>
      <c r="D3782" s="7">
        <v>0.27</v>
      </c>
      <c r="E3782" s="7">
        <f t="shared" si="120"/>
        <v>2.7000000000000003E-2</v>
      </c>
      <c r="F3782" s="7">
        <f t="shared" si="121"/>
        <v>0.29700000000000004</v>
      </c>
      <c r="G3782" s="7">
        <v>0.37</v>
      </c>
      <c r="H3782" s="7" t="s">
        <v>5082</v>
      </c>
      <c r="I3782" s="7">
        <v>2</v>
      </c>
    </row>
    <row r="3783" spans="1:9" ht="15.75" customHeight="1" x14ac:dyDescent="0.15">
      <c r="A3783" s="13" t="s">
        <v>5274</v>
      </c>
      <c r="B3783" s="7" t="s">
        <v>4043</v>
      </c>
      <c r="C3783" s="14">
        <v>3</v>
      </c>
      <c r="D3783" s="7">
        <v>68.67</v>
      </c>
      <c r="E3783" s="7">
        <f t="shared" si="120"/>
        <v>6.8670000000000009</v>
      </c>
      <c r="F3783" s="7">
        <f t="shared" si="121"/>
        <v>75.537000000000006</v>
      </c>
      <c r="G3783" s="7">
        <v>0.14000000000000001</v>
      </c>
      <c r="H3783" s="7" t="s">
        <v>26</v>
      </c>
      <c r="I3783" s="7">
        <v>10</v>
      </c>
    </row>
    <row r="3784" spans="1:9" ht="15.75" customHeight="1" x14ac:dyDescent="0.15">
      <c r="A3784" s="13" t="s">
        <v>5274</v>
      </c>
      <c r="B3784" s="7" t="s">
        <v>3178</v>
      </c>
      <c r="C3784" s="14">
        <v>3</v>
      </c>
      <c r="D3784" s="7">
        <v>88.64</v>
      </c>
      <c r="E3784" s="7">
        <f t="shared" si="120"/>
        <v>8.8640000000000008</v>
      </c>
      <c r="F3784" s="7">
        <f t="shared" si="121"/>
        <v>97.504000000000005</v>
      </c>
      <c r="G3784" s="7">
        <v>0.2</v>
      </c>
      <c r="H3784" s="7" t="s">
        <v>5079</v>
      </c>
      <c r="I3784" s="7">
        <v>7</v>
      </c>
    </row>
    <row r="3785" spans="1:9" ht="15.75" customHeight="1" x14ac:dyDescent="0.15">
      <c r="A3785" s="13" t="s">
        <v>5274</v>
      </c>
      <c r="B3785" s="7" t="s">
        <v>1458</v>
      </c>
      <c r="C3785" s="14">
        <v>14</v>
      </c>
      <c r="D3785" s="7">
        <v>7.01</v>
      </c>
      <c r="E3785" s="7">
        <f t="shared" si="120"/>
        <v>0.70100000000000007</v>
      </c>
      <c r="F3785" s="7">
        <f t="shared" si="121"/>
        <v>7.7110000000000003</v>
      </c>
      <c r="G3785" s="7">
        <v>0.35</v>
      </c>
      <c r="H3785" s="7" t="s">
        <v>5083</v>
      </c>
      <c r="I3785" s="7">
        <v>6</v>
      </c>
    </row>
    <row r="3786" spans="1:9" ht="15.75" customHeight="1" x14ac:dyDescent="0.15">
      <c r="A3786" s="13" t="s">
        <v>5274</v>
      </c>
      <c r="B3786" s="7" t="s">
        <v>1674</v>
      </c>
      <c r="C3786" s="14">
        <v>14</v>
      </c>
      <c r="D3786" s="7">
        <v>3.58</v>
      </c>
      <c r="E3786" s="7">
        <f t="shared" si="120"/>
        <v>0.35800000000000004</v>
      </c>
      <c r="F3786" s="7">
        <f t="shared" si="121"/>
        <v>3.9380000000000002</v>
      </c>
      <c r="G3786" s="7">
        <v>0.25</v>
      </c>
      <c r="H3786" s="7" t="s">
        <v>5083</v>
      </c>
      <c r="I3786" s="7">
        <v>8</v>
      </c>
    </row>
    <row r="3787" spans="1:9" ht="15.75" customHeight="1" x14ac:dyDescent="0.15">
      <c r="A3787" s="13" t="s">
        <v>5274</v>
      </c>
      <c r="B3787" s="7" t="s">
        <v>2463</v>
      </c>
      <c r="C3787" s="14">
        <v>14</v>
      </c>
      <c r="D3787" s="7">
        <v>20.64</v>
      </c>
      <c r="E3787" s="7">
        <f t="shared" si="120"/>
        <v>2.0640000000000001</v>
      </c>
      <c r="F3787" s="7">
        <f t="shared" si="121"/>
        <v>22.704000000000001</v>
      </c>
      <c r="G3787" s="7">
        <v>0.34</v>
      </c>
      <c r="H3787" s="7" t="s">
        <v>29</v>
      </c>
      <c r="I3787" s="7">
        <v>3</v>
      </c>
    </row>
    <row r="3788" spans="1:9" ht="15.75" customHeight="1" x14ac:dyDescent="0.15">
      <c r="A3788" s="13" t="s">
        <v>5274</v>
      </c>
      <c r="B3788" s="7" t="s">
        <v>1216</v>
      </c>
      <c r="C3788" s="14">
        <v>13</v>
      </c>
      <c r="D3788" s="7">
        <v>52.11</v>
      </c>
      <c r="E3788" s="7">
        <f t="shared" si="120"/>
        <v>5.2110000000000003</v>
      </c>
      <c r="F3788" s="7">
        <f t="shared" si="121"/>
        <v>57.320999999999998</v>
      </c>
      <c r="G3788" s="7">
        <v>0.12</v>
      </c>
      <c r="H3788" s="7" t="s">
        <v>26</v>
      </c>
      <c r="I3788" s="7">
        <v>6</v>
      </c>
    </row>
    <row r="3789" spans="1:9" ht="15.75" customHeight="1" x14ac:dyDescent="0.15">
      <c r="A3789" s="13" t="s">
        <v>5274</v>
      </c>
      <c r="B3789" s="7" t="s">
        <v>4021</v>
      </c>
      <c r="C3789" s="14">
        <v>3</v>
      </c>
      <c r="D3789" s="7">
        <v>24.98</v>
      </c>
      <c r="E3789" s="7">
        <f t="shared" si="120"/>
        <v>2.4980000000000002</v>
      </c>
      <c r="F3789" s="7">
        <f t="shared" si="121"/>
        <v>27.478000000000002</v>
      </c>
      <c r="G3789" s="7">
        <v>0.18</v>
      </c>
      <c r="H3789" s="7" t="s">
        <v>30</v>
      </c>
      <c r="I3789" s="7">
        <v>4</v>
      </c>
    </row>
    <row r="3790" spans="1:9" ht="15.75" customHeight="1" x14ac:dyDescent="0.15">
      <c r="A3790" s="13" t="s">
        <v>5274</v>
      </c>
      <c r="B3790" s="7" t="s">
        <v>4741</v>
      </c>
      <c r="C3790" s="14">
        <v>13</v>
      </c>
      <c r="D3790" s="7">
        <v>2.25</v>
      </c>
      <c r="E3790" s="7">
        <f t="shared" si="120"/>
        <v>0.22500000000000001</v>
      </c>
      <c r="F3790" s="7">
        <f t="shared" si="121"/>
        <v>2.4750000000000001</v>
      </c>
      <c r="G3790" s="7">
        <v>0.33</v>
      </c>
      <c r="H3790" s="7" t="s">
        <v>5082</v>
      </c>
      <c r="I3790" s="7">
        <v>6</v>
      </c>
    </row>
    <row r="3791" spans="1:9" ht="15.75" customHeight="1" x14ac:dyDescent="0.15">
      <c r="A3791" s="13" t="s">
        <v>5274</v>
      </c>
      <c r="B3791" s="7" t="s">
        <v>524</v>
      </c>
      <c r="C3791" s="14">
        <v>14</v>
      </c>
      <c r="D3791" s="7">
        <v>37.83</v>
      </c>
      <c r="E3791" s="7">
        <f t="shared" si="120"/>
        <v>3.7829999999999999</v>
      </c>
      <c r="F3791" s="7">
        <f t="shared" si="121"/>
        <v>41.613</v>
      </c>
      <c r="G3791" s="7">
        <v>0.3</v>
      </c>
      <c r="H3791" s="7" t="s">
        <v>5080</v>
      </c>
      <c r="I3791" s="7">
        <v>7</v>
      </c>
    </row>
    <row r="3792" spans="1:9" ht="15.75" customHeight="1" x14ac:dyDescent="0.15">
      <c r="A3792" s="13" t="s">
        <v>5274</v>
      </c>
      <c r="B3792" s="7" t="s">
        <v>3888</v>
      </c>
      <c r="C3792" s="14">
        <v>13</v>
      </c>
      <c r="D3792" s="7">
        <v>95.2</v>
      </c>
      <c r="E3792" s="7">
        <f t="shared" si="120"/>
        <v>9.5200000000000014</v>
      </c>
      <c r="F3792" s="7">
        <f t="shared" si="121"/>
        <v>104.72</v>
      </c>
      <c r="G3792" s="7">
        <v>0.24</v>
      </c>
      <c r="H3792" s="7" t="s">
        <v>5083</v>
      </c>
      <c r="I3792" s="7">
        <v>3</v>
      </c>
    </row>
    <row r="3793" spans="1:9" ht="15.75" customHeight="1" x14ac:dyDescent="0.15">
      <c r="A3793" s="13" t="s">
        <v>5274</v>
      </c>
      <c r="B3793" s="7" t="s">
        <v>4975</v>
      </c>
      <c r="C3793" s="14">
        <v>13</v>
      </c>
      <c r="D3793" s="7">
        <v>37.68</v>
      </c>
      <c r="E3793" s="7">
        <f t="shared" si="120"/>
        <v>3.7680000000000002</v>
      </c>
      <c r="F3793" s="7">
        <f t="shared" si="121"/>
        <v>41.448</v>
      </c>
      <c r="G3793" s="7">
        <v>0.32</v>
      </c>
      <c r="H3793" s="7" t="s">
        <v>5083</v>
      </c>
      <c r="I3793" s="7">
        <v>6</v>
      </c>
    </row>
    <row r="3794" spans="1:9" ht="15.75" customHeight="1" x14ac:dyDescent="0.15">
      <c r="A3794" s="13" t="s">
        <v>5274</v>
      </c>
      <c r="B3794" s="7" t="s">
        <v>3880</v>
      </c>
      <c r="C3794" s="14">
        <v>14</v>
      </c>
      <c r="D3794" s="7">
        <v>45.32</v>
      </c>
      <c r="E3794" s="7">
        <f t="shared" si="120"/>
        <v>4.532</v>
      </c>
      <c r="F3794" s="7">
        <f t="shared" si="121"/>
        <v>49.852000000000004</v>
      </c>
      <c r="G3794" s="7">
        <v>0.34</v>
      </c>
      <c r="H3794" s="7" t="s">
        <v>5075</v>
      </c>
      <c r="I3794" s="7">
        <v>5</v>
      </c>
    </row>
    <row r="3795" spans="1:9" ht="15.75" customHeight="1" x14ac:dyDescent="0.15">
      <c r="A3795" s="13" t="s">
        <v>5274</v>
      </c>
      <c r="B3795" s="7" t="s">
        <v>4996</v>
      </c>
      <c r="C3795" s="14">
        <v>3</v>
      </c>
      <c r="D3795" s="7">
        <v>82.03</v>
      </c>
      <c r="E3795" s="7">
        <f t="shared" si="120"/>
        <v>8.2030000000000012</v>
      </c>
      <c r="F3795" s="7">
        <f t="shared" si="121"/>
        <v>90.233000000000004</v>
      </c>
      <c r="G3795" s="7">
        <v>0.17</v>
      </c>
      <c r="H3795" s="7" t="s">
        <v>5076</v>
      </c>
      <c r="I3795" s="7">
        <v>7</v>
      </c>
    </row>
    <row r="3796" spans="1:9" ht="15.75" customHeight="1" x14ac:dyDescent="0.15">
      <c r="A3796" s="13" t="s">
        <v>5274</v>
      </c>
      <c r="B3796" s="7" t="s">
        <v>383</v>
      </c>
      <c r="C3796" s="14">
        <v>1</v>
      </c>
      <c r="D3796" s="7">
        <v>87.65</v>
      </c>
      <c r="E3796" s="7">
        <f t="shared" si="120"/>
        <v>8.7650000000000006</v>
      </c>
      <c r="F3796" s="7">
        <f t="shared" si="121"/>
        <v>96.415000000000006</v>
      </c>
      <c r="G3796" s="7">
        <v>0.15</v>
      </c>
      <c r="H3796" s="7" t="s">
        <v>29</v>
      </c>
      <c r="I3796" s="7">
        <v>7</v>
      </c>
    </row>
    <row r="3797" spans="1:9" ht="15.75" customHeight="1" x14ac:dyDescent="0.15">
      <c r="A3797" s="13" t="s">
        <v>5274</v>
      </c>
      <c r="B3797" s="7" t="s">
        <v>2058</v>
      </c>
      <c r="C3797" s="14">
        <v>13</v>
      </c>
      <c r="D3797" s="7">
        <v>40.270000000000003</v>
      </c>
      <c r="E3797" s="7">
        <f t="shared" si="120"/>
        <v>4.0270000000000001</v>
      </c>
      <c r="F3797" s="7">
        <f t="shared" si="121"/>
        <v>44.297000000000004</v>
      </c>
      <c r="G3797" s="7">
        <v>0.32</v>
      </c>
      <c r="H3797" s="7" t="s">
        <v>28</v>
      </c>
      <c r="I3797" s="7">
        <v>1</v>
      </c>
    </row>
    <row r="3798" spans="1:9" ht="15.75" customHeight="1" x14ac:dyDescent="0.15">
      <c r="A3798" s="13" t="s">
        <v>5274</v>
      </c>
      <c r="B3798" s="7" t="s">
        <v>3819</v>
      </c>
      <c r="C3798" s="14">
        <v>3</v>
      </c>
      <c r="D3798" s="7">
        <v>21.89</v>
      </c>
      <c r="E3798" s="7">
        <f t="shared" si="120"/>
        <v>2.1890000000000001</v>
      </c>
      <c r="F3798" s="7">
        <f t="shared" si="121"/>
        <v>24.079000000000001</v>
      </c>
      <c r="G3798" s="7">
        <v>0.21</v>
      </c>
      <c r="H3798" s="7" t="s">
        <v>5077</v>
      </c>
      <c r="I3798" s="7">
        <v>3</v>
      </c>
    </row>
    <row r="3799" spans="1:9" ht="15.75" customHeight="1" x14ac:dyDescent="0.15">
      <c r="A3799" s="13" t="s">
        <v>5274</v>
      </c>
      <c r="B3799" s="7" t="s">
        <v>3673</v>
      </c>
      <c r="C3799" s="14">
        <v>13</v>
      </c>
      <c r="D3799" s="7">
        <v>2.62</v>
      </c>
      <c r="E3799" s="7">
        <f t="shared" si="120"/>
        <v>0.26200000000000001</v>
      </c>
      <c r="F3799" s="7">
        <f t="shared" si="121"/>
        <v>2.8820000000000001</v>
      </c>
      <c r="G3799" s="7">
        <v>0.13</v>
      </c>
      <c r="H3799" s="7" t="s">
        <v>5076</v>
      </c>
      <c r="I3799" s="7">
        <v>2</v>
      </c>
    </row>
    <row r="3800" spans="1:9" ht="15.75" customHeight="1" x14ac:dyDescent="0.15">
      <c r="A3800" s="13" t="s">
        <v>5274</v>
      </c>
      <c r="B3800" s="7" t="s">
        <v>52</v>
      </c>
      <c r="C3800" s="14">
        <v>3</v>
      </c>
      <c r="D3800" s="7">
        <v>92.47</v>
      </c>
      <c r="E3800" s="7">
        <f t="shared" si="120"/>
        <v>9.2469999999999999</v>
      </c>
      <c r="F3800" s="7">
        <f t="shared" si="121"/>
        <v>101.717</v>
      </c>
      <c r="G3800" s="7">
        <v>0.36</v>
      </c>
      <c r="H3800" s="7" t="s">
        <v>5076</v>
      </c>
      <c r="I3800" s="7">
        <v>6</v>
      </c>
    </row>
    <row r="3801" spans="1:9" ht="15.75" customHeight="1" x14ac:dyDescent="0.15">
      <c r="A3801" s="13" t="s">
        <v>5274</v>
      </c>
      <c r="B3801" s="7" t="s">
        <v>2883</v>
      </c>
      <c r="C3801" s="14">
        <v>3</v>
      </c>
      <c r="D3801" s="7">
        <v>73.510000000000005</v>
      </c>
      <c r="E3801" s="7">
        <f t="shared" si="120"/>
        <v>7.3510000000000009</v>
      </c>
      <c r="F3801" s="7">
        <f t="shared" si="121"/>
        <v>80.861000000000004</v>
      </c>
      <c r="G3801" s="7">
        <v>0.01</v>
      </c>
      <c r="H3801" s="7" t="s">
        <v>5079</v>
      </c>
      <c r="I3801" s="7">
        <v>5</v>
      </c>
    </row>
    <row r="3802" spans="1:9" ht="15.75" customHeight="1" x14ac:dyDescent="0.15">
      <c r="A3802" s="13" t="s">
        <v>5274</v>
      </c>
      <c r="B3802" s="7" t="s">
        <v>164</v>
      </c>
      <c r="C3802" s="14">
        <v>13</v>
      </c>
      <c r="D3802" s="7">
        <v>35.76</v>
      </c>
      <c r="E3802" s="7">
        <f t="shared" si="120"/>
        <v>3.5760000000000001</v>
      </c>
      <c r="F3802" s="7">
        <f t="shared" si="121"/>
        <v>39.335999999999999</v>
      </c>
      <c r="G3802" s="7">
        <v>0.25</v>
      </c>
      <c r="H3802" s="7" t="s">
        <v>5075</v>
      </c>
      <c r="I3802" s="7">
        <v>2</v>
      </c>
    </row>
    <row r="3803" spans="1:9" ht="15.75" customHeight="1" x14ac:dyDescent="0.15">
      <c r="A3803" s="13" t="s">
        <v>5274</v>
      </c>
      <c r="B3803" s="7" t="s">
        <v>1134</v>
      </c>
      <c r="C3803" s="14">
        <v>14</v>
      </c>
      <c r="D3803" s="7">
        <v>78.33</v>
      </c>
      <c r="E3803" s="7">
        <f t="shared" si="120"/>
        <v>7.8330000000000002</v>
      </c>
      <c r="F3803" s="7">
        <f t="shared" si="121"/>
        <v>86.162999999999997</v>
      </c>
      <c r="G3803" s="7">
        <v>0.37</v>
      </c>
      <c r="H3803" s="7" t="s">
        <v>5082</v>
      </c>
      <c r="I3803" s="7">
        <v>10</v>
      </c>
    </row>
    <row r="3804" spans="1:9" ht="15.75" customHeight="1" x14ac:dyDescent="0.15">
      <c r="A3804" s="13" t="s">
        <v>5274</v>
      </c>
      <c r="B3804" s="7" t="s">
        <v>1867</v>
      </c>
      <c r="C3804" s="14">
        <v>3</v>
      </c>
      <c r="D3804" s="7">
        <v>65.7</v>
      </c>
      <c r="E3804" s="7">
        <f t="shared" ref="E3804:E3867" si="122">D3804*10%</f>
        <v>6.57</v>
      </c>
      <c r="F3804" s="7">
        <f t="shared" ref="F3804:F3867" si="123">D3804+E3804</f>
        <v>72.27000000000001</v>
      </c>
      <c r="G3804" s="7">
        <v>0.33</v>
      </c>
      <c r="H3804" s="7" t="s">
        <v>5077</v>
      </c>
      <c r="I3804" s="7">
        <v>9</v>
      </c>
    </row>
    <row r="3805" spans="1:9" ht="15.75" customHeight="1" x14ac:dyDescent="0.15">
      <c r="A3805" s="13" t="s">
        <v>5274</v>
      </c>
      <c r="B3805" s="7" t="s">
        <v>4747</v>
      </c>
      <c r="C3805" s="14">
        <v>3</v>
      </c>
      <c r="D3805" s="7">
        <v>75.78</v>
      </c>
      <c r="E3805" s="7">
        <f t="shared" si="122"/>
        <v>7.5780000000000003</v>
      </c>
      <c r="F3805" s="7">
        <f t="shared" si="123"/>
        <v>83.358000000000004</v>
      </c>
      <c r="G3805" s="7">
        <v>0.11</v>
      </c>
      <c r="H3805" s="7" t="s">
        <v>5082</v>
      </c>
      <c r="I3805" s="7">
        <v>6</v>
      </c>
    </row>
    <row r="3806" spans="1:9" ht="15.75" customHeight="1" x14ac:dyDescent="0.15">
      <c r="A3806" s="13" t="s">
        <v>5274</v>
      </c>
      <c r="B3806" s="7" t="s">
        <v>4051</v>
      </c>
      <c r="C3806" s="14">
        <v>13</v>
      </c>
      <c r="D3806" s="7">
        <v>65.349999999999994</v>
      </c>
      <c r="E3806" s="7">
        <f t="shared" si="122"/>
        <v>6.5350000000000001</v>
      </c>
      <c r="F3806" s="7">
        <f t="shared" si="123"/>
        <v>71.884999999999991</v>
      </c>
      <c r="G3806" s="7">
        <v>0.28000000000000003</v>
      </c>
      <c r="H3806" s="7" t="s">
        <v>27</v>
      </c>
      <c r="I3806" s="7">
        <v>4</v>
      </c>
    </row>
    <row r="3807" spans="1:9" ht="15.75" customHeight="1" x14ac:dyDescent="0.15">
      <c r="A3807" s="13" t="s">
        <v>5274</v>
      </c>
      <c r="B3807" s="7" t="s">
        <v>3905</v>
      </c>
      <c r="C3807" s="14">
        <v>13</v>
      </c>
      <c r="D3807" s="7">
        <v>66.540000000000006</v>
      </c>
      <c r="E3807" s="7">
        <f t="shared" si="122"/>
        <v>6.6540000000000008</v>
      </c>
      <c r="F3807" s="7">
        <f t="shared" si="123"/>
        <v>73.194000000000003</v>
      </c>
      <c r="G3807" s="7">
        <v>0.35</v>
      </c>
      <c r="H3807" s="7" t="s">
        <v>5083</v>
      </c>
      <c r="I3807" s="7">
        <v>6</v>
      </c>
    </row>
    <row r="3808" spans="1:9" ht="15.75" customHeight="1" x14ac:dyDescent="0.15">
      <c r="A3808" s="13" t="s">
        <v>5274</v>
      </c>
      <c r="B3808" s="7" t="s">
        <v>1291</v>
      </c>
      <c r="C3808" s="14">
        <v>3</v>
      </c>
      <c r="D3808" s="7">
        <v>18.190000000000001</v>
      </c>
      <c r="E3808" s="7">
        <f t="shared" si="122"/>
        <v>1.8190000000000002</v>
      </c>
      <c r="F3808" s="7">
        <f t="shared" si="123"/>
        <v>20.009</v>
      </c>
      <c r="G3808" s="7">
        <v>0.27</v>
      </c>
      <c r="H3808" s="7" t="s">
        <v>5079</v>
      </c>
      <c r="I3808" s="7">
        <v>4</v>
      </c>
    </row>
    <row r="3809" spans="1:9" ht="15.75" customHeight="1" x14ac:dyDescent="0.15">
      <c r="A3809" s="13" t="s">
        <v>5274</v>
      </c>
      <c r="B3809" s="7" t="s">
        <v>2365</v>
      </c>
      <c r="C3809" s="14">
        <v>1</v>
      </c>
      <c r="D3809" s="7">
        <v>79.510000000000005</v>
      </c>
      <c r="E3809" s="7">
        <f t="shared" si="122"/>
        <v>7.9510000000000005</v>
      </c>
      <c r="F3809" s="7">
        <f t="shared" si="123"/>
        <v>87.461000000000013</v>
      </c>
      <c r="G3809" s="7">
        <v>0.04</v>
      </c>
      <c r="H3809" s="7" t="s">
        <v>28</v>
      </c>
      <c r="I3809" s="7">
        <v>1</v>
      </c>
    </row>
    <row r="3810" spans="1:9" ht="15.75" customHeight="1" x14ac:dyDescent="0.15">
      <c r="A3810" s="13" t="s">
        <v>5274</v>
      </c>
      <c r="B3810" s="7" t="s">
        <v>3496</v>
      </c>
      <c r="C3810" s="14">
        <v>14</v>
      </c>
      <c r="D3810" s="7">
        <v>67.040000000000006</v>
      </c>
      <c r="E3810" s="7">
        <f t="shared" si="122"/>
        <v>6.7040000000000006</v>
      </c>
      <c r="F3810" s="7">
        <f t="shared" si="123"/>
        <v>73.744</v>
      </c>
      <c r="G3810" s="7">
        <v>0.08</v>
      </c>
      <c r="H3810" s="7" t="s">
        <v>26</v>
      </c>
      <c r="I3810" s="7">
        <v>7</v>
      </c>
    </row>
    <row r="3811" spans="1:9" ht="15.75" customHeight="1" x14ac:dyDescent="0.15">
      <c r="A3811" s="13" t="s">
        <v>5274</v>
      </c>
      <c r="B3811" s="7" t="s">
        <v>3866</v>
      </c>
      <c r="C3811" s="14">
        <v>13</v>
      </c>
      <c r="D3811" s="7">
        <v>98.17</v>
      </c>
      <c r="E3811" s="7">
        <f t="shared" si="122"/>
        <v>9.8170000000000002</v>
      </c>
      <c r="F3811" s="7">
        <f t="shared" si="123"/>
        <v>107.98699999999999</v>
      </c>
      <c r="G3811" s="7">
        <v>0.24</v>
      </c>
      <c r="H3811" s="7" t="s">
        <v>5079</v>
      </c>
      <c r="I3811" s="7">
        <v>9</v>
      </c>
    </row>
    <row r="3812" spans="1:9" ht="15.75" customHeight="1" x14ac:dyDescent="0.15">
      <c r="A3812" s="13" t="s">
        <v>5274</v>
      </c>
      <c r="B3812" s="7" t="s">
        <v>3093</v>
      </c>
      <c r="C3812" s="14">
        <v>14</v>
      </c>
      <c r="D3812" s="7">
        <v>0.32</v>
      </c>
      <c r="E3812" s="7">
        <f t="shared" si="122"/>
        <v>3.2000000000000001E-2</v>
      </c>
      <c r="F3812" s="7">
        <f t="shared" si="123"/>
        <v>0.35199999999999998</v>
      </c>
      <c r="G3812" s="7">
        <v>0.01</v>
      </c>
      <c r="H3812" s="7" t="s">
        <v>5080</v>
      </c>
      <c r="I3812" s="7">
        <v>1</v>
      </c>
    </row>
    <row r="3813" spans="1:9" ht="15.75" customHeight="1" x14ac:dyDescent="0.15">
      <c r="A3813" s="13" t="s">
        <v>5274</v>
      </c>
      <c r="B3813" s="7" t="s">
        <v>632</v>
      </c>
      <c r="C3813" s="14">
        <v>13</v>
      </c>
      <c r="D3813" s="7">
        <v>38.01</v>
      </c>
      <c r="E3813" s="7">
        <f t="shared" si="122"/>
        <v>3.8010000000000002</v>
      </c>
      <c r="F3813" s="7">
        <f t="shared" si="123"/>
        <v>41.811</v>
      </c>
      <c r="G3813" s="7">
        <v>0.02</v>
      </c>
      <c r="H3813" s="7" t="s">
        <v>5076</v>
      </c>
      <c r="I3813" s="7">
        <v>4</v>
      </c>
    </row>
    <row r="3814" spans="1:9" ht="15.75" customHeight="1" x14ac:dyDescent="0.15">
      <c r="A3814" s="13" t="s">
        <v>5274</v>
      </c>
      <c r="B3814" s="7" t="s">
        <v>529</v>
      </c>
      <c r="C3814" s="14">
        <v>14</v>
      </c>
      <c r="D3814" s="7">
        <v>91.32</v>
      </c>
      <c r="E3814" s="7">
        <f t="shared" si="122"/>
        <v>9.1319999999999997</v>
      </c>
      <c r="F3814" s="7">
        <f t="shared" si="123"/>
        <v>100.452</v>
      </c>
      <c r="G3814" s="7">
        <v>0.38</v>
      </c>
      <c r="H3814" s="7" t="s">
        <v>5076</v>
      </c>
      <c r="I3814" s="7">
        <v>2</v>
      </c>
    </row>
    <row r="3815" spans="1:9" ht="15.75" customHeight="1" x14ac:dyDescent="0.15">
      <c r="A3815" s="13" t="s">
        <v>5274</v>
      </c>
      <c r="B3815" s="7" t="s">
        <v>1782</v>
      </c>
      <c r="C3815" s="14">
        <v>14</v>
      </c>
      <c r="D3815" s="7">
        <v>25.14</v>
      </c>
      <c r="E3815" s="7">
        <f t="shared" si="122"/>
        <v>2.5140000000000002</v>
      </c>
      <c r="F3815" s="7">
        <f t="shared" si="123"/>
        <v>27.654</v>
      </c>
      <c r="G3815" s="7">
        <v>0.03</v>
      </c>
      <c r="H3815" s="7" t="s">
        <v>5082</v>
      </c>
      <c r="I3815" s="7">
        <v>4</v>
      </c>
    </row>
    <row r="3816" spans="1:9" ht="15.75" customHeight="1" x14ac:dyDescent="0.15">
      <c r="A3816" s="13" t="s">
        <v>5274</v>
      </c>
      <c r="B3816" s="7" t="s">
        <v>189</v>
      </c>
      <c r="C3816" s="14">
        <v>1</v>
      </c>
      <c r="D3816" s="7">
        <v>35.78</v>
      </c>
      <c r="E3816" s="7">
        <f t="shared" si="122"/>
        <v>3.5780000000000003</v>
      </c>
      <c r="F3816" s="7">
        <f t="shared" si="123"/>
        <v>39.358000000000004</v>
      </c>
      <c r="G3816" s="7">
        <v>0.28000000000000003</v>
      </c>
      <c r="H3816" s="7" t="s">
        <v>5077</v>
      </c>
      <c r="I3816" s="7">
        <v>9</v>
      </c>
    </row>
    <row r="3817" spans="1:9" ht="15.75" customHeight="1" x14ac:dyDescent="0.15">
      <c r="A3817" s="13" t="s">
        <v>5274</v>
      </c>
      <c r="B3817" s="7" t="s">
        <v>144</v>
      </c>
      <c r="C3817" s="14">
        <v>3</v>
      </c>
      <c r="D3817" s="7">
        <v>79.760000000000005</v>
      </c>
      <c r="E3817" s="7">
        <f t="shared" si="122"/>
        <v>7.9760000000000009</v>
      </c>
      <c r="F3817" s="7">
        <f t="shared" si="123"/>
        <v>87.736000000000004</v>
      </c>
      <c r="G3817" s="7">
        <v>0.13</v>
      </c>
      <c r="H3817" s="7" t="s">
        <v>5076</v>
      </c>
      <c r="I3817" s="7">
        <v>4</v>
      </c>
    </row>
    <row r="3818" spans="1:9" ht="15.75" customHeight="1" x14ac:dyDescent="0.15">
      <c r="A3818" s="13" t="s">
        <v>5274</v>
      </c>
      <c r="B3818" s="7" t="s">
        <v>1555</v>
      </c>
      <c r="C3818" s="14">
        <v>13</v>
      </c>
      <c r="D3818" s="7">
        <v>16.260000000000002</v>
      </c>
      <c r="E3818" s="7">
        <f t="shared" si="122"/>
        <v>1.6260000000000003</v>
      </c>
      <c r="F3818" s="7">
        <f t="shared" si="123"/>
        <v>17.886000000000003</v>
      </c>
      <c r="G3818" s="7">
        <v>0.19</v>
      </c>
      <c r="H3818" s="7" t="s">
        <v>29</v>
      </c>
      <c r="I3818" s="7">
        <v>3</v>
      </c>
    </row>
    <row r="3819" spans="1:9" ht="15.75" customHeight="1" x14ac:dyDescent="0.15">
      <c r="A3819" s="13" t="s">
        <v>5274</v>
      </c>
      <c r="B3819" s="7" t="s">
        <v>2341</v>
      </c>
      <c r="C3819" s="14">
        <v>14</v>
      </c>
      <c r="D3819" s="7">
        <v>71.400000000000006</v>
      </c>
      <c r="E3819" s="7">
        <f t="shared" si="122"/>
        <v>7.1400000000000006</v>
      </c>
      <c r="F3819" s="7">
        <f t="shared" si="123"/>
        <v>78.540000000000006</v>
      </c>
      <c r="G3819" s="7">
        <v>0.11</v>
      </c>
      <c r="H3819" s="7" t="s">
        <v>5079</v>
      </c>
      <c r="I3819" s="7">
        <v>2</v>
      </c>
    </row>
    <row r="3820" spans="1:9" ht="15.75" customHeight="1" x14ac:dyDescent="0.15">
      <c r="A3820" s="13" t="s">
        <v>5274</v>
      </c>
      <c r="B3820" s="7" t="s">
        <v>584</v>
      </c>
      <c r="C3820" s="14">
        <v>13</v>
      </c>
      <c r="D3820" s="7">
        <v>1.27</v>
      </c>
      <c r="E3820" s="7">
        <f t="shared" si="122"/>
        <v>0.127</v>
      </c>
      <c r="F3820" s="7">
        <f t="shared" si="123"/>
        <v>1.397</v>
      </c>
      <c r="G3820" s="7">
        <v>0.23</v>
      </c>
      <c r="H3820" s="7" t="s">
        <v>27</v>
      </c>
      <c r="I3820" s="7">
        <v>7</v>
      </c>
    </row>
    <row r="3821" spans="1:9" ht="15.75" customHeight="1" x14ac:dyDescent="0.15">
      <c r="A3821" s="13" t="s">
        <v>5274</v>
      </c>
      <c r="B3821" s="7" t="s">
        <v>3773</v>
      </c>
      <c r="C3821" s="14">
        <v>3</v>
      </c>
      <c r="D3821" s="7">
        <v>87.07</v>
      </c>
      <c r="E3821" s="7">
        <f t="shared" si="122"/>
        <v>8.706999999999999</v>
      </c>
      <c r="F3821" s="7">
        <f t="shared" si="123"/>
        <v>95.776999999999987</v>
      </c>
      <c r="G3821" s="7">
        <v>0.4</v>
      </c>
      <c r="H3821" s="7" t="s">
        <v>27</v>
      </c>
      <c r="I3821" s="7">
        <v>8</v>
      </c>
    </row>
    <row r="3822" spans="1:9" ht="15.75" customHeight="1" x14ac:dyDescent="0.15">
      <c r="A3822" s="13" t="s">
        <v>5274</v>
      </c>
      <c r="B3822" s="7" t="s">
        <v>3991</v>
      </c>
      <c r="C3822" s="14">
        <v>14</v>
      </c>
      <c r="D3822" s="7">
        <v>81.58</v>
      </c>
      <c r="E3822" s="7">
        <f t="shared" si="122"/>
        <v>8.1579999999999995</v>
      </c>
      <c r="F3822" s="7">
        <f t="shared" si="123"/>
        <v>89.738</v>
      </c>
      <c r="G3822" s="7">
        <v>0.23</v>
      </c>
      <c r="H3822" s="7" t="s">
        <v>31</v>
      </c>
      <c r="I3822" s="7">
        <v>10</v>
      </c>
    </row>
    <row r="3823" spans="1:9" ht="15.75" customHeight="1" x14ac:dyDescent="0.15">
      <c r="A3823" s="13" t="s">
        <v>5274</v>
      </c>
      <c r="B3823" s="7" t="s">
        <v>4946</v>
      </c>
      <c r="C3823" s="14">
        <v>3</v>
      </c>
      <c r="D3823" s="7">
        <v>54.87</v>
      </c>
      <c r="E3823" s="7">
        <f t="shared" si="122"/>
        <v>5.4870000000000001</v>
      </c>
      <c r="F3823" s="7">
        <f t="shared" si="123"/>
        <v>60.356999999999999</v>
      </c>
      <c r="G3823" s="7">
        <v>0.12</v>
      </c>
      <c r="H3823" s="7" t="s">
        <v>5081</v>
      </c>
      <c r="I3823" s="7">
        <v>7</v>
      </c>
    </row>
    <row r="3824" spans="1:9" ht="15.75" customHeight="1" x14ac:dyDescent="0.15">
      <c r="A3824" s="13" t="s">
        <v>5274</v>
      </c>
      <c r="B3824" s="7" t="s">
        <v>432</v>
      </c>
      <c r="C3824" s="14">
        <v>13</v>
      </c>
      <c r="D3824" s="7">
        <v>52.58</v>
      </c>
      <c r="E3824" s="7">
        <f t="shared" si="122"/>
        <v>5.258</v>
      </c>
      <c r="F3824" s="7">
        <f t="shared" si="123"/>
        <v>57.838000000000001</v>
      </c>
      <c r="G3824" s="7">
        <v>0.37</v>
      </c>
      <c r="H3824" s="7" t="s">
        <v>5075</v>
      </c>
      <c r="I3824" s="7">
        <v>6</v>
      </c>
    </row>
    <row r="3825" spans="1:9" ht="15.75" customHeight="1" x14ac:dyDescent="0.15">
      <c r="A3825" s="13" t="s">
        <v>5274</v>
      </c>
      <c r="B3825" s="7" t="s">
        <v>3426</v>
      </c>
      <c r="C3825" s="14">
        <v>13</v>
      </c>
      <c r="D3825" s="7">
        <v>81.209999999999994</v>
      </c>
      <c r="E3825" s="7">
        <f t="shared" si="122"/>
        <v>8.1210000000000004</v>
      </c>
      <c r="F3825" s="7">
        <f t="shared" si="123"/>
        <v>89.330999999999989</v>
      </c>
      <c r="G3825" s="7">
        <v>0.27</v>
      </c>
      <c r="H3825" s="7" t="s">
        <v>5079</v>
      </c>
      <c r="I3825" s="7">
        <v>9</v>
      </c>
    </row>
    <row r="3826" spans="1:9" ht="15.75" customHeight="1" x14ac:dyDescent="0.15">
      <c r="A3826" s="13" t="s">
        <v>5275</v>
      </c>
      <c r="B3826" s="7" t="s">
        <v>3463</v>
      </c>
      <c r="C3826" s="14">
        <v>1</v>
      </c>
      <c r="D3826" s="7">
        <v>82.45</v>
      </c>
      <c r="E3826" s="7">
        <f t="shared" si="122"/>
        <v>8.245000000000001</v>
      </c>
      <c r="F3826" s="7">
        <f t="shared" si="123"/>
        <v>90.695000000000007</v>
      </c>
      <c r="G3826" s="7">
        <v>0.22</v>
      </c>
      <c r="H3826" s="7" t="s">
        <v>5076</v>
      </c>
      <c r="I3826" s="7">
        <v>3</v>
      </c>
    </row>
    <row r="3827" spans="1:9" ht="15.75" customHeight="1" x14ac:dyDescent="0.15">
      <c r="A3827" s="13" t="s">
        <v>5275</v>
      </c>
      <c r="B3827" s="7" t="s">
        <v>2983</v>
      </c>
      <c r="C3827" s="14">
        <v>13</v>
      </c>
      <c r="D3827" s="7">
        <v>53.56</v>
      </c>
      <c r="E3827" s="7">
        <f t="shared" si="122"/>
        <v>5.3560000000000008</v>
      </c>
      <c r="F3827" s="7">
        <f t="shared" si="123"/>
        <v>58.916000000000004</v>
      </c>
      <c r="G3827" s="7">
        <v>0.19</v>
      </c>
      <c r="H3827" s="7" t="s">
        <v>5083</v>
      </c>
      <c r="I3827" s="7">
        <v>6</v>
      </c>
    </row>
    <row r="3828" spans="1:9" ht="15.75" customHeight="1" x14ac:dyDescent="0.15">
      <c r="A3828" s="13" t="s">
        <v>5275</v>
      </c>
      <c r="B3828" s="7" t="s">
        <v>1931</v>
      </c>
      <c r="C3828" s="14">
        <v>14</v>
      </c>
      <c r="D3828" s="7">
        <v>4.63</v>
      </c>
      <c r="E3828" s="7">
        <f t="shared" si="122"/>
        <v>0.46300000000000002</v>
      </c>
      <c r="F3828" s="7">
        <f t="shared" si="123"/>
        <v>5.093</v>
      </c>
      <c r="G3828" s="7">
        <v>0.25</v>
      </c>
      <c r="H3828" s="7" t="s">
        <v>5076</v>
      </c>
      <c r="I3828" s="7">
        <v>8</v>
      </c>
    </row>
    <row r="3829" spans="1:9" ht="15.75" customHeight="1" x14ac:dyDescent="0.15">
      <c r="A3829" s="13" t="s">
        <v>5275</v>
      </c>
      <c r="B3829" s="7" t="s">
        <v>903</v>
      </c>
      <c r="C3829" s="14">
        <v>1</v>
      </c>
      <c r="D3829" s="7">
        <v>55.64</v>
      </c>
      <c r="E3829" s="7">
        <f t="shared" si="122"/>
        <v>5.5640000000000001</v>
      </c>
      <c r="F3829" s="7">
        <f t="shared" si="123"/>
        <v>61.204000000000001</v>
      </c>
      <c r="G3829" s="7">
        <v>0.21</v>
      </c>
      <c r="H3829" s="7" t="s">
        <v>5080</v>
      </c>
      <c r="I3829" s="7">
        <v>1</v>
      </c>
    </row>
    <row r="3830" spans="1:9" ht="15.75" customHeight="1" x14ac:dyDescent="0.15">
      <c r="A3830" s="13" t="s">
        <v>5275</v>
      </c>
      <c r="B3830" s="7" t="s">
        <v>3680</v>
      </c>
      <c r="C3830" s="14">
        <v>1</v>
      </c>
      <c r="D3830" s="7">
        <v>80.23</v>
      </c>
      <c r="E3830" s="7">
        <f t="shared" si="122"/>
        <v>8.0230000000000015</v>
      </c>
      <c r="F3830" s="7">
        <f t="shared" si="123"/>
        <v>88.253</v>
      </c>
      <c r="G3830" s="7">
        <v>0.33</v>
      </c>
      <c r="H3830" s="7" t="s">
        <v>5079</v>
      </c>
      <c r="I3830" s="7">
        <v>4</v>
      </c>
    </row>
    <row r="3831" spans="1:9" ht="15.75" customHeight="1" x14ac:dyDescent="0.15">
      <c r="A3831" s="13" t="s">
        <v>5275</v>
      </c>
      <c r="B3831" s="7" t="s">
        <v>3414</v>
      </c>
      <c r="C3831" s="14">
        <v>14</v>
      </c>
      <c r="D3831" s="7">
        <v>83.45</v>
      </c>
      <c r="E3831" s="7">
        <f t="shared" si="122"/>
        <v>8.3450000000000006</v>
      </c>
      <c r="F3831" s="7">
        <f t="shared" si="123"/>
        <v>91.795000000000002</v>
      </c>
      <c r="G3831" s="7">
        <v>0.26</v>
      </c>
      <c r="H3831" s="7" t="s">
        <v>5075</v>
      </c>
      <c r="I3831" s="7">
        <v>7</v>
      </c>
    </row>
    <row r="3832" spans="1:9" ht="15.75" customHeight="1" x14ac:dyDescent="0.15">
      <c r="A3832" s="13" t="s">
        <v>5275</v>
      </c>
      <c r="B3832" s="7" t="s">
        <v>1704</v>
      </c>
      <c r="C3832" s="14">
        <v>1</v>
      </c>
      <c r="D3832" s="7">
        <v>44.82</v>
      </c>
      <c r="E3832" s="7">
        <f t="shared" si="122"/>
        <v>4.4820000000000002</v>
      </c>
      <c r="F3832" s="7">
        <f t="shared" si="123"/>
        <v>49.302</v>
      </c>
      <c r="G3832" s="7">
        <v>0.09</v>
      </c>
      <c r="H3832" s="7" t="s">
        <v>5077</v>
      </c>
      <c r="I3832" s="7">
        <v>10</v>
      </c>
    </row>
    <row r="3833" spans="1:9" ht="15.75" customHeight="1" x14ac:dyDescent="0.15">
      <c r="A3833" s="13" t="s">
        <v>5275</v>
      </c>
      <c r="B3833" s="7" t="s">
        <v>1634</v>
      </c>
      <c r="C3833" s="14">
        <v>3</v>
      </c>
      <c r="D3833" s="7">
        <v>80.13</v>
      </c>
      <c r="E3833" s="7">
        <f t="shared" si="122"/>
        <v>8.0129999999999999</v>
      </c>
      <c r="F3833" s="7">
        <f t="shared" si="123"/>
        <v>88.143000000000001</v>
      </c>
      <c r="G3833" s="7">
        <v>0.27</v>
      </c>
      <c r="H3833" s="7" t="s">
        <v>26</v>
      </c>
      <c r="I3833" s="7">
        <v>2</v>
      </c>
    </row>
    <row r="3834" spans="1:9" ht="15.75" customHeight="1" x14ac:dyDescent="0.15">
      <c r="A3834" s="13" t="s">
        <v>5275</v>
      </c>
      <c r="B3834" s="7" t="s">
        <v>3333</v>
      </c>
      <c r="C3834" s="14">
        <v>3</v>
      </c>
      <c r="D3834" s="7">
        <v>24.46</v>
      </c>
      <c r="E3834" s="7">
        <f t="shared" si="122"/>
        <v>2.4460000000000002</v>
      </c>
      <c r="F3834" s="7">
        <f t="shared" si="123"/>
        <v>26.906000000000002</v>
      </c>
      <c r="G3834" s="7">
        <v>0.28000000000000003</v>
      </c>
      <c r="H3834" s="7" t="s">
        <v>27</v>
      </c>
      <c r="I3834" s="7">
        <v>2</v>
      </c>
    </row>
    <row r="3835" spans="1:9" ht="15.75" customHeight="1" x14ac:dyDescent="0.15">
      <c r="A3835" s="13" t="s">
        <v>5275</v>
      </c>
      <c r="B3835" s="7" t="s">
        <v>1068</v>
      </c>
      <c r="C3835" s="14">
        <v>1</v>
      </c>
      <c r="D3835" s="7">
        <v>96.56</v>
      </c>
      <c r="E3835" s="7">
        <f t="shared" si="122"/>
        <v>9.6560000000000006</v>
      </c>
      <c r="F3835" s="7">
        <f t="shared" si="123"/>
        <v>106.21600000000001</v>
      </c>
      <c r="G3835" s="7">
        <v>0.03</v>
      </c>
      <c r="H3835" s="7" t="s">
        <v>5077</v>
      </c>
      <c r="I3835" s="7">
        <v>2</v>
      </c>
    </row>
    <row r="3836" spans="1:9" ht="15.75" customHeight="1" x14ac:dyDescent="0.15">
      <c r="A3836" s="13" t="s">
        <v>5275</v>
      </c>
      <c r="B3836" s="7" t="s">
        <v>91</v>
      </c>
      <c r="C3836" s="14">
        <v>3</v>
      </c>
      <c r="D3836" s="7">
        <v>0.28000000000000003</v>
      </c>
      <c r="E3836" s="7">
        <f t="shared" si="122"/>
        <v>2.8000000000000004E-2</v>
      </c>
      <c r="F3836" s="7">
        <f t="shared" si="123"/>
        <v>0.30800000000000005</v>
      </c>
      <c r="G3836" s="7">
        <v>0.23</v>
      </c>
      <c r="H3836" s="7" t="s">
        <v>26</v>
      </c>
      <c r="I3836" s="7">
        <v>8</v>
      </c>
    </row>
    <row r="3837" spans="1:9" ht="15.75" customHeight="1" x14ac:dyDescent="0.15">
      <c r="A3837" s="13" t="s">
        <v>5275</v>
      </c>
      <c r="B3837" s="7" t="s">
        <v>1624</v>
      </c>
      <c r="C3837" s="14">
        <v>1</v>
      </c>
      <c r="D3837" s="7">
        <v>50.6</v>
      </c>
      <c r="E3837" s="7">
        <f t="shared" si="122"/>
        <v>5.0600000000000005</v>
      </c>
      <c r="F3837" s="7">
        <f t="shared" si="123"/>
        <v>55.660000000000004</v>
      </c>
      <c r="G3837" s="7">
        <v>0.21</v>
      </c>
      <c r="H3837" s="7" t="s">
        <v>5079</v>
      </c>
      <c r="I3837" s="7">
        <v>8</v>
      </c>
    </row>
    <row r="3838" spans="1:9" ht="15.75" customHeight="1" x14ac:dyDescent="0.15">
      <c r="A3838" s="13" t="s">
        <v>5275</v>
      </c>
      <c r="B3838" s="7" t="s">
        <v>993</v>
      </c>
      <c r="C3838" s="14">
        <v>13</v>
      </c>
      <c r="D3838" s="7">
        <v>81.89</v>
      </c>
      <c r="E3838" s="7">
        <f t="shared" si="122"/>
        <v>8.1890000000000001</v>
      </c>
      <c r="F3838" s="7">
        <f t="shared" si="123"/>
        <v>90.079000000000008</v>
      </c>
      <c r="G3838" s="7">
        <v>0.21</v>
      </c>
      <c r="H3838" s="7" t="s">
        <v>31</v>
      </c>
      <c r="I3838" s="7">
        <v>3</v>
      </c>
    </row>
    <row r="3839" spans="1:9" ht="15.75" customHeight="1" x14ac:dyDescent="0.15">
      <c r="A3839" s="13" t="s">
        <v>5275</v>
      </c>
      <c r="B3839" s="7" t="s">
        <v>1263</v>
      </c>
      <c r="C3839" s="14">
        <v>1</v>
      </c>
      <c r="D3839" s="7">
        <v>30.89</v>
      </c>
      <c r="E3839" s="7">
        <f t="shared" si="122"/>
        <v>3.0890000000000004</v>
      </c>
      <c r="F3839" s="7">
        <f t="shared" si="123"/>
        <v>33.978999999999999</v>
      </c>
      <c r="G3839" s="7">
        <v>0.34</v>
      </c>
      <c r="H3839" s="7" t="s">
        <v>5083</v>
      </c>
      <c r="I3839" s="7">
        <v>3</v>
      </c>
    </row>
    <row r="3840" spans="1:9" ht="15.75" customHeight="1" x14ac:dyDescent="0.15">
      <c r="A3840" s="13" t="s">
        <v>5275</v>
      </c>
      <c r="B3840" s="7" t="s">
        <v>356</v>
      </c>
      <c r="C3840" s="14">
        <v>3</v>
      </c>
      <c r="D3840" s="7">
        <v>42.76</v>
      </c>
      <c r="E3840" s="7">
        <f t="shared" si="122"/>
        <v>4.2759999999999998</v>
      </c>
      <c r="F3840" s="7">
        <f t="shared" si="123"/>
        <v>47.036000000000001</v>
      </c>
      <c r="G3840" s="7">
        <v>0.1</v>
      </c>
      <c r="H3840" s="7" t="s">
        <v>27</v>
      </c>
      <c r="I3840" s="7">
        <v>2</v>
      </c>
    </row>
    <row r="3841" spans="1:9" ht="15.75" customHeight="1" x14ac:dyDescent="0.15">
      <c r="A3841" s="13" t="s">
        <v>5275</v>
      </c>
      <c r="B3841" s="7" t="s">
        <v>4675</v>
      </c>
      <c r="C3841" s="14">
        <v>1</v>
      </c>
      <c r="D3841" s="7">
        <v>26</v>
      </c>
      <c r="E3841" s="7">
        <f t="shared" si="122"/>
        <v>2.6</v>
      </c>
      <c r="F3841" s="7">
        <f t="shared" si="123"/>
        <v>28.6</v>
      </c>
      <c r="G3841" s="7">
        <v>0.11</v>
      </c>
      <c r="H3841" s="7" t="s">
        <v>5080</v>
      </c>
      <c r="I3841" s="7">
        <v>5</v>
      </c>
    </row>
    <row r="3842" spans="1:9" ht="15.75" customHeight="1" x14ac:dyDescent="0.15">
      <c r="A3842" s="13" t="s">
        <v>5275</v>
      </c>
      <c r="B3842" s="7" t="s">
        <v>3467</v>
      </c>
      <c r="C3842" s="14">
        <v>1</v>
      </c>
      <c r="D3842" s="7">
        <v>20.71</v>
      </c>
      <c r="E3842" s="7">
        <f t="shared" si="122"/>
        <v>2.0710000000000002</v>
      </c>
      <c r="F3842" s="7">
        <f t="shared" si="123"/>
        <v>22.781000000000002</v>
      </c>
      <c r="G3842" s="7">
        <v>0.37</v>
      </c>
      <c r="H3842" s="7" t="s">
        <v>5076</v>
      </c>
      <c r="I3842" s="7">
        <v>7</v>
      </c>
    </row>
    <row r="3843" spans="1:9" ht="15.75" customHeight="1" x14ac:dyDescent="0.15">
      <c r="A3843" s="13" t="s">
        <v>5275</v>
      </c>
      <c r="B3843" s="7" t="s">
        <v>2329</v>
      </c>
      <c r="C3843" s="14">
        <v>13</v>
      </c>
      <c r="D3843" s="7">
        <v>93.18</v>
      </c>
      <c r="E3843" s="7">
        <f t="shared" si="122"/>
        <v>9.3180000000000014</v>
      </c>
      <c r="F3843" s="7">
        <f t="shared" si="123"/>
        <v>102.498</v>
      </c>
      <c r="G3843" s="7">
        <v>0.32</v>
      </c>
      <c r="H3843" s="7" t="s">
        <v>5076</v>
      </c>
      <c r="I3843" s="7">
        <v>2</v>
      </c>
    </row>
    <row r="3844" spans="1:9" ht="15.75" customHeight="1" x14ac:dyDescent="0.15">
      <c r="A3844" s="13" t="s">
        <v>5275</v>
      </c>
      <c r="B3844" s="7" t="s">
        <v>4142</v>
      </c>
      <c r="C3844" s="14">
        <v>3</v>
      </c>
      <c r="D3844" s="7">
        <v>59.9</v>
      </c>
      <c r="E3844" s="7">
        <f t="shared" si="122"/>
        <v>5.99</v>
      </c>
      <c r="F3844" s="7">
        <f t="shared" si="123"/>
        <v>65.89</v>
      </c>
      <c r="G3844" s="7">
        <v>0.1</v>
      </c>
      <c r="H3844" s="7" t="s">
        <v>5079</v>
      </c>
      <c r="I3844" s="7">
        <v>3</v>
      </c>
    </row>
    <row r="3845" spans="1:9" ht="15.75" customHeight="1" x14ac:dyDescent="0.15">
      <c r="A3845" s="13" t="s">
        <v>5275</v>
      </c>
      <c r="B3845" s="7" t="s">
        <v>4567</v>
      </c>
      <c r="C3845" s="14">
        <v>1</v>
      </c>
      <c r="D3845" s="7">
        <v>73.099999999999994</v>
      </c>
      <c r="E3845" s="7">
        <f t="shared" si="122"/>
        <v>7.31</v>
      </c>
      <c r="F3845" s="7">
        <f t="shared" si="123"/>
        <v>80.41</v>
      </c>
      <c r="G3845" s="7">
        <v>0.2</v>
      </c>
      <c r="H3845" s="7" t="s">
        <v>5075</v>
      </c>
      <c r="I3845" s="7">
        <v>9</v>
      </c>
    </row>
    <row r="3846" spans="1:9" ht="15.75" customHeight="1" x14ac:dyDescent="0.15">
      <c r="A3846" s="13" t="s">
        <v>5275</v>
      </c>
      <c r="B3846" s="7" t="s">
        <v>4065</v>
      </c>
      <c r="C3846" s="14">
        <v>13</v>
      </c>
      <c r="D3846" s="7">
        <v>60.36</v>
      </c>
      <c r="E3846" s="7">
        <f t="shared" si="122"/>
        <v>6.0360000000000005</v>
      </c>
      <c r="F3846" s="7">
        <f t="shared" si="123"/>
        <v>66.396000000000001</v>
      </c>
      <c r="G3846" s="7">
        <v>0.19</v>
      </c>
      <c r="H3846" s="7" t="s">
        <v>28</v>
      </c>
      <c r="I3846" s="7">
        <v>3</v>
      </c>
    </row>
    <row r="3847" spans="1:9" ht="15.75" customHeight="1" x14ac:dyDescent="0.15">
      <c r="A3847" s="13" t="s">
        <v>5275</v>
      </c>
      <c r="B3847" s="7" t="s">
        <v>1716</v>
      </c>
      <c r="C3847" s="14">
        <v>14</v>
      </c>
      <c r="D3847" s="7">
        <v>43.57</v>
      </c>
      <c r="E3847" s="7">
        <f t="shared" si="122"/>
        <v>4.3570000000000002</v>
      </c>
      <c r="F3847" s="7">
        <f t="shared" si="123"/>
        <v>47.927</v>
      </c>
      <c r="G3847" s="7">
        <v>0.05</v>
      </c>
      <c r="H3847" s="7" t="s">
        <v>5083</v>
      </c>
      <c r="I3847" s="7">
        <v>9</v>
      </c>
    </row>
    <row r="3848" spans="1:9" ht="15.75" customHeight="1" x14ac:dyDescent="0.15">
      <c r="A3848" s="13" t="s">
        <v>5276</v>
      </c>
      <c r="B3848" s="7" t="s">
        <v>5031</v>
      </c>
      <c r="C3848" s="14">
        <v>13</v>
      </c>
      <c r="D3848" s="7">
        <v>55.77</v>
      </c>
      <c r="E3848" s="7">
        <f t="shared" si="122"/>
        <v>5.5770000000000008</v>
      </c>
      <c r="F3848" s="7">
        <f t="shared" si="123"/>
        <v>61.347000000000001</v>
      </c>
      <c r="G3848" s="7">
        <v>0.25</v>
      </c>
      <c r="H3848" s="7" t="s">
        <v>5077</v>
      </c>
      <c r="I3848" s="7">
        <v>6</v>
      </c>
    </row>
    <row r="3849" spans="1:9" ht="15.75" customHeight="1" x14ac:dyDescent="0.15">
      <c r="A3849" s="13" t="s">
        <v>5276</v>
      </c>
      <c r="B3849" s="7" t="s">
        <v>4450</v>
      </c>
      <c r="C3849" s="14">
        <v>3</v>
      </c>
      <c r="D3849" s="7">
        <v>90.37</v>
      </c>
      <c r="E3849" s="7">
        <f t="shared" si="122"/>
        <v>9.0370000000000008</v>
      </c>
      <c r="F3849" s="7">
        <f t="shared" si="123"/>
        <v>99.407000000000011</v>
      </c>
      <c r="G3849" s="7">
        <v>0.38</v>
      </c>
      <c r="H3849" s="7" t="s">
        <v>5078</v>
      </c>
      <c r="I3849" s="7">
        <v>4</v>
      </c>
    </row>
    <row r="3850" spans="1:9" ht="15.75" customHeight="1" x14ac:dyDescent="0.15">
      <c r="A3850" s="13" t="s">
        <v>5276</v>
      </c>
      <c r="B3850" s="7" t="s">
        <v>267</v>
      </c>
      <c r="C3850" s="14">
        <v>3</v>
      </c>
      <c r="D3850" s="7">
        <v>5.46</v>
      </c>
      <c r="E3850" s="7">
        <f t="shared" si="122"/>
        <v>0.54600000000000004</v>
      </c>
      <c r="F3850" s="7">
        <f t="shared" si="123"/>
        <v>6.0060000000000002</v>
      </c>
      <c r="G3850" s="7">
        <v>0.24</v>
      </c>
      <c r="H3850" s="7" t="s">
        <v>5077</v>
      </c>
      <c r="I3850" s="7">
        <v>8</v>
      </c>
    </row>
    <row r="3851" spans="1:9" ht="15.75" customHeight="1" x14ac:dyDescent="0.15">
      <c r="A3851" s="13" t="s">
        <v>5276</v>
      </c>
      <c r="B3851" s="7" t="s">
        <v>370</v>
      </c>
      <c r="C3851" s="14">
        <v>3</v>
      </c>
      <c r="D3851" s="7">
        <v>78.91</v>
      </c>
      <c r="E3851" s="7">
        <f t="shared" si="122"/>
        <v>7.891</v>
      </c>
      <c r="F3851" s="7">
        <f t="shared" si="123"/>
        <v>86.801000000000002</v>
      </c>
      <c r="G3851" s="7">
        <v>0.27</v>
      </c>
      <c r="H3851" s="7" t="s">
        <v>5079</v>
      </c>
      <c r="I3851" s="7">
        <v>1</v>
      </c>
    </row>
    <row r="3852" spans="1:9" ht="15.75" customHeight="1" x14ac:dyDescent="0.15">
      <c r="A3852" s="13" t="s">
        <v>5276</v>
      </c>
      <c r="B3852" s="7" t="s">
        <v>3288</v>
      </c>
      <c r="C3852" s="14">
        <v>1</v>
      </c>
      <c r="D3852" s="7">
        <v>70.66</v>
      </c>
      <c r="E3852" s="7">
        <f t="shared" si="122"/>
        <v>7.0659999999999998</v>
      </c>
      <c r="F3852" s="7">
        <f t="shared" si="123"/>
        <v>77.725999999999999</v>
      </c>
      <c r="G3852" s="7">
        <v>0.24</v>
      </c>
      <c r="H3852" s="7" t="s">
        <v>5075</v>
      </c>
      <c r="I3852" s="7">
        <v>3</v>
      </c>
    </row>
    <row r="3853" spans="1:9" ht="15.75" customHeight="1" x14ac:dyDescent="0.15">
      <c r="A3853" s="13" t="s">
        <v>5276</v>
      </c>
      <c r="B3853" s="7" t="s">
        <v>2298</v>
      </c>
      <c r="C3853" s="14">
        <v>13</v>
      </c>
      <c r="D3853" s="7">
        <v>21.97</v>
      </c>
      <c r="E3853" s="7">
        <f t="shared" si="122"/>
        <v>2.1970000000000001</v>
      </c>
      <c r="F3853" s="7">
        <f t="shared" si="123"/>
        <v>24.166999999999998</v>
      </c>
      <c r="G3853" s="7">
        <v>0.09</v>
      </c>
      <c r="H3853" s="7" t="s">
        <v>5081</v>
      </c>
      <c r="I3853" s="7">
        <v>10</v>
      </c>
    </row>
    <row r="3854" spans="1:9" ht="15.75" customHeight="1" x14ac:dyDescent="0.15">
      <c r="A3854" s="13" t="s">
        <v>5276</v>
      </c>
      <c r="B3854" s="7" t="s">
        <v>3416</v>
      </c>
      <c r="C3854" s="14">
        <v>13</v>
      </c>
      <c r="D3854" s="7">
        <v>62.76</v>
      </c>
      <c r="E3854" s="7">
        <f t="shared" si="122"/>
        <v>6.2759999999999998</v>
      </c>
      <c r="F3854" s="7">
        <f t="shared" si="123"/>
        <v>69.036000000000001</v>
      </c>
      <c r="G3854" s="7">
        <v>0.01</v>
      </c>
      <c r="H3854" s="7" t="s">
        <v>5080</v>
      </c>
      <c r="I3854" s="7">
        <v>6</v>
      </c>
    </row>
    <row r="3855" spans="1:9" ht="15.75" customHeight="1" x14ac:dyDescent="0.15">
      <c r="A3855" s="13" t="s">
        <v>5276</v>
      </c>
      <c r="B3855" s="7" t="s">
        <v>2066</v>
      </c>
      <c r="C3855" s="14">
        <v>13</v>
      </c>
      <c r="D3855" s="7">
        <v>23.06</v>
      </c>
      <c r="E3855" s="7">
        <f t="shared" si="122"/>
        <v>2.306</v>
      </c>
      <c r="F3855" s="7">
        <f t="shared" si="123"/>
        <v>25.366</v>
      </c>
      <c r="G3855" s="7">
        <v>0.01</v>
      </c>
      <c r="H3855" s="7" t="s">
        <v>30</v>
      </c>
      <c r="I3855" s="7">
        <v>4</v>
      </c>
    </row>
    <row r="3856" spans="1:9" ht="15.75" customHeight="1" x14ac:dyDescent="0.15">
      <c r="A3856" s="13" t="s">
        <v>5276</v>
      </c>
      <c r="B3856" s="7" t="s">
        <v>1798</v>
      </c>
      <c r="C3856" s="14">
        <v>1</v>
      </c>
      <c r="D3856" s="7">
        <v>52.72</v>
      </c>
      <c r="E3856" s="7">
        <f t="shared" si="122"/>
        <v>5.2720000000000002</v>
      </c>
      <c r="F3856" s="7">
        <f t="shared" si="123"/>
        <v>57.991999999999997</v>
      </c>
      <c r="G3856" s="7">
        <v>0.16</v>
      </c>
      <c r="H3856" s="7" t="s">
        <v>5082</v>
      </c>
      <c r="I3856" s="7">
        <v>3</v>
      </c>
    </row>
    <row r="3857" spans="1:9" ht="15.75" customHeight="1" x14ac:dyDescent="0.15">
      <c r="A3857" s="13" t="s">
        <v>5276</v>
      </c>
      <c r="B3857" s="7" t="s">
        <v>486</v>
      </c>
      <c r="C3857" s="14">
        <v>14</v>
      </c>
      <c r="D3857" s="7">
        <v>82.45</v>
      </c>
      <c r="E3857" s="7">
        <f t="shared" si="122"/>
        <v>8.245000000000001</v>
      </c>
      <c r="F3857" s="7">
        <f t="shared" si="123"/>
        <v>90.695000000000007</v>
      </c>
      <c r="G3857" s="7">
        <v>0.06</v>
      </c>
      <c r="H3857" s="7" t="s">
        <v>30</v>
      </c>
      <c r="I3857" s="7">
        <v>9</v>
      </c>
    </row>
    <row r="3858" spans="1:9" ht="15.75" customHeight="1" x14ac:dyDescent="0.15">
      <c r="A3858" s="13" t="s">
        <v>5276</v>
      </c>
      <c r="B3858" s="7" t="s">
        <v>1364</v>
      </c>
      <c r="C3858" s="14">
        <v>13</v>
      </c>
      <c r="D3858" s="7">
        <v>70.959999999999994</v>
      </c>
      <c r="E3858" s="7">
        <f t="shared" si="122"/>
        <v>7.0960000000000001</v>
      </c>
      <c r="F3858" s="7">
        <f t="shared" si="123"/>
        <v>78.055999999999997</v>
      </c>
      <c r="G3858" s="7">
        <v>0.08</v>
      </c>
      <c r="H3858" s="7" t="s">
        <v>5077</v>
      </c>
      <c r="I3858" s="7">
        <v>4</v>
      </c>
    </row>
    <row r="3859" spans="1:9" ht="15.75" customHeight="1" x14ac:dyDescent="0.15">
      <c r="A3859" s="13" t="s">
        <v>5276</v>
      </c>
      <c r="B3859" s="7" t="s">
        <v>1938</v>
      </c>
      <c r="C3859" s="14">
        <v>14</v>
      </c>
      <c r="D3859" s="7">
        <v>83.67</v>
      </c>
      <c r="E3859" s="7">
        <f t="shared" si="122"/>
        <v>8.3670000000000009</v>
      </c>
      <c r="F3859" s="7">
        <f t="shared" si="123"/>
        <v>92.037000000000006</v>
      </c>
      <c r="G3859" s="7">
        <v>0.4</v>
      </c>
      <c r="H3859" s="7" t="s">
        <v>29</v>
      </c>
      <c r="I3859" s="7">
        <v>6</v>
      </c>
    </row>
    <row r="3860" spans="1:9" ht="15.75" customHeight="1" x14ac:dyDescent="0.15">
      <c r="A3860" s="13" t="s">
        <v>5276</v>
      </c>
      <c r="B3860" s="7" t="s">
        <v>871</v>
      </c>
      <c r="C3860" s="14">
        <v>14</v>
      </c>
      <c r="D3860" s="7">
        <v>6.33</v>
      </c>
      <c r="E3860" s="7">
        <f t="shared" si="122"/>
        <v>0.63300000000000001</v>
      </c>
      <c r="F3860" s="7">
        <f t="shared" si="123"/>
        <v>6.9630000000000001</v>
      </c>
      <c r="G3860" s="7">
        <v>0.37</v>
      </c>
      <c r="H3860" s="7" t="s">
        <v>31</v>
      </c>
      <c r="I3860" s="7">
        <v>1</v>
      </c>
    </row>
    <row r="3861" spans="1:9" ht="15.75" customHeight="1" x14ac:dyDescent="0.15">
      <c r="A3861" s="13" t="s">
        <v>5276</v>
      </c>
      <c r="B3861" s="7" t="s">
        <v>2375</v>
      </c>
      <c r="C3861" s="14">
        <v>13</v>
      </c>
      <c r="D3861" s="7">
        <v>39.07</v>
      </c>
      <c r="E3861" s="7">
        <f t="shared" si="122"/>
        <v>3.907</v>
      </c>
      <c r="F3861" s="7">
        <f t="shared" si="123"/>
        <v>42.977000000000004</v>
      </c>
      <c r="G3861" s="7">
        <v>0.27</v>
      </c>
      <c r="H3861" s="7" t="s">
        <v>31</v>
      </c>
      <c r="I3861" s="7">
        <v>2</v>
      </c>
    </row>
    <row r="3862" spans="1:9" ht="15.75" customHeight="1" x14ac:dyDescent="0.15">
      <c r="A3862" s="13" t="s">
        <v>5276</v>
      </c>
      <c r="B3862" s="7" t="s">
        <v>1001</v>
      </c>
      <c r="C3862" s="14">
        <v>1</v>
      </c>
      <c r="D3862" s="7">
        <v>7.53</v>
      </c>
      <c r="E3862" s="7">
        <f t="shared" si="122"/>
        <v>0.75300000000000011</v>
      </c>
      <c r="F3862" s="7">
        <f t="shared" si="123"/>
        <v>8.2830000000000013</v>
      </c>
      <c r="G3862" s="7">
        <v>0.38</v>
      </c>
      <c r="H3862" s="7" t="s">
        <v>5077</v>
      </c>
      <c r="I3862" s="7">
        <v>2</v>
      </c>
    </row>
    <row r="3863" spans="1:9" ht="15.75" customHeight="1" x14ac:dyDescent="0.15">
      <c r="A3863" s="13" t="s">
        <v>5276</v>
      </c>
      <c r="B3863" s="7" t="s">
        <v>2700</v>
      </c>
      <c r="C3863" s="14">
        <v>3</v>
      </c>
      <c r="D3863" s="7">
        <v>15.34</v>
      </c>
      <c r="E3863" s="7">
        <f t="shared" si="122"/>
        <v>1.534</v>
      </c>
      <c r="F3863" s="7">
        <f t="shared" si="123"/>
        <v>16.873999999999999</v>
      </c>
      <c r="G3863" s="7">
        <v>0.23</v>
      </c>
      <c r="H3863" s="7" t="s">
        <v>29</v>
      </c>
      <c r="I3863" s="7">
        <v>7</v>
      </c>
    </row>
    <row r="3864" spans="1:9" ht="15.75" customHeight="1" x14ac:dyDescent="0.15">
      <c r="A3864" s="13" t="s">
        <v>5276</v>
      </c>
      <c r="B3864" s="7" t="s">
        <v>1571</v>
      </c>
      <c r="C3864" s="14">
        <v>14</v>
      </c>
      <c r="D3864" s="7">
        <v>5.48</v>
      </c>
      <c r="E3864" s="7">
        <f t="shared" si="122"/>
        <v>0.54800000000000004</v>
      </c>
      <c r="F3864" s="7">
        <f t="shared" si="123"/>
        <v>6.0280000000000005</v>
      </c>
      <c r="G3864" s="7">
        <v>0.31</v>
      </c>
      <c r="H3864" s="7" t="s">
        <v>5083</v>
      </c>
      <c r="I3864" s="7">
        <v>10</v>
      </c>
    </row>
    <row r="3865" spans="1:9" ht="15.75" customHeight="1" x14ac:dyDescent="0.15">
      <c r="A3865" s="13" t="s">
        <v>5276</v>
      </c>
      <c r="B3865" s="7" t="s">
        <v>1532</v>
      </c>
      <c r="C3865" s="14">
        <v>3</v>
      </c>
      <c r="D3865" s="7">
        <v>89.38</v>
      </c>
      <c r="E3865" s="7">
        <f t="shared" si="122"/>
        <v>8.9380000000000006</v>
      </c>
      <c r="F3865" s="7">
        <f t="shared" si="123"/>
        <v>98.317999999999998</v>
      </c>
      <c r="G3865" s="7">
        <v>0.27</v>
      </c>
      <c r="H3865" s="7" t="s">
        <v>26</v>
      </c>
      <c r="I3865" s="7">
        <v>1</v>
      </c>
    </row>
    <row r="3866" spans="1:9" ht="15.75" customHeight="1" x14ac:dyDescent="0.15">
      <c r="A3866" s="13" t="s">
        <v>5276</v>
      </c>
      <c r="B3866" s="7" t="s">
        <v>2630</v>
      </c>
      <c r="C3866" s="14">
        <v>13</v>
      </c>
      <c r="D3866" s="7">
        <v>25.35</v>
      </c>
      <c r="E3866" s="7">
        <f t="shared" si="122"/>
        <v>2.5350000000000001</v>
      </c>
      <c r="F3866" s="7">
        <f t="shared" si="123"/>
        <v>27.885000000000002</v>
      </c>
      <c r="G3866" s="7">
        <v>0.34</v>
      </c>
      <c r="H3866" s="7" t="s">
        <v>5077</v>
      </c>
      <c r="I3866" s="7">
        <v>5</v>
      </c>
    </row>
    <row r="3867" spans="1:9" ht="15.75" customHeight="1" x14ac:dyDescent="0.15">
      <c r="A3867" s="13" t="s">
        <v>5276</v>
      </c>
      <c r="B3867" s="7" t="s">
        <v>1730</v>
      </c>
      <c r="C3867" s="14">
        <v>13</v>
      </c>
      <c r="D3867" s="7">
        <v>75.31</v>
      </c>
      <c r="E3867" s="7">
        <f t="shared" si="122"/>
        <v>7.5310000000000006</v>
      </c>
      <c r="F3867" s="7">
        <f t="shared" si="123"/>
        <v>82.841000000000008</v>
      </c>
      <c r="G3867" s="7">
        <v>0.22</v>
      </c>
      <c r="H3867" s="7" t="s">
        <v>27</v>
      </c>
      <c r="I3867" s="7">
        <v>4</v>
      </c>
    </row>
    <row r="3868" spans="1:9" ht="15.75" customHeight="1" x14ac:dyDescent="0.15">
      <c r="A3868" s="13" t="s">
        <v>5276</v>
      </c>
      <c r="B3868" s="7" t="s">
        <v>3998</v>
      </c>
      <c r="C3868" s="14">
        <v>13</v>
      </c>
      <c r="D3868" s="7">
        <v>70.400000000000006</v>
      </c>
      <c r="E3868" s="7">
        <f t="shared" ref="E3868:E3931" si="124">D3868*10%</f>
        <v>7.0400000000000009</v>
      </c>
      <c r="F3868" s="7">
        <f t="shared" ref="F3868:F3931" si="125">D3868+E3868</f>
        <v>77.440000000000012</v>
      </c>
      <c r="G3868" s="7">
        <v>0.27</v>
      </c>
      <c r="H3868" s="7" t="s">
        <v>5079</v>
      </c>
      <c r="I3868" s="7">
        <v>3</v>
      </c>
    </row>
    <row r="3869" spans="1:9" ht="15.75" customHeight="1" x14ac:dyDescent="0.15">
      <c r="A3869" s="13" t="s">
        <v>5276</v>
      </c>
      <c r="B3869" s="7" t="s">
        <v>3950</v>
      </c>
      <c r="C3869" s="14">
        <v>14</v>
      </c>
      <c r="D3869" s="7">
        <v>33.270000000000003</v>
      </c>
      <c r="E3869" s="7">
        <f t="shared" si="124"/>
        <v>3.3270000000000004</v>
      </c>
      <c r="F3869" s="7">
        <f t="shared" si="125"/>
        <v>36.597000000000001</v>
      </c>
      <c r="G3869" s="7">
        <v>0.05</v>
      </c>
      <c r="H3869" s="7" t="s">
        <v>5083</v>
      </c>
      <c r="I3869" s="7">
        <v>2</v>
      </c>
    </row>
    <row r="3870" spans="1:9" ht="15.75" customHeight="1" x14ac:dyDescent="0.15">
      <c r="A3870" s="13" t="s">
        <v>5277</v>
      </c>
      <c r="B3870" s="7" t="s">
        <v>664</v>
      </c>
      <c r="C3870" s="14">
        <v>3</v>
      </c>
      <c r="D3870" s="7">
        <v>70.3</v>
      </c>
      <c r="E3870" s="7">
        <f t="shared" si="124"/>
        <v>7.03</v>
      </c>
      <c r="F3870" s="7">
        <f t="shared" si="125"/>
        <v>77.33</v>
      </c>
      <c r="G3870" s="7">
        <v>0.32</v>
      </c>
      <c r="H3870" s="7" t="s">
        <v>5078</v>
      </c>
      <c r="I3870" s="7">
        <v>6</v>
      </c>
    </row>
    <row r="3871" spans="1:9" ht="15.75" customHeight="1" x14ac:dyDescent="0.15">
      <c r="A3871" s="13" t="s">
        <v>5277</v>
      </c>
      <c r="B3871" s="7" t="s">
        <v>3504</v>
      </c>
      <c r="C3871" s="14">
        <v>14</v>
      </c>
      <c r="D3871" s="7">
        <v>60.38</v>
      </c>
      <c r="E3871" s="7">
        <f t="shared" si="124"/>
        <v>6.0380000000000003</v>
      </c>
      <c r="F3871" s="7">
        <f t="shared" si="125"/>
        <v>66.418000000000006</v>
      </c>
      <c r="G3871" s="7">
        <v>0.17</v>
      </c>
      <c r="H3871" s="7" t="s">
        <v>31</v>
      </c>
      <c r="I3871" s="7">
        <v>10</v>
      </c>
    </row>
    <row r="3872" spans="1:9" ht="15.75" customHeight="1" x14ac:dyDescent="0.15">
      <c r="A3872" s="13" t="s">
        <v>5277</v>
      </c>
      <c r="B3872" s="7" t="s">
        <v>4635</v>
      </c>
      <c r="C3872" s="14">
        <v>1</v>
      </c>
      <c r="D3872" s="7">
        <v>94.5</v>
      </c>
      <c r="E3872" s="7">
        <f t="shared" si="124"/>
        <v>9.4500000000000011</v>
      </c>
      <c r="F3872" s="7">
        <f t="shared" si="125"/>
        <v>103.95</v>
      </c>
      <c r="G3872" s="7">
        <v>0.35</v>
      </c>
      <c r="H3872" s="7" t="s">
        <v>5081</v>
      </c>
      <c r="I3872" s="7">
        <v>3</v>
      </c>
    </row>
    <row r="3873" spans="1:9" ht="15.75" customHeight="1" x14ac:dyDescent="0.15">
      <c r="A3873" s="13" t="s">
        <v>5277</v>
      </c>
      <c r="B3873" s="7" t="s">
        <v>4756</v>
      </c>
      <c r="C3873" s="14">
        <v>1</v>
      </c>
      <c r="D3873" s="7">
        <v>13.78</v>
      </c>
      <c r="E3873" s="7">
        <f t="shared" si="124"/>
        <v>1.3780000000000001</v>
      </c>
      <c r="F3873" s="7">
        <f t="shared" si="125"/>
        <v>15.157999999999999</v>
      </c>
      <c r="G3873" s="7">
        <v>0.34</v>
      </c>
      <c r="H3873" s="7" t="s">
        <v>27</v>
      </c>
      <c r="I3873" s="7">
        <v>6</v>
      </c>
    </row>
    <row r="3874" spans="1:9" ht="15.75" customHeight="1" x14ac:dyDescent="0.15">
      <c r="A3874" s="13" t="s">
        <v>5277</v>
      </c>
      <c r="B3874" s="7" t="s">
        <v>4233</v>
      </c>
      <c r="C3874" s="14">
        <v>14</v>
      </c>
      <c r="D3874" s="7">
        <v>25.27</v>
      </c>
      <c r="E3874" s="7">
        <f t="shared" si="124"/>
        <v>2.5270000000000001</v>
      </c>
      <c r="F3874" s="7">
        <f t="shared" si="125"/>
        <v>27.797000000000001</v>
      </c>
      <c r="G3874" s="7">
        <v>0.16</v>
      </c>
      <c r="H3874" s="7" t="s">
        <v>5077</v>
      </c>
      <c r="I3874" s="7">
        <v>7</v>
      </c>
    </row>
    <row r="3875" spans="1:9" ht="15.75" customHeight="1" x14ac:dyDescent="0.15">
      <c r="A3875" s="13" t="s">
        <v>5277</v>
      </c>
      <c r="B3875" s="7" t="s">
        <v>1777</v>
      </c>
      <c r="C3875" s="14">
        <v>14</v>
      </c>
      <c r="D3875" s="7">
        <v>1.56</v>
      </c>
      <c r="E3875" s="7">
        <f t="shared" si="124"/>
        <v>0.15600000000000003</v>
      </c>
      <c r="F3875" s="7">
        <f t="shared" si="125"/>
        <v>1.7160000000000002</v>
      </c>
      <c r="G3875" s="7">
        <v>0.28000000000000003</v>
      </c>
      <c r="H3875" s="7" t="s">
        <v>5079</v>
      </c>
      <c r="I3875" s="7">
        <v>10</v>
      </c>
    </row>
    <row r="3876" spans="1:9" ht="15.75" customHeight="1" x14ac:dyDescent="0.15">
      <c r="A3876" s="13" t="s">
        <v>5277</v>
      </c>
      <c r="B3876" s="7" t="s">
        <v>863</v>
      </c>
      <c r="C3876" s="14">
        <v>1</v>
      </c>
      <c r="D3876" s="7">
        <v>79.36</v>
      </c>
      <c r="E3876" s="7">
        <f t="shared" si="124"/>
        <v>7.9359999999999999</v>
      </c>
      <c r="F3876" s="7">
        <f t="shared" si="125"/>
        <v>87.295999999999992</v>
      </c>
      <c r="G3876" s="7">
        <v>0.22</v>
      </c>
      <c r="H3876" s="7" t="s">
        <v>5078</v>
      </c>
      <c r="I3876" s="7">
        <v>5</v>
      </c>
    </row>
    <row r="3877" spans="1:9" ht="15.75" customHeight="1" x14ac:dyDescent="0.15">
      <c r="A3877" s="13" t="s">
        <v>5277</v>
      </c>
      <c r="B3877" s="7" t="s">
        <v>1535</v>
      </c>
      <c r="C3877" s="14">
        <v>3</v>
      </c>
      <c r="D3877" s="7">
        <v>4.72</v>
      </c>
      <c r="E3877" s="7">
        <f t="shared" si="124"/>
        <v>0.47199999999999998</v>
      </c>
      <c r="F3877" s="7">
        <f t="shared" si="125"/>
        <v>5.1920000000000002</v>
      </c>
      <c r="G3877" s="7">
        <v>0.19</v>
      </c>
      <c r="H3877" s="7" t="s">
        <v>5078</v>
      </c>
      <c r="I3877" s="7">
        <v>8</v>
      </c>
    </row>
    <row r="3878" spans="1:9" ht="15.75" customHeight="1" x14ac:dyDescent="0.15">
      <c r="A3878" s="13" t="s">
        <v>5277</v>
      </c>
      <c r="B3878" s="7" t="s">
        <v>2934</v>
      </c>
      <c r="C3878" s="14">
        <v>13</v>
      </c>
      <c r="D3878" s="7">
        <v>51.83</v>
      </c>
      <c r="E3878" s="7">
        <f t="shared" si="124"/>
        <v>5.1829999999999998</v>
      </c>
      <c r="F3878" s="7">
        <f t="shared" si="125"/>
        <v>57.012999999999998</v>
      </c>
      <c r="G3878" s="7">
        <v>0.26</v>
      </c>
      <c r="H3878" s="7" t="s">
        <v>29</v>
      </c>
      <c r="I3878" s="7">
        <v>8</v>
      </c>
    </row>
    <row r="3879" spans="1:9" ht="15.75" customHeight="1" x14ac:dyDescent="0.15">
      <c r="A3879" s="13" t="s">
        <v>5277</v>
      </c>
      <c r="B3879" s="7" t="s">
        <v>888</v>
      </c>
      <c r="C3879" s="14">
        <v>3</v>
      </c>
      <c r="D3879" s="7">
        <v>94.2</v>
      </c>
      <c r="E3879" s="7">
        <f t="shared" si="124"/>
        <v>9.42</v>
      </c>
      <c r="F3879" s="7">
        <f t="shared" si="125"/>
        <v>103.62</v>
      </c>
      <c r="G3879" s="7">
        <v>0.21</v>
      </c>
      <c r="H3879" s="7" t="s">
        <v>5075</v>
      </c>
      <c r="I3879" s="7">
        <v>3</v>
      </c>
    </row>
    <row r="3880" spans="1:9" ht="15.75" customHeight="1" x14ac:dyDescent="0.15">
      <c r="A3880" s="13" t="s">
        <v>5277</v>
      </c>
      <c r="B3880" s="7" t="s">
        <v>2065</v>
      </c>
      <c r="C3880" s="14">
        <v>13</v>
      </c>
      <c r="D3880" s="7">
        <v>68.3</v>
      </c>
      <c r="E3880" s="7">
        <f t="shared" si="124"/>
        <v>6.83</v>
      </c>
      <c r="F3880" s="7">
        <f t="shared" si="125"/>
        <v>75.13</v>
      </c>
      <c r="G3880" s="7">
        <v>0.38</v>
      </c>
      <c r="H3880" s="7" t="s">
        <v>5082</v>
      </c>
      <c r="I3880" s="7">
        <v>4</v>
      </c>
    </row>
    <row r="3881" spans="1:9" ht="15.75" customHeight="1" x14ac:dyDescent="0.15">
      <c r="A3881" s="13" t="s">
        <v>5277</v>
      </c>
      <c r="B3881" s="7" t="s">
        <v>4367</v>
      </c>
      <c r="C3881" s="14">
        <v>3</v>
      </c>
      <c r="D3881" s="7">
        <v>50.99</v>
      </c>
      <c r="E3881" s="7">
        <f t="shared" si="124"/>
        <v>5.0990000000000002</v>
      </c>
      <c r="F3881" s="7">
        <f t="shared" si="125"/>
        <v>56.088999999999999</v>
      </c>
      <c r="G3881" s="7">
        <v>0.13</v>
      </c>
      <c r="H3881" s="7" t="s">
        <v>5080</v>
      </c>
      <c r="I3881" s="7">
        <v>3</v>
      </c>
    </row>
    <row r="3882" spans="1:9" ht="15.75" customHeight="1" x14ac:dyDescent="0.15">
      <c r="A3882" s="13" t="s">
        <v>5277</v>
      </c>
      <c r="B3882" s="7" t="s">
        <v>200</v>
      </c>
      <c r="C3882" s="14">
        <v>14</v>
      </c>
      <c r="D3882" s="7">
        <v>48.44</v>
      </c>
      <c r="E3882" s="7">
        <f t="shared" si="124"/>
        <v>4.8440000000000003</v>
      </c>
      <c r="F3882" s="7">
        <f t="shared" si="125"/>
        <v>53.283999999999999</v>
      </c>
      <c r="G3882" s="7">
        <v>0.25</v>
      </c>
      <c r="H3882" s="7" t="s">
        <v>5076</v>
      </c>
      <c r="I3882" s="7">
        <v>7</v>
      </c>
    </row>
    <row r="3883" spans="1:9" ht="15.75" customHeight="1" x14ac:dyDescent="0.15">
      <c r="A3883" s="13" t="s">
        <v>5277</v>
      </c>
      <c r="B3883" s="7" t="s">
        <v>1924</v>
      </c>
      <c r="C3883" s="14">
        <v>3</v>
      </c>
      <c r="D3883" s="7">
        <v>55.86</v>
      </c>
      <c r="E3883" s="7">
        <f t="shared" si="124"/>
        <v>5.5860000000000003</v>
      </c>
      <c r="F3883" s="7">
        <f t="shared" si="125"/>
        <v>61.445999999999998</v>
      </c>
      <c r="G3883" s="7">
        <v>0.04</v>
      </c>
      <c r="H3883" s="7" t="s">
        <v>5076</v>
      </c>
      <c r="I3883" s="7">
        <v>9</v>
      </c>
    </row>
    <row r="3884" spans="1:9" ht="15.75" customHeight="1" x14ac:dyDescent="0.15">
      <c r="A3884" s="13" t="s">
        <v>5277</v>
      </c>
      <c r="B3884" s="7" t="s">
        <v>3113</v>
      </c>
      <c r="C3884" s="14">
        <v>1</v>
      </c>
      <c r="D3884" s="7">
        <v>83.93</v>
      </c>
      <c r="E3884" s="7">
        <f t="shared" si="124"/>
        <v>8.3930000000000007</v>
      </c>
      <c r="F3884" s="7">
        <f t="shared" si="125"/>
        <v>92.323000000000008</v>
      </c>
      <c r="G3884" s="7">
        <v>0.39</v>
      </c>
      <c r="H3884" s="7" t="s">
        <v>28</v>
      </c>
      <c r="I3884" s="7">
        <v>10</v>
      </c>
    </row>
    <row r="3885" spans="1:9" ht="15.75" customHeight="1" x14ac:dyDescent="0.15">
      <c r="A3885" s="13" t="s">
        <v>5277</v>
      </c>
      <c r="B3885" s="7" t="s">
        <v>2633</v>
      </c>
      <c r="C3885" s="14">
        <v>3</v>
      </c>
      <c r="D3885" s="7">
        <v>88.48</v>
      </c>
      <c r="E3885" s="7">
        <f t="shared" si="124"/>
        <v>8.8480000000000008</v>
      </c>
      <c r="F3885" s="7">
        <f t="shared" si="125"/>
        <v>97.328000000000003</v>
      </c>
      <c r="G3885" s="7">
        <v>0.35</v>
      </c>
      <c r="H3885" s="7" t="s">
        <v>5075</v>
      </c>
      <c r="I3885" s="7">
        <v>4</v>
      </c>
    </row>
    <row r="3886" spans="1:9" ht="15.75" customHeight="1" x14ac:dyDescent="0.15">
      <c r="A3886" s="13" t="s">
        <v>5277</v>
      </c>
      <c r="B3886" s="7" t="s">
        <v>4604</v>
      </c>
      <c r="C3886" s="14">
        <v>13</v>
      </c>
      <c r="D3886" s="7">
        <v>95.81</v>
      </c>
      <c r="E3886" s="7">
        <f t="shared" si="124"/>
        <v>9.5810000000000013</v>
      </c>
      <c r="F3886" s="7">
        <f t="shared" si="125"/>
        <v>105.39100000000001</v>
      </c>
      <c r="G3886" s="7">
        <v>0.24</v>
      </c>
      <c r="H3886" s="7" t="s">
        <v>26</v>
      </c>
      <c r="I3886" s="7">
        <v>9</v>
      </c>
    </row>
    <row r="3887" spans="1:9" ht="15.75" customHeight="1" x14ac:dyDescent="0.15">
      <c r="A3887" s="13" t="s">
        <v>5277</v>
      </c>
      <c r="B3887" s="7" t="s">
        <v>4194</v>
      </c>
      <c r="C3887" s="14">
        <v>3</v>
      </c>
      <c r="D3887" s="7">
        <v>27.8</v>
      </c>
      <c r="E3887" s="7">
        <f t="shared" si="124"/>
        <v>2.7800000000000002</v>
      </c>
      <c r="F3887" s="7">
        <f t="shared" si="125"/>
        <v>30.580000000000002</v>
      </c>
      <c r="G3887" s="7">
        <v>0.28000000000000003</v>
      </c>
      <c r="H3887" s="7" t="s">
        <v>30</v>
      </c>
      <c r="I3887" s="7">
        <v>10</v>
      </c>
    </row>
    <row r="3888" spans="1:9" ht="15.75" customHeight="1" x14ac:dyDescent="0.15">
      <c r="A3888" s="13" t="s">
        <v>5277</v>
      </c>
      <c r="B3888" s="7" t="s">
        <v>2395</v>
      </c>
      <c r="C3888" s="14">
        <v>13</v>
      </c>
      <c r="D3888" s="7">
        <v>87.9</v>
      </c>
      <c r="E3888" s="7">
        <f t="shared" si="124"/>
        <v>8.7900000000000009</v>
      </c>
      <c r="F3888" s="7">
        <f t="shared" si="125"/>
        <v>96.690000000000012</v>
      </c>
      <c r="G3888" s="7">
        <v>0.06</v>
      </c>
      <c r="H3888" s="7" t="s">
        <v>29</v>
      </c>
      <c r="I3888" s="7">
        <v>8</v>
      </c>
    </row>
    <row r="3889" spans="1:9" ht="15.75" customHeight="1" x14ac:dyDescent="0.15">
      <c r="A3889" s="13" t="s">
        <v>5277</v>
      </c>
      <c r="B3889" s="7" t="s">
        <v>1111</v>
      </c>
      <c r="C3889" s="14">
        <v>13</v>
      </c>
      <c r="D3889" s="7">
        <v>45.53</v>
      </c>
      <c r="E3889" s="7">
        <f t="shared" si="124"/>
        <v>4.5529999999999999</v>
      </c>
      <c r="F3889" s="7">
        <f t="shared" si="125"/>
        <v>50.082999999999998</v>
      </c>
      <c r="G3889" s="7">
        <v>0.31</v>
      </c>
      <c r="H3889" s="7" t="s">
        <v>5080</v>
      </c>
      <c r="I3889" s="7">
        <v>10</v>
      </c>
    </row>
    <row r="3890" spans="1:9" ht="15.75" customHeight="1" x14ac:dyDescent="0.15">
      <c r="A3890" s="13" t="s">
        <v>5277</v>
      </c>
      <c r="B3890" s="7" t="s">
        <v>2434</v>
      </c>
      <c r="C3890" s="14">
        <v>13</v>
      </c>
      <c r="D3890" s="7">
        <v>84.77</v>
      </c>
      <c r="E3890" s="7">
        <f t="shared" si="124"/>
        <v>8.4770000000000003</v>
      </c>
      <c r="F3890" s="7">
        <f t="shared" si="125"/>
        <v>93.247</v>
      </c>
      <c r="G3890" s="7">
        <v>0.05</v>
      </c>
      <c r="H3890" s="7" t="s">
        <v>5081</v>
      </c>
      <c r="I3890" s="7">
        <v>9</v>
      </c>
    </row>
    <row r="3891" spans="1:9" ht="15.75" customHeight="1" x14ac:dyDescent="0.15">
      <c r="A3891" s="13" t="s">
        <v>5277</v>
      </c>
      <c r="B3891" s="7" t="s">
        <v>2012</v>
      </c>
      <c r="C3891" s="14">
        <v>1</v>
      </c>
      <c r="D3891" s="7">
        <v>84.72</v>
      </c>
      <c r="E3891" s="7">
        <f t="shared" si="124"/>
        <v>8.4719999999999995</v>
      </c>
      <c r="F3891" s="7">
        <f t="shared" si="125"/>
        <v>93.191999999999993</v>
      </c>
      <c r="G3891" s="7">
        <v>0.3</v>
      </c>
      <c r="H3891" s="7" t="s">
        <v>27</v>
      </c>
      <c r="I3891" s="7">
        <v>5</v>
      </c>
    </row>
    <row r="3892" spans="1:9" ht="15.75" customHeight="1" x14ac:dyDescent="0.15">
      <c r="A3892" s="13" t="s">
        <v>5277</v>
      </c>
      <c r="B3892" s="7" t="s">
        <v>219</v>
      </c>
      <c r="C3892" s="14">
        <v>14</v>
      </c>
      <c r="D3892" s="7">
        <v>36.18</v>
      </c>
      <c r="E3892" s="7">
        <f t="shared" si="124"/>
        <v>3.6180000000000003</v>
      </c>
      <c r="F3892" s="7">
        <f t="shared" si="125"/>
        <v>39.798000000000002</v>
      </c>
      <c r="G3892" s="7">
        <v>0.24</v>
      </c>
      <c r="H3892" s="7" t="s">
        <v>26</v>
      </c>
      <c r="I3892" s="7">
        <v>7</v>
      </c>
    </row>
    <row r="3893" spans="1:9" ht="15.75" customHeight="1" x14ac:dyDescent="0.15">
      <c r="A3893" s="13" t="s">
        <v>5277</v>
      </c>
      <c r="B3893" s="7" t="s">
        <v>2954</v>
      </c>
      <c r="C3893" s="14">
        <v>1</v>
      </c>
      <c r="D3893" s="7">
        <v>99.82</v>
      </c>
      <c r="E3893" s="7">
        <f t="shared" si="124"/>
        <v>9.9819999999999993</v>
      </c>
      <c r="F3893" s="7">
        <f t="shared" si="125"/>
        <v>109.80199999999999</v>
      </c>
      <c r="G3893" s="7">
        <v>0.31</v>
      </c>
      <c r="H3893" s="7" t="s">
        <v>5079</v>
      </c>
      <c r="I3893" s="7">
        <v>1</v>
      </c>
    </row>
    <row r="3894" spans="1:9" ht="15.75" customHeight="1" x14ac:dyDescent="0.15">
      <c r="A3894" s="13" t="s">
        <v>5277</v>
      </c>
      <c r="B3894" s="7" t="s">
        <v>4807</v>
      </c>
      <c r="C3894" s="14">
        <v>3</v>
      </c>
      <c r="D3894" s="7">
        <v>71.55</v>
      </c>
      <c r="E3894" s="7">
        <f t="shared" si="124"/>
        <v>7.1550000000000002</v>
      </c>
      <c r="F3894" s="7">
        <f t="shared" si="125"/>
        <v>78.704999999999998</v>
      </c>
      <c r="G3894" s="7">
        <v>0.34</v>
      </c>
      <c r="H3894" s="7" t="s">
        <v>5075</v>
      </c>
      <c r="I3894" s="7">
        <v>7</v>
      </c>
    </row>
    <row r="3895" spans="1:9" ht="15.75" customHeight="1" x14ac:dyDescent="0.15">
      <c r="A3895" s="13" t="s">
        <v>5277</v>
      </c>
      <c r="B3895" s="7" t="s">
        <v>2412</v>
      </c>
      <c r="C3895" s="14">
        <v>1</v>
      </c>
      <c r="D3895" s="7">
        <v>64.03</v>
      </c>
      <c r="E3895" s="7">
        <f t="shared" si="124"/>
        <v>6.4030000000000005</v>
      </c>
      <c r="F3895" s="7">
        <f t="shared" si="125"/>
        <v>70.433000000000007</v>
      </c>
      <c r="G3895" s="7">
        <v>0.16</v>
      </c>
      <c r="H3895" s="7" t="s">
        <v>5077</v>
      </c>
      <c r="I3895" s="7">
        <v>4</v>
      </c>
    </row>
    <row r="3896" spans="1:9" ht="15.75" customHeight="1" x14ac:dyDescent="0.15">
      <c r="A3896" s="13" t="s">
        <v>5278</v>
      </c>
      <c r="B3896" s="7" t="s">
        <v>5023</v>
      </c>
      <c r="C3896" s="14">
        <v>14</v>
      </c>
      <c r="D3896" s="7">
        <v>71.78</v>
      </c>
      <c r="E3896" s="7">
        <f t="shared" si="124"/>
        <v>7.1780000000000008</v>
      </c>
      <c r="F3896" s="7">
        <f t="shared" si="125"/>
        <v>78.957999999999998</v>
      </c>
      <c r="G3896" s="7">
        <v>0.36</v>
      </c>
      <c r="H3896" s="7" t="s">
        <v>5075</v>
      </c>
      <c r="I3896" s="7">
        <v>10</v>
      </c>
    </row>
    <row r="3897" spans="1:9" ht="15.75" customHeight="1" x14ac:dyDescent="0.15">
      <c r="A3897" s="13" t="s">
        <v>5278</v>
      </c>
      <c r="B3897" s="7" t="s">
        <v>985</v>
      </c>
      <c r="C3897" s="14">
        <v>14</v>
      </c>
      <c r="D3897" s="7">
        <v>44.72</v>
      </c>
      <c r="E3897" s="7">
        <f t="shared" si="124"/>
        <v>4.4720000000000004</v>
      </c>
      <c r="F3897" s="7">
        <f t="shared" si="125"/>
        <v>49.192</v>
      </c>
      <c r="G3897" s="7">
        <v>0.13</v>
      </c>
      <c r="H3897" s="7" t="s">
        <v>26</v>
      </c>
      <c r="I3897" s="7">
        <v>6</v>
      </c>
    </row>
    <row r="3898" spans="1:9" ht="15.75" customHeight="1" x14ac:dyDescent="0.15">
      <c r="A3898" s="13" t="s">
        <v>5278</v>
      </c>
      <c r="B3898" s="7" t="s">
        <v>2952</v>
      </c>
      <c r="C3898" s="14">
        <v>3</v>
      </c>
      <c r="D3898" s="7">
        <v>33.770000000000003</v>
      </c>
      <c r="E3898" s="7">
        <f t="shared" si="124"/>
        <v>3.3770000000000007</v>
      </c>
      <c r="F3898" s="7">
        <f t="shared" si="125"/>
        <v>37.147000000000006</v>
      </c>
      <c r="G3898" s="7">
        <v>0.38</v>
      </c>
      <c r="H3898" s="7" t="s">
        <v>5076</v>
      </c>
      <c r="I3898" s="7">
        <v>9</v>
      </c>
    </row>
    <row r="3899" spans="1:9" ht="15.75" customHeight="1" x14ac:dyDescent="0.15">
      <c r="A3899" s="13" t="s">
        <v>5278</v>
      </c>
      <c r="B3899" s="7" t="s">
        <v>1979</v>
      </c>
      <c r="C3899" s="14">
        <v>1</v>
      </c>
      <c r="D3899" s="7">
        <v>28.08</v>
      </c>
      <c r="E3899" s="7">
        <f t="shared" si="124"/>
        <v>2.8079999999999998</v>
      </c>
      <c r="F3899" s="7">
        <f t="shared" si="125"/>
        <v>30.887999999999998</v>
      </c>
      <c r="G3899" s="7">
        <v>7.0000000000000007E-2</v>
      </c>
      <c r="H3899" s="7" t="s">
        <v>5080</v>
      </c>
      <c r="I3899" s="7">
        <v>7</v>
      </c>
    </row>
    <row r="3900" spans="1:9" ht="15.75" customHeight="1" x14ac:dyDescent="0.15">
      <c r="A3900" s="13" t="s">
        <v>5278</v>
      </c>
      <c r="B3900" s="7" t="s">
        <v>4817</v>
      </c>
      <c r="C3900" s="14">
        <v>1</v>
      </c>
      <c r="D3900" s="7">
        <v>20.87</v>
      </c>
      <c r="E3900" s="7">
        <f t="shared" si="124"/>
        <v>2.0870000000000002</v>
      </c>
      <c r="F3900" s="7">
        <f t="shared" si="125"/>
        <v>22.957000000000001</v>
      </c>
      <c r="G3900" s="7">
        <v>0.15</v>
      </c>
      <c r="H3900" s="7" t="s">
        <v>5079</v>
      </c>
      <c r="I3900" s="7">
        <v>7</v>
      </c>
    </row>
    <row r="3901" spans="1:9" ht="15.75" customHeight="1" x14ac:dyDescent="0.15">
      <c r="A3901" s="13" t="s">
        <v>5278</v>
      </c>
      <c r="B3901" s="7" t="s">
        <v>2419</v>
      </c>
      <c r="C3901" s="14">
        <v>13</v>
      </c>
      <c r="D3901" s="7">
        <v>38.42</v>
      </c>
      <c r="E3901" s="7">
        <f t="shared" si="124"/>
        <v>3.8420000000000005</v>
      </c>
      <c r="F3901" s="7">
        <f t="shared" si="125"/>
        <v>42.262</v>
      </c>
      <c r="G3901" s="7">
        <v>0.09</v>
      </c>
      <c r="H3901" s="7" t="s">
        <v>31</v>
      </c>
      <c r="I3901" s="7">
        <v>4</v>
      </c>
    </row>
    <row r="3902" spans="1:9" ht="15.75" customHeight="1" x14ac:dyDescent="0.15">
      <c r="A3902" s="13" t="s">
        <v>5278</v>
      </c>
      <c r="B3902" s="7" t="s">
        <v>45</v>
      </c>
      <c r="C3902" s="14">
        <v>1</v>
      </c>
      <c r="D3902" s="7">
        <v>73.45</v>
      </c>
      <c r="E3902" s="7">
        <f t="shared" si="124"/>
        <v>7.3450000000000006</v>
      </c>
      <c r="F3902" s="7">
        <f t="shared" si="125"/>
        <v>80.795000000000002</v>
      </c>
      <c r="G3902" s="7">
        <v>0.12</v>
      </c>
      <c r="H3902" s="7" t="s">
        <v>5082</v>
      </c>
      <c r="I3902" s="7">
        <v>6</v>
      </c>
    </row>
    <row r="3903" spans="1:9" ht="15.75" customHeight="1" x14ac:dyDescent="0.15">
      <c r="A3903" s="13" t="s">
        <v>5278</v>
      </c>
      <c r="B3903" s="7" t="s">
        <v>4841</v>
      </c>
      <c r="C3903" s="14">
        <v>14</v>
      </c>
      <c r="D3903" s="7">
        <v>1.53</v>
      </c>
      <c r="E3903" s="7">
        <f t="shared" si="124"/>
        <v>0.15300000000000002</v>
      </c>
      <c r="F3903" s="7">
        <f t="shared" si="125"/>
        <v>1.6830000000000001</v>
      </c>
      <c r="G3903" s="7">
        <v>0.38</v>
      </c>
      <c r="H3903" s="7" t="s">
        <v>5076</v>
      </c>
      <c r="I3903" s="7">
        <v>5</v>
      </c>
    </row>
    <row r="3904" spans="1:9" ht="15.75" customHeight="1" x14ac:dyDescent="0.15">
      <c r="A3904" s="13" t="s">
        <v>5278</v>
      </c>
      <c r="B3904" s="7" t="s">
        <v>1155</v>
      </c>
      <c r="C3904" s="14">
        <v>3</v>
      </c>
      <c r="D3904" s="7">
        <v>96.64</v>
      </c>
      <c r="E3904" s="7">
        <f t="shared" si="124"/>
        <v>9.6640000000000015</v>
      </c>
      <c r="F3904" s="7">
        <f t="shared" si="125"/>
        <v>106.304</v>
      </c>
      <c r="G3904" s="7">
        <v>0.34</v>
      </c>
      <c r="H3904" s="7" t="s">
        <v>29</v>
      </c>
      <c r="I3904" s="7">
        <v>10</v>
      </c>
    </row>
    <row r="3905" spans="1:9" ht="15.75" customHeight="1" x14ac:dyDescent="0.15">
      <c r="A3905" s="13" t="s">
        <v>5278</v>
      </c>
      <c r="B3905" s="7" t="s">
        <v>1691</v>
      </c>
      <c r="C3905" s="14">
        <v>13</v>
      </c>
      <c r="D3905" s="7">
        <v>36.479999999999997</v>
      </c>
      <c r="E3905" s="7">
        <f t="shared" si="124"/>
        <v>3.6479999999999997</v>
      </c>
      <c r="F3905" s="7">
        <f t="shared" si="125"/>
        <v>40.128</v>
      </c>
      <c r="G3905" s="7">
        <v>0.25</v>
      </c>
      <c r="H3905" s="7" t="s">
        <v>5076</v>
      </c>
      <c r="I3905" s="7">
        <v>2</v>
      </c>
    </row>
    <row r="3906" spans="1:9" ht="15.75" customHeight="1" x14ac:dyDescent="0.15">
      <c r="A3906" s="13" t="s">
        <v>5278</v>
      </c>
      <c r="B3906" s="7" t="s">
        <v>72</v>
      </c>
      <c r="C3906" s="14">
        <v>13</v>
      </c>
      <c r="D3906" s="7">
        <v>70.69</v>
      </c>
      <c r="E3906" s="7">
        <f t="shared" si="124"/>
        <v>7.069</v>
      </c>
      <c r="F3906" s="7">
        <f t="shared" si="125"/>
        <v>77.759</v>
      </c>
      <c r="G3906" s="7">
        <v>0.39</v>
      </c>
      <c r="H3906" s="7" t="s">
        <v>26</v>
      </c>
      <c r="I3906" s="7">
        <v>7</v>
      </c>
    </row>
    <row r="3907" spans="1:9" ht="15.75" customHeight="1" x14ac:dyDescent="0.15">
      <c r="A3907" s="13" t="s">
        <v>5278</v>
      </c>
      <c r="B3907" s="7" t="s">
        <v>4899</v>
      </c>
      <c r="C3907" s="14">
        <v>3</v>
      </c>
      <c r="D3907" s="7">
        <v>65.180000000000007</v>
      </c>
      <c r="E3907" s="7">
        <f t="shared" si="124"/>
        <v>6.5180000000000007</v>
      </c>
      <c r="F3907" s="7">
        <f t="shared" si="125"/>
        <v>71.698000000000008</v>
      </c>
      <c r="G3907" s="7">
        <v>0.27</v>
      </c>
      <c r="H3907" s="7" t="s">
        <v>5080</v>
      </c>
      <c r="I3907" s="7">
        <v>4</v>
      </c>
    </row>
    <row r="3908" spans="1:9" ht="15.75" customHeight="1" x14ac:dyDescent="0.15">
      <c r="A3908" s="13" t="s">
        <v>5278</v>
      </c>
      <c r="B3908" s="7" t="s">
        <v>937</v>
      </c>
      <c r="C3908" s="14">
        <v>13</v>
      </c>
      <c r="D3908" s="7">
        <v>49.46</v>
      </c>
      <c r="E3908" s="7">
        <f t="shared" si="124"/>
        <v>4.9460000000000006</v>
      </c>
      <c r="F3908" s="7">
        <f t="shared" si="125"/>
        <v>54.405999999999999</v>
      </c>
      <c r="G3908" s="7">
        <v>0.19</v>
      </c>
      <c r="H3908" s="7" t="s">
        <v>5079</v>
      </c>
      <c r="I3908" s="7">
        <v>4</v>
      </c>
    </row>
    <row r="3909" spans="1:9" ht="15.75" customHeight="1" x14ac:dyDescent="0.15">
      <c r="A3909" s="13" t="s">
        <v>5278</v>
      </c>
      <c r="B3909" s="7" t="s">
        <v>3454</v>
      </c>
      <c r="C3909" s="14">
        <v>14</v>
      </c>
      <c r="D3909" s="7">
        <v>97.12</v>
      </c>
      <c r="E3909" s="7">
        <f t="shared" si="124"/>
        <v>9.7120000000000015</v>
      </c>
      <c r="F3909" s="7">
        <f t="shared" si="125"/>
        <v>106.83200000000001</v>
      </c>
      <c r="G3909" s="7">
        <v>0.26</v>
      </c>
      <c r="H3909" s="7" t="s">
        <v>5076</v>
      </c>
      <c r="I3909" s="7">
        <v>5</v>
      </c>
    </row>
    <row r="3910" spans="1:9" ht="15.75" customHeight="1" x14ac:dyDescent="0.15">
      <c r="A3910" s="13" t="s">
        <v>5278</v>
      </c>
      <c r="B3910" s="7" t="s">
        <v>3578</v>
      </c>
      <c r="C3910" s="14">
        <v>14</v>
      </c>
      <c r="D3910" s="7">
        <v>57.23</v>
      </c>
      <c r="E3910" s="7">
        <f t="shared" si="124"/>
        <v>5.7229999999999999</v>
      </c>
      <c r="F3910" s="7">
        <f t="shared" si="125"/>
        <v>62.952999999999996</v>
      </c>
      <c r="G3910" s="7">
        <v>0.16</v>
      </c>
      <c r="H3910" s="7" t="s">
        <v>5077</v>
      </c>
      <c r="I3910" s="7">
        <v>2</v>
      </c>
    </row>
    <row r="3911" spans="1:9" ht="15.75" customHeight="1" x14ac:dyDescent="0.15">
      <c r="A3911" s="13" t="s">
        <v>5278</v>
      </c>
      <c r="B3911" s="7" t="s">
        <v>1897</v>
      </c>
      <c r="C3911" s="14">
        <v>13</v>
      </c>
      <c r="D3911" s="7">
        <v>99.8</v>
      </c>
      <c r="E3911" s="7">
        <f t="shared" si="124"/>
        <v>9.98</v>
      </c>
      <c r="F3911" s="7">
        <f t="shared" si="125"/>
        <v>109.78</v>
      </c>
      <c r="G3911" s="7">
        <v>0.28000000000000003</v>
      </c>
      <c r="H3911" s="7" t="s">
        <v>27</v>
      </c>
      <c r="I3911" s="7">
        <v>3</v>
      </c>
    </row>
    <row r="3912" spans="1:9" ht="15.75" customHeight="1" x14ac:dyDescent="0.15">
      <c r="A3912" s="13" t="s">
        <v>5278</v>
      </c>
      <c r="B3912" s="7" t="s">
        <v>2698</v>
      </c>
      <c r="C3912" s="14">
        <v>3</v>
      </c>
      <c r="D3912" s="7">
        <v>34.270000000000003</v>
      </c>
      <c r="E3912" s="7">
        <f t="shared" si="124"/>
        <v>3.4270000000000005</v>
      </c>
      <c r="F3912" s="7">
        <f t="shared" si="125"/>
        <v>37.697000000000003</v>
      </c>
      <c r="G3912" s="7">
        <v>0.27</v>
      </c>
      <c r="H3912" s="7" t="s">
        <v>26</v>
      </c>
      <c r="I3912" s="7">
        <v>7</v>
      </c>
    </row>
    <row r="3913" spans="1:9" ht="15.75" customHeight="1" x14ac:dyDescent="0.15">
      <c r="A3913" s="13" t="s">
        <v>5278</v>
      </c>
      <c r="B3913" s="7" t="s">
        <v>3830</v>
      </c>
      <c r="C3913" s="14">
        <v>3</v>
      </c>
      <c r="D3913" s="7">
        <v>19.61</v>
      </c>
      <c r="E3913" s="7">
        <f t="shared" si="124"/>
        <v>1.9610000000000001</v>
      </c>
      <c r="F3913" s="7">
        <f t="shared" si="125"/>
        <v>21.570999999999998</v>
      </c>
      <c r="G3913" s="7">
        <v>0.09</v>
      </c>
      <c r="H3913" s="7" t="s">
        <v>29</v>
      </c>
      <c r="I3913" s="7">
        <v>3</v>
      </c>
    </row>
    <row r="3914" spans="1:9" ht="15.75" customHeight="1" x14ac:dyDescent="0.15">
      <c r="A3914" s="13" t="s">
        <v>5278</v>
      </c>
      <c r="B3914" s="7" t="s">
        <v>3263</v>
      </c>
      <c r="C3914" s="14">
        <v>3</v>
      </c>
      <c r="D3914" s="7">
        <v>24.96</v>
      </c>
      <c r="E3914" s="7">
        <f t="shared" si="124"/>
        <v>2.4960000000000004</v>
      </c>
      <c r="F3914" s="7">
        <f t="shared" si="125"/>
        <v>27.456000000000003</v>
      </c>
      <c r="G3914" s="7">
        <v>0.26</v>
      </c>
      <c r="H3914" s="7" t="s">
        <v>5079</v>
      </c>
      <c r="I3914" s="7">
        <v>7</v>
      </c>
    </row>
    <row r="3915" spans="1:9" ht="15.75" customHeight="1" x14ac:dyDescent="0.15">
      <c r="A3915" s="13" t="s">
        <v>5278</v>
      </c>
      <c r="B3915" s="7" t="s">
        <v>2935</v>
      </c>
      <c r="C3915" s="14">
        <v>3</v>
      </c>
      <c r="D3915" s="7">
        <v>0.95</v>
      </c>
      <c r="E3915" s="7">
        <f t="shared" si="124"/>
        <v>9.5000000000000001E-2</v>
      </c>
      <c r="F3915" s="7">
        <f t="shared" si="125"/>
        <v>1.0449999999999999</v>
      </c>
      <c r="G3915" s="7">
        <v>0.23</v>
      </c>
      <c r="H3915" s="7" t="s">
        <v>5075</v>
      </c>
      <c r="I3915" s="7">
        <v>6</v>
      </c>
    </row>
    <row r="3916" spans="1:9" ht="15.75" customHeight="1" x14ac:dyDescent="0.15">
      <c r="A3916" s="13" t="s">
        <v>5278</v>
      </c>
      <c r="B3916" s="7" t="s">
        <v>4324</v>
      </c>
      <c r="C3916" s="14">
        <v>1</v>
      </c>
      <c r="D3916" s="7">
        <v>99.73</v>
      </c>
      <c r="E3916" s="7">
        <f t="shared" si="124"/>
        <v>9.9730000000000008</v>
      </c>
      <c r="F3916" s="7">
        <f t="shared" si="125"/>
        <v>109.703</v>
      </c>
      <c r="G3916" s="7">
        <v>0.28000000000000003</v>
      </c>
      <c r="H3916" s="7" t="s">
        <v>5078</v>
      </c>
      <c r="I3916" s="7">
        <v>8</v>
      </c>
    </row>
    <row r="3917" spans="1:9" ht="15.75" customHeight="1" x14ac:dyDescent="0.15">
      <c r="A3917" s="13" t="s">
        <v>5278</v>
      </c>
      <c r="B3917" s="7" t="s">
        <v>3071</v>
      </c>
      <c r="C3917" s="14">
        <v>13</v>
      </c>
      <c r="D3917" s="7">
        <v>38.93</v>
      </c>
      <c r="E3917" s="7">
        <f t="shared" si="124"/>
        <v>3.8930000000000002</v>
      </c>
      <c r="F3917" s="7">
        <f t="shared" si="125"/>
        <v>42.823</v>
      </c>
      <c r="G3917" s="7">
        <v>0.05</v>
      </c>
      <c r="H3917" s="7" t="s">
        <v>27</v>
      </c>
      <c r="I3917" s="7">
        <v>5</v>
      </c>
    </row>
    <row r="3918" spans="1:9" ht="15.75" customHeight="1" x14ac:dyDescent="0.15">
      <c r="A3918" s="13" t="s">
        <v>5278</v>
      </c>
      <c r="B3918" s="7" t="s">
        <v>624</v>
      </c>
      <c r="C3918" s="14">
        <v>13</v>
      </c>
      <c r="D3918" s="7">
        <v>24.48</v>
      </c>
      <c r="E3918" s="7">
        <f t="shared" si="124"/>
        <v>2.4480000000000004</v>
      </c>
      <c r="F3918" s="7">
        <f t="shared" si="125"/>
        <v>26.928000000000001</v>
      </c>
      <c r="G3918" s="7">
        <v>0.18</v>
      </c>
      <c r="H3918" s="7" t="s">
        <v>31</v>
      </c>
      <c r="I3918" s="7">
        <v>5</v>
      </c>
    </row>
    <row r="3919" spans="1:9" ht="15.75" customHeight="1" x14ac:dyDescent="0.15">
      <c r="A3919" s="13" t="s">
        <v>5278</v>
      </c>
      <c r="B3919" s="7" t="s">
        <v>5020</v>
      </c>
      <c r="C3919" s="14">
        <v>3</v>
      </c>
      <c r="D3919" s="7">
        <v>14.6</v>
      </c>
      <c r="E3919" s="7">
        <f t="shared" si="124"/>
        <v>1.46</v>
      </c>
      <c r="F3919" s="7">
        <f t="shared" si="125"/>
        <v>16.059999999999999</v>
      </c>
      <c r="G3919" s="7">
        <v>0.37</v>
      </c>
      <c r="H3919" s="7" t="s">
        <v>5075</v>
      </c>
      <c r="I3919" s="7">
        <v>4</v>
      </c>
    </row>
    <row r="3920" spans="1:9" ht="15.75" customHeight="1" x14ac:dyDescent="0.15">
      <c r="A3920" s="13" t="s">
        <v>5278</v>
      </c>
      <c r="B3920" s="7" t="s">
        <v>563</v>
      </c>
      <c r="C3920" s="14">
        <v>14</v>
      </c>
      <c r="D3920" s="7">
        <v>92.89</v>
      </c>
      <c r="E3920" s="7">
        <f t="shared" si="124"/>
        <v>9.2889999999999997</v>
      </c>
      <c r="F3920" s="7">
        <f t="shared" si="125"/>
        <v>102.179</v>
      </c>
      <c r="G3920" s="7">
        <v>0.03</v>
      </c>
      <c r="H3920" s="7" t="s">
        <v>5081</v>
      </c>
      <c r="I3920" s="7">
        <v>5</v>
      </c>
    </row>
    <row r="3921" spans="1:9" ht="15.75" customHeight="1" x14ac:dyDescent="0.15">
      <c r="A3921" s="13" t="s">
        <v>5278</v>
      </c>
      <c r="B3921" s="7" t="s">
        <v>3648</v>
      </c>
      <c r="C3921" s="14">
        <v>3</v>
      </c>
      <c r="D3921" s="7">
        <v>84.71</v>
      </c>
      <c r="E3921" s="7">
        <f t="shared" si="124"/>
        <v>8.4710000000000001</v>
      </c>
      <c r="F3921" s="7">
        <f t="shared" si="125"/>
        <v>93.180999999999997</v>
      </c>
      <c r="G3921" s="7">
        <v>7.0000000000000007E-2</v>
      </c>
      <c r="H3921" s="7" t="s">
        <v>28</v>
      </c>
      <c r="I3921" s="7">
        <v>9</v>
      </c>
    </row>
    <row r="3922" spans="1:9" ht="15.75" customHeight="1" x14ac:dyDescent="0.15">
      <c r="A3922" s="13" t="s">
        <v>5278</v>
      </c>
      <c r="B3922" s="7" t="s">
        <v>210</v>
      </c>
      <c r="C3922" s="14">
        <v>13</v>
      </c>
      <c r="D3922" s="7">
        <v>35.79</v>
      </c>
      <c r="E3922" s="7">
        <f t="shared" si="124"/>
        <v>3.5790000000000002</v>
      </c>
      <c r="F3922" s="7">
        <f t="shared" si="125"/>
        <v>39.369</v>
      </c>
      <c r="G3922" s="7">
        <v>0.06</v>
      </c>
      <c r="H3922" s="7" t="s">
        <v>5078</v>
      </c>
      <c r="I3922" s="7">
        <v>5</v>
      </c>
    </row>
    <row r="3923" spans="1:9" ht="15.75" customHeight="1" x14ac:dyDescent="0.15">
      <c r="A3923" s="13" t="s">
        <v>5278</v>
      </c>
      <c r="B3923" s="7" t="s">
        <v>4634</v>
      </c>
      <c r="C3923" s="14">
        <v>1</v>
      </c>
      <c r="D3923" s="7">
        <v>41.2</v>
      </c>
      <c r="E3923" s="7">
        <f t="shared" si="124"/>
        <v>4.12</v>
      </c>
      <c r="F3923" s="7">
        <f t="shared" si="125"/>
        <v>45.32</v>
      </c>
      <c r="G3923" s="7">
        <v>0.22</v>
      </c>
      <c r="H3923" s="7" t="s">
        <v>26</v>
      </c>
      <c r="I3923" s="7">
        <v>6</v>
      </c>
    </row>
    <row r="3924" spans="1:9" ht="15.75" customHeight="1" x14ac:dyDescent="0.15">
      <c r="A3924" s="13" t="s">
        <v>5279</v>
      </c>
      <c r="B3924" s="7" t="s">
        <v>4255</v>
      </c>
      <c r="C3924" s="14">
        <v>1</v>
      </c>
      <c r="D3924" s="7">
        <v>22.04</v>
      </c>
      <c r="E3924" s="7">
        <f t="shared" si="124"/>
        <v>2.2040000000000002</v>
      </c>
      <c r="F3924" s="7">
        <f t="shared" si="125"/>
        <v>24.244</v>
      </c>
      <c r="G3924" s="7">
        <v>0.1</v>
      </c>
      <c r="H3924" s="7" t="s">
        <v>5075</v>
      </c>
      <c r="I3924" s="7">
        <v>6</v>
      </c>
    </row>
    <row r="3925" spans="1:9" ht="15.75" customHeight="1" x14ac:dyDescent="0.15">
      <c r="A3925" s="13" t="s">
        <v>5279</v>
      </c>
      <c r="B3925" s="7" t="s">
        <v>1873</v>
      </c>
      <c r="C3925" s="14">
        <v>14</v>
      </c>
      <c r="D3925" s="7">
        <v>43.41</v>
      </c>
      <c r="E3925" s="7">
        <f t="shared" si="124"/>
        <v>4.3410000000000002</v>
      </c>
      <c r="F3925" s="7">
        <f t="shared" si="125"/>
        <v>47.750999999999998</v>
      </c>
      <c r="G3925" s="7">
        <v>0.34</v>
      </c>
      <c r="H3925" s="7" t="s">
        <v>28</v>
      </c>
      <c r="I3925" s="7">
        <v>6</v>
      </c>
    </row>
    <row r="3926" spans="1:9" ht="15.75" customHeight="1" x14ac:dyDescent="0.15">
      <c r="A3926" s="13" t="s">
        <v>5279</v>
      </c>
      <c r="B3926" s="7" t="s">
        <v>3678</v>
      </c>
      <c r="C3926" s="14">
        <v>1</v>
      </c>
      <c r="D3926" s="7">
        <v>32.049999999999997</v>
      </c>
      <c r="E3926" s="7">
        <f t="shared" si="124"/>
        <v>3.2050000000000001</v>
      </c>
      <c r="F3926" s="7">
        <f t="shared" si="125"/>
        <v>35.254999999999995</v>
      </c>
      <c r="G3926" s="7">
        <v>0.02</v>
      </c>
      <c r="H3926" s="7" t="s">
        <v>5077</v>
      </c>
      <c r="I3926" s="7">
        <v>5</v>
      </c>
    </row>
    <row r="3927" spans="1:9" ht="15.75" customHeight="1" x14ac:dyDescent="0.15">
      <c r="A3927" s="13" t="s">
        <v>5279</v>
      </c>
      <c r="B3927" s="7" t="s">
        <v>2050</v>
      </c>
      <c r="C3927" s="14">
        <v>14</v>
      </c>
      <c r="D3927" s="7">
        <v>24.14</v>
      </c>
      <c r="E3927" s="7">
        <f t="shared" si="124"/>
        <v>2.4140000000000001</v>
      </c>
      <c r="F3927" s="7">
        <f t="shared" si="125"/>
        <v>26.554000000000002</v>
      </c>
      <c r="G3927" s="7">
        <v>0.37</v>
      </c>
      <c r="H3927" s="7" t="s">
        <v>26</v>
      </c>
      <c r="I3927" s="7">
        <v>6</v>
      </c>
    </row>
    <row r="3928" spans="1:9" ht="15.75" customHeight="1" x14ac:dyDescent="0.15">
      <c r="A3928" s="13" t="s">
        <v>5279</v>
      </c>
      <c r="B3928" s="7" t="s">
        <v>4452</v>
      </c>
      <c r="C3928" s="14">
        <v>1</v>
      </c>
      <c r="D3928" s="7">
        <v>61.2</v>
      </c>
      <c r="E3928" s="7">
        <f t="shared" si="124"/>
        <v>6.120000000000001</v>
      </c>
      <c r="F3928" s="7">
        <f t="shared" si="125"/>
        <v>67.320000000000007</v>
      </c>
      <c r="G3928" s="7">
        <v>0.22</v>
      </c>
      <c r="H3928" s="7" t="s">
        <v>28</v>
      </c>
      <c r="I3928" s="7">
        <v>3</v>
      </c>
    </row>
    <row r="3929" spans="1:9" ht="15.75" customHeight="1" x14ac:dyDescent="0.15">
      <c r="A3929" s="13" t="s">
        <v>5279</v>
      </c>
      <c r="B3929" s="7" t="s">
        <v>1092</v>
      </c>
      <c r="C3929" s="14">
        <v>14</v>
      </c>
      <c r="D3929" s="7">
        <v>77.260000000000005</v>
      </c>
      <c r="E3929" s="7">
        <f t="shared" si="124"/>
        <v>7.7260000000000009</v>
      </c>
      <c r="F3929" s="7">
        <f t="shared" si="125"/>
        <v>84.986000000000004</v>
      </c>
      <c r="G3929" s="7">
        <v>0.3</v>
      </c>
      <c r="H3929" s="7" t="s">
        <v>5078</v>
      </c>
      <c r="I3929" s="7">
        <v>7</v>
      </c>
    </row>
    <row r="3930" spans="1:9" ht="15.75" customHeight="1" x14ac:dyDescent="0.15">
      <c r="A3930" s="13" t="s">
        <v>5279</v>
      </c>
      <c r="B3930" s="7" t="s">
        <v>2729</v>
      </c>
      <c r="C3930" s="14">
        <v>3</v>
      </c>
      <c r="D3930" s="7">
        <v>81.23</v>
      </c>
      <c r="E3930" s="7">
        <f t="shared" si="124"/>
        <v>8.1230000000000011</v>
      </c>
      <c r="F3930" s="7">
        <f t="shared" si="125"/>
        <v>89.353000000000009</v>
      </c>
      <c r="G3930" s="7">
        <v>0.35</v>
      </c>
      <c r="H3930" s="7" t="s">
        <v>5075</v>
      </c>
      <c r="I3930" s="7">
        <v>10</v>
      </c>
    </row>
    <row r="3931" spans="1:9" ht="15.75" customHeight="1" x14ac:dyDescent="0.15">
      <c r="A3931" s="13" t="s">
        <v>5279</v>
      </c>
      <c r="B3931" s="7" t="s">
        <v>353</v>
      </c>
      <c r="C3931" s="14">
        <v>14</v>
      </c>
      <c r="D3931" s="7">
        <v>50.44</v>
      </c>
      <c r="E3931" s="7">
        <f t="shared" si="124"/>
        <v>5.0440000000000005</v>
      </c>
      <c r="F3931" s="7">
        <f t="shared" si="125"/>
        <v>55.483999999999995</v>
      </c>
      <c r="G3931" s="7">
        <v>0.35</v>
      </c>
      <c r="H3931" s="7" t="s">
        <v>5081</v>
      </c>
      <c r="I3931" s="7">
        <v>6</v>
      </c>
    </row>
    <row r="3932" spans="1:9" ht="15.75" customHeight="1" x14ac:dyDescent="0.15">
      <c r="A3932" s="13" t="s">
        <v>5279</v>
      </c>
      <c r="B3932" s="7" t="s">
        <v>344</v>
      </c>
      <c r="C3932" s="14">
        <v>3</v>
      </c>
      <c r="D3932" s="7">
        <v>79.88</v>
      </c>
      <c r="E3932" s="7">
        <f t="shared" ref="E3932:E3995" si="126">D3932*10%</f>
        <v>7.9879999999999995</v>
      </c>
      <c r="F3932" s="7">
        <f t="shared" ref="F3932:F3995" si="127">D3932+E3932</f>
        <v>87.867999999999995</v>
      </c>
      <c r="G3932" s="7">
        <v>0.27</v>
      </c>
      <c r="H3932" s="7" t="s">
        <v>5078</v>
      </c>
      <c r="I3932" s="7">
        <v>6</v>
      </c>
    </row>
    <row r="3933" spans="1:9" ht="15.75" customHeight="1" x14ac:dyDescent="0.15">
      <c r="A3933" s="13" t="s">
        <v>5279</v>
      </c>
      <c r="B3933" s="7" t="s">
        <v>413</v>
      </c>
      <c r="C3933" s="14">
        <v>13</v>
      </c>
      <c r="D3933" s="7">
        <v>77.569999999999993</v>
      </c>
      <c r="E3933" s="7">
        <f t="shared" si="126"/>
        <v>7.7569999999999997</v>
      </c>
      <c r="F3933" s="7">
        <f t="shared" si="127"/>
        <v>85.326999999999998</v>
      </c>
      <c r="G3933" s="7">
        <v>0.39</v>
      </c>
      <c r="H3933" s="7" t="s">
        <v>5082</v>
      </c>
      <c r="I3933" s="7">
        <v>1</v>
      </c>
    </row>
    <row r="3934" spans="1:9" ht="15.75" customHeight="1" x14ac:dyDescent="0.15">
      <c r="A3934" s="13" t="s">
        <v>5279</v>
      </c>
      <c r="B3934" s="7" t="s">
        <v>1597</v>
      </c>
      <c r="C3934" s="14">
        <v>13</v>
      </c>
      <c r="D3934" s="7">
        <v>30.58</v>
      </c>
      <c r="E3934" s="7">
        <f t="shared" si="126"/>
        <v>3.0579999999999998</v>
      </c>
      <c r="F3934" s="7">
        <f t="shared" si="127"/>
        <v>33.637999999999998</v>
      </c>
      <c r="G3934" s="7">
        <v>0.01</v>
      </c>
      <c r="H3934" s="7" t="s">
        <v>5083</v>
      </c>
      <c r="I3934" s="7">
        <v>3</v>
      </c>
    </row>
    <row r="3935" spans="1:9" ht="15.75" customHeight="1" x14ac:dyDescent="0.15">
      <c r="A3935" s="13" t="s">
        <v>5279</v>
      </c>
      <c r="B3935" s="7" t="s">
        <v>3933</v>
      </c>
      <c r="C3935" s="14">
        <v>14</v>
      </c>
      <c r="D3935" s="7">
        <v>29.83</v>
      </c>
      <c r="E3935" s="7">
        <f t="shared" si="126"/>
        <v>2.9830000000000001</v>
      </c>
      <c r="F3935" s="7">
        <f t="shared" si="127"/>
        <v>32.812999999999995</v>
      </c>
      <c r="G3935" s="7">
        <v>0.32</v>
      </c>
      <c r="H3935" s="7" t="s">
        <v>30</v>
      </c>
      <c r="I3935" s="7">
        <v>6</v>
      </c>
    </row>
    <row r="3936" spans="1:9" ht="15.75" customHeight="1" x14ac:dyDescent="0.15">
      <c r="A3936" s="13" t="s">
        <v>5279</v>
      </c>
      <c r="B3936" s="7" t="s">
        <v>163</v>
      </c>
      <c r="C3936" s="14">
        <v>13</v>
      </c>
      <c r="D3936" s="7">
        <v>45.47</v>
      </c>
      <c r="E3936" s="7">
        <f t="shared" si="126"/>
        <v>4.5469999999999997</v>
      </c>
      <c r="F3936" s="7">
        <f t="shared" si="127"/>
        <v>50.016999999999996</v>
      </c>
      <c r="G3936" s="7">
        <v>0.28000000000000003</v>
      </c>
      <c r="H3936" s="7" t="s">
        <v>5083</v>
      </c>
      <c r="I3936" s="7">
        <v>9</v>
      </c>
    </row>
    <row r="3937" spans="1:9" ht="15.75" customHeight="1" x14ac:dyDescent="0.15">
      <c r="A3937" s="13" t="s">
        <v>5279</v>
      </c>
      <c r="B3937" s="7" t="s">
        <v>1682</v>
      </c>
      <c r="C3937" s="14">
        <v>1</v>
      </c>
      <c r="D3937" s="7">
        <v>38.14</v>
      </c>
      <c r="E3937" s="7">
        <f t="shared" si="126"/>
        <v>3.8140000000000001</v>
      </c>
      <c r="F3937" s="7">
        <f t="shared" si="127"/>
        <v>41.954000000000001</v>
      </c>
      <c r="G3937" s="7">
        <v>0.24</v>
      </c>
      <c r="H3937" s="7" t="s">
        <v>5082</v>
      </c>
      <c r="I3937" s="7">
        <v>1</v>
      </c>
    </row>
    <row r="3938" spans="1:9" ht="15.75" customHeight="1" x14ac:dyDescent="0.15">
      <c r="A3938" s="13" t="s">
        <v>5279</v>
      </c>
      <c r="B3938" s="7" t="s">
        <v>318</v>
      </c>
      <c r="C3938" s="14">
        <v>3</v>
      </c>
      <c r="D3938" s="7">
        <v>35.25</v>
      </c>
      <c r="E3938" s="7">
        <f t="shared" si="126"/>
        <v>3.5250000000000004</v>
      </c>
      <c r="F3938" s="7">
        <f t="shared" si="127"/>
        <v>38.774999999999999</v>
      </c>
      <c r="G3938" s="7">
        <v>0.17</v>
      </c>
      <c r="H3938" s="7" t="s">
        <v>5076</v>
      </c>
      <c r="I3938" s="7">
        <v>2</v>
      </c>
    </row>
    <row r="3939" spans="1:9" ht="15.75" customHeight="1" x14ac:dyDescent="0.15">
      <c r="A3939" s="13" t="s">
        <v>5279</v>
      </c>
      <c r="B3939" s="7" t="s">
        <v>1509</v>
      </c>
      <c r="C3939" s="14">
        <v>1</v>
      </c>
      <c r="D3939" s="7">
        <v>3.66</v>
      </c>
      <c r="E3939" s="7">
        <f t="shared" si="126"/>
        <v>0.36600000000000005</v>
      </c>
      <c r="F3939" s="7">
        <f t="shared" si="127"/>
        <v>4.0259999999999998</v>
      </c>
      <c r="G3939" s="7">
        <v>0.11</v>
      </c>
      <c r="H3939" s="7" t="s">
        <v>5075</v>
      </c>
      <c r="I3939" s="7">
        <v>8</v>
      </c>
    </row>
    <row r="3940" spans="1:9" ht="15.75" customHeight="1" x14ac:dyDescent="0.15">
      <c r="A3940" s="13" t="s">
        <v>5280</v>
      </c>
      <c r="B3940" s="7" t="s">
        <v>2535</v>
      </c>
      <c r="C3940" s="14">
        <v>14</v>
      </c>
      <c r="D3940" s="7">
        <v>79.64</v>
      </c>
      <c r="E3940" s="7">
        <f t="shared" si="126"/>
        <v>7.9640000000000004</v>
      </c>
      <c r="F3940" s="7">
        <f t="shared" si="127"/>
        <v>87.603999999999999</v>
      </c>
      <c r="G3940" s="7">
        <v>0.35</v>
      </c>
      <c r="H3940" s="7" t="s">
        <v>30</v>
      </c>
      <c r="I3940" s="7">
        <v>5</v>
      </c>
    </row>
    <row r="3941" spans="1:9" ht="15.75" customHeight="1" x14ac:dyDescent="0.15">
      <c r="A3941" s="13" t="s">
        <v>5280</v>
      </c>
      <c r="B3941" s="7" t="s">
        <v>4949</v>
      </c>
      <c r="C3941" s="14">
        <v>3</v>
      </c>
      <c r="D3941" s="7">
        <v>14.18</v>
      </c>
      <c r="E3941" s="7">
        <f t="shared" si="126"/>
        <v>1.4180000000000001</v>
      </c>
      <c r="F3941" s="7">
        <f t="shared" si="127"/>
        <v>15.597999999999999</v>
      </c>
      <c r="G3941" s="7">
        <v>0.13</v>
      </c>
      <c r="H3941" s="7" t="s">
        <v>29</v>
      </c>
      <c r="I3941" s="7">
        <v>2</v>
      </c>
    </row>
    <row r="3942" spans="1:9" ht="15.75" customHeight="1" x14ac:dyDescent="0.15">
      <c r="A3942" s="13" t="s">
        <v>5280</v>
      </c>
      <c r="B3942" s="7" t="s">
        <v>4907</v>
      </c>
      <c r="C3942" s="14">
        <v>13</v>
      </c>
      <c r="D3942" s="7">
        <v>47.4</v>
      </c>
      <c r="E3942" s="7">
        <f t="shared" si="126"/>
        <v>4.74</v>
      </c>
      <c r="F3942" s="7">
        <f t="shared" si="127"/>
        <v>52.14</v>
      </c>
      <c r="G3942" s="7">
        <v>0.24</v>
      </c>
      <c r="H3942" s="7" t="s">
        <v>5075</v>
      </c>
      <c r="I3942" s="7">
        <v>8</v>
      </c>
    </row>
    <row r="3943" spans="1:9" ht="15.75" customHeight="1" x14ac:dyDescent="0.15">
      <c r="A3943" s="13" t="s">
        <v>5280</v>
      </c>
      <c r="B3943" s="7" t="s">
        <v>4511</v>
      </c>
      <c r="C3943" s="14">
        <v>3</v>
      </c>
      <c r="D3943" s="7">
        <v>57.34</v>
      </c>
      <c r="E3943" s="7">
        <f t="shared" si="126"/>
        <v>5.7340000000000009</v>
      </c>
      <c r="F3943" s="7">
        <f t="shared" si="127"/>
        <v>63.074000000000005</v>
      </c>
      <c r="G3943" s="7">
        <v>0.37</v>
      </c>
      <c r="H3943" s="7" t="s">
        <v>27</v>
      </c>
      <c r="I3943" s="7">
        <v>6</v>
      </c>
    </row>
    <row r="3944" spans="1:9" ht="15.75" customHeight="1" x14ac:dyDescent="0.15">
      <c r="A3944" s="13" t="s">
        <v>5280</v>
      </c>
      <c r="B3944" s="7" t="s">
        <v>4617</v>
      </c>
      <c r="C3944" s="14">
        <v>1</v>
      </c>
      <c r="D3944" s="7">
        <v>27.87</v>
      </c>
      <c r="E3944" s="7">
        <f t="shared" si="126"/>
        <v>2.7870000000000004</v>
      </c>
      <c r="F3944" s="7">
        <f t="shared" si="127"/>
        <v>30.657</v>
      </c>
      <c r="G3944" s="7">
        <v>0.23</v>
      </c>
      <c r="H3944" s="7" t="s">
        <v>28</v>
      </c>
      <c r="I3944" s="7">
        <v>2</v>
      </c>
    </row>
    <row r="3945" spans="1:9" ht="15.75" customHeight="1" x14ac:dyDescent="0.15">
      <c r="A3945" s="13" t="s">
        <v>5280</v>
      </c>
      <c r="B3945" s="7" t="s">
        <v>3087</v>
      </c>
      <c r="C3945" s="14">
        <v>3</v>
      </c>
      <c r="D3945" s="7">
        <v>88.92</v>
      </c>
      <c r="E3945" s="7">
        <f t="shared" si="126"/>
        <v>8.8920000000000012</v>
      </c>
      <c r="F3945" s="7">
        <f t="shared" si="127"/>
        <v>97.811999999999998</v>
      </c>
      <c r="G3945" s="7">
        <v>0.26</v>
      </c>
      <c r="H3945" s="7" t="s">
        <v>5082</v>
      </c>
      <c r="I3945" s="7">
        <v>2</v>
      </c>
    </row>
    <row r="3946" spans="1:9" ht="15.75" customHeight="1" x14ac:dyDescent="0.15">
      <c r="A3946" s="13" t="s">
        <v>5280</v>
      </c>
      <c r="B3946" s="7" t="s">
        <v>4284</v>
      </c>
      <c r="C3946" s="14">
        <v>14</v>
      </c>
      <c r="D3946" s="7">
        <v>71.319999999999993</v>
      </c>
      <c r="E3946" s="7">
        <f t="shared" si="126"/>
        <v>7.1319999999999997</v>
      </c>
      <c r="F3946" s="7">
        <f t="shared" si="127"/>
        <v>78.451999999999998</v>
      </c>
      <c r="G3946" s="7">
        <v>0.21</v>
      </c>
      <c r="H3946" s="7" t="s">
        <v>5081</v>
      </c>
      <c r="I3946" s="7">
        <v>1</v>
      </c>
    </row>
    <row r="3947" spans="1:9" ht="15.75" customHeight="1" x14ac:dyDescent="0.15">
      <c r="A3947" s="13" t="s">
        <v>5280</v>
      </c>
      <c r="B3947" s="7" t="s">
        <v>1608</v>
      </c>
      <c r="C3947" s="14">
        <v>3</v>
      </c>
      <c r="D3947" s="7">
        <v>46.51</v>
      </c>
      <c r="E3947" s="7">
        <f t="shared" si="126"/>
        <v>4.6509999999999998</v>
      </c>
      <c r="F3947" s="7">
        <f t="shared" si="127"/>
        <v>51.161000000000001</v>
      </c>
      <c r="G3947" s="7">
        <v>0.06</v>
      </c>
      <c r="H3947" s="7" t="s">
        <v>5077</v>
      </c>
      <c r="I3947" s="7">
        <v>2</v>
      </c>
    </row>
    <row r="3948" spans="1:9" ht="15.75" customHeight="1" x14ac:dyDescent="0.15">
      <c r="A3948" s="13" t="s">
        <v>5280</v>
      </c>
      <c r="B3948" s="7" t="s">
        <v>2574</v>
      </c>
      <c r="C3948" s="14">
        <v>1</v>
      </c>
      <c r="D3948" s="7">
        <v>81.69</v>
      </c>
      <c r="E3948" s="7">
        <f t="shared" si="126"/>
        <v>8.1690000000000005</v>
      </c>
      <c r="F3948" s="7">
        <f t="shared" si="127"/>
        <v>89.858999999999995</v>
      </c>
      <c r="G3948" s="7">
        <v>0.14000000000000001</v>
      </c>
      <c r="H3948" s="7" t="s">
        <v>29</v>
      </c>
      <c r="I3948" s="7">
        <v>5</v>
      </c>
    </row>
    <row r="3949" spans="1:9" ht="15.75" customHeight="1" x14ac:dyDescent="0.15">
      <c r="A3949" s="13" t="s">
        <v>5280</v>
      </c>
      <c r="B3949" s="7" t="s">
        <v>1120</v>
      </c>
      <c r="C3949" s="14">
        <v>1</v>
      </c>
      <c r="D3949" s="7">
        <v>5.05</v>
      </c>
      <c r="E3949" s="7">
        <f t="shared" si="126"/>
        <v>0.505</v>
      </c>
      <c r="F3949" s="7">
        <f t="shared" si="127"/>
        <v>5.5549999999999997</v>
      </c>
      <c r="G3949" s="7">
        <v>0.34</v>
      </c>
      <c r="H3949" s="7" t="s">
        <v>30</v>
      </c>
      <c r="I3949" s="7">
        <v>8</v>
      </c>
    </row>
    <row r="3950" spans="1:9" ht="15.75" customHeight="1" x14ac:dyDescent="0.15">
      <c r="A3950" s="13" t="s">
        <v>5280</v>
      </c>
      <c r="B3950" s="7" t="s">
        <v>3478</v>
      </c>
      <c r="C3950" s="14">
        <v>1</v>
      </c>
      <c r="D3950" s="7">
        <v>7.31</v>
      </c>
      <c r="E3950" s="7">
        <f t="shared" si="126"/>
        <v>0.73099999999999998</v>
      </c>
      <c r="F3950" s="7">
        <f t="shared" si="127"/>
        <v>8.0410000000000004</v>
      </c>
      <c r="G3950" s="7">
        <v>0.08</v>
      </c>
      <c r="H3950" s="7" t="s">
        <v>30</v>
      </c>
      <c r="I3950" s="7">
        <v>8</v>
      </c>
    </row>
    <row r="3951" spans="1:9" ht="15.75" customHeight="1" x14ac:dyDescent="0.15">
      <c r="A3951" s="13" t="s">
        <v>5280</v>
      </c>
      <c r="B3951" s="7" t="s">
        <v>4505</v>
      </c>
      <c r="C3951" s="14">
        <v>3</v>
      </c>
      <c r="D3951" s="7">
        <v>80.319999999999993</v>
      </c>
      <c r="E3951" s="7">
        <f t="shared" si="126"/>
        <v>8.032</v>
      </c>
      <c r="F3951" s="7">
        <f t="shared" si="127"/>
        <v>88.35199999999999</v>
      </c>
      <c r="G3951" s="7">
        <v>0.34</v>
      </c>
      <c r="H3951" s="7" t="s">
        <v>27</v>
      </c>
      <c r="I3951" s="7">
        <v>9</v>
      </c>
    </row>
    <row r="3952" spans="1:9" ht="15.75" customHeight="1" x14ac:dyDescent="0.15">
      <c r="A3952" s="13" t="s">
        <v>5280</v>
      </c>
      <c r="B3952" s="7" t="s">
        <v>626</v>
      </c>
      <c r="C3952" s="14">
        <v>1</v>
      </c>
      <c r="D3952" s="7">
        <v>77.38</v>
      </c>
      <c r="E3952" s="7">
        <f t="shared" si="126"/>
        <v>7.7379999999999995</v>
      </c>
      <c r="F3952" s="7">
        <f t="shared" si="127"/>
        <v>85.117999999999995</v>
      </c>
      <c r="G3952" s="7">
        <v>0.28000000000000003</v>
      </c>
      <c r="H3952" s="7" t="s">
        <v>5080</v>
      </c>
      <c r="I3952" s="7">
        <v>8</v>
      </c>
    </row>
    <row r="3953" spans="1:9" ht="15.75" customHeight="1" x14ac:dyDescent="0.15">
      <c r="A3953" s="13" t="s">
        <v>5280</v>
      </c>
      <c r="B3953" s="7" t="s">
        <v>2709</v>
      </c>
      <c r="C3953" s="14">
        <v>3</v>
      </c>
      <c r="D3953" s="7">
        <v>8.01</v>
      </c>
      <c r="E3953" s="7">
        <f t="shared" si="126"/>
        <v>0.80100000000000005</v>
      </c>
      <c r="F3953" s="7">
        <f t="shared" si="127"/>
        <v>8.8109999999999999</v>
      </c>
      <c r="G3953" s="7">
        <v>0.25</v>
      </c>
      <c r="H3953" s="7" t="s">
        <v>5079</v>
      </c>
      <c r="I3953" s="7">
        <v>8</v>
      </c>
    </row>
    <row r="3954" spans="1:9" ht="15.75" customHeight="1" x14ac:dyDescent="0.15">
      <c r="A3954" s="13" t="s">
        <v>5280</v>
      </c>
      <c r="B3954" s="7" t="s">
        <v>3985</v>
      </c>
      <c r="C3954" s="14">
        <v>13</v>
      </c>
      <c r="D3954" s="7">
        <v>88.14</v>
      </c>
      <c r="E3954" s="7">
        <f t="shared" si="126"/>
        <v>8.8140000000000001</v>
      </c>
      <c r="F3954" s="7">
        <f t="shared" si="127"/>
        <v>96.954000000000008</v>
      </c>
      <c r="G3954" s="7">
        <v>0.32</v>
      </c>
      <c r="H3954" s="7" t="s">
        <v>5082</v>
      </c>
      <c r="I3954" s="7">
        <v>4</v>
      </c>
    </row>
    <row r="3955" spans="1:9" ht="15.75" customHeight="1" x14ac:dyDescent="0.15">
      <c r="A3955" s="13" t="s">
        <v>5280</v>
      </c>
      <c r="B3955" s="7" t="s">
        <v>1605</v>
      </c>
      <c r="C3955" s="14">
        <v>14</v>
      </c>
      <c r="D3955" s="7">
        <v>1.23</v>
      </c>
      <c r="E3955" s="7">
        <f t="shared" si="126"/>
        <v>0.123</v>
      </c>
      <c r="F3955" s="7">
        <f t="shared" si="127"/>
        <v>1.353</v>
      </c>
      <c r="G3955" s="7">
        <v>0.2</v>
      </c>
      <c r="H3955" s="7" t="s">
        <v>31</v>
      </c>
      <c r="I3955" s="7">
        <v>3</v>
      </c>
    </row>
    <row r="3956" spans="1:9" ht="15.75" customHeight="1" x14ac:dyDescent="0.15">
      <c r="A3956" s="13" t="s">
        <v>5280</v>
      </c>
      <c r="B3956" s="7" t="s">
        <v>3128</v>
      </c>
      <c r="C3956" s="14">
        <v>1</v>
      </c>
      <c r="D3956" s="7">
        <v>3.81</v>
      </c>
      <c r="E3956" s="7">
        <f t="shared" si="126"/>
        <v>0.38100000000000001</v>
      </c>
      <c r="F3956" s="7">
        <f t="shared" si="127"/>
        <v>4.1909999999999998</v>
      </c>
      <c r="G3956" s="7">
        <v>0.1</v>
      </c>
      <c r="H3956" s="7" t="s">
        <v>31</v>
      </c>
      <c r="I3956" s="7">
        <v>1</v>
      </c>
    </row>
    <row r="3957" spans="1:9" ht="15.75" customHeight="1" x14ac:dyDescent="0.15">
      <c r="A3957" s="13" t="s">
        <v>5280</v>
      </c>
      <c r="B3957" s="7" t="s">
        <v>3973</v>
      </c>
      <c r="C3957" s="14">
        <v>3</v>
      </c>
      <c r="D3957" s="7">
        <v>29.65</v>
      </c>
      <c r="E3957" s="7">
        <f t="shared" si="126"/>
        <v>2.9649999999999999</v>
      </c>
      <c r="F3957" s="7">
        <f t="shared" si="127"/>
        <v>32.614999999999995</v>
      </c>
      <c r="G3957" s="7">
        <v>0.08</v>
      </c>
      <c r="H3957" s="7" t="s">
        <v>28</v>
      </c>
      <c r="I3957" s="7">
        <v>8</v>
      </c>
    </row>
    <row r="3958" spans="1:9" ht="15.75" customHeight="1" x14ac:dyDescent="0.15">
      <c r="A3958" s="13" t="s">
        <v>5281</v>
      </c>
      <c r="B3958" s="7" t="s">
        <v>4826</v>
      </c>
      <c r="C3958" s="14">
        <v>13</v>
      </c>
      <c r="D3958" s="7">
        <v>1.08</v>
      </c>
      <c r="E3958" s="7">
        <f t="shared" si="126"/>
        <v>0.10800000000000001</v>
      </c>
      <c r="F3958" s="7">
        <f t="shared" si="127"/>
        <v>1.1880000000000002</v>
      </c>
      <c r="G3958" s="7">
        <v>0.35</v>
      </c>
      <c r="H3958" s="7" t="s">
        <v>28</v>
      </c>
      <c r="I3958" s="7">
        <v>4</v>
      </c>
    </row>
    <row r="3959" spans="1:9" ht="15.75" customHeight="1" x14ac:dyDescent="0.15">
      <c r="A3959" s="13" t="s">
        <v>5281</v>
      </c>
      <c r="B3959" s="7" t="s">
        <v>637</v>
      </c>
      <c r="C3959" s="14">
        <v>13</v>
      </c>
      <c r="D3959" s="7">
        <v>20.58</v>
      </c>
      <c r="E3959" s="7">
        <f t="shared" si="126"/>
        <v>2.0579999999999998</v>
      </c>
      <c r="F3959" s="7">
        <f t="shared" si="127"/>
        <v>22.637999999999998</v>
      </c>
      <c r="G3959" s="7">
        <v>0.31</v>
      </c>
      <c r="H3959" s="7" t="s">
        <v>31</v>
      </c>
      <c r="I3959" s="7">
        <v>8</v>
      </c>
    </row>
    <row r="3960" spans="1:9" ht="15.75" customHeight="1" x14ac:dyDescent="0.15">
      <c r="A3960" s="13" t="s">
        <v>5281</v>
      </c>
      <c r="B3960" s="7" t="s">
        <v>803</v>
      </c>
      <c r="C3960" s="14">
        <v>1</v>
      </c>
      <c r="D3960" s="7">
        <v>73.099999999999994</v>
      </c>
      <c r="E3960" s="7">
        <f t="shared" si="126"/>
        <v>7.31</v>
      </c>
      <c r="F3960" s="7">
        <f t="shared" si="127"/>
        <v>80.41</v>
      </c>
      <c r="G3960" s="7">
        <v>0.27</v>
      </c>
      <c r="H3960" s="7" t="s">
        <v>5082</v>
      </c>
      <c r="I3960" s="7">
        <v>10</v>
      </c>
    </row>
    <row r="3961" spans="1:9" ht="15.75" customHeight="1" x14ac:dyDescent="0.15">
      <c r="A3961" s="13" t="s">
        <v>5281</v>
      </c>
      <c r="B3961" s="7" t="s">
        <v>3283</v>
      </c>
      <c r="C3961" s="14">
        <v>3</v>
      </c>
      <c r="D3961" s="7">
        <v>79.33</v>
      </c>
      <c r="E3961" s="7">
        <f t="shared" si="126"/>
        <v>7.9329999999999998</v>
      </c>
      <c r="F3961" s="7">
        <f t="shared" si="127"/>
        <v>87.263000000000005</v>
      </c>
      <c r="G3961" s="7">
        <v>0.02</v>
      </c>
      <c r="H3961" s="7" t="s">
        <v>5078</v>
      </c>
      <c r="I3961" s="7">
        <v>1</v>
      </c>
    </row>
    <row r="3962" spans="1:9" ht="15.75" customHeight="1" x14ac:dyDescent="0.15">
      <c r="A3962" s="13" t="s">
        <v>5281</v>
      </c>
      <c r="B3962" s="7" t="s">
        <v>1016</v>
      </c>
      <c r="C3962" s="14">
        <v>1</v>
      </c>
      <c r="D3962" s="7">
        <v>58.4</v>
      </c>
      <c r="E3962" s="7">
        <f t="shared" si="126"/>
        <v>5.84</v>
      </c>
      <c r="F3962" s="7">
        <f t="shared" si="127"/>
        <v>64.239999999999995</v>
      </c>
      <c r="G3962" s="7">
        <v>0.03</v>
      </c>
      <c r="H3962" s="7" t="s">
        <v>5076</v>
      </c>
      <c r="I3962" s="7">
        <v>9</v>
      </c>
    </row>
    <row r="3963" spans="1:9" ht="15.75" customHeight="1" x14ac:dyDescent="0.15">
      <c r="A3963" s="13" t="s">
        <v>5281</v>
      </c>
      <c r="B3963" s="7" t="s">
        <v>147</v>
      </c>
      <c r="C3963" s="14">
        <v>13</v>
      </c>
      <c r="D3963" s="7">
        <v>55.19</v>
      </c>
      <c r="E3963" s="7">
        <f t="shared" si="126"/>
        <v>5.5190000000000001</v>
      </c>
      <c r="F3963" s="7">
        <f t="shared" si="127"/>
        <v>60.708999999999996</v>
      </c>
      <c r="G3963" s="7">
        <v>0.09</v>
      </c>
      <c r="H3963" s="7" t="s">
        <v>5082</v>
      </c>
      <c r="I3963" s="7">
        <v>7</v>
      </c>
    </row>
    <row r="3964" spans="1:9" ht="15.75" customHeight="1" x14ac:dyDescent="0.15">
      <c r="A3964" s="13" t="s">
        <v>5281</v>
      </c>
      <c r="B3964" s="7" t="s">
        <v>2566</v>
      </c>
      <c r="C3964" s="14">
        <v>3</v>
      </c>
      <c r="D3964" s="7">
        <v>41.87</v>
      </c>
      <c r="E3964" s="7">
        <f t="shared" si="126"/>
        <v>4.1870000000000003</v>
      </c>
      <c r="F3964" s="7">
        <f t="shared" si="127"/>
        <v>46.056999999999995</v>
      </c>
      <c r="G3964" s="7">
        <v>0.34</v>
      </c>
      <c r="H3964" s="7" t="s">
        <v>5078</v>
      </c>
      <c r="I3964" s="7">
        <v>10</v>
      </c>
    </row>
    <row r="3965" spans="1:9" ht="15.75" customHeight="1" x14ac:dyDescent="0.15">
      <c r="A3965" s="13" t="s">
        <v>5281</v>
      </c>
      <c r="B3965" s="7" t="s">
        <v>3656</v>
      </c>
      <c r="C3965" s="14">
        <v>1</v>
      </c>
      <c r="D3965" s="7">
        <v>86</v>
      </c>
      <c r="E3965" s="7">
        <f t="shared" si="126"/>
        <v>8.6</v>
      </c>
      <c r="F3965" s="7">
        <f t="shared" si="127"/>
        <v>94.6</v>
      </c>
      <c r="G3965" s="7">
        <v>0.2</v>
      </c>
      <c r="H3965" s="7" t="s">
        <v>5079</v>
      </c>
      <c r="I3965" s="7">
        <v>4</v>
      </c>
    </row>
    <row r="3966" spans="1:9" ht="15.75" customHeight="1" x14ac:dyDescent="0.15">
      <c r="A3966" s="13" t="s">
        <v>5281</v>
      </c>
      <c r="B3966" s="7" t="s">
        <v>162</v>
      </c>
      <c r="C3966" s="14">
        <v>14</v>
      </c>
      <c r="D3966" s="7">
        <v>5.86</v>
      </c>
      <c r="E3966" s="7">
        <f t="shared" si="126"/>
        <v>0.58600000000000008</v>
      </c>
      <c r="F3966" s="7">
        <f t="shared" si="127"/>
        <v>6.4460000000000006</v>
      </c>
      <c r="G3966" s="7">
        <v>0.22</v>
      </c>
      <c r="H3966" s="7" t="s">
        <v>5082</v>
      </c>
      <c r="I3966" s="7">
        <v>8</v>
      </c>
    </row>
    <row r="3967" spans="1:9" ht="15.75" customHeight="1" x14ac:dyDescent="0.15">
      <c r="A3967" s="13" t="s">
        <v>5281</v>
      </c>
      <c r="B3967" s="7" t="s">
        <v>3151</v>
      </c>
      <c r="C3967" s="14">
        <v>3</v>
      </c>
      <c r="D3967" s="7">
        <v>50.96</v>
      </c>
      <c r="E3967" s="7">
        <f t="shared" si="126"/>
        <v>5.0960000000000001</v>
      </c>
      <c r="F3967" s="7">
        <f t="shared" si="127"/>
        <v>56.055999999999997</v>
      </c>
      <c r="G3967" s="7">
        <v>0.16</v>
      </c>
      <c r="H3967" s="7" t="s">
        <v>5078</v>
      </c>
      <c r="I3967" s="7">
        <v>1</v>
      </c>
    </row>
    <row r="3968" spans="1:9" ht="15.75" customHeight="1" x14ac:dyDescent="0.15">
      <c r="A3968" s="13" t="s">
        <v>5282</v>
      </c>
      <c r="B3968" s="7" t="s">
        <v>4231</v>
      </c>
      <c r="C3968" s="14">
        <v>3</v>
      </c>
      <c r="D3968" s="7">
        <v>55.73</v>
      </c>
      <c r="E3968" s="7">
        <f t="shared" si="126"/>
        <v>5.5730000000000004</v>
      </c>
      <c r="F3968" s="7">
        <f t="shared" si="127"/>
        <v>61.302999999999997</v>
      </c>
      <c r="G3968" s="7">
        <v>7.0000000000000007E-2</v>
      </c>
      <c r="H3968" s="7" t="s">
        <v>5076</v>
      </c>
      <c r="I3968" s="7">
        <v>5</v>
      </c>
    </row>
    <row r="3969" spans="1:9" ht="15.75" customHeight="1" x14ac:dyDescent="0.15">
      <c r="A3969" s="13" t="s">
        <v>5282</v>
      </c>
      <c r="B3969" s="7" t="s">
        <v>3421</v>
      </c>
      <c r="C3969" s="14">
        <v>13</v>
      </c>
      <c r="D3969" s="7">
        <v>75.569999999999993</v>
      </c>
      <c r="E3969" s="7">
        <f t="shared" si="126"/>
        <v>7.5569999999999995</v>
      </c>
      <c r="F3969" s="7">
        <f t="shared" si="127"/>
        <v>83.126999999999995</v>
      </c>
      <c r="G3969" s="7">
        <v>0.1</v>
      </c>
      <c r="H3969" s="7" t="s">
        <v>31</v>
      </c>
      <c r="I3969" s="7">
        <v>3</v>
      </c>
    </row>
    <row r="3970" spans="1:9" ht="15.75" customHeight="1" x14ac:dyDescent="0.15">
      <c r="A3970" s="13" t="s">
        <v>5282</v>
      </c>
      <c r="B3970" s="7" t="s">
        <v>4787</v>
      </c>
      <c r="C3970" s="14">
        <v>14</v>
      </c>
      <c r="D3970" s="7">
        <v>86.79</v>
      </c>
      <c r="E3970" s="7">
        <f t="shared" si="126"/>
        <v>8.6790000000000003</v>
      </c>
      <c r="F3970" s="7">
        <f t="shared" si="127"/>
        <v>95.469000000000008</v>
      </c>
      <c r="G3970" s="7">
        <v>0.26</v>
      </c>
      <c r="H3970" s="7" t="s">
        <v>5075</v>
      </c>
      <c r="I3970" s="7">
        <v>4</v>
      </c>
    </row>
    <row r="3971" spans="1:9" ht="15.75" customHeight="1" x14ac:dyDescent="0.15">
      <c r="A3971" s="13" t="s">
        <v>5282</v>
      </c>
      <c r="B3971" s="7" t="s">
        <v>2924</v>
      </c>
      <c r="C3971" s="14">
        <v>13</v>
      </c>
      <c r="D3971" s="7">
        <v>68.11</v>
      </c>
      <c r="E3971" s="7">
        <f t="shared" si="126"/>
        <v>6.8109999999999999</v>
      </c>
      <c r="F3971" s="7">
        <f t="shared" si="127"/>
        <v>74.920999999999992</v>
      </c>
      <c r="G3971" s="7">
        <v>0.19</v>
      </c>
      <c r="H3971" s="7" t="s">
        <v>30</v>
      </c>
      <c r="I3971" s="7">
        <v>10</v>
      </c>
    </row>
    <row r="3972" spans="1:9" ht="15.75" customHeight="1" x14ac:dyDescent="0.15">
      <c r="A3972" s="13" t="s">
        <v>5282</v>
      </c>
      <c r="B3972" s="7" t="s">
        <v>3721</v>
      </c>
      <c r="C3972" s="14">
        <v>13</v>
      </c>
      <c r="D3972" s="7">
        <v>35.31</v>
      </c>
      <c r="E3972" s="7">
        <f t="shared" si="126"/>
        <v>3.5310000000000006</v>
      </c>
      <c r="F3972" s="7">
        <f t="shared" si="127"/>
        <v>38.841000000000001</v>
      </c>
      <c r="G3972" s="7">
        <v>0.22</v>
      </c>
      <c r="H3972" s="7" t="s">
        <v>5081</v>
      </c>
      <c r="I3972" s="7">
        <v>6</v>
      </c>
    </row>
    <row r="3973" spans="1:9" ht="15.75" customHeight="1" x14ac:dyDescent="0.15">
      <c r="A3973" s="13" t="s">
        <v>5282</v>
      </c>
      <c r="B3973" s="7" t="s">
        <v>4438</v>
      </c>
      <c r="C3973" s="14">
        <v>3</v>
      </c>
      <c r="D3973" s="7">
        <v>12.59</v>
      </c>
      <c r="E3973" s="7">
        <f t="shared" si="126"/>
        <v>1.2590000000000001</v>
      </c>
      <c r="F3973" s="7">
        <f t="shared" si="127"/>
        <v>13.849</v>
      </c>
      <c r="G3973" s="7">
        <v>0.03</v>
      </c>
      <c r="H3973" s="7" t="s">
        <v>5075</v>
      </c>
      <c r="I3973" s="7">
        <v>5</v>
      </c>
    </row>
    <row r="3974" spans="1:9" ht="15.75" customHeight="1" x14ac:dyDescent="0.15">
      <c r="A3974" s="13" t="s">
        <v>5282</v>
      </c>
      <c r="B3974" s="7" t="s">
        <v>1318</v>
      </c>
      <c r="C3974" s="14">
        <v>3</v>
      </c>
      <c r="D3974" s="7">
        <v>79.11</v>
      </c>
      <c r="E3974" s="7">
        <f t="shared" si="126"/>
        <v>7.9110000000000005</v>
      </c>
      <c r="F3974" s="7">
        <f t="shared" si="127"/>
        <v>87.021000000000001</v>
      </c>
      <c r="G3974" s="7">
        <v>0.12</v>
      </c>
      <c r="H3974" s="7" t="s">
        <v>5083</v>
      </c>
      <c r="I3974" s="7">
        <v>8</v>
      </c>
    </row>
    <row r="3975" spans="1:9" ht="15.75" customHeight="1" x14ac:dyDescent="0.15">
      <c r="A3975" s="13" t="s">
        <v>5282</v>
      </c>
      <c r="B3975" s="7" t="s">
        <v>4101</v>
      </c>
      <c r="C3975" s="14">
        <v>13</v>
      </c>
      <c r="D3975" s="7">
        <v>24.74</v>
      </c>
      <c r="E3975" s="7">
        <f t="shared" si="126"/>
        <v>2.4740000000000002</v>
      </c>
      <c r="F3975" s="7">
        <f t="shared" si="127"/>
        <v>27.213999999999999</v>
      </c>
      <c r="G3975" s="7">
        <v>0.27</v>
      </c>
      <c r="H3975" s="7" t="s">
        <v>27</v>
      </c>
      <c r="I3975" s="7">
        <v>7</v>
      </c>
    </row>
    <row r="3976" spans="1:9" ht="15.75" customHeight="1" x14ac:dyDescent="0.15">
      <c r="A3976" s="13" t="s">
        <v>5282</v>
      </c>
      <c r="B3976" s="7" t="s">
        <v>173</v>
      </c>
      <c r="C3976" s="14">
        <v>14</v>
      </c>
      <c r="D3976" s="7">
        <v>41.7</v>
      </c>
      <c r="E3976" s="7">
        <f t="shared" si="126"/>
        <v>4.1700000000000008</v>
      </c>
      <c r="F3976" s="7">
        <f t="shared" si="127"/>
        <v>45.870000000000005</v>
      </c>
      <c r="G3976" s="7">
        <v>0.08</v>
      </c>
      <c r="H3976" s="7" t="s">
        <v>5077</v>
      </c>
      <c r="I3976" s="7">
        <v>5</v>
      </c>
    </row>
    <row r="3977" spans="1:9" ht="15.75" customHeight="1" x14ac:dyDescent="0.15">
      <c r="A3977" s="13" t="s">
        <v>5282</v>
      </c>
      <c r="B3977" s="7" t="s">
        <v>678</v>
      </c>
      <c r="C3977" s="14">
        <v>1</v>
      </c>
      <c r="D3977" s="7">
        <v>99.31</v>
      </c>
      <c r="E3977" s="7">
        <f t="shared" si="126"/>
        <v>9.9310000000000009</v>
      </c>
      <c r="F3977" s="7">
        <f t="shared" si="127"/>
        <v>109.241</v>
      </c>
      <c r="G3977" s="7">
        <v>0.06</v>
      </c>
      <c r="H3977" s="7" t="s">
        <v>5081</v>
      </c>
      <c r="I3977" s="7">
        <v>1</v>
      </c>
    </row>
    <row r="3978" spans="1:9" ht="15.75" customHeight="1" x14ac:dyDescent="0.15">
      <c r="A3978" s="13" t="s">
        <v>5282</v>
      </c>
      <c r="B3978" s="7" t="s">
        <v>3992</v>
      </c>
      <c r="C3978" s="14">
        <v>1</v>
      </c>
      <c r="D3978" s="7">
        <v>81.31</v>
      </c>
      <c r="E3978" s="7">
        <f t="shared" si="126"/>
        <v>8.1310000000000002</v>
      </c>
      <c r="F3978" s="7">
        <f t="shared" si="127"/>
        <v>89.441000000000003</v>
      </c>
      <c r="G3978" s="7">
        <v>0.12</v>
      </c>
      <c r="H3978" s="7" t="s">
        <v>5083</v>
      </c>
      <c r="I3978" s="7">
        <v>9</v>
      </c>
    </row>
    <row r="3979" spans="1:9" ht="15.75" customHeight="1" x14ac:dyDescent="0.15">
      <c r="A3979" s="13" t="s">
        <v>5282</v>
      </c>
      <c r="B3979" s="7" t="s">
        <v>4379</v>
      </c>
      <c r="C3979" s="14">
        <v>1</v>
      </c>
      <c r="D3979" s="7">
        <v>55.12</v>
      </c>
      <c r="E3979" s="7">
        <f t="shared" si="126"/>
        <v>5.5120000000000005</v>
      </c>
      <c r="F3979" s="7">
        <f t="shared" si="127"/>
        <v>60.631999999999998</v>
      </c>
      <c r="G3979" s="7">
        <v>0.11</v>
      </c>
      <c r="H3979" s="7" t="s">
        <v>5080</v>
      </c>
      <c r="I3979" s="7">
        <v>3</v>
      </c>
    </row>
    <row r="3980" spans="1:9" ht="15.75" customHeight="1" x14ac:dyDescent="0.15">
      <c r="A3980" s="13" t="s">
        <v>5282</v>
      </c>
      <c r="B3980" s="7" t="s">
        <v>1187</v>
      </c>
      <c r="C3980" s="14">
        <v>13</v>
      </c>
      <c r="D3980" s="7">
        <v>87.21</v>
      </c>
      <c r="E3980" s="7">
        <f t="shared" si="126"/>
        <v>8.7210000000000001</v>
      </c>
      <c r="F3980" s="7">
        <f t="shared" si="127"/>
        <v>95.930999999999997</v>
      </c>
      <c r="G3980" s="7">
        <v>7.0000000000000007E-2</v>
      </c>
      <c r="H3980" s="7" t="s">
        <v>5076</v>
      </c>
      <c r="I3980" s="7">
        <v>3</v>
      </c>
    </row>
    <row r="3981" spans="1:9" ht="15.75" customHeight="1" x14ac:dyDescent="0.15">
      <c r="A3981" s="13" t="s">
        <v>5282</v>
      </c>
      <c r="B3981" s="7" t="s">
        <v>1587</v>
      </c>
      <c r="C3981" s="14">
        <v>3</v>
      </c>
      <c r="D3981" s="7">
        <v>37.11</v>
      </c>
      <c r="E3981" s="7">
        <f t="shared" si="126"/>
        <v>3.7110000000000003</v>
      </c>
      <c r="F3981" s="7">
        <f t="shared" si="127"/>
        <v>40.820999999999998</v>
      </c>
      <c r="G3981" s="7">
        <v>0.28999999999999998</v>
      </c>
      <c r="H3981" s="7" t="s">
        <v>5082</v>
      </c>
      <c r="I3981" s="7">
        <v>6</v>
      </c>
    </row>
    <row r="3982" spans="1:9" ht="15.75" customHeight="1" x14ac:dyDescent="0.15">
      <c r="A3982" s="13" t="s">
        <v>5282</v>
      </c>
      <c r="B3982" s="7" t="s">
        <v>2674</v>
      </c>
      <c r="C3982" s="14">
        <v>13</v>
      </c>
      <c r="D3982" s="7">
        <v>0.89</v>
      </c>
      <c r="E3982" s="7">
        <f t="shared" si="126"/>
        <v>8.900000000000001E-2</v>
      </c>
      <c r="F3982" s="7">
        <f t="shared" si="127"/>
        <v>0.97899999999999998</v>
      </c>
      <c r="G3982" s="7">
        <v>0.33</v>
      </c>
      <c r="H3982" s="7" t="s">
        <v>5080</v>
      </c>
      <c r="I3982" s="7">
        <v>1</v>
      </c>
    </row>
    <row r="3983" spans="1:9" ht="15.75" customHeight="1" x14ac:dyDescent="0.15">
      <c r="A3983" s="13" t="s">
        <v>5282</v>
      </c>
      <c r="B3983" s="7" t="s">
        <v>3588</v>
      </c>
      <c r="C3983" s="14">
        <v>1</v>
      </c>
      <c r="D3983" s="7">
        <v>26.92</v>
      </c>
      <c r="E3983" s="7">
        <f t="shared" si="126"/>
        <v>2.6920000000000002</v>
      </c>
      <c r="F3983" s="7">
        <f t="shared" si="127"/>
        <v>29.612000000000002</v>
      </c>
      <c r="G3983" s="7">
        <v>0.02</v>
      </c>
      <c r="H3983" s="7" t="s">
        <v>31</v>
      </c>
      <c r="I3983" s="7">
        <v>4</v>
      </c>
    </row>
    <row r="3984" spans="1:9" ht="15.75" customHeight="1" x14ac:dyDescent="0.15">
      <c r="A3984" s="13" t="s">
        <v>5282</v>
      </c>
      <c r="B3984" s="7" t="s">
        <v>1749</v>
      </c>
      <c r="C3984" s="14">
        <v>3</v>
      </c>
      <c r="D3984" s="7">
        <v>61.57</v>
      </c>
      <c r="E3984" s="7">
        <f t="shared" si="126"/>
        <v>6.157</v>
      </c>
      <c r="F3984" s="7">
        <f t="shared" si="127"/>
        <v>67.727000000000004</v>
      </c>
      <c r="G3984" s="7">
        <v>0.1</v>
      </c>
      <c r="H3984" s="7" t="s">
        <v>31</v>
      </c>
      <c r="I3984" s="7">
        <v>2</v>
      </c>
    </row>
    <row r="3985" spans="1:9" ht="15.75" customHeight="1" x14ac:dyDescent="0.15">
      <c r="A3985" s="13" t="s">
        <v>5282</v>
      </c>
      <c r="B3985" s="7" t="s">
        <v>804</v>
      </c>
      <c r="C3985" s="14">
        <v>3</v>
      </c>
      <c r="D3985" s="7">
        <v>0.78</v>
      </c>
      <c r="E3985" s="7">
        <f t="shared" si="126"/>
        <v>7.8000000000000014E-2</v>
      </c>
      <c r="F3985" s="7">
        <f t="shared" si="127"/>
        <v>0.8580000000000001</v>
      </c>
      <c r="G3985" s="7">
        <v>0.26</v>
      </c>
      <c r="H3985" s="7" t="s">
        <v>5079</v>
      </c>
      <c r="I3985" s="7">
        <v>5</v>
      </c>
    </row>
    <row r="3986" spans="1:9" ht="15.75" customHeight="1" x14ac:dyDescent="0.15">
      <c r="A3986" s="13" t="s">
        <v>5282</v>
      </c>
      <c r="B3986" s="7" t="s">
        <v>2751</v>
      </c>
      <c r="C3986" s="14">
        <v>3</v>
      </c>
      <c r="D3986" s="7">
        <v>22.88</v>
      </c>
      <c r="E3986" s="7">
        <f t="shared" si="126"/>
        <v>2.2879999999999998</v>
      </c>
      <c r="F3986" s="7">
        <f t="shared" si="127"/>
        <v>25.167999999999999</v>
      </c>
      <c r="G3986" s="7">
        <v>0.22</v>
      </c>
      <c r="H3986" s="7" t="s">
        <v>31</v>
      </c>
      <c r="I3986" s="7">
        <v>6</v>
      </c>
    </row>
    <row r="3987" spans="1:9" ht="15.75" customHeight="1" x14ac:dyDescent="0.15">
      <c r="A3987" s="13" t="s">
        <v>5282</v>
      </c>
      <c r="B3987" s="7" t="s">
        <v>1081</v>
      </c>
      <c r="C3987" s="14">
        <v>13</v>
      </c>
      <c r="D3987" s="7">
        <v>15.94</v>
      </c>
      <c r="E3987" s="7">
        <f t="shared" si="126"/>
        <v>1.5940000000000001</v>
      </c>
      <c r="F3987" s="7">
        <f t="shared" si="127"/>
        <v>17.533999999999999</v>
      </c>
      <c r="G3987" s="7">
        <v>0.24</v>
      </c>
      <c r="H3987" s="7" t="s">
        <v>5082</v>
      </c>
      <c r="I3987" s="7">
        <v>2</v>
      </c>
    </row>
    <row r="3988" spans="1:9" ht="15.75" customHeight="1" x14ac:dyDescent="0.15">
      <c r="A3988" s="13" t="s">
        <v>5283</v>
      </c>
      <c r="B3988" s="7" t="s">
        <v>1102</v>
      </c>
      <c r="C3988" s="14">
        <v>14</v>
      </c>
      <c r="D3988" s="7">
        <v>93.14</v>
      </c>
      <c r="E3988" s="7">
        <f t="shared" si="126"/>
        <v>9.3140000000000001</v>
      </c>
      <c r="F3988" s="7">
        <f t="shared" si="127"/>
        <v>102.45400000000001</v>
      </c>
      <c r="G3988" s="7">
        <v>0.25</v>
      </c>
      <c r="H3988" s="7" t="s">
        <v>31</v>
      </c>
      <c r="I3988" s="7">
        <v>8</v>
      </c>
    </row>
    <row r="3989" spans="1:9" ht="15.75" customHeight="1" x14ac:dyDescent="0.15">
      <c r="A3989" s="13" t="s">
        <v>5283</v>
      </c>
      <c r="B3989" s="7" t="s">
        <v>5028</v>
      </c>
      <c r="C3989" s="14">
        <v>3</v>
      </c>
      <c r="D3989" s="7">
        <v>76.52</v>
      </c>
      <c r="E3989" s="7">
        <f t="shared" si="126"/>
        <v>7.6520000000000001</v>
      </c>
      <c r="F3989" s="7">
        <f t="shared" si="127"/>
        <v>84.171999999999997</v>
      </c>
      <c r="G3989" s="7">
        <v>0.3</v>
      </c>
      <c r="H3989" s="7" t="s">
        <v>30</v>
      </c>
      <c r="I3989" s="7">
        <v>4</v>
      </c>
    </row>
    <row r="3990" spans="1:9" ht="15.75" customHeight="1" x14ac:dyDescent="0.15">
      <c r="A3990" s="13" t="s">
        <v>5283</v>
      </c>
      <c r="B3990" s="7" t="s">
        <v>4534</v>
      </c>
      <c r="C3990" s="14">
        <v>1</v>
      </c>
      <c r="D3990" s="7">
        <v>44.31</v>
      </c>
      <c r="E3990" s="7">
        <f t="shared" si="126"/>
        <v>4.431</v>
      </c>
      <c r="F3990" s="7">
        <f t="shared" si="127"/>
        <v>48.741</v>
      </c>
      <c r="G3990" s="7">
        <v>0.27</v>
      </c>
      <c r="H3990" s="7" t="s">
        <v>30</v>
      </c>
      <c r="I3990" s="7">
        <v>1</v>
      </c>
    </row>
    <row r="3991" spans="1:9" ht="15.75" customHeight="1" x14ac:dyDescent="0.15">
      <c r="A3991" s="13" t="s">
        <v>5283</v>
      </c>
      <c r="B3991" s="7" t="s">
        <v>77</v>
      </c>
      <c r="C3991" s="14">
        <v>14</v>
      </c>
      <c r="D3991" s="7">
        <v>71.27</v>
      </c>
      <c r="E3991" s="7">
        <f t="shared" si="126"/>
        <v>7.1269999999999998</v>
      </c>
      <c r="F3991" s="7">
        <f t="shared" si="127"/>
        <v>78.396999999999991</v>
      </c>
      <c r="G3991" s="7">
        <v>0.18</v>
      </c>
      <c r="H3991" s="7" t="s">
        <v>27</v>
      </c>
      <c r="I3991" s="7">
        <v>8</v>
      </c>
    </row>
    <row r="3992" spans="1:9" ht="15.75" customHeight="1" x14ac:dyDescent="0.15">
      <c r="A3992" s="13" t="s">
        <v>5283</v>
      </c>
      <c r="B3992" s="7" t="s">
        <v>360</v>
      </c>
      <c r="C3992" s="14">
        <v>1</v>
      </c>
      <c r="D3992" s="7">
        <v>79.459999999999994</v>
      </c>
      <c r="E3992" s="7">
        <f t="shared" si="126"/>
        <v>7.9459999999999997</v>
      </c>
      <c r="F3992" s="7">
        <f t="shared" si="127"/>
        <v>87.405999999999992</v>
      </c>
      <c r="G3992" s="7">
        <v>0.11</v>
      </c>
      <c r="H3992" s="7" t="s">
        <v>27</v>
      </c>
      <c r="I3992" s="7">
        <v>2</v>
      </c>
    </row>
    <row r="3993" spans="1:9" ht="15.75" customHeight="1" x14ac:dyDescent="0.15">
      <c r="A3993" s="13" t="s">
        <v>5283</v>
      </c>
      <c r="B3993" s="7" t="s">
        <v>2684</v>
      </c>
      <c r="C3993" s="14">
        <v>1</v>
      </c>
      <c r="D3993" s="7">
        <v>75.61</v>
      </c>
      <c r="E3993" s="7">
        <f t="shared" si="126"/>
        <v>7.5609999999999999</v>
      </c>
      <c r="F3993" s="7">
        <f t="shared" si="127"/>
        <v>83.170999999999992</v>
      </c>
      <c r="G3993" s="7">
        <v>0.04</v>
      </c>
      <c r="H3993" s="7" t="s">
        <v>5083</v>
      </c>
      <c r="I3993" s="7">
        <v>8</v>
      </c>
    </row>
    <row r="3994" spans="1:9" ht="15.75" customHeight="1" x14ac:dyDescent="0.15">
      <c r="A3994" s="13" t="s">
        <v>5283</v>
      </c>
      <c r="B3994" s="7" t="s">
        <v>2791</v>
      </c>
      <c r="C3994" s="14">
        <v>13</v>
      </c>
      <c r="D3994" s="7">
        <v>11.04</v>
      </c>
      <c r="E3994" s="7">
        <f t="shared" si="126"/>
        <v>1.1039999999999999</v>
      </c>
      <c r="F3994" s="7">
        <f t="shared" si="127"/>
        <v>12.143999999999998</v>
      </c>
      <c r="G3994" s="7">
        <v>0.39</v>
      </c>
      <c r="H3994" s="7" t="s">
        <v>27</v>
      </c>
      <c r="I3994" s="7">
        <v>3</v>
      </c>
    </row>
    <row r="3995" spans="1:9" ht="15.75" customHeight="1" x14ac:dyDescent="0.15">
      <c r="A3995" s="13" t="s">
        <v>5283</v>
      </c>
      <c r="B3995" s="7" t="s">
        <v>982</v>
      </c>
      <c r="C3995" s="14">
        <v>3</v>
      </c>
      <c r="D3995" s="7">
        <v>10.18</v>
      </c>
      <c r="E3995" s="7">
        <f t="shared" si="126"/>
        <v>1.018</v>
      </c>
      <c r="F3995" s="7">
        <f t="shared" si="127"/>
        <v>11.198</v>
      </c>
      <c r="G3995" s="7">
        <v>0.06</v>
      </c>
      <c r="H3995" s="7" t="s">
        <v>5081</v>
      </c>
      <c r="I3995" s="7">
        <v>1</v>
      </c>
    </row>
    <row r="3996" spans="1:9" ht="15.75" customHeight="1" x14ac:dyDescent="0.15">
      <c r="A3996" s="13" t="s">
        <v>5283</v>
      </c>
      <c r="B3996" s="7" t="s">
        <v>4294</v>
      </c>
      <c r="C3996" s="14">
        <v>14</v>
      </c>
      <c r="D3996" s="7">
        <v>81.28</v>
      </c>
      <c r="E3996" s="7">
        <f t="shared" ref="E3996:E4059" si="128">D3996*10%</f>
        <v>8.1280000000000001</v>
      </c>
      <c r="F3996" s="7">
        <f t="shared" ref="F3996:F4059" si="129">D3996+E3996</f>
        <v>89.408000000000001</v>
      </c>
      <c r="G3996" s="7">
        <v>0.31</v>
      </c>
      <c r="H3996" s="7" t="s">
        <v>28</v>
      </c>
      <c r="I3996" s="7">
        <v>5</v>
      </c>
    </row>
    <row r="3997" spans="1:9" ht="15.75" customHeight="1" x14ac:dyDescent="0.15">
      <c r="A3997" s="13" t="s">
        <v>5283</v>
      </c>
      <c r="B3997" s="7" t="s">
        <v>4383</v>
      </c>
      <c r="C3997" s="14">
        <v>13</v>
      </c>
      <c r="D3997" s="7">
        <v>39.67</v>
      </c>
      <c r="E3997" s="7">
        <f t="shared" si="128"/>
        <v>3.9670000000000005</v>
      </c>
      <c r="F3997" s="7">
        <f t="shared" si="129"/>
        <v>43.637</v>
      </c>
      <c r="G3997" s="7">
        <v>0.13</v>
      </c>
      <c r="H3997" s="7" t="s">
        <v>5078</v>
      </c>
      <c r="I3997" s="7">
        <v>6</v>
      </c>
    </row>
    <row r="3998" spans="1:9" ht="15.75" customHeight="1" x14ac:dyDescent="0.15">
      <c r="A3998" s="13" t="s">
        <v>5283</v>
      </c>
      <c r="B3998" s="7" t="s">
        <v>1131</v>
      </c>
      <c r="C3998" s="14">
        <v>13</v>
      </c>
      <c r="D3998" s="7">
        <v>34.74</v>
      </c>
      <c r="E3998" s="7">
        <f t="shared" si="128"/>
        <v>3.4740000000000002</v>
      </c>
      <c r="F3998" s="7">
        <f t="shared" si="129"/>
        <v>38.213999999999999</v>
      </c>
      <c r="G3998" s="7">
        <v>0.35</v>
      </c>
      <c r="H3998" s="7" t="s">
        <v>5079</v>
      </c>
      <c r="I3998" s="7">
        <v>8</v>
      </c>
    </row>
    <row r="3999" spans="1:9" ht="15.75" customHeight="1" x14ac:dyDescent="0.15">
      <c r="A3999" s="13" t="s">
        <v>5283</v>
      </c>
      <c r="B3999" s="7" t="s">
        <v>2594</v>
      </c>
      <c r="C3999" s="14">
        <v>3</v>
      </c>
      <c r="D3999" s="7">
        <v>68.260000000000005</v>
      </c>
      <c r="E3999" s="7">
        <f t="shared" si="128"/>
        <v>6.8260000000000005</v>
      </c>
      <c r="F3999" s="7">
        <f t="shared" si="129"/>
        <v>75.086000000000013</v>
      </c>
      <c r="G3999" s="7">
        <v>0.4</v>
      </c>
      <c r="H3999" s="7" t="s">
        <v>5082</v>
      </c>
      <c r="I3999" s="7">
        <v>5</v>
      </c>
    </row>
    <row r="4000" spans="1:9" ht="15.75" customHeight="1" x14ac:dyDescent="0.15">
      <c r="A4000" s="13" t="s">
        <v>5283</v>
      </c>
      <c r="B4000" s="7" t="s">
        <v>4304</v>
      </c>
      <c r="C4000" s="14">
        <v>14</v>
      </c>
      <c r="D4000" s="7">
        <v>42.27</v>
      </c>
      <c r="E4000" s="7">
        <f t="shared" si="128"/>
        <v>4.2270000000000003</v>
      </c>
      <c r="F4000" s="7">
        <f t="shared" si="129"/>
        <v>46.497</v>
      </c>
      <c r="G4000" s="7">
        <v>0.27</v>
      </c>
      <c r="H4000" s="7" t="s">
        <v>30</v>
      </c>
      <c r="I4000" s="7">
        <v>3</v>
      </c>
    </row>
    <row r="4001" spans="1:9" ht="15.75" customHeight="1" x14ac:dyDescent="0.15">
      <c r="A4001" s="13" t="s">
        <v>5283</v>
      </c>
      <c r="B4001" s="7" t="s">
        <v>3197</v>
      </c>
      <c r="C4001" s="14">
        <v>14</v>
      </c>
      <c r="D4001" s="7">
        <v>12.28</v>
      </c>
      <c r="E4001" s="7">
        <f t="shared" si="128"/>
        <v>1.228</v>
      </c>
      <c r="F4001" s="7">
        <f t="shared" si="129"/>
        <v>13.507999999999999</v>
      </c>
      <c r="G4001" s="7">
        <v>0.27</v>
      </c>
      <c r="H4001" s="7" t="s">
        <v>5075</v>
      </c>
      <c r="I4001" s="7">
        <v>10</v>
      </c>
    </row>
    <row r="4002" spans="1:9" ht="15.75" customHeight="1" x14ac:dyDescent="0.15">
      <c r="A4002" s="13" t="s">
        <v>5283</v>
      </c>
      <c r="B4002" s="7" t="s">
        <v>957</v>
      </c>
      <c r="C4002" s="14">
        <v>14</v>
      </c>
      <c r="D4002" s="7">
        <v>25.59</v>
      </c>
      <c r="E4002" s="7">
        <f t="shared" si="128"/>
        <v>2.5590000000000002</v>
      </c>
      <c r="F4002" s="7">
        <f t="shared" si="129"/>
        <v>28.149000000000001</v>
      </c>
      <c r="G4002" s="7">
        <v>0.33</v>
      </c>
      <c r="H4002" s="7" t="s">
        <v>5083</v>
      </c>
      <c r="I4002" s="7">
        <v>7</v>
      </c>
    </row>
    <row r="4003" spans="1:9" ht="15.75" customHeight="1" x14ac:dyDescent="0.15">
      <c r="A4003" s="13" t="s">
        <v>5283</v>
      </c>
      <c r="B4003" s="7" t="s">
        <v>1039</v>
      </c>
      <c r="C4003" s="14">
        <v>14</v>
      </c>
      <c r="D4003" s="7">
        <v>93.27</v>
      </c>
      <c r="E4003" s="7">
        <f t="shared" si="128"/>
        <v>9.327</v>
      </c>
      <c r="F4003" s="7">
        <f t="shared" si="129"/>
        <v>102.59699999999999</v>
      </c>
      <c r="G4003" s="7">
        <v>0.05</v>
      </c>
      <c r="H4003" s="7" t="s">
        <v>28</v>
      </c>
      <c r="I4003" s="7">
        <v>5</v>
      </c>
    </row>
    <row r="4004" spans="1:9" ht="15.75" customHeight="1" x14ac:dyDescent="0.15">
      <c r="A4004" s="13" t="s">
        <v>5283</v>
      </c>
      <c r="B4004" s="7" t="s">
        <v>4965</v>
      </c>
      <c r="C4004" s="14">
        <v>13</v>
      </c>
      <c r="D4004" s="7">
        <v>19.38</v>
      </c>
      <c r="E4004" s="7">
        <f t="shared" si="128"/>
        <v>1.9379999999999999</v>
      </c>
      <c r="F4004" s="7">
        <f t="shared" si="129"/>
        <v>21.317999999999998</v>
      </c>
      <c r="G4004" s="7">
        <v>0.12</v>
      </c>
      <c r="H4004" s="7" t="s">
        <v>5075</v>
      </c>
      <c r="I4004" s="7">
        <v>7</v>
      </c>
    </row>
    <row r="4005" spans="1:9" ht="15.75" customHeight="1" x14ac:dyDescent="0.15">
      <c r="A4005" s="13" t="s">
        <v>5283</v>
      </c>
      <c r="B4005" s="7" t="s">
        <v>3931</v>
      </c>
      <c r="C4005" s="14">
        <v>14</v>
      </c>
      <c r="D4005" s="7">
        <v>94.98</v>
      </c>
      <c r="E4005" s="7">
        <f t="shared" si="128"/>
        <v>9.4980000000000011</v>
      </c>
      <c r="F4005" s="7">
        <f t="shared" si="129"/>
        <v>104.47800000000001</v>
      </c>
      <c r="G4005" s="7">
        <v>0.33</v>
      </c>
      <c r="H4005" s="7" t="s">
        <v>5080</v>
      </c>
      <c r="I4005" s="7">
        <v>7</v>
      </c>
    </row>
    <row r="4006" spans="1:9" ht="15.75" customHeight="1" x14ac:dyDescent="0.15">
      <c r="A4006" s="13" t="s">
        <v>5283</v>
      </c>
      <c r="B4006" s="7" t="s">
        <v>3067</v>
      </c>
      <c r="C4006" s="14">
        <v>13</v>
      </c>
      <c r="D4006" s="7">
        <v>87.85</v>
      </c>
      <c r="E4006" s="7">
        <f t="shared" si="128"/>
        <v>8.7850000000000001</v>
      </c>
      <c r="F4006" s="7">
        <f t="shared" si="129"/>
        <v>96.634999999999991</v>
      </c>
      <c r="G4006" s="7">
        <v>0.06</v>
      </c>
      <c r="H4006" s="7" t="s">
        <v>5080</v>
      </c>
      <c r="I4006" s="7">
        <v>8</v>
      </c>
    </row>
    <row r="4007" spans="1:9" ht="15.75" customHeight="1" x14ac:dyDescent="0.15">
      <c r="A4007" s="13" t="s">
        <v>5283</v>
      </c>
      <c r="B4007" s="7" t="s">
        <v>1512</v>
      </c>
      <c r="C4007" s="14">
        <v>1</v>
      </c>
      <c r="D4007" s="7">
        <v>92.7</v>
      </c>
      <c r="E4007" s="7">
        <f t="shared" si="128"/>
        <v>9.2700000000000014</v>
      </c>
      <c r="F4007" s="7">
        <f t="shared" si="129"/>
        <v>101.97</v>
      </c>
      <c r="G4007" s="7">
        <v>0.3</v>
      </c>
      <c r="H4007" s="7" t="s">
        <v>27</v>
      </c>
      <c r="I4007" s="7">
        <v>3</v>
      </c>
    </row>
    <row r="4008" spans="1:9" ht="15.75" customHeight="1" x14ac:dyDescent="0.15">
      <c r="A4008" s="13" t="s">
        <v>5283</v>
      </c>
      <c r="B4008" s="7" t="s">
        <v>832</v>
      </c>
      <c r="C4008" s="14">
        <v>14</v>
      </c>
      <c r="D4008" s="7">
        <v>79.03</v>
      </c>
      <c r="E4008" s="7">
        <f t="shared" si="128"/>
        <v>7.9030000000000005</v>
      </c>
      <c r="F4008" s="7">
        <f t="shared" si="129"/>
        <v>86.933000000000007</v>
      </c>
      <c r="G4008" s="7">
        <v>0.03</v>
      </c>
      <c r="H4008" s="7" t="s">
        <v>5077</v>
      </c>
      <c r="I4008" s="7">
        <v>5</v>
      </c>
    </row>
    <row r="4009" spans="1:9" ht="15.75" customHeight="1" x14ac:dyDescent="0.15">
      <c r="A4009" s="13" t="s">
        <v>5283</v>
      </c>
      <c r="B4009" s="7" t="s">
        <v>308</v>
      </c>
      <c r="C4009" s="14">
        <v>14</v>
      </c>
      <c r="D4009" s="7">
        <v>50.7</v>
      </c>
      <c r="E4009" s="7">
        <f t="shared" si="128"/>
        <v>5.07</v>
      </c>
      <c r="F4009" s="7">
        <f t="shared" si="129"/>
        <v>55.77</v>
      </c>
      <c r="G4009" s="7">
        <v>0.05</v>
      </c>
      <c r="H4009" s="7" t="s">
        <v>5081</v>
      </c>
      <c r="I4009" s="7">
        <v>1</v>
      </c>
    </row>
    <row r="4010" spans="1:9" ht="15.75" customHeight="1" x14ac:dyDescent="0.15">
      <c r="A4010" s="13" t="s">
        <v>5283</v>
      </c>
      <c r="B4010" s="7" t="s">
        <v>1275</v>
      </c>
      <c r="C4010" s="14">
        <v>14</v>
      </c>
      <c r="D4010" s="7">
        <v>56.19</v>
      </c>
      <c r="E4010" s="7">
        <f t="shared" si="128"/>
        <v>5.6189999999999998</v>
      </c>
      <c r="F4010" s="7">
        <f t="shared" si="129"/>
        <v>61.808999999999997</v>
      </c>
      <c r="G4010" s="7">
        <v>0.33</v>
      </c>
      <c r="H4010" s="7" t="s">
        <v>27</v>
      </c>
      <c r="I4010" s="7">
        <v>1</v>
      </c>
    </row>
    <row r="4011" spans="1:9" ht="15.75" customHeight="1" x14ac:dyDescent="0.15">
      <c r="A4011" s="13" t="s">
        <v>5284</v>
      </c>
      <c r="B4011" s="7" t="s">
        <v>373</v>
      </c>
      <c r="C4011" s="14">
        <v>1</v>
      </c>
      <c r="D4011" s="7">
        <v>97.02</v>
      </c>
      <c r="E4011" s="7">
        <f t="shared" si="128"/>
        <v>9.702</v>
      </c>
      <c r="F4011" s="7">
        <f t="shared" si="129"/>
        <v>106.72199999999999</v>
      </c>
      <c r="G4011" s="7">
        <v>0.28999999999999998</v>
      </c>
      <c r="H4011" s="7" t="s">
        <v>29</v>
      </c>
      <c r="I4011" s="7">
        <v>2</v>
      </c>
    </row>
    <row r="4012" spans="1:9" ht="15.75" customHeight="1" x14ac:dyDescent="0.15">
      <c r="A4012" s="13" t="s">
        <v>5284</v>
      </c>
      <c r="B4012" s="7" t="s">
        <v>1606</v>
      </c>
      <c r="C4012" s="14">
        <v>13</v>
      </c>
      <c r="D4012" s="7">
        <v>36.92</v>
      </c>
      <c r="E4012" s="7">
        <f t="shared" si="128"/>
        <v>3.6920000000000002</v>
      </c>
      <c r="F4012" s="7">
        <f t="shared" si="129"/>
        <v>40.612000000000002</v>
      </c>
      <c r="G4012" s="7">
        <v>0.25</v>
      </c>
      <c r="H4012" s="7" t="s">
        <v>5078</v>
      </c>
      <c r="I4012" s="7">
        <v>1</v>
      </c>
    </row>
    <row r="4013" spans="1:9" ht="15.75" customHeight="1" x14ac:dyDescent="0.15">
      <c r="A4013" s="13" t="s">
        <v>5284</v>
      </c>
      <c r="B4013" s="7" t="s">
        <v>3246</v>
      </c>
      <c r="C4013" s="14">
        <v>1</v>
      </c>
      <c r="D4013" s="7">
        <v>78.430000000000007</v>
      </c>
      <c r="E4013" s="7">
        <f t="shared" si="128"/>
        <v>7.8430000000000009</v>
      </c>
      <c r="F4013" s="7">
        <f t="shared" si="129"/>
        <v>86.27300000000001</v>
      </c>
      <c r="G4013" s="7">
        <v>0.28000000000000003</v>
      </c>
      <c r="H4013" s="7" t="s">
        <v>5075</v>
      </c>
      <c r="I4013" s="7">
        <v>7</v>
      </c>
    </row>
    <row r="4014" spans="1:9" ht="15.75" customHeight="1" x14ac:dyDescent="0.15">
      <c r="A4014" s="13" t="s">
        <v>5284</v>
      </c>
      <c r="B4014" s="7" t="s">
        <v>1430</v>
      </c>
      <c r="C4014" s="14">
        <v>14</v>
      </c>
      <c r="D4014" s="7">
        <v>41.9</v>
      </c>
      <c r="E4014" s="7">
        <f t="shared" si="128"/>
        <v>4.1900000000000004</v>
      </c>
      <c r="F4014" s="7">
        <f t="shared" si="129"/>
        <v>46.089999999999996</v>
      </c>
      <c r="G4014" s="7">
        <v>0.25</v>
      </c>
      <c r="H4014" s="7" t="s">
        <v>5077</v>
      </c>
      <c r="I4014" s="7">
        <v>2</v>
      </c>
    </row>
    <row r="4015" spans="1:9" ht="15.75" customHeight="1" x14ac:dyDescent="0.15">
      <c r="A4015" s="13" t="s">
        <v>5284</v>
      </c>
      <c r="B4015" s="7" t="s">
        <v>5015</v>
      </c>
      <c r="C4015" s="14">
        <v>3</v>
      </c>
      <c r="D4015" s="7">
        <v>49.07</v>
      </c>
      <c r="E4015" s="7">
        <f t="shared" si="128"/>
        <v>4.907</v>
      </c>
      <c r="F4015" s="7">
        <f t="shared" si="129"/>
        <v>53.977000000000004</v>
      </c>
      <c r="G4015" s="7">
        <v>0.2</v>
      </c>
      <c r="H4015" s="7" t="s">
        <v>28</v>
      </c>
      <c r="I4015" s="7">
        <v>1</v>
      </c>
    </row>
    <row r="4016" spans="1:9" ht="15.75" customHeight="1" x14ac:dyDescent="0.15">
      <c r="A4016" s="13" t="s">
        <v>5284</v>
      </c>
      <c r="B4016" s="7" t="s">
        <v>2846</v>
      </c>
      <c r="C4016" s="14">
        <v>3</v>
      </c>
      <c r="D4016" s="7">
        <v>24.91</v>
      </c>
      <c r="E4016" s="7">
        <f t="shared" si="128"/>
        <v>2.4910000000000001</v>
      </c>
      <c r="F4016" s="7">
        <f t="shared" si="129"/>
        <v>27.401</v>
      </c>
      <c r="G4016" s="7">
        <v>0.23</v>
      </c>
      <c r="H4016" s="7" t="s">
        <v>5077</v>
      </c>
      <c r="I4016" s="7">
        <v>10</v>
      </c>
    </row>
    <row r="4017" spans="1:9" ht="15.75" customHeight="1" x14ac:dyDescent="0.15">
      <c r="A4017" s="13" t="s">
        <v>5284</v>
      </c>
      <c r="B4017" s="7" t="s">
        <v>330</v>
      </c>
      <c r="C4017" s="14">
        <v>14</v>
      </c>
      <c r="D4017" s="7">
        <v>46.19</v>
      </c>
      <c r="E4017" s="7">
        <f t="shared" si="128"/>
        <v>4.6189999999999998</v>
      </c>
      <c r="F4017" s="7">
        <f t="shared" si="129"/>
        <v>50.808999999999997</v>
      </c>
      <c r="G4017" s="7">
        <v>0.25</v>
      </c>
      <c r="H4017" s="7" t="s">
        <v>5075</v>
      </c>
      <c r="I4017" s="7">
        <v>10</v>
      </c>
    </row>
    <row r="4018" spans="1:9" ht="15.75" customHeight="1" x14ac:dyDescent="0.15">
      <c r="A4018" s="13" t="s">
        <v>5284</v>
      </c>
      <c r="B4018" s="7" t="s">
        <v>1283</v>
      </c>
      <c r="C4018" s="14">
        <v>1</v>
      </c>
      <c r="D4018" s="7">
        <v>83.93</v>
      </c>
      <c r="E4018" s="7">
        <f t="shared" si="128"/>
        <v>8.3930000000000007</v>
      </c>
      <c r="F4018" s="7">
        <f t="shared" si="129"/>
        <v>92.323000000000008</v>
      </c>
      <c r="G4018" s="7">
        <v>0.37</v>
      </c>
      <c r="H4018" s="7" t="s">
        <v>27</v>
      </c>
      <c r="I4018" s="7">
        <v>10</v>
      </c>
    </row>
    <row r="4019" spans="1:9" ht="15.75" customHeight="1" x14ac:dyDescent="0.15">
      <c r="A4019" s="13" t="s">
        <v>5284</v>
      </c>
      <c r="B4019" s="7" t="s">
        <v>2052</v>
      </c>
      <c r="C4019" s="14">
        <v>1</v>
      </c>
      <c r="D4019" s="7">
        <v>40.630000000000003</v>
      </c>
      <c r="E4019" s="7">
        <f t="shared" si="128"/>
        <v>4.0630000000000006</v>
      </c>
      <c r="F4019" s="7">
        <f t="shared" si="129"/>
        <v>44.693000000000005</v>
      </c>
      <c r="G4019" s="7">
        <v>0.36</v>
      </c>
      <c r="H4019" s="7" t="s">
        <v>5081</v>
      </c>
      <c r="I4019" s="7">
        <v>9</v>
      </c>
    </row>
    <row r="4020" spans="1:9" ht="15.75" customHeight="1" x14ac:dyDescent="0.15">
      <c r="A4020" s="13" t="s">
        <v>5284</v>
      </c>
      <c r="B4020" s="7" t="s">
        <v>2892</v>
      </c>
      <c r="C4020" s="14">
        <v>1</v>
      </c>
      <c r="D4020" s="7">
        <v>35.93</v>
      </c>
      <c r="E4020" s="7">
        <f t="shared" si="128"/>
        <v>3.593</v>
      </c>
      <c r="F4020" s="7">
        <f t="shared" si="129"/>
        <v>39.522999999999996</v>
      </c>
      <c r="G4020" s="7">
        <v>0.28000000000000003</v>
      </c>
      <c r="H4020" s="7" t="s">
        <v>5079</v>
      </c>
      <c r="I4020" s="7">
        <v>8</v>
      </c>
    </row>
    <row r="4021" spans="1:9" ht="15.75" customHeight="1" x14ac:dyDescent="0.15">
      <c r="A4021" s="13" t="s">
        <v>5284</v>
      </c>
      <c r="B4021" s="7" t="s">
        <v>2291</v>
      </c>
      <c r="C4021" s="14">
        <v>14</v>
      </c>
      <c r="D4021" s="7">
        <v>26.01</v>
      </c>
      <c r="E4021" s="7">
        <f t="shared" si="128"/>
        <v>2.6010000000000004</v>
      </c>
      <c r="F4021" s="7">
        <f t="shared" si="129"/>
        <v>28.611000000000001</v>
      </c>
      <c r="G4021" s="7">
        <v>0.15</v>
      </c>
      <c r="H4021" s="7" t="s">
        <v>31</v>
      </c>
      <c r="I4021" s="7">
        <v>8</v>
      </c>
    </row>
    <row r="4022" spans="1:9" ht="15.75" customHeight="1" x14ac:dyDescent="0.15">
      <c r="A4022" s="13" t="s">
        <v>5284</v>
      </c>
      <c r="B4022" s="7" t="s">
        <v>1287</v>
      </c>
      <c r="C4022" s="14">
        <v>1</v>
      </c>
      <c r="D4022" s="7">
        <v>38.26</v>
      </c>
      <c r="E4022" s="7">
        <f t="shared" si="128"/>
        <v>3.8260000000000001</v>
      </c>
      <c r="F4022" s="7">
        <f t="shared" si="129"/>
        <v>42.085999999999999</v>
      </c>
      <c r="G4022" s="7">
        <v>0.01</v>
      </c>
      <c r="H4022" s="7" t="s">
        <v>26</v>
      </c>
      <c r="I4022" s="7">
        <v>4</v>
      </c>
    </row>
    <row r="4023" spans="1:9" ht="15.75" customHeight="1" x14ac:dyDescent="0.15">
      <c r="A4023" s="13" t="s">
        <v>5284</v>
      </c>
      <c r="B4023" s="7" t="s">
        <v>1900</v>
      </c>
      <c r="C4023" s="14">
        <v>14</v>
      </c>
      <c r="D4023" s="7">
        <v>91.91</v>
      </c>
      <c r="E4023" s="7">
        <f t="shared" si="128"/>
        <v>9.1910000000000007</v>
      </c>
      <c r="F4023" s="7">
        <f t="shared" si="129"/>
        <v>101.101</v>
      </c>
      <c r="G4023" s="7">
        <v>0.21</v>
      </c>
      <c r="H4023" s="7" t="s">
        <v>5082</v>
      </c>
      <c r="I4023" s="7">
        <v>3</v>
      </c>
    </row>
    <row r="4024" spans="1:9" ht="15.75" customHeight="1" x14ac:dyDescent="0.15">
      <c r="A4024" s="13" t="s">
        <v>5284</v>
      </c>
      <c r="B4024" s="7" t="s">
        <v>2409</v>
      </c>
      <c r="C4024" s="14">
        <v>14</v>
      </c>
      <c r="D4024" s="7">
        <v>83.3</v>
      </c>
      <c r="E4024" s="7">
        <f t="shared" si="128"/>
        <v>8.33</v>
      </c>
      <c r="F4024" s="7">
        <f t="shared" si="129"/>
        <v>91.63</v>
      </c>
      <c r="G4024" s="7">
        <v>0.34</v>
      </c>
      <c r="H4024" s="7" t="s">
        <v>5077</v>
      </c>
      <c r="I4024" s="7">
        <v>8</v>
      </c>
    </row>
    <row r="4025" spans="1:9" ht="15.75" customHeight="1" x14ac:dyDescent="0.15">
      <c r="A4025" s="13" t="s">
        <v>5284</v>
      </c>
      <c r="B4025" s="7" t="s">
        <v>505</v>
      </c>
      <c r="C4025" s="14">
        <v>3</v>
      </c>
      <c r="D4025" s="7">
        <v>3.94</v>
      </c>
      <c r="E4025" s="7">
        <f t="shared" si="128"/>
        <v>0.39400000000000002</v>
      </c>
      <c r="F4025" s="7">
        <f t="shared" si="129"/>
        <v>4.3339999999999996</v>
      </c>
      <c r="G4025" s="7">
        <v>0.27</v>
      </c>
      <c r="H4025" s="7" t="s">
        <v>27</v>
      </c>
      <c r="I4025" s="7">
        <v>4</v>
      </c>
    </row>
    <row r="4026" spans="1:9" ht="15.75" customHeight="1" x14ac:dyDescent="0.15">
      <c r="A4026" s="13" t="s">
        <v>5284</v>
      </c>
      <c r="B4026" s="7" t="s">
        <v>3035</v>
      </c>
      <c r="C4026" s="14">
        <v>3</v>
      </c>
      <c r="D4026" s="7">
        <v>51.18</v>
      </c>
      <c r="E4026" s="7">
        <f t="shared" si="128"/>
        <v>5.1180000000000003</v>
      </c>
      <c r="F4026" s="7">
        <f t="shared" si="129"/>
        <v>56.298000000000002</v>
      </c>
      <c r="G4026" s="7">
        <v>0.13</v>
      </c>
      <c r="H4026" s="7" t="s">
        <v>5083</v>
      </c>
      <c r="I4026" s="7">
        <v>2</v>
      </c>
    </row>
    <row r="4027" spans="1:9" ht="15.75" customHeight="1" x14ac:dyDescent="0.15">
      <c r="A4027" s="13" t="s">
        <v>5284</v>
      </c>
      <c r="B4027" s="7" t="s">
        <v>1694</v>
      </c>
      <c r="C4027" s="14">
        <v>14</v>
      </c>
      <c r="D4027" s="7">
        <v>24.07</v>
      </c>
      <c r="E4027" s="7">
        <f t="shared" si="128"/>
        <v>2.407</v>
      </c>
      <c r="F4027" s="7">
        <f t="shared" si="129"/>
        <v>26.477</v>
      </c>
      <c r="G4027" s="7">
        <v>0.31</v>
      </c>
      <c r="H4027" s="7" t="s">
        <v>5081</v>
      </c>
      <c r="I4027" s="7">
        <v>3</v>
      </c>
    </row>
    <row r="4028" spans="1:9" ht="15.75" customHeight="1" x14ac:dyDescent="0.15">
      <c r="A4028" s="13" t="s">
        <v>5284</v>
      </c>
      <c r="B4028" s="7" t="s">
        <v>4545</v>
      </c>
      <c r="C4028" s="14">
        <v>1</v>
      </c>
      <c r="D4028" s="7">
        <v>93.8</v>
      </c>
      <c r="E4028" s="7">
        <f t="shared" si="128"/>
        <v>9.3800000000000008</v>
      </c>
      <c r="F4028" s="7">
        <f t="shared" si="129"/>
        <v>103.17999999999999</v>
      </c>
      <c r="G4028" s="7">
        <v>0.33</v>
      </c>
      <c r="H4028" s="7" t="s">
        <v>5083</v>
      </c>
      <c r="I4028" s="7">
        <v>4</v>
      </c>
    </row>
    <row r="4029" spans="1:9" ht="15.75" customHeight="1" x14ac:dyDescent="0.15">
      <c r="A4029" s="13" t="s">
        <v>5284</v>
      </c>
      <c r="B4029" s="7" t="s">
        <v>495</v>
      </c>
      <c r="C4029" s="14">
        <v>13</v>
      </c>
      <c r="D4029" s="7">
        <v>72</v>
      </c>
      <c r="E4029" s="7">
        <f t="shared" si="128"/>
        <v>7.2</v>
      </c>
      <c r="F4029" s="7">
        <f t="shared" si="129"/>
        <v>79.2</v>
      </c>
      <c r="G4029" s="7">
        <v>0.18</v>
      </c>
      <c r="H4029" s="7" t="s">
        <v>5081</v>
      </c>
      <c r="I4029" s="7">
        <v>3</v>
      </c>
    </row>
    <row r="4030" spans="1:9" ht="15.75" customHeight="1" x14ac:dyDescent="0.15">
      <c r="A4030" s="13" t="s">
        <v>5284</v>
      </c>
      <c r="B4030" s="7" t="s">
        <v>1949</v>
      </c>
      <c r="C4030" s="14">
        <v>14</v>
      </c>
      <c r="D4030" s="7">
        <v>82.35</v>
      </c>
      <c r="E4030" s="7">
        <f t="shared" si="128"/>
        <v>8.2349999999999994</v>
      </c>
      <c r="F4030" s="7">
        <f t="shared" si="129"/>
        <v>90.584999999999994</v>
      </c>
      <c r="G4030" s="7">
        <v>0.36</v>
      </c>
      <c r="H4030" s="7" t="s">
        <v>5077</v>
      </c>
      <c r="I4030" s="7">
        <v>9</v>
      </c>
    </row>
    <row r="4031" spans="1:9" ht="15.75" customHeight="1" x14ac:dyDescent="0.15">
      <c r="A4031" s="13" t="s">
        <v>5284</v>
      </c>
      <c r="B4031" s="7" t="s">
        <v>1100</v>
      </c>
      <c r="C4031" s="14">
        <v>3</v>
      </c>
      <c r="D4031" s="7">
        <v>91.24</v>
      </c>
      <c r="E4031" s="7">
        <f t="shared" si="128"/>
        <v>9.1240000000000006</v>
      </c>
      <c r="F4031" s="7">
        <f t="shared" si="129"/>
        <v>100.36399999999999</v>
      </c>
      <c r="G4031" s="7">
        <v>0.4</v>
      </c>
      <c r="H4031" s="7" t="s">
        <v>27</v>
      </c>
      <c r="I4031" s="7">
        <v>10</v>
      </c>
    </row>
    <row r="4032" spans="1:9" ht="15.75" customHeight="1" x14ac:dyDescent="0.15">
      <c r="A4032" s="13" t="s">
        <v>5284</v>
      </c>
      <c r="B4032" s="7" t="s">
        <v>4542</v>
      </c>
      <c r="C4032" s="14">
        <v>3</v>
      </c>
      <c r="D4032" s="7">
        <v>84.84</v>
      </c>
      <c r="E4032" s="7">
        <f t="shared" si="128"/>
        <v>8.484</v>
      </c>
      <c r="F4032" s="7">
        <f t="shared" si="129"/>
        <v>93.323999999999998</v>
      </c>
      <c r="G4032" s="7">
        <v>0.33</v>
      </c>
      <c r="H4032" s="7" t="s">
        <v>5078</v>
      </c>
      <c r="I4032" s="7">
        <v>6</v>
      </c>
    </row>
    <row r="4033" spans="1:9" ht="15.75" customHeight="1" x14ac:dyDescent="0.15">
      <c r="A4033" s="13" t="s">
        <v>5284</v>
      </c>
      <c r="B4033" s="7" t="s">
        <v>4329</v>
      </c>
      <c r="C4033" s="14">
        <v>1</v>
      </c>
      <c r="D4033" s="7">
        <v>12.85</v>
      </c>
      <c r="E4033" s="7">
        <f t="shared" si="128"/>
        <v>1.2850000000000001</v>
      </c>
      <c r="F4033" s="7">
        <f t="shared" si="129"/>
        <v>14.135</v>
      </c>
      <c r="G4033" s="7">
        <v>0.26</v>
      </c>
      <c r="H4033" s="7" t="s">
        <v>28</v>
      </c>
      <c r="I4033" s="7">
        <v>5</v>
      </c>
    </row>
    <row r="4034" spans="1:9" ht="15.75" customHeight="1" x14ac:dyDescent="0.15">
      <c r="A4034" s="13" t="s">
        <v>5284</v>
      </c>
      <c r="B4034" s="7" t="s">
        <v>4678</v>
      </c>
      <c r="C4034" s="14">
        <v>14</v>
      </c>
      <c r="D4034" s="7">
        <v>48.92</v>
      </c>
      <c r="E4034" s="7">
        <f t="shared" si="128"/>
        <v>4.8920000000000003</v>
      </c>
      <c r="F4034" s="7">
        <f t="shared" si="129"/>
        <v>53.812000000000005</v>
      </c>
      <c r="G4034" s="7">
        <v>7.0000000000000007E-2</v>
      </c>
      <c r="H4034" s="7" t="s">
        <v>26</v>
      </c>
      <c r="I4034" s="7">
        <v>5</v>
      </c>
    </row>
    <row r="4035" spans="1:9" ht="15.75" customHeight="1" x14ac:dyDescent="0.15">
      <c r="A4035" s="13" t="s">
        <v>5284</v>
      </c>
      <c r="B4035" s="7" t="s">
        <v>465</v>
      </c>
      <c r="C4035" s="14">
        <v>3</v>
      </c>
      <c r="D4035" s="7">
        <v>88.01</v>
      </c>
      <c r="E4035" s="7">
        <f t="shared" si="128"/>
        <v>8.8010000000000002</v>
      </c>
      <c r="F4035" s="7">
        <f t="shared" si="129"/>
        <v>96.811000000000007</v>
      </c>
      <c r="G4035" s="7">
        <v>0.14000000000000001</v>
      </c>
      <c r="H4035" s="7" t="s">
        <v>27</v>
      </c>
      <c r="I4035" s="7">
        <v>3</v>
      </c>
    </row>
    <row r="4036" spans="1:9" ht="15.75" customHeight="1" x14ac:dyDescent="0.15">
      <c r="A4036" s="13" t="s">
        <v>5285</v>
      </c>
      <c r="B4036" s="7" t="s">
        <v>690</v>
      </c>
      <c r="C4036" s="14">
        <v>3</v>
      </c>
      <c r="D4036" s="7">
        <v>3.98</v>
      </c>
      <c r="E4036" s="7">
        <f t="shared" si="128"/>
        <v>0.39800000000000002</v>
      </c>
      <c r="F4036" s="7">
        <f t="shared" si="129"/>
        <v>4.3780000000000001</v>
      </c>
      <c r="G4036" s="7">
        <v>0.21</v>
      </c>
      <c r="H4036" s="7" t="s">
        <v>5080</v>
      </c>
      <c r="I4036" s="7">
        <v>8</v>
      </c>
    </row>
    <row r="4037" spans="1:9" ht="15.75" customHeight="1" x14ac:dyDescent="0.15">
      <c r="A4037" s="13" t="s">
        <v>5285</v>
      </c>
      <c r="B4037" s="7" t="s">
        <v>881</v>
      </c>
      <c r="C4037" s="14">
        <v>3</v>
      </c>
      <c r="D4037" s="7">
        <v>37.22</v>
      </c>
      <c r="E4037" s="7">
        <f t="shared" si="128"/>
        <v>3.722</v>
      </c>
      <c r="F4037" s="7">
        <f t="shared" si="129"/>
        <v>40.942</v>
      </c>
      <c r="G4037" s="7">
        <v>0.15</v>
      </c>
      <c r="H4037" s="7" t="s">
        <v>5082</v>
      </c>
      <c r="I4037" s="7">
        <v>3</v>
      </c>
    </row>
    <row r="4038" spans="1:9" ht="15.75" customHeight="1" x14ac:dyDescent="0.15">
      <c r="A4038" s="13" t="s">
        <v>5285</v>
      </c>
      <c r="B4038" s="7" t="s">
        <v>570</v>
      </c>
      <c r="C4038" s="14">
        <v>14</v>
      </c>
      <c r="D4038" s="7">
        <v>24.31</v>
      </c>
      <c r="E4038" s="7">
        <f t="shared" si="128"/>
        <v>2.431</v>
      </c>
      <c r="F4038" s="7">
        <f t="shared" si="129"/>
        <v>26.741</v>
      </c>
      <c r="G4038" s="7">
        <v>0.34</v>
      </c>
      <c r="H4038" s="7" t="s">
        <v>26</v>
      </c>
      <c r="I4038" s="7">
        <v>2</v>
      </c>
    </row>
    <row r="4039" spans="1:9" ht="15.75" customHeight="1" x14ac:dyDescent="0.15">
      <c r="A4039" s="13" t="s">
        <v>5285</v>
      </c>
      <c r="B4039" s="7" t="s">
        <v>3090</v>
      </c>
      <c r="C4039" s="14">
        <v>14</v>
      </c>
      <c r="D4039" s="7">
        <v>46.67</v>
      </c>
      <c r="E4039" s="7">
        <f t="shared" si="128"/>
        <v>4.6670000000000007</v>
      </c>
      <c r="F4039" s="7">
        <f t="shared" si="129"/>
        <v>51.337000000000003</v>
      </c>
      <c r="G4039" s="7">
        <v>0.23</v>
      </c>
      <c r="H4039" s="7" t="s">
        <v>5075</v>
      </c>
      <c r="I4039" s="7">
        <v>4</v>
      </c>
    </row>
    <row r="4040" spans="1:9" ht="15.75" customHeight="1" x14ac:dyDescent="0.15">
      <c r="A4040" s="13" t="s">
        <v>5285</v>
      </c>
      <c r="B4040" s="7" t="s">
        <v>315</v>
      </c>
      <c r="C4040" s="14">
        <v>1</v>
      </c>
      <c r="D4040" s="7">
        <v>61.01</v>
      </c>
      <c r="E4040" s="7">
        <f t="shared" si="128"/>
        <v>6.101</v>
      </c>
      <c r="F4040" s="7">
        <f t="shared" si="129"/>
        <v>67.111000000000004</v>
      </c>
      <c r="G4040" s="7">
        <v>0.03</v>
      </c>
      <c r="H4040" s="7" t="s">
        <v>27</v>
      </c>
      <c r="I4040" s="7">
        <v>3</v>
      </c>
    </row>
    <row r="4041" spans="1:9" ht="15.75" customHeight="1" x14ac:dyDescent="0.15">
      <c r="A4041" s="13" t="s">
        <v>5285</v>
      </c>
      <c r="B4041" s="7" t="s">
        <v>4650</v>
      </c>
      <c r="C4041" s="14">
        <v>3</v>
      </c>
      <c r="D4041" s="7">
        <v>66.48</v>
      </c>
      <c r="E4041" s="7">
        <f t="shared" si="128"/>
        <v>6.6480000000000006</v>
      </c>
      <c r="F4041" s="7">
        <f t="shared" si="129"/>
        <v>73.128</v>
      </c>
      <c r="G4041" s="7">
        <v>0.13</v>
      </c>
      <c r="H4041" s="7" t="s">
        <v>5075</v>
      </c>
      <c r="I4041" s="7">
        <v>3</v>
      </c>
    </row>
    <row r="4042" spans="1:9" ht="15.75" customHeight="1" x14ac:dyDescent="0.15">
      <c r="A4042" s="13" t="s">
        <v>5285</v>
      </c>
      <c r="B4042" s="7" t="s">
        <v>3428</v>
      </c>
      <c r="C4042" s="14">
        <v>14</v>
      </c>
      <c r="D4042" s="7">
        <v>53.93</v>
      </c>
      <c r="E4042" s="7">
        <f t="shared" si="128"/>
        <v>5.3930000000000007</v>
      </c>
      <c r="F4042" s="7">
        <f t="shared" si="129"/>
        <v>59.323</v>
      </c>
      <c r="G4042" s="7">
        <v>0.25</v>
      </c>
      <c r="H4042" s="7" t="s">
        <v>5077</v>
      </c>
      <c r="I4042" s="7">
        <v>5</v>
      </c>
    </row>
    <row r="4043" spans="1:9" ht="15.75" customHeight="1" x14ac:dyDescent="0.15">
      <c r="A4043" s="13" t="s">
        <v>5285</v>
      </c>
      <c r="B4043" s="7" t="s">
        <v>4860</v>
      </c>
      <c r="C4043" s="14">
        <v>1</v>
      </c>
      <c r="D4043" s="7">
        <v>26.19</v>
      </c>
      <c r="E4043" s="7">
        <f t="shared" si="128"/>
        <v>2.6190000000000002</v>
      </c>
      <c r="F4043" s="7">
        <f t="shared" si="129"/>
        <v>28.809000000000001</v>
      </c>
      <c r="G4043" s="7">
        <v>0.27</v>
      </c>
      <c r="H4043" s="7" t="s">
        <v>29</v>
      </c>
      <c r="I4043" s="7">
        <v>9</v>
      </c>
    </row>
    <row r="4044" spans="1:9" ht="15.75" customHeight="1" x14ac:dyDescent="0.15">
      <c r="A4044" s="13" t="s">
        <v>5285</v>
      </c>
      <c r="B4044" s="7" t="s">
        <v>3700</v>
      </c>
      <c r="C4044" s="14">
        <v>1</v>
      </c>
      <c r="D4044" s="7">
        <v>32.18</v>
      </c>
      <c r="E4044" s="7">
        <f t="shared" si="128"/>
        <v>3.218</v>
      </c>
      <c r="F4044" s="7">
        <f t="shared" si="129"/>
        <v>35.397999999999996</v>
      </c>
      <c r="G4044" s="7">
        <v>0.37</v>
      </c>
      <c r="H4044" s="7" t="s">
        <v>31</v>
      </c>
      <c r="I4044" s="7">
        <v>3</v>
      </c>
    </row>
    <row r="4045" spans="1:9" ht="15.75" customHeight="1" x14ac:dyDescent="0.15">
      <c r="A4045" s="13" t="s">
        <v>5285</v>
      </c>
      <c r="B4045" s="7" t="s">
        <v>382</v>
      </c>
      <c r="C4045" s="14">
        <v>14</v>
      </c>
      <c r="D4045" s="7">
        <v>9.5399999999999991</v>
      </c>
      <c r="E4045" s="7">
        <f t="shared" si="128"/>
        <v>0.95399999999999996</v>
      </c>
      <c r="F4045" s="7">
        <f t="shared" si="129"/>
        <v>10.494</v>
      </c>
      <c r="G4045" s="7">
        <v>0.01</v>
      </c>
      <c r="H4045" s="7" t="s">
        <v>5083</v>
      </c>
      <c r="I4045" s="7">
        <v>3</v>
      </c>
    </row>
    <row r="4046" spans="1:9" ht="15.75" customHeight="1" x14ac:dyDescent="0.15">
      <c r="A4046" s="13" t="s">
        <v>5285</v>
      </c>
      <c r="B4046" s="7" t="s">
        <v>1977</v>
      </c>
      <c r="C4046" s="14">
        <v>1</v>
      </c>
      <c r="D4046" s="7">
        <v>65.03</v>
      </c>
      <c r="E4046" s="7">
        <f t="shared" si="128"/>
        <v>6.5030000000000001</v>
      </c>
      <c r="F4046" s="7">
        <f t="shared" si="129"/>
        <v>71.533000000000001</v>
      </c>
      <c r="G4046" s="7">
        <v>0.37</v>
      </c>
      <c r="H4046" s="7" t="s">
        <v>5076</v>
      </c>
      <c r="I4046" s="7">
        <v>3</v>
      </c>
    </row>
    <row r="4047" spans="1:9" ht="15.75" customHeight="1" x14ac:dyDescent="0.15">
      <c r="A4047" s="13" t="s">
        <v>5285</v>
      </c>
      <c r="B4047" s="7" t="s">
        <v>662</v>
      </c>
      <c r="C4047" s="14">
        <v>14</v>
      </c>
      <c r="D4047" s="7">
        <v>60.97</v>
      </c>
      <c r="E4047" s="7">
        <f t="shared" si="128"/>
        <v>6.0970000000000004</v>
      </c>
      <c r="F4047" s="7">
        <f t="shared" si="129"/>
        <v>67.066999999999993</v>
      </c>
      <c r="G4047" s="7">
        <v>0.21</v>
      </c>
      <c r="H4047" s="7" t="s">
        <v>5077</v>
      </c>
      <c r="I4047" s="7">
        <v>1</v>
      </c>
    </row>
    <row r="4048" spans="1:9" ht="15.75" customHeight="1" x14ac:dyDescent="0.15">
      <c r="A4048" s="13" t="s">
        <v>5285</v>
      </c>
      <c r="B4048" s="7" t="s">
        <v>4485</v>
      </c>
      <c r="C4048" s="14">
        <v>3</v>
      </c>
      <c r="D4048" s="7">
        <v>21.15</v>
      </c>
      <c r="E4048" s="7">
        <f t="shared" si="128"/>
        <v>2.1149999999999998</v>
      </c>
      <c r="F4048" s="7">
        <f t="shared" si="129"/>
        <v>23.264999999999997</v>
      </c>
      <c r="G4048" s="7">
        <v>0.05</v>
      </c>
      <c r="H4048" s="7" t="s">
        <v>5082</v>
      </c>
      <c r="I4048" s="7">
        <v>2</v>
      </c>
    </row>
    <row r="4049" spans="1:9" ht="15.75" customHeight="1" x14ac:dyDescent="0.15">
      <c r="A4049" s="13" t="s">
        <v>5285</v>
      </c>
      <c r="B4049" s="7" t="s">
        <v>2182</v>
      </c>
      <c r="C4049" s="14">
        <v>13</v>
      </c>
      <c r="D4049" s="7">
        <v>43.71</v>
      </c>
      <c r="E4049" s="7">
        <f t="shared" si="128"/>
        <v>4.3710000000000004</v>
      </c>
      <c r="F4049" s="7">
        <f t="shared" si="129"/>
        <v>48.081000000000003</v>
      </c>
      <c r="G4049" s="7">
        <v>0.01</v>
      </c>
      <c r="H4049" s="7" t="s">
        <v>5078</v>
      </c>
      <c r="I4049" s="7">
        <v>4</v>
      </c>
    </row>
    <row r="4050" spans="1:9" ht="15.75" customHeight="1" x14ac:dyDescent="0.15">
      <c r="A4050" s="13" t="s">
        <v>5285</v>
      </c>
      <c r="B4050" s="7" t="s">
        <v>3612</v>
      </c>
      <c r="C4050" s="14">
        <v>1</v>
      </c>
      <c r="D4050" s="7">
        <v>19.649999999999999</v>
      </c>
      <c r="E4050" s="7">
        <f t="shared" si="128"/>
        <v>1.9649999999999999</v>
      </c>
      <c r="F4050" s="7">
        <f t="shared" si="129"/>
        <v>21.614999999999998</v>
      </c>
      <c r="G4050" s="7">
        <v>0.36</v>
      </c>
      <c r="H4050" s="7" t="s">
        <v>5081</v>
      </c>
      <c r="I4050" s="7">
        <v>4</v>
      </c>
    </row>
    <row r="4051" spans="1:9" ht="15.75" customHeight="1" x14ac:dyDescent="0.15">
      <c r="A4051" s="13" t="s">
        <v>5285</v>
      </c>
      <c r="B4051" s="7" t="s">
        <v>2236</v>
      </c>
      <c r="C4051" s="14">
        <v>13</v>
      </c>
      <c r="D4051" s="7">
        <v>92.19</v>
      </c>
      <c r="E4051" s="7">
        <f t="shared" si="128"/>
        <v>9.2189999999999994</v>
      </c>
      <c r="F4051" s="7">
        <f t="shared" si="129"/>
        <v>101.40899999999999</v>
      </c>
      <c r="G4051" s="7">
        <v>0.21</v>
      </c>
      <c r="H4051" s="7" t="s">
        <v>31</v>
      </c>
      <c r="I4051" s="7">
        <v>9</v>
      </c>
    </row>
    <row r="4052" spans="1:9" ht="15.75" customHeight="1" x14ac:dyDescent="0.15">
      <c r="A4052" s="13" t="s">
        <v>5285</v>
      </c>
      <c r="B4052" s="7" t="s">
        <v>33</v>
      </c>
      <c r="C4052" s="14">
        <v>13</v>
      </c>
      <c r="D4052" s="7">
        <v>99.77</v>
      </c>
      <c r="E4052" s="7">
        <f t="shared" si="128"/>
        <v>9.9770000000000003</v>
      </c>
      <c r="F4052" s="7">
        <f t="shared" si="129"/>
        <v>109.747</v>
      </c>
      <c r="G4052" s="7">
        <v>0.16</v>
      </c>
      <c r="H4052" s="7" t="s">
        <v>5081</v>
      </c>
      <c r="I4052" s="7">
        <v>4</v>
      </c>
    </row>
    <row r="4053" spans="1:9" ht="15.75" customHeight="1" x14ac:dyDescent="0.15">
      <c r="A4053" s="13" t="s">
        <v>5285</v>
      </c>
      <c r="B4053" s="7" t="s">
        <v>3296</v>
      </c>
      <c r="C4053" s="14">
        <v>3</v>
      </c>
      <c r="D4053" s="7">
        <v>81.400000000000006</v>
      </c>
      <c r="E4053" s="7">
        <f t="shared" si="128"/>
        <v>8.14</v>
      </c>
      <c r="F4053" s="7">
        <f t="shared" si="129"/>
        <v>89.54</v>
      </c>
      <c r="G4053" s="7">
        <v>0.22</v>
      </c>
      <c r="H4053" s="7" t="s">
        <v>31</v>
      </c>
      <c r="I4053" s="7">
        <v>10</v>
      </c>
    </row>
    <row r="4054" spans="1:9" ht="15.75" customHeight="1" x14ac:dyDescent="0.15">
      <c r="A4054" s="13" t="s">
        <v>5285</v>
      </c>
      <c r="B4054" s="7" t="s">
        <v>1575</v>
      </c>
      <c r="C4054" s="14">
        <v>3</v>
      </c>
      <c r="D4054" s="7">
        <v>14.81</v>
      </c>
      <c r="E4054" s="7">
        <f t="shared" si="128"/>
        <v>1.4810000000000001</v>
      </c>
      <c r="F4054" s="7">
        <f t="shared" si="129"/>
        <v>16.291</v>
      </c>
      <c r="G4054" s="7">
        <v>7.0000000000000007E-2</v>
      </c>
      <c r="H4054" s="7" t="s">
        <v>31</v>
      </c>
      <c r="I4054" s="7">
        <v>5</v>
      </c>
    </row>
    <row r="4055" spans="1:9" ht="15.75" customHeight="1" x14ac:dyDescent="0.15">
      <c r="A4055" s="13" t="s">
        <v>5285</v>
      </c>
      <c r="B4055" s="7" t="s">
        <v>4997</v>
      </c>
      <c r="C4055" s="14">
        <v>14</v>
      </c>
      <c r="D4055" s="7">
        <v>80.930000000000007</v>
      </c>
      <c r="E4055" s="7">
        <f t="shared" si="128"/>
        <v>8.0930000000000017</v>
      </c>
      <c r="F4055" s="7">
        <f t="shared" si="129"/>
        <v>89.02300000000001</v>
      </c>
      <c r="G4055" s="7">
        <v>0.33</v>
      </c>
      <c r="H4055" s="7" t="s">
        <v>5077</v>
      </c>
      <c r="I4055" s="7">
        <v>3</v>
      </c>
    </row>
    <row r="4056" spans="1:9" ht="15.75" customHeight="1" x14ac:dyDescent="0.15">
      <c r="A4056" s="13" t="s">
        <v>5285</v>
      </c>
      <c r="B4056" s="7" t="s">
        <v>3114</v>
      </c>
      <c r="C4056" s="14">
        <v>13</v>
      </c>
      <c r="D4056" s="7">
        <v>49.8</v>
      </c>
      <c r="E4056" s="7">
        <f t="shared" si="128"/>
        <v>4.9800000000000004</v>
      </c>
      <c r="F4056" s="7">
        <f t="shared" si="129"/>
        <v>54.78</v>
      </c>
      <c r="G4056" s="7">
        <v>0.04</v>
      </c>
      <c r="H4056" s="7" t="s">
        <v>5075</v>
      </c>
      <c r="I4056" s="7">
        <v>7</v>
      </c>
    </row>
    <row r="4057" spans="1:9" ht="15.75" customHeight="1" x14ac:dyDescent="0.15">
      <c r="A4057" s="13" t="s">
        <v>5285</v>
      </c>
      <c r="B4057" s="7" t="s">
        <v>1932</v>
      </c>
      <c r="C4057" s="14">
        <v>1</v>
      </c>
      <c r="D4057" s="7">
        <v>59.35</v>
      </c>
      <c r="E4057" s="7">
        <f t="shared" si="128"/>
        <v>5.9350000000000005</v>
      </c>
      <c r="F4057" s="7">
        <f t="shared" si="129"/>
        <v>65.284999999999997</v>
      </c>
      <c r="G4057" s="7">
        <v>0.15</v>
      </c>
      <c r="H4057" s="7" t="s">
        <v>26</v>
      </c>
      <c r="I4057" s="7">
        <v>9</v>
      </c>
    </row>
    <row r="4058" spans="1:9" ht="15.75" customHeight="1" x14ac:dyDescent="0.15">
      <c r="A4058" s="13" t="s">
        <v>5285</v>
      </c>
      <c r="B4058" s="7" t="s">
        <v>4241</v>
      </c>
      <c r="C4058" s="14">
        <v>1</v>
      </c>
      <c r="D4058" s="7">
        <v>22.42</v>
      </c>
      <c r="E4058" s="7">
        <f t="shared" si="128"/>
        <v>2.2420000000000004</v>
      </c>
      <c r="F4058" s="7">
        <f t="shared" si="129"/>
        <v>24.662000000000003</v>
      </c>
      <c r="G4058" s="7">
        <v>0.33</v>
      </c>
      <c r="H4058" s="7" t="s">
        <v>29</v>
      </c>
      <c r="I4058" s="7">
        <v>4</v>
      </c>
    </row>
    <row r="4059" spans="1:9" ht="15.75" customHeight="1" x14ac:dyDescent="0.15">
      <c r="A4059" s="13" t="s">
        <v>5285</v>
      </c>
      <c r="B4059" s="7" t="s">
        <v>4034</v>
      </c>
      <c r="C4059" s="14">
        <v>1</v>
      </c>
      <c r="D4059" s="7">
        <v>38.270000000000003</v>
      </c>
      <c r="E4059" s="7">
        <f t="shared" si="128"/>
        <v>3.8270000000000004</v>
      </c>
      <c r="F4059" s="7">
        <f t="shared" si="129"/>
        <v>42.097000000000001</v>
      </c>
      <c r="G4059" s="7">
        <v>0.15</v>
      </c>
      <c r="H4059" s="7" t="s">
        <v>31</v>
      </c>
      <c r="I4059" s="7">
        <v>9</v>
      </c>
    </row>
    <row r="4060" spans="1:9" ht="15.75" customHeight="1" x14ac:dyDescent="0.15">
      <c r="A4060" s="13" t="s">
        <v>5285</v>
      </c>
      <c r="B4060" s="7" t="s">
        <v>4673</v>
      </c>
      <c r="C4060" s="14">
        <v>3</v>
      </c>
      <c r="D4060" s="7">
        <v>96.56</v>
      </c>
      <c r="E4060" s="7">
        <f t="shared" ref="E4060:E4123" si="130">D4060*10%</f>
        <v>9.6560000000000006</v>
      </c>
      <c r="F4060" s="7">
        <f t="shared" ref="F4060:F4123" si="131">D4060+E4060</f>
        <v>106.21600000000001</v>
      </c>
      <c r="G4060" s="7">
        <v>0.08</v>
      </c>
      <c r="H4060" s="7" t="s">
        <v>5078</v>
      </c>
      <c r="I4060" s="7">
        <v>5</v>
      </c>
    </row>
    <row r="4061" spans="1:9" ht="15.75" customHeight="1" x14ac:dyDescent="0.15">
      <c r="A4061" s="13" t="s">
        <v>5285</v>
      </c>
      <c r="B4061" s="7" t="s">
        <v>2661</v>
      </c>
      <c r="C4061" s="14">
        <v>13</v>
      </c>
      <c r="D4061" s="7">
        <v>96.24</v>
      </c>
      <c r="E4061" s="7">
        <f t="shared" si="130"/>
        <v>9.6240000000000006</v>
      </c>
      <c r="F4061" s="7">
        <f t="shared" si="131"/>
        <v>105.86399999999999</v>
      </c>
      <c r="G4061" s="7">
        <v>0.22</v>
      </c>
      <c r="H4061" s="7" t="s">
        <v>28</v>
      </c>
      <c r="I4061" s="7">
        <v>7</v>
      </c>
    </row>
    <row r="4062" spans="1:9" ht="15.75" customHeight="1" x14ac:dyDescent="0.15">
      <c r="A4062" s="13" t="s">
        <v>5285</v>
      </c>
      <c r="B4062" s="7" t="s">
        <v>2356</v>
      </c>
      <c r="C4062" s="14">
        <v>13</v>
      </c>
      <c r="D4062" s="7">
        <v>28.95</v>
      </c>
      <c r="E4062" s="7">
        <f t="shared" si="130"/>
        <v>2.895</v>
      </c>
      <c r="F4062" s="7">
        <f t="shared" si="131"/>
        <v>31.844999999999999</v>
      </c>
      <c r="G4062" s="7">
        <v>0.11</v>
      </c>
      <c r="H4062" s="7" t="s">
        <v>5082</v>
      </c>
      <c r="I4062" s="7">
        <v>7</v>
      </c>
    </row>
    <row r="4063" spans="1:9" ht="15.75" customHeight="1" x14ac:dyDescent="0.15">
      <c r="A4063" s="13" t="s">
        <v>5285</v>
      </c>
      <c r="B4063" s="7" t="s">
        <v>63</v>
      </c>
      <c r="C4063" s="14">
        <v>14</v>
      </c>
      <c r="D4063" s="7">
        <v>40.200000000000003</v>
      </c>
      <c r="E4063" s="7">
        <f t="shared" si="130"/>
        <v>4.0200000000000005</v>
      </c>
      <c r="F4063" s="7">
        <f t="shared" si="131"/>
        <v>44.220000000000006</v>
      </c>
      <c r="G4063" s="7">
        <v>0.24</v>
      </c>
      <c r="H4063" s="7" t="s">
        <v>27</v>
      </c>
      <c r="I4063" s="7">
        <v>8</v>
      </c>
    </row>
    <row r="4064" spans="1:9" ht="15.75" customHeight="1" x14ac:dyDescent="0.15">
      <c r="A4064" s="13" t="s">
        <v>5285</v>
      </c>
      <c r="B4064" s="7" t="s">
        <v>4031</v>
      </c>
      <c r="C4064" s="14">
        <v>1</v>
      </c>
      <c r="D4064" s="7">
        <v>62.83</v>
      </c>
      <c r="E4064" s="7">
        <f t="shared" si="130"/>
        <v>6.2830000000000004</v>
      </c>
      <c r="F4064" s="7">
        <f t="shared" si="131"/>
        <v>69.113</v>
      </c>
      <c r="G4064" s="7">
        <v>0.22</v>
      </c>
      <c r="H4064" s="7" t="s">
        <v>5080</v>
      </c>
      <c r="I4064" s="7">
        <v>7</v>
      </c>
    </row>
    <row r="4065" spans="1:9" ht="15.75" customHeight="1" x14ac:dyDescent="0.15">
      <c r="A4065" s="13" t="s">
        <v>5285</v>
      </c>
      <c r="B4065" s="7" t="s">
        <v>4652</v>
      </c>
      <c r="C4065" s="14">
        <v>3</v>
      </c>
      <c r="D4065" s="7">
        <v>87</v>
      </c>
      <c r="E4065" s="7">
        <f t="shared" si="130"/>
        <v>8.7000000000000011</v>
      </c>
      <c r="F4065" s="7">
        <f t="shared" si="131"/>
        <v>95.7</v>
      </c>
      <c r="G4065" s="7">
        <v>0.16</v>
      </c>
      <c r="H4065" s="7" t="s">
        <v>5078</v>
      </c>
      <c r="I4065" s="7">
        <v>9</v>
      </c>
    </row>
    <row r="4066" spans="1:9" ht="15.75" customHeight="1" x14ac:dyDescent="0.15">
      <c r="A4066" s="13" t="s">
        <v>5285</v>
      </c>
      <c r="B4066" s="7" t="s">
        <v>2301</v>
      </c>
      <c r="C4066" s="14">
        <v>13</v>
      </c>
      <c r="D4066" s="7">
        <v>29.08</v>
      </c>
      <c r="E4066" s="7">
        <f t="shared" si="130"/>
        <v>2.9079999999999999</v>
      </c>
      <c r="F4066" s="7">
        <f t="shared" si="131"/>
        <v>31.988</v>
      </c>
      <c r="G4066" s="7">
        <v>0.06</v>
      </c>
      <c r="H4066" s="7" t="s">
        <v>29</v>
      </c>
      <c r="I4066" s="7">
        <v>5</v>
      </c>
    </row>
    <row r="4067" spans="1:9" ht="15.75" customHeight="1" x14ac:dyDescent="0.15">
      <c r="A4067" s="13" t="s">
        <v>5286</v>
      </c>
      <c r="B4067" s="7" t="s">
        <v>1408</v>
      </c>
      <c r="C4067" s="14">
        <v>13</v>
      </c>
      <c r="D4067" s="7">
        <v>96.59</v>
      </c>
      <c r="E4067" s="7">
        <f t="shared" si="130"/>
        <v>9.6590000000000007</v>
      </c>
      <c r="F4067" s="7">
        <f t="shared" si="131"/>
        <v>106.24900000000001</v>
      </c>
      <c r="G4067" s="7">
        <v>0.1</v>
      </c>
      <c r="H4067" s="7" t="s">
        <v>5079</v>
      </c>
      <c r="I4067" s="7">
        <v>5</v>
      </c>
    </row>
    <row r="4068" spans="1:9" ht="15.75" customHeight="1" x14ac:dyDescent="0.15">
      <c r="A4068" s="13" t="s">
        <v>5286</v>
      </c>
      <c r="B4068" s="7" t="s">
        <v>3311</v>
      </c>
      <c r="C4068" s="14">
        <v>3</v>
      </c>
      <c r="D4068" s="7">
        <v>93.92</v>
      </c>
      <c r="E4068" s="7">
        <f t="shared" si="130"/>
        <v>9.3920000000000012</v>
      </c>
      <c r="F4068" s="7">
        <f t="shared" si="131"/>
        <v>103.312</v>
      </c>
      <c r="G4068" s="7">
        <v>0.32</v>
      </c>
      <c r="H4068" s="7" t="s">
        <v>28</v>
      </c>
      <c r="I4068" s="7">
        <v>3</v>
      </c>
    </row>
    <row r="4069" spans="1:9" ht="15.75" customHeight="1" x14ac:dyDescent="0.15">
      <c r="A4069" s="13" t="s">
        <v>5286</v>
      </c>
      <c r="B4069" s="7" t="s">
        <v>1080</v>
      </c>
      <c r="C4069" s="14">
        <v>1</v>
      </c>
      <c r="D4069" s="7">
        <v>86.31</v>
      </c>
      <c r="E4069" s="7">
        <f t="shared" si="130"/>
        <v>8.6310000000000002</v>
      </c>
      <c r="F4069" s="7">
        <f t="shared" si="131"/>
        <v>94.941000000000003</v>
      </c>
      <c r="G4069" s="7">
        <v>0.15</v>
      </c>
      <c r="H4069" s="7" t="s">
        <v>5081</v>
      </c>
      <c r="I4069" s="7">
        <v>6</v>
      </c>
    </row>
    <row r="4070" spans="1:9" ht="15.75" customHeight="1" x14ac:dyDescent="0.15">
      <c r="A4070" s="13" t="s">
        <v>5286</v>
      </c>
      <c r="B4070" s="7" t="s">
        <v>4180</v>
      </c>
      <c r="C4070" s="14">
        <v>14</v>
      </c>
      <c r="D4070" s="7">
        <v>57.1</v>
      </c>
      <c r="E4070" s="7">
        <f t="shared" si="130"/>
        <v>5.7100000000000009</v>
      </c>
      <c r="F4070" s="7">
        <f t="shared" si="131"/>
        <v>62.81</v>
      </c>
      <c r="G4070" s="7">
        <v>0.16</v>
      </c>
      <c r="H4070" s="7" t="s">
        <v>26</v>
      </c>
      <c r="I4070" s="7">
        <v>5</v>
      </c>
    </row>
    <row r="4071" spans="1:9" ht="15.75" customHeight="1" x14ac:dyDescent="0.15">
      <c r="A4071" s="13" t="s">
        <v>5286</v>
      </c>
      <c r="B4071" s="7" t="s">
        <v>3193</v>
      </c>
      <c r="C4071" s="14">
        <v>3</v>
      </c>
      <c r="D4071" s="7">
        <v>71.67</v>
      </c>
      <c r="E4071" s="7">
        <f t="shared" si="130"/>
        <v>7.1670000000000007</v>
      </c>
      <c r="F4071" s="7">
        <f t="shared" si="131"/>
        <v>78.837000000000003</v>
      </c>
      <c r="G4071" s="7">
        <v>0.37</v>
      </c>
      <c r="H4071" s="7" t="s">
        <v>27</v>
      </c>
      <c r="I4071" s="7">
        <v>6</v>
      </c>
    </row>
    <row r="4072" spans="1:9" ht="15.75" customHeight="1" x14ac:dyDescent="0.15">
      <c r="A4072" s="13" t="s">
        <v>5286</v>
      </c>
      <c r="B4072" s="7" t="s">
        <v>363</v>
      </c>
      <c r="C4072" s="14">
        <v>13</v>
      </c>
      <c r="D4072" s="7">
        <v>70.2</v>
      </c>
      <c r="E4072" s="7">
        <f t="shared" si="130"/>
        <v>7.0200000000000005</v>
      </c>
      <c r="F4072" s="7">
        <f t="shared" si="131"/>
        <v>77.22</v>
      </c>
      <c r="G4072" s="7">
        <v>0.11</v>
      </c>
      <c r="H4072" s="7" t="s">
        <v>5076</v>
      </c>
      <c r="I4072" s="7">
        <v>8</v>
      </c>
    </row>
    <row r="4073" spans="1:9" ht="15.75" customHeight="1" x14ac:dyDescent="0.15">
      <c r="A4073" s="13" t="s">
        <v>5286</v>
      </c>
      <c r="B4073" s="7" t="s">
        <v>4085</v>
      </c>
      <c r="C4073" s="14">
        <v>3</v>
      </c>
      <c r="D4073" s="7">
        <v>17.489999999999998</v>
      </c>
      <c r="E4073" s="7">
        <f t="shared" si="130"/>
        <v>1.7489999999999999</v>
      </c>
      <c r="F4073" s="7">
        <f t="shared" si="131"/>
        <v>19.238999999999997</v>
      </c>
      <c r="G4073" s="7">
        <v>0.16</v>
      </c>
      <c r="H4073" s="7" t="s">
        <v>5081</v>
      </c>
      <c r="I4073" s="7">
        <v>8</v>
      </c>
    </row>
    <row r="4074" spans="1:9" ht="15.75" customHeight="1" x14ac:dyDescent="0.15">
      <c r="A4074" s="13" t="s">
        <v>5286</v>
      </c>
      <c r="B4074" s="7" t="s">
        <v>4919</v>
      </c>
      <c r="C4074" s="14">
        <v>1</v>
      </c>
      <c r="D4074" s="7">
        <v>34.340000000000003</v>
      </c>
      <c r="E4074" s="7">
        <f t="shared" si="130"/>
        <v>3.4340000000000006</v>
      </c>
      <c r="F4074" s="7">
        <f t="shared" si="131"/>
        <v>37.774000000000001</v>
      </c>
      <c r="G4074" s="7">
        <v>0.2</v>
      </c>
      <c r="H4074" s="7" t="s">
        <v>5077</v>
      </c>
      <c r="I4074" s="7">
        <v>2</v>
      </c>
    </row>
    <row r="4075" spans="1:9" ht="15.75" customHeight="1" x14ac:dyDescent="0.15">
      <c r="A4075" s="13" t="s">
        <v>5286</v>
      </c>
      <c r="B4075" s="7" t="s">
        <v>3094</v>
      </c>
      <c r="C4075" s="14">
        <v>13</v>
      </c>
      <c r="D4075" s="7">
        <v>2.0499999999999998</v>
      </c>
      <c r="E4075" s="7">
        <f t="shared" si="130"/>
        <v>0.20499999999999999</v>
      </c>
      <c r="F4075" s="7">
        <f t="shared" si="131"/>
        <v>2.2549999999999999</v>
      </c>
      <c r="G4075" s="7">
        <v>0.01</v>
      </c>
      <c r="H4075" s="7" t="s">
        <v>27</v>
      </c>
      <c r="I4075" s="7">
        <v>3</v>
      </c>
    </row>
    <row r="4076" spans="1:9" ht="15.75" customHeight="1" x14ac:dyDescent="0.15">
      <c r="A4076" s="13" t="s">
        <v>5286</v>
      </c>
      <c r="B4076" s="7" t="s">
        <v>4008</v>
      </c>
      <c r="C4076" s="14">
        <v>3</v>
      </c>
      <c r="D4076" s="7">
        <v>63.26</v>
      </c>
      <c r="E4076" s="7">
        <f t="shared" si="130"/>
        <v>6.3260000000000005</v>
      </c>
      <c r="F4076" s="7">
        <f t="shared" si="131"/>
        <v>69.585999999999999</v>
      </c>
      <c r="G4076" s="7">
        <v>0.16</v>
      </c>
      <c r="H4076" s="7" t="s">
        <v>29</v>
      </c>
      <c r="I4076" s="7">
        <v>7</v>
      </c>
    </row>
    <row r="4077" spans="1:9" ht="15.75" customHeight="1" x14ac:dyDescent="0.15">
      <c r="A4077" s="13" t="s">
        <v>5286</v>
      </c>
      <c r="B4077" s="7" t="s">
        <v>3248</v>
      </c>
      <c r="C4077" s="14">
        <v>13</v>
      </c>
      <c r="D4077" s="7">
        <v>87</v>
      </c>
      <c r="E4077" s="7">
        <f t="shared" si="130"/>
        <v>8.7000000000000011</v>
      </c>
      <c r="F4077" s="7">
        <f t="shared" si="131"/>
        <v>95.7</v>
      </c>
      <c r="G4077" s="7">
        <v>0.35</v>
      </c>
      <c r="H4077" s="7" t="s">
        <v>28</v>
      </c>
      <c r="I4077" s="7">
        <v>4</v>
      </c>
    </row>
    <row r="4078" spans="1:9" ht="15.75" customHeight="1" x14ac:dyDescent="0.15">
      <c r="A4078" s="13" t="s">
        <v>5286</v>
      </c>
      <c r="B4078" s="7" t="s">
        <v>588</v>
      </c>
      <c r="C4078" s="14">
        <v>14</v>
      </c>
      <c r="D4078" s="7">
        <v>57.1</v>
      </c>
      <c r="E4078" s="7">
        <f t="shared" si="130"/>
        <v>5.7100000000000009</v>
      </c>
      <c r="F4078" s="7">
        <f t="shared" si="131"/>
        <v>62.81</v>
      </c>
      <c r="G4078" s="7">
        <v>0.26</v>
      </c>
      <c r="H4078" s="7" t="s">
        <v>29</v>
      </c>
      <c r="I4078" s="7">
        <v>6</v>
      </c>
    </row>
    <row r="4079" spans="1:9" ht="15.75" customHeight="1" x14ac:dyDescent="0.15">
      <c r="A4079" s="13" t="s">
        <v>5286</v>
      </c>
      <c r="B4079" s="7" t="s">
        <v>3370</v>
      </c>
      <c r="C4079" s="14">
        <v>13</v>
      </c>
      <c r="D4079" s="7">
        <v>34.950000000000003</v>
      </c>
      <c r="E4079" s="7">
        <f t="shared" si="130"/>
        <v>3.4950000000000006</v>
      </c>
      <c r="F4079" s="7">
        <f t="shared" si="131"/>
        <v>38.445</v>
      </c>
      <c r="G4079" s="7">
        <v>0.04</v>
      </c>
      <c r="H4079" s="7" t="s">
        <v>29</v>
      </c>
      <c r="I4079" s="7">
        <v>8</v>
      </c>
    </row>
    <row r="4080" spans="1:9" ht="15.75" customHeight="1" x14ac:dyDescent="0.15">
      <c r="A4080" s="13" t="s">
        <v>5286</v>
      </c>
      <c r="B4080" s="7" t="s">
        <v>669</v>
      </c>
      <c r="C4080" s="14">
        <v>1</v>
      </c>
      <c r="D4080" s="7">
        <v>77.37</v>
      </c>
      <c r="E4080" s="7">
        <f t="shared" si="130"/>
        <v>7.737000000000001</v>
      </c>
      <c r="F4080" s="7">
        <f t="shared" si="131"/>
        <v>85.106999999999999</v>
      </c>
      <c r="G4080" s="7">
        <v>0.08</v>
      </c>
      <c r="H4080" s="7" t="s">
        <v>26</v>
      </c>
      <c r="I4080" s="7">
        <v>6</v>
      </c>
    </row>
    <row r="4081" spans="1:9" ht="15.75" customHeight="1" x14ac:dyDescent="0.15">
      <c r="A4081" s="13" t="s">
        <v>5286</v>
      </c>
      <c r="B4081" s="7" t="s">
        <v>2991</v>
      </c>
      <c r="C4081" s="14">
        <v>1</v>
      </c>
      <c r="D4081" s="7">
        <v>74.12</v>
      </c>
      <c r="E4081" s="7">
        <f t="shared" si="130"/>
        <v>7.4120000000000008</v>
      </c>
      <c r="F4081" s="7">
        <f t="shared" si="131"/>
        <v>81.532000000000011</v>
      </c>
      <c r="G4081" s="7">
        <v>0.35</v>
      </c>
      <c r="H4081" s="7" t="s">
        <v>5075</v>
      </c>
      <c r="I4081" s="7">
        <v>7</v>
      </c>
    </row>
    <row r="4082" spans="1:9" ht="15.75" customHeight="1" x14ac:dyDescent="0.15">
      <c r="A4082" s="13" t="s">
        <v>5286</v>
      </c>
      <c r="B4082" s="7" t="s">
        <v>599</v>
      </c>
      <c r="C4082" s="14">
        <v>1</v>
      </c>
      <c r="D4082" s="7">
        <v>24.38</v>
      </c>
      <c r="E4082" s="7">
        <f t="shared" si="130"/>
        <v>2.4380000000000002</v>
      </c>
      <c r="F4082" s="7">
        <f t="shared" si="131"/>
        <v>26.817999999999998</v>
      </c>
      <c r="G4082" s="7">
        <v>0.36</v>
      </c>
      <c r="H4082" s="7" t="s">
        <v>31</v>
      </c>
      <c r="I4082" s="7">
        <v>2</v>
      </c>
    </row>
    <row r="4083" spans="1:9" ht="15.75" customHeight="1" x14ac:dyDescent="0.15">
      <c r="A4083" s="13" t="s">
        <v>5286</v>
      </c>
      <c r="B4083" s="7" t="s">
        <v>1910</v>
      </c>
      <c r="C4083" s="14">
        <v>3</v>
      </c>
      <c r="D4083" s="7">
        <v>11.76</v>
      </c>
      <c r="E4083" s="7">
        <f t="shared" si="130"/>
        <v>1.1759999999999999</v>
      </c>
      <c r="F4083" s="7">
        <f t="shared" si="131"/>
        <v>12.936</v>
      </c>
      <c r="G4083" s="7">
        <v>0.36</v>
      </c>
      <c r="H4083" s="7" t="s">
        <v>5082</v>
      </c>
      <c r="I4083" s="7">
        <v>2</v>
      </c>
    </row>
    <row r="4084" spans="1:9" ht="15.75" customHeight="1" x14ac:dyDescent="0.15">
      <c r="A4084" s="13" t="s">
        <v>5286</v>
      </c>
      <c r="B4084" s="7" t="s">
        <v>666</v>
      </c>
      <c r="C4084" s="14">
        <v>3</v>
      </c>
      <c r="D4084" s="7">
        <v>15.22</v>
      </c>
      <c r="E4084" s="7">
        <f t="shared" si="130"/>
        <v>1.5220000000000002</v>
      </c>
      <c r="F4084" s="7">
        <f t="shared" si="131"/>
        <v>16.742000000000001</v>
      </c>
      <c r="G4084" s="7">
        <v>0.03</v>
      </c>
      <c r="H4084" s="7" t="s">
        <v>5079</v>
      </c>
      <c r="I4084" s="7">
        <v>8</v>
      </c>
    </row>
    <row r="4085" spans="1:9" ht="15.75" customHeight="1" x14ac:dyDescent="0.15">
      <c r="A4085" s="13" t="s">
        <v>5286</v>
      </c>
      <c r="B4085" s="7" t="s">
        <v>2950</v>
      </c>
      <c r="C4085" s="14">
        <v>1</v>
      </c>
      <c r="D4085" s="7">
        <v>78.31</v>
      </c>
      <c r="E4085" s="7">
        <f t="shared" si="130"/>
        <v>7.8310000000000004</v>
      </c>
      <c r="F4085" s="7">
        <f t="shared" si="131"/>
        <v>86.141000000000005</v>
      </c>
      <c r="G4085" s="7">
        <v>0.15</v>
      </c>
      <c r="H4085" s="7" t="s">
        <v>30</v>
      </c>
      <c r="I4085" s="7">
        <v>3</v>
      </c>
    </row>
    <row r="4086" spans="1:9" ht="15.75" customHeight="1" x14ac:dyDescent="0.15">
      <c r="A4086" s="13" t="s">
        <v>5286</v>
      </c>
      <c r="B4086" s="7" t="s">
        <v>4687</v>
      </c>
      <c r="C4086" s="14">
        <v>3</v>
      </c>
      <c r="D4086" s="7">
        <v>15.84</v>
      </c>
      <c r="E4086" s="7">
        <f t="shared" si="130"/>
        <v>1.5840000000000001</v>
      </c>
      <c r="F4086" s="7">
        <f t="shared" si="131"/>
        <v>17.423999999999999</v>
      </c>
      <c r="G4086" s="7">
        <v>0.33</v>
      </c>
      <c r="H4086" s="7" t="s">
        <v>5077</v>
      </c>
      <c r="I4086" s="7">
        <v>3</v>
      </c>
    </row>
    <row r="4087" spans="1:9" ht="15.75" customHeight="1" x14ac:dyDescent="0.15">
      <c r="A4087" s="13" t="s">
        <v>5286</v>
      </c>
      <c r="B4087" s="7" t="s">
        <v>1293</v>
      </c>
      <c r="C4087" s="14">
        <v>14</v>
      </c>
      <c r="D4087" s="7">
        <v>88.63</v>
      </c>
      <c r="E4087" s="7">
        <f t="shared" si="130"/>
        <v>8.8629999999999995</v>
      </c>
      <c r="F4087" s="7">
        <f t="shared" si="131"/>
        <v>97.492999999999995</v>
      </c>
      <c r="G4087" s="7">
        <v>0.36</v>
      </c>
      <c r="H4087" s="7" t="s">
        <v>30</v>
      </c>
      <c r="I4087" s="7">
        <v>9</v>
      </c>
    </row>
    <row r="4088" spans="1:9" ht="15.75" customHeight="1" x14ac:dyDescent="0.15">
      <c r="A4088" s="13" t="s">
        <v>5286</v>
      </c>
      <c r="B4088" s="7" t="s">
        <v>1366</v>
      </c>
      <c r="C4088" s="14">
        <v>14</v>
      </c>
      <c r="D4088" s="7">
        <v>96.62</v>
      </c>
      <c r="E4088" s="7">
        <f t="shared" si="130"/>
        <v>9.6620000000000008</v>
      </c>
      <c r="F4088" s="7">
        <f t="shared" si="131"/>
        <v>106.28200000000001</v>
      </c>
      <c r="G4088" s="7">
        <v>0.33</v>
      </c>
      <c r="H4088" s="7" t="s">
        <v>5080</v>
      </c>
      <c r="I4088" s="7">
        <v>5</v>
      </c>
    </row>
    <row r="4089" spans="1:9" ht="15.75" customHeight="1" x14ac:dyDescent="0.15">
      <c r="A4089" s="13" t="s">
        <v>5287</v>
      </c>
      <c r="B4089" s="7" t="s">
        <v>802</v>
      </c>
      <c r="C4089" s="14">
        <v>13</v>
      </c>
      <c r="D4089" s="7">
        <v>93.81</v>
      </c>
      <c r="E4089" s="7">
        <f t="shared" si="130"/>
        <v>9.3810000000000002</v>
      </c>
      <c r="F4089" s="7">
        <f t="shared" si="131"/>
        <v>103.191</v>
      </c>
      <c r="G4089" s="7">
        <v>0.16</v>
      </c>
      <c r="H4089" s="7" t="s">
        <v>5082</v>
      </c>
      <c r="I4089" s="7">
        <v>3</v>
      </c>
    </row>
    <row r="4090" spans="1:9" ht="15.75" customHeight="1" x14ac:dyDescent="0.15">
      <c r="A4090" s="13" t="s">
        <v>5287</v>
      </c>
      <c r="B4090" s="7" t="s">
        <v>4563</v>
      </c>
      <c r="C4090" s="14">
        <v>14</v>
      </c>
      <c r="D4090" s="7">
        <v>38.68</v>
      </c>
      <c r="E4090" s="7">
        <f t="shared" si="130"/>
        <v>3.8680000000000003</v>
      </c>
      <c r="F4090" s="7">
        <f t="shared" si="131"/>
        <v>42.548000000000002</v>
      </c>
      <c r="G4090" s="7">
        <v>0.19</v>
      </c>
      <c r="H4090" s="7" t="s">
        <v>5077</v>
      </c>
      <c r="I4090" s="7">
        <v>6</v>
      </c>
    </row>
    <row r="4091" spans="1:9" ht="15.75" customHeight="1" x14ac:dyDescent="0.15">
      <c r="A4091" s="13" t="s">
        <v>5287</v>
      </c>
      <c r="B4091" s="7" t="s">
        <v>89</v>
      </c>
      <c r="C4091" s="14">
        <v>3</v>
      </c>
      <c r="D4091" s="7">
        <v>85.7</v>
      </c>
      <c r="E4091" s="7">
        <f t="shared" si="130"/>
        <v>8.57</v>
      </c>
      <c r="F4091" s="7">
        <f t="shared" si="131"/>
        <v>94.27000000000001</v>
      </c>
      <c r="G4091" s="7">
        <v>0.24</v>
      </c>
      <c r="H4091" s="7" t="s">
        <v>29</v>
      </c>
      <c r="I4091" s="7">
        <v>2</v>
      </c>
    </row>
    <row r="4092" spans="1:9" ht="15.75" customHeight="1" x14ac:dyDescent="0.15">
      <c r="A4092" s="13" t="s">
        <v>5287</v>
      </c>
      <c r="B4092" s="7" t="s">
        <v>697</v>
      </c>
      <c r="C4092" s="14">
        <v>3</v>
      </c>
      <c r="D4092" s="7">
        <v>16.649999999999999</v>
      </c>
      <c r="E4092" s="7">
        <f t="shared" si="130"/>
        <v>1.665</v>
      </c>
      <c r="F4092" s="7">
        <f t="shared" si="131"/>
        <v>18.314999999999998</v>
      </c>
      <c r="G4092" s="7">
        <v>0.3</v>
      </c>
      <c r="H4092" s="7" t="s">
        <v>5075</v>
      </c>
      <c r="I4092" s="7">
        <v>10</v>
      </c>
    </row>
    <row r="4093" spans="1:9" ht="15.75" customHeight="1" x14ac:dyDescent="0.15">
      <c r="A4093" s="13" t="s">
        <v>5287</v>
      </c>
      <c r="B4093" s="7" t="s">
        <v>2676</v>
      </c>
      <c r="C4093" s="14">
        <v>14</v>
      </c>
      <c r="D4093" s="7">
        <v>81.900000000000006</v>
      </c>
      <c r="E4093" s="7">
        <f t="shared" si="130"/>
        <v>8.1900000000000013</v>
      </c>
      <c r="F4093" s="7">
        <f t="shared" si="131"/>
        <v>90.09</v>
      </c>
      <c r="G4093" s="7">
        <v>0.4</v>
      </c>
      <c r="H4093" s="7" t="s">
        <v>28</v>
      </c>
      <c r="I4093" s="7">
        <v>8</v>
      </c>
    </row>
    <row r="4094" spans="1:9" ht="15.75" customHeight="1" x14ac:dyDescent="0.15">
      <c r="A4094" s="13" t="s">
        <v>5287</v>
      </c>
      <c r="B4094" s="7" t="s">
        <v>4172</v>
      </c>
      <c r="C4094" s="14">
        <v>14</v>
      </c>
      <c r="D4094" s="7">
        <v>5.0599999999999996</v>
      </c>
      <c r="E4094" s="7">
        <f t="shared" si="130"/>
        <v>0.50600000000000001</v>
      </c>
      <c r="F4094" s="7">
        <f t="shared" si="131"/>
        <v>5.5659999999999998</v>
      </c>
      <c r="G4094" s="7">
        <v>0.3</v>
      </c>
      <c r="H4094" s="7" t="s">
        <v>5077</v>
      </c>
      <c r="I4094" s="7">
        <v>7</v>
      </c>
    </row>
    <row r="4095" spans="1:9" ht="15.75" customHeight="1" x14ac:dyDescent="0.15">
      <c r="A4095" s="13" t="s">
        <v>5287</v>
      </c>
      <c r="B4095" s="7" t="s">
        <v>4692</v>
      </c>
      <c r="C4095" s="14">
        <v>14</v>
      </c>
      <c r="D4095" s="7">
        <v>1.22</v>
      </c>
      <c r="E4095" s="7">
        <f t="shared" si="130"/>
        <v>0.122</v>
      </c>
      <c r="F4095" s="7">
        <f t="shared" si="131"/>
        <v>1.3420000000000001</v>
      </c>
      <c r="G4095" s="7">
        <v>0.01</v>
      </c>
      <c r="H4095" s="7" t="s">
        <v>28</v>
      </c>
      <c r="I4095" s="7">
        <v>6</v>
      </c>
    </row>
    <row r="4096" spans="1:9" ht="15.75" customHeight="1" x14ac:dyDescent="0.15">
      <c r="A4096" s="13" t="s">
        <v>5287</v>
      </c>
      <c r="B4096" s="7" t="s">
        <v>3978</v>
      </c>
      <c r="C4096" s="14">
        <v>1</v>
      </c>
      <c r="D4096" s="7">
        <v>69.83</v>
      </c>
      <c r="E4096" s="7">
        <f t="shared" si="130"/>
        <v>6.9830000000000005</v>
      </c>
      <c r="F4096" s="7">
        <f t="shared" si="131"/>
        <v>76.813000000000002</v>
      </c>
      <c r="G4096" s="7">
        <v>0.34</v>
      </c>
      <c r="H4096" s="7" t="s">
        <v>29</v>
      </c>
      <c r="I4096" s="7">
        <v>4</v>
      </c>
    </row>
    <row r="4097" spans="1:9" ht="15.75" customHeight="1" x14ac:dyDescent="0.15">
      <c r="A4097" s="13" t="s">
        <v>5287</v>
      </c>
      <c r="B4097" s="7" t="s">
        <v>1205</v>
      </c>
      <c r="C4097" s="14">
        <v>13</v>
      </c>
      <c r="D4097" s="7">
        <v>59.85</v>
      </c>
      <c r="E4097" s="7">
        <f t="shared" si="130"/>
        <v>5.9850000000000003</v>
      </c>
      <c r="F4097" s="7">
        <f t="shared" si="131"/>
        <v>65.835000000000008</v>
      </c>
      <c r="G4097" s="7">
        <v>0.22</v>
      </c>
      <c r="H4097" s="7" t="s">
        <v>31</v>
      </c>
      <c r="I4097" s="7">
        <v>3</v>
      </c>
    </row>
    <row r="4098" spans="1:9" ht="15.75" customHeight="1" x14ac:dyDescent="0.15">
      <c r="A4098" s="13" t="s">
        <v>5287</v>
      </c>
      <c r="B4098" s="7" t="s">
        <v>440</v>
      </c>
      <c r="C4098" s="14">
        <v>14</v>
      </c>
      <c r="D4098" s="7">
        <v>41.75</v>
      </c>
      <c r="E4098" s="7">
        <f t="shared" si="130"/>
        <v>4.1749999999999998</v>
      </c>
      <c r="F4098" s="7">
        <f t="shared" si="131"/>
        <v>45.924999999999997</v>
      </c>
      <c r="G4098" s="7">
        <v>0.3</v>
      </c>
      <c r="H4098" s="7" t="s">
        <v>28</v>
      </c>
      <c r="I4098" s="7">
        <v>1</v>
      </c>
    </row>
    <row r="4099" spans="1:9" ht="15.75" customHeight="1" x14ac:dyDescent="0.15">
      <c r="A4099" s="13" t="s">
        <v>5287</v>
      </c>
      <c r="B4099" s="7" t="s">
        <v>4187</v>
      </c>
      <c r="C4099" s="14">
        <v>13</v>
      </c>
      <c r="D4099" s="7">
        <v>77.28</v>
      </c>
      <c r="E4099" s="7">
        <f t="shared" si="130"/>
        <v>7.7280000000000006</v>
      </c>
      <c r="F4099" s="7">
        <f t="shared" si="131"/>
        <v>85.007999999999996</v>
      </c>
      <c r="G4099" s="7">
        <v>0.06</v>
      </c>
      <c r="H4099" s="7" t="s">
        <v>5079</v>
      </c>
      <c r="I4099" s="7">
        <v>8</v>
      </c>
    </row>
    <row r="4100" spans="1:9" ht="15.75" customHeight="1" x14ac:dyDescent="0.15">
      <c r="A4100" s="13" t="s">
        <v>5287</v>
      </c>
      <c r="B4100" s="7" t="s">
        <v>4850</v>
      </c>
      <c r="C4100" s="14">
        <v>1</v>
      </c>
      <c r="D4100" s="7">
        <v>98.14</v>
      </c>
      <c r="E4100" s="7">
        <f t="shared" si="130"/>
        <v>9.8140000000000001</v>
      </c>
      <c r="F4100" s="7">
        <f t="shared" si="131"/>
        <v>107.95400000000001</v>
      </c>
      <c r="G4100" s="7">
        <v>0.36</v>
      </c>
      <c r="H4100" s="7" t="s">
        <v>5083</v>
      </c>
      <c r="I4100" s="7">
        <v>8</v>
      </c>
    </row>
    <row r="4101" spans="1:9" ht="15.75" customHeight="1" x14ac:dyDescent="0.15">
      <c r="A4101" s="13" t="s">
        <v>5287</v>
      </c>
      <c r="B4101" s="7" t="s">
        <v>114</v>
      </c>
      <c r="C4101" s="14">
        <v>13</v>
      </c>
      <c r="D4101" s="7">
        <v>60.37</v>
      </c>
      <c r="E4101" s="7">
        <f t="shared" si="130"/>
        <v>6.0369999999999999</v>
      </c>
      <c r="F4101" s="7">
        <f t="shared" si="131"/>
        <v>66.406999999999996</v>
      </c>
      <c r="G4101" s="7">
        <v>0.33</v>
      </c>
      <c r="H4101" s="7" t="s">
        <v>5083</v>
      </c>
      <c r="I4101" s="7">
        <v>6</v>
      </c>
    </row>
    <row r="4102" spans="1:9" ht="15.75" customHeight="1" x14ac:dyDescent="0.15">
      <c r="A4102" s="13" t="s">
        <v>5287</v>
      </c>
      <c r="B4102" s="7" t="s">
        <v>1554</v>
      </c>
      <c r="C4102" s="14">
        <v>1</v>
      </c>
      <c r="D4102" s="7">
        <v>4.29</v>
      </c>
      <c r="E4102" s="7">
        <f t="shared" si="130"/>
        <v>0.42900000000000005</v>
      </c>
      <c r="F4102" s="7">
        <f t="shared" si="131"/>
        <v>4.7190000000000003</v>
      </c>
      <c r="G4102" s="7">
        <v>0.11</v>
      </c>
      <c r="H4102" s="7" t="s">
        <v>5081</v>
      </c>
      <c r="I4102" s="7">
        <v>7</v>
      </c>
    </row>
    <row r="4103" spans="1:9" ht="15.75" customHeight="1" x14ac:dyDescent="0.15">
      <c r="A4103" s="13" t="s">
        <v>5287</v>
      </c>
      <c r="B4103" s="7" t="s">
        <v>1891</v>
      </c>
      <c r="C4103" s="14">
        <v>13</v>
      </c>
      <c r="D4103" s="7">
        <v>16.920000000000002</v>
      </c>
      <c r="E4103" s="7">
        <f t="shared" si="130"/>
        <v>1.6920000000000002</v>
      </c>
      <c r="F4103" s="7">
        <f t="shared" si="131"/>
        <v>18.612000000000002</v>
      </c>
      <c r="G4103" s="7">
        <v>0.32</v>
      </c>
      <c r="H4103" s="7" t="s">
        <v>5077</v>
      </c>
      <c r="I4103" s="7">
        <v>8</v>
      </c>
    </row>
    <row r="4104" spans="1:9" ht="15.75" customHeight="1" x14ac:dyDescent="0.15">
      <c r="A4104" s="13" t="s">
        <v>5287</v>
      </c>
      <c r="B4104" s="7" t="s">
        <v>2028</v>
      </c>
      <c r="C4104" s="14">
        <v>13</v>
      </c>
      <c r="D4104" s="7">
        <v>3.04</v>
      </c>
      <c r="E4104" s="7">
        <f t="shared" si="130"/>
        <v>0.30400000000000005</v>
      </c>
      <c r="F4104" s="7">
        <f t="shared" si="131"/>
        <v>3.3440000000000003</v>
      </c>
      <c r="G4104" s="7">
        <v>7.0000000000000007E-2</v>
      </c>
      <c r="H4104" s="7" t="s">
        <v>5081</v>
      </c>
      <c r="I4104" s="7">
        <v>6</v>
      </c>
    </row>
    <row r="4105" spans="1:9" ht="15.75" customHeight="1" x14ac:dyDescent="0.15">
      <c r="A4105" s="13" t="s">
        <v>5287</v>
      </c>
      <c r="B4105" s="7" t="s">
        <v>1383</v>
      </c>
      <c r="C4105" s="14">
        <v>3</v>
      </c>
      <c r="D4105" s="7">
        <v>55.77</v>
      </c>
      <c r="E4105" s="7">
        <f t="shared" si="130"/>
        <v>5.5770000000000008</v>
      </c>
      <c r="F4105" s="7">
        <f t="shared" si="131"/>
        <v>61.347000000000001</v>
      </c>
      <c r="G4105" s="7">
        <v>0.02</v>
      </c>
      <c r="H4105" s="7" t="s">
        <v>5080</v>
      </c>
      <c r="I4105" s="7">
        <v>6</v>
      </c>
    </row>
    <row r="4106" spans="1:9" ht="15.75" customHeight="1" x14ac:dyDescent="0.15">
      <c r="A4106" s="13" t="s">
        <v>5287</v>
      </c>
      <c r="B4106" s="7" t="s">
        <v>3814</v>
      </c>
      <c r="C4106" s="14">
        <v>3</v>
      </c>
      <c r="D4106" s="7">
        <v>70.680000000000007</v>
      </c>
      <c r="E4106" s="7">
        <f t="shared" si="130"/>
        <v>7.0680000000000014</v>
      </c>
      <c r="F4106" s="7">
        <f t="shared" si="131"/>
        <v>77.748000000000005</v>
      </c>
      <c r="G4106" s="7">
        <v>0.35</v>
      </c>
      <c r="H4106" s="7" t="s">
        <v>31</v>
      </c>
      <c r="I4106" s="7">
        <v>7</v>
      </c>
    </row>
    <row r="4107" spans="1:9" ht="15.75" customHeight="1" x14ac:dyDescent="0.15">
      <c r="A4107" s="13" t="s">
        <v>5287</v>
      </c>
      <c r="B4107" s="7" t="s">
        <v>1212</v>
      </c>
      <c r="C4107" s="14">
        <v>14</v>
      </c>
      <c r="D4107" s="7">
        <v>93.77</v>
      </c>
      <c r="E4107" s="7">
        <f t="shared" si="130"/>
        <v>9.3770000000000007</v>
      </c>
      <c r="F4107" s="7">
        <f t="shared" si="131"/>
        <v>103.14699999999999</v>
      </c>
      <c r="G4107" s="7">
        <v>0.3</v>
      </c>
      <c r="H4107" s="7" t="s">
        <v>31</v>
      </c>
      <c r="I4107" s="7">
        <v>4</v>
      </c>
    </row>
    <row r="4108" spans="1:9" ht="15.75" customHeight="1" x14ac:dyDescent="0.15">
      <c r="A4108" s="13" t="s">
        <v>5288</v>
      </c>
      <c r="B4108" s="7" t="s">
        <v>3675</v>
      </c>
      <c r="C4108" s="14">
        <v>3</v>
      </c>
      <c r="D4108" s="7">
        <v>5.51</v>
      </c>
      <c r="E4108" s="7">
        <f t="shared" si="130"/>
        <v>0.55100000000000005</v>
      </c>
      <c r="F4108" s="7">
        <f t="shared" si="131"/>
        <v>6.0609999999999999</v>
      </c>
      <c r="G4108" s="7">
        <v>0.13</v>
      </c>
      <c r="H4108" s="7" t="s">
        <v>5083</v>
      </c>
      <c r="I4108" s="7">
        <v>3</v>
      </c>
    </row>
    <row r="4109" spans="1:9" ht="15.75" customHeight="1" x14ac:dyDescent="0.15">
      <c r="A4109" s="13" t="s">
        <v>5288</v>
      </c>
      <c r="B4109" s="7" t="s">
        <v>212</v>
      </c>
      <c r="C4109" s="14">
        <v>3</v>
      </c>
      <c r="D4109" s="7">
        <v>44.28</v>
      </c>
      <c r="E4109" s="7">
        <f t="shared" si="130"/>
        <v>4.4279999999999999</v>
      </c>
      <c r="F4109" s="7">
        <f t="shared" si="131"/>
        <v>48.707999999999998</v>
      </c>
      <c r="G4109" s="7">
        <v>0.33</v>
      </c>
      <c r="H4109" s="7" t="s">
        <v>26</v>
      </c>
      <c r="I4109" s="7">
        <v>1</v>
      </c>
    </row>
    <row r="4110" spans="1:9" ht="15.75" customHeight="1" x14ac:dyDescent="0.15">
      <c r="A4110" s="13" t="s">
        <v>5288</v>
      </c>
      <c r="B4110" s="7" t="s">
        <v>4285</v>
      </c>
      <c r="C4110" s="14">
        <v>13</v>
      </c>
      <c r="D4110" s="7">
        <v>45.04</v>
      </c>
      <c r="E4110" s="7">
        <f t="shared" si="130"/>
        <v>4.5040000000000004</v>
      </c>
      <c r="F4110" s="7">
        <f t="shared" si="131"/>
        <v>49.543999999999997</v>
      </c>
      <c r="G4110" s="7">
        <v>0.26</v>
      </c>
      <c r="H4110" s="7" t="s">
        <v>5080</v>
      </c>
      <c r="I4110" s="7">
        <v>3</v>
      </c>
    </row>
    <row r="4111" spans="1:9" ht="15.75" customHeight="1" x14ac:dyDescent="0.15">
      <c r="A4111" s="13" t="s">
        <v>5288</v>
      </c>
      <c r="B4111" s="7" t="s">
        <v>2385</v>
      </c>
      <c r="C4111" s="14">
        <v>1</v>
      </c>
      <c r="D4111" s="7">
        <v>90.56</v>
      </c>
      <c r="E4111" s="7">
        <f t="shared" si="130"/>
        <v>9.0560000000000009</v>
      </c>
      <c r="F4111" s="7">
        <f t="shared" si="131"/>
        <v>99.616</v>
      </c>
      <c r="G4111" s="7">
        <v>0.33</v>
      </c>
      <c r="H4111" s="7" t="s">
        <v>31</v>
      </c>
      <c r="I4111" s="7">
        <v>10</v>
      </c>
    </row>
    <row r="4112" spans="1:9" ht="15.75" customHeight="1" x14ac:dyDescent="0.15">
      <c r="A4112" s="13" t="s">
        <v>5288</v>
      </c>
      <c r="B4112" s="7" t="s">
        <v>642</v>
      </c>
      <c r="C4112" s="14">
        <v>3</v>
      </c>
      <c r="D4112" s="7">
        <v>36.53</v>
      </c>
      <c r="E4112" s="7">
        <f t="shared" si="130"/>
        <v>3.6530000000000005</v>
      </c>
      <c r="F4112" s="7">
        <f t="shared" si="131"/>
        <v>40.183</v>
      </c>
      <c r="G4112" s="7">
        <v>0.12</v>
      </c>
      <c r="H4112" s="7" t="s">
        <v>5076</v>
      </c>
      <c r="I4112" s="7">
        <v>4</v>
      </c>
    </row>
    <row r="4113" spans="1:9" ht="15.75" customHeight="1" x14ac:dyDescent="0.15">
      <c r="A4113" s="13" t="s">
        <v>5288</v>
      </c>
      <c r="B4113" s="7" t="s">
        <v>3273</v>
      </c>
      <c r="C4113" s="14">
        <v>3</v>
      </c>
      <c r="D4113" s="7">
        <v>96.51</v>
      </c>
      <c r="E4113" s="7">
        <f t="shared" si="130"/>
        <v>9.6510000000000016</v>
      </c>
      <c r="F4113" s="7">
        <f t="shared" si="131"/>
        <v>106.161</v>
      </c>
      <c r="G4113" s="7">
        <v>0.39</v>
      </c>
      <c r="H4113" s="7" t="s">
        <v>26</v>
      </c>
      <c r="I4113" s="7">
        <v>10</v>
      </c>
    </row>
    <row r="4114" spans="1:9" ht="15.75" customHeight="1" x14ac:dyDescent="0.15">
      <c r="A4114" s="13" t="s">
        <v>5288</v>
      </c>
      <c r="B4114" s="7" t="s">
        <v>4598</v>
      </c>
      <c r="C4114" s="14">
        <v>13</v>
      </c>
      <c r="D4114" s="7">
        <v>65.39</v>
      </c>
      <c r="E4114" s="7">
        <f t="shared" si="130"/>
        <v>6.5390000000000006</v>
      </c>
      <c r="F4114" s="7">
        <f t="shared" si="131"/>
        <v>71.929000000000002</v>
      </c>
      <c r="G4114" s="7">
        <v>0.24</v>
      </c>
      <c r="H4114" s="7" t="s">
        <v>29</v>
      </c>
      <c r="I4114" s="7">
        <v>6</v>
      </c>
    </row>
    <row r="4115" spans="1:9" ht="15.75" customHeight="1" x14ac:dyDescent="0.15">
      <c r="A4115" s="13" t="s">
        <v>5288</v>
      </c>
      <c r="B4115" s="7" t="s">
        <v>4144</v>
      </c>
      <c r="C4115" s="14">
        <v>14</v>
      </c>
      <c r="D4115" s="7">
        <v>35.03</v>
      </c>
      <c r="E4115" s="7">
        <f t="shared" si="130"/>
        <v>3.5030000000000001</v>
      </c>
      <c r="F4115" s="7">
        <f t="shared" si="131"/>
        <v>38.533000000000001</v>
      </c>
      <c r="G4115" s="7">
        <v>0.09</v>
      </c>
      <c r="H4115" s="7" t="s">
        <v>31</v>
      </c>
      <c r="I4115" s="7">
        <v>3</v>
      </c>
    </row>
    <row r="4116" spans="1:9" ht="15.75" customHeight="1" x14ac:dyDescent="0.15">
      <c r="A4116" s="13" t="s">
        <v>5288</v>
      </c>
      <c r="B4116" s="7" t="s">
        <v>3361</v>
      </c>
      <c r="C4116" s="14">
        <v>14</v>
      </c>
      <c r="D4116" s="7">
        <v>12.89</v>
      </c>
      <c r="E4116" s="7">
        <f t="shared" si="130"/>
        <v>1.2890000000000001</v>
      </c>
      <c r="F4116" s="7">
        <f t="shared" si="131"/>
        <v>14.179</v>
      </c>
      <c r="G4116" s="7">
        <v>0.12</v>
      </c>
      <c r="H4116" s="7" t="s">
        <v>30</v>
      </c>
      <c r="I4116" s="7">
        <v>5</v>
      </c>
    </row>
    <row r="4117" spans="1:9" ht="15.75" customHeight="1" x14ac:dyDescent="0.15">
      <c r="A4117" s="13" t="s">
        <v>5288</v>
      </c>
      <c r="B4117" s="7" t="s">
        <v>3531</v>
      </c>
      <c r="C4117" s="14">
        <v>14</v>
      </c>
      <c r="D4117" s="7">
        <v>62.12</v>
      </c>
      <c r="E4117" s="7">
        <f t="shared" si="130"/>
        <v>6.2119999999999997</v>
      </c>
      <c r="F4117" s="7">
        <f t="shared" si="131"/>
        <v>68.331999999999994</v>
      </c>
      <c r="G4117" s="7">
        <v>0.02</v>
      </c>
      <c r="H4117" s="7" t="s">
        <v>27</v>
      </c>
      <c r="I4117" s="7">
        <v>1</v>
      </c>
    </row>
    <row r="4118" spans="1:9" ht="15.75" customHeight="1" x14ac:dyDescent="0.15">
      <c r="A4118" s="13" t="s">
        <v>5288</v>
      </c>
      <c r="B4118" s="7" t="s">
        <v>3475</v>
      </c>
      <c r="C4118" s="14">
        <v>14</v>
      </c>
      <c r="D4118" s="7">
        <v>65.010000000000005</v>
      </c>
      <c r="E4118" s="7">
        <f t="shared" si="130"/>
        <v>6.5010000000000012</v>
      </c>
      <c r="F4118" s="7">
        <f t="shared" si="131"/>
        <v>71.51100000000001</v>
      </c>
      <c r="G4118" s="7">
        <v>0.2</v>
      </c>
      <c r="H4118" s="7" t="s">
        <v>5083</v>
      </c>
      <c r="I4118" s="7">
        <v>6</v>
      </c>
    </row>
    <row r="4119" spans="1:9" ht="15.75" customHeight="1" x14ac:dyDescent="0.15">
      <c r="A4119" s="13" t="s">
        <v>5288</v>
      </c>
      <c r="B4119" s="7" t="s">
        <v>4695</v>
      </c>
      <c r="C4119" s="14">
        <v>3</v>
      </c>
      <c r="D4119" s="7">
        <v>82.15</v>
      </c>
      <c r="E4119" s="7">
        <f t="shared" si="130"/>
        <v>8.2150000000000016</v>
      </c>
      <c r="F4119" s="7">
        <f t="shared" si="131"/>
        <v>90.365000000000009</v>
      </c>
      <c r="G4119" s="7">
        <v>0.25</v>
      </c>
      <c r="H4119" s="7" t="s">
        <v>29</v>
      </c>
      <c r="I4119" s="7">
        <v>4</v>
      </c>
    </row>
    <row r="4120" spans="1:9" ht="15.75" customHeight="1" x14ac:dyDescent="0.15">
      <c r="A4120" s="13" t="s">
        <v>5288</v>
      </c>
      <c r="B4120" s="7" t="s">
        <v>4801</v>
      </c>
      <c r="C4120" s="14">
        <v>13</v>
      </c>
      <c r="D4120" s="7">
        <v>83.29</v>
      </c>
      <c r="E4120" s="7">
        <f t="shared" si="130"/>
        <v>8.3290000000000006</v>
      </c>
      <c r="F4120" s="7">
        <f t="shared" si="131"/>
        <v>91.619</v>
      </c>
      <c r="G4120" s="7">
        <v>0.35</v>
      </c>
      <c r="H4120" s="7" t="s">
        <v>28</v>
      </c>
      <c r="I4120" s="7">
        <v>10</v>
      </c>
    </row>
    <row r="4121" spans="1:9" ht="15.75" customHeight="1" x14ac:dyDescent="0.15">
      <c r="A4121" s="13" t="s">
        <v>5288</v>
      </c>
      <c r="B4121" s="7" t="s">
        <v>482</v>
      </c>
      <c r="C4121" s="14">
        <v>3</v>
      </c>
      <c r="D4121" s="7">
        <v>85.49</v>
      </c>
      <c r="E4121" s="7">
        <f t="shared" si="130"/>
        <v>8.5489999999999995</v>
      </c>
      <c r="F4121" s="7">
        <f t="shared" si="131"/>
        <v>94.038999999999987</v>
      </c>
      <c r="G4121" s="7">
        <v>0.39</v>
      </c>
      <c r="H4121" s="7" t="s">
        <v>5076</v>
      </c>
      <c r="I4121" s="7">
        <v>5</v>
      </c>
    </row>
    <row r="4122" spans="1:9" ht="15.75" customHeight="1" x14ac:dyDescent="0.15">
      <c r="A4122" s="13" t="s">
        <v>5288</v>
      </c>
      <c r="B4122" s="7" t="s">
        <v>956</v>
      </c>
      <c r="C4122" s="14">
        <v>1</v>
      </c>
      <c r="D4122" s="7">
        <v>67.98</v>
      </c>
      <c r="E4122" s="7">
        <f t="shared" si="130"/>
        <v>6.7980000000000009</v>
      </c>
      <c r="F4122" s="7">
        <f t="shared" si="131"/>
        <v>74.778000000000006</v>
      </c>
      <c r="G4122" s="7">
        <v>0.23</v>
      </c>
      <c r="H4122" s="7" t="s">
        <v>5082</v>
      </c>
      <c r="I4122" s="7">
        <v>8</v>
      </c>
    </row>
    <row r="4123" spans="1:9" ht="15.75" customHeight="1" x14ac:dyDescent="0.15">
      <c r="A4123" s="13" t="s">
        <v>5288</v>
      </c>
      <c r="B4123" s="7" t="s">
        <v>1145</v>
      </c>
      <c r="C4123" s="14">
        <v>14</v>
      </c>
      <c r="D4123" s="7">
        <v>47.65</v>
      </c>
      <c r="E4123" s="7">
        <f t="shared" si="130"/>
        <v>4.7649999999999997</v>
      </c>
      <c r="F4123" s="7">
        <f t="shared" si="131"/>
        <v>52.414999999999999</v>
      </c>
      <c r="G4123" s="7">
        <v>0.13</v>
      </c>
      <c r="H4123" s="7" t="s">
        <v>5078</v>
      </c>
      <c r="I4123" s="7">
        <v>10</v>
      </c>
    </row>
    <row r="4124" spans="1:9" ht="15.75" customHeight="1" x14ac:dyDescent="0.15">
      <c r="A4124" s="13" t="s">
        <v>5288</v>
      </c>
      <c r="B4124" s="7" t="s">
        <v>1653</v>
      </c>
      <c r="C4124" s="14">
        <v>3</v>
      </c>
      <c r="D4124" s="7">
        <v>24.2</v>
      </c>
      <c r="E4124" s="7">
        <f t="shared" ref="E4124:E4189" si="132">D4124*10%</f>
        <v>2.42</v>
      </c>
      <c r="F4124" s="7">
        <f t="shared" ref="F4124:F4189" si="133">D4124+E4124</f>
        <v>26.619999999999997</v>
      </c>
      <c r="G4124" s="7">
        <v>0.32</v>
      </c>
      <c r="H4124" s="7" t="s">
        <v>5081</v>
      </c>
      <c r="I4124" s="7">
        <v>6</v>
      </c>
    </row>
    <row r="4125" spans="1:9" ht="15.75" customHeight="1" x14ac:dyDescent="0.15">
      <c r="A4125" s="13" t="s">
        <v>5288</v>
      </c>
      <c r="B4125" s="7" t="s">
        <v>4794</v>
      </c>
      <c r="C4125" s="14">
        <v>3</v>
      </c>
      <c r="D4125" s="7">
        <v>67.209999999999994</v>
      </c>
      <c r="E4125" s="7">
        <f t="shared" si="132"/>
        <v>6.7210000000000001</v>
      </c>
      <c r="F4125" s="7">
        <f t="shared" si="133"/>
        <v>73.930999999999997</v>
      </c>
      <c r="G4125" s="7">
        <v>0.4</v>
      </c>
      <c r="H4125" s="7" t="s">
        <v>5082</v>
      </c>
      <c r="I4125" s="7">
        <v>5</v>
      </c>
    </row>
    <row r="4126" spans="1:9" ht="15.75" customHeight="1" x14ac:dyDescent="0.15">
      <c r="A4126" s="13" t="s">
        <v>5288</v>
      </c>
      <c r="B4126" s="7" t="s">
        <v>2957</v>
      </c>
      <c r="C4126" s="14">
        <v>13</v>
      </c>
      <c r="D4126" s="7">
        <v>74.03</v>
      </c>
      <c r="E4126" s="7">
        <f t="shared" si="132"/>
        <v>7.4030000000000005</v>
      </c>
      <c r="F4126" s="7">
        <f t="shared" si="133"/>
        <v>81.433000000000007</v>
      </c>
      <c r="G4126" s="7">
        <v>0.32</v>
      </c>
      <c r="H4126" s="7" t="s">
        <v>5078</v>
      </c>
      <c r="I4126" s="7">
        <v>7</v>
      </c>
    </row>
    <row r="4127" spans="1:9" ht="15.75" customHeight="1" x14ac:dyDescent="0.15">
      <c r="A4127" s="13" t="s">
        <v>5288</v>
      </c>
      <c r="B4127" s="7" t="s">
        <v>148</v>
      </c>
      <c r="C4127" s="14">
        <v>14</v>
      </c>
      <c r="D4127" s="7">
        <v>44.64</v>
      </c>
      <c r="E4127" s="7">
        <f t="shared" si="132"/>
        <v>4.4640000000000004</v>
      </c>
      <c r="F4127" s="7">
        <f t="shared" si="133"/>
        <v>49.103999999999999</v>
      </c>
      <c r="G4127" s="7">
        <v>0.33</v>
      </c>
      <c r="H4127" s="7" t="s">
        <v>5076</v>
      </c>
      <c r="I4127" s="7">
        <v>6</v>
      </c>
    </row>
    <row r="4128" spans="1:9" ht="15.75" customHeight="1" x14ac:dyDescent="0.15">
      <c r="A4128" s="13" t="s">
        <v>5288</v>
      </c>
      <c r="B4128" s="7" t="s">
        <v>1530</v>
      </c>
      <c r="C4128" s="14">
        <v>13</v>
      </c>
      <c r="D4128" s="7">
        <v>4.28</v>
      </c>
      <c r="E4128" s="7">
        <f t="shared" si="132"/>
        <v>0.42800000000000005</v>
      </c>
      <c r="F4128" s="7">
        <f t="shared" si="133"/>
        <v>4.7080000000000002</v>
      </c>
      <c r="G4128" s="7">
        <v>0.32</v>
      </c>
      <c r="H4128" s="7" t="s">
        <v>5080</v>
      </c>
      <c r="I4128" s="7">
        <v>4</v>
      </c>
    </row>
    <row r="4129" spans="1:9" ht="15.75" customHeight="1" x14ac:dyDescent="0.15">
      <c r="A4129" s="13" t="s">
        <v>5288</v>
      </c>
      <c r="B4129" s="7" t="s">
        <v>4077</v>
      </c>
      <c r="C4129" s="14">
        <v>14</v>
      </c>
      <c r="D4129" s="7">
        <v>69.12</v>
      </c>
      <c r="E4129" s="7">
        <f t="shared" si="132"/>
        <v>6.9120000000000008</v>
      </c>
      <c r="F4129" s="7">
        <f t="shared" si="133"/>
        <v>76.032000000000011</v>
      </c>
      <c r="G4129" s="7">
        <v>0.25</v>
      </c>
      <c r="H4129" s="7" t="s">
        <v>5078</v>
      </c>
      <c r="I4129" s="7">
        <v>1</v>
      </c>
    </row>
    <row r="4130" spans="1:9" ht="15.75" customHeight="1" x14ac:dyDescent="0.15">
      <c r="A4130" s="13" t="s">
        <v>5288</v>
      </c>
      <c r="B4130" s="7" t="s">
        <v>4378</v>
      </c>
      <c r="C4130" s="14">
        <v>13</v>
      </c>
      <c r="D4130" s="7">
        <v>91.27</v>
      </c>
      <c r="E4130" s="7">
        <f t="shared" si="132"/>
        <v>9.1270000000000007</v>
      </c>
      <c r="F4130" s="7">
        <f t="shared" si="133"/>
        <v>100.39699999999999</v>
      </c>
      <c r="G4130" s="7">
        <v>0.28999999999999998</v>
      </c>
      <c r="H4130" s="7" t="s">
        <v>5077</v>
      </c>
      <c r="I4130" s="7">
        <v>10</v>
      </c>
    </row>
    <row r="4131" spans="1:9" ht="15.75" customHeight="1" x14ac:dyDescent="0.15">
      <c r="A4131" s="13" t="s">
        <v>5289</v>
      </c>
      <c r="B4131" s="7" t="s">
        <v>4566</v>
      </c>
      <c r="C4131" s="14">
        <v>3</v>
      </c>
      <c r="D4131" s="7">
        <v>84.57</v>
      </c>
      <c r="E4131" s="7">
        <f t="shared" si="132"/>
        <v>8.456999999999999</v>
      </c>
      <c r="F4131" s="7">
        <f t="shared" si="133"/>
        <v>93.026999999999987</v>
      </c>
      <c r="G4131" s="7">
        <v>0.28999999999999998</v>
      </c>
      <c r="H4131" s="7" t="s">
        <v>31</v>
      </c>
      <c r="I4131" s="7">
        <v>3</v>
      </c>
    </row>
    <row r="4132" spans="1:9" ht="15.75" customHeight="1" x14ac:dyDescent="0.15">
      <c r="A4132" s="13" t="s">
        <v>5289</v>
      </c>
      <c r="B4132" s="7" t="s">
        <v>1305</v>
      </c>
      <c r="C4132" s="14">
        <v>1</v>
      </c>
      <c r="D4132" s="7">
        <v>79.7</v>
      </c>
      <c r="E4132" s="7">
        <f t="shared" si="132"/>
        <v>7.9700000000000006</v>
      </c>
      <c r="F4132" s="7">
        <f t="shared" si="133"/>
        <v>87.67</v>
      </c>
      <c r="G4132" s="7">
        <v>7.0000000000000007E-2</v>
      </c>
      <c r="H4132" s="7" t="s">
        <v>5083</v>
      </c>
      <c r="I4132" s="7">
        <v>3</v>
      </c>
    </row>
    <row r="4133" spans="1:9" ht="15.75" customHeight="1" x14ac:dyDescent="0.15">
      <c r="A4133" s="13" t="s">
        <v>5289</v>
      </c>
      <c r="B4133" s="7" t="s">
        <v>4331</v>
      </c>
      <c r="C4133" s="14">
        <v>14</v>
      </c>
      <c r="D4133" s="7">
        <v>34.270000000000003</v>
      </c>
      <c r="E4133" s="7">
        <f t="shared" si="132"/>
        <v>3.4270000000000005</v>
      </c>
      <c r="F4133" s="7">
        <f t="shared" si="133"/>
        <v>37.697000000000003</v>
      </c>
      <c r="G4133" s="7">
        <v>0.11</v>
      </c>
      <c r="H4133" s="7" t="s">
        <v>5075</v>
      </c>
      <c r="I4133" s="7">
        <v>10</v>
      </c>
    </row>
    <row r="4134" spans="1:9" ht="15.75" customHeight="1" x14ac:dyDescent="0.15">
      <c r="A4134" s="13" t="s">
        <v>5289</v>
      </c>
      <c r="B4134" s="7" t="s">
        <v>2996</v>
      </c>
      <c r="C4134" s="14">
        <v>1</v>
      </c>
      <c r="D4134" s="7">
        <v>47.63</v>
      </c>
      <c r="E4134" s="7">
        <f t="shared" si="132"/>
        <v>4.7630000000000008</v>
      </c>
      <c r="F4134" s="7">
        <f t="shared" si="133"/>
        <v>52.393000000000001</v>
      </c>
      <c r="G4134" s="7">
        <v>0.01</v>
      </c>
      <c r="H4134" s="7" t="s">
        <v>5076</v>
      </c>
      <c r="I4134" s="7">
        <v>1</v>
      </c>
    </row>
    <row r="4135" spans="1:9" ht="15.75" customHeight="1" x14ac:dyDescent="0.15">
      <c r="A4135" s="13" t="s">
        <v>5289</v>
      </c>
      <c r="B4135" s="7" t="s">
        <v>1951</v>
      </c>
      <c r="C4135" s="14">
        <v>14</v>
      </c>
      <c r="D4135" s="7">
        <v>70.5</v>
      </c>
      <c r="E4135" s="7">
        <f t="shared" si="132"/>
        <v>7.0500000000000007</v>
      </c>
      <c r="F4135" s="7">
        <f t="shared" si="133"/>
        <v>77.55</v>
      </c>
      <c r="G4135" s="7">
        <v>0.1</v>
      </c>
      <c r="H4135" s="7" t="s">
        <v>27</v>
      </c>
      <c r="I4135" s="7">
        <v>5</v>
      </c>
    </row>
    <row r="4136" spans="1:9" ht="15.75" customHeight="1" x14ac:dyDescent="0.15">
      <c r="A4136" s="13" t="s">
        <v>5289</v>
      </c>
      <c r="B4136" s="7" t="s">
        <v>2281</v>
      </c>
      <c r="C4136" s="14">
        <v>14</v>
      </c>
      <c r="D4136" s="7">
        <v>75.75</v>
      </c>
      <c r="E4136" s="7">
        <f t="shared" si="132"/>
        <v>7.5750000000000002</v>
      </c>
      <c r="F4136" s="7">
        <f t="shared" si="133"/>
        <v>83.325000000000003</v>
      </c>
      <c r="G4136" s="7">
        <v>0.38</v>
      </c>
      <c r="H4136" s="7" t="s">
        <v>26</v>
      </c>
      <c r="I4136" s="7">
        <v>8</v>
      </c>
    </row>
    <row r="4137" spans="1:9" ht="15.75" customHeight="1" x14ac:dyDescent="0.15">
      <c r="A4137" s="13" t="s">
        <v>5289</v>
      </c>
      <c r="B4137" s="7" t="s">
        <v>1464</v>
      </c>
      <c r="C4137" s="14">
        <v>3</v>
      </c>
      <c r="D4137" s="7">
        <v>4.32</v>
      </c>
      <c r="E4137" s="7">
        <f t="shared" si="132"/>
        <v>0.43200000000000005</v>
      </c>
      <c r="F4137" s="7">
        <f t="shared" si="133"/>
        <v>4.7520000000000007</v>
      </c>
      <c r="G4137" s="7">
        <v>0.28999999999999998</v>
      </c>
      <c r="H4137" s="7" t="s">
        <v>5081</v>
      </c>
      <c r="I4137" s="7">
        <v>1</v>
      </c>
    </row>
    <row r="4138" spans="1:9" ht="15.75" customHeight="1" x14ac:dyDescent="0.15">
      <c r="A4138" s="13" t="s">
        <v>5289</v>
      </c>
      <c r="B4138" s="7" t="s">
        <v>638</v>
      </c>
      <c r="C4138" s="14">
        <v>13</v>
      </c>
      <c r="D4138" s="7">
        <v>93.06</v>
      </c>
      <c r="E4138" s="7">
        <f t="shared" si="132"/>
        <v>9.3060000000000009</v>
      </c>
      <c r="F4138" s="7">
        <f t="shared" si="133"/>
        <v>102.366</v>
      </c>
      <c r="G4138" s="7">
        <v>0.4</v>
      </c>
      <c r="H4138" s="7" t="s">
        <v>5080</v>
      </c>
      <c r="I4138" s="7">
        <v>2</v>
      </c>
    </row>
    <row r="4139" spans="1:9" ht="15.75" customHeight="1" x14ac:dyDescent="0.15">
      <c r="A4139" s="13" t="s">
        <v>5289</v>
      </c>
      <c r="B4139" s="7" t="s">
        <v>2737</v>
      </c>
      <c r="C4139" s="14">
        <v>1</v>
      </c>
      <c r="D4139" s="7">
        <v>15.07</v>
      </c>
      <c r="E4139" s="7">
        <f t="shared" si="132"/>
        <v>1.5070000000000001</v>
      </c>
      <c r="F4139" s="7">
        <f t="shared" si="133"/>
        <v>16.577000000000002</v>
      </c>
      <c r="G4139" s="7">
        <v>0.38</v>
      </c>
      <c r="H4139" s="7" t="s">
        <v>5075</v>
      </c>
      <c r="I4139" s="7">
        <v>6</v>
      </c>
    </row>
    <row r="4140" spans="1:9" ht="15.75" customHeight="1" x14ac:dyDescent="0.15">
      <c r="A4140" s="13" t="s">
        <v>5289</v>
      </c>
      <c r="B4140" s="7" t="s">
        <v>4987</v>
      </c>
      <c r="C4140" s="14">
        <v>14</v>
      </c>
      <c r="D4140" s="7">
        <v>44.66</v>
      </c>
      <c r="E4140" s="7">
        <f t="shared" si="132"/>
        <v>4.4660000000000002</v>
      </c>
      <c r="F4140" s="7">
        <f t="shared" si="133"/>
        <v>49.125999999999998</v>
      </c>
      <c r="G4140" s="7">
        <v>0.01</v>
      </c>
      <c r="H4140" s="7" t="s">
        <v>5082</v>
      </c>
      <c r="I4140" s="7">
        <v>2</v>
      </c>
    </row>
    <row r="4141" spans="1:9" ht="15.75" customHeight="1" x14ac:dyDescent="0.15">
      <c r="A4141" s="13" t="s">
        <v>5289</v>
      </c>
      <c r="B4141" s="7" t="s">
        <v>1348</v>
      </c>
      <c r="C4141" s="14">
        <v>3</v>
      </c>
      <c r="D4141" s="7">
        <v>60.77</v>
      </c>
      <c r="E4141" s="7">
        <f t="shared" si="132"/>
        <v>6.0770000000000008</v>
      </c>
      <c r="F4141" s="7">
        <f t="shared" si="133"/>
        <v>66.847000000000008</v>
      </c>
      <c r="G4141" s="7">
        <v>0.27</v>
      </c>
      <c r="H4141" s="7" t="s">
        <v>5080</v>
      </c>
      <c r="I4141" s="7">
        <v>5</v>
      </c>
    </row>
    <row r="4142" spans="1:9" ht="15.75" customHeight="1" x14ac:dyDescent="0.15">
      <c r="A4142" s="13" t="s">
        <v>5289</v>
      </c>
      <c r="B4142" s="7" t="s">
        <v>4254</v>
      </c>
      <c r="C4142" s="14">
        <v>14</v>
      </c>
      <c r="D4142" s="7">
        <v>34.36</v>
      </c>
      <c r="E4142" s="7">
        <f t="shared" si="132"/>
        <v>3.4359999999999999</v>
      </c>
      <c r="F4142" s="7">
        <f t="shared" si="133"/>
        <v>37.795999999999999</v>
      </c>
      <c r="G4142" s="7">
        <v>0.09</v>
      </c>
      <c r="H4142" s="7" t="s">
        <v>29</v>
      </c>
      <c r="I4142" s="7">
        <v>8</v>
      </c>
    </row>
    <row r="4143" spans="1:9" ht="15.75" customHeight="1" x14ac:dyDescent="0.15">
      <c r="A4143" s="13" t="s">
        <v>5289</v>
      </c>
      <c r="B4143" s="7" t="s">
        <v>4311</v>
      </c>
      <c r="C4143" s="14">
        <v>13</v>
      </c>
      <c r="D4143" s="7">
        <v>93.11</v>
      </c>
      <c r="E4143" s="7">
        <f t="shared" si="132"/>
        <v>9.3109999999999999</v>
      </c>
      <c r="F4143" s="7">
        <f t="shared" si="133"/>
        <v>102.42099999999999</v>
      </c>
      <c r="G4143" s="7">
        <v>0.38</v>
      </c>
      <c r="H4143" s="7" t="s">
        <v>5082</v>
      </c>
      <c r="I4143" s="7">
        <v>3</v>
      </c>
    </row>
    <row r="4144" spans="1:9" ht="15.75" customHeight="1" x14ac:dyDescent="0.15">
      <c r="A4144" s="13" t="s">
        <v>5289</v>
      </c>
      <c r="B4144" s="7" t="s">
        <v>3109</v>
      </c>
      <c r="C4144" s="14">
        <v>3</v>
      </c>
      <c r="D4144" s="7">
        <v>6.59</v>
      </c>
      <c r="E4144" s="7">
        <f t="shared" si="132"/>
        <v>0.65900000000000003</v>
      </c>
      <c r="F4144" s="7">
        <f t="shared" si="133"/>
        <v>7.2489999999999997</v>
      </c>
      <c r="G4144" s="7">
        <v>0.35</v>
      </c>
      <c r="H4144" s="7" t="s">
        <v>5076</v>
      </c>
      <c r="I4144" s="7">
        <v>8</v>
      </c>
    </row>
    <row r="4145" spans="1:9" ht="15.75" customHeight="1" x14ac:dyDescent="0.15">
      <c r="A4145" s="13" t="s">
        <v>5290</v>
      </c>
      <c r="B4145" s="7" t="s">
        <v>1180</v>
      </c>
      <c r="C4145" s="14">
        <v>1</v>
      </c>
      <c r="D4145" s="7">
        <v>92.31</v>
      </c>
      <c r="E4145" s="7">
        <f t="shared" si="132"/>
        <v>9.2309999999999999</v>
      </c>
      <c r="F4145" s="7">
        <f t="shared" si="133"/>
        <v>101.541</v>
      </c>
      <c r="G4145" s="7">
        <v>0.01</v>
      </c>
      <c r="H4145" s="7" t="s">
        <v>31</v>
      </c>
      <c r="I4145" s="7">
        <v>10</v>
      </c>
    </row>
    <row r="4146" spans="1:9" ht="15.75" customHeight="1" x14ac:dyDescent="0.15">
      <c r="A4146" s="13" t="s">
        <v>5290</v>
      </c>
      <c r="B4146" s="7" t="s">
        <v>4640</v>
      </c>
      <c r="C4146" s="14">
        <v>13</v>
      </c>
      <c r="D4146" s="7">
        <v>30.89</v>
      </c>
      <c r="E4146" s="7">
        <f t="shared" si="132"/>
        <v>3.0890000000000004</v>
      </c>
      <c r="F4146" s="7">
        <f t="shared" si="133"/>
        <v>33.978999999999999</v>
      </c>
      <c r="G4146" s="7">
        <v>0.13</v>
      </c>
      <c r="H4146" s="7" t="s">
        <v>5081</v>
      </c>
      <c r="I4146" s="7">
        <v>3</v>
      </c>
    </row>
    <row r="4147" spans="1:9" ht="15.75" customHeight="1" x14ac:dyDescent="0.15">
      <c r="A4147" s="13" t="s">
        <v>5290</v>
      </c>
      <c r="B4147" s="7" t="s">
        <v>2267</v>
      </c>
      <c r="C4147" s="14">
        <v>13</v>
      </c>
      <c r="D4147" s="7">
        <v>22.68</v>
      </c>
      <c r="E4147" s="7">
        <f t="shared" si="132"/>
        <v>2.2680000000000002</v>
      </c>
      <c r="F4147" s="7">
        <f t="shared" si="133"/>
        <v>24.948</v>
      </c>
      <c r="G4147" s="7">
        <v>0.13</v>
      </c>
      <c r="H4147" s="7" t="s">
        <v>5077</v>
      </c>
      <c r="I4147" s="7">
        <v>1</v>
      </c>
    </row>
    <row r="4148" spans="1:9" ht="15.75" customHeight="1" x14ac:dyDescent="0.15">
      <c r="A4148" s="13" t="s">
        <v>5290</v>
      </c>
      <c r="B4148" s="7" t="s">
        <v>4697</v>
      </c>
      <c r="C4148" s="14">
        <v>13</v>
      </c>
      <c r="D4148" s="7">
        <v>88.4</v>
      </c>
      <c r="E4148" s="7">
        <f t="shared" si="132"/>
        <v>8.8400000000000016</v>
      </c>
      <c r="F4148" s="7">
        <f t="shared" si="133"/>
        <v>97.240000000000009</v>
      </c>
      <c r="G4148" s="7">
        <v>0.4</v>
      </c>
      <c r="H4148" s="7" t="s">
        <v>26</v>
      </c>
      <c r="I4148" s="7">
        <v>7</v>
      </c>
    </row>
    <row r="4149" spans="1:9" ht="15.75" customHeight="1" x14ac:dyDescent="0.15">
      <c r="A4149" s="13" t="s">
        <v>5290</v>
      </c>
      <c r="B4149" s="7" t="s">
        <v>2521</v>
      </c>
      <c r="C4149" s="14">
        <v>1</v>
      </c>
      <c r="D4149" s="7">
        <v>97.43</v>
      </c>
      <c r="E4149" s="7">
        <f t="shared" si="132"/>
        <v>9.7430000000000021</v>
      </c>
      <c r="F4149" s="7">
        <f t="shared" si="133"/>
        <v>107.173</v>
      </c>
      <c r="G4149" s="7">
        <v>0.35</v>
      </c>
      <c r="H4149" s="7" t="s">
        <v>5080</v>
      </c>
      <c r="I4149" s="7">
        <v>10</v>
      </c>
    </row>
    <row r="4150" spans="1:9" ht="15.75" customHeight="1" x14ac:dyDescent="0.15">
      <c r="A4150" s="13" t="s">
        <v>5290</v>
      </c>
      <c r="B4150" s="7" t="s">
        <v>3606</v>
      </c>
      <c r="C4150" s="14">
        <v>3</v>
      </c>
      <c r="D4150" s="7">
        <v>9.8000000000000007</v>
      </c>
      <c r="E4150" s="7">
        <f t="shared" si="132"/>
        <v>0.98000000000000009</v>
      </c>
      <c r="F4150" s="7">
        <f t="shared" si="133"/>
        <v>10.780000000000001</v>
      </c>
      <c r="G4150" s="7">
        <v>0.21</v>
      </c>
      <c r="H4150" s="7" t="s">
        <v>5080</v>
      </c>
      <c r="I4150" s="7">
        <v>7</v>
      </c>
    </row>
    <row r="4151" spans="1:9" ht="15.75" customHeight="1" x14ac:dyDescent="0.15">
      <c r="A4151" s="13" t="s">
        <v>5290</v>
      </c>
      <c r="B4151" s="7" t="s">
        <v>824</v>
      </c>
      <c r="C4151" s="14">
        <v>3</v>
      </c>
      <c r="D4151" s="7">
        <v>58.34</v>
      </c>
      <c r="E4151" s="7">
        <f t="shared" si="132"/>
        <v>5.8340000000000005</v>
      </c>
      <c r="F4151" s="7">
        <f t="shared" si="133"/>
        <v>64.174000000000007</v>
      </c>
      <c r="G4151" s="7">
        <v>0.25</v>
      </c>
      <c r="H4151" s="7" t="s">
        <v>28</v>
      </c>
      <c r="I4151" s="7">
        <v>5</v>
      </c>
    </row>
    <row r="4152" spans="1:9" ht="15.75" customHeight="1" x14ac:dyDescent="0.15">
      <c r="A4152" s="13" t="s">
        <v>5290</v>
      </c>
      <c r="B4152" s="7" t="s">
        <v>2106</v>
      </c>
      <c r="C4152" s="14">
        <v>14</v>
      </c>
      <c r="D4152" s="7">
        <v>99.4</v>
      </c>
      <c r="E4152" s="7">
        <f t="shared" si="132"/>
        <v>9.9400000000000013</v>
      </c>
      <c r="F4152" s="7">
        <f t="shared" si="133"/>
        <v>109.34</v>
      </c>
      <c r="G4152" s="7">
        <v>0.08</v>
      </c>
      <c r="H4152" s="7" t="s">
        <v>5082</v>
      </c>
      <c r="I4152" s="7">
        <v>10</v>
      </c>
    </row>
    <row r="4153" spans="1:9" ht="15.75" customHeight="1" x14ac:dyDescent="0.15">
      <c r="A4153" s="13" t="s">
        <v>5290</v>
      </c>
      <c r="B4153" s="7" t="s">
        <v>2866</v>
      </c>
      <c r="C4153" s="14">
        <v>1</v>
      </c>
      <c r="D4153" s="7">
        <v>45.54</v>
      </c>
      <c r="E4153" s="7">
        <f t="shared" si="132"/>
        <v>4.5540000000000003</v>
      </c>
      <c r="F4153" s="7">
        <f t="shared" si="133"/>
        <v>50.094000000000001</v>
      </c>
      <c r="G4153" s="7">
        <v>0.38</v>
      </c>
      <c r="H4153" s="7" t="s">
        <v>5075</v>
      </c>
      <c r="I4153" s="7">
        <v>1</v>
      </c>
    </row>
    <row r="4154" spans="1:9" ht="15.75" customHeight="1" x14ac:dyDescent="0.15">
      <c r="A4154" s="13" t="s">
        <v>5290</v>
      </c>
      <c r="B4154" s="7" t="s">
        <v>2023</v>
      </c>
      <c r="C4154" s="14">
        <v>13</v>
      </c>
      <c r="D4154" s="7">
        <v>52.82</v>
      </c>
      <c r="E4154" s="7">
        <f t="shared" si="132"/>
        <v>5.282</v>
      </c>
      <c r="F4154" s="7">
        <f t="shared" si="133"/>
        <v>58.102000000000004</v>
      </c>
      <c r="G4154" s="7">
        <v>0.11</v>
      </c>
      <c r="H4154" s="7" t="s">
        <v>5078</v>
      </c>
      <c r="I4154" s="7">
        <v>3</v>
      </c>
    </row>
    <row r="4155" spans="1:9" ht="15.75" customHeight="1" x14ac:dyDescent="0.15">
      <c r="A4155" s="13" t="s">
        <v>5290</v>
      </c>
      <c r="B4155" s="7" t="s">
        <v>2938</v>
      </c>
      <c r="C4155" s="14">
        <v>1</v>
      </c>
      <c r="D4155" s="7">
        <v>18.61</v>
      </c>
      <c r="E4155" s="7">
        <f t="shared" si="132"/>
        <v>1.861</v>
      </c>
      <c r="F4155" s="7">
        <f t="shared" si="133"/>
        <v>20.471</v>
      </c>
      <c r="G4155" s="7">
        <v>0.4</v>
      </c>
      <c r="H4155" s="7" t="s">
        <v>5082</v>
      </c>
      <c r="I4155" s="7">
        <v>8</v>
      </c>
    </row>
    <row r="4156" spans="1:9" ht="15.75" customHeight="1" x14ac:dyDescent="0.15">
      <c r="A4156" s="13" t="s">
        <v>5290</v>
      </c>
      <c r="B4156" s="7" t="s">
        <v>1400</v>
      </c>
      <c r="C4156" s="14">
        <v>13</v>
      </c>
      <c r="D4156" s="7">
        <v>87.39</v>
      </c>
      <c r="E4156" s="7">
        <f t="shared" si="132"/>
        <v>8.7390000000000008</v>
      </c>
      <c r="F4156" s="7">
        <f t="shared" si="133"/>
        <v>96.129000000000005</v>
      </c>
      <c r="G4156" s="7">
        <v>0.36</v>
      </c>
      <c r="H4156" s="7" t="s">
        <v>5078</v>
      </c>
      <c r="I4156" s="7">
        <v>8</v>
      </c>
    </row>
    <row r="4157" spans="1:9" ht="15.75" customHeight="1" x14ac:dyDescent="0.15">
      <c r="A4157" s="13" t="s">
        <v>5290</v>
      </c>
      <c r="B4157" s="7" t="s">
        <v>3608</v>
      </c>
      <c r="C4157" s="14">
        <v>13</v>
      </c>
      <c r="D4157" s="7">
        <v>26.79</v>
      </c>
      <c r="E4157" s="7">
        <f t="shared" si="132"/>
        <v>2.6790000000000003</v>
      </c>
      <c r="F4157" s="7">
        <f t="shared" si="133"/>
        <v>29.469000000000001</v>
      </c>
      <c r="G4157" s="7">
        <v>0.17</v>
      </c>
      <c r="H4157" s="7" t="s">
        <v>5080</v>
      </c>
      <c r="I4157" s="7">
        <v>1</v>
      </c>
    </row>
    <row r="4158" spans="1:9" ht="15.75" customHeight="1" x14ac:dyDescent="0.15">
      <c r="A4158" s="13" t="s">
        <v>5290</v>
      </c>
      <c r="B4158" s="7" t="s">
        <v>1769</v>
      </c>
      <c r="C4158" s="14">
        <v>3</v>
      </c>
      <c r="D4158" s="7">
        <v>59.13</v>
      </c>
      <c r="E4158" s="7">
        <f t="shared" si="132"/>
        <v>5.9130000000000003</v>
      </c>
      <c r="F4158" s="7">
        <f t="shared" si="133"/>
        <v>65.043000000000006</v>
      </c>
      <c r="G4158" s="7">
        <v>0.24</v>
      </c>
      <c r="H4158" s="7" t="s">
        <v>5077</v>
      </c>
      <c r="I4158" s="7">
        <v>3</v>
      </c>
    </row>
    <row r="4159" spans="1:9" ht="15.75" customHeight="1" x14ac:dyDescent="0.15">
      <c r="A4159" s="13" t="s">
        <v>5290</v>
      </c>
      <c r="B4159" s="7" t="s">
        <v>2265</v>
      </c>
      <c r="C4159" s="14">
        <v>14</v>
      </c>
      <c r="D4159" s="7">
        <v>44.44</v>
      </c>
      <c r="E4159" s="7">
        <f t="shared" si="132"/>
        <v>4.444</v>
      </c>
      <c r="F4159" s="7">
        <f t="shared" si="133"/>
        <v>48.884</v>
      </c>
      <c r="G4159" s="7">
        <v>0.13</v>
      </c>
      <c r="H4159" s="7" t="s">
        <v>5079</v>
      </c>
      <c r="I4159" s="7">
        <v>9</v>
      </c>
    </row>
    <row r="4160" spans="1:9" ht="15.75" customHeight="1" x14ac:dyDescent="0.15">
      <c r="A4160" s="13" t="s">
        <v>5290</v>
      </c>
      <c r="B4160" s="7" t="s">
        <v>3875</v>
      </c>
      <c r="C4160" s="14">
        <v>14</v>
      </c>
      <c r="D4160" s="7">
        <v>49.69</v>
      </c>
      <c r="E4160" s="7">
        <f t="shared" si="132"/>
        <v>4.9690000000000003</v>
      </c>
      <c r="F4160" s="7">
        <f t="shared" si="133"/>
        <v>54.658999999999999</v>
      </c>
      <c r="G4160" s="7">
        <v>0.33</v>
      </c>
      <c r="H4160" s="7" t="s">
        <v>26</v>
      </c>
      <c r="I4160" s="7">
        <v>7</v>
      </c>
    </row>
    <row r="4161" spans="1:9" ht="15.75" customHeight="1" x14ac:dyDescent="0.15">
      <c r="A4161" s="13" t="s">
        <v>5290</v>
      </c>
      <c r="B4161" s="7" t="s">
        <v>1686</v>
      </c>
      <c r="C4161" s="14">
        <v>13</v>
      </c>
      <c r="D4161" s="7">
        <v>27.69</v>
      </c>
      <c r="E4161" s="7">
        <f t="shared" si="132"/>
        <v>2.7690000000000001</v>
      </c>
      <c r="F4161" s="7">
        <f t="shared" si="133"/>
        <v>30.459000000000003</v>
      </c>
      <c r="G4161" s="7">
        <v>0.38</v>
      </c>
      <c r="H4161" s="7" t="s">
        <v>31</v>
      </c>
      <c r="I4161" s="7">
        <v>4</v>
      </c>
    </row>
    <row r="4162" spans="1:9" ht="15.75" customHeight="1" x14ac:dyDescent="0.15">
      <c r="A4162" s="13" t="s">
        <v>5290</v>
      </c>
      <c r="B4162" s="7" t="s">
        <v>2015</v>
      </c>
      <c r="C4162" s="14">
        <v>14</v>
      </c>
      <c r="D4162" s="7">
        <v>38.47</v>
      </c>
      <c r="E4162" s="7">
        <f t="shared" si="132"/>
        <v>3.847</v>
      </c>
      <c r="F4162" s="7">
        <f t="shared" si="133"/>
        <v>42.317</v>
      </c>
      <c r="G4162" s="7">
        <v>0.14000000000000001</v>
      </c>
      <c r="H4162" s="7" t="s">
        <v>5079</v>
      </c>
      <c r="I4162" s="7">
        <v>1</v>
      </c>
    </row>
    <row r="4163" spans="1:9" ht="15.75" customHeight="1" x14ac:dyDescent="0.15">
      <c r="A4163" s="13" t="s">
        <v>5290</v>
      </c>
      <c r="B4163" s="7" t="s">
        <v>4489</v>
      </c>
      <c r="C4163" s="14">
        <v>14</v>
      </c>
      <c r="D4163" s="7">
        <v>82.7</v>
      </c>
      <c r="E4163" s="7">
        <f t="shared" si="132"/>
        <v>8.2700000000000014</v>
      </c>
      <c r="F4163" s="7">
        <f t="shared" si="133"/>
        <v>90.97</v>
      </c>
      <c r="G4163" s="7">
        <v>0.39</v>
      </c>
      <c r="H4163" s="7" t="s">
        <v>5081</v>
      </c>
      <c r="I4163" s="7">
        <v>5</v>
      </c>
    </row>
    <row r="4164" spans="1:9" ht="15.75" customHeight="1" x14ac:dyDescent="0.15">
      <c r="A4164" s="13" t="s">
        <v>5290</v>
      </c>
      <c r="B4164" s="7" t="s">
        <v>3796</v>
      </c>
      <c r="C4164" s="14">
        <v>13</v>
      </c>
      <c r="D4164" s="7">
        <v>15.71</v>
      </c>
      <c r="E4164" s="7">
        <f t="shared" si="132"/>
        <v>1.5710000000000002</v>
      </c>
      <c r="F4164" s="7">
        <f t="shared" si="133"/>
        <v>17.281000000000002</v>
      </c>
      <c r="G4164" s="7">
        <v>0.21</v>
      </c>
      <c r="H4164" s="7" t="s">
        <v>5081</v>
      </c>
      <c r="I4164" s="7">
        <v>4</v>
      </c>
    </row>
    <row r="4165" spans="1:9" ht="15.75" customHeight="1" x14ac:dyDescent="0.15">
      <c r="A4165" s="13" t="s">
        <v>5290</v>
      </c>
      <c r="B4165" s="7" t="s">
        <v>3881</v>
      </c>
      <c r="C4165" s="14">
        <v>14</v>
      </c>
      <c r="D4165" s="7">
        <v>16.47</v>
      </c>
      <c r="E4165" s="7">
        <f t="shared" si="132"/>
        <v>1.647</v>
      </c>
      <c r="F4165" s="7">
        <f t="shared" si="133"/>
        <v>18.116999999999997</v>
      </c>
      <c r="G4165" s="7">
        <v>0.12</v>
      </c>
      <c r="H4165" s="7" t="s">
        <v>5082</v>
      </c>
      <c r="I4165" s="7">
        <v>4</v>
      </c>
    </row>
    <row r="4166" spans="1:9" ht="15.75" customHeight="1" x14ac:dyDescent="0.15">
      <c r="A4166" s="13" t="s">
        <v>5290</v>
      </c>
      <c r="B4166" s="7" t="s">
        <v>2063</v>
      </c>
      <c r="C4166" s="14">
        <v>13</v>
      </c>
      <c r="D4166" s="7">
        <v>61.81</v>
      </c>
      <c r="E4166" s="7">
        <f t="shared" si="132"/>
        <v>6.1810000000000009</v>
      </c>
      <c r="F4166" s="7">
        <f t="shared" si="133"/>
        <v>67.991</v>
      </c>
      <c r="G4166" s="7">
        <v>0.25</v>
      </c>
      <c r="H4166" s="7" t="s">
        <v>5083</v>
      </c>
      <c r="I4166" s="7">
        <v>1</v>
      </c>
    </row>
    <row r="4167" spans="1:9" ht="15.75" customHeight="1" x14ac:dyDescent="0.15">
      <c r="A4167" s="13" t="s">
        <v>5290</v>
      </c>
      <c r="B4167" s="7" t="s">
        <v>232</v>
      </c>
      <c r="C4167" s="14">
        <v>1</v>
      </c>
      <c r="D4167" s="7">
        <v>34</v>
      </c>
      <c r="E4167" s="7">
        <f t="shared" si="132"/>
        <v>3.4000000000000004</v>
      </c>
      <c r="F4167" s="7">
        <f t="shared" si="133"/>
        <v>37.4</v>
      </c>
      <c r="G4167" s="7">
        <v>0.08</v>
      </c>
      <c r="H4167" s="7" t="s">
        <v>5082</v>
      </c>
      <c r="I4167" s="7">
        <v>1</v>
      </c>
    </row>
    <row r="4168" spans="1:9" ht="15.75" customHeight="1" x14ac:dyDescent="0.15">
      <c r="A4168" s="13" t="s">
        <v>5291</v>
      </c>
      <c r="B4168" s="7" t="s">
        <v>2765</v>
      </c>
      <c r="C4168" s="14">
        <v>3</v>
      </c>
      <c r="D4168" s="7">
        <v>41.19</v>
      </c>
      <c r="E4168" s="7">
        <f t="shared" si="132"/>
        <v>4.1189999999999998</v>
      </c>
      <c r="F4168" s="7">
        <f t="shared" si="133"/>
        <v>45.308999999999997</v>
      </c>
      <c r="G4168" s="7">
        <v>0.31</v>
      </c>
      <c r="H4168" s="7" t="s">
        <v>30</v>
      </c>
      <c r="I4168" s="7">
        <v>8</v>
      </c>
    </row>
    <row r="4169" spans="1:9" ht="15.75" customHeight="1" x14ac:dyDescent="0.15">
      <c r="A4169" s="13" t="s">
        <v>5291</v>
      </c>
      <c r="B4169" s="7" t="s">
        <v>208</v>
      </c>
      <c r="C4169" s="14">
        <v>14</v>
      </c>
      <c r="D4169" s="7">
        <v>27.56</v>
      </c>
      <c r="E4169" s="7">
        <f t="shared" si="132"/>
        <v>2.7560000000000002</v>
      </c>
      <c r="F4169" s="7">
        <f t="shared" si="133"/>
        <v>30.315999999999999</v>
      </c>
      <c r="G4169" s="7">
        <v>0.4</v>
      </c>
      <c r="H4169" s="7" t="s">
        <v>5080</v>
      </c>
      <c r="I4169" s="7">
        <v>3</v>
      </c>
    </row>
    <row r="4170" spans="1:9" ht="15.75" customHeight="1" x14ac:dyDescent="0.15">
      <c r="A4170" s="13" t="s">
        <v>5291</v>
      </c>
      <c r="B4170" s="7" t="s">
        <v>1725</v>
      </c>
      <c r="C4170" s="14">
        <v>13</v>
      </c>
      <c r="D4170" s="7">
        <v>41.78</v>
      </c>
      <c r="E4170" s="7">
        <f t="shared" si="132"/>
        <v>4.1779999999999999</v>
      </c>
      <c r="F4170" s="7">
        <f t="shared" si="133"/>
        <v>45.957999999999998</v>
      </c>
      <c r="G4170" s="7">
        <v>0.37</v>
      </c>
      <c r="H4170" s="7" t="s">
        <v>5083</v>
      </c>
      <c r="I4170" s="7">
        <v>3</v>
      </c>
    </row>
    <row r="4171" spans="1:9" ht="15.75" customHeight="1" x14ac:dyDescent="0.15">
      <c r="A4171" s="13" t="s">
        <v>5291</v>
      </c>
      <c r="B4171" s="7" t="s">
        <v>5027</v>
      </c>
      <c r="C4171" s="14">
        <v>3</v>
      </c>
      <c r="D4171" s="7">
        <v>25.94</v>
      </c>
      <c r="E4171" s="7">
        <f t="shared" si="132"/>
        <v>2.5940000000000003</v>
      </c>
      <c r="F4171" s="7">
        <f t="shared" si="133"/>
        <v>28.534000000000002</v>
      </c>
      <c r="G4171" s="7">
        <v>0.11</v>
      </c>
      <c r="H4171" s="7" t="s">
        <v>28</v>
      </c>
      <c r="I4171" s="7">
        <v>10</v>
      </c>
    </row>
    <row r="4172" spans="1:9" ht="15.75" customHeight="1" x14ac:dyDescent="0.15">
      <c r="A4172" s="13" t="s">
        <v>5291</v>
      </c>
      <c r="B4172" s="7" t="s">
        <v>3032</v>
      </c>
      <c r="C4172" s="14">
        <v>14</v>
      </c>
      <c r="D4172" s="7">
        <v>23.22</v>
      </c>
      <c r="E4172" s="7">
        <f t="shared" si="132"/>
        <v>2.3220000000000001</v>
      </c>
      <c r="F4172" s="7">
        <f t="shared" si="133"/>
        <v>25.541999999999998</v>
      </c>
      <c r="G4172" s="7">
        <v>0.16</v>
      </c>
      <c r="H4172" s="7" t="s">
        <v>5075</v>
      </c>
      <c r="I4172" s="7">
        <v>3</v>
      </c>
    </row>
    <row r="4173" spans="1:9" ht="15.75" customHeight="1" x14ac:dyDescent="0.15">
      <c r="A4173" s="13" t="s">
        <v>5291</v>
      </c>
      <c r="B4173" s="7" t="s">
        <v>62</v>
      </c>
      <c r="C4173" s="14">
        <v>1</v>
      </c>
      <c r="D4173" s="7">
        <v>83.33</v>
      </c>
      <c r="E4173" s="7">
        <f t="shared" si="132"/>
        <v>8.3330000000000002</v>
      </c>
      <c r="F4173" s="7">
        <f t="shared" si="133"/>
        <v>91.662999999999997</v>
      </c>
      <c r="G4173" s="7">
        <v>0.16</v>
      </c>
      <c r="H4173" s="7" t="s">
        <v>31</v>
      </c>
      <c r="I4173" s="7">
        <v>4</v>
      </c>
    </row>
    <row r="4174" spans="1:9" ht="15.75" customHeight="1" x14ac:dyDescent="0.15">
      <c r="A4174" s="13" t="s">
        <v>5291</v>
      </c>
      <c r="B4174" s="7" t="s">
        <v>1330</v>
      </c>
      <c r="C4174" s="14">
        <v>13</v>
      </c>
      <c r="D4174" s="7">
        <v>30.8</v>
      </c>
      <c r="E4174" s="7">
        <f t="shared" si="132"/>
        <v>3.08</v>
      </c>
      <c r="F4174" s="7">
        <f t="shared" si="133"/>
        <v>33.880000000000003</v>
      </c>
      <c r="G4174" s="7">
        <v>0.37</v>
      </c>
      <c r="H4174" s="7" t="s">
        <v>26</v>
      </c>
      <c r="I4174" s="7">
        <v>9</v>
      </c>
    </row>
    <row r="4175" spans="1:9" ht="15.75" customHeight="1" x14ac:dyDescent="0.15">
      <c r="A4175" s="13" t="s">
        <v>5291</v>
      </c>
      <c r="B4175" s="7" t="s">
        <v>3517</v>
      </c>
      <c r="C4175" s="14">
        <v>1</v>
      </c>
      <c r="D4175" s="7">
        <v>2.2000000000000002</v>
      </c>
      <c r="E4175" s="7">
        <f t="shared" si="132"/>
        <v>0.22000000000000003</v>
      </c>
      <c r="F4175" s="7">
        <f t="shared" si="133"/>
        <v>2.4200000000000004</v>
      </c>
      <c r="G4175" s="7">
        <v>0.39</v>
      </c>
      <c r="H4175" s="7" t="s">
        <v>5077</v>
      </c>
      <c r="I4175" s="7">
        <v>9</v>
      </c>
    </row>
    <row r="4176" spans="1:9" ht="15.75" customHeight="1" x14ac:dyDescent="0.15">
      <c r="A4176" s="13" t="s">
        <v>5291</v>
      </c>
      <c r="B4176" s="7" t="s">
        <v>2675</v>
      </c>
      <c r="C4176" s="14">
        <v>3</v>
      </c>
      <c r="D4176" s="7">
        <v>45.82</v>
      </c>
      <c r="E4176" s="7">
        <f t="shared" si="132"/>
        <v>4.5819999999999999</v>
      </c>
      <c r="F4176" s="7">
        <f t="shared" si="133"/>
        <v>50.402000000000001</v>
      </c>
      <c r="G4176" s="7">
        <v>0.25</v>
      </c>
      <c r="H4176" s="7" t="s">
        <v>27</v>
      </c>
      <c r="I4176" s="7">
        <v>2</v>
      </c>
    </row>
    <row r="4177" spans="1:9" ht="15.75" customHeight="1" x14ac:dyDescent="0.15">
      <c r="A4177" s="13" t="s">
        <v>5291</v>
      </c>
      <c r="B4177" s="7" t="s">
        <v>4093</v>
      </c>
      <c r="C4177" s="14">
        <v>3</v>
      </c>
      <c r="D4177" s="7">
        <v>25.6</v>
      </c>
      <c r="E4177" s="7">
        <f t="shared" si="132"/>
        <v>2.5600000000000005</v>
      </c>
      <c r="F4177" s="7">
        <f t="shared" si="133"/>
        <v>28.160000000000004</v>
      </c>
      <c r="G4177" s="7">
        <v>0.03</v>
      </c>
      <c r="H4177" s="7" t="s">
        <v>5076</v>
      </c>
      <c r="I4177" s="7">
        <v>7</v>
      </c>
    </row>
    <row r="4178" spans="1:9" ht="15.75" customHeight="1" x14ac:dyDescent="0.15">
      <c r="A4178" s="13" t="s">
        <v>5291</v>
      </c>
      <c r="B4178" s="7" t="s">
        <v>2268</v>
      </c>
      <c r="C4178" s="14">
        <v>1</v>
      </c>
      <c r="D4178" s="7">
        <v>60.72</v>
      </c>
      <c r="E4178" s="7">
        <f t="shared" si="132"/>
        <v>6.0720000000000001</v>
      </c>
      <c r="F4178" s="7">
        <f t="shared" si="133"/>
        <v>66.792000000000002</v>
      </c>
      <c r="G4178" s="7">
        <v>0.04</v>
      </c>
      <c r="H4178" s="7" t="s">
        <v>5076</v>
      </c>
      <c r="I4178" s="7">
        <v>9</v>
      </c>
    </row>
    <row r="4179" spans="1:9" ht="15.75" customHeight="1" x14ac:dyDescent="0.15">
      <c r="A4179" s="13" t="s">
        <v>5291</v>
      </c>
      <c r="B4179" s="7" t="s">
        <v>4076</v>
      </c>
      <c r="C4179" s="14">
        <v>13</v>
      </c>
      <c r="D4179" s="7">
        <v>99.25</v>
      </c>
      <c r="E4179" s="7">
        <f t="shared" si="132"/>
        <v>9.9250000000000007</v>
      </c>
      <c r="F4179" s="7">
        <f t="shared" si="133"/>
        <v>109.175</v>
      </c>
      <c r="G4179" s="7">
        <v>0.33</v>
      </c>
      <c r="H4179" s="7" t="s">
        <v>26</v>
      </c>
      <c r="I4179" s="7">
        <v>1</v>
      </c>
    </row>
    <row r="4180" spans="1:9" ht="15.75" customHeight="1" x14ac:dyDescent="0.15">
      <c r="A4180" s="13" t="s">
        <v>5291</v>
      </c>
      <c r="B4180" s="7" t="s">
        <v>2323</v>
      </c>
      <c r="C4180" s="14">
        <v>14</v>
      </c>
      <c r="D4180" s="7">
        <v>37.799999999999997</v>
      </c>
      <c r="E4180" s="7">
        <f t="shared" si="132"/>
        <v>3.78</v>
      </c>
      <c r="F4180" s="7">
        <f t="shared" si="133"/>
        <v>41.58</v>
      </c>
      <c r="G4180" s="7">
        <v>0.3</v>
      </c>
      <c r="H4180" s="7" t="s">
        <v>5079</v>
      </c>
      <c r="I4180" s="7">
        <v>5</v>
      </c>
    </row>
    <row r="4181" spans="1:9" ht="15.75" customHeight="1" x14ac:dyDescent="0.15">
      <c r="A4181" s="13" t="s">
        <v>5291</v>
      </c>
      <c r="B4181" s="7" t="s">
        <v>712</v>
      </c>
      <c r="C4181" s="14">
        <v>13</v>
      </c>
      <c r="D4181" s="7">
        <v>25.1</v>
      </c>
      <c r="E4181" s="7">
        <f t="shared" si="132"/>
        <v>2.5100000000000002</v>
      </c>
      <c r="F4181" s="7">
        <f t="shared" si="133"/>
        <v>27.610000000000003</v>
      </c>
      <c r="G4181" s="7">
        <v>0.21</v>
      </c>
      <c r="H4181" s="7" t="s">
        <v>5076</v>
      </c>
      <c r="I4181" s="7">
        <v>7</v>
      </c>
    </row>
    <row r="4182" spans="1:9" ht="15.75" customHeight="1" x14ac:dyDescent="0.15">
      <c r="A4182" s="13" t="s">
        <v>5291</v>
      </c>
      <c r="B4182" s="7" t="s">
        <v>4355</v>
      </c>
      <c r="C4182" s="14">
        <v>1</v>
      </c>
      <c r="D4182" s="7">
        <v>6.44</v>
      </c>
      <c r="E4182" s="7">
        <f t="shared" si="132"/>
        <v>0.64400000000000013</v>
      </c>
      <c r="F4182" s="7">
        <f t="shared" si="133"/>
        <v>7.0840000000000005</v>
      </c>
      <c r="G4182" s="7">
        <v>0.04</v>
      </c>
      <c r="H4182" s="7" t="s">
        <v>5077</v>
      </c>
      <c r="I4182" s="7">
        <v>2</v>
      </c>
    </row>
    <row r="4183" spans="1:9" ht="15.75" customHeight="1" x14ac:dyDescent="0.15">
      <c r="A4183" s="13" t="s">
        <v>5291</v>
      </c>
      <c r="B4183" s="7" t="s">
        <v>3155</v>
      </c>
      <c r="C4183" s="14">
        <v>3</v>
      </c>
      <c r="D4183" s="7">
        <v>95.83</v>
      </c>
      <c r="E4183" s="7">
        <f t="shared" si="132"/>
        <v>9.5830000000000002</v>
      </c>
      <c r="F4183" s="7">
        <f t="shared" si="133"/>
        <v>105.413</v>
      </c>
      <c r="G4183" s="7">
        <v>0.2</v>
      </c>
      <c r="H4183" s="7" t="s">
        <v>29</v>
      </c>
      <c r="I4183" s="7">
        <v>6</v>
      </c>
    </row>
    <row r="4184" spans="1:9" ht="15.75" customHeight="1" x14ac:dyDescent="0.15">
      <c r="A4184" s="13" t="s">
        <v>5291</v>
      </c>
      <c r="B4184" s="7" t="s">
        <v>4607</v>
      </c>
      <c r="C4184" s="14">
        <v>13</v>
      </c>
      <c r="D4184" s="7">
        <v>24.96</v>
      </c>
      <c r="E4184" s="7">
        <f t="shared" si="132"/>
        <v>2.4960000000000004</v>
      </c>
      <c r="F4184" s="7">
        <f t="shared" si="133"/>
        <v>27.456000000000003</v>
      </c>
      <c r="G4184" s="7">
        <v>0.32</v>
      </c>
      <c r="H4184" s="7" t="s">
        <v>27</v>
      </c>
      <c r="I4184" s="7">
        <v>5</v>
      </c>
    </row>
    <row r="4185" spans="1:9" ht="15.75" customHeight="1" x14ac:dyDescent="0.15">
      <c r="A4185" s="13" t="s">
        <v>5291</v>
      </c>
      <c r="B4185" s="7" t="s">
        <v>5026</v>
      </c>
      <c r="C4185" s="14">
        <v>1</v>
      </c>
      <c r="D4185" s="7">
        <v>24.42</v>
      </c>
      <c r="E4185" s="7">
        <f t="shared" si="132"/>
        <v>2.4420000000000002</v>
      </c>
      <c r="F4185" s="7">
        <f t="shared" si="133"/>
        <v>26.862000000000002</v>
      </c>
      <c r="G4185" s="7">
        <v>0.27</v>
      </c>
      <c r="H4185" s="7" t="s">
        <v>5083</v>
      </c>
      <c r="I4185" s="7">
        <v>2</v>
      </c>
    </row>
    <row r="4186" spans="1:9" ht="15.75" customHeight="1" x14ac:dyDescent="0.15">
      <c r="A4186" s="13" t="s">
        <v>5108</v>
      </c>
      <c r="B4186" s="7" t="s">
        <v>1069</v>
      </c>
      <c r="C4186" s="14">
        <v>10</v>
      </c>
      <c r="D4186" s="7">
        <v>97.53</v>
      </c>
      <c r="E4186" s="7">
        <f>D4186*10%</f>
        <v>9.7530000000000001</v>
      </c>
      <c r="F4186" s="7">
        <f>D4186+E4186</f>
        <v>107.283</v>
      </c>
      <c r="G4186" s="7">
        <v>0.08</v>
      </c>
      <c r="H4186" s="7" t="s">
        <v>26</v>
      </c>
      <c r="I4186" s="7">
        <v>2</v>
      </c>
    </row>
    <row r="4187" spans="1:9" ht="15.75" customHeight="1" x14ac:dyDescent="0.15">
      <c r="A4187" s="13" t="s">
        <v>5108</v>
      </c>
      <c r="B4187" s="7" t="s">
        <v>3968</v>
      </c>
      <c r="C4187" s="14">
        <v>10</v>
      </c>
      <c r="D4187" s="7">
        <v>86.49</v>
      </c>
      <c r="E4187" s="7">
        <f>D4187*10%</f>
        <v>8.6489999999999991</v>
      </c>
      <c r="F4187" s="7">
        <f>D4187+E4187</f>
        <v>95.138999999999996</v>
      </c>
      <c r="G4187" s="7">
        <v>0.03</v>
      </c>
      <c r="H4187" s="7" t="s">
        <v>5080</v>
      </c>
      <c r="I4187" s="7">
        <v>4</v>
      </c>
    </row>
    <row r="4188" spans="1:9" ht="15.75" customHeight="1" x14ac:dyDescent="0.15">
      <c r="A4188" s="13" t="s">
        <v>5292</v>
      </c>
      <c r="B4188" s="7" t="s">
        <v>209</v>
      </c>
      <c r="C4188" s="14">
        <v>1</v>
      </c>
      <c r="D4188" s="7">
        <v>28.33</v>
      </c>
      <c r="E4188" s="7">
        <f t="shared" si="132"/>
        <v>2.8330000000000002</v>
      </c>
      <c r="F4188" s="7">
        <f t="shared" si="133"/>
        <v>31.162999999999997</v>
      </c>
      <c r="G4188" s="7">
        <v>0.16</v>
      </c>
      <c r="H4188" s="7" t="s">
        <v>5075</v>
      </c>
      <c r="I4188" s="7">
        <v>6</v>
      </c>
    </row>
    <row r="4189" spans="1:9" ht="15.75" customHeight="1" x14ac:dyDescent="0.15">
      <c r="A4189" s="13" t="s">
        <v>5292</v>
      </c>
      <c r="B4189" s="7" t="s">
        <v>2372</v>
      </c>
      <c r="C4189" s="14">
        <v>3</v>
      </c>
      <c r="D4189" s="7">
        <v>17.04</v>
      </c>
      <c r="E4189" s="7">
        <f t="shared" si="132"/>
        <v>1.704</v>
      </c>
      <c r="F4189" s="7">
        <f t="shared" si="133"/>
        <v>18.744</v>
      </c>
      <c r="G4189" s="7">
        <v>0.32</v>
      </c>
      <c r="H4189" s="7" t="s">
        <v>5079</v>
      </c>
      <c r="I4189" s="7">
        <v>6</v>
      </c>
    </row>
    <row r="4190" spans="1:9" ht="15.75" customHeight="1" x14ac:dyDescent="0.15">
      <c r="A4190" s="13" t="s">
        <v>5292</v>
      </c>
      <c r="B4190" s="7" t="s">
        <v>3358</v>
      </c>
      <c r="C4190" s="14">
        <v>3</v>
      </c>
      <c r="D4190" s="7">
        <v>7.56</v>
      </c>
      <c r="E4190" s="7">
        <f t="shared" ref="E4190:E4253" si="134">D4190*10%</f>
        <v>0.75600000000000001</v>
      </c>
      <c r="F4190" s="7">
        <f t="shared" ref="F4190:F4253" si="135">D4190+E4190</f>
        <v>8.3159999999999989</v>
      </c>
      <c r="G4190" s="7">
        <v>0.31</v>
      </c>
      <c r="H4190" s="7" t="s">
        <v>5079</v>
      </c>
      <c r="I4190" s="7">
        <v>8</v>
      </c>
    </row>
    <row r="4191" spans="1:9" ht="15.75" customHeight="1" x14ac:dyDescent="0.15">
      <c r="A4191" s="13" t="s">
        <v>5292</v>
      </c>
      <c r="B4191" s="7" t="s">
        <v>1830</v>
      </c>
      <c r="C4191" s="14">
        <v>1</v>
      </c>
      <c r="D4191" s="7">
        <v>8.52</v>
      </c>
      <c r="E4191" s="7">
        <f t="shared" si="134"/>
        <v>0.85199999999999998</v>
      </c>
      <c r="F4191" s="7">
        <f t="shared" si="135"/>
        <v>9.3719999999999999</v>
      </c>
      <c r="G4191" s="7">
        <v>0.39</v>
      </c>
      <c r="H4191" s="7" t="s">
        <v>29</v>
      </c>
      <c r="I4191" s="7">
        <v>7</v>
      </c>
    </row>
    <row r="4192" spans="1:9" ht="15.75" customHeight="1" x14ac:dyDescent="0.15">
      <c r="A4192" s="13" t="s">
        <v>5292</v>
      </c>
      <c r="B4192" s="7" t="s">
        <v>3391</v>
      </c>
      <c r="C4192" s="14">
        <v>14</v>
      </c>
      <c r="D4192" s="7">
        <v>91.14</v>
      </c>
      <c r="E4192" s="7">
        <f t="shared" si="134"/>
        <v>9.1140000000000008</v>
      </c>
      <c r="F4192" s="7">
        <f t="shared" si="135"/>
        <v>100.254</v>
      </c>
      <c r="G4192" s="7">
        <v>0.38</v>
      </c>
      <c r="H4192" s="7" t="s">
        <v>30</v>
      </c>
      <c r="I4192" s="7">
        <v>9</v>
      </c>
    </row>
    <row r="4193" spans="1:9" ht="15.75" customHeight="1" x14ac:dyDescent="0.15">
      <c r="A4193" s="13" t="s">
        <v>5292</v>
      </c>
      <c r="B4193" s="7" t="s">
        <v>1738</v>
      </c>
      <c r="C4193" s="14">
        <v>14</v>
      </c>
      <c r="D4193" s="7">
        <v>63.56</v>
      </c>
      <c r="E4193" s="7">
        <f t="shared" si="134"/>
        <v>6.3560000000000008</v>
      </c>
      <c r="F4193" s="7">
        <f t="shared" si="135"/>
        <v>69.915999999999997</v>
      </c>
      <c r="G4193" s="7">
        <v>0.18</v>
      </c>
      <c r="H4193" s="7" t="s">
        <v>5076</v>
      </c>
      <c r="I4193" s="7">
        <v>2</v>
      </c>
    </row>
    <row r="4194" spans="1:9" ht="15.75" customHeight="1" x14ac:dyDescent="0.15">
      <c r="A4194" s="13" t="s">
        <v>5292</v>
      </c>
      <c r="B4194" s="7" t="s">
        <v>4537</v>
      </c>
      <c r="C4194" s="14">
        <v>14</v>
      </c>
      <c r="D4194" s="7">
        <v>68.63</v>
      </c>
      <c r="E4194" s="7">
        <f t="shared" si="134"/>
        <v>6.8629999999999995</v>
      </c>
      <c r="F4194" s="7">
        <f t="shared" si="135"/>
        <v>75.492999999999995</v>
      </c>
      <c r="G4194" s="7">
        <v>0.35</v>
      </c>
      <c r="H4194" s="7" t="s">
        <v>5083</v>
      </c>
      <c r="I4194" s="7">
        <v>5</v>
      </c>
    </row>
    <row r="4195" spans="1:9" ht="15.75" customHeight="1" x14ac:dyDescent="0.15">
      <c r="A4195" s="13" t="s">
        <v>5292</v>
      </c>
      <c r="B4195" s="7" t="s">
        <v>2313</v>
      </c>
      <c r="C4195" s="14">
        <v>13</v>
      </c>
      <c r="D4195" s="7">
        <v>40.89</v>
      </c>
      <c r="E4195" s="7">
        <f t="shared" si="134"/>
        <v>4.0890000000000004</v>
      </c>
      <c r="F4195" s="7">
        <f t="shared" si="135"/>
        <v>44.978999999999999</v>
      </c>
      <c r="G4195" s="7">
        <v>0.21</v>
      </c>
      <c r="H4195" s="7" t="s">
        <v>5080</v>
      </c>
      <c r="I4195" s="7">
        <v>2</v>
      </c>
    </row>
    <row r="4196" spans="1:9" ht="15.75" customHeight="1" x14ac:dyDescent="0.15">
      <c r="A4196" s="13" t="s">
        <v>5292</v>
      </c>
      <c r="B4196" s="7" t="s">
        <v>4573</v>
      </c>
      <c r="C4196" s="14">
        <v>3</v>
      </c>
      <c r="D4196" s="7">
        <v>16.88</v>
      </c>
      <c r="E4196" s="7">
        <f t="shared" si="134"/>
        <v>1.6879999999999999</v>
      </c>
      <c r="F4196" s="7">
        <f t="shared" si="135"/>
        <v>18.567999999999998</v>
      </c>
      <c r="G4196" s="7">
        <v>0.06</v>
      </c>
      <c r="H4196" s="7" t="s">
        <v>5081</v>
      </c>
      <c r="I4196" s="7">
        <v>8</v>
      </c>
    </row>
    <row r="4197" spans="1:9" ht="15.75" customHeight="1" x14ac:dyDescent="0.15">
      <c r="A4197" s="13" t="s">
        <v>5292</v>
      </c>
      <c r="B4197" s="7" t="s">
        <v>2803</v>
      </c>
      <c r="C4197" s="14">
        <v>13</v>
      </c>
      <c r="D4197" s="7">
        <v>53.11</v>
      </c>
      <c r="E4197" s="7">
        <f t="shared" si="134"/>
        <v>5.3109999999999999</v>
      </c>
      <c r="F4197" s="7">
        <f t="shared" si="135"/>
        <v>58.420999999999999</v>
      </c>
      <c r="G4197" s="7">
        <v>0.17</v>
      </c>
      <c r="H4197" s="7" t="s">
        <v>5083</v>
      </c>
      <c r="I4197" s="7">
        <v>2</v>
      </c>
    </row>
    <row r="4198" spans="1:9" ht="15.75" customHeight="1" x14ac:dyDescent="0.15">
      <c r="A4198" s="13" t="s">
        <v>5292</v>
      </c>
      <c r="B4198" s="7" t="s">
        <v>2360</v>
      </c>
      <c r="C4198" s="14">
        <v>14</v>
      </c>
      <c r="D4198" s="7">
        <v>67.81</v>
      </c>
      <c r="E4198" s="7">
        <f t="shared" si="134"/>
        <v>6.7810000000000006</v>
      </c>
      <c r="F4198" s="7">
        <f t="shared" si="135"/>
        <v>74.591000000000008</v>
      </c>
      <c r="G4198" s="7">
        <v>0.01</v>
      </c>
      <c r="H4198" s="7" t="s">
        <v>5077</v>
      </c>
      <c r="I4198" s="7">
        <v>7</v>
      </c>
    </row>
    <row r="4199" spans="1:9" ht="15.75" customHeight="1" x14ac:dyDescent="0.15">
      <c r="A4199" s="13" t="s">
        <v>5292</v>
      </c>
      <c r="B4199" s="7" t="s">
        <v>2760</v>
      </c>
      <c r="C4199" s="14">
        <v>3</v>
      </c>
      <c r="D4199" s="7">
        <v>62.58</v>
      </c>
      <c r="E4199" s="7">
        <f t="shared" si="134"/>
        <v>6.258</v>
      </c>
      <c r="F4199" s="7">
        <f t="shared" si="135"/>
        <v>68.837999999999994</v>
      </c>
      <c r="G4199" s="7">
        <v>0.32</v>
      </c>
      <c r="H4199" s="7" t="s">
        <v>5076</v>
      </c>
      <c r="I4199" s="7">
        <v>5</v>
      </c>
    </row>
    <row r="4200" spans="1:9" ht="15.75" customHeight="1" x14ac:dyDescent="0.15">
      <c r="A4200" s="13" t="s">
        <v>5292</v>
      </c>
      <c r="B4200" s="7" t="s">
        <v>3259</v>
      </c>
      <c r="C4200" s="14">
        <v>13</v>
      </c>
      <c r="D4200" s="7">
        <v>57.88</v>
      </c>
      <c r="E4200" s="7">
        <f t="shared" si="134"/>
        <v>5.7880000000000003</v>
      </c>
      <c r="F4200" s="7">
        <f t="shared" si="135"/>
        <v>63.668000000000006</v>
      </c>
      <c r="G4200" s="7">
        <v>0.12</v>
      </c>
      <c r="H4200" s="7" t="s">
        <v>31</v>
      </c>
      <c r="I4200" s="7">
        <v>4</v>
      </c>
    </row>
    <row r="4201" spans="1:9" ht="15.75" customHeight="1" x14ac:dyDescent="0.15">
      <c r="A4201" s="13" t="s">
        <v>5292</v>
      </c>
      <c r="B4201" s="7" t="s">
        <v>3482</v>
      </c>
      <c r="C4201" s="14">
        <v>14</v>
      </c>
      <c r="D4201" s="7">
        <v>40.270000000000003</v>
      </c>
      <c r="E4201" s="7">
        <f t="shared" si="134"/>
        <v>4.0270000000000001</v>
      </c>
      <c r="F4201" s="7">
        <f t="shared" si="135"/>
        <v>44.297000000000004</v>
      </c>
      <c r="G4201" s="7">
        <v>0.34</v>
      </c>
      <c r="H4201" s="7" t="s">
        <v>28</v>
      </c>
      <c r="I4201" s="7">
        <v>4</v>
      </c>
    </row>
    <row r="4202" spans="1:9" ht="15.75" customHeight="1" x14ac:dyDescent="0.15">
      <c r="A4202" s="13" t="s">
        <v>5292</v>
      </c>
      <c r="B4202" s="7" t="s">
        <v>4128</v>
      </c>
      <c r="C4202" s="14">
        <v>14</v>
      </c>
      <c r="D4202" s="7">
        <v>96.34</v>
      </c>
      <c r="E4202" s="7">
        <f t="shared" si="134"/>
        <v>9.6340000000000003</v>
      </c>
      <c r="F4202" s="7">
        <f t="shared" si="135"/>
        <v>105.974</v>
      </c>
      <c r="G4202" s="7">
        <v>0.23</v>
      </c>
      <c r="H4202" s="7" t="s">
        <v>5080</v>
      </c>
      <c r="I4202" s="7">
        <v>8</v>
      </c>
    </row>
    <row r="4203" spans="1:9" ht="15.75" customHeight="1" x14ac:dyDescent="0.15">
      <c r="A4203" s="13" t="s">
        <v>5292</v>
      </c>
      <c r="B4203" s="7" t="s">
        <v>2347</v>
      </c>
      <c r="C4203" s="14">
        <v>14</v>
      </c>
      <c r="D4203" s="7">
        <v>71.13</v>
      </c>
      <c r="E4203" s="7">
        <f t="shared" si="134"/>
        <v>7.1129999999999995</v>
      </c>
      <c r="F4203" s="7">
        <f t="shared" si="135"/>
        <v>78.242999999999995</v>
      </c>
      <c r="G4203" s="7">
        <v>0.22</v>
      </c>
      <c r="H4203" s="7" t="s">
        <v>5080</v>
      </c>
      <c r="I4203" s="7">
        <v>9</v>
      </c>
    </row>
    <row r="4204" spans="1:9" ht="15.75" customHeight="1" x14ac:dyDescent="0.15">
      <c r="A4204" s="13" t="s">
        <v>5292</v>
      </c>
      <c r="B4204" s="7" t="s">
        <v>3282</v>
      </c>
      <c r="C4204" s="14">
        <v>14</v>
      </c>
      <c r="D4204" s="7">
        <v>15.95</v>
      </c>
      <c r="E4204" s="7">
        <f t="shared" si="134"/>
        <v>1.595</v>
      </c>
      <c r="F4204" s="7">
        <f t="shared" si="135"/>
        <v>17.544999999999998</v>
      </c>
      <c r="G4204" s="7">
        <v>0.01</v>
      </c>
      <c r="H4204" s="7" t="s">
        <v>5082</v>
      </c>
      <c r="I4204" s="7">
        <v>2</v>
      </c>
    </row>
    <row r="4205" spans="1:9" ht="15.75" customHeight="1" x14ac:dyDescent="0.15">
      <c r="A4205" s="13" t="s">
        <v>5292</v>
      </c>
      <c r="B4205" s="7" t="s">
        <v>3084</v>
      </c>
      <c r="C4205" s="14">
        <v>14</v>
      </c>
      <c r="D4205" s="7">
        <v>63.98</v>
      </c>
      <c r="E4205" s="7">
        <f t="shared" si="134"/>
        <v>6.3979999999999997</v>
      </c>
      <c r="F4205" s="7">
        <f t="shared" si="135"/>
        <v>70.378</v>
      </c>
      <c r="G4205" s="7">
        <v>0.06</v>
      </c>
      <c r="H4205" s="7" t="s">
        <v>5083</v>
      </c>
      <c r="I4205" s="7">
        <v>7</v>
      </c>
    </row>
    <row r="4206" spans="1:9" ht="15.75" customHeight="1" x14ac:dyDescent="0.15">
      <c r="A4206" s="13" t="s">
        <v>5292</v>
      </c>
      <c r="B4206" s="7" t="s">
        <v>3734</v>
      </c>
      <c r="C4206" s="14">
        <v>1</v>
      </c>
      <c r="D4206" s="7">
        <v>46.69</v>
      </c>
      <c r="E4206" s="7">
        <f t="shared" si="134"/>
        <v>4.6689999999999996</v>
      </c>
      <c r="F4206" s="7">
        <f t="shared" si="135"/>
        <v>51.358999999999995</v>
      </c>
      <c r="G4206" s="7">
        <v>0.08</v>
      </c>
      <c r="H4206" s="7" t="s">
        <v>5076</v>
      </c>
      <c r="I4206" s="7">
        <v>6</v>
      </c>
    </row>
    <row r="4207" spans="1:9" ht="15.75" customHeight="1" x14ac:dyDescent="0.15">
      <c r="A4207" s="13" t="s">
        <v>5293</v>
      </c>
      <c r="B4207" s="7" t="s">
        <v>4762</v>
      </c>
      <c r="C4207" s="14">
        <v>1</v>
      </c>
      <c r="D4207" s="7">
        <v>54.05</v>
      </c>
      <c r="E4207" s="7">
        <f t="shared" si="134"/>
        <v>5.4050000000000002</v>
      </c>
      <c r="F4207" s="7">
        <f t="shared" si="135"/>
        <v>59.454999999999998</v>
      </c>
      <c r="G4207" s="7">
        <v>0.19</v>
      </c>
      <c r="H4207" s="7" t="s">
        <v>5076</v>
      </c>
      <c r="I4207" s="7">
        <v>5</v>
      </c>
    </row>
    <row r="4208" spans="1:9" ht="15.75" customHeight="1" x14ac:dyDescent="0.15">
      <c r="A4208" s="13" t="s">
        <v>5293</v>
      </c>
      <c r="B4208" s="7" t="s">
        <v>3332</v>
      </c>
      <c r="C4208" s="14">
        <v>13</v>
      </c>
      <c r="D4208" s="7">
        <v>25.99</v>
      </c>
      <c r="E4208" s="7">
        <f t="shared" si="134"/>
        <v>2.5990000000000002</v>
      </c>
      <c r="F4208" s="7">
        <f t="shared" si="135"/>
        <v>28.588999999999999</v>
      </c>
      <c r="G4208" s="7">
        <v>0.37</v>
      </c>
      <c r="H4208" s="7" t="s">
        <v>30</v>
      </c>
      <c r="I4208" s="7">
        <v>1</v>
      </c>
    </row>
    <row r="4209" spans="1:9" ht="15.75" customHeight="1" x14ac:dyDescent="0.15">
      <c r="A4209" s="13" t="s">
        <v>5293</v>
      </c>
      <c r="B4209" s="7" t="s">
        <v>1563</v>
      </c>
      <c r="C4209" s="14">
        <v>13</v>
      </c>
      <c r="D4209" s="7">
        <v>16.350000000000001</v>
      </c>
      <c r="E4209" s="7">
        <f t="shared" si="134"/>
        <v>1.6350000000000002</v>
      </c>
      <c r="F4209" s="7">
        <f t="shared" si="135"/>
        <v>17.985000000000003</v>
      </c>
      <c r="G4209" s="7">
        <v>0.1</v>
      </c>
      <c r="H4209" s="7" t="s">
        <v>31</v>
      </c>
      <c r="I4209" s="7">
        <v>5</v>
      </c>
    </row>
    <row r="4210" spans="1:9" ht="15.75" customHeight="1" x14ac:dyDescent="0.15">
      <c r="A4210" s="13" t="s">
        <v>5293</v>
      </c>
      <c r="B4210" s="7" t="s">
        <v>4359</v>
      </c>
      <c r="C4210" s="14">
        <v>1</v>
      </c>
      <c r="D4210" s="7">
        <v>29.52</v>
      </c>
      <c r="E4210" s="7">
        <f t="shared" si="134"/>
        <v>2.952</v>
      </c>
      <c r="F4210" s="7">
        <f t="shared" si="135"/>
        <v>32.472000000000001</v>
      </c>
      <c r="G4210" s="7">
        <v>0.16</v>
      </c>
      <c r="H4210" s="7" t="s">
        <v>5080</v>
      </c>
      <c r="I4210" s="7">
        <v>2</v>
      </c>
    </row>
    <row r="4211" spans="1:9" ht="15.75" customHeight="1" x14ac:dyDescent="0.15">
      <c r="A4211" s="13" t="s">
        <v>5293</v>
      </c>
      <c r="B4211" s="7" t="s">
        <v>4735</v>
      </c>
      <c r="C4211" s="14">
        <v>13</v>
      </c>
      <c r="D4211" s="7">
        <v>1.22</v>
      </c>
      <c r="E4211" s="7">
        <f t="shared" si="134"/>
        <v>0.122</v>
      </c>
      <c r="F4211" s="7">
        <f t="shared" si="135"/>
        <v>1.3420000000000001</v>
      </c>
      <c r="G4211" s="7">
        <v>0.12</v>
      </c>
      <c r="H4211" s="7" t="s">
        <v>5077</v>
      </c>
      <c r="I4211" s="7">
        <v>1</v>
      </c>
    </row>
    <row r="4212" spans="1:9" ht="15.75" customHeight="1" x14ac:dyDescent="0.15">
      <c r="A4212" s="13" t="s">
        <v>5293</v>
      </c>
      <c r="B4212" s="7" t="s">
        <v>1191</v>
      </c>
      <c r="C4212" s="14">
        <v>14</v>
      </c>
      <c r="D4212" s="7">
        <v>41.66</v>
      </c>
      <c r="E4212" s="7">
        <f t="shared" si="134"/>
        <v>4.1659999999999995</v>
      </c>
      <c r="F4212" s="7">
        <f t="shared" si="135"/>
        <v>45.825999999999993</v>
      </c>
      <c r="G4212" s="7">
        <v>0.34</v>
      </c>
      <c r="H4212" s="7" t="s">
        <v>5077</v>
      </c>
      <c r="I4212" s="7">
        <v>3</v>
      </c>
    </row>
    <row r="4213" spans="1:9" ht="15.75" customHeight="1" x14ac:dyDescent="0.15">
      <c r="A4213" s="13" t="s">
        <v>5293</v>
      </c>
      <c r="B4213" s="7" t="s">
        <v>720</v>
      </c>
      <c r="C4213" s="14">
        <v>1</v>
      </c>
      <c r="D4213" s="7">
        <v>35.99</v>
      </c>
      <c r="E4213" s="7">
        <f t="shared" si="134"/>
        <v>3.5990000000000002</v>
      </c>
      <c r="F4213" s="7">
        <f t="shared" si="135"/>
        <v>39.588999999999999</v>
      </c>
      <c r="G4213" s="7">
        <v>0.27</v>
      </c>
      <c r="H4213" s="7" t="s">
        <v>5083</v>
      </c>
      <c r="I4213" s="7">
        <v>3</v>
      </c>
    </row>
    <row r="4214" spans="1:9" ht="15.75" customHeight="1" x14ac:dyDescent="0.15">
      <c r="A4214" s="13" t="s">
        <v>5293</v>
      </c>
      <c r="B4214" s="7" t="s">
        <v>953</v>
      </c>
      <c r="C4214" s="14">
        <v>1</v>
      </c>
      <c r="D4214" s="7">
        <v>66</v>
      </c>
      <c r="E4214" s="7">
        <f t="shared" si="134"/>
        <v>6.6000000000000005</v>
      </c>
      <c r="F4214" s="7">
        <f t="shared" si="135"/>
        <v>72.599999999999994</v>
      </c>
      <c r="G4214" s="7">
        <v>0.35</v>
      </c>
      <c r="H4214" s="7" t="s">
        <v>5083</v>
      </c>
      <c r="I4214" s="7">
        <v>2</v>
      </c>
    </row>
    <row r="4215" spans="1:9" ht="15.75" customHeight="1" x14ac:dyDescent="0.15">
      <c r="A4215" s="13" t="s">
        <v>5293</v>
      </c>
      <c r="B4215" s="7" t="s">
        <v>4655</v>
      </c>
      <c r="C4215" s="14">
        <v>14</v>
      </c>
      <c r="D4215" s="7">
        <v>96.24</v>
      </c>
      <c r="E4215" s="7">
        <f t="shared" si="134"/>
        <v>9.6240000000000006</v>
      </c>
      <c r="F4215" s="7">
        <f t="shared" si="135"/>
        <v>105.86399999999999</v>
      </c>
      <c r="G4215" s="7">
        <v>0.14000000000000001</v>
      </c>
      <c r="H4215" s="7" t="s">
        <v>27</v>
      </c>
      <c r="I4215" s="7">
        <v>4</v>
      </c>
    </row>
    <row r="4216" spans="1:9" ht="15.75" customHeight="1" x14ac:dyDescent="0.15">
      <c r="A4216" s="13" t="s">
        <v>5293</v>
      </c>
      <c r="B4216" s="7" t="s">
        <v>4925</v>
      </c>
      <c r="C4216" s="14">
        <v>3</v>
      </c>
      <c r="D4216" s="7">
        <v>3.64</v>
      </c>
      <c r="E4216" s="7">
        <f t="shared" si="134"/>
        <v>0.36400000000000005</v>
      </c>
      <c r="F4216" s="7">
        <f t="shared" si="135"/>
        <v>4.0040000000000004</v>
      </c>
      <c r="G4216" s="7">
        <v>0.21</v>
      </c>
      <c r="H4216" s="7" t="s">
        <v>5078</v>
      </c>
      <c r="I4216" s="7">
        <v>8</v>
      </c>
    </row>
    <row r="4217" spans="1:9" ht="15.75" customHeight="1" x14ac:dyDescent="0.15">
      <c r="A4217" s="13" t="s">
        <v>5293</v>
      </c>
      <c r="B4217" s="7" t="s">
        <v>1714</v>
      </c>
      <c r="C4217" s="14">
        <v>1</v>
      </c>
      <c r="D4217" s="7">
        <v>43.31</v>
      </c>
      <c r="E4217" s="7">
        <f t="shared" si="134"/>
        <v>4.3310000000000004</v>
      </c>
      <c r="F4217" s="7">
        <f t="shared" si="135"/>
        <v>47.641000000000005</v>
      </c>
      <c r="G4217" s="7">
        <v>0.32</v>
      </c>
      <c r="H4217" s="7" t="s">
        <v>5083</v>
      </c>
      <c r="I4217" s="7">
        <v>1</v>
      </c>
    </row>
    <row r="4218" spans="1:9" ht="15.75" customHeight="1" x14ac:dyDescent="0.15">
      <c r="A4218" s="13" t="s">
        <v>5293</v>
      </c>
      <c r="B4218" s="7" t="s">
        <v>223</v>
      </c>
      <c r="C4218" s="14">
        <v>13</v>
      </c>
      <c r="D4218" s="7">
        <v>61.92</v>
      </c>
      <c r="E4218" s="7">
        <f t="shared" si="134"/>
        <v>6.1920000000000002</v>
      </c>
      <c r="F4218" s="7">
        <f t="shared" si="135"/>
        <v>68.111999999999995</v>
      </c>
      <c r="G4218" s="7">
        <v>0.27</v>
      </c>
      <c r="H4218" s="7" t="s">
        <v>5080</v>
      </c>
      <c r="I4218" s="7">
        <v>8</v>
      </c>
    </row>
    <row r="4219" spans="1:9" ht="15.75" customHeight="1" x14ac:dyDescent="0.15">
      <c r="A4219" s="13" t="s">
        <v>5293</v>
      </c>
      <c r="B4219" s="7" t="s">
        <v>3633</v>
      </c>
      <c r="C4219" s="14">
        <v>3</v>
      </c>
      <c r="D4219" s="7">
        <v>24.54</v>
      </c>
      <c r="E4219" s="7">
        <f t="shared" si="134"/>
        <v>2.4540000000000002</v>
      </c>
      <c r="F4219" s="7">
        <f t="shared" si="135"/>
        <v>26.994</v>
      </c>
      <c r="G4219" s="7">
        <v>0.01</v>
      </c>
      <c r="H4219" s="7" t="s">
        <v>5077</v>
      </c>
      <c r="I4219" s="7">
        <v>10</v>
      </c>
    </row>
    <row r="4220" spans="1:9" ht="15.75" customHeight="1" x14ac:dyDescent="0.15">
      <c r="A4220" s="13" t="s">
        <v>5293</v>
      </c>
      <c r="B4220" s="7" t="s">
        <v>1767</v>
      </c>
      <c r="C4220" s="14">
        <v>3</v>
      </c>
      <c r="D4220" s="7">
        <v>61.43</v>
      </c>
      <c r="E4220" s="7">
        <f t="shared" si="134"/>
        <v>6.1430000000000007</v>
      </c>
      <c r="F4220" s="7">
        <f t="shared" si="135"/>
        <v>67.573000000000008</v>
      </c>
      <c r="G4220" s="7">
        <v>0.28999999999999998</v>
      </c>
      <c r="H4220" s="7" t="s">
        <v>5076</v>
      </c>
      <c r="I4220" s="7">
        <v>9</v>
      </c>
    </row>
    <row r="4221" spans="1:9" ht="15.75" customHeight="1" x14ac:dyDescent="0.15">
      <c r="A4221" s="13" t="s">
        <v>5293</v>
      </c>
      <c r="B4221" s="7" t="s">
        <v>726</v>
      </c>
      <c r="C4221" s="14">
        <v>3</v>
      </c>
      <c r="D4221" s="7">
        <v>57.58</v>
      </c>
      <c r="E4221" s="7">
        <f t="shared" si="134"/>
        <v>5.758</v>
      </c>
      <c r="F4221" s="7">
        <f t="shared" si="135"/>
        <v>63.338000000000001</v>
      </c>
      <c r="G4221" s="7">
        <v>0.25</v>
      </c>
      <c r="H4221" s="7" t="s">
        <v>5079</v>
      </c>
      <c r="I4221" s="7">
        <v>3</v>
      </c>
    </row>
    <row r="4222" spans="1:9" ht="15.75" customHeight="1" x14ac:dyDescent="0.15">
      <c r="A4222" s="13" t="s">
        <v>5293</v>
      </c>
      <c r="B4222" s="7" t="s">
        <v>1209</v>
      </c>
      <c r="C4222" s="14">
        <v>13</v>
      </c>
      <c r="D4222" s="7">
        <v>16.84</v>
      </c>
      <c r="E4222" s="7">
        <f t="shared" si="134"/>
        <v>1.6840000000000002</v>
      </c>
      <c r="F4222" s="7">
        <f t="shared" si="135"/>
        <v>18.524000000000001</v>
      </c>
      <c r="G4222" s="7">
        <v>0.04</v>
      </c>
      <c r="H4222" s="7" t="s">
        <v>27</v>
      </c>
      <c r="I4222" s="7">
        <v>5</v>
      </c>
    </row>
    <row r="4223" spans="1:9" ht="15.75" customHeight="1" x14ac:dyDescent="0.15">
      <c r="A4223" s="13" t="s">
        <v>5293</v>
      </c>
      <c r="B4223" s="7" t="s">
        <v>691</v>
      </c>
      <c r="C4223" s="14">
        <v>13</v>
      </c>
      <c r="D4223" s="7">
        <v>42.3</v>
      </c>
      <c r="E4223" s="7">
        <f t="shared" si="134"/>
        <v>4.2299999999999995</v>
      </c>
      <c r="F4223" s="7">
        <f t="shared" si="135"/>
        <v>46.529999999999994</v>
      </c>
      <c r="G4223" s="7">
        <v>0.4</v>
      </c>
      <c r="H4223" s="7" t="s">
        <v>28</v>
      </c>
      <c r="I4223" s="7">
        <v>8</v>
      </c>
    </row>
    <row r="4224" spans="1:9" ht="15.75" customHeight="1" x14ac:dyDescent="0.15">
      <c r="A4224" s="13" t="s">
        <v>5293</v>
      </c>
      <c r="B4224" s="7" t="s">
        <v>747</v>
      </c>
      <c r="C4224" s="14">
        <v>14</v>
      </c>
      <c r="D4224" s="7">
        <v>99.85</v>
      </c>
      <c r="E4224" s="7">
        <f t="shared" si="134"/>
        <v>9.9849999999999994</v>
      </c>
      <c r="F4224" s="7">
        <f t="shared" si="135"/>
        <v>109.83499999999999</v>
      </c>
      <c r="G4224" s="7">
        <v>0.1</v>
      </c>
      <c r="H4224" s="7" t="s">
        <v>5079</v>
      </c>
      <c r="I4224" s="7">
        <v>5</v>
      </c>
    </row>
    <row r="4225" spans="1:9" ht="15.75" customHeight="1" x14ac:dyDescent="0.15">
      <c r="A4225" s="13" t="s">
        <v>5293</v>
      </c>
      <c r="B4225" s="7" t="s">
        <v>2206</v>
      </c>
      <c r="C4225" s="14">
        <v>13</v>
      </c>
      <c r="D4225" s="7">
        <v>5.43</v>
      </c>
      <c r="E4225" s="7">
        <f t="shared" si="134"/>
        <v>0.54300000000000004</v>
      </c>
      <c r="F4225" s="7">
        <f t="shared" si="135"/>
        <v>5.9729999999999999</v>
      </c>
      <c r="G4225" s="7">
        <v>0.23</v>
      </c>
      <c r="H4225" s="7" t="s">
        <v>26</v>
      </c>
      <c r="I4225" s="7">
        <v>4</v>
      </c>
    </row>
    <row r="4226" spans="1:9" ht="15.75" customHeight="1" x14ac:dyDescent="0.15">
      <c r="A4226" s="13" t="s">
        <v>5293</v>
      </c>
      <c r="B4226" s="7" t="s">
        <v>3769</v>
      </c>
      <c r="C4226" s="14">
        <v>13</v>
      </c>
      <c r="D4226" s="7">
        <v>52</v>
      </c>
      <c r="E4226" s="7">
        <f t="shared" si="134"/>
        <v>5.2</v>
      </c>
      <c r="F4226" s="7">
        <f t="shared" si="135"/>
        <v>57.2</v>
      </c>
      <c r="G4226" s="7">
        <v>0.23</v>
      </c>
      <c r="H4226" s="7" t="s">
        <v>27</v>
      </c>
      <c r="I4226" s="7">
        <v>9</v>
      </c>
    </row>
    <row r="4227" spans="1:9" ht="15.75" customHeight="1" x14ac:dyDescent="0.15">
      <c r="A4227" s="13" t="s">
        <v>5293</v>
      </c>
      <c r="B4227" s="7" t="s">
        <v>3530</v>
      </c>
      <c r="C4227" s="14">
        <v>13</v>
      </c>
      <c r="D4227" s="7">
        <v>92.08</v>
      </c>
      <c r="E4227" s="7">
        <f t="shared" si="134"/>
        <v>9.2080000000000002</v>
      </c>
      <c r="F4227" s="7">
        <f t="shared" si="135"/>
        <v>101.288</v>
      </c>
      <c r="G4227" s="7">
        <v>0.3</v>
      </c>
      <c r="H4227" s="7" t="s">
        <v>5080</v>
      </c>
      <c r="I4227" s="7">
        <v>4</v>
      </c>
    </row>
    <row r="4228" spans="1:9" ht="15.75" customHeight="1" x14ac:dyDescent="0.15">
      <c r="A4228" s="13" t="s">
        <v>5294</v>
      </c>
      <c r="B4228" s="7" t="s">
        <v>4279</v>
      </c>
      <c r="C4228" s="14">
        <v>3</v>
      </c>
      <c r="D4228" s="7">
        <v>92.63</v>
      </c>
      <c r="E4228" s="7">
        <f t="shared" si="134"/>
        <v>9.2629999999999999</v>
      </c>
      <c r="F4228" s="7">
        <f t="shared" si="135"/>
        <v>101.893</v>
      </c>
      <c r="G4228" s="7">
        <v>7.0000000000000007E-2</v>
      </c>
      <c r="H4228" s="7" t="s">
        <v>26</v>
      </c>
      <c r="I4228" s="7">
        <v>2</v>
      </c>
    </row>
    <row r="4229" spans="1:9" ht="15.75" customHeight="1" x14ac:dyDescent="0.15">
      <c r="A4229" s="13" t="s">
        <v>5294</v>
      </c>
      <c r="B4229" s="7" t="s">
        <v>43</v>
      </c>
      <c r="C4229" s="14">
        <v>14</v>
      </c>
      <c r="D4229" s="7">
        <v>17.8</v>
      </c>
      <c r="E4229" s="7">
        <f t="shared" si="134"/>
        <v>1.7800000000000002</v>
      </c>
      <c r="F4229" s="7">
        <f t="shared" si="135"/>
        <v>19.580000000000002</v>
      </c>
      <c r="G4229" s="7">
        <v>0.27</v>
      </c>
      <c r="H4229" s="7" t="s">
        <v>5075</v>
      </c>
      <c r="I4229" s="7">
        <v>6</v>
      </c>
    </row>
    <row r="4230" spans="1:9" ht="15.75" customHeight="1" x14ac:dyDescent="0.15">
      <c r="A4230" s="13" t="s">
        <v>5294</v>
      </c>
      <c r="B4230" s="7" t="s">
        <v>3231</v>
      </c>
      <c r="C4230" s="14">
        <v>14</v>
      </c>
      <c r="D4230" s="7">
        <v>63.41</v>
      </c>
      <c r="E4230" s="7">
        <f t="shared" si="134"/>
        <v>6.3410000000000002</v>
      </c>
      <c r="F4230" s="7">
        <f t="shared" si="135"/>
        <v>69.750999999999991</v>
      </c>
      <c r="G4230" s="7">
        <v>0.1</v>
      </c>
      <c r="H4230" s="7" t="s">
        <v>5081</v>
      </c>
      <c r="I4230" s="7">
        <v>4</v>
      </c>
    </row>
    <row r="4231" spans="1:9" ht="15.75" customHeight="1" x14ac:dyDescent="0.15">
      <c r="A4231" s="13" t="s">
        <v>5294</v>
      </c>
      <c r="B4231" s="7" t="s">
        <v>1721</v>
      </c>
      <c r="C4231" s="14">
        <v>14</v>
      </c>
      <c r="D4231" s="7">
        <v>23.87</v>
      </c>
      <c r="E4231" s="7">
        <f t="shared" si="134"/>
        <v>2.387</v>
      </c>
      <c r="F4231" s="7">
        <f t="shared" si="135"/>
        <v>26.257000000000001</v>
      </c>
      <c r="G4231" s="7">
        <v>0.18</v>
      </c>
      <c r="H4231" s="7" t="s">
        <v>5080</v>
      </c>
      <c r="I4231" s="7">
        <v>2</v>
      </c>
    </row>
    <row r="4232" spans="1:9" ht="15.75" customHeight="1" x14ac:dyDescent="0.15">
      <c r="A4232" s="13" t="s">
        <v>5294</v>
      </c>
      <c r="B4232" s="7" t="s">
        <v>4929</v>
      </c>
      <c r="C4232" s="14">
        <v>13</v>
      </c>
      <c r="D4232" s="7">
        <v>4.0199999999999996</v>
      </c>
      <c r="E4232" s="7">
        <f t="shared" si="134"/>
        <v>0.40199999999999997</v>
      </c>
      <c r="F4232" s="7">
        <f t="shared" si="135"/>
        <v>4.4219999999999997</v>
      </c>
      <c r="G4232" s="7">
        <v>0.16</v>
      </c>
      <c r="H4232" s="7" t="s">
        <v>5083</v>
      </c>
      <c r="I4232" s="7">
        <v>8</v>
      </c>
    </row>
    <row r="4233" spans="1:9" ht="15.75" customHeight="1" x14ac:dyDescent="0.15">
      <c r="A4233" s="13" t="s">
        <v>5294</v>
      </c>
      <c r="B4233" s="7" t="s">
        <v>4501</v>
      </c>
      <c r="C4233" s="14">
        <v>14</v>
      </c>
      <c r="D4233" s="7">
        <v>3.1</v>
      </c>
      <c r="E4233" s="7">
        <f t="shared" si="134"/>
        <v>0.31000000000000005</v>
      </c>
      <c r="F4233" s="7">
        <f t="shared" si="135"/>
        <v>3.41</v>
      </c>
      <c r="G4233" s="7">
        <v>0.24</v>
      </c>
      <c r="H4233" s="7" t="s">
        <v>5082</v>
      </c>
      <c r="I4233" s="7">
        <v>10</v>
      </c>
    </row>
    <row r="4234" spans="1:9" ht="15.75" customHeight="1" x14ac:dyDescent="0.15">
      <c r="A4234" s="13" t="s">
        <v>5294</v>
      </c>
      <c r="B4234" s="7" t="s">
        <v>857</v>
      </c>
      <c r="C4234" s="14">
        <v>3</v>
      </c>
      <c r="D4234" s="7">
        <v>42.99</v>
      </c>
      <c r="E4234" s="7">
        <f t="shared" si="134"/>
        <v>4.2990000000000004</v>
      </c>
      <c r="F4234" s="7">
        <f t="shared" si="135"/>
        <v>47.289000000000001</v>
      </c>
      <c r="G4234" s="7">
        <v>0.16</v>
      </c>
      <c r="H4234" s="7" t="s">
        <v>5082</v>
      </c>
      <c r="I4234" s="7">
        <v>2</v>
      </c>
    </row>
    <row r="4235" spans="1:9" ht="15.75" customHeight="1" x14ac:dyDescent="0.15">
      <c r="A4235" s="13" t="s">
        <v>5294</v>
      </c>
      <c r="B4235" s="7" t="s">
        <v>3183</v>
      </c>
      <c r="C4235" s="14">
        <v>1</v>
      </c>
      <c r="D4235" s="7">
        <v>90.3</v>
      </c>
      <c r="E4235" s="7">
        <f t="shared" si="134"/>
        <v>9.0299999999999994</v>
      </c>
      <c r="F4235" s="7">
        <f t="shared" si="135"/>
        <v>99.33</v>
      </c>
      <c r="G4235" s="7">
        <v>0.36</v>
      </c>
      <c r="H4235" s="7" t="s">
        <v>26</v>
      </c>
      <c r="I4235" s="7">
        <v>10</v>
      </c>
    </row>
    <row r="4236" spans="1:9" ht="15.75" customHeight="1" x14ac:dyDescent="0.15">
      <c r="A4236" s="13" t="s">
        <v>5294</v>
      </c>
      <c r="B4236" s="7" t="s">
        <v>2249</v>
      </c>
      <c r="C4236" s="14">
        <v>13</v>
      </c>
      <c r="D4236" s="7">
        <v>21.25</v>
      </c>
      <c r="E4236" s="7">
        <f t="shared" si="134"/>
        <v>2.125</v>
      </c>
      <c r="F4236" s="7">
        <f t="shared" si="135"/>
        <v>23.375</v>
      </c>
      <c r="G4236" s="7">
        <v>0.04</v>
      </c>
      <c r="H4236" s="7" t="s">
        <v>5082</v>
      </c>
      <c r="I4236" s="7">
        <v>1</v>
      </c>
    </row>
    <row r="4237" spans="1:9" ht="15.75" customHeight="1" x14ac:dyDescent="0.15">
      <c r="A4237" s="13" t="s">
        <v>5294</v>
      </c>
      <c r="B4237" s="7" t="s">
        <v>3422</v>
      </c>
      <c r="C4237" s="14">
        <v>14</v>
      </c>
      <c r="D4237" s="7">
        <v>89.78</v>
      </c>
      <c r="E4237" s="7">
        <f t="shared" si="134"/>
        <v>8.9779999999999998</v>
      </c>
      <c r="F4237" s="7">
        <f t="shared" si="135"/>
        <v>98.757999999999996</v>
      </c>
      <c r="G4237" s="7">
        <v>0.23</v>
      </c>
      <c r="H4237" s="7" t="s">
        <v>31</v>
      </c>
      <c r="I4237" s="7">
        <v>5</v>
      </c>
    </row>
    <row r="4238" spans="1:9" ht="15.75" customHeight="1" x14ac:dyDescent="0.15">
      <c r="A4238" s="13" t="s">
        <v>5294</v>
      </c>
      <c r="B4238" s="7" t="s">
        <v>3072</v>
      </c>
      <c r="C4238" s="14">
        <v>13</v>
      </c>
      <c r="D4238" s="7">
        <v>38.39</v>
      </c>
      <c r="E4238" s="7">
        <f t="shared" si="134"/>
        <v>3.8390000000000004</v>
      </c>
      <c r="F4238" s="7">
        <f t="shared" si="135"/>
        <v>42.228999999999999</v>
      </c>
      <c r="G4238" s="7">
        <v>0.24</v>
      </c>
      <c r="H4238" s="7" t="s">
        <v>5083</v>
      </c>
      <c r="I4238" s="7">
        <v>5</v>
      </c>
    </row>
    <row r="4239" spans="1:9" ht="15.75" customHeight="1" x14ac:dyDescent="0.15">
      <c r="A4239" s="13" t="s">
        <v>5294</v>
      </c>
      <c r="B4239" s="7" t="s">
        <v>2975</v>
      </c>
      <c r="C4239" s="14">
        <v>14</v>
      </c>
      <c r="D4239" s="7">
        <v>68.680000000000007</v>
      </c>
      <c r="E4239" s="7">
        <f t="shared" si="134"/>
        <v>6.8680000000000012</v>
      </c>
      <c r="F4239" s="7">
        <f t="shared" si="135"/>
        <v>75.548000000000002</v>
      </c>
      <c r="G4239" s="7">
        <v>0.01</v>
      </c>
      <c r="H4239" s="7" t="s">
        <v>30</v>
      </c>
      <c r="I4239" s="7">
        <v>7</v>
      </c>
    </row>
    <row r="4240" spans="1:9" ht="15.75" customHeight="1" x14ac:dyDescent="0.15">
      <c r="A4240" s="13" t="s">
        <v>5294</v>
      </c>
      <c r="B4240" s="7" t="s">
        <v>2816</v>
      </c>
      <c r="C4240" s="14">
        <v>13</v>
      </c>
      <c r="D4240" s="7">
        <v>50.06</v>
      </c>
      <c r="E4240" s="7">
        <f t="shared" si="134"/>
        <v>5.0060000000000002</v>
      </c>
      <c r="F4240" s="7">
        <f t="shared" si="135"/>
        <v>55.066000000000003</v>
      </c>
      <c r="G4240" s="7">
        <v>0.27</v>
      </c>
      <c r="H4240" s="7" t="s">
        <v>27</v>
      </c>
      <c r="I4240" s="7">
        <v>2</v>
      </c>
    </row>
    <row r="4241" spans="1:9" ht="15.75" customHeight="1" x14ac:dyDescent="0.15">
      <c r="A4241" s="13" t="s">
        <v>5294</v>
      </c>
      <c r="B4241" s="7" t="s">
        <v>4855</v>
      </c>
      <c r="C4241" s="14">
        <v>3</v>
      </c>
      <c r="D4241" s="7">
        <v>34.9</v>
      </c>
      <c r="E4241" s="7">
        <f t="shared" si="134"/>
        <v>3.49</v>
      </c>
      <c r="F4241" s="7">
        <f t="shared" si="135"/>
        <v>38.39</v>
      </c>
      <c r="G4241" s="7">
        <v>0.18</v>
      </c>
      <c r="H4241" s="7" t="s">
        <v>5078</v>
      </c>
      <c r="I4241" s="7">
        <v>10</v>
      </c>
    </row>
    <row r="4242" spans="1:9" ht="15.75" customHeight="1" x14ac:dyDescent="0.15">
      <c r="A4242" s="13" t="s">
        <v>5294</v>
      </c>
      <c r="B4242" s="7" t="s">
        <v>3184</v>
      </c>
      <c r="C4242" s="14">
        <v>14</v>
      </c>
      <c r="D4242" s="7">
        <v>88.96</v>
      </c>
      <c r="E4242" s="7">
        <f t="shared" si="134"/>
        <v>8.895999999999999</v>
      </c>
      <c r="F4242" s="7">
        <f t="shared" si="135"/>
        <v>97.855999999999995</v>
      </c>
      <c r="G4242" s="7">
        <v>0.17</v>
      </c>
      <c r="H4242" s="7" t="s">
        <v>29</v>
      </c>
      <c r="I4242" s="7">
        <v>5</v>
      </c>
    </row>
    <row r="4243" spans="1:9" ht="15.75" customHeight="1" x14ac:dyDescent="0.15">
      <c r="A4243" s="13" t="s">
        <v>5294</v>
      </c>
      <c r="B4243" s="7" t="s">
        <v>3405</v>
      </c>
      <c r="C4243" s="14">
        <v>1</v>
      </c>
      <c r="D4243" s="7">
        <v>68.64</v>
      </c>
      <c r="E4243" s="7">
        <f t="shared" si="134"/>
        <v>6.8640000000000008</v>
      </c>
      <c r="F4243" s="7">
        <f t="shared" si="135"/>
        <v>75.504000000000005</v>
      </c>
      <c r="G4243" s="7">
        <v>0.32</v>
      </c>
      <c r="H4243" s="7" t="s">
        <v>5077</v>
      </c>
      <c r="I4243" s="7">
        <v>8</v>
      </c>
    </row>
    <row r="4244" spans="1:9" ht="15.75" customHeight="1" x14ac:dyDescent="0.15">
      <c r="A4244" s="13" t="s">
        <v>5294</v>
      </c>
      <c r="B4244" s="7" t="s">
        <v>4459</v>
      </c>
      <c r="C4244" s="14">
        <v>14</v>
      </c>
      <c r="D4244" s="7">
        <v>62.84</v>
      </c>
      <c r="E4244" s="7">
        <f t="shared" si="134"/>
        <v>6.2840000000000007</v>
      </c>
      <c r="F4244" s="7">
        <f t="shared" si="135"/>
        <v>69.124000000000009</v>
      </c>
      <c r="G4244" s="7">
        <v>0.24</v>
      </c>
      <c r="H4244" s="7" t="s">
        <v>5080</v>
      </c>
      <c r="I4244" s="7">
        <v>1</v>
      </c>
    </row>
    <row r="4245" spans="1:9" ht="15.75" customHeight="1" x14ac:dyDescent="0.15">
      <c r="A4245" s="13" t="s">
        <v>5294</v>
      </c>
      <c r="B4245" s="7" t="s">
        <v>3076</v>
      </c>
      <c r="C4245" s="14">
        <v>1</v>
      </c>
      <c r="D4245" s="7">
        <v>22.84</v>
      </c>
      <c r="E4245" s="7">
        <f t="shared" si="134"/>
        <v>2.2840000000000003</v>
      </c>
      <c r="F4245" s="7">
        <f t="shared" si="135"/>
        <v>25.123999999999999</v>
      </c>
      <c r="G4245" s="7">
        <v>0.06</v>
      </c>
      <c r="H4245" s="7" t="s">
        <v>27</v>
      </c>
      <c r="I4245" s="7">
        <v>3</v>
      </c>
    </row>
    <row r="4246" spans="1:9" ht="15.75" customHeight="1" x14ac:dyDescent="0.15">
      <c r="A4246" s="13" t="s">
        <v>5294</v>
      </c>
      <c r="B4246" s="7" t="s">
        <v>4637</v>
      </c>
      <c r="C4246" s="14">
        <v>13</v>
      </c>
      <c r="D4246" s="7">
        <v>95.12</v>
      </c>
      <c r="E4246" s="7">
        <f t="shared" si="134"/>
        <v>9.5120000000000005</v>
      </c>
      <c r="F4246" s="7">
        <f t="shared" si="135"/>
        <v>104.63200000000001</v>
      </c>
      <c r="G4246" s="7">
        <v>0.23</v>
      </c>
      <c r="H4246" s="7" t="s">
        <v>5079</v>
      </c>
      <c r="I4246" s="7">
        <v>8</v>
      </c>
    </row>
    <row r="4247" spans="1:9" ht="15.75" customHeight="1" x14ac:dyDescent="0.15">
      <c r="A4247" s="13" t="s">
        <v>5294</v>
      </c>
      <c r="B4247" s="7" t="s">
        <v>4439</v>
      </c>
      <c r="C4247" s="14">
        <v>13</v>
      </c>
      <c r="D4247" s="7">
        <v>36.03</v>
      </c>
      <c r="E4247" s="7">
        <f t="shared" si="134"/>
        <v>3.6030000000000002</v>
      </c>
      <c r="F4247" s="7">
        <f t="shared" si="135"/>
        <v>39.633000000000003</v>
      </c>
      <c r="G4247" s="7">
        <v>0.36</v>
      </c>
      <c r="H4247" s="7" t="s">
        <v>5080</v>
      </c>
      <c r="I4247" s="7">
        <v>2</v>
      </c>
    </row>
    <row r="4248" spans="1:9" ht="15.75" customHeight="1" x14ac:dyDescent="0.15">
      <c r="A4248" s="13" t="s">
        <v>5294</v>
      </c>
      <c r="B4248" s="7" t="s">
        <v>754</v>
      </c>
      <c r="C4248" s="14">
        <v>1</v>
      </c>
      <c r="D4248" s="7">
        <v>86.5</v>
      </c>
      <c r="E4248" s="7">
        <f t="shared" si="134"/>
        <v>8.65</v>
      </c>
      <c r="F4248" s="7">
        <f t="shared" si="135"/>
        <v>95.15</v>
      </c>
      <c r="G4248" s="7">
        <v>0.03</v>
      </c>
      <c r="H4248" s="7" t="s">
        <v>5079</v>
      </c>
      <c r="I4248" s="7">
        <v>9</v>
      </c>
    </row>
    <row r="4249" spans="1:9" ht="15.75" customHeight="1" x14ac:dyDescent="0.15">
      <c r="A4249" s="13" t="s">
        <v>5294</v>
      </c>
      <c r="B4249" s="7" t="s">
        <v>4394</v>
      </c>
      <c r="C4249" s="14">
        <v>1</v>
      </c>
      <c r="D4249" s="7">
        <v>16.350000000000001</v>
      </c>
      <c r="E4249" s="7">
        <f t="shared" si="134"/>
        <v>1.6350000000000002</v>
      </c>
      <c r="F4249" s="7">
        <f t="shared" si="135"/>
        <v>17.985000000000003</v>
      </c>
      <c r="G4249" s="7">
        <v>0.24</v>
      </c>
      <c r="H4249" s="7" t="s">
        <v>5078</v>
      </c>
      <c r="I4249" s="7">
        <v>5</v>
      </c>
    </row>
    <row r="4250" spans="1:9" ht="15.75" customHeight="1" x14ac:dyDescent="0.15">
      <c r="A4250" s="13" t="s">
        <v>5295</v>
      </c>
      <c r="B4250" s="7" t="s">
        <v>1064</v>
      </c>
      <c r="C4250" s="14">
        <v>14</v>
      </c>
      <c r="D4250" s="7">
        <v>56.88</v>
      </c>
      <c r="E4250" s="7">
        <f t="shared" si="134"/>
        <v>5.6880000000000006</v>
      </c>
      <c r="F4250" s="7">
        <f t="shared" si="135"/>
        <v>62.568000000000005</v>
      </c>
      <c r="G4250" s="7">
        <v>0.18</v>
      </c>
      <c r="H4250" s="7" t="s">
        <v>5082</v>
      </c>
      <c r="I4250" s="7">
        <v>8</v>
      </c>
    </row>
    <row r="4251" spans="1:9" ht="15.75" customHeight="1" x14ac:dyDescent="0.15">
      <c r="A4251" s="13" t="s">
        <v>5295</v>
      </c>
      <c r="B4251" s="7" t="s">
        <v>3030</v>
      </c>
      <c r="C4251" s="14">
        <v>1</v>
      </c>
      <c r="D4251" s="7">
        <v>58.5</v>
      </c>
      <c r="E4251" s="7">
        <f t="shared" si="134"/>
        <v>5.8500000000000005</v>
      </c>
      <c r="F4251" s="7">
        <f t="shared" si="135"/>
        <v>64.349999999999994</v>
      </c>
      <c r="G4251" s="7">
        <v>0.25</v>
      </c>
      <c r="H4251" s="7" t="s">
        <v>26</v>
      </c>
      <c r="I4251" s="7">
        <v>2</v>
      </c>
    </row>
    <row r="4252" spans="1:9" ht="15.75" customHeight="1" x14ac:dyDescent="0.15">
      <c r="A4252" s="13" t="s">
        <v>5295</v>
      </c>
      <c r="B4252" s="7" t="s">
        <v>3720</v>
      </c>
      <c r="C4252" s="14">
        <v>14</v>
      </c>
      <c r="D4252" s="7">
        <v>18.66</v>
      </c>
      <c r="E4252" s="7">
        <f t="shared" si="134"/>
        <v>1.8660000000000001</v>
      </c>
      <c r="F4252" s="7">
        <f t="shared" si="135"/>
        <v>20.526</v>
      </c>
      <c r="G4252" s="7">
        <v>0.34</v>
      </c>
      <c r="H4252" s="7" t="s">
        <v>28</v>
      </c>
      <c r="I4252" s="7">
        <v>9</v>
      </c>
    </row>
    <row r="4253" spans="1:9" ht="15.75" customHeight="1" x14ac:dyDescent="0.15">
      <c r="A4253" s="13" t="s">
        <v>5295</v>
      </c>
      <c r="B4253" s="7" t="s">
        <v>3756</v>
      </c>
      <c r="C4253" s="14">
        <v>13</v>
      </c>
      <c r="D4253" s="7">
        <v>48</v>
      </c>
      <c r="E4253" s="7">
        <f t="shared" si="134"/>
        <v>4.8000000000000007</v>
      </c>
      <c r="F4253" s="7">
        <f t="shared" si="135"/>
        <v>52.8</v>
      </c>
      <c r="G4253" s="7">
        <v>0.22</v>
      </c>
      <c r="H4253" s="7" t="s">
        <v>27</v>
      </c>
      <c r="I4253" s="7">
        <v>4</v>
      </c>
    </row>
    <row r="4254" spans="1:9" ht="15.75" customHeight="1" x14ac:dyDescent="0.15">
      <c r="A4254" s="13" t="s">
        <v>5295</v>
      </c>
      <c r="B4254" s="7" t="s">
        <v>2985</v>
      </c>
      <c r="C4254" s="14">
        <v>3</v>
      </c>
      <c r="D4254" s="7">
        <v>67.69</v>
      </c>
      <c r="E4254" s="7">
        <f t="shared" ref="E4254:E4317" si="136">D4254*10%</f>
        <v>6.7690000000000001</v>
      </c>
      <c r="F4254" s="7">
        <f t="shared" ref="F4254:F4317" si="137">D4254+E4254</f>
        <v>74.459000000000003</v>
      </c>
      <c r="G4254" s="7">
        <v>0.04</v>
      </c>
      <c r="H4254" s="7" t="s">
        <v>26</v>
      </c>
      <c r="I4254" s="7">
        <v>9</v>
      </c>
    </row>
    <row r="4255" spans="1:9" ht="15.75" customHeight="1" x14ac:dyDescent="0.15">
      <c r="A4255" s="13" t="s">
        <v>5295</v>
      </c>
      <c r="B4255" s="7" t="s">
        <v>2875</v>
      </c>
      <c r="C4255" s="14">
        <v>1</v>
      </c>
      <c r="D4255" s="7">
        <v>59.01</v>
      </c>
      <c r="E4255" s="7">
        <f t="shared" si="136"/>
        <v>5.9009999999999998</v>
      </c>
      <c r="F4255" s="7">
        <f t="shared" si="137"/>
        <v>64.911000000000001</v>
      </c>
      <c r="G4255" s="7">
        <v>0.13</v>
      </c>
      <c r="H4255" s="7" t="s">
        <v>31</v>
      </c>
      <c r="I4255" s="7">
        <v>4</v>
      </c>
    </row>
    <row r="4256" spans="1:9" ht="15.75" customHeight="1" x14ac:dyDescent="0.15">
      <c r="A4256" s="13" t="s">
        <v>5295</v>
      </c>
      <c r="B4256" s="7" t="s">
        <v>249</v>
      </c>
      <c r="C4256" s="14">
        <v>3</v>
      </c>
      <c r="D4256" s="7">
        <v>94.28</v>
      </c>
      <c r="E4256" s="7">
        <f t="shared" si="136"/>
        <v>9.4280000000000008</v>
      </c>
      <c r="F4256" s="7">
        <f t="shared" si="137"/>
        <v>103.708</v>
      </c>
      <c r="G4256" s="7">
        <v>0.16</v>
      </c>
      <c r="H4256" s="7" t="s">
        <v>27</v>
      </c>
      <c r="I4256" s="7">
        <v>8</v>
      </c>
    </row>
    <row r="4257" spans="1:9" ht="15.75" customHeight="1" x14ac:dyDescent="0.15">
      <c r="A4257" s="13" t="s">
        <v>5295</v>
      </c>
      <c r="B4257" s="7" t="s">
        <v>2947</v>
      </c>
      <c r="C4257" s="14">
        <v>1</v>
      </c>
      <c r="D4257" s="7">
        <v>99.98</v>
      </c>
      <c r="E4257" s="7">
        <f t="shared" si="136"/>
        <v>9.9980000000000011</v>
      </c>
      <c r="F4257" s="7">
        <f t="shared" si="137"/>
        <v>109.97800000000001</v>
      </c>
      <c r="G4257" s="7">
        <v>0.32</v>
      </c>
      <c r="H4257" s="7" t="s">
        <v>26</v>
      </c>
      <c r="I4257" s="7">
        <v>9</v>
      </c>
    </row>
    <row r="4258" spans="1:9" ht="15.75" customHeight="1" x14ac:dyDescent="0.15">
      <c r="A4258" s="13" t="s">
        <v>5295</v>
      </c>
      <c r="B4258" s="7" t="s">
        <v>3438</v>
      </c>
      <c r="C4258" s="14">
        <v>14</v>
      </c>
      <c r="D4258" s="7">
        <v>17.61</v>
      </c>
      <c r="E4258" s="7">
        <f t="shared" si="136"/>
        <v>1.7610000000000001</v>
      </c>
      <c r="F4258" s="7">
        <f t="shared" si="137"/>
        <v>19.370999999999999</v>
      </c>
      <c r="G4258" s="7">
        <v>0.28999999999999998</v>
      </c>
      <c r="H4258" s="7" t="s">
        <v>5081</v>
      </c>
      <c r="I4258" s="7">
        <v>3</v>
      </c>
    </row>
    <row r="4259" spans="1:9" ht="15.75" customHeight="1" x14ac:dyDescent="0.15">
      <c r="A4259" s="13" t="s">
        <v>5295</v>
      </c>
      <c r="B4259" s="7" t="s">
        <v>3632</v>
      </c>
      <c r="C4259" s="14">
        <v>1</v>
      </c>
      <c r="D4259" s="7">
        <v>47.08</v>
      </c>
      <c r="E4259" s="7">
        <f t="shared" si="136"/>
        <v>4.7080000000000002</v>
      </c>
      <c r="F4259" s="7">
        <f t="shared" si="137"/>
        <v>51.787999999999997</v>
      </c>
      <c r="G4259" s="7">
        <v>0.31</v>
      </c>
      <c r="H4259" s="7" t="s">
        <v>26</v>
      </c>
      <c r="I4259" s="7">
        <v>7</v>
      </c>
    </row>
    <row r="4260" spans="1:9" ht="15.75" customHeight="1" x14ac:dyDescent="0.15">
      <c r="A4260" s="13" t="s">
        <v>5295</v>
      </c>
      <c r="B4260" s="7" t="s">
        <v>1087</v>
      </c>
      <c r="C4260" s="14">
        <v>3</v>
      </c>
      <c r="D4260" s="7">
        <v>40.19</v>
      </c>
      <c r="E4260" s="7">
        <f t="shared" si="136"/>
        <v>4.0190000000000001</v>
      </c>
      <c r="F4260" s="7">
        <f t="shared" si="137"/>
        <v>44.208999999999996</v>
      </c>
      <c r="G4260" s="7">
        <v>0.1</v>
      </c>
      <c r="H4260" s="7" t="s">
        <v>5076</v>
      </c>
      <c r="I4260" s="7">
        <v>10</v>
      </c>
    </row>
    <row r="4261" spans="1:9" ht="15.75" customHeight="1" x14ac:dyDescent="0.15">
      <c r="A4261" s="13" t="s">
        <v>5295</v>
      </c>
      <c r="B4261" s="7" t="s">
        <v>1107</v>
      </c>
      <c r="C4261" s="14">
        <v>3</v>
      </c>
      <c r="D4261" s="7">
        <v>50.17</v>
      </c>
      <c r="E4261" s="7">
        <f t="shared" si="136"/>
        <v>5.0170000000000003</v>
      </c>
      <c r="F4261" s="7">
        <f t="shared" si="137"/>
        <v>55.187000000000005</v>
      </c>
      <c r="G4261" s="7">
        <v>0.28000000000000003</v>
      </c>
      <c r="H4261" s="7" t="s">
        <v>5081</v>
      </c>
      <c r="I4261" s="7">
        <v>9</v>
      </c>
    </row>
    <row r="4262" spans="1:9" ht="15.75" customHeight="1" x14ac:dyDescent="0.15">
      <c r="A4262" s="13" t="s">
        <v>5295</v>
      </c>
      <c r="B4262" s="7" t="s">
        <v>1599</v>
      </c>
      <c r="C4262" s="14">
        <v>1</v>
      </c>
      <c r="D4262" s="7">
        <v>67.569999999999993</v>
      </c>
      <c r="E4262" s="7">
        <f t="shared" si="136"/>
        <v>6.7569999999999997</v>
      </c>
      <c r="F4262" s="7">
        <f t="shared" si="137"/>
        <v>74.326999999999998</v>
      </c>
      <c r="G4262" s="7">
        <v>0.04</v>
      </c>
      <c r="H4262" s="7" t="s">
        <v>28</v>
      </c>
      <c r="I4262" s="7">
        <v>7</v>
      </c>
    </row>
    <row r="4263" spans="1:9" ht="15.75" customHeight="1" x14ac:dyDescent="0.15">
      <c r="A4263" s="13" t="s">
        <v>5295</v>
      </c>
      <c r="B4263" s="7" t="s">
        <v>1014</v>
      </c>
      <c r="C4263" s="14">
        <v>13</v>
      </c>
      <c r="D4263" s="7">
        <v>71.05</v>
      </c>
      <c r="E4263" s="7">
        <f t="shared" si="136"/>
        <v>7.1050000000000004</v>
      </c>
      <c r="F4263" s="7">
        <f t="shared" si="137"/>
        <v>78.155000000000001</v>
      </c>
      <c r="G4263" s="7">
        <v>0.27</v>
      </c>
      <c r="H4263" s="7" t="s">
        <v>5083</v>
      </c>
      <c r="I4263" s="7">
        <v>9</v>
      </c>
    </row>
    <row r="4264" spans="1:9" ht="15.75" customHeight="1" x14ac:dyDescent="0.15">
      <c r="A4264" s="13" t="s">
        <v>5295</v>
      </c>
      <c r="B4264" s="7" t="s">
        <v>2429</v>
      </c>
      <c r="C4264" s="14">
        <v>13</v>
      </c>
      <c r="D4264" s="7">
        <v>21.85</v>
      </c>
      <c r="E4264" s="7">
        <f t="shared" si="136"/>
        <v>2.1850000000000001</v>
      </c>
      <c r="F4264" s="7">
        <f t="shared" si="137"/>
        <v>24.035</v>
      </c>
      <c r="G4264" s="7">
        <v>0.18</v>
      </c>
      <c r="H4264" s="7" t="s">
        <v>5083</v>
      </c>
      <c r="I4264" s="7">
        <v>9</v>
      </c>
    </row>
    <row r="4265" spans="1:9" ht="15.75" customHeight="1" x14ac:dyDescent="0.15">
      <c r="A4265" s="13" t="s">
        <v>5296</v>
      </c>
      <c r="B4265" s="7" t="s">
        <v>2339</v>
      </c>
      <c r="C4265" s="14">
        <v>13</v>
      </c>
      <c r="D4265" s="7">
        <v>28.13</v>
      </c>
      <c r="E4265" s="7">
        <f t="shared" si="136"/>
        <v>2.8130000000000002</v>
      </c>
      <c r="F4265" s="7">
        <f t="shared" si="137"/>
        <v>30.942999999999998</v>
      </c>
      <c r="G4265" s="7">
        <v>0.13</v>
      </c>
      <c r="H4265" s="7" t="s">
        <v>29</v>
      </c>
      <c r="I4265" s="7">
        <v>6</v>
      </c>
    </row>
    <row r="4266" spans="1:9" ht="15.75" customHeight="1" x14ac:dyDescent="0.15">
      <c r="A4266" s="13" t="s">
        <v>5296</v>
      </c>
      <c r="B4266" s="7" t="s">
        <v>3021</v>
      </c>
      <c r="C4266" s="14">
        <v>14</v>
      </c>
      <c r="D4266" s="7">
        <v>54.52</v>
      </c>
      <c r="E4266" s="7">
        <f t="shared" si="136"/>
        <v>5.4520000000000008</v>
      </c>
      <c r="F4266" s="7">
        <f t="shared" si="137"/>
        <v>59.972000000000001</v>
      </c>
      <c r="G4266" s="7">
        <v>0.03</v>
      </c>
      <c r="H4266" s="7" t="s">
        <v>5083</v>
      </c>
      <c r="I4266" s="7">
        <v>4</v>
      </c>
    </row>
    <row r="4267" spans="1:9" ht="15.75" customHeight="1" x14ac:dyDescent="0.15">
      <c r="A4267" s="13" t="s">
        <v>5296</v>
      </c>
      <c r="B4267" s="7" t="s">
        <v>1523</v>
      </c>
      <c r="C4267" s="14">
        <v>1</v>
      </c>
      <c r="D4267" s="7">
        <v>0.11</v>
      </c>
      <c r="E4267" s="7">
        <f t="shared" si="136"/>
        <v>1.1000000000000001E-2</v>
      </c>
      <c r="F4267" s="7">
        <f t="shared" si="137"/>
        <v>0.121</v>
      </c>
      <c r="G4267" s="7">
        <v>0.39</v>
      </c>
      <c r="H4267" s="7" t="s">
        <v>27</v>
      </c>
      <c r="I4267" s="7">
        <v>6</v>
      </c>
    </row>
    <row r="4268" spans="1:9" ht="15.75" customHeight="1" x14ac:dyDescent="0.15">
      <c r="A4268" s="13" t="s">
        <v>5296</v>
      </c>
      <c r="B4268" s="7" t="s">
        <v>2809</v>
      </c>
      <c r="C4268" s="14">
        <v>14</v>
      </c>
      <c r="D4268" s="7">
        <v>8.8699999999999992</v>
      </c>
      <c r="E4268" s="7">
        <f t="shared" si="136"/>
        <v>0.88700000000000001</v>
      </c>
      <c r="F4268" s="7">
        <f t="shared" si="137"/>
        <v>9.7569999999999997</v>
      </c>
      <c r="G4268" s="7">
        <v>0.16</v>
      </c>
      <c r="H4268" s="7" t="s">
        <v>30</v>
      </c>
      <c r="I4268" s="7">
        <v>4</v>
      </c>
    </row>
    <row r="4269" spans="1:9" ht="15.75" customHeight="1" x14ac:dyDescent="0.15">
      <c r="A4269" s="13" t="s">
        <v>5296</v>
      </c>
      <c r="B4269" s="7" t="s">
        <v>1405</v>
      </c>
      <c r="C4269" s="14">
        <v>1</v>
      </c>
      <c r="D4269" s="7">
        <v>9.68</v>
      </c>
      <c r="E4269" s="7">
        <f t="shared" si="136"/>
        <v>0.96799999999999997</v>
      </c>
      <c r="F4269" s="7">
        <f t="shared" si="137"/>
        <v>10.648</v>
      </c>
      <c r="G4269" s="7">
        <v>0.27</v>
      </c>
      <c r="H4269" s="7" t="s">
        <v>5076</v>
      </c>
      <c r="I4269" s="7">
        <v>3</v>
      </c>
    </row>
    <row r="4270" spans="1:9" ht="15.75" customHeight="1" x14ac:dyDescent="0.15">
      <c r="A4270" s="13" t="s">
        <v>5296</v>
      </c>
      <c r="B4270" s="7" t="s">
        <v>2830</v>
      </c>
      <c r="C4270" s="14">
        <v>14</v>
      </c>
      <c r="D4270" s="7">
        <v>43.84</v>
      </c>
      <c r="E4270" s="7">
        <f t="shared" si="136"/>
        <v>4.3840000000000003</v>
      </c>
      <c r="F4270" s="7">
        <f t="shared" si="137"/>
        <v>48.224000000000004</v>
      </c>
      <c r="G4270" s="7">
        <v>0.11</v>
      </c>
      <c r="H4270" s="7" t="s">
        <v>26</v>
      </c>
      <c r="I4270" s="7">
        <v>4</v>
      </c>
    </row>
    <row r="4271" spans="1:9" ht="15.75" customHeight="1" x14ac:dyDescent="0.15">
      <c r="A4271" s="13" t="s">
        <v>5296</v>
      </c>
      <c r="B4271" s="7" t="s">
        <v>4041</v>
      </c>
      <c r="C4271" s="14">
        <v>13</v>
      </c>
      <c r="D4271" s="7">
        <v>17.489999999999998</v>
      </c>
      <c r="E4271" s="7">
        <f t="shared" si="136"/>
        <v>1.7489999999999999</v>
      </c>
      <c r="F4271" s="7">
        <f t="shared" si="137"/>
        <v>19.238999999999997</v>
      </c>
      <c r="G4271" s="7">
        <v>0.09</v>
      </c>
      <c r="H4271" s="7" t="s">
        <v>5078</v>
      </c>
      <c r="I4271" s="7">
        <v>6</v>
      </c>
    </row>
    <row r="4272" spans="1:9" ht="15.75" customHeight="1" x14ac:dyDescent="0.15">
      <c r="A4272" s="13" t="s">
        <v>5296</v>
      </c>
      <c r="B4272" s="7" t="s">
        <v>4416</v>
      </c>
      <c r="C4272" s="14">
        <v>13</v>
      </c>
      <c r="D4272" s="7">
        <v>33.340000000000003</v>
      </c>
      <c r="E4272" s="7">
        <f t="shared" si="136"/>
        <v>3.3340000000000005</v>
      </c>
      <c r="F4272" s="7">
        <f t="shared" si="137"/>
        <v>36.674000000000007</v>
      </c>
      <c r="G4272" s="7">
        <v>0.02</v>
      </c>
      <c r="H4272" s="7" t="s">
        <v>5080</v>
      </c>
      <c r="I4272" s="7">
        <v>7</v>
      </c>
    </row>
    <row r="4273" spans="1:9" ht="15.75" customHeight="1" x14ac:dyDescent="0.15">
      <c r="A4273" s="13" t="s">
        <v>5296</v>
      </c>
      <c r="B4273" s="7" t="s">
        <v>2585</v>
      </c>
      <c r="C4273" s="14">
        <v>1</v>
      </c>
      <c r="D4273" s="7">
        <v>30.79</v>
      </c>
      <c r="E4273" s="7">
        <f t="shared" si="136"/>
        <v>3.0790000000000002</v>
      </c>
      <c r="F4273" s="7">
        <f t="shared" si="137"/>
        <v>33.869</v>
      </c>
      <c r="G4273" s="7">
        <v>0.18</v>
      </c>
      <c r="H4273" s="7" t="s">
        <v>5078</v>
      </c>
      <c r="I4273" s="7">
        <v>7</v>
      </c>
    </row>
    <row r="4274" spans="1:9" ht="15.75" customHeight="1" x14ac:dyDescent="0.15">
      <c r="A4274" s="13" t="s">
        <v>5296</v>
      </c>
      <c r="B4274" s="7" t="s">
        <v>3406</v>
      </c>
      <c r="C4274" s="14">
        <v>3</v>
      </c>
      <c r="D4274" s="7">
        <v>27.19</v>
      </c>
      <c r="E4274" s="7">
        <f t="shared" si="136"/>
        <v>2.7190000000000003</v>
      </c>
      <c r="F4274" s="7">
        <f t="shared" si="137"/>
        <v>29.909000000000002</v>
      </c>
      <c r="G4274" s="7">
        <v>0.3</v>
      </c>
      <c r="H4274" s="7" t="s">
        <v>5075</v>
      </c>
      <c r="I4274" s="7">
        <v>1</v>
      </c>
    </row>
    <row r="4275" spans="1:9" ht="15.75" customHeight="1" x14ac:dyDescent="0.15">
      <c r="A4275" s="13" t="s">
        <v>5296</v>
      </c>
      <c r="B4275" s="7" t="s">
        <v>291</v>
      </c>
      <c r="C4275" s="14">
        <v>3</v>
      </c>
      <c r="D4275" s="7">
        <v>4.37</v>
      </c>
      <c r="E4275" s="7">
        <f t="shared" si="136"/>
        <v>0.43700000000000006</v>
      </c>
      <c r="F4275" s="7">
        <f t="shared" si="137"/>
        <v>4.8070000000000004</v>
      </c>
      <c r="G4275" s="7">
        <v>0.4</v>
      </c>
      <c r="H4275" s="7" t="s">
        <v>5076</v>
      </c>
      <c r="I4275" s="7">
        <v>8</v>
      </c>
    </row>
    <row r="4276" spans="1:9" ht="15.75" customHeight="1" x14ac:dyDescent="0.15">
      <c r="A4276" s="13" t="s">
        <v>5296</v>
      </c>
      <c r="B4276" s="7" t="s">
        <v>534</v>
      </c>
      <c r="C4276" s="14">
        <v>3</v>
      </c>
      <c r="D4276" s="7">
        <v>40.950000000000003</v>
      </c>
      <c r="E4276" s="7">
        <f t="shared" si="136"/>
        <v>4.0950000000000006</v>
      </c>
      <c r="F4276" s="7">
        <f t="shared" si="137"/>
        <v>45.045000000000002</v>
      </c>
      <c r="G4276" s="7">
        <v>0.13</v>
      </c>
      <c r="H4276" s="7" t="s">
        <v>5079</v>
      </c>
      <c r="I4276" s="7">
        <v>4</v>
      </c>
    </row>
    <row r="4277" spans="1:9" ht="15.75" customHeight="1" x14ac:dyDescent="0.15">
      <c r="A4277" s="13" t="s">
        <v>5296</v>
      </c>
      <c r="B4277" s="7" t="s">
        <v>2231</v>
      </c>
      <c r="C4277" s="14">
        <v>13</v>
      </c>
      <c r="D4277" s="7">
        <v>33.44</v>
      </c>
      <c r="E4277" s="7">
        <f t="shared" si="136"/>
        <v>3.3439999999999999</v>
      </c>
      <c r="F4277" s="7">
        <f t="shared" si="137"/>
        <v>36.783999999999999</v>
      </c>
      <c r="G4277" s="7">
        <v>0.14000000000000001</v>
      </c>
      <c r="H4277" s="7" t="s">
        <v>30</v>
      </c>
      <c r="I4277" s="7">
        <v>5</v>
      </c>
    </row>
    <row r="4278" spans="1:9" ht="15.75" customHeight="1" x14ac:dyDescent="0.15">
      <c r="A4278" s="13" t="s">
        <v>5296</v>
      </c>
      <c r="B4278" s="7" t="s">
        <v>4726</v>
      </c>
      <c r="C4278" s="14">
        <v>1</v>
      </c>
      <c r="D4278" s="7">
        <v>69.099999999999994</v>
      </c>
      <c r="E4278" s="7">
        <f t="shared" si="136"/>
        <v>6.91</v>
      </c>
      <c r="F4278" s="7">
        <f t="shared" si="137"/>
        <v>76.009999999999991</v>
      </c>
      <c r="G4278" s="7">
        <v>0.05</v>
      </c>
      <c r="H4278" s="7" t="s">
        <v>31</v>
      </c>
      <c r="I4278" s="7">
        <v>7</v>
      </c>
    </row>
    <row r="4279" spans="1:9" ht="15.75" customHeight="1" x14ac:dyDescent="0.15">
      <c r="A4279" s="13" t="s">
        <v>5296</v>
      </c>
      <c r="B4279" s="7" t="s">
        <v>3382</v>
      </c>
      <c r="C4279" s="14">
        <v>1</v>
      </c>
      <c r="D4279" s="7">
        <v>60.59</v>
      </c>
      <c r="E4279" s="7">
        <f t="shared" si="136"/>
        <v>6.0590000000000011</v>
      </c>
      <c r="F4279" s="7">
        <f t="shared" si="137"/>
        <v>66.649000000000001</v>
      </c>
      <c r="G4279" s="7">
        <v>0.22</v>
      </c>
      <c r="H4279" s="7" t="s">
        <v>5081</v>
      </c>
      <c r="I4279" s="7">
        <v>9</v>
      </c>
    </row>
    <row r="4280" spans="1:9" ht="15.75" customHeight="1" x14ac:dyDescent="0.15">
      <c r="A4280" s="13" t="s">
        <v>5296</v>
      </c>
      <c r="B4280" s="7" t="s">
        <v>4297</v>
      </c>
      <c r="C4280" s="14">
        <v>1</v>
      </c>
      <c r="D4280" s="7">
        <v>67.02</v>
      </c>
      <c r="E4280" s="7">
        <f t="shared" si="136"/>
        <v>6.702</v>
      </c>
      <c r="F4280" s="7">
        <f t="shared" si="137"/>
        <v>73.721999999999994</v>
      </c>
      <c r="G4280" s="7">
        <v>0.26</v>
      </c>
      <c r="H4280" s="7" t="s">
        <v>5083</v>
      </c>
      <c r="I4280" s="7">
        <v>2</v>
      </c>
    </row>
    <row r="4281" spans="1:9" ht="15.75" customHeight="1" x14ac:dyDescent="0.15">
      <c r="A4281" s="13" t="s">
        <v>5296</v>
      </c>
      <c r="B4281" s="7" t="s">
        <v>40</v>
      </c>
      <c r="C4281" s="14">
        <v>1</v>
      </c>
      <c r="D4281" s="7">
        <v>78.36</v>
      </c>
      <c r="E4281" s="7">
        <f t="shared" si="136"/>
        <v>7.8360000000000003</v>
      </c>
      <c r="F4281" s="7">
        <f t="shared" si="137"/>
        <v>86.195999999999998</v>
      </c>
      <c r="G4281" s="7">
        <v>0.4</v>
      </c>
      <c r="H4281" s="7" t="s">
        <v>5078</v>
      </c>
      <c r="I4281" s="7">
        <v>2</v>
      </c>
    </row>
    <row r="4282" spans="1:9" ht="15.75" customHeight="1" x14ac:dyDescent="0.15">
      <c r="A4282" s="13" t="s">
        <v>5297</v>
      </c>
      <c r="B4282" s="7" t="s">
        <v>1890</v>
      </c>
      <c r="C4282" s="14">
        <v>14</v>
      </c>
      <c r="D4282" s="7">
        <v>65.239999999999995</v>
      </c>
      <c r="E4282" s="7">
        <f t="shared" si="136"/>
        <v>6.524</v>
      </c>
      <c r="F4282" s="7">
        <f t="shared" si="137"/>
        <v>71.763999999999996</v>
      </c>
      <c r="G4282" s="7">
        <v>0.32</v>
      </c>
      <c r="H4282" s="7" t="s">
        <v>31</v>
      </c>
      <c r="I4282" s="7">
        <v>5</v>
      </c>
    </row>
    <row r="4283" spans="1:9" ht="15.75" customHeight="1" x14ac:dyDescent="0.15">
      <c r="A4283" s="13" t="s">
        <v>5297</v>
      </c>
      <c r="B4283" s="7" t="s">
        <v>2745</v>
      </c>
      <c r="C4283" s="14">
        <v>1</v>
      </c>
      <c r="D4283" s="7">
        <v>89.9</v>
      </c>
      <c r="E4283" s="7">
        <f t="shared" si="136"/>
        <v>8.99</v>
      </c>
      <c r="F4283" s="7">
        <f t="shared" si="137"/>
        <v>98.89</v>
      </c>
      <c r="G4283" s="7">
        <v>0.02</v>
      </c>
      <c r="H4283" s="7" t="s">
        <v>5075</v>
      </c>
      <c r="I4283" s="7">
        <v>5</v>
      </c>
    </row>
    <row r="4284" spans="1:9" ht="15.75" customHeight="1" x14ac:dyDescent="0.15">
      <c r="A4284" s="13" t="s">
        <v>5297</v>
      </c>
      <c r="B4284" s="7" t="s">
        <v>1302</v>
      </c>
      <c r="C4284" s="14">
        <v>13</v>
      </c>
      <c r="D4284" s="7">
        <v>18.29</v>
      </c>
      <c r="E4284" s="7">
        <f t="shared" si="136"/>
        <v>1.829</v>
      </c>
      <c r="F4284" s="7">
        <f t="shared" si="137"/>
        <v>20.119</v>
      </c>
      <c r="G4284" s="7">
        <v>0.09</v>
      </c>
      <c r="H4284" s="7" t="s">
        <v>29</v>
      </c>
      <c r="I4284" s="7">
        <v>2</v>
      </c>
    </row>
    <row r="4285" spans="1:9" ht="15.75" customHeight="1" x14ac:dyDescent="0.15">
      <c r="A4285" s="13" t="s">
        <v>5297</v>
      </c>
      <c r="B4285" s="7" t="s">
        <v>3861</v>
      </c>
      <c r="C4285" s="14">
        <v>14</v>
      </c>
      <c r="D4285" s="7">
        <v>53.78</v>
      </c>
      <c r="E4285" s="7">
        <f t="shared" si="136"/>
        <v>5.3780000000000001</v>
      </c>
      <c r="F4285" s="7">
        <f t="shared" si="137"/>
        <v>59.158000000000001</v>
      </c>
      <c r="G4285" s="7">
        <v>0.37</v>
      </c>
      <c r="H4285" s="7" t="s">
        <v>5083</v>
      </c>
      <c r="I4285" s="7">
        <v>9</v>
      </c>
    </row>
    <row r="4286" spans="1:9" ht="15.75" customHeight="1" x14ac:dyDescent="0.15">
      <c r="A4286" s="13" t="s">
        <v>5297</v>
      </c>
      <c r="B4286" s="7" t="s">
        <v>4729</v>
      </c>
      <c r="C4286" s="14">
        <v>3</v>
      </c>
      <c r="D4286" s="7">
        <v>20.53</v>
      </c>
      <c r="E4286" s="7">
        <f t="shared" si="136"/>
        <v>2.0530000000000004</v>
      </c>
      <c r="F4286" s="7">
        <f t="shared" si="137"/>
        <v>22.583000000000002</v>
      </c>
      <c r="G4286" s="7">
        <v>0.32</v>
      </c>
      <c r="H4286" s="7" t="s">
        <v>5079</v>
      </c>
      <c r="I4286" s="7">
        <v>2</v>
      </c>
    </row>
    <row r="4287" spans="1:9" ht="15.75" customHeight="1" x14ac:dyDescent="0.15">
      <c r="A4287" s="13" t="s">
        <v>5297</v>
      </c>
      <c r="B4287" s="7" t="s">
        <v>3509</v>
      </c>
      <c r="C4287" s="14">
        <v>1</v>
      </c>
      <c r="D4287" s="7">
        <v>18.91</v>
      </c>
      <c r="E4287" s="7">
        <f t="shared" si="136"/>
        <v>1.891</v>
      </c>
      <c r="F4287" s="7">
        <f t="shared" si="137"/>
        <v>20.801000000000002</v>
      </c>
      <c r="G4287" s="7">
        <v>0.11</v>
      </c>
      <c r="H4287" s="7" t="s">
        <v>5076</v>
      </c>
      <c r="I4287" s="7">
        <v>5</v>
      </c>
    </row>
    <row r="4288" spans="1:9" ht="15.75" customHeight="1" x14ac:dyDescent="0.15">
      <c r="A4288" s="13" t="s">
        <v>5297</v>
      </c>
      <c r="B4288" s="7" t="s">
        <v>3363</v>
      </c>
      <c r="C4288" s="14">
        <v>3</v>
      </c>
      <c r="D4288" s="7">
        <v>40.450000000000003</v>
      </c>
      <c r="E4288" s="7">
        <f t="shared" si="136"/>
        <v>4.0450000000000008</v>
      </c>
      <c r="F4288" s="7">
        <f t="shared" si="137"/>
        <v>44.495000000000005</v>
      </c>
      <c r="G4288" s="7">
        <v>0.23</v>
      </c>
      <c r="H4288" s="7" t="s">
        <v>5077</v>
      </c>
      <c r="I4288" s="7">
        <v>8</v>
      </c>
    </row>
    <row r="4289" spans="1:9" ht="15.75" customHeight="1" x14ac:dyDescent="0.15">
      <c r="A4289" s="13" t="s">
        <v>5297</v>
      </c>
      <c r="B4289" s="7" t="s">
        <v>3610</v>
      </c>
      <c r="C4289" s="14">
        <v>3</v>
      </c>
      <c r="D4289" s="7">
        <v>50.39</v>
      </c>
      <c r="E4289" s="7">
        <f t="shared" si="136"/>
        <v>5.0390000000000006</v>
      </c>
      <c r="F4289" s="7">
        <f t="shared" si="137"/>
        <v>55.429000000000002</v>
      </c>
      <c r="G4289" s="7">
        <v>0.17</v>
      </c>
      <c r="H4289" s="7" t="s">
        <v>5080</v>
      </c>
      <c r="I4289" s="7">
        <v>10</v>
      </c>
    </row>
    <row r="4290" spans="1:9" ht="15.75" customHeight="1" x14ac:dyDescent="0.15">
      <c r="A4290" s="13" t="s">
        <v>5297</v>
      </c>
      <c r="B4290" s="7" t="s">
        <v>1168</v>
      </c>
      <c r="C4290" s="14">
        <v>3</v>
      </c>
      <c r="D4290" s="7">
        <v>76.2</v>
      </c>
      <c r="E4290" s="7">
        <f t="shared" si="136"/>
        <v>7.620000000000001</v>
      </c>
      <c r="F4290" s="7">
        <f t="shared" si="137"/>
        <v>83.820000000000007</v>
      </c>
      <c r="G4290" s="7">
        <v>0.4</v>
      </c>
      <c r="H4290" s="7" t="s">
        <v>5082</v>
      </c>
      <c r="I4290" s="7">
        <v>4</v>
      </c>
    </row>
    <row r="4291" spans="1:9" ht="15.75" customHeight="1" x14ac:dyDescent="0.15">
      <c r="A4291" s="13" t="s">
        <v>5297</v>
      </c>
      <c r="B4291" s="7" t="s">
        <v>5061</v>
      </c>
      <c r="C4291" s="14">
        <v>14</v>
      </c>
      <c r="D4291" s="7">
        <v>38.68</v>
      </c>
      <c r="E4291" s="7">
        <f t="shared" si="136"/>
        <v>3.8680000000000003</v>
      </c>
      <c r="F4291" s="7">
        <f t="shared" si="137"/>
        <v>42.548000000000002</v>
      </c>
      <c r="G4291" s="7">
        <v>0.21</v>
      </c>
      <c r="H4291" s="7" t="s">
        <v>5080</v>
      </c>
      <c r="I4291" s="7">
        <v>3</v>
      </c>
    </row>
    <row r="4292" spans="1:9" ht="15.75" customHeight="1" x14ac:dyDescent="0.15">
      <c r="A4292" s="13" t="s">
        <v>5297</v>
      </c>
      <c r="B4292" s="7" t="s">
        <v>4588</v>
      </c>
      <c r="C4292" s="14">
        <v>13</v>
      </c>
      <c r="D4292" s="7">
        <v>52.3</v>
      </c>
      <c r="E4292" s="7">
        <f t="shared" si="136"/>
        <v>5.23</v>
      </c>
      <c r="F4292" s="7">
        <f t="shared" si="137"/>
        <v>57.53</v>
      </c>
      <c r="G4292" s="7">
        <v>0.18</v>
      </c>
      <c r="H4292" s="7" t="s">
        <v>5082</v>
      </c>
      <c r="I4292" s="7">
        <v>10</v>
      </c>
    </row>
    <row r="4293" spans="1:9" ht="15.75" customHeight="1" x14ac:dyDescent="0.15">
      <c r="A4293" s="13" t="s">
        <v>5297</v>
      </c>
      <c r="B4293" s="7" t="s">
        <v>320</v>
      </c>
      <c r="C4293" s="14">
        <v>3</v>
      </c>
      <c r="D4293" s="7">
        <v>71.739999999999995</v>
      </c>
      <c r="E4293" s="7">
        <f t="shared" si="136"/>
        <v>7.1739999999999995</v>
      </c>
      <c r="F4293" s="7">
        <f t="shared" si="137"/>
        <v>78.913999999999987</v>
      </c>
      <c r="G4293" s="7">
        <v>0.12</v>
      </c>
      <c r="H4293" s="7" t="s">
        <v>28</v>
      </c>
      <c r="I4293" s="7">
        <v>2</v>
      </c>
    </row>
    <row r="4294" spans="1:9" ht="15.75" customHeight="1" x14ac:dyDescent="0.15">
      <c r="A4294" s="13" t="s">
        <v>5297</v>
      </c>
      <c r="B4294" s="7" t="s">
        <v>527</v>
      </c>
      <c r="C4294" s="14">
        <v>1</v>
      </c>
      <c r="D4294" s="7">
        <v>72.2</v>
      </c>
      <c r="E4294" s="7">
        <f t="shared" si="136"/>
        <v>7.2200000000000006</v>
      </c>
      <c r="F4294" s="7">
        <f t="shared" si="137"/>
        <v>79.42</v>
      </c>
      <c r="G4294" s="7">
        <v>0.19</v>
      </c>
      <c r="H4294" s="7" t="s">
        <v>5082</v>
      </c>
      <c r="I4294" s="7">
        <v>9</v>
      </c>
    </row>
    <row r="4295" spans="1:9" ht="15.75" customHeight="1" x14ac:dyDescent="0.15">
      <c r="A4295" s="13" t="s">
        <v>5297</v>
      </c>
      <c r="B4295" s="7" t="s">
        <v>4406</v>
      </c>
      <c r="C4295" s="14">
        <v>1</v>
      </c>
      <c r="D4295" s="7">
        <v>21.16</v>
      </c>
      <c r="E4295" s="7">
        <f t="shared" si="136"/>
        <v>2.1160000000000001</v>
      </c>
      <c r="F4295" s="7">
        <f t="shared" si="137"/>
        <v>23.276</v>
      </c>
      <c r="G4295" s="7">
        <v>0.03</v>
      </c>
      <c r="H4295" s="7" t="s">
        <v>5078</v>
      </c>
      <c r="I4295" s="7">
        <v>9</v>
      </c>
    </row>
    <row r="4296" spans="1:9" ht="15.75" customHeight="1" x14ac:dyDescent="0.15">
      <c r="A4296" s="13" t="s">
        <v>5297</v>
      </c>
      <c r="B4296" s="7" t="s">
        <v>4571</v>
      </c>
      <c r="C4296" s="14">
        <v>1</v>
      </c>
      <c r="D4296" s="7">
        <v>40.33</v>
      </c>
      <c r="E4296" s="7">
        <f t="shared" si="136"/>
        <v>4.0330000000000004</v>
      </c>
      <c r="F4296" s="7">
        <f t="shared" si="137"/>
        <v>44.363</v>
      </c>
      <c r="G4296" s="7">
        <v>0.4</v>
      </c>
      <c r="H4296" s="7" t="s">
        <v>5076</v>
      </c>
      <c r="I4296" s="7">
        <v>8</v>
      </c>
    </row>
    <row r="4297" spans="1:9" ht="15.75" customHeight="1" x14ac:dyDescent="0.15">
      <c r="A4297" s="13" t="s">
        <v>5297</v>
      </c>
      <c r="B4297" s="7" t="s">
        <v>2088</v>
      </c>
      <c r="C4297" s="14">
        <v>14</v>
      </c>
      <c r="D4297" s="7">
        <v>5.91</v>
      </c>
      <c r="E4297" s="7">
        <f t="shared" si="136"/>
        <v>0.59100000000000008</v>
      </c>
      <c r="F4297" s="7">
        <f t="shared" si="137"/>
        <v>6.5010000000000003</v>
      </c>
      <c r="G4297" s="7">
        <v>0.23</v>
      </c>
      <c r="H4297" s="7" t="s">
        <v>5080</v>
      </c>
      <c r="I4297" s="7">
        <v>8</v>
      </c>
    </row>
    <row r="4298" spans="1:9" ht="15.75" customHeight="1" x14ac:dyDescent="0.15">
      <c r="A4298" s="13" t="s">
        <v>5297</v>
      </c>
      <c r="B4298" s="7" t="s">
        <v>3725</v>
      </c>
      <c r="C4298" s="14">
        <v>3</v>
      </c>
      <c r="D4298" s="7">
        <v>69.2</v>
      </c>
      <c r="E4298" s="7">
        <f t="shared" si="136"/>
        <v>6.9200000000000008</v>
      </c>
      <c r="F4298" s="7">
        <f t="shared" si="137"/>
        <v>76.12</v>
      </c>
      <c r="G4298" s="7">
        <v>0.12</v>
      </c>
      <c r="H4298" s="7" t="s">
        <v>5079</v>
      </c>
      <c r="I4298" s="7">
        <v>4</v>
      </c>
    </row>
    <row r="4299" spans="1:9" ht="15.75" customHeight="1" x14ac:dyDescent="0.15">
      <c r="A4299" s="13" t="s">
        <v>5297</v>
      </c>
      <c r="B4299" s="7" t="s">
        <v>4261</v>
      </c>
      <c r="C4299" s="14">
        <v>13</v>
      </c>
      <c r="D4299" s="7">
        <v>77.02</v>
      </c>
      <c r="E4299" s="7">
        <f t="shared" si="136"/>
        <v>7.702</v>
      </c>
      <c r="F4299" s="7">
        <f t="shared" si="137"/>
        <v>84.721999999999994</v>
      </c>
      <c r="G4299" s="7">
        <v>0.4</v>
      </c>
      <c r="H4299" s="7" t="s">
        <v>5080</v>
      </c>
      <c r="I4299" s="7">
        <v>3</v>
      </c>
    </row>
    <row r="4300" spans="1:9" ht="15.75" customHeight="1" x14ac:dyDescent="0.15">
      <c r="A4300" s="13" t="s">
        <v>5297</v>
      </c>
      <c r="B4300" s="7" t="s">
        <v>1121</v>
      </c>
      <c r="C4300" s="14">
        <v>14</v>
      </c>
      <c r="D4300" s="7">
        <v>57.08</v>
      </c>
      <c r="E4300" s="7">
        <f t="shared" si="136"/>
        <v>5.7080000000000002</v>
      </c>
      <c r="F4300" s="7">
        <f t="shared" si="137"/>
        <v>62.787999999999997</v>
      </c>
      <c r="G4300" s="7">
        <v>0.06</v>
      </c>
      <c r="H4300" s="7" t="s">
        <v>5075</v>
      </c>
      <c r="I4300" s="7">
        <v>5</v>
      </c>
    </row>
    <row r="4301" spans="1:9" ht="15.75" customHeight="1" x14ac:dyDescent="0.15">
      <c r="A4301" s="13" t="s">
        <v>5297</v>
      </c>
      <c r="B4301" s="7" t="s">
        <v>1510</v>
      </c>
      <c r="C4301" s="14">
        <v>3</v>
      </c>
      <c r="D4301" s="7">
        <v>40.04</v>
      </c>
      <c r="E4301" s="7">
        <f t="shared" si="136"/>
        <v>4.0040000000000004</v>
      </c>
      <c r="F4301" s="7">
        <f t="shared" si="137"/>
        <v>44.043999999999997</v>
      </c>
      <c r="G4301" s="7">
        <v>0.03</v>
      </c>
      <c r="H4301" s="7" t="s">
        <v>26</v>
      </c>
      <c r="I4301" s="7">
        <v>9</v>
      </c>
    </row>
    <row r="4302" spans="1:9" ht="15.75" customHeight="1" x14ac:dyDescent="0.15">
      <c r="A4302" s="13" t="s">
        <v>5297</v>
      </c>
      <c r="B4302" s="7" t="s">
        <v>2696</v>
      </c>
      <c r="C4302" s="14">
        <v>3</v>
      </c>
      <c r="D4302" s="7">
        <v>99.17</v>
      </c>
      <c r="E4302" s="7">
        <f t="shared" si="136"/>
        <v>9.9170000000000016</v>
      </c>
      <c r="F4302" s="7">
        <f t="shared" si="137"/>
        <v>109.087</v>
      </c>
      <c r="G4302" s="7">
        <v>0.3</v>
      </c>
      <c r="H4302" s="7" t="s">
        <v>31</v>
      </c>
      <c r="I4302" s="7">
        <v>1</v>
      </c>
    </row>
    <row r="4303" spans="1:9" ht="15.75" customHeight="1" x14ac:dyDescent="0.15">
      <c r="A4303" s="13" t="s">
        <v>5297</v>
      </c>
      <c r="B4303" s="7" t="s">
        <v>3392</v>
      </c>
      <c r="C4303" s="14">
        <v>14</v>
      </c>
      <c r="D4303" s="7">
        <v>74.84</v>
      </c>
      <c r="E4303" s="7">
        <f t="shared" si="136"/>
        <v>7.4840000000000009</v>
      </c>
      <c r="F4303" s="7">
        <f t="shared" si="137"/>
        <v>82.323999999999998</v>
      </c>
      <c r="G4303" s="7">
        <v>0.04</v>
      </c>
      <c r="H4303" s="7" t="s">
        <v>5081</v>
      </c>
      <c r="I4303" s="7">
        <v>6</v>
      </c>
    </row>
    <row r="4304" spans="1:9" ht="15.75" customHeight="1" x14ac:dyDescent="0.15">
      <c r="A4304" s="13" t="s">
        <v>5297</v>
      </c>
      <c r="B4304" s="7" t="s">
        <v>442</v>
      </c>
      <c r="C4304" s="14">
        <v>14</v>
      </c>
      <c r="D4304" s="7">
        <v>81.41</v>
      </c>
      <c r="E4304" s="7">
        <f t="shared" si="136"/>
        <v>8.141</v>
      </c>
      <c r="F4304" s="7">
        <f t="shared" si="137"/>
        <v>89.551000000000002</v>
      </c>
      <c r="G4304" s="7">
        <v>0.17</v>
      </c>
      <c r="H4304" s="7" t="s">
        <v>5080</v>
      </c>
      <c r="I4304" s="7">
        <v>5</v>
      </c>
    </row>
    <row r="4305" spans="1:9" ht="15.75" customHeight="1" x14ac:dyDescent="0.15">
      <c r="A4305" s="13" t="s">
        <v>5298</v>
      </c>
      <c r="B4305" s="7" t="s">
        <v>4838</v>
      </c>
      <c r="C4305" s="14">
        <v>3</v>
      </c>
      <c r="D4305" s="7">
        <v>88.09</v>
      </c>
      <c r="E4305" s="7">
        <f t="shared" si="136"/>
        <v>8.8090000000000011</v>
      </c>
      <c r="F4305" s="7">
        <f t="shared" si="137"/>
        <v>96.899000000000001</v>
      </c>
      <c r="G4305" s="7">
        <v>0.38</v>
      </c>
      <c r="H4305" s="7" t="s">
        <v>5081</v>
      </c>
      <c r="I4305" s="7">
        <v>2</v>
      </c>
    </row>
    <row r="4306" spans="1:9" ht="15.75" customHeight="1" x14ac:dyDescent="0.15">
      <c r="A4306" s="13" t="s">
        <v>5298</v>
      </c>
      <c r="B4306" s="7" t="s">
        <v>4433</v>
      </c>
      <c r="C4306" s="14">
        <v>1</v>
      </c>
      <c r="D4306" s="7">
        <v>24.38</v>
      </c>
      <c r="E4306" s="7">
        <f t="shared" si="136"/>
        <v>2.4380000000000002</v>
      </c>
      <c r="F4306" s="7">
        <f t="shared" si="137"/>
        <v>26.817999999999998</v>
      </c>
      <c r="G4306" s="7">
        <v>0.18</v>
      </c>
      <c r="H4306" s="7" t="s">
        <v>5080</v>
      </c>
      <c r="I4306" s="7">
        <v>9</v>
      </c>
    </row>
    <row r="4307" spans="1:9" ht="15.75" customHeight="1" x14ac:dyDescent="0.15">
      <c r="A4307" s="13" t="s">
        <v>5298</v>
      </c>
      <c r="B4307" s="7" t="s">
        <v>4943</v>
      </c>
      <c r="C4307" s="14">
        <v>3</v>
      </c>
      <c r="D4307" s="7">
        <v>97.55</v>
      </c>
      <c r="E4307" s="7">
        <f t="shared" si="136"/>
        <v>9.7550000000000008</v>
      </c>
      <c r="F4307" s="7">
        <f t="shared" si="137"/>
        <v>107.30499999999999</v>
      </c>
      <c r="G4307" s="7">
        <v>0.1</v>
      </c>
      <c r="H4307" s="7" t="s">
        <v>5076</v>
      </c>
      <c r="I4307" s="7">
        <v>2</v>
      </c>
    </row>
    <row r="4308" spans="1:9" ht="15.75" customHeight="1" x14ac:dyDescent="0.15">
      <c r="A4308" s="13" t="s">
        <v>5298</v>
      </c>
      <c r="B4308" s="7" t="s">
        <v>749</v>
      </c>
      <c r="C4308" s="14">
        <v>1</v>
      </c>
      <c r="D4308" s="7">
        <v>22.7</v>
      </c>
      <c r="E4308" s="7">
        <f t="shared" si="136"/>
        <v>2.27</v>
      </c>
      <c r="F4308" s="7">
        <f t="shared" si="137"/>
        <v>24.97</v>
      </c>
      <c r="G4308" s="7">
        <v>0.36</v>
      </c>
      <c r="H4308" s="7" t="s">
        <v>28</v>
      </c>
      <c r="I4308" s="7">
        <v>5</v>
      </c>
    </row>
    <row r="4309" spans="1:9" ht="15.75" customHeight="1" x14ac:dyDescent="0.15">
      <c r="A4309" s="13" t="s">
        <v>5298</v>
      </c>
      <c r="B4309" s="7" t="s">
        <v>3371</v>
      </c>
      <c r="C4309" s="14">
        <v>14</v>
      </c>
      <c r="D4309" s="7">
        <v>78.459999999999994</v>
      </c>
      <c r="E4309" s="7">
        <f t="shared" si="136"/>
        <v>7.8460000000000001</v>
      </c>
      <c r="F4309" s="7">
        <f t="shared" si="137"/>
        <v>86.305999999999997</v>
      </c>
      <c r="G4309" s="7">
        <v>0.06</v>
      </c>
      <c r="H4309" s="7" t="s">
        <v>5078</v>
      </c>
      <c r="I4309" s="7">
        <v>5</v>
      </c>
    </row>
    <row r="4310" spans="1:9" ht="15.75" customHeight="1" x14ac:dyDescent="0.15">
      <c r="A4310" s="13" t="s">
        <v>5298</v>
      </c>
      <c r="B4310" s="7" t="s">
        <v>2471</v>
      </c>
      <c r="C4310" s="14">
        <v>14</v>
      </c>
      <c r="D4310" s="7">
        <v>80.989999999999995</v>
      </c>
      <c r="E4310" s="7">
        <f t="shared" si="136"/>
        <v>8.0990000000000002</v>
      </c>
      <c r="F4310" s="7">
        <f t="shared" si="137"/>
        <v>89.088999999999999</v>
      </c>
      <c r="G4310" s="7">
        <v>0.31</v>
      </c>
      <c r="H4310" s="7" t="s">
        <v>27</v>
      </c>
      <c r="I4310" s="7">
        <v>1</v>
      </c>
    </row>
    <row r="4311" spans="1:9" ht="15.75" customHeight="1" x14ac:dyDescent="0.15">
      <c r="A4311" s="13" t="s">
        <v>5298</v>
      </c>
      <c r="B4311" s="7" t="s">
        <v>4660</v>
      </c>
      <c r="C4311" s="14">
        <v>14</v>
      </c>
      <c r="D4311" s="7">
        <v>31.93</v>
      </c>
      <c r="E4311" s="7">
        <f t="shared" si="136"/>
        <v>3.1930000000000001</v>
      </c>
      <c r="F4311" s="7">
        <f t="shared" si="137"/>
        <v>35.122999999999998</v>
      </c>
      <c r="G4311" s="7">
        <v>7.0000000000000007E-2</v>
      </c>
      <c r="H4311" s="7" t="s">
        <v>5077</v>
      </c>
      <c r="I4311" s="7">
        <v>4</v>
      </c>
    </row>
    <row r="4312" spans="1:9" ht="15.75" customHeight="1" x14ac:dyDescent="0.15">
      <c r="A4312" s="13" t="s">
        <v>5298</v>
      </c>
      <c r="B4312" s="7" t="s">
        <v>4250</v>
      </c>
      <c r="C4312" s="14">
        <v>14</v>
      </c>
      <c r="D4312" s="7">
        <v>3.75</v>
      </c>
      <c r="E4312" s="7">
        <f t="shared" si="136"/>
        <v>0.375</v>
      </c>
      <c r="F4312" s="7">
        <f t="shared" si="137"/>
        <v>4.125</v>
      </c>
      <c r="G4312" s="7">
        <v>0.14000000000000001</v>
      </c>
      <c r="H4312" s="7" t="s">
        <v>5080</v>
      </c>
      <c r="I4312" s="7">
        <v>7</v>
      </c>
    </row>
    <row r="4313" spans="1:9" ht="15.75" customHeight="1" x14ac:dyDescent="0.15">
      <c r="A4313" s="13" t="s">
        <v>5298</v>
      </c>
      <c r="B4313" s="7" t="s">
        <v>3250</v>
      </c>
      <c r="C4313" s="14">
        <v>13</v>
      </c>
      <c r="D4313" s="7">
        <v>47.63</v>
      </c>
      <c r="E4313" s="7">
        <f t="shared" si="136"/>
        <v>4.7630000000000008</v>
      </c>
      <c r="F4313" s="7">
        <f t="shared" si="137"/>
        <v>52.393000000000001</v>
      </c>
      <c r="G4313" s="7">
        <v>0.39</v>
      </c>
      <c r="H4313" s="7" t="s">
        <v>5077</v>
      </c>
      <c r="I4313" s="7">
        <v>4</v>
      </c>
    </row>
    <row r="4314" spans="1:9" ht="15.75" customHeight="1" x14ac:dyDescent="0.15">
      <c r="A4314" s="13" t="s">
        <v>5298</v>
      </c>
      <c r="B4314" s="7" t="s">
        <v>779</v>
      </c>
      <c r="C4314" s="14">
        <v>13</v>
      </c>
      <c r="D4314" s="7">
        <v>25.84</v>
      </c>
      <c r="E4314" s="7">
        <f t="shared" si="136"/>
        <v>2.5840000000000001</v>
      </c>
      <c r="F4314" s="7">
        <f t="shared" si="137"/>
        <v>28.423999999999999</v>
      </c>
      <c r="G4314" s="7">
        <v>0.23</v>
      </c>
      <c r="H4314" s="7" t="s">
        <v>5077</v>
      </c>
      <c r="I4314" s="7">
        <v>3</v>
      </c>
    </row>
    <row r="4315" spans="1:9" ht="15.75" customHeight="1" x14ac:dyDescent="0.15">
      <c r="A4315" s="13" t="s">
        <v>5298</v>
      </c>
      <c r="B4315" s="7" t="s">
        <v>1971</v>
      </c>
      <c r="C4315" s="14">
        <v>1</v>
      </c>
      <c r="D4315" s="7">
        <v>80.56</v>
      </c>
      <c r="E4315" s="7">
        <f t="shared" si="136"/>
        <v>8.0560000000000009</v>
      </c>
      <c r="F4315" s="7">
        <f t="shared" si="137"/>
        <v>88.616</v>
      </c>
      <c r="G4315" s="7">
        <v>0.14000000000000001</v>
      </c>
      <c r="H4315" s="7" t="s">
        <v>5081</v>
      </c>
      <c r="I4315" s="7">
        <v>3</v>
      </c>
    </row>
    <row r="4316" spans="1:9" ht="15.75" customHeight="1" x14ac:dyDescent="0.15">
      <c r="A4316" s="13" t="s">
        <v>5298</v>
      </c>
      <c r="B4316" s="7" t="s">
        <v>175</v>
      </c>
      <c r="C4316" s="14">
        <v>13</v>
      </c>
      <c r="D4316" s="7">
        <v>4.5599999999999996</v>
      </c>
      <c r="E4316" s="7">
        <f t="shared" si="136"/>
        <v>0.45599999999999996</v>
      </c>
      <c r="F4316" s="7">
        <f t="shared" si="137"/>
        <v>5.016</v>
      </c>
      <c r="G4316" s="7">
        <v>0.26</v>
      </c>
      <c r="H4316" s="7" t="s">
        <v>26</v>
      </c>
      <c r="I4316" s="7">
        <v>1</v>
      </c>
    </row>
    <row r="4317" spans="1:9" ht="15.75" customHeight="1" x14ac:dyDescent="0.15">
      <c r="A4317" s="13" t="s">
        <v>5298</v>
      </c>
      <c r="B4317" s="7" t="s">
        <v>2861</v>
      </c>
      <c r="C4317" s="14">
        <v>3</v>
      </c>
      <c r="D4317" s="7">
        <v>95.65</v>
      </c>
      <c r="E4317" s="7">
        <f t="shared" si="136"/>
        <v>9.5650000000000013</v>
      </c>
      <c r="F4317" s="7">
        <f t="shared" si="137"/>
        <v>105.215</v>
      </c>
      <c r="G4317" s="7">
        <v>0.33</v>
      </c>
      <c r="H4317" s="7" t="s">
        <v>31</v>
      </c>
      <c r="I4317" s="7">
        <v>4</v>
      </c>
    </row>
    <row r="4318" spans="1:9" ht="15.75" customHeight="1" x14ac:dyDescent="0.15">
      <c r="A4318" s="13" t="s">
        <v>5298</v>
      </c>
      <c r="B4318" s="7" t="s">
        <v>3798</v>
      </c>
      <c r="C4318" s="14">
        <v>3</v>
      </c>
      <c r="D4318" s="7">
        <v>43.07</v>
      </c>
      <c r="E4318" s="7">
        <f t="shared" ref="E4318:E4362" si="138">D4318*10%</f>
        <v>4.3070000000000004</v>
      </c>
      <c r="F4318" s="7">
        <f t="shared" ref="F4318:F4362" si="139">D4318+E4318</f>
        <v>47.377000000000002</v>
      </c>
      <c r="G4318" s="7">
        <v>0.34</v>
      </c>
      <c r="H4318" s="7" t="s">
        <v>5083</v>
      </c>
      <c r="I4318" s="7">
        <v>3</v>
      </c>
    </row>
    <row r="4319" spans="1:9" ht="15.75" customHeight="1" x14ac:dyDescent="0.15">
      <c r="A4319" s="13" t="s">
        <v>5298</v>
      </c>
      <c r="B4319" s="7" t="s">
        <v>5044</v>
      </c>
      <c r="C4319" s="14">
        <v>1</v>
      </c>
      <c r="D4319" s="7">
        <v>42.88</v>
      </c>
      <c r="E4319" s="7">
        <f t="shared" si="138"/>
        <v>4.2880000000000003</v>
      </c>
      <c r="F4319" s="7">
        <f t="shared" si="139"/>
        <v>47.168000000000006</v>
      </c>
      <c r="G4319" s="7">
        <v>0.23</v>
      </c>
      <c r="H4319" s="7" t="s">
        <v>30</v>
      </c>
      <c r="I4319" s="7">
        <v>6</v>
      </c>
    </row>
    <row r="4320" spans="1:9" ht="15.75" customHeight="1" x14ac:dyDescent="0.15">
      <c r="A4320" s="13" t="s">
        <v>5298</v>
      </c>
      <c r="B4320" s="7" t="s">
        <v>3505</v>
      </c>
      <c r="C4320" s="14">
        <v>3</v>
      </c>
      <c r="D4320" s="7">
        <v>98.62</v>
      </c>
      <c r="E4320" s="7">
        <f t="shared" si="138"/>
        <v>9.8620000000000019</v>
      </c>
      <c r="F4320" s="7">
        <f t="shared" si="139"/>
        <v>108.482</v>
      </c>
      <c r="G4320" s="7">
        <v>0.32</v>
      </c>
      <c r="H4320" s="7" t="s">
        <v>29</v>
      </c>
      <c r="I4320" s="7">
        <v>4</v>
      </c>
    </row>
    <row r="4321" spans="1:9" ht="15.75" customHeight="1" x14ac:dyDescent="0.15">
      <c r="A4321" s="13" t="s">
        <v>5298</v>
      </c>
      <c r="B4321" s="7" t="s">
        <v>113</v>
      </c>
      <c r="C4321" s="14">
        <v>13</v>
      </c>
      <c r="D4321" s="7">
        <v>87.92</v>
      </c>
      <c r="E4321" s="7">
        <f t="shared" si="138"/>
        <v>8.7919999999999998</v>
      </c>
      <c r="F4321" s="7">
        <f t="shared" si="139"/>
        <v>96.712000000000003</v>
      </c>
      <c r="G4321" s="7">
        <v>0.28000000000000003</v>
      </c>
      <c r="H4321" s="7" t="s">
        <v>26</v>
      </c>
      <c r="I4321" s="7">
        <v>7</v>
      </c>
    </row>
    <row r="4322" spans="1:9" ht="15.75" customHeight="1" x14ac:dyDescent="0.15">
      <c r="A4322" s="13" t="s">
        <v>5298</v>
      </c>
      <c r="B4322" s="7" t="s">
        <v>3272</v>
      </c>
      <c r="C4322" s="14">
        <v>13</v>
      </c>
      <c r="D4322" s="7">
        <v>81.06</v>
      </c>
      <c r="E4322" s="7">
        <f t="shared" si="138"/>
        <v>8.1059999999999999</v>
      </c>
      <c r="F4322" s="7">
        <f t="shared" si="139"/>
        <v>89.165999999999997</v>
      </c>
      <c r="G4322" s="7">
        <v>0.26</v>
      </c>
      <c r="H4322" s="7" t="s">
        <v>29</v>
      </c>
      <c r="I4322" s="7">
        <v>6</v>
      </c>
    </row>
    <row r="4323" spans="1:9" ht="15.75" customHeight="1" x14ac:dyDescent="0.15">
      <c r="A4323" s="13" t="s">
        <v>5298</v>
      </c>
      <c r="B4323" s="7" t="s">
        <v>2477</v>
      </c>
      <c r="C4323" s="14">
        <v>14</v>
      </c>
      <c r="D4323" s="7">
        <v>78.180000000000007</v>
      </c>
      <c r="E4323" s="7">
        <f t="shared" si="138"/>
        <v>7.8180000000000014</v>
      </c>
      <c r="F4323" s="7">
        <f t="shared" si="139"/>
        <v>85.998000000000005</v>
      </c>
      <c r="G4323" s="7">
        <v>0.28000000000000003</v>
      </c>
      <c r="H4323" s="7" t="s">
        <v>5083</v>
      </c>
      <c r="I4323" s="7">
        <v>6</v>
      </c>
    </row>
    <row r="4324" spans="1:9" ht="15.75" customHeight="1" x14ac:dyDescent="0.15">
      <c r="A4324" s="13" t="s">
        <v>5299</v>
      </c>
      <c r="B4324" s="7" t="s">
        <v>1596</v>
      </c>
      <c r="C4324" s="14">
        <v>1</v>
      </c>
      <c r="D4324" s="7">
        <v>71.66</v>
      </c>
      <c r="E4324" s="7">
        <f t="shared" si="138"/>
        <v>7.1660000000000004</v>
      </c>
      <c r="F4324" s="7">
        <f t="shared" si="139"/>
        <v>78.825999999999993</v>
      </c>
      <c r="G4324" s="7">
        <v>0.16</v>
      </c>
      <c r="H4324" s="7" t="s">
        <v>5080</v>
      </c>
      <c r="I4324" s="7">
        <v>10</v>
      </c>
    </row>
    <row r="4325" spans="1:9" ht="15.75" customHeight="1" x14ac:dyDescent="0.15">
      <c r="A4325" s="13" t="s">
        <v>5299</v>
      </c>
      <c r="B4325" s="7" t="s">
        <v>4335</v>
      </c>
      <c r="C4325" s="14">
        <v>3</v>
      </c>
      <c r="D4325" s="7">
        <v>35.51</v>
      </c>
      <c r="E4325" s="7">
        <f t="shared" si="138"/>
        <v>3.5510000000000002</v>
      </c>
      <c r="F4325" s="7">
        <f t="shared" si="139"/>
        <v>39.061</v>
      </c>
      <c r="G4325" s="7">
        <v>0.35</v>
      </c>
      <c r="H4325" s="7" t="s">
        <v>29</v>
      </c>
      <c r="I4325" s="7">
        <v>1</v>
      </c>
    </row>
    <row r="4326" spans="1:9" ht="15.75" customHeight="1" x14ac:dyDescent="0.15">
      <c r="A4326" s="13" t="s">
        <v>5299</v>
      </c>
      <c r="B4326" s="7" t="s">
        <v>3468</v>
      </c>
      <c r="C4326" s="14">
        <v>1</v>
      </c>
      <c r="D4326" s="7">
        <v>93.44</v>
      </c>
      <c r="E4326" s="7">
        <f t="shared" si="138"/>
        <v>9.3439999999999994</v>
      </c>
      <c r="F4326" s="7">
        <f t="shared" si="139"/>
        <v>102.78399999999999</v>
      </c>
      <c r="G4326" s="7">
        <v>0.12</v>
      </c>
      <c r="H4326" s="7" t="s">
        <v>5079</v>
      </c>
      <c r="I4326" s="7">
        <v>3</v>
      </c>
    </row>
    <row r="4327" spans="1:9" ht="15.75" customHeight="1" x14ac:dyDescent="0.15">
      <c r="A4327" s="13" t="s">
        <v>5299</v>
      </c>
      <c r="B4327" s="7" t="s">
        <v>2909</v>
      </c>
      <c r="C4327" s="14">
        <v>13</v>
      </c>
      <c r="D4327" s="7">
        <v>63.18</v>
      </c>
      <c r="E4327" s="7">
        <f t="shared" si="138"/>
        <v>6.3180000000000005</v>
      </c>
      <c r="F4327" s="7">
        <f t="shared" si="139"/>
        <v>69.498000000000005</v>
      </c>
      <c r="G4327" s="7">
        <v>0.05</v>
      </c>
      <c r="H4327" s="7" t="s">
        <v>5082</v>
      </c>
      <c r="I4327" s="7">
        <v>4</v>
      </c>
    </row>
    <row r="4328" spans="1:9" ht="15.75" customHeight="1" x14ac:dyDescent="0.15">
      <c r="A4328" s="13" t="s">
        <v>5299</v>
      </c>
      <c r="B4328" s="7" t="s">
        <v>4584</v>
      </c>
      <c r="C4328" s="14">
        <v>1</v>
      </c>
      <c r="D4328" s="7">
        <v>75.88</v>
      </c>
      <c r="E4328" s="7">
        <f t="shared" si="138"/>
        <v>7.5880000000000001</v>
      </c>
      <c r="F4328" s="7">
        <f t="shared" si="139"/>
        <v>83.467999999999989</v>
      </c>
      <c r="G4328" s="7">
        <v>0.25</v>
      </c>
      <c r="H4328" s="7" t="s">
        <v>5077</v>
      </c>
      <c r="I4328" s="7">
        <v>7</v>
      </c>
    </row>
    <row r="4329" spans="1:9" ht="15.75" customHeight="1" x14ac:dyDescent="0.15">
      <c r="A4329" s="13" t="s">
        <v>5299</v>
      </c>
      <c r="B4329" s="7" t="s">
        <v>4232</v>
      </c>
      <c r="C4329" s="14">
        <v>13</v>
      </c>
      <c r="D4329" s="7">
        <v>73.84</v>
      </c>
      <c r="E4329" s="7">
        <f t="shared" si="138"/>
        <v>7.3840000000000003</v>
      </c>
      <c r="F4329" s="7">
        <f t="shared" si="139"/>
        <v>81.224000000000004</v>
      </c>
      <c r="G4329" s="7">
        <v>0.39</v>
      </c>
      <c r="H4329" s="7" t="s">
        <v>26</v>
      </c>
      <c r="I4329" s="7">
        <v>9</v>
      </c>
    </row>
    <row r="4330" spans="1:9" ht="15.75" customHeight="1" x14ac:dyDescent="0.15">
      <c r="A4330" s="13" t="s">
        <v>5299</v>
      </c>
      <c r="B4330" s="7" t="s">
        <v>4358</v>
      </c>
      <c r="C4330" s="14">
        <v>13</v>
      </c>
      <c r="D4330" s="7">
        <v>51.63</v>
      </c>
      <c r="E4330" s="7">
        <f t="shared" si="138"/>
        <v>5.1630000000000003</v>
      </c>
      <c r="F4330" s="7">
        <f t="shared" si="139"/>
        <v>56.793000000000006</v>
      </c>
      <c r="G4330" s="7">
        <v>0.33</v>
      </c>
      <c r="H4330" s="7" t="s">
        <v>5081</v>
      </c>
      <c r="I4330" s="7">
        <v>1</v>
      </c>
    </row>
    <row r="4331" spans="1:9" ht="15.75" customHeight="1" x14ac:dyDescent="0.15">
      <c r="A4331" s="13" t="s">
        <v>5299</v>
      </c>
      <c r="B4331" s="7" t="s">
        <v>2064</v>
      </c>
      <c r="C4331" s="14">
        <v>14</v>
      </c>
      <c r="D4331" s="7">
        <v>81.39</v>
      </c>
      <c r="E4331" s="7">
        <f t="shared" si="138"/>
        <v>8.1390000000000011</v>
      </c>
      <c r="F4331" s="7">
        <f t="shared" si="139"/>
        <v>89.528999999999996</v>
      </c>
      <c r="G4331" s="7">
        <v>0.13</v>
      </c>
      <c r="H4331" s="7" t="s">
        <v>5076</v>
      </c>
      <c r="I4331" s="7">
        <v>10</v>
      </c>
    </row>
    <row r="4332" spans="1:9" ht="15.75" customHeight="1" x14ac:dyDescent="0.15">
      <c r="A4332" s="13" t="s">
        <v>5299</v>
      </c>
      <c r="B4332" s="7" t="s">
        <v>2072</v>
      </c>
      <c r="C4332" s="14">
        <v>14</v>
      </c>
      <c r="D4332" s="7">
        <v>24.7</v>
      </c>
      <c r="E4332" s="7">
        <f t="shared" si="138"/>
        <v>2.4700000000000002</v>
      </c>
      <c r="F4332" s="7">
        <f t="shared" si="139"/>
        <v>27.169999999999998</v>
      </c>
      <c r="G4332" s="7">
        <v>0.22</v>
      </c>
      <c r="H4332" s="7" t="s">
        <v>28</v>
      </c>
      <c r="I4332" s="7">
        <v>9</v>
      </c>
    </row>
    <row r="4333" spans="1:9" ht="15.75" customHeight="1" x14ac:dyDescent="0.15">
      <c r="A4333" s="13" t="s">
        <v>5299</v>
      </c>
      <c r="B4333" s="7" t="s">
        <v>785</v>
      </c>
      <c r="C4333" s="14">
        <v>1</v>
      </c>
      <c r="D4333" s="7">
        <v>48.88</v>
      </c>
      <c r="E4333" s="7">
        <f t="shared" si="138"/>
        <v>4.8880000000000008</v>
      </c>
      <c r="F4333" s="7">
        <f t="shared" si="139"/>
        <v>53.768000000000001</v>
      </c>
      <c r="G4333" s="7">
        <v>0.12</v>
      </c>
      <c r="H4333" s="7" t="s">
        <v>5080</v>
      </c>
      <c r="I4333" s="7">
        <v>9</v>
      </c>
    </row>
    <row r="4334" spans="1:9" ht="15.75" customHeight="1" x14ac:dyDescent="0.15">
      <c r="A4334" s="13" t="s">
        <v>5299</v>
      </c>
      <c r="B4334" s="7" t="s">
        <v>783</v>
      </c>
      <c r="C4334" s="14">
        <v>13</v>
      </c>
      <c r="D4334" s="7">
        <v>58.03</v>
      </c>
      <c r="E4334" s="7">
        <f t="shared" si="138"/>
        <v>5.8030000000000008</v>
      </c>
      <c r="F4334" s="7">
        <f t="shared" si="139"/>
        <v>63.832999999999998</v>
      </c>
      <c r="G4334" s="7">
        <v>0.27</v>
      </c>
      <c r="H4334" s="7" t="s">
        <v>5077</v>
      </c>
      <c r="I4334" s="7">
        <v>6</v>
      </c>
    </row>
    <row r="4335" spans="1:9" ht="15.75" customHeight="1" x14ac:dyDescent="0.15">
      <c r="A4335" s="13" t="s">
        <v>5299</v>
      </c>
      <c r="B4335" s="7" t="s">
        <v>3141</v>
      </c>
      <c r="C4335" s="14">
        <v>3</v>
      </c>
      <c r="D4335" s="7">
        <v>59.48</v>
      </c>
      <c r="E4335" s="7">
        <f t="shared" si="138"/>
        <v>5.9480000000000004</v>
      </c>
      <c r="F4335" s="7">
        <f t="shared" si="139"/>
        <v>65.427999999999997</v>
      </c>
      <c r="G4335" s="7">
        <v>0.22</v>
      </c>
      <c r="H4335" s="7" t="s">
        <v>27</v>
      </c>
      <c r="I4335" s="7">
        <v>8</v>
      </c>
    </row>
    <row r="4336" spans="1:9" ht="15.75" customHeight="1" x14ac:dyDescent="0.15">
      <c r="A4336" s="13" t="s">
        <v>5299</v>
      </c>
      <c r="B4336" s="7" t="s">
        <v>174</v>
      </c>
      <c r="C4336" s="14">
        <v>3</v>
      </c>
      <c r="D4336" s="7">
        <v>90.23</v>
      </c>
      <c r="E4336" s="7">
        <f t="shared" si="138"/>
        <v>9.0230000000000015</v>
      </c>
      <c r="F4336" s="7">
        <f t="shared" si="139"/>
        <v>99.253</v>
      </c>
      <c r="G4336" s="7">
        <v>0.28999999999999998</v>
      </c>
      <c r="H4336" s="7" t="s">
        <v>5082</v>
      </c>
      <c r="I4336" s="7">
        <v>6</v>
      </c>
    </row>
    <row r="4337" spans="1:9" ht="15.75" customHeight="1" x14ac:dyDescent="0.15">
      <c r="A4337" s="13" t="s">
        <v>5299</v>
      </c>
      <c r="B4337" s="7" t="s">
        <v>1570</v>
      </c>
      <c r="C4337" s="14">
        <v>1</v>
      </c>
      <c r="D4337" s="7">
        <v>71.760000000000005</v>
      </c>
      <c r="E4337" s="7">
        <f t="shared" si="138"/>
        <v>7.176000000000001</v>
      </c>
      <c r="F4337" s="7">
        <f t="shared" si="139"/>
        <v>78.936000000000007</v>
      </c>
      <c r="G4337" s="7">
        <v>0.05</v>
      </c>
      <c r="H4337" s="7" t="s">
        <v>30</v>
      </c>
      <c r="I4337" s="7">
        <v>4</v>
      </c>
    </row>
    <row r="4338" spans="1:9" ht="15.75" customHeight="1" x14ac:dyDescent="0.15">
      <c r="A4338" s="13" t="s">
        <v>5299</v>
      </c>
      <c r="B4338" s="7" t="s">
        <v>3972</v>
      </c>
      <c r="C4338" s="14">
        <v>13</v>
      </c>
      <c r="D4338" s="7">
        <v>5.48</v>
      </c>
      <c r="E4338" s="7">
        <f t="shared" si="138"/>
        <v>0.54800000000000004</v>
      </c>
      <c r="F4338" s="7">
        <f t="shared" si="139"/>
        <v>6.0280000000000005</v>
      </c>
      <c r="G4338" s="7">
        <v>0.25</v>
      </c>
      <c r="H4338" s="7" t="s">
        <v>5080</v>
      </c>
      <c r="I4338" s="7">
        <v>2</v>
      </c>
    </row>
    <row r="4339" spans="1:9" ht="15.75" customHeight="1" x14ac:dyDescent="0.15">
      <c r="A4339" s="13" t="s">
        <v>5299</v>
      </c>
      <c r="B4339" s="7" t="s">
        <v>1498</v>
      </c>
      <c r="C4339" s="14">
        <v>3</v>
      </c>
      <c r="D4339" s="7">
        <v>62.45</v>
      </c>
      <c r="E4339" s="7">
        <f t="shared" si="138"/>
        <v>6.245000000000001</v>
      </c>
      <c r="F4339" s="7">
        <f t="shared" si="139"/>
        <v>68.695000000000007</v>
      </c>
      <c r="G4339" s="7">
        <v>0.3</v>
      </c>
      <c r="H4339" s="7" t="s">
        <v>5080</v>
      </c>
      <c r="I4339" s="7">
        <v>10</v>
      </c>
    </row>
    <row r="4340" spans="1:9" ht="15.75" customHeight="1" x14ac:dyDescent="0.15">
      <c r="A4340" s="13" t="s">
        <v>5299</v>
      </c>
      <c r="B4340" s="7" t="s">
        <v>4155</v>
      </c>
      <c r="C4340" s="14">
        <v>1</v>
      </c>
      <c r="D4340" s="7">
        <v>93.86</v>
      </c>
      <c r="E4340" s="7">
        <f t="shared" si="138"/>
        <v>9.386000000000001</v>
      </c>
      <c r="F4340" s="7">
        <f t="shared" si="139"/>
        <v>103.246</v>
      </c>
      <c r="G4340" s="7">
        <v>0.3</v>
      </c>
      <c r="H4340" s="7" t="s">
        <v>5076</v>
      </c>
      <c r="I4340" s="7">
        <v>5</v>
      </c>
    </row>
    <row r="4341" spans="1:9" ht="15.75" customHeight="1" x14ac:dyDescent="0.15">
      <c r="A4341" s="13" t="s">
        <v>5299</v>
      </c>
      <c r="B4341" s="7" t="s">
        <v>3019</v>
      </c>
      <c r="C4341" s="14">
        <v>14</v>
      </c>
      <c r="D4341" s="7">
        <v>60.18</v>
      </c>
      <c r="E4341" s="7">
        <f t="shared" si="138"/>
        <v>6.0180000000000007</v>
      </c>
      <c r="F4341" s="7">
        <f t="shared" si="139"/>
        <v>66.198000000000008</v>
      </c>
      <c r="G4341" s="7">
        <v>0.26</v>
      </c>
      <c r="H4341" s="7" t="s">
        <v>5083</v>
      </c>
      <c r="I4341" s="7">
        <v>10</v>
      </c>
    </row>
    <row r="4342" spans="1:9" ht="15.75" customHeight="1" x14ac:dyDescent="0.15">
      <c r="A4342" s="13" t="s">
        <v>5299</v>
      </c>
      <c r="B4342" s="7" t="s">
        <v>4849</v>
      </c>
      <c r="C4342" s="14">
        <v>13</v>
      </c>
      <c r="D4342" s="7">
        <v>80.09</v>
      </c>
      <c r="E4342" s="7">
        <f t="shared" si="138"/>
        <v>8.0090000000000003</v>
      </c>
      <c r="F4342" s="7">
        <f t="shared" si="139"/>
        <v>88.099000000000004</v>
      </c>
      <c r="G4342" s="7">
        <v>0.39</v>
      </c>
      <c r="H4342" s="7" t="s">
        <v>5083</v>
      </c>
      <c r="I4342" s="7">
        <v>5</v>
      </c>
    </row>
    <row r="4343" spans="1:9" ht="15.75" customHeight="1" x14ac:dyDescent="0.15">
      <c r="A4343" s="13" t="s">
        <v>5299</v>
      </c>
      <c r="B4343" s="7" t="s">
        <v>446</v>
      </c>
      <c r="C4343" s="14">
        <v>13</v>
      </c>
      <c r="D4343" s="7">
        <v>29.61</v>
      </c>
      <c r="E4343" s="7">
        <f t="shared" si="138"/>
        <v>2.9610000000000003</v>
      </c>
      <c r="F4343" s="7">
        <f t="shared" si="139"/>
        <v>32.570999999999998</v>
      </c>
      <c r="G4343" s="7">
        <v>0.06</v>
      </c>
      <c r="H4343" s="7" t="s">
        <v>5081</v>
      </c>
      <c r="I4343" s="7">
        <v>1</v>
      </c>
    </row>
    <row r="4344" spans="1:9" ht="15.75" customHeight="1" x14ac:dyDescent="0.15">
      <c r="A4344" s="13" t="s">
        <v>5299</v>
      </c>
      <c r="B4344" s="7" t="s">
        <v>3634</v>
      </c>
      <c r="C4344" s="14">
        <v>3</v>
      </c>
      <c r="D4344" s="7">
        <v>52.39</v>
      </c>
      <c r="E4344" s="7">
        <f t="shared" si="138"/>
        <v>5.2390000000000008</v>
      </c>
      <c r="F4344" s="7">
        <f t="shared" si="139"/>
        <v>57.629000000000005</v>
      </c>
      <c r="G4344" s="7">
        <v>0.36</v>
      </c>
      <c r="H4344" s="7" t="s">
        <v>5081</v>
      </c>
      <c r="I4344" s="7">
        <v>10</v>
      </c>
    </row>
    <row r="4345" spans="1:9" ht="15.75" customHeight="1" x14ac:dyDescent="0.15">
      <c r="A4345" s="13" t="s">
        <v>5299</v>
      </c>
      <c r="B4345" s="7" t="s">
        <v>3672</v>
      </c>
      <c r="C4345" s="14">
        <v>3</v>
      </c>
      <c r="D4345" s="7">
        <v>57.12</v>
      </c>
      <c r="E4345" s="7">
        <f t="shared" si="138"/>
        <v>5.7119999999999997</v>
      </c>
      <c r="F4345" s="7">
        <f t="shared" si="139"/>
        <v>62.831999999999994</v>
      </c>
      <c r="G4345" s="7">
        <v>0.05</v>
      </c>
      <c r="H4345" s="7" t="s">
        <v>5078</v>
      </c>
      <c r="I4345" s="7">
        <v>10</v>
      </c>
    </row>
    <row r="4346" spans="1:9" ht="15.75" customHeight="1" x14ac:dyDescent="0.15">
      <c r="A4346" s="13" t="s">
        <v>5299</v>
      </c>
      <c r="B4346" s="7" t="s">
        <v>2017</v>
      </c>
      <c r="C4346" s="14">
        <v>13</v>
      </c>
      <c r="D4346" s="7">
        <v>70.62</v>
      </c>
      <c r="E4346" s="7">
        <f t="shared" si="138"/>
        <v>7.0620000000000012</v>
      </c>
      <c r="F4346" s="7">
        <f t="shared" si="139"/>
        <v>77.682000000000002</v>
      </c>
      <c r="G4346" s="7">
        <v>0.2</v>
      </c>
      <c r="H4346" s="7" t="s">
        <v>28</v>
      </c>
      <c r="I4346" s="7">
        <v>10</v>
      </c>
    </row>
    <row r="4347" spans="1:9" ht="15.75" customHeight="1" x14ac:dyDescent="0.15">
      <c r="A4347" s="13" t="s">
        <v>5299</v>
      </c>
      <c r="B4347" s="7" t="s">
        <v>2839</v>
      </c>
      <c r="C4347" s="14">
        <v>13</v>
      </c>
      <c r="D4347" s="7">
        <v>55.5</v>
      </c>
      <c r="E4347" s="7">
        <f t="shared" si="138"/>
        <v>5.5500000000000007</v>
      </c>
      <c r="F4347" s="7">
        <f t="shared" si="139"/>
        <v>61.05</v>
      </c>
      <c r="G4347" s="7">
        <v>0.28000000000000003</v>
      </c>
      <c r="H4347" s="7" t="s">
        <v>5079</v>
      </c>
      <c r="I4347" s="7">
        <v>4</v>
      </c>
    </row>
    <row r="4348" spans="1:9" ht="15.75" customHeight="1" x14ac:dyDescent="0.15">
      <c r="A4348" s="13" t="s">
        <v>5299</v>
      </c>
      <c r="B4348" s="7" t="s">
        <v>1056</v>
      </c>
      <c r="C4348" s="14">
        <v>3</v>
      </c>
      <c r="D4348" s="7">
        <v>75.11</v>
      </c>
      <c r="E4348" s="7">
        <f t="shared" si="138"/>
        <v>7.5110000000000001</v>
      </c>
      <c r="F4348" s="7">
        <f t="shared" si="139"/>
        <v>82.620999999999995</v>
      </c>
      <c r="G4348" s="7">
        <v>0.06</v>
      </c>
      <c r="H4348" s="7" t="s">
        <v>5081</v>
      </c>
      <c r="I4348" s="7">
        <v>10</v>
      </c>
    </row>
    <row r="4349" spans="1:9" ht="15.75" customHeight="1" x14ac:dyDescent="0.15">
      <c r="A4349" s="13" t="s">
        <v>5300</v>
      </c>
      <c r="B4349" s="7" t="s">
        <v>3919</v>
      </c>
      <c r="C4349" s="14">
        <v>3</v>
      </c>
      <c r="D4349" s="7">
        <v>73.52</v>
      </c>
      <c r="E4349" s="7">
        <f t="shared" si="138"/>
        <v>7.3520000000000003</v>
      </c>
      <c r="F4349" s="7">
        <f t="shared" si="139"/>
        <v>80.872</v>
      </c>
      <c r="G4349" s="7">
        <v>0.22</v>
      </c>
      <c r="H4349" s="7" t="s">
        <v>5080</v>
      </c>
      <c r="I4349" s="7">
        <v>7</v>
      </c>
    </row>
    <row r="4350" spans="1:9" ht="15.75" customHeight="1" x14ac:dyDescent="0.15">
      <c r="A4350" s="13" t="s">
        <v>5300</v>
      </c>
      <c r="B4350" s="7" t="s">
        <v>2459</v>
      </c>
      <c r="C4350" s="14">
        <v>13</v>
      </c>
      <c r="D4350" s="7">
        <v>95.03</v>
      </c>
      <c r="E4350" s="7">
        <f t="shared" si="138"/>
        <v>9.5030000000000001</v>
      </c>
      <c r="F4350" s="7">
        <f t="shared" si="139"/>
        <v>104.533</v>
      </c>
      <c r="G4350" s="7">
        <v>0.06</v>
      </c>
      <c r="H4350" s="7" t="s">
        <v>5080</v>
      </c>
      <c r="I4350" s="7">
        <v>10</v>
      </c>
    </row>
    <row r="4351" spans="1:9" ht="15.75" customHeight="1" x14ac:dyDescent="0.15">
      <c r="A4351" s="13" t="s">
        <v>5300</v>
      </c>
      <c r="B4351" s="7" t="s">
        <v>1417</v>
      </c>
      <c r="C4351" s="14">
        <v>3</v>
      </c>
      <c r="D4351" s="7">
        <v>48.37</v>
      </c>
      <c r="E4351" s="7">
        <f t="shared" si="138"/>
        <v>4.8369999999999997</v>
      </c>
      <c r="F4351" s="7">
        <f t="shared" si="139"/>
        <v>53.206999999999994</v>
      </c>
      <c r="G4351" s="7">
        <v>0.01</v>
      </c>
      <c r="H4351" s="7" t="s">
        <v>28</v>
      </c>
      <c r="I4351" s="7">
        <v>7</v>
      </c>
    </row>
    <row r="4352" spans="1:9" ht="15.75" customHeight="1" x14ac:dyDescent="0.15">
      <c r="A4352" s="13" t="s">
        <v>5300</v>
      </c>
      <c r="B4352" s="7" t="s">
        <v>1343</v>
      </c>
      <c r="C4352" s="14">
        <v>14</v>
      </c>
      <c r="D4352" s="7">
        <v>17.78</v>
      </c>
      <c r="E4352" s="7">
        <f t="shared" si="138"/>
        <v>1.7780000000000002</v>
      </c>
      <c r="F4352" s="7">
        <f t="shared" si="139"/>
        <v>19.558</v>
      </c>
      <c r="G4352" s="7">
        <v>0.25</v>
      </c>
      <c r="H4352" s="7" t="s">
        <v>28</v>
      </c>
      <c r="I4352" s="7">
        <v>1</v>
      </c>
    </row>
    <row r="4353" spans="1:9" ht="15.75" customHeight="1" x14ac:dyDescent="0.15">
      <c r="A4353" s="13" t="s">
        <v>5300</v>
      </c>
      <c r="B4353" s="7" t="s">
        <v>879</v>
      </c>
      <c r="C4353" s="14">
        <v>13</v>
      </c>
      <c r="D4353" s="7">
        <v>55.13</v>
      </c>
      <c r="E4353" s="7">
        <f t="shared" si="138"/>
        <v>5.5130000000000008</v>
      </c>
      <c r="F4353" s="7">
        <f t="shared" si="139"/>
        <v>60.643000000000001</v>
      </c>
      <c r="G4353" s="7">
        <v>0.06</v>
      </c>
      <c r="H4353" s="7" t="s">
        <v>5075</v>
      </c>
      <c r="I4353" s="7">
        <v>10</v>
      </c>
    </row>
    <row r="4354" spans="1:9" ht="15.75" customHeight="1" x14ac:dyDescent="0.15">
      <c r="A4354" s="13" t="s">
        <v>5300</v>
      </c>
      <c r="B4354" s="7" t="s">
        <v>4259</v>
      </c>
      <c r="C4354" s="14">
        <v>14</v>
      </c>
      <c r="D4354" s="7">
        <v>69.739999999999995</v>
      </c>
      <c r="E4354" s="7">
        <f t="shared" si="138"/>
        <v>6.9740000000000002</v>
      </c>
      <c r="F4354" s="7">
        <f t="shared" si="139"/>
        <v>76.713999999999999</v>
      </c>
      <c r="G4354" s="7">
        <v>0.24</v>
      </c>
      <c r="H4354" s="7" t="s">
        <v>26</v>
      </c>
      <c r="I4354" s="7">
        <v>7</v>
      </c>
    </row>
    <row r="4355" spans="1:9" ht="15.75" customHeight="1" x14ac:dyDescent="0.15">
      <c r="A4355" s="13" t="s">
        <v>5300</v>
      </c>
      <c r="B4355" s="7" t="s">
        <v>1987</v>
      </c>
      <c r="C4355" s="14">
        <v>14</v>
      </c>
      <c r="D4355" s="7">
        <v>67.58</v>
      </c>
      <c r="E4355" s="7">
        <f t="shared" si="138"/>
        <v>6.758</v>
      </c>
      <c r="F4355" s="7">
        <f t="shared" si="139"/>
        <v>74.337999999999994</v>
      </c>
      <c r="G4355" s="7">
        <v>0.35</v>
      </c>
      <c r="H4355" s="7" t="s">
        <v>5079</v>
      </c>
      <c r="I4355" s="7">
        <v>8</v>
      </c>
    </row>
    <row r="4356" spans="1:9" ht="15.75" customHeight="1" x14ac:dyDescent="0.15">
      <c r="A4356" s="13" t="s">
        <v>5300</v>
      </c>
      <c r="B4356" s="7" t="s">
        <v>1936</v>
      </c>
      <c r="C4356" s="14">
        <v>3</v>
      </c>
      <c r="D4356" s="7">
        <v>75.91</v>
      </c>
      <c r="E4356" s="7">
        <f t="shared" si="138"/>
        <v>7.5910000000000002</v>
      </c>
      <c r="F4356" s="7">
        <f t="shared" si="139"/>
        <v>83.500999999999991</v>
      </c>
      <c r="G4356" s="7">
        <v>0.04</v>
      </c>
      <c r="H4356" s="7" t="s">
        <v>5077</v>
      </c>
      <c r="I4356" s="7">
        <v>1</v>
      </c>
    </row>
    <row r="4357" spans="1:9" ht="15.75" customHeight="1" x14ac:dyDescent="0.15">
      <c r="A4357" s="13" t="s">
        <v>5300</v>
      </c>
      <c r="B4357" s="7" t="s">
        <v>2796</v>
      </c>
      <c r="C4357" s="14">
        <v>1</v>
      </c>
      <c r="D4357" s="7">
        <v>7.87</v>
      </c>
      <c r="E4357" s="7">
        <f t="shared" si="138"/>
        <v>0.78700000000000003</v>
      </c>
      <c r="F4357" s="7">
        <f t="shared" si="139"/>
        <v>8.657</v>
      </c>
      <c r="G4357" s="7">
        <v>0.32</v>
      </c>
      <c r="H4357" s="7" t="s">
        <v>5076</v>
      </c>
      <c r="I4357" s="7">
        <v>4</v>
      </c>
    </row>
    <row r="4358" spans="1:9" ht="15.75" customHeight="1" x14ac:dyDescent="0.15">
      <c r="A4358" s="13" t="s">
        <v>5300</v>
      </c>
      <c r="B4358" s="7" t="s">
        <v>311</v>
      </c>
      <c r="C4358" s="14">
        <v>1</v>
      </c>
      <c r="D4358" s="7">
        <v>15.57</v>
      </c>
      <c r="E4358" s="7">
        <f t="shared" si="138"/>
        <v>1.5570000000000002</v>
      </c>
      <c r="F4358" s="7">
        <f t="shared" si="139"/>
        <v>17.126999999999999</v>
      </c>
      <c r="G4358" s="7">
        <v>0.2</v>
      </c>
      <c r="H4358" s="7" t="s">
        <v>5078</v>
      </c>
      <c r="I4358" s="7">
        <v>9</v>
      </c>
    </row>
    <row r="4359" spans="1:9" ht="15.75" customHeight="1" x14ac:dyDescent="0.15">
      <c r="A4359" s="13" t="s">
        <v>5300</v>
      </c>
      <c r="B4359" s="7" t="s">
        <v>3306</v>
      </c>
      <c r="C4359" s="14">
        <v>3</v>
      </c>
      <c r="D4359" s="7">
        <v>72.47</v>
      </c>
      <c r="E4359" s="7">
        <f t="shared" si="138"/>
        <v>7.2469999999999999</v>
      </c>
      <c r="F4359" s="7">
        <f t="shared" si="139"/>
        <v>79.716999999999999</v>
      </c>
      <c r="G4359" s="7">
        <v>0.14000000000000001</v>
      </c>
      <c r="H4359" s="7" t="s">
        <v>5078</v>
      </c>
      <c r="I4359" s="7">
        <v>6</v>
      </c>
    </row>
    <row r="4360" spans="1:9" ht="15.75" customHeight="1" x14ac:dyDescent="0.15">
      <c r="A4360" s="13" t="s">
        <v>5300</v>
      </c>
      <c r="B4360" s="7" t="s">
        <v>317</v>
      </c>
      <c r="C4360" s="14">
        <v>3</v>
      </c>
      <c r="D4360" s="7">
        <v>93.33</v>
      </c>
      <c r="E4360" s="7">
        <f t="shared" si="138"/>
        <v>9.3330000000000002</v>
      </c>
      <c r="F4360" s="7">
        <f t="shared" si="139"/>
        <v>102.663</v>
      </c>
      <c r="G4360" s="7">
        <v>0.04</v>
      </c>
      <c r="H4360" s="7" t="s">
        <v>30</v>
      </c>
      <c r="I4360" s="7">
        <v>3</v>
      </c>
    </row>
    <row r="4361" spans="1:9" ht="15.75" customHeight="1" x14ac:dyDescent="0.15">
      <c r="A4361" s="13" t="s">
        <v>5300</v>
      </c>
      <c r="B4361" s="7" t="s">
        <v>663</v>
      </c>
      <c r="C4361" s="14">
        <v>3</v>
      </c>
      <c r="D4361" s="7">
        <v>24.52</v>
      </c>
      <c r="E4361" s="7">
        <f t="shared" si="138"/>
        <v>2.452</v>
      </c>
      <c r="F4361" s="7">
        <f t="shared" si="139"/>
        <v>26.972000000000001</v>
      </c>
      <c r="G4361" s="7">
        <v>0.34</v>
      </c>
      <c r="H4361" s="7" t="s">
        <v>5077</v>
      </c>
      <c r="I4361" s="7">
        <v>6</v>
      </c>
    </row>
    <row r="4362" spans="1:9" ht="15.75" customHeight="1" x14ac:dyDescent="0.15">
      <c r="A4362" s="13" t="s">
        <v>5300</v>
      </c>
      <c r="B4362" s="7" t="s">
        <v>2951</v>
      </c>
      <c r="C4362" s="14">
        <v>1</v>
      </c>
      <c r="D4362" s="7">
        <v>64.41</v>
      </c>
      <c r="E4362" s="7">
        <f t="shared" si="138"/>
        <v>6.4409999999999998</v>
      </c>
      <c r="F4362" s="7">
        <f t="shared" si="139"/>
        <v>70.850999999999999</v>
      </c>
      <c r="G4362" s="7">
        <v>0.11</v>
      </c>
      <c r="H4362" s="7" t="s">
        <v>5076</v>
      </c>
      <c r="I4362" s="7">
        <v>2</v>
      </c>
    </row>
    <row r="4363" spans="1:9" ht="15.75" customHeight="1" x14ac:dyDescent="0.15">
      <c r="A4363" s="13" t="s">
        <v>5300</v>
      </c>
      <c r="B4363" s="7" t="s">
        <v>3683</v>
      </c>
      <c r="C4363" s="14">
        <v>5</v>
      </c>
      <c r="D4363" s="14">
        <v>46.26</v>
      </c>
      <c r="E4363" s="14">
        <v>4.6260000000000003</v>
      </c>
      <c r="F4363" s="14">
        <v>50.885999999999996</v>
      </c>
      <c r="G4363" s="7">
        <v>0.17</v>
      </c>
      <c r="H4363" s="7" t="s">
        <v>31</v>
      </c>
      <c r="I4363" s="7">
        <v>10</v>
      </c>
    </row>
    <row r="4364" spans="1:9" ht="15.75" customHeight="1" x14ac:dyDescent="0.15">
      <c r="A4364" s="13" t="s">
        <v>5300</v>
      </c>
      <c r="B4364" s="7" t="s">
        <v>3351</v>
      </c>
      <c r="C4364" s="14">
        <v>5</v>
      </c>
      <c r="D4364" s="7">
        <v>11.9</v>
      </c>
      <c r="E4364" s="7">
        <f t="shared" ref="E4364:E4427" si="140">D4364*10%</f>
        <v>1.1900000000000002</v>
      </c>
      <c r="F4364" s="7">
        <f t="shared" ref="F4364:F4427" si="141">D4364+E4364</f>
        <v>13.09</v>
      </c>
      <c r="G4364" s="7">
        <v>0.08</v>
      </c>
      <c r="H4364" s="7" t="s">
        <v>29</v>
      </c>
      <c r="I4364" s="7">
        <v>10</v>
      </c>
    </row>
    <row r="4365" spans="1:9" ht="15.75" customHeight="1" x14ac:dyDescent="0.15">
      <c r="A4365" s="13" t="s">
        <v>5300</v>
      </c>
      <c r="B4365" s="7" t="s">
        <v>229</v>
      </c>
      <c r="C4365" s="14">
        <v>5</v>
      </c>
      <c r="D4365" s="7">
        <v>51.19</v>
      </c>
      <c r="E4365" s="7">
        <f t="shared" si="140"/>
        <v>5.1189999999999998</v>
      </c>
      <c r="F4365" s="7">
        <f t="shared" si="141"/>
        <v>56.308999999999997</v>
      </c>
      <c r="G4365" s="7">
        <v>0.13</v>
      </c>
      <c r="H4365" s="7" t="s">
        <v>27</v>
      </c>
      <c r="I4365" s="7">
        <v>7</v>
      </c>
    </row>
    <row r="4366" spans="1:9" ht="15.75" customHeight="1" x14ac:dyDescent="0.15">
      <c r="A4366" s="13" t="s">
        <v>5301</v>
      </c>
      <c r="B4366" s="7" t="s">
        <v>2394</v>
      </c>
      <c r="C4366" s="14">
        <v>5</v>
      </c>
      <c r="D4366" s="7">
        <v>38.71</v>
      </c>
      <c r="E4366" s="7">
        <f t="shared" si="140"/>
        <v>3.8710000000000004</v>
      </c>
      <c r="F4366" s="7">
        <f t="shared" si="141"/>
        <v>42.581000000000003</v>
      </c>
      <c r="G4366" s="7">
        <v>0.25</v>
      </c>
      <c r="H4366" s="7" t="s">
        <v>31</v>
      </c>
      <c r="I4366" s="7">
        <v>9</v>
      </c>
    </row>
    <row r="4367" spans="1:9" ht="15.75" customHeight="1" x14ac:dyDescent="0.15">
      <c r="A4367" s="13" t="s">
        <v>5301</v>
      </c>
      <c r="B4367" s="7" t="s">
        <v>1560</v>
      </c>
      <c r="C4367" s="14">
        <v>5</v>
      </c>
      <c r="D4367" s="7">
        <v>7.12</v>
      </c>
      <c r="E4367" s="7">
        <f t="shared" si="140"/>
        <v>0.71200000000000008</v>
      </c>
      <c r="F4367" s="7">
        <f t="shared" si="141"/>
        <v>7.8319999999999999</v>
      </c>
      <c r="G4367" s="7">
        <v>0.33</v>
      </c>
      <c r="H4367" s="7" t="s">
        <v>5076</v>
      </c>
      <c r="I4367" s="7">
        <v>2</v>
      </c>
    </row>
    <row r="4368" spans="1:9" ht="15.75" customHeight="1" x14ac:dyDescent="0.15">
      <c r="A4368" s="13" t="s">
        <v>5301</v>
      </c>
      <c r="B4368" s="7" t="s">
        <v>2223</v>
      </c>
      <c r="C4368" s="14">
        <v>5</v>
      </c>
      <c r="D4368" s="7">
        <v>78.45</v>
      </c>
      <c r="E4368" s="7">
        <f t="shared" si="140"/>
        <v>7.8450000000000006</v>
      </c>
      <c r="F4368" s="7">
        <f t="shared" si="141"/>
        <v>86.295000000000002</v>
      </c>
      <c r="G4368" s="7">
        <v>0.13</v>
      </c>
      <c r="H4368" s="7" t="s">
        <v>5080</v>
      </c>
      <c r="I4368" s="7">
        <v>2</v>
      </c>
    </row>
    <row r="4369" spans="1:9" ht="15.75" customHeight="1" x14ac:dyDescent="0.15">
      <c r="A4369" s="13" t="s">
        <v>5301</v>
      </c>
      <c r="B4369" s="7" t="s">
        <v>2250</v>
      </c>
      <c r="C4369" s="14">
        <v>5</v>
      </c>
      <c r="D4369" s="7">
        <v>81.11</v>
      </c>
      <c r="E4369" s="7">
        <f t="shared" si="140"/>
        <v>8.1110000000000007</v>
      </c>
      <c r="F4369" s="7">
        <f t="shared" si="141"/>
        <v>89.221000000000004</v>
      </c>
      <c r="G4369" s="7">
        <v>0.31</v>
      </c>
      <c r="H4369" s="7" t="s">
        <v>5077</v>
      </c>
      <c r="I4369" s="7">
        <v>7</v>
      </c>
    </row>
    <row r="4370" spans="1:9" ht="15.75" customHeight="1" x14ac:dyDescent="0.15">
      <c r="A4370" s="13" t="s">
        <v>5301</v>
      </c>
      <c r="B4370" s="7" t="s">
        <v>3031</v>
      </c>
      <c r="C4370" s="14">
        <v>5</v>
      </c>
      <c r="D4370" s="7">
        <v>82.62</v>
      </c>
      <c r="E4370" s="7">
        <f t="shared" si="140"/>
        <v>8.2620000000000005</v>
      </c>
      <c r="F4370" s="7">
        <f t="shared" si="141"/>
        <v>90.882000000000005</v>
      </c>
      <c r="G4370" s="7">
        <v>0.12</v>
      </c>
      <c r="H4370" s="7" t="s">
        <v>30</v>
      </c>
      <c r="I4370" s="7">
        <v>2</v>
      </c>
    </row>
    <row r="4371" spans="1:9" ht="15.75" customHeight="1" x14ac:dyDescent="0.15">
      <c r="A4371" s="13" t="s">
        <v>5301</v>
      </c>
      <c r="B4371" s="7" t="s">
        <v>674</v>
      </c>
      <c r="C4371" s="14">
        <v>5</v>
      </c>
      <c r="D4371" s="7">
        <v>73.459999999999994</v>
      </c>
      <c r="E4371" s="7">
        <f t="shared" si="140"/>
        <v>7.3460000000000001</v>
      </c>
      <c r="F4371" s="7">
        <f t="shared" si="141"/>
        <v>80.805999999999997</v>
      </c>
      <c r="G4371" s="7">
        <v>0.22</v>
      </c>
      <c r="H4371" s="7" t="s">
        <v>26</v>
      </c>
      <c r="I4371" s="7">
        <v>6</v>
      </c>
    </row>
    <row r="4372" spans="1:9" ht="15.75" customHeight="1" x14ac:dyDescent="0.15">
      <c r="A4372" s="13" t="s">
        <v>5301</v>
      </c>
      <c r="B4372" s="7" t="s">
        <v>4525</v>
      </c>
      <c r="C4372" s="14">
        <v>5</v>
      </c>
      <c r="D4372" s="7">
        <v>33.979999999999997</v>
      </c>
      <c r="E4372" s="7">
        <f t="shared" si="140"/>
        <v>3.3979999999999997</v>
      </c>
      <c r="F4372" s="7">
        <f t="shared" si="141"/>
        <v>37.378</v>
      </c>
      <c r="G4372" s="7">
        <v>0.25</v>
      </c>
      <c r="H4372" s="7" t="s">
        <v>5079</v>
      </c>
      <c r="I4372" s="7">
        <v>8</v>
      </c>
    </row>
    <row r="4373" spans="1:9" ht="15.75" customHeight="1" x14ac:dyDescent="0.15">
      <c r="A4373" s="13" t="s">
        <v>5301</v>
      </c>
      <c r="B4373" s="7" t="s">
        <v>4514</v>
      </c>
      <c r="C4373" s="14">
        <v>5</v>
      </c>
      <c r="D4373" s="7">
        <v>30.83</v>
      </c>
      <c r="E4373" s="7">
        <f t="shared" si="140"/>
        <v>3.0830000000000002</v>
      </c>
      <c r="F4373" s="7">
        <f t="shared" si="141"/>
        <v>33.912999999999997</v>
      </c>
      <c r="G4373" s="7">
        <v>0.32</v>
      </c>
      <c r="H4373" s="7" t="s">
        <v>5077</v>
      </c>
      <c r="I4373" s="7">
        <v>9</v>
      </c>
    </row>
    <row r="4374" spans="1:9" ht="15.75" customHeight="1" x14ac:dyDescent="0.15">
      <c r="A4374" s="13" t="s">
        <v>5301</v>
      </c>
      <c r="B4374" s="7" t="s">
        <v>2361</v>
      </c>
      <c r="C4374" s="14">
        <v>5</v>
      </c>
      <c r="D4374" s="7">
        <v>23.73</v>
      </c>
      <c r="E4374" s="7">
        <f t="shared" si="140"/>
        <v>2.3730000000000002</v>
      </c>
      <c r="F4374" s="7">
        <f t="shared" si="141"/>
        <v>26.103000000000002</v>
      </c>
      <c r="G4374" s="7">
        <v>0.22</v>
      </c>
      <c r="H4374" s="7" t="s">
        <v>5080</v>
      </c>
      <c r="I4374" s="7">
        <v>6</v>
      </c>
    </row>
    <row r="4375" spans="1:9" ht="15.75" customHeight="1" x14ac:dyDescent="0.15">
      <c r="A4375" s="13" t="s">
        <v>5301</v>
      </c>
      <c r="B4375" s="7" t="s">
        <v>4984</v>
      </c>
      <c r="C4375" s="14">
        <v>5</v>
      </c>
      <c r="D4375" s="7">
        <v>4.59</v>
      </c>
      <c r="E4375" s="7">
        <f t="shared" si="140"/>
        <v>0.45900000000000002</v>
      </c>
      <c r="F4375" s="7">
        <f t="shared" si="141"/>
        <v>5.0489999999999995</v>
      </c>
      <c r="G4375" s="7">
        <v>0.1</v>
      </c>
      <c r="H4375" s="7" t="s">
        <v>31</v>
      </c>
      <c r="I4375" s="7">
        <v>9</v>
      </c>
    </row>
    <row r="4376" spans="1:9" ht="15.75" customHeight="1" x14ac:dyDescent="0.15">
      <c r="A4376" s="13" t="s">
        <v>5301</v>
      </c>
      <c r="B4376" s="7" t="s">
        <v>621</v>
      </c>
      <c r="C4376" s="14">
        <v>5</v>
      </c>
      <c r="D4376" s="7">
        <v>23.89</v>
      </c>
      <c r="E4376" s="7">
        <f t="shared" si="140"/>
        <v>2.3890000000000002</v>
      </c>
      <c r="F4376" s="7">
        <f t="shared" si="141"/>
        <v>26.279</v>
      </c>
      <c r="G4376" s="7">
        <v>0.19</v>
      </c>
      <c r="H4376" s="7" t="s">
        <v>5080</v>
      </c>
      <c r="I4376" s="7">
        <v>7</v>
      </c>
    </row>
    <row r="4377" spans="1:9" ht="15.75" customHeight="1" x14ac:dyDescent="0.15">
      <c r="A4377" s="13" t="s">
        <v>5301</v>
      </c>
      <c r="B4377" s="7" t="s">
        <v>1089</v>
      </c>
      <c r="C4377" s="14">
        <v>5</v>
      </c>
      <c r="D4377" s="7">
        <v>47.92</v>
      </c>
      <c r="E4377" s="7">
        <f t="shared" si="140"/>
        <v>4.7920000000000007</v>
      </c>
      <c r="F4377" s="7">
        <f t="shared" si="141"/>
        <v>52.712000000000003</v>
      </c>
      <c r="G4377" s="7">
        <v>0.14000000000000001</v>
      </c>
      <c r="H4377" s="7" t="s">
        <v>5076</v>
      </c>
      <c r="I4377" s="7">
        <v>3</v>
      </c>
    </row>
    <row r="4378" spans="1:9" ht="15.75" customHeight="1" x14ac:dyDescent="0.15">
      <c r="A4378" s="13" t="s">
        <v>5301</v>
      </c>
      <c r="B4378" s="7" t="s">
        <v>4700</v>
      </c>
      <c r="C4378" s="14">
        <v>5</v>
      </c>
      <c r="D4378" s="7">
        <v>25.56</v>
      </c>
      <c r="E4378" s="7">
        <f t="shared" si="140"/>
        <v>2.556</v>
      </c>
      <c r="F4378" s="7">
        <f t="shared" si="141"/>
        <v>28.116</v>
      </c>
      <c r="G4378" s="7">
        <v>0.11</v>
      </c>
      <c r="H4378" s="7" t="s">
        <v>28</v>
      </c>
      <c r="I4378" s="7">
        <v>2</v>
      </c>
    </row>
    <row r="4379" spans="1:9" ht="15.75" customHeight="1" x14ac:dyDescent="0.15">
      <c r="A4379" s="13" t="s">
        <v>5301</v>
      </c>
      <c r="B4379" s="7" t="s">
        <v>3062</v>
      </c>
      <c r="C4379" s="14">
        <v>5</v>
      </c>
      <c r="D4379" s="7">
        <v>62.91</v>
      </c>
      <c r="E4379" s="7">
        <f t="shared" si="140"/>
        <v>6.2910000000000004</v>
      </c>
      <c r="F4379" s="7">
        <f t="shared" si="141"/>
        <v>69.200999999999993</v>
      </c>
      <c r="G4379" s="7">
        <v>0.26</v>
      </c>
      <c r="H4379" s="7" t="s">
        <v>5079</v>
      </c>
      <c r="I4379" s="7">
        <v>3</v>
      </c>
    </row>
    <row r="4380" spans="1:9" ht="15.75" customHeight="1" x14ac:dyDescent="0.15">
      <c r="A4380" s="13" t="s">
        <v>5301</v>
      </c>
      <c r="B4380" s="7" t="s">
        <v>4628</v>
      </c>
      <c r="C4380" s="14">
        <v>5</v>
      </c>
      <c r="D4380" s="7">
        <v>43.08</v>
      </c>
      <c r="E4380" s="7">
        <f t="shared" si="140"/>
        <v>4.3079999999999998</v>
      </c>
      <c r="F4380" s="7">
        <f t="shared" si="141"/>
        <v>47.387999999999998</v>
      </c>
      <c r="G4380" s="7">
        <v>7.0000000000000007E-2</v>
      </c>
      <c r="H4380" s="7" t="s">
        <v>5077</v>
      </c>
      <c r="I4380" s="7">
        <v>5</v>
      </c>
    </row>
    <row r="4381" spans="1:9" ht="15.75" customHeight="1" x14ac:dyDescent="0.15">
      <c r="A4381" s="13" t="s">
        <v>5301</v>
      </c>
      <c r="B4381" s="7" t="s">
        <v>2999</v>
      </c>
      <c r="C4381" s="14">
        <v>5</v>
      </c>
      <c r="D4381" s="7">
        <v>47.59</v>
      </c>
      <c r="E4381" s="7">
        <f t="shared" si="140"/>
        <v>4.7590000000000003</v>
      </c>
      <c r="F4381" s="7">
        <f t="shared" si="141"/>
        <v>52.349000000000004</v>
      </c>
      <c r="G4381" s="7">
        <v>0.22</v>
      </c>
      <c r="H4381" s="7" t="s">
        <v>27</v>
      </c>
      <c r="I4381" s="7">
        <v>4</v>
      </c>
    </row>
    <row r="4382" spans="1:9" ht="15.75" customHeight="1" x14ac:dyDescent="0.15">
      <c r="A4382" s="13" t="s">
        <v>5302</v>
      </c>
      <c r="B4382" s="7" t="s">
        <v>4192</v>
      </c>
      <c r="C4382" s="14">
        <v>5</v>
      </c>
      <c r="D4382" s="7">
        <v>66.790000000000006</v>
      </c>
      <c r="E4382" s="7">
        <f t="shared" si="140"/>
        <v>6.6790000000000012</v>
      </c>
      <c r="F4382" s="7">
        <f t="shared" si="141"/>
        <v>73.469000000000008</v>
      </c>
      <c r="G4382" s="7">
        <v>0.1</v>
      </c>
      <c r="H4382" s="7" t="s">
        <v>5080</v>
      </c>
      <c r="I4382" s="7">
        <v>6</v>
      </c>
    </row>
    <row r="4383" spans="1:9" ht="15.75" customHeight="1" x14ac:dyDescent="0.15">
      <c r="A4383" s="13" t="s">
        <v>5302</v>
      </c>
      <c r="B4383" s="7" t="s">
        <v>4971</v>
      </c>
      <c r="C4383" s="14">
        <v>5</v>
      </c>
      <c r="D4383" s="7">
        <v>70.709999999999994</v>
      </c>
      <c r="E4383" s="7">
        <f t="shared" si="140"/>
        <v>7.0709999999999997</v>
      </c>
      <c r="F4383" s="7">
        <f t="shared" si="141"/>
        <v>77.780999999999992</v>
      </c>
      <c r="G4383" s="7">
        <v>0.03</v>
      </c>
      <c r="H4383" s="7" t="s">
        <v>5079</v>
      </c>
      <c r="I4383" s="7">
        <v>2</v>
      </c>
    </row>
    <row r="4384" spans="1:9" ht="15.75" customHeight="1" x14ac:dyDescent="0.15">
      <c r="A4384" s="13" t="s">
        <v>5302</v>
      </c>
      <c r="B4384" s="7" t="s">
        <v>2468</v>
      </c>
      <c r="C4384" s="14">
        <v>5</v>
      </c>
      <c r="D4384" s="7">
        <v>46.64</v>
      </c>
      <c r="E4384" s="7">
        <f t="shared" si="140"/>
        <v>4.6640000000000006</v>
      </c>
      <c r="F4384" s="7">
        <f t="shared" si="141"/>
        <v>51.304000000000002</v>
      </c>
      <c r="G4384" s="7">
        <v>0.05</v>
      </c>
      <c r="H4384" s="7" t="s">
        <v>27</v>
      </c>
      <c r="I4384" s="7">
        <v>5</v>
      </c>
    </row>
    <row r="4385" spans="1:9" ht="15.75" customHeight="1" x14ac:dyDescent="0.15">
      <c r="A4385" s="13" t="s">
        <v>5302</v>
      </c>
      <c r="B4385" s="7" t="s">
        <v>3897</v>
      </c>
      <c r="C4385" s="14">
        <v>5</v>
      </c>
      <c r="D4385" s="7">
        <v>51.59</v>
      </c>
      <c r="E4385" s="7">
        <f t="shared" si="140"/>
        <v>5.1590000000000007</v>
      </c>
      <c r="F4385" s="7">
        <f t="shared" si="141"/>
        <v>56.749000000000002</v>
      </c>
      <c r="G4385" s="7">
        <v>0.38</v>
      </c>
      <c r="H4385" s="7" t="s">
        <v>5083</v>
      </c>
      <c r="I4385" s="7">
        <v>2</v>
      </c>
    </row>
    <row r="4386" spans="1:9" ht="15.75" customHeight="1" x14ac:dyDescent="0.15">
      <c r="A4386" s="13" t="s">
        <v>5302</v>
      </c>
      <c r="B4386" s="7" t="s">
        <v>4906</v>
      </c>
      <c r="C4386" s="14">
        <v>5</v>
      </c>
      <c r="D4386" s="7">
        <v>4.53</v>
      </c>
      <c r="E4386" s="7">
        <f t="shared" si="140"/>
        <v>0.45300000000000007</v>
      </c>
      <c r="F4386" s="7">
        <f t="shared" si="141"/>
        <v>4.9830000000000005</v>
      </c>
      <c r="G4386" s="7">
        <v>0.18</v>
      </c>
      <c r="H4386" s="7" t="s">
        <v>5082</v>
      </c>
      <c r="I4386" s="7">
        <v>5</v>
      </c>
    </row>
    <row r="4387" spans="1:9" ht="15.75" customHeight="1" x14ac:dyDescent="0.15">
      <c r="A4387" s="13" t="s">
        <v>5302</v>
      </c>
      <c r="B4387" s="7" t="s">
        <v>1152</v>
      </c>
      <c r="C4387" s="14">
        <v>5</v>
      </c>
      <c r="D4387" s="7">
        <v>6.35</v>
      </c>
      <c r="E4387" s="7">
        <f t="shared" si="140"/>
        <v>0.63500000000000001</v>
      </c>
      <c r="F4387" s="7">
        <f t="shared" si="141"/>
        <v>6.9849999999999994</v>
      </c>
      <c r="G4387" s="7">
        <v>0.39</v>
      </c>
      <c r="H4387" s="7" t="s">
        <v>5076</v>
      </c>
      <c r="I4387" s="7">
        <v>8</v>
      </c>
    </row>
    <row r="4388" spans="1:9" ht="15.75" customHeight="1" x14ac:dyDescent="0.15">
      <c r="A4388" s="13" t="s">
        <v>5302</v>
      </c>
      <c r="B4388" s="7" t="s">
        <v>2413</v>
      </c>
      <c r="C4388" s="14">
        <v>5</v>
      </c>
      <c r="D4388" s="7">
        <v>54.05</v>
      </c>
      <c r="E4388" s="7">
        <f t="shared" si="140"/>
        <v>5.4050000000000002</v>
      </c>
      <c r="F4388" s="7">
        <f t="shared" si="141"/>
        <v>59.454999999999998</v>
      </c>
      <c r="G4388" s="7">
        <v>0.1</v>
      </c>
      <c r="H4388" s="7" t="s">
        <v>5080</v>
      </c>
      <c r="I4388" s="7">
        <v>3</v>
      </c>
    </row>
    <row r="4389" spans="1:9" ht="15.75" customHeight="1" x14ac:dyDescent="0.15">
      <c r="A4389" s="13" t="s">
        <v>5302</v>
      </c>
      <c r="B4389" s="7" t="s">
        <v>2198</v>
      </c>
      <c r="C4389" s="14">
        <v>5</v>
      </c>
      <c r="D4389" s="7">
        <v>65.37</v>
      </c>
      <c r="E4389" s="7">
        <f t="shared" si="140"/>
        <v>6.5370000000000008</v>
      </c>
      <c r="F4389" s="7">
        <f t="shared" si="141"/>
        <v>71.907000000000011</v>
      </c>
      <c r="G4389" s="7">
        <v>0.09</v>
      </c>
      <c r="H4389" s="7" t="s">
        <v>5078</v>
      </c>
      <c r="I4389" s="7">
        <v>6</v>
      </c>
    </row>
    <row r="4390" spans="1:9" ht="15.75" customHeight="1" x14ac:dyDescent="0.15">
      <c r="A4390" s="13" t="s">
        <v>5302</v>
      </c>
      <c r="B4390" s="7" t="s">
        <v>3448</v>
      </c>
      <c r="C4390" s="14">
        <v>5</v>
      </c>
      <c r="D4390" s="7">
        <v>82.1</v>
      </c>
      <c r="E4390" s="7">
        <f t="shared" si="140"/>
        <v>8.2099999999999991</v>
      </c>
      <c r="F4390" s="7">
        <f t="shared" si="141"/>
        <v>90.309999999999988</v>
      </c>
      <c r="G4390" s="7">
        <v>0.37</v>
      </c>
      <c r="H4390" s="7" t="s">
        <v>5076</v>
      </c>
      <c r="I4390" s="7">
        <v>9</v>
      </c>
    </row>
    <row r="4391" spans="1:9" ht="15.75" customHeight="1" x14ac:dyDescent="0.15">
      <c r="A4391" s="13" t="s">
        <v>5302</v>
      </c>
      <c r="B4391" s="7" t="s">
        <v>4407</v>
      </c>
      <c r="C4391" s="14">
        <v>5</v>
      </c>
      <c r="D4391" s="7">
        <v>24.99</v>
      </c>
      <c r="E4391" s="7">
        <f t="shared" si="140"/>
        <v>2.4990000000000001</v>
      </c>
      <c r="F4391" s="7">
        <f t="shared" si="141"/>
        <v>27.488999999999997</v>
      </c>
      <c r="G4391" s="7">
        <v>0.05</v>
      </c>
      <c r="H4391" s="7" t="s">
        <v>5078</v>
      </c>
      <c r="I4391" s="7">
        <v>2</v>
      </c>
    </row>
    <row r="4392" spans="1:9" ht="15.75" customHeight="1" x14ac:dyDescent="0.15">
      <c r="A4392" s="13" t="s">
        <v>5302</v>
      </c>
      <c r="B4392" s="7" t="s">
        <v>1630</v>
      </c>
      <c r="C4392" s="14">
        <v>5</v>
      </c>
      <c r="D4392" s="7">
        <v>83.32</v>
      </c>
      <c r="E4392" s="7">
        <f t="shared" si="140"/>
        <v>8.331999999999999</v>
      </c>
      <c r="F4392" s="7">
        <f t="shared" si="141"/>
        <v>91.651999999999987</v>
      </c>
      <c r="G4392" s="7">
        <v>0.36</v>
      </c>
      <c r="H4392" s="7" t="s">
        <v>5081</v>
      </c>
      <c r="I4392" s="7">
        <v>4</v>
      </c>
    </row>
    <row r="4393" spans="1:9" ht="15.75" customHeight="1" x14ac:dyDescent="0.15">
      <c r="A4393" s="13" t="s">
        <v>5302</v>
      </c>
      <c r="B4393" s="7" t="s">
        <v>2432</v>
      </c>
      <c r="C4393" s="14">
        <v>5</v>
      </c>
      <c r="D4393" s="7">
        <v>88.77</v>
      </c>
      <c r="E4393" s="7">
        <f t="shared" si="140"/>
        <v>8.8770000000000007</v>
      </c>
      <c r="F4393" s="7">
        <f t="shared" si="141"/>
        <v>97.646999999999991</v>
      </c>
      <c r="G4393" s="7">
        <v>0.16</v>
      </c>
      <c r="H4393" s="7" t="s">
        <v>5080</v>
      </c>
      <c r="I4393" s="7">
        <v>10</v>
      </c>
    </row>
    <row r="4394" spans="1:9" ht="15.75" customHeight="1" x14ac:dyDescent="0.15">
      <c r="A4394" s="13" t="s">
        <v>5302</v>
      </c>
      <c r="B4394" s="7" t="s">
        <v>972</v>
      </c>
      <c r="C4394" s="14">
        <v>5</v>
      </c>
      <c r="D4394" s="7">
        <v>0.48</v>
      </c>
      <c r="E4394" s="7">
        <f t="shared" si="140"/>
        <v>4.8000000000000001E-2</v>
      </c>
      <c r="F4394" s="7">
        <f t="shared" si="141"/>
        <v>0.52800000000000002</v>
      </c>
      <c r="G4394" s="7">
        <v>0.04</v>
      </c>
      <c r="H4394" s="7" t="s">
        <v>5078</v>
      </c>
      <c r="I4394" s="7">
        <v>7</v>
      </c>
    </row>
    <row r="4395" spans="1:9" ht="15.75" customHeight="1" x14ac:dyDescent="0.15">
      <c r="A4395" s="13" t="s">
        <v>5302</v>
      </c>
      <c r="B4395" s="7" t="s">
        <v>3419</v>
      </c>
      <c r="C4395" s="14">
        <v>5</v>
      </c>
      <c r="D4395" s="7">
        <v>89.72</v>
      </c>
      <c r="E4395" s="7">
        <f t="shared" si="140"/>
        <v>8.9719999999999995</v>
      </c>
      <c r="F4395" s="7">
        <f t="shared" si="141"/>
        <v>98.691999999999993</v>
      </c>
      <c r="G4395" s="7">
        <v>0.22</v>
      </c>
      <c r="H4395" s="7" t="s">
        <v>28</v>
      </c>
      <c r="I4395" s="7">
        <v>10</v>
      </c>
    </row>
    <row r="4396" spans="1:9" ht="15.75" customHeight="1" x14ac:dyDescent="0.15">
      <c r="A4396" s="13" t="s">
        <v>5303</v>
      </c>
      <c r="B4396" s="7" t="s">
        <v>1863</v>
      </c>
      <c r="C4396" s="14">
        <v>5</v>
      </c>
      <c r="D4396" s="7">
        <v>24.15</v>
      </c>
      <c r="E4396" s="7">
        <f t="shared" si="140"/>
        <v>2.415</v>
      </c>
      <c r="F4396" s="7">
        <f t="shared" si="141"/>
        <v>26.564999999999998</v>
      </c>
      <c r="G4396" s="7">
        <v>0.19</v>
      </c>
      <c r="H4396" s="7" t="s">
        <v>5079</v>
      </c>
      <c r="I4396" s="7">
        <v>6</v>
      </c>
    </row>
    <row r="4397" spans="1:9" ht="15.75" customHeight="1" x14ac:dyDescent="0.15">
      <c r="A4397" s="13" t="s">
        <v>5303</v>
      </c>
      <c r="B4397" s="7" t="s">
        <v>4220</v>
      </c>
      <c r="C4397" s="14">
        <v>5</v>
      </c>
      <c r="D4397" s="7">
        <v>84.21</v>
      </c>
      <c r="E4397" s="7">
        <f t="shared" si="140"/>
        <v>8.4209999999999994</v>
      </c>
      <c r="F4397" s="7">
        <f t="shared" si="141"/>
        <v>92.631</v>
      </c>
      <c r="G4397" s="7">
        <v>0.33</v>
      </c>
      <c r="H4397" s="7" t="s">
        <v>5078</v>
      </c>
      <c r="I4397" s="7">
        <v>7</v>
      </c>
    </row>
    <row r="4398" spans="1:9" ht="15.75" customHeight="1" x14ac:dyDescent="0.15">
      <c r="A4398" s="13" t="s">
        <v>5303</v>
      </c>
      <c r="B4398" s="7" t="s">
        <v>3251</v>
      </c>
      <c r="C4398" s="14">
        <v>5</v>
      </c>
      <c r="D4398" s="7">
        <v>16</v>
      </c>
      <c r="E4398" s="7">
        <f t="shared" si="140"/>
        <v>1.6</v>
      </c>
      <c r="F4398" s="7">
        <f t="shared" si="141"/>
        <v>17.600000000000001</v>
      </c>
      <c r="G4398" s="7">
        <v>0.3</v>
      </c>
      <c r="H4398" s="7" t="s">
        <v>5075</v>
      </c>
      <c r="I4398" s="7">
        <v>2</v>
      </c>
    </row>
    <row r="4399" spans="1:9" ht="15.75" customHeight="1" x14ac:dyDescent="0.15">
      <c r="A4399" s="13" t="s">
        <v>5303</v>
      </c>
      <c r="B4399" s="7" t="s">
        <v>4315</v>
      </c>
      <c r="C4399" s="14">
        <v>5</v>
      </c>
      <c r="D4399" s="7">
        <v>63.67</v>
      </c>
      <c r="E4399" s="7">
        <f t="shared" si="140"/>
        <v>6.3670000000000009</v>
      </c>
      <c r="F4399" s="7">
        <f t="shared" si="141"/>
        <v>70.037000000000006</v>
      </c>
      <c r="G4399" s="7">
        <v>0.23</v>
      </c>
      <c r="H4399" s="7" t="s">
        <v>5076</v>
      </c>
      <c r="I4399" s="7">
        <v>4</v>
      </c>
    </row>
    <row r="4400" spans="1:9" ht="15.75" customHeight="1" x14ac:dyDescent="0.15">
      <c r="A4400" s="13" t="s">
        <v>5303</v>
      </c>
      <c r="B4400" s="7" t="s">
        <v>2666</v>
      </c>
      <c r="C4400" s="14">
        <v>5</v>
      </c>
      <c r="D4400" s="7">
        <v>45.08</v>
      </c>
      <c r="E4400" s="7">
        <f t="shared" si="140"/>
        <v>4.508</v>
      </c>
      <c r="F4400" s="7">
        <f t="shared" si="141"/>
        <v>49.588000000000001</v>
      </c>
      <c r="G4400" s="7">
        <v>0.26</v>
      </c>
      <c r="H4400" s="7" t="s">
        <v>27</v>
      </c>
      <c r="I4400" s="7">
        <v>10</v>
      </c>
    </row>
    <row r="4401" spans="1:9" ht="15.75" customHeight="1" x14ac:dyDescent="0.15">
      <c r="A4401" s="13" t="s">
        <v>5303</v>
      </c>
      <c r="B4401" s="7" t="s">
        <v>3036</v>
      </c>
      <c r="C4401" s="14">
        <v>5</v>
      </c>
      <c r="D4401" s="7">
        <v>43.21</v>
      </c>
      <c r="E4401" s="7">
        <f t="shared" si="140"/>
        <v>4.3210000000000006</v>
      </c>
      <c r="F4401" s="7">
        <f t="shared" si="141"/>
        <v>47.530999999999999</v>
      </c>
      <c r="G4401" s="7">
        <v>0.4</v>
      </c>
      <c r="H4401" s="7" t="s">
        <v>30</v>
      </c>
      <c r="I4401" s="7">
        <v>1</v>
      </c>
    </row>
    <row r="4402" spans="1:9" ht="15.75" customHeight="1" x14ac:dyDescent="0.15">
      <c r="A4402" s="13" t="s">
        <v>5303</v>
      </c>
      <c r="B4402" s="7" t="s">
        <v>4961</v>
      </c>
      <c r="C4402" s="14">
        <v>5</v>
      </c>
      <c r="D4402" s="7">
        <v>6.19</v>
      </c>
      <c r="E4402" s="7">
        <f t="shared" si="140"/>
        <v>0.61900000000000011</v>
      </c>
      <c r="F4402" s="7">
        <f t="shared" si="141"/>
        <v>6.8090000000000002</v>
      </c>
      <c r="G4402" s="7">
        <v>0.08</v>
      </c>
      <c r="H4402" s="7" t="s">
        <v>5081</v>
      </c>
      <c r="I4402" s="7">
        <v>9</v>
      </c>
    </row>
    <row r="4403" spans="1:9" ht="15.75" customHeight="1" x14ac:dyDescent="0.15">
      <c r="A4403" s="13" t="s">
        <v>5303</v>
      </c>
      <c r="B4403" s="7" t="s">
        <v>841</v>
      </c>
      <c r="C4403" s="14">
        <v>5</v>
      </c>
      <c r="D4403" s="7">
        <v>96.04</v>
      </c>
      <c r="E4403" s="7">
        <f t="shared" si="140"/>
        <v>9.604000000000001</v>
      </c>
      <c r="F4403" s="7">
        <f t="shared" si="141"/>
        <v>105.64400000000001</v>
      </c>
      <c r="G4403" s="7">
        <v>0.23</v>
      </c>
      <c r="H4403" s="7" t="s">
        <v>29</v>
      </c>
      <c r="I4403" s="7">
        <v>4</v>
      </c>
    </row>
    <row r="4404" spans="1:9" ht="15.75" customHeight="1" x14ac:dyDescent="0.15">
      <c r="A4404" s="13" t="s">
        <v>5303</v>
      </c>
      <c r="B4404" s="7" t="s">
        <v>1273</v>
      </c>
      <c r="C4404" s="14">
        <v>5</v>
      </c>
      <c r="D4404" s="7">
        <v>43.33</v>
      </c>
      <c r="E4404" s="7">
        <f t="shared" si="140"/>
        <v>4.3330000000000002</v>
      </c>
      <c r="F4404" s="7">
        <f t="shared" si="141"/>
        <v>47.662999999999997</v>
      </c>
      <c r="G4404" s="7">
        <v>0.28999999999999998</v>
      </c>
      <c r="H4404" s="7" t="s">
        <v>27</v>
      </c>
      <c r="I4404" s="7">
        <v>4</v>
      </c>
    </row>
    <row r="4405" spans="1:9" ht="15.75" customHeight="1" x14ac:dyDescent="0.15">
      <c r="A4405" s="13" t="s">
        <v>5303</v>
      </c>
      <c r="B4405" s="7" t="s">
        <v>220</v>
      </c>
      <c r="C4405" s="14">
        <v>5</v>
      </c>
      <c r="D4405" s="7">
        <v>44.24</v>
      </c>
      <c r="E4405" s="7">
        <f t="shared" si="140"/>
        <v>4.4240000000000004</v>
      </c>
      <c r="F4405" s="7">
        <f t="shared" si="141"/>
        <v>48.664000000000001</v>
      </c>
      <c r="G4405" s="7">
        <v>0.12</v>
      </c>
      <c r="H4405" s="7" t="s">
        <v>29</v>
      </c>
      <c r="I4405" s="7">
        <v>3</v>
      </c>
    </row>
    <row r="4406" spans="1:9" ht="15.75" customHeight="1" x14ac:dyDescent="0.15">
      <c r="A4406" s="13" t="s">
        <v>5303</v>
      </c>
      <c r="B4406" s="7" t="s">
        <v>3375</v>
      </c>
      <c r="C4406" s="14">
        <v>5</v>
      </c>
      <c r="D4406" s="7">
        <v>66.22</v>
      </c>
      <c r="E4406" s="7">
        <f t="shared" si="140"/>
        <v>6.6219999999999999</v>
      </c>
      <c r="F4406" s="7">
        <f t="shared" si="141"/>
        <v>72.841999999999999</v>
      </c>
      <c r="G4406" s="7">
        <v>0.1</v>
      </c>
      <c r="H4406" s="7" t="s">
        <v>27</v>
      </c>
      <c r="I4406" s="7">
        <v>8</v>
      </c>
    </row>
    <row r="4407" spans="1:9" ht="15.75" customHeight="1" x14ac:dyDescent="0.15">
      <c r="A4407" s="13" t="s">
        <v>5303</v>
      </c>
      <c r="B4407" s="7" t="s">
        <v>2076</v>
      </c>
      <c r="C4407" s="14">
        <v>5</v>
      </c>
      <c r="D4407" s="7">
        <v>74.47</v>
      </c>
      <c r="E4407" s="7">
        <f t="shared" si="140"/>
        <v>7.4470000000000001</v>
      </c>
      <c r="F4407" s="7">
        <f t="shared" si="141"/>
        <v>81.917000000000002</v>
      </c>
      <c r="G4407" s="7">
        <v>0.37</v>
      </c>
      <c r="H4407" s="7" t="s">
        <v>30</v>
      </c>
      <c r="I4407" s="7">
        <v>2</v>
      </c>
    </row>
    <row r="4408" spans="1:9" ht="15.75" customHeight="1" x14ac:dyDescent="0.15">
      <c r="A4408" s="13" t="s">
        <v>5303</v>
      </c>
      <c r="B4408" s="7" t="s">
        <v>4888</v>
      </c>
      <c r="C4408" s="14">
        <v>5</v>
      </c>
      <c r="D4408" s="7">
        <v>69.510000000000005</v>
      </c>
      <c r="E4408" s="7">
        <f t="shared" si="140"/>
        <v>6.9510000000000005</v>
      </c>
      <c r="F4408" s="7">
        <f t="shared" si="141"/>
        <v>76.461000000000013</v>
      </c>
      <c r="G4408" s="7">
        <v>0.22</v>
      </c>
      <c r="H4408" s="7" t="s">
        <v>27</v>
      </c>
      <c r="I4408" s="7">
        <v>4</v>
      </c>
    </row>
    <row r="4409" spans="1:9" ht="15.75" customHeight="1" x14ac:dyDescent="0.15">
      <c r="A4409" s="13" t="s">
        <v>5303</v>
      </c>
      <c r="B4409" s="7" t="s">
        <v>2274</v>
      </c>
      <c r="C4409" s="14">
        <v>5</v>
      </c>
      <c r="D4409" s="7">
        <v>12.39</v>
      </c>
      <c r="E4409" s="7">
        <f t="shared" si="140"/>
        <v>1.2390000000000001</v>
      </c>
      <c r="F4409" s="7">
        <f t="shared" si="141"/>
        <v>13.629000000000001</v>
      </c>
      <c r="G4409" s="7">
        <v>0.24</v>
      </c>
      <c r="H4409" s="7" t="s">
        <v>29</v>
      </c>
      <c r="I4409" s="7">
        <v>4</v>
      </c>
    </row>
    <row r="4410" spans="1:9" ht="15.75" customHeight="1" x14ac:dyDescent="0.15">
      <c r="A4410" s="13" t="s">
        <v>5303</v>
      </c>
      <c r="B4410" s="7" t="s">
        <v>3294</v>
      </c>
      <c r="C4410" s="14">
        <v>5</v>
      </c>
      <c r="D4410" s="7">
        <v>61.81</v>
      </c>
      <c r="E4410" s="7">
        <f t="shared" si="140"/>
        <v>6.1810000000000009</v>
      </c>
      <c r="F4410" s="7">
        <f t="shared" si="141"/>
        <v>67.991</v>
      </c>
      <c r="G4410" s="7">
        <v>0.04</v>
      </c>
      <c r="H4410" s="7" t="s">
        <v>5081</v>
      </c>
      <c r="I4410" s="7">
        <v>10</v>
      </c>
    </row>
    <row r="4411" spans="1:9" ht="15.75" customHeight="1" x14ac:dyDescent="0.15">
      <c r="A4411" s="13" t="s">
        <v>5303</v>
      </c>
      <c r="B4411" s="7" t="s">
        <v>580</v>
      </c>
      <c r="C4411" s="14">
        <v>5</v>
      </c>
      <c r="D4411" s="7">
        <v>2.89</v>
      </c>
      <c r="E4411" s="7">
        <f t="shared" si="140"/>
        <v>0.28900000000000003</v>
      </c>
      <c r="F4411" s="7">
        <f t="shared" si="141"/>
        <v>3.1790000000000003</v>
      </c>
      <c r="G4411" s="7">
        <v>0.01</v>
      </c>
      <c r="H4411" s="7" t="s">
        <v>28</v>
      </c>
      <c r="I4411" s="7">
        <v>7</v>
      </c>
    </row>
    <row r="4412" spans="1:9" ht="15.75" customHeight="1" x14ac:dyDescent="0.15">
      <c r="A4412" s="13" t="s">
        <v>5303</v>
      </c>
      <c r="B4412" s="7" t="s">
        <v>2900</v>
      </c>
      <c r="C4412" s="14">
        <v>5</v>
      </c>
      <c r="D4412" s="7">
        <v>6.97</v>
      </c>
      <c r="E4412" s="7">
        <f t="shared" si="140"/>
        <v>0.69700000000000006</v>
      </c>
      <c r="F4412" s="7">
        <f t="shared" si="141"/>
        <v>7.6669999999999998</v>
      </c>
      <c r="G4412" s="7">
        <v>0.39</v>
      </c>
      <c r="H4412" s="7" t="s">
        <v>29</v>
      </c>
      <c r="I4412" s="7">
        <v>3</v>
      </c>
    </row>
    <row r="4413" spans="1:9" ht="15.75" customHeight="1" x14ac:dyDescent="0.15">
      <c r="A4413" s="13" t="s">
        <v>5303</v>
      </c>
      <c r="B4413" s="7" t="s">
        <v>3970</v>
      </c>
      <c r="C4413" s="14">
        <v>5</v>
      </c>
      <c r="D4413" s="7">
        <v>46.64</v>
      </c>
      <c r="E4413" s="7">
        <f t="shared" si="140"/>
        <v>4.6640000000000006</v>
      </c>
      <c r="F4413" s="7">
        <f t="shared" si="141"/>
        <v>51.304000000000002</v>
      </c>
      <c r="G4413" s="7">
        <v>0.32</v>
      </c>
      <c r="H4413" s="7" t="s">
        <v>5081</v>
      </c>
      <c r="I4413" s="7">
        <v>7</v>
      </c>
    </row>
    <row r="4414" spans="1:9" ht="15.75" customHeight="1" x14ac:dyDescent="0.15">
      <c r="A4414" s="13" t="s">
        <v>5303</v>
      </c>
      <c r="B4414" s="7" t="s">
        <v>3867</v>
      </c>
      <c r="C4414" s="14">
        <v>5</v>
      </c>
      <c r="D4414" s="7">
        <v>21.31</v>
      </c>
      <c r="E4414" s="7">
        <f t="shared" si="140"/>
        <v>2.1309999999999998</v>
      </c>
      <c r="F4414" s="7">
        <f t="shared" si="141"/>
        <v>23.440999999999999</v>
      </c>
      <c r="G4414" s="7">
        <v>0.3</v>
      </c>
      <c r="H4414" s="7" t="s">
        <v>5079</v>
      </c>
      <c r="I4414" s="7">
        <v>1</v>
      </c>
    </row>
    <row r="4415" spans="1:9" ht="15.75" customHeight="1" x14ac:dyDescent="0.15">
      <c r="A4415" s="13" t="s">
        <v>5303</v>
      </c>
      <c r="B4415" s="7" t="s">
        <v>1173</v>
      </c>
      <c r="C4415" s="14">
        <v>5</v>
      </c>
      <c r="D4415" s="7">
        <v>29.02</v>
      </c>
      <c r="E4415" s="7">
        <f t="shared" si="140"/>
        <v>2.9020000000000001</v>
      </c>
      <c r="F4415" s="7">
        <f t="shared" si="141"/>
        <v>31.922000000000001</v>
      </c>
      <c r="G4415" s="7">
        <v>0.24</v>
      </c>
      <c r="H4415" s="7" t="s">
        <v>5078</v>
      </c>
      <c r="I4415" s="7">
        <v>9</v>
      </c>
    </row>
    <row r="4416" spans="1:9" ht="15.75" customHeight="1" x14ac:dyDescent="0.15">
      <c r="A4416" s="13" t="s">
        <v>5304</v>
      </c>
      <c r="B4416" s="7" t="s">
        <v>4377</v>
      </c>
      <c r="C4416" s="14">
        <v>5</v>
      </c>
      <c r="D4416" s="7">
        <v>0.74</v>
      </c>
      <c r="E4416" s="7">
        <f t="shared" si="140"/>
        <v>7.3999999999999996E-2</v>
      </c>
      <c r="F4416" s="7">
        <f t="shared" si="141"/>
        <v>0.81399999999999995</v>
      </c>
      <c r="G4416" s="7">
        <v>0.25</v>
      </c>
      <c r="H4416" s="7" t="s">
        <v>5075</v>
      </c>
      <c r="I4416" s="7">
        <v>9</v>
      </c>
    </row>
    <row r="4417" spans="1:9" ht="15.75" customHeight="1" x14ac:dyDescent="0.15">
      <c r="A4417" s="13" t="s">
        <v>5304</v>
      </c>
      <c r="B4417" s="7" t="s">
        <v>4427</v>
      </c>
      <c r="C4417" s="14">
        <v>5</v>
      </c>
      <c r="D4417" s="7">
        <v>70.62</v>
      </c>
      <c r="E4417" s="7">
        <f t="shared" si="140"/>
        <v>7.0620000000000012</v>
      </c>
      <c r="F4417" s="7">
        <f t="shared" si="141"/>
        <v>77.682000000000002</v>
      </c>
      <c r="G4417" s="7">
        <v>0.08</v>
      </c>
      <c r="H4417" s="7" t="s">
        <v>28</v>
      </c>
      <c r="I4417" s="7">
        <v>1</v>
      </c>
    </row>
    <row r="4418" spans="1:9" ht="15.75" customHeight="1" x14ac:dyDescent="0.15">
      <c r="A4418" s="13" t="s">
        <v>5304</v>
      </c>
      <c r="B4418" s="7" t="s">
        <v>3506</v>
      </c>
      <c r="C4418" s="14">
        <v>5</v>
      </c>
      <c r="D4418" s="7">
        <v>23.93</v>
      </c>
      <c r="E4418" s="7">
        <f t="shared" si="140"/>
        <v>2.3930000000000002</v>
      </c>
      <c r="F4418" s="7">
        <f t="shared" si="141"/>
        <v>26.323</v>
      </c>
      <c r="G4418" s="7">
        <v>0.02</v>
      </c>
      <c r="H4418" s="7" t="s">
        <v>5080</v>
      </c>
      <c r="I4418" s="7">
        <v>3</v>
      </c>
    </row>
    <row r="4419" spans="1:9" ht="15.75" customHeight="1" x14ac:dyDescent="0.15">
      <c r="A4419" s="13" t="s">
        <v>5304</v>
      </c>
      <c r="B4419" s="7" t="s">
        <v>3594</v>
      </c>
      <c r="C4419" s="14">
        <v>5</v>
      </c>
      <c r="D4419" s="7">
        <v>99.87</v>
      </c>
      <c r="E4419" s="7">
        <f t="shared" si="140"/>
        <v>9.9870000000000019</v>
      </c>
      <c r="F4419" s="7">
        <f t="shared" si="141"/>
        <v>109.857</v>
      </c>
      <c r="G4419" s="7">
        <v>0.05</v>
      </c>
      <c r="H4419" s="7" t="s">
        <v>31</v>
      </c>
      <c r="I4419" s="7">
        <v>5</v>
      </c>
    </row>
    <row r="4420" spans="1:9" ht="15.75" customHeight="1" x14ac:dyDescent="0.15">
      <c r="A4420" s="13" t="s">
        <v>5304</v>
      </c>
      <c r="B4420" s="7" t="s">
        <v>4876</v>
      </c>
      <c r="C4420" s="14">
        <v>5</v>
      </c>
      <c r="D4420" s="7">
        <v>90.99</v>
      </c>
      <c r="E4420" s="7">
        <f t="shared" si="140"/>
        <v>9.0990000000000002</v>
      </c>
      <c r="F4420" s="7">
        <f t="shared" si="141"/>
        <v>100.089</v>
      </c>
      <c r="G4420" s="7">
        <v>0.33</v>
      </c>
      <c r="H4420" s="7" t="s">
        <v>5082</v>
      </c>
      <c r="I4420" s="7">
        <v>9</v>
      </c>
    </row>
    <row r="4421" spans="1:9" ht="15.75" customHeight="1" x14ac:dyDescent="0.15">
      <c r="A4421" s="13" t="s">
        <v>5304</v>
      </c>
      <c r="B4421" s="7" t="s">
        <v>1720</v>
      </c>
      <c r="C4421" s="14">
        <v>5</v>
      </c>
      <c r="D4421" s="7">
        <v>98.17</v>
      </c>
      <c r="E4421" s="7">
        <f t="shared" si="140"/>
        <v>9.8170000000000002</v>
      </c>
      <c r="F4421" s="7">
        <f t="shared" si="141"/>
        <v>107.98699999999999</v>
      </c>
      <c r="G4421" s="7">
        <v>0.28999999999999998</v>
      </c>
      <c r="H4421" s="7" t="s">
        <v>30</v>
      </c>
      <c r="I4421" s="7">
        <v>2</v>
      </c>
    </row>
    <row r="4422" spans="1:9" ht="15.75" customHeight="1" x14ac:dyDescent="0.15">
      <c r="A4422" s="13" t="s">
        <v>5304</v>
      </c>
      <c r="B4422" s="7" t="s">
        <v>4376</v>
      </c>
      <c r="C4422" s="14">
        <v>5</v>
      </c>
      <c r="D4422" s="7">
        <v>56.8</v>
      </c>
      <c r="E4422" s="7">
        <f t="shared" si="140"/>
        <v>5.68</v>
      </c>
      <c r="F4422" s="7">
        <f t="shared" si="141"/>
        <v>62.48</v>
      </c>
      <c r="G4422" s="7">
        <v>0.38</v>
      </c>
      <c r="H4422" s="7" t="s">
        <v>26</v>
      </c>
      <c r="I4422" s="7">
        <v>7</v>
      </c>
    </row>
    <row r="4423" spans="1:9" ht="15.75" customHeight="1" x14ac:dyDescent="0.15">
      <c r="A4423" s="13" t="s">
        <v>5304</v>
      </c>
      <c r="B4423" s="7" t="s">
        <v>1352</v>
      </c>
      <c r="C4423" s="14">
        <v>5</v>
      </c>
      <c r="D4423" s="7">
        <v>83.35</v>
      </c>
      <c r="E4423" s="7">
        <f t="shared" si="140"/>
        <v>8.3349999999999991</v>
      </c>
      <c r="F4423" s="7">
        <f t="shared" si="141"/>
        <v>91.684999999999988</v>
      </c>
      <c r="G4423" s="7">
        <v>0.18</v>
      </c>
      <c r="H4423" s="7" t="s">
        <v>5078</v>
      </c>
      <c r="I4423" s="7">
        <v>9</v>
      </c>
    </row>
    <row r="4424" spans="1:9" ht="15.75" customHeight="1" x14ac:dyDescent="0.15">
      <c r="A4424" s="13" t="s">
        <v>5304</v>
      </c>
      <c r="B4424" s="7" t="s">
        <v>2420</v>
      </c>
      <c r="C4424" s="14">
        <v>5</v>
      </c>
      <c r="D4424" s="7">
        <v>68.23</v>
      </c>
      <c r="E4424" s="7">
        <f t="shared" si="140"/>
        <v>6.8230000000000004</v>
      </c>
      <c r="F4424" s="7">
        <f t="shared" si="141"/>
        <v>75.052999999999997</v>
      </c>
      <c r="G4424" s="7">
        <v>0.04</v>
      </c>
      <c r="H4424" s="7" t="s">
        <v>30</v>
      </c>
      <c r="I4424" s="7">
        <v>1</v>
      </c>
    </row>
    <row r="4425" spans="1:9" ht="15.75" customHeight="1" x14ac:dyDescent="0.15">
      <c r="A4425" s="13" t="s">
        <v>5304</v>
      </c>
      <c r="B4425" s="7" t="s">
        <v>1215</v>
      </c>
      <c r="C4425" s="14">
        <v>5</v>
      </c>
      <c r="D4425" s="7">
        <v>91.78</v>
      </c>
      <c r="E4425" s="7">
        <f t="shared" si="140"/>
        <v>9.1780000000000008</v>
      </c>
      <c r="F4425" s="7">
        <f t="shared" si="141"/>
        <v>100.958</v>
      </c>
      <c r="G4425" s="7">
        <v>0.23</v>
      </c>
      <c r="H4425" s="7" t="s">
        <v>27</v>
      </c>
      <c r="I4425" s="7">
        <v>3</v>
      </c>
    </row>
    <row r="4426" spans="1:9" ht="15.75" customHeight="1" x14ac:dyDescent="0.15">
      <c r="A4426" s="13" t="s">
        <v>5304</v>
      </c>
      <c r="B4426" s="7" t="s">
        <v>1372</v>
      </c>
      <c r="C4426" s="14">
        <v>5</v>
      </c>
      <c r="D4426" s="7">
        <v>49</v>
      </c>
      <c r="E4426" s="7">
        <f t="shared" si="140"/>
        <v>4.9000000000000004</v>
      </c>
      <c r="F4426" s="7">
        <f t="shared" si="141"/>
        <v>53.9</v>
      </c>
      <c r="G4426" s="7">
        <v>0.28000000000000003</v>
      </c>
      <c r="H4426" s="7" t="s">
        <v>5076</v>
      </c>
      <c r="I4426" s="7">
        <v>5</v>
      </c>
    </row>
    <row r="4427" spans="1:9" ht="15.75" customHeight="1" x14ac:dyDescent="0.15">
      <c r="A4427" s="13" t="s">
        <v>5304</v>
      </c>
      <c r="B4427" s="7" t="s">
        <v>4362</v>
      </c>
      <c r="C4427" s="14">
        <v>5</v>
      </c>
      <c r="D4427" s="7">
        <v>48.62</v>
      </c>
      <c r="E4427" s="7">
        <f t="shared" si="140"/>
        <v>4.8620000000000001</v>
      </c>
      <c r="F4427" s="7">
        <f t="shared" si="141"/>
        <v>53.481999999999999</v>
      </c>
      <c r="G4427" s="7">
        <v>0.09</v>
      </c>
      <c r="H4427" s="7" t="s">
        <v>5081</v>
      </c>
      <c r="I4427" s="7">
        <v>6</v>
      </c>
    </row>
    <row r="4428" spans="1:9" ht="15.75" customHeight="1" x14ac:dyDescent="0.15">
      <c r="A4428" s="13" t="s">
        <v>5304</v>
      </c>
      <c r="B4428" s="7" t="s">
        <v>4894</v>
      </c>
      <c r="C4428" s="14">
        <v>5</v>
      </c>
      <c r="D4428" s="7">
        <v>14.94</v>
      </c>
      <c r="E4428" s="7">
        <f t="shared" ref="E4428:E4491" si="142">D4428*10%</f>
        <v>1.494</v>
      </c>
      <c r="F4428" s="7">
        <f t="shared" ref="F4428:F4491" si="143">D4428+E4428</f>
        <v>16.434000000000001</v>
      </c>
      <c r="G4428" s="7">
        <v>0.3</v>
      </c>
      <c r="H4428" s="7" t="s">
        <v>5075</v>
      </c>
      <c r="I4428" s="7">
        <v>1</v>
      </c>
    </row>
    <row r="4429" spans="1:9" ht="15.75" customHeight="1" x14ac:dyDescent="0.15">
      <c r="A4429" s="13" t="s">
        <v>5304</v>
      </c>
      <c r="B4429" s="7" t="s">
        <v>616</v>
      </c>
      <c r="C4429" s="14">
        <v>5</v>
      </c>
      <c r="D4429" s="7">
        <v>35.22</v>
      </c>
      <c r="E4429" s="7">
        <f t="shared" si="142"/>
        <v>3.5220000000000002</v>
      </c>
      <c r="F4429" s="7">
        <f t="shared" si="143"/>
        <v>38.741999999999997</v>
      </c>
      <c r="G4429" s="7">
        <v>0.2</v>
      </c>
      <c r="H4429" s="7" t="s">
        <v>5078</v>
      </c>
      <c r="I4429" s="7">
        <v>2</v>
      </c>
    </row>
    <row r="4430" spans="1:9" ht="15.75" customHeight="1" x14ac:dyDescent="0.15">
      <c r="A4430" s="13" t="s">
        <v>5304</v>
      </c>
      <c r="B4430" s="7" t="s">
        <v>4986</v>
      </c>
      <c r="C4430" s="14">
        <v>5</v>
      </c>
      <c r="D4430" s="7">
        <v>19.760000000000002</v>
      </c>
      <c r="E4430" s="7">
        <f t="shared" si="142"/>
        <v>1.9760000000000002</v>
      </c>
      <c r="F4430" s="7">
        <f t="shared" si="143"/>
        <v>21.736000000000001</v>
      </c>
      <c r="G4430" s="7">
        <v>0.39</v>
      </c>
      <c r="H4430" s="7" t="s">
        <v>5080</v>
      </c>
      <c r="I4430" s="7">
        <v>7</v>
      </c>
    </row>
    <row r="4431" spans="1:9" ht="15.75" customHeight="1" x14ac:dyDescent="0.15">
      <c r="A4431" s="13" t="s">
        <v>5305</v>
      </c>
      <c r="B4431" s="7" t="s">
        <v>2890</v>
      </c>
      <c r="C4431" s="14">
        <v>5</v>
      </c>
      <c r="D4431" s="7">
        <v>10.7</v>
      </c>
      <c r="E4431" s="7">
        <f t="shared" si="142"/>
        <v>1.07</v>
      </c>
      <c r="F4431" s="7">
        <f t="shared" si="143"/>
        <v>11.77</v>
      </c>
      <c r="G4431" s="7">
        <v>0.24</v>
      </c>
      <c r="H4431" s="7" t="s">
        <v>5081</v>
      </c>
      <c r="I4431" s="7">
        <v>1</v>
      </c>
    </row>
    <row r="4432" spans="1:9" ht="15.75" customHeight="1" x14ac:dyDescent="0.15">
      <c r="A4432" s="13" t="s">
        <v>5305</v>
      </c>
      <c r="B4432" s="7" t="s">
        <v>771</v>
      </c>
      <c r="C4432" s="14">
        <v>5</v>
      </c>
      <c r="D4432" s="7">
        <v>18.91</v>
      </c>
      <c r="E4432" s="7">
        <f t="shared" si="142"/>
        <v>1.891</v>
      </c>
      <c r="F4432" s="7">
        <f t="shared" si="143"/>
        <v>20.801000000000002</v>
      </c>
      <c r="G4432" s="7">
        <v>0.05</v>
      </c>
      <c r="H4432" s="7" t="s">
        <v>5076</v>
      </c>
      <c r="I4432" s="7">
        <v>9</v>
      </c>
    </row>
    <row r="4433" spans="1:9" ht="15.75" customHeight="1" x14ac:dyDescent="0.15">
      <c r="A4433" s="13" t="s">
        <v>5305</v>
      </c>
      <c r="B4433" s="7" t="s">
        <v>3928</v>
      </c>
      <c r="C4433" s="14">
        <v>5</v>
      </c>
      <c r="D4433" s="7">
        <v>88.88</v>
      </c>
      <c r="E4433" s="7">
        <f t="shared" si="142"/>
        <v>8.8879999999999999</v>
      </c>
      <c r="F4433" s="7">
        <f t="shared" si="143"/>
        <v>97.768000000000001</v>
      </c>
      <c r="G4433" s="7">
        <v>0.06</v>
      </c>
      <c r="H4433" s="7" t="s">
        <v>5081</v>
      </c>
      <c r="I4433" s="7">
        <v>8</v>
      </c>
    </row>
    <row r="4434" spans="1:9" ht="15.75" customHeight="1" x14ac:dyDescent="0.15">
      <c r="A4434" s="13" t="s">
        <v>5305</v>
      </c>
      <c r="B4434" s="7" t="s">
        <v>237</v>
      </c>
      <c r="C4434" s="14">
        <v>5</v>
      </c>
      <c r="D4434" s="7">
        <v>32.94</v>
      </c>
      <c r="E4434" s="7">
        <f t="shared" si="142"/>
        <v>3.294</v>
      </c>
      <c r="F4434" s="7">
        <f t="shared" si="143"/>
        <v>36.233999999999995</v>
      </c>
      <c r="G4434" s="7">
        <v>0.02</v>
      </c>
      <c r="H4434" s="7" t="s">
        <v>5082</v>
      </c>
      <c r="I4434" s="7">
        <v>10</v>
      </c>
    </row>
    <row r="4435" spans="1:9" ht="15.75" customHeight="1" x14ac:dyDescent="0.15">
      <c r="A4435" s="13" t="s">
        <v>5305</v>
      </c>
      <c r="B4435" s="7" t="s">
        <v>586</v>
      </c>
      <c r="C4435" s="14">
        <v>5</v>
      </c>
      <c r="D4435" s="7">
        <v>16.82</v>
      </c>
      <c r="E4435" s="7">
        <f t="shared" si="142"/>
        <v>1.6820000000000002</v>
      </c>
      <c r="F4435" s="7">
        <f t="shared" si="143"/>
        <v>18.501999999999999</v>
      </c>
      <c r="G4435" s="7">
        <v>0.12</v>
      </c>
      <c r="H4435" s="7" t="s">
        <v>5078</v>
      </c>
      <c r="I4435" s="7">
        <v>1</v>
      </c>
    </row>
    <row r="4436" spans="1:9" ht="15.75" customHeight="1" x14ac:dyDescent="0.15">
      <c r="A4436" s="13" t="s">
        <v>5305</v>
      </c>
      <c r="B4436" s="7" t="s">
        <v>4412</v>
      </c>
      <c r="C4436" s="14">
        <v>5</v>
      </c>
      <c r="D4436" s="7">
        <v>32.090000000000003</v>
      </c>
      <c r="E4436" s="7">
        <f t="shared" si="142"/>
        <v>3.2090000000000005</v>
      </c>
      <c r="F4436" s="7">
        <f t="shared" si="143"/>
        <v>35.299000000000007</v>
      </c>
      <c r="G4436" s="7">
        <v>0.33</v>
      </c>
      <c r="H4436" s="7" t="s">
        <v>28</v>
      </c>
      <c r="I4436" s="7">
        <v>2</v>
      </c>
    </row>
    <row r="4437" spans="1:9" ht="15.75" customHeight="1" x14ac:dyDescent="0.15">
      <c r="A4437" s="13" t="s">
        <v>5305</v>
      </c>
      <c r="B4437" s="7" t="s">
        <v>3800</v>
      </c>
      <c r="C4437" s="14">
        <v>5</v>
      </c>
      <c r="D4437" s="7">
        <v>85.78</v>
      </c>
      <c r="E4437" s="7">
        <f t="shared" si="142"/>
        <v>8.5780000000000012</v>
      </c>
      <c r="F4437" s="7">
        <f t="shared" si="143"/>
        <v>94.358000000000004</v>
      </c>
      <c r="G4437" s="7">
        <v>0.36</v>
      </c>
      <c r="H4437" s="7" t="s">
        <v>5075</v>
      </c>
      <c r="I4437" s="7">
        <v>5</v>
      </c>
    </row>
    <row r="4438" spans="1:9" ht="15.75" customHeight="1" x14ac:dyDescent="0.15">
      <c r="A4438" s="13" t="s">
        <v>5305</v>
      </c>
      <c r="B4438" s="7" t="s">
        <v>4303</v>
      </c>
      <c r="C4438" s="14">
        <v>5</v>
      </c>
      <c r="D4438" s="7">
        <v>52.44</v>
      </c>
      <c r="E4438" s="7">
        <f t="shared" si="142"/>
        <v>5.2439999999999998</v>
      </c>
      <c r="F4438" s="7">
        <f t="shared" si="143"/>
        <v>57.683999999999997</v>
      </c>
      <c r="G4438" s="7">
        <v>0.28000000000000003</v>
      </c>
      <c r="H4438" s="7" t="s">
        <v>27</v>
      </c>
      <c r="I4438" s="7">
        <v>7</v>
      </c>
    </row>
    <row r="4439" spans="1:9" ht="15.75" customHeight="1" x14ac:dyDescent="0.15">
      <c r="A4439" s="13" t="s">
        <v>5305</v>
      </c>
      <c r="B4439" s="7" t="s">
        <v>1846</v>
      </c>
      <c r="C4439" s="14">
        <v>5</v>
      </c>
      <c r="D4439" s="7">
        <v>38.99</v>
      </c>
      <c r="E4439" s="7">
        <f t="shared" si="142"/>
        <v>3.8990000000000005</v>
      </c>
      <c r="F4439" s="7">
        <f t="shared" si="143"/>
        <v>42.889000000000003</v>
      </c>
      <c r="G4439" s="7">
        <v>0.24</v>
      </c>
      <c r="H4439" s="7" t="s">
        <v>29</v>
      </c>
      <c r="I4439" s="7">
        <v>8</v>
      </c>
    </row>
    <row r="4440" spans="1:9" ht="15.75" customHeight="1" x14ac:dyDescent="0.15">
      <c r="A4440" s="13" t="s">
        <v>5305</v>
      </c>
      <c r="B4440" s="7" t="s">
        <v>246</v>
      </c>
      <c r="C4440" s="14">
        <v>5</v>
      </c>
      <c r="D4440" s="7">
        <v>16.690000000000001</v>
      </c>
      <c r="E4440" s="7">
        <f t="shared" si="142"/>
        <v>1.6690000000000003</v>
      </c>
      <c r="F4440" s="7">
        <f t="shared" si="143"/>
        <v>18.359000000000002</v>
      </c>
      <c r="G4440" s="7">
        <v>0.2</v>
      </c>
      <c r="H4440" s="7" t="s">
        <v>31</v>
      </c>
      <c r="I4440" s="7">
        <v>3</v>
      </c>
    </row>
    <row r="4441" spans="1:9" ht="15.75" customHeight="1" x14ac:dyDescent="0.15">
      <c r="A4441" s="13" t="s">
        <v>5305</v>
      </c>
      <c r="B4441" s="7" t="s">
        <v>489</v>
      </c>
      <c r="C4441" s="14">
        <v>5</v>
      </c>
      <c r="D4441" s="7">
        <v>66.150000000000006</v>
      </c>
      <c r="E4441" s="7">
        <f t="shared" si="142"/>
        <v>6.6150000000000011</v>
      </c>
      <c r="F4441" s="7">
        <f t="shared" si="143"/>
        <v>72.765000000000001</v>
      </c>
      <c r="G4441" s="7">
        <v>0.08</v>
      </c>
      <c r="H4441" s="7" t="s">
        <v>26</v>
      </c>
      <c r="I4441" s="7">
        <v>2</v>
      </c>
    </row>
    <row r="4442" spans="1:9" ht="15.75" customHeight="1" x14ac:dyDescent="0.15">
      <c r="A4442" s="13" t="s">
        <v>5305</v>
      </c>
      <c r="B4442" s="7" t="s">
        <v>2565</v>
      </c>
      <c r="C4442" s="14">
        <v>5</v>
      </c>
      <c r="D4442" s="7">
        <v>72.459999999999994</v>
      </c>
      <c r="E4442" s="7">
        <f t="shared" si="142"/>
        <v>7.2459999999999996</v>
      </c>
      <c r="F4442" s="7">
        <f t="shared" si="143"/>
        <v>79.705999999999989</v>
      </c>
      <c r="G4442" s="7">
        <v>0.36</v>
      </c>
      <c r="H4442" s="7" t="s">
        <v>5079</v>
      </c>
      <c r="I4442" s="7">
        <v>5</v>
      </c>
    </row>
    <row r="4443" spans="1:9" ht="15.75" customHeight="1" x14ac:dyDescent="0.15">
      <c r="A4443" s="13" t="s">
        <v>5305</v>
      </c>
      <c r="B4443" s="7" t="s">
        <v>1395</v>
      </c>
      <c r="C4443" s="14">
        <v>5</v>
      </c>
      <c r="D4443" s="7">
        <v>60.9</v>
      </c>
      <c r="E4443" s="7">
        <f t="shared" si="142"/>
        <v>6.09</v>
      </c>
      <c r="F4443" s="7">
        <f t="shared" si="143"/>
        <v>66.989999999999995</v>
      </c>
      <c r="G4443" s="7">
        <v>0.34</v>
      </c>
      <c r="H4443" s="7" t="s">
        <v>5075</v>
      </c>
      <c r="I4443" s="7">
        <v>5</v>
      </c>
    </row>
    <row r="4444" spans="1:9" ht="15.75" customHeight="1" x14ac:dyDescent="0.15">
      <c r="A4444" s="13" t="s">
        <v>5305</v>
      </c>
      <c r="B4444" s="7" t="s">
        <v>886</v>
      </c>
      <c r="C4444" s="14">
        <v>5</v>
      </c>
      <c r="D4444" s="7">
        <v>39.020000000000003</v>
      </c>
      <c r="E4444" s="7">
        <f t="shared" si="142"/>
        <v>3.9020000000000006</v>
      </c>
      <c r="F4444" s="7">
        <f t="shared" si="143"/>
        <v>42.922000000000004</v>
      </c>
      <c r="G4444" s="7">
        <v>0.13</v>
      </c>
      <c r="H4444" s="7" t="s">
        <v>5080</v>
      </c>
      <c r="I4444" s="7">
        <v>5</v>
      </c>
    </row>
    <row r="4445" spans="1:9" ht="15.75" customHeight="1" x14ac:dyDescent="0.15">
      <c r="A4445" s="13" t="s">
        <v>5305</v>
      </c>
      <c r="B4445" s="7" t="s">
        <v>559</v>
      </c>
      <c r="C4445" s="14">
        <v>5</v>
      </c>
      <c r="D4445" s="7">
        <v>17.84</v>
      </c>
      <c r="E4445" s="7">
        <f t="shared" si="142"/>
        <v>1.784</v>
      </c>
      <c r="F4445" s="7">
        <f t="shared" si="143"/>
        <v>19.623999999999999</v>
      </c>
      <c r="G4445" s="7">
        <v>0.28000000000000003</v>
      </c>
      <c r="H4445" s="7" t="s">
        <v>30</v>
      </c>
      <c r="I4445" s="7">
        <v>5</v>
      </c>
    </row>
    <row r="4446" spans="1:9" ht="15.75" customHeight="1" x14ac:dyDescent="0.15">
      <c r="A4446" s="13" t="s">
        <v>5305</v>
      </c>
      <c r="B4446" s="7" t="s">
        <v>3205</v>
      </c>
      <c r="C4446" s="14">
        <v>5</v>
      </c>
      <c r="D4446" s="7">
        <v>32.299999999999997</v>
      </c>
      <c r="E4446" s="7">
        <f t="shared" si="142"/>
        <v>3.23</v>
      </c>
      <c r="F4446" s="7">
        <f t="shared" si="143"/>
        <v>35.529999999999994</v>
      </c>
      <c r="G4446" s="7">
        <v>0.32</v>
      </c>
      <c r="H4446" s="7" t="s">
        <v>30</v>
      </c>
      <c r="I4446" s="7">
        <v>9</v>
      </c>
    </row>
    <row r="4447" spans="1:9" ht="15.75" customHeight="1" x14ac:dyDescent="0.15">
      <c r="A4447" s="13" t="s">
        <v>5305</v>
      </c>
      <c r="B4447" s="7" t="s">
        <v>1899</v>
      </c>
      <c r="C4447" s="14">
        <v>5</v>
      </c>
      <c r="D4447" s="7">
        <v>15.83</v>
      </c>
      <c r="E4447" s="7">
        <f t="shared" si="142"/>
        <v>1.5830000000000002</v>
      </c>
      <c r="F4447" s="7">
        <f t="shared" si="143"/>
        <v>17.413</v>
      </c>
      <c r="G4447" s="7">
        <v>0.3</v>
      </c>
      <c r="H4447" s="7" t="s">
        <v>5078</v>
      </c>
      <c r="I4447" s="7">
        <v>1</v>
      </c>
    </row>
    <row r="4448" spans="1:9" ht="15.75" customHeight="1" x14ac:dyDescent="0.15">
      <c r="A4448" s="13" t="s">
        <v>5305</v>
      </c>
      <c r="B4448" s="7" t="s">
        <v>3592</v>
      </c>
      <c r="C4448" s="14">
        <v>5</v>
      </c>
      <c r="D4448" s="7">
        <v>73.13</v>
      </c>
      <c r="E4448" s="7">
        <f t="shared" si="142"/>
        <v>7.3129999999999997</v>
      </c>
      <c r="F4448" s="7">
        <f t="shared" si="143"/>
        <v>80.442999999999998</v>
      </c>
      <c r="G4448" s="7">
        <v>0.15</v>
      </c>
      <c r="H4448" s="7" t="s">
        <v>29</v>
      </c>
      <c r="I4448" s="7">
        <v>9</v>
      </c>
    </row>
    <row r="4449" spans="1:9" ht="15.75" customHeight="1" x14ac:dyDescent="0.15">
      <c r="A4449" s="13" t="s">
        <v>5305</v>
      </c>
      <c r="B4449" s="7" t="s">
        <v>4354</v>
      </c>
      <c r="C4449" s="14">
        <v>5</v>
      </c>
      <c r="D4449" s="7">
        <v>40.090000000000003</v>
      </c>
      <c r="E4449" s="7">
        <f t="shared" si="142"/>
        <v>4.0090000000000003</v>
      </c>
      <c r="F4449" s="7">
        <f t="shared" si="143"/>
        <v>44.099000000000004</v>
      </c>
      <c r="G4449" s="7">
        <v>0.14000000000000001</v>
      </c>
      <c r="H4449" s="7" t="s">
        <v>28</v>
      </c>
      <c r="I4449" s="7">
        <v>3</v>
      </c>
    </row>
    <row r="4450" spans="1:9" ht="15.75" customHeight="1" x14ac:dyDescent="0.15">
      <c r="A4450" s="13" t="s">
        <v>5305</v>
      </c>
      <c r="B4450" s="7" t="s">
        <v>3638</v>
      </c>
      <c r="C4450" s="14">
        <v>5</v>
      </c>
      <c r="D4450" s="7">
        <v>24.28</v>
      </c>
      <c r="E4450" s="7">
        <f t="shared" si="142"/>
        <v>2.4280000000000004</v>
      </c>
      <c r="F4450" s="7">
        <f t="shared" si="143"/>
        <v>26.708000000000002</v>
      </c>
      <c r="G4450" s="7">
        <v>0.36</v>
      </c>
      <c r="H4450" s="7" t="s">
        <v>5081</v>
      </c>
      <c r="I4450" s="7">
        <v>7</v>
      </c>
    </row>
    <row r="4451" spans="1:9" ht="15.75" customHeight="1" x14ac:dyDescent="0.15">
      <c r="A4451" s="13" t="s">
        <v>5305</v>
      </c>
      <c r="B4451" s="7" t="s">
        <v>931</v>
      </c>
      <c r="C4451" s="14">
        <v>5</v>
      </c>
      <c r="D4451" s="7">
        <v>60.58</v>
      </c>
      <c r="E4451" s="7">
        <f t="shared" si="142"/>
        <v>6.0579999999999998</v>
      </c>
      <c r="F4451" s="7">
        <f t="shared" si="143"/>
        <v>66.638000000000005</v>
      </c>
      <c r="G4451" s="7">
        <v>0.27</v>
      </c>
      <c r="H4451" s="7" t="s">
        <v>5083</v>
      </c>
      <c r="I4451" s="7">
        <v>7</v>
      </c>
    </row>
    <row r="4452" spans="1:9" ht="15.75" customHeight="1" x14ac:dyDescent="0.15">
      <c r="A4452" s="13" t="s">
        <v>5305</v>
      </c>
      <c r="B4452" s="7" t="s">
        <v>844</v>
      </c>
      <c r="C4452" s="14">
        <v>5</v>
      </c>
      <c r="D4452" s="7">
        <v>27.87</v>
      </c>
      <c r="E4452" s="7">
        <f t="shared" si="142"/>
        <v>2.7870000000000004</v>
      </c>
      <c r="F4452" s="7">
        <f t="shared" si="143"/>
        <v>30.657</v>
      </c>
      <c r="G4452" s="7">
        <v>0.4</v>
      </c>
      <c r="H4452" s="7" t="s">
        <v>31</v>
      </c>
      <c r="I4452" s="7">
        <v>5</v>
      </c>
    </row>
    <row r="4453" spans="1:9" ht="15.75" customHeight="1" x14ac:dyDescent="0.15">
      <c r="A4453" s="13" t="s">
        <v>5305</v>
      </c>
      <c r="B4453" s="7" t="s">
        <v>4286</v>
      </c>
      <c r="C4453" s="14">
        <v>5</v>
      </c>
      <c r="D4453" s="7">
        <v>82.49</v>
      </c>
      <c r="E4453" s="7">
        <f t="shared" si="142"/>
        <v>8.2490000000000006</v>
      </c>
      <c r="F4453" s="7">
        <f t="shared" si="143"/>
        <v>90.73899999999999</v>
      </c>
      <c r="G4453" s="7">
        <v>0.02</v>
      </c>
      <c r="H4453" s="7" t="s">
        <v>26</v>
      </c>
      <c r="I4453" s="7">
        <v>5</v>
      </c>
    </row>
    <row r="4454" spans="1:9" ht="15.75" customHeight="1" x14ac:dyDescent="0.15">
      <c r="A4454" s="13" t="s">
        <v>5306</v>
      </c>
      <c r="B4454" s="7" t="s">
        <v>2857</v>
      </c>
      <c r="C4454" s="14">
        <v>5</v>
      </c>
      <c r="D4454" s="7">
        <v>0.83</v>
      </c>
      <c r="E4454" s="7">
        <f t="shared" si="142"/>
        <v>8.3000000000000004E-2</v>
      </c>
      <c r="F4454" s="7">
        <f t="shared" si="143"/>
        <v>0.91299999999999992</v>
      </c>
      <c r="G4454" s="7">
        <v>0.34</v>
      </c>
      <c r="H4454" s="7" t="s">
        <v>30</v>
      </c>
      <c r="I4454" s="7">
        <v>8</v>
      </c>
    </row>
    <row r="4455" spans="1:9" ht="15.75" customHeight="1" x14ac:dyDescent="0.15">
      <c r="A4455" s="13" t="s">
        <v>5306</v>
      </c>
      <c r="B4455" s="7" t="s">
        <v>3491</v>
      </c>
      <c r="C4455" s="14">
        <v>5</v>
      </c>
      <c r="D4455" s="7">
        <v>9.76</v>
      </c>
      <c r="E4455" s="7">
        <f t="shared" si="142"/>
        <v>0.97599999999999998</v>
      </c>
      <c r="F4455" s="7">
        <f t="shared" si="143"/>
        <v>10.736000000000001</v>
      </c>
      <c r="G4455" s="7">
        <v>0.34</v>
      </c>
      <c r="H4455" s="7" t="s">
        <v>29</v>
      </c>
      <c r="I4455" s="7">
        <v>4</v>
      </c>
    </row>
    <row r="4456" spans="1:9" ht="15.75" customHeight="1" x14ac:dyDescent="0.15">
      <c r="A4456" s="13" t="s">
        <v>5306</v>
      </c>
      <c r="B4456" s="7" t="s">
        <v>1322</v>
      </c>
      <c r="C4456" s="14">
        <v>5</v>
      </c>
      <c r="D4456" s="7">
        <v>89.53</v>
      </c>
      <c r="E4456" s="7">
        <f t="shared" si="142"/>
        <v>8.9530000000000012</v>
      </c>
      <c r="F4456" s="7">
        <f t="shared" si="143"/>
        <v>98.483000000000004</v>
      </c>
      <c r="G4456" s="7">
        <v>0.04</v>
      </c>
      <c r="H4456" s="7" t="s">
        <v>5082</v>
      </c>
      <c r="I4456" s="7">
        <v>6</v>
      </c>
    </row>
    <row r="4457" spans="1:9" ht="15.75" customHeight="1" x14ac:dyDescent="0.15">
      <c r="A4457" s="13" t="s">
        <v>5306</v>
      </c>
      <c r="B4457" s="7" t="s">
        <v>2253</v>
      </c>
      <c r="C4457" s="14">
        <v>5</v>
      </c>
      <c r="D4457" s="7">
        <v>25.33</v>
      </c>
      <c r="E4457" s="7">
        <f t="shared" si="142"/>
        <v>2.5329999999999999</v>
      </c>
      <c r="F4457" s="7">
        <f t="shared" si="143"/>
        <v>27.863</v>
      </c>
      <c r="G4457" s="7">
        <v>0.18</v>
      </c>
      <c r="H4457" s="7" t="s">
        <v>5080</v>
      </c>
      <c r="I4457" s="7">
        <v>2</v>
      </c>
    </row>
    <row r="4458" spans="1:9" ht="15.75" customHeight="1" x14ac:dyDescent="0.15">
      <c r="A4458" s="13" t="s">
        <v>5306</v>
      </c>
      <c r="B4458" s="7" t="s">
        <v>1301</v>
      </c>
      <c r="C4458" s="14">
        <v>5</v>
      </c>
      <c r="D4458" s="7">
        <v>77.27</v>
      </c>
      <c r="E4458" s="7">
        <f t="shared" si="142"/>
        <v>7.7270000000000003</v>
      </c>
      <c r="F4458" s="7">
        <f t="shared" si="143"/>
        <v>84.997</v>
      </c>
      <c r="G4458" s="7">
        <v>0.17</v>
      </c>
      <c r="H4458" s="7" t="s">
        <v>5081</v>
      </c>
      <c r="I4458" s="7">
        <v>2</v>
      </c>
    </row>
    <row r="4459" spans="1:9" ht="15.75" customHeight="1" x14ac:dyDescent="0.15">
      <c r="A4459" s="13" t="s">
        <v>5306</v>
      </c>
      <c r="B4459" s="7" t="s">
        <v>3451</v>
      </c>
      <c r="C4459" s="14">
        <v>5</v>
      </c>
      <c r="D4459" s="7">
        <v>42.47</v>
      </c>
      <c r="E4459" s="7">
        <f t="shared" si="142"/>
        <v>4.2469999999999999</v>
      </c>
      <c r="F4459" s="7">
        <f t="shared" si="143"/>
        <v>46.716999999999999</v>
      </c>
      <c r="G4459" s="7">
        <v>0.08</v>
      </c>
      <c r="H4459" s="7" t="s">
        <v>5081</v>
      </c>
      <c r="I4459" s="7">
        <v>8</v>
      </c>
    </row>
    <row r="4460" spans="1:9" ht="15.75" customHeight="1" x14ac:dyDescent="0.15">
      <c r="A4460" s="13" t="s">
        <v>5306</v>
      </c>
      <c r="B4460" s="7" t="s">
        <v>4591</v>
      </c>
      <c r="C4460" s="14">
        <v>5</v>
      </c>
      <c r="D4460" s="7">
        <v>23.25</v>
      </c>
      <c r="E4460" s="7">
        <f t="shared" si="142"/>
        <v>2.3250000000000002</v>
      </c>
      <c r="F4460" s="7">
        <f t="shared" si="143"/>
        <v>25.574999999999999</v>
      </c>
      <c r="G4460" s="7">
        <v>0.14000000000000001</v>
      </c>
      <c r="H4460" s="7" t="s">
        <v>31</v>
      </c>
      <c r="I4460" s="7">
        <v>3</v>
      </c>
    </row>
    <row r="4461" spans="1:9" ht="15.75" customHeight="1" x14ac:dyDescent="0.15">
      <c r="A4461" s="13" t="s">
        <v>5306</v>
      </c>
      <c r="B4461" s="7" t="s">
        <v>2447</v>
      </c>
      <c r="C4461" s="14">
        <v>5</v>
      </c>
      <c r="D4461" s="7">
        <v>36.380000000000003</v>
      </c>
      <c r="E4461" s="7">
        <f t="shared" si="142"/>
        <v>3.6380000000000003</v>
      </c>
      <c r="F4461" s="7">
        <f t="shared" si="143"/>
        <v>40.018000000000001</v>
      </c>
      <c r="G4461" s="7">
        <v>0.08</v>
      </c>
      <c r="H4461" s="7" t="s">
        <v>30</v>
      </c>
      <c r="I4461" s="7">
        <v>7</v>
      </c>
    </row>
    <row r="4462" spans="1:9" ht="15.75" customHeight="1" x14ac:dyDescent="0.15">
      <c r="A4462" s="13" t="s">
        <v>5306</v>
      </c>
      <c r="B4462" s="7" t="s">
        <v>153</v>
      </c>
      <c r="C4462" s="14">
        <v>5</v>
      </c>
      <c r="D4462" s="7">
        <v>83.42</v>
      </c>
      <c r="E4462" s="7">
        <f t="shared" si="142"/>
        <v>8.3420000000000005</v>
      </c>
      <c r="F4462" s="7">
        <f t="shared" si="143"/>
        <v>91.762</v>
      </c>
      <c r="G4462" s="7">
        <v>0.4</v>
      </c>
      <c r="H4462" s="7" t="s">
        <v>5083</v>
      </c>
      <c r="I4462" s="7">
        <v>5</v>
      </c>
    </row>
    <row r="4463" spans="1:9" ht="15.75" customHeight="1" x14ac:dyDescent="0.15">
      <c r="A4463" s="13" t="s">
        <v>5306</v>
      </c>
      <c r="B4463" s="7" t="s">
        <v>2775</v>
      </c>
      <c r="C4463" s="14">
        <v>5</v>
      </c>
      <c r="D4463" s="7">
        <v>32.729999999999997</v>
      </c>
      <c r="E4463" s="7">
        <f t="shared" si="142"/>
        <v>3.2729999999999997</v>
      </c>
      <c r="F4463" s="7">
        <f t="shared" si="143"/>
        <v>36.003</v>
      </c>
      <c r="G4463" s="7">
        <v>0.38</v>
      </c>
      <c r="H4463" s="7" t="s">
        <v>5075</v>
      </c>
      <c r="I4463" s="7">
        <v>6</v>
      </c>
    </row>
    <row r="4464" spans="1:9" ht="15.75" customHeight="1" x14ac:dyDescent="0.15">
      <c r="A4464" s="13" t="s">
        <v>5306</v>
      </c>
      <c r="B4464" s="7" t="s">
        <v>3240</v>
      </c>
      <c r="C4464" s="14">
        <v>5</v>
      </c>
      <c r="D4464" s="7">
        <v>73.09</v>
      </c>
      <c r="E4464" s="7">
        <f t="shared" si="142"/>
        <v>7.3090000000000011</v>
      </c>
      <c r="F4464" s="7">
        <f t="shared" si="143"/>
        <v>80.399000000000001</v>
      </c>
      <c r="G4464" s="7">
        <v>0.25</v>
      </c>
      <c r="H4464" s="7" t="s">
        <v>5077</v>
      </c>
      <c r="I4464" s="7">
        <v>10</v>
      </c>
    </row>
    <row r="4465" spans="1:9" ht="15.75" customHeight="1" x14ac:dyDescent="0.15">
      <c r="A4465" s="13" t="s">
        <v>5307</v>
      </c>
      <c r="B4465" s="7" t="s">
        <v>4809</v>
      </c>
      <c r="C4465" s="14">
        <v>5</v>
      </c>
      <c r="D4465" s="7">
        <v>81.13</v>
      </c>
      <c r="E4465" s="7">
        <f t="shared" si="142"/>
        <v>8.1129999999999995</v>
      </c>
      <c r="F4465" s="7">
        <f t="shared" si="143"/>
        <v>89.242999999999995</v>
      </c>
      <c r="G4465" s="7">
        <v>0.12</v>
      </c>
      <c r="H4465" s="7" t="s">
        <v>27</v>
      </c>
      <c r="I4465" s="7">
        <v>1</v>
      </c>
    </row>
    <row r="4466" spans="1:9" ht="15.75" customHeight="1" x14ac:dyDescent="0.15">
      <c r="A4466" s="13" t="s">
        <v>5307</v>
      </c>
      <c r="B4466" s="7" t="s">
        <v>4845</v>
      </c>
      <c r="C4466" s="14">
        <v>5</v>
      </c>
      <c r="D4466" s="7">
        <v>86.27</v>
      </c>
      <c r="E4466" s="7">
        <f t="shared" si="142"/>
        <v>8.6270000000000007</v>
      </c>
      <c r="F4466" s="7">
        <f t="shared" si="143"/>
        <v>94.896999999999991</v>
      </c>
      <c r="G4466" s="7">
        <v>0.09</v>
      </c>
      <c r="H4466" s="7" t="s">
        <v>5078</v>
      </c>
      <c r="I4466" s="7">
        <v>6</v>
      </c>
    </row>
    <row r="4467" spans="1:9" ht="15.75" customHeight="1" x14ac:dyDescent="0.15">
      <c r="A4467" s="13" t="s">
        <v>5307</v>
      </c>
      <c r="B4467" s="7" t="s">
        <v>4605</v>
      </c>
      <c r="C4467" s="14">
        <v>5</v>
      </c>
      <c r="D4467" s="7">
        <v>99.38</v>
      </c>
      <c r="E4467" s="7">
        <f t="shared" si="142"/>
        <v>9.9380000000000006</v>
      </c>
      <c r="F4467" s="7">
        <f t="shared" si="143"/>
        <v>109.318</v>
      </c>
      <c r="G4467" s="7">
        <v>0.34</v>
      </c>
      <c r="H4467" s="7" t="s">
        <v>28</v>
      </c>
      <c r="I4467" s="7">
        <v>8</v>
      </c>
    </row>
    <row r="4468" spans="1:9" ht="15.75" customHeight="1" x14ac:dyDescent="0.15">
      <c r="A4468" s="13" t="s">
        <v>5307</v>
      </c>
      <c r="B4468" s="7" t="s">
        <v>847</v>
      </c>
      <c r="C4468" s="14">
        <v>5</v>
      </c>
      <c r="D4468" s="7">
        <v>59.99</v>
      </c>
      <c r="E4468" s="7">
        <f t="shared" si="142"/>
        <v>5.9990000000000006</v>
      </c>
      <c r="F4468" s="7">
        <f t="shared" si="143"/>
        <v>65.989000000000004</v>
      </c>
      <c r="G4468" s="7">
        <v>0.18</v>
      </c>
      <c r="H4468" s="7" t="s">
        <v>5083</v>
      </c>
      <c r="I4468" s="7">
        <v>3</v>
      </c>
    </row>
    <row r="4469" spans="1:9" ht="15.75" customHeight="1" x14ac:dyDescent="0.15">
      <c r="A4469" s="13" t="s">
        <v>5307</v>
      </c>
      <c r="B4469" s="7" t="s">
        <v>4408</v>
      </c>
      <c r="C4469" s="14">
        <v>5</v>
      </c>
      <c r="D4469" s="7">
        <v>49.86</v>
      </c>
      <c r="E4469" s="7">
        <f t="shared" si="142"/>
        <v>4.9860000000000007</v>
      </c>
      <c r="F4469" s="7">
        <f t="shared" si="143"/>
        <v>54.846000000000004</v>
      </c>
      <c r="G4469" s="7">
        <v>0.26</v>
      </c>
      <c r="H4469" s="7" t="s">
        <v>26</v>
      </c>
      <c r="I4469" s="7">
        <v>2</v>
      </c>
    </row>
    <row r="4470" spans="1:9" ht="15.75" customHeight="1" x14ac:dyDescent="0.15">
      <c r="A4470" s="13" t="s">
        <v>5307</v>
      </c>
      <c r="B4470" s="7" t="s">
        <v>2679</v>
      </c>
      <c r="C4470" s="14">
        <v>5</v>
      </c>
      <c r="D4470" s="7">
        <v>17.82</v>
      </c>
      <c r="E4470" s="7">
        <f t="shared" si="142"/>
        <v>1.782</v>
      </c>
      <c r="F4470" s="7">
        <f t="shared" si="143"/>
        <v>19.602</v>
      </c>
      <c r="G4470" s="7">
        <v>0.38</v>
      </c>
      <c r="H4470" s="7" t="s">
        <v>5076</v>
      </c>
      <c r="I4470" s="7">
        <v>6</v>
      </c>
    </row>
    <row r="4471" spans="1:9" ht="15.75" customHeight="1" x14ac:dyDescent="0.15">
      <c r="A4471" s="13" t="s">
        <v>5307</v>
      </c>
      <c r="B4471" s="7" t="s">
        <v>3538</v>
      </c>
      <c r="C4471" s="14">
        <v>5</v>
      </c>
      <c r="D4471" s="7">
        <v>42.09</v>
      </c>
      <c r="E4471" s="7">
        <f t="shared" si="142"/>
        <v>4.2090000000000005</v>
      </c>
      <c r="F4471" s="7">
        <f t="shared" si="143"/>
        <v>46.299000000000007</v>
      </c>
      <c r="G4471" s="7">
        <v>0.02</v>
      </c>
      <c r="H4471" s="7" t="s">
        <v>5079</v>
      </c>
      <c r="I4471" s="7">
        <v>2</v>
      </c>
    </row>
    <row r="4472" spans="1:9" ht="15.75" customHeight="1" x14ac:dyDescent="0.15">
      <c r="A4472" s="13" t="s">
        <v>5307</v>
      </c>
      <c r="B4472" s="7" t="s">
        <v>3959</v>
      </c>
      <c r="C4472" s="14">
        <v>5</v>
      </c>
      <c r="D4472" s="7">
        <v>5.26</v>
      </c>
      <c r="E4472" s="7">
        <f t="shared" si="142"/>
        <v>0.52600000000000002</v>
      </c>
      <c r="F4472" s="7">
        <f t="shared" si="143"/>
        <v>5.7859999999999996</v>
      </c>
      <c r="G4472" s="7">
        <v>0.19</v>
      </c>
      <c r="H4472" s="7" t="s">
        <v>31</v>
      </c>
      <c r="I4472" s="7">
        <v>5</v>
      </c>
    </row>
    <row r="4473" spans="1:9" ht="15.75" customHeight="1" x14ac:dyDescent="0.15">
      <c r="A4473" s="13" t="s">
        <v>5307</v>
      </c>
      <c r="B4473" s="7" t="s">
        <v>3376</v>
      </c>
      <c r="C4473" s="14">
        <v>5</v>
      </c>
      <c r="D4473" s="7">
        <v>90.7</v>
      </c>
      <c r="E4473" s="7">
        <f t="shared" si="142"/>
        <v>9.07</v>
      </c>
      <c r="F4473" s="7">
        <f t="shared" si="143"/>
        <v>99.77000000000001</v>
      </c>
      <c r="G4473" s="7">
        <v>0.4</v>
      </c>
      <c r="H4473" s="7" t="s">
        <v>5078</v>
      </c>
      <c r="I4473" s="7">
        <v>6</v>
      </c>
    </row>
    <row r="4474" spans="1:9" ht="15.75" customHeight="1" x14ac:dyDescent="0.15">
      <c r="A4474" s="13" t="s">
        <v>5307</v>
      </c>
      <c r="B4474" s="7" t="s">
        <v>3462</v>
      </c>
      <c r="C4474" s="14">
        <v>5</v>
      </c>
      <c r="D4474" s="7">
        <v>69.98</v>
      </c>
      <c r="E4474" s="7">
        <f t="shared" si="142"/>
        <v>6.9980000000000011</v>
      </c>
      <c r="F4474" s="7">
        <f t="shared" si="143"/>
        <v>76.978000000000009</v>
      </c>
      <c r="G4474" s="7">
        <v>0.28000000000000003</v>
      </c>
      <c r="H4474" s="7" t="s">
        <v>27</v>
      </c>
      <c r="I4474" s="7">
        <v>4</v>
      </c>
    </row>
    <row r="4475" spans="1:9" ht="15.75" customHeight="1" x14ac:dyDescent="0.15">
      <c r="A4475" s="13" t="s">
        <v>5307</v>
      </c>
      <c r="B4475" s="7" t="s">
        <v>3989</v>
      </c>
      <c r="C4475" s="14">
        <v>5</v>
      </c>
      <c r="D4475" s="7">
        <v>58.78</v>
      </c>
      <c r="E4475" s="7">
        <f t="shared" si="142"/>
        <v>5.8780000000000001</v>
      </c>
      <c r="F4475" s="7">
        <f t="shared" si="143"/>
        <v>64.658000000000001</v>
      </c>
      <c r="G4475" s="7">
        <v>0.24</v>
      </c>
      <c r="H4475" s="7" t="s">
        <v>31</v>
      </c>
      <c r="I4475" s="7">
        <v>6</v>
      </c>
    </row>
    <row r="4476" spans="1:9" ht="15.75" customHeight="1" x14ac:dyDescent="0.15">
      <c r="A4476" s="13" t="s">
        <v>5307</v>
      </c>
      <c r="B4476" s="7" t="s">
        <v>2508</v>
      </c>
      <c r="C4476" s="14">
        <v>5</v>
      </c>
      <c r="D4476" s="7">
        <v>21.4</v>
      </c>
      <c r="E4476" s="7">
        <f t="shared" si="142"/>
        <v>2.14</v>
      </c>
      <c r="F4476" s="7">
        <f t="shared" si="143"/>
        <v>23.54</v>
      </c>
      <c r="G4476" s="7">
        <v>0.2</v>
      </c>
      <c r="H4476" s="7" t="s">
        <v>26</v>
      </c>
      <c r="I4476" s="7">
        <v>7</v>
      </c>
    </row>
    <row r="4477" spans="1:9" ht="15.75" customHeight="1" x14ac:dyDescent="0.15">
      <c r="A4477" s="13" t="s">
        <v>5307</v>
      </c>
      <c r="B4477" s="7" t="s">
        <v>1227</v>
      </c>
      <c r="C4477" s="14">
        <v>5</v>
      </c>
      <c r="D4477" s="7">
        <v>14.65</v>
      </c>
      <c r="E4477" s="7">
        <f t="shared" si="142"/>
        <v>1.4650000000000001</v>
      </c>
      <c r="F4477" s="7">
        <f t="shared" si="143"/>
        <v>16.115000000000002</v>
      </c>
      <c r="G4477" s="7">
        <v>0.17</v>
      </c>
      <c r="H4477" s="7" t="s">
        <v>31</v>
      </c>
      <c r="I4477" s="7">
        <v>1</v>
      </c>
    </row>
    <row r="4478" spans="1:9" ht="15.75" customHeight="1" x14ac:dyDescent="0.15">
      <c r="A4478" s="13" t="s">
        <v>5307</v>
      </c>
      <c r="B4478" s="7" t="s">
        <v>849</v>
      </c>
      <c r="C4478" s="14">
        <v>5</v>
      </c>
      <c r="D4478" s="7">
        <v>6.82</v>
      </c>
      <c r="E4478" s="7">
        <f t="shared" si="142"/>
        <v>0.68200000000000005</v>
      </c>
      <c r="F4478" s="7">
        <f t="shared" si="143"/>
        <v>7.5020000000000007</v>
      </c>
      <c r="G4478" s="7">
        <v>0.11</v>
      </c>
      <c r="H4478" s="7" t="s">
        <v>5079</v>
      </c>
      <c r="I4478" s="7">
        <v>10</v>
      </c>
    </row>
    <row r="4479" spans="1:9" ht="15.75" customHeight="1" x14ac:dyDescent="0.15">
      <c r="A4479" s="13" t="s">
        <v>5307</v>
      </c>
      <c r="B4479" s="7" t="s">
        <v>3982</v>
      </c>
      <c r="C4479" s="14">
        <v>5</v>
      </c>
      <c r="D4479" s="7">
        <v>62.11</v>
      </c>
      <c r="E4479" s="7">
        <f t="shared" si="142"/>
        <v>6.2110000000000003</v>
      </c>
      <c r="F4479" s="7">
        <f t="shared" si="143"/>
        <v>68.320999999999998</v>
      </c>
      <c r="G4479" s="7">
        <v>0.32</v>
      </c>
      <c r="H4479" s="7" t="s">
        <v>5082</v>
      </c>
      <c r="I4479" s="7">
        <v>2</v>
      </c>
    </row>
    <row r="4480" spans="1:9" ht="15.75" customHeight="1" x14ac:dyDescent="0.15">
      <c r="A4480" s="13" t="s">
        <v>5307</v>
      </c>
      <c r="B4480" s="7" t="s">
        <v>2513</v>
      </c>
      <c r="C4480" s="14">
        <v>5</v>
      </c>
      <c r="D4480" s="7">
        <v>39.85</v>
      </c>
      <c r="E4480" s="7">
        <f t="shared" si="142"/>
        <v>3.9850000000000003</v>
      </c>
      <c r="F4480" s="7">
        <f t="shared" si="143"/>
        <v>43.835000000000001</v>
      </c>
      <c r="G4480" s="7">
        <v>7.0000000000000007E-2</v>
      </c>
      <c r="H4480" s="7" t="s">
        <v>5081</v>
      </c>
      <c r="I4480" s="7">
        <v>8</v>
      </c>
    </row>
    <row r="4481" spans="1:9" ht="15.75" customHeight="1" x14ac:dyDescent="0.15">
      <c r="A4481" s="13" t="s">
        <v>5307</v>
      </c>
      <c r="B4481" s="7" t="s">
        <v>238</v>
      </c>
      <c r="C4481" s="14">
        <v>5</v>
      </c>
      <c r="D4481" s="7">
        <v>55.89</v>
      </c>
      <c r="E4481" s="7">
        <f t="shared" si="142"/>
        <v>5.5890000000000004</v>
      </c>
      <c r="F4481" s="7">
        <f t="shared" si="143"/>
        <v>61.478999999999999</v>
      </c>
      <c r="G4481" s="7">
        <v>0.34</v>
      </c>
      <c r="H4481" s="7" t="s">
        <v>5077</v>
      </c>
      <c r="I4481" s="7">
        <v>6</v>
      </c>
    </row>
    <row r="4482" spans="1:9" ht="15.75" customHeight="1" x14ac:dyDescent="0.15">
      <c r="A4482" s="13" t="s">
        <v>5307</v>
      </c>
      <c r="B4482" s="7" t="s">
        <v>1184</v>
      </c>
      <c r="C4482" s="14">
        <v>5</v>
      </c>
      <c r="D4482" s="7">
        <v>92.96</v>
      </c>
      <c r="E4482" s="7">
        <f t="shared" si="142"/>
        <v>9.2959999999999994</v>
      </c>
      <c r="F4482" s="7">
        <f t="shared" si="143"/>
        <v>102.256</v>
      </c>
      <c r="G4482" s="7">
        <v>0.37</v>
      </c>
      <c r="H4482" s="7" t="s">
        <v>5076</v>
      </c>
      <c r="I4482" s="7">
        <v>6</v>
      </c>
    </row>
    <row r="4483" spans="1:9" ht="15.75" customHeight="1" x14ac:dyDescent="0.15">
      <c r="A4483" s="13" t="s">
        <v>5307</v>
      </c>
      <c r="B4483" s="7" t="s">
        <v>4454</v>
      </c>
      <c r="C4483" s="14">
        <v>5</v>
      </c>
      <c r="D4483" s="7">
        <v>91.75</v>
      </c>
      <c r="E4483" s="7">
        <f t="shared" si="142"/>
        <v>9.1750000000000007</v>
      </c>
      <c r="F4483" s="7">
        <f t="shared" si="143"/>
        <v>100.925</v>
      </c>
      <c r="G4483" s="7">
        <v>0.18</v>
      </c>
      <c r="H4483" s="7" t="s">
        <v>5078</v>
      </c>
      <c r="I4483" s="7">
        <v>10</v>
      </c>
    </row>
    <row r="4484" spans="1:9" ht="15.75" customHeight="1" x14ac:dyDescent="0.15">
      <c r="A4484" s="13" t="s">
        <v>5307</v>
      </c>
      <c r="B4484" s="7" t="s">
        <v>390</v>
      </c>
      <c r="C4484" s="14">
        <v>5</v>
      </c>
      <c r="D4484" s="7">
        <v>35.270000000000003</v>
      </c>
      <c r="E4484" s="7">
        <f t="shared" si="142"/>
        <v>3.5270000000000006</v>
      </c>
      <c r="F4484" s="7">
        <f t="shared" si="143"/>
        <v>38.797000000000004</v>
      </c>
      <c r="G4484" s="7">
        <v>0.24</v>
      </c>
      <c r="H4484" s="7" t="s">
        <v>27</v>
      </c>
      <c r="I4484" s="7">
        <v>9</v>
      </c>
    </row>
    <row r="4485" spans="1:9" ht="15.75" customHeight="1" x14ac:dyDescent="0.15">
      <c r="A4485" s="13" t="s">
        <v>5307</v>
      </c>
      <c r="B4485" s="7" t="s">
        <v>2592</v>
      </c>
      <c r="C4485" s="14">
        <v>5</v>
      </c>
      <c r="D4485" s="7">
        <v>35.06</v>
      </c>
      <c r="E4485" s="7">
        <f t="shared" si="142"/>
        <v>3.5060000000000002</v>
      </c>
      <c r="F4485" s="7">
        <f t="shared" si="143"/>
        <v>38.566000000000003</v>
      </c>
      <c r="G4485" s="7">
        <v>0.17</v>
      </c>
      <c r="H4485" s="7" t="s">
        <v>5079</v>
      </c>
      <c r="I4485" s="7">
        <v>8</v>
      </c>
    </row>
    <row r="4486" spans="1:9" ht="15.75" customHeight="1" x14ac:dyDescent="0.15">
      <c r="A4486" s="13" t="s">
        <v>5307</v>
      </c>
      <c r="B4486" s="7" t="s">
        <v>46</v>
      </c>
      <c r="C4486" s="14">
        <v>5</v>
      </c>
      <c r="D4486" s="7">
        <v>73.849999999999994</v>
      </c>
      <c r="E4486" s="7">
        <f t="shared" si="142"/>
        <v>7.3849999999999998</v>
      </c>
      <c r="F4486" s="7">
        <f t="shared" si="143"/>
        <v>81.234999999999999</v>
      </c>
      <c r="G4486" s="7">
        <v>0.23</v>
      </c>
      <c r="H4486" s="7" t="s">
        <v>5081</v>
      </c>
      <c r="I4486" s="7">
        <v>8</v>
      </c>
    </row>
    <row r="4487" spans="1:9" ht="15.75" customHeight="1" x14ac:dyDescent="0.15">
      <c r="A4487" s="13" t="s">
        <v>5307</v>
      </c>
      <c r="B4487" s="7" t="s">
        <v>4035</v>
      </c>
      <c r="C4487" s="14">
        <v>5</v>
      </c>
      <c r="D4487" s="7">
        <v>7.4</v>
      </c>
      <c r="E4487" s="7">
        <f t="shared" si="142"/>
        <v>0.7400000000000001</v>
      </c>
      <c r="F4487" s="7">
        <f t="shared" si="143"/>
        <v>8.14</v>
      </c>
      <c r="G4487" s="7">
        <v>0.31</v>
      </c>
      <c r="H4487" s="7" t="s">
        <v>5077</v>
      </c>
      <c r="I4487" s="7">
        <v>7</v>
      </c>
    </row>
    <row r="4488" spans="1:9" ht="15.75" customHeight="1" x14ac:dyDescent="0.15">
      <c r="A4488" s="13" t="s">
        <v>5307</v>
      </c>
      <c r="B4488" s="7" t="s">
        <v>1677</v>
      </c>
      <c r="C4488" s="14">
        <v>5</v>
      </c>
      <c r="D4488" s="7">
        <v>12.52</v>
      </c>
      <c r="E4488" s="7">
        <f t="shared" si="142"/>
        <v>1.252</v>
      </c>
      <c r="F4488" s="7">
        <f t="shared" si="143"/>
        <v>13.772</v>
      </c>
      <c r="G4488" s="7">
        <v>0.15</v>
      </c>
      <c r="H4488" s="7" t="s">
        <v>5077</v>
      </c>
      <c r="I4488" s="7">
        <v>5</v>
      </c>
    </row>
    <row r="4489" spans="1:9" ht="15.75" customHeight="1" x14ac:dyDescent="0.15">
      <c r="A4489" s="13" t="s">
        <v>5307</v>
      </c>
      <c r="B4489" s="7" t="s">
        <v>345</v>
      </c>
      <c r="C4489" s="14">
        <v>5</v>
      </c>
      <c r="D4489" s="7">
        <v>4.83</v>
      </c>
      <c r="E4489" s="7">
        <f t="shared" si="142"/>
        <v>0.48300000000000004</v>
      </c>
      <c r="F4489" s="7">
        <f t="shared" si="143"/>
        <v>5.3129999999999997</v>
      </c>
      <c r="G4489" s="7">
        <v>0.37</v>
      </c>
      <c r="H4489" s="7" t="s">
        <v>5080</v>
      </c>
      <c r="I4489" s="7">
        <v>3</v>
      </c>
    </row>
    <row r="4490" spans="1:9" ht="15.75" customHeight="1" x14ac:dyDescent="0.15">
      <c r="A4490" s="13" t="s">
        <v>5308</v>
      </c>
      <c r="B4490" s="7" t="s">
        <v>2450</v>
      </c>
      <c r="C4490" s="14">
        <v>5</v>
      </c>
      <c r="D4490" s="7">
        <v>83.01</v>
      </c>
      <c r="E4490" s="7">
        <f t="shared" si="142"/>
        <v>8.3010000000000002</v>
      </c>
      <c r="F4490" s="7">
        <f t="shared" si="143"/>
        <v>91.311000000000007</v>
      </c>
      <c r="G4490" s="7">
        <v>0.13</v>
      </c>
      <c r="H4490" s="7" t="s">
        <v>5076</v>
      </c>
      <c r="I4490" s="7">
        <v>8</v>
      </c>
    </row>
    <row r="4491" spans="1:9" ht="15.75" customHeight="1" x14ac:dyDescent="0.15">
      <c r="A4491" s="13" t="s">
        <v>5308</v>
      </c>
      <c r="B4491" s="7" t="s">
        <v>3614</v>
      </c>
      <c r="C4491" s="14">
        <v>5</v>
      </c>
      <c r="D4491" s="7">
        <v>54.9</v>
      </c>
      <c r="E4491" s="7">
        <f t="shared" si="142"/>
        <v>5.49</v>
      </c>
      <c r="F4491" s="7">
        <f t="shared" si="143"/>
        <v>60.39</v>
      </c>
      <c r="G4491" s="7">
        <v>0.05</v>
      </c>
      <c r="H4491" s="7" t="s">
        <v>27</v>
      </c>
      <c r="I4491" s="7">
        <v>3</v>
      </c>
    </row>
    <row r="4492" spans="1:9" ht="15.75" customHeight="1" x14ac:dyDescent="0.15">
      <c r="A4492" s="13" t="s">
        <v>5308</v>
      </c>
      <c r="B4492" s="7" t="s">
        <v>4880</v>
      </c>
      <c r="C4492" s="14">
        <v>5</v>
      </c>
      <c r="D4492" s="7">
        <v>88.73</v>
      </c>
      <c r="E4492" s="7">
        <f t="shared" ref="E4492:E4555" si="144">D4492*10%</f>
        <v>8.8730000000000011</v>
      </c>
      <c r="F4492" s="7">
        <f t="shared" ref="F4492:F4555" si="145">D4492+E4492</f>
        <v>97.603000000000009</v>
      </c>
      <c r="G4492" s="7">
        <v>0.3</v>
      </c>
      <c r="H4492" s="7" t="s">
        <v>26</v>
      </c>
      <c r="I4492" s="7">
        <v>10</v>
      </c>
    </row>
    <row r="4493" spans="1:9" ht="15.75" customHeight="1" x14ac:dyDescent="0.15">
      <c r="A4493" s="13" t="s">
        <v>5308</v>
      </c>
      <c r="B4493" s="7" t="s">
        <v>1049</v>
      </c>
      <c r="C4493" s="14">
        <v>5</v>
      </c>
      <c r="D4493" s="7">
        <v>3.86</v>
      </c>
      <c r="E4493" s="7">
        <f t="shared" si="144"/>
        <v>0.38600000000000001</v>
      </c>
      <c r="F4493" s="7">
        <f t="shared" si="145"/>
        <v>4.2459999999999996</v>
      </c>
      <c r="G4493" s="7">
        <v>7.0000000000000007E-2</v>
      </c>
      <c r="H4493" s="7" t="s">
        <v>5079</v>
      </c>
      <c r="I4493" s="7">
        <v>1</v>
      </c>
    </row>
    <row r="4494" spans="1:9" ht="15.75" customHeight="1" x14ac:dyDescent="0.15">
      <c r="A4494" s="13" t="s">
        <v>5308</v>
      </c>
      <c r="B4494" s="7" t="s">
        <v>3204</v>
      </c>
      <c r="C4494" s="14">
        <v>5</v>
      </c>
      <c r="D4494" s="7">
        <v>84.17</v>
      </c>
      <c r="E4494" s="7">
        <f t="shared" si="144"/>
        <v>8.4169999999999998</v>
      </c>
      <c r="F4494" s="7">
        <f t="shared" si="145"/>
        <v>92.587000000000003</v>
      </c>
      <c r="G4494" s="7">
        <v>0.15</v>
      </c>
      <c r="H4494" s="7" t="s">
        <v>5081</v>
      </c>
      <c r="I4494" s="7">
        <v>3</v>
      </c>
    </row>
    <row r="4495" spans="1:9" ht="15.75" customHeight="1" x14ac:dyDescent="0.15">
      <c r="A4495" s="13" t="s">
        <v>5308</v>
      </c>
      <c r="B4495" s="7" t="s">
        <v>1240</v>
      </c>
      <c r="C4495" s="14">
        <v>5</v>
      </c>
      <c r="D4495" s="7">
        <v>4.07</v>
      </c>
      <c r="E4495" s="7">
        <f t="shared" si="144"/>
        <v>0.40700000000000003</v>
      </c>
      <c r="F4495" s="7">
        <f t="shared" si="145"/>
        <v>4.4770000000000003</v>
      </c>
      <c r="G4495" s="7">
        <v>0.19</v>
      </c>
      <c r="H4495" s="7" t="s">
        <v>5081</v>
      </c>
      <c r="I4495" s="7">
        <v>6</v>
      </c>
    </row>
    <row r="4496" spans="1:9" ht="15.75" customHeight="1" x14ac:dyDescent="0.15">
      <c r="A4496" s="13" t="s">
        <v>5308</v>
      </c>
      <c r="B4496" s="7" t="s">
        <v>4013</v>
      </c>
      <c r="C4496" s="14">
        <v>5</v>
      </c>
      <c r="D4496" s="7">
        <v>22.88</v>
      </c>
      <c r="E4496" s="7">
        <f t="shared" si="144"/>
        <v>2.2879999999999998</v>
      </c>
      <c r="F4496" s="7">
        <f t="shared" si="145"/>
        <v>25.167999999999999</v>
      </c>
      <c r="G4496" s="7">
        <v>0.18</v>
      </c>
      <c r="H4496" s="7" t="s">
        <v>5077</v>
      </c>
      <c r="I4496" s="7">
        <v>8</v>
      </c>
    </row>
    <row r="4497" spans="1:9" ht="15.75" customHeight="1" x14ac:dyDescent="0.15">
      <c r="A4497" s="13" t="s">
        <v>5308</v>
      </c>
      <c r="B4497" s="7" t="s">
        <v>188</v>
      </c>
      <c r="C4497" s="14">
        <v>5</v>
      </c>
      <c r="D4497" s="7">
        <v>28.11</v>
      </c>
      <c r="E4497" s="7">
        <f t="shared" si="144"/>
        <v>2.8109999999999999</v>
      </c>
      <c r="F4497" s="7">
        <f t="shared" si="145"/>
        <v>30.920999999999999</v>
      </c>
      <c r="G4497" s="7">
        <v>7.0000000000000007E-2</v>
      </c>
      <c r="H4497" s="7" t="s">
        <v>5078</v>
      </c>
      <c r="I4497" s="7">
        <v>5</v>
      </c>
    </row>
    <row r="4498" spans="1:9" ht="15.75" customHeight="1" x14ac:dyDescent="0.15">
      <c r="A4498" s="13" t="s">
        <v>5308</v>
      </c>
      <c r="B4498" s="7" t="s">
        <v>475</v>
      </c>
      <c r="C4498" s="14">
        <v>5</v>
      </c>
      <c r="D4498" s="7">
        <v>5.27</v>
      </c>
      <c r="E4498" s="7">
        <f t="shared" si="144"/>
        <v>0.52700000000000002</v>
      </c>
      <c r="F4498" s="7">
        <f t="shared" si="145"/>
        <v>5.7969999999999997</v>
      </c>
      <c r="G4498" s="7">
        <v>0.28999999999999998</v>
      </c>
      <c r="H4498" s="7" t="s">
        <v>5078</v>
      </c>
      <c r="I4498" s="7">
        <v>8</v>
      </c>
    </row>
    <row r="4499" spans="1:9" ht="15.75" customHeight="1" x14ac:dyDescent="0.15">
      <c r="A4499" s="13" t="s">
        <v>5308</v>
      </c>
      <c r="B4499" s="7" t="s">
        <v>4256</v>
      </c>
      <c r="C4499" s="14">
        <v>5</v>
      </c>
      <c r="D4499" s="7">
        <v>8.17</v>
      </c>
      <c r="E4499" s="7">
        <f t="shared" si="144"/>
        <v>0.81700000000000006</v>
      </c>
      <c r="F4499" s="7">
        <f t="shared" si="145"/>
        <v>8.9870000000000001</v>
      </c>
      <c r="G4499" s="7">
        <v>0.17</v>
      </c>
      <c r="H4499" s="7" t="s">
        <v>28</v>
      </c>
      <c r="I4499" s="7">
        <v>2</v>
      </c>
    </row>
    <row r="4500" spans="1:9" ht="15.75" customHeight="1" x14ac:dyDescent="0.15">
      <c r="A4500" s="13" t="s">
        <v>5308</v>
      </c>
      <c r="B4500" s="7" t="s">
        <v>2754</v>
      </c>
      <c r="C4500" s="14">
        <v>5</v>
      </c>
      <c r="D4500" s="7">
        <v>0.04</v>
      </c>
      <c r="E4500" s="7">
        <f t="shared" si="144"/>
        <v>4.0000000000000001E-3</v>
      </c>
      <c r="F4500" s="7">
        <f t="shared" si="145"/>
        <v>4.3999999999999997E-2</v>
      </c>
      <c r="G4500" s="7">
        <v>0.17</v>
      </c>
      <c r="H4500" s="7" t="s">
        <v>28</v>
      </c>
      <c r="I4500" s="7">
        <v>9</v>
      </c>
    </row>
    <row r="4501" spans="1:9" ht="15.75" customHeight="1" x14ac:dyDescent="0.15">
      <c r="A4501" s="13" t="s">
        <v>5308</v>
      </c>
      <c r="B4501" s="7" t="s">
        <v>3464</v>
      </c>
      <c r="C4501" s="14">
        <v>5</v>
      </c>
      <c r="D4501" s="7">
        <v>24.13</v>
      </c>
      <c r="E4501" s="7">
        <f t="shared" si="144"/>
        <v>2.4130000000000003</v>
      </c>
      <c r="F4501" s="7">
        <f t="shared" si="145"/>
        <v>26.542999999999999</v>
      </c>
      <c r="G4501" s="7">
        <v>0.35</v>
      </c>
      <c r="H4501" s="7" t="s">
        <v>27</v>
      </c>
      <c r="I4501" s="7">
        <v>8</v>
      </c>
    </row>
    <row r="4502" spans="1:9" ht="15.75" customHeight="1" x14ac:dyDescent="0.15">
      <c r="A4502" s="13" t="s">
        <v>5308</v>
      </c>
      <c r="B4502" s="7" t="s">
        <v>2456</v>
      </c>
      <c r="C4502" s="14">
        <v>5</v>
      </c>
      <c r="D4502" s="7">
        <v>35.43</v>
      </c>
      <c r="E4502" s="7">
        <f t="shared" si="144"/>
        <v>3.5430000000000001</v>
      </c>
      <c r="F4502" s="7">
        <f t="shared" si="145"/>
        <v>38.972999999999999</v>
      </c>
      <c r="G4502" s="7">
        <v>0.26</v>
      </c>
      <c r="H4502" s="7" t="s">
        <v>5077</v>
      </c>
      <c r="I4502" s="7">
        <v>9</v>
      </c>
    </row>
    <row r="4503" spans="1:9" ht="15.75" customHeight="1" x14ac:dyDescent="0.15">
      <c r="A4503" s="13" t="s">
        <v>5308</v>
      </c>
      <c r="B4503" s="7" t="s">
        <v>1758</v>
      </c>
      <c r="C4503" s="14">
        <v>5</v>
      </c>
      <c r="D4503" s="7">
        <v>76.8</v>
      </c>
      <c r="E4503" s="7">
        <f t="shared" si="144"/>
        <v>7.68</v>
      </c>
      <c r="F4503" s="7">
        <f t="shared" si="145"/>
        <v>84.47999999999999</v>
      </c>
      <c r="G4503" s="7">
        <v>0.26</v>
      </c>
      <c r="H4503" s="7" t="s">
        <v>5081</v>
      </c>
      <c r="I4503" s="7">
        <v>6</v>
      </c>
    </row>
    <row r="4504" spans="1:9" ht="15.75" customHeight="1" x14ac:dyDescent="0.15">
      <c r="A4504" s="13" t="s">
        <v>5308</v>
      </c>
      <c r="B4504" s="7" t="s">
        <v>2710</v>
      </c>
      <c r="C4504" s="14">
        <v>5</v>
      </c>
      <c r="D4504" s="7">
        <v>23.51</v>
      </c>
      <c r="E4504" s="7">
        <f t="shared" si="144"/>
        <v>2.3510000000000004</v>
      </c>
      <c r="F4504" s="7">
        <f t="shared" si="145"/>
        <v>25.861000000000001</v>
      </c>
      <c r="G4504" s="7">
        <v>0.24</v>
      </c>
      <c r="H4504" s="7" t="s">
        <v>5082</v>
      </c>
      <c r="I4504" s="7">
        <v>1</v>
      </c>
    </row>
    <row r="4505" spans="1:9" ht="15.75" customHeight="1" x14ac:dyDescent="0.15">
      <c r="A4505" s="13" t="s">
        <v>5308</v>
      </c>
      <c r="B4505" s="7" t="s">
        <v>3360</v>
      </c>
      <c r="C4505" s="14">
        <v>5</v>
      </c>
      <c r="D4505" s="7">
        <v>77.62</v>
      </c>
      <c r="E4505" s="7">
        <f t="shared" si="144"/>
        <v>7.7620000000000005</v>
      </c>
      <c r="F4505" s="7">
        <f t="shared" si="145"/>
        <v>85.382000000000005</v>
      </c>
      <c r="G4505" s="7">
        <v>0.12</v>
      </c>
      <c r="H4505" s="7" t="s">
        <v>27</v>
      </c>
      <c r="I4505" s="7">
        <v>10</v>
      </c>
    </row>
    <row r="4506" spans="1:9" ht="15.75" customHeight="1" x14ac:dyDescent="0.15">
      <c r="A4506" s="13" t="s">
        <v>5308</v>
      </c>
      <c r="B4506" s="7" t="s">
        <v>115</v>
      </c>
      <c r="C4506" s="14">
        <v>5</v>
      </c>
      <c r="D4506" s="7">
        <v>60.53</v>
      </c>
      <c r="E4506" s="7">
        <f t="shared" si="144"/>
        <v>6.0530000000000008</v>
      </c>
      <c r="F4506" s="7">
        <f t="shared" si="145"/>
        <v>66.582999999999998</v>
      </c>
      <c r="G4506" s="7">
        <v>0.25</v>
      </c>
      <c r="H4506" s="7" t="s">
        <v>26</v>
      </c>
      <c r="I4506" s="7">
        <v>7</v>
      </c>
    </row>
    <row r="4507" spans="1:9" ht="15.75" customHeight="1" x14ac:dyDescent="0.15">
      <c r="A4507" s="13" t="s">
        <v>5308</v>
      </c>
      <c r="B4507" s="7" t="s">
        <v>4245</v>
      </c>
      <c r="C4507" s="14">
        <v>5</v>
      </c>
      <c r="D4507" s="7">
        <v>86.97</v>
      </c>
      <c r="E4507" s="7">
        <f t="shared" si="144"/>
        <v>8.697000000000001</v>
      </c>
      <c r="F4507" s="7">
        <f t="shared" si="145"/>
        <v>95.667000000000002</v>
      </c>
      <c r="G4507" s="7">
        <v>0.05</v>
      </c>
      <c r="H4507" s="7" t="s">
        <v>5077</v>
      </c>
      <c r="I4507" s="7">
        <v>6</v>
      </c>
    </row>
    <row r="4508" spans="1:9" ht="15.75" customHeight="1" x14ac:dyDescent="0.15">
      <c r="A4508" s="13" t="s">
        <v>5308</v>
      </c>
      <c r="B4508" s="7" t="s">
        <v>4500</v>
      </c>
      <c r="C4508" s="14">
        <v>5</v>
      </c>
      <c r="D4508" s="7">
        <v>1.86</v>
      </c>
      <c r="E4508" s="7">
        <f t="shared" si="144"/>
        <v>0.18600000000000003</v>
      </c>
      <c r="F4508" s="7">
        <f t="shared" si="145"/>
        <v>2.0460000000000003</v>
      </c>
      <c r="G4508" s="7">
        <v>7.0000000000000007E-2</v>
      </c>
      <c r="H4508" s="7" t="s">
        <v>26</v>
      </c>
      <c r="I4508" s="7">
        <v>8</v>
      </c>
    </row>
    <row r="4509" spans="1:9" ht="15.75" customHeight="1" x14ac:dyDescent="0.15">
      <c r="A4509" s="13" t="s">
        <v>5308</v>
      </c>
      <c r="B4509" s="7" t="s">
        <v>3585</v>
      </c>
      <c r="C4509" s="14">
        <v>5</v>
      </c>
      <c r="D4509" s="7">
        <v>10.18</v>
      </c>
      <c r="E4509" s="7">
        <f t="shared" si="144"/>
        <v>1.018</v>
      </c>
      <c r="F4509" s="7">
        <f t="shared" si="145"/>
        <v>11.198</v>
      </c>
      <c r="G4509" s="7">
        <v>0.09</v>
      </c>
      <c r="H4509" s="7" t="s">
        <v>5077</v>
      </c>
      <c r="I4509" s="7">
        <v>9</v>
      </c>
    </row>
    <row r="4510" spans="1:9" ht="15.75" customHeight="1" x14ac:dyDescent="0.15">
      <c r="A4510" s="13" t="s">
        <v>5308</v>
      </c>
      <c r="B4510" s="7" t="s">
        <v>2672</v>
      </c>
      <c r="C4510" s="14">
        <v>5</v>
      </c>
      <c r="D4510" s="7">
        <v>99.37</v>
      </c>
      <c r="E4510" s="7">
        <f t="shared" si="144"/>
        <v>9.9370000000000012</v>
      </c>
      <c r="F4510" s="7">
        <f t="shared" si="145"/>
        <v>109.307</v>
      </c>
      <c r="G4510" s="7">
        <v>0.33</v>
      </c>
      <c r="H4510" s="7" t="s">
        <v>5077</v>
      </c>
      <c r="I4510" s="7">
        <v>7</v>
      </c>
    </row>
    <row r="4511" spans="1:9" ht="15.75" customHeight="1" x14ac:dyDescent="0.15">
      <c r="A4511" s="13" t="s">
        <v>5308</v>
      </c>
      <c r="B4511" s="7" t="s">
        <v>1210</v>
      </c>
      <c r="C4511" s="14">
        <v>5</v>
      </c>
      <c r="D4511" s="7">
        <v>7.1</v>
      </c>
      <c r="E4511" s="7">
        <f t="shared" si="144"/>
        <v>0.71</v>
      </c>
      <c r="F4511" s="7">
        <f t="shared" si="145"/>
        <v>7.81</v>
      </c>
      <c r="G4511" s="7">
        <v>0.38</v>
      </c>
      <c r="H4511" s="7" t="s">
        <v>30</v>
      </c>
      <c r="I4511" s="7">
        <v>6</v>
      </c>
    </row>
    <row r="4512" spans="1:9" ht="15.75" customHeight="1" x14ac:dyDescent="0.15">
      <c r="A4512" s="13" t="s">
        <v>5308</v>
      </c>
      <c r="B4512" s="7" t="s">
        <v>938</v>
      </c>
      <c r="C4512" s="14">
        <v>5</v>
      </c>
      <c r="D4512" s="7">
        <v>30.44</v>
      </c>
      <c r="E4512" s="7">
        <f t="shared" si="144"/>
        <v>3.0440000000000005</v>
      </c>
      <c r="F4512" s="7">
        <f t="shared" si="145"/>
        <v>33.484000000000002</v>
      </c>
      <c r="G4512" s="7">
        <v>0.09</v>
      </c>
      <c r="H4512" s="7" t="s">
        <v>28</v>
      </c>
      <c r="I4512" s="7">
        <v>6</v>
      </c>
    </row>
    <row r="4513" spans="1:9" ht="15.75" customHeight="1" x14ac:dyDescent="0.15">
      <c r="A4513" s="13" t="s">
        <v>5309</v>
      </c>
      <c r="B4513" s="7" t="s">
        <v>773</v>
      </c>
      <c r="C4513" s="14">
        <v>5</v>
      </c>
      <c r="D4513" s="7">
        <v>85.33</v>
      </c>
      <c r="E4513" s="7">
        <f t="shared" si="144"/>
        <v>8.5329999999999995</v>
      </c>
      <c r="F4513" s="7">
        <f t="shared" si="145"/>
        <v>93.863</v>
      </c>
      <c r="G4513" s="7">
        <v>0.27</v>
      </c>
      <c r="H4513" s="7" t="s">
        <v>5076</v>
      </c>
      <c r="I4513" s="7">
        <v>2</v>
      </c>
    </row>
    <row r="4514" spans="1:9" ht="15.75" customHeight="1" x14ac:dyDescent="0.15">
      <c r="A4514" s="13" t="s">
        <v>5309</v>
      </c>
      <c r="B4514" s="7" t="s">
        <v>4798</v>
      </c>
      <c r="C4514" s="14">
        <v>5</v>
      </c>
      <c r="D4514" s="7">
        <v>10.98</v>
      </c>
      <c r="E4514" s="7">
        <f t="shared" si="144"/>
        <v>1.0980000000000001</v>
      </c>
      <c r="F4514" s="7">
        <f t="shared" si="145"/>
        <v>12.078000000000001</v>
      </c>
      <c r="G4514" s="7">
        <v>0.04</v>
      </c>
      <c r="H4514" s="7" t="s">
        <v>5078</v>
      </c>
      <c r="I4514" s="7">
        <v>9</v>
      </c>
    </row>
    <row r="4515" spans="1:9" ht="15.75" customHeight="1" x14ac:dyDescent="0.15">
      <c r="A4515" s="13" t="s">
        <v>5309</v>
      </c>
      <c r="B4515" s="7" t="s">
        <v>2797</v>
      </c>
      <c r="C4515" s="14">
        <v>5</v>
      </c>
      <c r="D4515" s="7">
        <v>5.71</v>
      </c>
      <c r="E4515" s="7">
        <f t="shared" si="144"/>
        <v>0.57100000000000006</v>
      </c>
      <c r="F4515" s="7">
        <f t="shared" si="145"/>
        <v>6.2809999999999997</v>
      </c>
      <c r="G4515" s="7">
        <v>0.03</v>
      </c>
      <c r="H4515" s="7" t="s">
        <v>5078</v>
      </c>
      <c r="I4515" s="7">
        <v>10</v>
      </c>
    </row>
    <row r="4516" spans="1:9" ht="15.75" customHeight="1" x14ac:dyDescent="0.15">
      <c r="A4516" s="13" t="s">
        <v>5309</v>
      </c>
      <c r="B4516" s="7" t="s">
        <v>1556</v>
      </c>
      <c r="C4516" s="14">
        <v>5</v>
      </c>
      <c r="D4516" s="7">
        <v>6.92</v>
      </c>
      <c r="E4516" s="7">
        <f t="shared" si="144"/>
        <v>0.69200000000000006</v>
      </c>
      <c r="F4516" s="7">
        <f t="shared" si="145"/>
        <v>7.6120000000000001</v>
      </c>
      <c r="G4516" s="7">
        <v>0.04</v>
      </c>
      <c r="H4516" s="7" t="s">
        <v>27</v>
      </c>
      <c r="I4516" s="7">
        <v>1</v>
      </c>
    </row>
    <row r="4517" spans="1:9" ht="15.75" customHeight="1" x14ac:dyDescent="0.15">
      <c r="A4517" s="13" t="s">
        <v>5309</v>
      </c>
      <c r="B4517" s="7" t="s">
        <v>2464</v>
      </c>
      <c r="C4517" s="14">
        <v>5</v>
      </c>
      <c r="D4517" s="7">
        <v>76.099999999999994</v>
      </c>
      <c r="E4517" s="7">
        <f t="shared" si="144"/>
        <v>7.6099999999999994</v>
      </c>
      <c r="F4517" s="7">
        <f t="shared" si="145"/>
        <v>83.71</v>
      </c>
      <c r="G4517" s="7">
        <v>0.33</v>
      </c>
      <c r="H4517" s="7" t="s">
        <v>28</v>
      </c>
      <c r="I4517" s="7">
        <v>2</v>
      </c>
    </row>
    <row r="4518" spans="1:9" ht="15.75" customHeight="1" x14ac:dyDescent="0.15">
      <c r="A4518" s="13" t="s">
        <v>5309</v>
      </c>
      <c r="B4518" s="7" t="s">
        <v>1403</v>
      </c>
      <c r="C4518" s="14">
        <v>5</v>
      </c>
      <c r="D4518" s="7">
        <v>17.07</v>
      </c>
      <c r="E4518" s="7">
        <f t="shared" si="144"/>
        <v>1.7070000000000001</v>
      </c>
      <c r="F4518" s="7">
        <f t="shared" si="145"/>
        <v>18.777000000000001</v>
      </c>
      <c r="G4518" s="7">
        <v>0.39</v>
      </c>
      <c r="H4518" s="7" t="s">
        <v>5075</v>
      </c>
      <c r="I4518" s="7">
        <v>6</v>
      </c>
    </row>
    <row r="4519" spans="1:9" ht="15.75" customHeight="1" x14ac:dyDescent="0.15">
      <c r="A4519" s="13" t="s">
        <v>5309</v>
      </c>
      <c r="B4519" s="7" t="s">
        <v>4995</v>
      </c>
      <c r="C4519" s="14">
        <v>5</v>
      </c>
      <c r="D4519" s="7">
        <v>85.21</v>
      </c>
      <c r="E4519" s="7">
        <f t="shared" si="144"/>
        <v>8.520999999999999</v>
      </c>
      <c r="F4519" s="7">
        <f t="shared" si="145"/>
        <v>93.730999999999995</v>
      </c>
      <c r="G4519" s="7">
        <v>0.16</v>
      </c>
      <c r="H4519" s="7" t="s">
        <v>5082</v>
      </c>
      <c r="I4519" s="7">
        <v>1</v>
      </c>
    </row>
    <row r="4520" spans="1:9" ht="15.75" customHeight="1" x14ac:dyDescent="0.15">
      <c r="A4520" s="13" t="s">
        <v>5309</v>
      </c>
      <c r="B4520" s="7" t="s">
        <v>960</v>
      </c>
      <c r="C4520" s="14">
        <v>5</v>
      </c>
      <c r="D4520" s="7">
        <v>68.75</v>
      </c>
      <c r="E4520" s="7">
        <f t="shared" si="144"/>
        <v>6.875</v>
      </c>
      <c r="F4520" s="7">
        <f t="shared" si="145"/>
        <v>75.625</v>
      </c>
      <c r="G4520" s="7">
        <v>0.22</v>
      </c>
      <c r="H4520" s="7" t="s">
        <v>5080</v>
      </c>
      <c r="I4520" s="7">
        <v>4</v>
      </c>
    </row>
    <row r="4521" spans="1:9" ht="15.75" customHeight="1" x14ac:dyDescent="0.15">
      <c r="A4521" s="13" t="s">
        <v>5309</v>
      </c>
      <c r="B4521" s="7" t="s">
        <v>2210</v>
      </c>
      <c r="C4521" s="14">
        <v>5</v>
      </c>
      <c r="D4521" s="7">
        <v>78.87</v>
      </c>
      <c r="E4521" s="7">
        <f t="shared" si="144"/>
        <v>7.8870000000000005</v>
      </c>
      <c r="F4521" s="7">
        <f t="shared" si="145"/>
        <v>86.757000000000005</v>
      </c>
      <c r="G4521" s="7">
        <v>0.17</v>
      </c>
      <c r="H4521" s="7" t="s">
        <v>5078</v>
      </c>
      <c r="I4521" s="7">
        <v>6</v>
      </c>
    </row>
    <row r="4522" spans="1:9" ht="15.75" customHeight="1" x14ac:dyDescent="0.15">
      <c r="A4522" s="13" t="s">
        <v>5309</v>
      </c>
      <c r="B4522" s="7" t="s">
        <v>418</v>
      </c>
      <c r="C4522" s="14">
        <v>5</v>
      </c>
      <c r="D4522" s="7">
        <v>0.31</v>
      </c>
      <c r="E4522" s="7">
        <f t="shared" si="144"/>
        <v>3.1E-2</v>
      </c>
      <c r="F4522" s="7">
        <f t="shared" si="145"/>
        <v>0.34099999999999997</v>
      </c>
      <c r="G4522" s="7">
        <v>0.32</v>
      </c>
      <c r="H4522" s="7" t="s">
        <v>26</v>
      </c>
      <c r="I4522" s="7">
        <v>7</v>
      </c>
    </row>
    <row r="4523" spans="1:9" ht="15.75" customHeight="1" x14ac:dyDescent="0.15">
      <c r="A4523" s="13" t="s">
        <v>5309</v>
      </c>
      <c r="B4523" s="7" t="s">
        <v>838</v>
      </c>
      <c r="C4523" s="14">
        <v>5</v>
      </c>
      <c r="D4523" s="7">
        <v>76.28</v>
      </c>
      <c r="E4523" s="7">
        <f t="shared" si="144"/>
        <v>7.6280000000000001</v>
      </c>
      <c r="F4523" s="7">
        <f t="shared" si="145"/>
        <v>83.908000000000001</v>
      </c>
      <c r="G4523" s="7">
        <v>0.16</v>
      </c>
      <c r="H4523" s="7" t="s">
        <v>5076</v>
      </c>
      <c r="I4523" s="7">
        <v>9</v>
      </c>
    </row>
    <row r="4524" spans="1:9" ht="15.75" customHeight="1" x14ac:dyDescent="0.15">
      <c r="A4524" s="13" t="s">
        <v>5309</v>
      </c>
      <c r="B4524" s="7" t="s">
        <v>445</v>
      </c>
      <c r="C4524" s="14">
        <v>5</v>
      </c>
      <c r="D4524" s="7">
        <v>70.430000000000007</v>
      </c>
      <c r="E4524" s="7">
        <f t="shared" si="144"/>
        <v>7.043000000000001</v>
      </c>
      <c r="F4524" s="7">
        <f t="shared" si="145"/>
        <v>77.473000000000013</v>
      </c>
      <c r="G4524" s="7">
        <v>0.18</v>
      </c>
      <c r="H4524" s="7" t="s">
        <v>5079</v>
      </c>
      <c r="I4524" s="7">
        <v>2</v>
      </c>
    </row>
    <row r="4525" spans="1:9" ht="15.75" customHeight="1" x14ac:dyDescent="0.15">
      <c r="A4525" s="13" t="s">
        <v>5309</v>
      </c>
      <c r="B4525" s="7" t="s">
        <v>138</v>
      </c>
      <c r="C4525" s="14">
        <v>5</v>
      </c>
      <c r="D4525" s="7">
        <v>16.190000000000001</v>
      </c>
      <c r="E4525" s="7">
        <f t="shared" si="144"/>
        <v>1.6190000000000002</v>
      </c>
      <c r="F4525" s="7">
        <f t="shared" si="145"/>
        <v>17.809000000000001</v>
      </c>
      <c r="G4525" s="7">
        <v>0.12</v>
      </c>
      <c r="H4525" s="7" t="s">
        <v>27</v>
      </c>
      <c r="I4525" s="7">
        <v>7</v>
      </c>
    </row>
    <row r="4526" spans="1:9" ht="15.75" customHeight="1" x14ac:dyDescent="0.15">
      <c r="A4526" s="13" t="s">
        <v>5309</v>
      </c>
      <c r="B4526" s="7" t="s">
        <v>3681</v>
      </c>
      <c r="C4526" s="14">
        <v>5</v>
      </c>
      <c r="D4526" s="7">
        <v>48.33</v>
      </c>
      <c r="E4526" s="7">
        <f t="shared" si="144"/>
        <v>4.8330000000000002</v>
      </c>
      <c r="F4526" s="7">
        <f t="shared" si="145"/>
        <v>53.162999999999997</v>
      </c>
      <c r="G4526" s="7">
        <v>0.06</v>
      </c>
      <c r="H4526" s="7" t="s">
        <v>29</v>
      </c>
      <c r="I4526" s="7">
        <v>2</v>
      </c>
    </row>
    <row r="4527" spans="1:9" ht="15.75" customHeight="1" x14ac:dyDescent="0.15">
      <c r="A4527" s="13" t="s">
        <v>5309</v>
      </c>
      <c r="B4527" s="7" t="s">
        <v>3166</v>
      </c>
      <c r="C4527" s="14">
        <v>5</v>
      </c>
      <c r="D4527" s="7">
        <v>70.36</v>
      </c>
      <c r="E4527" s="7">
        <f t="shared" si="144"/>
        <v>7.0360000000000005</v>
      </c>
      <c r="F4527" s="7">
        <f t="shared" si="145"/>
        <v>77.396000000000001</v>
      </c>
      <c r="G4527" s="7">
        <v>0.39</v>
      </c>
      <c r="H4527" s="7" t="s">
        <v>5078</v>
      </c>
      <c r="I4527" s="7">
        <v>7</v>
      </c>
    </row>
    <row r="4528" spans="1:9" ht="15.75" customHeight="1" x14ac:dyDescent="0.15">
      <c r="A4528" s="13" t="s">
        <v>5309</v>
      </c>
      <c r="B4528" s="7" t="s">
        <v>392</v>
      </c>
      <c r="C4528" s="14">
        <v>5</v>
      </c>
      <c r="D4528" s="7">
        <v>5.16</v>
      </c>
      <c r="E4528" s="7">
        <f t="shared" si="144"/>
        <v>0.51600000000000001</v>
      </c>
      <c r="F4528" s="7">
        <f t="shared" si="145"/>
        <v>5.6760000000000002</v>
      </c>
      <c r="G4528" s="7">
        <v>0.33</v>
      </c>
      <c r="H4528" s="7" t="s">
        <v>5082</v>
      </c>
      <c r="I4528" s="7">
        <v>4</v>
      </c>
    </row>
    <row r="4529" spans="1:9" ht="15.75" customHeight="1" x14ac:dyDescent="0.15">
      <c r="A4529" s="13" t="s">
        <v>5309</v>
      </c>
      <c r="B4529" s="7" t="s">
        <v>573</v>
      </c>
      <c r="C4529" s="14">
        <v>5</v>
      </c>
      <c r="D4529" s="7">
        <v>67.959999999999994</v>
      </c>
      <c r="E4529" s="7">
        <f t="shared" si="144"/>
        <v>6.7959999999999994</v>
      </c>
      <c r="F4529" s="7">
        <f t="shared" si="145"/>
        <v>74.756</v>
      </c>
      <c r="G4529" s="7">
        <v>0.21</v>
      </c>
      <c r="H4529" s="7" t="s">
        <v>5079</v>
      </c>
      <c r="I4529" s="7">
        <v>9</v>
      </c>
    </row>
    <row r="4530" spans="1:9" ht="15.75" customHeight="1" x14ac:dyDescent="0.15">
      <c r="A4530" s="13" t="s">
        <v>5309</v>
      </c>
      <c r="B4530" s="7" t="s">
        <v>3927</v>
      </c>
      <c r="C4530" s="14">
        <v>5</v>
      </c>
      <c r="D4530" s="7">
        <v>34.32</v>
      </c>
      <c r="E4530" s="7">
        <f t="shared" si="144"/>
        <v>3.4320000000000004</v>
      </c>
      <c r="F4530" s="7">
        <f t="shared" si="145"/>
        <v>37.752000000000002</v>
      </c>
      <c r="G4530" s="7">
        <v>0.06</v>
      </c>
      <c r="H4530" s="7" t="s">
        <v>29</v>
      </c>
      <c r="I4530" s="7">
        <v>7</v>
      </c>
    </row>
    <row r="4531" spans="1:9" ht="15.75" customHeight="1" x14ac:dyDescent="0.15">
      <c r="A4531" s="13" t="s">
        <v>5309</v>
      </c>
      <c r="B4531" s="7" t="s">
        <v>1866</v>
      </c>
      <c r="C4531" s="14">
        <v>5</v>
      </c>
      <c r="D4531" s="7">
        <v>28.53</v>
      </c>
      <c r="E4531" s="7">
        <f t="shared" si="144"/>
        <v>2.8530000000000002</v>
      </c>
      <c r="F4531" s="7">
        <f t="shared" si="145"/>
        <v>31.383000000000003</v>
      </c>
      <c r="G4531" s="7">
        <v>0.28000000000000003</v>
      </c>
      <c r="H4531" s="7" t="s">
        <v>5078</v>
      </c>
      <c r="I4531" s="7">
        <v>4</v>
      </c>
    </row>
    <row r="4532" spans="1:9" ht="15.75" customHeight="1" x14ac:dyDescent="0.15">
      <c r="A4532" s="13" t="s">
        <v>5309</v>
      </c>
      <c r="B4532" s="7" t="s">
        <v>643</v>
      </c>
      <c r="C4532" s="14">
        <v>5</v>
      </c>
      <c r="D4532" s="7">
        <v>51.79</v>
      </c>
      <c r="E4532" s="7">
        <f t="shared" si="144"/>
        <v>5.1790000000000003</v>
      </c>
      <c r="F4532" s="7">
        <f t="shared" si="145"/>
        <v>56.969000000000001</v>
      </c>
      <c r="G4532" s="7">
        <v>0.1</v>
      </c>
      <c r="H4532" s="7" t="s">
        <v>5081</v>
      </c>
      <c r="I4532" s="7">
        <v>2</v>
      </c>
    </row>
    <row r="4533" spans="1:9" ht="15.75" customHeight="1" x14ac:dyDescent="0.15">
      <c r="A4533" s="13" t="s">
        <v>5309</v>
      </c>
      <c r="B4533" s="7" t="s">
        <v>4610</v>
      </c>
      <c r="C4533" s="14">
        <v>5</v>
      </c>
      <c r="D4533" s="7">
        <v>5.93</v>
      </c>
      <c r="E4533" s="7">
        <f t="shared" si="144"/>
        <v>0.59299999999999997</v>
      </c>
      <c r="F4533" s="7">
        <f t="shared" si="145"/>
        <v>6.5229999999999997</v>
      </c>
      <c r="G4533" s="7">
        <v>0.39</v>
      </c>
      <c r="H4533" s="7" t="s">
        <v>29</v>
      </c>
      <c r="I4533" s="7">
        <v>5</v>
      </c>
    </row>
    <row r="4534" spans="1:9" ht="15.75" customHeight="1" x14ac:dyDescent="0.15">
      <c r="A4534" s="13" t="s">
        <v>5310</v>
      </c>
      <c r="B4534" s="7" t="s">
        <v>2940</v>
      </c>
      <c r="C4534" s="14">
        <v>5</v>
      </c>
      <c r="D4534" s="7">
        <v>73.959999999999994</v>
      </c>
      <c r="E4534" s="7">
        <f t="shared" si="144"/>
        <v>7.3959999999999999</v>
      </c>
      <c r="F4534" s="7">
        <f t="shared" si="145"/>
        <v>81.355999999999995</v>
      </c>
      <c r="G4534" s="7">
        <v>0.37</v>
      </c>
      <c r="H4534" s="7" t="s">
        <v>5077</v>
      </c>
      <c r="I4534" s="7">
        <v>9</v>
      </c>
    </row>
    <row r="4535" spans="1:9" ht="15.75" customHeight="1" x14ac:dyDescent="0.15">
      <c r="A4535" s="13" t="s">
        <v>5310</v>
      </c>
      <c r="B4535" s="7" t="s">
        <v>3659</v>
      </c>
      <c r="C4535" s="14">
        <v>5</v>
      </c>
      <c r="D4535" s="7">
        <v>42.78</v>
      </c>
      <c r="E4535" s="7">
        <f t="shared" si="144"/>
        <v>4.2780000000000005</v>
      </c>
      <c r="F4535" s="7">
        <f t="shared" si="145"/>
        <v>47.058</v>
      </c>
      <c r="G4535" s="7">
        <v>0.04</v>
      </c>
      <c r="H4535" s="7" t="s">
        <v>5075</v>
      </c>
      <c r="I4535" s="7">
        <v>7</v>
      </c>
    </row>
    <row r="4536" spans="1:9" ht="15.75" customHeight="1" x14ac:dyDescent="0.15">
      <c r="A4536" s="13" t="s">
        <v>5310</v>
      </c>
      <c r="B4536" s="7" t="s">
        <v>765</v>
      </c>
      <c r="C4536" s="14">
        <v>5</v>
      </c>
      <c r="D4536" s="7">
        <v>22.57</v>
      </c>
      <c r="E4536" s="7">
        <f t="shared" si="144"/>
        <v>2.2570000000000001</v>
      </c>
      <c r="F4536" s="7">
        <f t="shared" si="145"/>
        <v>24.827000000000002</v>
      </c>
      <c r="G4536" s="7">
        <v>0.24</v>
      </c>
      <c r="H4536" s="7" t="s">
        <v>5082</v>
      </c>
      <c r="I4536" s="7">
        <v>5</v>
      </c>
    </row>
    <row r="4537" spans="1:9" ht="15.75" customHeight="1" x14ac:dyDescent="0.15">
      <c r="A4537" s="13" t="s">
        <v>5310</v>
      </c>
      <c r="B4537" s="7" t="s">
        <v>4702</v>
      </c>
      <c r="C4537" s="14">
        <v>5</v>
      </c>
      <c r="D4537" s="7">
        <v>70.03</v>
      </c>
      <c r="E4537" s="7">
        <f t="shared" si="144"/>
        <v>7.0030000000000001</v>
      </c>
      <c r="F4537" s="7">
        <f t="shared" si="145"/>
        <v>77.033000000000001</v>
      </c>
      <c r="G4537" s="7">
        <v>0.37</v>
      </c>
      <c r="H4537" s="7" t="s">
        <v>31</v>
      </c>
      <c r="I4537" s="7">
        <v>6</v>
      </c>
    </row>
    <row r="4538" spans="1:9" ht="15.75" customHeight="1" x14ac:dyDescent="0.15">
      <c r="A4538" s="13" t="s">
        <v>5310</v>
      </c>
      <c r="B4538" s="7" t="s">
        <v>2144</v>
      </c>
      <c r="C4538" s="14">
        <v>5</v>
      </c>
      <c r="D4538" s="7">
        <v>34.409999999999997</v>
      </c>
      <c r="E4538" s="7">
        <f t="shared" si="144"/>
        <v>3.4409999999999998</v>
      </c>
      <c r="F4538" s="7">
        <f t="shared" si="145"/>
        <v>37.850999999999999</v>
      </c>
      <c r="G4538" s="7">
        <v>0.34</v>
      </c>
      <c r="H4538" s="7" t="s">
        <v>5078</v>
      </c>
      <c r="I4538" s="7">
        <v>1</v>
      </c>
    </row>
    <row r="4539" spans="1:9" ht="15.75" customHeight="1" x14ac:dyDescent="0.15">
      <c r="A4539" s="13" t="s">
        <v>5310</v>
      </c>
      <c r="B4539" s="7" t="s">
        <v>1099</v>
      </c>
      <c r="C4539" s="14">
        <v>5</v>
      </c>
      <c r="D4539" s="7">
        <v>88.91</v>
      </c>
      <c r="E4539" s="7">
        <f t="shared" si="144"/>
        <v>8.891</v>
      </c>
      <c r="F4539" s="7">
        <f t="shared" si="145"/>
        <v>97.801000000000002</v>
      </c>
      <c r="G4539" s="7">
        <v>0.39</v>
      </c>
      <c r="H4539" s="7" t="s">
        <v>5075</v>
      </c>
      <c r="I4539" s="7">
        <v>8</v>
      </c>
    </row>
    <row r="4540" spans="1:9" ht="15.75" customHeight="1" x14ac:dyDescent="0.15">
      <c r="A4540" s="13" t="s">
        <v>5310</v>
      </c>
      <c r="B4540" s="7" t="s">
        <v>555</v>
      </c>
      <c r="C4540" s="14">
        <v>5</v>
      </c>
      <c r="D4540" s="7">
        <v>89.81</v>
      </c>
      <c r="E4540" s="7">
        <f t="shared" si="144"/>
        <v>8.9809999999999999</v>
      </c>
      <c r="F4540" s="7">
        <f t="shared" si="145"/>
        <v>98.790999999999997</v>
      </c>
      <c r="G4540" s="7">
        <v>0.24</v>
      </c>
      <c r="H4540" s="7" t="s">
        <v>29</v>
      </c>
      <c r="I4540" s="7">
        <v>6</v>
      </c>
    </row>
    <row r="4541" spans="1:9" ht="15.75" customHeight="1" x14ac:dyDescent="0.15">
      <c r="A4541" s="13" t="s">
        <v>5310</v>
      </c>
      <c r="B4541" s="7" t="s">
        <v>2003</v>
      </c>
      <c r="C4541" s="14">
        <v>5</v>
      </c>
      <c r="D4541" s="7">
        <v>63.97</v>
      </c>
      <c r="E4541" s="7">
        <f t="shared" si="144"/>
        <v>6.3970000000000002</v>
      </c>
      <c r="F4541" s="7">
        <f t="shared" si="145"/>
        <v>70.367000000000004</v>
      </c>
      <c r="G4541" s="7">
        <v>0.01</v>
      </c>
      <c r="H4541" s="7" t="s">
        <v>5081</v>
      </c>
      <c r="I4541" s="7">
        <v>7</v>
      </c>
    </row>
    <row r="4542" spans="1:9" ht="15.75" customHeight="1" x14ac:dyDescent="0.15">
      <c r="A4542" s="13" t="s">
        <v>5310</v>
      </c>
      <c r="B4542" s="7" t="s">
        <v>3857</v>
      </c>
      <c r="C4542" s="14">
        <v>5</v>
      </c>
      <c r="D4542" s="7">
        <v>78.72</v>
      </c>
      <c r="E4542" s="7">
        <f t="shared" si="144"/>
        <v>7.8719999999999999</v>
      </c>
      <c r="F4542" s="7">
        <f t="shared" si="145"/>
        <v>86.591999999999999</v>
      </c>
      <c r="G4542" s="7">
        <v>0.11</v>
      </c>
      <c r="H4542" s="7" t="s">
        <v>30</v>
      </c>
      <c r="I4542" s="7">
        <v>3</v>
      </c>
    </row>
    <row r="4543" spans="1:9" ht="15.75" customHeight="1" x14ac:dyDescent="0.15">
      <c r="A4543" s="13" t="s">
        <v>5310</v>
      </c>
      <c r="B4543" s="7" t="s">
        <v>526</v>
      </c>
      <c r="C4543" s="14">
        <v>5</v>
      </c>
      <c r="D4543" s="7">
        <v>44.48</v>
      </c>
      <c r="E4543" s="7">
        <f t="shared" si="144"/>
        <v>4.4479999999999995</v>
      </c>
      <c r="F4543" s="7">
        <f t="shared" si="145"/>
        <v>48.927999999999997</v>
      </c>
      <c r="G4543" s="7">
        <v>0.33</v>
      </c>
      <c r="H4543" s="7" t="s">
        <v>5081</v>
      </c>
      <c r="I4543" s="7">
        <v>10</v>
      </c>
    </row>
    <row r="4544" spans="1:9" ht="15.75" customHeight="1" x14ac:dyDescent="0.15">
      <c r="A4544" s="13" t="s">
        <v>5310</v>
      </c>
      <c r="B4544" s="7" t="s">
        <v>3816</v>
      </c>
      <c r="C4544" s="14">
        <v>5</v>
      </c>
      <c r="D4544" s="7">
        <v>26.52</v>
      </c>
      <c r="E4544" s="7">
        <f t="shared" si="144"/>
        <v>2.6520000000000001</v>
      </c>
      <c r="F4544" s="7">
        <f t="shared" si="145"/>
        <v>29.172000000000001</v>
      </c>
      <c r="G4544" s="7">
        <v>0.38</v>
      </c>
      <c r="H4544" s="7" t="s">
        <v>30</v>
      </c>
      <c r="I4544" s="7">
        <v>2</v>
      </c>
    </row>
    <row r="4545" spans="1:9" ht="15.75" customHeight="1" x14ac:dyDescent="0.15">
      <c r="A4545" s="13" t="s">
        <v>5310</v>
      </c>
      <c r="B4545" s="7" t="s">
        <v>3646</v>
      </c>
      <c r="C4545" s="14">
        <v>5</v>
      </c>
      <c r="D4545" s="7">
        <v>37.450000000000003</v>
      </c>
      <c r="E4545" s="7">
        <f t="shared" si="144"/>
        <v>3.7450000000000006</v>
      </c>
      <c r="F4545" s="7">
        <f t="shared" si="145"/>
        <v>41.195</v>
      </c>
      <c r="G4545" s="7">
        <v>0.25</v>
      </c>
      <c r="H4545" s="7" t="s">
        <v>26</v>
      </c>
      <c r="I4545" s="7">
        <v>2</v>
      </c>
    </row>
    <row r="4546" spans="1:9" ht="15.75" customHeight="1" x14ac:dyDescent="0.15">
      <c r="A4546" s="13" t="s">
        <v>5310</v>
      </c>
      <c r="B4546" s="7" t="s">
        <v>1506</v>
      </c>
      <c r="C4546" s="14">
        <v>5</v>
      </c>
      <c r="D4546" s="7">
        <v>6.16</v>
      </c>
      <c r="E4546" s="7">
        <f t="shared" si="144"/>
        <v>0.6160000000000001</v>
      </c>
      <c r="F4546" s="7">
        <f t="shared" si="145"/>
        <v>6.7759999999999998</v>
      </c>
      <c r="G4546" s="7">
        <v>0.02</v>
      </c>
      <c r="H4546" s="7" t="s">
        <v>31</v>
      </c>
      <c r="I4546" s="7">
        <v>9</v>
      </c>
    </row>
    <row r="4547" spans="1:9" ht="15.75" customHeight="1" x14ac:dyDescent="0.15">
      <c r="A4547" s="13" t="s">
        <v>5311</v>
      </c>
      <c r="B4547" s="7" t="s">
        <v>3586</v>
      </c>
      <c r="C4547" s="14">
        <v>5</v>
      </c>
      <c r="D4547" s="7">
        <v>4.4400000000000004</v>
      </c>
      <c r="E4547" s="7">
        <f t="shared" si="144"/>
        <v>0.44400000000000006</v>
      </c>
      <c r="F4547" s="7">
        <f t="shared" si="145"/>
        <v>4.8840000000000003</v>
      </c>
      <c r="G4547" s="7">
        <v>0.34</v>
      </c>
      <c r="H4547" s="7" t="s">
        <v>5079</v>
      </c>
      <c r="I4547" s="7">
        <v>8</v>
      </c>
    </row>
    <row r="4548" spans="1:9" ht="15.75" customHeight="1" x14ac:dyDescent="0.15">
      <c r="A4548" s="13" t="s">
        <v>5311</v>
      </c>
      <c r="B4548" s="7" t="s">
        <v>2221</v>
      </c>
      <c r="C4548" s="14">
        <v>5</v>
      </c>
      <c r="D4548" s="7">
        <v>46.32</v>
      </c>
      <c r="E4548" s="7">
        <f t="shared" si="144"/>
        <v>4.6320000000000006</v>
      </c>
      <c r="F4548" s="7">
        <f t="shared" si="145"/>
        <v>50.951999999999998</v>
      </c>
      <c r="G4548" s="7">
        <v>0.1</v>
      </c>
      <c r="H4548" s="7" t="s">
        <v>28</v>
      </c>
      <c r="I4548" s="7">
        <v>8</v>
      </c>
    </row>
    <row r="4549" spans="1:9" ht="15.75" customHeight="1" x14ac:dyDescent="0.15">
      <c r="A4549" s="13" t="s">
        <v>5311</v>
      </c>
      <c r="B4549" s="7" t="s">
        <v>2626</v>
      </c>
      <c r="C4549" s="14">
        <v>5</v>
      </c>
      <c r="D4549" s="7">
        <v>60.73</v>
      </c>
      <c r="E4549" s="7">
        <f t="shared" si="144"/>
        <v>6.0730000000000004</v>
      </c>
      <c r="F4549" s="7">
        <f t="shared" si="145"/>
        <v>66.802999999999997</v>
      </c>
      <c r="G4549" s="7">
        <v>0.09</v>
      </c>
      <c r="H4549" s="7" t="s">
        <v>5081</v>
      </c>
      <c r="I4549" s="7">
        <v>9</v>
      </c>
    </row>
    <row r="4550" spans="1:9" ht="15.75" customHeight="1" x14ac:dyDescent="0.15">
      <c r="A4550" s="13" t="s">
        <v>5311</v>
      </c>
      <c r="B4550" s="7" t="s">
        <v>916</v>
      </c>
      <c r="C4550" s="14">
        <v>5</v>
      </c>
      <c r="D4550" s="7">
        <v>87.83</v>
      </c>
      <c r="E4550" s="7">
        <f t="shared" si="144"/>
        <v>8.7829999999999995</v>
      </c>
      <c r="F4550" s="7">
        <f t="shared" si="145"/>
        <v>96.613</v>
      </c>
      <c r="G4550" s="7">
        <v>0.13</v>
      </c>
      <c r="H4550" s="7" t="s">
        <v>5083</v>
      </c>
      <c r="I4550" s="7">
        <v>7</v>
      </c>
    </row>
    <row r="4551" spans="1:9" ht="15.75" customHeight="1" x14ac:dyDescent="0.15">
      <c r="A4551" s="13" t="s">
        <v>5311</v>
      </c>
      <c r="B4551" s="7" t="s">
        <v>2269</v>
      </c>
      <c r="C4551" s="14">
        <v>5</v>
      </c>
      <c r="D4551" s="7">
        <v>10.66</v>
      </c>
      <c r="E4551" s="7">
        <f t="shared" si="144"/>
        <v>1.0660000000000001</v>
      </c>
      <c r="F4551" s="7">
        <f t="shared" si="145"/>
        <v>11.726000000000001</v>
      </c>
      <c r="G4551" s="7">
        <v>0.26</v>
      </c>
      <c r="H4551" s="7" t="s">
        <v>5078</v>
      </c>
      <c r="I4551" s="7">
        <v>8</v>
      </c>
    </row>
    <row r="4552" spans="1:9" ht="15.75" customHeight="1" x14ac:dyDescent="0.15">
      <c r="A4552" s="13" t="s">
        <v>5311</v>
      </c>
      <c r="B4552" s="7" t="s">
        <v>2146</v>
      </c>
      <c r="C4552" s="14">
        <v>5</v>
      </c>
      <c r="D4552" s="7">
        <v>49.18</v>
      </c>
      <c r="E4552" s="7">
        <f t="shared" si="144"/>
        <v>4.9180000000000001</v>
      </c>
      <c r="F4552" s="7">
        <f t="shared" si="145"/>
        <v>54.097999999999999</v>
      </c>
      <c r="G4552" s="7">
        <v>0.04</v>
      </c>
      <c r="H4552" s="7" t="s">
        <v>5078</v>
      </c>
      <c r="I4552" s="7">
        <v>9</v>
      </c>
    </row>
    <row r="4553" spans="1:9" ht="15.75" customHeight="1" x14ac:dyDescent="0.15">
      <c r="A4553" s="13" t="s">
        <v>5311</v>
      </c>
      <c r="B4553" s="7" t="s">
        <v>3540</v>
      </c>
      <c r="C4553" s="14">
        <v>5</v>
      </c>
      <c r="D4553" s="7">
        <v>44.82</v>
      </c>
      <c r="E4553" s="7">
        <f t="shared" si="144"/>
        <v>4.4820000000000002</v>
      </c>
      <c r="F4553" s="7">
        <f t="shared" si="145"/>
        <v>49.302</v>
      </c>
      <c r="G4553" s="7">
        <v>0.3</v>
      </c>
      <c r="H4553" s="7" t="s">
        <v>31</v>
      </c>
      <c r="I4553" s="7">
        <v>10</v>
      </c>
    </row>
    <row r="4554" spans="1:9" ht="15.75" customHeight="1" x14ac:dyDescent="0.15">
      <c r="A4554" s="13" t="s">
        <v>5311</v>
      </c>
      <c r="B4554" s="7" t="s">
        <v>2247</v>
      </c>
      <c r="C4554" s="14">
        <v>5</v>
      </c>
      <c r="D4554" s="7">
        <v>99.37</v>
      </c>
      <c r="E4554" s="7">
        <f t="shared" si="144"/>
        <v>9.9370000000000012</v>
      </c>
      <c r="F4554" s="7">
        <f t="shared" si="145"/>
        <v>109.307</v>
      </c>
      <c r="G4554" s="7">
        <v>0.35</v>
      </c>
      <c r="H4554" s="7" t="s">
        <v>26</v>
      </c>
      <c r="I4554" s="7">
        <v>4</v>
      </c>
    </row>
    <row r="4555" spans="1:9" ht="15.75" customHeight="1" x14ac:dyDescent="0.15">
      <c r="A4555" s="13" t="s">
        <v>5311</v>
      </c>
      <c r="B4555" s="7" t="s">
        <v>3892</v>
      </c>
      <c r="C4555" s="14">
        <v>5</v>
      </c>
      <c r="D4555" s="7">
        <v>33.380000000000003</v>
      </c>
      <c r="E4555" s="7">
        <f t="shared" si="144"/>
        <v>3.3380000000000005</v>
      </c>
      <c r="F4555" s="7">
        <f t="shared" si="145"/>
        <v>36.718000000000004</v>
      </c>
      <c r="G4555" s="7">
        <v>0.3</v>
      </c>
      <c r="H4555" s="7" t="s">
        <v>5077</v>
      </c>
      <c r="I4555" s="7">
        <v>4</v>
      </c>
    </row>
    <row r="4556" spans="1:9" ht="15.75" customHeight="1" x14ac:dyDescent="0.15">
      <c r="A4556" s="13" t="s">
        <v>5311</v>
      </c>
      <c r="B4556" s="7" t="s">
        <v>646</v>
      </c>
      <c r="C4556" s="14">
        <v>5</v>
      </c>
      <c r="D4556" s="7">
        <v>82.1</v>
      </c>
      <c r="E4556" s="7">
        <f t="shared" ref="E4556:E4619" si="146">D4556*10%</f>
        <v>8.2099999999999991</v>
      </c>
      <c r="F4556" s="7">
        <f t="shared" ref="F4556:F4619" si="147">D4556+E4556</f>
        <v>90.309999999999988</v>
      </c>
      <c r="G4556" s="7">
        <v>0.36</v>
      </c>
      <c r="H4556" s="7" t="s">
        <v>29</v>
      </c>
      <c r="I4556" s="7">
        <v>9</v>
      </c>
    </row>
    <row r="4557" spans="1:9" ht="15.75" customHeight="1" x14ac:dyDescent="0.15">
      <c r="A4557" s="13" t="s">
        <v>5311</v>
      </c>
      <c r="B4557" s="7" t="s">
        <v>1632</v>
      </c>
      <c r="C4557" s="14">
        <v>5</v>
      </c>
      <c r="D4557" s="7">
        <v>3.09</v>
      </c>
      <c r="E4557" s="7">
        <f t="shared" si="146"/>
        <v>0.309</v>
      </c>
      <c r="F4557" s="7">
        <f t="shared" si="147"/>
        <v>3.399</v>
      </c>
      <c r="G4557" s="7">
        <v>0.16</v>
      </c>
      <c r="H4557" s="7" t="s">
        <v>5075</v>
      </c>
      <c r="I4557" s="7">
        <v>2</v>
      </c>
    </row>
    <row r="4558" spans="1:9" ht="15.75" customHeight="1" x14ac:dyDescent="0.15">
      <c r="A4558" s="13" t="s">
        <v>5311</v>
      </c>
      <c r="B4558" s="7" t="s">
        <v>2046</v>
      </c>
      <c r="C4558" s="14">
        <v>5</v>
      </c>
      <c r="D4558" s="7">
        <v>11.57</v>
      </c>
      <c r="E4558" s="7">
        <f t="shared" si="146"/>
        <v>1.157</v>
      </c>
      <c r="F4558" s="7">
        <f t="shared" si="147"/>
        <v>12.727</v>
      </c>
      <c r="G4558" s="7">
        <v>0.37</v>
      </c>
      <c r="H4558" s="7" t="s">
        <v>5081</v>
      </c>
      <c r="I4558" s="7">
        <v>7</v>
      </c>
    </row>
    <row r="4559" spans="1:9" ht="15.75" customHeight="1" x14ac:dyDescent="0.15">
      <c r="A4559" s="13" t="s">
        <v>5311</v>
      </c>
      <c r="B4559" s="7" t="s">
        <v>3270</v>
      </c>
      <c r="C4559" s="14">
        <v>5</v>
      </c>
      <c r="D4559" s="7">
        <v>66.12</v>
      </c>
      <c r="E4559" s="7">
        <f t="shared" si="146"/>
        <v>6.612000000000001</v>
      </c>
      <c r="F4559" s="7">
        <f t="shared" si="147"/>
        <v>72.731999999999999</v>
      </c>
      <c r="G4559" s="7">
        <v>0.33</v>
      </c>
      <c r="H4559" s="7" t="s">
        <v>29</v>
      </c>
      <c r="I4559" s="7">
        <v>3</v>
      </c>
    </row>
    <row r="4560" spans="1:9" ht="15.75" customHeight="1" x14ac:dyDescent="0.15">
      <c r="A4560" s="13" t="s">
        <v>5311</v>
      </c>
      <c r="B4560" s="7" t="s">
        <v>3277</v>
      </c>
      <c r="C4560" s="14">
        <v>5</v>
      </c>
      <c r="D4560" s="7">
        <v>88</v>
      </c>
      <c r="E4560" s="7">
        <f t="shared" si="146"/>
        <v>8.8000000000000007</v>
      </c>
      <c r="F4560" s="7">
        <f t="shared" si="147"/>
        <v>96.8</v>
      </c>
      <c r="G4560" s="7">
        <v>0.08</v>
      </c>
      <c r="H4560" s="7" t="s">
        <v>26</v>
      </c>
      <c r="I4560" s="7">
        <v>9</v>
      </c>
    </row>
    <row r="4561" spans="1:9" ht="15.75" customHeight="1" x14ac:dyDescent="0.15">
      <c r="A4561" s="13" t="s">
        <v>5311</v>
      </c>
      <c r="B4561" s="7" t="s">
        <v>1623</v>
      </c>
      <c r="C4561" s="14">
        <v>5</v>
      </c>
      <c r="D4561" s="7">
        <v>19.850000000000001</v>
      </c>
      <c r="E4561" s="7">
        <f t="shared" si="146"/>
        <v>1.9850000000000003</v>
      </c>
      <c r="F4561" s="7">
        <f t="shared" si="147"/>
        <v>21.835000000000001</v>
      </c>
      <c r="G4561" s="7">
        <v>0.39</v>
      </c>
      <c r="H4561" s="7" t="s">
        <v>30</v>
      </c>
      <c r="I4561" s="7">
        <v>5</v>
      </c>
    </row>
    <row r="4562" spans="1:9" ht="15.75" customHeight="1" x14ac:dyDescent="0.15">
      <c r="A4562" s="13" t="s">
        <v>5311</v>
      </c>
      <c r="B4562" s="7" t="s">
        <v>3917</v>
      </c>
      <c r="C4562" s="14">
        <v>5</v>
      </c>
      <c r="D4562" s="7">
        <v>75.17</v>
      </c>
      <c r="E4562" s="7">
        <f t="shared" si="146"/>
        <v>7.5170000000000003</v>
      </c>
      <c r="F4562" s="7">
        <f t="shared" si="147"/>
        <v>82.686999999999998</v>
      </c>
      <c r="G4562" s="7">
        <v>0.3</v>
      </c>
      <c r="H4562" s="7" t="s">
        <v>31</v>
      </c>
      <c r="I4562" s="7">
        <v>9</v>
      </c>
    </row>
    <row r="4563" spans="1:9" ht="15.75" customHeight="1" x14ac:dyDescent="0.15">
      <c r="A4563" s="13" t="s">
        <v>5311</v>
      </c>
      <c r="B4563" s="7" t="s">
        <v>2019</v>
      </c>
      <c r="C4563" s="14">
        <v>5</v>
      </c>
      <c r="D4563" s="7">
        <v>82.68</v>
      </c>
      <c r="E4563" s="7">
        <f t="shared" si="146"/>
        <v>8.2680000000000007</v>
      </c>
      <c r="F4563" s="7">
        <f t="shared" si="147"/>
        <v>90.948000000000008</v>
      </c>
      <c r="G4563" s="7">
        <v>0.11</v>
      </c>
      <c r="H4563" s="7" t="s">
        <v>5079</v>
      </c>
      <c r="I4563" s="7">
        <v>10</v>
      </c>
    </row>
    <row r="4564" spans="1:9" ht="15.75" customHeight="1" x14ac:dyDescent="0.15">
      <c r="A4564" s="13" t="s">
        <v>5311</v>
      </c>
      <c r="B4564" s="7" t="s">
        <v>1894</v>
      </c>
      <c r="C4564" s="14">
        <v>5</v>
      </c>
      <c r="D4564" s="7">
        <v>28.48</v>
      </c>
      <c r="E4564" s="7">
        <f t="shared" si="146"/>
        <v>2.8480000000000003</v>
      </c>
      <c r="F4564" s="7">
        <f t="shared" si="147"/>
        <v>31.327999999999999</v>
      </c>
      <c r="G4564" s="7">
        <v>0.25</v>
      </c>
      <c r="H4564" s="7" t="s">
        <v>28</v>
      </c>
      <c r="I4564" s="7">
        <v>4</v>
      </c>
    </row>
    <row r="4565" spans="1:9" ht="15.75" customHeight="1" x14ac:dyDescent="0.15">
      <c r="A4565" s="13" t="s">
        <v>5311</v>
      </c>
      <c r="B4565" s="7" t="s">
        <v>1143</v>
      </c>
      <c r="C4565" s="14">
        <v>5</v>
      </c>
      <c r="D4565" s="7">
        <v>50.43</v>
      </c>
      <c r="E4565" s="7">
        <f t="shared" si="146"/>
        <v>5.0430000000000001</v>
      </c>
      <c r="F4565" s="7">
        <f t="shared" si="147"/>
        <v>55.472999999999999</v>
      </c>
      <c r="G4565" s="7">
        <v>0.01</v>
      </c>
      <c r="H4565" s="7" t="s">
        <v>5076</v>
      </c>
      <c r="I4565" s="7">
        <v>9</v>
      </c>
    </row>
    <row r="4566" spans="1:9" ht="15.75" customHeight="1" x14ac:dyDescent="0.15">
      <c r="A4566" s="13" t="s">
        <v>5311</v>
      </c>
      <c r="B4566" s="7" t="s">
        <v>3787</v>
      </c>
      <c r="C4566" s="14">
        <v>5</v>
      </c>
      <c r="D4566" s="7">
        <v>91.78</v>
      </c>
      <c r="E4566" s="7">
        <f t="shared" si="146"/>
        <v>9.1780000000000008</v>
      </c>
      <c r="F4566" s="7">
        <f t="shared" si="147"/>
        <v>100.958</v>
      </c>
      <c r="G4566" s="7">
        <v>0.22</v>
      </c>
      <c r="H4566" s="7" t="s">
        <v>5076</v>
      </c>
      <c r="I4566" s="7">
        <v>4</v>
      </c>
    </row>
    <row r="4567" spans="1:9" ht="15.75" customHeight="1" x14ac:dyDescent="0.15">
      <c r="A4567" s="13" t="s">
        <v>5311</v>
      </c>
      <c r="B4567" s="7" t="s">
        <v>4764</v>
      </c>
      <c r="C4567" s="14">
        <v>5</v>
      </c>
      <c r="D4567" s="7">
        <v>97.84</v>
      </c>
      <c r="E4567" s="7">
        <f t="shared" si="146"/>
        <v>9.7840000000000007</v>
      </c>
      <c r="F4567" s="7">
        <f t="shared" si="147"/>
        <v>107.62400000000001</v>
      </c>
      <c r="G4567" s="7">
        <v>0.13</v>
      </c>
      <c r="H4567" s="7" t="s">
        <v>5078</v>
      </c>
      <c r="I4567" s="7">
        <v>1</v>
      </c>
    </row>
    <row r="4568" spans="1:9" ht="15.75" customHeight="1" x14ac:dyDescent="0.15">
      <c r="A4568" s="13" t="s">
        <v>5311</v>
      </c>
      <c r="B4568" s="7" t="s">
        <v>3930</v>
      </c>
      <c r="C4568" s="14">
        <v>5</v>
      </c>
      <c r="D4568" s="7">
        <v>89.59</v>
      </c>
      <c r="E4568" s="7">
        <f t="shared" si="146"/>
        <v>8.9590000000000014</v>
      </c>
      <c r="F4568" s="7">
        <f t="shared" si="147"/>
        <v>98.549000000000007</v>
      </c>
      <c r="G4568" s="7">
        <v>0.39</v>
      </c>
      <c r="H4568" s="7" t="s">
        <v>5082</v>
      </c>
      <c r="I4568" s="7">
        <v>7</v>
      </c>
    </row>
    <row r="4569" spans="1:9" ht="15.75" customHeight="1" x14ac:dyDescent="0.15">
      <c r="A4569" s="13" t="s">
        <v>5311</v>
      </c>
      <c r="B4569" s="7" t="s">
        <v>550</v>
      </c>
      <c r="C4569" s="14">
        <v>5</v>
      </c>
      <c r="D4569" s="7">
        <v>87.84</v>
      </c>
      <c r="E4569" s="7">
        <f t="shared" si="146"/>
        <v>8.7840000000000007</v>
      </c>
      <c r="F4569" s="7">
        <f t="shared" si="147"/>
        <v>96.624000000000009</v>
      </c>
      <c r="G4569" s="7">
        <v>0.21</v>
      </c>
      <c r="H4569" s="7" t="s">
        <v>5076</v>
      </c>
      <c r="I4569" s="7">
        <v>4</v>
      </c>
    </row>
    <row r="4570" spans="1:9" ht="15.75" customHeight="1" x14ac:dyDescent="0.15">
      <c r="A4570" s="13" t="s">
        <v>5312</v>
      </c>
      <c r="B4570" s="7" t="s">
        <v>4682</v>
      </c>
      <c r="C4570" s="14">
        <v>5</v>
      </c>
      <c r="D4570" s="7">
        <v>14.43</v>
      </c>
      <c r="E4570" s="7">
        <f t="shared" si="146"/>
        <v>1.4430000000000001</v>
      </c>
      <c r="F4570" s="7">
        <f t="shared" si="147"/>
        <v>15.872999999999999</v>
      </c>
      <c r="G4570" s="7">
        <v>0.13</v>
      </c>
      <c r="H4570" s="7" t="s">
        <v>28</v>
      </c>
      <c r="I4570" s="7">
        <v>4</v>
      </c>
    </row>
    <row r="4571" spans="1:9" ht="15.75" customHeight="1" x14ac:dyDescent="0.15">
      <c r="A4571" s="13" t="s">
        <v>5312</v>
      </c>
      <c r="B4571" s="7" t="s">
        <v>3906</v>
      </c>
      <c r="C4571" s="14">
        <v>5</v>
      </c>
      <c r="D4571" s="7">
        <v>46.32</v>
      </c>
      <c r="E4571" s="7">
        <f t="shared" si="146"/>
        <v>4.6320000000000006</v>
      </c>
      <c r="F4571" s="7">
        <f t="shared" si="147"/>
        <v>50.951999999999998</v>
      </c>
      <c r="G4571" s="7">
        <v>0.06</v>
      </c>
      <c r="H4571" s="7" t="s">
        <v>28</v>
      </c>
      <c r="I4571" s="7">
        <v>6</v>
      </c>
    </row>
    <row r="4572" spans="1:9" ht="15.75" customHeight="1" x14ac:dyDescent="0.15">
      <c r="A4572" s="13" t="s">
        <v>5312</v>
      </c>
      <c r="B4572" s="7" t="s">
        <v>1182</v>
      </c>
      <c r="C4572" s="14">
        <v>5</v>
      </c>
      <c r="D4572" s="7">
        <v>35.17</v>
      </c>
      <c r="E4572" s="7">
        <f t="shared" si="146"/>
        <v>3.5170000000000003</v>
      </c>
      <c r="F4572" s="7">
        <f t="shared" si="147"/>
        <v>38.687000000000005</v>
      </c>
      <c r="G4572" s="7">
        <v>0.11</v>
      </c>
      <c r="H4572" s="7" t="s">
        <v>5077</v>
      </c>
      <c r="I4572" s="7">
        <v>2</v>
      </c>
    </row>
    <row r="4573" spans="1:9" ht="15.75" customHeight="1" x14ac:dyDescent="0.15">
      <c r="A4573" s="13" t="s">
        <v>5312</v>
      </c>
      <c r="B4573" s="7" t="s">
        <v>2135</v>
      </c>
      <c r="C4573" s="14">
        <v>5</v>
      </c>
      <c r="D4573" s="7">
        <v>63.12</v>
      </c>
      <c r="E4573" s="7">
        <f t="shared" si="146"/>
        <v>6.3120000000000003</v>
      </c>
      <c r="F4573" s="7">
        <f t="shared" si="147"/>
        <v>69.432000000000002</v>
      </c>
      <c r="G4573" s="7">
        <v>0.38</v>
      </c>
      <c r="H4573" s="7" t="s">
        <v>27</v>
      </c>
      <c r="I4573" s="7">
        <v>4</v>
      </c>
    </row>
    <row r="4574" spans="1:9" ht="15.75" customHeight="1" x14ac:dyDescent="0.15">
      <c r="A4574" s="13" t="s">
        <v>5312</v>
      </c>
      <c r="B4574" s="7" t="s">
        <v>325</v>
      </c>
      <c r="C4574" s="14">
        <v>5</v>
      </c>
      <c r="D4574" s="7">
        <v>16.96</v>
      </c>
      <c r="E4574" s="7">
        <f t="shared" si="146"/>
        <v>1.6960000000000002</v>
      </c>
      <c r="F4574" s="7">
        <f t="shared" si="147"/>
        <v>18.656000000000002</v>
      </c>
      <c r="G4574" s="7">
        <v>0.31</v>
      </c>
      <c r="H4574" s="7" t="s">
        <v>30</v>
      </c>
      <c r="I4574" s="7">
        <v>6</v>
      </c>
    </row>
    <row r="4575" spans="1:9" ht="15.75" customHeight="1" x14ac:dyDescent="0.15">
      <c r="A4575" s="13" t="s">
        <v>5312</v>
      </c>
      <c r="B4575" s="7" t="s">
        <v>2092</v>
      </c>
      <c r="C4575" s="14">
        <v>5</v>
      </c>
      <c r="D4575" s="7">
        <v>66.569999999999993</v>
      </c>
      <c r="E4575" s="7">
        <f t="shared" si="146"/>
        <v>6.657</v>
      </c>
      <c r="F4575" s="7">
        <f t="shared" si="147"/>
        <v>73.22699999999999</v>
      </c>
      <c r="G4575" s="7">
        <v>7.0000000000000007E-2</v>
      </c>
      <c r="H4575" s="7" t="s">
        <v>5076</v>
      </c>
      <c r="I4575" s="7">
        <v>1</v>
      </c>
    </row>
    <row r="4576" spans="1:9" ht="15.75" customHeight="1" x14ac:dyDescent="0.15">
      <c r="A4576" s="13" t="s">
        <v>5312</v>
      </c>
      <c r="B4576" s="7" t="s">
        <v>716</v>
      </c>
      <c r="C4576" s="14">
        <v>5</v>
      </c>
      <c r="D4576" s="7">
        <v>11.11</v>
      </c>
      <c r="E4576" s="7">
        <f t="shared" si="146"/>
        <v>1.111</v>
      </c>
      <c r="F4576" s="7">
        <f t="shared" si="147"/>
        <v>12.221</v>
      </c>
      <c r="G4576" s="7">
        <v>0.22</v>
      </c>
      <c r="H4576" s="7" t="s">
        <v>5075</v>
      </c>
      <c r="I4576" s="7">
        <v>1</v>
      </c>
    </row>
    <row r="4577" spans="1:9" ht="15.75" customHeight="1" x14ac:dyDescent="0.15">
      <c r="A4577" s="13" t="s">
        <v>5312</v>
      </c>
      <c r="B4577" s="7" t="s">
        <v>1859</v>
      </c>
      <c r="C4577" s="14">
        <v>5</v>
      </c>
      <c r="D4577" s="7">
        <v>95.97</v>
      </c>
      <c r="E4577" s="7">
        <f t="shared" si="146"/>
        <v>9.5969999999999995</v>
      </c>
      <c r="F4577" s="7">
        <f t="shared" si="147"/>
        <v>105.56699999999999</v>
      </c>
      <c r="G4577" s="7">
        <v>0.28000000000000003</v>
      </c>
      <c r="H4577" s="7" t="s">
        <v>31</v>
      </c>
      <c r="I4577" s="7">
        <v>9</v>
      </c>
    </row>
    <row r="4578" spans="1:9" ht="15.75" customHeight="1" x14ac:dyDescent="0.15">
      <c r="A4578" s="13" t="s">
        <v>5312</v>
      </c>
      <c r="B4578" s="7" t="s">
        <v>2876</v>
      </c>
      <c r="C4578" s="14">
        <v>5</v>
      </c>
      <c r="D4578" s="7">
        <v>67.17</v>
      </c>
      <c r="E4578" s="7">
        <f t="shared" si="146"/>
        <v>6.7170000000000005</v>
      </c>
      <c r="F4578" s="7">
        <f t="shared" si="147"/>
        <v>73.887</v>
      </c>
      <c r="G4578" s="7">
        <v>0.1</v>
      </c>
      <c r="H4578" s="7" t="s">
        <v>5080</v>
      </c>
      <c r="I4578" s="7">
        <v>10</v>
      </c>
    </row>
    <row r="4579" spans="1:9" ht="15.75" customHeight="1" x14ac:dyDescent="0.15">
      <c r="A4579" s="13" t="s">
        <v>5312</v>
      </c>
      <c r="B4579" s="7" t="s">
        <v>3558</v>
      </c>
      <c r="C4579" s="14">
        <v>5</v>
      </c>
      <c r="D4579" s="7">
        <v>21.4</v>
      </c>
      <c r="E4579" s="7">
        <f t="shared" si="146"/>
        <v>2.14</v>
      </c>
      <c r="F4579" s="7">
        <f t="shared" si="147"/>
        <v>23.54</v>
      </c>
      <c r="G4579" s="7">
        <v>0.39</v>
      </c>
      <c r="H4579" s="7" t="s">
        <v>29</v>
      </c>
      <c r="I4579" s="7">
        <v>7</v>
      </c>
    </row>
    <row r="4580" spans="1:9" ht="15.75" customHeight="1" x14ac:dyDescent="0.15">
      <c r="A4580" s="13" t="s">
        <v>5312</v>
      </c>
      <c r="B4580" s="7" t="s">
        <v>2138</v>
      </c>
      <c r="C4580" s="14">
        <v>5</v>
      </c>
      <c r="D4580" s="7">
        <v>96.43</v>
      </c>
      <c r="E4580" s="7">
        <f t="shared" si="146"/>
        <v>9.6430000000000007</v>
      </c>
      <c r="F4580" s="7">
        <f t="shared" si="147"/>
        <v>106.07300000000001</v>
      </c>
      <c r="G4580" s="7">
        <v>0.1</v>
      </c>
      <c r="H4580" s="7" t="s">
        <v>28</v>
      </c>
      <c r="I4580" s="7">
        <v>6</v>
      </c>
    </row>
    <row r="4581" spans="1:9" ht="15.75" customHeight="1" x14ac:dyDescent="0.15">
      <c r="A4581" s="13" t="s">
        <v>5313</v>
      </c>
      <c r="B4581" s="7" t="s">
        <v>2497</v>
      </c>
      <c r="C4581" s="14">
        <v>5</v>
      </c>
      <c r="D4581" s="7">
        <v>87.55</v>
      </c>
      <c r="E4581" s="7">
        <f t="shared" si="146"/>
        <v>8.7550000000000008</v>
      </c>
      <c r="F4581" s="7">
        <f t="shared" si="147"/>
        <v>96.304999999999993</v>
      </c>
      <c r="G4581" s="7">
        <v>0.08</v>
      </c>
      <c r="H4581" s="7" t="s">
        <v>5081</v>
      </c>
      <c r="I4581" s="7">
        <v>4</v>
      </c>
    </row>
    <row r="4582" spans="1:9" ht="15.75" customHeight="1" x14ac:dyDescent="0.15">
      <c r="A4582" s="13" t="s">
        <v>5313</v>
      </c>
      <c r="B4582" s="7" t="s">
        <v>701</v>
      </c>
      <c r="C4582" s="14">
        <v>5</v>
      </c>
      <c r="D4582" s="7">
        <v>19.91</v>
      </c>
      <c r="E4582" s="7">
        <f t="shared" si="146"/>
        <v>1.9910000000000001</v>
      </c>
      <c r="F4582" s="7">
        <f t="shared" si="147"/>
        <v>21.901</v>
      </c>
      <c r="G4582" s="7">
        <v>0.26</v>
      </c>
      <c r="H4582" s="7" t="s">
        <v>31</v>
      </c>
      <c r="I4582" s="7">
        <v>6</v>
      </c>
    </row>
    <row r="4583" spans="1:9" ht="15.75" customHeight="1" x14ac:dyDescent="0.15">
      <c r="A4583" s="13" t="s">
        <v>5313</v>
      </c>
      <c r="B4583" s="7" t="s">
        <v>4469</v>
      </c>
      <c r="C4583" s="14">
        <v>5</v>
      </c>
      <c r="D4583" s="7">
        <v>27.87</v>
      </c>
      <c r="E4583" s="7">
        <f t="shared" si="146"/>
        <v>2.7870000000000004</v>
      </c>
      <c r="F4583" s="7">
        <f t="shared" si="147"/>
        <v>30.657</v>
      </c>
      <c r="G4583" s="7">
        <v>0.01</v>
      </c>
      <c r="H4583" s="7" t="s">
        <v>5080</v>
      </c>
      <c r="I4583" s="7">
        <v>7</v>
      </c>
    </row>
    <row r="4584" spans="1:9" ht="15.75" customHeight="1" x14ac:dyDescent="0.15">
      <c r="A4584" s="13" t="s">
        <v>5313</v>
      </c>
      <c r="B4584" s="7" t="s">
        <v>1947</v>
      </c>
      <c r="C4584" s="14">
        <v>5</v>
      </c>
      <c r="D4584" s="7">
        <v>25.35</v>
      </c>
      <c r="E4584" s="7">
        <f t="shared" si="146"/>
        <v>2.5350000000000001</v>
      </c>
      <c r="F4584" s="7">
        <f t="shared" si="147"/>
        <v>27.885000000000002</v>
      </c>
      <c r="G4584" s="7">
        <v>0.3</v>
      </c>
      <c r="H4584" s="7" t="s">
        <v>5077</v>
      </c>
      <c r="I4584" s="7">
        <v>3</v>
      </c>
    </row>
    <row r="4585" spans="1:9" ht="15.75" customHeight="1" x14ac:dyDescent="0.15">
      <c r="A4585" s="13" t="s">
        <v>5313</v>
      </c>
      <c r="B4585" s="7" t="s">
        <v>645</v>
      </c>
      <c r="C4585" s="14">
        <v>5</v>
      </c>
      <c r="D4585" s="7">
        <v>22.16</v>
      </c>
      <c r="E4585" s="7">
        <f t="shared" si="146"/>
        <v>2.2160000000000002</v>
      </c>
      <c r="F4585" s="7">
        <f t="shared" si="147"/>
        <v>24.376000000000001</v>
      </c>
      <c r="G4585" s="7">
        <v>0.18</v>
      </c>
      <c r="H4585" s="7" t="s">
        <v>5076</v>
      </c>
      <c r="I4585" s="7">
        <v>1</v>
      </c>
    </row>
    <row r="4586" spans="1:9" ht="15.75" customHeight="1" x14ac:dyDescent="0.15">
      <c r="A4586" s="13" t="s">
        <v>5313</v>
      </c>
      <c r="B4586" s="7" t="s">
        <v>2973</v>
      </c>
      <c r="C4586" s="14">
        <v>5</v>
      </c>
      <c r="D4586" s="7">
        <v>94.09</v>
      </c>
      <c r="E4586" s="7">
        <f t="shared" si="146"/>
        <v>9.4090000000000007</v>
      </c>
      <c r="F4586" s="7">
        <f t="shared" si="147"/>
        <v>103.49900000000001</v>
      </c>
      <c r="G4586" s="7">
        <v>0.26</v>
      </c>
      <c r="H4586" s="7" t="s">
        <v>28</v>
      </c>
      <c r="I4586" s="7">
        <v>2</v>
      </c>
    </row>
    <row r="4587" spans="1:9" ht="15.75" customHeight="1" x14ac:dyDescent="0.15">
      <c r="A4587" s="13" t="s">
        <v>5313</v>
      </c>
      <c r="B4587" s="7" t="s">
        <v>2368</v>
      </c>
      <c r="C4587" s="14">
        <v>5</v>
      </c>
      <c r="D4587" s="7">
        <v>6.07</v>
      </c>
      <c r="E4587" s="7">
        <f t="shared" si="146"/>
        <v>0.6070000000000001</v>
      </c>
      <c r="F4587" s="7">
        <f t="shared" si="147"/>
        <v>6.6770000000000005</v>
      </c>
      <c r="G4587" s="7">
        <v>0.02</v>
      </c>
      <c r="H4587" s="7" t="s">
        <v>5079</v>
      </c>
      <c r="I4587" s="7">
        <v>7</v>
      </c>
    </row>
    <row r="4588" spans="1:9" ht="15.75" customHeight="1" x14ac:dyDescent="0.15">
      <c r="A4588" s="13" t="s">
        <v>5313</v>
      </c>
      <c r="B4588" s="7" t="s">
        <v>3068</v>
      </c>
      <c r="C4588" s="14">
        <v>5</v>
      </c>
      <c r="D4588" s="7">
        <v>56.04</v>
      </c>
      <c r="E4588" s="7">
        <f t="shared" si="146"/>
        <v>5.6040000000000001</v>
      </c>
      <c r="F4588" s="7">
        <f t="shared" si="147"/>
        <v>61.643999999999998</v>
      </c>
      <c r="G4588" s="7">
        <v>0.24</v>
      </c>
      <c r="H4588" s="7" t="s">
        <v>29</v>
      </c>
      <c r="I4588" s="7">
        <v>1</v>
      </c>
    </row>
    <row r="4589" spans="1:9" ht="15.75" customHeight="1" x14ac:dyDescent="0.15">
      <c r="A4589" s="13" t="s">
        <v>5313</v>
      </c>
      <c r="B4589" s="7" t="s">
        <v>4474</v>
      </c>
      <c r="C4589" s="14">
        <v>5</v>
      </c>
      <c r="D4589" s="7">
        <v>79.040000000000006</v>
      </c>
      <c r="E4589" s="7">
        <f t="shared" si="146"/>
        <v>7.9040000000000008</v>
      </c>
      <c r="F4589" s="7">
        <f t="shared" si="147"/>
        <v>86.944000000000003</v>
      </c>
      <c r="G4589" s="7">
        <v>0.32</v>
      </c>
      <c r="H4589" s="7" t="s">
        <v>27</v>
      </c>
      <c r="I4589" s="7">
        <v>9</v>
      </c>
    </row>
    <row r="4590" spans="1:9" ht="15.75" customHeight="1" x14ac:dyDescent="0.15">
      <c r="A4590" s="13" t="s">
        <v>5313</v>
      </c>
      <c r="B4590" s="7" t="s">
        <v>4935</v>
      </c>
      <c r="C4590" s="14">
        <v>5</v>
      </c>
      <c r="D4590" s="7">
        <v>35.6</v>
      </c>
      <c r="E4590" s="7">
        <f t="shared" si="146"/>
        <v>3.5600000000000005</v>
      </c>
      <c r="F4590" s="7">
        <f t="shared" si="147"/>
        <v>39.160000000000004</v>
      </c>
      <c r="G4590" s="7">
        <v>0.28000000000000003</v>
      </c>
      <c r="H4590" s="7" t="s">
        <v>5076</v>
      </c>
      <c r="I4590" s="7">
        <v>2</v>
      </c>
    </row>
    <row r="4591" spans="1:9" ht="15.75" customHeight="1" x14ac:dyDescent="0.15">
      <c r="A4591" s="13" t="s">
        <v>5313</v>
      </c>
      <c r="B4591" s="7" t="s">
        <v>4125</v>
      </c>
      <c r="C4591" s="14">
        <v>5</v>
      </c>
      <c r="D4591" s="7">
        <v>47.53</v>
      </c>
      <c r="E4591" s="7">
        <f t="shared" si="146"/>
        <v>4.7530000000000001</v>
      </c>
      <c r="F4591" s="7">
        <f t="shared" si="147"/>
        <v>52.283000000000001</v>
      </c>
      <c r="G4591" s="7">
        <v>0.13</v>
      </c>
      <c r="H4591" s="7" t="s">
        <v>5082</v>
      </c>
      <c r="I4591" s="7">
        <v>4</v>
      </c>
    </row>
    <row r="4592" spans="1:9" ht="15.75" customHeight="1" x14ac:dyDescent="0.15">
      <c r="A4592" s="13" t="s">
        <v>5313</v>
      </c>
      <c r="B4592" s="7" t="s">
        <v>2802</v>
      </c>
      <c r="C4592" s="14">
        <v>5</v>
      </c>
      <c r="D4592" s="7">
        <v>38.69</v>
      </c>
      <c r="E4592" s="7">
        <f t="shared" si="146"/>
        <v>3.8689999999999998</v>
      </c>
      <c r="F4592" s="7">
        <f t="shared" si="147"/>
        <v>42.558999999999997</v>
      </c>
      <c r="G4592" s="7">
        <v>0.12</v>
      </c>
      <c r="H4592" s="7" t="s">
        <v>5080</v>
      </c>
      <c r="I4592" s="7">
        <v>7</v>
      </c>
    </row>
    <row r="4593" spans="1:9" ht="15.75" customHeight="1" x14ac:dyDescent="0.15">
      <c r="A4593" s="13" t="s">
        <v>5313</v>
      </c>
      <c r="B4593" s="7" t="s">
        <v>1114</v>
      </c>
      <c r="C4593" s="14">
        <v>5</v>
      </c>
      <c r="D4593" s="7">
        <v>94.47</v>
      </c>
      <c r="E4593" s="7">
        <f t="shared" si="146"/>
        <v>9.447000000000001</v>
      </c>
      <c r="F4593" s="7">
        <f t="shared" si="147"/>
        <v>103.917</v>
      </c>
      <c r="G4593" s="7">
        <v>0.36</v>
      </c>
      <c r="H4593" s="7" t="s">
        <v>5080</v>
      </c>
      <c r="I4593" s="7">
        <v>10</v>
      </c>
    </row>
    <row r="4594" spans="1:9" ht="15.75" customHeight="1" x14ac:dyDescent="0.15">
      <c r="A4594" s="13" t="s">
        <v>5313</v>
      </c>
      <c r="B4594" s="7" t="s">
        <v>2201</v>
      </c>
      <c r="C4594" s="14">
        <v>5</v>
      </c>
      <c r="D4594" s="7">
        <v>77.510000000000005</v>
      </c>
      <c r="E4594" s="7">
        <f t="shared" si="146"/>
        <v>7.7510000000000012</v>
      </c>
      <c r="F4594" s="7">
        <f t="shared" si="147"/>
        <v>85.26100000000001</v>
      </c>
      <c r="G4594" s="7">
        <v>0.27</v>
      </c>
      <c r="H4594" s="7" t="s">
        <v>5079</v>
      </c>
      <c r="I4594" s="7">
        <v>6</v>
      </c>
    </row>
    <row r="4595" spans="1:9" ht="15.75" customHeight="1" x14ac:dyDescent="0.15">
      <c r="A4595" s="13" t="s">
        <v>5313</v>
      </c>
      <c r="B4595" s="7" t="s">
        <v>3199</v>
      </c>
      <c r="C4595" s="14">
        <v>5</v>
      </c>
      <c r="D4595" s="7">
        <v>7.29</v>
      </c>
      <c r="E4595" s="7">
        <f t="shared" si="146"/>
        <v>0.72900000000000009</v>
      </c>
      <c r="F4595" s="7">
        <f t="shared" si="147"/>
        <v>8.0190000000000001</v>
      </c>
      <c r="G4595" s="7">
        <v>0.26</v>
      </c>
      <c r="H4595" s="7" t="s">
        <v>29</v>
      </c>
      <c r="I4595" s="7">
        <v>6</v>
      </c>
    </row>
    <row r="4596" spans="1:9" ht="15.75" customHeight="1" x14ac:dyDescent="0.15">
      <c r="A4596" s="13" t="s">
        <v>5313</v>
      </c>
      <c r="B4596" s="7" t="s">
        <v>2958</v>
      </c>
      <c r="C4596" s="14">
        <v>5</v>
      </c>
      <c r="D4596" s="7">
        <v>35.79</v>
      </c>
      <c r="E4596" s="7">
        <f t="shared" si="146"/>
        <v>3.5790000000000002</v>
      </c>
      <c r="F4596" s="7">
        <f t="shared" si="147"/>
        <v>39.369</v>
      </c>
      <c r="G4596" s="7">
        <v>0.12</v>
      </c>
      <c r="H4596" s="7" t="s">
        <v>5077</v>
      </c>
      <c r="I4596" s="7">
        <v>7</v>
      </c>
    </row>
    <row r="4597" spans="1:9" ht="15.75" customHeight="1" x14ac:dyDescent="0.15">
      <c r="A4597" s="13" t="s">
        <v>5313</v>
      </c>
      <c r="B4597" s="7" t="s">
        <v>2738</v>
      </c>
      <c r="C4597" s="14">
        <v>5</v>
      </c>
      <c r="D4597" s="7">
        <v>3.65</v>
      </c>
      <c r="E4597" s="7">
        <f t="shared" si="146"/>
        <v>0.36499999999999999</v>
      </c>
      <c r="F4597" s="7">
        <f t="shared" si="147"/>
        <v>4.0149999999999997</v>
      </c>
      <c r="G4597" s="7">
        <v>0.18</v>
      </c>
      <c r="H4597" s="7" t="s">
        <v>29</v>
      </c>
      <c r="I4597" s="7">
        <v>9</v>
      </c>
    </row>
    <row r="4598" spans="1:9" ht="15.75" customHeight="1" x14ac:dyDescent="0.15">
      <c r="A4598" s="13" t="s">
        <v>5313</v>
      </c>
      <c r="B4598" s="7" t="s">
        <v>2984</v>
      </c>
      <c r="C4598" s="14">
        <v>5</v>
      </c>
      <c r="D4598" s="7">
        <v>28.58</v>
      </c>
      <c r="E4598" s="7">
        <f t="shared" si="146"/>
        <v>2.8580000000000001</v>
      </c>
      <c r="F4598" s="7">
        <f t="shared" si="147"/>
        <v>31.437999999999999</v>
      </c>
      <c r="G4598" s="7">
        <v>0.28000000000000003</v>
      </c>
      <c r="H4598" s="7" t="s">
        <v>26</v>
      </c>
      <c r="I4598" s="7">
        <v>7</v>
      </c>
    </row>
    <row r="4599" spans="1:9" ht="15.75" customHeight="1" x14ac:dyDescent="0.15">
      <c r="A4599" s="13" t="s">
        <v>5314</v>
      </c>
      <c r="B4599" s="7" t="s">
        <v>4562</v>
      </c>
      <c r="C4599" s="14">
        <v>5</v>
      </c>
      <c r="D4599" s="7">
        <v>70.45</v>
      </c>
      <c r="E4599" s="7">
        <f t="shared" si="146"/>
        <v>7.0450000000000008</v>
      </c>
      <c r="F4599" s="7">
        <f t="shared" si="147"/>
        <v>77.495000000000005</v>
      </c>
      <c r="G4599" s="7">
        <v>0.01</v>
      </c>
      <c r="H4599" s="7" t="s">
        <v>5078</v>
      </c>
      <c r="I4599" s="7">
        <v>5</v>
      </c>
    </row>
    <row r="4600" spans="1:9" ht="15.75" customHeight="1" x14ac:dyDescent="0.15">
      <c r="A4600" s="13" t="s">
        <v>5314</v>
      </c>
      <c r="B4600" s="7" t="s">
        <v>2041</v>
      </c>
      <c r="C4600" s="14">
        <v>5</v>
      </c>
      <c r="D4600" s="7">
        <v>12.51</v>
      </c>
      <c r="E4600" s="7">
        <f t="shared" si="146"/>
        <v>1.2510000000000001</v>
      </c>
      <c r="F4600" s="7">
        <f t="shared" si="147"/>
        <v>13.760999999999999</v>
      </c>
      <c r="G4600" s="7">
        <v>0.09</v>
      </c>
      <c r="H4600" s="7" t="s">
        <v>5077</v>
      </c>
      <c r="I4600" s="7">
        <v>10</v>
      </c>
    </row>
    <row r="4601" spans="1:9" ht="15.75" customHeight="1" x14ac:dyDescent="0.15">
      <c r="A4601" s="13" t="s">
        <v>5314</v>
      </c>
      <c r="B4601" s="7" t="s">
        <v>4343</v>
      </c>
      <c r="C4601" s="14">
        <v>5</v>
      </c>
      <c r="D4601" s="7">
        <v>15.46</v>
      </c>
      <c r="E4601" s="7">
        <f t="shared" si="146"/>
        <v>1.5460000000000003</v>
      </c>
      <c r="F4601" s="7">
        <f t="shared" si="147"/>
        <v>17.006</v>
      </c>
      <c r="G4601" s="7">
        <v>0.38</v>
      </c>
      <c r="H4601" s="7" t="s">
        <v>5077</v>
      </c>
      <c r="I4601" s="7">
        <v>7</v>
      </c>
    </row>
    <row r="4602" spans="1:9" ht="15.75" customHeight="1" x14ac:dyDescent="0.15">
      <c r="A4602" s="13" t="s">
        <v>5314</v>
      </c>
      <c r="B4602" s="7" t="s">
        <v>4587</v>
      </c>
      <c r="C4602" s="14">
        <v>5</v>
      </c>
      <c r="D4602" s="7">
        <v>78.680000000000007</v>
      </c>
      <c r="E4602" s="7">
        <f t="shared" si="146"/>
        <v>7.8680000000000012</v>
      </c>
      <c r="F4602" s="7">
        <f t="shared" si="147"/>
        <v>86.548000000000002</v>
      </c>
      <c r="G4602" s="7">
        <v>0.33</v>
      </c>
      <c r="H4602" s="7" t="s">
        <v>5081</v>
      </c>
      <c r="I4602" s="7">
        <v>10</v>
      </c>
    </row>
    <row r="4603" spans="1:9" ht="15.75" customHeight="1" x14ac:dyDescent="0.15">
      <c r="A4603" s="13" t="s">
        <v>5314</v>
      </c>
      <c r="B4603" s="7" t="s">
        <v>4517</v>
      </c>
      <c r="C4603" s="14">
        <v>5</v>
      </c>
      <c r="D4603" s="7">
        <v>20.399999999999999</v>
      </c>
      <c r="E4603" s="7">
        <f t="shared" si="146"/>
        <v>2.04</v>
      </c>
      <c r="F4603" s="7">
        <f t="shared" si="147"/>
        <v>22.439999999999998</v>
      </c>
      <c r="G4603" s="7">
        <v>0.28999999999999998</v>
      </c>
      <c r="H4603" s="7" t="s">
        <v>28</v>
      </c>
      <c r="I4603" s="7">
        <v>3</v>
      </c>
    </row>
    <row r="4604" spans="1:9" ht="15.75" customHeight="1" x14ac:dyDescent="0.15">
      <c r="A4604" s="13" t="s">
        <v>5314</v>
      </c>
      <c r="B4604" s="7" t="s">
        <v>3354</v>
      </c>
      <c r="C4604" s="14">
        <v>5</v>
      </c>
      <c r="D4604" s="7">
        <v>95.83</v>
      </c>
      <c r="E4604" s="7">
        <f t="shared" si="146"/>
        <v>9.5830000000000002</v>
      </c>
      <c r="F4604" s="7">
        <f t="shared" si="147"/>
        <v>105.413</v>
      </c>
      <c r="G4604" s="7">
        <v>0.11</v>
      </c>
      <c r="H4604" s="7" t="s">
        <v>28</v>
      </c>
      <c r="I4604" s="7">
        <v>10</v>
      </c>
    </row>
    <row r="4605" spans="1:9" ht="15.75" customHeight="1" x14ac:dyDescent="0.15">
      <c r="A4605" s="13" t="s">
        <v>5314</v>
      </c>
      <c r="B4605" s="7" t="s">
        <v>2874</v>
      </c>
      <c r="C4605" s="14">
        <v>5</v>
      </c>
      <c r="D4605" s="7">
        <v>73.36</v>
      </c>
      <c r="E4605" s="7">
        <f t="shared" si="146"/>
        <v>7.3360000000000003</v>
      </c>
      <c r="F4605" s="7">
        <f t="shared" si="147"/>
        <v>80.695999999999998</v>
      </c>
      <c r="G4605" s="7">
        <v>0.15</v>
      </c>
      <c r="H4605" s="7" t="s">
        <v>30</v>
      </c>
      <c r="I4605" s="7">
        <v>6</v>
      </c>
    </row>
    <row r="4606" spans="1:9" ht="15.75" customHeight="1" x14ac:dyDescent="0.15">
      <c r="A4606" s="13" t="s">
        <v>5314</v>
      </c>
      <c r="B4606" s="7" t="s">
        <v>2457</v>
      </c>
      <c r="C4606" s="14">
        <v>5</v>
      </c>
      <c r="D4606" s="7">
        <v>38.76</v>
      </c>
      <c r="E4606" s="7">
        <f t="shared" si="146"/>
        <v>3.8759999999999999</v>
      </c>
      <c r="F4606" s="7">
        <f t="shared" si="147"/>
        <v>42.635999999999996</v>
      </c>
      <c r="G4606" s="7">
        <v>0.01</v>
      </c>
      <c r="H4606" s="7" t="s">
        <v>30</v>
      </c>
      <c r="I4606" s="7">
        <v>7</v>
      </c>
    </row>
    <row r="4607" spans="1:9" ht="15.75" customHeight="1" x14ac:dyDescent="0.15">
      <c r="A4607" s="13" t="s">
        <v>5314</v>
      </c>
      <c r="B4607" s="7" t="s">
        <v>3533</v>
      </c>
      <c r="C4607" s="14">
        <v>5</v>
      </c>
      <c r="D4607" s="7">
        <v>76.06</v>
      </c>
      <c r="E4607" s="7">
        <f t="shared" si="146"/>
        <v>7.6060000000000008</v>
      </c>
      <c r="F4607" s="7">
        <f t="shared" si="147"/>
        <v>83.665999999999997</v>
      </c>
      <c r="G4607" s="7">
        <v>0.38</v>
      </c>
      <c r="H4607" s="7" t="s">
        <v>29</v>
      </c>
      <c r="I4607" s="7">
        <v>5</v>
      </c>
    </row>
    <row r="4608" spans="1:9" ht="15.75" customHeight="1" x14ac:dyDescent="0.15">
      <c r="A4608" s="13" t="s">
        <v>5314</v>
      </c>
      <c r="B4608" s="7" t="s">
        <v>2906</v>
      </c>
      <c r="C4608" s="14">
        <v>5</v>
      </c>
      <c r="D4608" s="7">
        <v>12.2</v>
      </c>
      <c r="E4608" s="7">
        <f t="shared" si="146"/>
        <v>1.22</v>
      </c>
      <c r="F4608" s="7">
        <f t="shared" si="147"/>
        <v>13.42</v>
      </c>
      <c r="G4608" s="7">
        <v>0.38</v>
      </c>
      <c r="H4608" s="7" t="s">
        <v>31</v>
      </c>
      <c r="I4608" s="7">
        <v>8</v>
      </c>
    </row>
    <row r="4609" spans="1:9" ht="15.75" customHeight="1" x14ac:dyDescent="0.15">
      <c r="A4609" s="13" t="s">
        <v>5314</v>
      </c>
      <c r="B4609" s="7" t="s">
        <v>111</v>
      </c>
      <c r="C4609" s="14">
        <v>5</v>
      </c>
      <c r="D4609" s="7">
        <v>64.59</v>
      </c>
      <c r="E4609" s="7">
        <f t="shared" si="146"/>
        <v>6.4590000000000005</v>
      </c>
      <c r="F4609" s="7">
        <f t="shared" si="147"/>
        <v>71.049000000000007</v>
      </c>
      <c r="G4609" s="7">
        <v>0.37</v>
      </c>
      <c r="H4609" s="7" t="s">
        <v>5079</v>
      </c>
      <c r="I4609" s="7">
        <v>1</v>
      </c>
    </row>
    <row r="4610" spans="1:9" ht="15.75" customHeight="1" x14ac:dyDescent="0.15">
      <c r="A4610" s="13" t="s">
        <v>5314</v>
      </c>
      <c r="B4610" s="7" t="s">
        <v>2158</v>
      </c>
      <c r="C4610" s="14">
        <v>5</v>
      </c>
      <c r="D4610" s="7">
        <v>60.61</v>
      </c>
      <c r="E4610" s="7">
        <f t="shared" si="146"/>
        <v>6.0609999999999999</v>
      </c>
      <c r="F4610" s="7">
        <f t="shared" si="147"/>
        <v>66.670999999999992</v>
      </c>
      <c r="G4610" s="7">
        <v>0.08</v>
      </c>
      <c r="H4610" s="7" t="s">
        <v>31</v>
      </c>
      <c r="I4610" s="7">
        <v>5</v>
      </c>
    </row>
    <row r="4611" spans="1:9" ht="15.75" customHeight="1" x14ac:dyDescent="0.15">
      <c r="A4611" s="13" t="s">
        <v>5314</v>
      </c>
      <c r="B4611" s="7" t="s">
        <v>4400</v>
      </c>
      <c r="C4611" s="14">
        <v>5</v>
      </c>
      <c r="D4611" s="7">
        <v>13.37</v>
      </c>
      <c r="E4611" s="7">
        <f t="shared" si="146"/>
        <v>1.337</v>
      </c>
      <c r="F4611" s="7">
        <f t="shared" si="147"/>
        <v>14.706999999999999</v>
      </c>
      <c r="G4611" s="7">
        <v>0.21</v>
      </c>
      <c r="H4611" s="7" t="s">
        <v>5082</v>
      </c>
      <c r="I4611" s="7">
        <v>9</v>
      </c>
    </row>
    <row r="4612" spans="1:9" ht="15.75" customHeight="1" x14ac:dyDescent="0.15">
      <c r="A4612" s="13" t="s">
        <v>5314</v>
      </c>
      <c r="B4612" s="7" t="s">
        <v>753</v>
      </c>
      <c r="C4612" s="14">
        <v>5</v>
      </c>
      <c r="D4612" s="7">
        <v>72.09</v>
      </c>
      <c r="E4612" s="7">
        <f t="shared" si="146"/>
        <v>7.2090000000000005</v>
      </c>
      <c r="F4612" s="7">
        <f t="shared" si="147"/>
        <v>79.299000000000007</v>
      </c>
      <c r="G4612" s="7">
        <v>0.13</v>
      </c>
      <c r="H4612" s="7" t="s">
        <v>31</v>
      </c>
      <c r="I4612" s="7">
        <v>3</v>
      </c>
    </row>
    <row r="4613" spans="1:9" ht="15.75" customHeight="1" x14ac:dyDescent="0.15">
      <c r="A4613" s="13" t="s">
        <v>5314</v>
      </c>
      <c r="B4613" s="7" t="s">
        <v>4120</v>
      </c>
      <c r="C4613" s="14">
        <v>5</v>
      </c>
      <c r="D4613" s="7">
        <v>25.93</v>
      </c>
      <c r="E4613" s="7">
        <f t="shared" si="146"/>
        <v>2.593</v>
      </c>
      <c r="F4613" s="7">
        <f t="shared" si="147"/>
        <v>28.523</v>
      </c>
      <c r="G4613" s="7">
        <v>0.26</v>
      </c>
      <c r="H4613" s="7" t="s">
        <v>5077</v>
      </c>
      <c r="I4613" s="7">
        <v>10</v>
      </c>
    </row>
    <row r="4614" spans="1:9" ht="15.75" customHeight="1" x14ac:dyDescent="0.15">
      <c r="A4614" s="13" t="s">
        <v>5314</v>
      </c>
      <c r="B4614" s="7" t="s">
        <v>1713</v>
      </c>
      <c r="C4614" s="14">
        <v>5</v>
      </c>
      <c r="D4614" s="7">
        <v>73.89</v>
      </c>
      <c r="E4614" s="7">
        <f t="shared" si="146"/>
        <v>7.3890000000000002</v>
      </c>
      <c r="F4614" s="7">
        <f t="shared" si="147"/>
        <v>81.278999999999996</v>
      </c>
      <c r="G4614" s="7">
        <v>0.33</v>
      </c>
      <c r="H4614" s="7" t="s">
        <v>27</v>
      </c>
      <c r="I4614" s="7">
        <v>8</v>
      </c>
    </row>
    <row r="4615" spans="1:9" ht="15.75" customHeight="1" x14ac:dyDescent="0.15">
      <c r="A4615" s="13" t="s">
        <v>5314</v>
      </c>
      <c r="B4615" s="7" t="s">
        <v>2524</v>
      </c>
      <c r="C4615" s="14">
        <v>5</v>
      </c>
      <c r="D4615" s="7">
        <v>92.36</v>
      </c>
      <c r="E4615" s="7">
        <f t="shared" si="146"/>
        <v>9.2360000000000007</v>
      </c>
      <c r="F4615" s="7">
        <f t="shared" si="147"/>
        <v>101.596</v>
      </c>
      <c r="G4615" s="7">
        <v>0.19</v>
      </c>
      <c r="H4615" s="7" t="s">
        <v>29</v>
      </c>
      <c r="I4615" s="7">
        <v>5</v>
      </c>
    </row>
    <row r="4616" spans="1:9" ht="15.75" customHeight="1" x14ac:dyDescent="0.15">
      <c r="A4616" s="13" t="s">
        <v>5314</v>
      </c>
      <c r="B4616" s="7" t="s">
        <v>3120</v>
      </c>
      <c r="C4616" s="14">
        <v>5</v>
      </c>
      <c r="D4616" s="7">
        <v>82.31</v>
      </c>
      <c r="E4616" s="7">
        <f t="shared" si="146"/>
        <v>8.2309999999999999</v>
      </c>
      <c r="F4616" s="7">
        <f t="shared" si="147"/>
        <v>90.540999999999997</v>
      </c>
      <c r="G4616" s="7">
        <v>0.15</v>
      </c>
      <c r="H4616" s="7" t="s">
        <v>5075</v>
      </c>
      <c r="I4616" s="7">
        <v>8</v>
      </c>
    </row>
    <row r="4617" spans="1:9" ht="15.75" customHeight="1" x14ac:dyDescent="0.15">
      <c r="A4617" s="13" t="s">
        <v>5314</v>
      </c>
      <c r="B4617" s="7" t="s">
        <v>341</v>
      </c>
      <c r="C4617" s="14">
        <v>5</v>
      </c>
      <c r="D4617" s="7">
        <v>62.14</v>
      </c>
      <c r="E4617" s="7">
        <f t="shared" si="146"/>
        <v>6.2140000000000004</v>
      </c>
      <c r="F4617" s="7">
        <f t="shared" si="147"/>
        <v>68.353999999999999</v>
      </c>
      <c r="G4617" s="7">
        <v>0.14000000000000001</v>
      </c>
      <c r="H4617" s="7" t="s">
        <v>29</v>
      </c>
      <c r="I4617" s="7">
        <v>5</v>
      </c>
    </row>
    <row r="4618" spans="1:9" ht="15.75" customHeight="1" x14ac:dyDescent="0.15">
      <c r="A4618" s="13" t="s">
        <v>5315</v>
      </c>
      <c r="B4618" s="7" t="s">
        <v>4127</v>
      </c>
      <c r="C4618" s="14">
        <v>5</v>
      </c>
      <c r="D4618" s="7">
        <v>49.95</v>
      </c>
      <c r="E4618" s="7">
        <f t="shared" si="146"/>
        <v>4.995000000000001</v>
      </c>
      <c r="F4618" s="7">
        <f t="shared" si="147"/>
        <v>54.945000000000007</v>
      </c>
      <c r="G4618" s="7">
        <v>0.15</v>
      </c>
      <c r="H4618" s="7" t="s">
        <v>5080</v>
      </c>
      <c r="I4618" s="7">
        <v>5</v>
      </c>
    </row>
    <row r="4619" spans="1:9" ht="15.75" customHeight="1" x14ac:dyDescent="0.15">
      <c r="A4619" s="13" t="s">
        <v>5315</v>
      </c>
      <c r="B4619" s="7" t="s">
        <v>3516</v>
      </c>
      <c r="C4619" s="14">
        <v>5</v>
      </c>
      <c r="D4619" s="7">
        <v>82.63</v>
      </c>
      <c r="E4619" s="7">
        <f t="shared" si="146"/>
        <v>8.2629999999999999</v>
      </c>
      <c r="F4619" s="7">
        <f t="shared" si="147"/>
        <v>90.893000000000001</v>
      </c>
      <c r="G4619" s="7">
        <v>0.12</v>
      </c>
      <c r="H4619" s="7" t="s">
        <v>27</v>
      </c>
      <c r="I4619" s="7">
        <v>4</v>
      </c>
    </row>
    <row r="4620" spans="1:9" ht="15.75" customHeight="1" x14ac:dyDescent="0.15">
      <c r="A4620" s="13" t="s">
        <v>5315</v>
      </c>
      <c r="B4620" s="7" t="s">
        <v>4950</v>
      </c>
      <c r="C4620" s="14">
        <v>5</v>
      </c>
      <c r="D4620" s="7">
        <v>61.19</v>
      </c>
      <c r="E4620" s="7">
        <f t="shared" ref="E4620:E4669" si="148">D4620*10%</f>
        <v>6.1189999999999998</v>
      </c>
      <c r="F4620" s="7">
        <f t="shared" ref="F4620:F4669" si="149">D4620+E4620</f>
        <v>67.308999999999997</v>
      </c>
      <c r="G4620" s="7">
        <v>0.1</v>
      </c>
      <c r="H4620" s="7" t="s">
        <v>5081</v>
      </c>
      <c r="I4620" s="7">
        <v>1</v>
      </c>
    </row>
    <row r="4621" spans="1:9" ht="15.75" customHeight="1" x14ac:dyDescent="0.15">
      <c r="A4621" s="13" t="s">
        <v>5315</v>
      </c>
      <c r="B4621" s="7" t="s">
        <v>2353</v>
      </c>
      <c r="C4621" s="14">
        <v>5</v>
      </c>
      <c r="D4621" s="7">
        <v>12.53</v>
      </c>
      <c r="E4621" s="7">
        <f t="shared" si="148"/>
        <v>1.2530000000000001</v>
      </c>
      <c r="F4621" s="7">
        <f t="shared" si="149"/>
        <v>13.782999999999999</v>
      </c>
      <c r="G4621" s="7">
        <v>0.01</v>
      </c>
      <c r="H4621" s="7" t="s">
        <v>26</v>
      </c>
      <c r="I4621" s="7">
        <v>3</v>
      </c>
    </row>
    <row r="4622" spans="1:9" ht="15.75" customHeight="1" x14ac:dyDescent="0.15">
      <c r="A4622" s="13" t="s">
        <v>5315</v>
      </c>
      <c r="B4622" s="7" t="s">
        <v>809</v>
      </c>
      <c r="C4622" s="14">
        <v>5</v>
      </c>
      <c r="D4622" s="7">
        <v>94.66</v>
      </c>
      <c r="E4622" s="7">
        <f t="shared" si="148"/>
        <v>9.4659999999999993</v>
      </c>
      <c r="F4622" s="7">
        <f t="shared" si="149"/>
        <v>104.12599999999999</v>
      </c>
      <c r="G4622" s="7">
        <v>7.0000000000000007E-2</v>
      </c>
      <c r="H4622" s="7" t="s">
        <v>31</v>
      </c>
      <c r="I4622" s="7">
        <v>7</v>
      </c>
    </row>
    <row r="4623" spans="1:9" ht="15.75" customHeight="1" x14ac:dyDescent="0.15">
      <c r="A4623" s="13" t="s">
        <v>5315</v>
      </c>
      <c r="B4623" s="7" t="s">
        <v>1047</v>
      </c>
      <c r="C4623" s="14">
        <v>5</v>
      </c>
      <c r="D4623" s="7">
        <v>17.670000000000002</v>
      </c>
      <c r="E4623" s="7">
        <f t="shared" si="148"/>
        <v>1.7670000000000003</v>
      </c>
      <c r="F4623" s="7">
        <f t="shared" si="149"/>
        <v>19.437000000000001</v>
      </c>
      <c r="G4623" s="7">
        <v>0.35</v>
      </c>
      <c r="H4623" s="7" t="s">
        <v>5077</v>
      </c>
      <c r="I4623" s="7">
        <v>4</v>
      </c>
    </row>
    <row r="4624" spans="1:9" ht="15.75" customHeight="1" x14ac:dyDescent="0.15">
      <c r="A4624" s="13" t="s">
        <v>5315</v>
      </c>
      <c r="B4624" s="7" t="s">
        <v>1809</v>
      </c>
      <c r="C4624" s="14">
        <v>5</v>
      </c>
      <c r="D4624" s="7">
        <v>40.32</v>
      </c>
      <c r="E4624" s="7">
        <f t="shared" si="148"/>
        <v>4.032</v>
      </c>
      <c r="F4624" s="7">
        <f t="shared" si="149"/>
        <v>44.352000000000004</v>
      </c>
      <c r="G4624" s="7">
        <v>0.23</v>
      </c>
      <c r="H4624" s="7" t="s">
        <v>5078</v>
      </c>
      <c r="I4624" s="7">
        <v>9</v>
      </c>
    </row>
    <row r="4625" spans="1:9" ht="15.75" customHeight="1" x14ac:dyDescent="0.15">
      <c r="A4625" s="13" t="s">
        <v>5315</v>
      </c>
      <c r="B4625" s="7" t="s">
        <v>2905</v>
      </c>
      <c r="C4625" s="14">
        <v>5</v>
      </c>
      <c r="D4625" s="7">
        <v>94.94</v>
      </c>
      <c r="E4625" s="7">
        <f t="shared" si="148"/>
        <v>9.4939999999999998</v>
      </c>
      <c r="F4625" s="7">
        <f t="shared" si="149"/>
        <v>104.434</v>
      </c>
      <c r="G4625" s="7">
        <v>0.01</v>
      </c>
      <c r="H4625" s="7" t="s">
        <v>29</v>
      </c>
      <c r="I4625" s="7">
        <v>2</v>
      </c>
    </row>
    <row r="4626" spans="1:9" ht="15.75" customHeight="1" x14ac:dyDescent="0.15">
      <c r="A4626" s="13" t="s">
        <v>5315</v>
      </c>
      <c r="B4626" s="7" t="s">
        <v>4072</v>
      </c>
      <c r="C4626" s="14">
        <v>5</v>
      </c>
      <c r="D4626" s="7">
        <v>32.020000000000003</v>
      </c>
      <c r="E4626" s="7">
        <f t="shared" si="148"/>
        <v>3.2020000000000004</v>
      </c>
      <c r="F4626" s="7">
        <f t="shared" si="149"/>
        <v>35.222000000000001</v>
      </c>
      <c r="G4626" s="7">
        <v>0.1</v>
      </c>
      <c r="H4626" s="7" t="s">
        <v>27</v>
      </c>
      <c r="I4626" s="7">
        <v>5</v>
      </c>
    </row>
    <row r="4627" spans="1:9" ht="15.75" customHeight="1" x14ac:dyDescent="0.15">
      <c r="A4627" s="13" t="s">
        <v>5315</v>
      </c>
      <c r="B4627" s="7" t="s">
        <v>2036</v>
      </c>
      <c r="C4627" s="14">
        <v>5</v>
      </c>
      <c r="D4627" s="7">
        <v>72.77</v>
      </c>
      <c r="E4627" s="7">
        <f t="shared" si="148"/>
        <v>7.2770000000000001</v>
      </c>
      <c r="F4627" s="7">
        <f t="shared" si="149"/>
        <v>80.046999999999997</v>
      </c>
      <c r="G4627" s="7">
        <v>0.03</v>
      </c>
      <c r="H4627" s="7" t="s">
        <v>5083</v>
      </c>
      <c r="I4627" s="7">
        <v>7</v>
      </c>
    </row>
    <row r="4628" spans="1:9" ht="15.75" customHeight="1" x14ac:dyDescent="0.15">
      <c r="A4628" s="13" t="s">
        <v>5315</v>
      </c>
      <c r="B4628" s="7" t="s">
        <v>4852</v>
      </c>
      <c r="C4628" s="14">
        <v>5</v>
      </c>
      <c r="D4628" s="7">
        <v>74.67</v>
      </c>
      <c r="E4628" s="7">
        <f t="shared" si="148"/>
        <v>7.4670000000000005</v>
      </c>
      <c r="F4628" s="7">
        <f t="shared" si="149"/>
        <v>82.137</v>
      </c>
      <c r="G4628" s="7">
        <v>0.31</v>
      </c>
      <c r="H4628" s="7" t="s">
        <v>5079</v>
      </c>
      <c r="I4628" s="7">
        <v>9</v>
      </c>
    </row>
    <row r="4629" spans="1:9" ht="15.75" customHeight="1" x14ac:dyDescent="0.15">
      <c r="A4629" s="13" t="s">
        <v>5315</v>
      </c>
      <c r="B4629" s="7" t="s">
        <v>1812</v>
      </c>
      <c r="C4629" s="14">
        <v>5</v>
      </c>
      <c r="D4629" s="7">
        <v>58.15</v>
      </c>
      <c r="E4629" s="7">
        <f t="shared" si="148"/>
        <v>5.8150000000000004</v>
      </c>
      <c r="F4629" s="7">
        <f t="shared" si="149"/>
        <v>63.964999999999996</v>
      </c>
      <c r="G4629" s="7">
        <v>0.24</v>
      </c>
      <c r="H4629" s="7" t="s">
        <v>5080</v>
      </c>
      <c r="I4629" s="7">
        <v>9</v>
      </c>
    </row>
    <row r="4630" spans="1:9" ht="15.75" customHeight="1" x14ac:dyDescent="0.15">
      <c r="A4630" s="13" t="s">
        <v>5315</v>
      </c>
      <c r="B4630" s="7" t="s">
        <v>2678</v>
      </c>
      <c r="C4630" s="14">
        <v>5</v>
      </c>
      <c r="D4630" s="7">
        <v>33.869999999999997</v>
      </c>
      <c r="E4630" s="7">
        <f t="shared" si="148"/>
        <v>3.387</v>
      </c>
      <c r="F4630" s="7">
        <f t="shared" si="149"/>
        <v>37.256999999999998</v>
      </c>
      <c r="G4630" s="7">
        <v>0.38</v>
      </c>
      <c r="H4630" s="7" t="s">
        <v>5077</v>
      </c>
      <c r="I4630" s="7">
        <v>2</v>
      </c>
    </row>
    <row r="4631" spans="1:9" ht="15.75" customHeight="1" x14ac:dyDescent="0.15">
      <c r="A4631" s="13" t="s">
        <v>5315</v>
      </c>
      <c r="B4631" s="7" t="s">
        <v>3498</v>
      </c>
      <c r="C4631" s="14">
        <v>5</v>
      </c>
      <c r="D4631" s="7">
        <v>15.52</v>
      </c>
      <c r="E4631" s="7">
        <f t="shared" si="148"/>
        <v>1.552</v>
      </c>
      <c r="F4631" s="7">
        <f t="shared" si="149"/>
        <v>17.071999999999999</v>
      </c>
      <c r="G4631" s="7">
        <v>0.06</v>
      </c>
      <c r="H4631" s="7" t="s">
        <v>30</v>
      </c>
      <c r="I4631" s="7">
        <v>2</v>
      </c>
    </row>
    <row r="4632" spans="1:9" ht="15.75" customHeight="1" x14ac:dyDescent="0.15">
      <c r="A4632" s="13" t="s">
        <v>5315</v>
      </c>
      <c r="B4632" s="7" t="s">
        <v>452</v>
      </c>
      <c r="C4632" s="14">
        <v>5</v>
      </c>
      <c r="D4632" s="7">
        <v>19.36</v>
      </c>
      <c r="E4632" s="7">
        <f t="shared" si="148"/>
        <v>1.9359999999999999</v>
      </c>
      <c r="F4632" s="7">
        <f t="shared" si="149"/>
        <v>21.295999999999999</v>
      </c>
      <c r="G4632" s="7">
        <v>0.28999999999999998</v>
      </c>
      <c r="H4632" s="7" t="s">
        <v>5079</v>
      </c>
      <c r="I4632" s="7">
        <v>8</v>
      </c>
    </row>
    <row r="4633" spans="1:9" ht="15.75" customHeight="1" x14ac:dyDescent="0.15">
      <c r="A4633" s="13" t="s">
        <v>5315</v>
      </c>
      <c r="B4633" s="7" t="s">
        <v>777</v>
      </c>
      <c r="C4633" s="14">
        <v>5</v>
      </c>
      <c r="D4633" s="7">
        <v>29.09</v>
      </c>
      <c r="E4633" s="7">
        <f t="shared" si="148"/>
        <v>2.9090000000000003</v>
      </c>
      <c r="F4633" s="7">
        <f t="shared" si="149"/>
        <v>31.998999999999999</v>
      </c>
      <c r="G4633" s="7">
        <v>0.03</v>
      </c>
      <c r="H4633" s="7" t="s">
        <v>26</v>
      </c>
      <c r="I4633" s="7">
        <v>3</v>
      </c>
    </row>
    <row r="4634" spans="1:9" ht="15.75" customHeight="1" x14ac:dyDescent="0.15">
      <c r="A4634" s="13" t="s">
        <v>5315</v>
      </c>
      <c r="B4634" s="7" t="s">
        <v>2241</v>
      </c>
      <c r="C4634" s="14">
        <v>5</v>
      </c>
      <c r="D4634" s="7">
        <v>1.74</v>
      </c>
      <c r="E4634" s="7">
        <f t="shared" si="148"/>
        <v>0.17400000000000002</v>
      </c>
      <c r="F4634" s="7">
        <f t="shared" si="149"/>
        <v>1.9139999999999999</v>
      </c>
      <c r="G4634" s="7">
        <v>0.15</v>
      </c>
      <c r="H4634" s="7" t="s">
        <v>5080</v>
      </c>
      <c r="I4634" s="7">
        <v>5</v>
      </c>
    </row>
    <row r="4635" spans="1:9" ht="15.75" customHeight="1" x14ac:dyDescent="0.15">
      <c r="A4635" s="13" t="s">
        <v>5315</v>
      </c>
      <c r="B4635" s="7" t="s">
        <v>202</v>
      </c>
      <c r="C4635" s="14">
        <v>5</v>
      </c>
      <c r="D4635" s="7">
        <v>29.2</v>
      </c>
      <c r="E4635" s="7">
        <f t="shared" si="148"/>
        <v>2.92</v>
      </c>
      <c r="F4635" s="7">
        <f t="shared" si="149"/>
        <v>32.119999999999997</v>
      </c>
      <c r="G4635" s="7">
        <v>0.22</v>
      </c>
      <c r="H4635" s="7" t="s">
        <v>5079</v>
      </c>
      <c r="I4635" s="7">
        <v>10</v>
      </c>
    </row>
    <row r="4636" spans="1:9" ht="15.75" customHeight="1" x14ac:dyDescent="0.15">
      <c r="A4636" s="13" t="s">
        <v>5315</v>
      </c>
      <c r="B4636" s="7" t="s">
        <v>3002</v>
      </c>
      <c r="C4636" s="14">
        <v>5</v>
      </c>
      <c r="D4636" s="7">
        <v>26.44</v>
      </c>
      <c r="E4636" s="7">
        <f t="shared" si="148"/>
        <v>2.6440000000000001</v>
      </c>
      <c r="F4636" s="7">
        <f t="shared" si="149"/>
        <v>29.084000000000003</v>
      </c>
      <c r="G4636" s="7">
        <v>0.36</v>
      </c>
      <c r="H4636" s="7" t="s">
        <v>5082</v>
      </c>
      <c r="I4636" s="7">
        <v>2</v>
      </c>
    </row>
    <row r="4637" spans="1:9" ht="15.75" customHeight="1" x14ac:dyDescent="0.15">
      <c r="A4637" s="13" t="s">
        <v>5316</v>
      </c>
      <c r="B4637" s="7" t="s">
        <v>1289</v>
      </c>
      <c r="C4637" s="14">
        <v>5</v>
      </c>
      <c r="D4637" s="7">
        <v>62.9</v>
      </c>
      <c r="E4637" s="7">
        <f t="shared" si="148"/>
        <v>6.29</v>
      </c>
      <c r="F4637" s="7">
        <f t="shared" si="149"/>
        <v>69.19</v>
      </c>
      <c r="G4637" s="7">
        <v>0.27</v>
      </c>
      <c r="H4637" s="7" t="s">
        <v>5079</v>
      </c>
      <c r="I4637" s="7">
        <v>1</v>
      </c>
    </row>
    <row r="4638" spans="1:9" ht="15.75" customHeight="1" x14ac:dyDescent="0.15">
      <c r="A4638" s="13" t="s">
        <v>5316</v>
      </c>
      <c r="B4638" s="7" t="s">
        <v>4653</v>
      </c>
      <c r="C4638" s="14">
        <v>5</v>
      </c>
      <c r="D4638" s="7">
        <v>3.07</v>
      </c>
      <c r="E4638" s="7">
        <f t="shared" si="148"/>
        <v>0.307</v>
      </c>
      <c r="F4638" s="7">
        <f t="shared" si="149"/>
        <v>3.3769999999999998</v>
      </c>
      <c r="G4638" s="7">
        <v>0.22</v>
      </c>
      <c r="H4638" s="7" t="s">
        <v>5082</v>
      </c>
      <c r="I4638" s="7">
        <v>1</v>
      </c>
    </row>
    <row r="4639" spans="1:9" ht="15.75" customHeight="1" x14ac:dyDescent="0.15">
      <c r="A4639" s="13" t="s">
        <v>5316</v>
      </c>
      <c r="B4639" s="7" t="s">
        <v>4565</v>
      </c>
      <c r="C4639" s="14">
        <v>5</v>
      </c>
      <c r="D4639" s="7">
        <v>26.51</v>
      </c>
      <c r="E4639" s="7">
        <f t="shared" si="148"/>
        <v>2.6510000000000002</v>
      </c>
      <c r="F4639" s="7">
        <f t="shared" si="149"/>
        <v>29.161000000000001</v>
      </c>
      <c r="G4639" s="7">
        <v>0.18</v>
      </c>
      <c r="H4639" s="7" t="s">
        <v>5081</v>
      </c>
      <c r="I4639" s="7">
        <v>7</v>
      </c>
    </row>
    <row r="4640" spans="1:9" ht="15.75" customHeight="1" x14ac:dyDescent="0.15">
      <c r="A4640" s="13" t="s">
        <v>5316</v>
      </c>
      <c r="B4640" s="7" t="s">
        <v>1550</v>
      </c>
      <c r="C4640" s="14">
        <v>5</v>
      </c>
      <c r="D4640" s="7">
        <v>26.17</v>
      </c>
      <c r="E4640" s="7">
        <f t="shared" si="148"/>
        <v>2.6170000000000004</v>
      </c>
      <c r="F4640" s="7">
        <f t="shared" si="149"/>
        <v>28.787000000000003</v>
      </c>
      <c r="G4640" s="7">
        <v>0.39</v>
      </c>
      <c r="H4640" s="7" t="s">
        <v>31</v>
      </c>
      <c r="I4640" s="7">
        <v>7</v>
      </c>
    </row>
    <row r="4641" spans="1:9" ht="15.75" customHeight="1" x14ac:dyDescent="0.15">
      <c r="A4641" s="13" t="s">
        <v>5316</v>
      </c>
      <c r="B4641" s="7" t="s">
        <v>109</v>
      </c>
      <c r="C4641" s="14">
        <v>5</v>
      </c>
      <c r="D4641" s="7">
        <v>46.84</v>
      </c>
      <c r="E4641" s="7">
        <f t="shared" si="148"/>
        <v>4.6840000000000002</v>
      </c>
      <c r="F4641" s="7">
        <f t="shared" si="149"/>
        <v>51.524000000000001</v>
      </c>
      <c r="G4641" s="7">
        <v>0.09</v>
      </c>
      <c r="H4641" s="7" t="s">
        <v>28</v>
      </c>
      <c r="I4641" s="7">
        <v>3</v>
      </c>
    </row>
    <row r="4642" spans="1:9" ht="15.75" customHeight="1" x14ac:dyDescent="0.15">
      <c r="A4642" s="13" t="s">
        <v>5316</v>
      </c>
      <c r="B4642" s="7" t="s">
        <v>1382</v>
      </c>
      <c r="C4642" s="14">
        <v>5</v>
      </c>
      <c r="D4642" s="7">
        <v>18.25</v>
      </c>
      <c r="E4642" s="7">
        <f t="shared" si="148"/>
        <v>1.8250000000000002</v>
      </c>
      <c r="F4642" s="7">
        <f t="shared" si="149"/>
        <v>20.074999999999999</v>
      </c>
      <c r="G4642" s="7">
        <v>0.26</v>
      </c>
      <c r="H4642" s="7" t="s">
        <v>26</v>
      </c>
      <c r="I4642" s="7">
        <v>3</v>
      </c>
    </row>
    <row r="4643" spans="1:9" ht="15.75" customHeight="1" x14ac:dyDescent="0.15">
      <c r="A4643" s="13" t="s">
        <v>5316</v>
      </c>
      <c r="B4643" s="7" t="s">
        <v>419</v>
      </c>
      <c r="C4643" s="14">
        <v>5</v>
      </c>
      <c r="D4643" s="7">
        <v>62.25</v>
      </c>
      <c r="E4643" s="7">
        <f t="shared" si="148"/>
        <v>6.2250000000000005</v>
      </c>
      <c r="F4643" s="7">
        <f t="shared" si="149"/>
        <v>68.474999999999994</v>
      </c>
      <c r="G4643" s="7">
        <v>0.36</v>
      </c>
      <c r="H4643" s="7" t="s">
        <v>5075</v>
      </c>
      <c r="I4643" s="7">
        <v>10</v>
      </c>
    </row>
    <row r="4644" spans="1:9" ht="15.75" customHeight="1" x14ac:dyDescent="0.15">
      <c r="A4644" s="13" t="s">
        <v>5316</v>
      </c>
      <c r="B4644" s="7" t="s">
        <v>116</v>
      </c>
      <c r="C4644" s="14">
        <v>5</v>
      </c>
      <c r="D4644" s="7">
        <v>40.19</v>
      </c>
      <c r="E4644" s="7">
        <f t="shared" si="148"/>
        <v>4.0190000000000001</v>
      </c>
      <c r="F4644" s="7">
        <f t="shared" si="149"/>
        <v>44.208999999999996</v>
      </c>
      <c r="G4644" s="7">
        <v>0.27</v>
      </c>
      <c r="H4644" s="7" t="s">
        <v>5076</v>
      </c>
      <c r="I4644" s="7">
        <v>6</v>
      </c>
    </row>
    <row r="4645" spans="1:9" ht="15.75" customHeight="1" x14ac:dyDescent="0.15">
      <c r="A4645" s="13" t="s">
        <v>5316</v>
      </c>
      <c r="B4645" s="7" t="s">
        <v>3740</v>
      </c>
      <c r="C4645" s="14">
        <v>5</v>
      </c>
      <c r="D4645" s="7">
        <v>31.32</v>
      </c>
      <c r="E4645" s="7">
        <f t="shared" si="148"/>
        <v>3.1320000000000001</v>
      </c>
      <c r="F4645" s="7">
        <f t="shared" si="149"/>
        <v>34.451999999999998</v>
      </c>
      <c r="G4645" s="7">
        <v>0.1</v>
      </c>
      <c r="H4645" s="7" t="s">
        <v>31</v>
      </c>
      <c r="I4645" s="7">
        <v>9</v>
      </c>
    </row>
    <row r="4646" spans="1:9" ht="15.75" customHeight="1" x14ac:dyDescent="0.15">
      <c r="A4646" s="13" t="s">
        <v>5316</v>
      </c>
      <c r="B4646" s="7" t="s">
        <v>4455</v>
      </c>
      <c r="C4646" s="14">
        <v>5</v>
      </c>
      <c r="D4646" s="7">
        <v>14.84</v>
      </c>
      <c r="E4646" s="7">
        <f t="shared" si="148"/>
        <v>1.484</v>
      </c>
      <c r="F4646" s="7">
        <f t="shared" si="149"/>
        <v>16.323999999999998</v>
      </c>
      <c r="G4646" s="7">
        <v>0.28999999999999998</v>
      </c>
      <c r="H4646" s="7" t="s">
        <v>29</v>
      </c>
      <c r="I4646" s="7">
        <v>3</v>
      </c>
    </row>
    <row r="4647" spans="1:9" ht="15.75" customHeight="1" x14ac:dyDescent="0.15">
      <c r="A4647" s="13" t="s">
        <v>5316</v>
      </c>
      <c r="B4647" s="7" t="s">
        <v>676</v>
      </c>
      <c r="C4647" s="14">
        <v>5</v>
      </c>
      <c r="D4647" s="7">
        <v>34.65</v>
      </c>
      <c r="E4647" s="7">
        <f t="shared" si="148"/>
        <v>3.4649999999999999</v>
      </c>
      <c r="F4647" s="7">
        <f t="shared" si="149"/>
        <v>38.114999999999995</v>
      </c>
      <c r="G4647" s="7">
        <v>0.28999999999999998</v>
      </c>
      <c r="H4647" s="7" t="s">
        <v>28</v>
      </c>
      <c r="I4647" s="7">
        <v>7</v>
      </c>
    </row>
    <row r="4648" spans="1:9" ht="15.75" customHeight="1" x14ac:dyDescent="0.15">
      <c r="A4648" s="13" t="s">
        <v>5316</v>
      </c>
      <c r="B4648" s="7" t="s">
        <v>2011</v>
      </c>
      <c r="C4648" s="14">
        <v>5</v>
      </c>
      <c r="D4648" s="7">
        <v>25.06</v>
      </c>
      <c r="E4648" s="7">
        <f t="shared" si="148"/>
        <v>2.5060000000000002</v>
      </c>
      <c r="F4648" s="7">
        <f t="shared" si="149"/>
        <v>27.565999999999999</v>
      </c>
      <c r="G4648" s="7">
        <v>0.28000000000000003</v>
      </c>
      <c r="H4648" s="7" t="s">
        <v>31</v>
      </c>
      <c r="I4648" s="7">
        <v>7</v>
      </c>
    </row>
    <row r="4649" spans="1:9" ht="15.75" customHeight="1" x14ac:dyDescent="0.15">
      <c r="A4649" s="13" t="s">
        <v>5316</v>
      </c>
      <c r="B4649" s="7" t="s">
        <v>4205</v>
      </c>
      <c r="C4649" s="14">
        <v>5</v>
      </c>
      <c r="D4649" s="7">
        <v>1.17</v>
      </c>
      <c r="E4649" s="7">
        <f t="shared" si="148"/>
        <v>0.11699999999999999</v>
      </c>
      <c r="F4649" s="7">
        <f t="shared" si="149"/>
        <v>1.2869999999999999</v>
      </c>
      <c r="G4649" s="7">
        <v>0.04</v>
      </c>
      <c r="H4649" s="7" t="s">
        <v>28</v>
      </c>
      <c r="I4649" s="7">
        <v>6</v>
      </c>
    </row>
    <row r="4650" spans="1:9" ht="15.75" customHeight="1" x14ac:dyDescent="0.15">
      <c r="A4650" s="13" t="s">
        <v>5316</v>
      </c>
      <c r="B4650" s="7" t="s">
        <v>203</v>
      </c>
      <c r="C4650" s="14">
        <v>5</v>
      </c>
      <c r="D4650" s="7">
        <v>64.7</v>
      </c>
      <c r="E4650" s="7">
        <f t="shared" si="148"/>
        <v>6.4700000000000006</v>
      </c>
      <c r="F4650" s="7">
        <f t="shared" si="149"/>
        <v>71.17</v>
      </c>
      <c r="G4650" s="7">
        <v>0.19</v>
      </c>
      <c r="H4650" s="7" t="s">
        <v>26</v>
      </c>
      <c r="I4650" s="7">
        <v>6</v>
      </c>
    </row>
    <row r="4651" spans="1:9" ht="15.75" customHeight="1" x14ac:dyDescent="0.15">
      <c r="A4651" s="13" t="s">
        <v>5316</v>
      </c>
      <c r="B4651" s="7" t="s">
        <v>1759</v>
      </c>
      <c r="C4651" s="14">
        <v>5</v>
      </c>
      <c r="D4651" s="7">
        <v>2.99</v>
      </c>
      <c r="E4651" s="7">
        <f t="shared" si="148"/>
        <v>0.29900000000000004</v>
      </c>
      <c r="F4651" s="7">
        <f t="shared" si="149"/>
        <v>3.2890000000000001</v>
      </c>
      <c r="G4651" s="7">
        <v>7.0000000000000007E-2</v>
      </c>
      <c r="H4651" s="7" t="s">
        <v>5075</v>
      </c>
      <c r="I4651" s="7">
        <v>5</v>
      </c>
    </row>
    <row r="4652" spans="1:9" ht="15.75" customHeight="1" x14ac:dyDescent="0.15">
      <c r="A4652" s="13" t="s">
        <v>5316</v>
      </c>
      <c r="B4652" s="7" t="s">
        <v>290</v>
      </c>
      <c r="C4652" s="14">
        <v>5</v>
      </c>
      <c r="D4652" s="7">
        <v>73.39</v>
      </c>
      <c r="E4652" s="7">
        <f t="shared" si="148"/>
        <v>7.3390000000000004</v>
      </c>
      <c r="F4652" s="7">
        <f t="shared" si="149"/>
        <v>80.728999999999999</v>
      </c>
      <c r="G4652" s="7">
        <v>0.34</v>
      </c>
      <c r="H4652" s="7" t="s">
        <v>26</v>
      </c>
      <c r="I4652" s="7">
        <v>7</v>
      </c>
    </row>
    <row r="4653" spans="1:9" ht="15.75" customHeight="1" x14ac:dyDescent="0.15">
      <c r="A4653" s="13" t="s">
        <v>5316</v>
      </c>
      <c r="B4653" s="7" t="s">
        <v>59</v>
      </c>
      <c r="C4653" s="14">
        <v>5</v>
      </c>
      <c r="D4653" s="7">
        <v>82.97</v>
      </c>
      <c r="E4653" s="7">
        <f t="shared" si="148"/>
        <v>8.2970000000000006</v>
      </c>
      <c r="F4653" s="7">
        <f t="shared" si="149"/>
        <v>91.266999999999996</v>
      </c>
      <c r="G4653" s="7">
        <v>0.02</v>
      </c>
      <c r="H4653" s="7" t="s">
        <v>5078</v>
      </c>
      <c r="I4653" s="7">
        <v>8</v>
      </c>
    </row>
    <row r="4654" spans="1:9" ht="15.75" customHeight="1" x14ac:dyDescent="0.15">
      <c r="A4654" s="13" t="s">
        <v>5317</v>
      </c>
      <c r="B4654" s="7" t="s">
        <v>2685</v>
      </c>
      <c r="C4654" s="14">
        <v>5</v>
      </c>
      <c r="D4654" s="7">
        <v>95.66</v>
      </c>
      <c r="E4654" s="7">
        <f t="shared" si="148"/>
        <v>9.5660000000000007</v>
      </c>
      <c r="F4654" s="7">
        <f t="shared" si="149"/>
        <v>105.226</v>
      </c>
      <c r="G4654" s="7">
        <v>0.37</v>
      </c>
      <c r="H4654" s="7" t="s">
        <v>31</v>
      </c>
      <c r="I4654" s="7">
        <v>8</v>
      </c>
    </row>
    <row r="4655" spans="1:9" ht="15.75" customHeight="1" x14ac:dyDescent="0.15">
      <c r="A4655" s="13" t="s">
        <v>5317</v>
      </c>
      <c r="B4655" s="7" t="s">
        <v>4046</v>
      </c>
      <c r="C4655" s="14">
        <v>5</v>
      </c>
      <c r="D4655" s="7">
        <v>84.89</v>
      </c>
      <c r="E4655" s="7">
        <f t="shared" si="148"/>
        <v>8.4890000000000008</v>
      </c>
      <c r="F4655" s="7">
        <f t="shared" si="149"/>
        <v>93.379000000000005</v>
      </c>
      <c r="G4655" s="7">
        <v>0.19</v>
      </c>
      <c r="H4655" s="7" t="s">
        <v>31</v>
      </c>
      <c r="I4655" s="7">
        <v>9</v>
      </c>
    </row>
    <row r="4656" spans="1:9" ht="15.75" customHeight="1" x14ac:dyDescent="0.15">
      <c r="A4656" s="13" t="s">
        <v>5317</v>
      </c>
      <c r="B4656" s="7" t="s">
        <v>429</v>
      </c>
      <c r="C4656" s="14">
        <v>5</v>
      </c>
      <c r="D4656" s="7">
        <v>67.28</v>
      </c>
      <c r="E4656" s="7">
        <f t="shared" si="148"/>
        <v>6.7280000000000006</v>
      </c>
      <c r="F4656" s="7">
        <f t="shared" si="149"/>
        <v>74.007999999999996</v>
      </c>
      <c r="G4656" s="7">
        <v>0.13</v>
      </c>
      <c r="H4656" s="7" t="s">
        <v>29</v>
      </c>
      <c r="I4656" s="7">
        <v>1</v>
      </c>
    </row>
    <row r="4657" spans="1:9" ht="15.75" customHeight="1" x14ac:dyDescent="0.15">
      <c r="A4657" s="13" t="s">
        <v>5317</v>
      </c>
      <c r="B4657" s="7" t="s">
        <v>654</v>
      </c>
      <c r="C4657" s="14">
        <v>5</v>
      </c>
      <c r="D4657" s="7">
        <v>11.34</v>
      </c>
      <c r="E4657" s="7">
        <f t="shared" si="148"/>
        <v>1.1340000000000001</v>
      </c>
      <c r="F4657" s="7">
        <f t="shared" si="149"/>
        <v>12.474</v>
      </c>
      <c r="G4657" s="7">
        <v>0.27</v>
      </c>
      <c r="H4657" s="7" t="s">
        <v>5075</v>
      </c>
      <c r="I4657" s="7">
        <v>4</v>
      </c>
    </row>
    <row r="4658" spans="1:9" ht="15.75" customHeight="1" x14ac:dyDescent="0.15">
      <c r="A4658" s="13" t="s">
        <v>5317</v>
      </c>
      <c r="B4658" s="7" t="s">
        <v>4409</v>
      </c>
      <c r="C4658" s="14">
        <v>5</v>
      </c>
      <c r="D4658" s="7">
        <v>58.05</v>
      </c>
      <c r="E4658" s="7">
        <f t="shared" si="148"/>
        <v>5.8049999999999997</v>
      </c>
      <c r="F4658" s="7">
        <f t="shared" si="149"/>
        <v>63.854999999999997</v>
      </c>
      <c r="G4658" s="7">
        <v>0.22</v>
      </c>
      <c r="H4658" s="7" t="s">
        <v>5077</v>
      </c>
      <c r="I4658" s="7">
        <v>5</v>
      </c>
    </row>
    <row r="4659" spans="1:9" ht="15.75" customHeight="1" x14ac:dyDescent="0.15">
      <c r="A4659" s="13" t="s">
        <v>5317</v>
      </c>
      <c r="B4659" s="7" t="s">
        <v>4251</v>
      </c>
      <c r="C4659" s="14">
        <v>5</v>
      </c>
      <c r="D4659" s="7">
        <v>4</v>
      </c>
      <c r="E4659" s="7">
        <f t="shared" si="148"/>
        <v>0.4</v>
      </c>
      <c r="F4659" s="7">
        <f t="shared" si="149"/>
        <v>4.4000000000000004</v>
      </c>
      <c r="G4659" s="7">
        <v>0.2</v>
      </c>
      <c r="H4659" s="7" t="s">
        <v>5076</v>
      </c>
      <c r="I4659" s="7">
        <v>2</v>
      </c>
    </row>
    <row r="4660" spans="1:9" ht="15.75" customHeight="1" x14ac:dyDescent="0.15">
      <c r="A4660" s="13" t="s">
        <v>5317</v>
      </c>
      <c r="B4660" s="7" t="s">
        <v>3293</v>
      </c>
      <c r="C4660" s="14">
        <v>5</v>
      </c>
      <c r="D4660" s="7">
        <v>78.239999999999995</v>
      </c>
      <c r="E4660" s="7">
        <f t="shared" si="148"/>
        <v>7.8239999999999998</v>
      </c>
      <c r="F4660" s="7">
        <f t="shared" si="149"/>
        <v>86.063999999999993</v>
      </c>
      <c r="G4660" s="7">
        <v>0.28000000000000003</v>
      </c>
      <c r="H4660" s="7" t="s">
        <v>5077</v>
      </c>
      <c r="I4660" s="7">
        <v>5</v>
      </c>
    </row>
    <row r="4661" spans="1:9" ht="15.75" customHeight="1" x14ac:dyDescent="0.15">
      <c r="A4661" s="13" t="s">
        <v>5317</v>
      </c>
      <c r="B4661" s="7" t="s">
        <v>3546</v>
      </c>
      <c r="C4661" s="14">
        <v>5</v>
      </c>
      <c r="D4661" s="7">
        <v>5.55</v>
      </c>
      <c r="E4661" s="7">
        <f t="shared" si="148"/>
        <v>0.55500000000000005</v>
      </c>
      <c r="F4661" s="7">
        <f t="shared" si="149"/>
        <v>6.1049999999999995</v>
      </c>
      <c r="G4661" s="7">
        <v>0.33</v>
      </c>
      <c r="H4661" s="7" t="s">
        <v>5080</v>
      </c>
      <c r="I4661" s="7">
        <v>10</v>
      </c>
    </row>
    <row r="4662" spans="1:9" ht="15.75" customHeight="1" x14ac:dyDescent="0.15">
      <c r="A4662" s="13" t="s">
        <v>5317</v>
      </c>
      <c r="B4662" s="7" t="s">
        <v>4238</v>
      </c>
      <c r="C4662" s="14">
        <v>5</v>
      </c>
      <c r="D4662" s="7">
        <v>45.25</v>
      </c>
      <c r="E4662" s="7">
        <f t="shared" si="148"/>
        <v>4.5250000000000004</v>
      </c>
      <c r="F4662" s="7">
        <f t="shared" si="149"/>
        <v>49.774999999999999</v>
      </c>
      <c r="G4662" s="7">
        <v>0.26</v>
      </c>
      <c r="H4662" s="7" t="s">
        <v>28</v>
      </c>
      <c r="I4662" s="7">
        <v>9</v>
      </c>
    </row>
    <row r="4663" spans="1:9" ht="15.75" customHeight="1" x14ac:dyDescent="0.15">
      <c r="A4663" s="13" t="s">
        <v>5317</v>
      </c>
      <c r="B4663" s="7" t="s">
        <v>1524</v>
      </c>
      <c r="C4663" s="14">
        <v>5</v>
      </c>
      <c r="D4663" s="7">
        <v>11.12</v>
      </c>
      <c r="E4663" s="7">
        <f t="shared" si="148"/>
        <v>1.1119999999999999</v>
      </c>
      <c r="F4663" s="7">
        <f t="shared" si="149"/>
        <v>12.231999999999999</v>
      </c>
      <c r="G4663" s="7">
        <v>0.21</v>
      </c>
      <c r="H4663" s="7" t="s">
        <v>5080</v>
      </c>
      <c r="I4663" s="7">
        <v>4</v>
      </c>
    </row>
    <row r="4664" spans="1:9" ht="15.75" customHeight="1" x14ac:dyDescent="0.15">
      <c r="A4664" s="13" t="s">
        <v>5317</v>
      </c>
      <c r="B4664" s="7" t="s">
        <v>3388</v>
      </c>
      <c r="C4664" s="14">
        <v>5</v>
      </c>
      <c r="D4664" s="7">
        <v>34.979999999999997</v>
      </c>
      <c r="E4664" s="7">
        <f t="shared" si="148"/>
        <v>3.4979999999999998</v>
      </c>
      <c r="F4664" s="7">
        <f t="shared" si="149"/>
        <v>38.477999999999994</v>
      </c>
      <c r="G4664" s="7">
        <v>0.13</v>
      </c>
      <c r="H4664" s="7" t="s">
        <v>5080</v>
      </c>
      <c r="I4664" s="7">
        <v>3</v>
      </c>
    </row>
    <row r="4665" spans="1:9" ht="15.75" customHeight="1" x14ac:dyDescent="0.15">
      <c r="A4665" s="13" t="s">
        <v>5317</v>
      </c>
      <c r="B4665" s="7" t="s">
        <v>222</v>
      </c>
      <c r="C4665" s="14">
        <v>5</v>
      </c>
      <c r="D4665" s="7">
        <v>77.040000000000006</v>
      </c>
      <c r="E4665" s="7">
        <f t="shared" si="148"/>
        <v>7.7040000000000006</v>
      </c>
      <c r="F4665" s="7">
        <f t="shared" si="149"/>
        <v>84.744</v>
      </c>
      <c r="G4665" s="7">
        <v>0.05</v>
      </c>
      <c r="H4665" s="7" t="s">
        <v>5078</v>
      </c>
      <c r="I4665" s="7">
        <v>2</v>
      </c>
    </row>
    <row r="4666" spans="1:9" ht="15.75" customHeight="1" x14ac:dyDescent="0.15">
      <c r="A4666" s="13" t="s">
        <v>5317</v>
      </c>
      <c r="B4666" s="7" t="s">
        <v>3760</v>
      </c>
      <c r="C4666" s="14">
        <v>5</v>
      </c>
      <c r="D4666" s="7">
        <v>58.49</v>
      </c>
      <c r="E4666" s="7">
        <f t="shared" si="148"/>
        <v>5.8490000000000002</v>
      </c>
      <c r="F4666" s="7">
        <f t="shared" si="149"/>
        <v>64.338999999999999</v>
      </c>
      <c r="G4666" s="7">
        <v>0.4</v>
      </c>
      <c r="H4666" s="7" t="s">
        <v>5075</v>
      </c>
      <c r="I4666" s="7">
        <v>4</v>
      </c>
    </row>
    <row r="4667" spans="1:9" ht="15.75" customHeight="1" x14ac:dyDescent="0.15">
      <c r="A4667" s="13" t="s">
        <v>5317</v>
      </c>
      <c r="B4667" s="7" t="s">
        <v>3929</v>
      </c>
      <c r="C4667" s="14">
        <v>5</v>
      </c>
      <c r="D4667" s="7">
        <v>14.48</v>
      </c>
      <c r="E4667" s="7">
        <f t="shared" si="148"/>
        <v>1.4480000000000002</v>
      </c>
      <c r="F4667" s="7">
        <f t="shared" si="149"/>
        <v>15.928000000000001</v>
      </c>
      <c r="G4667" s="7">
        <v>0.21</v>
      </c>
      <c r="H4667" s="7" t="s">
        <v>28</v>
      </c>
      <c r="I4667" s="7">
        <v>8</v>
      </c>
    </row>
    <row r="4668" spans="1:9" ht="15.75" customHeight="1" x14ac:dyDescent="0.15">
      <c r="A4668" s="13" t="s">
        <v>5317</v>
      </c>
      <c r="B4668" s="7" t="s">
        <v>1044</v>
      </c>
      <c r="C4668" s="14">
        <v>5</v>
      </c>
      <c r="D4668" s="7">
        <v>81.52</v>
      </c>
      <c r="E4668" s="7">
        <f t="shared" si="148"/>
        <v>8.1519999999999992</v>
      </c>
      <c r="F4668" s="7">
        <f t="shared" si="149"/>
        <v>89.671999999999997</v>
      </c>
      <c r="G4668" s="7">
        <v>0.01</v>
      </c>
      <c r="H4668" s="7" t="s">
        <v>30</v>
      </c>
      <c r="I4668" s="7">
        <v>10</v>
      </c>
    </row>
    <row r="4669" spans="1:9" ht="15.75" customHeight="1" x14ac:dyDescent="0.15">
      <c r="A4669" s="13" t="s">
        <v>5317</v>
      </c>
      <c r="B4669" s="7" t="s">
        <v>2829</v>
      </c>
      <c r="C4669" s="14">
        <v>5</v>
      </c>
      <c r="D4669" s="7">
        <v>45.95</v>
      </c>
      <c r="E4669" s="7">
        <f t="shared" si="148"/>
        <v>4.5950000000000006</v>
      </c>
      <c r="F4669" s="7">
        <f t="shared" si="149"/>
        <v>50.545000000000002</v>
      </c>
      <c r="G4669" s="7">
        <v>0.26</v>
      </c>
      <c r="H4669" s="7" t="s">
        <v>26</v>
      </c>
      <c r="I4669" s="7">
        <v>3</v>
      </c>
    </row>
    <row r="4670" spans="1:9" ht="15.75" customHeight="1" x14ac:dyDescent="0.15">
      <c r="A4670" s="13" t="s">
        <v>5317</v>
      </c>
      <c r="B4670" s="7" t="s">
        <v>3553</v>
      </c>
      <c r="C4670" s="14">
        <v>8</v>
      </c>
      <c r="D4670" s="14">
        <v>1.97</v>
      </c>
      <c r="E4670" s="14">
        <v>0.19700000000000001</v>
      </c>
      <c r="F4670" s="14">
        <v>2.1669999999999998</v>
      </c>
      <c r="G4670" s="7">
        <v>7.0000000000000007E-2</v>
      </c>
      <c r="H4670" s="7" t="s">
        <v>5079</v>
      </c>
      <c r="I4670" s="7">
        <v>1</v>
      </c>
    </row>
    <row r="4671" spans="1:9" ht="15.75" customHeight="1" x14ac:dyDescent="0.15">
      <c r="A4671" s="13" t="s">
        <v>5317</v>
      </c>
      <c r="B4671" s="7" t="s">
        <v>96</v>
      </c>
      <c r="C4671" s="14">
        <v>9</v>
      </c>
      <c r="D4671" s="14">
        <v>6.09</v>
      </c>
      <c r="E4671" s="14">
        <v>0.60899999999999999</v>
      </c>
      <c r="F4671" s="14">
        <v>6.6989999999999998</v>
      </c>
      <c r="G4671" s="7">
        <v>0.27</v>
      </c>
      <c r="H4671" s="7" t="s">
        <v>31</v>
      </c>
      <c r="I4671" s="7">
        <v>4</v>
      </c>
    </row>
    <row r="4672" spans="1:9" ht="15.75" customHeight="1" x14ac:dyDescent="0.15">
      <c r="A4672" s="13" t="s">
        <v>5317</v>
      </c>
      <c r="B4672" s="7" t="s">
        <v>3245</v>
      </c>
      <c r="C4672" s="14">
        <v>9</v>
      </c>
      <c r="D4672" s="14">
        <v>29.86</v>
      </c>
      <c r="E4672" s="14">
        <v>2.9860000000000002</v>
      </c>
      <c r="F4672" s="14">
        <v>32.845999999999997</v>
      </c>
      <c r="G4672" s="7">
        <v>0.13</v>
      </c>
      <c r="H4672" s="7" t="s">
        <v>5080</v>
      </c>
      <c r="I4672" s="7">
        <v>7</v>
      </c>
    </row>
    <row r="4673" spans="1:9" ht="15.75" customHeight="1" x14ac:dyDescent="0.15">
      <c r="A4673" s="13" t="s">
        <v>5317</v>
      </c>
      <c r="B4673" s="7" t="s">
        <v>819</v>
      </c>
      <c r="C4673" s="14">
        <v>8</v>
      </c>
      <c r="D4673" s="14">
        <v>37.979999999999997</v>
      </c>
      <c r="E4673" s="14">
        <v>3.798</v>
      </c>
      <c r="F4673" s="14">
        <v>41.777999999999999</v>
      </c>
      <c r="G4673" s="7">
        <v>0.08</v>
      </c>
      <c r="H4673" s="7" t="s">
        <v>5079</v>
      </c>
      <c r="I4673" s="7">
        <v>5</v>
      </c>
    </row>
    <row r="4674" spans="1:9" ht="15.75" customHeight="1" x14ac:dyDescent="0.15">
      <c r="A4674" s="13" t="s">
        <v>5318</v>
      </c>
      <c r="B4674" s="7" t="s">
        <v>4941</v>
      </c>
      <c r="C4674" s="14">
        <v>9</v>
      </c>
      <c r="D4674" s="14">
        <v>24.05</v>
      </c>
      <c r="E4674" s="14">
        <v>2.4050000000000002</v>
      </c>
      <c r="F4674" s="14">
        <v>26.455000000000002</v>
      </c>
      <c r="G4674" s="7">
        <v>0.01</v>
      </c>
      <c r="H4674" s="7" t="s">
        <v>26</v>
      </c>
      <c r="I4674" s="7">
        <v>3</v>
      </c>
    </row>
    <row r="4675" spans="1:9" ht="15.75" customHeight="1" x14ac:dyDescent="0.15">
      <c r="A4675" s="13" t="s">
        <v>5318</v>
      </c>
      <c r="B4675" s="7" t="s">
        <v>4690</v>
      </c>
      <c r="C4675" s="14">
        <v>9</v>
      </c>
      <c r="D4675" s="14">
        <v>79.88</v>
      </c>
      <c r="E4675" s="14">
        <v>7.9879999999999995</v>
      </c>
      <c r="F4675" s="14">
        <v>87.867999999999995</v>
      </c>
      <c r="G4675" s="7">
        <v>0.24</v>
      </c>
      <c r="H4675" s="7" t="s">
        <v>5078</v>
      </c>
      <c r="I4675" s="7">
        <v>2</v>
      </c>
    </row>
    <row r="4676" spans="1:9" ht="15.75" customHeight="1" x14ac:dyDescent="0.15">
      <c r="A4676" s="13" t="s">
        <v>5318</v>
      </c>
      <c r="B4676" s="7" t="s">
        <v>4909</v>
      </c>
      <c r="C4676" s="14">
        <v>8</v>
      </c>
      <c r="D4676" s="14">
        <v>49.7</v>
      </c>
      <c r="E4676" s="14">
        <v>4.9700000000000006</v>
      </c>
      <c r="F4676" s="14">
        <v>54.67</v>
      </c>
      <c r="G4676" s="7">
        <v>0.12</v>
      </c>
      <c r="H4676" s="7" t="s">
        <v>30</v>
      </c>
      <c r="I4676" s="7">
        <v>8</v>
      </c>
    </row>
    <row r="4677" spans="1:9" ht="15.75" customHeight="1" x14ac:dyDescent="0.15">
      <c r="A4677" s="13" t="s">
        <v>5318</v>
      </c>
      <c r="B4677" s="7" t="s">
        <v>909</v>
      </c>
      <c r="C4677" s="14">
        <v>8</v>
      </c>
      <c r="D4677" s="14">
        <v>82.74</v>
      </c>
      <c r="E4677" s="14">
        <v>8.2739999999999991</v>
      </c>
      <c r="F4677" s="14">
        <v>91.013999999999996</v>
      </c>
      <c r="G4677" s="7">
        <v>0.36</v>
      </c>
      <c r="H4677" s="7" t="s">
        <v>31</v>
      </c>
      <c r="I4677" s="7">
        <v>8</v>
      </c>
    </row>
    <row r="4678" spans="1:9" ht="15.75" customHeight="1" x14ac:dyDescent="0.15">
      <c r="A4678" s="13" t="s">
        <v>5318</v>
      </c>
      <c r="B4678" s="7" t="s">
        <v>1659</v>
      </c>
      <c r="C4678" s="14">
        <v>8</v>
      </c>
      <c r="D4678" s="14">
        <v>14.9</v>
      </c>
      <c r="E4678" s="14">
        <v>1.4900000000000002</v>
      </c>
      <c r="F4678" s="14">
        <v>16.39</v>
      </c>
      <c r="G4678" s="7">
        <v>0.28999999999999998</v>
      </c>
      <c r="H4678" s="7" t="s">
        <v>5079</v>
      </c>
      <c r="I4678" s="7">
        <v>8</v>
      </c>
    </row>
    <row r="4679" spans="1:9" ht="15.75" customHeight="1" x14ac:dyDescent="0.15">
      <c r="A4679" s="13" t="s">
        <v>5318</v>
      </c>
      <c r="B4679" s="7" t="s">
        <v>2431</v>
      </c>
      <c r="C4679" s="14">
        <v>8</v>
      </c>
      <c r="D4679" s="14">
        <v>19.420000000000002</v>
      </c>
      <c r="E4679" s="14">
        <v>1.9420000000000002</v>
      </c>
      <c r="F4679" s="14">
        <v>21.362000000000002</v>
      </c>
      <c r="G4679" s="7">
        <v>0.24</v>
      </c>
      <c r="H4679" s="7" t="s">
        <v>5083</v>
      </c>
      <c r="I4679" s="7">
        <v>6</v>
      </c>
    </row>
    <row r="4680" spans="1:9" ht="15.75" customHeight="1" x14ac:dyDescent="0.15">
      <c r="A4680" s="13" t="s">
        <v>5318</v>
      </c>
      <c r="B4680" s="7" t="s">
        <v>2622</v>
      </c>
      <c r="C4680" s="14">
        <v>9</v>
      </c>
      <c r="D4680" s="14">
        <v>18.89</v>
      </c>
      <c r="E4680" s="14">
        <v>1.8890000000000002</v>
      </c>
      <c r="F4680" s="14">
        <v>20.779</v>
      </c>
      <c r="G4680" s="7">
        <v>0.02</v>
      </c>
      <c r="H4680" s="7" t="s">
        <v>5076</v>
      </c>
      <c r="I4680" s="7">
        <v>6</v>
      </c>
    </row>
    <row r="4681" spans="1:9" ht="15.75" customHeight="1" x14ac:dyDescent="0.15">
      <c r="A4681" s="13" t="s">
        <v>5318</v>
      </c>
      <c r="B4681" s="7" t="s">
        <v>3066</v>
      </c>
      <c r="C4681" s="14">
        <v>9</v>
      </c>
      <c r="D4681" s="14">
        <v>10.34</v>
      </c>
      <c r="E4681" s="14">
        <v>1.034</v>
      </c>
      <c r="F4681" s="14">
        <v>11.374000000000001</v>
      </c>
      <c r="G4681" s="7">
        <v>0.08</v>
      </c>
      <c r="H4681" s="7" t="s">
        <v>5081</v>
      </c>
      <c r="I4681" s="7">
        <v>10</v>
      </c>
    </row>
    <row r="4682" spans="1:9" ht="15.75" customHeight="1" x14ac:dyDescent="0.15">
      <c r="A4682" s="13" t="s">
        <v>5318</v>
      </c>
      <c r="B4682" s="7" t="s">
        <v>1819</v>
      </c>
      <c r="C4682" s="14">
        <v>8</v>
      </c>
      <c r="D4682" s="14">
        <v>58.33</v>
      </c>
      <c r="E4682" s="14">
        <v>5.8330000000000002</v>
      </c>
      <c r="F4682" s="14">
        <v>64.162999999999997</v>
      </c>
      <c r="G4682" s="7">
        <v>0.32</v>
      </c>
      <c r="H4682" s="7" t="s">
        <v>5079</v>
      </c>
      <c r="I4682" s="7">
        <v>7</v>
      </c>
    </row>
    <row r="4683" spans="1:9" ht="15.75" customHeight="1" x14ac:dyDescent="0.15">
      <c r="A4683" s="13" t="s">
        <v>5318</v>
      </c>
      <c r="B4683" s="7" t="s">
        <v>1079</v>
      </c>
      <c r="C4683" s="14">
        <v>8</v>
      </c>
      <c r="D4683" s="14">
        <v>74.430000000000007</v>
      </c>
      <c r="E4683" s="14">
        <v>7.4430000000000014</v>
      </c>
      <c r="F4683" s="14">
        <v>81.873000000000005</v>
      </c>
      <c r="G4683" s="7">
        <v>0.37</v>
      </c>
      <c r="H4683" s="7" t="s">
        <v>5078</v>
      </c>
      <c r="I4683" s="7">
        <v>6</v>
      </c>
    </row>
    <row r="4684" spans="1:9" ht="15.75" customHeight="1" x14ac:dyDescent="0.15">
      <c r="A4684" s="13" t="s">
        <v>5318</v>
      </c>
      <c r="B4684" s="7" t="s">
        <v>1070</v>
      </c>
      <c r="C4684" s="14">
        <v>8</v>
      </c>
      <c r="D4684" s="7">
        <v>81.03</v>
      </c>
      <c r="E4684" s="7">
        <f t="shared" ref="E4684:E4747" si="150">D4684*10%</f>
        <v>8.1029999999999998</v>
      </c>
      <c r="F4684" s="7">
        <f t="shared" ref="F4684:F4747" si="151">D4684+E4684</f>
        <v>89.132999999999996</v>
      </c>
      <c r="G4684" s="7">
        <v>0.32</v>
      </c>
      <c r="H4684" s="7" t="s">
        <v>5082</v>
      </c>
      <c r="I4684" s="7">
        <v>7</v>
      </c>
    </row>
    <row r="4685" spans="1:9" ht="15.75" customHeight="1" x14ac:dyDescent="0.15">
      <c r="A4685" s="13" t="s">
        <v>5318</v>
      </c>
      <c r="B4685" s="7" t="s">
        <v>1175</v>
      </c>
      <c r="C4685" s="14">
        <v>8</v>
      </c>
      <c r="D4685" s="7">
        <v>74.83</v>
      </c>
      <c r="E4685" s="7">
        <f t="shared" si="150"/>
        <v>7.4830000000000005</v>
      </c>
      <c r="F4685" s="7">
        <f t="shared" si="151"/>
        <v>82.313000000000002</v>
      </c>
      <c r="G4685" s="7">
        <v>0.19</v>
      </c>
      <c r="H4685" s="7" t="s">
        <v>5078</v>
      </c>
      <c r="I4685" s="7">
        <v>5</v>
      </c>
    </row>
    <row r="4686" spans="1:9" ht="15.75" customHeight="1" x14ac:dyDescent="0.15">
      <c r="A4686" s="13" t="s">
        <v>5318</v>
      </c>
      <c r="B4686" s="7" t="s">
        <v>3253</v>
      </c>
      <c r="C4686" s="14">
        <v>8</v>
      </c>
      <c r="D4686" s="7">
        <v>53.06</v>
      </c>
      <c r="E4686" s="7">
        <f t="shared" si="150"/>
        <v>5.3060000000000009</v>
      </c>
      <c r="F4686" s="7">
        <f t="shared" si="151"/>
        <v>58.366</v>
      </c>
      <c r="G4686" s="7">
        <v>0.1</v>
      </c>
      <c r="H4686" s="7" t="s">
        <v>5080</v>
      </c>
      <c r="I4686" s="7">
        <v>7</v>
      </c>
    </row>
    <row r="4687" spans="1:9" ht="15.75" customHeight="1" x14ac:dyDescent="0.15">
      <c r="A4687" s="13" t="s">
        <v>5318</v>
      </c>
      <c r="B4687" s="7" t="s">
        <v>1717</v>
      </c>
      <c r="C4687" s="14">
        <v>9</v>
      </c>
      <c r="D4687" s="7">
        <v>84.78</v>
      </c>
      <c r="E4687" s="7">
        <f t="shared" si="150"/>
        <v>8.4779999999999998</v>
      </c>
      <c r="F4687" s="7">
        <f t="shared" si="151"/>
        <v>93.257999999999996</v>
      </c>
      <c r="G4687" s="7">
        <v>0.28000000000000003</v>
      </c>
      <c r="H4687" s="7" t="s">
        <v>5076</v>
      </c>
      <c r="I4687" s="7">
        <v>9</v>
      </c>
    </row>
    <row r="4688" spans="1:9" ht="15.75" customHeight="1" x14ac:dyDescent="0.15">
      <c r="A4688" s="13" t="s">
        <v>5318</v>
      </c>
      <c r="B4688" s="7" t="s">
        <v>729</v>
      </c>
      <c r="C4688" s="14">
        <v>9</v>
      </c>
      <c r="D4688" s="7">
        <v>71.08</v>
      </c>
      <c r="E4688" s="7">
        <f t="shared" si="150"/>
        <v>7.1080000000000005</v>
      </c>
      <c r="F4688" s="7">
        <f t="shared" si="151"/>
        <v>78.188000000000002</v>
      </c>
      <c r="G4688" s="7">
        <v>0.38</v>
      </c>
      <c r="H4688" s="7" t="s">
        <v>27</v>
      </c>
      <c r="I4688" s="7">
        <v>9</v>
      </c>
    </row>
    <row r="4689" spans="1:9" ht="15.75" customHeight="1" x14ac:dyDescent="0.15">
      <c r="A4689" s="13" t="s">
        <v>5318</v>
      </c>
      <c r="B4689" s="7" t="s">
        <v>1323</v>
      </c>
      <c r="C4689" s="14">
        <v>9</v>
      </c>
      <c r="D4689" s="7">
        <v>82.21</v>
      </c>
      <c r="E4689" s="7">
        <f t="shared" si="150"/>
        <v>8.2210000000000001</v>
      </c>
      <c r="F4689" s="7">
        <f t="shared" si="151"/>
        <v>90.430999999999997</v>
      </c>
      <c r="G4689" s="7">
        <v>0.21</v>
      </c>
      <c r="H4689" s="7" t="s">
        <v>5081</v>
      </c>
      <c r="I4689" s="7">
        <v>4</v>
      </c>
    </row>
    <row r="4690" spans="1:9" ht="15.75" customHeight="1" x14ac:dyDescent="0.15">
      <c r="A4690" s="13" t="s">
        <v>5318</v>
      </c>
      <c r="B4690" s="7" t="s">
        <v>3836</v>
      </c>
      <c r="C4690" s="14">
        <v>9</v>
      </c>
      <c r="D4690" s="7">
        <v>93.38</v>
      </c>
      <c r="E4690" s="7">
        <f t="shared" si="150"/>
        <v>9.3379999999999992</v>
      </c>
      <c r="F4690" s="7">
        <f t="shared" si="151"/>
        <v>102.71799999999999</v>
      </c>
      <c r="G4690" s="7">
        <v>0.12</v>
      </c>
      <c r="H4690" s="7" t="s">
        <v>5079</v>
      </c>
      <c r="I4690" s="7">
        <v>8</v>
      </c>
    </row>
    <row r="4691" spans="1:9" ht="15.75" customHeight="1" x14ac:dyDescent="0.15">
      <c r="A4691" s="13" t="s">
        <v>5318</v>
      </c>
      <c r="B4691" s="7" t="s">
        <v>2006</v>
      </c>
      <c r="C4691" s="14">
        <v>9</v>
      </c>
      <c r="D4691" s="7">
        <v>20.48</v>
      </c>
      <c r="E4691" s="7">
        <f t="shared" si="150"/>
        <v>2.048</v>
      </c>
      <c r="F4691" s="7">
        <f t="shared" si="151"/>
        <v>22.527999999999999</v>
      </c>
      <c r="G4691" s="7">
        <v>0.15</v>
      </c>
      <c r="H4691" s="7" t="s">
        <v>5076</v>
      </c>
      <c r="I4691" s="7">
        <v>8</v>
      </c>
    </row>
    <row r="4692" spans="1:9" ht="15.75" customHeight="1" x14ac:dyDescent="0.15">
      <c r="A4692" s="13" t="s">
        <v>5318</v>
      </c>
      <c r="B4692" s="7" t="s">
        <v>3227</v>
      </c>
      <c r="C4692" s="14">
        <v>8</v>
      </c>
      <c r="D4692" s="7">
        <v>88.73</v>
      </c>
      <c r="E4692" s="7">
        <f t="shared" si="150"/>
        <v>8.8730000000000011</v>
      </c>
      <c r="F4692" s="7">
        <f t="shared" si="151"/>
        <v>97.603000000000009</v>
      </c>
      <c r="G4692" s="7">
        <v>0.33</v>
      </c>
      <c r="H4692" s="7" t="s">
        <v>26</v>
      </c>
      <c r="I4692" s="7">
        <v>5</v>
      </c>
    </row>
    <row r="4693" spans="1:9" ht="15.75" customHeight="1" x14ac:dyDescent="0.15">
      <c r="A4693" s="13" t="s">
        <v>5319</v>
      </c>
      <c r="B4693" s="7" t="s">
        <v>2109</v>
      </c>
      <c r="C4693" s="14">
        <v>9</v>
      </c>
      <c r="D4693" s="7">
        <v>39.369999999999997</v>
      </c>
      <c r="E4693" s="7">
        <f t="shared" si="150"/>
        <v>3.9369999999999998</v>
      </c>
      <c r="F4693" s="7">
        <f t="shared" si="151"/>
        <v>43.306999999999995</v>
      </c>
      <c r="G4693" s="7">
        <v>0.18</v>
      </c>
      <c r="H4693" s="7" t="s">
        <v>5076</v>
      </c>
      <c r="I4693" s="7">
        <v>8</v>
      </c>
    </row>
    <row r="4694" spans="1:9" ht="15.75" customHeight="1" x14ac:dyDescent="0.15">
      <c r="A4694" s="13" t="s">
        <v>5319</v>
      </c>
      <c r="B4694" s="7" t="s">
        <v>4050</v>
      </c>
      <c r="C4694" s="14">
        <v>8</v>
      </c>
      <c r="D4694" s="7">
        <v>20.07</v>
      </c>
      <c r="E4694" s="7">
        <f t="shared" si="150"/>
        <v>2.0070000000000001</v>
      </c>
      <c r="F4694" s="7">
        <f t="shared" si="151"/>
        <v>22.077000000000002</v>
      </c>
      <c r="G4694" s="7">
        <v>0.38</v>
      </c>
      <c r="H4694" s="7" t="s">
        <v>31</v>
      </c>
      <c r="I4694" s="7">
        <v>7</v>
      </c>
    </row>
    <row r="4695" spans="1:9" ht="15.75" customHeight="1" x14ac:dyDescent="0.15">
      <c r="A4695" s="13" t="s">
        <v>5319</v>
      </c>
      <c r="B4695" s="7" t="s">
        <v>2721</v>
      </c>
      <c r="C4695" s="14">
        <v>9</v>
      </c>
      <c r="D4695" s="7">
        <v>25.32</v>
      </c>
      <c r="E4695" s="7">
        <f t="shared" si="150"/>
        <v>2.532</v>
      </c>
      <c r="F4695" s="7">
        <f t="shared" si="151"/>
        <v>27.852</v>
      </c>
      <c r="G4695" s="7">
        <v>0.31</v>
      </c>
      <c r="H4695" s="7" t="s">
        <v>5076</v>
      </c>
      <c r="I4695" s="7">
        <v>1</v>
      </c>
    </row>
    <row r="4696" spans="1:9" ht="15.75" customHeight="1" x14ac:dyDescent="0.15">
      <c r="A4696" s="13" t="s">
        <v>5319</v>
      </c>
      <c r="B4696" s="7" t="s">
        <v>3607</v>
      </c>
      <c r="C4696" s="14">
        <v>9</v>
      </c>
      <c r="D4696" s="7">
        <v>74.959999999999994</v>
      </c>
      <c r="E4696" s="7">
        <f t="shared" si="150"/>
        <v>7.4959999999999996</v>
      </c>
      <c r="F4696" s="7">
        <f t="shared" si="151"/>
        <v>82.455999999999989</v>
      </c>
      <c r="G4696" s="7">
        <v>0.27</v>
      </c>
      <c r="H4696" s="7" t="s">
        <v>29</v>
      </c>
      <c r="I4696" s="7">
        <v>10</v>
      </c>
    </row>
    <row r="4697" spans="1:9" ht="15.75" customHeight="1" x14ac:dyDescent="0.15">
      <c r="A4697" s="13" t="s">
        <v>5319</v>
      </c>
      <c r="B4697" s="7" t="s">
        <v>1810</v>
      </c>
      <c r="C4697" s="14">
        <v>9</v>
      </c>
      <c r="D4697" s="7">
        <v>54.91</v>
      </c>
      <c r="E4697" s="7">
        <f t="shared" si="150"/>
        <v>5.4909999999999997</v>
      </c>
      <c r="F4697" s="7">
        <f t="shared" si="151"/>
        <v>60.400999999999996</v>
      </c>
      <c r="G4697" s="7">
        <v>0.19</v>
      </c>
      <c r="H4697" s="7" t="s">
        <v>31</v>
      </c>
      <c r="I4697" s="7">
        <v>10</v>
      </c>
    </row>
    <row r="4698" spans="1:9" ht="15.75" customHeight="1" x14ac:dyDescent="0.15">
      <c r="A4698" s="13" t="s">
        <v>5319</v>
      </c>
      <c r="B4698" s="7" t="s">
        <v>3768</v>
      </c>
      <c r="C4698" s="14">
        <v>9</v>
      </c>
      <c r="D4698" s="7">
        <v>29.56</v>
      </c>
      <c r="E4698" s="7">
        <f t="shared" si="150"/>
        <v>2.956</v>
      </c>
      <c r="F4698" s="7">
        <f t="shared" si="151"/>
        <v>32.515999999999998</v>
      </c>
      <c r="G4698" s="7">
        <v>0.23</v>
      </c>
      <c r="H4698" s="7" t="s">
        <v>5077</v>
      </c>
      <c r="I4698" s="7">
        <v>1</v>
      </c>
    </row>
    <row r="4699" spans="1:9" ht="15.75" customHeight="1" x14ac:dyDescent="0.15">
      <c r="A4699" s="13" t="s">
        <v>5319</v>
      </c>
      <c r="B4699" s="7" t="s">
        <v>1861</v>
      </c>
      <c r="C4699" s="14">
        <v>9</v>
      </c>
      <c r="D4699" s="7">
        <v>18.190000000000001</v>
      </c>
      <c r="E4699" s="7">
        <f t="shared" si="150"/>
        <v>1.8190000000000002</v>
      </c>
      <c r="F4699" s="7">
        <f t="shared" si="151"/>
        <v>20.009</v>
      </c>
      <c r="G4699" s="7">
        <v>0.14000000000000001</v>
      </c>
      <c r="H4699" s="7" t="s">
        <v>31</v>
      </c>
      <c r="I4699" s="7">
        <v>9</v>
      </c>
    </row>
    <row r="4700" spans="1:9" ht="15.75" customHeight="1" x14ac:dyDescent="0.15">
      <c r="A4700" s="13" t="s">
        <v>5319</v>
      </c>
      <c r="B4700" s="7" t="s">
        <v>3730</v>
      </c>
      <c r="C4700" s="14">
        <v>8</v>
      </c>
      <c r="D4700" s="7">
        <v>93.96</v>
      </c>
      <c r="E4700" s="7">
        <f t="shared" si="150"/>
        <v>9.395999999999999</v>
      </c>
      <c r="F4700" s="7">
        <f t="shared" si="151"/>
        <v>103.35599999999999</v>
      </c>
      <c r="G4700" s="7">
        <v>0.03</v>
      </c>
      <c r="H4700" s="7" t="s">
        <v>27</v>
      </c>
      <c r="I4700" s="7">
        <v>6</v>
      </c>
    </row>
    <row r="4701" spans="1:9" ht="15.75" customHeight="1" x14ac:dyDescent="0.15">
      <c r="A4701" s="13" t="s">
        <v>5319</v>
      </c>
      <c r="B4701" s="7" t="s">
        <v>287</v>
      </c>
      <c r="C4701" s="14">
        <v>8</v>
      </c>
      <c r="D4701" s="7">
        <v>31.08</v>
      </c>
      <c r="E4701" s="7">
        <f t="shared" si="150"/>
        <v>3.1080000000000001</v>
      </c>
      <c r="F4701" s="7">
        <f t="shared" si="151"/>
        <v>34.187999999999995</v>
      </c>
      <c r="G4701" s="7">
        <v>0.17</v>
      </c>
      <c r="H4701" s="7" t="s">
        <v>5076</v>
      </c>
      <c r="I4701" s="7">
        <v>9</v>
      </c>
    </row>
    <row r="4702" spans="1:9" ht="15.75" customHeight="1" x14ac:dyDescent="0.15">
      <c r="A4702" s="13" t="s">
        <v>5319</v>
      </c>
      <c r="B4702" s="7" t="s">
        <v>2444</v>
      </c>
      <c r="C4702" s="14">
        <v>8</v>
      </c>
      <c r="D4702" s="7">
        <v>4.53</v>
      </c>
      <c r="E4702" s="7">
        <f t="shared" si="150"/>
        <v>0.45300000000000007</v>
      </c>
      <c r="F4702" s="7">
        <f t="shared" si="151"/>
        <v>4.9830000000000005</v>
      </c>
      <c r="G4702" s="7">
        <v>0.11</v>
      </c>
      <c r="H4702" s="7" t="s">
        <v>5079</v>
      </c>
      <c r="I4702" s="7">
        <v>6</v>
      </c>
    </row>
    <row r="4703" spans="1:9" ht="15.75" customHeight="1" x14ac:dyDescent="0.15">
      <c r="A4703" s="13" t="s">
        <v>5319</v>
      </c>
      <c r="B4703" s="7" t="s">
        <v>4619</v>
      </c>
      <c r="C4703" s="14">
        <v>8</v>
      </c>
      <c r="D4703" s="7">
        <v>66.72</v>
      </c>
      <c r="E4703" s="7">
        <f t="shared" si="150"/>
        <v>6.6720000000000006</v>
      </c>
      <c r="F4703" s="7">
        <f t="shared" si="151"/>
        <v>73.391999999999996</v>
      </c>
      <c r="G4703" s="7">
        <v>0.24</v>
      </c>
      <c r="H4703" s="7" t="s">
        <v>5081</v>
      </c>
      <c r="I4703" s="7">
        <v>10</v>
      </c>
    </row>
    <row r="4704" spans="1:9" ht="15.75" customHeight="1" x14ac:dyDescent="0.15">
      <c r="A4704" s="13" t="s">
        <v>5319</v>
      </c>
      <c r="B4704" s="7" t="s">
        <v>3121</v>
      </c>
      <c r="C4704" s="14">
        <v>8</v>
      </c>
      <c r="D4704" s="7">
        <v>87.6</v>
      </c>
      <c r="E4704" s="7">
        <f t="shared" si="150"/>
        <v>8.76</v>
      </c>
      <c r="F4704" s="7">
        <f t="shared" si="151"/>
        <v>96.36</v>
      </c>
      <c r="G4704" s="7">
        <v>0.3</v>
      </c>
      <c r="H4704" s="7" t="s">
        <v>5076</v>
      </c>
      <c r="I4704" s="7">
        <v>8</v>
      </c>
    </row>
    <row r="4705" spans="1:9" ht="15.75" customHeight="1" x14ac:dyDescent="0.15">
      <c r="A4705" s="13" t="s">
        <v>5319</v>
      </c>
      <c r="B4705" s="7" t="s">
        <v>4410</v>
      </c>
      <c r="C4705" s="14">
        <v>8</v>
      </c>
      <c r="D4705" s="7">
        <v>53.91</v>
      </c>
      <c r="E4705" s="7">
        <f t="shared" si="150"/>
        <v>5.391</v>
      </c>
      <c r="F4705" s="7">
        <f t="shared" si="151"/>
        <v>59.300999999999995</v>
      </c>
      <c r="G4705" s="7">
        <v>0.32</v>
      </c>
      <c r="H4705" s="7" t="s">
        <v>29</v>
      </c>
      <c r="I4705" s="7">
        <v>10</v>
      </c>
    </row>
    <row r="4706" spans="1:9" ht="15.75" customHeight="1" x14ac:dyDescent="0.15">
      <c r="A4706" s="13" t="s">
        <v>5319</v>
      </c>
      <c r="B4706" s="7" t="s">
        <v>1822</v>
      </c>
      <c r="C4706" s="14">
        <v>9</v>
      </c>
      <c r="D4706" s="7">
        <v>60.67</v>
      </c>
      <c r="E4706" s="7">
        <f t="shared" si="150"/>
        <v>6.0670000000000002</v>
      </c>
      <c r="F4706" s="7">
        <f t="shared" si="151"/>
        <v>66.736999999999995</v>
      </c>
      <c r="G4706" s="7">
        <v>0.16</v>
      </c>
      <c r="H4706" s="7" t="s">
        <v>28</v>
      </c>
      <c r="I4706" s="7">
        <v>9</v>
      </c>
    </row>
    <row r="4707" spans="1:9" ht="15.75" customHeight="1" x14ac:dyDescent="0.15">
      <c r="A4707" s="13" t="s">
        <v>5319</v>
      </c>
      <c r="B4707" s="7" t="s">
        <v>1964</v>
      </c>
      <c r="C4707" s="14">
        <v>8</v>
      </c>
      <c r="D4707" s="7">
        <v>26.48</v>
      </c>
      <c r="E4707" s="7">
        <f t="shared" si="150"/>
        <v>2.6480000000000001</v>
      </c>
      <c r="F4707" s="7">
        <f t="shared" si="151"/>
        <v>29.128</v>
      </c>
      <c r="G4707" s="7">
        <v>0.15</v>
      </c>
      <c r="H4707" s="7" t="s">
        <v>5078</v>
      </c>
      <c r="I4707" s="7">
        <v>10</v>
      </c>
    </row>
    <row r="4708" spans="1:9" ht="15.75" customHeight="1" x14ac:dyDescent="0.15">
      <c r="A4708" s="13" t="s">
        <v>5319</v>
      </c>
      <c r="B4708" s="7" t="s">
        <v>3129</v>
      </c>
      <c r="C4708" s="14">
        <v>9</v>
      </c>
      <c r="D4708" s="7">
        <v>30.01</v>
      </c>
      <c r="E4708" s="7">
        <f t="shared" si="150"/>
        <v>3.0010000000000003</v>
      </c>
      <c r="F4708" s="7">
        <f t="shared" si="151"/>
        <v>33.011000000000003</v>
      </c>
      <c r="G4708" s="7">
        <v>0.03</v>
      </c>
      <c r="H4708" s="7" t="s">
        <v>5083</v>
      </c>
      <c r="I4708" s="7">
        <v>4</v>
      </c>
    </row>
    <row r="4709" spans="1:9" ht="15.75" customHeight="1" x14ac:dyDescent="0.15">
      <c r="A4709" s="13" t="s">
        <v>5319</v>
      </c>
      <c r="B4709" s="7" t="s">
        <v>1076</v>
      </c>
      <c r="C4709" s="14">
        <v>8</v>
      </c>
      <c r="D4709" s="7">
        <v>91.79</v>
      </c>
      <c r="E4709" s="7">
        <f t="shared" si="150"/>
        <v>9.1790000000000003</v>
      </c>
      <c r="F4709" s="7">
        <f t="shared" si="151"/>
        <v>100.96900000000001</v>
      </c>
      <c r="G4709" s="7">
        <v>0.38</v>
      </c>
      <c r="H4709" s="7" t="s">
        <v>29</v>
      </c>
      <c r="I4709" s="7">
        <v>8</v>
      </c>
    </row>
    <row r="4710" spans="1:9" ht="15.75" customHeight="1" x14ac:dyDescent="0.15">
      <c r="A4710" s="13" t="s">
        <v>5319</v>
      </c>
      <c r="B4710" s="7" t="s">
        <v>1896</v>
      </c>
      <c r="C4710" s="14">
        <v>9</v>
      </c>
      <c r="D4710" s="7">
        <v>54.56</v>
      </c>
      <c r="E4710" s="7">
        <f t="shared" si="150"/>
        <v>5.4560000000000004</v>
      </c>
      <c r="F4710" s="7">
        <f t="shared" si="151"/>
        <v>60.016000000000005</v>
      </c>
      <c r="G4710" s="7">
        <v>0.16</v>
      </c>
      <c r="H4710" s="7" t="s">
        <v>28</v>
      </c>
      <c r="I4710" s="7">
        <v>3</v>
      </c>
    </row>
    <row r="4711" spans="1:9" ht="15.75" customHeight="1" x14ac:dyDescent="0.15">
      <c r="A4711" s="13" t="s">
        <v>5319</v>
      </c>
      <c r="B4711" s="7" t="s">
        <v>4730</v>
      </c>
      <c r="C4711" s="14">
        <v>8</v>
      </c>
      <c r="D4711" s="7">
        <v>90.12</v>
      </c>
      <c r="E4711" s="7">
        <f t="shared" si="150"/>
        <v>9.0120000000000005</v>
      </c>
      <c r="F4711" s="7">
        <f t="shared" si="151"/>
        <v>99.132000000000005</v>
      </c>
      <c r="G4711" s="7">
        <v>0.09</v>
      </c>
      <c r="H4711" s="7" t="s">
        <v>5077</v>
      </c>
      <c r="I4711" s="7">
        <v>2</v>
      </c>
    </row>
    <row r="4712" spans="1:9" ht="15.75" customHeight="1" x14ac:dyDescent="0.15">
      <c r="A4712" s="13" t="s">
        <v>5319</v>
      </c>
      <c r="B4712" s="7" t="s">
        <v>3228</v>
      </c>
      <c r="C4712" s="14">
        <v>8</v>
      </c>
      <c r="D4712" s="7">
        <v>40.75</v>
      </c>
      <c r="E4712" s="7">
        <f t="shared" si="150"/>
        <v>4.0750000000000002</v>
      </c>
      <c r="F4712" s="7">
        <f t="shared" si="151"/>
        <v>44.825000000000003</v>
      </c>
      <c r="G4712" s="7">
        <v>0.31</v>
      </c>
      <c r="H4712" s="7" t="s">
        <v>5075</v>
      </c>
      <c r="I4712" s="7">
        <v>6</v>
      </c>
    </row>
    <row r="4713" spans="1:9" ht="15.75" customHeight="1" x14ac:dyDescent="0.15">
      <c r="A4713" s="13" t="s">
        <v>5319</v>
      </c>
      <c r="B4713" s="7" t="s">
        <v>4777</v>
      </c>
      <c r="C4713" s="14">
        <v>8</v>
      </c>
      <c r="D4713" s="7">
        <v>85.04</v>
      </c>
      <c r="E4713" s="7">
        <f t="shared" si="150"/>
        <v>8.5040000000000013</v>
      </c>
      <c r="F4713" s="7">
        <f t="shared" si="151"/>
        <v>93.544000000000011</v>
      </c>
      <c r="G4713" s="7">
        <v>0.02</v>
      </c>
      <c r="H4713" s="7" t="s">
        <v>5076</v>
      </c>
      <c r="I4713" s="7">
        <v>8</v>
      </c>
    </row>
    <row r="4714" spans="1:9" ht="15.75" customHeight="1" x14ac:dyDescent="0.15">
      <c r="A4714" s="13" t="s">
        <v>5319</v>
      </c>
      <c r="B4714" s="7" t="s">
        <v>4260</v>
      </c>
      <c r="C4714" s="14">
        <v>8</v>
      </c>
      <c r="D4714" s="7">
        <v>69.19</v>
      </c>
      <c r="E4714" s="7">
        <f t="shared" si="150"/>
        <v>6.9190000000000005</v>
      </c>
      <c r="F4714" s="7">
        <f t="shared" si="151"/>
        <v>76.108999999999995</v>
      </c>
      <c r="G4714" s="7">
        <v>0.02</v>
      </c>
      <c r="H4714" s="7" t="s">
        <v>31</v>
      </c>
      <c r="I4714" s="7">
        <v>9</v>
      </c>
    </row>
    <row r="4715" spans="1:9" ht="15.75" customHeight="1" x14ac:dyDescent="0.15">
      <c r="A4715" s="13" t="s">
        <v>5320</v>
      </c>
      <c r="B4715" s="7" t="s">
        <v>1973</v>
      </c>
      <c r="C4715" s="14">
        <v>8</v>
      </c>
      <c r="D4715" s="7">
        <v>68.17</v>
      </c>
      <c r="E4715" s="7">
        <f t="shared" si="150"/>
        <v>6.8170000000000002</v>
      </c>
      <c r="F4715" s="7">
        <f t="shared" si="151"/>
        <v>74.986999999999995</v>
      </c>
      <c r="G4715" s="7">
        <v>0.32</v>
      </c>
      <c r="H4715" s="7" t="s">
        <v>5082</v>
      </c>
      <c r="I4715" s="7">
        <v>10</v>
      </c>
    </row>
    <row r="4716" spans="1:9" ht="15.75" customHeight="1" x14ac:dyDescent="0.15">
      <c r="A4716" s="13" t="s">
        <v>5320</v>
      </c>
      <c r="B4716" s="7" t="s">
        <v>1028</v>
      </c>
      <c r="C4716" s="14">
        <v>8</v>
      </c>
      <c r="D4716" s="7">
        <v>39.369999999999997</v>
      </c>
      <c r="E4716" s="7">
        <f t="shared" si="150"/>
        <v>3.9369999999999998</v>
      </c>
      <c r="F4716" s="7">
        <f t="shared" si="151"/>
        <v>43.306999999999995</v>
      </c>
      <c r="G4716" s="7">
        <v>0.35</v>
      </c>
      <c r="H4716" s="7" t="s">
        <v>30</v>
      </c>
      <c r="I4716" s="7">
        <v>5</v>
      </c>
    </row>
    <row r="4717" spans="1:9" ht="15.75" customHeight="1" x14ac:dyDescent="0.15">
      <c r="A4717" s="13" t="s">
        <v>5320</v>
      </c>
      <c r="B4717" s="7" t="s">
        <v>2789</v>
      </c>
      <c r="C4717" s="14">
        <v>9</v>
      </c>
      <c r="D4717" s="7">
        <v>53.28</v>
      </c>
      <c r="E4717" s="7">
        <f t="shared" si="150"/>
        <v>5.3280000000000003</v>
      </c>
      <c r="F4717" s="7">
        <f t="shared" si="151"/>
        <v>58.608000000000004</v>
      </c>
      <c r="G4717" s="7">
        <v>0.26</v>
      </c>
      <c r="H4717" s="7" t="s">
        <v>29</v>
      </c>
      <c r="I4717" s="7">
        <v>3</v>
      </c>
    </row>
    <row r="4718" spans="1:9" ht="15.75" customHeight="1" x14ac:dyDescent="0.15">
      <c r="A4718" s="13" t="s">
        <v>5320</v>
      </c>
      <c r="B4718" s="7" t="s">
        <v>1174</v>
      </c>
      <c r="C4718" s="14">
        <v>8</v>
      </c>
      <c r="D4718" s="7">
        <v>16.48</v>
      </c>
      <c r="E4718" s="7">
        <f t="shared" si="150"/>
        <v>1.6480000000000001</v>
      </c>
      <c r="F4718" s="7">
        <f t="shared" si="151"/>
        <v>18.128</v>
      </c>
      <c r="G4718" s="7">
        <v>0.08</v>
      </c>
      <c r="H4718" s="7" t="s">
        <v>5076</v>
      </c>
      <c r="I4718" s="7">
        <v>4</v>
      </c>
    </row>
    <row r="4719" spans="1:9" ht="15.75" customHeight="1" x14ac:dyDescent="0.15">
      <c r="A4719" s="13" t="s">
        <v>5320</v>
      </c>
      <c r="B4719" s="7" t="s">
        <v>3303</v>
      </c>
      <c r="C4719" s="14">
        <v>8</v>
      </c>
      <c r="D4719" s="7">
        <v>31.76</v>
      </c>
      <c r="E4719" s="7">
        <f t="shared" si="150"/>
        <v>3.1760000000000002</v>
      </c>
      <c r="F4719" s="7">
        <f t="shared" si="151"/>
        <v>34.936</v>
      </c>
      <c r="G4719" s="7">
        <v>0.36</v>
      </c>
      <c r="H4719" s="7" t="s">
        <v>29</v>
      </c>
      <c r="I4719" s="7">
        <v>2</v>
      </c>
    </row>
    <row r="4720" spans="1:9" ht="15.75" customHeight="1" x14ac:dyDescent="0.15">
      <c r="A4720" s="13" t="s">
        <v>5320</v>
      </c>
      <c r="B4720" s="7" t="s">
        <v>5013</v>
      </c>
      <c r="C4720" s="14">
        <v>9</v>
      </c>
      <c r="D4720" s="7">
        <v>12.99</v>
      </c>
      <c r="E4720" s="7">
        <f t="shared" si="150"/>
        <v>1.2990000000000002</v>
      </c>
      <c r="F4720" s="7">
        <f t="shared" si="151"/>
        <v>14.289</v>
      </c>
      <c r="G4720" s="7">
        <v>0.3</v>
      </c>
      <c r="H4720" s="7" t="s">
        <v>5082</v>
      </c>
      <c r="I4720" s="7">
        <v>2</v>
      </c>
    </row>
    <row r="4721" spans="1:9" ht="15.75" customHeight="1" x14ac:dyDescent="0.15">
      <c r="A4721" s="13" t="s">
        <v>5320</v>
      </c>
      <c r="B4721" s="7" t="s">
        <v>4516</v>
      </c>
      <c r="C4721" s="14">
        <v>8</v>
      </c>
      <c r="D4721" s="7">
        <v>58.72</v>
      </c>
      <c r="E4721" s="7">
        <f t="shared" si="150"/>
        <v>5.8719999999999999</v>
      </c>
      <c r="F4721" s="7">
        <f t="shared" si="151"/>
        <v>64.591999999999999</v>
      </c>
      <c r="G4721" s="7">
        <v>0.15</v>
      </c>
      <c r="H4721" s="7" t="s">
        <v>5081</v>
      </c>
      <c r="I4721" s="7">
        <v>2</v>
      </c>
    </row>
    <row r="4722" spans="1:9" ht="15.75" customHeight="1" x14ac:dyDescent="0.15">
      <c r="A4722" s="13" t="s">
        <v>5320</v>
      </c>
      <c r="B4722" s="7" t="s">
        <v>2190</v>
      </c>
      <c r="C4722" s="14">
        <v>8</v>
      </c>
      <c r="D4722" s="7">
        <v>9.81</v>
      </c>
      <c r="E4722" s="7">
        <f t="shared" si="150"/>
        <v>0.98100000000000009</v>
      </c>
      <c r="F4722" s="7">
        <f t="shared" si="151"/>
        <v>10.791</v>
      </c>
      <c r="G4722" s="7">
        <v>0.27</v>
      </c>
      <c r="H4722" s="7" t="s">
        <v>5075</v>
      </c>
      <c r="I4722" s="7">
        <v>2</v>
      </c>
    </row>
    <row r="4723" spans="1:9" ht="15.75" customHeight="1" x14ac:dyDescent="0.15">
      <c r="A4723" s="13" t="s">
        <v>5320</v>
      </c>
      <c r="B4723" s="7" t="s">
        <v>300</v>
      </c>
      <c r="C4723" s="14">
        <v>8</v>
      </c>
      <c r="D4723" s="7">
        <v>97.95</v>
      </c>
      <c r="E4723" s="7">
        <f t="shared" si="150"/>
        <v>9.7950000000000017</v>
      </c>
      <c r="F4723" s="7">
        <f t="shared" si="151"/>
        <v>107.745</v>
      </c>
      <c r="G4723" s="7">
        <v>0.18</v>
      </c>
      <c r="H4723" s="7" t="s">
        <v>5080</v>
      </c>
      <c r="I4723" s="7">
        <v>3</v>
      </c>
    </row>
    <row r="4724" spans="1:9" ht="15.75" customHeight="1" x14ac:dyDescent="0.15">
      <c r="A4724" s="13" t="s">
        <v>5320</v>
      </c>
      <c r="B4724" s="7" t="s">
        <v>2886</v>
      </c>
      <c r="C4724" s="14">
        <v>8</v>
      </c>
      <c r="D4724" s="7">
        <v>12.67</v>
      </c>
      <c r="E4724" s="7">
        <f t="shared" si="150"/>
        <v>1.2670000000000001</v>
      </c>
      <c r="F4724" s="7">
        <f t="shared" si="151"/>
        <v>13.936999999999999</v>
      </c>
      <c r="G4724" s="7">
        <v>0.21</v>
      </c>
      <c r="H4724" s="7" t="s">
        <v>31</v>
      </c>
      <c r="I4724" s="7">
        <v>6</v>
      </c>
    </row>
    <row r="4725" spans="1:9" ht="15.75" customHeight="1" x14ac:dyDescent="0.15">
      <c r="A4725" s="13" t="s">
        <v>5320</v>
      </c>
      <c r="B4725" s="7" t="s">
        <v>4058</v>
      </c>
      <c r="C4725" s="14">
        <v>9</v>
      </c>
      <c r="D4725" s="7">
        <v>51.52</v>
      </c>
      <c r="E4725" s="7">
        <f t="shared" si="150"/>
        <v>5.152000000000001</v>
      </c>
      <c r="F4725" s="7">
        <f t="shared" si="151"/>
        <v>56.672000000000004</v>
      </c>
      <c r="G4725" s="7">
        <v>0.28999999999999998</v>
      </c>
      <c r="H4725" s="7" t="s">
        <v>5082</v>
      </c>
      <c r="I4725" s="7">
        <v>5</v>
      </c>
    </row>
    <row r="4726" spans="1:9" ht="15.75" customHeight="1" x14ac:dyDescent="0.15">
      <c r="A4726" s="13" t="s">
        <v>5320</v>
      </c>
      <c r="B4726" s="7" t="s">
        <v>1362</v>
      </c>
      <c r="C4726" s="14">
        <v>8</v>
      </c>
      <c r="D4726" s="7">
        <v>36.619999999999997</v>
      </c>
      <c r="E4726" s="7">
        <f t="shared" si="150"/>
        <v>3.6619999999999999</v>
      </c>
      <c r="F4726" s="7">
        <f t="shared" si="151"/>
        <v>40.281999999999996</v>
      </c>
      <c r="G4726" s="7">
        <v>0.35</v>
      </c>
      <c r="H4726" s="7" t="s">
        <v>5076</v>
      </c>
      <c r="I4726" s="7">
        <v>10</v>
      </c>
    </row>
    <row r="4727" spans="1:9" ht="15.75" customHeight="1" x14ac:dyDescent="0.15">
      <c r="A4727" s="13" t="s">
        <v>5320</v>
      </c>
      <c r="B4727" s="7" t="s">
        <v>3577</v>
      </c>
      <c r="C4727" s="14">
        <v>8</v>
      </c>
      <c r="D4727" s="7">
        <v>5.65</v>
      </c>
      <c r="E4727" s="7">
        <f t="shared" si="150"/>
        <v>0.56500000000000006</v>
      </c>
      <c r="F4727" s="7">
        <f t="shared" si="151"/>
        <v>6.2150000000000007</v>
      </c>
      <c r="G4727" s="7">
        <v>0.27</v>
      </c>
      <c r="H4727" s="7" t="s">
        <v>5077</v>
      </c>
      <c r="I4727" s="7">
        <v>6</v>
      </c>
    </row>
    <row r="4728" spans="1:9" ht="15.75" customHeight="1" x14ac:dyDescent="0.15">
      <c r="A4728" s="13" t="s">
        <v>5320</v>
      </c>
      <c r="B4728" s="7" t="s">
        <v>2435</v>
      </c>
      <c r="C4728" s="14">
        <v>8</v>
      </c>
      <c r="D4728" s="7">
        <v>81.17</v>
      </c>
      <c r="E4728" s="7">
        <f t="shared" si="150"/>
        <v>8.1170000000000009</v>
      </c>
      <c r="F4728" s="7">
        <f t="shared" si="151"/>
        <v>89.287000000000006</v>
      </c>
      <c r="G4728" s="7">
        <v>0.34</v>
      </c>
      <c r="H4728" s="7" t="s">
        <v>31</v>
      </c>
      <c r="I4728" s="7">
        <v>7</v>
      </c>
    </row>
    <row r="4729" spans="1:9" ht="15.75" customHeight="1" x14ac:dyDescent="0.15">
      <c r="A4729" s="13" t="s">
        <v>5320</v>
      </c>
      <c r="B4729" s="7" t="s">
        <v>3170</v>
      </c>
      <c r="C4729" s="14">
        <v>8</v>
      </c>
      <c r="D4729" s="7">
        <v>11.12</v>
      </c>
      <c r="E4729" s="7">
        <f t="shared" si="150"/>
        <v>1.1119999999999999</v>
      </c>
      <c r="F4729" s="7">
        <f t="shared" si="151"/>
        <v>12.231999999999999</v>
      </c>
      <c r="G4729" s="7">
        <v>0.01</v>
      </c>
      <c r="H4729" s="7" t="s">
        <v>29</v>
      </c>
      <c r="I4729" s="7">
        <v>10</v>
      </c>
    </row>
    <row r="4730" spans="1:9" ht="15.75" customHeight="1" x14ac:dyDescent="0.15">
      <c r="A4730" s="13" t="s">
        <v>5320</v>
      </c>
      <c r="B4730" s="7" t="s">
        <v>1124</v>
      </c>
      <c r="C4730" s="14">
        <v>8</v>
      </c>
      <c r="D4730" s="7">
        <v>11.8</v>
      </c>
      <c r="E4730" s="7">
        <f t="shared" si="150"/>
        <v>1.1800000000000002</v>
      </c>
      <c r="F4730" s="7">
        <f t="shared" si="151"/>
        <v>12.98</v>
      </c>
      <c r="G4730" s="7">
        <v>0.33</v>
      </c>
      <c r="H4730" s="7" t="s">
        <v>5080</v>
      </c>
      <c r="I4730" s="7">
        <v>6</v>
      </c>
    </row>
    <row r="4731" spans="1:9" ht="15.75" customHeight="1" x14ac:dyDescent="0.15">
      <c r="A4731" s="13" t="s">
        <v>5320</v>
      </c>
      <c r="B4731" s="7" t="s">
        <v>829</v>
      </c>
      <c r="C4731" s="14">
        <v>8</v>
      </c>
      <c r="D4731" s="7">
        <v>28.28</v>
      </c>
      <c r="E4731" s="7">
        <f t="shared" si="150"/>
        <v>2.8280000000000003</v>
      </c>
      <c r="F4731" s="7">
        <f t="shared" si="151"/>
        <v>31.108000000000001</v>
      </c>
      <c r="G4731" s="7">
        <v>0.2</v>
      </c>
      <c r="H4731" s="7" t="s">
        <v>5083</v>
      </c>
      <c r="I4731" s="7">
        <v>5</v>
      </c>
    </row>
    <row r="4732" spans="1:9" ht="15.75" customHeight="1" x14ac:dyDescent="0.15">
      <c r="A4732" s="13" t="s">
        <v>5320</v>
      </c>
      <c r="B4732" s="7" t="s">
        <v>551</v>
      </c>
      <c r="C4732" s="14">
        <v>8</v>
      </c>
      <c r="D4732" s="7">
        <v>90.82</v>
      </c>
      <c r="E4732" s="7">
        <f t="shared" si="150"/>
        <v>9.081999999999999</v>
      </c>
      <c r="F4732" s="7">
        <f t="shared" si="151"/>
        <v>99.901999999999987</v>
      </c>
      <c r="G4732" s="7">
        <v>0.23</v>
      </c>
      <c r="H4732" s="7" t="s">
        <v>5076</v>
      </c>
      <c r="I4732" s="7">
        <v>10</v>
      </c>
    </row>
    <row r="4733" spans="1:9" ht="15.75" customHeight="1" x14ac:dyDescent="0.15">
      <c r="A4733" s="13" t="s">
        <v>5320</v>
      </c>
      <c r="B4733" s="7" t="s">
        <v>2546</v>
      </c>
      <c r="C4733" s="14">
        <v>8</v>
      </c>
      <c r="D4733" s="7">
        <v>92.5</v>
      </c>
      <c r="E4733" s="7">
        <f t="shared" si="150"/>
        <v>9.25</v>
      </c>
      <c r="F4733" s="7">
        <f t="shared" si="151"/>
        <v>101.75</v>
      </c>
      <c r="G4733" s="7">
        <v>0.09</v>
      </c>
      <c r="H4733" s="7" t="s">
        <v>5075</v>
      </c>
      <c r="I4733" s="7">
        <v>7</v>
      </c>
    </row>
    <row r="4734" spans="1:9" ht="15.75" customHeight="1" x14ac:dyDescent="0.15">
      <c r="A4734" s="13" t="s">
        <v>5320</v>
      </c>
      <c r="B4734" s="7" t="s">
        <v>401</v>
      </c>
      <c r="C4734" s="14">
        <v>9</v>
      </c>
      <c r="D4734" s="7">
        <v>39.130000000000003</v>
      </c>
      <c r="E4734" s="7">
        <f t="shared" si="150"/>
        <v>3.9130000000000003</v>
      </c>
      <c r="F4734" s="7">
        <f t="shared" si="151"/>
        <v>43.043000000000006</v>
      </c>
      <c r="G4734" s="7">
        <v>0.28999999999999998</v>
      </c>
      <c r="H4734" s="7" t="s">
        <v>5079</v>
      </c>
      <c r="I4734" s="7">
        <v>4</v>
      </c>
    </row>
    <row r="4735" spans="1:9" ht="15.75" customHeight="1" x14ac:dyDescent="0.15">
      <c r="A4735" s="13" t="s">
        <v>5321</v>
      </c>
      <c r="B4735" s="7" t="s">
        <v>2062</v>
      </c>
      <c r="C4735" s="14">
        <v>9</v>
      </c>
      <c r="D4735" s="7">
        <v>51.9</v>
      </c>
      <c r="E4735" s="7">
        <f t="shared" si="150"/>
        <v>5.19</v>
      </c>
      <c r="F4735" s="7">
        <f t="shared" si="151"/>
        <v>57.089999999999996</v>
      </c>
      <c r="G4735" s="7">
        <v>0.35</v>
      </c>
      <c r="H4735" s="7" t="s">
        <v>26</v>
      </c>
      <c r="I4735" s="7">
        <v>3</v>
      </c>
    </row>
    <row r="4736" spans="1:9" ht="15.75" customHeight="1" x14ac:dyDescent="0.15">
      <c r="A4736" s="13" t="s">
        <v>5321</v>
      </c>
      <c r="B4736" s="7" t="s">
        <v>2487</v>
      </c>
      <c r="C4736" s="14">
        <v>8</v>
      </c>
      <c r="D4736" s="7">
        <v>27.61</v>
      </c>
      <c r="E4736" s="7">
        <f t="shared" si="150"/>
        <v>2.7610000000000001</v>
      </c>
      <c r="F4736" s="7">
        <f t="shared" si="151"/>
        <v>30.370999999999999</v>
      </c>
      <c r="G4736" s="7">
        <v>0.02</v>
      </c>
      <c r="H4736" s="7" t="s">
        <v>28</v>
      </c>
      <c r="I4736" s="7">
        <v>6</v>
      </c>
    </row>
    <row r="4737" spans="1:9" ht="15.75" customHeight="1" x14ac:dyDescent="0.15">
      <c r="A4737" s="13" t="s">
        <v>5321</v>
      </c>
      <c r="B4737" s="7" t="s">
        <v>4889</v>
      </c>
      <c r="C4737" s="14">
        <v>9</v>
      </c>
      <c r="D4737" s="7">
        <v>26.38</v>
      </c>
      <c r="E4737" s="7">
        <f t="shared" si="150"/>
        <v>2.6379999999999999</v>
      </c>
      <c r="F4737" s="7">
        <f t="shared" si="151"/>
        <v>29.018000000000001</v>
      </c>
      <c r="G4737" s="7">
        <v>0.2</v>
      </c>
      <c r="H4737" s="7" t="s">
        <v>5076</v>
      </c>
      <c r="I4737" s="7">
        <v>6</v>
      </c>
    </row>
    <row r="4738" spans="1:9" ht="15.75" customHeight="1" x14ac:dyDescent="0.15">
      <c r="A4738" s="13" t="s">
        <v>5321</v>
      </c>
      <c r="B4738" s="7" t="s">
        <v>1271</v>
      </c>
      <c r="C4738" s="14">
        <v>8</v>
      </c>
      <c r="D4738" s="7">
        <v>47.74</v>
      </c>
      <c r="E4738" s="7">
        <f t="shared" si="150"/>
        <v>4.774</v>
      </c>
      <c r="F4738" s="7">
        <f t="shared" si="151"/>
        <v>52.514000000000003</v>
      </c>
      <c r="G4738" s="7">
        <v>0.03</v>
      </c>
      <c r="H4738" s="7" t="s">
        <v>5083</v>
      </c>
      <c r="I4738" s="7">
        <v>2</v>
      </c>
    </row>
    <row r="4739" spans="1:9" ht="15.75" customHeight="1" x14ac:dyDescent="0.15">
      <c r="A4739" s="13" t="s">
        <v>5321</v>
      </c>
      <c r="B4739" s="7" t="s">
        <v>600</v>
      </c>
      <c r="C4739" s="14">
        <v>9</v>
      </c>
      <c r="D4739" s="7">
        <v>34.880000000000003</v>
      </c>
      <c r="E4739" s="7">
        <f t="shared" si="150"/>
        <v>3.4880000000000004</v>
      </c>
      <c r="F4739" s="7">
        <f t="shared" si="151"/>
        <v>38.368000000000002</v>
      </c>
      <c r="G4739" s="7">
        <v>0.28999999999999998</v>
      </c>
      <c r="H4739" s="7" t="s">
        <v>5078</v>
      </c>
      <c r="I4739" s="7">
        <v>10</v>
      </c>
    </row>
    <row r="4740" spans="1:9" ht="15.75" customHeight="1" x14ac:dyDescent="0.15">
      <c r="A4740" s="13" t="s">
        <v>5321</v>
      </c>
      <c r="B4740" s="7" t="s">
        <v>1765</v>
      </c>
      <c r="C4740" s="14">
        <v>9</v>
      </c>
      <c r="D4740" s="7">
        <v>51.89</v>
      </c>
      <c r="E4740" s="7">
        <f t="shared" si="150"/>
        <v>5.1890000000000001</v>
      </c>
      <c r="F4740" s="7">
        <f t="shared" si="151"/>
        <v>57.079000000000001</v>
      </c>
      <c r="G4740" s="7">
        <v>0.35</v>
      </c>
      <c r="H4740" s="7" t="s">
        <v>5083</v>
      </c>
      <c r="I4740" s="7">
        <v>3</v>
      </c>
    </row>
    <row r="4741" spans="1:9" ht="15.75" customHeight="1" x14ac:dyDescent="0.15">
      <c r="A4741" s="13" t="s">
        <v>5321</v>
      </c>
      <c r="B4741" s="7" t="s">
        <v>49</v>
      </c>
      <c r="C4741" s="14">
        <v>8</v>
      </c>
      <c r="D4741" s="7">
        <v>27.53</v>
      </c>
      <c r="E4741" s="7">
        <f t="shared" si="150"/>
        <v>2.7530000000000001</v>
      </c>
      <c r="F4741" s="7">
        <f t="shared" si="151"/>
        <v>30.283000000000001</v>
      </c>
      <c r="G4741" s="7">
        <v>0.2</v>
      </c>
      <c r="H4741" s="7" t="s">
        <v>29</v>
      </c>
      <c r="I4741" s="7">
        <v>1</v>
      </c>
    </row>
    <row r="4742" spans="1:9" ht="15.75" customHeight="1" x14ac:dyDescent="0.15">
      <c r="A4742" s="13" t="s">
        <v>5321</v>
      </c>
      <c r="B4742" s="7" t="s">
        <v>3480</v>
      </c>
      <c r="C4742" s="14">
        <v>8</v>
      </c>
      <c r="D4742" s="7">
        <v>14.06</v>
      </c>
      <c r="E4742" s="7">
        <f t="shared" si="150"/>
        <v>1.4060000000000001</v>
      </c>
      <c r="F4742" s="7">
        <f t="shared" si="151"/>
        <v>15.466000000000001</v>
      </c>
      <c r="G4742" s="7">
        <v>0.17</v>
      </c>
      <c r="H4742" s="7" t="s">
        <v>5076</v>
      </c>
      <c r="I4742" s="7">
        <v>2</v>
      </c>
    </row>
    <row r="4743" spans="1:9" ht="15.75" customHeight="1" x14ac:dyDescent="0.15">
      <c r="A4743" s="13" t="s">
        <v>5321</v>
      </c>
      <c r="B4743" s="7" t="s">
        <v>4539</v>
      </c>
      <c r="C4743" s="14">
        <v>9</v>
      </c>
      <c r="D4743" s="7">
        <v>62.04</v>
      </c>
      <c r="E4743" s="7">
        <f t="shared" si="150"/>
        <v>6.2040000000000006</v>
      </c>
      <c r="F4743" s="7">
        <f t="shared" si="151"/>
        <v>68.244</v>
      </c>
      <c r="G4743" s="7">
        <v>0.06</v>
      </c>
      <c r="H4743" s="7" t="s">
        <v>29</v>
      </c>
      <c r="I4743" s="7">
        <v>1</v>
      </c>
    </row>
    <row r="4744" spans="1:9" ht="15.75" customHeight="1" x14ac:dyDescent="0.15">
      <c r="A4744" s="13" t="s">
        <v>5321</v>
      </c>
      <c r="B4744" s="7" t="s">
        <v>1645</v>
      </c>
      <c r="C4744" s="14">
        <v>9</v>
      </c>
      <c r="D4744" s="7">
        <v>85.39</v>
      </c>
      <c r="E4744" s="7">
        <f t="shared" si="150"/>
        <v>8.5389999999999997</v>
      </c>
      <c r="F4744" s="7">
        <f t="shared" si="151"/>
        <v>93.929000000000002</v>
      </c>
      <c r="G4744" s="7">
        <v>0.2</v>
      </c>
      <c r="H4744" s="7" t="s">
        <v>5078</v>
      </c>
      <c r="I4744" s="7">
        <v>5</v>
      </c>
    </row>
    <row r="4745" spans="1:9" ht="15.75" customHeight="1" x14ac:dyDescent="0.15">
      <c r="A4745" s="13" t="s">
        <v>5321</v>
      </c>
      <c r="B4745" s="7" t="s">
        <v>3384</v>
      </c>
      <c r="C4745" s="14">
        <v>8</v>
      </c>
      <c r="D4745" s="7">
        <v>30.93</v>
      </c>
      <c r="E4745" s="7">
        <f t="shared" si="150"/>
        <v>3.093</v>
      </c>
      <c r="F4745" s="7">
        <f t="shared" si="151"/>
        <v>34.022999999999996</v>
      </c>
      <c r="G4745" s="7">
        <v>0.04</v>
      </c>
      <c r="H4745" s="7" t="s">
        <v>5082</v>
      </c>
      <c r="I4745" s="7">
        <v>5</v>
      </c>
    </row>
    <row r="4746" spans="1:9" ht="15.75" customHeight="1" x14ac:dyDescent="0.15">
      <c r="A4746" s="13" t="s">
        <v>5321</v>
      </c>
      <c r="B4746" s="7" t="s">
        <v>3591</v>
      </c>
      <c r="C4746" s="14">
        <v>9</v>
      </c>
      <c r="D4746" s="7">
        <v>40.020000000000003</v>
      </c>
      <c r="E4746" s="7">
        <f t="shared" si="150"/>
        <v>4.0020000000000007</v>
      </c>
      <c r="F4746" s="7">
        <f t="shared" si="151"/>
        <v>44.022000000000006</v>
      </c>
      <c r="G4746" s="7">
        <v>0.37</v>
      </c>
      <c r="H4746" s="7" t="s">
        <v>5076</v>
      </c>
      <c r="I4746" s="7">
        <v>6</v>
      </c>
    </row>
    <row r="4747" spans="1:9" ht="15.75" customHeight="1" x14ac:dyDescent="0.15">
      <c r="A4747" s="13" t="s">
        <v>5321</v>
      </c>
      <c r="B4747" s="7" t="s">
        <v>3513</v>
      </c>
      <c r="C4747" s="14">
        <v>8</v>
      </c>
      <c r="D4747" s="7">
        <v>90.32</v>
      </c>
      <c r="E4747" s="7">
        <f t="shared" si="150"/>
        <v>9.032</v>
      </c>
      <c r="F4747" s="7">
        <f t="shared" si="151"/>
        <v>99.35199999999999</v>
      </c>
      <c r="G4747" s="7">
        <v>0.08</v>
      </c>
      <c r="H4747" s="7" t="s">
        <v>5077</v>
      </c>
      <c r="I4747" s="7">
        <v>1</v>
      </c>
    </row>
    <row r="4748" spans="1:9" ht="15.75" customHeight="1" x14ac:dyDescent="0.15">
      <c r="A4748" s="13" t="s">
        <v>5321</v>
      </c>
      <c r="B4748" s="7" t="s">
        <v>2406</v>
      </c>
      <c r="C4748" s="14">
        <v>8</v>
      </c>
      <c r="D4748" s="7">
        <v>66.459999999999994</v>
      </c>
      <c r="E4748" s="7">
        <f t="shared" ref="E4748:E4811" si="152">D4748*10%</f>
        <v>6.6459999999999999</v>
      </c>
      <c r="F4748" s="7">
        <f t="shared" ref="F4748:F4811" si="153">D4748+E4748</f>
        <v>73.105999999999995</v>
      </c>
      <c r="G4748" s="7">
        <v>0.28999999999999998</v>
      </c>
      <c r="H4748" s="7" t="s">
        <v>27</v>
      </c>
      <c r="I4748" s="7">
        <v>4</v>
      </c>
    </row>
    <row r="4749" spans="1:9" ht="15.75" customHeight="1" x14ac:dyDescent="0.15">
      <c r="A4749" s="13" t="s">
        <v>5321</v>
      </c>
      <c r="B4749" s="7" t="s">
        <v>4224</v>
      </c>
      <c r="C4749" s="14">
        <v>8</v>
      </c>
      <c r="D4749" s="7">
        <v>34.97</v>
      </c>
      <c r="E4749" s="7">
        <f t="shared" si="152"/>
        <v>3.4969999999999999</v>
      </c>
      <c r="F4749" s="7">
        <f t="shared" si="153"/>
        <v>38.466999999999999</v>
      </c>
      <c r="G4749" s="7">
        <v>0.32</v>
      </c>
      <c r="H4749" s="7" t="s">
        <v>5077</v>
      </c>
      <c r="I4749" s="7">
        <v>3</v>
      </c>
    </row>
    <row r="4750" spans="1:9" ht="15.75" customHeight="1" x14ac:dyDescent="0.15">
      <c r="A4750" s="13" t="s">
        <v>5322</v>
      </c>
      <c r="B4750" s="7" t="s">
        <v>3396</v>
      </c>
      <c r="C4750" s="14">
        <v>8</v>
      </c>
      <c r="D4750" s="7">
        <v>50.33</v>
      </c>
      <c r="E4750" s="7">
        <f t="shared" si="152"/>
        <v>5.0330000000000004</v>
      </c>
      <c r="F4750" s="7">
        <f t="shared" si="153"/>
        <v>55.363</v>
      </c>
      <c r="G4750" s="7">
        <v>0.17</v>
      </c>
      <c r="H4750" s="7" t="s">
        <v>5077</v>
      </c>
      <c r="I4750" s="7">
        <v>7</v>
      </c>
    </row>
    <row r="4751" spans="1:9" ht="15.75" customHeight="1" x14ac:dyDescent="0.15">
      <c r="A4751" s="13" t="s">
        <v>5322</v>
      </c>
      <c r="B4751" s="7" t="s">
        <v>4847</v>
      </c>
      <c r="C4751" s="14">
        <v>8</v>
      </c>
      <c r="D4751" s="7">
        <v>20.65</v>
      </c>
      <c r="E4751" s="7">
        <f t="shared" si="152"/>
        <v>2.0649999999999999</v>
      </c>
      <c r="F4751" s="7">
        <f t="shared" si="153"/>
        <v>22.715</v>
      </c>
      <c r="G4751" s="7">
        <v>0.18</v>
      </c>
      <c r="H4751" s="7" t="s">
        <v>5078</v>
      </c>
      <c r="I4751" s="7">
        <v>10</v>
      </c>
    </row>
    <row r="4752" spans="1:9" ht="15.75" customHeight="1" x14ac:dyDescent="0.15">
      <c r="A4752" s="13" t="s">
        <v>5322</v>
      </c>
      <c r="B4752" s="7" t="s">
        <v>3628</v>
      </c>
      <c r="C4752" s="14">
        <v>8</v>
      </c>
      <c r="D4752" s="7">
        <v>99.99</v>
      </c>
      <c r="E4752" s="7">
        <f t="shared" si="152"/>
        <v>9.9990000000000006</v>
      </c>
      <c r="F4752" s="7">
        <f t="shared" si="153"/>
        <v>109.98899999999999</v>
      </c>
      <c r="G4752" s="7">
        <v>0.12</v>
      </c>
      <c r="H4752" s="7" t="s">
        <v>27</v>
      </c>
      <c r="I4752" s="7">
        <v>3</v>
      </c>
    </row>
    <row r="4753" spans="1:9" ht="15.75" customHeight="1" x14ac:dyDescent="0.15">
      <c r="A4753" s="13" t="s">
        <v>5322</v>
      </c>
      <c r="B4753" s="7" t="s">
        <v>3704</v>
      </c>
      <c r="C4753" s="14">
        <v>8</v>
      </c>
      <c r="D4753" s="7">
        <v>47.08</v>
      </c>
      <c r="E4753" s="7">
        <f t="shared" si="152"/>
        <v>4.7080000000000002</v>
      </c>
      <c r="F4753" s="7">
        <f t="shared" si="153"/>
        <v>51.787999999999997</v>
      </c>
      <c r="G4753" s="7">
        <v>0.11</v>
      </c>
      <c r="H4753" s="7" t="s">
        <v>5075</v>
      </c>
      <c r="I4753" s="7">
        <v>4</v>
      </c>
    </row>
    <row r="4754" spans="1:9" ht="15.75" customHeight="1" x14ac:dyDescent="0.15">
      <c r="A4754" s="13" t="s">
        <v>5322</v>
      </c>
      <c r="B4754" s="7" t="s">
        <v>1723</v>
      </c>
      <c r="C4754" s="14">
        <v>9</v>
      </c>
      <c r="D4754" s="7">
        <v>20.92</v>
      </c>
      <c r="E4754" s="7">
        <f t="shared" si="152"/>
        <v>2.0920000000000001</v>
      </c>
      <c r="F4754" s="7">
        <f t="shared" si="153"/>
        <v>23.012</v>
      </c>
      <c r="G4754" s="7">
        <v>0.37</v>
      </c>
      <c r="H4754" s="7" t="s">
        <v>5081</v>
      </c>
      <c r="I4754" s="7">
        <v>1</v>
      </c>
    </row>
    <row r="4755" spans="1:9" ht="15.75" customHeight="1" x14ac:dyDescent="0.15">
      <c r="A4755" s="13" t="s">
        <v>5322</v>
      </c>
      <c r="B4755" s="7" t="s">
        <v>4745</v>
      </c>
      <c r="C4755" s="14">
        <v>9</v>
      </c>
      <c r="D4755" s="7">
        <v>53.2</v>
      </c>
      <c r="E4755" s="7">
        <f t="shared" si="152"/>
        <v>5.32</v>
      </c>
      <c r="F4755" s="7">
        <f t="shared" si="153"/>
        <v>58.52</v>
      </c>
      <c r="G4755" s="7">
        <v>0.4</v>
      </c>
      <c r="H4755" s="7" t="s">
        <v>29</v>
      </c>
      <c r="I4755" s="7">
        <v>9</v>
      </c>
    </row>
    <row r="4756" spans="1:9" ht="15.75" customHeight="1" x14ac:dyDescent="0.15">
      <c r="A4756" s="13" t="s">
        <v>5322</v>
      </c>
      <c r="B4756" s="7" t="s">
        <v>2451</v>
      </c>
      <c r="C4756" s="14">
        <v>8</v>
      </c>
      <c r="D4756" s="7">
        <v>61.7</v>
      </c>
      <c r="E4756" s="7">
        <f t="shared" si="152"/>
        <v>6.1700000000000008</v>
      </c>
      <c r="F4756" s="7">
        <f t="shared" si="153"/>
        <v>67.87</v>
      </c>
      <c r="G4756" s="7">
        <v>0.16</v>
      </c>
      <c r="H4756" s="7" t="s">
        <v>31</v>
      </c>
      <c r="I4756" s="7">
        <v>5</v>
      </c>
    </row>
    <row r="4757" spans="1:9" ht="15.75" customHeight="1" x14ac:dyDescent="0.15">
      <c r="A4757" s="13" t="s">
        <v>5322</v>
      </c>
      <c r="B4757" s="7" t="s">
        <v>812</v>
      </c>
      <c r="C4757" s="14">
        <v>8</v>
      </c>
      <c r="D4757" s="7">
        <v>47.81</v>
      </c>
      <c r="E4757" s="7">
        <f t="shared" si="152"/>
        <v>4.7810000000000006</v>
      </c>
      <c r="F4757" s="7">
        <f t="shared" si="153"/>
        <v>52.591000000000001</v>
      </c>
      <c r="G4757" s="7">
        <v>0.31</v>
      </c>
      <c r="H4757" s="7" t="s">
        <v>28</v>
      </c>
      <c r="I4757" s="7">
        <v>4</v>
      </c>
    </row>
    <row r="4758" spans="1:9" ht="15.75" customHeight="1" x14ac:dyDescent="0.15">
      <c r="A4758" s="13" t="s">
        <v>5322</v>
      </c>
      <c r="B4758" s="7" t="s">
        <v>1539</v>
      </c>
      <c r="C4758" s="14">
        <v>9</v>
      </c>
      <c r="D4758" s="7">
        <v>27.04</v>
      </c>
      <c r="E4758" s="7">
        <f t="shared" si="152"/>
        <v>2.7040000000000002</v>
      </c>
      <c r="F4758" s="7">
        <f t="shared" si="153"/>
        <v>29.744</v>
      </c>
      <c r="G4758" s="7">
        <v>0.03</v>
      </c>
      <c r="H4758" s="7" t="s">
        <v>31</v>
      </c>
      <c r="I4758" s="7">
        <v>7</v>
      </c>
    </row>
    <row r="4759" spans="1:9" ht="15.75" customHeight="1" x14ac:dyDescent="0.15">
      <c r="A4759" s="13" t="s">
        <v>5322</v>
      </c>
      <c r="B4759" s="7" t="s">
        <v>1169</v>
      </c>
      <c r="C4759" s="14">
        <v>9</v>
      </c>
      <c r="D4759" s="7">
        <v>52.48</v>
      </c>
      <c r="E4759" s="7">
        <f t="shared" si="152"/>
        <v>5.2480000000000002</v>
      </c>
      <c r="F4759" s="7">
        <f t="shared" si="153"/>
        <v>57.727999999999994</v>
      </c>
      <c r="G4759" s="7">
        <v>0.23</v>
      </c>
      <c r="H4759" s="7" t="s">
        <v>5081</v>
      </c>
      <c r="I4759" s="7">
        <v>6</v>
      </c>
    </row>
    <row r="4760" spans="1:9" ht="15.75" customHeight="1" x14ac:dyDescent="0.15">
      <c r="A4760" s="13" t="s">
        <v>5322</v>
      </c>
      <c r="B4760" s="7" t="s">
        <v>1367</v>
      </c>
      <c r="C4760" s="14">
        <v>9</v>
      </c>
      <c r="D4760" s="7">
        <v>94.43</v>
      </c>
      <c r="E4760" s="7">
        <f t="shared" si="152"/>
        <v>9.4430000000000014</v>
      </c>
      <c r="F4760" s="7">
        <f t="shared" si="153"/>
        <v>103.873</v>
      </c>
      <c r="G4760" s="7">
        <v>0.31</v>
      </c>
      <c r="H4760" s="7" t="s">
        <v>27</v>
      </c>
      <c r="I4760" s="7">
        <v>10</v>
      </c>
    </row>
    <row r="4761" spans="1:9" ht="15.75" customHeight="1" x14ac:dyDescent="0.15">
      <c r="A4761" s="13" t="s">
        <v>5322</v>
      </c>
      <c r="B4761" s="7" t="s">
        <v>4641</v>
      </c>
      <c r="C4761" s="14">
        <v>8</v>
      </c>
      <c r="D4761" s="7">
        <v>41.35</v>
      </c>
      <c r="E4761" s="7">
        <f t="shared" si="152"/>
        <v>4.1350000000000007</v>
      </c>
      <c r="F4761" s="7">
        <f t="shared" si="153"/>
        <v>45.484999999999999</v>
      </c>
      <c r="G4761" s="7">
        <v>0.21</v>
      </c>
      <c r="H4761" s="7" t="s">
        <v>5080</v>
      </c>
      <c r="I4761" s="7">
        <v>4</v>
      </c>
    </row>
    <row r="4762" spans="1:9" ht="15.75" customHeight="1" x14ac:dyDescent="0.15">
      <c r="A4762" s="13" t="s">
        <v>5322</v>
      </c>
      <c r="B4762" s="7" t="s">
        <v>3862</v>
      </c>
      <c r="C4762" s="14">
        <v>8</v>
      </c>
      <c r="D4762" s="7">
        <v>87.25</v>
      </c>
      <c r="E4762" s="7">
        <f t="shared" si="152"/>
        <v>8.7249999999999996</v>
      </c>
      <c r="F4762" s="7">
        <f t="shared" si="153"/>
        <v>95.974999999999994</v>
      </c>
      <c r="G4762" s="7">
        <v>0.24</v>
      </c>
      <c r="H4762" s="7" t="s">
        <v>5079</v>
      </c>
      <c r="I4762" s="7">
        <v>5</v>
      </c>
    </row>
    <row r="4763" spans="1:9" ht="15.75" customHeight="1" x14ac:dyDescent="0.15">
      <c r="A4763" s="13" t="s">
        <v>5322</v>
      </c>
      <c r="B4763" s="7" t="s">
        <v>3299</v>
      </c>
      <c r="C4763" s="14">
        <v>9</v>
      </c>
      <c r="D4763" s="7">
        <v>87.72</v>
      </c>
      <c r="E4763" s="7">
        <f t="shared" si="152"/>
        <v>8.7720000000000002</v>
      </c>
      <c r="F4763" s="7">
        <f t="shared" si="153"/>
        <v>96.492000000000004</v>
      </c>
      <c r="G4763" s="7">
        <v>0.36</v>
      </c>
      <c r="H4763" s="7" t="s">
        <v>5079</v>
      </c>
      <c r="I4763" s="7">
        <v>7</v>
      </c>
    </row>
    <row r="4764" spans="1:9" ht="15.75" customHeight="1" x14ac:dyDescent="0.15">
      <c r="A4764" s="13" t="s">
        <v>5322</v>
      </c>
      <c r="B4764" s="7" t="s">
        <v>4292</v>
      </c>
      <c r="C4764" s="14">
        <v>9</v>
      </c>
      <c r="D4764" s="7">
        <v>45.92</v>
      </c>
      <c r="E4764" s="7">
        <f t="shared" si="152"/>
        <v>4.5920000000000005</v>
      </c>
      <c r="F4764" s="7">
        <f t="shared" si="153"/>
        <v>50.512</v>
      </c>
      <c r="G4764" s="7">
        <v>0.08</v>
      </c>
      <c r="H4764" s="7" t="s">
        <v>31</v>
      </c>
      <c r="I4764" s="7">
        <v>2</v>
      </c>
    </row>
    <row r="4765" spans="1:9" ht="15.75" customHeight="1" x14ac:dyDescent="0.15">
      <c r="A4765" s="13" t="s">
        <v>5322</v>
      </c>
      <c r="B4765" s="7" t="s">
        <v>3825</v>
      </c>
      <c r="C4765" s="14">
        <v>8</v>
      </c>
      <c r="D4765" s="7">
        <v>94.02</v>
      </c>
      <c r="E4765" s="7">
        <f t="shared" si="152"/>
        <v>9.4019999999999992</v>
      </c>
      <c r="F4765" s="7">
        <f t="shared" si="153"/>
        <v>103.422</v>
      </c>
      <c r="G4765" s="7">
        <v>0.28000000000000003</v>
      </c>
      <c r="H4765" s="7" t="s">
        <v>29</v>
      </c>
      <c r="I4765" s="7">
        <v>4</v>
      </c>
    </row>
    <row r="4766" spans="1:9" ht="15.75" customHeight="1" x14ac:dyDescent="0.15">
      <c r="A4766" s="13" t="s">
        <v>5322</v>
      </c>
      <c r="B4766" s="7" t="s">
        <v>3871</v>
      </c>
      <c r="C4766" s="14">
        <v>8</v>
      </c>
      <c r="D4766" s="7">
        <v>12.76</v>
      </c>
      <c r="E4766" s="7">
        <f t="shared" si="152"/>
        <v>1.276</v>
      </c>
      <c r="F4766" s="7">
        <f t="shared" si="153"/>
        <v>14.036</v>
      </c>
      <c r="G4766" s="7">
        <v>7.0000000000000007E-2</v>
      </c>
      <c r="H4766" s="7" t="s">
        <v>5079</v>
      </c>
      <c r="I4766" s="7">
        <v>6</v>
      </c>
    </row>
    <row r="4767" spans="1:9" ht="15.75" customHeight="1" x14ac:dyDescent="0.15">
      <c r="A4767" s="13" t="s">
        <v>5322</v>
      </c>
      <c r="B4767" s="7" t="s">
        <v>2902</v>
      </c>
      <c r="C4767" s="14">
        <v>8</v>
      </c>
      <c r="D4767" s="7">
        <v>65.59</v>
      </c>
      <c r="E4767" s="7">
        <f t="shared" si="152"/>
        <v>6.5590000000000011</v>
      </c>
      <c r="F4767" s="7">
        <f t="shared" si="153"/>
        <v>72.149000000000001</v>
      </c>
      <c r="G4767" s="7">
        <v>7.0000000000000007E-2</v>
      </c>
      <c r="H4767" s="7" t="s">
        <v>5075</v>
      </c>
      <c r="I4767" s="7">
        <v>3</v>
      </c>
    </row>
    <row r="4768" spans="1:9" ht="15.75" customHeight="1" x14ac:dyDescent="0.15">
      <c r="A4768" s="13" t="s">
        <v>5322</v>
      </c>
      <c r="B4768" s="7" t="s">
        <v>2547</v>
      </c>
      <c r="C4768" s="14">
        <v>8</v>
      </c>
      <c r="D4768" s="7">
        <v>80.44</v>
      </c>
      <c r="E4768" s="7">
        <f t="shared" si="152"/>
        <v>8.0440000000000005</v>
      </c>
      <c r="F4768" s="7">
        <f t="shared" si="153"/>
        <v>88.483999999999995</v>
      </c>
      <c r="G4768" s="7">
        <v>0.38</v>
      </c>
      <c r="H4768" s="7" t="s">
        <v>5075</v>
      </c>
      <c r="I4768" s="7">
        <v>6</v>
      </c>
    </row>
    <row r="4769" spans="1:9" ht="15.75" customHeight="1" x14ac:dyDescent="0.15">
      <c r="A4769" s="13" t="s">
        <v>5322</v>
      </c>
      <c r="B4769" s="7" t="s">
        <v>3804</v>
      </c>
      <c r="C4769" s="14">
        <v>9</v>
      </c>
      <c r="D4769" s="7">
        <v>51.36</v>
      </c>
      <c r="E4769" s="7">
        <f t="shared" si="152"/>
        <v>5.1360000000000001</v>
      </c>
      <c r="F4769" s="7">
        <f t="shared" si="153"/>
        <v>56.496000000000002</v>
      </c>
      <c r="G4769" s="7">
        <v>0.4</v>
      </c>
      <c r="H4769" s="7" t="s">
        <v>5082</v>
      </c>
      <c r="I4769" s="7">
        <v>4</v>
      </c>
    </row>
    <row r="4770" spans="1:9" ht="15.75" customHeight="1" x14ac:dyDescent="0.15">
      <c r="A4770" s="13" t="s">
        <v>5322</v>
      </c>
      <c r="B4770" s="7" t="s">
        <v>4348</v>
      </c>
      <c r="C4770" s="14">
        <v>8</v>
      </c>
      <c r="D4770" s="7">
        <v>38.99</v>
      </c>
      <c r="E4770" s="7">
        <f t="shared" si="152"/>
        <v>3.8990000000000005</v>
      </c>
      <c r="F4770" s="7">
        <f t="shared" si="153"/>
        <v>42.889000000000003</v>
      </c>
      <c r="G4770" s="7">
        <v>0.33</v>
      </c>
      <c r="H4770" s="7" t="s">
        <v>5077</v>
      </c>
      <c r="I4770" s="7">
        <v>4</v>
      </c>
    </row>
    <row r="4771" spans="1:9" ht="15.75" customHeight="1" x14ac:dyDescent="0.15">
      <c r="A4771" s="13" t="s">
        <v>5322</v>
      </c>
      <c r="B4771" s="7" t="s">
        <v>4918</v>
      </c>
      <c r="C4771" s="14">
        <v>9</v>
      </c>
      <c r="D4771" s="7">
        <v>72.8</v>
      </c>
      <c r="E4771" s="7">
        <f t="shared" si="152"/>
        <v>7.28</v>
      </c>
      <c r="F4771" s="7">
        <f t="shared" si="153"/>
        <v>80.08</v>
      </c>
      <c r="G4771" s="7">
        <v>0.16</v>
      </c>
      <c r="H4771" s="7" t="s">
        <v>5075</v>
      </c>
      <c r="I4771" s="7">
        <v>5</v>
      </c>
    </row>
    <row r="4772" spans="1:9" ht="15.75" customHeight="1" x14ac:dyDescent="0.15">
      <c r="A4772" s="13" t="s">
        <v>5322</v>
      </c>
      <c r="B4772" s="7" t="s">
        <v>3865</v>
      </c>
      <c r="C4772" s="14">
        <v>8</v>
      </c>
      <c r="D4772" s="7">
        <v>69.88</v>
      </c>
      <c r="E4772" s="7">
        <f t="shared" si="152"/>
        <v>6.9879999999999995</v>
      </c>
      <c r="F4772" s="7">
        <f t="shared" si="153"/>
        <v>76.867999999999995</v>
      </c>
      <c r="G4772" s="7">
        <v>0.01</v>
      </c>
      <c r="H4772" s="7" t="s">
        <v>5076</v>
      </c>
      <c r="I4772" s="7">
        <v>3</v>
      </c>
    </row>
    <row r="4773" spans="1:9" ht="15.75" customHeight="1" x14ac:dyDescent="0.15">
      <c r="A4773" s="13" t="s">
        <v>5322</v>
      </c>
      <c r="B4773" s="7" t="s">
        <v>361</v>
      </c>
      <c r="C4773" s="14">
        <v>8</v>
      </c>
      <c r="D4773" s="7">
        <v>63.21</v>
      </c>
      <c r="E4773" s="7">
        <f t="shared" si="152"/>
        <v>6.3210000000000006</v>
      </c>
      <c r="F4773" s="7">
        <f t="shared" si="153"/>
        <v>69.531000000000006</v>
      </c>
      <c r="G4773" s="7">
        <v>0.26</v>
      </c>
      <c r="H4773" s="7" t="s">
        <v>28</v>
      </c>
      <c r="I4773" s="7">
        <v>9</v>
      </c>
    </row>
    <row r="4774" spans="1:9" ht="15.75" customHeight="1" x14ac:dyDescent="0.15">
      <c r="A4774" s="13" t="s">
        <v>5322</v>
      </c>
      <c r="B4774" s="7" t="s">
        <v>3776</v>
      </c>
      <c r="C4774" s="14">
        <v>8</v>
      </c>
      <c r="D4774" s="7">
        <v>95.82</v>
      </c>
      <c r="E4774" s="7">
        <f t="shared" si="152"/>
        <v>9.581999999999999</v>
      </c>
      <c r="F4774" s="7">
        <f t="shared" si="153"/>
        <v>105.40199999999999</v>
      </c>
      <c r="G4774" s="7">
        <v>0.12</v>
      </c>
      <c r="H4774" s="7" t="s">
        <v>5079</v>
      </c>
      <c r="I4774" s="7">
        <v>7</v>
      </c>
    </row>
    <row r="4775" spans="1:9" ht="15.75" customHeight="1" x14ac:dyDescent="0.15">
      <c r="A4775" s="13" t="s">
        <v>5322</v>
      </c>
      <c r="B4775" s="7" t="s">
        <v>366</v>
      </c>
      <c r="C4775" s="14">
        <v>9</v>
      </c>
      <c r="D4775" s="7">
        <v>59.76</v>
      </c>
      <c r="E4775" s="7">
        <f t="shared" si="152"/>
        <v>5.976</v>
      </c>
      <c r="F4775" s="7">
        <f t="shared" si="153"/>
        <v>65.736000000000004</v>
      </c>
      <c r="G4775" s="7">
        <v>0.1</v>
      </c>
      <c r="H4775" s="7" t="s">
        <v>5075</v>
      </c>
      <c r="I4775" s="7">
        <v>8</v>
      </c>
    </row>
    <row r="4776" spans="1:9" ht="15.75" customHeight="1" x14ac:dyDescent="0.15">
      <c r="A4776" s="13" t="s">
        <v>5322</v>
      </c>
      <c r="B4776" s="7" t="s">
        <v>4896</v>
      </c>
      <c r="C4776" s="14">
        <v>9</v>
      </c>
      <c r="D4776" s="7">
        <v>69.66</v>
      </c>
      <c r="E4776" s="7">
        <f t="shared" si="152"/>
        <v>6.9660000000000002</v>
      </c>
      <c r="F4776" s="7">
        <f t="shared" si="153"/>
        <v>76.625999999999991</v>
      </c>
      <c r="G4776" s="7">
        <v>0.14000000000000001</v>
      </c>
      <c r="H4776" s="7" t="s">
        <v>5077</v>
      </c>
      <c r="I4776" s="7">
        <v>7</v>
      </c>
    </row>
    <row r="4777" spans="1:9" ht="15.75" customHeight="1" x14ac:dyDescent="0.15">
      <c r="A4777" s="13" t="s">
        <v>5322</v>
      </c>
      <c r="B4777" s="7" t="s">
        <v>155</v>
      </c>
      <c r="C4777" s="14">
        <v>8</v>
      </c>
      <c r="D4777" s="7">
        <v>18.27</v>
      </c>
      <c r="E4777" s="7">
        <f t="shared" si="152"/>
        <v>1.827</v>
      </c>
      <c r="F4777" s="7">
        <f t="shared" si="153"/>
        <v>20.097000000000001</v>
      </c>
      <c r="G4777" s="7">
        <v>0.19</v>
      </c>
      <c r="H4777" s="7" t="s">
        <v>31</v>
      </c>
      <c r="I4777" s="7">
        <v>6</v>
      </c>
    </row>
    <row r="4778" spans="1:9" ht="15.75" customHeight="1" x14ac:dyDescent="0.15">
      <c r="A4778" s="13" t="s">
        <v>5323</v>
      </c>
      <c r="B4778" s="7" t="s">
        <v>4166</v>
      </c>
      <c r="C4778" s="14">
        <v>9</v>
      </c>
      <c r="D4778" s="7">
        <v>82.66</v>
      </c>
      <c r="E4778" s="7">
        <f t="shared" si="152"/>
        <v>8.266</v>
      </c>
      <c r="F4778" s="7">
        <f t="shared" si="153"/>
        <v>90.926000000000002</v>
      </c>
      <c r="G4778" s="7">
        <v>0.26</v>
      </c>
      <c r="H4778" s="7" t="s">
        <v>30</v>
      </c>
      <c r="I4778" s="7">
        <v>8</v>
      </c>
    </row>
    <row r="4779" spans="1:9" ht="15.75" customHeight="1" x14ac:dyDescent="0.15">
      <c r="A4779" s="13" t="s">
        <v>5323</v>
      </c>
      <c r="B4779" s="7" t="s">
        <v>2180</v>
      </c>
      <c r="C4779" s="14">
        <v>9</v>
      </c>
      <c r="D4779" s="7">
        <v>38.06</v>
      </c>
      <c r="E4779" s="7">
        <f t="shared" si="152"/>
        <v>3.8060000000000005</v>
      </c>
      <c r="F4779" s="7">
        <f t="shared" si="153"/>
        <v>41.866</v>
      </c>
      <c r="G4779" s="7">
        <v>0.22</v>
      </c>
      <c r="H4779" s="7" t="s">
        <v>5081</v>
      </c>
      <c r="I4779" s="7">
        <v>9</v>
      </c>
    </row>
    <row r="4780" spans="1:9" ht="15.75" customHeight="1" x14ac:dyDescent="0.15">
      <c r="A4780" s="13" t="s">
        <v>5323</v>
      </c>
      <c r="B4780" s="7" t="s">
        <v>2110</v>
      </c>
      <c r="C4780" s="14">
        <v>8</v>
      </c>
      <c r="D4780" s="7">
        <v>48.41</v>
      </c>
      <c r="E4780" s="7">
        <f t="shared" si="152"/>
        <v>4.8410000000000002</v>
      </c>
      <c r="F4780" s="7">
        <f t="shared" si="153"/>
        <v>53.250999999999998</v>
      </c>
      <c r="G4780" s="7">
        <v>0.27</v>
      </c>
      <c r="H4780" s="7" t="s">
        <v>26</v>
      </c>
      <c r="I4780" s="7">
        <v>2</v>
      </c>
    </row>
    <row r="4781" spans="1:9" ht="15.75" customHeight="1" x14ac:dyDescent="0.15">
      <c r="A4781" s="13" t="s">
        <v>5323</v>
      </c>
      <c r="B4781" s="7" t="s">
        <v>4403</v>
      </c>
      <c r="C4781" s="14">
        <v>9</v>
      </c>
      <c r="D4781" s="7">
        <v>53.24</v>
      </c>
      <c r="E4781" s="7">
        <f t="shared" si="152"/>
        <v>5.3240000000000007</v>
      </c>
      <c r="F4781" s="7">
        <f t="shared" si="153"/>
        <v>58.564</v>
      </c>
      <c r="G4781" s="7">
        <v>0.28000000000000003</v>
      </c>
      <c r="H4781" s="7" t="s">
        <v>5081</v>
      </c>
      <c r="I4781" s="7">
        <v>7</v>
      </c>
    </row>
    <row r="4782" spans="1:9" ht="15.75" customHeight="1" x14ac:dyDescent="0.15">
      <c r="A4782" s="13" t="s">
        <v>5323</v>
      </c>
      <c r="B4782" s="7" t="s">
        <v>1286</v>
      </c>
      <c r="C4782" s="14">
        <v>9</v>
      </c>
      <c r="D4782" s="7">
        <v>28.86</v>
      </c>
      <c r="E4782" s="7">
        <f t="shared" si="152"/>
        <v>2.8860000000000001</v>
      </c>
      <c r="F4782" s="7">
        <f t="shared" si="153"/>
        <v>31.745999999999999</v>
      </c>
      <c r="G4782" s="7">
        <v>0.02</v>
      </c>
      <c r="H4782" s="7" t="s">
        <v>26</v>
      </c>
      <c r="I4782" s="7">
        <v>8</v>
      </c>
    </row>
    <row r="4783" spans="1:9" ht="15.75" customHeight="1" x14ac:dyDescent="0.15">
      <c r="A4783" s="13" t="s">
        <v>5323</v>
      </c>
      <c r="B4783" s="7" t="s">
        <v>766</v>
      </c>
      <c r="C4783" s="14">
        <v>9</v>
      </c>
      <c r="D4783" s="7">
        <v>36</v>
      </c>
      <c r="E4783" s="7">
        <f t="shared" si="152"/>
        <v>3.6</v>
      </c>
      <c r="F4783" s="7">
        <f t="shared" si="153"/>
        <v>39.6</v>
      </c>
      <c r="G4783" s="7">
        <v>0.35</v>
      </c>
      <c r="H4783" s="7" t="s">
        <v>5076</v>
      </c>
      <c r="I4783" s="7">
        <v>6</v>
      </c>
    </row>
    <row r="4784" spans="1:9" ht="15.75" customHeight="1" x14ac:dyDescent="0.15">
      <c r="A4784" s="13" t="s">
        <v>5323</v>
      </c>
      <c r="B4784" s="7" t="s">
        <v>1813</v>
      </c>
      <c r="C4784" s="14">
        <v>9</v>
      </c>
      <c r="D4784" s="7">
        <v>53.11</v>
      </c>
      <c r="E4784" s="7">
        <f t="shared" si="152"/>
        <v>5.3109999999999999</v>
      </c>
      <c r="F4784" s="7">
        <f t="shared" si="153"/>
        <v>58.420999999999999</v>
      </c>
      <c r="G4784" s="7">
        <v>0.33</v>
      </c>
      <c r="H4784" s="7" t="s">
        <v>29</v>
      </c>
      <c r="I4784" s="7">
        <v>10</v>
      </c>
    </row>
    <row r="4785" spans="1:9" ht="15.75" customHeight="1" x14ac:dyDescent="0.15">
      <c r="A4785" s="13" t="s">
        <v>5323</v>
      </c>
      <c r="B4785" s="7" t="s">
        <v>1206</v>
      </c>
      <c r="C4785" s="14">
        <v>8</v>
      </c>
      <c r="D4785" s="7">
        <v>58.33</v>
      </c>
      <c r="E4785" s="7">
        <f t="shared" si="152"/>
        <v>5.8330000000000002</v>
      </c>
      <c r="F4785" s="7">
        <f t="shared" si="153"/>
        <v>64.162999999999997</v>
      </c>
      <c r="G4785" s="7">
        <v>0.08</v>
      </c>
      <c r="H4785" s="7" t="s">
        <v>5083</v>
      </c>
      <c r="I4785" s="7">
        <v>9</v>
      </c>
    </row>
    <row r="4786" spans="1:9" ht="15.75" customHeight="1" x14ac:dyDescent="0.15">
      <c r="A4786" s="13" t="s">
        <v>5323</v>
      </c>
      <c r="B4786" s="7" t="s">
        <v>1031</v>
      </c>
      <c r="C4786" s="14">
        <v>8</v>
      </c>
      <c r="D4786" s="7">
        <v>8.2799999999999994</v>
      </c>
      <c r="E4786" s="7">
        <f t="shared" si="152"/>
        <v>0.82799999999999996</v>
      </c>
      <c r="F4786" s="7">
        <f t="shared" si="153"/>
        <v>9.1079999999999988</v>
      </c>
      <c r="G4786" s="7">
        <v>0.13</v>
      </c>
      <c r="H4786" s="7" t="s">
        <v>5081</v>
      </c>
      <c r="I4786" s="7">
        <v>5</v>
      </c>
    </row>
    <row r="4787" spans="1:9" ht="15.75" customHeight="1" x14ac:dyDescent="0.15">
      <c r="A4787" s="13" t="s">
        <v>5323</v>
      </c>
      <c r="B4787" s="7" t="s">
        <v>4211</v>
      </c>
      <c r="C4787" s="14">
        <v>9</v>
      </c>
      <c r="D4787" s="7">
        <v>31.69</v>
      </c>
      <c r="E4787" s="7">
        <f t="shared" si="152"/>
        <v>3.1690000000000005</v>
      </c>
      <c r="F4787" s="7">
        <f t="shared" si="153"/>
        <v>34.859000000000002</v>
      </c>
      <c r="G4787" s="7">
        <v>0.15</v>
      </c>
      <c r="H4787" s="7" t="s">
        <v>30</v>
      </c>
      <c r="I4787" s="7">
        <v>7</v>
      </c>
    </row>
    <row r="4788" spans="1:9" ht="15.75" customHeight="1" x14ac:dyDescent="0.15">
      <c r="A4788" s="13" t="s">
        <v>5323</v>
      </c>
      <c r="B4788" s="7" t="s">
        <v>3393</v>
      </c>
      <c r="C4788" s="14">
        <v>9</v>
      </c>
      <c r="D4788" s="7">
        <v>97.1</v>
      </c>
      <c r="E4788" s="7">
        <f t="shared" si="152"/>
        <v>9.7100000000000009</v>
      </c>
      <c r="F4788" s="7">
        <f t="shared" si="153"/>
        <v>106.81</v>
      </c>
      <c r="G4788" s="7">
        <v>0.39</v>
      </c>
      <c r="H4788" s="7" t="s">
        <v>29</v>
      </c>
      <c r="I4788" s="7">
        <v>10</v>
      </c>
    </row>
    <row r="4789" spans="1:9" ht="15.75" customHeight="1" x14ac:dyDescent="0.15">
      <c r="A4789" s="13" t="s">
        <v>5323</v>
      </c>
      <c r="B4789" s="7" t="s">
        <v>512</v>
      </c>
      <c r="C4789" s="14">
        <v>9</v>
      </c>
      <c r="D4789" s="7">
        <v>2.4300000000000002</v>
      </c>
      <c r="E4789" s="7">
        <f t="shared" si="152"/>
        <v>0.24300000000000002</v>
      </c>
      <c r="F4789" s="7">
        <f t="shared" si="153"/>
        <v>2.673</v>
      </c>
      <c r="G4789" s="7">
        <v>0.18</v>
      </c>
      <c r="H4789" s="7" t="s">
        <v>5079</v>
      </c>
      <c r="I4789" s="7">
        <v>5</v>
      </c>
    </row>
    <row r="4790" spans="1:9" ht="15.75" customHeight="1" x14ac:dyDescent="0.15">
      <c r="A4790" s="13" t="s">
        <v>5323</v>
      </c>
      <c r="B4790" s="7" t="s">
        <v>721</v>
      </c>
      <c r="C4790" s="14">
        <v>8</v>
      </c>
      <c r="D4790" s="7">
        <v>52.34</v>
      </c>
      <c r="E4790" s="7">
        <f t="shared" si="152"/>
        <v>5.2340000000000009</v>
      </c>
      <c r="F4790" s="7">
        <f t="shared" si="153"/>
        <v>57.574000000000005</v>
      </c>
      <c r="G4790" s="7">
        <v>7.0000000000000007E-2</v>
      </c>
      <c r="H4790" s="7" t="s">
        <v>30</v>
      </c>
      <c r="I4790" s="7">
        <v>5</v>
      </c>
    </row>
    <row r="4791" spans="1:9" ht="15.75" customHeight="1" x14ac:dyDescent="0.15">
      <c r="A4791" s="13" t="s">
        <v>5323</v>
      </c>
      <c r="B4791" s="7" t="s">
        <v>3627</v>
      </c>
      <c r="C4791" s="14">
        <v>9</v>
      </c>
      <c r="D4791" s="7">
        <v>63.83</v>
      </c>
      <c r="E4791" s="7">
        <f t="shared" si="152"/>
        <v>6.383</v>
      </c>
      <c r="F4791" s="7">
        <f t="shared" si="153"/>
        <v>70.212999999999994</v>
      </c>
      <c r="G4791" s="7">
        <v>0.33</v>
      </c>
      <c r="H4791" s="7" t="s">
        <v>5081</v>
      </c>
      <c r="I4791" s="7">
        <v>1</v>
      </c>
    </row>
    <row r="4792" spans="1:9" ht="15.75" customHeight="1" x14ac:dyDescent="0.15">
      <c r="A4792" s="13" t="s">
        <v>5323</v>
      </c>
      <c r="B4792" s="7" t="s">
        <v>2636</v>
      </c>
      <c r="C4792" s="14">
        <v>9</v>
      </c>
      <c r="D4792" s="7">
        <v>73.05</v>
      </c>
      <c r="E4792" s="7">
        <f t="shared" si="152"/>
        <v>7.3049999999999997</v>
      </c>
      <c r="F4792" s="7">
        <f t="shared" si="153"/>
        <v>80.35499999999999</v>
      </c>
      <c r="G4792" s="7">
        <v>0.02</v>
      </c>
      <c r="H4792" s="7" t="s">
        <v>5083</v>
      </c>
      <c r="I4792" s="7">
        <v>8</v>
      </c>
    </row>
    <row r="4793" spans="1:9" ht="15.75" customHeight="1" x14ac:dyDescent="0.15">
      <c r="A4793" s="13" t="s">
        <v>5323</v>
      </c>
      <c r="B4793" s="7" t="s">
        <v>4784</v>
      </c>
      <c r="C4793" s="14">
        <v>9</v>
      </c>
      <c r="D4793" s="7">
        <v>22.57</v>
      </c>
      <c r="E4793" s="7">
        <f t="shared" si="152"/>
        <v>2.2570000000000001</v>
      </c>
      <c r="F4793" s="7">
        <f t="shared" si="153"/>
        <v>24.827000000000002</v>
      </c>
      <c r="G4793" s="7">
        <v>0.24</v>
      </c>
      <c r="H4793" s="7" t="s">
        <v>31</v>
      </c>
      <c r="I4793" s="7">
        <v>4</v>
      </c>
    </row>
    <row r="4794" spans="1:9" ht="15.75" customHeight="1" x14ac:dyDescent="0.15">
      <c r="A4794" s="13" t="s">
        <v>5323</v>
      </c>
      <c r="B4794" s="7" t="s">
        <v>1461</v>
      </c>
      <c r="C4794" s="14">
        <v>9</v>
      </c>
      <c r="D4794" s="7">
        <v>80.540000000000006</v>
      </c>
      <c r="E4794" s="7">
        <f t="shared" si="152"/>
        <v>8.0540000000000003</v>
      </c>
      <c r="F4794" s="7">
        <f t="shared" si="153"/>
        <v>88.594000000000008</v>
      </c>
      <c r="G4794" s="7">
        <v>0.22</v>
      </c>
      <c r="H4794" s="7" t="s">
        <v>5076</v>
      </c>
      <c r="I4794" s="7">
        <v>9</v>
      </c>
    </row>
    <row r="4795" spans="1:9" ht="15.75" customHeight="1" x14ac:dyDescent="0.15">
      <c r="A4795" s="13" t="s">
        <v>5323</v>
      </c>
      <c r="B4795" s="7" t="s">
        <v>4414</v>
      </c>
      <c r="C4795" s="14">
        <v>8</v>
      </c>
      <c r="D4795" s="7">
        <v>83.12</v>
      </c>
      <c r="E4795" s="7">
        <f t="shared" si="152"/>
        <v>8.3120000000000012</v>
      </c>
      <c r="F4795" s="7">
        <f t="shared" si="153"/>
        <v>91.432000000000002</v>
      </c>
      <c r="G4795" s="7">
        <v>0.06</v>
      </c>
      <c r="H4795" s="7" t="s">
        <v>26</v>
      </c>
      <c r="I4795" s="7">
        <v>2</v>
      </c>
    </row>
    <row r="4796" spans="1:9" ht="15.75" customHeight="1" x14ac:dyDescent="0.15">
      <c r="A4796" s="13" t="s">
        <v>5323</v>
      </c>
      <c r="B4796" s="7" t="s">
        <v>3501</v>
      </c>
      <c r="C4796" s="14">
        <v>9</v>
      </c>
      <c r="D4796" s="7">
        <v>24.53</v>
      </c>
      <c r="E4796" s="7">
        <f t="shared" si="152"/>
        <v>2.4530000000000003</v>
      </c>
      <c r="F4796" s="7">
        <f t="shared" si="153"/>
        <v>26.983000000000001</v>
      </c>
      <c r="G4796" s="7">
        <v>0.25</v>
      </c>
      <c r="H4796" s="7" t="s">
        <v>5078</v>
      </c>
      <c r="I4796" s="7">
        <v>5</v>
      </c>
    </row>
    <row r="4797" spans="1:9" ht="15.75" customHeight="1" x14ac:dyDescent="0.15">
      <c r="A4797" s="13" t="s">
        <v>5323</v>
      </c>
      <c r="B4797" s="7" t="s">
        <v>1817</v>
      </c>
      <c r="C4797" s="14">
        <v>9</v>
      </c>
      <c r="D4797" s="7">
        <v>80.510000000000005</v>
      </c>
      <c r="E4797" s="7">
        <f t="shared" si="152"/>
        <v>8.0510000000000002</v>
      </c>
      <c r="F4797" s="7">
        <f t="shared" si="153"/>
        <v>88.561000000000007</v>
      </c>
      <c r="G4797" s="7">
        <v>0.01</v>
      </c>
      <c r="H4797" s="7" t="s">
        <v>5075</v>
      </c>
      <c r="I4797" s="7">
        <v>7</v>
      </c>
    </row>
    <row r="4798" spans="1:9" ht="15.75" customHeight="1" x14ac:dyDescent="0.15">
      <c r="A4798" s="13" t="s">
        <v>5323</v>
      </c>
      <c r="B4798" s="7" t="s">
        <v>3224</v>
      </c>
      <c r="C4798" s="14">
        <v>8</v>
      </c>
      <c r="D4798" s="7">
        <v>35.01</v>
      </c>
      <c r="E4798" s="7">
        <f t="shared" si="152"/>
        <v>3.5009999999999999</v>
      </c>
      <c r="F4798" s="7">
        <f t="shared" si="153"/>
        <v>38.510999999999996</v>
      </c>
      <c r="G4798" s="7">
        <v>0.36</v>
      </c>
      <c r="H4798" s="7" t="s">
        <v>5081</v>
      </c>
      <c r="I4798" s="7">
        <v>2</v>
      </c>
    </row>
    <row r="4799" spans="1:9" ht="15.75" customHeight="1" x14ac:dyDescent="0.15">
      <c r="A4799" s="13" t="s">
        <v>5323</v>
      </c>
      <c r="B4799" s="7" t="s">
        <v>1115</v>
      </c>
      <c r="C4799" s="14">
        <v>8</v>
      </c>
      <c r="D4799" s="7">
        <v>51.13</v>
      </c>
      <c r="E4799" s="7">
        <f t="shared" si="152"/>
        <v>5.1130000000000004</v>
      </c>
      <c r="F4799" s="7">
        <f t="shared" si="153"/>
        <v>56.243000000000002</v>
      </c>
      <c r="G4799" s="7">
        <v>0.23</v>
      </c>
      <c r="H4799" s="7" t="s">
        <v>5075</v>
      </c>
      <c r="I4799" s="7">
        <v>1</v>
      </c>
    </row>
    <row r="4800" spans="1:9" ht="15.75" customHeight="1" x14ac:dyDescent="0.15">
      <c r="A4800" s="13" t="s">
        <v>5323</v>
      </c>
      <c r="B4800" s="7" t="s">
        <v>491</v>
      </c>
      <c r="C4800" s="14">
        <v>9</v>
      </c>
      <c r="D4800" s="7">
        <v>25.39</v>
      </c>
      <c r="E4800" s="7">
        <f t="shared" si="152"/>
        <v>2.5390000000000001</v>
      </c>
      <c r="F4800" s="7">
        <f t="shared" si="153"/>
        <v>27.929000000000002</v>
      </c>
      <c r="G4800" s="7">
        <v>0.12</v>
      </c>
      <c r="H4800" s="7" t="s">
        <v>5075</v>
      </c>
      <c r="I4800" s="7">
        <v>8</v>
      </c>
    </row>
    <row r="4801" spans="1:9" ht="15.75" customHeight="1" x14ac:dyDescent="0.15">
      <c r="A4801" s="13" t="s">
        <v>5323</v>
      </c>
      <c r="B4801" s="7" t="s">
        <v>4014</v>
      </c>
      <c r="C4801" s="14">
        <v>9</v>
      </c>
      <c r="D4801" s="7">
        <v>57.92</v>
      </c>
      <c r="E4801" s="7">
        <f t="shared" si="152"/>
        <v>5.7920000000000007</v>
      </c>
      <c r="F4801" s="7">
        <f t="shared" si="153"/>
        <v>63.712000000000003</v>
      </c>
      <c r="G4801" s="7">
        <v>0.05</v>
      </c>
      <c r="H4801" s="7" t="s">
        <v>5076</v>
      </c>
      <c r="I4801" s="7">
        <v>1</v>
      </c>
    </row>
    <row r="4802" spans="1:9" ht="15.75" customHeight="1" x14ac:dyDescent="0.15">
      <c r="A4802" s="13" t="s">
        <v>5323</v>
      </c>
      <c r="B4802" s="7" t="s">
        <v>1793</v>
      </c>
      <c r="C4802" s="14">
        <v>8</v>
      </c>
      <c r="D4802" s="7">
        <v>79.52</v>
      </c>
      <c r="E4802" s="7">
        <f t="shared" si="152"/>
        <v>7.952</v>
      </c>
      <c r="F4802" s="7">
        <f t="shared" si="153"/>
        <v>87.471999999999994</v>
      </c>
      <c r="G4802" s="7">
        <v>0.39</v>
      </c>
      <c r="H4802" s="7" t="s">
        <v>5078</v>
      </c>
      <c r="I4802" s="7">
        <v>4</v>
      </c>
    </row>
    <row r="4803" spans="1:9" ht="15.75" customHeight="1" x14ac:dyDescent="0.15">
      <c r="A4803" s="13" t="s">
        <v>5323</v>
      </c>
      <c r="B4803" s="7" t="s">
        <v>3779</v>
      </c>
      <c r="C4803" s="14">
        <v>8</v>
      </c>
      <c r="D4803" s="7">
        <v>10.85</v>
      </c>
      <c r="E4803" s="7">
        <f t="shared" si="152"/>
        <v>1.085</v>
      </c>
      <c r="F4803" s="7">
        <f t="shared" si="153"/>
        <v>11.934999999999999</v>
      </c>
      <c r="G4803" s="7">
        <v>0.06</v>
      </c>
      <c r="H4803" s="7" t="s">
        <v>27</v>
      </c>
      <c r="I4803" s="7">
        <v>3</v>
      </c>
    </row>
    <row r="4804" spans="1:9" ht="15.75" customHeight="1" x14ac:dyDescent="0.15">
      <c r="A4804" s="13" t="s">
        <v>5323</v>
      </c>
      <c r="B4804" s="7" t="s">
        <v>750</v>
      </c>
      <c r="C4804" s="14">
        <v>8</v>
      </c>
      <c r="D4804" s="7">
        <v>76.099999999999994</v>
      </c>
      <c r="E4804" s="7">
        <f t="shared" si="152"/>
        <v>7.6099999999999994</v>
      </c>
      <c r="F4804" s="7">
        <f t="shared" si="153"/>
        <v>83.71</v>
      </c>
      <c r="G4804" s="7">
        <v>0.15</v>
      </c>
      <c r="H4804" s="7" t="s">
        <v>26</v>
      </c>
      <c r="I4804" s="7">
        <v>10</v>
      </c>
    </row>
    <row r="4805" spans="1:9" ht="15.75" customHeight="1" x14ac:dyDescent="0.15">
      <c r="A4805" s="13" t="s">
        <v>5323</v>
      </c>
      <c r="B4805" s="7" t="s">
        <v>1681</v>
      </c>
      <c r="C4805" s="14">
        <v>9</v>
      </c>
      <c r="D4805" s="7">
        <v>78.63</v>
      </c>
      <c r="E4805" s="7">
        <f t="shared" si="152"/>
        <v>7.8629999999999995</v>
      </c>
      <c r="F4805" s="7">
        <f t="shared" si="153"/>
        <v>86.492999999999995</v>
      </c>
      <c r="G4805" s="7">
        <v>0.01</v>
      </c>
      <c r="H4805" s="7" t="s">
        <v>27</v>
      </c>
      <c r="I4805" s="7">
        <v>7</v>
      </c>
    </row>
    <row r="4806" spans="1:9" ht="15.75" customHeight="1" x14ac:dyDescent="0.15">
      <c r="A4806" s="13" t="s">
        <v>5323</v>
      </c>
      <c r="B4806" s="7" t="s">
        <v>3267</v>
      </c>
      <c r="C4806" s="14">
        <v>8</v>
      </c>
      <c r="D4806" s="7">
        <v>59.93</v>
      </c>
      <c r="E4806" s="7">
        <f t="shared" si="152"/>
        <v>5.9930000000000003</v>
      </c>
      <c r="F4806" s="7">
        <f t="shared" si="153"/>
        <v>65.923000000000002</v>
      </c>
      <c r="G4806" s="7">
        <v>0.27</v>
      </c>
      <c r="H4806" s="7" t="s">
        <v>27</v>
      </c>
      <c r="I4806" s="7">
        <v>10</v>
      </c>
    </row>
    <row r="4807" spans="1:9" ht="15.75" customHeight="1" x14ac:dyDescent="0.15">
      <c r="A4807" s="13" t="s">
        <v>5323</v>
      </c>
      <c r="B4807" s="7" t="s">
        <v>68</v>
      </c>
      <c r="C4807" s="14">
        <v>9</v>
      </c>
      <c r="D4807" s="7">
        <v>68.64</v>
      </c>
      <c r="E4807" s="7">
        <f t="shared" si="152"/>
        <v>6.8640000000000008</v>
      </c>
      <c r="F4807" s="7">
        <f t="shared" si="153"/>
        <v>75.504000000000005</v>
      </c>
      <c r="G4807" s="7">
        <v>0.35</v>
      </c>
      <c r="H4807" s="7" t="s">
        <v>5080</v>
      </c>
      <c r="I4807" s="7">
        <v>3</v>
      </c>
    </row>
    <row r="4808" spans="1:9" ht="15.75" customHeight="1" x14ac:dyDescent="0.15">
      <c r="A4808" s="13" t="s">
        <v>5323</v>
      </c>
      <c r="B4808" s="7" t="s">
        <v>241</v>
      </c>
      <c r="C4808" s="14">
        <v>9</v>
      </c>
      <c r="D4808" s="7">
        <v>39.76</v>
      </c>
      <c r="E4808" s="7">
        <f t="shared" si="152"/>
        <v>3.976</v>
      </c>
      <c r="F4808" s="7">
        <f t="shared" si="153"/>
        <v>43.735999999999997</v>
      </c>
      <c r="G4808" s="7">
        <v>0.37</v>
      </c>
      <c r="H4808" s="7" t="s">
        <v>27</v>
      </c>
      <c r="I4808" s="7">
        <v>8</v>
      </c>
    </row>
    <row r="4809" spans="1:9" ht="15.75" customHeight="1" x14ac:dyDescent="0.15">
      <c r="A4809" s="13" t="s">
        <v>5324</v>
      </c>
      <c r="B4809" s="7" t="s">
        <v>694</v>
      </c>
      <c r="C4809" s="14">
        <v>9</v>
      </c>
      <c r="D4809" s="7">
        <v>81.97</v>
      </c>
      <c r="E4809" s="7">
        <f t="shared" si="152"/>
        <v>8.197000000000001</v>
      </c>
      <c r="F4809" s="7">
        <f t="shared" si="153"/>
        <v>90.167000000000002</v>
      </c>
      <c r="G4809" s="7">
        <v>0.35</v>
      </c>
      <c r="H4809" s="7" t="s">
        <v>29</v>
      </c>
      <c r="I4809" s="7">
        <v>2</v>
      </c>
    </row>
    <row r="4810" spans="1:9" ht="15.75" customHeight="1" x14ac:dyDescent="0.15">
      <c r="A4810" s="13" t="s">
        <v>5324</v>
      </c>
      <c r="B4810" s="7" t="s">
        <v>2087</v>
      </c>
      <c r="C4810" s="14">
        <v>8</v>
      </c>
      <c r="D4810" s="7">
        <v>70.39</v>
      </c>
      <c r="E4810" s="7">
        <f t="shared" si="152"/>
        <v>7.0390000000000006</v>
      </c>
      <c r="F4810" s="7">
        <f t="shared" si="153"/>
        <v>77.429000000000002</v>
      </c>
      <c r="G4810" s="7">
        <v>0.18</v>
      </c>
      <c r="H4810" s="7" t="s">
        <v>5082</v>
      </c>
      <c r="I4810" s="7">
        <v>10</v>
      </c>
    </row>
    <row r="4811" spans="1:9" ht="15.75" customHeight="1" x14ac:dyDescent="0.15">
      <c r="A4811" s="13" t="s">
        <v>5324</v>
      </c>
      <c r="B4811" s="7" t="s">
        <v>3835</v>
      </c>
      <c r="C4811" s="14">
        <v>9</v>
      </c>
      <c r="D4811" s="7">
        <v>46.72</v>
      </c>
      <c r="E4811" s="7">
        <f t="shared" si="152"/>
        <v>4.6719999999999997</v>
      </c>
      <c r="F4811" s="7">
        <f t="shared" si="153"/>
        <v>51.391999999999996</v>
      </c>
      <c r="G4811" s="7">
        <v>0.39</v>
      </c>
      <c r="H4811" s="7" t="s">
        <v>30</v>
      </c>
      <c r="I4811" s="7">
        <v>10</v>
      </c>
    </row>
    <row r="4812" spans="1:9" ht="15.75" customHeight="1" x14ac:dyDescent="0.15">
      <c r="A4812" s="13" t="s">
        <v>5324</v>
      </c>
      <c r="B4812" s="7" t="s">
        <v>251</v>
      </c>
      <c r="C4812" s="14">
        <v>8</v>
      </c>
      <c r="D4812" s="7">
        <v>11.48</v>
      </c>
      <c r="E4812" s="7">
        <f t="shared" ref="E4812:E4875" si="154">D4812*10%</f>
        <v>1.1480000000000001</v>
      </c>
      <c r="F4812" s="7">
        <f t="shared" ref="F4812:F4875" si="155">D4812+E4812</f>
        <v>12.628</v>
      </c>
      <c r="G4812" s="7">
        <v>0.25</v>
      </c>
      <c r="H4812" s="7" t="s">
        <v>5082</v>
      </c>
      <c r="I4812" s="7">
        <v>5</v>
      </c>
    </row>
    <row r="4813" spans="1:9" ht="15.75" customHeight="1" x14ac:dyDescent="0.15">
      <c r="A4813" s="13" t="s">
        <v>5324</v>
      </c>
      <c r="B4813" s="7" t="s">
        <v>1237</v>
      </c>
      <c r="C4813" s="14">
        <v>9</v>
      </c>
      <c r="D4813" s="7">
        <v>14.67</v>
      </c>
      <c r="E4813" s="7">
        <f t="shared" si="154"/>
        <v>1.4670000000000001</v>
      </c>
      <c r="F4813" s="7">
        <f t="shared" si="155"/>
        <v>16.137</v>
      </c>
      <c r="G4813" s="7">
        <v>0.31</v>
      </c>
      <c r="H4813" s="7" t="s">
        <v>5075</v>
      </c>
      <c r="I4813" s="7">
        <v>2</v>
      </c>
    </row>
    <row r="4814" spans="1:9" ht="15.75" customHeight="1" x14ac:dyDescent="0.15">
      <c r="A4814" s="13" t="s">
        <v>5324</v>
      </c>
      <c r="B4814" s="7" t="s">
        <v>2495</v>
      </c>
      <c r="C4814" s="14">
        <v>9</v>
      </c>
      <c r="D4814" s="7">
        <v>8.6999999999999993</v>
      </c>
      <c r="E4814" s="7">
        <f t="shared" si="154"/>
        <v>0.87</v>
      </c>
      <c r="F4814" s="7">
        <f t="shared" si="155"/>
        <v>9.5699999999999985</v>
      </c>
      <c r="G4814" s="7">
        <v>0.27</v>
      </c>
      <c r="H4814" s="7" t="s">
        <v>27</v>
      </c>
      <c r="I4814" s="7">
        <v>6</v>
      </c>
    </row>
    <row r="4815" spans="1:9" ht="15.75" customHeight="1" x14ac:dyDescent="0.15">
      <c r="A4815" s="13" t="s">
        <v>5324</v>
      </c>
      <c r="B4815" s="7" t="s">
        <v>3185</v>
      </c>
      <c r="C4815" s="14">
        <v>9</v>
      </c>
      <c r="D4815" s="7">
        <v>10.78</v>
      </c>
      <c r="E4815" s="7">
        <f t="shared" si="154"/>
        <v>1.0780000000000001</v>
      </c>
      <c r="F4815" s="7">
        <f t="shared" si="155"/>
        <v>11.857999999999999</v>
      </c>
      <c r="G4815" s="7">
        <v>0.37</v>
      </c>
      <c r="H4815" s="7" t="s">
        <v>5079</v>
      </c>
      <c r="I4815" s="7">
        <v>7</v>
      </c>
    </row>
    <row r="4816" spans="1:9" ht="15.75" customHeight="1" x14ac:dyDescent="0.15">
      <c r="A4816" s="13" t="s">
        <v>5324</v>
      </c>
      <c r="B4816" s="7" t="s">
        <v>4821</v>
      </c>
      <c r="C4816" s="14">
        <v>8</v>
      </c>
      <c r="D4816" s="7">
        <v>93.59</v>
      </c>
      <c r="E4816" s="7">
        <f t="shared" si="154"/>
        <v>9.359</v>
      </c>
      <c r="F4816" s="7">
        <f t="shared" si="155"/>
        <v>102.949</v>
      </c>
      <c r="G4816" s="7">
        <v>0.22</v>
      </c>
      <c r="H4816" s="7" t="s">
        <v>5080</v>
      </c>
      <c r="I4816" s="7">
        <v>4</v>
      </c>
    </row>
    <row r="4817" spans="1:9" ht="15.75" customHeight="1" x14ac:dyDescent="0.15">
      <c r="A4817" s="13" t="s">
        <v>5324</v>
      </c>
      <c r="B4817" s="7" t="s">
        <v>3260</v>
      </c>
      <c r="C4817" s="14">
        <v>9</v>
      </c>
      <c r="D4817" s="7">
        <v>92.85</v>
      </c>
      <c r="E4817" s="7">
        <f t="shared" si="154"/>
        <v>9.2850000000000001</v>
      </c>
      <c r="F4817" s="7">
        <f t="shared" si="155"/>
        <v>102.13499999999999</v>
      </c>
      <c r="G4817" s="7">
        <v>0.1</v>
      </c>
      <c r="H4817" s="7" t="s">
        <v>5079</v>
      </c>
      <c r="I4817" s="7">
        <v>5</v>
      </c>
    </row>
    <row r="4818" spans="1:9" ht="15.75" customHeight="1" x14ac:dyDescent="0.15">
      <c r="A4818" s="13" t="s">
        <v>5324</v>
      </c>
      <c r="B4818" s="7" t="s">
        <v>2777</v>
      </c>
      <c r="C4818" s="14">
        <v>9</v>
      </c>
      <c r="D4818" s="7">
        <v>67.91</v>
      </c>
      <c r="E4818" s="7">
        <f t="shared" si="154"/>
        <v>6.7910000000000004</v>
      </c>
      <c r="F4818" s="7">
        <f t="shared" si="155"/>
        <v>74.700999999999993</v>
      </c>
      <c r="G4818" s="7">
        <v>0.03</v>
      </c>
      <c r="H4818" s="7" t="s">
        <v>29</v>
      </c>
      <c r="I4818" s="7">
        <v>6</v>
      </c>
    </row>
    <row r="4819" spans="1:9" ht="15.75" customHeight="1" x14ac:dyDescent="0.15">
      <c r="A4819" s="13" t="s">
        <v>5324</v>
      </c>
      <c r="B4819" s="7" t="s">
        <v>3844</v>
      </c>
      <c r="C4819" s="14">
        <v>8</v>
      </c>
      <c r="D4819" s="7">
        <v>92.64</v>
      </c>
      <c r="E4819" s="7">
        <f t="shared" si="154"/>
        <v>9.2640000000000011</v>
      </c>
      <c r="F4819" s="7">
        <f t="shared" si="155"/>
        <v>101.904</v>
      </c>
      <c r="G4819" s="7">
        <v>0.03</v>
      </c>
      <c r="H4819" s="7" t="s">
        <v>27</v>
      </c>
      <c r="I4819" s="7">
        <v>8</v>
      </c>
    </row>
    <row r="4820" spans="1:9" ht="15.75" customHeight="1" x14ac:dyDescent="0.15">
      <c r="A4820" s="13" t="s">
        <v>5324</v>
      </c>
      <c r="B4820" s="7" t="s">
        <v>594</v>
      </c>
      <c r="C4820" s="14">
        <v>9</v>
      </c>
      <c r="D4820" s="7">
        <v>49.59</v>
      </c>
      <c r="E4820" s="7">
        <f t="shared" si="154"/>
        <v>4.9590000000000005</v>
      </c>
      <c r="F4820" s="7">
        <f t="shared" si="155"/>
        <v>54.549000000000007</v>
      </c>
      <c r="G4820" s="7">
        <v>0.09</v>
      </c>
      <c r="H4820" s="7" t="s">
        <v>31</v>
      </c>
      <c r="I4820" s="7">
        <v>6</v>
      </c>
    </row>
    <row r="4821" spans="1:9" ht="15.75" customHeight="1" x14ac:dyDescent="0.15">
      <c r="A4821" s="13" t="s">
        <v>5324</v>
      </c>
      <c r="B4821" s="7" t="s">
        <v>2388</v>
      </c>
      <c r="C4821" s="14">
        <v>9</v>
      </c>
      <c r="D4821" s="7">
        <v>88.08</v>
      </c>
      <c r="E4821" s="7">
        <f t="shared" si="154"/>
        <v>8.8079999999999998</v>
      </c>
      <c r="F4821" s="7">
        <f t="shared" si="155"/>
        <v>96.888000000000005</v>
      </c>
      <c r="G4821" s="7">
        <v>0.05</v>
      </c>
      <c r="H4821" s="7" t="s">
        <v>27</v>
      </c>
      <c r="I4821" s="7">
        <v>10</v>
      </c>
    </row>
    <row r="4822" spans="1:9" ht="15.75" customHeight="1" x14ac:dyDescent="0.15">
      <c r="A4822" s="13" t="s">
        <v>5325</v>
      </c>
      <c r="B4822" s="7" t="s">
        <v>4771</v>
      </c>
      <c r="C4822" s="14">
        <v>8</v>
      </c>
      <c r="D4822" s="7">
        <v>72.62</v>
      </c>
      <c r="E4822" s="7">
        <f t="shared" si="154"/>
        <v>7.2620000000000005</v>
      </c>
      <c r="F4822" s="7">
        <f t="shared" si="155"/>
        <v>79.882000000000005</v>
      </c>
      <c r="G4822" s="7">
        <v>0.39</v>
      </c>
      <c r="H4822" s="7" t="s">
        <v>26</v>
      </c>
      <c r="I4822" s="7">
        <v>1</v>
      </c>
    </row>
    <row r="4823" spans="1:9" ht="15.75" customHeight="1" x14ac:dyDescent="0.15">
      <c r="A4823" s="13" t="s">
        <v>5325</v>
      </c>
      <c r="B4823" s="7" t="s">
        <v>3552</v>
      </c>
      <c r="C4823" s="14">
        <v>9</v>
      </c>
      <c r="D4823" s="7">
        <v>74.459999999999994</v>
      </c>
      <c r="E4823" s="7">
        <f t="shared" si="154"/>
        <v>7.4459999999999997</v>
      </c>
      <c r="F4823" s="7">
        <f t="shared" si="155"/>
        <v>81.905999999999992</v>
      </c>
      <c r="G4823" s="7">
        <v>0.25</v>
      </c>
      <c r="H4823" s="7" t="s">
        <v>5081</v>
      </c>
      <c r="I4823" s="7">
        <v>6</v>
      </c>
    </row>
    <row r="4824" spans="1:9" ht="15.75" customHeight="1" x14ac:dyDescent="0.15">
      <c r="A4824" s="13" t="s">
        <v>5325</v>
      </c>
      <c r="B4824" s="7" t="s">
        <v>1619</v>
      </c>
      <c r="C4824" s="14">
        <v>9</v>
      </c>
      <c r="D4824" s="7">
        <v>57.92</v>
      </c>
      <c r="E4824" s="7">
        <f t="shared" si="154"/>
        <v>5.7920000000000007</v>
      </c>
      <c r="F4824" s="7">
        <f t="shared" si="155"/>
        <v>63.712000000000003</v>
      </c>
      <c r="G4824" s="7">
        <v>0.37</v>
      </c>
      <c r="H4824" s="7" t="s">
        <v>5078</v>
      </c>
      <c r="I4824" s="7">
        <v>10</v>
      </c>
    </row>
    <row r="4825" spans="1:9" ht="15.75" customHeight="1" x14ac:dyDescent="0.15">
      <c r="A4825" s="13" t="s">
        <v>5325</v>
      </c>
      <c r="B4825" s="7" t="s">
        <v>1137</v>
      </c>
      <c r="C4825" s="14">
        <v>9</v>
      </c>
      <c r="D4825" s="7">
        <v>45.74</v>
      </c>
      <c r="E4825" s="7">
        <f t="shared" si="154"/>
        <v>4.5740000000000007</v>
      </c>
      <c r="F4825" s="7">
        <f t="shared" si="155"/>
        <v>50.314</v>
      </c>
      <c r="G4825" s="7">
        <v>0.08</v>
      </c>
      <c r="H4825" s="7" t="s">
        <v>5077</v>
      </c>
      <c r="I4825" s="7">
        <v>9</v>
      </c>
    </row>
    <row r="4826" spans="1:9" ht="15.75" customHeight="1" x14ac:dyDescent="0.15">
      <c r="A4826" s="13" t="s">
        <v>5325</v>
      </c>
      <c r="B4826" s="7" t="s">
        <v>3872</v>
      </c>
      <c r="C4826" s="14">
        <v>9</v>
      </c>
      <c r="D4826" s="7">
        <v>37.79</v>
      </c>
      <c r="E4826" s="7">
        <f t="shared" si="154"/>
        <v>3.7789999999999999</v>
      </c>
      <c r="F4826" s="7">
        <f t="shared" si="155"/>
        <v>41.569000000000003</v>
      </c>
      <c r="G4826" s="7">
        <v>0.14000000000000001</v>
      </c>
      <c r="H4826" s="7" t="s">
        <v>27</v>
      </c>
      <c r="I4826" s="7">
        <v>7</v>
      </c>
    </row>
    <row r="4827" spans="1:9" ht="15.75" customHeight="1" x14ac:dyDescent="0.15">
      <c r="A4827" s="13" t="s">
        <v>5325</v>
      </c>
      <c r="B4827" s="7" t="s">
        <v>254</v>
      </c>
      <c r="C4827" s="14">
        <v>8</v>
      </c>
      <c r="D4827" s="7">
        <v>40.11</v>
      </c>
      <c r="E4827" s="7">
        <f t="shared" si="154"/>
        <v>4.0110000000000001</v>
      </c>
      <c r="F4827" s="7">
        <f t="shared" si="155"/>
        <v>44.121000000000002</v>
      </c>
      <c r="G4827" s="7">
        <v>0.02</v>
      </c>
      <c r="H4827" s="7" t="s">
        <v>27</v>
      </c>
      <c r="I4827" s="7">
        <v>10</v>
      </c>
    </row>
    <row r="4828" spans="1:9" ht="15.75" customHeight="1" x14ac:dyDescent="0.15">
      <c r="A4828" s="13" t="s">
        <v>5325</v>
      </c>
      <c r="B4828" s="7" t="s">
        <v>4892</v>
      </c>
      <c r="C4828" s="14">
        <v>9</v>
      </c>
      <c r="D4828" s="7">
        <v>40.270000000000003</v>
      </c>
      <c r="E4828" s="7">
        <f t="shared" si="154"/>
        <v>4.0270000000000001</v>
      </c>
      <c r="F4828" s="7">
        <f t="shared" si="155"/>
        <v>44.297000000000004</v>
      </c>
      <c r="G4828" s="7">
        <v>0.13</v>
      </c>
      <c r="H4828" s="7" t="s">
        <v>5080</v>
      </c>
      <c r="I4828" s="7">
        <v>6</v>
      </c>
    </row>
    <row r="4829" spans="1:9" ht="15.75" customHeight="1" x14ac:dyDescent="0.15">
      <c r="A4829" s="13" t="s">
        <v>5325</v>
      </c>
      <c r="B4829" s="7" t="s">
        <v>2894</v>
      </c>
      <c r="C4829" s="14">
        <v>8</v>
      </c>
      <c r="D4829" s="7">
        <v>43.56</v>
      </c>
      <c r="E4829" s="7">
        <f t="shared" si="154"/>
        <v>4.3560000000000008</v>
      </c>
      <c r="F4829" s="7">
        <f t="shared" si="155"/>
        <v>47.916000000000004</v>
      </c>
      <c r="G4829" s="7">
        <v>0.32</v>
      </c>
      <c r="H4829" s="7" t="s">
        <v>5079</v>
      </c>
      <c r="I4829" s="7">
        <v>2</v>
      </c>
    </row>
    <row r="4830" spans="1:9" ht="15.75" customHeight="1" x14ac:dyDescent="0.15">
      <c r="A4830" s="13" t="s">
        <v>5325</v>
      </c>
      <c r="B4830" s="7" t="s">
        <v>3891</v>
      </c>
      <c r="C4830" s="14">
        <v>8</v>
      </c>
      <c r="D4830" s="7">
        <v>61.92</v>
      </c>
      <c r="E4830" s="7">
        <f t="shared" si="154"/>
        <v>6.1920000000000002</v>
      </c>
      <c r="F4830" s="7">
        <f t="shared" si="155"/>
        <v>68.111999999999995</v>
      </c>
      <c r="G4830" s="7">
        <v>0.4</v>
      </c>
      <c r="H4830" s="7" t="s">
        <v>5082</v>
      </c>
      <c r="I4830" s="7">
        <v>8</v>
      </c>
    </row>
    <row r="4831" spans="1:9" ht="15.75" customHeight="1" x14ac:dyDescent="0.15">
      <c r="A4831" s="13" t="s">
        <v>5325</v>
      </c>
      <c r="B4831" s="7" t="s">
        <v>2865</v>
      </c>
      <c r="C4831" s="14">
        <v>9</v>
      </c>
      <c r="D4831" s="7">
        <v>15.47</v>
      </c>
      <c r="E4831" s="7">
        <f t="shared" si="154"/>
        <v>1.5470000000000002</v>
      </c>
      <c r="F4831" s="7">
        <f t="shared" si="155"/>
        <v>17.016999999999999</v>
      </c>
      <c r="G4831" s="7">
        <v>0.35</v>
      </c>
      <c r="H4831" s="7" t="s">
        <v>5077</v>
      </c>
      <c r="I4831" s="7">
        <v>6</v>
      </c>
    </row>
    <row r="4832" spans="1:9" ht="15.75" customHeight="1" x14ac:dyDescent="0.15">
      <c r="A4832" s="13" t="s">
        <v>5325</v>
      </c>
      <c r="B4832" s="7" t="s">
        <v>1026</v>
      </c>
      <c r="C4832" s="14">
        <v>8</v>
      </c>
      <c r="D4832" s="7">
        <v>2.97</v>
      </c>
      <c r="E4832" s="7">
        <f t="shared" si="154"/>
        <v>0.29700000000000004</v>
      </c>
      <c r="F4832" s="7">
        <f t="shared" si="155"/>
        <v>3.2670000000000003</v>
      </c>
      <c r="G4832" s="7">
        <v>0.33</v>
      </c>
      <c r="H4832" s="7" t="s">
        <v>26</v>
      </c>
      <c r="I4832" s="7">
        <v>5</v>
      </c>
    </row>
    <row r="4833" spans="1:9" ht="15.75" customHeight="1" x14ac:dyDescent="0.15">
      <c r="A4833" s="13" t="s">
        <v>5325</v>
      </c>
      <c r="B4833" s="7" t="s">
        <v>3474</v>
      </c>
      <c r="C4833" s="14">
        <v>8</v>
      </c>
      <c r="D4833" s="7">
        <v>56.84</v>
      </c>
      <c r="E4833" s="7">
        <f t="shared" si="154"/>
        <v>5.6840000000000011</v>
      </c>
      <c r="F4833" s="7">
        <f t="shared" si="155"/>
        <v>62.524000000000001</v>
      </c>
      <c r="G4833" s="7">
        <v>0.26</v>
      </c>
      <c r="H4833" s="7" t="s">
        <v>29</v>
      </c>
      <c r="I4833" s="7">
        <v>4</v>
      </c>
    </row>
    <row r="4834" spans="1:9" ht="15.75" customHeight="1" x14ac:dyDescent="0.15">
      <c r="A4834" s="13" t="s">
        <v>5325</v>
      </c>
      <c r="B4834" s="7" t="s">
        <v>4431</v>
      </c>
      <c r="C4834" s="14">
        <v>9</v>
      </c>
      <c r="D4834" s="7">
        <v>38.869999999999997</v>
      </c>
      <c r="E4834" s="7">
        <f t="shared" si="154"/>
        <v>3.887</v>
      </c>
      <c r="F4834" s="7">
        <f t="shared" si="155"/>
        <v>42.756999999999998</v>
      </c>
      <c r="G4834" s="7">
        <v>0.35</v>
      </c>
      <c r="H4834" s="7" t="s">
        <v>27</v>
      </c>
      <c r="I4834" s="7">
        <v>6</v>
      </c>
    </row>
    <row r="4835" spans="1:9" ht="15.75" customHeight="1" x14ac:dyDescent="0.15">
      <c r="A4835" s="13" t="s">
        <v>5325</v>
      </c>
      <c r="B4835" s="7" t="s">
        <v>3408</v>
      </c>
      <c r="C4835" s="14">
        <v>9</v>
      </c>
      <c r="D4835" s="7">
        <v>33.409999999999997</v>
      </c>
      <c r="E4835" s="7">
        <f t="shared" si="154"/>
        <v>3.3409999999999997</v>
      </c>
      <c r="F4835" s="7">
        <f t="shared" si="155"/>
        <v>36.750999999999998</v>
      </c>
      <c r="G4835" s="7">
        <v>0.31</v>
      </c>
      <c r="H4835" s="7" t="s">
        <v>29</v>
      </c>
      <c r="I4835" s="7">
        <v>4</v>
      </c>
    </row>
    <row r="4836" spans="1:9" ht="15.75" customHeight="1" x14ac:dyDescent="0.15">
      <c r="A4836" s="13" t="s">
        <v>5325</v>
      </c>
      <c r="B4836" s="7" t="s">
        <v>4736</v>
      </c>
      <c r="C4836" s="14">
        <v>8</v>
      </c>
      <c r="D4836" s="7">
        <v>39.65</v>
      </c>
      <c r="E4836" s="7">
        <f t="shared" si="154"/>
        <v>3.9649999999999999</v>
      </c>
      <c r="F4836" s="7">
        <f t="shared" si="155"/>
        <v>43.614999999999995</v>
      </c>
      <c r="G4836" s="7">
        <v>0.16</v>
      </c>
      <c r="H4836" s="7" t="s">
        <v>5079</v>
      </c>
      <c r="I4836" s="7">
        <v>9</v>
      </c>
    </row>
    <row r="4837" spans="1:9" ht="15.75" customHeight="1" x14ac:dyDescent="0.15">
      <c r="A4837" s="13" t="s">
        <v>5325</v>
      </c>
      <c r="B4837" s="7" t="s">
        <v>4322</v>
      </c>
      <c r="C4837" s="14">
        <v>9</v>
      </c>
      <c r="D4837" s="7">
        <v>90.45</v>
      </c>
      <c r="E4837" s="7">
        <f t="shared" si="154"/>
        <v>9.0449999999999999</v>
      </c>
      <c r="F4837" s="7">
        <f t="shared" si="155"/>
        <v>99.495000000000005</v>
      </c>
      <c r="G4837" s="7">
        <v>0.33</v>
      </c>
      <c r="H4837" s="7" t="s">
        <v>26</v>
      </c>
      <c r="I4837" s="7">
        <v>7</v>
      </c>
    </row>
    <row r="4838" spans="1:9" ht="15.75" customHeight="1" x14ac:dyDescent="0.15">
      <c r="A4838" s="13" t="s">
        <v>5325</v>
      </c>
      <c r="B4838" s="7" t="s">
        <v>1112</v>
      </c>
      <c r="C4838" s="14">
        <v>9</v>
      </c>
      <c r="D4838" s="7">
        <v>33.75</v>
      </c>
      <c r="E4838" s="7">
        <f t="shared" si="154"/>
        <v>3.375</v>
      </c>
      <c r="F4838" s="7">
        <f t="shared" si="155"/>
        <v>37.125</v>
      </c>
      <c r="G4838" s="7">
        <v>0.21</v>
      </c>
      <c r="H4838" s="7" t="s">
        <v>5079</v>
      </c>
      <c r="I4838" s="7">
        <v>10</v>
      </c>
    </row>
    <row r="4839" spans="1:9" ht="15.75" customHeight="1" x14ac:dyDescent="0.15">
      <c r="A4839" s="13" t="s">
        <v>5325</v>
      </c>
      <c r="B4839" s="7" t="s">
        <v>1639</v>
      </c>
      <c r="C4839" s="14">
        <v>8</v>
      </c>
      <c r="D4839" s="7">
        <v>47.37</v>
      </c>
      <c r="E4839" s="7">
        <f t="shared" si="154"/>
        <v>4.7370000000000001</v>
      </c>
      <c r="F4839" s="7">
        <f t="shared" si="155"/>
        <v>52.106999999999999</v>
      </c>
      <c r="G4839" s="7">
        <v>0.35</v>
      </c>
      <c r="H4839" s="7" t="s">
        <v>27</v>
      </c>
      <c r="I4839" s="7">
        <v>5</v>
      </c>
    </row>
    <row r="4840" spans="1:9" ht="15.75" customHeight="1" x14ac:dyDescent="0.15">
      <c r="A4840" s="13" t="s">
        <v>5325</v>
      </c>
      <c r="B4840" s="7" t="s">
        <v>3147</v>
      </c>
      <c r="C4840" s="14">
        <v>9</v>
      </c>
      <c r="D4840" s="7">
        <v>60.72</v>
      </c>
      <c r="E4840" s="7">
        <f t="shared" si="154"/>
        <v>6.0720000000000001</v>
      </c>
      <c r="F4840" s="7">
        <f t="shared" si="155"/>
        <v>66.792000000000002</v>
      </c>
      <c r="G4840" s="7">
        <v>0.1</v>
      </c>
      <c r="H4840" s="7" t="s">
        <v>5076</v>
      </c>
      <c r="I4840" s="7">
        <v>9</v>
      </c>
    </row>
    <row r="4841" spans="1:9" ht="15.75" customHeight="1" x14ac:dyDescent="0.15">
      <c r="A4841" s="13" t="s">
        <v>5325</v>
      </c>
      <c r="B4841" s="7" t="s">
        <v>741</v>
      </c>
      <c r="C4841" s="14">
        <v>9</v>
      </c>
      <c r="D4841" s="7">
        <v>95.95</v>
      </c>
      <c r="E4841" s="7">
        <f t="shared" si="154"/>
        <v>9.5950000000000006</v>
      </c>
      <c r="F4841" s="7">
        <f t="shared" si="155"/>
        <v>105.545</v>
      </c>
      <c r="G4841" s="7">
        <v>0.03</v>
      </c>
      <c r="H4841" s="7" t="s">
        <v>5080</v>
      </c>
      <c r="I4841" s="7">
        <v>9</v>
      </c>
    </row>
    <row r="4842" spans="1:9" ht="15.75" customHeight="1" x14ac:dyDescent="0.15">
      <c r="A4842" s="13" t="s">
        <v>5325</v>
      </c>
      <c r="B4842" s="7" t="s">
        <v>2148</v>
      </c>
      <c r="C4842" s="14">
        <v>9</v>
      </c>
      <c r="D4842" s="7">
        <v>68.8</v>
      </c>
      <c r="E4842" s="7">
        <f t="shared" si="154"/>
        <v>6.88</v>
      </c>
      <c r="F4842" s="7">
        <f t="shared" si="155"/>
        <v>75.679999999999993</v>
      </c>
      <c r="G4842" s="7">
        <v>0.17</v>
      </c>
      <c r="H4842" s="7" t="s">
        <v>5083</v>
      </c>
      <c r="I4842" s="7">
        <v>4</v>
      </c>
    </row>
    <row r="4843" spans="1:9" ht="15.75" customHeight="1" x14ac:dyDescent="0.15">
      <c r="A4843" s="13" t="s">
        <v>5325</v>
      </c>
      <c r="B4843" s="7" t="s">
        <v>4755</v>
      </c>
      <c r="C4843" s="14">
        <v>9</v>
      </c>
      <c r="D4843" s="7">
        <v>30.67</v>
      </c>
      <c r="E4843" s="7">
        <f t="shared" si="154"/>
        <v>3.0670000000000002</v>
      </c>
      <c r="F4843" s="7">
        <f t="shared" si="155"/>
        <v>33.737000000000002</v>
      </c>
      <c r="G4843" s="7">
        <v>0.37</v>
      </c>
      <c r="H4843" s="7" t="s">
        <v>5077</v>
      </c>
      <c r="I4843" s="7">
        <v>6</v>
      </c>
    </row>
    <row r="4844" spans="1:9" ht="15.75" customHeight="1" x14ac:dyDescent="0.15">
      <c r="A4844" s="13" t="s">
        <v>5325</v>
      </c>
      <c r="B4844" s="7" t="s">
        <v>1774</v>
      </c>
      <c r="C4844" s="14">
        <v>9</v>
      </c>
      <c r="D4844" s="7">
        <v>28.07</v>
      </c>
      <c r="E4844" s="7">
        <f t="shared" si="154"/>
        <v>2.8070000000000004</v>
      </c>
      <c r="F4844" s="7">
        <f t="shared" si="155"/>
        <v>30.877000000000002</v>
      </c>
      <c r="G4844" s="7">
        <v>0.4</v>
      </c>
      <c r="H4844" s="7" t="s">
        <v>5080</v>
      </c>
      <c r="I4844" s="7">
        <v>4</v>
      </c>
    </row>
    <row r="4845" spans="1:9" ht="15.75" customHeight="1" x14ac:dyDescent="0.15">
      <c r="A4845" s="13" t="s">
        <v>5325</v>
      </c>
      <c r="B4845" s="7" t="s">
        <v>397</v>
      </c>
      <c r="C4845" s="14">
        <v>8</v>
      </c>
      <c r="D4845" s="7">
        <v>44.28</v>
      </c>
      <c r="E4845" s="7">
        <f t="shared" si="154"/>
        <v>4.4279999999999999</v>
      </c>
      <c r="F4845" s="7">
        <f t="shared" si="155"/>
        <v>48.707999999999998</v>
      </c>
      <c r="G4845" s="7">
        <v>0.27</v>
      </c>
      <c r="H4845" s="7" t="s">
        <v>5078</v>
      </c>
      <c r="I4845" s="7">
        <v>4</v>
      </c>
    </row>
    <row r="4846" spans="1:9" ht="15.75" customHeight="1" x14ac:dyDescent="0.15">
      <c r="A4846" s="13" t="s">
        <v>5325</v>
      </c>
      <c r="B4846" s="7" t="s">
        <v>473</v>
      </c>
      <c r="C4846" s="14">
        <v>9</v>
      </c>
      <c r="D4846" s="7">
        <v>3.75</v>
      </c>
      <c r="E4846" s="7">
        <f t="shared" si="154"/>
        <v>0.375</v>
      </c>
      <c r="F4846" s="7">
        <f t="shared" si="155"/>
        <v>4.125</v>
      </c>
      <c r="G4846" s="7">
        <v>0.19</v>
      </c>
      <c r="H4846" s="7" t="s">
        <v>5078</v>
      </c>
      <c r="I4846" s="7">
        <v>6</v>
      </c>
    </row>
    <row r="4847" spans="1:9" ht="15.75" customHeight="1" x14ac:dyDescent="0.15">
      <c r="A4847" s="13" t="s">
        <v>5325</v>
      </c>
      <c r="B4847" s="7" t="s">
        <v>2460</v>
      </c>
      <c r="C4847" s="14">
        <v>9</v>
      </c>
      <c r="D4847" s="7">
        <v>5.61</v>
      </c>
      <c r="E4847" s="7">
        <f t="shared" si="154"/>
        <v>0.56100000000000005</v>
      </c>
      <c r="F4847" s="7">
        <f t="shared" si="155"/>
        <v>6.1710000000000003</v>
      </c>
      <c r="G4847" s="7">
        <v>0.18</v>
      </c>
      <c r="H4847" s="7" t="s">
        <v>5079</v>
      </c>
      <c r="I4847" s="7">
        <v>5</v>
      </c>
    </row>
    <row r="4848" spans="1:9" ht="15.75" customHeight="1" x14ac:dyDescent="0.15">
      <c r="A4848" s="13" t="s">
        <v>5325</v>
      </c>
      <c r="B4848" s="7" t="s">
        <v>522</v>
      </c>
      <c r="C4848" s="14">
        <v>9</v>
      </c>
      <c r="D4848" s="7">
        <v>81.08</v>
      </c>
      <c r="E4848" s="7">
        <f t="shared" si="154"/>
        <v>8.1080000000000005</v>
      </c>
      <c r="F4848" s="7">
        <f t="shared" si="155"/>
        <v>89.188000000000002</v>
      </c>
      <c r="G4848" s="7">
        <v>0.15</v>
      </c>
      <c r="H4848" s="7" t="s">
        <v>27</v>
      </c>
      <c r="I4848" s="7">
        <v>9</v>
      </c>
    </row>
    <row r="4849" spans="1:9" ht="15.75" customHeight="1" x14ac:dyDescent="0.15">
      <c r="A4849" s="13" t="s">
        <v>5325</v>
      </c>
      <c r="B4849" s="7" t="s">
        <v>511</v>
      </c>
      <c r="C4849" s="14">
        <v>8</v>
      </c>
      <c r="D4849" s="7">
        <v>33.71</v>
      </c>
      <c r="E4849" s="7">
        <f t="shared" si="154"/>
        <v>3.3710000000000004</v>
      </c>
      <c r="F4849" s="7">
        <f t="shared" si="155"/>
        <v>37.081000000000003</v>
      </c>
      <c r="G4849" s="7">
        <v>0.21</v>
      </c>
      <c r="H4849" s="7" t="s">
        <v>5078</v>
      </c>
      <c r="I4849" s="7">
        <v>3</v>
      </c>
    </row>
    <row r="4850" spans="1:9" ht="15.75" customHeight="1" x14ac:dyDescent="0.15">
      <c r="A4850" s="13" t="s">
        <v>5325</v>
      </c>
      <c r="B4850" s="7" t="s">
        <v>1349</v>
      </c>
      <c r="C4850" s="14">
        <v>9</v>
      </c>
      <c r="D4850" s="7">
        <v>40.19</v>
      </c>
      <c r="E4850" s="7">
        <f t="shared" si="154"/>
        <v>4.0190000000000001</v>
      </c>
      <c r="F4850" s="7">
        <f t="shared" si="155"/>
        <v>44.208999999999996</v>
      </c>
      <c r="G4850" s="7">
        <v>0.02</v>
      </c>
      <c r="H4850" s="7" t="s">
        <v>5077</v>
      </c>
      <c r="I4850" s="7">
        <v>7</v>
      </c>
    </row>
    <row r="4851" spans="1:9" ht="15.75" customHeight="1" x14ac:dyDescent="0.15">
      <c r="A4851" s="13" t="s">
        <v>5325</v>
      </c>
      <c r="B4851" s="7" t="s">
        <v>3688</v>
      </c>
      <c r="C4851" s="14">
        <v>9</v>
      </c>
      <c r="D4851" s="7">
        <v>63.79</v>
      </c>
      <c r="E4851" s="7">
        <f t="shared" si="154"/>
        <v>6.3790000000000004</v>
      </c>
      <c r="F4851" s="7">
        <f t="shared" si="155"/>
        <v>70.168999999999997</v>
      </c>
      <c r="G4851" s="7">
        <v>0.23</v>
      </c>
      <c r="H4851" s="7" t="s">
        <v>5081</v>
      </c>
      <c r="I4851" s="7">
        <v>3</v>
      </c>
    </row>
    <row r="4852" spans="1:9" ht="15.75" customHeight="1" x14ac:dyDescent="0.15">
      <c r="A4852" s="13" t="s">
        <v>5325</v>
      </c>
      <c r="B4852" s="7" t="s">
        <v>1757</v>
      </c>
      <c r="C4852" s="14">
        <v>9</v>
      </c>
      <c r="D4852" s="7">
        <v>96.91</v>
      </c>
      <c r="E4852" s="7">
        <f t="shared" si="154"/>
        <v>9.6910000000000007</v>
      </c>
      <c r="F4852" s="7">
        <f t="shared" si="155"/>
        <v>106.601</v>
      </c>
      <c r="G4852" s="7">
        <v>0.16</v>
      </c>
      <c r="H4852" s="7" t="s">
        <v>30</v>
      </c>
      <c r="I4852" s="7">
        <v>1</v>
      </c>
    </row>
    <row r="4853" spans="1:9" ht="15.75" customHeight="1" x14ac:dyDescent="0.15">
      <c r="A4853" s="13" t="s">
        <v>5325</v>
      </c>
      <c r="B4853" s="7" t="s">
        <v>4732</v>
      </c>
      <c r="C4853" s="14">
        <v>9</v>
      </c>
      <c r="D4853" s="7">
        <v>45.44</v>
      </c>
      <c r="E4853" s="7">
        <f t="shared" si="154"/>
        <v>4.5439999999999996</v>
      </c>
      <c r="F4853" s="7">
        <f t="shared" si="155"/>
        <v>49.983999999999995</v>
      </c>
      <c r="G4853" s="7">
        <v>0.17</v>
      </c>
      <c r="H4853" s="7" t="s">
        <v>5077</v>
      </c>
      <c r="I4853" s="7">
        <v>1</v>
      </c>
    </row>
    <row r="4854" spans="1:9" ht="15.75" customHeight="1" x14ac:dyDescent="0.15">
      <c r="A4854" s="13" t="s">
        <v>5325</v>
      </c>
      <c r="B4854" s="7" t="s">
        <v>1835</v>
      </c>
      <c r="C4854" s="14">
        <v>9</v>
      </c>
      <c r="D4854" s="7">
        <v>0.91</v>
      </c>
      <c r="E4854" s="7">
        <f t="shared" si="154"/>
        <v>9.1000000000000011E-2</v>
      </c>
      <c r="F4854" s="7">
        <f t="shared" si="155"/>
        <v>1.0010000000000001</v>
      </c>
      <c r="G4854" s="7">
        <v>7.0000000000000007E-2</v>
      </c>
      <c r="H4854" s="7" t="s">
        <v>5077</v>
      </c>
      <c r="I4854" s="7">
        <v>10</v>
      </c>
    </row>
    <row r="4855" spans="1:9" ht="15.75" customHeight="1" x14ac:dyDescent="0.15">
      <c r="A4855" s="13" t="s">
        <v>5325</v>
      </c>
      <c r="B4855" s="7" t="s">
        <v>1244</v>
      </c>
      <c r="C4855" s="14">
        <v>8</v>
      </c>
      <c r="D4855" s="7">
        <v>6.06</v>
      </c>
      <c r="E4855" s="7">
        <f t="shared" si="154"/>
        <v>0.60599999999999998</v>
      </c>
      <c r="F4855" s="7">
        <f t="shared" si="155"/>
        <v>6.6659999999999995</v>
      </c>
      <c r="G4855" s="7">
        <v>7.0000000000000007E-2</v>
      </c>
      <c r="H4855" s="7" t="s">
        <v>5078</v>
      </c>
      <c r="I4855" s="7">
        <v>1</v>
      </c>
    </row>
    <row r="4856" spans="1:9" ht="15.75" customHeight="1" x14ac:dyDescent="0.15">
      <c r="A4856" s="13" t="s">
        <v>5325</v>
      </c>
      <c r="B4856" s="7" t="s">
        <v>1332</v>
      </c>
      <c r="C4856" s="14">
        <v>8</v>
      </c>
      <c r="D4856" s="7">
        <v>25.78</v>
      </c>
      <c r="E4856" s="7">
        <f t="shared" si="154"/>
        <v>2.5780000000000003</v>
      </c>
      <c r="F4856" s="7">
        <f t="shared" si="155"/>
        <v>28.358000000000001</v>
      </c>
      <c r="G4856" s="7">
        <v>0.32</v>
      </c>
      <c r="H4856" s="7" t="s">
        <v>30</v>
      </c>
      <c r="I4856" s="7">
        <v>4</v>
      </c>
    </row>
    <row r="4857" spans="1:9" ht="15.75" customHeight="1" x14ac:dyDescent="0.15">
      <c r="A4857" s="13" t="s">
        <v>5325</v>
      </c>
      <c r="B4857" s="7" t="s">
        <v>762</v>
      </c>
      <c r="C4857" s="14">
        <v>9</v>
      </c>
      <c r="D4857" s="7">
        <v>74.44</v>
      </c>
      <c r="E4857" s="7">
        <f t="shared" si="154"/>
        <v>7.444</v>
      </c>
      <c r="F4857" s="7">
        <f t="shared" si="155"/>
        <v>81.884</v>
      </c>
      <c r="G4857" s="7">
        <v>0.3</v>
      </c>
      <c r="H4857" s="7" t="s">
        <v>30</v>
      </c>
      <c r="I4857" s="7">
        <v>1</v>
      </c>
    </row>
    <row r="4858" spans="1:9" ht="15.75" customHeight="1" x14ac:dyDescent="0.15">
      <c r="A4858" s="13" t="s">
        <v>5325</v>
      </c>
      <c r="B4858" s="7" t="s">
        <v>393</v>
      </c>
      <c r="C4858" s="14">
        <v>9</v>
      </c>
      <c r="D4858" s="7">
        <v>8.52</v>
      </c>
      <c r="E4858" s="7">
        <f t="shared" si="154"/>
        <v>0.85199999999999998</v>
      </c>
      <c r="F4858" s="7">
        <f t="shared" si="155"/>
        <v>9.3719999999999999</v>
      </c>
      <c r="G4858" s="7">
        <v>0.11</v>
      </c>
      <c r="H4858" s="7" t="s">
        <v>5079</v>
      </c>
      <c r="I4858" s="7">
        <v>8</v>
      </c>
    </row>
    <row r="4859" spans="1:9" ht="15.75" customHeight="1" x14ac:dyDescent="0.15">
      <c r="A4859" s="13" t="s">
        <v>5325</v>
      </c>
      <c r="B4859" s="7" t="s">
        <v>243</v>
      </c>
      <c r="C4859" s="14">
        <v>8</v>
      </c>
      <c r="D4859" s="7">
        <v>97.15</v>
      </c>
      <c r="E4859" s="7">
        <f t="shared" si="154"/>
        <v>9.7150000000000016</v>
      </c>
      <c r="F4859" s="7">
        <f t="shared" si="155"/>
        <v>106.86500000000001</v>
      </c>
      <c r="G4859" s="7">
        <v>0.14000000000000001</v>
      </c>
      <c r="H4859" s="7" t="s">
        <v>5076</v>
      </c>
      <c r="I4859" s="7">
        <v>8</v>
      </c>
    </row>
    <row r="4860" spans="1:9" ht="15.75" customHeight="1" x14ac:dyDescent="0.15">
      <c r="A4860" s="13" t="s">
        <v>5325</v>
      </c>
      <c r="B4860" s="7" t="s">
        <v>1815</v>
      </c>
      <c r="C4860" s="14">
        <v>8</v>
      </c>
      <c r="D4860" s="7">
        <v>57.54</v>
      </c>
      <c r="E4860" s="7">
        <f t="shared" si="154"/>
        <v>5.7540000000000004</v>
      </c>
      <c r="F4860" s="7">
        <f t="shared" si="155"/>
        <v>63.293999999999997</v>
      </c>
      <c r="G4860" s="7">
        <v>0.27</v>
      </c>
      <c r="H4860" s="7" t="s">
        <v>31</v>
      </c>
      <c r="I4860" s="7">
        <v>7</v>
      </c>
    </row>
    <row r="4861" spans="1:9" ht="15.75" customHeight="1" x14ac:dyDescent="0.15">
      <c r="A4861" s="13" t="s">
        <v>5325</v>
      </c>
      <c r="B4861" s="7" t="s">
        <v>2818</v>
      </c>
      <c r="C4861" s="14">
        <v>9</v>
      </c>
      <c r="D4861" s="7">
        <v>65.84</v>
      </c>
      <c r="E4861" s="7">
        <f t="shared" si="154"/>
        <v>6.5840000000000005</v>
      </c>
      <c r="F4861" s="7">
        <f t="shared" si="155"/>
        <v>72.424000000000007</v>
      </c>
      <c r="G4861" s="7">
        <v>0.31</v>
      </c>
      <c r="H4861" s="7" t="s">
        <v>26</v>
      </c>
      <c r="I4861" s="7">
        <v>4</v>
      </c>
    </row>
    <row r="4862" spans="1:9" ht="15.75" customHeight="1" x14ac:dyDescent="0.15">
      <c r="A4862" s="13" t="s">
        <v>5325</v>
      </c>
      <c r="B4862" s="7" t="s">
        <v>3008</v>
      </c>
      <c r="C4862" s="14">
        <v>8</v>
      </c>
      <c r="D4862" s="7">
        <v>91.22</v>
      </c>
      <c r="E4862" s="7">
        <f t="shared" si="154"/>
        <v>9.1219999999999999</v>
      </c>
      <c r="F4862" s="7">
        <f t="shared" si="155"/>
        <v>100.342</v>
      </c>
      <c r="G4862" s="7">
        <v>0.32</v>
      </c>
      <c r="H4862" s="7" t="s">
        <v>27</v>
      </c>
      <c r="I4862" s="7">
        <v>9</v>
      </c>
    </row>
    <row r="4863" spans="1:9" ht="15.75" customHeight="1" x14ac:dyDescent="0.15">
      <c r="A4863" s="13" t="s">
        <v>5325</v>
      </c>
      <c r="B4863" s="7" t="s">
        <v>1595</v>
      </c>
      <c r="C4863" s="14">
        <v>9</v>
      </c>
      <c r="D4863" s="7">
        <v>54.07</v>
      </c>
      <c r="E4863" s="7">
        <f t="shared" si="154"/>
        <v>5.407</v>
      </c>
      <c r="F4863" s="7">
        <f t="shared" si="155"/>
        <v>59.477000000000004</v>
      </c>
      <c r="G4863" s="7">
        <v>0.01</v>
      </c>
      <c r="H4863" s="7" t="s">
        <v>29</v>
      </c>
      <c r="I4863" s="7">
        <v>5</v>
      </c>
    </row>
    <row r="4864" spans="1:9" ht="15.75" customHeight="1" x14ac:dyDescent="0.15">
      <c r="A4864" s="13" t="s">
        <v>5325</v>
      </c>
      <c r="B4864" s="7" t="s">
        <v>4374</v>
      </c>
      <c r="C4864" s="14">
        <v>8</v>
      </c>
      <c r="D4864" s="7">
        <v>60.69</v>
      </c>
      <c r="E4864" s="7">
        <f t="shared" si="154"/>
        <v>6.069</v>
      </c>
      <c r="F4864" s="7">
        <f t="shared" si="155"/>
        <v>66.759</v>
      </c>
      <c r="G4864" s="7">
        <v>0.04</v>
      </c>
      <c r="H4864" s="7" t="s">
        <v>31</v>
      </c>
      <c r="I4864" s="7">
        <v>3</v>
      </c>
    </row>
    <row r="4865" spans="1:9" ht="15.75" customHeight="1" x14ac:dyDescent="0.15">
      <c r="A4865" s="13" t="s">
        <v>5325</v>
      </c>
      <c r="B4865" s="7" t="s">
        <v>1955</v>
      </c>
      <c r="C4865" s="14">
        <v>9</v>
      </c>
      <c r="D4865" s="7">
        <v>94.06</v>
      </c>
      <c r="E4865" s="7">
        <f t="shared" si="154"/>
        <v>9.4060000000000006</v>
      </c>
      <c r="F4865" s="7">
        <f t="shared" si="155"/>
        <v>103.46600000000001</v>
      </c>
      <c r="G4865" s="7">
        <v>0.09</v>
      </c>
      <c r="H4865" s="7" t="s">
        <v>28</v>
      </c>
      <c r="I4865" s="7">
        <v>3</v>
      </c>
    </row>
    <row r="4866" spans="1:9" ht="15.75" customHeight="1" x14ac:dyDescent="0.15">
      <c r="A4866" s="13" t="s">
        <v>5325</v>
      </c>
      <c r="B4866" s="7" t="s">
        <v>4761</v>
      </c>
      <c r="C4866" s="14">
        <v>8</v>
      </c>
      <c r="D4866" s="7">
        <v>79.510000000000005</v>
      </c>
      <c r="E4866" s="7">
        <f t="shared" si="154"/>
        <v>7.9510000000000005</v>
      </c>
      <c r="F4866" s="7">
        <f t="shared" si="155"/>
        <v>87.461000000000013</v>
      </c>
      <c r="G4866" s="7">
        <v>0.2</v>
      </c>
      <c r="H4866" s="7" t="s">
        <v>5075</v>
      </c>
      <c r="I4866" s="7">
        <v>2</v>
      </c>
    </row>
    <row r="4867" spans="1:9" ht="15.75" customHeight="1" x14ac:dyDescent="0.15">
      <c r="A4867" s="13" t="s">
        <v>5325</v>
      </c>
      <c r="B4867" s="7" t="s">
        <v>4081</v>
      </c>
      <c r="C4867" s="14">
        <v>8</v>
      </c>
      <c r="D4867" s="7">
        <v>61.68</v>
      </c>
      <c r="E4867" s="7">
        <f t="shared" si="154"/>
        <v>6.1680000000000001</v>
      </c>
      <c r="F4867" s="7">
        <f t="shared" si="155"/>
        <v>67.847999999999999</v>
      </c>
      <c r="G4867" s="7">
        <v>0.1</v>
      </c>
      <c r="H4867" s="7" t="s">
        <v>5077</v>
      </c>
      <c r="I4867" s="7">
        <v>7</v>
      </c>
    </row>
    <row r="4868" spans="1:9" ht="15.75" customHeight="1" x14ac:dyDescent="0.15">
      <c r="A4868" s="13" t="s">
        <v>5325</v>
      </c>
      <c r="B4868" s="7" t="s">
        <v>226</v>
      </c>
      <c r="C4868" s="14">
        <v>8</v>
      </c>
      <c r="D4868" s="7">
        <v>32.14</v>
      </c>
      <c r="E4868" s="7">
        <f t="shared" si="154"/>
        <v>3.2140000000000004</v>
      </c>
      <c r="F4868" s="7">
        <f t="shared" si="155"/>
        <v>35.353999999999999</v>
      </c>
      <c r="G4868" s="7">
        <v>0.32</v>
      </c>
      <c r="H4868" s="7" t="s">
        <v>5083</v>
      </c>
      <c r="I4868" s="7">
        <v>9</v>
      </c>
    </row>
    <row r="4869" spans="1:9" ht="15.75" customHeight="1" x14ac:dyDescent="0.15">
      <c r="A4869" s="13" t="s">
        <v>5325</v>
      </c>
      <c r="B4869" s="7" t="s">
        <v>1250</v>
      </c>
      <c r="C4869" s="14">
        <v>8</v>
      </c>
      <c r="D4869" s="7">
        <v>38.630000000000003</v>
      </c>
      <c r="E4869" s="7">
        <f t="shared" si="154"/>
        <v>3.8630000000000004</v>
      </c>
      <c r="F4869" s="7">
        <f t="shared" si="155"/>
        <v>42.493000000000002</v>
      </c>
      <c r="G4869" s="7">
        <v>0.03</v>
      </c>
      <c r="H4869" s="7" t="s">
        <v>5076</v>
      </c>
      <c r="I4869" s="7">
        <v>2</v>
      </c>
    </row>
    <row r="4870" spans="1:9" ht="15.75" customHeight="1" x14ac:dyDescent="0.15">
      <c r="A4870" s="13" t="s">
        <v>5325</v>
      </c>
      <c r="B4870" s="7" t="s">
        <v>38</v>
      </c>
      <c r="C4870" s="14">
        <v>8</v>
      </c>
      <c r="D4870" s="7">
        <v>10.44</v>
      </c>
      <c r="E4870" s="7">
        <f t="shared" si="154"/>
        <v>1.044</v>
      </c>
      <c r="F4870" s="7">
        <f t="shared" si="155"/>
        <v>11.484</v>
      </c>
      <c r="G4870" s="7">
        <v>0.12</v>
      </c>
      <c r="H4870" s="7" t="s">
        <v>5079</v>
      </c>
      <c r="I4870" s="7">
        <v>4</v>
      </c>
    </row>
    <row r="4871" spans="1:9" ht="15.75" customHeight="1" x14ac:dyDescent="0.15">
      <c r="A4871" s="13" t="s">
        <v>5325</v>
      </c>
      <c r="B4871" s="7" t="s">
        <v>1361</v>
      </c>
      <c r="C4871" s="14">
        <v>8</v>
      </c>
      <c r="D4871" s="7">
        <v>19.95</v>
      </c>
      <c r="E4871" s="7">
        <f t="shared" si="154"/>
        <v>1.9950000000000001</v>
      </c>
      <c r="F4871" s="7">
        <f t="shared" si="155"/>
        <v>21.945</v>
      </c>
      <c r="G4871" s="7">
        <v>0.38</v>
      </c>
      <c r="H4871" s="7" t="s">
        <v>5082</v>
      </c>
      <c r="I4871" s="7">
        <v>8</v>
      </c>
    </row>
    <row r="4872" spans="1:9" ht="15.75" customHeight="1" x14ac:dyDescent="0.15">
      <c r="A4872" s="13" t="s">
        <v>5325</v>
      </c>
      <c r="B4872" s="7" t="s">
        <v>1821</v>
      </c>
      <c r="C4872" s="14">
        <v>9</v>
      </c>
      <c r="D4872" s="7">
        <v>76.12</v>
      </c>
      <c r="E4872" s="7">
        <f t="shared" si="154"/>
        <v>7.612000000000001</v>
      </c>
      <c r="F4872" s="7">
        <f t="shared" si="155"/>
        <v>83.731999999999999</v>
      </c>
      <c r="G4872" s="7">
        <v>0.38</v>
      </c>
      <c r="H4872" s="7" t="s">
        <v>27</v>
      </c>
      <c r="I4872" s="7">
        <v>4</v>
      </c>
    </row>
    <row r="4873" spans="1:9" ht="15.75" customHeight="1" x14ac:dyDescent="0.15">
      <c r="A4873" s="13" t="s">
        <v>5325</v>
      </c>
      <c r="B4873" s="7" t="s">
        <v>3281</v>
      </c>
      <c r="C4873" s="14">
        <v>8</v>
      </c>
      <c r="D4873" s="7">
        <v>64.930000000000007</v>
      </c>
      <c r="E4873" s="7">
        <f t="shared" si="154"/>
        <v>6.4930000000000012</v>
      </c>
      <c r="F4873" s="7">
        <f t="shared" si="155"/>
        <v>71.423000000000002</v>
      </c>
      <c r="G4873" s="7">
        <v>0.3</v>
      </c>
      <c r="H4873" s="7" t="s">
        <v>30</v>
      </c>
      <c r="I4873" s="7">
        <v>9</v>
      </c>
    </row>
    <row r="4874" spans="1:9" ht="15.75" customHeight="1" x14ac:dyDescent="0.15">
      <c r="A4874" s="13" t="s">
        <v>5325</v>
      </c>
      <c r="B4874" s="7" t="s">
        <v>4346</v>
      </c>
      <c r="C4874" s="14">
        <v>9</v>
      </c>
      <c r="D4874" s="7">
        <v>8.6</v>
      </c>
      <c r="E4874" s="7">
        <f t="shared" si="154"/>
        <v>0.86</v>
      </c>
      <c r="F4874" s="7">
        <f t="shared" si="155"/>
        <v>9.4599999999999991</v>
      </c>
      <c r="G4874" s="7">
        <v>0.13</v>
      </c>
      <c r="H4874" s="7" t="s">
        <v>28</v>
      </c>
      <c r="I4874" s="7">
        <v>1</v>
      </c>
    </row>
    <row r="4875" spans="1:9" ht="15.75" customHeight="1" x14ac:dyDescent="0.15">
      <c r="A4875" s="13" t="s">
        <v>5325</v>
      </c>
      <c r="B4875" s="7" t="s">
        <v>4644</v>
      </c>
      <c r="C4875" s="14">
        <v>8</v>
      </c>
      <c r="D4875" s="7">
        <v>99.79</v>
      </c>
      <c r="E4875" s="7">
        <f t="shared" si="154"/>
        <v>9.979000000000001</v>
      </c>
      <c r="F4875" s="7">
        <f t="shared" si="155"/>
        <v>109.76900000000001</v>
      </c>
      <c r="G4875" s="7">
        <v>0.16</v>
      </c>
      <c r="H4875" s="7" t="s">
        <v>5076</v>
      </c>
      <c r="I4875" s="7">
        <v>10</v>
      </c>
    </row>
    <row r="4876" spans="1:9" ht="15.75" customHeight="1" x14ac:dyDescent="0.15">
      <c r="A4876" s="13" t="s">
        <v>5325</v>
      </c>
      <c r="B4876" s="7" t="s">
        <v>410</v>
      </c>
      <c r="C4876" s="14">
        <v>9</v>
      </c>
      <c r="D4876" s="7">
        <v>39.57</v>
      </c>
      <c r="E4876" s="7">
        <f t="shared" ref="E4876:E4939" si="156">D4876*10%</f>
        <v>3.9570000000000003</v>
      </c>
      <c r="F4876" s="7">
        <f t="shared" ref="F4876:F4939" si="157">D4876+E4876</f>
        <v>43.527000000000001</v>
      </c>
      <c r="G4876" s="7">
        <v>0.1</v>
      </c>
      <c r="H4876" s="7" t="s">
        <v>5081</v>
      </c>
      <c r="I4876" s="7">
        <v>8</v>
      </c>
    </row>
    <row r="4877" spans="1:9" ht="15.75" customHeight="1" x14ac:dyDescent="0.15">
      <c r="A4877" s="13" t="s">
        <v>5325</v>
      </c>
      <c r="B4877" s="7" t="s">
        <v>4590</v>
      </c>
      <c r="C4877" s="14">
        <v>9</v>
      </c>
      <c r="D4877" s="7">
        <v>93.91</v>
      </c>
      <c r="E4877" s="7">
        <f t="shared" si="156"/>
        <v>9.391</v>
      </c>
      <c r="F4877" s="7">
        <f t="shared" si="157"/>
        <v>103.301</v>
      </c>
      <c r="G4877" s="7">
        <v>0.25</v>
      </c>
      <c r="H4877" s="7" t="s">
        <v>29</v>
      </c>
      <c r="I4877" s="7">
        <v>4</v>
      </c>
    </row>
    <row r="4878" spans="1:9" ht="15.75" customHeight="1" x14ac:dyDescent="0.15">
      <c r="A4878" s="13" t="s">
        <v>5325</v>
      </c>
      <c r="B4878" s="7" t="s">
        <v>391</v>
      </c>
      <c r="C4878" s="14">
        <v>9</v>
      </c>
      <c r="D4878" s="7">
        <v>19.48</v>
      </c>
      <c r="E4878" s="7">
        <f t="shared" si="156"/>
        <v>1.9480000000000002</v>
      </c>
      <c r="F4878" s="7">
        <f t="shared" si="157"/>
        <v>21.428000000000001</v>
      </c>
      <c r="G4878" s="7">
        <v>0.32</v>
      </c>
      <c r="H4878" s="7" t="s">
        <v>5077</v>
      </c>
      <c r="I4878" s="7">
        <v>1</v>
      </c>
    </row>
    <row r="4879" spans="1:9" ht="15.75" customHeight="1" x14ac:dyDescent="0.15">
      <c r="A4879" s="13" t="s">
        <v>5325</v>
      </c>
      <c r="B4879" s="7" t="s">
        <v>1445</v>
      </c>
      <c r="C4879" s="14">
        <v>8</v>
      </c>
      <c r="D4879" s="7">
        <v>92.49</v>
      </c>
      <c r="E4879" s="7">
        <f t="shared" si="156"/>
        <v>9.2490000000000006</v>
      </c>
      <c r="F4879" s="7">
        <f t="shared" si="157"/>
        <v>101.73899999999999</v>
      </c>
      <c r="G4879" s="7">
        <v>0.03</v>
      </c>
      <c r="H4879" s="7" t="s">
        <v>27</v>
      </c>
      <c r="I4879" s="7">
        <v>10</v>
      </c>
    </row>
    <row r="4880" spans="1:9" ht="15.75" customHeight="1" x14ac:dyDescent="0.15">
      <c r="A4880" s="13" t="s">
        <v>5325</v>
      </c>
      <c r="B4880" s="7" t="s">
        <v>4917</v>
      </c>
      <c r="C4880" s="14">
        <v>8</v>
      </c>
      <c r="D4880" s="7">
        <v>10.44</v>
      </c>
      <c r="E4880" s="7">
        <f t="shared" si="156"/>
        <v>1.044</v>
      </c>
      <c r="F4880" s="7">
        <f t="shared" si="157"/>
        <v>11.484</v>
      </c>
      <c r="G4880" s="7">
        <v>0.34</v>
      </c>
      <c r="H4880" s="7" t="s">
        <v>5075</v>
      </c>
      <c r="I4880" s="7">
        <v>3</v>
      </c>
    </row>
    <row r="4881" spans="1:9" ht="15.75" customHeight="1" x14ac:dyDescent="0.15">
      <c r="A4881" s="13" t="s">
        <v>5325</v>
      </c>
      <c r="B4881" s="7" t="s">
        <v>399</v>
      </c>
      <c r="C4881" s="14">
        <v>9</v>
      </c>
      <c r="D4881" s="7">
        <v>91.63</v>
      </c>
      <c r="E4881" s="7">
        <f t="shared" si="156"/>
        <v>9.1630000000000003</v>
      </c>
      <c r="F4881" s="7">
        <f t="shared" si="157"/>
        <v>100.79299999999999</v>
      </c>
      <c r="G4881" s="7">
        <v>0.3</v>
      </c>
      <c r="H4881" s="7" t="s">
        <v>29</v>
      </c>
      <c r="I4881" s="7">
        <v>5</v>
      </c>
    </row>
    <row r="4882" spans="1:9" ht="15.75" customHeight="1" x14ac:dyDescent="0.15">
      <c r="A4882" s="13" t="s">
        <v>5325</v>
      </c>
      <c r="B4882" s="7" t="s">
        <v>3340</v>
      </c>
      <c r="C4882" s="14">
        <v>9</v>
      </c>
      <c r="D4882" s="7">
        <v>46.63</v>
      </c>
      <c r="E4882" s="7">
        <f t="shared" si="156"/>
        <v>4.6630000000000003</v>
      </c>
      <c r="F4882" s="7">
        <f t="shared" si="157"/>
        <v>51.293000000000006</v>
      </c>
      <c r="G4882" s="7">
        <v>0.23</v>
      </c>
      <c r="H4882" s="7" t="s">
        <v>5076</v>
      </c>
      <c r="I4882" s="7">
        <v>4</v>
      </c>
    </row>
    <row r="4883" spans="1:9" ht="15.75" customHeight="1" x14ac:dyDescent="0.15">
      <c r="A4883" s="13" t="s">
        <v>5325</v>
      </c>
      <c r="B4883" s="7" t="s">
        <v>1991</v>
      </c>
      <c r="C4883" s="14">
        <v>8</v>
      </c>
      <c r="D4883" s="7">
        <v>33.049999999999997</v>
      </c>
      <c r="E4883" s="7">
        <f t="shared" si="156"/>
        <v>3.3049999999999997</v>
      </c>
      <c r="F4883" s="7">
        <f t="shared" si="157"/>
        <v>36.354999999999997</v>
      </c>
      <c r="G4883" s="7">
        <v>0.18</v>
      </c>
      <c r="H4883" s="7" t="s">
        <v>5075</v>
      </c>
      <c r="I4883" s="7">
        <v>3</v>
      </c>
    </row>
    <row r="4884" spans="1:9" ht="15.75" customHeight="1" x14ac:dyDescent="0.15">
      <c r="A4884" s="13" t="s">
        <v>5325</v>
      </c>
      <c r="B4884" s="7" t="s">
        <v>2889</v>
      </c>
      <c r="C4884" s="14">
        <v>9</v>
      </c>
      <c r="D4884" s="7">
        <v>23.25</v>
      </c>
      <c r="E4884" s="7">
        <f t="shared" si="156"/>
        <v>2.3250000000000002</v>
      </c>
      <c r="F4884" s="7">
        <f t="shared" si="157"/>
        <v>25.574999999999999</v>
      </c>
      <c r="G4884" s="7">
        <v>0.03</v>
      </c>
      <c r="H4884" s="7" t="s">
        <v>5083</v>
      </c>
      <c r="I4884" s="7">
        <v>3</v>
      </c>
    </row>
    <row r="4885" spans="1:9" ht="15.75" customHeight="1" x14ac:dyDescent="0.15">
      <c r="A4885" s="13" t="s">
        <v>5325</v>
      </c>
      <c r="B4885" s="7" t="s">
        <v>3234</v>
      </c>
      <c r="C4885" s="14">
        <v>8</v>
      </c>
      <c r="D4885" s="7">
        <v>56.17</v>
      </c>
      <c r="E4885" s="7">
        <f t="shared" si="156"/>
        <v>5.6170000000000009</v>
      </c>
      <c r="F4885" s="7">
        <f t="shared" si="157"/>
        <v>61.787000000000006</v>
      </c>
      <c r="G4885" s="7">
        <v>0.08</v>
      </c>
      <c r="H4885" s="7" t="s">
        <v>5078</v>
      </c>
      <c r="I4885" s="7">
        <v>6</v>
      </c>
    </row>
    <row r="4886" spans="1:9" ht="15.75" customHeight="1" x14ac:dyDescent="0.15">
      <c r="A4886" s="13" t="s">
        <v>5325</v>
      </c>
      <c r="B4886" s="7" t="s">
        <v>3158</v>
      </c>
      <c r="C4886" s="14">
        <v>9</v>
      </c>
      <c r="D4886" s="7">
        <v>72.739999999999995</v>
      </c>
      <c r="E4886" s="7">
        <f t="shared" si="156"/>
        <v>7.274</v>
      </c>
      <c r="F4886" s="7">
        <f t="shared" si="157"/>
        <v>80.013999999999996</v>
      </c>
      <c r="G4886" s="7">
        <v>0.14000000000000001</v>
      </c>
      <c r="H4886" s="7" t="s">
        <v>30</v>
      </c>
      <c r="I4886" s="7">
        <v>3</v>
      </c>
    </row>
    <row r="4887" spans="1:9" ht="15.75" customHeight="1" x14ac:dyDescent="0.15">
      <c r="A4887" s="13" t="s">
        <v>5325</v>
      </c>
      <c r="B4887" s="7" t="s">
        <v>4344</v>
      </c>
      <c r="C4887" s="14">
        <v>9</v>
      </c>
      <c r="D4887" s="7">
        <v>31.91</v>
      </c>
      <c r="E4887" s="7">
        <f t="shared" si="156"/>
        <v>3.1910000000000003</v>
      </c>
      <c r="F4887" s="7">
        <f t="shared" si="157"/>
        <v>35.100999999999999</v>
      </c>
      <c r="G4887" s="7">
        <v>0.26</v>
      </c>
      <c r="H4887" s="7" t="s">
        <v>5078</v>
      </c>
      <c r="I4887" s="7">
        <v>10</v>
      </c>
    </row>
    <row r="4888" spans="1:9" ht="15.75" customHeight="1" x14ac:dyDescent="0.15">
      <c r="A4888" s="13" t="s">
        <v>5325</v>
      </c>
      <c r="B4888" s="7" t="s">
        <v>3091</v>
      </c>
      <c r="C4888" s="14">
        <v>9</v>
      </c>
      <c r="D4888" s="7">
        <v>72.75</v>
      </c>
      <c r="E4888" s="7">
        <f t="shared" si="156"/>
        <v>7.2750000000000004</v>
      </c>
      <c r="F4888" s="7">
        <f t="shared" si="157"/>
        <v>80.025000000000006</v>
      </c>
      <c r="G4888" s="7">
        <v>0.21</v>
      </c>
      <c r="H4888" s="7" t="s">
        <v>5083</v>
      </c>
      <c r="I4888" s="7">
        <v>8</v>
      </c>
    </row>
    <row r="4889" spans="1:9" ht="15.75" customHeight="1" x14ac:dyDescent="0.15">
      <c r="A4889" s="13" t="s">
        <v>5325</v>
      </c>
      <c r="B4889" s="7" t="s">
        <v>1698</v>
      </c>
      <c r="C4889" s="14">
        <v>8</v>
      </c>
      <c r="D4889" s="7">
        <v>53.94</v>
      </c>
      <c r="E4889" s="7">
        <f t="shared" si="156"/>
        <v>5.3940000000000001</v>
      </c>
      <c r="F4889" s="7">
        <f t="shared" si="157"/>
        <v>59.333999999999996</v>
      </c>
      <c r="G4889" s="7">
        <v>0.1</v>
      </c>
      <c r="H4889" s="7" t="s">
        <v>5077</v>
      </c>
      <c r="I4889" s="7">
        <v>1</v>
      </c>
    </row>
    <row r="4890" spans="1:9" ht="15.75" customHeight="1" x14ac:dyDescent="0.15">
      <c r="A4890" s="13" t="s">
        <v>5325</v>
      </c>
      <c r="B4890" s="7" t="s">
        <v>4611</v>
      </c>
      <c r="C4890" s="14">
        <v>8</v>
      </c>
      <c r="D4890" s="7">
        <v>66.16</v>
      </c>
      <c r="E4890" s="7">
        <f t="shared" si="156"/>
        <v>6.6159999999999997</v>
      </c>
      <c r="F4890" s="7">
        <f t="shared" si="157"/>
        <v>72.775999999999996</v>
      </c>
      <c r="G4890" s="7">
        <v>0.11</v>
      </c>
      <c r="H4890" s="7" t="s">
        <v>29</v>
      </c>
      <c r="I4890" s="7">
        <v>8</v>
      </c>
    </row>
    <row r="4891" spans="1:9" ht="15.75" customHeight="1" x14ac:dyDescent="0.15">
      <c r="A4891" s="13" t="s">
        <v>5325</v>
      </c>
      <c r="B4891" s="7" t="s">
        <v>1072</v>
      </c>
      <c r="C4891" s="14">
        <v>8</v>
      </c>
      <c r="D4891" s="7">
        <v>28.08</v>
      </c>
      <c r="E4891" s="7">
        <f t="shared" si="156"/>
        <v>2.8079999999999998</v>
      </c>
      <c r="F4891" s="7">
        <f t="shared" si="157"/>
        <v>30.887999999999998</v>
      </c>
      <c r="G4891" s="7">
        <v>0.05</v>
      </c>
      <c r="H4891" s="7" t="s">
        <v>29</v>
      </c>
      <c r="I4891" s="7">
        <v>4</v>
      </c>
    </row>
    <row r="4892" spans="1:9" ht="15.75" customHeight="1" x14ac:dyDescent="0.15">
      <c r="A4892" s="13" t="s">
        <v>5325</v>
      </c>
      <c r="B4892" s="7" t="s">
        <v>996</v>
      </c>
      <c r="C4892" s="14">
        <v>8</v>
      </c>
      <c r="D4892" s="7">
        <v>83.67</v>
      </c>
      <c r="E4892" s="7">
        <f t="shared" si="156"/>
        <v>8.3670000000000009</v>
      </c>
      <c r="F4892" s="7">
        <f t="shared" si="157"/>
        <v>92.037000000000006</v>
      </c>
      <c r="G4892" s="7">
        <v>0.25</v>
      </c>
      <c r="H4892" s="7" t="s">
        <v>5076</v>
      </c>
      <c r="I4892" s="7">
        <v>8</v>
      </c>
    </row>
    <row r="4893" spans="1:9" ht="15.75" customHeight="1" x14ac:dyDescent="0.15">
      <c r="A4893" s="13" t="s">
        <v>5326</v>
      </c>
      <c r="B4893" s="7" t="s">
        <v>4002</v>
      </c>
      <c r="C4893" s="14">
        <v>9</v>
      </c>
      <c r="D4893" s="7">
        <v>93.96</v>
      </c>
      <c r="E4893" s="7">
        <f t="shared" si="156"/>
        <v>9.395999999999999</v>
      </c>
      <c r="F4893" s="7">
        <f t="shared" si="157"/>
        <v>103.35599999999999</v>
      </c>
      <c r="G4893" s="7">
        <v>0.09</v>
      </c>
      <c r="H4893" s="7" t="s">
        <v>28</v>
      </c>
      <c r="I4893" s="7">
        <v>4</v>
      </c>
    </row>
    <row r="4894" spans="1:9" ht="15.75" customHeight="1" x14ac:dyDescent="0.15">
      <c r="A4894" s="13" t="s">
        <v>5326</v>
      </c>
      <c r="B4894" s="7" t="s">
        <v>971</v>
      </c>
      <c r="C4894" s="14">
        <v>9</v>
      </c>
      <c r="D4894" s="7">
        <v>25.46</v>
      </c>
      <c r="E4894" s="7">
        <f t="shared" si="156"/>
        <v>2.5460000000000003</v>
      </c>
      <c r="F4894" s="7">
        <f t="shared" si="157"/>
        <v>28.006</v>
      </c>
      <c r="G4894" s="7">
        <v>0.19</v>
      </c>
      <c r="H4894" s="7" t="s">
        <v>5079</v>
      </c>
      <c r="I4894" s="7">
        <v>2</v>
      </c>
    </row>
    <row r="4895" spans="1:9" ht="15.75" customHeight="1" x14ac:dyDescent="0.15">
      <c r="A4895" s="13" t="s">
        <v>5326</v>
      </c>
      <c r="B4895" s="7" t="s">
        <v>2687</v>
      </c>
      <c r="C4895" s="14">
        <v>9</v>
      </c>
      <c r="D4895" s="7">
        <v>52.29</v>
      </c>
      <c r="E4895" s="7">
        <f t="shared" si="156"/>
        <v>5.2290000000000001</v>
      </c>
      <c r="F4895" s="7">
        <f t="shared" si="157"/>
        <v>57.518999999999998</v>
      </c>
      <c r="G4895" s="7">
        <v>0.18</v>
      </c>
      <c r="H4895" s="7" t="s">
        <v>5078</v>
      </c>
      <c r="I4895" s="7">
        <v>4</v>
      </c>
    </row>
    <row r="4896" spans="1:9" ht="15.75" customHeight="1" x14ac:dyDescent="0.15">
      <c r="A4896" s="13" t="s">
        <v>5326</v>
      </c>
      <c r="B4896" s="7" t="s">
        <v>4481</v>
      </c>
      <c r="C4896" s="14">
        <v>8</v>
      </c>
      <c r="D4896" s="7">
        <v>97.95</v>
      </c>
      <c r="E4896" s="7">
        <f t="shared" si="156"/>
        <v>9.7950000000000017</v>
      </c>
      <c r="F4896" s="7">
        <f t="shared" si="157"/>
        <v>107.745</v>
      </c>
      <c r="G4896" s="7">
        <v>0.22</v>
      </c>
      <c r="H4896" s="7" t="s">
        <v>31</v>
      </c>
      <c r="I4896" s="7">
        <v>5</v>
      </c>
    </row>
    <row r="4897" spans="1:9" ht="15.75" customHeight="1" x14ac:dyDescent="0.15">
      <c r="A4897" s="13" t="s">
        <v>5326</v>
      </c>
      <c r="B4897" s="7" t="s">
        <v>2344</v>
      </c>
      <c r="C4897" s="14">
        <v>8</v>
      </c>
      <c r="D4897" s="7">
        <v>58.32</v>
      </c>
      <c r="E4897" s="7">
        <f t="shared" si="156"/>
        <v>5.8320000000000007</v>
      </c>
      <c r="F4897" s="7">
        <f t="shared" si="157"/>
        <v>64.152000000000001</v>
      </c>
      <c r="G4897" s="7">
        <v>0.25</v>
      </c>
      <c r="H4897" s="7" t="s">
        <v>5079</v>
      </c>
      <c r="I4897" s="7">
        <v>7</v>
      </c>
    </row>
    <row r="4898" spans="1:9" ht="15.75" customHeight="1" x14ac:dyDescent="0.15">
      <c r="A4898" s="13" t="s">
        <v>5326</v>
      </c>
      <c r="B4898" s="7" t="s">
        <v>5065</v>
      </c>
      <c r="C4898" s="14">
        <v>8</v>
      </c>
      <c r="D4898" s="7">
        <v>13.57</v>
      </c>
      <c r="E4898" s="7">
        <f t="shared" si="156"/>
        <v>1.3570000000000002</v>
      </c>
      <c r="F4898" s="7">
        <f t="shared" si="157"/>
        <v>14.927</v>
      </c>
      <c r="G4898" s="7">
        <v>0.01</v>
      </c>
      <c r="H4898" s="7" t="s">
        <v>29</v>
      </c>
      <c r="I4898" s="7">
        <v>7</v>
      </c>
    </row>
    <row r="4899" spans="1:9" ht="15.75" customHeight="1" x14ac:dyDescent="0.15">
      <c r="A4899" s="13" t="s">
        <v>5326</v>
      </c>
      <c r="B4899" s="7" t="s">
        <v>3913</v>
      </c>
      <c r="C4899" s="14">
        <v>9</v>
      </c>
      <c r="D4899" s="7">
        <v>76.11</v>
      </c>
      <c r="E4899" s="7">
        <f t="shared" si="156"/>
        <v>7.6110000000000007</v>
      </c>
      <c r="F4899" s="7">
        <f t="shared" si="157"/>
        <v>83.721000000000004</v>
      </c>
      <c r="G4899" s="7">
        <v>0.03</v>
      </c>
      <c r="H4899" s="7" t="s">
        <v>31</v>
      </c>
      <c r="I4899" s="7">
        <v>5</v>
      </c>
    </row>
    <row r="4900" spans="1:9" ht="15.75" customHeight="1" x14ac:dyDescent="0.15">
      <c r="A4900" s="13" t="s">
        <v>5326</v>
      </c>
      <c r="B4900" s="7" t="s">
        <v>3523</v>
      </c>
      <c r="C4900" s="14">
        <v>8</v>
      </c>
      <c r="D4900" s="7">
        <v>73.83</v>
      </c>
      <c r="E4900" s="7">
        <f t="shared" si="156"/>
        <v>7.383</v>
      </c>
      <c r="F4900" s="7">
        <f t="shared" si="157"/>
        <v>81.212999999999994</v>
      </c>
      <c r="G4900" s="7">
        <v>0.19</v>
      </c>
      <c r="H4900" s="7" t="s">
        <v>31</v>
      </c>
      <c r="I4900" s="7">
        <v>2</v>
      </c>
    </row>
    <row r="4901" spans="1:9" ht="15.75" customHeight="1" x14ac:dyDescent="0.15">
      <c r="A4901" s="13" t="s">
        <v>5326</v>
      </c>
      <c r="B4901" s="7" t="s">
        <v>3171</v>
      </c>
      <c r="C4901" s="14">
        <v>9</v>
      </c>
      <c r="D4901" s="7">
        <v>25.51</v>
      </c>
      <c r="E4901" s="7">
        <f t="shared" si="156"/>
        <v>2.5510000000000002</v>
      </c>
      <c r="F4901" s="7">
        <f t="shared" si="157"/>
        <v>28.061</v>
      </c>
      <c r="G4901" s="7">
        <v>0.3</v>
      </c>
      <c r="H4901" s="7" t="s">
        <v>5078</v>
      </c>
      <c r="I4901" s="7">
        <v>1</v>
      </c>
    </row>
    <row r="4902" spans="1:9" ht="15.75" customHeight="1" x14ac:dyDescent="0.15">
      <c r="A4902" s="13" t="s">
        <v>5326</v>
      </c>
      <c r="B4902" s="7" t="s">
        <v>657</v>
      </c>
      <c r="C4902" s="14">
        <v>9</v>
      </c>
      <c r="D4902" s="7">
        <v>57.58</v>
      </c>
      <c r="E4902" s="7">
        <f t="shared" si="156"/>
        <v>5.758</v>
      </c>
      <c r="F4902" s="7">
        <f t="shared" si="157"/>
        <v>63.338000000000001</v>
      </c>
      <c r="G4902" s="7">
        <v>0.04</v>
      </c>
      <c r="H4902" s="7" t="s">
        <v>5076</v>
      </c>
      <c r="I4902" s="7">
        <v>6</v>
      </c>
    </row>
    <row r="4903" spans="1:9" ht="15.75" customHeight="1" x14ac:dyDescent="0.15">
      <c r="A4903" s="13" t="s">
        <v>5326</v>
      </c>
      <c r="B4903" s="7" t="s">
        <v>3230</v>
      </c>
      <c r="C4903" s="14">
        <v>9</v>
      </c>
      <c r="D4903" s="7">
        <v>80.849999999999994</v>
      </c>
      <c r="E4903" s="7">
        <f t="shared" si="156"/>
        <v>8.0849999999999991</v>
      </c>
      <c r="F4903" s="7">
        <f t="shared" si="157"/>
        <v>88.934999999999988</v>
      </c>
      <c r="G4903" s="7">
        <v>0.01</v>
      </c>
      <c r="H4903" s="7" t="s">
        <v>5079</v>
      </c>
      <c r="I4903" s="7">
        <v>1</v>
      </c>
    </row>
    <row r="4904" spans="1:9" ht="15.75" customHeight="1" x14ac:dyDescent="0.15">
      <c r="A4904" s="13" t="s">
        <v>5326</v>
      </c>
      <c r="B4904" s="7" t="s">
        <v>952</v>
      </c>
      <c r="C4904" s="14">
        <v>8</v>
      </c>
      <c r="D4904" s="7">
        <v>94.19</v>
      </c>
      <c r="E4904" s="7">
        <f t="shared" si="156"/>
        <v>9.4190000000000005</v>
      </c>
      <c r="F4904" s="7">
        <f t="shared" si="157"/>
        <v>103.60899999999999</v>
      </c>
      <c r="G4904" s="7">
        <v>0.28999999999999998</v>
      </c>
      <c r="H4904" s="7" t="s">
        <v>5082</v>
      </c>
      <c r="I4904" s="7">
        <v>5</v>
      </c>
    </row>
    <row r="4905" spans="1:9" ht="15.75" customHeight="1" x14ac:dyDescent="0.15">
      <c r="A4905" s="13" t="s">
        <v>5326</v>
      </c>
      <c r="B4905" s="7" t="s">
        <v>3561</v>
      </c>
      <c r="C4905" s="14">
        <v>8</v>
      </c>
      <c r="D4905" s="7">
        <v>85.14</v>
      </c>
      <c r="E4905" s="7">
        <f t="shared" si="156"/>
        <v>8.5140000000000011</v>
      </c>
      <c r="F4905" s="7">
        <f t="shared" si="157"/>
        <v>93.653999999999996</v>
      </c>
      <c r="G4905" s="7">
        <v>0.4</v>
      </c>
      <c r="H4905" s="7" t="s">
        <v>5075</v>
      </c>
      <c r="I4905" s="7">
        <v>10</v>
      </c>
    </row>
    <row r="4906" spans="1:9" ht="15.75" customHeight="1" x14ac:dyDescent="0.15">
      <c r="A4906" s="13" t="s">
        <v>5326</v>
      </c>
      <c r="B4906" s="7" t="s">
        <v>4898</v>
      </c>
      <c r="C4906" s="14">
        <v>8</v>
      </c>
      <c r="D4906" s="7">
        <v>28.62</v>
      </c>
      <c r="E4906" s="7">
        <f t="shared" si="156"/>
        <v>2.8620000000000001</v>
      </c>
      <c r="F4906" s="7">
        <f t="shared" si="157"/>
        <v>31.481999999999999</v>
      </c>
      <c r="G4906" s="7">
        <v>0.36</v>
      </c>
      <c r="H4906" s="7" t="s">
        <v>31</v>
      </c>
      <c r="I4906" s="7">
        <v>5</v>
      </c>
    </row>
    <row r="4907" spans="1:9" ht="15.75" customHeight="1" x14ac:dyDescent="0.15">
      <c r="A4907" s="13" t="s">
        <v>5326</v>
      </c>
      <c r="B4907" s="7" t="s">
        <v>2074</v>
      </c>
      <c r="C4907" s="14">
        <v>9</v>
      </c>
      <c r="D4907" s="7">
        <v>34.28</v>
      </c>
      <c r="E4907" s="7">
        <f t="shared" si="156"/>
        <v>3.4280000000000004</v>
      </c>
      <c r="F4907" s="7">
        <f t="shared" si="157"/>
        <v>37.707999999999998</v>
      </c>
      <c r="G4907" s="7">
        <v>0.4</v>
      </c>
      <c r="H4907" s="7" t="s">
        <v>5080</v>
      </c>
      <c r="I4907" s="7">
        <v>3</v>
      </c>
    </row>
    <row r="4908" spans="1:9" ht="15.75" customHeight="1" x14ac:dyDescent="0.15">
      <c r="A4908" s="13" t="s">
        <v>5326</v>
      </c>
      <c r="B4908" s="7" t="s">
        <v>1307</v>
      </c>
      <c r="C4908" s="14">
        <v>9</v>
      </c>
      <c r="D4908" s="7">
        <v>89.12</v>
      </c>
      <c r="E4908" s="7">
        <f t="shared" si="156"/>
        <v>8.9120000000000008</v>
      </c>
      <c r="F4908" s="7">
        <f t="shared" si="157"/>
        <v>98.032000000000011</v>
      </c>
      <c r="G4908" s="7">
        <v>0.25</v>
      </c>
      <c r="H4908" s="7" t="s">
        <v>5083</v>
      </c>
      <c r="I4908" s="7">
        <v>2</v>
      </c>
    </row>
    <row r="4909" spans="1:9" ht="15.75" customHeight="1" x14ac:dyDescent="0.15">
      <c r="A4909" s="13" t="s">
        <v>5326</v>
      </c>
      <c r="B4909" s="7" t="s">
        <v>127</v>
      </c>
      <c r="C4909" s="14">
        <v>9</v>
      </c>
      <c r="D4909" s="7">
        <v>59.84</v>
      </c>
      <c r="E4909" s="7">
        <f t="shared" si="156"/>
        <v>5.9840000000000009</v>
      </c>
      <c r="F4909" s="7">
        <f t="shared" si="157"/>
        <v>65.823999999999998</v>
      </c>
      <c r="G4909" s="7">
        <v>0.08</v>
      </c>
      <c r="H4909" s="7" t="s">
        <v>28</v>
      </c>
      <c r="I4909" s="7">
        <v>4</v>
      </c>
    </row>
    <row r="4910" spans="1:9" ht="15.75" customHeight="1" x14ac:dyDescent="0.15">
      <c r="A4910" s="13" t="s">
        <v>5326</v>
      </c>
      <c r="B4910" s="7" t="s">
        <v>4495</v>
      </c>
      <c r="C4910" s="14">
        <v>9</v>
      </c>
      <c r="D4910" s="7">
        <v>66.319999999999993</v>
      </c>
      <c r="E4910" s="7">
        <f t="shared" si="156"/>
        <v>6.6319999999999997</v>
      </c>
      <c r="F4910" s="7">
        <f t="shared" si="157"/>
        <v>72.951999999999998</v>
      </c>
      <c r="G4910" s="7">
        <v>0.09</v>
      </c>
      <c r="H4910" s="7" t="s">
        <v>26</v>
      </c>
      <c r="I4910" s="7">
        <v>7</v>
      </c>
    </row>
    <row r="4911" spans="1:9" ht="15.75" customHeight="1" x14ac:dyDescent="0.15">
      <c r="A4911" s="13" t="s">
        <v>5326</v>
      </c>
      <c r="B4911" s="7" t="s">
        <v>1136</v>
      </c>
      <c r="C4911" s="14">
        <v>8</v>
      </c>
      <c r="D4911" s="7">
        <v>89.12</v>
      </c>
      <c r="E4911" s="7">
        <f t="shared" si="156"/>
        <v>8.9120000000000008</v>
      </c>
      <c r="F4911" s="7">
        <f t="shared" si="157"/>
        <v>98.032000000000011</v>
      </c>
      <c r="G4911" s="7">
        <v>0.1</v>
      </c>
      <c r="H4911" s="7" t="s">
        <v>5076</v>
      </c>
      <c r="I4911" s="7">
        <v>2</v>
      </c>
    </row>
    <row r="4912" spans="1:9" ht="15.75" customHeight="1" x14ac:dyDescent="0.15">
      <c r="A4912" s="13" t="s">
        <v>5326</v>
      </c>
      <c r="B4912" s="7" t="s">
        <v>206</v>
      </c>
      <c r="C4912" s="14">
        <v>8</v>
      </c>
      <c r="D4912" s="7">
        <v>98.28</v>
      </c>
      <c r="E4912" s="7">
        <f t="shared" si="156"/>
        <v>9.8280000000000012</v>
      </c>
      <c r="F4912" s="7">
        <f t="shared" si="157"/>
        <v>108.108</v>
      </c>
      <c r="G4912" s="7">
        <v>0.18</v>
      </c>
      <c r="H4912" s="7" t="s">
        <v>5076</v>
      </c>
      <c r="I4912" s="7">
        <v>9</v>
      </c>
    </row>
    <row r="4913" spans="1:9" ht="15.75" customHeight="1" x14ac:dyDescent="0.15">
      <c r="A4913" s="13" t="s">
        <v>5326</v>
      </c>
      <c r="B4913" s="7" t="s">
        <v>3576</v>
      </c>
      <c r="C4913" s="14">
        <v>9</v>
      </c>
      <c r="D4913" s="7">
        <v>50.59</v>
      </c>
      <c r="E4913" s="7">
        <f t="shared" si="156"/>
        <v>5.0590000000000011</v>
      </c>
      <c r="F4913" s="7">
        <f t="shared" si="157"/>
        <v>55.649000000000001</v>
      </c>
      <c r="G4913" s="7">
        <v>0.4</v>
      </c>
      <c r="H4913" s="7" t="s">
        <v>31</v>
      </c>
      <c r="I4913" s="7">
        <v>1</v>
      </c>
    </row>
    <row r="4914" spans="1:9" ht="15.75" customHeight="1" x14ac:dyDescent="0.15">
      <c r="A4914" s="13" t="s">
        <v>5327</v>
      </c>
      <c r="B4914" s="7" t="s">
        <v>4247</v>
      </c>
      <c r="C4914" s="14">
        <v>8</v>
      </c>
      <c r="D4914" s="7">
        <v>74.84</v>
      </c>
      <c r="E4914" s="7">
        <f t="shared" si="156"/>
        <v>7.4840000000000009</v>
      </c>
      <c r="F4914" s="7">
        <f t="shared" si="157"/>
        <v>82.323999999999998</v>
      </c>
      <c r="G4914" s="7">
        <v>0.31</v>
      </c>
      <c r="H4914" s="7" t="s">
        <v>5083</v>
      </c>
      <c r="I4914" s="7">
        <v>9</v>
      </c>
    </row>
    <row r="4915" spans="1:9" ht="15.75" customHeight="1" x14ac:dyDescent="0.15">
      <c r="A4915" s="13" t="s">
        <v>5327</v>
      </c>
      <c r="B4915" s="7" t="s">
        <v>1854</v>
      </c>
      <c r="C4915" s="14">
        <v>8</v>
      </c>
      <c r="D4915" s="7">
        <v>86.42</v>
      </c>
      <c r="E4915" s="7">
        <f t="shared" si="156"/>
        <v>8.6420000000000012</v>
      </c>
      <c r="F4915" s="7">
        <f t="shared" si="157"/>
        <v>95.061999999999998</v>
      </c>
      <c r="G4915" s="7">
        <v>0.05</v>
      </c>
      <c r="H4915" s="7" t="s">
        <v>5075</v>
      </c>
      <c r="I4915" s="7">
        <v>2</v>
      </c>
    </row>
    <row r="4916" spans="1:9" ht="15.75" customHeight="1" x14ac:dyDescent="0.15">
      <c r="A4916" s="13" t="s">
        <v>5327</v>
      </c>
      <c r="B4916" s="7" t="s">
        <v>1119</v>
      </c>
      <c r="C4916" s="14">
        <v>9</v>
      </c>
      <c r="D4916" s="7">
        <v>57.64</v>
      </c>
      <c r="E4916" s="7">
        <f t="shared" si="156"/>
        <v>5.7640000000000002</v>
      </c>
      <c r="F4916" s="7">
        <f t="shared" si="157"/>
        <v>63.404000000000003</v>
      </c>
      <c r="G4916" s="7">
        <v>0.23</v>
      </c>
      <c r="H4916" s="7" t="s">
        <v>5079</v>
      </c>
      <c r="I4916" s="7">
        <v>3</v>
      </c>
    </row>
    <row r="4917" spans="1:9" ht="15.75" customHeight="1" x14ac:dyDescent="0.15">
      <c r="A4917" s="13" t="s">
        <v>5327</v>
      </c>
      <c r="B4917" s="7" t="s">
        <v>2779</v>
      </c>
      <c r="C4917" s="14">
        <v>9</v>
      </c>
      <c r="D4917" s="7">
        <v>99.78</v>
      </c>
      <c r="E4917" s="7">
        <f t="shared" si="156"/>
        <v>9.9780000000000015</v>
      </c>
      <c r="F4917" s="7">
        <f t="shared" si="157"/>
        <v>109.75800000000001</v>
      </c>
      <c r="G4917" s="7">
        <v>0.35</v>
      </c>
      <c r="H4917" s="7" t="s">
        <v>5078</v>
      </c>
      <c r="I4917" s="7">
        <v>9</v>
      </c>
    </row>
    <row r="4918" spans="1:9" ht="15.75" customHeight="1" x14ac:dyDescent="0.15">
      <c r="A4918" s="13" t="s">
        <v>5327</v>
      </c>
      <c r="B4918" s="7" t="s">
        <v>140</v>
      </c>
      <c r="C4918" s="14">
        <v>8</v>
      </c>
      <c r="D4918" s="7">
        <v>89.4</v>
      </c>
      <c r="E4918" s="7">
        <f t="shared" si="156"/>
        <v>8.9400000000000013</v>
      </c>
      <c r="F4918" s="7">
        <f t="shared" si="157"/>
        <v>98.34</v>
      </c>
      <c r="G4918" s="7">
        <v>0.09</v>
      </c>
      <c r="H4918" s="7" t="s">
        <v>5078</v>
      </c>
      <c r="I4918" s="7">
        <v>8</v>
      </c>
    </row>
    <row r="4919" spans="1:9" ht="15.75" customHeight="1" x14ac:dyDescent="0.15">
      <c r="A4919" s="13" t="s">
        <v>5327</v>
      </c>
      <c r="B4919" s="7" t="s">
        <v>2571</v>
      </c>
      <c r="C4919" s="14">
        <v>9</v>
      </c>
      <c r="D4919" s="7">
        <v>6.31</v>
      </c>
      <c r="E4919" s="7">
        <f t="shared" si="156"/>
        <v>0.63100000000000001</v>
      </c>
      <c r="F4919" s="7">
        <f t="shared" si="157"/>
        <v>6.9409999999999998</v>
      </c>
      <c r="G4919" s="7">
        <v>0.33</v>
      </c>
      <c r="H4919" s="7" t="s">
        <v>27</v>
      </c>
      <c r="I4919" s="7">
        <v>8</v>
      </c>
    </row>
    <row r="4920" spans="1:9" ht="15.75" customHeight="1" x14ac:dyDescent="0.15">
      <c r="A4920" s="13" t="s">
        <v>5327</v>
      </c>
      <c r="B4920" s="7" t="s">
        <v>3784</v>
      </c>
      <c r="C4920" s="14">
        <v>8</v>
      </c>
      <c r="D4920" s="7">
        <v>12.78</v>
      </c>
      <c r="E4920" s="7">
        <f t="shared" si="156"/>
        <v>1.278</v>
      </c>
      <c r="F4920" s="7">
        <f t="shared" si="157"/>
        <v>14.058</v>
      </c>
      <c r="G4920" s="7">
        <v>0.06</v>
      </c>
      <c r="H4920" s="7" t="s">
        <v>26</v>
      </c>
      <c r="I4920" s="7">
        <v>10</v>
      </c>
    </row>
    <row r="4921" spans="1:9" ht="15.75" customHeight="1" x14ac:dyDescent="0.15">
      <c r="A4921" s="13" t="s">
        <v>5327</v>
      </c>
      <c r="B4921" s="7" t="s">
        <v>3790</v>
      </c>
      <c r="C4921" s="14">
        <v>8</v>
      </c>
      <c r="D4921" s="7">
        <v>20.93</v>
      </c>
      <c r="E4921" s="7">
        <f t="shared" si="156"/>
        <v>2.093</v>
      </c>
      <c r="F4921" s="7">
        <f t="shared" si="157"/>
        <v>23.023</v>
      </c>
      <c r="G4921" s="7">
        <v>0.39</v>
      </c>
      <c r="H4921" s="7" t="s">
        <v>5078</v>
      </c>
      <c r="I4921" s="7">
        <v>4</v>
      </c>
    </row>
    <row r="4922" spans="1:9" ht="15.75" customHeight="1" x14ac:dyDescent="0.15">
      <c r="A4922" s="13" t="s">
        <v>5327</v>
      </c>
      <c r="B4922" s="7" t="s">
        <v>3177</v>
      </c>
      <c r="C4922" s="14">
        <v>8</v>
      </c>
      <c r="D4922" s="7">
        <v>2.09</v>
      </c>
      <c r="E4922" s="7">
        <f t="shared" si="156"/>
        <v>0.20899999999999999</v>
      </c>
      <c r="F4922" s="7">
        <f t="shared" si="157"/>
        <v>2.2989999999999999</v>
      </c>
      <c r="G4922" s="7">
        <v>0.26</v>
      </c>
      <c r="H4922" s="7" t="s">
        <v>5076</v>
      </c>
      <c r="I4922" s="7">
        <v>2</v>
      </c>
    </row>
    <row r="4923" spans="1:9" ht="15.75" customHeight="1" x14ac:dyDescent="0.15">
      <c r="A4923" s="13" t="s">
        <v>5327</v>
      </c>
      <c r="B4923" s="7" t="s">
        <v>3711</v>
      </c>
      <c r="C4923" s="14">
        <v>9</v>
      </c>
      <c r="D4923" s="7">
        <v>19.34</v>
      </c>
      <c r="E4923" s="7">
        <f t="shared" si="156"/>
        <v>1.9340000000000002</v>
      </c>
      <c r="F4923" s="7">
        <f t="shared" si="157"/>
        <v>21.274000000000001</v>
      </c>
      <c r="G4923" s="7">
        <v>0.28000000000000003</v>
      </c>
      <c r="H4923" s="7" t="s">
        <v>31</v>
      </c>
      <c r="I4923" s="7">
        <v>7</v>
      </c>
    </row>
    <row r="4924" spans="1:9" ht="15.75" customHeight="1" x14ac:dyDescent="0.15">
      <c r="A4924" s="13" t="s">
        <v>5327</v>
      </c>
      <c r="B4924" s="7" t="s">
        <v>302</v>
      </c>
      <c r="C4924" s="14">
        <v>8</v>
      </c>
      <c r="D4924" s="7">
        <v>95.31</v>
      </c>
      <c r="E4924" s="7">
        <f t="shared" si="156"/>
        <v>9.5310000000000006</v>
      </c>
      <c r="F4924" s="7">
        <f t="shared" si="157"/>
        <v>104.84100000000001</v>
      </c>
      <c r="G4924" s="7">
        <v>0.02</v>
      </c>
      <c r="H4924" s="7" t="s">
        <v>29</v>
      </c>
      <c r="I4924" s="7">
        <v>1</v>
      </c>
    </row>
    <row r="4925" spans="1:9" ht="15.75" customHeight="1" x14ac:dyDescent="0.15">
      <c r="A4925" s="13" t="s">
        <v>5327</v>
      </c>
      <c r="B4925" s="7" t="s">
        <v>3556</v>
      </c>
      <c r="C4925" s="14">
        <v>9</v>
      </c>
      <c r="D4925" s="7">
        <v>5.76</v>
      </c>
      <c r="E4925" s="7">
        <f t="shared" si="156"/>
        <v>0.57599999999999996</v>
      </c>
      <c r="F4925" s="7">
        <f t="shared" si="157"/>
        <v>6.3359999999999994</v>
      </c>
      <c r="G4925" s="7">
        <v>0.24</v>
      </c>
      <c r="H4925" s="7" t="s">
        <v>30</v>
      </c>
      <c r="I4925" s="7">
        <v>8</v>
      </c>
    </row>
    <row r="4926" spans="1:9" ht="15.75" customHeight="1" x14ac:dyDescent="0.15">
      <c r="A4926" s="13" t="s">
        <v>5327</v>
      </c>
      <c r="B4926" s="7" t="s">
        <v>4981</v>
      </c>
      <c r="C4926" s="14">
        <v>8</v>
      </c>
      <c r="D4926" s="7">
        <v>71.97</v>
      </c>
      <c r="E4926" s="7">
        <f t="shared" si="156"/>
        <v>7.1970000000000001</v>
      </c>
      <c r="F4926" s="7">
        <f t="shared" si="157"/>
        <v>79.167000000000002</v>
      </c>
      <c r="G4926" s="7">
        <v>0.3</v>
      </c>
      <c r="H4926" s="7" t="s">
        <v>5075</v>
      </c>
      <c r="I4926" s="7">
        <v>7</v>
      </c>
    </row>
    <row r="4927" spans="1:9" ht="15.75" customHeight="1" x14ac:dyDescent="0.15">
      <c r="A4927" s="13" t="s">
        <v>5327</v>
      </c>
      <c r="B4927" s="7" t="s">
        <v>1226</v>
      </c>
      <c r="C4927" s="14">
        <v>8</v>
      </c>
      <c r="D4927" s="7">
        <v>73.14</v>
      </c>
      <c r="E4927" s="7">
        <f t="shared" si="156"/>
        <v>7.3140000000000001</v>
      </c>
      <c r="F4927" s="7">
        <f t="shared" si="157"/>
        <v>80.454000000000008</v>
      </c>
      <c r="G4927" s="7">
        <v>0.23</v>
      </c>
      <c r="H4927" s="7" t="s">
        <v>5076</v>
      </c>
      <c r="I4927" s="7">
        <v>9</v>
      </c>
    </row>
    <row r="4928" spans="1:9" ht="15.75" customHeight="1" x14ac:dyDescent="0.15">
      <c r="A4928" s="13" t="s">
        <v>5327</v>
      </c>
      <c r="B4928" s="7" t="s">
        <v>591</v>
      </c>
      <c r="C4928" s="14">
        <v>8</v>
      </c>
      <c r="D4928" s="7">
        <v>32.06</v>
      </c>
      <c r="E4928" s="7">
        <f t="shared" si="156"/>
        <v>3.2060000000000004</v>
      </c>
      <c r="F4928" s="7">
        <f t="shared" si="157"/>
        <v>35.266000000000005</v>
      </c>
      <c r="G4928" s="7">
        <v>0.03</v>
      </c>
      <c r="H4928" s="7" t="s">
        <v>5082</v>
      </c>
      <c r="I4928" s="7">
        <v>2</v>
      </c>
    </row>
    <row r="4929" spans="1:9" ht="15.75" customHeight="1" x14ac:dyDescent="0.15">
      <c r="A4929" s="13" t="s">
        <v>5327</v>
      </c>
      <c r="B4929" s="7" t="s">
        <v>3692</v>
      </c>
      <c r="C4929" s="14">
        <v>9</v>
      </c>
      <c r="D4929" s="7">
        <v>97.32</v>
      </c>
      <c r="E4929" s="7">
        <f t="shared" si="156"/>
        <v>9.7319999999999993</v>
      </c>
      <c r="F4929" s="7">
        <f t="shared" si="157"/>
        <v>107.05199999999999</v>
      </c>
      <c r="G4929" s="7">
        <v>0.12</v>
      </c>
      <c r="H4929" s="7" t="s">
        <v>27</v>
      </c>
      <c r="I4929" s="7">
        <v>9</v>
      </c>
    </row>
    <row r="4930" spans="1:9" ht="15.75" customHeight="1" x14ac:dyDescent="0.15">
      <c r="A4930" s="13" t="s">
        <v>5327</v>
      </c>
      <c r="B4930" s="7" t="s">
        <v>3261</v>
      </c>
      <c r="C4930" s="14">
        <v>9</v>
      </c>
      <c r="D4930" s="7">
        <v>94.58</v>
      </c>
      <c r="E4930" s="7">
        <f t="shared" si="156"/>
        <v>9.4580000000000002</v>
      </c>
      <c r="F4930" s="7">
        <f t="shared" si="157"/>
        <v>104.038</v>
      </c>
      <c r="G4930" s="7">
        <v>0.19</v>
      </c>
      <c r="H4930" s="7" t="s">
        <v>5079</v>
      </c>
      <c r="I4930" s="7">
        <v>8</v>
      </c>
    </row>
    <row r="4931" spans="1:9" ht="15.75" customHeight="1" x14ac:dyDescent="0.15">
      <c r="A4931" s="13" t="s">
        <v>5327</v>
      </c>
      <c r="B4931" s="7" t="s">
        <v>4005</v>
      </c>
      <c r="C4931" s="14">
        <v>9</v>
      </c>
      <c r="D4931" s="7">
        <v>21.25</v>
      </c>
      <c r="E4931" s="7">
        <f t="shared" si="156"/>
        <v>2.125</v>
      </c>
      <c r="F4931" s="7">
        <f t="shared" si="157"/>
        <v>23.375</v>
      </c>
      <c r="G4931" s="7">
        <v>0.13</v>
      </c>
      <c r="H4931" s="7" t="s">
        <v>5076</v>
      </c>
      <c r="I4931" s="7">
        <v>10</v>
      </c>
    </row>
    <row r="4932" spans="1:9" ht="15.75" customHeight="1" x14ac:dyDescent="0.15">
      <c r="A4932" s="13" t="s">
        <v>5327</v>
      </c>
      <c r="B4932" s="7" t="s">
        <v>4389</v>
      </c>
      <c r="C4932" s="14">
        <v>9</v>
      </c>
      <c r="D4932" s="7">
        <v>82.15</v>
      </c>
      <c r="E4932" s="7">
        <f t="shared" si="156"/>
        <v>8.2150000000000016</v>
      </c>
      <c r="F4932" s="7">
        <f t="shared" si="157"/>
        <v>90.365000000000009</v>
      </c>
      <c r="G4932" s="7">
        <v>7.0000000000000007E-2</v>
      </c>
      <c r="H4932" s="7" t="s">
        <v>5083</v>
      </c>
      <c r="I4932" s="7">
        <v>1</v>
      </c>
    </row>
    <row r="4933" spans="1:9" ht="15.75" customHeight="1" x14ac:dyDescent="0.15">
      <c r="A4933" s="13" t="s">
        <v>5327</v>
      </c>
      <c r="B4933" s="7" t="s">
        <v>3320</v>
      </c>
      <c r="C4933" s="14">
        <v>9</v>
      </c>
      <c r="D4933" s="7">
        <v>38.83</v>
      </c>
      <c r="E4933" s="7">
        <f t="shared" si="156"/>
        <v>3.883</v>
      </c>
      <c r="F4933" s="7">
        <f t="shared" si="157"/>
        <v>42.713000000000001</v>
      </c>
      <c r="G4933" s="7">
        <v>0.18</v>
      </c>
      <c r="H4933" s="7" t="s">
        <v>26</v>
      </c>
      <c r="I4933" s="7">
        <v>1</v>
      </c>
    </row>
    <row r="4934" spans="1:9" ht="15.75" customHeight="1" x14ac:dyDescent="0.15">
      <c r="A4934" s="13" t="s">
        <v>5327</v>
      </c>
      <c r="B4934" s="7" t="s">
        <v>67</v>
      </c>
      <c r="C4934" s="14">
        <v>9</v>
      </c>
      <c r="D4934" s="7">
        <v>68.27</v>
      </c>
      <c r="E4934" s="7">
        <f t="shared" si="156"/>
        <v>6.827</v>
      </c>
      <c r="F4934" s="7">
        <f t="shared" si="157"/>
        <v>75.096999999999994</v>
      </c>
      <c r="G4934" s="7">
        <v>0.18</v>
      </c>
      <c r="H4934" s="7" t="s">
        <v>29</v>
      </c>
      <c r="I4934" s="7">
        <v>4</v>
      </c>
    </row>
    <row r="4935" spans="1:9" ht="15.75" customHeight="1" x14ac:dyDescent="0.15">
      <c r="A4935" s="13" t="s">
        <v>5327</v>
      </c>
      <c r="B4935" s="7" t="s">
        <v>3661</v>
      </c>
      <c r="C4935" s="14">
        <v>8</v>
      </c>
      <c r="D4935" s="7">
        <v>34.28</v>
      </c>
      <c r="E4935" s="7">
        <f t="shared" si="156"/>
        <v>3.4280000000000004</v>
      </c>
      <c r="F4935" s="7">
        <f t="shared" si="157"/>
        <v>37.707999999999998</v>
      </c>
      <c r="G4935" s="7">
        <v>0.16</v>
      </c>
      <c r="H4935" s="7" t="s">
        <v>26</v>
      </c>
      <c r="I4935" s="7">
        <v>1</v>
      </c>
    </row>
    <row r="4936" spans="1:9" ht="15.75" customHeight="1" x14ac:dyDescent="0.15">
      <c r="A4936" s="13" t="s">
        <v>5327</v>
      </c>
      <c r="B4936" s="7" t="s">
        <v>4774</v>
      </c>
      <c r="C4936" s="14">
        <v>9</v>
      </c>
      <c r="D4936" s="7">
        <v>78.14</v>
      </c>
      <c r="E4936" s="7">
        <f t="shared" si="156"/>
        <v>7.8140000000000001</v>
      </c>
      <c r="F4936" s="7">
        <f t="shared" si="157"/>
        <v>85.954000000000008</v>
      </c>
      <c r="G4936" s="7">
        <v>0.34</v>
      </c>
      <c r="H4936" s="7" t="s">
        <v>5081</v>
      </c>
      <c r="I4936" s="7">
        <v>10</v>
      </c>
    </row>
    <row r="4937" spans="1:9" ht="15.75" customHeight="1" x14ac:dyDescent="0.15">
      <c r="A4937" s="13" t="s">
        <v>5327</v>
      </c>
      <c r="B4937" s="7" t="s">
        <v>1751</v>
      </c>
      <c r="C4937" s="14">
        <v>9</v>
      </c>
      <c r="D4937" s="7">
        <v>87.61</v>
      </c>
      <c r="E4937" s="7">
        <f t="shared" si="156"/>
        <v>8.761000000000001</v>
      </c>
      <c r="F4937" s="7">
        <f t="shared" si="157"/>
        <v>96.370999999999995</v>
      </c>
      <c r="G4937" s="7">
        <v>0.12</v>
      </c>
      <c r="H4937" s="7" t="s">
        <v>5081</v>
      </c>
      <c r="I4937" s="7">
        <v>6</v>
      </c>
    </row>
    <row r="4938" spans="1:9" ht="15.75" customHeight="1" x14ac:dyDescent="0.15">
      <c r="A4938" s="13" t="s">
        <v>5327</v>
      </c>
      <c r="B4938" s="7" t="s">
        <v>4627</v>
      </c>
      <c r="C4938" s="14">
        <v>9</v>
      </c>
      <c r="D4938" s="7">
        <v>32.619999999999997</v>
      </c>
      <c r="E4938" s="7">
        <f t="shared" si="156"/>
        <v>3.262</v>
      </c>
      <c r="F4938" s="7">
        <f t="shared" si="157"/>
        <v>35.881999999999998</v>
      </c>
      <c r="G4938" s="7">
        <v>0.31</v>
      </c>
      <c r="H4938" s="7" t="s">
        <v>28</v>
      </c>
      <c r="I4938" s="7">
        <v>6</v>
      </c>
    </row>
    <row r="4939" spans="1:9" ht="15.75" customHeight="1" x14ac:dyDescent="0.15">
      <c r="A4939" s="13" t="s">
        <v>5328</v>
      </c>
      <c r="B4939" s="7" t="s">
        <v>2467</v>
      </c>
      <c r="C4939" s="14">
        <v>8</v>
      </c>
      <c r="D4939" s="7">
        <v>14.45</v>
      </c>
      <c r="E4939" s="7">
        <f t="shared" si="156"/>
        <v>1.4450000000000001</v>
      </c>
      <c r="F4939" s="7">
        <f t="shared" si="157"/>
        <v>15.895</v>
      </c>
      <c r="G4939" s="7">
        <v>0.24</v>
      </c>
      <c r="H4939" s="7" t="s">
        <v>5077</v>
      </c>
      <c r="I4939" s="7">
        <v>1</v>
      </c>
    </row>
    <row r="4940" spans="1:9" ht="15.75" customHeight="1" x14ac:dyDescent="0.15">
      <c r="A4940" s="13" t="s">
        <v>5328</v>
      </c>
      <c r="B4940" s="7" t="s">
        <v>519</v>
      </c>
      <c r="C4940" s="14">
        <v>9</v>
      </c>
      <c r="D4940" s="7">
        <v>29.44</v>
      </c>
      <c r="E4940" s="7">
        <f t="shared" ref="E4940:E5003" si="158">D4940*10%</f>
        <v>2.9440000000000004</v>
      </c>
      <c r="F4940" s="7">
        <f t="shared" ref="F4940:F5003" si="159">D4940+E4940</f>
        <v>32.384</v>
      </c>
      <c r="G4940" s="7">
        <v>0.18</v>
      </c>
      <c r="H4940" s="7" t="s">
        <v>5078</v>
      </c>
      <c r="I4940" s="7">
        <v>7</v>
      </c>
    </row>
    <row r="4941" spans="1:9" ht="15.75" customHeight="1" x14ac:dyDescent="0.15">
      <c r="A4941" s="13" t="s">
        <v>5328</v>
      </c>
      <c r="B4941" s="7" t="s">
        <v>2225</v>
      </c>
      <c r="C4941" s="14">
        <v>8</v>
      </c>
      <c r="D4941" s="7">
        <v>21.54</v>
      </c>
      <c r="E4941" s="7">
        <f t="shared" si="158"/>
        <v>2.1539999999999999</v>
      </c>
      <c r="F4941" s="7">
        <f t="shared" si="159"/>
        <v>23.693999999999999</v>
      </c>
      <c r="G4941" s="7">
        <v>0.21</v>
      </c>
      <c r="H4941" s="7" t="s">
        <v>5082</v>
      </c>
      <c r="I4941" s="7">
        <v>1</v>
      </c>
    </row>
    <row r="4942" spans="1:9" ht="15.75" customHeight="1" x14ac:dyDescent="0.15">
      <c r="A4942" s="13" t="s">
        <v>5328</v>
      </c>
      <c r="B4942" s="7" t="s">
        <v>94</v>
      </c>
      <c r="C4942" s="14">
        <v>9</v>
      </c>
      <c r="D4942" s="7">
        <v>35.200000000000003</v>
      </c>
      <c r="E4942" s="7">
        <f t="shared" si="158"/>
        <v>3.5200000000000005</v>
      </c>
      <c r="F4942" s="7">
        <f t="shared" si="159"/>
        <v>38.720000000000006</v>
      </c>
      <c r="G4942" s="7">
        <v>0.21</v>
      </c>
      <c r="H4942" s="7" t="s">
        <v>31</v>
      </c>
      <c r="I4942" s="7">
        <v>1</v>
      </c>
    </row>
    <row r="4943" spans="1:9" ht="15.75" customHeight="1" x14ac:dyDescent="0.15">
      <c r="A4943" s="13" t="s">
        <v>5328</v>
      </c>
      <c r="B4943" s="7" t="s">
        <v>806</v>
      </c>
      <c r="C4943" s="14">
        <v>8</v>
      </c>
      <c r="D4943" s="7">
        <v>47.8</v>
      </c>
      <c r="E4943" s="7">
        <f t="shared" si="158"/>
        <v>4.78</v>
      </c>
      <c r="F4943" s="7">
        <f t="shared" si="159"/>
        <v>52.58</v>
      </c>
      <c r="G4943" s="7">
        <v>0.11</v>
      </c>
      <c r="H4943" s="7" t="s">
        <v>31</v>
      </c>
      <c r="I4943" s="7">
        <v>5</v>
      </c>
    </row>
    <row r="4944" spans="1:9" ht="15.75" customHeight="1" x14ac:dyDescent="0.15">
      <c r="A4944" s="13" t="s">
        <v>5328</v>
      </c>
      <c r="B4944" s="7" t="s">
        <v>357</v>
      </c>
      <c r="C4944" s="14">
        <v>8</v>
      </c>
      <c r="D4944" s="7">
        <v>13.73</v>
      </c>
      <c r="E4944" s="7">
        <f t="shared" si="158"/>
        <v>1.3730000000000002</v>
      </c>
      <c r="F4944" s="7">
        <f t="shared" si="159"/>
        <v>15.103000000000002</v>
      </c>
      <c r="G4944" s="7">
        <v>0.35</v>
      </c>
      <c r="H4944" s="7" t="s">
        <v>5078</v>
      </c>
      <c r="I4944" s="7">
        <v>4</v>
      </c>
    </row>
    <row r="4945" spans="1:9" ht="15.75" customHeight="1" x14ac:dyDescent="0.15">
      <c r="A4945" s="13" t="s">
        <v>5328</v>
      </c>
      <c r="B4945" s="7" t="s">
        <v>1658</v>
      </c>
      <c r="C4945" s="14">
        <v>8</v>
      </c>
      <c r="D4945" s="7">
        <v>37.57</v>
      </c>
      <c r="E4945" s="7">
        <f t="shared" si="158"/>
        <v>3.7570000000000001</v>
      </c>
      <c r="F4945" s="7">
        <f t="shared" si="159"/>
        <v>41.326999999999998</v>
      </c>
      <c r="G4945" s="7">
        <v>0.25</v>
      </c>
      <c r="H4945" s="7" t="s">
        <v>5077</v>
      </c>
      <c r="I4945" s="7">
        <v>4</v>
      </c>
    </row>
    <row r="4946" spans="1:9" ht="15.75" customHeight="1" x14ac:dyDescent="0.15">
      <c r="A4946" s="13" t="s">
        <v>5328</v>
      </c>
      <c r="B4946" s="7" t="s">
        <v>3237</v>
      </c>
      <c r="C4946" s="14">
        <v>8</v>
      </c>
      <c r="D4946" s="7">
        <v>66.31</v>
      </c>
      <c r="E4946" s="7">
        <f t="shared" si="158"/>
        <v>6.6310000000000002</v>
      </c>
      <c r="F4946" s="7">
        <f t="shared" si="159"/>
        <v>72.941000000000003</v>
      </c>
      <c r="G4946" s="7">
        <v>0.34</v>
      </c>
      <c r="H4946" s="7" t="s">
        <v>5080</v>
      </c>
      <c r="I4946" s="7">
        <v>7</v>
      </c>
    </row>
    <row r="4947" spans="1:9" ht="15.75" customHeight="1" x14ac:dyDescent="0.15">
      <c r="A4947" s="13" t="s">
        <v>5328</v>
      </c>
      <c r="B4947" s="7" t="s">
        <v>2992</v>
      </c>
      <c r="C4947" s="14">
        <v>8</v>
      </c>
      <c r="D4947" s="7">
        <v>44.1</v>
      </c>
      <c r="E4947" s="7">
        <f t="shared" si="158"/>
        <v>4.41</v>
      </c>
      <c r="F4947" s="7">
        <f t="shared" si="159"/>
        <v>48.510000000000005</v>
      </c>
      <c r="G4947" s="7">
        <v>0.05</v>
      </c>
      <c r="H4947" s="7" t="s">
        <v>5078</v>
      </c>
      <c r="I4947" s="7">
        <v>9</v>
      </c>
    </row>
    <row r="4948" spans="1:9" ht="15.75" customHeight="1" x14ac:dyDescent="0.15">
      <c r="A4948" s="13" t="s">
        <v>5328</v>
      </c>
      <c r="B4948" s="7" t="s">
        <v>4913</v>
      </c>
      <c r="C4948" s="14">
        <v>8</v>
      </c>
      <c r="D4948" s="7">
        <v>43.21</v>
      </c>
      <c r="E4948" s="7">
        <f t="shared" si="158"/>
        <v>4.3210000000000006</v>
      </c>
      <c r="F4948" s="7">
        <f t="shared" si="159"/>
        <v>47.530999999999999</v>
      </c>
      <c r="G4948" s="7">
        <v>0.03</v>
      </c>
      <c r="H4948" s="7" t="s">
        <v>5079</v>
      </c>
      <c r="I4948" s="7">
        <v>5</v>
      </c>
    </row>
    <row r="4949" spans="1:9" ht="15.75" customHeight="1" x14ac:dyDescent="0.15">
      <c r="A4949" s="13" t="s">
        <v>5328</v>
      </c>
      <c r="B4949" s="7" t="s">
        <v>4743</v>
      </c>
      <c r="C4949" s="14">
        <v>9</v>
      </c>
      <c r="D4949" s="7">
        <v>6.84</v>
      </c>
      <c r="E4949" s="7">
        <f t="shared" si="158"/>
        <v>0.68400000000000005</v>
      </c>
      <c r="F4949" s="7">
        <f t="shared" si="159"/>
        <v>7.524</v>
      </c>
      <c r="G4949" s="7">
        <v>0.24</v>
      </c>
      <c r="H4949" s="7" t="s">
        <v>28</v>
      </c>
      <c r="I4949" s="7">
        <v>2</v>
      </c>
    </row>
    <row r="4950" spans="1:9" ht="15.75" customHeight="1" x14ac:dyDescent="0.15">
      <c r="A4950" s="13" t="s">
        <v>5328</v>
      </c>
      <c r="B4950" s="7" t="s">
        <v>3500</v>
      </c>
      <c r="C4950" s="14">
        <v>9</v>
      </c>
      <c r="D4950" s="7">
        <v>13.95</v>
      </c>
      <c r="E4950" s="7">
        <f t="shared" si="158"/>
        <v>1.395</v>
      </c>
      <c r="F4950" s="7">
        <f t="shared" si="159"/>
        <v>15.344999999999999</v>
      </c>
      <c r="G4950" s="7">
        <v>0.17</v>
      </c>
      <c r="H4950" s="7" t="s">
        <v>31</v>
      </c>
      <c r="I4950" s="7">
        <v>9</v>
      </c>
    </row>
    <row r="4951" spans="1:9" ht="15.75" customHeight="1" x14ac:dyDescent="0.15">
      <c r="A4951" s="13" t="s">
        <v>5328</v>
      </c>
      <c r="B4951" s="7" t="s">
        <v>1552</v>
      </c>
      <c r="C4951" s="14">
        <v>8</v>
      </c>
      <c r="D4951" s="7">
        <v>3.95</v>
      </c>
      <c r="E4951" s="7">
        <f t="shared" si="158"/>
        <v>0.39500000000000002</v>
      </c>
      <c r="F4951" s="7">
        <f t="shared" si="159"/>
        <v>4.3450000000000006</v>
      </c>
      <c r="G4951" s="7">
        <v>0.31</v>
      </c>
      <c r="H4951" s="7" t="s">
        <v>28</v>
      </c>
      <c r="I4951" s="7">
        <v>8</v>
      </c>
    </row>
    <row r="4952" spans="1:9" ht="15.75" customHeight="1" x14ac:dyDescent="0.15">
      <c r="A4952" s="13" t="s">
        <v>5328</v>
      </c>
      <c r="B4952" s="7" t="s">
        <v>2788</v>
      </c>
      <c r="C4952" s="14">
        <v>9</v>
      </c>
      <c r="D4952" s="7">
        <v>37.729999999999997</v>
      </c>
      <c r="E4952" s="7">
        <f t="shared" si="158"/>
        <v>3.7729999999999997</v>
      </c>
      <c r="F4952" s="7">
        <f t="shared" si="159"/>
        <v>41.503</v>
      </c>
      <c r="G4952" s="7">
        <v>0.12</v>
      </c>
      <c r="H4952" s="7" t="s">
        <v>28</v>
      </c>
      <c r="I4952" s="7">
        <v>8</v>
      </c>
    </row>
    <row r="4953" spans="1:9" ht="15.75" customHeight="1" x14ac:dyDescent="0.15">
      <c r="A4953" s="13" t="s">
        <v>5328</v>
      </c>
      <c r="B4953" s="7" t="s">
        <v>3803</v>
      </c>
      <c r="C4953" s="14">
        <v>9</v>
      </c>
      <c r="D4953" s="7">
        <v>85.32</v>
      </c>
      <c r="E4953" s="7">
        <f t="shared" si="158"/>
        <v>8.532</v>
      </c>
      <c r="F4953" s="7">
        <f t="shared" si="159"/>
        <v>93.85199999999999</v>
      </c>
      <c r="G4953" s="7">
        <v>0.12</v>
      </c>
      <c r="H4953" s="7" t="s">
        <v>5078</v>
      </c>
      <c r="I4953" s="7">
        <v>5</v>
      </c>
    </row>
    <row r="4954" spans="1:9" ht="15.75" customHeight="1" x14ac:dyDescent="0.15">
      <c r="A4954" s="13" t="s">
        <v>5328</v>
      </c>
      <c r="B4954" s="7" t="s">
        <v>2458</v>
      </c>
      <c r="C4954" s="14">
        <v>8</v>
      </c>
      <c r="D4954" s="7">
        <v>27.69</v>
      </c>
      <c r="E4954" s="7">
        <f t="shared" si="158"/>
        <v>2.7690000000000001</v>
      </c>
      <c r="F4954" s="7">
        <f t="shared" si="159"/>
        <v>30.459000000000003</v>
      </c>
      <c r="G4954" s="7">
        <v>0.21</v>
      </c>
      <c r="H4954" s="7" t="s">
        <v>30</v>
      </c>
      <c r="I4954" s="7">
        <v>6</v>
      </c>
    </row>
    <row r="4955" spans="1:9" ht="15.75" customHeight="1" x14ac:dyDescent="0.15">
      <c r="A4955" s="13" t="s">
        <v>5328</v>
      </c>
      <c r="B4955" s="7" t="s">
        <v>1034</v>
      </c>
      <c r="C4955" s="14">
        <v>8</v>
      </c>
      <c r="D4955" s="7">
        <v>73.75</v>
      </c>
      <c r="E4955" s="7">
        <f t="shared" si="158"/>
        <v>7.375</v>
      </c>
      <c r="F4955" s="7">
        <f t="shared" si="159"/>
        <v>81.125</v>
      </c>
      <c r="G4955" s="7">
        <v>0.02</v>
      </c>
      <c r="H4955" s="7" t="s">
        <v>5081</v>
      </c>
      <c r="I4955" s="7">
        <v>4</v>
      </c>
    </row>
    <row r="4956" spans="1:9" ht="15.75" customHeight="1" x14ac:dyDescent="0.15">
      <c r="A4956" s="13" t="s">
        <v>5328</v>
      </c>
      <c r="B4956" s="7" t="s">
        <v>2226</v>
      </c>
      <c r="C4956" s="14">
        <v>9</v>
      </c>
      <c r="D4956" s="7">
        <v>62.02</v>
      </c>
      <c r="E4956" s="7">
        <f t="shared" si="158"/>
        <v>6.2020000000000008</v>
      </c>
      <c r="F4956" s="7">
        <f t="shared" si="159"/>
        <v>68.222000000000008</v>
      </c>
      <c r="G4956" s="7">
        <v>0.28999999999999998</v>
      </c>
      <c r="H4956" s="7" t="s">
        <v>5079</v>
      </c>
      <c r="I4956" s="7">
        <v>2</v>
      </c>
    </row>
    <row r="4957" spans="1:9" ht="15.75" customHeight="1" x14ac:dyDescent="0.15">
      <c r="A4957" s="13" t="s">
        <v>5328</v>
      </c>
      <c r="B4957" s="7" t="s">
        <v>2059</v>
      </c>
      <c r="C4957" s="14">
        <v>9</v>
      </c>
      <c r="D4957" s="7">
        <v>2.2200000000000002</v>
      </c>
      <c r="E4957" s="7">
        <f t="shared" si="158"/>
        <v>0.22200000000000003</v>
      </c>
      <c r="F4957" s="7">
        <f t="shared" si="159"/>
        <v>2.4420000000000002</v>
      </c>
      <c r="G4957" s="7">
        <v>0.12</v>
      </c>
      <c r="H4957" s="7" t="s">
        <v>5082</v>
      </c>
      <c r="I4957" s="7">
        <v>4</v>
      </c>
    </row>
    <row r="4958" spans="1:9" ht="15.75" customHeight="1" x14ac:dyDescent="0.15">
      <c r="A4958" s="13" t="s">
        <v>5328</v>
      </c>
      <c r="B4958" s="7" t="s">
        <v>2414</v>
      </c>
      <c r="C4958" s="14">
        <v>8</v>
      </c>
      <c r="D4958" s="7">
        <v>25.97</v>
      </c>
      <c r="E4958" s="7">
        <f t="shared" si="158"/>
        <v>2.597</v>
      </c>
      <c r="F4958" s="7">
        <f t="shared" si="159"/>
        <v>28.567</v>
      </c>
      <c r="G4958" s="7">
        <v>0.28000000000000003</v>
      </c>
      <c r="H4958" s="7" t="s">
        <v>5080</v>
      </c>
      <c r="I4958" s="7">
        <v>10</v>
      </c>
    </row>
    <row r="4959" spans="1:9" ht="15.75" customHeight="1" x14ac:dyDescent="0.15">
      <c r="A4959" s="13" t="s">
        <v>5328</v>
      </c>
      <c r="B4959" s="7" t="s">
        <v>3916</v>
      </c>
      <c r="C4959" s="14">
        <v>8</v>
      </c>
      <c r="D4959" s="7">
        <v>1.81</v>
      </c>
      <c r="E4959" s="7">
        <f t="shared" si="158"/>
        <v>0.18100000000000002</v>
      </c>
      <c r="F4959" s="7">
        <f t="shared" si="159"/>
        <v>1.9910000000000001</v>
      </c>
      <c r="G4959" s="7">
        <v>0.18</v>
      </c>
      <c r="H4959" s="7" t="s">
        <v>5080</v>
      </c>
      <c r="I4959" s="7">
        <v>3</v>
      </c>
    </row>
    <row r="4960" spans="1:9" ht="15.75" customHeight="1" x14ac:dyDescent="0.15">
      <c r="A4960" s="13" t="s">
        <v>5328</v>
      </c>
      <c r="B4960" s="7" t="s">
        <v>231</v>
      </c>
      <c r="C4960" s="14">
        <v>8</v>
      </c>
      <c r="D4960" s="7">
        <v>3.37</v>
      </c>
      <c r="E4960" s="7">
        <f t="shared" si="158"/>
        <v>0.33700000000000002</v>
      </c>
      <c r="F4960" s="7">
        <f t="shared" si="159"/>
        <v>3.7070000000000003</v>
      </c>
      <c r="G4960" s="7">
        <v>0.05</v>
      </c>
      <c r="H4960" s="7" t="s">
        <v>26</v>
      </c>
      <c r="I4960" s="7">
        <v>2</v>
      </c>
    </row>
    <row r="4961" spans="1:9" ht="15.75" customHeight="1" x14ac:dyDescent="0.15">
      <c r="A4961" s="13" t="s">
        <v>5328</v>
      </c>
      <c r="B4961" s="7" t="s">
        <v>3524</v>
      </c>
      <c r="C4961" s="14">
        <v>9</v>
      </c>
      <c r="D4961" s="7">
        <v>51.27</v>
      </c>
      <c r="E4961" s="7">
        <f t="shared" si="158"/>
        <v>5.1270000000000007</v>
      </c>
      <c r="F4961" s="7">
        <f t="shared" si="159"/>
        <v>56.397000000000006</v>
      </c>
      <c r="G4961" s="7">
        <v>0.2</v>
      </c>
      <c r="H4961" s="7" t="s">
        <v>30</v>
      </c>
      <c r="I4961" s="7">
        <v>5</v>
      </c>
    </row>
    <row r="4962" spans="1:9" ht="15.75" customHeight="1" x14ac:dyDescent="0.15">
      <c r="A4962" s="13" t="s">
        <v>5328</v>
      </c>
      <c r="B4962" s="7" t="s">
        <v>3175</v>
      </c>
      <c r="C4962" s="14">
        <v>8</v>
      </c>
      <c r="D4962" s="7">
        <v>69.77</v>
      </c>
      <c r="E4962" s="7">
        <f t="shared" si="158"/>
        <v>6.9770000000000003</v>
      </c>
      <c r="F4962" s="7">
        <f t="shared" si="159"/>
        <v>76.747</v>
      </c>
      <c r="G4962" s="7">
        <v>0.36</v>
      </c>
      <c r="H4962" s="7" t="s">
        <v>5082</v>
      </c>
      <c r="I4962" s="7">
        <v>2</v>
      </c>
    </row>
    <row r="4963" spans="1:9" ht="15.75" customHeight="1" x14ac:dyDescent="0.15">
      <c r="A4963" s="13" t="s">
        <v>5328</v>
      </c>
      <c r="B4963" s="7" t="s">
        <v>3684</v>
      </c>
      <c r="C4963" s="14">
        <v>9</v>
      </c>
      <c r="D4963" s="7">
        <v>2.75</v>
      </c>
      <c r="E4963" s="7">
        <f t="shared" si="158"/>
        <v>0.27500000000000002</v>
      </c>
      <c r="F4963" s="7">
        <f t="shared" si="159"/>
        <v>3.0249999999999999</v>
      </c>
      <c r="G4963" s="7">
        <v>0.06</v>
      </c>
      <c r="H4963" s="7" t="s">
        <v>28</v>
      </c>
      <c r="I4963" s="7">
        <v>2</v>
      </c>
    </row>
    <row r="4964" spans="1:9" ht="15.75" customHeight="1" x14ac:dyDescent="0.15">
      <c r="A4964" s="13" t="s">
        <v>5328</v>
      </c>
      <c r="B4964" s="7" t="s">
        <v>2987</v>
      </c>
      <c r="C4964" s="14">
        <v>8</v>
      </c>
      <c r="D4964" s="7">
        <v>49.23</v>
      </c>
      <c r="E4964" s="7">
        <f t="shared" si="158"/>
        <v>4.923</v>
      </c>
      <c r="F4964" s="7">
        <f t="shared" si="159"/>
        <v>54.152999999999999</v>
      </c>
      <c r="G4964" s="7">
        <v>0.08</v>
      </c>
      <c r="H4964" s="7" t="s">
        <v>5075</v>
      </c>
      <c r="I4964" s="7">
        <v>9</v>
      </c>
    </row>
    <row r="4965" spans="1:9" ht="15.75" customHeight="1" x14ac:dyDescent="0.15">
      <c r="A4965" s="13" t="s">
        <v>5328</v>
      </c>
      <c r="B4965" s="7" t="s">
        <v>2579</v>
      </c>
      <c r="C4965" s="14">
        <v>8</v>
      </c>
      <c r="D4965" s="7">
        <v>54.64</v>
      </c>
      <c r="E4965" s="7">
        <f t="shared" si="158"/>
        <v>5.4640000000000004</v>
      </c>
      <c r="F4965" s="7">
        <f t="shared" si="159"/>
        <v>60.103999999999999</v>
      </c>
      <c r="G4965" s="7">
        <v>0.35</v>
      </c>
      <c r="H4965" s="7" t="s">
        <v>28</v>
      </c>
      <c r="I4965" s="7">
        <v>8</v>
      </c>
    </row>
    <row r="4966" spans="1:9" ht="15.75" customHeight="1" x14ac:dyDescent="0.15">
      <c r="A4966" s="13" t="s">
        <v>5329</v>
      </c>
      <c r="B4966" s="7" t="s">
        <v>3317</v>
      </c>
      <c r="C4966" s="14">
        <v>8</v>
      </c>
      <c r="D4966" s="7">
        <v>92.34</v>
      </c>
      <c r="E4966" s="7">
        <f t="shared" si="158"/>
        <v>9.234</v>
      </c>
      <c r="F4966" s="7">
        <f t="shared" si="159"/>
        <v>101.574</v>
      </c>
      <c r="G4966" s="7">
        <v>0.3</v>
      </c>
      <c r="H4966" s="7" t="s">
        <v>5075</v>
      </c>
      <c r="I4966" s="7">
        <v>5</v>
      </c>
    </row>
    <row r="4967" spans="1:9" ht="15.75" customHeight="1" x14ac:dyDescent="0.15">
      <c r="A4967" s="13" t="s">
        <v>5329</v>
      </c>
      <c r="B4967" s="7" t="s">
        <v>4393</v>
      </c>
      <c r="C4967" s="14">
        <v>9</v>
      </c>
      <c r="D4967" s="7">
        <v>93.72</v>
      </c>
      <c r="E4967" s="7">
        <f t="shared" si="158"/>
        <v>9.3719999999999999</v>
      </c>
      <c r="F4967" s="7">
        <f t="shared" si="159"/>
        <v>103.092</v>
      </c>
      <c r="G4967" s="7">
        <v>0.31</v>
      </c>
      <c r="H4967" s="7" t="s">
        <v>5079</v>
      </c>
      <c r="I4967" s="7">
        <v>2</v>
      </c>
    </row>
    <row r="4968" spans="1:9" ht="15.75" customHeight="1" x14ac:dyDescent="0.15">
      <c r="A4968" s="13" t="s">
        <v>5329</v>
      </c>
      <c r="B4968" s="7" t="s">
        <v>905</v>
      </c>
      <c r="C4968" s="14">
        <v>9</v>
      </c>
      <c r="D4968" s="7">
        <v>92.99</v>
      </c>
      <c r="E4968" s="7">
        <f t="shared" si="158"/>
        <v>9.2989999999999995</v>
      </c>
      <c r="F4968" s="7">
        <f t="shared" si="159"/>
        <v>102.28899999999999</v>
      </c>
      <c r="G4968" s="7">
        <v>0.22</v>
      </c>
      <c r="H4968" s="7" t="s">
        <v>5076</v>
      </c>
      <c r="I4968" s="7">
        <v>2</v>
      </c>
    </row>
    <row r="4969" spans="1:9" ht="15.75" customHeight="1" x14ac:dyDescent="0.15">
      <c r="A4969" s="13" t="s">
        <v>5329</v>
      </c>
      <c r="B4969" s="7" t="s">
        <v>820</v>
      </c>
      <c r="C4969" s="14">
        <v>8</v>
      </c>
      <c r="D4969" s="7">
        <v>44.3</v>
      </c>
      <c r="E4969" s="7">
        <f t="shared" si="158"/>
        <v>4.43</v>
      </c>
      <c r="F4969" s="7">
        <f t="shared" si="159"/>
        <v>48.73</v>
      </c>
      <c r="G4969" s="7">
        <v>0.38</v>
      </c>
      <c r="H4969" s="7" t="s">
        <v>29</v>
      </c>
      <c r="I4969" s="7">
        <v>4</v>
      </c>
    </row>
    <row r="4970" spans="1:9" ht="15.75" customHeight="1" x14ac:dyDescent="0.15">
      <c r="A4970" s="13" t="s">
        <v>5329</v>
      </c>
      <c r="B4970" s="7" t="s">
        <v>1908</v>
      </c>
      <c r="C4970" s="14">
        <v>9</v>
      </c>
      <c r="D4970" s="7">
        <v>40.130000000000003</v>
      </c>
      <c r="E4970" s="7">
        <f t="shared" si="158"/>
        <v>4.0130000000000008</v>
      </c>
      <c r="F4970" s="7">
        <f t="shared" si="159"/>
        <v>44.143000000000001</v>
      </c>
      <c r="G4970" s="7">
        <v>0.01</v>
      </c>
      <c r="H4970" s="7" t="s">
        <v>26</v>
      </c>
      <c r="I4970" s="7">
        <v>9</v>
      </c>
    </row>
    <row r="4971" spans="1:9" ht="15.75" customHeight="1" x14ac:dyDescent="0.15">
      <c r="A4971" s="13" t="s">
        <v>5329</v>
      </c>
      <c r="B4971" s="7" t="s">
        <v>4248</v>
      </c>
      <c r="C4971" s="14">
        <v>8</v>
      </c>
      <c r="D4971" s="7">
        <v>1.94</v>
      </c>
      <c r="E4971" s="7">
        <f t="shared" si="158"/>
        <v>0.19400000000000001</v>
      </c>
      <c r="F4971" s="7">
        <f t="shared" si="159"/>
        <v>2.1339999999999999</v>
      </c>
      <c r="G4971" s="7">
        <v>0.17</v>
      </c>
      <c r="H4971" s="7" t="s">
        <v>28</v>
      </c>
      <c r="I4971" s="7">
        <v>3</v>
      </c>
    </row>
    <row r="4972" spans="1:9" ht="15.75" customHeight="1" x14ac:dyDescent="0.15">
      <c r="A4972" s="13" t="s">
        <v>5329</v>
      </c>
      <c r="B4972" s="7" t="s">
        <v>2219</v>
      </c>
      <c r="C4972" s="14">
        <v>9</v>
      </c>
      <c r="D4972" s="7">
        <v>59.45</v>
      </c>
      <c r="E4972" s="7">
        <f t="shared" si="158"/>
        <v>5.9450000000000003</v>
      </c>
      <c r="F4972" s="7">
        <f t="shared" si="159"/>
        <v>65.39500000000001</v>
      </c>
      <c r="G4972" s="7">
        <v>7.0000000000000007E-2</v>
      </c>
      <c r="H4972" s="7" t="s">
        <v>5079</v>
      </c>
      <c r="I4972" s="7">
        <v>7</v>
      </c>
    </row>
    <row r="4973" spans="1:9" ht="15.75" customHeight="1" x14ac:dyDescent="0.15">
      <c r="A4973" s="13" t="s">
        <v>5329</v>
      </c>
      <c r="B4973" s="7" t="s">
        <v>2693</v>
      </c>
      <c r="C4973" s="14">
        <v>9</v>
      </c>
      <c r="D4973" s="7">
        <v>70.099999999999994</v>
      </c>
      <c r="E4973" s="7">
        <f t="shared" si="158"/>
        <v>7.01</v>
      </c>
      <c r="F4973" s="7">
        <f t="shared" si="159"/>
        <v>77.11</v>
      </c>
      <c r="G4973" s="7">
        <v>0.02</v>
      </c>
      <c r="H4973" s="7" t="s">
        <v>5075</v>
      </c>
      <c r="I4973" s="7">
        <v>10</v>
      </c>
    </row>
    <row r="4974" spans="1:9" ht="15.75" customHeight="1" x14ac:dyDescent="0.15">
      <c r="A4974" s="13" t="s">
        <v>5329</v>
      </c>
      <c r="B4974" s="7" t="s">
        <v>2561</v>
      </c>
      <c r="C4974" s="14">
        <v>8</v>
      </c>
      <c r="D4974" s="7">
        <v>94.02</v>
      </c>
      <c r="E4974" s="7">
        <f t="shared" si="158"/>
        <v>9.4019999999999992</v>
      </c>
      <c r="F4974" s="7">
        <f t="shared" si="159"/>
        <v>103.422</v>
      </c>
      <c r="G4974" s="7">
        <v>0.17</v>
      </c>
      <c r="H4974" s="7" t="s">
        <v>5081</v>
      </c>
      <c r="I4974" s="7">
        <v>7</v>
      </c>
    </row>
    <row r="4975" spans="1:9" ht="15.75" customHeight="1" x14ac:dyDescent="0.15">
      <c r="A4975" s="13" t="s">
        <v>5329</v>
      </c>
      <c r="B4975" s="7" t="s">
        <v>2995</v>
      </c>
      <c r="C4975" s="14">
        <v>8</v>
      </c>
      <c r="D4975" s="7">
        <v>85.19</v>
      </c>
      <c r="E4975" s="7">
        <f t="shared" si="158"/>
        <v>8.5190000000000001</v>
      </c>
      <c r="F4975" s="7">
        <f t="shared" si="159"/>
        <v>93.709000000000003</v>
      </c>
      <c r="G4975" s="7">
        <v>0.04</v>
      </c>
      <c r="H4975" s="7" t="s">
        <v>5075</v>
      </c>
      <c r="I4975" s="7">
        <v>10</v>
      </c>
    </row>
    <row r="4976" spans="1:9" ht="15.75" customHeight="1" x14ac:dyDescent="0.15">
      <c r="A4976" s="13" t="s">
        <v>5329</v>
      </c>
      <c r="B4976" s="7" t="s">
        <v>2540</v>
      </c>
      <c r="C4976" s="14">
        <v>8</v>
      </c>
      <c r="D4976" s="7">
        <v>64.150000000000006</v>
      </c>
      <c r="E4976" s="7">
        <f t="shared" si="158"/>
        <v>6.4150000000000009</v>
      </c>
      <c r="F4976" s="7">
        <f t="shared" si="159"/>
        <v>70.565000000000012</v>
      </c>
      <c r="G4976" s="7">
        <v>0.26</v>
      </c>
      <c r="H4976" s="7" t="s">
        <v>5077</v>
      </c>
      <c r="I4976" s="7">
        <v>3</v>
      </c>
    </row>
    <row r="4977" spans="1:9" ht="15.75" customHeight="1" x14ac:dyDescent="0.15">
      <c r="A4977" s="13" t="s">
        <v>5329</v>
      </c>
      <c r="B4977" s="7" t="s">
        <v>2572</v>
      </c>
      <c r="C4977" s="14">
        <v>8</v>
      </c>
      <c r="D4977" s="7">
        <v>19.010000000000002</v>
      </c>
      <c r="E4977" s="7">
        <f t="shared" si="158"/>
        <v>1.9010000000000002</v>
      </c>
      <c r="F4977" s="7">
        <f t="shared" si="159"/>
        <v>20.911000000000001</v>
      </c>
      <c r="G4977" s="7">
        <v>0.15</v>
      </c>
      <c r="H4977" s="7" t="s">
        <v>5077</v>
      </c>
      <c r="I4977" s="7">
        <v>1</v>
      </c>
    </row>
    <row r="4978" spans="1:9" ht="15.75" customHeight="1" x14ac:dyDescent="0.15">
      <c r="A4978" s="13" t="s">
        <v>5329</v>
      </c>
      <c r="B4978" s="7" t="s">
        <v>3456</v>
      </c>
      <c r="C4978" s="14">
        <v>8</v>
      </c>
      <c r="D4978" s="7">
        <v>98.55</v>
      </c>
      <c r="E4978" s="7">
        <f t="shared" si="158"/>
        <v>9.8550000000000004</v>
      </c>
      <c r="F4978" s="7">
        <f t="shared" si="159"/>
        <v>108.405</v>
      </c>
      <c r="G4978" s="7">
        <v>0.3</v>
      </c>
      <c r="H4978" s="7" t="s">
        <v>5081</v>
      </c>
      <c r="I4978" s="7">
        <v>6</v>
      </c>
    </row>
    <row r="4979" spans="1:9" ht="15.75" customHeight="1" x14ac:dyDescent="0.15">
      <c r="A4979" s="13" t="s">
        <v>5329</v>
      </c>
      <c r="B4979" s="7" t="s">
        <v>1844</v>
      </c>
      <c r="C4979" s="14">
        <v>9</v>
      </c>
      <c r="D4979" s="7">
        <v>5.82</v>
      </c>
      <c r="E4979" s="7">
        <f t="shared" si="158"/>
        <v>0.58200000000000007</v>
      </c>
      <c r="F4979" s="7">
        <f t="shared" si="159"/>
        <v>6.4020000000000001</v>
      </c>
      <c r="G4979" s="7">
        <v>0.35</v>
      </c>
      <c r="H4979" s="7" t="s">
        <v>30</v>
      </c>
      <c r="I4979" s="7">
        <v>8</v>
      </c>
    </row>
    <row r="4980" spans="1:9" ht="15.75" customHeight="1" x14ac:dyDescent="0.15">
      <c r="A4980" s="13" t="s">
        <v>5329</v>
      </c>
      <c r="B4980" s="7" t="s">
        <v>3874</v>
      </c>
      <c r="C4980" s="14">
        <v>8</v>
      </c>
      <c r="D4980" s="7">
        <v>7.79</v>
      </c>
      <c r="E4980" s="7">
        <f t="shared" si="158"/>
        <v>0.77900000000000003</v>
      </c>
      <c r="F4980" s="7">
        <f t="shared" si="159"/>
        <v>8.5690000000000008</v>
      </c>
      <c r="G4980" s="7">
        <v>0.11</v>
      </c>
      <c r="H4980" s="7" t="s">
        <v>28</v>
      </c>
      <c r="I4980" s="7">
        <v>10</v>
      </c>
    </row>
    <row r="4981" spans="1:9" ht="15.75" customHeight="1" x14ac:dyDescent="0.15">
      <c r="A4981" s="13" t="s">
        <v>5329</v>
      </c>
      <c r="B4981" s="7" t="s">
        <v>1939</v>
      </c>
      <c r="C4981" s="14">
        <v>9</v>
      </c>
      <c r="D4981" s="7">
        <v>30.44</v>
      </c>
      <c r="E4981" s="7">
        <f t="shared" si="158"/>
        <v>3.0440000000000005</v>
      </c>
      <c r="F4981" s="7">
        <f t="shared" si="159"/>
        <v>33.484000000000002</v>
      </c>
      <c r="G4981" s="7">
        <v>0.06</v>
      </c>
      <c r="H4981" s="7" t="s">
        <v>29</v>
      </c>
      <c r="I4981" s="7">
        <v>7</v>
      </c>
    </row>
    <row r="4982" spans="1:9" ht="15.75" customHeight="1" x14ac:dyDescent="0.15">
      <c r="A4982" s="13" t="s">
        <v>5329</v>
      </c>
      <c r="B4982" s="7" t="s">
        <v>1528</v>
      </c>
      <c r="C4982" s="14">
        <v>9</v>
      </c>
      <c r="D4982" s="7">
        <v>34.659999999999997</v>
      </c>
      <c r="E4982" s="7">
        <f t="shared" si="158"/>
        <v>3.4659999999999997</v>
      </c>
      <c r="F4982" s="7">
        <f t="shared" si="159"/>
        <v>38.125999999999998</v>
      </c>
      <c r="G4982" s="7">
        <v>0.15</v>
      </c>
      <c r="H4982" s="7" t="s">
        <v>30</v>
      </c>
      <c r="I4982" s="7">
        <v>4</v>
      </c>
    </row>
    <row r="4983" spans="1:9" ht="15.75" customHeight="1" x14ac:dyDescent="0.15">
      <c r="A4983" s="13" t="s">
        <v>5329</v>
      </c>
      <c r="B4983" s="7" t="s">
        <v>2891</v>
      </c>
      <c r="C4983" s="14">
        <v>9</v>
      </c>
      <c r="D4983" s="7">
        <v>60.18</v>
      </c>
      <c r="E4983" s="7">
        <f t="shared" si="158"/>
        <v>6.0180000000000007</v>
      </c>
      <c r="F4983" s="7">
        <f t="shared" si="159"/>
        <v>66.198000000000008</v>
      </c>
      <c r="G4983" s="7">
        <v>0.39</v>
      </c>
      <c r="H4983" s="7" t="s">
        <v>28</v>
      </c>
      <c r="I4983" s="7">
        <v>9</v>
      </c>
    </row>
    <row r="4984" spans="1:9" ht="15.75" customHeight="1" x14ac:dyDescent="0.15">
      <c r="A4984" s="13" t="s">
        <v>5329</v>
      </c>
      <c r="B4984" s="7" t="s">
        <v>3315</v>
      </c>
      <c r="C4984" s="14">
        <v>8</v>
      </c>
      <c r="D4984" s="7">
        <v>96.88</v>
      </c>
      <c r="E4984" s="7">
        <f t="shared" si="158"/>
        <v>9.6880000000000006</v>
      </c>
      <c r="F4984" s="7">
        <f t="shared" si="159"/>
        <v>106.568</v>
      </c>
      <c r="G4984" s="7">
        <v>7.0000000000000007E-2</v>
      </c>
      <c r="H4984" s="7" t="s">
        <v>28</v>
      </c>
      <c r="I4984" s="7">
        <v>2</v>
      </c>
    </row>
    <row r="4985" spans="1:9" ht="15.75" customHeight="1" x14ac:dyDescent="0.15">
      <c r="A4985" s="13" t="s">
        <v>5330</v>
      </c>
      <c r="B4985" s="7" t="s">
        <v>4188</v>
      </c>
      <c r="C4985" s="14">
        <v>9</v>
      </c>
      <c r="D4985" s="7">
        <v>92.01</v>
      </c>
      <c r="E4985" s="7">
        <f t="shared" si="158"/>
        <v>9.2010000000000005</v>
      </c>
      <c r="F4985" s="7">
        <f t="shared" si="159"/>
        <v>101.21100000000001</v>
      </c>
      <c r="G4985" s="7">
        <v>0.23</v>
      </c>
      <c r="H4985" s="7" t="s">
        <v>5077</v>
      </c>
      <c r="I4985" s="7">
        <v>9</v>
      </c>
    </row>
    <row r="4986" spans="1:9" ht="15.75" customHeight="1" x14ac:dyDescent="0.15">
      <c r="A4986" s="13" t="s">
        <v>5330</v>
      </c>
      <c r="B4986" s="7" t="s">
        <v>450</v>
      </c>
      <c r="C4986" s="14">
        <v>8</v>
      </c>
      <c r="D4986" s="7">
        <v>2.54</v>
      </c>
      <c r="E4986" s="7">
        <f t="shared" si="158"/>
        <v>0.254</v>
      </c>
      <c r="F4986" s="7">
        <f t="shared" si="159"/>
        <v>2.794</v>
      </c>
      <c r="G4986" s="7">
        <v>0.4</v>
      </c>
      <c r="H4986" s="7" t="s">
        <v>5076</v>
      </c>
      <c r="I4986" s="7">
        <v>4</v>
      </c>
    </row>
    <row r="4987" spans="1:9" ht="15.75" customHeight="1" x14ac:dyDescent="0.15">
      <c r="A4987" s="13" t="s">
        <v>5330</v>
      </c>
      <c r="B4987" s="7" t="s">
        <v>2114</v>
      </c>
      <c r="C4987" s="14">
        <v>8</v>
      </c>
      <c r="D4987" s="7">
        <v>84.27</v>
      </c>
      <c r="E4987" s="7">
        <f t="shared" si="158"/>
        <v>8.4269999999999996</v>
      </c>
      <c r="F4987" s="7">
        <f t="shared" si="159"/>
        <v>92.697000000000003</v>
      </c>
      <c r="G4987" s="7">
        <v>0.2</v>
      </c>
      <c r="H4987" s="7" t="s">
        <v>5076</v>
      </c>
      <c r="I4987" s="7">
        <v>10</v>
      </c>
    </row>
    <row r="4988" spans="1:9" ht="15.75" customHeight="1" x14ac:dyDescent="0.15">
      <c r="A4988" s="13" t="s">
        <v>5330</v>
      </c>
      <c r="B4988" s="7" t="s">
        <v>3379</v>
      </c>
      <c r="C4988" s="14">
        <v>9</v>
      </c>
      <c r="D4988" s="7">
        <v>76.900000000000006</v>
      </c>
      <c r="E4988" s="7">
        <f t="shared" si="158"/>
        <v>7.6900000000000013</v>
      </c>
      <c r="F4988" s="7">
        <f t="shared" si="159"/>
        <v>84.59</v>
      </c>
      <c r="G4988" s="7">
        <v>0.08</v>
      </c>
      <c r="H4988" s="7" t="s">
        <v>31</v>
      </c>
      <c r="I4988" s="7">
        <v>6</v>
      </c>
    </row>
    <row r="4989" spans="1:9" ht="15.75" customHeight="1" x14ac:dyDescent="0.15">
      <c r="A4989" s="13" t="s">
        <v>5330</v>
      </c>
      <c r="B4989" s="7" t="s">
        <v>3012</v>
      </c>
      <c r="C4989" s="14">
        <v>8</v>
      </c>
      <c r="D4989" s="7">
        <v>93.37</v>
      </c>
      <c r="E4989" s="7">
        <f t="shared" si="158"/>
        <v>9.3370000000000015</v>
      </c>
      <c r="F4989" s="7">
        <f t="shared" si="159"/>
        <v>102.70700000000001</v>
      </c>
      <c r="G4989" s="7">
        <v>0.18</v>
      </c>
      <c r="H4989" s="7" t="s">
        <v>31</v>
      </c>
      <c r="I4989" s="7">
        <v>6</v>
      </c>
    </row>
    <row r="4990" spans="1:9" ht="15.75" customHeight="1" x14ac:dyDescent="0.15">
      <c r="A4990" s="13" t="s">
        <v>5330</v>
      </c>
      <c r="B4990" s="7" t="s">
        <v>4819</v>
      </c>
      <c r="C4990" s="14">
        <v>9</v>
      </c>
      <c r="D4990" s="7">
        <v>89.4</v>
      </c>
      <c r="E4990" s="7">
        <f t="shared" si="158"/>
        <v>8.9400000000000013</v>
      </c>
      <c r="F4990" s="7">
        <f t="shared" si="159"/>
        <v>98.34</v>
      </c>
      <c r="G4990" s="7">
        <v>0.06</v>
      </c>
      <c r="H4990" s="7" t="s">
        <v>27</v>
      </c>
      <c r="I4990" s="7">
        <v>4</v>
      </c>
    </row>
    <row r="4991" spans="1:9" ht="15.75" customHeight="1" x14ac:dyDescent="0.15">
      <c r="A4991" s="13" t="s">
        <v>5330</v>
      </c>
      <c r="B4991" s="7" t="s">
        <v>1036</v>
      </c>
      <c r="C4991" s="14">
        <v>9</v>
      </c>
      <c r="D4991" s="7">
        <v>34.11</v>
      </c>
      <c r="E4991" s="7">
        <f t="shared" si="158"/>
        <v>3.411</v>
      </c>
      <c r="F4991" s="7">
        <f t="shared" si="159"/>
        <v>37.521000000000001</v>
      </c>
      <c r="G4991" s="7">
        <v>0.36</v>
      </c>
      <c r="H4991" s="7" t="s">
        <v>28</v>
      </c>
      <c r="I4991" s="7">
        <v>5</v>
      </c>
    </row>
    <row r="4992" spans="1:9" ht="15.75" customHeight="1" x14ac:dyDescent="0.15">
      <c r="A4992" s="13" t="s">
        <v>5330</v>
      </c>
      <c r="B4992" s="7" t="s">
        <v>128</v>
      </c>
      <c r="C4992" s="14">
        <v>9</v>
      </c>
      <c r="D4992" s="7">
        <v>70.02</v>
      </c>
      <c r="E4992" s="7">
        <f t="shared" si="158"/>
        <v>7.0019999999999998</v>
      </c>
      <c r="F4992" s="7">
        <f t="shared" si="159"/>
        <v>77.021999999999991</v>
      </c>
      <c r="G4992" s="7">
        <v>0.03</v>
      </c>
      <c r="H4992" s="7" t="s">
        <v>5080</v>
      </c>
      <c r="I4992" s="7">
        <v>2</v>
      </c>
    </row>
    <row r="4993" spans="1:9" ht="15.75" customHeight="1" x14ac:dyDescent="0.15">
      <c r="A4993" s="13" t="s">
        <v>5330</v>
      </c>
      <c r="B4993" s="7" t="s">
        <v>1197</v>
      </c>
      <c r="C4993" s="14">
        <v>9</v>
      </c>
      <c r="D4993" s="7">
        <v>57.51</v>
      </c>
      <c r="E4993" s="7">
        <f t="shared" si="158"/>
        <v>5.7510000000000003</v>
      </c>
      <c r="F4993" s="7">
        <f t="shared" si="159"/>
        <v>63.260999999999996</v>
      </c>
      <c r="G4993" s="7">
        <v>0.22</v>
      </c>
      <c r="H4993" s="7" t="s">
        <v>29</v>
      </c>
      <c r="I4993" s="7">
        <v>2</v>
      </c>
    </row>
    <row r="4994" spans="1:9" ht="15.75" customHeight="1" x14ac:dyDescent="0.15">
      <c r="A4994" s="13" t="s">
        <v>5330</v>
      </c>
      <c r="B4994" s="7" t="s">
        <v>986</v>
      </c>
      <c r="C4994" s="14">
        <v>9</v>
      </c>
      <c r="D4994" s="7">
        <v>61.33</v>
      </c>
      <c r="E4994" s="7">
        <f t="shared" si="158"/>
        <v>6.133</v>
      </c>
      <c r="F4994" s="7">
        <f t="shared" si="159"/>
        <v>67.462999999999994</v>
      </c>
      <c r="G4994" s="7">
        <v>0.25</v>
      </c>
      <c r="H4994" s="7" t="s">
        <v>29</v>
      </c>
      <c r="I4994" s="7">
        <v>6</v>
      </c>
    </row>
    <row r="4995" spans="1:9" ht="15.75" customHeight="1" x14ac:dyDescent="0.15">
      <c r="A4995" s="13" t="s">
        <v>5330</v>
      </c>
      <c r="B4995" s="7" t="s">
        <v>3623</v>
      </c>
      <c r="C4995" s="14">
        <v>9</v>
      </c>
      <c r="D4995" s="7">
        <v>16.03</v>
      </c>
      <c r="E4995" s="7">
        <f t="shared" si="158"/>
        <v>1.6030000000000002</v>
      </c>
      <c r="F4995" s="7">
        <f t="shared" si="159"/>
        <v>17.633000000000003</v>
      </c>
      <c r="G4995" s="7">
        <v>0.25</v>
      </c>
      <c r="H4995" s="7" t="s">
        <v>5076</v>
      </c>
      <c r="I4995" s="7">
        <v>10</v>
      </c>
    </row>
    <row r="4996" spans="1:9" ht="15.75" customHeight="1" x14ac:dyDescent="0.15">
      <c r="A4996" s="13" t="s">
        <v>5330</v>
      </c>
      <c r="B4996" s="7" t="s">
        <v>81</v>
      </c>
      <c r="C4996" s="14">
        <v>8</v>
      </c>
      <c r="D4996" s="7">
        <v>96.61</v>
      </c>
      <c r="E4996" s="7">
        <f t="shared" si="158"/>
        <v>9.6610000000000014</v>
      </c>
      <c r="F4996" s="7">
        <f t="shared" si="159"/>
        <v>106.271</v>
      </c>
      <c r="G4996" s="7">
        <v>0.14000000000000001</v>
      </c>
      <c r="H4996" s="7" t="s">
        <v>5075</v>
      </c>
      <c r="I4996" s="7">
        <v>8</v>
      </c>
    </row>
    <row r="4997" spans="1:9" ht="15.75" customHeight="1" x14ac:dyDescent="0.15">
      <c r="A4997" s="13" t="s">
        <v>5330</v>
      </c>
      <c r="B4997" s="7" t="s">
        <v>1448</v>
      </c>
      <c r="C4997" s="14">
        <v>9</v>
      </c>
      <c r="D4997" s="7">
        <v>35.74</v>
      </c>
      <c r="E4997" s="7">
        <f t="shared" si="158"/>
        <v>3.5740000000000003</v>
      </c>
      <c r="F4997" s="7">
        <f t="shared" si="159"/>
        <v>39.314</v>
      </c>
      <c r="G4997" s="7">
        <v>0.33</v>
      </c>
      <c r="H4997" s="7" t="s">
        <v>5080</v>
      </c>
      <c r="I4997" s="7">
        <v>3</v>
      </c>
    </row>
    <row r="4998" spans="1:9" ht="15.75" customHeight="1" x14ac:dyDescent="0.15">
      <c r="A4998" s="13" t="s">
        <v>5330</v>
      </c>
      <c r="B4998" s="7" t="s">
        <v>1268</v>
      </c>
      <c r="C4998" s="14">
        <v>8</v>
      </c>
      <c r="D4998" s="7">
        <v>53.05</v>
      </c>
      <c r="E4998" s="7">
        <f t="shared" si="158"/>
        <v>5.3049999999999997</v>
      </c>
      <c r="F4998" s="7">
        <f t="shared" si="159"/>
        <v>58.354999999999997</v>
      </c>
      <c r="G4998" s="7">
        <v>0.25</v>
      </c>
      <c r="H4998" s="7" t="s">
        <v>31</v>
      </c>
      <c r="I4998" s="7">
        <v>1</v>
      </c>
    </row>
    <row r="4999" spans="1:9" ht="15.75" customHeight="1" x14ac:dyDescent="0.15">
      <c r="A4999" s="13" t="s">
        <v>5331</v>
      </c>
      <c r="B4999" s="7" t="s">
        <v>2781</v>
      </c>
      <c r="C4999" s="14">
        <v>9</v>
      </c>
      <c r="D4999" s="7">
        <v>20.41</v>
      </c>
      <c r="E4999" s="7">
        <f t="shared" si="158"/>
        <v>2.0409999999999999</v>
      </c>
      <c r="F4999" s="7">
        <f t="shared" si="159"/>
        <v>22.451000000000001</v>
      </c>
      <c r="G4999" s="7">
        <v>0.12</v>
      </c>
      <c r="H4999" s="7" t="s">
        <v>30</v>
      </c>
      <c r="I4999" s="7">
        <v>7</v>
      </c>
    </row>
    <row r="5000" spans="1:9" ht="15.75" customHeight="1" x14ac:dyDescent="0.15">
      <c r="A5000" s="13" t="s">
        <v>5331</v>
      </c>
      <c r="B5000" s="7" t="s">
        <v>1117</v>
      </c>
      <c r="C5000" s="14">
        <v>9</v>
      </c>
      <c r="D5000" s="7">
        <v>61.98</v>
      </c>
      <c r="E5000" s="7">
        <f t="shared" si="158"/>
        <v>6.1980000000000004</v>
      </c>
      <c r="F5000" s="7">
        <f t="shared" si="159"/>
        <v>68.177999999999997</v>
      </c>
      <c r="G5000" s="7">
        <v>0.2</v>
      </c>
      <c r="H5000" s="7" t="s">
        <v>5082</v>
      </c>
      <c r="I5000" s="7">
        <v>9</v>
      </c>
    </row>
    <row r="5001" spans="1:9" ht="15.75" customHeight="1" x14ac:dyDescent="0.15">
      <c r="A5001" s="13" t="s">
        <v>5331</v>
      </c>
      <c r="B5001" s="7" t="s">
        <v>3039</v>
      </c>
      <c r="C5001" s="14">
        <v>8</v>
      </c>
      <c r="D5001" s="7">
        <v>31.81</v>
      </c>
      <c r="E5001" s="7">
        <f t="shared" si="158"/>
        <v>3.181</v>
      </c>
      <c r="F5001" s="7">
        <f t="shared" si="159"/>
        <v>34.991</v>
      </c>
      <c r="G5001" s="7">
        <v>0.26</v>
      </c>
      <c r="H5001" s="7" t="s">
        <v>5077</v>
      </c>
      <c r="I5001" s="7">
        <v>4</v>
      </c>
    </row>
    <row r="5002" spans="1:9" ht="15.75" customHeight="1" x14ac:dyDescent="0.15">
      <c r="A5002" s="13" t="s">
        <v>5331</v>
      </c>
      <c r="B5002" s="7" t="s">
        <v>818</v>
      </c>
      <c r="C5002" s="14">
        <v>8</v>
      </c>
      <c r="D5002" s="7">
        <v>41.2</v>
      </c>
      <c r="E5002" s="7">
        <f t="shared" si="158"/>
        <v>4.12</v>
      </c>
      <c r="F5002" s="7">
        <f t="shared" si="159"/>
        <v>45.32</v>
      </c>
      <c r="G5002" s="7">
        <v>0.1</v>
      </c>
      <c r="H5002" s="7" t="s">
        <v>5078</v>
      </c>
      <c r="I5002" s="7">
        <v>6</v>
      </c>
    </row>
    <row r="5003" spans="1:9" ht="15.75" customHeight="1" x14ac:dyDescent="0.15">
      <c r="A5003" s="13" t="s">
        <v>5331</v>
      </c>
      <c r="B5003" s="7" t="s">
        <v>1415</v>
      </c>
      <c r="C5003" s="14">
        <v>8</v>
      </c>
      <c r="D5003" s="7">
        <v>78.77</v>
      </c>
      <c r="E5003" s="7">
        <f t="shared" si="158"/>
        <v>7.8769999999999998</v>
      </c>
      <c r="F5003" s="7">
        <f t="shared" si="159"/>
        <v>86.646999999999991</v>
      </c>
      <c r="G5003" s="7">
        <v>0.14000000000000001</v>
      </c>
      <c r="H5003" s="7" t="s">
        <v>5083</v>
      </c>
      <c r="I5003" s="7">
        <v>7</v>
      </c>
    </row>
    <row r="5004" spans="1:9" ht="15.75" customHeight="1" x14ac:dyDescent="0.15">
      <c r="A5004" s="13" t="s">
        <v>5331</v>
      </c>
      <c r="B5004" s="7" t="s">
        <v>851</v>
      </c>
      <c r="C5004" s="14">
        <v>9</v>
      </c>
      <c r="D5004" s="7">
        <v>50.66</v>
      </c>
      <c r="E5004" s="7">
        <f t="shared" ref="E5004:E5043" si="160">D5004*10%</f>
        <v>5.0659999999999998</v>
      </c>
      <c r="F5004" s="7">
        <f t="shared" ref="F5004:F5043" si="161">D5004+E5004</f>
        <v>55.725999999999999</v>
      </c>
      <c r="G5004" s="7">
        <v>0.18</v>
      </c>
      <c r="H5004" s="7" t="s">
        <v>5076</v>
      </c>
      <c r="I5004" s="7">
        <v>4</v>
      </c>
    </row>
    <row r="5005" spans="1:9" ht="15.75" customHeight="1" x14ac:dyDescent="0.15">
      <c r="A5005" s="13" t="s">
        <v>5331</v>
      </c>
      <c r="B5005" s="7" t="s">
        <v>4106</v>
      </c>
      <c r="C5005" s="14">
        <v>9</v>
      </c>
      <c r="D5005" s="7">
        <v>72.45</v>
      </c>
      <c r="E5005" s="7">
        <f t="shared" si="160"/>
        <v>7.245000000000001</v>
      </c>
      <c r="F5005" s="7">
        <f t="shared" si="161"/>
        <v>79.695000000000007</v>
      </c>
      <c r="G5005" s="7">
        <v>0.11</v>
      </c>
      <c r="H5005" s="7" t="s">
        <v>31</v>
      </c>
      <c r="I5005" s="7">
        <v>1</v>
      </c>
    </row>
    <row r="5006" spans="1:9" ht="15.75" customHeight="1" x14ac:dyDescent="0.15">
      <c r="A5006" s="13" t="s">
        <v>5331</v>
      </c>
      <c r="B5006" s="7" t="s">
        <v>3142</v>
      </c>
      <c r="C5006" s="14">
        <v>8</v>
      </c>
      <c r="D5006" s="7">
        <v>80.86</v>
      </c>
      <c r="E5006" s="7">
        <f t="shared" si="160"/>
        <v>8.0860000000000003</v>
      </c>
      <c r="F5006" s="7">
        <f t="shared" si="161"/>
        <v>88.945999999999998</v>
      </c>
      <c r="G5006" s="7">
        <v>0.14000000000000001</v>
      </c>
      <c r="H5006" s="7" t="s">
        <v>31</v>
      </c>
      <c r="I5006" s="7">
        <v>8</v>
      </c>
    </row>
    <row r="5007" spans="1:9" ht="15.75" customHeight="1" x14ac:dyDescent="0.15">
      <c r="A5007" s="13" t="s">
        <v>5331</v>
      </c>
      <c r="B5007" s="7" t="s">
        <v>2228</v>
      </c>
      <c r="C5007" s="14">
        <v>8</v>
      </c>
      <c r="D5007" s="7">
        <v>27.74</v>
      </c>
      <c r="E5007" s="7">
        <f t="shared" si="160"/>
        <v>2.774</v>
      </c>
      <c r="F5007" s="7">
        <f t="shared" si="161"/>
        <v>30.513999999999999</v>
      </c>
      <c r="G5007" s="7">
        <v>0.36</v>
      </c>
      <c r="H5007" s="7" t="s">
        <v>5076</v>
      </c>
      <c r="I5007" s="7">
        <v>1</v>
      </c>
    </row>
    <row r="5008" spans="1:9" ht="15.75" customHeight="1" x14ac:dyDescent="0.15">
      <c r="A5008" s="13" t="s">
        <v>5331</v>
      </c>
      <c r="B5008" s="7" t="s">
        <v>510</v>
      </c>
      <c r="C5008" s="14">
        <v>8</v>
      </c>
      <c r="D5008" s="7">
        <v>43.79</v>
      </c>
      <c r="E5008" s="7">
        <f t="shared" si="160"/>
        <v>4.3790000000000004</v>
      </c>
      <c r="F5008" s="7">
        <f t="shared" si="161"/>
        <v>48.168999999999997</v>
      </c>
      <c r="G5008" s="7">
        <v>0.09</v>
      </c>
      <c r="H5008" s="7" t="s">
        <v>5078</v>
      </c>
      <c r="I5008" s="7">
        <v>5</v>
      </c>
    </row>
    <row r="5009" spans="1:9" ht="15.75" customHeight="1" x14ac:dyDescent="0.15">
      <c r="A5009" s="13" t="s">
        <v>5331</v>
      </c>
      <c r="B5009" s="7" t="s">
        <v>3395</v>
      </c>
      <c r="C5009" s="14">
        <v>8</v>
      </c>
      <c r="D5009" s="7">
        <v>95.58</v>
      </c>
      <c r="E5009" s="7">
        <f t="shared" si="160"/>
        <v>9.5579999999999998</v>
      </c>
      <c r="F5009" s="7">
        <f t="shared" si="161"/>
        <v>105.13800000000001</v>
      </c>
      <c r="G5009" s="7">
        <v>0.36</v>
      </c>
      <c r="H5009" s="7" t="s">
        <v>5083</v>
      </c>
      <c r="I5009" s="7">
        <v>5</v>
      </c>
    </row>
    <row r="5010" spans="1:9" ht="15.75" customHeight="1" x14ac:dyDescent="0.15">
      <c r="A5010" s="13" t="s">
        <v>5331</v>
      </c>
      <c r="B5010" s="7" t="s">
        <v>1463</v>
      </c>
      <c r="C5010" s="14">
        <v>8</v>
      </c>
      <c r="D5010" s="7">
        <v>24.06</v>
      </c>
      <c r="E5010" s="7">
        <f t="shared" si="160"/>
        <v>2.4060000000000001</v>
      </c>
      <c r="F5010" s="7">
        <f t="shared" si="161"/>
        <v>26.465999999999998</v>
      </c>
      <c r="G5010" s="7">
        <v>0.22</v>
      </c>
      <c r="H5010" s="7" t="s">
        <v>5078</v>
      </c>
      <c r="I5010" s="7">
        <v>4</v>
      </c>
    </row>
    <row r="5011" spans="1:9" ht="15.75" customHeight="1" x14ac:dyDescent="0.15">
      <c r="A5011" s="13" t="s">
        <v>5331</v>
      </c>
      <c r="B5011" s="7" t="s">
        <v>1376</v>
      </c>
      <c r="C5011" s="14">
        <v>9</v>
      </c>
      <c r="D5011" s="7">
        <v>2.16</v>
      </c>
      <c r="E5011" s="7">
        <f t="shared" si="160"/>
        <v>0.21600000000000003</v>
      </c>
      <c r="F5011" s="7">
        <f t="shared" si="161"/>
        <v>2.3760000000000003</v>
      </c>
      <c r="G5011" s="7">
        <v>0.27</v>
      </c>
      <c r="H5011" s="7" t="s">
        <v>5075</v>
      </c>
      <c r="I5011" s="7">
        <v>8</v>
      </c>
    </row>
    <row r="5012" spans="1:9" ht="15.75" customHeight="1" x14ac:dyDescent="0.15">
      <c r="A5012" s="13" t="s">
        <v>5331</v>
      </c>
      <c r="B5012" s="7" t="s">
        <v>4198</v>
      </c>
      <c r="C5012" s="14">
        <v>9</v>
      </c>
      <c r="D5012" s="7">
        <v>76.97</v>
      </c>
      <c r="E5012" s="7">
        <f t="shared" si="160"/>
        <v>7.6970000000000001</v>
      </c>
      <c r="F5012" s="7">
        <f t="shared" si="161"/>
        <v>84.667000000000002</v>
      </c>
      <c r="G5012" s="7">
        <v>0.14000000000000001</v>
      </c>
      <c r="H5012" s="7" t="s">
        <v>5083</v>
      </c>
      <c r="I5012" s="7">
        <v>7</v>
      </c>
    </row>
    <row r="5013" spans="1:9" ht="15.75" customHeight="1" x14ac:dyDescent="0.15">
      <c r="A5013" s="13" t="s">
        <v>5331</v>
      </c>
      <c r="B5013" s="7" t="s">
        <v>574</v>
      </c>
      <c r="C5013" s="14">
        <v>8</v>
      </c>
      <c r="D5013" s="7">
        <v>18</v>
      </c>
      <c r="E5013" s="7">
        <f t="shared" si="160"/>
        <v>1.8</v>
      </c>
      <c r="F5013" s="7">
        <f t="shared" si="161"/>
        <v>19.8</v>
      </c>
      <c r="G5013" s="7">
        <v>0.28000000000000003</v>
      </c>
      <c r="H5013" s="7" t="s">
        <v>5076</v>
      </c>
      <c r="I5013" s="7">
        <v>3</v>
      </c>
    </row>
    <row r="5014" spans="1:9" ht="15.75" customHeight="1" x14ac:dyDescent="0.15">
      <c r="A5014" s="13" t="s">
        <v>5331</v>
      </c>
      <c r="B5014" s="7" t="s">
        <v>3702</v>
      </c>
      <c r="C5014" s="14">
        <v>9</v>
      </c>
      <c r="D5014" s="7">
        <v>24.55</v>
      </c>
      <c r="E5014" s="7">
        <f t="shared" si="160"/>
        <v>2.4550000000000001</v>
      </c>
      <c r="F5014" s="7">
        <f t="shared" si="161"/>
        <v>27.005000000000003</v>
      </c>
      <c r="G5014" s="7">
        <v>0.26</v>
      </c>
      <c r="H5014" s="7" t="s">
        <v>5079</v>
      </c>
      <c r="I5014" s="7">
        <v>10</v>
      </c>
    </row>
    <row r="5015" spans="1:9" ht="15.75" customHeight="1" x14ac:dyDescent="0.15">
      <c r="A5015" s="13" t="s">
        <v>5331</v>
      </c>
      <c r="B5015" s="7" t="s">
        <v>2898</v>
      </c>
      <c r="C5015" s="14">
        <v>9</v>
      </c>
      <c r="D5015" s="7">
        <v>79.88</v>
      </c>
      <c r="E5015" s="7">
        <f t="shared" si="160"/>
        <v>7.9879999999999995</v>
      </c>
      <c r="F5015" s="7">
        <f t="shared" si="161"/>
        <v>87.867999999999995</v>
      </c>
      <c r="G5015" s="7">
        <v>0.31</v>
      </c>
      <c r="H5015" s="7" t="s">
        <v>5079</v>
      </c>
      <c r="I5015" s="7">
        <v>9</v>
      </c>
    </row>
    <row r="5016" spans="1:9" ht="15.75" customHeight="1" x14ac:dyDescent="0.15">
      <c r="A5016" s="13" t="s">
        <v>5332</v>
      </c>
      <c r="B5016" s="7" t="s">
        <v>1631</v>
      </c>
      <c r="C5016" s="14">
        <v>9</v>
      </c>
      <c r="D5016" s="7">
        <v>25.69</v>
      </c>
      <c r="E5016" s="7">
        <f t="shared" si="160"/>
        <v>2.5690000000000004</v>
      </c>
      <c r="F5016" s="7">
        <f t="shared" si="161"/>
        <v>28.259</v>
      </c>
      <c r="G5016" s="7">
        <v>0.19</v>
      </c>
      <c r="H5016" s="7" t="s">
        <v>5081</v>
      </c>
      <c r="I5016" s="7">
        <v>4</v>
      </c>
    </row>
    <row r="5017" spans="1:9" ht="15.75" customHeight="1" x14ac:dyDescent="0.15">
      <c r="A5017" s="13" t="s">
        <v>5332</v>
      </c>
      <c r="B5017" s="7" t="s">
        <v>1665</v>
      </c>
      <c r="C5017" s="14">
        <v>9</v>
      </c>
      <c r="D5017" s="7">
        <v>75.989999999999995</v>
      </c>
      <c r="E5017" s="7">
        <f t="shared" si="160"/>
        <v>7.5990000000000002</v>
      </c>
      <c r="F5017" s="7">
        <f t="shared" si="161"/>
        <v>83.588999999999999</v>
      </c>
      <c r="G5017" s="7">
        <v>0.18</v>
      </c>
      <c r="H5017" s="7" t="s">
        <v>26</v>
      </c>
      <c r="I5017" s="7">
        <v>6</v>
      </c>
    </row>
    <row r="5018" spans="1:9" ht="15.75" customHeight="1" x14ac:dyDescent="0.15">
      <c r="A5018" s="13" t="s">
        <v>5332</v>
      </c>
      <c r="B5018" s="7" t="s">
        <v>2033</v>
      </c>
      <c r="C5018" s="14">
        <v>9</v>
      </c>
      <c r="D5018" s="7">
        <v>13.43</v>
      </c>
      <c r="E5018" s="7">
        <f t="shared" si="160"/>
        <v>1.343</v>
      </c>
      <c r="F5018" s="7">
        <f t="shared" si="161"/>
        <v>14.773</v>
      </c>
      <c r="G5018" s="7">
        <v>0.31</v>
      </c>
      <c r="H5018" s="7" t="s">
        <v>30</v>
      </c>
      <c r="I5018" s="7">
        <v>6</v>
      </c>
    </row>
    <row r="5019" spans="1:9" ht="15.75" customHeight="1" x14ac:dyDescent="0.15">
      <c r="A5019" s="13" t="s">
        <v>5332</v>
      </c>
      <c r="B5019" s="7" t="s">
        <v>1826</v>
      </c>
      <c r="C5019" s="14">
        <v>8</v>
      </c>
      <c r="D5019" s="7">
        <v>87.49</v>
      </c>
      <c r="E5019" s="7">
        <f t="shared" si="160"/>
        <v>8.7490000000000006</v>
      </c>
      <c r="F5019" s="7">
        <f t="shared" si="161"/>
        <v>96.23899999999999</v>
      </c>
      <c r="G5019" s="7">
        <v>0.11</v>
      </c>
      <c r="H5019" s="7" t="s">
        <v>5081</v>
      </c>
      <c r="I5019" s="7">
        <v>5</v>
      </c>
    </row>
    <row r="5020" spans="1:9" ht="15.75" customHeight="1" x14ac:dyDescent="0.15">
      <c r="A5020" s="13" t="s">
        <v>5332</v>
      </c>
      <c r="B5020" s="7" t="s">
        <v>2848</v>
      </c>
      <c r="C5020" s="14">
        <v>8</v>
      </c>
      <c r="D5020" s="7">
        <v>80.87</v>
      </c>
      <c r="E5020" s="7">
        <f t="shared" si="160"/>
        <v>8.0870000000000015</v>
      </c>
      <c r="F5020" s="7">
        <f t="shared" si="161"/>
        <v>88.957000000000008</v>
      </c>
      <c r="G5020" s="7">
        <v>0.21</v>
      </c>
      <c r="H5020" s="7" t="s">
        <v>5081</v>
      </c>
      <c r="I5020" s="7">
        <v>1</v>
      </c>
    </row>
    <row r="5021" spans="1:9" ht="15.75" customHeight="1" x14ac:dyDescent="0.15">
      <c r="A5021" s="13" t="s">
        <v>5332</v>
      </c>
      <c r="B5021" s="7" t="s">
        <v>1827</v>
      </c>
      <c r="C5021" s="14">
        <v>9</v>
      </c>
      <c r="D5021" s="7">
        <v>80.8</v>
      </c>
      <c r="E5021" s="7">
        <f t="shared" si="160"/>
        <v>8.08</v>
      </c>
      <c r="F5021" s="7">
        <f t="shared" si="161"/>
        <v>88.88</v>
      </c>
      <c r="G5021" s="7">
        <v>0.28000000000000003</v>
      </c>
      <c r="H5021" s="7" t="s">
        <v>5083</v>
      </c>
      <c r="I5021" s="7">
        <v>10</v>
      </c>
    </row>
    <row r="5022" spans="1:9" ht="15.75" customHeight="1" x14ac:dyDescent="0.15">
      <c r="A5022" s="13" t="s">
        <v>5332</v>
      </c>
      <c r="B5022" s="7" t="s">
        <v>2215</v>
      </c>
      <c r="C5022" s="14">
        <v>9</v>
      </c>
      <c r="D5022" s="7">
        <v>48.94</v>
      </c>
      <c r="E5022" s="7">
        <f t="shared" si="160"/>
        <v>4.8940000000000001</v>
      </c>
      <c r="F5022" s="7">
        <f t="shared" si="161"/>
        <v>53.833999999999996</v>
      </c>
      <c r="G5022" s="7">
        <v>0.21</v>
      </c>
      <c r="H5022" s="7" t="s">
        <v>5075</v>
      </c>
      <c r="I5022" s="7">
        <v>3</v>
      </c>
    </row>
    <row r="5023" spans="1:9" ht="15.75" customHeight="1" x14ac:dyDescent="0.15">
      <c r="A5023" s="13" t="s">
        <v>5332</v>
      </c>
      <c r="B5023" s="7" t="s">
        <v>5019</v>
      </c>
      <c r="C5023" s="14">
        <v>9</v>
      </c>
      <c r="D5023" s="7">
        <v>69.819999999999993</v>
      </c>
      <c r="E5023" s="7">
        <f t="shared" si="160"/>
        <v>6.9819999999999993</v>
      </c>
      <c r="F5023" s="7">
        <f t="shared" si="161"/>
        <v>76.801999999999992</v>
      </c>
      <c r="G5023" s="7">
        <v>0.24</v>
      </c>
      <c r="H5023" s="7" t="s">
        <v>5080</v>
      </c>
      <c r="I5023" s="7">
        <v>1</v>
      </c>
    </row>
    <row r="5024" spans="1:9" ht="15.75" customHeight="1" x14ac:dyDescent="0.15">
      <c r="A5024" s="13" t="s">
        <v>5332</v>
      </c>
      <c r="B5024" s="7" t="s">
        <v>3399</v>
      </c>
      <c r="C5024" s="14">
        <v>8</v>
      </c>
      <c r="D5024" s="7">
        <v>65.5</v>
      </c>
      <c r="E5024" s="7">
        <f t="shared" si="160"/>
        <v>6.5500000000000007</v>
      </c>
      <c r="F5024" s="7">
        <f t="shared" si="161"/>
        <v>72.05</v>
      </c>
      <c r="G5024" s="7">
        <v>0.03</v>
      </c>
      <c r="H5024" s="7" t="s">
        <v>31</v>
      </c>
      <c r="I5024" s="7">
        <v>9</v>
      </c>
    </row>
    <row r="5025" spans="1:9" ht="15.75" customHeight="1" x14ac:dyDescent="0.15">
      <c r="A5025" s="13" t="s">
        <v>5332</v>
      </c>
      <c r="B5025" s="7" t="s">
        <v>4878</v>
      </c>
      <c r="C5025" s="14">
        <v>8</v>
      </c>
      <c r="D5025" s="7">
        <v>2.76</v>
      </c>
      <c r="E5025" s="7">
        <f t="shared" si="160"/>
        <v>0.27599999999999997</v>
      </c>
      <c r="F5025" s="7">
        <f t="shared" si="161"/>
        <v>3.0359999999999996</v>
      </c>
      <c r="G5025" s="7">
        <v>0.37</v>
      </c>
      <c r="H5025" s="7" t="s">
        <v>31</v>
      </c>
      <c r="I5025" s="7">
        <v>10</v>
      </c>
    </row>
    <row r="5026" spans="1:9" ht="15.75" customHeight="1" x14ac:dyDescent="0.15">
      <c r="A5026" s="13" t="s">
        <v>5332</v>
      </c>
      <c r="B5026" s="7" t="s">
        <v>2083</v>
      </c>
      <c r="C5026" s="14">
        <v>8</v>
      </c>
      <c r="D5026" s="7">
        <v>88.3</v>
      </c>
      <c r="E5026" s="7">
        <f t="shared" si="160"/>
        <v>8.83</v>
      </c>
      <c r="F5026" s="7">
        <f t="shared" si="161"/>
        <v>97.13</v>
      </c>
      <c r="G5026" s="7">
        <v>0.25</v>
      </c>
      <c r="H5026" s="7" t="s">
        <v>5078</v>
      </c>
      <c r="I5026" s="7">
        <v>10</v>
      </c>
    </row>
    <row r="5027" spans="1:9" ht="15.75" customHeight="1" x14ac:dyDescent="0.15">
      <c r="A5027" s="13" t="s">
        <v>5332</v>
      </c>
      <c r="B5027" s="7" t="s">
        <v>284</v>
      </c>
      <c r="C5027" s="14">
        <v>8</v>
      </c>
      <c r="D5027" s="7">
        <v>21.72</v>
      </c>
      <c r="E5027" s="7">
        <f t="shared" si="160"/>
        <v>2.1720000000000002</v>
      </c>
      <c r="F5027" s="7">
        <f t="shared" si="161"/>
        <v>23.891999999999999</v>
      </c>
      <c r="G5027" s="7">
        <v>0.01</v>
      </c>
      <c r="H5027" s="7" t="s">
        <v>5083</v>
      </c>
      <c r="I5027" s="7">
        <v>7</v>
      </c>
    </row>
    <row r="5028" spans="1:9" ht="15.75" customHeight="1" x14ac:dyDescent="0.15">
      <c r="A5028" s="13" t="s">
        <v>5333</v>
      </c>
      <c r="B5028" s="7" t="s">
        <v>3987</v>
      </c>
      <c r="C5028" s="14">
        <v>9</v>
      </c>
      <c r="D5028" s="7">
        <v>91.02</v>
      </c>
      <c r="E5028" s="7">
        <f t="shared" si="160"/>
        <v>9.1020000000000003</v>
      </c>
      <c r="F5028" s="7">
        <f t="shared" si="161"/>
        <v>100.122</v>
      </c>
      <c r="G5028" s="7">
        <v>0.26</v>
      </c>
      <c r="H5028" s="7" t="s">
        <v>5082</v>
      </c>
      <c r="I5028" s="7">
        <v>7</v>
      </c>
    </row>
    <row r="5029" spans="1:9" ht="15.75" customHeight="1" x14ac:dyDescent="0.15">
      <c r="A5029" s="13" t="s">
        <v>5333</v>
      </c>
      <c r="B5029" s="7" t="s">
        <v>2922</v>
      </c>
      <c r="C5029" s="14">
        <v>8</v>
      </c>
      <c r="D5029" s="7">
        <v>59.84</v>
      </c>
      <c r="E5029" s="7">
        <f t="shared" si="160"/>
        <v>5.9840000000000009</v>
      </c>
      <c r="F5029" s="7">
        <f t="shared" si="161"/>
        <v>65.823999999999998</v>
      </c>
      <c r="G5029" s="7">
        <v>0.19</v>
      </c>
      <c r="H5029" s="7" t="s">
        <v>5075</v>
      </c>
      <c r="I5029" s="7">
        <v>8</v>
      </c>
    </row>
    <row r="5030" spans="1:9" ht="15.75" customHeight="1" x14ac:dyDescent="0.15">
      <c r="A5030" s="13" t="s">
        <v>5333</v>
      </c>
      <c r="B5030" s="7" t="s">
        <v>1097</v>
      </c>
      <c r="C5030" s="14">
        <v>9</v>
      </c>
      <c r="D5030" s="7">
        <v>84.06</v>
      </c>
      <c r="E5030" s="7">
        <f t="shared" si="160"/>
        <v>8.4060000000000006</v>
      </c>
      <c r="F5030" s="7">
        <f t="shared" si="161"/>
        <v>92.466000000000008</v>
      </c>
      <c r="G5030" s="7">
        <v>0.38</v>
      </c>
      <c r="H5030" s="7" t="s">
        <v>5083</v>
      </c>
      <c r="I5030" s="7">
        <v>9</v>
      </c>
    </row>
    <row r="5031" spans="1:9" ht="15.75" customHeight="1" x14ac:dyDescent="0.15">
      <c r="A5031" s="13" t="s">
        <v>5333</v>
      </c>
      <c r="B5031" s="7" t="s">
        <v>852</v>
      </c>
      <c r="C5031" s="14">
        <v>8</v>
      </c>
      <c r="D5031" s="7">
        <v>61.09</v>
      </c>
      <c r="E5031" s="7">
        <f t="shared" si="160"/>
        <v>6.1090000000000009</v>
      </c>
      <c r="F5031" s="7">
        <f t="shared" si="161"/>
        <v>67.198999999999998</v>
      </c>
      <c r="G5031" s="7">
        <v>0.05</v>
      </c>
      <c r="H5031" s="7" t="s">
        <v>5082</v>
      </c>
      <c r="I5031" s="7">
        <v>3</v>
      </c>
    </row>
    <row r="5032" spans="1:9" ht="15.75" customHeight="1" x14ac:dyDescent="0.15">
      <c r="A5032" s="13" t="s">
        <v>5333</v>
      </c>
      <c r="B5032" s="7" t="s">
        <v>266</v>
      </c>
      <c r="C5032" s="14">
        <v>9</v>
      </c>
      <c r="D5032" s="7">
        <v>8.6</v>
      </c>
      <c r="E5032" s="7">
        <f t="shared" si="160"/>
        <v>0.86</v>
      </c>
      <c r="F5032" s="7">
        <f t="shared" si="161"/>
        <v>9.4599999999999991</v>
      </c>
      <c r="G5032" s="7">
        <v>0.2</v>
      </c>
      <c r="H5032" s="7" t="s">
        <v>31</v>
      </c>
      <c r="I5032" s="7">
        <v>6</v>
      </c>
    </row>
    <row r="5033" spans="1:9" ht="15.75" customHeight="1" x14ac:dyDescent="0.15">
      <c r="A5033" s="13" t="s">
        <v>5333</v>
      </c>
      <c r="B5033" s="7" t="s">
        <v>698</v>
      </c>
      <c r="C5033" s="14">
        <v>9</v>
      </c>
      <c r="D5033" s="7">
        <v>93</v>
      </c>
      <c r="E5033" s="7">
        <f t="shared" si="160"/>
        <v>9.3000000000000007</v>
      </c>
      <c r="F5033" s="7">
        <f t="shared" si="161"/>
        <v>102.3</v>
      </c>
      <c r="G5033" s="7">
        <v>0.39</v>
      </c>
      <c r="H5033" s="7" t="s">
        <v>5081</v>
      </c>
      <c r="I5033" s="7">
        <v>1</v>
      </c>
    </row>
    <row r="5034" spans="1:9" ht="15.75" customHeight="1" x14ac:dyDescent="0.15">
      <c r="A5034" s="13" t="s">
        <v>5333</v>
      </c>
      <c r="B5034" s="7" t="s">
        <v>3924</v>
      </c>
      <c r="C5034" s="14">
        <v>8</v>
      </c>
      <c r="D5034" s="7">
        <v>59.36</v>
      </c>
      <c r="E5034" s="7">
        <f t="shared" si="160"/>
        <v>5.9359999999999999</v>
      </c>
      <c r="F5034" s="7">
        <f t="shared" si="161"/>
        <v>65.295999999999992</v>
      </c>
      <c r="G5034" s="7">
        <v>7.0000000000000007E-2</v>
      </c>
      <c r="H5034" s="7" t="s">
        <v>5083</v>
      </c>
      <c r="I5034" s="7">
        <v>8</v>
      </c>
    </row>
    <row r="5035" spans="1:9" ht="15.75" customHeight="1" x14ac:dyDescent="0.15">
      <c r="A5035" s="13" t="s">
        <v>5333</v>
      </c>
      <c r="B5035" s="7" t="s">
        <v>2953</v>
      </c>
      <c r="C5035" s="14">
        <v>9</v>
      </c>
      <c r="D5035" s="7">
        <v>12.81</v>
      </c>
      <c r="E5035" s="7">
        <f t="shared" si="160"/>
        <v>1.2810000000000001</v>
      </c>
      <c r="F5035" s="7">
        <f t="shared" si="161"/>
        <v>14.091000000000001</v>
      </c>
      <c r="G5035" s="7">
        <v>0.11</v>
      </c>
      <c r="H5035" s="7" t="s">
        <v>5077</v>
      </c>
      <c r="I5035" s="7">
        <v>10</v>
      </c>
    </row>
    <row r="5036" spans="1:9" ht="15.75" customHeight="1" x14ac:dyDescent="0.15">
      <c r="A5036" s="13" t="s">
        <v>5333</v>
      </c>
      <c r="B5036" s="7" t="s">
        <v>2723</v>
      </c>
      <c r="C5036" s="14">
        <v>8</v>
      </c>
      <c r="D5036" s="7">
        <v>42.94</v>
      </c>
      <c r="E5036" s="7">
        <f t="shared" si="160"/>
        <v>4.2939999999999996</v>
      </c>
      <c r="F5036" s="7">
        <f t="shared" si="161"/>
        <v>47.233999999999995</v>
      </c>
      <c r="G5036" s="7">
        <v>0.35</v>
      </c>
      <c r="H5036" s="7" t="s">
        <v>5080</v>
      </c>
      <c r="I5036" s="7">
        <v>6</v>
      </c>
    </row>
    <row r="5037" spans="1:9" ht="15.75" customHeight="1" x14ac:dyDescent="0.15">
      <c r="A5037" s="13" t="s">
        <v>5333</v>
      </c>
      <c r="B5037" s="7" t="s">
        <v>4039</v>
      </c>
      <c r="C5037" s="14">
        <v>9</v>
      </c>
      <c r="D5037" s="7">
        <v>23.18</v>
      </c>
      <c r="E5037" s="7">
        <f t="shared" si="160"/>
        <v>2.3180000000000001</v>
      </c>
      <c r="F5037" s="7">
        <f t="shared" si="161"/>
        <v>25.498000000000001</v>
      </c>
      <c r="G5037" s="7">
        <v>0.06</v>
      </c>
      <c r="H5037" s="7" t="s">
        <v>31</v>
      </c>
      <c r="I5037" s="7">
        <v>7</v>
      </c>
    </row>
    <row r="5038" spans="1:9" ht="15.75" customHeight="1" x14ac:dyDescent="0.15">
      <c r="A5038" s="13" t="s">
        <v>5333</v>
      </c>
      <c r="B5038" s="7" t="s">
        <v>4853</v>
      </c>
      <c r="C5038" s="14">
        <v>8</v>
      </c>
      <c r="D5038" s="7">
        <v>16.29</v>
      </c>
      <c r="E5038" s="7">
        <f t="shared" si="160"/>
        <v>1.629</v>
      </c>
      <c r="F5038" s="7">
        <f t="shared" si="161"/>
        <v>17.919</v>
      </c>
      <c r="G5038" s="7">
        <v>0.34</v>
      </c>
      <c r="H5038" s="7" t="s">
        <v>5077</v>
      </c>
      <c r="I5038" s="7">
        <v>6</v>
      </c>
    </row>
    <row r="5039" spans="1:9" ht="15.75" customHeight="1" x14ac:dyDescent="0.15">
      <c r="A5039" s="13" t="s">
        <v>5333</v>
      </c>
      <c r="B5039" s="7" t="s">
        <v>4287</v>
      </c>
      <c r="C5039" s="14">
        <v>9</v>
      </c>
      <c r="D5039" s="7">
        <v>55.78</v>
      </c>
      <c r="E5039" s="7">
        <f t="shared" si="160"/>
        <v>5.5780000000000003</v>
      </c>
      <c r="F5039" s="7">
        <f t="shared" si="161"/>
        <v>61.358000000000004</v>
      </c>
      <c r="G5039" s="7">
        <v>0.18</v>
      </c>
      <c r="H5039" s="7" t="s">
        <v>5077</v>
      </c>
      <c r="I5039" s="7">
        <v>4</v>
      </c>
    </row>
    <row r="5040" spans="1:9" ht="15.75" customHeight="1" x14ac:dyDescent="0.15">
      <c r="A5040" s="13" t="s">
        <v>5333</v>
      </c>
      <c r="B5040" s="7" t="s">
        <v>4246</v>
      </c>
      <c r="C5040" s="14">
        <v>9</v>
      </c>
      <c r="D5040" s="7">
        <v>91.91</v>
      </c>
      <c r="E5040" s="7">
        <f t="shared" si="160"/>
        <v>9.1910000000000007</v>
      </c>
      <c r="F5040" s="7">
        <f t="shared" si="161"/>
        <v>101.101</v>
      </c>
      <c r="G5040" s="7">
        <v>0.17</v>
      </c>
      <c r="H5040" s="7" t="s">
        <v>5078</v>
      </c>
      <c r="I5040" s="7">
        <v>7</v>
      </c>
    </row>
    <row r="5041" spans="1:9" ht="15.75" customHeight="1" x14ac:dyDescent="0.15">
      <c r="A5041" s="13" t="s">
        <v>5333</v>
      </c>
      <c r="B5041" s="7" t="s">
        <v>1679</v>
      </c>
      <c r="C5041" s="14">
        <v>9</v>
      </c>
      <c r="D5041" s="7">
        <v>13.87</v>
      </c>
      <c r="E5041" s="7">
        <f t="shared" si="160"/>
        <v>1.387</v>
      </c>
      <c r="F5041" s="7">
        <f t="shared" si="161"/>
        <v>15.257</v>
      </c>
      <c r="G5041" s="7">
        <v>0.39</v>
      </c>
      <c r="H5041" s="7" t="s">
        <v>28</v>
      </c>
      <c r="I5041" s="7">
        <v>3</v>
      </c>
    </row>
    <row r="5042" spans="1:9" ht="15.75" customHeight="1" x14ac:dyDescent="0.15">
      <c r="A5042" s="13" t="s">
        <v>5333</v>
      </c>
      <c r="B5042" s="7" t="s">
        <v>883</v>
      </c>
      <c r="C5042" s="14">
        <v>9</v>
      </c>
      <c r="D5042" s="7">
        <v>88.8</v>
      </c>
      <c r="E5042" s="7">
        <f t="shared" si="160"/>
        <v>8.8800000000000008</v>
      </c>
      <c r="F5042" s="7">
        <f t="shared" si="161"/>
        <v>97.679999999999993</v>
      </c>
      <c r="G5042" s="7">
        <v>0.17</v>
      </c>
      <c r="H5042" s="7" t="s">
        <v>5079</v>
      </c>
      <c r="I5042" s="7">
        <v>10</v>
      </c>
    </row>
    <row r="5043" spans="1:9" ht="15.75" customHeight="1" x14ac:dyDescent="0.15">
      <c r="A5043" s="13" t="s">
        <v>5333</v>
      </c>
      <c r="B5043" s="7" t="s">
        <v>4267</v>
      </c>
      <c r="C5043" s="14">
        <v>8</v>
      </c>
      <c r="D5043" s="7">
        <v>43.11</v>
      </c>
      <c r="E5043" s="7">
        <f t="shared" si="160"/>
        <v>4.3109999999999999</v>
      </c>
      <c r="F5043" s="7">
        <f t="shared" si="161"/>
        <v>47.420999999999999</v>
      </c>
      <c r="G5043" s="7">
        <v>0.17</v>
      </c>
      <c r="H5043" s="7" t="s">
        <v>5078</v>
      </c>
      <c r="I5043" s="7">
        <v>3</v>
      </c>
    </row>
  </sheetData>
  <autoFilter ref="A3:I5043" xr:uid="{00000000-0001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E0965-BA57-4780-A63D-10D63F0FF87F}">
  <dimension ref="A1:P30"/>
  <sheetViews>
    <sheetView showGridLines="0" topLeftCell="A5" zoomScale="150" workbookViewId="0">
      <selection activeCell="B26" sqref="B26:E28"/>
    </sheetView>
  </sheetViews>
  <sheetFormatPr baseColWidth="10" defaultColWidth="8.83203125" defaultRowHeight="13" x14ac:dyDescent="0.15"/>
  <cols>
    <col min="1" max="1" width="13.6640625" customWidth="1"/>
  </cols>
  <sheetData>
    <row r="1" spans="1:16" ht="20" x14ac:dyDescent="0.2">
      <c r="A1" s="12" t="s">
        <v>5349</v>
      </c>
    </row>
    <row r="2" spans="1:16" x14ac:dyDescent="0.15">
      <c r="A2" s="5" t="s">
        <v>5334</v>
      </c>
    </row>
    <row r="3" spans="1:16" x14ac:dyDescent="0.15">
      <c r="A3" s="3"/>
    </row>
    <row r="4" spans="1:16" x14ac:dyDescent="0.15">
      <c r="B4" s="23" t="s">
        <v>5336</v>
      </c>
      <c r="C4" s="23"/>
      <c r="D4" s="23"/>
      <c r="E4" s="23"/>
      <c r="F4" s="23"/>
      <c r="G4" s="23"/>
      <c r="H4" s="23"/>
      <c r="I4" s="23"/>
      <c r="J4" s="23"/>
      <c r="K4" s="23"/>
      <c r="N4" s="3"/>
    </row>
    <row r="5" spans="1:16" x14ac:dyDescent="0.15">
      <c r="A5" s="9" t="s">
        <v>5085</v>
      </c>
      <c r="B5" s="8">
        <v>1</v>
      </c>
      <c r="C5" s="8">
        <v>2</v>
      </c>
      <c r="D5" s="8">
        <v>3</v>
      </c>
      <c r="E5" s="8">
        <v>4</v>
      </c>
      <c r="F5" s="8">
        <v>5</v>
      </c>
      <c r="G5" s="8">
        <v>6</v>
      </c>
      <c r="H5" s="8">
        <v>7</v>
      </c>
      <c r="I5" s="8">
        <v>8</v>
      </c>
      <c r="J5" s="8">
        <v>9</v>
      </c>
      <c r="K5" s="8">
        <v>10</v>
      </c>
      <c r="N5" s="3"/>
      <c r="P5" s="3"/>
    </row>
    <row r="6" spans="1:16" x14ac:dyDescent="0.15">
      <c r="A6" s="8" t="s">
        <v>26</v>
      </c>
      <c r="B6" s="7">
        <v>2</v>
      </c>
      <c r="C6" s="7">
        <v>2</v>
      </c>
      <c r="D6" s="7">
        <v>12</v>
      </c>
      <c r="E6" s="7">
        <v>22</v>
      </c>
      <c r="F6" s="7">
        <v>16</v>
      </c>
      <c r="G6" s="7">
        <v>14</v>
      </c>
      <c r="H6" s="7">
        <v>16</v>
      </c>
      <c r="I6" s="7">
        <v>2</v>
      </c>
      <c r="J6" s="7">
        <v>20</v>
      </c>
      <c r="K6" s="7">
        <v>20</v>
      </c>
      <c r="P6" s="3"/>
    </row>
    <row r="7" spans="1:16" x14ac:dyDescent="0.15">
      <c r="A7" s="8" t="s">
        <v>27</v>
      </c>
      <c r="B7" s="7">
        <v>18</v>
      </c>
      <c r="C7" s="7">
        <v>8</v>
      </c>
      <c r="D7" s="7">
        <v>17</v>
      </c>
      <c r="E7" s="7">
        <v>5</v>
      </c>
      <c r="F7" s="7">
        <v>14</v>
      </c>
      <c r="G7" s="7">
        <v>9</v>
      </c>
      <c r="H7" s="7">
        <v>14</v>
      </c>
      <c r="I7" s="7">
        <v>8</v>
      </c>
      <c r="J7" s="7">
        <v>9</v>
      </c>
      <c r="K7" s="7">
        <v>18</v>
      </c>
      <c r="P7" s="3"/>
    </row>
    <row r="8" spans="1:16" x14ac:dyDescent="0.15">
      <c r="A8" s="8" t="s">
        <v>28</v>
      </c>
      <c r="B8" s="7">
        <v>18</v>
      </c>
      <c r="C8" s="7">
        <v>12</v>
      </c>
      <c r="D8" s="7">
        <v>6</v>
      </c>
      <c r="E8" s="7">
        <v>8</v>
      </c>
      <c r="F8" s="7">
        <v>11</v>
      </c>
      <c r="G8" s="7">
        <v>6</v>
      </c>
      <c r="H8" s="7">
        <v>3</v>
      </c>
      <c r="I8" s="7">
        <v>17</v>
      </c>
      <c r="J8" s="7">
        <v>8</v>
      </c>
      <c r="K8" s="7">
        <v>18</v>
      </c>
      <c r="O8" s="5"/>
      <c r="P8" s="3"/>
    </row>
    <row r="9" spans="1:16" x14ac:dyDescent="0.15">
      <c r="A9" s="8" t="s">
        <v>29</v>
      </c>
      <c r="B9" s="7">
        <v>6</v>
      </c>
      <c r="C9" s="7">
        <v>18</v>
      </c>
      <c r="D9" s="7">
        <v>9</v>
      </c>
      <c r="E9" s="7">
        <v>14</v>
      </c>
      <c r="F9" s="7">
        <v>14</v>
      </c>
      <c r="G9" s="7">
        <v>2</v>
      </c>
      <c r="H9" s="7">
        <v>5</v>
      </c>
      <c r="I9" s="7">
        <v>3</v>
      </c>
      <c r="J9" s="7">
        <v>6</v>
      </c>
      <c r="K9" s="7">
        <v>15</v>
      </c>
    </row>
    <row r="10" spans="1:16" x14ac:dyDescent="0.15">
      <c r="A10" s="8" t="s">
        <v>30</v>
      </c>
      <c r="B10" s="7">
        <v>8</v>
      </c>
      <c r="C10" s="7">
        <v>12</v>
      </c>
      <c r="D10" s="7">
        <v>9</v>
      </c>
      <c r="E10" s="7">
        <v>6</v>
      </c>
      <c r="F10" s="7">
        <v>18</v>
      </c>
      <c r="G10" s="7">
        <v>15</v>
      </c>
      <c r="H10" s="7">
        <v>9</v>
      </c>
      <c r="I10" s="7">
        <v>6</v>
      </c>
      <c r="J10" s="7">
        <v>17</v>
      </c>
      <c r="K10" s="7">
        <v>15</v>
      </c>
    </row>
    <row r="11" spans="1:16" x14ac:dyDescent="0.15">
      <c r="A11" s="8" t="s">
        <v>31</v>
      </c>
      <c r="B11" s="7">
        <v>10</v>
      </c>
      <c r="C11" s="7">
        <v>14</v>
      </c>
      <c r="D11" s="7">
        <v>9</v>
      </c>
      <c r="E11" s="7">
        <v>8</v>
      </c>
      <c r="F11" s="7">
        <v>3</v>
      </c>
      <c r="G11" s="7">
        <v>17</v>
      </c>
      <c r="H11" s="7">
        <v>5</v>
      </c>
      <c r="I11" s="7">
        <v>8</v>
      </c>
      <c r="J11" s="7">
        <v>14</v>
      </c>
      <c r="K11" s="7">
        <v>17</v>
      </c>
    </row>
    <row r="12" spans="1:16" x14ac:dyDescent="0.15">
      <c r="A12" s="8" t="s">
        <v>5075</v>
      </c>
      <c r="B12" s="7">
        <v>3</v>
      </c>
      <c r="C12" s="7">
        <v>15</v>
      </c>
      <c r="D12" s="7">
        <v>15</v>
      </c>
      <c r="E12" s="7">
        <v>17</v>
      </c>
      <c r="F12" s="7">
        <v>2</v>
      </c>
      <c r="G12" s="7">
        <v>11</v>
      </c>
      <c r="H12" s="7">
        <v>3</v>
      </c>
      <c r="I12" s="7">
        <v>2</v>
      </c>
      <c r="J12" s="7">
        <v>9</v>
      </c>
      <c r="K12" s="7">
        <v>14</v>
      </c>
    </row>
    <row r="13" spans="1:16" x14ac:dyDescent="0.15">
      <c r="A13" s="8" t="s">
        <v>5076</v>
      </c>
      <c r="B13" s="7">
        <v>7</v>
      </c>
      <c r="C13" s="7">
        <v>11</v>
      </c>
      <c r="D13" s="7">
        <v>11</v>
      </c>
      <c r="E13" s="7">
        <v>11</v>
      </c>
      <c r="F13" s="7">
        <v>6</v>
      </c>
      <c r="G13" s="7">
        <v>9</v>
      </c>
      <c r="H13" s="7">
        <v>15</v>
      </c>
      <c r="I13" s="7">
        <v>6</v>
      </c>
      <c r="J13" s="7">
        <v>8</v>
      </c>
      <c r="K13" s="7">
        <v>3</v>
      </c>
    </row>
    <row r="14" spans="1:16" x14ac:dyDescent="0.15">
      <c r="A14" s="8" t="s">
        <v>5077</v>
      </c>
      <c r="B14" s="7">
        <v>3</v>
      </c>
      <c r="C14" s="7">
        <v>4</v>
      </c>
      <c r="D14" s="7">
        <v>2</v>
      </c>
      <c r="E14" s="7">
        <v>5</v>
      </c>
      <c r="F14" s="7">
        <v>2</v>
      </c>
      <c r="G14" s="7">
        <v>6</v>
      </c>
      <c r="H14" s="7">
        <v>1</v>
      </c>
      <c r="I14" s="7">
        <v>4</v>
      </c>
      <c r="J14" s="7">
        <v>4</v>
      </c>
      <c r="K14" s="7">
        <v>6</v>
      </c>
    </row>
    <row r="15" spans="1:16" x14ac:dyDescent="0.15">
      <c r="A15" s="8" t="s">
        <v>5078</v>
      </c>
      <c r="B15" s="7">
        <v>5</v>
      </c>
      <c r="C15" s="7">
        <v>2</v>
      </c>
      <c r="D15" s="7">
        <v>5</v>
      </c>
      <c r="E15" s="7">
        <v>1</v>
      </c>
      <c r="F15" s="7">
        <v>5</v>
      </c>
      <c r="G15" s="7">
        <v>5</v>
      </c>
      <c r="H15" s="7">
        <v>2</v>
      </c>
      <c r="I15" s="7">
        <v>5</v>
      </c>
      <c r="J15" s="7">
        <v>6</v>
      </c>
      <c r="K15" s="7">
        <v>6</v>
      </c>
    </row>
    <row r="16" spans="1:16" x14ac:dyDescent="0.15">
      <c r="A16" s="8" t="s">
        <v>5079</v>
      </c>
      <c r="B16" s="7">
        <v>5</v>
      </c>
      <c r="C16" s="7">
        <v>6</v>
      </c>
      <c r="D16" s="7">
        <v>4</v>
      </c>
      <c r="E16" s="7">
        <v>4</v>
      </c>
      <c r="F16" s="7">
        <v>2</v>
      </c>
      <c r="G16" s="7">
        <v>3</v>
      </c>
      <c r="H16" s="7">
        <v>2</v>
      </c>
      <c r="I16" s="7">
        <v>5</v>
      </c>
      <c r="J16" s="7">
        <v>4</v>
      </c>
      <c r="K16" s="7">
        <v>4</v>
      </c>
    </row>
    <row r="17" spans="1:11" x14ac:dyDescent="0.15">
      <c r="A17" s="8" t="s">
        <v>5080</v>
      </c>
      <c r="B17" s="7">
        <v>2</v>
      </c>
      <c r="C17" s="7">
        <v>1</v>
      </c>
      <c r="D17" s="7">
        <v>5</v>
      </c>
      <c r="E17" s="7">
        <v>5</v>
      </c>
      <c r="F17" s="7">
        <v>5</v>
      </c>
      <c r="G17" s="7">
        <v>3</v>
      </c>
      <c r="H17" s="7">
        <v>1</v>
      </c>
      <c r="I17" s="7">
        <v>2</v>
      </c>
      <c r="J17" s="7">
        <v>4</v>
      </c>
      <c r="K17" s="7">
        <v>5</v>
      </c>
    </row>
    <row r="18" spans="1:11" x14ac:dyDescent="0.15">
      <c r="A18" s="8" t="s">
        <v>5081</v>
      </c>
      <c r="B18" s="7">
        <v>1</v>
      </c>
      <c r="C18" s="7">
        <v>3</v>
      </c>
      <c r="D18" s="7">
        <v>3</v>
      </c>
      <c r="E18" s="7">
        <v>2</v>
      </c>
      <c r="F18" s="7">
        <v>3</v>
      </c>
      <c r="G18" s="7">
        <v>3</v>
      </c>
      <c r="H18" s="7">
        <v>3</v>
      </c>
      <c r="I18" s="7">
        <v>2</v>
      </c>
      <c r="J18" s="7">
        <v>1</v>
      </c>
      <c r="K18" s="7">
        <v>2</v>
      </c>
    </row>
    <row r="19" spans="1:11" x14ac:dyDescent="0.15">
      <c r="A19" s="8" t="s">
        <v>5082</v>
      </c>
      <c r="B19" s="7">
        <v>3</v>
      </c>
      <c r="C19" s="7">
        <v>3</v>
      </c>
      <c r="D19" s="7">
        <v>3</v>
      </c>
      <c r="E19" s="7">
        <v>2</v>
      </c>
      <c r="F19" s="7">
        <v>2</v>
      </c>
      <c r="G19" s="7">
        <v>1</v>
      </c>
      <c r="H19" s="7">
        <v>1</v>
      </c>
      <c r="I19" s="7">
        <v>1</v>
      </c>
      <c r="J19" s="7">
        <v>2</v>
      </c>
      <c r="K19" s="7">
        <v>2</v>
      </c>
    </row>
    <row r="20" spans="1:11" x14ac:dyDescent="0.15">
      <c r="A20" s="8" t="s">
        <v>5083</v>
      </c>
      <c r="B20" s="7">
        <v>3</v>
      </c>
      <c r="C20" s="7">
        <v>1</v>
      </c>
      <c r="D20" s="7">
        <v>1</v>
      </c>
      <c r="E20" s="7">
        <v>1</v>
      </c>
      <c r="F20" s="7">
        <v>1</v>
      </c>
      <c r="G20" s="7">
        <v>2</v>
      </c>
      <c r="H20" s="7">
        <v>3</v>
      </c>
      <c r="I20" s="7">
        <v>3</v>
      </c>
      <c r="J20" s="7">
        <v>2</v>
      </c>
      <c r="K20" s="7">
        <v>2</v>
      </c>
    </row>
    <row r="23" spans="1:11" x14ac:dyDescent="0.15">
      <c r="A23" s="3" t="s">
        <v>5343</v>
      </c>
    </row>
    <row r="24" spans="1:11" x14ac:dyDescent="0.15">
      <c r="A24" t="s">
        <v>5341</v>
      </c>
    </row>
    <row r="25" spans="1:11" x14ac:dyDescent="0.15">
      <c r="A25" t="s">
        <v>5342</v>
      </c>
    </row>
    <row r="26" spans="1:11" x14ac:dyDescent="0.15">
      <c r="B26" t="s">
        <v>5345</v>
      </c>
    </row>
    <row r="27" spans="1:11" x14ac:dyDescent="0.15">
      <c r="B27" s="5" t="s">
        <v>5350</v>
      </c>
    </row>
    <row r="28" spans="1:11" x14ac:dyDescent="0.15">
      <c r="B28" t="s">
        <v>5346</v>
      </c>
    </row>
    <row r="30" spans="1:11" x14ac:dyDescent="0.15">
      <c r="A30" s="5" t="s">
        <v>5351</v>
      </c>
    </row>
  </sheetData>
  <mergeCells count="1">
    <mergeCell ref="B4:K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5423"/>
  <sheetViews>
    <sheetView zoomScale="150" workbookViewId="0"/>
  </sheetViews>
  <sheetFormatPr baseColWidth="10" defaultColWidth="14.5" defaultRowHeight="15.75" customHeight="1" x14ac:dyDescent="0.15"/>
  <cols>
    <col min="2" max="2" width="16.6640625" customWidth="1"/>
  </cols>
  <sheetData>
    <row r="1" spans="1:8" ht="20" x14ac:dyDescent="0.2">
      <c r="A1" s="12" t="s">
        <v>5348</v>
      </c>
    </row>
    <row r="3" spans="1:8" ht="15.75" customHeight="1" x14ac:dyDescent="0.15">
      <c r="A3" s="8" t="s">
        <v>20</v>
      </c>
      <c r="B3" s="8" t="s">
        <v>21</v>
      </c>
      <c r="C3" s="8" t="s">
        <v>19</v>
      </c>
      <c r="D3" s="1"/>
      <c r="E3" s="1"/>
      <c r="G3" s="1"/>
      <c r="H3" s="1"/>
    </row>
    <row r="4" spans="1:8" ht="15.75" customHeight="1" x14ac:dyDescent="0.15">
      <c r="A4" s="7">
        <v>1</v>
      </c>
      <c r="B4" s="7" t="s">
        <v>6</v>
      </c>
      <c r="C4" s="7" t="s">
        <v>23</v>
      </c>
      <c r="D4" s="1"/>
      <c r="E4" s="4"/>
      <c r="G4" s="1"/>
      <c r="H4" s="1"/>
    </row>
    <row r="5" spans="1:8" ht="15.75" customHeight="1" x14ac:dyDescent="0.15">
      <c r="A5" s="7">
        <f>A4+1</f>
        <v>2</v>
      </c>
      <c r="B5" s="7" t="s">
        <v>7</v>
      </c>
      <c r="C5" s="7" t="s">
        <v>2</v>
      </c>
      <c r="D5" s="1"/>
      <c r="E5" s="4"/>
      <c r="G5" s="1"/>
      <c r="H5" s="1"/>
    </row>
    <row r="6" spans="1:8" ht="15.75" customHeight="1" x14ac:dyDescent="0.15">
      <c r="A6" s="7">
        <f t="shared" ref="A6:A19" si="0">A5+1</f>
        <v>3</v>
      </c>
      <c r="B6" s="7" t="s">
        <v>5337</v>
      </c>
      <c r="C6" s="7" t="s">
        <v>23</v>
      </c>
      <c r="D6" s="1"/>
      <c r="E6" s="4"/>
      <c r="G6" s="1"/>
      <c r="H6" s="1"/>
    </row>
    <row r="7" spans="1:8" ht="15.75" customHeight="1" x14ac:dyDescent="0.15">
      <c r="A7" s="7">
        <f t="shared" si="0"/>
        <v>4</v>
      </c>
      <c r="B7" s="7" t="s">
        <v>4</v>
      </c>
      <c r="C7" s="7" t="s">
        <v>1</v>
      </c>
      <c r="D7" s="1"/>
      <c r="E7" s="4"/>
      <c r="G7" s="1"/>
      <c r="H7" s="1"/>
    </row>
    <row r="8" spans="1:8" ht="15.75" customHeight="1" x14ac:dyDescent="0.15">
      <c r="A8" s="7">
        <f t="shared" si="0"/>
        <v>5</v>
      </c>
      <c r="B8" s="7" t="s">
        <v>5</v>
      </c>
      <c r="C8" s="7" t="s">
        <v>3</v>
      </c>
      <c r="D8" s="1"/>
      <c r="E8" s="4"/>
      <c r="H8" s="1"/>
    </row>
    <row r="9" spans="1:8" ht="15.75" customHeight="1" x14ac:dyDescent="0.15">
      <c r="A9" s="7">
        <f t="shared" si="0"/>
        <v>6</v>
      </c>
      <c r="B9" s="7" t="s">
        <v>9</v>
      </c>
      <c r="C9" s="7" t="s">
        <v>1</v>
      </c>
      <c r="D9" s="1"/>
      <c r="E9" s="1"/>
      <c r="H9" s="1"/>
    </row>
    <row r="10" spans="1:8" ht="15.75" customHeight="1" x14ac:dyDescent="0.15">
      <c r="A10" s="7">
        <f t="shared" si="0"/>
        <v>7</v>
      </c>
      <c r="B10" s="7" t="s">
        <v>10</v>
      </c>
      <c r="C10" s="7" t="s">
        <v>2</v>
      </c>
      <c r="D10" s="1"/>
      <c r="E10" s="1"/>
      <c r="H10" s="1"/>
    </row>
    <row r="11" spans="1:8" ht="15.75" customHeight="1" x14ac:dyDescent="0.15">
      <c r="A11" s="7">
        <f t="shared" si="0"/>
        <v>8</v>
      </c>
      <c r="B11" s="7" t="s">
        <v>11</v>
      </c>
      <c r="C11" s="7" t="s">
        <v>24</v>
      </c>
      <c r="D11" s="1"/>
      <c r="E11" s="1"/>
      <c r="H11" s="1"/>
    </row>
    <row r="12" spans="1:8" ht="15.75" customHeight="1" x14ac:dyDescent="0.15">
      <c r="A12" s="7">
        <f t="shared" si="0"/>
        <v>9</v>
      </c>
      <c r="B12" s="7" t="s">
        <v>12</v>
      </c>
      <c r="C12" s="7" t="s">
        <v>24</v>
      </c>
      <c r="D12" s="1"/>
      <c r="E12" s="1"/>
      <c r="H12" s="1"/>
    </row>
    <row r="13" spans="1:8" ht="15.75" customHeight="1" x14ac:dyDescent="0.15">
      <c r="A13" s="7">
        <f t="shared" si="0"/>
        <v>10</v>
      </c>
      <c r="B13" s="7" t="s">
        <v>13</v>
      </c>
      <c r="C13" s="7" t="s">
        <v>22</v>
      </c>
      <c r="D13" s="1"/>
      <c r="E13" s="1"/>
      <c r="H13" s="1"/>
    </row>
    <row r="14" spans="1:8" ht="15.75" customHeight="1" x14ac:dyDescent="0.15">
      <c r="A14" s="7">
        <f t="shared" si="0"/>
        <v>11</v>
      </c>
      <c r="B14" s="7" t="s">
        <v>14</v>
      </c>
      <c r="C14" s="7" t="s">
        <v>2</v>
      </c>
      <c r="D14" s="1"/>
      <c r="E14" s="1"/>
      <c r="H14" s="1"/>
    </row>
    <row r="15" spans="1:8" ht="15.75" customHeight="1" x14ac:dyDescent="0.15">
      <c r="A15" s="7">
        <f t="shared" si="0"/>
        <v>12</v>
      </c>
      <c r="B15" s="7" t="s">
        <v>15</v>
      </c>
      <c r="C15" s="7" t="s">
        <v>1</v>
      </c>
      <c r="D15" s="1"/>
      <c r="E15" s="1"/>
      <c r="H15" s="1"/>
    </row>
    <row r="16" spans="1:8" ht="15.75" customHeight="1" x14ac:dyDescent="0.15">
      <c r="A16" s="7">
        <f t="shared" si="0"/>
        <v>13</v>
      </c>
      <c r="B16" s="7" t="s">
        <v>16</v>
      </c>
      <c r="C16" s="7" t="s">
        <v>23</v>
      </c>
      <c r="D16" s="1"/>
      <c r="E16" s="1"/>
      <c r="H16" s="1"/>
    </row>
    <row r="17" spans="1:8" ht="15.75" customHeight="1" x14ac:dyDescent="0.15">
      <c r="A17" s="7">
        <f t="shared" si="0"/>
        <v>14</v>
      </c>
      <c r="B17" s="7" t="s">
        <v>8</v>
      </c>
      <c r="C17" s="7" t="s">
        <v>23</v>
      </c>
      <c r="D17" s="1"/>
      <c r="E17" s="1"/>
      <c r="G17" s="1"/>
      <c r="H17" s="1"/>
    </row>
    <row r="18" spans="1:8" ht="15.75" customHeight="1" x14ac:dyDescent="0.15">
      <c r="A18" s="7">
        <f t="shared" si="0"/>
        <v>15</v>
      </c>
      <c r="B18" s="7" t="s">
        <v>17</v>
      </c>
      <c r="C18" s="7" t="s">
        <v>22</v>
      </c>
      <c r="D18" s="1"/>
      <c r="E18" s="1"/>
      <c r="G18" s="1"/>
      <c r="H18" s="1"/>
    </row>
    <row r="19" spans="1:8" ht="15.75" customHeight="1" x14ac:dyDescent="0.15">
      <c r="A19" s="7">
        <f t="shared" si="0"/>
        <v>16</v>
      </c>
      <c r="B19" s="7" t="s">
        <v>18</v>
      </c>
      <c r="C19" s="7" t="s">
        <v>22</v>
      </c>
      <c r="D19" s="1"/>
      <c r="E19" s="1"/>
      <c r="G19" s="1"/>
      <c r="H19" s="1"/>
    </row>
    <row r="20" spans="1:8" ht="15.75" customHeight="1" x14ac:dyDescent="0.15">
      <c r="D20" s="1"/>
      <c r="E20" s="1"/>
      <c r="G20" s="1"/>
      <c r="H20" s="1"/>
    </row>
    <row r="21" spans="1:8" ht="15.75" customHeight="1" x14ac:dyDescent="0.15">
      <c r="D21" s="1"/>
      <c r="E21" s="1"/>
      <c r="G21" s="1"/>
      <c r="H21" s="1"/>
    </row>
    <row r="22" spans="1:8" ht="15.75" customHeight="1" x14ac:dyDescent="0.15">
      <c r="D22" s="1"/>
      <c r="E22" s="1"/>
      <c r="G22" s="1"/>
      <c r="H22" s="1"/>
    </row>
    <row r="23" spans="1:8" ht="15.75" customHeight="1" x14ac:dyDescent="0.15">
      <c r="D23" s="1"/>
      <c r="E23" s="1"/>
      <c r="G23" s="1"/>
      <c r="H23" s="1"/>
    </row>
    <row r="24" spans="1:8" ht="15.75" customHeight="1" x14ac:dyDescent="0.15">
      <c r="D24" s="1"/>
      <c r="E24" s="1"/>
      <c r="G24" s="1"/>
      <c r="H24" s="1"/>
    </row>
    <row r="25" spans="1:8" ht="15.75" customHeight="1" x14ac:dyDescent="0.15">
      <c r="D25" s="1"/>
      <c r="E25" s="1"/>
      <c r="G25" s="1"/>
      <c r="H25" s="1"/>
    </row>
    <row r="26" spans="1:8" ht="15.75" customHeight="1" x14ac:dyDescent="0.15">
      <c r="D26" s="1"/>
      <c r="E26" s="1"/>
      <c r="G26" s="1"/>
      <c r="H26" s="1"/>
    </row>
    <row r="27" spans="1:8" ht="15.75" customHeight="1" x14ac:dyDescent="0.15">
      <c r="D27" s="1"/>
      <c r="E27" s="1"/>
      <c r="G27" s="1"/>
      <c r="H27" s="1"/>
    </row>
    <row r="28" spans="1:8" ht="15.75" customHeight="1" x14ac:dyDescent="0.15">
      <c r="D28" s="1"/>
      <c r="E28" s="1"/>
      <c r="G28" s="1"/>
      <c r="H28" s="1"/>
    </row>
    <row r="29" spans="1:8" ht="15.75" customHeight="1" x14ac:dyDescent="0.15">
      <c r="B29" s="2"/>
    </row>
    <row r="30" spans="1:8" ht="15.75" customHeight="1" x14ac:dyDescent="0.15">
      <c r="B30" s="2"/>
    </row>
    <row r="31" spans="1:8" ht="15.75" customHeight="1" x14ac:dyDescent="0.15">
      <c r="B31" s="2"/>
    </row>
    <row r="32" spans="1:8" ht="15.75" customHeight="1" x14ac:dyDescent="0.15">
      <c r="B32" s="2"/>
    </row>
    <row r="33" spans="2:2" ht="15.75" customHeight="1" x14ac:dyDescent="0.15">
      <c r="B33" s="2"/>
    </row>
    <row r="34" spans="2:2" ht="15.75" customHeight="1" x14ac:dyDescent="0.15">
      <c r="B34" s="2"/>
    </row>
    <row r="35" spans="2:2" ht="15.75" customHeight="1" x14ac:dyDescent="0.15">
      <c r="B35" s="2"/>
    </row>
    <row r="36" spans="2:2" ht="15.75" customHeight="1" x14ac:dyDescent="0.15">
      <c r="B36" s="2"/>
    </row>
    <row r="37" spans="2:2" ht="15.75" customHeight="1" x14ac:dyDescent="0.15">
      <c r="B37" s="2"/>
    </row>
    <row r="38" spans="2:2" ht="15.75" customHeight="1" x14ac:dyDescent="0.15">
      <c r="B38" s="2"/>
    </row>
    <row r="39" spans="2:2" ht="15.75" customHeight="1" x14ac:dyDescent="0.15">
      <c r="B39" s="2"/>
    </row>
    <row r="40" spans="2:2" ht="15.75" customHeight="1" x14ac:dyDescent="0.15">
      <c r="B40" s="2"/>
    </row>
    <row r="41" spans="2:2" ht="15.75" customHeight="1" x14ac:dyDescent="0.15">
      <c r="B41" s="2"/>
    </row>
    <row r="42" spans="2:2" ht="15.75" customHeight="1" x14ac:dyDescent="0.15">
      <c r="B42" s="2"/>
    </row>
    <row r="43" spans="2:2" ht="15.75" customHeight="1" x14ac:dyDescent="0.15">
      <c r="B43" s="2"/>
    </row>
    <row r="44" spans="2:2" ht="15.75" customHeight="1" x14ac:dyDescent="0.15">
      <c r="B44" s="2"/>
    </row>
    <row r="45" spans="2:2" ht="15.75" customHeight="1" x14ac:dyDescent="0.15">
      <c r="B45" s="2"/>
    </row>
    <row r="46" spans="2:2" ht="15.75" customHeight="1" x14ac:dyDescent="0.15">
      <c r="B46" s="2"/>
    </row>
    <row r="47" spans="2:2" ht="15.75" customHeight="1" x14ac:dyDescent="0.15">
      <c r="B47" s="2"/>
    </row>
    <row r="48" spans="2:2" ht="15.75" customHeight="1" x14ac:dyDescent="0.15">
      <c r="B48" s="2"/>
    </row>
    <row r="49" spans="2:2" ht="15.75" customHeight="1" x14ac:dyDescent="0.15">
      <c r="B49" s="2"/>
    </row>
    <row r="50" spans="2:2" ht="13" x14ac:dyDescent="0.15">
      <c r="B50" s="2"/>
    </row>
    <row r="51" spans="2:2" ht="13" x14ac:dyDescent="0.15">
      <c r="B51" s="2"/>
    </row>
    <row r="52" spans="2:2" ht="13" x14ac:dyDescent="0.15">
      <c r="B52" s="2"/>
    </row>
    <row r="53" spans="2:2" ht="13" x14ac:dyDescent="0.15">
      <c r="B53" s="2"/>
    </row>
    <row r="54" spans="2:2" ht="13" x14ac:dyDescent="0.15">
      <c r="B54" s="2"/>
    </row>
    <row r="55" spans="2:2" ht="13" x14ac:dyDescent="0.15">
      <c r="B55" s="2"/>
    </row>
    <row r="56" spans="2:2" ht="13" x14ac:dyDescent="0.15">
      <c r="B56" s="2"/>
    </row>
    <row r="57" spans="2:2" ht="13" x14ac:dyDescent="0.15">
      <c r="B57" s="2"/>
    </row>
    <row r="58" spans="2:2" ht="13" x14ac:dyDescent="0.15">
      <c r="B58" s="2"/>
    </row>
    <row r="59" spans="2:2" ht="13" x14ac:dyDescent="0.15">
      <c r="B59" s="2"/>
    </row>
    <row r="60" spans="2:2" ht="13" x14ac:dyDescent="0.15">
      <c r="B60" s="2"/>
    </row>
    <row r="61" spans="2:2" ht="13" x14ac:dyDescent="0.15">
      <c r="B61" s="2"/>
    </row>
    <row r="62" spans="2:2" ht="13" x14ac:dyDescent="0.15">
      <c r="B62" s="2"/>
    </row>
    <row r="63" spans="2:2" ht="13" x14ac:dyDescent="0.15">
      <c r="B63" s="2"/>
    </row>
    <row r="64" spans="2:2" ht="13" x14ac:dyDescent="0.15">
      <c r="B64" s="2"/>
    </row>
    <row r="65" spans="2:2" ht="13" x14ac:dyDescent="0.15">
      <c r="B65" s="2"/>
    </row>
    <row r="66" spans="2:2" ht="13" x14ac:dyDescent="0.15">
      <c r="B66" s="2"/>
    </row>
    <row r="67" spans="2:2" ht="13" x14ac:dyDescent="0.15">
      <c r="B67" s="2"/>
    </row>
    <row r="68" spans="2:2" ht="13" x14ac:dyDescent="0.15">
      <c r="B68" s="2"/>
    </row>
    <row r="69" spans="2:2" ht="13" x14ac:dyDescent="0.15">
      <c r="B69" s="2"/>
    </row>
    <row r="70" spans="2:2" ht="13" x14ac:dyDescent="0.15">
      <c r="B70" s="2"/>
    </row>
    <row r="71" spans="2:2" ht="13" x14ac:dyDescent="0.15">
      <c r="B71" s="2"/>
    </row>
    <row r="72" spans="2:2" ht="13" x14ac:dyDescent="0.15">
      <c r="B72" s="2"/>
    </row>
    <row r="73" spans="2:2" ht="13" x14ac:dyDescent="0.15">
      <c r="B73" s="2"/>
    </row>
    <row r="74" spans="2:2" ht="13" x14ac:dyDescent="0.15">
      <c r="B74" s="2"/>
    </row>
    <row r="75" spans="2:2" ht="13" x14ac:dyDescent="0.15">
      <c r="B75" s="2"/>
    </row>
    <row r="76" spans="2:2" ht="13" x14ac:dyDescent="0.15">
      <c r="B76" s="2"/>
    </row>
    <row r="77" spans="2:2" ht="13" x14ac:dyDescent="0.15">
      <c r="B77" s="2"/>
    </row>
    <row r="78" spans="2:2" ht="13" x14ac:dyDescent="0.15">
      <c r="B78" s="2"/>
    </row>
    <row r="79" spans="2:2" ht="13" x14ac:dyDescent="0.15">
      <c r="B79" s="2"/>
    </row>
    <row r="80" spans="2:2" ht="13" x14ac:dyDescent="0.15">
      <c r="B80" s="2"/>
    </row>
    <row r="81" spans="2:2" ht="13" x14ac:dyDescent="0.15">
      <c r="B81" s="2"/>
    </row>
    <row r="82" spans="2:2" ht="13" x14ac:dyDescent="0.15">
      <c r="B82" s="2"/>
    </row>
    <row r="83" spans="2:2" ht="13" x14ac:dyDescent="0.15">
      <c r="B83" s="2"/>
    </row>
    <row r="84" spans="2:2" ht="13" x14ac:dyDescent="0.15">
      <c r="B84" s="2"/>
    </row>
    <row r="85" spans="2:2" ht="13" x14ac:dyDescent="0.15">
      <c r="B85" s="2"/>
    </row>
    <row r="86" spans="2:2" ht="13" x14ac:dyDescent="0.15">
      <c r="B86" s="2"/>
    </row>
    <row r="87" spans="2:2" ht="13" x14ac:dyDescent="0.15">
      <c r="B87" s="2"/>
    </row>
    <row r="88" spans="2:2" ht="13" x14ac:dyDescent="0.15">
      <c r="B88" s="2"/>
    </row>
    <row r="89" spans="2:2" ht="13" x14ac:dyDescent="0.15">
      <c r="B89" s="2"/>
    </row>
    <row r="90" spans="2:2" ht="13" x14ac:dyDescent="0.15">
      <c r="B90" s="2"/>
    </row>
    <row r="91" spans="2:2" ht="13" x14ac:dyDescent="0.15">
      <c r="B91" s="2"/>
    </row>
    <row r="92" spans="2:2" ht="13" x14ac:dyDescent="0.15">
      <c r="B92" s="2"/>
    </row>
    <row r="93" spans="2:2" ht="13" x14ac:dyDescent="0.15">
      <c r="B93" s="2"/>
    </row>
    <row r="94" spans="2:2" ht="13" x14ac:dyDescent="0.15">
      <c r="B94" s="2"/>
    </row>
    <row r="95" spans="2:2" ht="13" x14ac:dyDescent="0.15">
      <c r="B95" s="2"/>
    </row>
    <row r="96" spans="2:2" ht="13" x14ac:dyDescent="0.15">
      <c r="B96" s="2"/>
    </row>
    <row r="97" spans="2:2" ht="13" x14ac:dyDescent="0.15">
      <c r="B97" s="2"/>
    </row>
    <row r="98" spans="2:2" ht="13" x14ac:dyDescent="0.15">
      <c r="B98" s="2"/>
    </row>
    <row r="99" spans="2:2" ht="13" x14ac:dyDescent="0.15">
      <c r="B99" s="2"/>
    </row>
    <row r="100" spans="2:2" ht="13" x14ac:dyDescent="0.15">
      <c r="B100" s="2"/>
    </row>
    <row r="101" spans="2:2" ht="13" x14ac:dyDescent="0.15">
      <c r="B101" s="2"/>
    </row>
    <row r="102" spans="2:2" ht="13" x14ac:dyDescent="0.15">
      <c r="B102" s="2"/>
    </row>
    <row r="103" spans="2:2" ht="13" x14ac:dyDescent="0.15">
      <c r="B103" s="2"/>
    </row>
    <row r="104" spans="2:2" ht="13" x14ac:dyDescent="0.15">
      <c r="B104" s="2"/>
    </row>
    <row r="105" spans="2:2" ht="13" x14ac:dyDescent="0.15">
      <c r="B105" s="2"/>
    </row>
    <row r="106" spans="2:2" ht="13" x14ac:dyDescent="0.15">
      <c r="B106" s="2"/>
    </row>
    <row r="107" spans="2:2" ht="13" x14ac:dyDescent="0.15">
      <c r="B107" s="2"/>
    </row>
    <row r="108" spans="2:2" ht="13" x14ac:dyDescent="0.15">
      <c r="B108" s="2"/>
    </row>
    <row r="109" spans="2:2" ht="13" x14ac:dyDescent="0.15">
      <c r="B109" s="2"/>
    </row>
    <row r="110" spans="2:2" ht="13" x14ac:dyDescent="0.15">
      <c r="B110" s="2"/>
    </row>
    <row r="111" spans="2:2" ht="13" x14ac:dyDescent="0.15">
      <c r="B111" s="2"/>
    </row>
    <row r="112" spans="2:2" ht="13" x14ac:dyDescent="0.15">
      <c r="B112" s="2"/>
    </row>
    <row r="113" spans="2:2" ht="13" x14ac:dyDescent="0.15">
      <c r="B113" s="2"/>
    </row>
    <row r="114" spans="2:2" ht="13" x14ac:dyDescent="0.15">
      <c r="B114" s="2"/>
    </row>
    <row r="115" spans="2:2" ht="13" x14ac:dyDescent="0.15">
      <c r="B115" s="2"/>
    </row>
    <row r="116" spans="2:2" ht="13" x14ac:dyDescent="0.15">
      <c r="B116" s="2"/>
    </row>
    <row r="117" spans="2:2" ht="13" x14ac:dyDescent="0.15">
      <c r="B117" s="2"/>
    </row>
    <row r="118" spans="2:2" ht="13" x14ac:dyDescent="0.15">
      <c r="B118" s="2"/>
    </row>
    <row r="119" spans="2:2" ht="13" x14ac:dyDescent="0.15">
      <c r="B119" s="2"/>
    </row>
    <row r="120" spans="2:2" ht="13" x14ac:dyDescent="0.15">
      <c r="B120" s="2"/>
    </row>
    <row r="121" spans="2:2" ht="13" x14ac:dyDescent="0.15">
      <c r="B121" s="2"/>
    </row>
    <row r="122" spans="2:2" ht="13" x14ac:dyDescent="0.15">
      <c r="B122" s="2"/>
    </row>
    <row r="123" spans="2:2" ht="13" x14ac:dyDescent="0.15">
      <c r="B123" s="2"/>
    </row>
    <row r="124" spans="2:2" ht="13" x14ac:dyDescent="0.15">
      <c r="B124" s="2"/>
    </row>
    <row r="125" spans="2:2" ht="13" x14ac:dyDescent="0.15">
      <c r="B125" s="2"/>
    </row>
    <row r="126" spans="2:2" ht="13" x14ac:dyDescent="0.15">
      <c r="B126" s="2"/>
    </row>
    <row r="127" spans="2:2" ht="13" x14ac:dyDescent="0.15">
      <c r="B127" s="2"/>
    </row>
    <row r="128" spans="2:2" ht="13" x14ac:dyDescent="0.15">
      <c r="B128" s="2"/>
    </row>
    <row r="129" spans="2:2" ht="13" x14ac:dyDescent="0.15">
      <c r="B129" s="2"/>
    </row>
    <row r="130" spans="2:2" ht="13" x14ac:dyDescent="0.15">
      <c r="B130" s="2"/>
    </row>
    <row r="131" spans="2:2" ht="13" x14ac:dyDescent="0.15">
      <c r="B131" s="2"/>
    </row>
    <row r="132" spans="2:2" ht="13" x14ac:dyDescent="0.15">
      <c r="B132" s="2"/>
    </row>
    <row r="133" spans="2:2" ht="13" x14ac:dyDescent="0.15">
      <c r="B133" s="2"/>
    </row>
    <row r="134" spans="2:2" ht="13" x14ac:dyDescent="0.15">
      <c r="B134" s="2"/>
    </row>
    <row r="135" spans="2:2" ht="13" x14ac:dyDescent="0.15">
      <c r="B135" s="2"/>
    </row>
    <row r="136" spans="2:2" ht="13" x14ac:dyDescent="0.15">
      <c r="B136" s="2"/>
    </row>
    <row r="137" spans="2:2" ht="13" x14ac:dyDescent="0.15">
      <c r="B137" s="2"/>
    </row>
    <row r="138" spans="2:2" ht="13" x14ac:dyDescent="0.15">
      <c r="B138" s="2"/>
    </row>
    <row r="139" spans="2:2" ht="13" x14ac:dyDescent="0.15">
      <c r="B139" s="2"/>
    </row>
    <row r="140" spans="2:2" ht="13" x14ac:dyDescent="0.15">
      <c r="B140" s="2"/>
    </row>
    <row r="141" spans="2:2" ht="13" x14ac:dyDescent="0.15">
      <c r="B141" s="2"/>
    </row>
    <row r="142" spans="2:2" ht="13" x14ac:dyDescent="0.15">
      <c r="B142" s="2"/>
    </row>
    <row r="143" spans="2:2" ht="13" x14ac:dyDescent="0.15">
      <c r="B143" s="2"/>
    </row>
    <row r="144" spans="2:2" ht="13" x14ac:dyDescent="0.15">
      <c r="B144" s="2"/>
    </row>
    <row r="145" spans="2:2" ht="13" x14ac:dyDescent="0.15">
      <c r="B145" s="2"/>
    </row>
    <row r="146" spans="2:2" ht="13" x14ac:dyDescent="0.15">
      <c r="B146" s="2"/>
    </row>
    <row r="147" spans="2:2" ht="13" x14ac:dyDescent="0.15">
      <c r="B147" s="2"/>
    </row>
    <row r="148" spans="2:2" ht="13" x14ac:dyDescent="0.15">
      <c r="B148" s="2"/>
    </row>
    <row r="149" spans="2:2" ht="13" x14ac:dyDescent="0.15">
      <c r="B149" s="2"/>
    </row>
    <row r="150" spans="2:2" ht="13" x14ac:dyDescent="0.15">
      <c r="B150" s="2"/>
    </row>
    <row r="151" spans="2:2" ht="13" x14ac:dyDescent="0.15">
      <c r="B151" s="2"/>
    </row>
    <row r="152" spans="2:2" ht="13" x14ac:dyDescent="0.15">
      <c r="B152" s="2"/>
    </row>
    <row r="153" spans="2:2" ht="13" x14ac:dyDescent="0.15">
      <c r="B153" s="2"/>
    </row>
    <row r="154" spans="2:2" ht="13" x14ac:dyDescent="0.15">
      <c r="B154" s="2"/>
    </row>
    <row r="155" spans="2:2" ht="13" x14ac:dyDescent="0.15">
      <c r="B155" s="2"/>
    </row>
    <row r="156" spans="2:2" ht="13" x14ac:dyDescent="0.15">
      <c r="B156" s="2"/>
    </row>
    <row r="157" spans="2:2" ht="13" x14ac:dyDescent="0.15">
      <c r="B157" s="2"/>
    </row>
    <row r="158" spans="2:2" ht="13" x14ac:dyDescent="0.15">
      <c r="B158" s="2"/>
    </row>
    <row r="159" spans="2:2" ht="13" x14ac:dyDescent="0.15">
      <c r="B159" s="2"/>
    </row>
    <row r="160" spans="2:2" ht="13" x14ac:dyDescent="0.15">
      <c r="B160" s="2"/>
    </row>
    <row r="161" spans="2:2" ht="13" x14ac:dyDescent="0.15">
      <c r="B161" s="2"/>
    </row>
    <row r="162" spans="2:2" ht="13" x14ac:dyDescent="0.15">
      <c r="B162" s="2"/>
    </row>
    <row r="163" spans="2:2" ht="13" x14ac:dyDescent="0.15">
      <c r="B163" s="2"/>
    </row>
    <row r="164" spans="2:2" ht="13" x14ac:dyDescent="0.15">
      <c r="B164" s="2"/>
    </row>
    <row r="165" spans="2:2" ht="13" x14ac:dyDescent="0.15">
      <c r="B165" s="2"/>
    </row>
    <row r="166" spans="2:2" ht="13" x14ac:dyDescent="0.15">
      <c r="B166" s="2"/>
    </row>
    <row r="167" spans="2:2" ht="13" x14ac:dyDescent="0.15">
      <c r="B167" s="2"/>
    </row>
    <row r="168" spans="2:2" ht="13" x14ac:dyDescent="0.15">
      <c r="B168" s="2"/>
    </row>
    <row r="169" spans="2:2" ht="13" x14ac:dyDescent="0.15">
      <c r="B169" s="2"/>
    </row>
    <row r="170" spans="2:2" ht="13" x14ac:dyDescent="0.15">
      <c r="B170" s="2"/>
    </row>
    <row r="171" spans="2:2" ht="13" x14ac:dyDescent="0.15">
      <c r="B171" s="2"/>
    </row>
    <row r="172" spans="2:2" ht="13" x14ac:dyDescent="0.15">
      <c r="B172" s="2"/>
    </row>
    <row r="173" spans="2:2" ht="13" x14ac:dyDescent="0.15">
      <c r="B173" s="2"/>
    </row>
    <row r="174" spans="2:2" ht="13" x14ac:dyDescent="0.15">
      <c r="B174" s="2"/>
    </row>
    <row r="175" spans="2:2" ht="13" x14ac:dyDescent="0.15">
      <c r="B175" s="2"/>
    </row>
    <row r="176" spans="2:2" ht="13" x14ac:dyDescent="0.15">
      <c r="B176" s="2"/>
    </row>
    <row r="177" spans="2:2" ht="13" x14ac:dyDescent="0.15">
      <c r="B177" s="2"/>
    </row>
    <row r="178" spans="2:2" ht="13" x14ac:dyDescent="0.15">
      <c r="B178" s="2"/>
    </row>
    <row r="179" spans="2:2" ht="13" x14ac:dyDescent="0.15">
      <c r="B179" s="2"/>
    </row>
    <row r="180" spans="2:2" ht="13" x14ac:dyDescent="0.15">
      <c r="B180" s="2"/>
    </row>
    <row r="181" spans="2:2" ht="13" x14ac:dyDescent="0.15">
      <c r="B181" s="2"/>
    </row>
    <row r="182" spans="2:2" ht="13" x14ac:dyDescent="0.15">
      <c r="B182" s="2"/>
    </row>
    <row r="183" spans="2:2" ht="13" x14ac:dyDescent="0.15">
      <c r="B183" s="2"/>
    </row>
    <row r="184" spans="2:2" ht="13" x14ac:dyDescent="0.15">
      <c r="B184" s="2"/>
    </row>
    <row r="185" spans="2:2" ht="13" x14ac:dyDescent="0.15">
      <c r="B185" s="2"/>
    </row>
    <row r="186" spans="2:2" ht="13" x14ac:dyDescent="0.15">
      <c r="B186" s="2"/>
    </row>
    <row r="187" spans="2:2" ht="13" x14ac:dyDescent="0.15">
      <c r="B187" s="2"/>
    </row>
    <row r="188" spans="2:2" ht="13" x14ac:dyDescent="0.15">
      <c r="B188" s="2"/>
    </row>
    <row r="189" spans="2:2" ht="13" x14ac:dyDescent="0.15">
      <c r="B189" s="2"/>
    </row>
    <row r="190" spans="2:2" ht="13" x14ac:dyDescent="0.15">
      <c r="B190" s="2"/>
    </row>
    <row r="191" spans="2:2" ht="13" x14ac:dyDescent="0.15">
      <c r="B191" s="2"/>
    </row>
    <row r="192" spans="2:2" ht="13" x14ac:dyDescent="0.15">
      <c r="B192" s="2"/>
    </row>
    <row r="193" spans="2:2" ht="13" x14ac:dyDescent="0.15">
      <c r="B193" s="2"/>
    </row>
    <row r="194" spans="2:2" ht="13" x14ac:dyDescent="0.15">
      <c r="B194" s="2"/>
    </row>
    <row r="195" spans="2:2" ht="13" x14ac:dyDescent="0.15">
      <c r="B195" s="2"/>
    </row>
    <row r="196" spans="2:2" ht="13" x14ac:dyDescent="0.15">
      <c r="B196" s="2"/>
    </row>
    <row r="197" spans="2:2" ht="13" x14ac:dyDescent="0.15">
      <c r="B197" s="2"/>
    </row>
    <row r="198" spans="2:2" ht="13" x14ac:dyDescent="0.15">
      <c r="B198" s="2"/>
    </row>
    <row r="199" spans="2:2" ht="13" x14ac:dyDescent="0.15">
      <c r="B199" s="2"/>
    </row>
    <row r="200" spans="2:2" ht="13" x14ac:dyDescent="0.15">
      <c r="B200" s="2"/>
    </row>
    <row r="201" spans="2:2" ht="13" x14ac:dyDescent="0.15">
      <c r="B201" s="2"/>
    </row>
    <row r="202" spans="2:2" ht="13" x14ac:dyDescent="0.15">
      <c r="B202" s="2"/>
    </row>
    <row r="203" spans="2:2" ht="13" x14ac:dyDescent="0.15">
      <c r="B203" s="2"/>
    </row>
    <row r="204" spans="2:2" ht="13" x14ac:dyDescent="0.15">
      <c r="B204" s="2"/>
    </row>
    <row r="205" spans="2:2" ht="13" x14ac:dyDescent="0.15">
      <c r="B205" s="2"/>
    </row>
    <row r="206" spans="2:2" ht="13" x14ac:dyDescent="0.15">
      <c r="B206" s="2"/>
    </row>
    <row r="207" spans="2:2" ht="13" x14ac:dyDescent="0.15">
      <c r="B207" s="2"/>
    </row>
    <row r="208" spans="2:2" ht="13" x14ac:dyDescent="0.15">
      <c r="B208" s="2"/>
    </row>
    <row r="209" spans="2:2" ht="13" x14ac:dyDescent="0.15">
      <c r="B209" s="2"/>
    </row>
    <row r="210" spans="2:2" ht="13" x14ac:dyDescent="0.15">
      <c r="B210" s="2"/>
    </row>
    <row r="211" spans="2:2" ht="13" x14ac:dyDescent="0.15">
      <c r="B211" s="2"/>
    </row>
    <row r="212" spans="2:2" ht="13" x14ac:dyDescent="0.15">
      <c r="B212" s="2"/>
    </row>
    <row r="213" spans="2:2" ht="13" x14ac:dyDescent="0.15">
      <c r="B213" s="2"/>
    </row>
    <row r="214" spans="2:2" ht="13" x14ac:dyDescent="0.15">
      <c r="B214" s="2"/>
    </row>
    <row r="215" spans="2:2" ht="13" x14ac:dyDescent="0.15">
      <c r="B215" s="2"/>
    </row>
    <row r="216" spans="2:2" ht="13" x14ac:dyDescent="0.15">
      <c r="B216" s="2"/>
    </row>
    <row r="217" spans="2:2" ht="13" x14ac:dyDescent="0.15">
      <c r="B217" s="2"/>
    </row>
    <row r="218" spans="2:2" ht="13" x14ac:dyDescent="0.15">
      <c r="B218" s="2"/>
    </row>
    <row r="219" spans="2:2" ht="13" x14ac:dyDescent="0.15">
      <c r="B219" s="2"/>
    </row>
    <row r="220" spans="2:2" ht="13" x14ac:dyDescent="0.15">
      <c r="B220" s="2"/>
    </row>
    <row r="221" spans="2:2" ht="13" x14ac:dyDescent="0.15">
      <c r="B221" s="2"/>
    </row>
    <row r="222" spans="2:2" ht="13" x14ac:dyDescent="0.15">
      <c r="B222" s="2"/>
    </row>
    <row r="223" spans="2:2" ht="13" x14ac:dyDescent="0.15">
      <c r="B223" s="2"/>
    </row>
    <row r="224" spans="2:2" ht="13" x14ac:dyDescent="0.15">
      <c r="B224" s="2"/>
    </row>
    <row r="225" spans="2:2" ht="13" x14ac:dyDescent="0.15">
      <c r="B225" s="2"/>
    </row>
    <row r="226" spans="2:2" ht="13" x14ac:dyDescent="0.15">
      <c r="B226" s="2"/>
    </row>
    <row r="227" spans="2:2" ht="13" x14ac:dyDescent="0.15">
      <c r="B227" s="2"/>
    </row>
    <row r="228" spans="2:2" ht="13" x14ac:dyDescent="0.15">
      <c r="B228" s="2"/>
    </row>
    <row r="229" spans="2:2" ht="13" x14ac:dyDescent="0.15">
      <c r="B229" s="2"/>
    </row>
    <row r="230" spans="2:2" ht="13" x14ac:dyDescent="0.15">
      <c r="B230" s="2"/>
    </row>
    <row r="231" spans="2:2" ht="13" x14ac:dyDescent="0.15">
      <c r="B231" s="2"/>
    </row>
    <row r="232" spans="2:2" ht="13" x14ac:dyDescent="0.15">
      <c r="B232" s="2"/>
    </row>
    <row r="233" spans="2:2" ht="13" x14ac:dyDescent="0.15">
      <c r="B233" s="2"/>
    </row>
    <row r="234" spans="2:2" ht="13" x14ac:dyDescent="0.15">
      <c r="B234" s="2"/>
    </row>
    <row r="235" spans="2:2" ht="13" x14ac:dyDescent="0.15">
      <c r="B235" s="2"/>
    </row>
    <row r="236" spans="2:2" ht="13" x14ac:dyDescent="0.15">
      <c r="B236" s="2"/>
    </row>
    <row r="237" spans="2:2" ht="13" x14ac:dyDescent="0.15">
      <c r="B237" s="2"/>
    </row>
    <row r="238" spans="2:2" ht="13" x14ac:dyDescent="0.15">
      <c r="B238" s="2"/>
    </row>
    <row r="239" spans="2:2" ht="13" x14ac:dyDescent="0.15">
      <c r="B239" s="2"/>
    </row>
    <row r="240" spans="2:2" ht="13" x14ac:dyDescent="0.15">
      <c r="B240" s="2"/>
    </row>
    <row r="241" spans="2:2" ht="13" x14ac:dyDescent="0.15">
      <c r="B241" s="2"/>
    </row>
    <row r="242" spans="2:2" ht="13" x14ac:dyDescent="0.15">
      <c r="B242" s="2"/>
    </row>
    <row r="243" spans="2:2" ht="13" x14ac:dyDescent="0.15">
      <c r="B243" s="2"/>
    </row>
    <row r="244" spans="2:2" ht="13" x14ac:dyDescent="0.15">
      <c r="B244" s="2"/>
    </row>
    <row r="245" spans="2:2" ht="13" x14ac:dyDescent="0.15">
      <c r="B245" s="2"/>
    </row>
    <row r="246" spans="2:2" ht="13" x14ac:dyDescent="0.15">
      <c r="B246" s="2"/>
    </row>
    <row r="247" spans="2:2" ht="13" x14ac:dyDescent="0.15">
      <c r="B247" s="2"/>
    </row>
    <row r="248" spans="2:2" ht="13" x14ac:dyDescent="0.15">
      <c r="B248" s="2"/>
    </row>
    <row r="249" spans="2:2" ht="13" x14ac:dyDescent="0.15">
      <c r="B249" s="2"/>
    </row>
    <row r="250" spans="2:2" ht="13" x14ac:dyDescent="0.15">
      <c r="B250" s="2"/>
    </row>
    <row r="251" spans="2:2" ht="13" x14ac:dyDescent="0.15">
      <c r="B251" s="2"/>
    </row>
    <row r="252" spans="2:2" ht="13" x14ac:dyDescent="0.15">
      <c r="B252" s="2"/>
    </row>
    <row r="253" spans="2:2" ht="13" x14ac:dyDescent="0.15">
      <c r="B253" s="2"/>
    </row>
    <row r="254" spans="2:2" ht="13" x14ac:dyDescent="0.15">
      <c r="B254" s="2"/>
    </row>
    <row r="255" spans="2:2" ht="13" x14ac:dyDescent="0.15">
      <c r="B255" s="2"/>
    </row>
    <row r="256" spans="2:2" ht="13" x14ac:dyDescent="0.15">
      <c r="B256" s="2"/>
    </row>
    <row r="257" spans="2:2" ht="13" x14ac:dyDescent="0.15">
      <c r="B257" s="2"/>
    </row>
    <row r="258" spans="2:2" ht="13" x14ac:dyDescent="0.15">
      <c r="B258" s="2"/>
    </row>
    <row r="259" spans="2:2" ht="13" x14ac:dyDescent="0.15">
      <c r="B259" s="2"/>
    </row>
    <row r="260" spans="2:2" ht="13" x14ac:dyDescent="0.15">
      <c r="B260" s="2"/>
    </row>
    <row r="261" spans="2:2" ht="13" x14ac:dyDescent="0.15">
      <c r="B261" s="2"/>
    </row>
    <row r="262" spans="2:2" ht="13" x14ac:dyDescent="0.15">
      <c r="B262" s="2"/>
    </row>
    <row r="263" spans="2:2" ht="13" x14ac:dyDescent="0.15">
      <c r="B263" s="2"/>
    </row>
    <row r="264" spans="2:2" ht="13" x14ac:dyDescent="0.15">
      <c r="B264" s="2"/>
    </row>
    <row r="265" spans="2:2" ht="13" x14ac:dyDescent="0.15">
      <c r="B265" s="2"/>
    </row>
    <row r="266" spans="2:2" ht="13" x14ac:dyDescent="0.15">
      <c r="B266" s="2"/>
    </row>
    <row r="267" spans="2:2" ht="13" x14ac:dyDescent="0.15">
      <c r="B267" s="2"/>
    </row>
    <row r="268" spans="2:2" ht="13" x14ac:dyDescent="0.15">
      <c r="B268" s="2"/>
    </row>
    <row r="269" spans="2:2" ht="13" x14ac:dyDescent="0.15">
      <c r="B269" s="2"/>
    </row>
    <row r="270" spans="2:2" ht="13" x14ac:dyDescent="0.15">
      <c r="B270" s="2"/>
    </row>
    <row r="271" spans="2:2" ht="13" x14ac:dyDescent="0.15">
      <c r="B271" s="2"/>
    </row>
    <row r="272" spans="2:2" ht="13" x14ac:dyDescent="0.15">
      <c r="B272" s="2"/>
    </row>
    <row r="273" spans="2:2" ht="13" x14ac:dyDescent="0.15">
      <c r="B273" s="2"/>
    </row>
    <row r="274" spans="2:2" ht="13" x14ac:dyDescent="0.15">
      <c r="B274" s="2"/>
    </row>
    <row r="275" spans="2:2" ht="13" x14ac:dyDescent="0.15">
      <c r="B275" s="2"/>
    </row>
    <row r="276" spans="2:2" ht="13" x14ac:dyDescent="0.15">
      <c r="B276" s="2"/>
    </row>
    <row r="277" spans="2:2" ht="13" x14ac:dyDescent="0.15">
      <c r="B277" s="2"/>
    </row>
    <row r="278" spans="2:2" ht="13" x14ac:dyDescent="0.15">
      <c r="B278" s="2"/>
    </row>
    <row r="279" spans="2:2" ht="13" x14ac:dyDescent="0.15">
      <c r="B279" s="2"/>
    </row>
    <row r="280" spans="2:2" ht="13" x14ac:dyDescent="0.15">
      <c r="B280" s="2"/>
    </row>
    <row r="281" spans="2:2" ht="13" x14ac:dyDescent="0.15">
      <c r="B281" s="2"/>
    </row>
    <row r="282" spans="2:2" ht="13" x14ac:dyDescent="0.15">
      <c r="B282" s="2"/>
    </row>
    <row r="283" spans="2:2" ht="13" x14ac:dyDescent="0.15">
      <c r="B283" s="2"/>
    </row>
    <row r="284" spans="2:2" ht="13" x14ac:dyDescent="0.15">
      <c r="B284" s="2"/>
    </row>
    <row r="285" spans="2:2" ht="13" x14ac:dyDescent="0.15">
      <c r="B285" s="2"/>
    </row>
    <row r="286" spans="2:2" ht="13" x14ac:dyDescent="0.15">
      <c r="B286" s="2"/>
    </row>
    <row r="287" spans="2:2" ht="13" x14ac:dyDescent="0.15">
      <c r="B287" s="2"/>
    </row>
    <row r="288" spans="2:2" ht="13" x14ac:dyDescent="0.15">
      <c r="B288" s="2"/>
    </row>
    <row r="289" spans="2:2" ht="13" x14ac:dyDescent="0.15">
      <c r="B289" s="2"/>
    </row>
    <row r="290" spans="2:2" ht="13" x14ac:dyDescent="0.15">
      <c r="B290" s="2"/>
    </row>
    <row r="291" spans="2:2" ht="13" x14ac:dyDescent="0.15">
      <c r="B291" s="2"/>
    </row>
    <row r="292" spans="2:2" ht="13" x14ac:dyDescent="0.15">
      <c r="B292" s="2"/>
    </row>
    <row r="293" spans="2:2" ht="13" x14ac:dyDescent="0.15">
      <c r="B293" s="2"/>
    </row>
    <row r="294" spans="2:2" ht="13" x14ac:dyDescent="0.15">
      <c r="B294" s="2"/>
    </row>
    <row r="295" spans="2:2" ht="13" x14ac:dyDescent="0.15">
      <c r="B295" s="2"/>
    </row>
    <row r="296" spans="2:2" ht="13" x14ac:dyDescent="0.15">
      <c r="B296" s="2"/>
    </row>
    <row r="297" spans="2:2" ht="13" x14ac:dyDescent="0.15">
      <c r="B297" s="2"/>
    </row>
    <row r="298" spans="2:2" ht="13" x14ac:dyDescent="0.15">
      <c r="B298" s="2"/>
    </row>
    <row r="299" spans="2:2" ht="13" x14ac:dyDescent="0.15">
      <c r="B299" s="2"/>
    </row>
    <row r="300" spans="2:2" ht="13" x14ac:dyDescent="0.15">
      <c r="B300" s="2"/>
    </row>
    <row r="301" spans="2:2" ht="13" x14ac:dyDescent="0.15">
      <c r="B301" s="2"/>
    </row>
    <row r="302" spans="2:2" ht="13" x14ac:dyDescent="0.15">
      <c r="B302" s="2"/>
    </row>
    <row r="303" spans="2:2" ht="13" x14ac:dyDescent="0.15">
      <c r="B303" s="2"/>
    </row>
    <row r="304" spans="2:2" ht="13" x14ac:dyDescent="0.15">
      <c r="B304" s="2"/>
    </row>
    <row r="305" spans="2:2" ht="13" x14ac:dyDescent="0.15">
      <c r="B305" s="2"/>
    </row>
    <row r="306" spans="2:2" ht="13" x14ac:dyDescent="0.15">
      <c r="B306" s="2"/>
    </row>
    <row r="307" spans="2:2" ht="13" x14ac:dyDescent="0.15">
      <c r="B307" s="2"/>
    </row>
    <row r="308" spans="2:2" ht="13" x14ac:dyDescent="0.15">
      <c r="B308" s="2"/>
    </row>
    <row r="309" spans="2:2" ht="13" x14ac:dyDescent="0.15">
      <c r="B309" s="2"/>
    </row>
    <row r="310" spans="2:2" ht="13" x14ac:dyDescent="0.15">
      <c r="B310" s="2"/>
    </row>
    <row r="311" spans="2:2" ht="13" x14ac:dyDescent="0.15">
      <c r="B311" s="2"/>
    </row>
    <row r="312" spans="2:2" ht="13" x14ac:dyDescent="0.15">
      <c r="B312" s="2"/>
    </row>
    <row r="313" spans="2:2" ht="13" x14ac:dyDescent="0.15">
      <c r="B313" s="2"/>
    </row>
    <row r="314" spans="2:2" ht="13" x14ac:dyDescent="0.15">
      <c r="B314" s="2"/>
    </row>
    <row r="315" spans="2:2" ht="13" x14ac:dyDescent="0.15">
      <c r="B315" s="2"/>
    </row>
    <row r="316" spans="2:2" ht="13" x14ac:dyDescent="0.15">
      <c r="B316" s="2"/>
    </row>
    <row r="317" spans="2:2" ht="13" x14ac:dyDescent="0.15">
      <c r="B317" s="2"/>
    </row>
    <row r="318" spans="2:2" ht="13" x14ac:dyDescent="0.15">
      <c r="B318" s="2"/>
    </row>
    <row r="319" spans="2:2" ht="13" x14ac:dyDescent="0.15">
      <c r="B319" s="2"/>
    </row>
    <row r="320" spans="2:2" ht="13" x14ac:dyDescent="0.15">
      <c r="B320" s="2"/>
    </row>
    <row r="321" spans="2:2" ht="13" x14ac:dyDescent="0.15">
      <c r="B321" s="2"/>
    </row>
    <row r="322" spans="2:2" ht="13" x14ac:dyDescent="0.15">
      <c r="B322" s="2"/>
    </row>
    <row r="323" spans="2:2" ht="13" x14ac:dyDescent="0.15">
      <c r="B323" s="2"/>
    </row>
    <row r="324" spans="2:2" ht="13" x14ac:dyDescent="0.15">
      <c r="B324" s="2"/>
    </row>
    <row r="325" spans="2:2" ht="13" x14ac:dyDescent="0.15">
      <c r="B325" s="2"/>
    </row>
    <row r="326" spans="2:2" ht="13" x14ac:dyDescent="0.15">
      <c r="B326" s="2"/>
    </row>
    <row r="327" spans="2:2" ht="13" x14ac:dyDescent="0.15">
      <c r="B327" s="2"/>
    </row>
    <row r="328" spans="2:2" ht="13" x14ac:dyDescent="0.15">
      <c r="B328" s="2"/>
    </row>
    <row r="329" spans="2:2" ht="13" x14ac:dyDescent="0.15">
      <c r="B329" s="2"/>
    </row>
    <row r="330" spans="2:2" ht="13" x14ac:dyDescent="0.15">
      <c r="B330" s="2"/>
    </row>
    <row r="331" spans="2:2" ht="13" x14ac:dyDescent="0.15">
      <c r="B331" s="2"/>
    </row>
    <row r="332" spans="2:2" ht="13" x14ac:dyDescent="0.15">
      <c r="B332" s="2"/>
    </row>
    <row r="333" spans="2:2" ht="13" x14ac:dyDescent="0.15">
      <c r="B333" s="2"/>
    </row>
    <row r="334" spans="2:2" ht="13" x14ac:dyDescent="0.15">
      <c r="B334" s="2"/>
    </row>
    <row r="335" spans="2:2" ht="13" x14ac:dyDescent="0.15">
      <c r="B335" s="2"/>
    </row>
    <row r="336" spans="2:2" ht="13" x14ac:dyDescent="0.15">
      <c r="B336" s="2"/>
    </row>
    <row r="337" spans="2:2" ht="13" x14ac:dyDescent="0.15">
      <c r="B337" s="2"/>
    </row>
    <row r="338" spans="2:2" ht="13" x14ac:dyDescent="0.15">
      <c r="B338" s="2"/>
    </row>
    <row r="339" spans="2:2" ht="13" x14ac:dyDescent="0.15">
      <c r="B339" s="2"/>
    </row>
    <row r="340" spans="2:2" ht="13" x14ac:dyDescent="0.15">
      <c r="B340" s="2"/>
    </row>
    <row r="341" spans="2:2" ht="13" x14ac:dyDescent="0.15">
      <c r="B341" s="2"/>
    </row>
    <row r="342" spans="2:2" ht="13" x14ac:dyDescent="0.15">
      <c r="B342" s="2"/>
    </row>
    <row r="343" spans="2:2" ht="13" x14ac:dyDescent="0.15">
      <c r="B343" s="2"/>
    </row>
    <row r="344" spans="2:2" ht="13" x14ac:dyDescent="0.15">
      <c r="B344" s="2"/>
    </row>
    <row r="345" spans="2:2" ht="13" x14ac:dyDescent="0.15">
      <c r="B345" s="2"/>
    </row>
    <row r="346" spans="2:2" ht="13" x14ac:dyDescent="0.15">
      <c r="B346" s="2"/>
    </row>
    <row r="347" spans="2:2" ht="13" x14ac:dyDescent="0.15">
      <c r="B347" s="2"/>
    </row>
    <row r="348" spans="2:2" ht="13" x14ac:dyDescent="0.15">
      <c r="B348" s="2"/>
    </row>
    <row r="349" spans="2:2" ht="13" x14ac:dyDescent="0.15">
      <c r="B349" s="2"/>
    </row>
    <row r="350" spans="2:2" ht="13" x14ac:dyDescent="0.15">
      <c r="B350" s="2"/>
    </row>
    <row r="351" spans="2:2" ht="13" x14ac:dyDescent="0.15">
      <c r="B351" s="2"/>
    </row>
    <row r="352" spans="2:2" ht="13" x14ac:dyDescent="0.15">
      <c r="B352" s="2"/>
    </row>
    <row r="353" spans="2:2" ht="13" x14ac:dyDescent="0.15">
      <c r="B353" s="2"/>
    </row>
    <row r="354" spans="2:2" ht="13" x14ac:dyDescent="0.15">
      <c r="B354" s="2"/>
    </row>
    <row r="355" spans="2:2" ht="13" x14ac:dyDescent="0.15">
      <c r="B355" s="2"/>
    </row>
    <row r="356" spans="2:2" ht="13" x14ac:dyDescent="0.15">
      <c r="B356" s="2"/>
    </row>
    <row r="357" spans="2:2" ht="13" x14ac:dyDescent="0.15">
      <c r="B357" s="2"/>
    </row>
    <row r="358" spans="2:2" ht="13" x14ac:dyDescent="0.15">
      <c r="B358" s="2"/>
    </row>
    <row r="359" spans="2:2" ht="13" x14ac:dyDescent="0.15">
      <c r="B359" s="2"/>
    </row>
    <row r="360" spans="2:2" ht="13" x14ac:dyDescent="0.15">
      <c r="B360" s="2"/>
    </row>
    <row r="361" spans="2:2" ht="13" x14ac:dyDescent="0.15">
      <c r="B361" s="2"/>
    </row>
    <row r="362" spans="2:2" ht="13" x14ac:dyDescent="0.15">
      <c r="B362" s="2"/>
    </row>
    <row r="363" spans="2:2" ht="13" x14ac:dyDescent="0.15">
      <c r="B363" s="2"/>
    </row>
    <row r="364" spans="2:2" ht="13" x14ac:dyDescent="0.15">
      <c r="B364" s="2"/>
    </row>
    <row r="365" spans="2:2" ht="13" x14ac:dyDescent="0.15">
      <c r="B365" s="2"/>
    </row>
    <row r="366" spans="2:2" ht="13" x14ac:dyDescent="0.15">
      <c r="B366" s="2"/>
    </row>
    <row r="367" spans="2:2" ht="13" x14ac:dyDescent="0.15">
      <c r="B367" s="2"/>
    </row>
    <row r="368" spans="2:2" ht="13" x14ac:dyDescent="0.15">
      <c r="B368" s="2"/>
    </row>
    <row r="369" spans="2:2" ht="13" x14ac:dyDescent="0.15">
      <c r="B369" s="2"/>
    </row>
    <row r="370" spans="2:2" ht="13" x14ac:dyDescent="0.15">
      <c r="B370" s="2"/>
    </row>
    <row r="371" spans="2:2" ht="13" x14ac:dyDescent="0.15">
      <c r="B371" s="2"/>
    </row>
    <row r="372" spans="2:2" ht="13" x14ac:dyDescent="0.15">
      <c r="B372" s="2"/>
    </row>
    <row r="373" spans="2:2" ht="13" x14ac:dyDescent="0.15">
      <c r="B373" s="2"/>
    </row>
    <row r="374" spans="2:2" ht="13" x14ac:dyDescent="0.15">
      <c r="B374" s="2"/>
    </row>
    <row r="375" spans="2:2" ht="13" x14ac:dyDescent="0.15">
      <c r="B375" s="2"/>
    </row>
    <row r="376" spans="2:2" ht="13" x14ac:dyDescent="0.15">
      <c r="B376" s="2"/>
    </row>
    <row r="377" spans="2:2" ht="13" x14ac:dyDescent="0.15">
      <c r="B377" s="2"/>
    </row>
    <row r="378" spans="2:2" ht="13" x14ac:dyDescent="0.15">
      <c r="B378" s="2"/>
    </row>
    <row r="379" spans="2:2" ht="13" x14ac:dyDescent="0.15">
      <c r="B379" s="2"/>
    </row>
    <row r="380" spans="2:2" ht="13" x14ac:dyDescent="0.15">
      <c r="B380" s="2"/>
    </row>
    <row r="381" spans="2:2" ht="13" x14ac:dyDescent="0.15">
      <c r="B381" s="2"/>
    </row>
    <row r="382" spans="2:2" ht="13" x14ac:dyDescent="0.15">
      <c r="B382" s="2"/>
    </row>
    <row r="383" spans="2:2" ht="13" x14ac:dyDescent="0.15">
      <c r="B383" s="2"/>
    </row>
    <row r="384" spans="2:2" ht="13" x14ac:dyDescent="0.15">
      <c r="B384" s="2"/>
    </row>
    <row r="385" spans="2:2" ht="13" x14ac:dyDescent="0.15">
      <c r="B385" s="2"/>
    </row>
    <row r="386" spans="2:2" ht="13" x14ac:dyDescent="0.15">
      <c r="B386" s="2"/>
    </row>
    <row r="387" spans="2:2" ht="13" x14ac:dyDescent="0.15">
      <c r="B387" s="2"/>
    </row>
    <row r="388" spans="2:2" ht="13" x14ac:dyDescent="0.15">
      <c r="B388" s="2"/>
    </row>
    <row r="389" spans="2:2" ht="13" x14ac:dyDescent="0.15">
      <c r="B389" s="2"/>
    </row>
    <row r="390" spans="2:2" ht="13" x14ac:dyDescent="0.15">
      <c r="B390" s="2"/>
    </row>
    <row r="391" spans="2:2" ht="13" x14ac:dyDescent="0.15">
      <c r="B391" s="2"/>
    </row>
    <row r="392" spans="2:2" ht="13" x14ac:dyDescent="0.15">
      <c r="B392" s="2"/>
    </row>
    <row r="393" spans="2:2" ht="13" x14ac:dyDescent="0.15">
      <c r="B393" s="2"/>
    </row>
    <row r="394" spans="2:2" ht="13" x14ac:dyDescent="0.15">
      <c r="B394" s="2"/>
    </row>
    <row r="395" spans="2:2" ht="13" x14ac:dyDescent="0.15">
      <c r="B395" s="2"/>
    </row>
    <row r="396" spans="2:2" ht="13" x14ac:dyDescent="0.15">
      <c r="B396" s="2"/>
    </row>
    <row r="397" spans="2:2" ht="13" x14ac:dyDescent="0.15">
      <c r="B397" s="2"/>
    </row>
    <row r="398" spans="2:2" ht="13" x14ac:dyDescent="0.15">
      <c r="B398" s="2"/>
    </row>
    <row r="399" spans="2:2" ht="13" x14ac:dyDescent="0.15">
      <c r="B399" s="2"/>
    </row>
    <row r="400" spans="2:2" ht="13" x14ac:dyDescent="0.15">
      <c r="B400" s="2"/>
    </row>
    <row r="401" spans="2:2" ht="13" x14ac:dyDescent="0.15">
      <c r="B401" s="2"/>
    </row>
    <row r="402" spans="2:2" ht="13" x14ac:dyDescent="0.15">
      <c r="B402" s="2"/>
    </row>
    <row r="403" spans="2:2" ht="13" x14ac:dyDescent="0.15">
      <c r="B403" s="2"/>
    </row>
    <row r="404" spans="2:2" ht="13" x14ac:dyDescent="0.15">
      <c r="B404" s="2"/>
    </row>
    <row r="405" spans="2:2" ht="13" x14ac:dyDescent="0.15">
      <c r="B405" s="2"/>
    </row>
    <row r="406" spans="2:2" ht="13" x14ac:dyDescent="0.15">
      <c r="B406" s="2"/>
    </row>
    <row r="407" spans="2:2" ht="13" x14ac:dyDescent="0.15">
      <c r="B407" s="2"/>
    </row>
    <row r="408" spans="2:2" ht="13" x14ac:dyDescent="0.15">
      <c r="B408" s="2"/>
    </row>
    <row r="409" spans="2:2" ht="13" x14ac:dyDescent="0.15">
      <c r="B409" s="2"/>
    </row>
    <row r="410" spans="2:2" ht="13" x14ac:dyDescent="0.15">
      <c r="B410" s="2"/>
    </row>
    <row r="411" spans="2:2" ht="13" x14ac:dyDescent="0.15">
      <c r="B411" s="2"/>
    </row>
    <row r="412" spans="2:2" ht="13" x14ac:dyDescent="0.15">
      <c r="B412" s="2"/>
    </row>
    <row r="413" spans="2:2" ht="13" x14ac:dyDescent="0.15">
      <c r="B413" s="2"/>
    </row>
    <row r="414" spans="2:2" ht="13" x14ac:dyDescent="0.15">
      <c r="B414" s="2"/>
    </row>
    <row r="415" spans="2:2" ht="13" x14ac:dyDescent="0.15">
      <c r="B415" s="2"/>
    </row>
    <row r="416" spans="2:2" ht="13" x14ac:dyDescent="0.15">
      <c r="B416" s="2"/>
    </row>
    <row r="417" spans="2:2" ht="13" x14ac:dyDescent="0.15">
      <c r="B417" s="2"/>
    </row>
    <row r="418" spans="2:2" ht="13" x14ac:dyDescent="0.15">
      <c r="B418" s="2"/>
    </row>
    <row r="419" spans="2:2" ht="13" x14ac:dyDescent="0.15">
      <c r="B419" s="2"/>
    </row>
    <row r="420" spans="2:2" ht="13" x14ac:dyDescent="0.15">
      <c r="B420" s="2"/>
    </row>
    <row r="421" spans="2:2" ht="13" x14ac:dyDescent="0.15">
      <c r="B421" s="2"/>
    </row>
    <row r="422" spans="2:2" ht="13" x14ac:dyDescent="0.15">
      <c r="B422" s="2"/>
    </row>
    <row r="423" spans="2:2" ht="13" x14ac:dyDescent="0.15">
      <c r="B423" s="2"/>
    </row>
    <row r="424" spans="2:2" ht="13" x14ac:dyDescent="0.15">
      <c r="B424" s="2"/>
    </row>
    <row r="425" spans="2:2" ht="13" x14ac:dyDescent="0.15">
      <c r="B425" s="2"/>
    </row>
    <row r="426" spans="2:2" ht="13" x14ac:dyDescent="0.15">
      <c r="B426" s="2"/>
    </row>
    <row r="427" spans="2:2" ht="13" x14ac:dyDescent="0.15">
      <c r="B427" s="2"/>
    </row>
    <row r="428" spans="2:2" ht="13" x14ac:dyDescent="0.15">
      <c r="B428" s="2"/>
    </row>
    <row r="429" spans="2:2" ht="13" x14ac:dyDescent="0.15">
      <c r="B429" s="2"/>
    </row>
    <row r="430" spans="2:2" ht="13" x14ac:dyDescent="0.15">
      <c r="B430" s="2"/>
    </row>
    <row r="431" spans="2:2" ht="13" x14ac:dyDescent="0.15">
      <c r="B431" s="2"/>
    </row>
    <row r="432" spans="2:2" ht="13" x14ac:dyDescent="0.15">
      <c r="B432" s="2"/>
    </row>
    <row r="433" spans="2:2" ht="13" x14ac:dyDescent="0.15">
      <c r="B433" s="2"/>
    </row>
    <row r="434" spans="2:2" ht="13" x14ac:dyDescent="0.15">
      <c r="B434" s="2"/>
    </row>
    <row r="435" spans="2:2" ht="13" x14ac:dyDescent="0.15">
      <c r="B435" s="2"/>
    </row>
    <row r="436" spans="2:2" ht="13" x14ac:dyDescent="0.15">
      <c r="B436" s="2"/>
    </row>
    <row r="437" spans="2:2" ht="13" x14ac:dyDescent="0.15">
      <c r="B437" s="2"/>
    </row>
    <row r="438" spans="2:2" ht="13" x14ac:dyDescent="0.15">
      <c r="B438" s="2"/>
    </row>
    <row r="439" spans="2:2" ht="13" x14ac:dyDescent="0.15">
      <c r="B439" s="2"/>
    </row>
    <row r="440" spans="2:2" ht="13" x14ac:dyDescent="0.15">
      <c r="B440" s="2"/>
    </row>
    <row r="441" spans="2:2" ht="13" x14ac:dyDescent="0.15">
      <c r="B441" s="2"/>
    </row>
    <row r="442" spans="2:2" ht="13" x14ac:dyDescent="0.15">
      <c r="B442" s="2"/>
    </row>
    <row r="443" spans="2:2" ht="13" x14ac:dyDescent="0.15">
      <c r="B443" s="2"/>
    </row>
    <row r="444" spans="2:2" ht="13" x14ac:dyDescent="0.15">
      <c r="B444" s="2"/>
    </row>
    <row r="445" spans="2:2" ht="13" x14ac:dyDescent="0.15">
      <c r="B445" s="2"/>
    </row>
    <row r="446" spans="2:2" ht="13" x14ac:dyDescent="0.15">
      <c r="B446" s="2"/>
    </row>
    <row r="447" spans="2:2" ht="13" x14ac:dyDescent="0.15">
      <c r="B447" s="2"/>
    </row>
    <row r="448" spans="2:2" ht="13" x14ac:dyDescent="0.15">
      <c r="B448" s="2"/>
    </row>
    <row r="449" spans="2:2" ht="13" x14ac:dyDescent="0.15">
      <c r="B449" s="2"/>
    </row>
    <row r="450" spans="2:2" ht="13" x14ac:dyDescent="0.15">
      <c r="B450" s="2"/>
    </row>
    <row r="451" spans="2:2" ht="13" x14ac:dyDescent="0.15">
      <c r="B451" s="2"/>
    </row>
    <row r="452" spans="2:2" ht="13" x14ac:dyDescent="0.15">
      <c r="B452" s="2"/>
    </row>
    <row r="453" spans="2:2" ht="13" x14ac:dyDescent="0.15">
      <c r="B453" s="2"/>
    </row>
    <row r="454" spans="2:2" ht="13" x14ac:dyDescent="0.15">
      <c r="B454" s="2"/>
    </row>
    <row r="455" spans="2:2" ht="13" x14ac:dyDescent="0.15">
      <c r="B455" s="2"/>
    </row>
    <row r="456" spans="2:2" ht="13" x14ac:dyDescent="0.15">
      <c r="B456" s="2"/>
    </row>
    <row r="457" spans="2:2" ht="13" x14ac:dyDescent="0.15">
      <c r="B457" s="2"/>
    </row>
    <row r="458" spans="2:2" ht="13" x14ac:dyDescent="0.15">
      <c r="B458" s="2"/>
    </row>
    <row r="459" spans="2:2" ht="13" x14ac:dyDescent="0.15">
      <c r="B459" s="2"/>
    </row>
    <row r="460" spans="2:2" ht="13" x14ac:dyDescent="0.15">
      <c r="B460" s="2"/>
    </row>
    <row r="461" spans="2:2" ht="13" x14ac:dyDescent="0.15">
      <c r="B461" s="2"/>
    </row>
    <row r="462" spans="2:2" ht="13" x14ac:dyDescent="0.15">
      <c r="B462" s="2"/>
    </row>
    <row r="463" spans="2:2" ht="13" x14ac:dyDescent="0.15">
      <c r="B463" s="2"/>
    </row>
    <row r="464" spans="2:2" ht="13" x14ac:dyDescent="0.15">
      <c r="B464" s="2"/>
    </row>
    <row r="465" spans="2:2" ht="13" x14ac:dyDescent="0.15">
      <c r="B465" s="2"/>
    </row>
    <row r="466" spans="2:2" ht="13" x14ac:dyDescent="0.15">
      <c r="B466" s="2"/>
    </row>
    <row r="467" spans="2:2" ht="13" x14ac:dyDescent="0.15">
      <c r="B467" s="2"/>
    </row>
    <row r="468" spans="2:2" ht="13" x14ac:dyDescent="0.15">
      <c r="B468" s="2"/>
    </row>
    <row r="469" spans="2:2" ht="13" x14ac:dyDescent="0.15">
      <c r="B469" s="2"/>
    </row>
    <row r="470" spans="2:2" ht="13" x14ac:dyDescent="0.15">
      <c r="B470" s="2"/>
    </row>
    <row r="471" spans="2:2" ht="13" x14ac:dyDescent="0.15">
      <c r="B471" s="2"/>
    </row>
    <row r="472" spans="2:2" ht="13" x14ac:dyDescent="0.15">
      <c r="B472" s="2"/>
    </row>
    <row r="473" spans="2:2" ht="13" x14ac:dyDescent="0.15">
      <c r="B473" s="2"/>
    </row>
    <row r="474" spans="2:2" ht="13" x14ac:dyDescent="0.15">
      <c r="B474" s="2"/>
    </row>
    <row r="475" spans="2:2" ht="13" x14ac:dyDescent="0.15">
      <c r="B475" s="2"/>
    </row>
    <row r="476" spans="2:2" ht="13" x14ac:dyDescent="0.15">
      <c r="B476" s="2"/>
    </row>
    <row r="477" spans="2:2" ht="13" x14ac:dyDescent="0.15">
      <c r="B477" s="2"/>
    </row>
    <row r="478" spans="2:2" ht="13" x14ac:dyDescent="0.15">
      <c r="B478" s="2"/>
    </row>
    <row r="479" spans="2:2" ht="13" x14ac:dyDescent="0.15">
      <c r="B479" s="2"/>
    </row>
    <row r="480" spans="2:2" ht="13" x14ac:dyDescent="0.15">
      <c r="B480" s="2"/>
    </row>
    <row r="481" spans="2:2" ht="13" x14ac:dyDescent="0.15">
      <c r="B481" s="2"/>
    </row>
    <row r="482" spans="2:2" ht="13" x14ac:dyDescent="0.15">
      <c r="B482" s="2"/>
    </row>
    <row r="483" spans="2:2" ht="13" x14ac:dyDescent="0.15">
      <c r="B483" s="2"/>
    </row>
    <row r="484" spans="2:2" ht="13" x14ac:dyDescent="0.15">
      <c r="B484" s="2"/>
    </row>
    <row r="485" spans="2:2" ht="13" x14ac:dyDescent="0.15">
      <c r="B485" s="2"/>
    </row>
    <row r="486" spans="2:2" ht="13" x14ac:dyDescent="0.15">
      <c r="B486" s="2"/>
    </row>
    <row r="487" spans="2:2" ht="13" x14ac:dyDescent="0.15">
      <c r="B487" s="2"/>
    </row>
    <row r="488" spans="2:2" ht="13" x14ac:dyDescent="0.15">
      <c r="B488" s="2"/>
    </row>
    <row r="489" spans="2:2" ht="13" x14ac:dyDescent="0.15">
      <c r="B489" s="2"/>
    </row>
    <row r="490" spans="2:2" ht="13" x14ac:dyDescent="0.15">
      <c r="B490" s="2"/>
    </row>
    <row r="491" spans="2:2" ht="13" x14ac:dyDescent="0.15">
      <c r="B491" s="2"/>
    </row>
    <row r="492" spans="2:2" ht="13" x14ac:dyDescent="0.15">
      <c r="B492" s="2"/>
    </row>
    <row r="493" spans="2:2" ht="13" x14ac:dyDescent="0.15">
      <c r="B493" s="2"/>
    </row>
    <row r="494" spans="2:2" ht="13" x14ac:dyDescent="0.15">
      <c r="B494" s="2"/>
    </row>
    <row r="495" spans="2:2" ht="13" x14ac:dyDescent="0.15">
      <c r="B495" s="2"/>
    </row>
    <row r="496" spans="2:2" ht="13" x14ac:dyDescent="0.15">
      <c r="B496" s="2"/>
    </row>
    <row r="497" spans="2:2" ht="13" x14ac:dyDescent="0.15">
      <c r="B497" s="2"/>
    </row>
    <row r="498" spans="2:2" ht="13" x14ac:dyDescent="0.15">
      <c r="B498" s="2"/>
    </row>
    <row r="499" spans="2:2" ht="13" x14ac:dyDescent="0.15">
      <c r="B499" s="2"/>
    </row>
    <row r="500" spans="2:2" ht="13" x14ac:dyDescent="0.15">
      <c r="B500" s="2"/>
    </row>
    <row r="501" spans="2:2" ht="13" x14ac:dyDescent="0.15">
      <c r="B501" s="2"/>
    </row>
    <row r="502" spans="2:2" ht="13" x14ac:dyDescent="0.15">
      <c r="B502" s="2"/>
    </row>
    <row r="503" spans="2:2" ht="13" x14ac:dyDescent="0.15">
      <c r="B503" s="2"/>
    </row>
    <row r="504" spans="2:2" ht="13" x14ac:dyDescent="0.15">
      <c r="B504" s="2"/>
    </row>
    <row r="505" spans="2:2" ht="13" x14ac:dyDescent="0.15">
      <c r="B505" s="2"/>
    </row>
    <row r="506" spans="2:2" ht="13" x14ac:dyDescent="0.15">
      <c r="B506" s="2"/>
    </row>
    <row r="507" spans="2:2" ht="13" x14ac:dyDescent="0.15">
      <c r="B507" s="2"/>
    </row>
    <row r="508" spans="2:2" ht="13" x14ac:dyDescent="0.15">
      <c r="B508" s="2"/>
    </row>
    <row r="509" spans="2:2" ht="13" x14ac:dyDescent="0.15">
      <c r="B509" s="2"/>
    </row>
    <row r="510" spans="2:2" ht="13" x14ac:dyDescent="0.15">
      <c r="B510" s="2"/>
    </row>
    <row r="511" spans="2:2" ht="13" x14ac:dyDescent="0.15">
      <c r="B511" s="2"/>
    </row>
    <row r="512" spans="2:2" ht="13" x14ac:dyDescent="0.15">
      <c r="B512" s="2"/>
    </row>
    <row r="513" spans="2:2" ht="13" x14ac:dyDescent="0.15">
      <c r="B513" s="2"/>
    </row>
    <row r="514" spans="2:2" ht="13" x14ac:dyDescent="0.15">
      <c r="B514" s="2"/>
    </row>
    <row r="515" spans="2:2" ht="13" x14ac:dyDescent="0.15">
      <c r="B515" s="2"/>
    </row>
    <row r="516" spans="2:2" ht="13" x14ac:dyDescent="0.15">
      <c r="B516" s="2"/>
    </row>
    <row r="517" spans="2:2" ht="13" x14ac:dyDescent="0.15">
      <c r="B517" s="2"/>
    </row>
    <row r="518" spans="2:2" ht="13" x14ac:dyDescent="0.15">
      <c r="B518" s="2"/>
    </row>
    <row r="519" spans="2:2" ht="13" x14ac:dyDescent="0.15">
      <c r="B519" s="2"/>
    </row>
    <row r="520" spans="2:2" ht="13" x14ac:dyDescent="0.15">
      <c r="B520" s="2"/>
    </row>
    <row r="521" spans="2:2" ht="13" x14ac:dyDescent="0.15">
      <c r="B521" s="2"/>
    </row>
    <row r="522" spans="2:2" ht="13" x14ac:dyDescent="0.15">
      <c r="B522" s="2"/>
    </row>
    <row r="523" spans="2:2" ht="13" x14ac:dyDescent="0.15">
      <c r="B523" s="2"/>
    </row>
    <row r="524" spans="2:2" ht="13" x14ac:dyDescent="0.15">
      <c r="B524" s="2"/>
    </row>
    <row r="525" spans="2:2" ht="13" x14ac:dyDescent="0.15">
      <c r="B525" s="2"/>
    </row>
    <row r="526" spans="2:2" ht="13" x14ac:dyDescent="0.15">
      <c r="B526" s="2"/>
    </row>
    <row r="527" spans="2:2" ht="13" x14ac:dyDescent="0.15">
      <c r="B527" s="2"/>
    </row>
    <row r="528" spans="2:2" ht="13" x14ac:dyDescent="0.15">
      <c r="B528" s="2"/>
    </row>
    <row r="529" spans="2:2" ht="13" x14ac:dyDescent="0.15">
      <c r="B529" s="2"/>
    </row>
    <row r="530" spans="2:2" ht="13" x14ac:dyDescent="0.15">
      <c r="B530" s="2"/>
    </row>
    <row r="531" spans="2:2" ht="13" x14ac:dyDescent="0.15">
      <c r="B531" s="2"/>
    </row>
    <row r="532" spans="2:2" ht="13" x14ac:dyDescent="0.15">
      <c r="B532" s="2"/>
    </row>
    <row r="533" spans="2:2" ht="13" x14ac:dyDescent="0.15">
      <c r="B533" s="2"/>
    </row>
    <row r="534" spans="2:2" ht="13" x14ac:dyDescent="0.15">
      <c r="B534" s="2"/>
    </row>
    <row r="535" spans="2:2" ht="13" x14ac:dyDescent="0.15">
      <c r="B535" s="2"/>
    </row>
    <row r="536" spans="2:2" ht="13" x14ac:dyDescent="0.15">
      <c r="B536" s="2"/>
    </row>
    <row r="537" spans="2:2" ht="13" x14ac:dyDescent="0.15">
      <c r="B537" s="2"/>
    </row>
    <row r="538" spans="2:2" ht="13" x14ac:dyDescent="0.15">
      <c r="B538" s="2"/>
    </row>
    <row r="539" spans="2:2" ht="13" x14ac:dyDescent="0.15">
      <c r="B539" s="2"/>
    </row>
    <row r="540" spans="2:2" ht="13" x14ac:dyDescent="0.15">
      <c r="B540" s="2"/>
    </row>
    <row r="541" spans="2:2" ht="13" x14ac:dyDescent="0.15">
      <c r="B541" s="2"/>
    </row>
    <row r="542" spans="2:2" ht="13" x14ac:dyDescent="0.15">
      <c r="B542" s="2"/>
    </row>
    <row r="543" spans="2:2" ht="13" x14ac:dyDescent="0.15">
      <c r="B543" s="2"/>
    </row>
    <row r="544" spans="2:2" ht="13" x14ac:dyDescent="0.15">
      <c r="B544" s="2"/>
    </row>
    <row r="545" spans="2:2" ht="13" x14ac:dyDescent="0.15">
      <c r="B545" s="2"/>
    </row>
    <row r="546" spans="2:2" ht="13" x14ac:dyDescent="0.15">
      <c r="B546" s="2"/>
    </row>
    <row r="547" spans="2:2" ht="13" x14ac:dyDescent="0.15">
      <c r="B547" s="2"/>
    </row>
    <row r="548" spans="2:2" ht="13" x14ac:dyDescent="0.15">
      <c r="B548" s="2"/>
    </row>
    <row r="549" spans="2:2" ht="13" x14ac:dyDescent="0.15">
      <c r="B549" s="2"/>
    </row>
    <row r="550" spans="2:2" ht="13" x14ac:dyDescent="0.15">
      <c r="B550" s="2"/>
    </row>
    <row r="551" spans="2:2" ht="13" x14ac:dyDescent="0.15">
      <c r="B551" s="2"/>
    </row>
    <row r="552" spans="2:2" ht="13" x14ac:dyDescent="0.15">
      <c r="B552" s="2"/>
    </row>
    <row r="553" spans="2:2" ht="13" x14ac:dyDescent="0.15">
      <c r="B553" s="2"/>
    </row>
    <row r="554" spans="2:2" ht="13" x14ac:dyDescent="0.15">
      <c r="B554" s="2"/>
    </row>
    <row r="555" spans="2:2" ht="13" x14ac:dyDescent="0.15">
      <c r="B555" s="2"/>
    </row>
    <row r="556" spans="2:2" ht="13" x14ac:dyDescent="0.15">
      <c r="B556" s="2"/>
    </row>
    <row r="557" spans="2:2" ht="13" x14ac:dyDescent="0.15">
      <c r="B557" s="2"/>
    </row>
    <row r="558" spans="2:2" ht="13" x14ac:dyDescent="0.15">
      <c r="B558" s="2"/>
    </row>
    <row r="559" spans="2:2" ht="13" x14ac:dyDescent="0.15">
      <c r="B559" s="2"/>
    </row>
    <row r="560" spans="2:2" ht="13" x14ac:dyDescent="0.15">
      <c r="B560" s="2"/>
    </row>
    <row r="561" spans="2:2" ht="13" x14ac:dyDescent="0.15">
      <c r="B561" s="2"/>
    </row>
    <row r="562" spans="2:2" ht="13" x14ac:dyDescent="0.15">
      <c r="B562" s="2"/>
    </row>
    <row r="563" spans="2:2" ht="13" x14ac:dyDescent="0.15">
      <c r="B563" s="2"/>
    </row>
    <row r="564" spans="2:2" ht="13" x14ac:dyDescent="0.15">
      <c r="B564" s="2"/>
    </row>
    <row r="565" spans="2:2" ht="13" x14ac:dyDescent="0.15">
      <c r="B565" s="2"/>
    </row>
    <row r="566" spans="2:2" ht="13" x14ac:dyDescent="0.15">
      <c r="B566" s="2"/>
    </row>
    <row r="567" spans="2:2" ht="13" x14ac:dyDescent="0.15">
      <c r="B567" s="2"/>
    </row>
    <row r="568" spans="2:2" ht="13" x14ac:dyDescent="0.15">
      <c r="B568" s="2"/>
    </row>
    <row r="569" spans="2:2" ht="13" x14ac:dyDescent="0.15">
      <c r="B569" s="2"/>
    </row>
    <row r="570" spans="2:2" ht="13" x14ac:dyDescent="0.15">
      <c r="B570" s="2"/>
    </row>
    <row r="571" spans="2:2" ht="13" x14ac:dyDescent="0.15">
      <c r="B571" s="2"/>
    </row>
    <row r="572" spans="2:2" ht="13" x14ac:dyDescent="0.15">
      <c r="B572" s="2"/>
    </row>
    <row r="573" spans="2:2" ht="13" x14ac:dyDescent="0.15">
      <c r="B573" s="2"/>
    </row>
    <row r="574" spans="2:2" ht="13" x14ac:dyDescent="0.15">
      <c r="B574" s="2"/>
    </row>
    <row r="575" spans="2:2" ht="13" x14ac:dyDescent="0.15">
      <c r="B575" s="2"/>
    </row>
    <row r="576" spans="2:2" ht="13" x14ac:dyDescent="0.15">
      <c r="B576" s="2"/>
    </row>
    <row r="577" spans="2:2" ht="13" x14ac:dyDescent="0.15">
      <c r="B577" s="2"/>
    </row>
    <row r="578" spans="2:2" ht="13" x14ac:dyDescent="0.15">
      <c r="B578" s="2"/>
    </row>
    <row r="579" spans="2:2" ht="13" x14ac:dyDescent="0.15">
      <c r="B579" s="2"/>
    </row>
    <row r="580" spans="2:2" ht="13" x14ac:dyDescent="0.15">
      <c r="B580" s="2"/>
    </row>
    <row r="581" spans="2:2" ht="13" x14ac:dyDescent="0.15">
      <c r="B581" s="2"/>
    </row>
    <row r="582" spans="2:2" ht="13" x14ac:dyDescent="0.15">
      <c r="B582" s="2"/>
    </row>
    <row r="583" spans="2:2" ht="13" x14ac:dyDescent="0.15">
      <c r="B583" s="2"/>
    </row>
    <row r="584" spans="2:2" ht="13" x14ac:dyDescent="0.15">
      <c r="B584" s="2"/>
    </row>
    <row r="585" spans="2:2" ht="13" x14ac:dyDescent="0.15">
      <c r="B585" s="2"/>
    </row>
    <row r="586" spans="2:2" ht="13" x14ac:dyDescent="0.15">
      <c r="B586" s="2"/>
    </row>
    <row r="587" spans="2:2" ht="13" x14ac:dyDescent="0.15">
      <c r="B587" s="2"/>
    </row>
    <row r="588" spans="2:2" ht="13" x14ac:dyDescent="0.15">
      <c r="B588" s="2"/>
    </row>
    <row r="589" spans="2:2" ht="13" x14ac:dyDescent="0.15">
      <c r="B589" s="2"/>
    </row>
    <row r="590" spans="2:2" ht="13" x14ac:dyDescent="0.15">
      <c r="B590" s="2"/>
    </row>
    <row r="591" spans="2:2" ht="13" x14ac:dyDescent="0.15">
      <c r="B591" s="2"/>
    </row>
    <row r="592" spans="2:2" ht="13" x14ac:dyDescent="0.15">
      <c r="B592" s="2"/>
    </row>
    <row r="593" spans="2:2" ht="13" x14ac:dyDescent="0.15">
      <c r="B593" s="2"/>
    </row>
    <row r="594" spans="2:2" ht="13" x14ac:dyDescent="0.15">
      <c r="B594" s="2"/>
    </row>
    <row r="595" spans="2:2" ht="13" x14ac:dyDescent="0.15">
      <c r="B595" s="2"/>
    </row>
    <row r="596" spans="2:2" ht="13" x14ac:dyDescent="0.15">
      <c r="B596" s="2"/>
    </row>
    <row r="597" spans="2:2" ht="13" x14ac:dyDescent="0.15">
      <c r="B597" s="2"/>
    </row>
    <row r="598" spans="2:2" ht="13" x14ac:dyDescent="0.15">
      <c r="B598" s="2"/>
    </row>
    <row r="599" spans="2:2" ht="13" x14ac:dyDescent="0.15">
      <c r="B599" s="2"/>
    </row>
    <row r="600" spans="2:2" ht="13" x14ac:dyDescent="0.15">
      <c r="B600" s="2"/>
    </row>
    <row r="601" spans="2:2" ht="13" x14ac:dyDescent="0.15">
      <c r="B601" s="2"/>
    </row>
    <row r="602" spans="2:2" ht="13" x14ac:dyDescent="0.15">
      <c r="B602" s="2"/>
    </row>
    <row r="603" spans="2:2" ht="13" x14ac:dyDescent="0.15">
      <c r="B603" s="2"/>
    </row>
    <row r="604" spans="2:2" ht="13" x14ac:dyDescent="0.15">
      <c r="B604" s="2"/>
    </row>
    <row r="605" spans="2:2" ht="13" x14ac:dyDescent="0.15">
      <c r="B605" s="2"/>
    </row>
    <row r="606" spans="2:2" ht="13" x14ac:dyDescent="0.15">
      <c r="B606" s="2"/>
    </row>
    <row r="607" spans="2:2" ht="13" x14ac:dyDescent="0.15">
      <c r="B607" s="2"/>
    </row>
    <row r="608" spans="2:2" ht="13" x14ac:dyDescent="0.15">
      <c r="B608" s="2"/>
    </row>
    <row r="609" spans="2:2" ht="13" x14ac:dyDescent="0.15">
      <c r="B609" s="2"/>
    </row>
    <row r="610" spans="2:2" ht="13" x14ac:dyDescent="0.15">
      <c r="B610" s="2"/>
    </row>
    <row r="611" spans="2:2" ht="13" x14ac:dyDescent="0.15">
      <c r="B611" s="2"/>
    </row>
    <row r="612" spans="2:2" ht="13" x14ac:dyDescent="0.15">
      <c r="B612" s="2"/>
    </row>
    <row r="613" spans="2:2" ht="13" x14ac:dyDescent="0.15">
      <c r="B613" s="2"/>
    </row>
    <row r="614" spans="2:2" ht="13" x14ac:dyDescent="0.15">
      <c r="B614" s="2"/>
    </row>
    <row r="615" spans="2:2" ht="13" x14ac:dyDescent="0.15">
      <c r="B615" s="2"/>
    </row>
    <row r="616" spans="2:2" ht="13" x14ac:dyDescent="0.15">
      <c r="B616" s="2"/>
    </row>
    <row r="617" spans="2:2" ht="13" x14ac:dyDescent="0.15">
      <c r="B617" s="2"/>
    </row>
    <row r="618" spans="2:2" ht="13" x14ac:dyDescent="0.15">
      <c r="B618" s="2"/>
    </row>
    <row r="619" spans="2:2" ht="13" x14ac:dyDescent="0.15">
      <c r="B619" s="2"/>
    </row>
    <row r="620" spans="2:2" ht="13" x14ac:dyDescent="0.15">
      <c r="B620" s="2"/>
    </row>
    <row r="621" spans="2:2" ht="13" x14ac:dyDescent="0.15">
      <c r="B621" s="2"/>
    </row>
    <row r="622" spans="2:2" ht="13" x14ac:dyDescent="0.15">
      <c r="B622" s="2"/>
    </row>
    <row r="623" spans="2:2" ht="13" x14ac:dyDescent="0.15">
      <c r="B623" s="2"/>
    </row>
    <row r="624" spans="2:2" ht="13" x14ac:dyDescent="0.15">
      <c r="B624" s="2"/>
    </row>
    <row r="625" spans="2:2" ht="13" x14ac:dyDescent="0.15">
      <c r="B625" s="2"/>
    </row>
    <row r="626" spans="2:2" ht="13" x14ac:dyDescent="0.15">
      <c r="B626" s="2"/>
    </row>
    <row r="627" spans="2:2" ht="13" x14ac:dyDescent="0.15">
      <c r="B627" s="2"/>
    </row>
    <row r="628" spans="2:2" ht="13" x14ac:dyDescent="0.15">
      <c r="B628" s="2"/>
    </row>
    <row r="629" spans="2:2" ht="13" x14ac:dyDescent="0.15">
      <c r="B629" s="2"/>
    </row>
    <row r="630" spans="2:2" ht="13" x14ac:dyDescent="0.15">
      <c r="B630" s="2"/>
    </row>
    <row r="631" spans="2:2" ht="13" x14ac:dyDescent="0.15">
      <c r="B631" s="2"/>
    </row>
    <row r="632" spans="2:2" ht="13" x14ac:dyDescent="0.15">
      <c r="B632" s="2"/>
    </row>
    <row r="633" spans="2:2" ht="13" x14ac:dyDescent="0.15">
      <c r="B633" s="2"/>
    </row>
    <row r="634" spans="2:2" ht="13" x14ac:dyDescent="0.15">
      <c r="B634" s="2"/>
    </row>
    <row r="635" spans="2:2" ht="13" x14ac:dyDescent="0.15">
      <c r="B635" s="2"/>
    </row>
    <row r="636" spans="2:2" ht="13" x14ac:dyDescent="0.15">
      <c r="B636" s="2"/>
    </row>
    <row r="637" spans="2:2" ht="13" x14ac:dyDescent="0.15">
      <c r="B637" s="2"/>
    </row>
    <row r="638" spans="2:2" ht="13" x14ac:dyDescent="0.15">
      <c r="B638" s="2"/>
    </row>
    <row r="639" spans="2:2" ht="13" x14ac:dyDescent="0.15">
      <c r="B639" s="2"/>
    </row>
    <row r="640" spans="2:2" ht="13" x14ac:dyDescent="0.15">
      <c r="B640" s="2"/>
    </row>
    <row r="641" spans="2:2" ht="13" x14ac:dyDescent="0.15">
      <c r="B641" s="2"/>
    </row>
    <row r="642" spans="2:2" ht="13" x14ac:dyDescent="0.15">
      <c r="B642" s="2"/>
    </row>
    <row r="643" spans="2:2" ht="13" x14ac:dyDescent="0.15">
      <c r="B643" s="2"/>
    </row>
    <row r="644" spans="2:2" ht="13" x14ac:dyDescent="0.15">
      <c r="B644" s="2"/>
    </row>
    <row r="645" spans="2:2" ht="13" x14ac:dyDescent="0.15">
      <c r="B645" s="2"/>
    </row>
    <row r="646" spans="2:2" ht="13" x14ac:dyDescent="0.15">
      <c r="B646" s="2"/>
    </row>
    <row r="647" spans="2:2" ht="13" x14ac:dyDescent="0.15">
      <c r="B647" s="2"/>
    </row>
    <row r="648" spans="2:2" ht="13" x14ac:dyDescent="0.15">
      <c r="B648" s="2"/>
    </row>
    <row r="649" spans="2:2" ht="13" x14ac:dyDescent="0.15">
      <c r="B649" s="2"/>
    </row>
    <row r="650" spans="2:2" ht="13" x14ac:dyDescent="0.15">
      <c r="B650" s="2"/>
    </row>
    <row r="651" spans="2:2" ht="13" x14ac:dyDescent="0.15">
      <c r="B651" s="2"/>
    </row>
    <row r="652" spans="2:2" ht="13" x14ac:dyDescent="0.15">
      <c r="B652" s="2"/>
    </row>
    <row r="653" spans="2:2" ht="13" x14ac:dyDescent="0.15">
      <c r="B653" s="2"/>
    </row>
    <row r="654" spans="2:2" ht="13" x14ac:dyDescent="0.15">
      <c r="B654" s="2"/>
    </row>
    <row r="655" spans="2:2" ht="13" x14ac:dyDescent="0.15">
      <c r="B655" s="2"/>
    </row>
    <row r="656" spans="2:2" ht="13" x14ac:dyDescent="0.15">
      <c r="B656" s="2"/>
    </row>
    <row r="657" spans="2:2" ht="13" x14ac:dyDescent="0.15">
      <c r="B657" s="2"/>
    </row>
    <row r="658" spans="2:2" ht="13" x14ac:dyDescent="0.15">
      <c r="B658" s="2"/>
    </row>
    <row r="659" spans="2:2" ht="13" x14ac:dyDescent="0.15">
      <c r="B659" s="2"/>
    </row>
    <row r="660" spans="2:2" ht="13" x14ac:dyDescent="0.15">
      <c r="B660" s="2"/>
    </row>
    <row r="661" spans="2:2" ht="13" x14ac:dyDescent="0.15">
      <c r="B661" s="2"/>
    </row>
    <row r="662" spans="2:2" ht="13" x14ac:dyDescent="0.15">
      <c r="B662" s="2"/>
    </row>
    <row r="663" spans="2:2" ht="13" x14ac:dyDescent="0.15">
      <c r="B663" s="2"/>
    </row>
    <row r="664" spans="2:2" ht="13" x14ac:dyDescent="0.15">
      <c r="B664" s="2"/>
    </row>
    <row r="665" spans="2:2" ht="13" x14ac:dyDescent="0.15">
      <c r="B665" s="2"/>
    </row>
    <row r="666" spans="2:2" ht="13" x14ac:dyDescent="0.15">
      <c r="B666" s="2"/>
    </row>
    <row r="667" spans="2:2" ht="13" x14ac:dyDescent="0.15">
      <c r="B667" s="2"/>
    </row>
    <row r="668" spans="2:2" ht="13" x14ac:dyDescent="0.15">
      <c r="B668" s="2"/>
    </row>
    <row r="669" spans="2:2" ht="13" x14ac:dyDescent="0.15">
      <c r="B669" s="2"/>
    </row>
    <row r="670" spans="2:2" ht="13" x14ac:dyDescent="0.15">
      <c r="B670" s="2"/>
    </row>
    <row r="671" spans="2:2" ht="13" x14ac:dyDescent="0.15">
      <c r="B671" s="2"/>
    </row>
    <row r="672" spans="2:2" ht="13" x14ac:dyDescent="0.15">
      <c r="B672" s="2"/>
    </row>
    <row r="673" spans="2:2" ht="13" x14ac:dyDescent="0.15">
      <c r="B673" s="2"/>
    </row>
    <row r="674" spans="2:2" ht="13" x14ac:dyDescent="0.15">
      <c r="B674" s="2"/>
    </row>
    <row r="675" spans="2:2" ht="13" x14ac:dyDescent="0.15">
      <c r="B675" s="2"/>
    </row>
    <row r="676" spans="2:2" ht="13" x14ac:dyDescent="0.15">
      <c r="B676" s="2"/>
    </row>
    <row r="677" spans="2:2" ht="13" x14ac:dyDescent="0.15">
      <c r="B677" s="2"/>
    </row>
    <row r="678" spans="2:2" ht="13" x14ac:dyDescent="0.15">
      <c r="B678" s="2"/>
    </row>
    <row r="679" spans="2:2" ht="13" x14ac:dyDescent="0.15">
      <c r="B679" s="2"/>
    </row>
    <row r="680" spans="2:2" ht="13" x14ac:dyDescent="0.15">
      <c r="B680" s="2"/>
    </row>
    <row r="681" spans="2:2" ht="13" x14ac:dyDescent="0.15">
      <c r="B681" s="2"/>
    </row>
    <row r="682" spans="2:2" ht="13" x14ac:dyDescent="0.15">
      <c r="B682" s="2"/>
    </row>
    <row r="683" spans="2:2" ht="13" x14ac:dyDescent="0.15">
      <c r="B683" s="2"/>
    </row>
    <row r="684" spans="2:2" ht="13" x14ac:dyDescent="0.15">
      <c r="B684" s="2"/>
    </row>
    <row r="685" spans="2:2" ht="13" x14ac:dyDescent="0.15">
      <c r="B685" s="2"/>
    </row>
    <row r="686" spans="2:2" ht="13" x14ac:dyDescent="0.15">
      <c r="B686" s="2"/>
    </row>
    <row r="687" spans="2:2" ht="13" x14ac:dyDescent="0.15">
      <c r="B687" s="2"/>
    </row>
    <row r="688" spans="2:2" ht="13" x14ac:dyDescent="0.15">
      <c r="B688" s="2"/>
    </row>
    <row r="689" spans="2:2" ht="13" x14ac:dyDescent="0.15">
      <c r="B689" s="2"/>
    </row>
    <row r="690" spans="2:2" ht="13" x14ac:dyDescent="0.15">
      <c r="B690" s="2"/>
    </row>
    <row r="691" spans="2:2" ht="13" x14ac:dyDescent="0.15">
      <c r="B691" s="2"/>
    </row>
    <row r="692" spans="2:2" ht="13" x14ac:dyDescent="0.15">
      <c r="B692" s="2"/>
    </row>
    <row r="693" spans="2:2" ht="13" x14ac:dyDescent="0.15">
      <c r="B693" s="2"/>
    </row>
    <row r="694" spans="2:2" ht="13" x14ac:dyDescent="0.15">
      <c r="B694" s="2"/>
    </row>
    <row r="695" spans="2:2" ht="13" x14ac:dyDescent="0.15">
      <c r="B695" s="2"/>
    </row>
    <row r="696" spans="2:2" ht="13" x14ac:dyDescent="0.15">
      <c r="B696" s="2"/>
    </row>
    <row r="697" spans="2:2" ht="13" x14ac:dyDescent="0.15">
      <c r="B697" s="2"/>
    </row>
    <row r="698" spans="2:2" ht="13" x14ac:dyDescent="0.15">
      <c r="B698" s="2"/>
    </row>
    <row r="699" spans="2:2" ht="13" x14ac:dyDescent="0.15">
      <c r="B699" s="2"/>
    </row>
    <row r="700" spans="2:2" ht="13" x14ac:dyDescent="0.15">
      <c r="B700" s="2"/>
    </row>
    <row r="701" spans="2:2" ht="13" x14ac:dyDescent="0.15">
      <c r="B701" s="2"/>
    </row>
    <row r="702" spans="2:2" ht="13" x14ac:dyDescent="0.15">
      <c r="B702" s="2"/>
    </row>
    <row r="703" spans="2:2" ht="13" x14ac:dyDescent="0.15">
      <c r="B703" s="2"/>
    </row>
    <row r="704" spans="2:2" ht="13" x14ac:dyDescent="0.15">
      <c r="B704" s="2"/>
    </row>
    <row r="705" spans="2:2" ht="13" x14ac:dyDescent="0.15">
      <c r="B705" s="2"/>
    </row>
    <row r="706" spans="2:2" ht="13" x14ac:dyDescent="0.15">
      <c r="B706" s="2"/>
    </row>
    <row r="707" spans="2:2" ht="13" x14ac:dyDescent="0.15">
      <c r="B707" s="2"/>
    </row>
    <row r="708" spans="2:2" ht="13" x14ac:dyDescent="0.15">
      <c r="B708" s="2"/>
    </row>
    <row r="709" spans="2:2" ht="13" x14ac:dyDescent="0.15">
      <c r="B709" s="2"/>
    </row>
    <row r="710" spans="2:2" ht="13" x14ac:dyDescent="0.15">
      <c r="B710" s="2"/>
    </row>
    <row r="711" spans="2:2" ht="13" x14ac:dyDescent="0.15">
      <c r="B711" s="2"/>
    </row>
    <row r="712" spans="2:2" ht="13" x14ac:dyDescent="0.15">
      <c r="B712" s="2"/>
    </row>
    <row r="713" spans="2:2" ht="13" x14ac:dyDescent="0.15">
      <c r="B713" s="2"/>
    </row>
    <row r="714" spans="2:2" ht="13" x14ac:dyDescent="0.15">
      <c r="B714" s="2"/>
    </row>
    <row r="715" spans="2:2" ht="13" x14ac:dyDescent="0.15">
      <c r="B715" s="2"/>
    </row>
    <row r="716" spans="2:2" ht="13" x14ac:dyDescent="0.15">
      <c r="B716" s="2"/>
    </row>
    <row r="717" spans="2:2" ht="13" x14ac:dyDescent="0.15">
      <c r="B717" s="2"/>
    </row>
    <row r="718" spans="2:2" ht="13" x14ac:dyDescent="0.15">
      <c r="B718" s="2"/>
    </row>
    <row r="719" spans="2:2" ht="13" x14ac:dyDescent="0.15">
      <c r="B719" s="2"/>
    </row>
    <row r="720" spans="2:2" ht="13" x14ac:dyDescent="0.15">
      <c r="B720" s="2"/>
    </row>
    <row r="721" spans="2:2" ht="13" x14ac:dyDescent="0.15">
      <c r="B721" s="2"/>
    </row>
    <row r="722" spans="2:2" ht="13" x14ac:dyDescent="0.15">
      <c r="B722" s="2"/>
    </row>
    <row r="723" spans="2:2" ht="13" x14ac:dyDescent="0.15">
      <c r="B723" s="2"/>
    </row>
    <row r="724" spans="2:2" ht="13" x14ac:dyDescent="0.15">
      <c r="B724" s="2"/>
    </row>
    <row r="725" spans="2:2" ht="13" x14ac:dyDescent="0.15">
      <c r="B725" s="2"/>
    </row>
    <row r="726" spans="2:2" ht="13" x14ac:dyDescent="0.15">
      <c r="B726" s="2"/>
    </row>
    <row r="727" spans="2:2" ht="13" x14ac:dyDescent="0.15">
      <c r="B727" s="2"/>
    </row>
    <row r="728" spans="2:2" ht="13" x14ac:dyDescent="0.15">
      <c r="B728" s="2"/>
    </row>
    <row r="729" spans="2:2" ht="13" x14ac:dyDescent="0.15">
      <c r="B729" s="2"/>
    </row>
    <row r="730" spans="2:2" ht="13" x14ac:dyDescent="0.15">
      <c r="B730" s="2"/>
    </row>
    <row r="731" spans="2:2" ht="13" x14ac:dyDescent="0.15">
      <c r="B731" s="2"/>
    </row>
    <row r="732" spans="2:2" ht="13" x14ac:dyDescent="0.15">
      <c r="B732" s="2"/>
    </row>
    <row r="733" spans="2:2" ht="13" x14ac:dyDescent="0.15">
      <c r="B733" s="2"/>
    </row>
    <row r="734" spans="2:2" ht="13" x14ac:dyDescent="0.15">
      <c r="B734" s="2"/>
    </row>
    <row r="735" spans="2:2" ht="13" x14ac:dyDescent="0.15">
      <c r="B735" s="2"/>
    </row>
    <row r="736" spans="2:2" ht="13" x14ac:dyDescent="0.15">
      <c r="B736" s="2"/>
    </row>
    <row r="737" spans="2:2" ht="13" x14ac:dyDescent="0.15">
      <c r="B737" s="2"/>
    </row>
    <row r="738" spans="2:2" ht="13" x14ac:dyDescent="0.15">
      <c r="B738" s="2"/>
    </row>
    <row r="739" spans="2:2" ht="13" x14ac:dyDescent="0.15">
      <c r="B739" s="2"/>
    </row>
    <row r="740" spans="2:2" ht="13" x14ac:dyDescent="0.15">
      <c r="B740" s="2"/>
    </row>
    <row r="741" spans="2:2" ht="13" x14ac:dyDescent="0.15">
      <c r="B741" s="2"/>
    </row>
    <row r="742" spans="2:2" ht="13" x14ac:dyDescent="0.15">
      <c r="B742" s="2"/>
    </row>
    <row r="743" spans="2:2" ht="13" x14ac:dyDescent="0.15">
      <c r="B743" s="2"/>
    </row>
    <row r="744" spans="2:2" ht="13" x14ac:dyDescent="0.15">
      <c r="B744" s="2"/>
    </row>
    <row r="745" spans="2:2" ht="13" x14ac:dyDescent="0.15">
      <c r="B745" s="2"/>
    </row>
    <row r="746" spans="2:2" ht="13" x14ac:dyDescent="0.15">
      <c r="B746" s="2"/>
    </row>
    <row r="747" spans="2:2" ht="13" x14ac:dyDescent="0.15">
      <c r="B747" s="2"/>
    </row>
    <row r="748" spans="2:2" ht="13" x14ac:dyDescent="0.15">
      <c r="B748" s="2"/>
    </row>
    <row r="749" spans="2:2" ht="13" x14ac:dyDescent="0.15">
      <c r="B749" s="2"/>
    </row>
    <row r="750" spans="2:2" ht="13" x14ac:dyDescent="0.15">
      <c r="B750" s="2"/>
    </row>
    <row r="751" spans="2:2" ht="13" x14ac:dyDescent="0.15">
      <c r="B751" s="2"/>
    </row>
    <row r="752" spans="2:2" ht="13" x14ac:dyDescent="0.15">
      <c r="B752" s="2"/>
    </row>
    <row r="753" spans="2:2" ht="13" x14ac:dyDescent="0.15">
      <c r="B753" s="2"/>
    </row>
    <row r="754" spans="2:2" ht="13" x14ac:dyDescent="0.15">
      <c r="B754" s="2"/>
    </row>
    <row r="755" spans="2:2" ht="13" x14ac:dyDescent="0.15">
      <c r="B755" s="2"/>
    </row>
    <row r="756" spans="2:2" ht="13" x14ac:dyDescent="0.15">
      <c r="B756" s="2"/>
    </row>
    <row r="757" spans="2:2" ht="13" x14ac:dyDescent="0.15">
      <c r="B757" s="2"/>
    </row>
    <row r="758" spans="2:2" ht="13" x14ac:dyDescent="0.15">
      <c r="B758" s="2"/>
    </row>
    <row r="759" spans="2:2" ht="13" x14ac:dyDescent="0.15">
      <c r="B759" s="2"/>
    </row>
    <row r="760" spans="2:2" ht="13" x14ac:dyDescent="0.15">
      <c r="B760" s="2"/>
    </row>
    <row r="761" spans="2:2" ht="13" x14ac:dyDescent="0.15">
      <c r="B761" s="2"/>
    </row>
    <row r="762" spans="2:2" ht="13" x14ac:dyDescent="0.15">
      <c r="B762" s="2"/>
    </row>
    <row r="763" spans="2:2" ht="13" x14ac:dyDescent="0.15">
      <c r="B763" s="2"/>
    </row>
    <row r="764" spans="2:2" ht="13" x14ac:dyDescent="0.15">
      <c r="B764" s="2"/>
    </row>
    <row r="765" spans="2:2" ht="13" x14ac:dyDescent="0.15">
      <c r="B765" s="2"/>
    </row>
    <row r="766" spans="2:2" ht="13" x14ac:dyDescent="0.15">
      <c r="B766" s="2"/>
    </row>
    <row r="767" spans="2:2" ht="13" x14ac:dyDescent="0.15">
      <c r="B767" s="2"/>
    </row>
    <row r="768" spans="2:2" ht="13" x14ac:dyDescent="0.15">
      <c r="B768" s="2"/>
    </row>
    <row r="769" spans="2:2" ht="13" x14ac:dyDescent="0.15">
      <c r="B769" s="2"/>
    </row>
    <row r="770" spans="2:2" ht="13" x14ac:dyDescent="0.15">
      <c r="B770" s="2"/>
    </row>
    <row r="771" spans="2:2" ht="13" x14ac:dyDescent="0.15">
      <c r="B771" s="2"/>
    </row>
    <row r="772" spans="2:2" ht="13" x14ac:dyDescent="0.15">
      <c r="B772" s="2"/>
    </row>
    <row r="773" spans="2:2" ht="13" x14ac:dyDescent="0.15">
      <c r="B773" s="2"/>
    </row>
    <row r="774" spans="2:2" ht="13" x14ac:dyDescent="0.15">
      <c r="B774" s="2"/>
    </row>
    <row r="775" spans="2:2" ht="13" x14ac:dyDescent="0.15">
      <c r="B775" s="2"/>
    </row>
    <row r="776" spans="2:2" ht="13" x14ac:dyDescent="0.15">
      <c r="B776" s="2"/>
    </row>
    <row r="777" spans="2:2" ht="13" x14ac:dyDescent="0.15">
      <c r="B777" s="2"/>
    </row>
    <row r="778" spans="2:2" ht="13" x14ac:dyDescent="0.15">
      <c r="B778" s="2"/>
    </row>
    <row r="779" spans="2:2" ht="13" x14ac:dyDescent="0.15">
      <c r="B779" s="2"/>
    </row>
    <row r="780" spans="2:2" ht="13" x14ac:dyDescent="0.15">
      <c r="B780" s="2"/>
    </row>
    <row r="781" spans="2:2" ht="13" x14ac:dyDescent="0.15">
      <c r="B781" s="2"/>
    </row>
    <row r="782" spans="2:2" ht="13" x14ac:dyDescent="0.15">
      <c r="B782" s="2"/>
    </row>
    <row r="783" spans="2:2" ht="13" x14ac:dyDescent="0.15">
      <c r="B783" s="2"/>
    </row>
    <row r="784" spans="2:2" ht="13" x14ac:dyDescent="0.15">
      <c r="B784" s="2"/>
    </row>
    <row r="785" spans="2:2" ht="13" x14ac:dyDescent="0.15">
      <c r="B785" s="2"/>
    </row>
    <row r="786" spans="2:2" ht="13" x14ac:dyDescent="0.15">
      <c r="B786" s="2"/>
    </row>
    <row r="787" spans="2:2" ht="13" x14ac:dyDescent="0.15">
      <c r="B787" s="2"/>
    </row>
    <row r="788" spans="2:2" ht="13" x14ac:dyDescent="0.15">
      <c r="B788" s="2"/>
    </row>
    <row r="789" spans="2:2" ht="13" x14ac:dyDescent="0.15">
      <c r="B789" s="2"/>
    </row>
    <row r="790" spans="2:2" ht="13" x14ac:dyDescent="0.15">
      <c r="B790" s="2"/>
    </row>
    <row r="791" spans="2:2" ht="13" x14ac:dyDescent="0.15">
      <c r="B791" s="2"/>
    </row>
    <row r="792" spans="2:2" ht="13" x14ac:dyDescent="0.15">
      <c r="B792" s="2"/>
    </row>
    <row r="793" spans="2:2" ht="13" x14ac:dyDescent="0.15">
      <c r="B793" s="2"/>
    </row>
    <row r="794" spans="2:2" ht="13" x14ac:dyDescent="0.15">
      <c r="B794" s="2"/>
    </row>
    <row r="795" spans="2:2" ht="13" x14ac:dyDescent="0.15">
      <c r="B795" s="2"/>
    </row>
    <row r="796" spans="2:2" ht="13" x14ac:dyDescent="0.15">
      <c r="B796" s="2"/>
    </row>
    <row r="797" spans="2:2" ht="13" x14ac:dyDescent="0.15">
      <c r="B797" s="2"/>
    </row>
    <row r="798" spans="2:2" ht="13" x14ac:dyDescent="0.15">
      <c r="B798" s="2"/>
    </row>
    <row r="799" spans="2:2" ht="13" x14ac:dyDescent="0.15">
      <c r="B799" s="2"/>
    </row>
    <row r="800" spans="2:2" ht="13" x14ac:dyDescent="0.15">
      <c r="B800" s="2"/>
    </row>
    <row r="801" spans="2:2" ht="13" x14ac:dyDescent="0.15">
      <c r="B801" s="2"/>
    </row>
    <row r="802" spans="2:2" ht="13" x14ac:dyDescent="0.15">
      <c r="B802" s="2"/>
    </row>
    <row r="803" spans="2:2" ht="13" x14ac:dyDescent="0.15">
      <c r="B803" s="2"/>
    </row>
    <row r="804" spans="2:2" ht="13" x14ac:dyDescent="0.15">
      <c r="B804" s="2"/>
    </row>
    <row r="805" spans="2:2" ht="13" x14ac:dyDescent="0.15">
      <c r="B805" s="2"/>
    </row>
    <row r="806" spans="2:2" ht="13" x14ac:dyDescent="0.15">
      <c r="B806" s="2"/>
    </row>
    <row r="807" spans="2:2" ht="13" x14ac:dyDescent="0.15">
      <c r="B807" s="2"/>
    </row>
    <row r="808" spans="2:2" ht="13" x14ac:dyDescent="0.15">
      <c r="B808" s="2"/>
    </row>
    <row r="809" spans="2:2" ht="13" x14ac:dyDescent="0.15">
      <c r="B809" s="2"/>
    </row>
    <row r="810" spans="2:2" ht="13" x14ac:dyDescent="0.15">
      <c r="B810" s="2"/>
    </row>
    <row r="811" spans="2:2" ht="13" x14ac:dyDescent="0.15">
      <c r="B811" s="2"/>
    </row>
    <row r="812" spans="2:2" ht="13" x14ac:dyDescent="0.15">
      <c r="B812" s="2"/>
    </row>
    <row r="813" spans="2:2" ht="13" x14ac:dyDescent="0.15">
      <c r="B813" s="2"/>
    </row>
    <row r="814" spans="2:2" ht="13" x14ac:dyDescent="0.15">
      <c r="B814" s="2"/>
    </row>
    <row r="815" spans="2:2" ht="13" x14ac:dyDescent="0.15">
      <c r="B815" s="2"/>
    </row>
    <row r="816" spans="2:2" ht="13" x14ac:dyDescent="0.15">
      <c r="B816" s="2"/>
    </row>
    <row r="817" spans="2:2" ht="13" x14ac:dyDescent="0.15">
      <c r="B817" s="2"/>
    </row>
    <row r="818" spans="2:2" ht="13" x14ac:dyDescent="0.15">
      <c r="B818" s="2"/>
    </row>
    <row r="819" spans="2:2" ht="13" x14ac:dyDescent="0.15">
      <c r="B819" s="2"/>
    </row>
    <row r="820" spans="2:2" ht="13" x14ac:dyDescent="0.15">
      <c r="B820" s="2"/>
    </row>
    <row r="821" spans="2:2" ht="13" x14ac:dyDescent="0.15">
      <c r="B821" s="2"/>
    </row>
    <row r="822" spans="2:2" ht="13" x14ac:dyDescent="0.15">
      <c r="B822" s="2"/>
    </row>
    <row r="823" spans="2:2" ht="13" x14ac:dyDescent="0.15">
      <c r="B823" s="2"/>
    </row>
    <row r="824" spans="2:2" ht="13" x14ac:dyDescent="0.15">
      <c r="B824" s="2"/>
    </row>
    <row r="825" spans="2:2" ht="13" x14ac:dyDescent="0.15">
      <c r="B825" s="2"/>
    </row>
    <row r="826" spans="2:2" ht="13" x14ac:dyDescent="0.15">
      <c r="B826" s="2"/>
    </row>
    <row r="827" spans="2:2" ht="13" x14ac:dyDescent="0.15">
      <c r="B827" s="2"/>
    </row>
    <row r="828" spans="2:2" ht="13" x14ac:dyDescent="0.15">
      <c r="B828" s="2"/>
    </row>
    <row r="829" spans="2:2" ht="13" x14ac:dyDescent="0.15">
      <c r="B829" s="2"/>
    </row>
    <row r="830" spans="2:2" ht="13" x14ac:dyDescent="0.15">
      <c r="B830" s="2"/>
    </row>
    <row r="831" spans="2:2" ht="13" x14ac:dyDescent="0.15">
      <c r="B831" s="2"/>
    </row>
    <row r="832" spans="2:2" ht="13" x14ac:dyDescent="0.15">
      <c r="B832" s="2"/>
    </row>
    <row r="833" spans="2:2" ht="13" x14ac:dyDescent="0.15">
      <c r="B833" s="2"/>
    </row>
    <row r="834" spans="2:2" ht="13" x14ac:dyDescent="0.15">
      <c r="B834" s="2"/>
    </row>
    <row r="835" spans="2:2" ht="13" x14ac:dyDescent="0.15">
      <c r="B835" s="2"/>
    </row>
    <row r="836" spans="2:2" ht="13" x14ac:dyDescent="0.15">
      <c r="B836" s="2"/>
    </row>
    <row r="837" spans="2:2" ht="13" x14ac:dyDescent="0.15">
      <c r="B837" s="2"/>
    </row>
    <row r="838" spans="2:2" ht="13" x14ac:dyDescent="0.15">
      <c r="B838" s="2"/>
    </row>
    <row r="839" spans="2:2" ht="13" x14ac:dyDescent="0.15">
      <c r="B839" s="2"/>
    </row>
    <row r="840" spans="2:2" ht="13" x14ac:dyDescent="0.15">
      <c r="B840" s="2"/>
    </row>
    <row r="841" spans="2:2" ht="13" x14ac:dyDescent="0.15">
      <c r="B841" s="2"/>
    </row>
    <row r="842" spans="2:2" ht="13" x14ac:dyDescent="0.15">
      <c r="B842" s="2"/>
    </row>
    <row r="843" spans="2:2" ht="13" x14ac:dyDescent="0.15">
      <c r="B843" s="2"/>
    </row>
    <row r="844" spans="2:2" ht="13" x14ac:dyDescent="0.15">
      <c r="B844" s="2"/>
    </row>
    <row r="845" spans="2:2" ht="13" x14ac:dyDescent="0.15">
      <c r="B845" s="2"/>
    </row>
    <row r="846" spans="2:2" ht="13" x14ac:dyDescent="0.15">
      <c r="B846" s="2"/>
    </row>
    <row r="847" spans="2:2" ht="13" x14ac:dyDescent="0.15">
      <c r="B847" s="2"/>
    </row>
    <row r="848" spans="2:2" ht="13" x14ac:dyDescent="0.15">
      <c r="B848" s="2"/>
    </row>
    <row r="849" spans="2:2" ht="13" x14ac:dyDescent="0.15">
      <c r="B849" s="2"/>
    </row>
    <row r="850" spans="2:2" ht="13" x14ac:dyDescent="0.15">
      <c r="B850" s="2"/>
    </row>
    <row r="851" spans="2:2" ht="13" x14ac:dyDescent="0.15">
      <c r="B851" s="2"/>
    </row>
    <row r="852" spans="2:2" ht="13" x14ac:dyDescent="0.15">
      <c r="B852" s="2"/>
    </row>
    <row r="853" spans="2:2" ht="13" x14ac:dyDescent="0.15">
      <c r="B853" s="2"/>
    </row>
    <row r="854" spans="2:2" ht="13" x14ac:dyDescent="0.15">
      <c r="B854" s="2"/>
    </row>
    <row r="855" spans="2:2" ht="13" x14ac:dyDescent="0.15">
      <c r="B855" s="2"/>
    </row>
    <row r="856" spans="2:2" ht="13" x14ac:dyDescent="0.15">
      <c r="B856" s="2"/>
    </row>
    <row r="857" spans="2:2" ht="13" x14ac:dyDescent="0.15">
      <c r="B857" s="2"/>
    </row>
    <row r="858" spans="2:2" ht="13" x14ac:dyDescent="0.15">
      <c r="B858" s="2"/>
    </row>
    <row r="859" spans="2:2" ht="13" x14ac:dyDescent="0.15">
      <c r="B859" s="2"/>
    </row>
    <row r="860" spans="2:2" ht="13" x14ac:dyDescent="0.15">
      <c r="B860" s="2"/>
    </row>
    <row r="861" spans="2:2" ht="13" x14ac:dyDescent="0.15">
      <c r="B861" s="2"/>
    </row>
    <row r="862" spans="2:2" ht="13" x14ac:dyDescent="0.15">
      <c r="B862" s="2"/>
    </row>
    <row r="863" spans="2:2" ht="13" x14ac:dyDescent="0.15">
      <c r="B863" s="2"/>
    </row>
    <row r="864" spans="2:2" ht="13" x14ac:dyDescent="0.15">
      <c r="B864" s="2"/>
    </row>
    <row r="865" spans="2:2" ht="13" x14ac:dyDescent="0.15">
      <c r="B865" s="2"/>
    </row>
    <row r="866" spans="2:2" ht="13" x14ac:dyDescent="0.15">
      <c r="B866" s="2"/>
    </row>
    <row r="867" spans="2:2" ht="13" x14ac:dyDescent="0.15">
      <c r="B867" s="2"/>
    </row>
    <row r="868" spans="2:2" ht="13" x14ac:dyDescent="0.15">
      <c r="B868" s="2"/>
    </row>
    <row r="869" spans="2:2" ht="13" x14ac:dyDescent="0.15">
      <c r="B869" s="2"/>
    </row>
    <row r="870" spans="2:2" ht="13" x14ac:dyDescent="0.15">
      <c r="B870" s="2"/>
    </row>
    <row r="871" spans="2:2" ht="13" x14ac:dyDescent="0.15">
      <c r="B871" s="2"/>
    </row>
    <row r="872" spans="2:2" ht="13" x14ac:dyDescent="0.15">
      <c r="B872" s="2"/>
    </row>
    <row r="873" spans="2:2" ht="13" x14ac:dyDescent="0.15">
      <c r="B873" s="2"/>
    </row>
    <row r="874" spans="2:2" ht="13" x14ac:dyDescent="0.15">
      <c r="B874" s="2"/>
    </row>
    <row r="875" spans="2:2" ht="13" x14ac:dyDescent="0.15">
      <c r="B875" s="2"/>
    </row>
    <row r="876" spans="2:2" ht="13" x14ac:dyDescent="0.15">
      <c r="B876" s="2"/>
    </row>
    <row r="877" spans="2:2" ht="13" x14ac:dyDescent="0.15">
      <c r="B877" s="2"/>
    </row>
    <row r="878" spans="2:2" ht="13" x14ac:dyDescent="0.15">
      <c r="B878" s="2"/>
    </row>
    <row r="879" spans="2:2" ht="13" x14ac:dyDescent="0.15">
      <c r="B879" s="2"/>
    </row>
    <row r="880" spans="2:2" ht="13" x14ac:dyDescent="0.15">
      <c r="B880" s="2"/>
    </row>
    <row r="881" spans="2:2" ht="13" x14ac:dyDescent="0.15">
      <c r="B881" s="2"/>
    </row>
    <row r="882" spans="2:2" ht="13" x14ac:dyDescent="0.15">
      <c r="B882" s="2"/>
    </row>
    <row r="883" spans="2:2" ht="13" x14ac:dyDescent="0.15">
      <c r="B883" s="2"/>
    </row>
    <row r="884" spans="2:2" ht="13" x14ac:dyDescent="0.15">
      <c r="B884" s="2"/>
    </row>
    <row r="885" spans="2:2" ht="13" x14ac:dyDescent="0.15">
      <c r="B885" s="2"/>
    </row>
    <row r="886" spans="2:2" ht="13" x14ac:dyDescent="0.15">
      <c r="B886" s="2"/>
    </row>
    <row r="887" spans="2:2" ht="13" x14ac:dyDescent="0.15">
      <c r="B887" s="2"/>
    </row>
    <row r="888" spans="2:2" ht="13" x14ac:dyDescent="0.15">
      <c r="B888" s="2"/>
    </row>
    <row r="889" spans="2:2" ht="13" x14ac:dyDescent="0.15">
      <c r="B889" s="2"/>
    </row>
    <row r="890" spans="2:2" ht="13" x14ac:dyDescent="0.15">
      <c r="B890" s="2"/>
    </row>
    <row r="891" spans="2:2" ht="13" x14ac:dyDescent="0.15">
      <c r="B891" s="2"/>
    </row>
    <row r="892" spans="2:2" ht="13" x14ac:dyDescent="0.15">
      <c r="B892" s="2"/>
    </row>
    <row r="893" spans="2:2" ht="13" x14ac:dyDescent="0.15">
      <c r="B893" s="2"/>
    </row>
    <row r="894" spans="2:2" ht="13" x14ac:dyDescent="0.15">
      <c r="B894" s="2"/>
    </row>
    <row r="895" spans="2:2" ht="13" x14ac:dyDescent="0.15">
      <c r="B895" s="2"/>
    </row>
    <row r="896" spans="2:2" ht="13" x14ac:dyDescent="0.15">
      <c r="B896" s="2"/>
    </row>
    <row r="897" spans="2:2" ht="13" x14ac:dyDescent="0.15">
      <c r="B897" s="2"/>
    </row>
    <row r="898" spans="2:2" ht="13" x14ac:dyDescent="0.15">
      <c r="B898" s="2"/>
    </row>
    <row r="899" spans="2:2" ht="13" x14ac:dyDescent="0.15">
      <c r="B899" s="2"/>
    </row>
    <row r="900" spans="2:2" ht="13" x14ac:dyDescent="0.15">
      <c r="B900" s="2"/>
    </row>
    <row r="901" spans="2:2" ht="13" x14ac:dyDescent="0.15">
      <c r="B901" s="2"/>
    </row>
    <row r="902" spans="2:2" ht="13" x14ac:dyDescent="0.15">
      <c r="B902" s="2"/>
    </row>
    <row r="903" spans="2:2" ht="13" x14ac:dyDescent="0.15">
      <c r="B903" s="2"/>
    </row>
    <row r="904" spans="2:2" ht="13" x14ac:dyDescent="0.15">
      <c r="B904" s="2"/>
    </row>
    <row r="905" spans="2:2" ht="13" x14ac:dyDescent="0.15">
      <c r="B905" s="2"/>
    </row>
    <row r="906" spans="2:2" ht="13" x14ac:dyDescent="0.15">
      <c r="B906" s="2"/>
    </row>
    <row r="907" spans="2:2" ht="13" x14ac:dyDescent="0.15">
      <c r="B907" s="2"/>
    </row>
    <row r="908" spans="2:2" ht="13" x14ac:dyDescent="0.15">
      <c r="B908" s="2"/>
    </row>
    <row r="909" spans="2:2" ht="13" x14ac:dyDescent="0.15">
      <c r="B909" s="2"/>
    </row>
    <row r="910" spans="2:2" ht="13" x14ac:dyDescent="0.15">
      <c r="B910" s="2"/>
    </row>
    <row r="911" spans="2:2" ht="13" x14ac:dyDescent="0.15">
      <c r="B911" s="2"/>
    </row>
    <row r="912" spans="2:2" ht="13" x14ac:dyDescent="0.15">
      <c r="B912" s="2"/>
    </row>
    <row r="913" spans="2:2" ht="13" x14ac:dyDescent="0.15">
      <c r="B913" s="2"/>
    </row>
    <row r="914" spans="2:2" ht="13" x14ac:dyDescent="0.15">
      <c r="B914" s="2"/>
    </row>
    <row r="915" spans="2:2" ht="13" x14ac:dyDescent="0.15">
      <c r="B915" s="2"/>
    </row>
    <row r="916" spans="2:2" ht="13" x14ac:dyDescent="0.15">
      <c r="B916" s="2"/>
    </row>
    <row r="917" spans="2:2" ht="13" x14ac:dyDescent="0.15">
      <c r="B917" s="2"/>
    </row>
    <row r="918" spans="2:2" ht="13" x14ac:dyDescent="0.15">
      <c r="B918" s="2"/>
    </row>
    <row r="919" spans="2:2" ht="13" x14ac:dyDescent="0.15">
      <c r="B919" s="2"/>
    </row>
    <row r="920" spans="2:2" ht="13" x14ac:dyDescent="0.15">
      <c r="B920" s="2"/>
    </row>
    <row r="921" spans="2:2" ht="13" x14ac:dyDescent="0.15">
      <c r="B921" s="2"/>
    </row>
    <row r="922" spans="2:2" ht="13" x14ac:dyDescent="0.15">
      <c r="B922" s="2"/>
    </row>
    <row r="923" spans="2:2" ht="13" x14ac:dyDescent="0.15">
      <c r="B923" s="2"/>
    </row>
    <row r="924" spans="2:2" ht="13" x14ac:dyDescent="0.15">
      <c r="B924" s="2"/>
    </row>
    <row r="925" spans="2:2" ht="13" x14ac:dyDescent="0.15">
      <c r="B925" s="2"/>
    </row>
    <row r="926" spans="2:2" ht="13" x14ac:dyDescent="0.15">
      <c r="B926" s="2"/>
    </row>
    <row r="927" spans="2:2" ht="13" x14ac:dyDescent="0.15">
      <c r="B927" s="2"/>
    </row>
    <row r="928" spans="2:2" ht="13" x14ac:dyDescent="0.15">
      <c r="B928" s="2"/>
    </row>
    <row r="929" spans="2:2" ht="13" x14ac:dyDescent="0.15">
      <c r="B929" s="2"/>
    </row>
    <row r="930" spans="2:2" ht="13" x14ac:dyDescent="0.15">
      <c r="B930" s="2"/>
    </row>
    <row r="931" spans="2:2" ht="13" x14ac:dyDescent="0.15">
      <c r="B931" s="2"/>
    </row>
    <row r="932" spans="2:2" ht="13" x14ac:dyDescent="0.15">
      <c r="B932" s="2"/>
    </row>
    <row r="933" spans="2:2" ht="13" x14ac:dyDescent="0.15">
      <c r="B933" s="2"/>
    </row>
    <row r="934" spans="2:2" ht="13" x14ac:dyDescent="0.15">
      <c r="B934" s="2"/>
    </row>
    <row r="935" spans="2:2" ht="13" x14ac:dyDescent="0.15">
      <c r="B935" s="2"/>
    </row>
    <row r="936" spans="2:2" ht="13" x14ac:dyDescent="0.15">
      <c r="B936" s="2"/>
    </row>
    <row r="937" spans="2:2" ht="13" x14ac:dyDescent="0.15">
      <c r="B937" s="2"/>
    </row>
    <row r="938" spans="2:2" ht="13" x14ac:dyDescent="0.15">
      <c r="B938" s="2"/>
    </row>
    <row r="939" spans="2:2" ht="13" x14ac:dyDescent="0.15">
      <c r="B939" s="2"/>
    </row>
    <row r="940" spans="2:2" ht="13" x14ac:dyDescent="0.15">
      <c r="B940" s="2"/>
    </row>
    <row r="941" spans="2:2" ht="13" x14ac:dyDescent="0.15">
      <c r="B941" s="2"/>
    </row>
    <row r="942" spans="2:2" ht="13" x14ac:dyDescent="0.15">
      <c r="B942" s="2"/>
    </row>
    <row r="943" spans="2:2" ht="13" x14ac:dyDescent="0.15">
      <c r="B943" s="2"/>
    </row>
    <row r="944" spans="2:2" ht="13" x14ac:dyDescent="0.15">
      <c r="B944" s="2"/>
    </row>
    <row r="945" spans="2:2" ht="13" x14ac:dyDescent="0.15">
      <c r="B945" s="2"/>
    </row>
    <row r="946" spans="2:2" ht="13" x14ac:dyDescent="0.15">
      <c r="B946" s="2"/>
    </row>
    <row r="947" spans="2:2" ht="13" x14ac:dyDescent="0.15">
      <c r="B947" s="2"/>
    </row>
    <row r="948" spans="2:2" ht="13" x14ac:dyDescent="0.15">
      <c r="B948" s="2"/>
    </row>
    <row r="949" spans="2:2" ht="13" x14ac:dyDescent="0.15">
      <c r="B949" s="2"/>
    </row>
    <row r="950" spans="2:2" ht="13" x14ac:dyDescent="0.15">
      <c r="B950" s="2"/>
    </row>
    <row r="951" spans="2:2" ht="13" x14ac:dyDescent="0.15">
      <c r="B951" s="2"/>
    </row>
    <row r="952" spans="2:2" ht="13" x14ac:dyDescent="0.15">
      <c r="B952" s="2"/>
    </row>
    <row r="953" spans="2:2" ht="13" x14ac:dyDescent="0.15">
      <c r="B953" s="2"/>
    </row>
    <row r="954" spans="2:2" ht="13" x14ac:dyDescent="0.15">
      <c r="B954" s="2"/>
    </row>
    <row r="955" spans="2:2" ht="13" x14ac:dyDescent="0.15">
      <c r="B955" s="2"/>
    </row>
    <row r="956" spans="2:2" ht="13" x14ac:dyDescent="0.15">
      <c r="B956" s="2"/>
    </row>
    <row r="957" spans="2:2" ht="13" x14ac:dyDescent="0.15">
      <c r="B957" s="2"/>
    </row>
    <row r="958" spans="2:2" ht="13" x14ac:dyDescent="0.15">
      <c r="B958" s="2"/>
    </row>
    <row r="959" spans="2:2" ht="13" x14ac:dyDescent="0.15">
      <c r="B959" s="2"/>
    </row>
    <row r="960" spans="2:2" ht="13" x14ac:dyDescent="0.15">
      <c r="B960" s="2"/>
    </row>
    <row r="961" spans="2:2" ht="13" x14ac:dyDescent="0.15">
      <c r="B961" s="2"/>
    </row>
    <row r="962" spans="2:2" ht="13" x14ac:dyDescent="0.15">
      <c r="B962" s="2"/>
    </row>
    <row r="963" spans="2:2" ht="13" x14ac:dyDescent="0.15">
      <c r="B963" s="2"/>
    </row>
    <row r="964" spans="2:2" ht="13" x14ac:dyDescent="0.15">
      <c r="B964" s="2"/>
    </row>
    <row r="965" spans="2:2" ht="13" x14ac:dyDescent="0.15">
      <c r="B965" s="2"/>
    </row>
    <row r="966" spans="2:2" ht="13" x14ac:dyDescent="0.15">
      <c r="B966" s="2"/>
    </row>
    <row r="967" spans="2:2" ht="13" x14ac:dyDescent="0.15">
      <c r="B967" s="2"/>
    </row>
    <row r="968" spans="2:2" ht="13" x14ac:dyDescent="0.15">
      <c r="B968" s="2"/>
    </row>
    <row r="969" spans="2:2" ht="13" x14ac:dyDescent="0.15">
      <c r="B969" s="2"/>
    </row>
    <row r="970" spans="2:2" ht="13" x14ac:dyDescent="0.15">
      <c r="B970" s="2"/>
    </row>
    <row r="971" spans="2:2" ht="13" x14ac:dyDescent="0.15">
      <c r="B971" s="2"/>
    </row>
    <row r="972" spans="2:2" ht="13" x14ac:dyDescent="0.15">
      <c r="B972" s="2"/>
    </row>
    <row r="973" spans="2:2" ht="13" x14ac:dyDescent="0.15">
      <c r="B973" s="2"/>
    </row>
    <row r="974" spans="2:2" ht="13" x14ac:dyDescent="0.15">
      <c r="B974" s="2"/>
    </row>
    <row r="975" spans="2:2" ht="13" x14ac:dyDescent="0.15">
      <c r="B975" s="2"/>
    </row>
    <row r="976" spans="2:2" ht="13" x14ac:dyDescent="0.15">
      <c r="B976" s="2"/>
    </row>
    <row r="977" spans="2:2" ht="13" x14ac:dyDescent="0.15">
      <c r="B977" s="2"/>
    </row>
    <row r="978" spans="2:2" ht="13" x14ac:dyDescent="0.15">
      <c r="B978" s="2"/>
    </row>
    <row r="979" spans="2:2" ht="13" x14ac:dyDescent="0.15">
      <c r="B979" s="2"/>
    </row>
    <row r="980" spans="2:2" ht="13" x14ac:dyDescent="0.15">
      <c r="B980" s="2"/>
    </row>
    <row r="981" spans="2:2" ht="13" x14ac:dyDescent="0.15">
      <c r="B981" s="2"/>
    </row>
    <row r="982" spans="2:2" ht="13" x14ac:dyDescent="0.15">
      <c r="B982" s="2"/>
    </row>
    <row r="983" spans="2:2" ht="13" x14ac:dyDescent="0.15">
      <c r="B983" s="2"/>
    </row>
    <row r="984" spans="2:2" ht="13" x14ac:dyDescent="0.15">
      <c r="B984" s="2"/>
    </row>
    <row r="985" spans="2:2" ht="13" x14ac:dyDescent="0.15">
      <c r="B985" s="2"/>
    </row>
    <row r="986" spans="2:2" ht="13" x14ac:dyDescent="0.15">
      <c r="B986" s="2"/>
    </row>
    <row r="987" spans="2:2" ht="13" x14ac:dyDescent="0.15">
      <c r="B987" s="2"/>
    </row>
    <row r="988" spans="2:2" ht="13" x14ac:dyDescent="0.15">
      <c r="B988" s="2"/>
    </row>
    <row r="989" spans="2:2" ht="13" x14ac:dyDescent="0.15">
      <c r="B989" s="2"/>
    </row>
    <row r="990" spans="2:2" ht="13" x14ac:dyDescent="0.15">
      <c r="B990" s="2"/>
    </row>
    <row r="991" spans="2:2" ht="13" x14ac:dyDescent="0.15">
      <c r="B991" s="2"/>
    </row>
    <row r="992" spans="2:2" ht="13" x14ac:dyDescent="0.15">
      <c r="B992" s="2"/>
    </row>
    <row r="993" spans="2:2" ht="13" x14ac:dyDescent="0.15">
      <c r="B993" s="2"/>
    </row>
    <row r="994" spans="2:2" ht="13" x14ac:dyDescent="0.15">
      <c r="B994" s="2"/>
    </row>
    <row r="995" spans="2:2" ht="13" x14ac:dyDescent="0.15">
      <c r="B995" s="2"/>
    </row>
    <row r="996" spans="2:2" ht="13" x14ac:dyDescent="0.15">
      <c r="B996" s="2"/>
    </row>
    <row r="997" spans="2:2" ht="13" x14ac:dyDescent="0.15">
      <c r="B997" s="2"/>
    </row>
    <row r="998" spans="2:2" ht="13" x14ac:dyDescent="0.15">
      <c r="B998" s="2"/>
    </row>
    <row r="999" spans="2:2" ht="13" x14ac:dyDescent="0.15">
      <c r="B999" s="2"/>
    </row>
    <row r="1000" spans="2:2" ht="13" x14ac:dyDescent="0.15">
      <c r="B1000" s="2"/>
    </row>
    <row r="1001" spans="2:2" ht="13" x14ac:dyDescent="0.15">
      <c r="B1001" s="2"/>
    </row>
    <row r="1002" spans="2:2" ht="13" x14ac:dyDescent="0.15">
      <c r="B1002" s="2"/>
    </row>
    <row r="1003" spans="2:2" ht="13" x14ac:dyDescent="0.15">
      <c r="B1003" s="2"/>
    </row>
    <row r="1004" spans="2:2" ht="13" x14ac:dyDescent="0.15">
      <c r="B1004" s="2"/>
    </row>
    <row r="1005" spans="2:2" ht="13" x14ac:dyDescent="0.15">
      <c r="B1005" s="2"/>
    </row>
    <row r="1006" spans="2:2" ht="13" x14ac:dyDescent="0.15">
      <c r="B1006" s="2"/>
    </row>
    <row r="1007" spans="2:2" ht="13" x14ac:dyDescent="0.15">
      <c r="B1007" s="2"/>
    </row>
    <row r="1008" spans="2:2" ht="13" x14ac:dyDescent="0.15">
      <c r="B1008" s="2"/>
    </row>
    <row r="1009" spans="2:2" ht="13" x14ac:dyDescent="0.15">
      <c r="B1009" s="2"/>
    </row>
    <row r="1010" spans="2:2" ht="13" x14ac:dyDescent="0.15">
      <c r="B1010" s="2"/>
    </row>
    <row r="1011" spans="2:2" ht="13" x14ac:dyDescent="0.15">
      <c r="B1011" s="2"/>
    </row>
    <row r="1012" spans="2:2" ht="13" x14ac:dyDescent="0.15">
      <c r="B1012" s="2"/>
    </row>
    <row r="1013" spans="2:2" ht="13" x14ac:dyDescent="0.15">
      <c r="B1013" s="2"/>
    </row>
    <row r="1014" spans="2:2" ht="13" x14ac:dyDescent="0.15">
      <c r="B1014" s="2"/>
    </row>
    <row r="1015" spans="2:2" ht="13" x14ac:dyDescent="0.15">
      <c r="B1015" s="2"/>
    </row>
    <row r="1016" spans="2:2" ht="13" x14ac:dyDescent="0.15">
      <c r="B1016" s="2"/>
    </row>
    <row r="1017" spans="2:2" ht="13" x14ac:dyDescent="0.15">
      <c r="B1017" s="2"/>
    </row>
    <row r="1018" spans="2:2" ht="13" x14ac:dyDescent="0.15">
      <c r="B1018" s="2"/>
    </row>
    <row r="1019" spans="2:2" ht="13" x14ac:dyDescent="0.15">
      <c r="B1019" s="2"/>
    </row>
    <row r="1020" spans="2:2" ht="13" x14ac:dyDescent="0.15">
      <c r="B1020" s="2"/>
    </row>
    <row r="1021" spans="2:2" ht="13" x14ac:dyDescent="0.15">
      <c r="B1021" s="2"/>
    </row>
    <row r="1022" spans="2:2" ht="13" x14ac:dyDescent="0.15">
      <c r="B1022" s="2"/>
    </row>
    <row r="1023" spans="2:2" ht="13" x14ac:dyDescent="0.15">
      <c r="B1023" s="2"/>
    </row>
    <row r="1024" spans="2:2" ht="13" x14ac:dyDescent="0.15">
      <c r="B1024" s="2"/>
    </row>
    <row r="1025" spans="2:2" ht="13" x14ac:dyDescent="0.15">
      <c r="B1025" s="2"/>
    </row>
    <row r="1026" spans="2:2" ht="13" x14ac:dyDescent="0.15">
      <c r="B1026" s="2"/>
    </row>
    <row r="1027" spans="2:2" ht="13" x14ac:dyDescent="0.15">
      <c r="B1027" s="2"/>
    </row>
    <row r="1028" spans="2:2" ht="13" x14ac:dyDescent="0.15">
      <c r="B1028" s="2"/>
    </row>
    <row r="1029" spans="2:2" ht="13" x14ac:dyDescent="0.15">
      <c r="B1029" s="2"/>
    </row>
    <row r="1030" spans="2:2" ht="13" x14ac:dyDescent="0.15">
      <c r="B1030" s="2"/>
    </row>
    <row r="1031" spans="2:2" ht="13" x14ac:dyDescent="0.15">
      <c r="B1031" s="2"/>
    </row>
    <row r="1032" spans="2:2" ht="13" x14ac:dyDescent="0.15">
      <c r="B1032" s="2"/>
    </row>
    <row r="1033" spans="2:2" ht="13" x14ac:dyDescent="0.15">
      <c r="B1033" s="2"/>
    </row>
    <row r="1034" spans="2:2" ht="13" x14ac:dyDescent="0.15">
      <c r="B1034" s="2"/>
    </row>
    <row r="1035" spans="2:2" ht="13" x14ac:dyDescent="0.15">
      <c r="B1035" s="2"/>
    </row>
    <row r="1036" spans="2:2" ht="13" x14ac:dyDescent="0.15">
      <c r="B1036" s="2"/>
    </row>
    <row r="1037" spans="2:2" ht="13" x14ac:dyDescent="0.15">
      <c r="B1037" s="2"/>
    </row>
    <row r="1038" spans="2:2" ht="13" x14ac:dyDescent="0.15">
      <c r="B1038" s="2"/>
    </row>
    <row r="1039" spans="2:2" ht="13" x14ac:dyDescent="0.15">
      <c r="B1039" s="2"/>
    </row>
    <row r="1040" spans="2:2" ht="13" x14ac:dyDescent="0.15">
      <c r="B1040" s="2"/>
    </row>
    <row r="1041" spans="2:2" ht="13" x14ac:dyDescent="0.15">
      <c r="B1041" s="2"/>
    </row>
    <row r="1042" spans="2:2" ht="13" x14ac:dyDescent="0.15">
      <c r="B1042" s="2"/>
    </row>
    <row r="1043" spans="2:2" ht="13" x14ac:dyDescent="0.15">
      <c r="B1043" s="2"/>
    </row>
    <row r="1044" spans="2:2" ht="13" x14ac:dyDescent="0.15">
      <c r="B1044" s="2"/>
    </row>
    <row r="1045" spans="2:2" ht="13" x14ac:dyDescent="0.15">
      <c r="B1045" s="2"/>
    </row>
    <row r="1046" spans="2:2" ht="13" x14ac:dyDescent="0.15">
      <c r="B1046" s="2"/>
    </row>
    <row r="1047" spans="2:2" ht="13" x14ac:dyDescent="0.15">
      <c r="B1047" s="2"/>
    </row>
    <row r="1048" spans="2:2" ht="13" x14ac:dyDescent="0.15">
      <c r="B1048" s="2"/>
    </row>
    <row r="1049" spans="2:2" ht="13" x14ac:dyDescent="0.15">
      <c r="B1049" s="2"/>
    </row>
    <row r="1050" spans="2:2" ht="13" x14ac:dyDescent="0.15">
      <c r="B1050" s="2"/>
    </row>
    <row r="1051" spans="2:2" ht="13" x14ac:dyDescent="0.15">
      <c r="B1051" s="2"/>
    </row>
    <row r="1052" spans="2:2" ht="13" x14ac:dyDescent="0.15">
      <c r="B1052" s="2"/>
    </row>
    <row r="1053" spans="2:2" ht="13" x14ac:dyDescent="0.15">
      <c r="B1053" s="2"/>
    </row>
    <row r="1054" spans="2:2" ht="13" x14ac:dyDescent="0.15">
      <c r="B1054" s="2"/>
    </row>
    <row r="1055" spans="2:2" ht="13" x14ac:dyDescent="0.15">
      <c r="B1055" s="2"/>
    </row>
    <row r="1056" spans="2:2" ht="13" x14ac:dyDescent="0.15">
      <c r="B1056" s="2"/>
    </row>
    <row r="1057" spans="2:2" ht="13" x14ac:dyDescent="0.15">
      <c r="B1057" s="2"/>
    </row>
    <row r="1058" spans="2:2" ht="13" x14ac:dyDescent="0.15">
      <c r="B1058" s="2"/>
    </row>
    <row r="1059" spans="2:2" ht="13" x14ac:dyDescent="0.15">
      <c r="B1059" s="2"/>
    </row>
    <row r="1060" spans="2:2" ht="13" x14ac:dyDescent="0.15">
      <c r="B1060" s="2"/>
    </row>
    <row r="1061" spans="2:2" ht="13" x14ac:dyDescent="0.15">
      <c r="B1061" s="2"/>
    </row>
    <row r="1062" spans="2:2" ht="13" x14ac:dyDescent="0.15">
      <c r="B1062" s="2"/>
    </row>
    <row r="1063" spans="2:2" ht="13" x14ac:dyDescent="0.15">
      <c r="B1063" s="2"/>
    </row>
    <row r="1064" spans="2:2" ht="13" x14ac:dyDescent="0.15">
      <c r="B1064" s="2"/>
    </row>
    <row r="1065" spans="2:2" ht="13" x14ac:dyDescent="0.15">
      <c r="B1065" s="2"/>
    </row>
    <row r="1066" spans="2:2" ht="13" x14ac:dyDescent="0.15">
      <c r="B1066" s="2"/>
    </row>
    <row r="1067" spans="2:2" ht="13" x14ac:dyDescent="0.15">
      <c r="B1067" s="2"/>
    </row>
    <row r="1068" spans="2:2" ht="13" x14ac:dyDescent="0.15">
      <c r="B1068" s="2"/>
    </row>
    <row r="1069" spans="2:2" ht="13" x14ac:dyDescent="0.15">
      <c r="B1069" s="2"/>
    </row>
    <row r="1070" spans="2:2" ht="13" x14ac:dyDescent="0.15">
      <c r="B1070" s="2"/>
    </row>
    <row r="1071" spans="2:2" ht="13" x14ac:dyDescent="0.15">
      <c r="B1071" s="2"/>
    </row>
    <row r="1072" spans="2:2" ht="13" x14ac:dyDescent="0.15">
      <c r="B1072" s="2"/>
    </row>
    <row r="1073" spans="2:2" ht="13" x14ac:dyDescent="0.15">
      <c r="B1073" s="2"/>
    </row>
    <row r="1074" spans="2:2" ht="13" x14ac:dyDescent="0.15">
      <c r="B1074" s="2"/>
    </row>
    <row r="1075" spans="2:2" ht="13" x14ac:dyDescent="0.15">
      <c r="B1075" s="2"/>
    </row>
    <row r="1076" spans="2:2" ht="13" x14ac:dyDescent="0.15">
      <c r="B1076" s="2"/>
    </row>
    <row r="1077" spans="2:2" ht="13" x14ac:dyDescent="0.15">
      <c r="B1077" s="2"/>
    </row>
    <row r="1078" spans="2:2" ht="13" x14ac:dyDescent="0.15">
      <c r="B1078" s="2"/>
    </row>
    <row r="1079" spans="2:2" ht="13" x14ac:dyDescent="0.15">
      <c r="B1079" s="2"/>
    </row>
    <row r="1080" spans="2:2" ht="13" x14ac:dyDescent="0.15">
      <c r="B1080" s="2"/>
    </row>
    <row r="1081" spans="2:2" ht="13" x14ac:dyDescent="0.15">
      <c r="B1081" s="2"/>
    </row>
    <row r="1082" spans="2:2" ht="13" x14ac:dyDescent="0.15">
      <c r="B1082" s="2"/>
    </row>
    <row r="1083" spans="2:2" ht="13" x14ac:dyDescent="0.15">
      <c r="B1083" s="2"/>
    </row>
    <row r="1084" spans="2:2" ht="13" x14ac:dyDescent="0.15">
      <c r="B1084" s="2"/>
    </row>
    <row r="1085" spans="2:2" ht="13" x14ac:dyDescent="0.15">
      <c r="B1085" s="2"/>
    </row>
    <row r="1086" spans="2:2" ht="13" x14ac:dyDescent="0.15">
      <c r="B1086" s="2"/>
    </row>
    <row r="1087" spans="2:2" ht="13" x14ac:dyDescent="0.15">
      <c r="B1087" s="2"/>
    </row>
    <row r="1088" spans="2:2" ht="13" x14ac:dyDescent="0.15">
      <c r="B1088" s="2"/>
    </row>
    <row r="1089" spans="2:2" ht="13" x14ac:dyDescent="0.15">
      <c r="B1089" s="2"/>
    </row>
    <row r="1090" spans="2:2" ht="13" x14ac:dyDescent="0.15">
      <c r="B1090" s="2"/>
    </row>
    <row r="1091" spans="2:2" ht="13" x14ac:dyDescent="0.15">
      <c r="B1091" s="2"/>
    </row>
    <row r="1092" spans="2:2" ht="13" x14ac:dyDescent="0.15">
      <c r="B1092" s="2"/>
    </row>
    <row r="1093" spans="2:2" ht="13" x14ac:dyDescent="0.15">
      <c r="B1093" s="2"/>
    </row>
    <row r="1094" spans="2:2" ht="13" x14ac:dyDescent="0.15">
      <c r="B1094" s="2"/>
    </row>
    <row r="1095" spans="2:2" ht="13" x14ac:dyDescent="0.15">
      <c r="B1095" s="2"/>
    </row>
    <row r="1096" spans="2:2" ht="13" x14ac:dyDescent="0.15">
      <c r="B1096" s="2"/>
    </row>
    <row r="1097" spans="2:2" ht="13" x14ac:dyDescent="0.15">
      <c r="B1097" s="2"/>
    </row>
    <row r="1098" spans="2:2" ht="13" x14ac:dyDescent="0.15">
      <c r="B1098" s="2"/>
    </row>
    <row r="1099" spans="2:2" ht="13" x14ac:dyDescent="0.15">
      <c r="B1099" s="2"/>
    </row>
    <row r="1100" spans="2:2" ht="13" x14ac:dyDescent="0.15">
      <c r="B1100" s="2"/>
    </row>
    <row r="1101" spans="2:2" ht="13" x14ac:dyDescent="0.15">
      <c r="B1101" s="2"/>
    </row>
    <row r="1102" spans="2:2" ht="13" x14ac:dyDescent="0.15">
      <c r="B1102" s="2"/>
    </row>
    <row r="1103" spans="2:2" ht="13" x14ac:dyDescent="0.15">
      <c r="B1103" s="2"/>
    </row>
    <row r="1104" spans="2:2" ht="13" x14ac:dyDescent="0.15">
      <c r="B1104" s="2"/>
    </row>
    <row r="1105" spans="2:2" ht="13" x14ac:dyDescent="0.15">
      <c r="B1105" s="2"/>
    </row>
    <row r="1106" spans="2:2" ht="13" x14ac:dyDescent="0.15">
      <c r="B1106" s="2"/>
    </row>
    <row r="1107" spans="2:2" ht="13" x14ac:dyDescent="0.15">
      <c r="B1107" s="2"/>
    </row>
    <row r="1108" spans="2:2" ht="13" x14ac:dyDescent="0.15">
      <c r="B1108" s="2"/>
    </row>
    <row r="1109" spans="2:2" ht="13" x14ac:dyDescent="0.15">
      <c r="B1109" s="2"/>
    </row>
    <row r="1110" spans="2:2" ht="13" x14ac:dyDescent="0.15">
      <c r="B1110" s="2"/>
    </row>
    <row r="1111" spans="2:2" ht="13" x14ac:dyDescent="0.15">
      <c r="B1111" s="2"/>
    </row>
    <row r="1112" spans="2:2" ht="13" x14ac:dyDescent="0.15">
      <c r="B1112" s="2"/>
    </row>
    <row r="1113" spans="2:2" ht="13" x14ac:dyDescent="0.15">
      <c r="B1113" s="2"/>
    </row>
    <row r="1114" spans="2:2" ht="13" x14ac:dyDescent="0.15">
      <c r="B1114" s="2"/>
    </row>
    <row r="1115" spans="2:2" ht="13" x14ac:dyDescent="0.15">
      <c r="B1115" s="2"/>
    </row>
    <row r="1116" spans="2:2" ht="13" x14ac:dyDescent="0.15">
      <c r="B1116" s="2"/>
    </row>
    <row r="1117" spans="2:2" ht="13" x14ac:dyDescent="0.15">
      <c r="B1117" s="2"/>
    </row>
    <row r="1118" spans="2:2" ht="13" x14ac:dyDescent="0.15">
      <c r="B1118" s="2"/>
    </row>
    <row r="1119" spans="2:2" ht="13" x14ac:dyDescent="0.15">
      <c r="B1119" s="2"/>
    </row>
    <row r="1120" spans="2:2" ht="13" x14ac:dyDescent="0.15">
      <c r="B1120" s="2"/>
    </row>
    <row r="1121" spans="2:2" ht="13" x14ac:dyDescent="0.15">
      <c r="B1121" s="2"/>
    </row>
    <row r="1122" spans="2:2" ht="13" x14ac:dyDescent="0.15">
      <c r="B1122" s="2"/>
    </row>
    <row r="1123" spans="2:2" ht="13" x14ac:dyDescent="0.15">
      <c r="B1123" s="2"/>
    </row>
    <row r="1124" spans="2:2" ht="13" x14ac:dyDescent="0.15">
      <c r="B1124" s="2"/>
    </row>
    <row r="1125" spans="2:2" ht="13" x14ac:dyDescent="0.15">
      <c r="B1125" s="2"/>
    </row>
    <row r="1126" spans="2:2" ht="13" x14ac:dyDescent="0.15">
      <c r="B1126" s="2"/>
    </row>
    <row r="1127" spans="2:2" ht="13" x14ac:dyDescent="0.15">
      <c r="B1127" s="2"/>
    </row>
    <row r="1128" spans="2:2" ht="13" x14ac:dyDescent="0.15">
      <c r="B1128" s="2"/>
    </row>
    <row r="1129" spans="2:2" ht="13" x14ac:dyDescent="0.15">
      <c r="B1129" s="2"/>
    </row>
    <row r="1130" spans="2:2" ht="13" x14ac:dyDescent="0.15">
      <c r="B1130" s="2"/>
    </row>
    <row r="1131" spans="2:2" ht="13" x14ac:dyDescent="0.15">
      <c r="B1131" s="2"/>
    </row>
    <row r="1132" spans="2:2" ht="13" x14ac:dyDescent="0.15">
      <c r="B1132" s="2"/>
    </row>
    <row r="1133" spans="2:2" ht="13" x14ac:dyDescent="0.15">
      <c r="B1133" s="2"/>
    </row>
    <row r="1134" spans="2:2" ht="13" x14ac:dyDescent="0.15">
      <c r="B1134" s="2"/>
    </row>
    <row r="1135" spans="2:2" ht="13" x14ac:dyDescent="0.15">
      <c r="B1135" s="2"/>
    </row>
    <row r="1136" spans="2:2" ht="13" x14ac:dyDescent="0.15">
      <c r="B1136" s="2"/>
    </row>
    <row r="1137" spans="2:2" ht="13" x14ac:dyDescent="0.15">
      <c r="B1137" s="2"/>
    </row>
    <row r="1138" spans="2:2" ht="13" x14ac:dyDescent="0.15">
      <c r="B1138" s="2"/>
    </row>
    <row r="1139" spans="2:2" ht="13" x14ac:dyDescent="0.15">
      <c r="B1139" s="2"/>
    </row>
    <row r="1140" spans="2:2" ht="13" x14ac:dyDescent="0.15">
      <c r="B1140" s="2"/>
    </row>
    <row r="1141" spans="2:2" ht="13" x14ac:dyDescent="0.15">
      <c r="B1141" s="2"/>
    </row>
    <row r="1142" spans="2:2" ht="13" x14ac:dyDescent="0.15">
      <c r="B1142" s="2"/>
    </row>
    <row r="1143" spans="2:2" ht="13" x14ac:dyDescent="0.15">
      <c r="B1143" s="2"/>
    </row>
    <row r="1144" spans="2:2" ht="13" x14ac:dyDescent="0.15">
      <c r="B1144" s="2"/>
    </row>
    <row r="1145" spans="2:2" ht="13" x14ac:dyDescent="0.15">
      <c r="B1145" s="2"/>
    </row>
    <row r="1146" spans="2:2" ht="13" x14ac:dyDescent="0.15">
      <c r="B1146" s="2"/>
    </row>
    <row r="1147" spans="2:2" ht="13" x14ac:dyDescent="0.15">
      <c r="B1147" s="2"/>
    </row>
    <row r="1148" spans="2:2" ht="13" x14ac:dyDescent="0.15">
      <c r="B1148" s="2"/>
    </row>
    <row r="1149" spans="2:2" ht="13" x14ac:dyDescent="0.15">
      <c r="B1149" s="2"/>
    </row>
    <row r="1150" spans="2:2" ht="13" x14ac:dyDescent="0.15">
      <c r="B1150" s="2"/>
    </row>
    <row r="1151" spans="2:2" ht="13" x14ac:dyDescent="0.15">
      <c r="B1151" s="2"/>
    </row>
    <row r="1152" spans="2:2" ht="13" x14ac:dyDescent="0.15">
      <c r="B1152" s="2"/>
    </row>
    <row r="1153" spans="2:2" ht="13" x14ac:dyDescent="0.15">
      <c r="B1153" s="2"/>
    </row>
    <row r="1154" spans="2:2" ht="13" x14ac:dyDescent="0.15">
      <c r="B1154" s="2"/>
    </row>
    <row r="1155" spans="2:2" ht="13" x14ac:dyDescent="0.15">
      <c r="B1155" s="2"/>
    </row>
    <row r="1156" spans="2:2" ht="13" x14ac:dyDescent="0.15">
      <c r="B1156" s="2"/>
    </row>
    <row r="1157" spans="2:2" ht="13" x14ac:dyDescent="0.15">
      <c r="B1157" s="2"/>
    </row>
    <row r="1158" spans="2:2" ht="13" x14ac:dyDescent="0.15">
      <c r="B1158" s="2"/>
    </row>
    <row r="1159" spans="2:2" ht="13" x14ac:dyDescent="0.15">
      <c r="B1159" s="2"/>
    </row>
    <row r="1160" spans="2:2" ht="13" x14ac:dyDescent="0.15">
      <c r="B1160" s="2"/>
    </row>
    <row r="1161" spans="2:2" ht="13" x14ac:dyDescent="0.15">
      <c r="B1161" s="2"/>
    </row>
    <row r="1162" spans="2:2" ht="13" x14ac:dyDescent="0.15">
      <c r="B1162" s="2"/>
    </row>
    <row r="1163" spans="2:2" ht="13" x14ac:dyDescent="0.15">
      <c r="B1163" s="2"/>
    </row>
    <row r="1164" spans="2:2" ht="13" x14ac:dyDescent="0.15">
      <c r="B1164" s="2"/>
    </row>
    <row r="1165" spans="2:2" ht="13" x14ac:dyDescent="0.15">
      <c r="B1165" s="2"/>
    </row>
    <row r="1166" spans="2:2" ht="13" x14ac:dyDescent="0.15">
      <c r="B1166" s="2"/>
    </row>
    <row r="1167" spans="2:2" ht="13" x14ac:dyDescent="0.15">
      <c r="B1167" s="2"/>
    </row>
    <row r="1168" spans="2:2" ht="13" x14ac:dyDescent="0.15">
      <c r="B1168" s="2"/>
    </row>
    <row r="1169" spans="2:2" ht="13" x14ac:dyDescent="0.15">
      <c r="B1169" s="2"/>
    </row>
    <row r="1170" spans="2:2" ht="13" x14ac:dyDescent="0.15">
      <c r="B1170" s="2"/>
    </row>
    <row r="1171" spans="2:2" ht="13" x14ac:dyDescent="0.15">
      <c r="B1171" s="2"/>
    </row>
    <row r="1172" spans="2:2" ht="13" x14ac:dyDescent="0.15">
      <c r="B1172" s="2"/>
    </row>
    <row r="1173" spans="2:2" ht="13" x14ac:dyDescent="0.15">
      <c r="B1173" s="2"/>
    </row>
    <row r="1174" spans="2:2" ht="13" x14ac:dyDescent="0.15">
      <c r="B1174" s="2"/>
    </row>
    <row r="1175" spans="2:2" ht="13" x14ac:dyDescent="0.15">
      <c r="B1175" s="2"/>
    </row>
    <row r="1176" spans="2:2" ht="13" x14ac:dyDescent="0.15">
      <c r="B1176" s="2"/>
    </row>
    <row r="1177" spans="2:2" ht="13" x14ac:dyDescent="0.15">
      <c r="B1177" s="2"/>
    </row>
    <row r="1178" spans="2:2" ht="13" x14ac:dyDescent="0.15">
      <c r="B1178" s="2"/>
    </row>
    <row r="1179" spans="2:2" ht="13" x14ac:dyDescent="0.15">
      <c r="B1179" s="2"/>
    </row>
    <row r="1180" spans="2:2" ht="13" x14ac:dyDescent="0.15">
      <c r="B1180" s="2"/>
    </row>
    <row r="1181" spans="2:2" ht="13" x14ac:dyDescent="0.15">
      <c r="B1181" s="2"/>
    </row>
    <row r="1182" spans="2:2" ht="13" x14ac:dyDescent="0.15">
      <c r="B1182" s="2"/>
    </row>
    <row r="1183" spans="2:2" ht="13" x14ac:dyDescent="0.15">
      <c r="B1183" s="2"/>
    </row>
    <row r="1184" spans="2:2" ht="13" x14ac:dyDescent="0.15">
      <c r="B1184" s="2"/>
    </row>
    <row r="1185" spans="2:2" ht="13" x14ac:dyDescent="0.15">
      <c r="B1185" s="2"/>
    </row>
    <row r="1186" spans="2:2" ht="13" x14ac:dyDescent="0.15">
      <c r="B1186" s="2"/>
    </row>
    <row r="1187" spans="2:2" ht="13" x14ac:dyDescent="0.15">
      <c r="B1187" s="2"/>
    </row>
    <row r="1188" spans="2:2" ht="13" x14ac:dyDescent="0.15">
      <c r="B1188" s="2"/>
    </row>
    <row r="1189" spans="2:2" ht="13" x14ac:dyDescent="0.15">
      <c r="B1189" s="2"/>
    </row>
    <row r="1190" spans="2:2" ht="13" x14ac:dyDescent="0.15">
      <c r="B1190" s="2"/>
    </row>
    <row r="1191" spans="2:2" ht="13" x14ac:dyDescent="0.15">
      <c r="B1191" s="2"/>
    </row>
    <row r="1192" spans="2:2" ht="13" x14ac:dyDescent="0.15">
      <c r="B1192" s="2"/>
    </row>
    <row r="1193" spans="2:2" ht="13" x14ac:dyDescent="0.15">
      <c r="B1193" s="2"/>
    </row>
    <row r="1194" spans="2:2" ht="13" x14ac:dyDescent="0.15">
      <c r="B1194" s="2"/>
    </row>
    <row r="1195" spans="2:2" ht="13" x14ac:dyDescent="0.15">
      <c r="B1195" s="2"/>
    </row>
    <row r="1196" spans="2:2" ht="13" x14ac:dyDescent="0.15">
      <c r="B1196" s="2"/>
    </row>
    <row r="1197" spans="2:2" ht="13" x14ac:dyDescent="0.15">
      <c r="B1197" s="2"/>
    </row>
    <row r="1198" spans="2:2" ht="13" x14ac:dyDescent="0.15">
      <c r="B1198" s="2"/>
    </row>
    <row r="1199" spans="2:2" ht="13" x14ac:dyDescent="0.15">
      <c r="B1199" s="2"/>
    </row>
    <row r="1200" spans="2:2" ht="13" x14ac:dyDescent="0.15">
      <c r="B1200" s="2"/>
    </row>
    <row r="1201" spans="2:2" ht="13" x14ac:dyDescent="0.15">
      <c r="B1201" s="2"/>
    </row>
    <row r="1202" spans="2:2" ht="13" x14ac:dyDescent="0.15">
      <c r="B1202" s="2"/>
    </row>
    <row r="1203" spans="2:2" ht="13" x14ac:dyDescent="0.15">
      <c r="B1203" s="2"/>
    </row>
    <row r="1204" spans="2:2" ht="13" x14ac:dyDescent="0.15">
      <c r="B1204" s="2"/>
    </row>
    <row r="1205" spans="2:2" ht="13" x14ac:dyDescent="0.15">
      <c r="B1205" s="2"/>
    </row>
    <row r="1206" spans="2:2" ht="13" x14ac:dyDescent="0.15">
      <c r="B1206" s="2"/>
    </row>
    <row r="1207" spans="2:2" ht="13" x14ac:dyDescent="0.15">
      <c r="B1207" s="2"/>
    </row>
    <row r="1208" spans="2:2" ht="13" x14ac:dyDescent="0.15">
      <c r="B1208" s="2"/>
    </row>
    <row r="1209" spans="2:2" ht="13" x14ac:dyDescent="0.15">
      <c r="B1209" s="2"/>
    </row>
    <row r="1210" spans="2:2" ht="13" x14ac:dyDescent="0.15">
      <c r="B1210" s="2"/>
    </row>
    <row r="1211" spans="2:2" ht="13" x14ac:dyDescent="0.15">
      <c r="B1211" s="2"/>
    </row>
    <row r="1212" spans="2:2" ht="13" x14ac:dyDescent="0.15">
      <c r="B1212" s="2"/>
    </row>
    <row r="1213" spans="2:2" ht="13" x14ac:dyDescent="0.15">
      <c r="B1213" s="2"/>
    </row>
    <row r="1214" spans="2:2" ht="13" x14ac:dyDescent="0.15">
      <c r="B1214" s="2"/>
    </row>
    <row r="1215" spans="2:2" ht="13" x14ac:dyDescent="0.15">
      <c r="B1215" s="2"/>
    </row>
    <row r="1216" spans="2:2" ht="13" x14ac:dyDescent="0.15">
      <c r="B1216" s="2"/>
    </row>
    <row r="1217" spans="2:2" ht="13" x14ac:dyDescent="0.15">
      <c r="B1217" s="2"/>
    </row>
    <row r="1218" spans="2:2" ht="13" x14ac:dyDescent="0.15">
      <c r="B1218" s="2"/>
    </row>
    <row r="1219" spans="2:2" ht="13" x14ac:dyDescent="0.15">
      <c r="B1219" s="2"/>
    </row>
    <row r="1220" spans="2:2" ht="13" x14ac:dyDescent="0.15">
      <c r="B1220" s="2"/>
    </row>
    <row r="1221" spans="2:2" ht="13" x14ac:dyDescent="0.15">
      <c r="B1221" s="2"/>
    </row>
    <row r="1222" spans="2:2" ht="13" x14ac:dyDescent="0.15">
      <c r="B1222" s="2"/>
    </row>
    <row r="1223" spans="2:2" ht="13" x14ac:dyDescent="0.15">
      <c r="B1223" s="2"/>
    </row>
    <row r="1224" spans="2:2" ht="13" x14ac:dyDescent="0.15">
      <c r="B1224" s="2"/>
    </row>
    <row r="1225" spans="2:2" ht="13" x14ac:dyDescent="0.15">
      <c r="B1225" s="2"/>
    </row>
    <row r="1226" spans="2:2" ht="13" x14ac:dyDescent="0.15">
      <c r="B1226" s="2"/>
    </row>
    <row r="1227" spans="2:2" ht="13" x14ac:dyDescent="0.15">
      <c r="B1227" s="2"/>
    </row>
    <row r="1228" spans="2:2" ht="13" x14ac:dyDescent="0.15">
      <c r="B1228" s="2"/>
    </row>
    <row r="1229" spans="2:2" ht="13" x14ac:dyDescent="0.15">
      <c r="B1229" s="2"/>
    </row>
    <row r="1230" spans="2:2" ht="13" x14ac:dyDescent="0.15">
      <c r="B1230" s="2"/>
    </row>
    <row r="1231" spans="2:2" ht="13" x14ac:dyDescent="0.15">
      <c r="B1231" s="2"/>
    </row>
    <row r="1232" spans="2:2" ht="13" x14ac:dyDescent="0.15">
      <c r="B1232" s="2"/>
    </row>
    <row r="1233" spans="2:2" ht="13" x14ac:dyDescent="0.15">
      <c r="B1233" s="2"/>
    </row>
    <row r="1234" spans="2:2" ht="13" x14ac:dyDescent="0.15">
      <c r="B1234" s="2"/>
    </row>
    <row r="1235" spans="2:2" ht="13" x14ac:dyDescent="0.15">
      <c r="B1235" s="2"/>
    </row>
    <row r="1236" spans="2:2" ht="13" x14ac:dyDescent="0.15">
      <c r="B1236" s="2"/>
    </row>
    <row r="1237" spans="2:2" ht="13" x14ac:dyDescent="0.15">
      <c r="B1237" s="2"/>
    </row>
    <row r="1238" spans="2:2" ht="13" x14ac:dyDescent="0.15">
      <c r="B1238" s="2"/>
    </row>
    <row r="1239" spans="2:2" ht="13" x14ac:dyDescent="0.15">
      <c r="B1239" s="2"/>
    </row>
    <row r="1240" spans="2:2" ht="13" x14ac:dyDescent="0.15">
      <c r="B1240" s="2"/>
    </row>
    <row r="1241" spans="2:2" ht="13" x14ac:dyDescent="0.15">
      <c r="B1241" s="2"/>
    </row>
    <row r="1242" spans="2:2" ht="13" x14ac:dyDescent="0.15">
      <c r="B1242" s="2"/>
    </row>
    <row r="1243" spans="2:2" ht="13" x14ac:dyDescent="0.15">
      <c r="B1243" s="2"/>
    </row>
    <row r="1244" spans="2:2" ht="13" x14ac:dyDescent="0.15">
      <c r="B1244" s="2"/>
    </row>
    <row r="1245" spans="2:2" ht="13" x14ac:dyDescent="0.15">
      <c r="B1245" s="2"/>
    </row>
    <row r="1246" spans="2:2" ht="13" x14ac:dyDescent="0.15">
      <c r="B1246" s="2"/>
    </row>
    <row r="1247" spans="2:2" ht="13" x14ac:dyDescent="0.15">
      <c r="B1247" s="2"/>
    </row>
    <row r="1248" spans="2:2" ht="13" x14ac:dyDescent="0.15">
      <c r="B1248" s="2"/>
    </row>
    <row r="1249" spans="2:2" ht="13" x14ac:dyDescent="0.15">
      <c r="B1249" s="2"/>
    </row>
    <row r="1250" spans="2:2" ht="13" x14ac:dyDescent="0.15">
      <c r="B1250" s="2"/>
    </row>
    <row r="1251" spans="2:2" ht="13" x14ac:dyDescent="0.15">
      <c r="B1251" s="2"/>
    </row>
    <row r="1252" spans="2:2" ht="13" x14ac:dyDescent="0.15">
      <c r="B1252" s="2"/>
    </row>
    <row r="1253" spans="2:2" ht="13" x14ac:dyDescent="0.15">
      <c r="B1253" s="2"/>
    </row>
    <row r="1254" spans="2:2" ht="13" x14ac:dyDescent="0.15">
      <c r="B1254" s="2"/>
    </row>
    <row r="1255" spans="2:2" ht="13" x14ac:dyDescent="0.15">
      <c r="B1255" s="2"/>
    </row>
    <row r="1256" spans="2:2" ht="13" x14ac:dyDescent="0.15">
      <c r="B1256" s="2"/>
    </row>
    <row r="1257" spans="2:2" ht="13" x14ac:dyDescent="0.15">
      <c r="B1257" s="2"/>
    </row>
    <row r="1258" spans="2:2" ht="13" x14ac:dyDescent="0.15">
      <c r="B1258" s="2"/>
    </row>
    <row r="1259" spans="2:2" ht="13" x14ac:dyDescent="0.15">
      <c r="B1259" s="2"/>
    </row>
    <row r="1260" spans="2:2" ht="13" x14ac:dyDescent="0.15">
      <c r="B1260" s="2"/>
    </row>
    <row r="1261" spans="2:2" ht="13" x14ac:dyDescent="0.15">
      <c r="B1261" s="2"/>
    </row>
    <row r="1262" spans="2:2" ht="13" x14ac:dyDescent="0.15">
      <c r="B1262" s="2"/>
    </row>
    <row r="1263" spans="2:2" ht="13" x14ac:dyDescent="0.15">
      <c r="B1263" s="2"/>
    </row>
    <row r="1264" spans="2:2" ht="13" x14ac:dyDescent="0.15">
      <c r="B1264" s="2"/>
    </row>
    <row r="1265" spans="2:2" ht="13" x14ac:dyDescent="0.15">
      <c r="B1265" s="2"/>
    </row>
    <row r="1266" spans="2:2" ht="13" x14ac:dyDescent="0.15">
      <c r="B1266" s="2"/>
    </row>
    <row r="1267" spans="2:2" ht="13" x14ac:dyDescent="0.15">
      <c r="B1267" s="2"/>
    </row>
    <row r="1268" spans="2:2" ht="13" x14ac:dyDescent="0.15">
      <c r="B1268" s="2"/>
    </row>
    <row r="1269" spans="2:2" ht="13" x14ac:dyDescent="0.15">
      <c r="B1269" s="2"/>
    </row>
    <row r="1270" spans="2:2" ht="13" x14ac:dyDescent="0.15">
      <c r="B1270" s="2"/>
    </row>
    <row r="1271" spans="2:2" ht="13" x14ac:dyDescent="0.15">
      <c r="B1271" s="2"/>
    </row>
    <row r="1272" spans="2:2" ht="13" x14ac:dyDescent="0.15">
      <c r="B1272" s="2"/>
    </row>
    <row r="1273" spans="2:2" ht="13" x14ac:dyDescent="0.15">
      <c r="B1273" s="2"/>
    </row>
    <row r="1274" spans="2:2" ht="13" x14ac:dyDescent="0.15">
      <c r="B1274" s="2"/>
    </row>
    <row r="1275" spans="2:2" ht="13" x14ac:dyDescent="0.15">
      <c r="B1275" s="2"/>
    </row>
    <row r="1276" spans="2:2" ht="13" x14ac:dyDescent="0.15">
      <c r="B1276" s="2"/>
    </row>
    <row r="1277" spans="2:2" ht="13" x14ac:dyDescent="0.15">
      <c r="B1277" s="2"/>
    </row>
    <row r="1278" spans="2:2" ht="13" x14ac:dyDescent="0.15">
      <c r="B1278" s="2"/>
    </row>
    <row r="1279" spans="2:2" ht="13" x14ac:dyDescent="0.15">
      <c r="B1279" s="2"/>
    </row>
    <row r="1280" spans="2:2" ht="13" x14ac:dyDescent="0.15">
      <c r="B1280" s="2"/>
    </row>
    <row r="1281" spans="2:2" ht="13" x14ac:dyDescent="0.15">
      <c r="B1281" s="2"/>
    </row>
    <row r="1282" spans="2:2" ht="13" x14ac:dyDescent="0.15">
      <c r="B1282" s="2"/>
    </row>
    <row r="1283" spans="2:2" ht="13" x14ac:dyDescent="0.15">
      <c r="B1283" s="2"/>
    </row>
    <row r="1284" spans="2:2" ht="13" x14ac:dyDescent="0.15">
      <c r="B1284" s="2"/>
    </row>
    <row r="1285" spans="2:2" ht="13" x14ac:dyDescent="0.15">
      <c r="B1285" s="2"/>
    </row>
    <row r="1286" spans="2:2" ht="13" x14ac:dyDescent="0.15">
      <c r="B1286" s="2"/>
    </row>
    <row r="1287" spans="2:2" ht="13" x14ac:dyDescent="0.15">
      <c r="B1287" s="2"/>
    </row>
    <row r="1288" spans="2:2" ht="13" x14ac:dyDescent="0.15">
      <c r="B1288" s="2"/>
    </row>
    <row r="1289" spans="2:2" ht="13" x14ac:dyDescent="0.15">
      <c r="B1289" s="2"/>
    </row>
    <row r="1290" spans="2:2" ht="13" x14ac:dyDescent="0.15">
      <c r="B1290" s="2"/>
    </row>
    <row r="1291" spans="2:2" ht="13" x14ac:dyDescent="0.15">
      <c r="B1291" s="2"/>
    </row>
    <row r="1292" spans="2:2" ht="13" x14ac:dyDescent="0.15">
      <c r="B1292" s="2"/>
    </row>
    <row r="1293" spans="2:2" ht="13" x14ac:dyDescent="0.15">
      <c r="B1293" s="2"/>
    </row>
    <row r="1294" spans="2:2" ht="13" x14ac:dyDescent="0.15">
      <c r="B1294" s="2"/>
    </row>
    <row r="1295" spans="2:2" ht="13" x14ac:dyDescent="0.15">
      <c r="B1295" s="2"/>
    </row>
    <row r="1296" spans="2:2" ht="13" x14ac:dyDescent="0.15">
      <c r="B1296" s="2"/>
    </row>
    <row r="1297" spans="2:2" ht="13" x14ac:dyDescent="0.15">
      <c r="B1297" s="2"/>
    </row>
    <row r="1298" spans="2:2" ht="13" x14ac:dyDescent="0.15">
      <c r="B1298" s="2"/>
    </row>
    <row r="1299" spans="2:2" ht="13" x14ac:dyDescent="0.15">
      <c r="B1299" s="2"/>
    </row>
    <row r="1300" spans="2:2" ht="13" x14ac:dyDescent="0.15">
      <c r="B1300" s="2"/>
    </row>
    <row r="1301" spans="2:2" ht="13" x14ac:dyDescent="0.15">
      <c r="B1301" s="2"/>
    </row>
    <row r="1302" spans="2:2" ht="13" x14ac:dyDescent="0.15">
      <c r="B1302" s="2"/>
    </row>
    <row r="1303" spans="2:2" ht="13" x14ac:dyDescent="0.15">
      <c r="B1303" s="2"/>
    </row>
    <row r="1304" spans="2:2" ht="13" x14ac:dyDescent="0.15">
      <c r="B1304" s="2"/>
    </row>
    <row r="1305" spans="2:2" ht="13" x14ac:dyDescent="0.15">
      <c r="B1305" s="2"/>
    </row>
    <row r="1306" spans="2:2" ht="13" x14ac:dyDescent="0.15">
      <c r="B1306" s="2"/>
    </row>
    <row r="1307" spans="2:2" ht="13" x14ac:dyDescent="0.15">
      <c r="B1307" s="2"/>
    </row>
    <row r="1308" spans="2:2" ht="13" x14ac:dyDescent="0.15">
      <c r="B1308" s="2"/>
    </row>
    <row r="1309" spans="2:2" ht="13" x14ac:dyDescent="0.15">
      <c r="B1309" s="2"/>
    </row>
    <row r="1310" spans="2:2" ht="13" x14ac:dyDescent="0.15">
      <c r="B1310" s="2"/>
    </row>
    <row r="1311" spans="2:2" ht="13" x14ac:dyDescent="0.15">
      <c r="B1311" s="2"/>
    </row>
    <row r="1312" spans="2:2" ht="13" x14ac:dyDescent="0.15">
      <c r="B1312" s="2"/>
    </row>
    <row r="1313" spans="2:2" ht="13" x14ac:dyDescent="0.15">
      <c r="B1313" s="2"/>
    </row>
    <row r="1314" spans="2:2" ht="13" x14ac:dyDescent="0.15">
      <c r="B1314" s="2"/>
    </row>
    <row r="1315" spans="2:2" ht="13" x14ac:dyDescent="0.15">
      <c r="B1315" s="2"/>
    </row>
    <row r="1316" spans="2:2" ht="13" x14ac:dyDescent="0.15">
      <c r="B1316" s="2"/>
    </row>
    <row r="1317" spans="2:2" ht="13" x14ac:dyDescent="0.15">
      <c r="B1317" s="2"/>
    </row>
    <row r="1318" spans="2:2" ht="13" x14ac:dyDescent="0.15">
      <c r="B1318" s="2"/>
    </row>
    <row r="1319" spans="2:2" ht="13" x14ac:dyDescent="0.15">
      <c r="B1319" s="2"/>
    </row>
    <row r="1320" spans="2:2" ht="13" x14ac:dyDescent="0.15">
      <c r="B1320" s="2"/>
    </row>
    <row r="1321" spans="2:2" ht="13" x14ac:dyDescent="0.15">
      <c r="B1321" s="2"/>
    </row>
    <row r="1322" spans="2:2" ht="13" x14ac:dyDescent="0.15">
      <c r="B1322" s="2"/>
    </row>
    <row r="1323" spans="2:2" ht="13" x14ac:dyDescent="0.15">
      <c r="B1323" s="2"/>
    </row>
    <row r="1324" spans="2:2" ht="13" x14ac:dyDescent="0.15">
      <c r="B1324" s="2"/>
    </row>
    <row r="1325" spans="2:2" ht="13" x14ac:dyDescent="0.15">
      <c r="B1325" s="2"/>
    </row>
    <row r="1326" spans="2:2" ht="13" x14ac:dyDescent="0.15">
      <c r="B1326" s="2"/>
    </row>
    <row r="1327" spans="2:2" ht="13" x14ac:dyDescent="0.15">
      <c r="B1327" s="2"/>
    </row>
    <row r="1328" spans="2:2" ht="13" x14ac:dyDescent="0.15">
      <c r="B1328" s="2"/>
    </row>
    <row r="1329" spans="2:2" ht="13" x14ac:dyDescent="0.15">
      <c r="B1329" s="2"/>
    </row>
    <row r="1330" spans="2:2" ht="13" x14ac:dyDescent="0.15">
      <c r="B1330" s="2"/>
    </row>
    <row r="1331" spans="2:2" ht="13" x14ac:dyDescent="0.15">
      <c r="B1331" s="2"/>
    </row>
    <row r="1332" spans="2:2" ht="13" x14ac:dyDescent="0.15">
      <c r="B1332" s="2"/>
    </row>
    <row r="1333" spans="2:2" ht="13" x14ac:dyDescent="0.15">
      <c r="B1333" s="2"/>
    </row>
    <row r="1334" spans="2:2" ht="13" x14ac:dyDescent="0.15">
      <c r="B1334" s="2"/>
    </row>
    <row r="1335" spans="2:2" ht="13" x14ac:dyDescent="0.15">
      <c r="B1335" s="2"/>
    </row>
    <row r="1336" spans="2:2" ht="13" x14ac:dyDescent="0.15">
      <c r="B1336" s="2"/>
    </row>
    <row r="1337" spans="2:2" ht="13" x14ac:dyDescent="0.15">
      <c r="B1337" s="2"/>
    </row>
    <row r="1338" spans="2:2" ht="13" x14ac:dyDescent="0.15">
      <c r="B1338" s="2"/>
    </row>
    <row r="1339" spans="2:2" ht="13" x14ac:dyDescent="0.15">
      <c r="B1339" s="2"/>
    </row>
    <row r="1340" spans="2:2" ht="13" x14ac:dyDescent="0.15">
      <c r="B1340" s="2"/>
    </row>
    <row r="1341" spans="2:2" ht="13" x14ac:dyDescent="0.15">
      <c r="B1341" s="2"/>
    </row>
    <row r="1342" spans="2:2" ht="13" x14ac:dyDescent="0.15">
      <c r="B1342" s="2"/>
    </row>
    <row r="1343" spans="2:2" ht="13" x14ac:dyDescent="0.15">
      <c r="B1343" s="2"/>
    </row>
    <row r="1344" spans="2:2" ht="13" x14ac:dyDescent="0.15">
      <c r="B1344" s="2"/>
    </row>
    <row r="1345" spans="2:2" ht="13" x14ac:dyDescent="0.15">
      <c r="B1345" s="2"/>
    </row>
    <row r="1346" spans="2:2" ht="13" x14ac:dyDescent="0.15">
      <c r="B1346" s="2"/>
    </row>
    <row r="1347" spans="2:2" ht="13" x14ac:dyDescent="0.15">
      <c r="B1347" s="2"/>
    </row>
    <row r="1348" spans="2:2" ht="13" x14ac:dyDescent="0.15">
      <c r="B1348" s="2"/>
    </row>
    <row r="1349" spans="2:2" ht="13" x14ac:dyDescent="0.15">
      <c r="B1349" s="2"/>
    </row>
    <row r="1350" spans="2:2" ht="13" x14ac:dyDescent="0.15">
      <c r="B1350" s="2"/>
    </row>
    <row r="1351" spans="2:2" ht="13" x14ac:dyDescent="0.15">
      <c r="B1351" s="2"/>
    </row>
    <row r="1352" spans="2:2" ht="13" x14ac:dyDescent="0.15">
      <c r="B1352" s="2"/>
    </row>
    <row r="1353" spans="2:2" ht="13" x14ac:dyDescent="0.15">
      <c r="B1353" s="2"/>
    </row>
    <row r="1354" spans="2:2" ht="13" x14ac:dyDescent="0.15">
      <c r="B1354" s="2"/>
    </row>
    <row r="1355" spans="2:2" ht="13" x14ac:dyDescent="0.15">
      <c r="B1355" s="2"/>
    </row>
    <row r="1356" spans="2:2" ht="13" x14ac:dyDescent="0.15">
      <c r="B1356" s="2"/>
    </row>
    <row r="1357" spans="2:2" ht="13" x14ac:dyDescent="0.15">
      <c r="B1357" s="2"/>
    </row>
    <row r="1358" spans="2:2" ht="13" x14ac:dyDescent="0.15">
      <c r="B1358" s="2"/>
    </row>
    <row r="1359" spans="2:2" ht="13" x14ac:dyDescent="0.15">
      <c r="B1359" s="2"/>
    </row>
    <row r="1360" spans="2:2" ht="13" x14ac:dyDescent="0.15">
      <c r="B1360" s="2"/>
    </row>
    <row r="1361" spans="2:2" ht="13" x14ac:dyDescent="0.15">
      <c r="B1361" s="2"/>
    </row>
    <row r="1362" spans="2:2" ht="13" x14ac:dyDescent="0.15">
      <c r="B1362" s="2"/>
    </row>
    <row r="1363" spans="2:2" ht="13" x14ac:dyDescent="0.15">
      <c r="B1363" s="2"/>
    </row>
    <row r="1364" spans="2:2" ht="13" x14ac:dyDescent="0.15">
      <c r="B1364" s="2"/>
    </row>
    <row r="1365" spans="2:2" ht="13" x14ac:dyDescent="0.15">
      <c r="B1365" s="2"/>
    </row>
    <row r="1366" spans="2:2" ht="13" x14ac:dyDescent="0.15">
      <c r="B1366" s="2"/>
    </row>
    <row r="1367" spans="2:2" ht="13" x14ac:dyDescent="0.15">
      <c r="B1367" s="2"/>
    </row>
    <row r="1368" spans="2:2" ht="13" x14ac:dyDescent="0.15">
      <c r="B1368" s="2"/>
    </row>
    <row r="1369" spans="2:2" ht="13" x14ac:dyDescent="0.15">
      <c r="B1369" s="2"/>
    </row>
    <row r="1370" spans="2:2" ht="13" x14ac:dyDescent="0.15">
      <c r="B1370" s="2"/>
    </row>
    <row r="1371" spans="2:2" ht="13" x14ac:dyDescent="0.15">
      <c r="B1371" s="2"/>
    </row>
    <row r="1372" spans="2:2" ht="13" x14ac:dyDescent="0.15">
      <c r="B1372" s="2"/>
    </row>
    <row r="1373" spans="2:2" ht="13" x14ac:dyDescent="0.15">
      <c r="B1373" s="2"/>
    </row>
    <row r="1374" spans="2:2" ht="13" x14ac:dyDescent="0.15">
      <c r="B1374" s="2"/>
    </row>
    <row r="1375" spans="2:2" ht="13" x14ac:dyDescent="0.15">
      <c r="B1375" s="2"/>
    </row>
    <row r="1376" spans="2:2" ht="13" x14ac:dyDescent="0.15">
      <c r="B1376" s="2"/>
    </row>
    <row r="1377" spans="2:2" ht="13" x14ac:dyDescent="0.15">
      <c r="B1377" s="2"/>
    </row>
    <row r="1378" spans="2:2" ht="13" x14ac:dyDescent="0.15">
      <c r="B1378" s="2"/>
    </row>
    <row r="1379" spans="2:2" ht="13" x14ac:dyDescent="0.15">
      <c r="B1379" s="2"/>
    </row>
    <row r="1380" spans="2:2" ht="13" x14ac:dyDescent="0.15">
      <c r="B1380" s="2"/>
    </row>
    <row r="1381" spans="2:2" ht="13" x14ac:dyDescent="0.15">
      <c r="B1381" s="2"/>
    </row>
    <row r="1382" spans="2:2" ht="13" x14ac:dyDescent="0.15">
      <c r="B1382" s="2"/>
    </row>
    <row r="1383" spans="2:2" ht="13" x14ac:dyDescent="0.15">
      <c r="B1383" s="2"/>
    </row>
    <row r="1384" spans="2:2" ht="13" x14ac:dyDescent="0.15">
      <c r="B1384" s="2"/>
    </row>
    <row r="1385" spans="2:2" ht="13" x14ac:dyDescent="0.15">
      <c r="B1385" s="2"/>
    </row>
    <row r="1386" spans="2:2" ht="13" x14ac:dyDescent="0.15">
      <c r="B1386" s="2"/>
    </row>
    <row r="1387" spans="2:2" ht="13" x14ac:dyDescent="0.15">
      <c r="B1387" s="2"/>
    </row>
    <row r="1388" spans="2:2" ht="13" x14ac:dyDescent="0.15">
      <c r="B1388" s="2"/>
    </row>
    <row r="1389" spans="2:2" ht="13" x14ac:dyDescent="0.15">
      <c r="B1389" s="2"/>
    </row>
    <row r="1390" spans="2:2" ht="13" x14ac:dyDescent="0.15">
      <c r="B1390" s="2"/>
    </row>
    <row r="1391" spans="2:2" ht="13" x14ac:dyDescent="0.15">
      <c r="B1391" s="2"/>
    </row>
    <row r="1392" spans="2:2" ht="13" x14ac:dyDescent="0.15">
      <c r="B1392" s="2"/>
    </row>
    <row r="1393" spans="2:2" ht="13" x14ac:dyDescent="0.15">
      <c r="B1393" s="2"/>
    </row>
    <row r="1394" spans="2:2" ht="13" x14ac:dyDescent="0.15">
      <c r="B1394" s="2"/>
    </row>
    <row r="1395" spans="2:2" ht="13" x14ac:dyDescent="0.15">
      <c r="B1395" s="2"/>
    </row>
    <row r="1396" spans="2:2" ht="13" x14ac:dyDescent="0.15">
      <c r="B1396" s="2"/>
    </row>
    <row r="1397" spans="2:2" ht="13" x14ac:dyDescent="0.15">
      <c r="B1397" s="2"/>
    </row>
    <row r="1398" spans="2:2" ht="13" x14ac:dyDescent="0.15">
      <c r="B1398" s="2"/>
    </row>
    <row r="1399" spans="2:2" ht="13" x14ac:dyDescent="0.15">
      <c r="B1399" s="2"/>
    </row>
    <row r="1400" spans="2:2" ht="13" x14ac:dyDescent="0.15">
      <c r="B1400" s="2"/>
    </row>
    <row r="1401" spans="2:2" ht="13" x14ac:dyDescent="0.15">
      <c r="B1401" s="2"/>
    </row>
    <row r="1402" spans="2:2" ht="13" x14ac:dyDescent="0.15">
      <c r="B1402" s="2"/>
    </row>
    <row r="1403" spans="2:2" ht="13" x14ac:dyDescent="0.15">
      <c r="B1403" s="2"/>
    </row>
    <row r="1404" spans="2:2" ht="13" x14ac:dyDescent="0.15">
      <c r="B1404" s="2"/>
    </row>
    <row r="1405" spans="2:2" ht="13" x14ac:dyDescent="0.15">
      <c r="B1405" s="2"/>
    </row>
    <row r="1406" spans="2:2" ht="13" x14ac:dyDescent="0.15">
      <c r="B1406" s="2"/>
    </row>
    <row r="1407" spans="2:2" ht="13" x14ac:dyDescent="0.15">
      <c r="B1407" s="2"/>
    </row>
    <row r="1408" spans="2:2" ht="13" x14ac:dyDescent="0.15">
      <c r="B1408" s="2"/>
    </row>
    <row r="1409" spans="2:2" ht="13" x14ac:dyDescent="0.15">
      <c r="B1409" s="2"/>
    </row>
    <row r="1410" spans="2:2" ht="13" x14ac:dyDescent="0.15">
      <c r="B1410" s="2"/>
    </row>
    <row r="1411" spans="2:2" ht="13" x14ac:dyDescent="0.15">
      <c r="B1411" s="2"/>
    </row>
    <row r="1412" spans="2:2" ht="13" x14ac:dyDescent="0.15">
      <c r="B1412" s="2"/>
    </row>
    <row r="1413" spans="2:2" ht="13" x14ac:dyDescent="0.15">
      <c r="B1413" s="2"/>
    </row>
    <row r="1414" spans="2:2" ht="13" x14ac:dyDescent="0.15">
      <c r="B1414" s="2"/>
    </row>
    <row r="1415" spans="2:2" ht="13" x14ac:dyDescent="0.15">
      <c r="B1415" s="2"/>
    </row>
    <row r="1416" spans="2:2" ht="13" x14ac:dyDescent="0.15">
      <c r="B1416" s="2"/>
    </row>
    <row r="1417" spans="2:2" ht="13" x14ac:dyDescent="0.15">
      <c r="B1417" s="2"/>
    </row>
    <row r="1418" spans="2:2" ht="13" x14ac:dyDescent="0.15">
      <c r="B1418" s="2"/>
    </row>
    <row r="1419" spans="2:2" ht="13" x14ac:dyDescent="0.15">
      <c r="B1419" s="2"/>
    </row>
    <row r="1420" spans="2:2" ht="13" x14ac:dyDescent="0.15">
      <c r="B1420" s="2"/>
    </row>
    <row r="1421" spans="2:2" ht="13" x14ac:dyDescent="0.15">
      <c r="B1421" s="2"/>
    </row>
    <row r="1422" spans="2:2" ht="13" x14ac:dyDescent="0.15">
      <c r="B1422" s="2"/>
    </row>
    <row r="1423" spans="2:2" ht="13" x14ac:dyDescent="0.15">
      <c r="B1423" s="2"/>
    </row>
    <row r="1424" spans="2:2" ht="13" x14ac:dyDescent="0.15">
      <c r="B1424" s="2"/>
    </row>
    <row r="1425" spans="2:2" ht="13" x14ac:dyDescent="0.15">
      <c r="B1425" s="2"/>
    </row>
    <row r="1426" spans="2:2" ht="13" x14ac:dyDescent="0.15">
      <c r="B1426" s="2"/>
    </row>
    <row r="1427" spans="2:2" ht="13" x14ac:dyDescent="0.15">
      <c r="B1427" s="2"/>
    </row>
    <row r="1428" spans="2:2" ht="13" x14ac:dyDescent="0.15">
      <c r="B1428" s="2"/>
    </row>
    <row r="1429" spans="2:2" ht="13" x14ac:dyDescent="0.15">
      <c r="B1429" s="2"/>
    </row>
    <row r="1430" spans="2:2" ht="13" x14ac:dyDescent="0.15">
      <c r="B1430" s="2"/>
    </row>
    <row r="1431" spans="2:2" ht="13" x14ac:dyDescent="0.15">
      <c r="B1431" s="2"/>
    </row>
    <row r="1432" spans="2:2" ht="13" x14ac:dyDescent="0.15">
      <c r="B1432" s="2"/>
    </row>
    <row r="1433" spans="2:2" ht="13" x14ac:dyDescent="0.15">
      <c r="B1433" s="2"/>
    </row>
    <row r="1434" spans="2:2" ht="13" x14ac:dyDescent="0.15">
      <c r="B1434" s="2"/>
    </row>
    <row r="1435" spans="2:2" ht="13" x14ac:dyDescent="0.15">
      <c r="B1435" s="2"/>
    </row>
    <row r="1436" spans="2:2" ht="13" x14ac:dyDescent="0.15">
      <c r="B1436" s="2"/>
    </row>
    <row r="1437" spans="2:2" ht="13" x14ac:dyDescent="0.15">
      <c r="B1437" s="2"/>
    </row>
    <row r="1438" spans="2:2" ht="13" x14ac:dyDescent="0.15">
      <c r="B1438" s="2"/>
    </row>
    <row r="1439" spans="2:2" ht="13" x14ac:dyDescent="0.15">
      <c r="B1439" s="2"/>
    </row>
    <row r="1440" spans="2:2" ht="13" x14ac:dyDescent="0.15">
      <c r="B1440" s="2"/>
    </row>
    <row r="1441" spans="2:2" ht="13" x14ac:dyDescent="0.15">
      <c r="B1441" s="2"/>
    </row>
    <row r="1442" spans="2:2" ht="13" x14ac:dyDescent="0.15">
      <c r="B1442" s="2"/>
    </row>
    <row r="1443" spans="2:2" ht="13" x14ac:dyDescent="0.15">
      <c r="B1443" s="2"/>
    </row>
    <row r="1444" spans="2:2" ht="13" x14ac:dyDescent="0.15">
      <c r="B1444" s="2"/>
    </row>
    <row r="1445" spans="2:2" ht="13" x14ac:dyDescent="0.15">
      <c r="B1445" s="2"/>
    </row>
    <row r="1446" spans="2:2" ht="13" x14ac:dyDescent="0.15">
      <c r="B1446" s="2"/>
    </row>
    <row r="1447" spans="2:2" ht="13" x14ac:dyDescent="0.15">
      <c r="B1447" s="2"/>
    </row>
    <row r="1448" spans="2:2" ht="13" x14ac:dyDescent="0.15">
      <c r="B1448" s="2"/>
    </row>
    <row r="1449" spans="2:2" ht="13" x14ac:dyDescent="0.15">
      <c r="B1449" s="2"/>
    </row>
    <row r="1450" spans="2:2" ht="13" x14ac:dyDescent="0.15">
      <c r="B1450" s="2"/>
    </row>
    <row r="1451" spans="2:2" ht="13" x14ac:dyDescent="0.15">
      <c r="B1451" s="2"/>
    </row>
    <row r="1452" spans="2:2" ht="13" x14ac:dyDescent="0.15">
      <c r="B1452" s="2"/>
    </row>
    <row r="1453" spans="2:2" ht="13" x14ac:dyDescent="0.15">
      <c r="B1453" s="2"/>
    </row>
    <row r="1454" spans="2:2" ht="13" x14ac:dyDescent="0.15">
      <c r="B1454" s="2"/>
    </row>
    <row r="1455" spans="2:2" ht="13" x14ac:dyDescent="0.15">
      <c r="B1455" s="2"/>
    </row>
    <row r="1456" spans="2:2" ht="13" x14ac:dyDescent="0.15">
      <c r="B1456" s="2"/>
    </row>
    <row r="1457" spans="2:2" ht="13" x14ac:dyDescent="0.15">
      <c r="B1457" s="2"/>
    </row>
    <row r="1458" spans="2:2" ht="13" x14ac:dyDescent="0.15">
      <c r="B1458" s="2"/>
    </row>
    <row r="1459" spans="2:2" ht="13" x14ac:dyDescent="0.15">
      <c r="B1459" s="2"/>
    </row>
    <row r="1460" spans="2:2" ht="13" x14ac:dyDescent="0.15">
      <c r="B1460" s="2"/>
    </row>
    <row r="1461" spans="2:2" ht="13" x14ac:dyDescent="0.15">
      <c r="B1461" s="2"/>
    </row>
    <row r="1462" spans="2:2" ht="13" x14ac:dyDescent="0.15">
      <c r="B1462" s="2"/>
    </row>
    <row r="1463" spans="2:2" ht="13" x14ac:dyDescent="0.15">
      <c r="B1463" s="2"/>
    </row>
    <row r="1464" spans="2:2" ht="13" x14ac:dyDescent="0.15">
      <c r="B1464" s="2"/>
    </row>
    <row r="1465" spans="2:2" ht="13" x14ac:dyDescent="0.15">
      <c r="B1465" s="2"/>
    </row>
    <row r="1466" spans="2:2" ht="13" x14ac:dyDescent="0.15">
      <c r="B1466" s="2"/>
    </row>
    <row r="1467" spans="2:2" ht="13" x14ac:dyDescent="0.15">
      <c r="B1467" s="2"/>
    </row>
    <row r="1468" spans="2:2" ht="13" x14ac:dyDescent="0.15">
      <c r="B1468" s="2"/>
    </row>
    <row r="1469" spans="2:2" ht="13" x14ac:dyDescent="0.15">
      <c r="B1469" s="2"/>
    </row>
    <row r="1470" spans="2:2" ht="13" x14ac:dyDescent="0.15">
      <c r="B1470" s="2"/>
    </row>
    <row r="1471" spans="2:2" ht="13" x14ac:dyDescent="0.15">
      <c r="B1471" s="2"/>
    </row>
    <row r="1472" spans="2:2" ht="13" x14ac:dyDescent="0.15">
      <c r="B1472" s="2"/>
    </row>
    <row r="1473" spans="2:2" ht="13" x14ac:dyDescent="0.15">
      <c r="B1473" s="2"/>
    </row>
    <row r="1474" spans="2:2" ht="13" x14ac:dyDescent="0.15">
      <c r="B1474" s="2"/>
    </row>
    <row r="1475" spans="2:2" ht="13" x14ac:dyDescent="0.15">
      <c r="B1475" s="2"/>
    </row>
    <row r="1476" spans="2:2" ht="13" x14ac:dyDescent="0.15">
      <c r="B1476" s="2"/>
    </row>
    <row r="1477" spans="2:2" ht="13" x14ac:dyDescent="0.15">
      <c r="B1477" s="2"/>
    </row>
    <row r="1478" spans="2:2" ht="13" x14ac:dyDescent="0.15">
      <c r="B1478" s="2"/>
    </row>
    <row r="1479" spans="2:2" ht="13" x14ac:dyDescent="0.15">
      <c r="B1479" s="2"/>
    </row>
    <row r="1480" spans="2:2" ht="13" x14ac:dyDescent="0.15">
      <c r="B1480" s="2"/>
    </row>
    <row r="1481" spans="2:2" ht="13" x14ac:dyDescent="0.15">
      <c r="B1481" s="2"/>
    </row>
    <row r="1482" spans="2:2" ht="13" x14ac:dyDescent="0.15">
      <c r="B1482" s="2"/>
    </row>
    <row r="1483" spans="2:2" ht="13" x14ac:dyDescent="0.15">
      <c r="B1483" s="2"/>
    </row>
    <row r="1484" spans="2:2" ht="13" x14ac:dyDescent="0.15">
      <c r="B1484" s="2"/>
    </row>
    <row r="1485" spans="2:2" ht="13" x14ac:dyDescent="0.15">
      <c r="B1485" s="2"/>
    </row>
    <row r="1486" spans="2:2" ht="13" x14ac:dyDescent="0.15">
      <c r="B1486" s="2"/>
    </row>
    <row r="1487" spans="2:2" ht="13" x14ac:dyDescent="0.15">
      <c r="B1487" s="2"/>
    </row>
    <row r="1488" spans="2:2" ht="13" x14ac:dyDescent="0.15">
      <c r="B1488" s="2"/>
    </row>
    <row r="1489" spans="2:2" ht="13" x14ac:dyDescent="0.15">
      <c r="B1489" s="2"/>
    </row>
    <row r="1490" spans="2:2" ht="13" x14ac:dyDescent="0.15">
      <c r="B1490" s="2"/>
    </row>
    <row r="1491" spans="2:2" ht="13" x14ac:dyDescent="0.15">
      <c r="B1491" s="2"/>
    </row>
    <row r="1492" spans="2:2" ht="13" x14ac:dyDescent="0.15">
      <c r="B1492" s="2"/>
    </row>
    <row r="1493" spans="2:2" ht="13" x14ac:dyDescent="0.15">
      <c r="B1493" s="2"/>
    </row>
    <row r="1494" spans="2:2" ht="13" x14ac:dyDescent="0.15">
      <c r="B1494" s="2"/>
    </row>
    <row r="1495" spans="2:2" ht="13" x14ac:dyDescent="0.15">
      <c r="B1495" s="2"/>
    </row>
    <row r="1496" spans="2:2" ht="13" x14ac:dyDescent="0.15">
      <c r="B1496" s="2"/>
    </row>
    <row r="1497" spans="2:2" ht="13" x14ac:dyDescent="0.15">
      <c r="B1497" s="2"/>
    </row>
    <row r="1498" spans="2:2" ht="13" x14ac:dyDescent="0.15">
      <c r="B1498" s="2"/>
    </row>
    <row r="1499" spans="2:2" ht="13" x14ac:dyDescent="0.15">
      <c r="B1499" s="2"/>
    </row>
    <row r="1500" spans="2:2" ht="13" x14ac:dyDescent="0.15">
      <c r="B1500" s="2"/>
    </row>
    <row r="1501" spans="2:2" ht="13" x14ac:dyDescent="0.15">
      <c r="B1501" s="2"/>
    </row>
    <row r="1502" spans="2:2" ht="13" x14ac:dyDescent="0.15">
      <c r="B1502" s="2"/>
    </row>
    <row r="1503" spans="2:2" ht="13" x14ac:dyDescent="0.15">
      <c r="B1503" s="2"/>
    </row>
    <row r="1504" spans="2:2" ht="13" x14ac:dyDescent="0.15">
      <c r="B1504" s="2"/>
    </row>
    <row r="1505" spans="2:2" ht="13" x14ac:dyDescent="0.15">
      <c r="B1505" s="2"/>
    </row>
    <row r="1506" spans="2:2" ht="13" x14ac:dyDescent="0.15">
      <c r="B1506" s="2"/>
    </row>
    <row r="1507" spans="2:2" ht="13" x14ac:dyDescent="0.15">
      <c r="B1507" s="2"/>
    </row>
    <row r="1508" spans="2:2" ht="13" x14ac:dyDescent="0.15">
      <c r="B1508" s="2"/>
    </row>
    <row r="1509" spans="2:2" ht="13" x14ac:dyDescent="0.15">
      <c r="B1509" s="2"/>
    </row>
    <row r="1510" spans="2:2" ht="13" x14ac:dyDescent="0.15">
      <c r="B1510" s="2"/>
    </row>
    <row r="1511" spans="2:2" ht="13" x14ac:dyDescent="0.15">
      <c r="B1511" s="2"/>
    </row>
    <row r="1512" spans="2:2" ht="13" x14ac:dyDescent="0.15">
      <c r="B1512" s="2"/>
    </row>
    <row r="1513" spans="2:2" ht="13" x14ac:dyDescent="0.15">
      <c r="B1513" s="2"/>
    </row>
    <row r="1514" spans="2:2" ht="13" x14ac:dyDescent="0.15">
      <c r="B1514" s="2"/>
    </row>
    <row r="1515" spans="2:2" ht="13" x14ac:dyDescent="0.15">
      <c r="B1515" s="2"/>
    </row>
    <row r="1516" spans="2:2" ht="13" x14ac:dyDescent="0.15">
      <c r="B1516" s="2"/>
    </row>
    <row r="1517" spans="2:2" ht="13" x14ac:dyDescent="0.15">
      <c r="B1517" s="2"/>
    </row>
    <row r="1518" spans="2:2" ht="13" x14ac:dyDescent="0.15">
      <c r="B1518" s="2"/>
    </row>
    <row r="1519" spans="2:2" ht="13" x14ac:dyDescent="0.15">
      <c r="B1519" s="2"/>
    </row>
    <row r="1520" spans="2:2" ht="13" x14ac:dyDescent="0.15">
      <c r="B1520" s="2"/>
    </row>
    <row r="1521" spans="2:2" ht="13" x14ac:dyDescent="0.15">
      <c r="B1521" s="2"/>
    </row>
    <row r="1522" spans="2:2" ht="13" x14ac:dyDescent="0.15">
      <c r="B1522" s="2"/>
    </row>
    <row r="1523" spans="2:2" ht="13" x14ac:dyDescent="0.15">
      <c r="B1523" s="2"/>
    </row>
    <row r="1524" spans="2:2" ht="13" x14ac:dyDescent="0.15">
      <c r="B1524" s="2"/>
    </row>
    <row r="1525" spans="2:2" ht="13" x14ac:dyDescent="0.15">
      <c r="B1525" s="2"/>
    </row>
    <row r="1526" spans="2:2" ht="13" x14ac:dyDescent="0.15">
      <c r="B1526" s="2"/>
    </row>
    <row r="1527" spans="2:2" ht="13" x14ac:dyDescent="0.15">
      <c r="B1527" s="2"/>
    </row>
    <row r="1528" spans="2:2" ht="13" x14ac:dyDescent="0.15">
      <c r="B1528" s="2"/>
    </row>
    <row r="1529" spans="2:2" ht="13" x14ac:dyDescent="0.15">
      <c r="B1529" s="2"/>
    </row>
    <row r="1530" spans="2:2" ht="13" x14ac:dyDescent="0.15">
      <c r="B1530" s="2"/>
    </row>
    <row r="1531" spans="2:2" ht="13" x14ac:dyDescent="0.15">
      <c r="B1531" s="2"/>
    </row>
    <row r="1532" spans="2:2" ht="13" x14ac:dyDescent="0.15">
      <c r="B1532" s="2"/>
    </row>
    <row r="1533" spans="2:2" ht="13" x14ac:dyDescent="0.15">
      <c r="B1533" s="2"/>
    </row>
    <row r="1534" spans="2:2" ht="13" x14ac:dyDescent="0.15">
      <c r="B1534" s="2"/>
    </row>
    <row r="1535" spans="2:2" ht="13" x14ac:dyDescent="0.15">
      <c r="B1535" s="2"/>
    </row>
    <row r="1536" spans="2:2" ht="13" x14ac:dyDescent="0.15">
      <c r="B1536" s="2"/>
    </row>
    <row r="1537" spans="2:2" ht="13" x14ac:dyDescent="0.15">
      <c r="B1537" s="2"/>
    </row>
    <row r="1538" spans="2:2" ht="13" x14ac:dyDescent="0.15">
      <c r="B1538" s="2"/>
    </row>
    <row r="1539" spans="2:2" ht="13" x14ac:dyDescent="0.15">
      <c r="B1539" s="2"/>
    </row>
    <row r="1540" spans="2:2" ht="13" x14ac:dyDescent="0.15">
      <c r="B1540" s="2"/>
    </row>
    <row r="1541" spans="2:2" ht="13" x14ac:dyDescent="0.15">
      <c r="B1541" s="2"/>
    </row>
    <row r="1542" spans="2:2" ht="13" x14ac:dyDescent="0.15">
      <c r="B1542" s="2"/>
    </row>
    <row r="1543" spans="2:2" ht="13" x14ac:dyDescent="0.15">
      <c r="B1543" s="2"/>
    </row>
    <row r="1544" spans="2:2" ht="13" x14ac:dyDescent="0.15">
      <c r="B1544" s="2"/>
    </row>
    <row r="1545" spans="2:2" ht="13" x14ac:dyDescent="0.15">
      <c r="B1545" s="2"/>
    </row>
    <row r="1546" spans="2:2" ht="13" x14ac:dyDescent="0.15">
      <c r="B1546" s="2"/>
    </row>
    <row r="1547" spans="2:2" ht="13" x14ac:dyDescent="0.15">
      <c r="B1547" s="2"/>
    </row>
    <row r="1548" spans="2:2" ht="13" x14ac:dyDescent="0.15">
      <c r="B1548" s="2"/>
    </row>
    <row r="1549" spans="2:2" ht="13" x14ac:dyDescent="0.15">
      <c r="B1549" s="2"/>
    </row>
    <row r="1550" spans="2:2" ht="13" x14ac:dyDescent="0.15">
      <c r="B1550" s="2"/>
    </row>
    <row r="1551" spans="2:2" ht="13" x14ac:dyDescent="0.15">
      <c r="B1551" s="2"/>
    </row>
    <row r="1552" spans="2:2" ht="13" x14ac:dyDescent="0.15">
      <c r="B1552" s="2"/>
    </row>
    <row r="1553" spans="2:2" ht="13" x14ac:dyDescent="0.15">
      <c r="B1553" s="2"/>
    </row>
    <row r="1554" spans="2:2" ht="13" x14ac:dyDescent="0.15">
      <c r="B1554" s="2"/>
    </row>
    <row r="1555" spans="2:2" ht="13" x14ac:dyDescent="0.15">
      <c r="B1555" s="2"/>
    </row>
    <row r="1556" spans="2:2" ht="13" x14ac:dyDescent="0.15">
      <c r="B1556" s="2"/>
    </row>
    <row r="1557" spans="2:2" ht="13" x14ac:dyDescent="0.15">
      <c r="B1557" s="2"/>
    </row>
    <row r="1558" spans="2:2" ht="13" x14ac:dyDescent="0.15">
      <c r="B1558" s="2"/>
    </row>
    <row r="1559" spans="2:2" ht="13" x14ac:dyDescent="0.15">
      <c r="B1559" s="2"/>
    </row>
    <row r="1560" spans="2:2" ht="13" x14ac:dyDescent="0.15">
      <c r="B1560" s="2"/>
    </row>
    <row r="1561" spans="2:2" ht="13" x14ac:dyDescent="0.15">
      <c r="B1561" s="2"/>
    </row>
    <row r="1562" spans="2:2" ht="13" x14ac:dyDescent="0.15">
      <c r="B1562" s="2"/>
    </row>
    <row r="1563" spans="2:2" ht="13" x14ac:dyDescent="0.15">
      <c r="B1563" s="2"/>
    </row>
    <row r="1564" spans="2:2" ht="13" x14ac:dyDescent="0.15">
      <c r="B1564" s="2"/>
    </row>
    <row r="1565" spans="2:2" ht="13" x14ac:dyDescent="0.15">
      <c r="B1565" s="2"/>
    </row>
    <row r="1566" spans="2:2" ht="13" x14ac:dyDescent="0.15">
      <c r="B1566" s="2"/>
    </row>
    <row r="1567" spans="2:2" ht="13" x14ac:dyDescent="0.15">
      <c r="B1567" s="2"/>
    </row>
    <row r="1568" spans="2:2" ht="13" x14ac:dyDescent="0.15">
      <c r="B1568" s="2"/>
    </row>
    <row r="1569" spans="2:2" ht="13" x14ac:dyDescent="0.15">
      <c r="B1569" s="2"/>
    </row>
    <row r="1570" spans="2:2" ht="13" x14ac:dyDescent="0.15">
      <c r="B1570" s="2"/>
    </row>
    <row r="1571" spans="2:2" ht="13" x14ac:dyDescent="0.15">
      <c r="B1571" s="2"/>
    </row>
    <row r="1572" spans="2:2" ht="13" x14ac:dyDescent="0.15">
      <c r="B1572" s="2"/>
    </row>
    <row r="1573" spans="2:2" ht="13" x14ac:dyDescent="0.15">
      <c r="B1573" s="2"/>
    </row>
    <row r="1574" spans="2:2" ht="13" x14ac:dyDescent="0.15">
      <c r="B1574" s="2"/>
    </row>
    <row r="1575" spans="2:2" ht="13" x14ac:dyDescent="0.15">
      <c r="B1575" s="2"/>
    </row>
    <row r="1576" spans="2:2" ht="13" x14ac:dyDescent="0.15">
      <c r="B1576" s="2"/>
    </row>
    <row r="1577" spans="2:2" ht="13" x14ac:dyDescent="0.15">
      <c r="B1577" s="2"/>
    </row>
    <row r="1578" spans="2:2" ht="13" x14ac:dyDescent="0.15">
      <c r="B1578" s="2"/>
    </row>
    <row r="1579" spans="2:2" ht="13" x14ac:dyDescent="0.15">
      <c r="B1579" s="2"/>
    </row>
    <row r="1580" spans="2:2" ht="13" x14ac:dyDescent="0.15">
      <c r="B1580" s="2"/>
    </row>
    <row r="1581" spans="2:2" ht="13" x14ac:dyDescent="0.15">
      <c r="B1581" s="2"/>
    </row>
    <row r="1582" spans="2:2" ht="13" x14ac:dyDescent="0.15">
      <c r="B1582" s="2"/>
    </row>
    <row r="1583" spans="2:2" ht="13" x14ac:dyDescent="0.15">
      <c r="B1583" s="2"/>
    </row>
    <row r="1584" spans="2:2" ht="13" x14ac:dyDescent="0.15">
      <c r="B1584" s="2"/>
    </row>
    <row r="1585" spans="2:2" ht="13" x14ac:dyDescent="0.15">
      <c r="B1585" s="2"/>
    </row>
    <row r="1586" spans="2:2" ht="13" x14ac:dyDescent="0.15">
      <c r="B1586" s="2"/>
    </row>
    <row r="1587" spans="2:2" ht="13" x14ac:dyDescent="0.15">
      <c r="B1587" s="2"/>
    </row>
    <row r="1588" spans="2:2" ht="13" x14ac:dyDescent="0.15">
      <c r="B1588" s="2"/>
    </row>
    <row r="1589" spans="2:2" ht="13" x14ac:dyDescent="0.15">
      <c r="B1589" s="2"/>
    </row>
    <row r="1590" spans="2:2" ht="13" x14ac:dyDescent="0.15">
      <c r="B1590" s="2"/>
    </row>
    <row r="1591" spans="2:2" ht="13" x14ac:dyDescent="0.15">
      <c r="B1591" s="2"/>
    </row>
    <row r="1592" spans="2:2" ht="13" x14ac:dyDescent="0.15">
      <c r="B1592" s="2"/>
    </row>
    <row r="1593" spans="2:2" ht="13" x14ac:dyDescent="0.15">
      <c r="B1593" s="2"/>
    </row>
    <row r="1594" spans="2:2" ht="13" x14ac:dyDescent="0.15">
      <c r="B1594" s="2"/>
    </row>
    <row r="1595" spans="2:2" ht="13" x14ac:dyDescent="0.15">
      <c r="B1595" s="2"/>
    </row>
    <row r="1596" spans="2:2" ht="13" x14ac:dyDescent="0.15">
      <c r="B1596" s="2"/>
    </row>
    <row r="1597" spans="2:2" ht="13" x14ac:dyDescent="0.15">
      <c r="B1597" s="2"/>
    </row>
    <row r="1598" spans="2:2" ht="13" x14ac:dyDescent="0.15">
      <c r="B1598" s="2"/>
    </row>
    <row r="1599" spans="2:2" ht="13" x14ac:dyDescent="0.15">
      <c r="B1599" s="2"/>
    </row>
    <row r="1600" spans="2:2" ht="13" x14ac:dyDescent="0.15">
      <c r="B1600" s="2"/>
    </row>
    <row r="1601" spans="2:2" ht="13" x14ac:dyDescent="0.15">
      <c r="B1601" s="2"/>
    </row>
    <row r="1602" spans="2:2" ht="13" x14ac:dyDescent="0.15">
      <c r="B1602" s="2"/>
    </row>
    <row r="1603" spans="2:2" ht="13" x14ac:dyDescent="0.15">
      <c r="B1603" s="2"/>
    </row>
    <row r="1604" spans="2:2" ht="13" x14ac:dyDescent="0.15">
      <c r="B1604" s="2"/>
    </row>
    <row r="1605" spans="2:2" ht="13" x14ac:dyDescent="0.15">
      <c r="B1605" s="2"/>
    </row>
    <row r="1606" spans="2:2" ht="13" x14ac:dyDescent="0.15">
      <c r="B1606" s="2"/>
    </row>
    <row r="1607" spans="2:2" ht="13" x14ac:dyDescent="0.15">
      <c r="B1607" s="2"/>
    </row>
    <row r="1608" spans="2:2" ht="13" x14ac:dyDescent="0.15">
      <c r="B1608" s="2"/>
    </row>
    <row r="1609" spans="2:2" ht="13" x14ac:dyDescent="0.15">
      <c r="B1609" s="2"/>
    </row>
    <row r="1610" spans="2:2" ht="13" x14ac:dyDescent="0.15">
      <c r="B1610" s="2"/>
    </row>
    <row r="1611" spans="2:2" ht="13" x14ac:dyDescent="0.15">
      <c r="B1611" s="2"/>
    </row>
    <row r="1612" spans="2:2" ht="13" x14ac:dyDescent="0.15">
      <c r="B1612" s="2"/>
    </row>
    <row r="1613" spans="2:2" ht="13" x14ac:dyDescent="0.15">
      <c r="B1613" s="2"/>
    </row>
    <row r="1614" spans="2:2" ht="13" x14ac:dyDescent="0.15">
      <c r="B1614" s="2"/>
    </row>
    <row r="1615" spans="2:2" ht="13" x14ac:dyDescent="0.15">
      <c r="B1615" s="2"/>
    </row>
    <row r="1616" spans="2:2" ht="13" x14ac:dyDescent="0.15">
      <c r="B1616" s="2"/>
    </row>
    <row r="1617" spans="2:2" ht="13" x14ac:dyDescent="0.15">
      <c r="B1617" s="2"/>
    </row>
    <row r="1618" spans="2:2" ht="13" x14ac:dyDescent="0.15">
      <c r="B1618" s="2"/>
    </row>
    <row r="1619" spans="2:2" ht="13" x14ac:dyDescent="0.15">
      <c r="B1619" s="2"/>
    </row>
    <row r="1620" spans="2:2" ht="13" x14ac:dyDescent="0.15">
      <c r="B1620" s="2"/>
    </row>
    <row r="1621" spans="2:2" ht="13" x14ac:dyDescent="0.15">
      <c r="B1621" s="2"/>
    </row>
    <row r="1622" spans="2:2" ht="13" x14ac:dyDescent="0.15">
      <c r="B1622" s="2"/>
    </row>
    <row r="1623" spans="2:2" ht="13" x14ac:dyDescent="0.15">
      <c r="B1623" s="2"/>
    </row>
    <row r="1624" spans="2:2" ht="13" x14ac:dyDescent="0.15">
      <c r="B1624" s="2"/>
    </row>
    <row r="1625" spans="2:2" ht="13" x14ac:dyDescent="0.15">
      <c r="B1625" s="2"/>
    </row>
    <row r="1626" spans="2:2" ht="13" x14ac:dyDescent="0.15">
      <c r="B1626" s="2"/>
    </row>
    <row r="1627" spans="2:2" ht="13" x14ac:dyDescent="0.15">
      <c r="B1627" s="2"/>
    </row>
    <row r="1628" spans="2:2" ht="13" x14ac:dyDescent="0.15">
      <c r="B1628" s="2"/>
    </row>
    <row r="1629" spans="2:2" ht="13" x14ac:dyDescent="0.15">
      <c r="B1629" s="2"/>
    </row>
    <row r="1630" spans="2:2" ht="13" x14ac:dyDescent="0.15">
      <c r="B1630" s="2"/>
    </row>
    <row r="1631" spans="2:2" ht="13" x14ac:dyDescent="0.15">
      <c r="B1631" s="2"/>
    </row>
    <row r="1632" spans="2:2" ht="13" x14ac:dyDescent="0.15">
      <c r="B1632" s="2"/>
    </row>
    <row r="1633" spans="2:2" ht="13" x14ac:dyDescent="0.15">
      <c r="B1633" s="2"/>
    </row>
    <row r="1634" spans="2:2" ht="13" x14ac:dyDescent="0.15">
      <c r="B1634" s="2"/>
    </row>
    <row r="1635" spans="2:2" ht="13" x14ac:dyDescent="0.15">
      <c r="B1635" s="2"/>
    </row>
    <row r="1636" spans="2:2" ht="13" x14ac:dyDescent="0.15">
      <c r="B1636" s="2"/>
    </row>
    <row r="1637" spans="2:2" ht="13" x14ac:dyDescent="0.15">
      <c r="B1637" s="2"/>
    </row>
    <row r="1638" spans="2:2" ht="13" x14ac:dyDescent="0.15">
      <c r="B1638" s="2"/>
    </row>
    <row r="1639" spans="2:2" ht="13" x14ac:dyDescent="0.15">
      <c r="B1639" s="2"/>
    </row>
    <row r="1640" spans="2:2" ht="13" x14ac:dyDescent="0.15">
      <c r="B1640" s="2"/>
    </row>
    <row r="1641" spans="2:2" ht="13" x14ac:dyDescent="0.15">
      <c r="B1641" s="2"/>
    </row>
    <row r="1642" spans="2:2" ht="13" x14ac:dyDescent="0.15">
      <c r="B1642" s="2"/>
    </row>
    <row r="1643" spans="2:2" ht="13" x14ac:dyDescent="0.15">
      <c r="B1643" s="2"/>
    </row>
    <row r="1644" spans="2:2" ht="13" x14ac:dyDescent="0.15">
      <c r="B1644" s="2"/>
    </row>
    <row r="1645" spans="2:2" ht="13" x14ac:dyDescent="0.15">
      <c r="B1645" s="2"/>
    </row>
    <row r="1646" spans="2:2" ht="13" x14ac:dyDescent="0.15">
      <c r="B1646" s="2"/>
    </row>
    <row r="1647" spans="2:2" ht="13" x14ac:dyDescent="0.15">
      <c r="B1647" s="2"/>
    </row>
    <row r="1648" spans="2:2" ht="13" x14ac:dyDescent="0.15">
      <c r="B1648" s="2"/>
    </row>
    <row r="1649" spans="2:2" ht="13" x14ac:dyDescent="0.15">
      <c r="B1649" s="2"/>
    </row>
    <row r="1650" spans="2:2" ht="13" x14ac:dyDescent="0.15">
      <c r="B1650" s="2"/>
    </row>
    <row r="1651" spans="2:2" ht="13" x14ac:dyDescent="0.15">
      <c r="B1651" s="2"/>
    </row>
    <row r="1652" spans="2:2" ht="13" x14ac:dyDescent="0.15">
      <c r="B1652" s="2"/>
    </row>
    <row r="1653" spans="2:2" ht="13" x14ac:dyDescent="0.15">
      <c r="B1653" s="2"/>
    </row>
    <row r="1654" spans="2:2" ht="13" x14ac:dyDescent="0.15">
      <c r="B1654" s="2"/>
    </row>
    <row r="1655" spans="2:2" ht="13" x14ac:dyDescent="0.15">
      <c r="B1655" s="2"/>
    </row>
    <row r="1656" spans="2:2" ht="13" x14ac:dyDescent="0.15">
      <c r="B1656" s="2"/>
    </row>
    <row r="1657" spans="2:2" ht="13" x14ac:dyDescent="0.15">
      <c r="B1657" s="2"/>
    </row>
    <row r="1658" spans="2:2" ht="13" x14ac:dyDescent="0.15">
      <c r="B1658" s="2"/>
    </row>
    <row r="1659" spans="2:2" ht="13" x14ac:dyDescent="0.15">
      <c r="B1659" s="2"/>
    </row>
    <row r="1660" spans="2:2" ht="13" x14ac:dyDescent="0.15">
      <c r="B1660" s="2"/>
    </row>
    <row r="1661" spans="2:2" ht="13" x14ac:dyDescent="0.15">
      <c r="B1661" s="2"/>
    </row>
    <row r="1662" spans="2:2" ht="13" x14ac:dyDescent="0.15">
      <c r="B1662" s="2"/>
    </row>
    <row r="1663" spans="2:2" ht="13" x14ac:dyDescent="0.15">
      <c r="B1663" s="2"/>
    </row>
    <row r="1664" spans="2:2" ht="13" x14ac:dyDescent="0.15">
      <c r="B1664" s="2"/>
    </row>
    <row r="1665" spans="2:2" ht="13" x14ac:dyDescent="0.15">
      <c r="B1665" s="2"/>
    </row>
    <row r="1666" spans="2:2" ht="13" x14ac:dyDescent="0.15">
      <c r="B1666" s="2"/>
    </row>
    <row r="1667" spans="2:2" ht="13" x14ac:dyDescent="0.15">
      <c r="B1667" s="2"/>
    </row>
    <row r="1668" spans="2:2" ht="13" x14ac:dyDescent="0.15">
      <c r="B1668" s="2"/>
    </row>
    <row r="1669" spans="2:2" ht="13" x14ac:dyDescent="0.15">
      <c r="B1669" s="2"/>
    </row>
    <row r="1670" spans="2:2" ht="13" x14ac:dyDescent="0.15">
      <c r="B1670" s="2"/>
    </row>
    <row r="1671" spans="2:2" ht="13" x14ac:dyDescent="0.15">
      <c r="B1671" s="2"/>
    </row>
    <row r="1672" spans="2:2" ht="13" x14ac:dyDescent="0.15">
      <c r="B1672" s="2"/>
    </row>
    <row r="1673" spans="2:2" ht="13" x14ac:dyDescent="0.15">
      <c r="B1673" s="2"/>
    </row>
    <row r="1674" spans="2:2" ht="13" x14ac:dyDescent="0.15">
      <c r="B1674" s="2"/>
    </row>
    <row r="1675" spans="2:2" ht="13" x14ac:dyDescent="0.15">
      <c r="B1675" s="2"/>
    </row>
    <row r="1676" spans="2:2" ht="13" x14ac:dyDescent="0.15">
      <c r="B1676" s="2"/>
    </row>
    <row r="1677" spans="2:2" ht="13" x14ac:dyDescent="0.15">
      <c r="B1677" s="2"/>
    </row>
    <row r="1678" spans="2:2" ht="13" x14ac:dyDescent="0.15">
      <c r="B1678" s="2"/>
    </row>
    <row r="1679" spans="2:2" ht="13" x14ac:dyDescent="0.15">
      <c r="B1679" s="2"/>
    </row>
    <row r="1680" spans="2:2" ht="13" x14ac:dyDescent="0.15">
      <c r="B1680" s="2"/>
    </row>
    <row r="1681" spans="2:2" ht="13" x14ac:dyDescent="0.15">
      <c r="B1681" s="2"/>
    </row>
    <row r="1682" spans="2:2" ht="13" x14ac:dyDescent="0.15">
      <c r="B1682" s="2"/>
    </row>
    <row r="1683" spans="2:2" ht="13" x14ac:dyDescent="0.15">
      <c r="B1683" s="2"/>
    </row>
    <row r="1684" spans="2:2" ht="13" x14ac:dyDescent="0.15">
      <c r="B1684" s="2"/>
    </row>
    <row r="1685" spans="2:2" ht="13" x14ac:dyDescent="0.15">
      <c r="B1685" s="2"/>
    </row>
    <row r="1686" spans="2:2" ht="13" x14ac:dyDescent="0.15">
      <c r="B1686" s="2"/>
    </row>
    <row r="1687" spans="2:2" ht="13" x14ac:dyDescent="0.15">
      <c r="B1687" s="2"/>
    </row>
    <row r="1688" spans="2:2" ht="13" x14ac:dyDescent="0.15">
      <c r="B1688" s="2"/>
    </row>
    <row r="1689" spans="2:2" ht="13" x14ac:dyDescent="0.15">
      <c r="B1689" s="2"/>
    </row>
    <row r="1690" spans="2:2" ht="13" x14ac:dyDescent="0.15">
      <c r="B1690" s="2"/>
    </row>
    <row r="1691" spans="2:2" ht="13" x14ac:dyDescent="0.15">
      <c r="B1691" s="2"/>
    </row>
    <row r="1692" spans="2:2" ht="13" x14ac:dyDescent="0.15">
      <c r="B1692" s="2"/>
    </row>
    <row r="1693" spans="2:2" ht="13" x14ac:dyDescent="0.15">
      <c r="B1693" s="2"/>
    </row>
    <row r="1694" spans="2:2" ht="13" x14ac:dyDescent="0.15">
      <c r="B1694" s="2"/>
    </row>
    <row r="1695" spans="2:2" ht="13" x14ac:dyDescent="0.15">
      <c r="B1695" s="2"/>
    </row>
    <row r="1696" spans="2:2" ht="13" x14ac:dyDescent="0.15">
      <c r="B1696" s="2"/>
    </row>
    <row r="1697" spans="2:2" ht="13" x14ac:dyDescent="0.15">
      <c r="B1697" s="2"/>
    </row>
    <row r="1698" spans="2:2" ht="13" x14ac:dyDescent="0.15">
      <c r="B1698" s="2"/>
    </row>
    <row r="1699" spans="2:2" ht="13" x14ac:dyDescent="0.15">
      <c r="B1699" s="2"/>
    </row>
    <row r="1700" spans="2:2" ht="13" x14ac:dyDescent="0.15">
      <c r="B1700" s="2"/>
    </row>
    <row r="1701" spans="2:2" ht="13" x14ac:dyDescent="0.15">
      <c r="B1701" s="2"/>
    </row>
    <row r="1702" spans="2:2" ht="13" x14ac:dyDescent="0.15">
      <c r="B1702" s="2"/>
    </row>
    <row r="1703" spans="2:2" ht="13" x14ac:dyDescent="0.15">
      <c r="B1703" s="2"/>
    </row>
    <row r="1704" spans="2:2" ht="13" x14ac:dyDescent="0.15">
      <c r="B1704" s="2"/>
    </row>
    <row r="1705" spans="2:2" ht="13" x14ac:dyDescent="0.15">
      <c r="B1705" s="2"/>
    </row>
    <row r="1706" spans="2:2" ht="13" x14ac:dyDescent="0.15">
      <c r="B1706" s="2"/>
    </row>
    <row r="1707" spans="2:2" ht="13" x14ac:dyDescent="0.15">
      <c r="B1707" s="2"/>
    </row>
    <row r="1708" spans="2:2" ht="13" x14ac:dyDescent="0.15">
      <c r="B1708" s="2"/>
    </row>
    <row r="1709" spans="2:2" ht="13" x14ac:dyDescent="0.15">
      <c r="B1709" s="2"/>
    </row>
    <row r="1710" spans="2:2" ht="13" x14ac:dyDescent="0.15">
      <c r="B1710" s="2"/>
    </row>
    <row r="1711" spans="2:2" ht="13" x14ac:dyDescent="0.15">
      <c r="B1711" s="2"/>
    </row>
    <row r="1712" spans="2:2" ht="13" x14ac:dyDescent="0.15">
      <c r="B1712" s="2"/>
    </row>
    <row r="1713" spans="2:2" ht="13" x14ac:dyDescent="0.15">
      <c r="B1713" s="2"/>
    </row>
    <row r="1714" spans="2:2" ht="13" x14ac:dyDescent="0.15">
      <c r="B1714" s="2"/>
    </row>
    <row r="1715" spans="2:2" ht="13" x14ac:dyDescent="0.15">
      <c r="B1715" s="2"/>
    </row>
    <row r="1716" spans="2:2" ht="13" x14ac:dyDescent="0.15">
      <c r="B1716" s="2"/>
    </row>
    <row r="1717" spans="2:2" ht="13" x14ac:dyDescent="0.15">
      <c r="B1717" s="2"/>
    </row>
    <row r="1718" spans="2:2" ht="13" x14ac:dyDescent="0.15">
      <c r="B1718" s="2"/>
    </row>
    <row r="1719" spans="2:2" ht="13" x14ac:dyDescent="0.15">
      <c r="B1719" s="2"/>
    </row>
    <row r="1720" spans="2:2" ht="13" x14ac:dyDescent="0.15">
      <c r="B1720" s="2"/>
    </row>
    <row r="1721" spans="2:2" ht="13" x14ac:dyDescent="0.15">
      <c r="B1721" s="2"/>
    </row>
    <row r="1722" spans="2:2" ht="13" x14ac:dyDescent="0.15">
      <c r="B1722" s="2"/>
    </row>
    <row r="1723" spans="2:2" ht="13" x14ac:dyDescent="0.15">
      <c r="B1723" s="2"/>
    </row>
    <row r="1724" spans="2:2" ht="13" x14ac:dyDescent="0.15">
      <c r="B1724" s="2"/>
    </row>
    <row r="1725" spans="2:2" ht="13" x14ac:dyDescent="0.15">
      <c r="B1725" s="2"/>
    </row>
    <row r="1726" spans="2:2" ht="13" x14ac:dyDescent="0.15">
      <c r="B1726" s="2"/>
    </row>
    <row r="1727" spans="2:2" ht="13" x14ac:dyDescent="0.15">
      <c r="B1727" s="2"/>
    </row>
    <row r="1728" spans="2:2" ht="13" x14ac:dyDescent="0.15">
      <c r="B1728" s="2"/>
    </row>
    <row r="1729" spans="2:2" ht="13" x14ac:dyDescent="0.15">
      <c r="B1729" s="2"/>
    </row>
    <row r="1730" spans="2:2" ht="13" x14ac:dyDescent="0.15">
      <c r="B1730" s="2"/>
    </row>
    <row r="1731" spans="2:2" ht="13" x14ac:dyDescent="0.15">
      <c r="B1731" s="2"/>
    </row>
    <row r="1732" spans="2:2" ht="13" x14ac:dyDescent="0.15">
      <c r="B1732" s="2"/>
    </row>
    <row r="1733" spans="2:2" ht="13" x14ac:dyDescent="0.15">
      <c r="B1733" s="2"/>
    </row>
    <row r="1734" spans="2:2" ht="13" x14ac:dyDescent="0.15">
      <c r="B1734" s="2"/>
    </row>
    <row r="1735" spans="2:2" ht="13" x14ac:dyDescent="0.15">
      <c r="B1735" s="2"/>
    </row>
    <row r="1736" spans="2:2" ht="13" x14ac:dyDescent="0.15">
      <c r="B1736" s="2"/>
    </row>
    <row r="1737" spans="2:2" ht="13" x14ac:dyDescent="0.15">
      <c r="B1737" s="2"/>
    </row>
    <row r="1738" spans="2:2" ht="13" x14ac:dyDescent="0.15">
      <c r="B1738" s="2"/>
    </row>
    <row r="1739" spans="2:2" ht="13" x14ac:dyDescent="0.15">
      <c r="B1739" s="2"/>
    </row>
    <row r="1740" spans="2:2" ht="13" x14ac:dyDescent="0.15">
      <c r="B1740" s="2"/>
    </row>
    <row r="1741" spans="2:2" ht="13" x14ac:dyDescent="0.15">
      <c r="B1741" s="2"/>
    </row>
    <row r="1742" spans="2:2" ht="13" x14ac:dyDescent="0.15">
      <c r="B1742" s="2"/>
    </row>
    <row r="1743" spans="2:2" ht="13" x14ac:dyDescent="0.15">
      <c r="B1743" s="2"/>
    </row>
    <row r="1744" spans="2:2" ht="13" x14ac:dyDescent="0.15">
      <c r="B1744" s="2"/>
    </row>
    <row r="1745" spans="2:2" ht="13" x14ac:dyDescent="0.15">
      <c r="B1745" s="2"/>
    </row>
    <row r="1746" spans="2:2" ht="13" x14ac:dyDescent="0.15">
      <c r="B1746" s="2"/>
    </row>
    <row r="1747" spans="2:2" ht="13" x14ac:dyDescent="0.15">
      <c r="B1747" s="2"/>
    </row>
    <row r="1748" spans="2:2" ht="13" x14ac:dyDescent="0.15">
      <c r="B1748" s="2"/>
    </row>
    <row r="1749" spans="2:2" ht="13" x14ac:dyDescent="0.15">
      <c r="B1749" s="2"/>
    </row>
    <row r="1750" spans="2:2" ht="13" x14ac:dyDescent="0.15">
      <c r="B1750" s="2"/>
    </row>
    <row r="1751" spans="2:2" ht="13" x14ac:dyDescent="0.15">
      <c r="B1751" s="2"/>
    </row>
    <row r="1752" spans="2:2" ht="13" x14ac:dyDescent="0.15">
      <c r="B1752" s="2"/>
    </row>
    <row r="1753" spans="2:2" ht="13" x14ac:dyDescent="0.15">
      <c r="B1753" s="2"/>
    </row>
    <row r="1754" spans="2:2" ht="13" x14ac:dyDescent="0.15">
      <c r="B1754" s="2"/>
    </row>
    <row r="1755" spans="2:2" ht="13" x14ac:dyDescent="0.15">
      <c r="B1755" s="2"/>
    </row>
    <row r="1756" spans="2:2" ht="13" x14ac:dyDescent="0.15">
      <c r="B1756" s="2"/>
    </row>
    <row r="1757" spans="2:2" ht="13" x14ac:dyDescent="0.15">
      <c r="B1757" s="2"/>
    </row>
    <row r="1758" spans="2:2" ht="13" x14ac:dyDescent="0.15">
      <c r="B1758" s="2"/>
    </row>
    <row r="1759" spans="2:2" ht="13" x14ac:dyDescent="0.15">
      <c r="B1759" s="2"/>
    </row>
    <row r="1760" spans="2:2" ht="13" x14ac:dyDescent="0.15">
      <c r="B1760" s="2"/>
    </row>
    <row r="1761" spans="2:2" ht="13" x14ac:dyDescent="0.15">
      <c r="B1761" s="2"/>
    </row>
    <row r="1762" spans="2:2" ht="13" x14ac:dyDescent="0.15">
      <c r="B1762" s="2"/>
    </row>
    <row r="1763" spans="2:2" ht="13" x14ac:dyDescent="0.15">
      <c r="B1763" s="2"/>
    </row>
    <row r="1764" spans="2:2" ht="13" x14ac:dyDescent="0.15">
      <c r="B1764" s="2"/>
    </row>
    <row r="1765" spans="2:2" ht="13" x14ac:dyDescent="0.15">
      <c r="B1765" s="2"/>
    </row>
    <row r="1766" spans="2:2" ht="13" x14ac:dyDescent="0.15">
      <c r="B1766" s="2"/>
    </row>
    <row r="1767" spans="2:2" ht="13" x14ac:dyDescent="0.15">
      <c r="B1767" s="2"/>
    </row>
    <row r="1768" spans="2:2" ht="13" x14ac:dyDescent="0.15">
      <c r="B1768" s="2"/>
    </row>
    <row r="1769" spans="2:2" ht="13" x14ac:dyDescent="0.15">
      <c r="B1769" s="2"/>
    </row>
    <row r="1770" spans="2:2" ht="13" x14ac:dyDescent="0.15">
      <c r="B1770" s="2"/>
    </row>
    <row r="1771" spans="2:2" ht="13" x14ac:dyDescent="0.15">
      <c r="B1771" s="2"/>
    </row>
    <row r="1772" spans="2:2" ht="13" x14ac:dyDescent="0.15">
      <c r="B1772" s="2"/>
    </row>
    <row r="1773" spans="2:2" ht="13" x14ac:dyDescent="0.15">
      <c r="B1773" s="2"/>
    </row>
    <row r="1774" spans="2:2" ht="13" x14ac:dyDescent="0.15">
      <c r="B1774" s="2"/>
    </row>
    <row r="1775" spans="2:2" ht="13" x14ac:dyDescent="0.15">
      <c r="B1775" s="2"/>
    </row>
    <row r="1776" spans="2:2" ht="13" x14ac:dyDescent="0.15">
      <c r="B1776" s="2"/>
    </row>
    <row r="1777" spans="2:2" ht="13" x14ac:dyDescent="0.15">
      <c r="B1777" s="2"/>
    </row>
    <row r="1778" spans="2:2" ht="13" x14ac:dyDescent="0.15">
      <c r="B1778" s="2"/>
    </row>
    <row r="1779" spans="2:2" ht="13" x14ac:dyDescent="0.15">
      <c r="B1779" s="2"/>
    </row>
    <row r="1780" spans="2:2" ht="13" x14ac:dyDescent="0.15">
      <c r="B1780" s="2"/>
    </row>
    <row r="1781" spans="2:2" ht="13" x14ac:dyDescent="0.15">
      <c r="B1781" s="2"/>
    </row>
    <row r="1782" spans="2:2" ht="13" x14ac:dyDescent="0.15">
      <c r="B1782" s="2"/>
    </row>
    <row r="1783" spans="2:2" ht="13" x14ac:dyDescent="0.15">
      <c r="B1783" s="2"/>
    </row>
    <row r="1784" spans="2:2" ht="13" x14ac:dyDescent="0.15">
      <c r="B1784" s="2"/>
    </row>
    <row r="1785" spans="2:2" ht="13" x14ac:dyDescent="0.15">
      <c r="B1785" s="2"/>
    </row>
    <row r="1786" spans="2:2" ht="13" x14ac:dyDescent="0.15">
      <c r="B1786" s="2"/>
    </row>
    <row r="1787" spans="2:2" ht="13" x14ac:dyDescent="0.15">
      <c r="B1787" s="2"/>
    </row>
    <row r="1788" spans="2:2" ht="13" x14ac:dyDescent="0.15">
      <c r="B1788" s="2"/>
    </row>
    <row r="1789" spans="2:2" ht="13" x14ac:dyDescent="0.15">
      <c r="B1789" s="2"/>
    </row>
    <row r="1790" spans="2:2" ht="13" x14ac:dyDescent="0.15">
      <c r="B1790" s="2"/>
    </row>
    <row r="1791" spans="2:2" ht="13" x14ac:dyDescent="0.15">
      <c r="B1791" s="2"/>
    </row>
    <row r="1792" spans="2:2" ht="13" x14ac:dyDescent="0.15">
      <c r="B1792" s="2"/>
    </row>
    <row r="1793" spans="2:2" ht="13" x14ac:dyDescent="0.15">
      <c r="B1793" s="2"/>
    </row>
    <row r="1794" spans="2:2" ht="13" x14ac:dyDescent="0.15">
      <c r="B1794" s="2"/>
    </row>
    <row r="1795" spans="2:2" ht="13" x14ac:dyDescent="0.15">
      <c r="B1795" s="2"/>
    </row>
    <row r="1796" spans="2:2" ht="13" x14ac:dyDescent="0.15">
      <c r="B1796" s="2"/>
    </row>
    <row r="1797" spans="2:2" ht="13" x14ac:dyDescent="0.15">
      <c r="B1797" s="2"/>
    </row>
    <row r="1798" spans="2:2" ht="13" x14ac:dyDescent="0.15">
      <c r="B1798" s="2"/>
    </row>
    <row r="1799" spans="2:2" ht="13" x14ac:dyDescent="0.15">
      <c r="B1799" s="2"/>
    </row>
    <row r="1800" spans="2:2" ht="13" x14ac:dyDescent="0.15">
      <c r="B1800" s="2"/>
    </row>
    <row r="1801" spans="2:2" ht="13" x14ac:dyDescent="0.15">
      <c r="B1801" s="2"/>
    </row>
    <row r="1802" spans="2:2" ht="13" x14ac:dyDescent="0.15">
      <c r="B1802" s="2"/>
    </row>
    <row r="1803" spans="2:2" ht="13" x14ac:dyDescent="0.15">
      <c r="B1803" s="2"/>
    </row>
    <row r="1804" spans="2:2" ht="13" x14ac:dyDescent="0.15">
      <c r="B1804" s="2"/>
    </row>
    <row r="1805" spans="2:2" ht="13" x14ac:dyDescent="0.15">
      <c r="B1805" s="2"/>
    </row>
    <row r="1806" spans="2:2" ht="13" x14ac:dyDescent="0.15">
      <c r="B1806" s="2"/>
    </row>
    <row r="1807" spans="2:2" ht="13" x14ac:dyDescent="0.15">
      <c r="B1807" s="2"/>
    </row>
    <row r="1808" spans="2:2" ht="13" x14ac:dyDescent="0.15">
      <c r="B1808" s="2"/>
    </row>
    <row r="1809" spans="2:2" ht="13" x14ac:dyDescent="0.15">
      <c r="B1809" s="2"/>
    </row>
    <row r="1810" spans="2:2" ht="13" x14ac:dyDescent="0.15">
      <c r="B1810" s="2"/>
    </row>
    <row r="1811" spans="2:2" ht="13" x14ac:dyDescent="0.15">
      <c r="B1811" s="2"/>
    </row>
    <row r="1812" spans="2:2" ht="13" x14ac:dyDescent="0.15">
      <c r="B1812" s="2"/>
    </row>
    <row r="1813" spans="2:2" ht="13" x14ac:dyDescent="0.15">
      <c r="B1813" s="2"/>
    </row>
    <row r="1814" spans="2:2" ht="13" x14ac:dyDescent="0.15">
      <c r="B1814" s="2"/>
    </row>
    <row r="1815" spans="2:2" ht="13" x14ac:dyDescent="0.15">
      <c r="B1815" s="2"/>
    </row>
    <row r="1816" spans="2:2" ht="13" x14ac:dyDescent="0.15">
      <c r="B1816" s="2"/>
    </row>
    <row r="1817" spans="2:2" ht="13" x14ac:dyDescent="0.15">
      <c r="B1817" s="2"/>
    </row>
    <row r="1818" spans="2:2" ht="13" x14ac:dyDescent="0.15">
      <c r="B1818" s="2"/>
    </row>
    <row r="1819" spans="2:2" ht="13" x14ac:dyDescent="0.15">
      <c r="B1819" s="2"/>
    </row>
    <row r="1820" spans="2:2" ht="13" x14ac:dyDescent="0.15">
      <c r="B1820" s="2"/>
    </row>
    <row r="1821" spans="2:2" ht="13" x14ac:dyDescent="0.15">
      <c r="B1821" s="2"/>
    </row>
    <row r="1822" spans="2:2" ht="13" x14ac:dyDescent="0.15">
      <c r="B1822" s="2"/>
    </row>
    <row r="1823" spans="2:2" ht="13" x14ac:dyDescent="0.15">
      <c r="B1823" s="2"/>
    </row>
    <row r="1824" spans="2:2" ht="13" x14ac:dyDescent="0.15">
      <c r="B1824" s="2"/>
    </row>
    <row r="1825" spans="2:2" ht="13" x14ac:dyDescent="0.15">
      <c r="B1825" s="2"/>
    </row>
    <row r="1826" spans="2:2" ht="13" x14ac:dyDescent="0.15">
      <c r="B1826" s="2"/>
    </row>
    <row r="1827" spans="2:2" ht="13" x14ac:dyDescent="0.15">
      <c r="B1827" s="2"/>
    </row>
    <row r="1828" spans="2:2" ht="13" x14ac:dyDescent="0.15">
      <c r="B1828" s="2"/>
    </row>
    <row r="1829" spans="2:2" ht="13" x14ac:dyDescent="0.15">
      <c r="B1829" s="2"/>
    </row>
    <row r="1830" spans="2:2" ht="13" x14ac:dyDescent="0.15">
      <c r="B1830" s="2"/>
    </row>
    <row r="1831" spans="2:2" ht="13" x14ac:dyDescent="0.15">
      <c r="B1831" s="2"/>
    </row>
    <row r="1832" spans="2:2" ht="13" x14ac:dyDescent="0.15">
      <c r="B1832" s="2"/>
    </row>
    <row r="1833" spans="2:2" ht="13" x14ac:dyDescent="0.15">
      <c r="B1833" s="2"/>
    </row>
    <row r="1834" spans="2:2" ht="13" x14ac:dyDescent="0.15">
      <c r="B1834" s="2"/>
    </row>
    <row r="1835" spans="2:2" ht="13" x14ac:dyDescent="0.15">
      <c r="B1835" s="2"/>
    </row>
    <row r="1836" spans="2:2" ht="13" x14ac:dyDescent="0.15">
      <c r="B1836" s="2"/>
    </row>
    <row r="1837" spans="2:2" ht="13" x14ac:dyDescent="0.15">
      <c r="B1837" s="2"/>
    </row>
    <row r="1838" spans="2:2" ht="13" x14ac:dyDescent="0.15">
      <c r="B1838" s="2"/>
    </row>
    <row r="1839" spans="2:2" ht="13" x14ac:dyDescent="0.15">
      <c r="B1839" s="2"/>
    </row>
    <row r="1840" spans="2:2" ht="13" x14ac:dyDescent="0.15">
      <c r="B1840" s="2"/>
    </row>
    <row r="1841" spans="2:2" ht="13" x14ac:dyDescent="0.15">
      <c r="B1841" s="2"/>
    </row>
    <row r="1842" spans="2:2" ht="13" x14ac:dyDescent="0.15">
      <c r="B1842" s="2"/>
    </row>
    <row r="1843" spans="2:2" ht="13" x14ac:dyDescent="0.15">
      <c r="B1843" s="2"/>
    </row>
    <row r="1844" spans="2:2" ht="13" x14ac:dyDescent="0.15">
      <c r="B1844" s="2"/>
    </row>
    <row r="1845" spans="2:2" ht="13" x14ac:dyDescent="0.15">
      <c r="B1845" s="2"/>
    </row>
    <row r="1846" spans="2:2" ht="13" x14ac:dyDescent="0.15">
      <c r="B1846" s="2"/>
    </row>
    <row r="1847" spans="2:2" ht="13" x14ac:dyDescent="0.15">
      <c r="B1847" s="2"/>
    </row>
    <row r="1848" spans="2:2" ht="13" x14ac:dyDescent="0.15">
      <c r="B1848" s="2"/>
    </row>
    <row r="1849" spans="2:2" ht="13" x14ac:dyDescent="0.15">
      <c r="B1849" s="2"/>
    </row>
    <row r="1850" spans="2:2" ht="13" x14ac:dyDescent="0.15">
      <c r="B1850" s="2"/>
    </row>
    <row r="1851" spans="2:2" ht="13" x14ac:dyDescent="0.15">
      <c r="B1851" s="2"/>
    </row>
    <row r="1852" spans="2:2" ht="13" x14ac:dyDescent="0.15">
      <c r="B1852" s="2"/>
    </row>
    <row r="1853" spans="2:2" ht="13" x14ac:dyDescent="0.15">
      <c r="B1853" s="2"/>
    </row>
    <row r="1854" spans="2:2" ht="13" x14ac:dyDescent="0.15">
      <c r="B1854" s="2"/>
    </row>
    <row r="1855" spans="2:2" ht="13" x14ac:dyDescent="0.15">
      <c r="B1855" s="2"/>
    </row>
    <row r="1856" spans="2:2" ht="13" x14ac:dyDescent="0.15">
      <c r="B1856" s="2"/>
    </row>
    <row r="1857" spans="2:2" ht="13" x14ac:dyDescent="0.15">
      <c r="B1857" s="2"/>
    </row>
    <row r="1858" spans="2:2" ht="13" x14ac:dyDescent="0.15">
      <c r="B1858" s="2"/>
    </row>
    <row r="1859" spans="2:2" ht="13" x14ac:dyDescent="0.15">
      <c r="B1859" s="2"/>
    </row>
    <row r="1860" spans="2:2" ht="13" x14ac:dyDescent="0.15">
      <c r="B1860" s="2"/>
    </row>
    <row r="1861" spans="2:2" ht="13" x14ac:dyDescent="0.15">
      <c r="B1861" s="2"/>
    </row>
    <row r="1862" spans="2:2" ht="13" x14ac:dyDescent="0.15">
      <c r="B1862" s="2"/>
    </row>
    <row r="1863" spans="2:2" ht="13" x14ac:dyDescent="0.15">
      <c r="B1863" s="2"/>
    </row>
    <row r="1864" spans="2:2" ht="13" x14ac:dyDescent="0.15">
      <c r="B1864" s="2"/>
    </row>
    <row r="1865" spans="2:2" ht="13" x14ac:dyDescent="0.15">
      <c r="B1865" s="2"/>
    </row>
    <row r="1866" spans="2:2" ht="13" x14ac:dyDescent="0.15">
      <c r="B1866" s="2"/>
    </row>
    <row r="1867" spans="2:2" ht="13" x14ac:dyDescent="0.15">
      <c r="B1867" s="2"/>
    </row>
    <row r="1868" spans="2:2" ht="13" x14ac:dyDescent="0.15">
      <c r="B1868" s="2"/>
    </row>
    <row r="1869" spans="2:2" ht="13" x14ac:dyDescent="0.15">
      <c r="B1869" s="2"/>
    </row>
    <row r="1870" spans="2:2" ht="13" x14ac:dyDescent="0.15">
      <c r="B1870" s="2"/>
    </row>
    <row r="1871" spans="2:2" ht="13" x14ac:dyDescent="0.15">
      <c r="B1871" s="2"/>
    </row>
    <row r="1872" spans="2:2" ht="13" x14ac:dyDescent="0.15">
      <c r="B1872" s="2"/>
    </row>
    <row r="1873" spans="2:2" ht="13" x14ac:dyDescent="0.15">
      <c r="B1873" s="2"/>
    </row>
    <row r="1874" spans="2:2" ht="13" x14ac:dyDescent="0.15">
      <c r="B1874" s="2"/>
    </row>
    <row r="1875" spans="2:2" ht="13" x14ac:dyDescent="0.15">
      <c r="B1875" s="2"/>
    </row>
    <row r="1876" spans="2:2" ht="13" x14ac:dyDescent="0.15">
      <c r="B1876" s="2"/>
    </row>
    <row r="1877" spans="2:2" ht="13" x14ac:dyDescent="0.15">
      <c r="B1877" s="2"/>
    </row>
    <row r="1878" spans="2:2" ht="13" x14ac:dyDescent="0.15">
      <c r="B1878" s="2"/>
    </row>
    <row r="1879" spans="2:2" ht="13" x14ac:dyDescent="0.15">
      <c r="B1879" s="2"/>
    </row>
    <row r="1880" spans="2:2" ht="13" x14ac:dyDescent="0.15">
      <c r="B1880" s="2"/>
    </row>
    <row r="1881" spans="2:2" ht="13" x14ac:dyDescent="0.15">
      <c r="B1881" s="2"/>
    </row>
    <row r="1882" spans="2:2" ht="13" x14ac:dyDescent="0.15">
      <c r="B1882" s="2"/>
    </row>
    <row r="1883" spans="2:2" ht="13" x14ac:dyDescent="0.15">
      <c r="B1883" s="2"/>
    </row>
    <row r="1884" spans="2:2" ht="13" x14ac:dyDescent="0.15">
      <c r="B1884" s="2"/>
    </row>
    <row r="1885" spans="2:2" ht="13" x14ac:dyDescent="0.15">
      <c r="B1885" s="2"/>
    </row>
    <row r="1886" spans="2:2" ht="13" x14ac:dyDescent="0.15">
      <c r="B1886" s="2"/>
    </row>
    <row r="1887" spans="2:2" ht="13" x14ac:dyDescent="0.15">
      <c r="B1887" s="2"/>
    </row>
    <row r="1888" spans="2:2" ht="13" x14ac:dyDescent="0.15">
      <c r="B1888" s="2"/>
    </row>
    <row r="1889" spans="2:2" ht="13" x14ac:dyDescent="0.15">
      <c r="B1889" s="2"/>
    </row>
    <row r="1890" spans="2:2" ht="13" x14ac:dyDescent="0.15">
      <c r="B1890" s="2"/>
    </row>
    <row r="1891" spans="2:2" ht="13" x14ac:dyDescent="0.15">
      <c r="B1891" s="2"/>
    </row>
    <row r="1892" spans="2:2" ht="13" x14ac:dyDescent="0.15">
      <c r="B1892" s="2"/>
    </row>
    <row r="1893" spans="2:2" ht="13" x14ac:dyDescent="0.15">
      <c r="B1893" s="2"/>
    </row>
    <row r="1894" spans="2:2" ht="13" x14ac:dyDescent="0.15">
      <c r="B1894" s="2"/>
    </row>
    <row r="1895" spans="2:2" ht="13" x14ac:dyDescent="0.15">
      <c r="B1895" s="2"/>
    </row>
    <row r="1896" spans="2:2" ht="13" x14ac:dyDescent="0.15">
      <c r="B1896" s="2"/>
    </row>
    <row r="1897" spans="2:2" ht="13" x14ac:dyDescent="0.15">
      <c r="B1897" s="2"/>
    </row>
    <row r="1898" spans="2:2" ht="13" x14ac:dyDescent="0.15">
      <c r="B1898" s="2"/>
    </row>
    <row r="1899" spans="2:2" ht="13" x14ac:dyDescent="0.15">
      <c r="B1899" s="2"/>
    </row>
    <row r="1900" spans="2:2" ht="13" x14ac:dyDescent="0.15">
      <c r="B1900" s="2"/>
    </row>
    <row r="1901" spans="2:2" ht="13" x14ac:dyDescent="0.15">
      <c r="B1901" s="2"/>
    </row>
    <row r="1902" spans="2:2" ht="13" x14ac:dyDescent="0.15">
      <c r="B1902" s="2"/>
    </row>
    <row r="1903" spans="2:2" ht="13" x14ac:dyDescent="0.15">
      <c r="B1903" s="2"/>
    </row>
    <row r="1904" spans="2:2" ht="13" x14ac:dyDescent="0.15">
      <c r="B1904" s="2"/>
    </row>
    <row r="1905" spans="2:2" ht="13" x14ac:dyDescent="0.15">
      <c r="B1905" s="2"/>
    </row>
    <row r="1906" spans="2:2" ht="13" x14ac:dyDescent="0.15">
      <c r="B1906" s="2"/>
    </row>
    <row r="1907" spans="2:2" ht="13" x14ac:dyDescent="0.15">
      <c r="B1907" s="2"/>
    </row>
    <row r="1908" spans="2:2" ht="13" x14ac:dyDescent="0.15">
      <c r="B1908" s="2"/>
    </row>
    <row r="1909" spans="2:2" ht="13" x14ac:dyDescent="0.15">
      <c r="B1909" s="2"/>
    </row>
    <row r="1910" spans="2:2" ht="13" x14ac:dyDescent="0.15">
      <c r="B1910" s="2"/>
    </row>
    <row r="1911" spans="2:2" ht="13" x14ac:dyDescent="0.15">
      <c r="B1911" s="2"/>
    </row>
    <row r="1912" spans="2:2" ht="13" x14ac:dyDescent="0.15">
      <c r="B1912" s="2"/>
    </row>
    <row r="1913" spans="2:2" ht="13" x14ac:dyDescent="0.15">
      <c r="B1913" s="2"/>
    </row>
    <row r="1914" spans="2:2" ht="13" x14ac:dyDescent="0.15">
      <c r="B1914" s="2"/>
    </row>
    <row r="1915" spans="2:2" ht="13" x14ac:dyDescent="0.15">
      <c r="B1915" s="2"/>
    </row>
    <row r="1916" spans="2:2" ht="13" x14ac:dyDescent="0.15">
      <c r="B1916" s="2"/>
    </row>
    <row r="1917" spans="2:2" ht="13" x14ac:dyDescent="0.15">
      <c r="B1917" s="2"/>
    </row>
    <row r="1918" spans="2:2" ht="13" x14ac:dyDescent="0.15">
      <c r="B1918" s="2"/>
    </row>
    <row r="1919" spans="2:2" ht="13" x14ac:dyDescent="0.15">
      <c r="B1919" s="2"/>
    </row>
    <row r="1920" spans="2:2" ht="13" x14ac:dyDescent="0.15">
      <c r="B1920" s="2"/>
    </row>
    <row r="1921" spans="2:2" ht="13" x14ac:dyDescent="0.15">
      <c r="B1921" s="2"/>
    </row>
    <row r="1922" spans="2:2" ht="13" x14ac:dyDescent="0.15">
      <c r="B1922" s="2"/>
    </row>
    <row r="1923" spans="2:2" ht="13" x14ac:dyDescent="0.15">
      <c r="B1923" s="2"/>
    </row>
    <row r="1924" spans="2:2" ht="13" x14ac:dyDescent="0.15">
      <c r="B1924" s="2"/>
    </row>
    <row r="1925" spans="2:2" ht="13" x14ac:dyDescent="0.15">
      <c r="B1925" s="2"/>
    </row>
    <row r="1926" spans="2:2" ht="13" x14ac:dyDescent="0.15">
      <c r="B1926" s="2"/>
    </row>
    <row r="1927" spans="2:2" ht="13" x14ac:dyDescent="0.15">
      <c r="B1927" s="2"/>
    </row>
    <row r="1928" spans="2:2" ht="13" x14ac:dyDescent="0.15">
      <c r="B1928" s="2"/>
    </row>
    <row r="1929" spans="2:2" ht="13" x14ac:dyDescent="0.15">
      <c r="B1929" s="2"/>
    </row>
    <row r="1930" spans="2:2" ht="13" x14ac:dyDescent="0.15">
      <c r="B1930" s="2"/>
    </row>
    <row r="1931" spans="2:2" ht="13" x14ac:dyDescent="0.15">
      <c r="B1931" s="2"/>
    </row>
    <row r="1932" spans="2:2" ht="13" x14ac:dyDescent="0.15">
      <c r="B1932" s="2"/>
    </row>
    <row r="1933" spans="2:2" ht="13" x14ac:dyDescent="0.15">
      <c r="B1933" s="2"/>
    </row>
    <row r="1934" spans="2:2" ht="13" x14ac:dyDescent="0.15">
      <c r="B1934" s="2"/>
    </row>
    <row r="1935" spans="2:2" ht="13" x14ac:dyDescent="0.15">
      <c r="B1935" s="2"/>
    </row>
    <row r="1936" spans="2:2" ht="13" x14ac:dyDescent="0.15">
      <c r="B1936" s="2"/>
    </row>
    <row r="1937" spans="2:2" ht="13" x14ac:dyDescent="0.15">
      <c r="B1937" s="2"/>
    </row>
    <row r="1938" spans="2:2" ht="13" x14ac:dyDescent="0.15">
      <c r="B1938" s="2"/>
    </row>
    <row r="1939" spans="2:2" ht="13" x14ac:dyDescent="0.15">
      <c r="B1939" s="2"/>
    </row>
    <row r="1940" spans="2:2" ht="13" x14ac:dyDescent="0.15">
      <c r="B1940" s="2"/>
    </row>
    <row r="1941" spans="2:2" ht="13" x14ac:dyDescent="0.15">
      <c r="B1941" s="2"/>
    </row>
    <row r="1942" spans="2:2" ht="13" x14ac:dyDescent="0.15">
      <c r="B1942" s="2"/>
    </row>
    <row r="1943" spans="2:2" ht="13" x14ac:dyDescent="0.15">
      <c r="B1943" s="2"/>
    </row>
    <row r="1944" spans="2:2" ht="13" x14ac:dyDescent="0.15">
      <c r="B1944" s="2"/>
    </row>
    <row r="1945" spans="2:2" ht="13" x14ac:dyDescent="0.15">
      <c r="B1945" s="2"/>
    </row>
    <row r="1946" spans="2:2" ht="13" x14ac:dyDescent="0.15">
      <c r="B1946" s="2"/>
    </row>
    <row r="1947" spans="2:2" ht="13" x14ac:dyDescent="0.15">
      <c r="B1947" s="2"/>
    </row>
    <row r="1948" spans="2:2" ht="13" x14ac:dyDescent="0.15">
      <c r="B1948" s="2"/>
    </row>
    <row r="1949" spans="2:2" ht="13" x14ac:dyDescent="0.15">
      <c r="B1949" s="2"/>
    </row>
    <row r="1950" spans="2:2" ht="13" x14ac:dyDescent="0.15">
      <c r="B1950" s="2"/>
    </row>
    <row r="1951" spans="2:2" ht="13" x14ac:dyDescent="0.15">
      <c r="B1951" s="2"/>
    </row>
    <row r="1952" spans="2:2" ht="13" x14ac:dyDescent="0.15">
      <c r="B1952" s="2"/>
    </row>
    <row r="1953" spans="2:2" ht="13" x14ac:dyDescent="0.15">
      <c r="B1953" s="2"/>
    </row>
    <row r="1954" spans="2:2" ht="13" x14ac:dyDescent="0.15">
      <c r="B1954" s="2"/>
    </row>
    <row r="1955" spans="2:2" ht="13" x14ac:dyDescent="0.15">
      <c r="B1955" s="2"/>
    </row>
    <row r="1956" spans="2:2" ht="13" x14ac:dyDescent="0.15">
      <c r="B1956" s="2"/>
    </row>
    <row r="1957" spans="2:2" ht="13" x14ac:dyDescent="0.15">
      <c r="B1957" s="2"/>
    </row>
    <row r="1958" spans="2:2" ht="13" x14ac:dyDescent="0.15">
      <c r="B1958" s="2"/>
    </row>
    <row r="1959" spans="2:2" ht="13" x14ac:dyDescent="0.15">
      <c r="B1959" s="2"/>
    </row>
    <row r="1960" spans="2:2" ht="13" x14ac:dyDescent="0.15">
      <c r="B1960" s="2"/>
    </row>
    <row r="1961" spans="2:2" ht="13" x14ac:dyDescent="0.15">
      <c r="B1961" s="2"/>
    </row>
    <row r="1962" spans="2:2" ht="13" x14ac:dyDescent="0.15">
      <c r="B1962" s="2"/>
    </row>
    <row r="1963" spans="2:2" ht="13" x14ac:dyDescent="0.15">
      <c r="B1963" s="2"/>
    </row>
    <row r="1964" spans="2:2" ht="13" x14ac:dyDescent="0.15">
      <c r="B1964" s="2"/>
    </row>
    <row r="1965" spans="2:2" ht="13" x14ac:dyDescent="0.15">
      <c r="B1965" s="2"/>
    </row>
    <row r="1966" spans="2:2" ht="13" x14ac:dyDescent="0.15">
      <c r="B1966" s="2"/>
    </row>
    <row r="1967" spans="2:2" ht="13" x14ac:dyDescent="0.15">
      <c r="B1967" s="2"/>
    </row>
    <row r="1968" spans="2:2" ht="13" x14ac:dyDescent="0.15">
      <c r="B1968" s="2"/>
    </row>
    <row r="1969" spans="2:2" ht="13" x14ac:dyDescent="0.15">
      <c r="B1969" s="2"/>
    </row>
    <row r="1970" spans="2:2" ht="13" x14ac:dyDescent="0.15">
      <c r="B1970" s="2"/>
    </row>
    <row r="1971" spans="2:2" ht="13" x14ac:dyDescent="0.15">
      <c r="B1971" s="2"/>
    </row>
    <row r="1972" spans="2:2" ht="13" x14ac:dyDescent="0.15">
      <c r="B1972" s="2"/>
    </row>
    <row r="1973" spans="2:2" ht="13" x14ac:dyDescent="0.15">
      <c r="B1973" s="2"/>
    </row>
    <row r="1974" spans="2:2" ht="13" x14ac:dyDescent="0.15">
      <c r="B1974" s="2"/>
    </row>
    <row r="1975" spans="2:2" ht="13" x14ac:dyDescent="0.15">
      <c r="B1975" s="2"/>
    </row>
    <row r="1976" spans="2:2" ht="13" x14ac:dyDescent="0.15">
      <c r="B1976" s="2"/>
    </row>
    <row r="1977" spans="2:2" ht="13" x14ac:dyDescent="0.15">
      <c r="B1977" s="2"/>
    </row>
    <row r="1978" spans="2:2" ht="13" x14ac:dyDescent="0.15">
      <c r="B1978" s="2"/>
    </row>
    <row r="1979" spans="2:2" ht="13" x14ac:dyDescent="0.15">
      <c r="B1979" s="2"/>
    </row>
    <row r="1980" spans="2:2" ht="13" x14ac:dyDescent="0.15">
      <c r="B1980" s="2"/>
    </row>
    <row r="1981" spans="2:2" ht="13" x14ac:dyDescent="0.15">
      <c r="B1981" s="2"/>
    </row>
    <row r="1982" spans="2:2" ht="13" x14ac:dyDescent="0.15">
      <c r="B1982" s="2"/>
    </row>
    <row r="1983" spans="2:2" ht="13" x14ac:dyDescent="0.15">
      <c r="B1983" s="2"/>
    </row>
    <row r="1984" spans="2:2" ht="13" x14ac:dyDescent="0.15">
      <c r="B1984" s="2"/>
    </row>
    <row r="1985" spans="2:2" ht="13" x14ac:dyDescent="0.15">
      <c r="B1985" s="2"/>
    </row>
    <row r="1986" spans="2:2" ht="13" x14ac:dyDescent="0.15">
      <c r="B1986" s="2"/>
    </row>
    <row r="1987" spans="2:2" ht="13" x14ac:dyDescent="0.15">
      <c r="B1987" s="2"/>
    </row>
    <row r="1988" spans="2:2" ht="13" x14ac:dyDescent="0.15">
      <c r="B1988" s="2"/>
    </row>
    <row r="1989" spans="2:2" ht="13" x14ac:dyDescent="0.15">
      <c r="B1989" s="2"/>
    </row>
    <row r="1990" spans="2:2" ht="13" x14ac:dyDescent="0.15">
      <c r="B1990" s="2"/>
    </row>
    <row r="1991" spans="2:2" ht="13" x14ac:dyDescent="0.15">
      <c r="B1991" s="2"/>
    </row>
    <row r="1992" spans="2:2" ht="13" x14ac:dyDescent="0.15">
      <c r="B1992" s="2"/>
    </row>
    <row r="1993" spans="2:2" ht="13" x14ac:dyDescent="0.15">
      <c r="B1993" s="2"/>
    </row>
    <row r="1994" spans="2:2" ht="13" x14ac:dyDescent="0.15">
      <c r="B1994" s="2"/>
    </row>
    <row r="1995" spans="2:2" ht="13" x14ac:dyDescent="0.15">
      <c r="B1995" s="2"/>
    </row>
    <row r="1996" spans="2:2" ht="13" x14ac:dyDescent="0.15">
      <c r="B1996" s="2"/>
    </row>
    <row r="1997" spans="2:2" ht="13" x14ac:dyDescent="0.15">
      <c r="B1997" s="2"/>
    </row>
    <row r="1998" spans="2:2" ht="13" x14ac:dyDescent="0.15">
      <c r="B1998" s="2"/>
    </row>
    <row r="1999" spans="2:2" ht="13" x14ac:dyDescent="0.15">
      <c r="B1999" s="2"/>
    </row>
    <row r="2000" spans="2:2" ht="13" x14ac:dyDescent="0.15">
      <c r="B2000" s="2"/>
    </row>
    <row r="2001" spans="2:2" ht="13" x14ac:dyDescent="0.15">
      <c r="B2001" s="2"/>
    </row>
    <row r="2002" spans="2:2" ht="13" x14ac:dyDescent="0.15">
      <c r="B2002" s="2"/>
    </row>
    <row r="2003" spans="2:2" ht="13" x14ac:dyDescent="0.15">
      <c r="B2003" s="2"/>
    </row>
    <row r="2004" spans="2:2" ht="13" x14ac:dyDescent="0.15">
      <c r="B2004" s="2"/>
    </row>
    <row r="2005" spans="2:2" ht="13" x14ac:dyDescent="0.15">
      <c r="B2005" s="2"/>
    </row>
    <row r="2006" spans="2:2" ht="13" x14ac:dyDescent="0.15">
      <c r="B2006" s="2"/>
    </row>
    <row r="2007" spans="2:2" ht="13" x14ac:dyDescent="0.15">
      <c r="B2007" s="2"/>
    </row>
    <row r="2008" spans="2:2" ht="13" x14ac:dyDescent="0.15">
      <c r="B2008" s="2"/>
    </row>
    <row r="2009" spans="2:2" ht="13" x14ac:dyDescent="0.15">
      <c r="B2009" s="2"/>
    </row>
    <row r="2010" spans="2:2" ht="13" x14ac:dyDescent="0.15">
      <c r="B2010" s="2"/>
    </row>
    <row r="2011" spans="2:2" ht="13" x14ac:dyDescent="0.15">
      <c r="B2011" s="2"/>
    </row>
    <row r="2012" spans="2:2" ht="13" x14ac:dyDescent="0.15">
      <c r="B2012" s="2"/>
    </row>
    <row r="2013" spans="2:2" ht="13" x14ac:dyDescent="0.15">
      <c r="B2013" s="2"/>
    </row>
    <row r="2014" spans="2:2" ht="13" x14ac:dyDescent="0.15">
      <c r="B2014" s="2"/>
    </row>
    <row r="2015" spans="2:2" ht="13" x14ac:dyDescent="0.15">
      <c r="B2015" s="2"/>
    </row>
    <row r="2016" spans="2:2" ht="13" x14ac:dyDescent="0.15">
      <c r="B2016" s="2"/>
    </row>
    <row r="2017" spans="2:2" ht="13" x14ac:dyDescent="0.15">
      <c r="B2017" s="2"/>
    </row>
    <row r="2018" spans="2:2" ht="13" x14ac:dyDescent="0.15">
      <c r="B2018" s="2"/>
    </row>
    <row r="2019" spans="2:2" ht="13" x14ac:dyDescent="0.15">
      <c r="B2019" s="2"/>
    </row>
    <row r="2020" spans="2:2" ht="13" x14ac:dyDescent="0.15">
      <c r="B2020" s="2"/>
    </row>
    <row r="2021" spans="2:2" ht="13" x14ac:dyDescent="0.15">
      <c r="B2021" s="2"/>
    </row>
    <row r="2022" spans="2:2" ht="13" x14ac:dyDescent="0.15">
      <c r="B2022" s="2"/>
    </row>
    <row r="2023" spans="2:2" ht="13" x14ac:dyDescent="0.15">
      <c r="B2023" s="2"/>
    </row>
    <row r="2024" spans="2:2" ht="13" x14ac:dyDescent="0.15">
      <c r="B2024" s="2"/>
    </row>
    <row r="2025" spans="2:2" ht="13" x14ac:dyDescent="0.15">
      <c r="B2025" s="2"/>
    </row>
    <row r="2026" spans="2:2" ht="13" x14ac:dyDescent="0.15">
      <c r="B2026" s="2"/>
    </row>
    <row r="2027" spans="2:2" ht="13" x14ac:dyDescent="0.15">
      <c r="B2027" s="2"/>
    </row>
    <row r="2028" spans="2:2" ht="13" x14ac:dyDescent="0.15">
      <c r="B2028" s="2"/>
    </row>
    <row r="2029" spans="2:2" ht="13" x14ac:dyDescent="0.15">
      <c r="B2029" s="2"/>
    </row>
    <row r="2030" spans="2:2" ht="13" x14ac:dyDescent="0.15">
      <c r="B2030" s="2"/>
    </row>
    <row r="2031" spans="2:2" ht="13" x14ac:dyDescent="0.15">
      <c r="B2031" s="2"/>
    </row>
    <row r="2032" spans="2:2" ht="13" x14ac:dyDescent="0.15">
      <c r="B2032" s="2"/>
    </row>
    <row r="2033" spans="2:2" ht="13" x14ac:dyDescent="0.15">
      <c r="B2033" s="2"/>
    </row>
    <row r="2034" spans="2:2" ht="13" x14ac:dyDescent="0.15">
      <c r="B2034" s="2"/>
    </row>
    <row r="2035" spans="2:2" ht="13" x14ac:dyDescent="0.15">
      <c r="B2035" s="2"/>
    </row>
    <row r="2036" spans="2:2" ht="13" x14ac:dyDescent="0.15">
      <c r="B2036" s="2"/>
    </row>
    <row r="2037" spans="2:2" ht="13" x14ac:dyDescent="0.15">
      <c r="B2037" s="2"/>
    </row>
    <row r="2038" spans="2:2" ht="13" x14ac:dyDescent="0.15">
      <c r="B2038" s="2"/>
    </row>
    <row r="2039" spans="2:2" ht="13" x14ac:dyDescent="0.15">
      <c r="B2039" s="2"/>
    </row>
    <row r="2040" spans="2:2" ht="13" x14ac:dyDescent="0.15">
      <c r="B2040" s="2"/>
    </row>
    <row r="2041" spans="2:2" ht="13" x14ac:dyDescent="0.15">
      <c r="B2041" s="2"/>
    </row>
    <row r="2042" spans="2:2" ht="13" x14ac:dyDescent="0.15">
      <c r="B2042" s="2"/>
    </row>
    <row r="2043" spans="2:2" ht="13" x14ac:dyDescent="0.15">
      <c r="B2043" s="2"/>
    </row>
    <row r="2044" spans="2:2" ht="13" x14ac:dyDescent="0.15">
      <c r="B2044" s="2"/>
    </row>
    <row r="2045" spans="2:2" ht="13" x14ac:dyDescent="0.15">
      <c r="B2045" s="2"/>
    </row>
    <row r="2046" spans="2:2" ht="13" x14ac:dyDescent="0.15">
      <c r="B2046" s="2"/>
    </row>
    <row r="2047" spans="2:2" ht="13" x14ac:dyDescent="0.15">
      <c r="B2047" s="2"/>
    </row>
    <row r="2048" spans="2:2" ht="13" x14ac:dyDescent="0.15">
      <c r="B2048" s="2"/>
    </row>
    <row r="2049" spans="2:2" ht="13" x14ac:dyDescent="0.15">
      <c r="B2049" s="2"/>
    </row>
    <row r="2050" spans="2:2" ht="13" x14ac:dyDescent="0.15">
      <c r="B2050" s="2"/>
    </row>
    <row r="2051" spans="2:2" ht="13" x14ac:dyDescent="0.15">
      <c r="B2051" s="2"/>
    </row>
    <row r="2052" spans="2:2" ht="13" x14ac:dyDescent="0.15">
      <c r="B2052" s="2"/>
    </row>
    <row r="2053" spans="2:2" ht="13" x14ac:dyDescent="0.15">
      <c r="B2053" s="2"/>
    </row>
    <row r="2054" spans="2:2" ht="13" x14ac:dyDescent="0.15">
      <c r="B2054" s="2"/>
    </row>
    <row r="2055" spans="2:2" ht="13" x14ac:dyDescent="0.15">
      <c r="B2055" s="2"/>
    </row>
    <row r="2056" spans="2:2" ht="13" x14ac:dyDescent="0.15">
      <c r="B2056" s="2"/>
    </row>
    <row r="2057" spans="2:2" ht="13" x14ac:dyDescent="0.15">
      <c r="B2057" s="2"/>
    </row>
    <row r="2058" spans="2:2" ht="13" x14ac:dyDescent="0.15">
      <c r="B2058" s="2"/>
    </row>
    <row r="2059" spans="2:2" ht="13" x14ac:dyDescent="0.15">
      <c r="B2059" s="2"/>
    </row>
    <row r="2060" spans="2:2" ht="13" x14ac:dyDescent="0.15">
      <c r="B2060" s="2"/>
    </row>
    <row r="2061" spans="2:2" ht="13" x14ac:dyDescent="0.15">
      <c r="B2061" s="2"/>
    </row>
    <row r="2062" spans="2:2" ht="13" x14ac:dyDescent="0.15">
      <c r="B2062" s="2"/>
    </row>
    <row r="2063" spans="2:2" ht="13" x14ac:dyDescent="0.15">
      <c r="B2063" s="2"/>
    </row>
    <row r="2064" spans="2:2" ht="13" x14ac:dyDescent="0.15">
      <c r="B2064" s="2"/>
    </row>
    <row r="2065" spans="2:2" ht="13" x14ac:dyDescent="0.15">
      <c r="B2065" s="2"/>
    </row>
    <row r="2066" spans="2:2" ht="13" x14ac:dyDescent="0.15">
      <c r="B2066" s="2"/>
    </row>
    <row r="2067" spans="2:2" ht="13" x14ac:dyDescent="0.15">
      <c r="B2067" s="2"/>
    </row>
    <row r="2068" spans="2:2" ht="13" x14ac:dyDescent="0.15">
      <c r="B2068" s="2"/>
    </row>
    <row r="2069" spans="2:2" ht="13" x14ac:dyDescent="0.15">
      <c r="B2069" s="2"/>
    </row>
    <row r="2070" spans="2:2" ht="13" x14ac:dyDescent="0.15">
      <c r="B2070" s="2"/>
    </row>
    <row r="2071" spans="2:2" ht="13" x14ac:dyDescent="0.15">
      <c r="B2071" s="2"/>
    </row>
    <row r="2072" spans="2:2" ht="13" x14ac:dyDescent="0.15">
      <c r="B2072" s="2"/>
    </row>
    <row r="2073" spans="2:2" ht="13" x14ac:dyDescent="0.15">
      <c r="B2073" s="2"/>
    </row>
    <row r="2074" spans="2:2" ht="13" x14ac:dyDescent="0.15">
      <c r="B2074" s="2"/>
    </row>
    <row r="2075" spans="2:2" ht="13" x14ac:dyDescent="0.15">
      <c r="B2075" s="2"/>
    </row>
    <row r="2076" spans="2:2" ht="13" x14ac:dyDescent="0.15">
      <c r="B2076" s="2"/>
    </row>
    <row r="2077" spans="2:2" ht="13" x14ac:dyDescent="0.15">
      <c r="B2077" s="2"/>
    </row>
    <row r="2078" spans="2:2" ht="13" x14ac:dyDescent="0.15">
      <c r="B2078" s="2"/>
    </row>
    <row r="2079" spans="2:2" ht="13" x14ac:dyDescent="0.15">
      <c r="B2079" s="2"/>
    </row>
    <row r="2080" spans="2:2" ht="13" x14ac:dyDescent="0.15">
      <c r="B2080" s="2"/>
    </row>
    <row r="2081" spans="2:2" ht="13" x14ac:dyDescent="0.15">
      <c r="B2081" s="2"/>
    </row>
    <row r="2082" spans="2:2" ht="13" x14ac:dyDescent="0.15">
      <c r="B2082" s="2"/>
    </row>
    <row r="2083" spans="2:2" ht="13" x14ac:dyDescent="0.15">
      <c r="B2083" s="2"/>
    </row>
    <row r="2084" spans="2:2" ht="13" x14ac:dyDescent="0.15">
      <c r="B2084" s="2"/>
    </row>
    <row r="2085" spans="2:2" ht="13" x14ac:dyDescent="0.15">
      <c r="B2085" s="2"/>
    </row>
    <row r="2086" spans="2:2" ht="13" x14ac:dyDescent="0.15">
      <c r="B2086" s="2"/>
    </row>
    <row r="2087" spans="2:2" ht="13" x14ac:dyDescent="0.15">
      <c r="B2087" s="2"/>
    </row>
    <row r="2088" spans="2:2" ht="13" x14ac:dyDescent="0.15">
      <c r="B2088" s="2"/>
    </row>
    <row r="2089" spans="2:2" ht="13" x14ac:dyDescent="0.15">
      <c r="B2089" s="2"/>
    </row>
    <row r="2090" spans="2:2" ht="13" x14ac:dyDescent="0.15">
      <c r="B2090" s="2"/>
    </row>
    <row r="2091" spans="2:2" ht="13" x14ac:dyDescent="0.15">
      <c r="B2091" s="2"/>
    </row>
    <row r="2092" spans="2:2" ht="13" x14ac:dyDescent="0.15">
      <c r="B2092" s="2"/>
    </row>
    <row r="2093" spans="2:2" ht="13" x14ac:dyDescent="0.15">
      <c r="B2093" s="2"/>
    </row>
    <row r="2094" spans="2:2" ht="13" x14ac:dyDescent="0.15">
      <c r="B2094" s="2"/>
    </row>
    <row r="2095" spans="2:2" ht="13" x14ac:dyDescent="0.15">
      <c r="B2095" s="2"/>
    </row>
    <row r="2096" spans="2:2" ht="13" x14ac:dyDescent="0.15">
      <c r="B2096" s="2"/>
    </row>
    <row r="2097" spans="2:2" ht="13" x14ac:dyDescent="0.15">
      <c r="B2097" s="2"/>
    </row>
    <row r="2098" spans="2:2" ht="13" x14ac:dyDescent="0.15">
      <c r="B2098" s="2"/>
    </row>
    <row r="2099" spans="2:2" ht="13" x14ac:dyDescent="0.15">
      <c r="B2099" s="2"/>
    </row>
    <row r="2100" spans="2:2" ht="13" x14ac:dyDescent="0.15">
      <c r="B2100" s="2"/>
    </row>
    <row r="2101" spans="2:2" ht="13" x14ac:dyDescent="0.15">
      <c r="B2101" s="2"/>
    </row>
    <row r="2102" spans="2:2" ht="13" x14ac:dyDescent="0.15">
      <c r="B2102" s="2"/>
    </row>
    <row r="2103" spans="2:2" ht="13" x14ac:dyDescent="0.15">
      <c r="B2103" s="2"/>
    </row>
    <row r="2104" spans="2:2" ht="13" x14ac:dyDescent="0.15">
      <c r="B2104" s="2"/>
    </row>
    <row r="2105" spans="2:2" ht="13" x14ac:dyDescent="0.15">
      <c r="B2105" s="2"/>
    </row>
    <row r="2106" spans="2:2" ht="13" x14ac:dyDescent="0.15">
      <c r="B2106" s="2"/>
    </row>
    <row r="2107" spans="2:2" ht="13" x14ac:dyDescent="0.15">
      <c r="B2107" s="2"/>
    </row>
    <row r="2108" spans="2:2" ht="13" x14ac:dyDescent="0.15">
      <c r="B2108" s="2"/>
    </row>
    <row r="2109" spans="2:2" ht="13" x14ac:dyDescent="0.15">
      <c r="B2109" s="2"/>
    </row>
    <row r="2110" spans="2:2" ht="13" x14ac:dyDescent="0.15">
      <c r="B2110" s="2"/>
    </row>
    <row r="2111" spans="2:2" ht="13" x14ac:dyDescent="0.15">
      <c r="B2111" s="2"/>
    </row>
    <row r="2112" spans="2:2" ht="13" x14ac:dyDescent="0.15">
      <c r="B2112" s="2"/>
    </row>
    <row r="2113" spans="2:2" ht="13" x14ac:dyDescent="0.15">
      <c r="B2113" s="2"/>
    </row>
    <row r="2114" spans="2:2" ht="13" x14ac:dyDescent="0.15">
      <c r="B2114" s="2"/>
    </row>
    <row r="2115" spans="2:2" ht="13" x14ac:dyDescent="0.15">
      <c r="B2115" s="2"/>
    </row>
    <row r="2116" spans="2:2" ht="13" x14ac:dyDescent="0.15">
      <c r="B2116" s="2"/>
    </row>
    <row r="2117" spans="2:2" ht="13" x14ac:dyDescent="0.15">
      <c r="B2117" s="2"/>
    </row>
    <row r="2118" spans="2:2" ht="13" x14ac:dyDescent="0.15">
      <c r="B2118" s="2"/>
    </row>
    <row r="2119" spans="2:2" ht="13" x14ac:dyDescent="0.15">
      <c r="B2119" s="2"/>
    </row>
    <row r="2120" spans="2:2" ht="13" x14ac:dyDescent="0.15">
      <c r="B2120" s="2"/>
    </row>
    <row r="2121" spans="2:2" ht="13" x14ac:dyDescent="0.15">
      <c r="B2121" s="2"/>
    </row>
    <row r="2122" spans="2:2" ht="13" x14ac:dyDescent="0.15">
      <c r="B2122" s="2"/>
    </row>
    <row r="2123" spans="2:2" ht="13" x14ac:dyDescent="0.15">
      <c r="B2123" s="2"/>
    </row>
    <row r="2124" spans="2:2" ht="13" x14ac:dyDescent="0.15">
      <c r="B2124" s="2"/>
    </row>
    <row r="2125" spans="2:2" ht="13" x14ac:dyDescent="0.15">
      <c r="B2125" s="2"/>
    </row>
    <row r="2126" spans="2:2" ht="13" x14ac:dyDescent="0.15">
      <c r="B2126" s="2"/>
    </row>
    <row r="2127" spans="2:2" ht="13" x14ac:dyDescent="0.15">
      <c r="B2127" s="2"/>
    </row>
    <row r="2128" spans="2:2" ht="13" x14ac:dyDescent="0.15">
      <c r="B2128" s="2"/>
    </row>
    <row r="2129" spans="2:2" ht="13" x14ac:dyDescent="0.15">
      <c r="B2129" s="2"/>
    </row>
    <row r="2130" spans="2:2" ht="13" x14ac:dyDescent="0.15">
      <c r="B2130" s="2"/>
    </row>
    <row r="2131" spans="2:2" ht="13" x14ac:dyDescent="0.15">
      <c r="B2131" s="2"/>
    </row>
    <row r="2132" spans="2:2" ht="13" x14ac:dyDescent="0.15">
      <c r="B2132" s="2"/>
    </row>
    <row r="2133" spans="2:2" ht="13" x14ac:dyDescent="0.15">
      <c r="B2133" s="2"/>
    </row>
    <row r="2134" spans="2:2" ht="13" x14ac:dyDescent="0.15">
      <c r="B2134" s="2"/>
    </row>
    <row r="2135" spans="2:2" ht="13" x14ac:dyDescent="0.15">
      <c r="B2135" s="2"/>
    </row>
    <row r="2136" spans="2:2" ht="13" x14ac:dyDescent="0.15">
      <c r="B2136" s="2"/>
    </row>
    <row r="2137" spans="2:2" ht="13" x14ac:dyDescent="0.15">
      <c r="B2137" s="2"/>
    </row>
    <row r="2138" spans="2:2" ht="13" x14ac:dyDescent="0.15">
      <c r="B2138" s="2"/>
    </row>
    <row r="2139" spans="2:2" ht="13" x14ac:dyDescent="0.15">
      <c r="B2139" s="2"/>
    </row>
    <row r="2140" spans="2:2" ht="13" x14ac:dyDescent="0.15">
      <c r="B2140" s="2"/>
    </row>
    <row r="2141" spans="2:2" ht="13" x14ac:dyDescent="0.15">
      <c r="B2141" s="2"/>
    </row>
    <row r="2142" spans="2:2" ht="13" x14ac:dyDescent="0.15">
      <c r="B2142" s="2"/>
    </row>
    <row r="2143" spans="2:2" ht="13" x14ac:dyDescent="0.15">
      <c r="B2143" s="2"/>
    </row>
    <row r="2144" spans="2:2" ht="13" x14ac:dyDescent="0.15">
      <c r="B2144" s="2"/>
    </row>
    <row r="2145" spans="2:2" ht="13" x14ac:dyDescent="0.15">
      <c r="B2145" s="2"/>
    </row>
    <row r="2146" spans="2:2" ht="13" x14ac:dyDescent="0.15">
      <c r="B2146" s="2"/>
    </row>
    <row r="2147" spans="2:2" ht="13" x14ac:dyDescent="0.15">
      <c r="B2147" s="2"/>
    </row>
    <row r="2148" spans="2:2" ht="13" x14ac:dyDescent="0.15">
      <c r="B2148" s="2"/>
    </row>
    <row r="2149" spans="2:2" ht="13" x14ac:dyDescent="0.15">
      <c r="B2149" s="2"/>
    </row>
    <row r="2150" spans="2:2" ht="13" x14ac:dyDescent="0.15">
      <c r="B2150" s="2"/>
    </row>
    <row r="2151" spans="2:2" ht="13" x14ac:dyDescent="0.15">
      <c r="B2151" s="2"/>
    </row>
    <row r="2152" spans="2:2" ht="13" x14ac:dyDescent="0.15">
      <c r="B2152" s="2"/>
    </row>
    <row r="2153" spans="2:2" ht="13" x14ac:dyDescent="0.15">
      <c r="B2153" s="2"/>
    </row>
    <row r="2154" spans="2:2" ht="13" x14ac:dyDescent="0.15">
      <c r="B2154" s="2"/>
    </row>
    <row r="2155" spans="2:2" ht="13" x14ac:dyDescent="0.15">
      <c r="B2155" s="2"/>
    </row>
    <row r="2156" spans="2:2" ht="13" x14ac:dyDescent="0.15">
      <c r="B2156" s="2"/>
    </row>
    <row r="2157" spans="2:2" ht="13" x14ac:dyDescent="0.15">
      <c r="B2157" s="2"/>
    </row>
    <row r="2158" spans="2:2" ht="13" x14ac:dyDescent="0.15">
      <c r="B2158" s="2"/>
    </row>
    <row r="2159" spans="2:2" ht="13" x14ac:dyDescent="0.15">
      <c r="B2159" s="2"/>
    </row>
    <row r="2160" spans="2:2" ht="13" x14ac:dyDescent="0.15">
      <c r="B2160" s="2"/>
    </row>
    <row r="2161" spans="2:2" ht="13" x14ac:dyDescent="0.15">
      <c r="B2161" s="2"/>
    </row>
    <row r="2162" spans="2:2" ht="13" x14ac:dyDescent="0.15">
      <c r="B2162" s="2"/>
    </row>
    <row r="2163" spans="2:2" ht="13" x14ac:dyDescent="0.15">
      <c r="B2163" s="2"/>
    </row>
    <row r="2164" spans="2:2" ht="13" x14ac:dyDescent="0.15">
      <c r="B2164" s="2"/>
    </row>
    <row r="2165" spans="2:2" ht="13" x14ac:dyDescent="0.15">
      <c r="B2165" s="2"/>
    </row>
    <row r="2166" spans="2:2" ht="13" x14ac:dyDescent="0.15">
      <c r="B2166" s="2"/>
    </row>
    <row r="2167" spans="2:2" ht="13" x14ac:dyDescent="0.15">
      <c r="B2167" s="2"/>
    </row>
    <row r="2168" spans="2:2" ht="13" x14ac:dyDescent="0.15">
      <c r="B2168" s="2"/>
    </row>
    <row r="2169" spans="2:2" ht="13" x14ac:dyDescent="0.15">
      <c r="B2169" s="2"/>
    </row>
    <row r="2170" spans="2:2" ht="13" x14ac:dyDescent="0.15">
      <c r="B2170" s="2"/>
    </row>
    <row r="2171" spans="2:2" ht="13" x14ac:dyDescent="0.15">
      <c r="B2171" s="2"/>
    </row>
    <row r="2172" spans="2:2" ht="13" x14ac:dyDescent="0.15">
      <c r="B2172" s="2"/>
    </row>
    <row r="2173" spans="2:2" ht="13" x14ac:dyDescent="0.15">
      <c r="B2173" s="2"/>
    </row>
    <row r="2174" spans="2:2" ht="13" x14ac:dyDescent="0.15">
      <c r="B2174" s="2"/>
    </row>
    <row r="2175" spans="2:2" ht="13" x14ac:dyDescent="0.15">
      <c r="B2175" s="2"/>
    </row>
    <row r="2176" spans="2:2" ht="13" x14ac:dyDescent="0.15">
      <c r="B2176" s="2"/>
    </row>
    <row r="2177" spans="2:2" ht="13" x14ac:dyDescent="0.15">
      <c r="B2177" s="2"/>
    </row>
    <row r="2178" spans="2:2" ht="13" x14ac:dyDescent="0.15">
      <c r="B2178" s="2"/>
    </row>
    <row r="2179" spans="2:2" ht="13" x14ac:dyDescent="0.15">
      <c r="B2179" s="2"/>
    </row>
    <row r="2180" spans="2:2" ht="13" x14ac:dyDescent="0.15">
      <c r="B2180" s="2"/>
    </row>
    <row r="2181" spans="2:2" ht="13" x14ac:dyDescent="0.15">
      <c r="B2181" s="2"/>
    </row>
    <row r="2182" spans="2:2" ht="13" x14ac:dyDescent="0.15">
      <c r="B2182" s="2"/>
    </row>
    <row r="2183" spans="2:2" ht="13" x14ac:dyDescent="0.15">
      <c r="B2183" s="2"/>
    </row>
    <row r="2184" spans="2:2" ht="13" x14ac:dyDescent="0.15">
      <c r="B2184" s="2"/>
    </row>
    <row r="2185" spans="2:2" ht="13" x14ac:dyDescent="0.15">
      <c r="B2185" s="2"/>
    </row>
    <row r="2186" spans="2:2" ht="13" x14ac:dyDescent="0.15">
      <c r="B2186" s="2"/>
    </row>
    <row r="2187" spans="2:2" ht="13" x14ac:dyDescent="0.15">
      <c r="B2187" s="2"/>
    </row>
    <row r="2188" spans="2:2" ht="13" x14ac:dyDescent="0.15">
      <c r="B2188" s="2"/>
    </row>
    <row r="2189" spans="2:2" ht="13" x14ac:dyDescent="0.15">
      <c r="B2189" s="2"/>
    </row>
    <row r="2190" spans="2:2" ht="13" x14ac:dyDescent="0.15">
      <c r="B2190" s="2"/>
    </row>
    <row r="2191" spans="2:2" ht="13" x14ac:dyDescent="0.15">
      <c r="B2191" s="2"/>
    </row>
    <row r="2192" spans="2:2" ht="13" x14ac:dyDescent="0.15">
      <c r="B2192" s="2"/>
    </row>
    <row r="2193" spans="2:2" ht="13" x14ac:dyDescent="0.15">
      <c r="B2193" s="2"/>
    </row>
    <row r="2194" spans="2:2" ht="13" x14ac:dyDescent="0.15">
      <c r="B2194" s="2"/>
    </row>
    <row r="2195" spans="2:2" ht="13" x14ac:dyDescent="0.15">
      <c r="B2195" s="2"/>
    </row>
    <row r="2196" spans="2:2" ht="13" x14ac:dyDescent="0.15">
      <c r="B2196" s="2"/>
    </row>
    <row r="2197" spans="2:2" ht="13" x14ac:dyDescent="0.15">
      <c r="B2197" s="2"/>
    </row>
    <row r="2198" spans="2:2" ht="13" x14ac:dyDescent="0.15">
      <c r="B2198" s="2"/>
    </row>
    <row r="2199" spans="2:2" ht="13" x14ac:dyDescent="0.15">
      <c r="B2199" s="2"/>
    </row>
    <row r="2200" spans="2:2" ht="13" x14ac:dyDescent="0.15">
      <c r="B2200" s="2"/>
    </row>
    <row r="2201" spans="2:2" ht="13" x14ac:dyDescent="0.15">
      <c r="B2201" s="2"/>
    </row>
    <row r="2202" spans="2:2" ht="13" x14ac:dyDescent="0.15">
      <c r="B2202" s="2"/>
    </row>
    <row r="2203" spans="2:2" ht="13" x14ac:dyDescent="0.15">
      <c r="B2203" s="2"/>
    </row>
    <row r="2204" spans="2:2" ht="13" x14ac:dyDescent="0.15">
      <c r="B2204" s="2"/>
    </row>
    <row r="2205" spans="2:2" ht="13" x14ac:dyDescent="0.15">
      <c r="B2205" s="2"/>
    </row>
    <row r="2206" spans="2:2" ht="13" x14ac:dyDescent="0.15">
      <c r="B2206" s="2"/>
    </row>
    <row r="2207" spans="2:2" ht="13" x14ac:dyDescent="0.15">
      <c r="B2207" s="2"/>
    </row>
    <row r="2208" spans="2:2" ht="13" x14ac:dyDescent="0.15">
      <c r="B2208" s="2"/>
    </row>
    <row r="2209" spans="2:2" ht="13" x14ac:dyDescent="0.15">
      <c r="B2209" s="2"/>
    </row>
    <row r="2210" spans="2:2" ht="13" x14ac:dyDescent="0.15">
      <c r="B2210" s="2"/>
    </row>
    <row r="2211" spans="2:2" ht="13" x14ac:dyDescent="0.15">
      <c r="B2211" s="2"/>
    </row>
    <row r="2212" spans="2:2" ht="13" x14ac:dyDescent="0.15">
      <c r="B2212" s="2"/>
    </row>
    <row r="2213" spans="2:2" ht="13" x14ac:dyDescent="0.15">
      <c r="B2213" s="2"/>
    </row>
    <row r="2214" spans="2:2" ht="13" x14ac:dyDescent="0.15">
      <c r="B2214" s="2"/>
    </row>
    <row r="2215" spans="2:2" ht="13" x14ac:dyDescent="0.15">
      <c r="B2215" s="2"/>
    </row>
    <row r="2216" spans="2:2" ht="13" x14ac:dyDescent="0.15">
      <c r="B2216" s="2"/>
    </row>
    <row r="2217" spans="2:2" ht="13" x14ac:dyDescent="0.15">
      <c r="B2217" s="2"/>
    </row>
    <row r="2218" spans="2:2" ht="13" x14ac:dyDescent="0.15">
      <c r="B2218" s="2"/>
    </row>
    <row r="2219" spans="2:2" ht="13" x14ac:dyDescent="0.15">
      <c r="B2219" s="2"/>
    </row>
    <row r="2220" spans="2:2" ht="13" x14ac:dyDescent="0.15">
      <c r="B2220" s="2"/>
    </row>
    <row r="2221" spans="2:2" ht="13" x14ac:dyDescent="0.15">
      <c r="B2221" s="2"/>
    </row>
    <row r="2222" spans="2:2" ht="13" x14ac:dyDescent="0.15">
      <c r="B2222" s="2"/>
    </row>
    <row r="2223" spans="2:2" ht="13" x14ac:dyDescent="0.15">
      <c r="B2223" s="2"/>
    </row>
    <row r="2224" spans="2:2" ht="13" x14ac:dyDescent="0.15">
      <c r="B2224" s="2"/>
    </row>
    <row r="2225" spans="2:2" ht="13" x14ac:dyDescent="0.15">
      <c r="B2225" s="2"/>
    </row>
    <row r="2226" spans="2:2" ht="13" x14ac:dyDescent="0.15">
      <c r="B2226" s="2"/>
    </row>
    <row r="2227" spans="2:2" ht="13" x14ac:dyDescent="0.15">
      <c r="B2227" s="2"/>
    </row>
    <row r="2228" spans="2:2" ht="13" x14ac:dyDescent="0.15">
      <c r="B2228" s="2"/>
    </row>
    <row r="2229" spans="2:2" ht="13" x14ac:dyDescent="0.15">
      <c r="B2229" s="2"/>
    </row>
    <row r="2230" spans="2:2" ht="13" x14ac:dyDescent="0.15">
      <c r="B2230" s="2"/>
    </row>
    <row r="2231" spans="2:2" ht="13" x14ac:dyDescent="0.15">
      <c r="B2231" s="2"/>
    </row>
    <row r="2232" spans="2:2" ht="13" x14ac:dyDescent="0.15">
      <c r="B2232" s="2"/>
    </row>
    <row r="2233" spans="2:2" ht="13" x14ac:dyDescent="0.15">
      <c r="B2233" s="2"/>
    </row>
    <row r="2234" spans="2:2" ht="13" x14ac:dyDescent="0.15">
      <c r="B2234" s="2"/>
    </row>
    <row r="2235" spans="2:2" ht="13" x14ac:dyDescent="0.15">
      <c r="B2235" s="2"/>
    </row>
    <row r="2236" spans="2:2" ht="13" x14ac:dyDescent="0.15">
      <c r="B2236" s="2"/>
    </row>
    <row r="2237" spans="2:2" ht="13" x14ac:dyDescent="0.15">
      <c r="B2237" s="2"/>
    </row>
    <row r="2238" spans="2:2" ht="13" x14ac:dyDescent="0.15">
      <c r="B2238" s="2"/>
    </row>
    <row r="2239" spans="2:2" ht="13" x14ac:dyDescent="0.15">
      <c r="B2239" s="2"/>
    </row>
    <row r="2240" spans="2:2" ht="13" x14ac:dyDescent="0.15">
      <c r="B2240" s="2"/>
    </row>
    <row r="2241" spans="2:2" ht="13" x14ac:dyDescent="0.15">
      <c r="B2241" s="2"/>
    </row>
    <row r="2242" spans="2:2" ht="13" x14ac:dyDescent="0.15">
      <c r="B2242" s="2"/>
    </row>
    <row r="2243" spans="2:2" ht="13" x14ac:dyDescent="0.15">
      <c r="B2243" s="2"/>
    </row>
    <row r="2244" spans="2:2" ht="13" x14ac:dyDescent="0.15">
      <c r="B2244" s="2"/>
    </row>
    <row r="2245" spans="2:2" ht="13" x14ac:dyDescent="0.15">
      <c r="B2245" s="2"/>
    </row>
    <row r="2246" spans="2:2" ht="13" x14ac:dyDescent="0.15">
      <c r="B2246" s="2"/>
    </row>
    <row r="2247" spans="2:2" ht="13" x14ac:dyDescent="0.15">
      <c r="B2247" s="2"/>
    </row>
    <row r="2248" spans="2:2" ht="13" x14ac:dyDescent="0.15">
      <c r="B2248" s="2"/>
    </row>
    <row r="2249" spans="2:2" ht="13" x14ac:dyDescent="0.15">
      <c r="B2249" s="2"/>
    </row>
    <row r="2250" spans="2:2" ht="13" x14ac:dyDescent="0.15">
      <c r="B2250" s="2"/>
    </row>
    <row r="2251" spans="2:2" ht="13" x14ac:dyDescent="0.15">
      <c r="B2251" s="2"/>
    </row>
    <row r="2252" spans="2:2" ht="13" x14ac:dyDescent="0.15">
      <c r="B2252" s="2"/>
    </row>
    <row r="2253" spans="2:2" ht="13" x14ac:dyDescent="0.15">
      <c r="B2253" s="2"/>
    </row>
    <row r="2254" spans="2:2" ht="13" x14ac:dyDescent="0.15">
      <c r="B2254" s="2"/>
    </row>
    <row r="2255" spans="2:2" ht="13" x14ac:dyDescent="0.15">
      <c r="B2255" s="2"/>
    </row>
    <row r="2256" spans="2:2" ht="13" x14ac:dyDescent="0.15">
      <c r="B2256" s="2"/>
    </row>
    <row r="2257" spans="2:2" ht="13" x14ac:dyDescent="0.15">
      <c r="B2257" s="2"/>
    </row>
    <row r="2258" spans="2:2" ht="13" x14ac:dyDescent="0.15">
      <c r="B2258" s="2"/>
    </row>
    <row r="2259" spans="2:2" ht="13" x14ac:dyDescent="0.15">
      <c r="B2259" s="2"/>
    </row>
    <row r="2260" spans="2:2" ht="13" x14ac:dyDescent="0.15">
      <c r="B2260" s="2"/>
    </row>
    <row r="2261" spans="2:2" ht="13" x14ac:dyDescent="0.15">
      <c r="B2261" s="2"/>
    </row>
    <row r="2262" spans="2:2" ht="13" x14ac:dyDescent="0.15">
      <c r="B2262" s="2"/>
    </row>
    <row r="2263" spans="2:2" ht="13" x14ac:dyDescent="0.15">
      <c r="B2263" s="2"/>
    </row>
    <row r="2264" spans="2:2" ht="13" x14ac:dyDescent="0.15">
      <c r="B2264" s="2"/>
    </row>
    <row r="2265" spans="2:2" ht="13" x14ac:dyDescent="0.15">
      <c r="B2265" s="2"/>
    </row>
    <row r="2266" spans="2:2" ht="13" x14ac:dyDescent="0.15">
      <c r="B2266" s="2"/>
    </row>
    <row r="2267" spans="2:2" ht="13" x14ac:dyDescent="0.15">
      <c r="B2267" s="2"/>
    </row>
    <row r="2268" spans="2:2" ht="13" x14ac:dyDescent="0.15">
      <c r="B2268" s="2"/>
    </row>
    <row r="2269" spans="2:2" ht="13" x14ac:dyDescent="0.15">
      <c r="B2269" s="2"/>
    </row>
    <row r="2270" spans="2:2" ht="13" x14ac:dyDescent="0.15">
      <c r="B2270" s="2"/>
    </row>
    <row r="2271" spans="2:2" ht="13" x14ac:dyDescent="0.15">
      <c r="B2271" s="2"/>
    </row>
    <row r="2272" spans="2:2" ht="13" x14ac:dyDescent="0.15">
      <c r="B2272" s="2"/>
    </row>
    <row r="2273" spans="2:2" ht="13" x14ac:dyDescent="0.15">
      <c r="B2273" s="2"/>
    </row>
    <row r="2274" spans="2:2" ht="13" x14ac:dyDescent="0.15">
      <c r="B2274" s="2"/>
    </row>
    <row r="2275" spans="2:2" ht="13" x14ac:dyDescent="0.15">
      <c r="B2275" s="2"/>
    </row>
    <row r="2276" spans="2:2" ht="13" x14ac:dyDescent="0.15">
      <c r="B2276" s="2"/>
    </row>
    <row r="2277" spans="2:2" ht="13" x14ac:dyDescent="0.15">
      <c r="B2277" s="2"/>
    </row>
    <row r="2278" spans="2:2" ht="13" x14ac:dyDescent="0.15">
      <c r="B2278" s="2"/>
    </row>
    <row r="2279" spans="2:2" ht="13" x14ac:dyDescent="0.15">
      <c r="B2279" s="2"/>
    </row>
    <row r="2280" spans="2:2" ht="13" x14ac:dyDescent="0.15">
      <c r="B2280" s="2"/>
    </row>
    <row r="2281" spans="2:2" ht="13" x14ac:dyDescent="0.15">
      <c r="B2281" s="2"/>
    </row>
    <row r="2282" spans="2:2" ht="13" x14ac:dyDescent="0.15">
      <c r="B2282" s="2"/>
    </row>
    <row r="2283" spans="2:2" ht="13" x14ac:dyDescent="0.15">
      <c r="B2283" s="2"/>
    </row>
    <row r="2284" spans="2:2" ht="13" x14ac:dyDescent="0.15">
      <c r="B2284" s="2"/>
    </row>
    <row r="2285" spans="2:2" ht="13" x14ac:dyDescent="0.15">
      <c r="B2285" s="2"/>
    </row>
    <row r="2286" spans="2:2" ht="13" x14ac:dyDescent="0.15">
      <c r="B2286" s="2"/>
    </row>
    <row r="2287" spans="2:2" ht="13" x14ac:dyDescent="0.15">
      <c r="B2287" s="2"/>
    </row>
    <row r="2288" spans="2:2" ht="13" x14ac:dyDescent="0.15">
      <c r="B2288" s="2"/>
    </row>
    <row r="2289" spans="2:2" ht="13" x14ac:dyDescent="0.15">
      <c r="B2289" s="2"/>
    </row>
    <row r="2290" spans="2:2" ht="13" x14ac:dyDescent="0.15">
      <c r="B2290" s="2"/>
    </row>
    <row r="2291" spans="2:2" ht="13" x14ac:dyDescent="0.15">
      <c r="B2291" s="2"/>
    </row>
    <row r="2292" spans="2:2" ht="13" x14ac:dyDescent="0.15">
      <c r="B2292" s="2"/>
    </row>
    <row r="2293" spans="2:2" ht="13" x14ac:dyDescent="0.15">
      <c r="B2293" s="2"/>
    </row>
    <row r="2294" spans="2:2" ht="13" x14ac:dyDescent="0.15">
      <c r="B2294" s="2"/>
    </row>
    <row r="2295" spans="2:2" ht="13" x14ac:dyDescent="0.15">
      <c r="B2295" s="2"/>
    </row>
    <row r="2296" spans="2:2" ht="13" x14ac:dyDescent="0.15">
      <c r="B2296" s="2"/>
    </row>
    <row r="2297" spans="2:2" ht="13" x14ac:dyDescent="0.15">
      <c r="B2297" s="2"/>
    </row>
    <row r="2298" spans="2:2" ht="13" x14ac:dyDescent="0.15">
      <c r="B2298" s="2"/>
    </row>
    <row r="2299" spans="2:2" ht="13" x14ac:dyDescent="0.15">
      <c r="B2299" s="2"/>
    </row>
    <row r="2300" spans="2:2" ht="13" x14ac:dyDescent="0.15">
      <c r="B2300" s="2"/>
    </row>
    <row r="2301" spans="2:2" ht="13" x14ac:dyDescent="0.15">
      <c r="B2301" s="2"/>
    </row>
    <row r="2302" spans="2:2" ht="13" x14ac:dyDescent="0.15">
      <c r="B2302" s="2"/>
    </row>
    <row r="2303" spans="2:2" ht="13" x14ac:dyDescent="0.15">
      <c r="B2303" s="2"/>
    </row>
    <row r="2304" spans="2:2" ht="13" x14ac:dyDescent="0.15">
      <c r="B2304" s="2"/>
    </row>
    <row r="2305" spans="2:2" ht="13" x14ac:dyDescent="0.15">
      <c r="B2305" s="2"/>
    </row>
    <row r="2306" spans="2:2" ht="13" x14ac:dyDescent="0.15">
      <c r="B2306" s="2"/>
    </row>
    <row r="2307" spans="2:2" ht="13" x14ac:dyDescent="0.15">
      <c r="B2307" s="2"/>
    </row>
    <row r="2308" spans="2:2" ht="13" x14ac:dyDescent="0.15">
      <c r="B2308" s="2"/>
    </row>
    <row r="2309" spans="2:2" ht="13" x14ac:dyDescent="0.15">
      <c r="B2309" s="2"/>
    </row>
    <row r="2310" spans="2:2" ht="13" x14ac:dyDescent="0.15">
      <c r="B2310" s="2"/>
    </row>
    <row r="2311" spans="2:2" ht="13" x14ac:dyDescent="0.15">
      <c r="B2311" s="2"/>
    </row>
    <row r="2312" spans="2:2" ht="13" x14ac:dyDescent="0.15">
      <c r="B2312" s="2"/>
    </row>
    <row r="2313" spans="2:2" ht="13" x14ac:dyDescent="0.15">
      <c r="B2313" s="2"/>
    </row>
    <row r="2314" spans="2:2" ht="13" x14ac:dyDescent="0.15">
      <c r="B2314" s="2"/>
    </row>
    <row r="2315" spans="2:2" ht="13" x14ac:dyDescent="0.15">
      <c r="B2315" s="2"/>
    </row>
    <row r="2316" spans="2:2" ht="13" x14ac:dyDescent="0.15">
      <c r="B2316" s="2"/>
    </row>
    <row r="2317" spans="2:2" ht="13" x14ac:dyDescent="0.15">
      <c r="B2317" s="2"/>
    </row>
    <row r="2318" spans="2:2" ht="13" x14ac:dyDescent="0.15">
      <c r="B2318" s="2"/>
    </row>
    <row r="2319" spans="2:2" ht="13" x14ac:dyDescent="0.15">
      <c r="B2319" s="2"/>
    </row>
    <row r="2320" spans="2:2" ht="13" x14ac:dyDescent="0.15">
      <c r="B2320" s="2"/>
    </row>
    <row r="2321" spans="2:2" ht="13" x14ac:dyDescent="0.15">
      <c r="B2321" s="2"/>
    </row>
    <row r="2322" spans="2:2" ht="13" x14ac:dyDescent="0.15">
      <c r="B2322" s="2"/>
    </row>
    <row r="2323" spans="2:2" ht="13" x14ac:dyDescent="0.15">
      <c r="B2323" s="2"/>
    </row>
    <row r="2324" spans="2:2" ht="13" x14ac:dyDescent="0.15">
      <c r="B2324" s="2"/>
    </row>
    <row r="2325" spans="2:2" ht="13" x14ac:dyDescent="0.15">
      <c r="B2325" s="2"/>
    </row>
    <row r="2326" spans="2:2" ht="13" x14ac:dyDescent="0.15">
      <c r="B2326" s="2"/>
    </row>
    <row r="2327" spans="2:2" ht="13" x14ac:dyDescent="0.15">
      <c r="B2327" s="2"/>
    </row>
    <row r="2328" spans="2:2" ht="13" x14ac:dyDescent="0.15">
      <c r="B2328" s="2"/>
    </row>
    <row r="2329" spans="2:2" ht="13" x14ac:dyDescent="0.15">
      <c r="B2329" s="2"/>
    </row>
    <row r="2330" spans="2:2" ht="13" x14ac:dyDescent="0.15">
      <c r="B2330" s="2"/>
    </row>
    <row r="2331" spans="2:2" ht="13" x14ac:dyDescent="0.15">
      <c r="B2331" s="2"/>
    </row>
    <row r="2332" spans="2:2" ht="13" x14ac:dyDescent="0.15">
      <c r="B2332" s="2"/>
    </row>
    <row r="2333" spans="2:2" ht="13" x14ac:dyDescent="0.15">
      <c r="B2333" s="2"/>
    </row>
    <row r="2334" spans="2:2" ht="13" x14ac:dyDescent="0.15">
      <c r="B2334" s="2"/>
    </row>
    <row r="2335" spans="2:2" ht="13" x14ac:dyDescent="0.15">
      <c r="B2335" s="2"/>
    </row>
    <row r="2336" spans="2:2" ht="13" x14ac:dyDescent="0.15">
      <c r="B2336" s="2"/>
    </row>
    <row r="2337" spans="2:2" ht="13" x14ac:dyDescent="0.15">
      <c r="B2337" s="2"/>
    </row>
    <row r="2338" spans="2:2" ht="13" x14ac:dyDescent="0.15">
      <c r="B2338" s="2"/>
    </row>
    <row r="2339" spans="2:2" ht="13" x14ac:dyDescent="0.15">
      <c r="B2339" s="2"/>
    </row>
    <row r="2340" spans="2:2" ht="13" x14ac:dyDescent="0.15">
      <c r="B2340" s="2"/>
    </row>
    <row r="2341" spans="2:2" ht="13" x14ac:dyDescent="0.15">
      <c r="B2341" s="2"/>
    </row>
    <row r="2342" spans="2:2" ht="13" x14ac:dyDescent="0.15">
      <c r="B2342" s="2"/>
    </row>
    <row r="2343" spans="2:2" ht="13" x14ac:dyDescent="0.15">
      <c r="B2343" s="2"/>
    </row>
    <row r="2344" spans="2:2" ht="13" x14ac:dyDescent="0.15">
      <c r="B2344" s="2"/>
    </row>
    <row r="2345" spans="2:2" ht="13" x14ac:dyDescent="0.15">
      <c r="B2345" s="2"/>
    </row>
    <row r="2346" spans="2:2" ht="13" x14ac:dyDescent="0.15">
      <c r="B2346" s="2"/>
    </row>
    <row r="2347" spans="2:2" ht="13" x14ac:dyDescent="0.15">
      <c r="B2347" s="2"/>
    </row>
    <row r="2348" spans="2:2" ht="13" x14ac:dyDescent="0.15">
      <c r="B2348" s="2"/>
    </row>
    <row r="2349" spans="2:2" ht="13" x14ac:dyDescent="0.15">
      <c r="B2349" s="2"/>
    </row>
    <row r="2350" spans="2:2" ht="13" x14ac:dyDescent="0.15">
      <c r="B2350" s="2"/>
    </row>
    <row r="2351" spans="2:2" ht="13" x14ac:dyDescent="0.15">
      <c r="B2351" s="2"/>
    </row>
    <row r="2352" spans="2:2" ht="13" x14ac:dyDescent="0.15">
      <c r="B2352" s="2"/>
    </row>
    <row r="2353" spans="2:2" ht="13" x14ac:dyDescent="0.15">
      <c r="B2353" s="2"/>
    </row>
    <row r="2354" spans="2:2" ht="13" x14ac:dyDescent="0.15">
      <c r="B2354" s="2"/>
    </row>
    <row r="2355" spans="2:2" ht="13" x14ac:dyDescent="0.15">
      <c r="B2355" s="2"/>
    </row>
    <row r="2356" spans="2:2" ht="13" x14ac:dyDescent="0.15">
      <c r="B2356" s="2"/>
    </row>
    <row r="2357" spans="2:2" ht="13" x14ac:dyDescent="0.15">
      <c r="B2357" s="2"/>
    </row>
    <row r="2358" spans="2:2" ht="13" x14ac:dyDescent="0.15">
      <c r="B2358" s="2"/>
    </row>
    <row r="2359" spans="2:2" ht="13" x14ac:dyDescent="0.15">
      <c r="B2359" s="2"/>
    </row>
    <row r="2360" spans="2:2" ht="13" x14ac:dyDescent="0.15">
      <c r="B2360" s="2"/>
    </row>
    <row r="2361" spans="2:2" ht="13" x14ac:dyDescent="0.15">
      <c r="B2361" s="2"/>
    </row>
    <row r="2362" spans="2:2" ht="13" x14ac:dyDescent="0.15">
      <c r="B2362" s="2"/>
    </row>
    <row r="2363" spans="2:2" ht="13" x14ac:dyDescent="0.15">
      <c r="B2363" s="2"/>
    </row>
    <row r="2364" spans="2:2" ht="13" x14ac:dyDescent="0.15">
      <c r="B2364" s="2"/>
    </row>
    <row r="2365" spans="2:2" ht="13" x14ac:dyDescent="0.15">
      <c r="B2365" s="2"/>
    </row>
    <row r="2366" spans="2:2" ht="13" x14ac:dyDescent="0.15">
      <c r="B2366" s="2"/>
    </row>
    <row r="2367" spans="2:2" ht="13" x14ac:dyDescent="0.15">
      <c r="B2367" s="2"/>
    </row>
    <row r="2368" spans="2:2" ht="13" x14ac:dyDescent="0.15">
      <c r="B2368" s="2"/>
    </row>
    <row r="2369" spans="2:2" ht="13" x14ac:dyDescent="0.15">
      <c r="B2369" s="2"/>
    </row>
    <row r="2370" spans="2:2" ht="13" x14ac:dyDescent="0.15">
      <c r="B2370" s="2"/>
    </row>
    <row r="2371" spans="2:2" ht="13" x14ac:dyDescent="0.15">
      <c r="B2371" s="2"/>
    </row>
    <row r="2372" spans="2:2" ht="13" x14ac:dyDescent="0.15">
      <c r="B2372" s="2"/>
    </row>
    <row r="2373" spans="2:2" ht="13" x14ac:dyDescent="0.15">
      <c r="B2373" s="2"/>
    </row>
    <row r="2374" spans="2:2" ht="13" x14ac:dyDescent="0.15">
      <c r="B2374" s="2"/>
    </row>
    <row r="2375" spans="2:2" ht="13" x14ac:dyDescent="0.15">
      <c r="B2375" s="2"/>
    </row>
    <row r="2376" spans="2:2" ht="13" x14ac:dyDescent="0.15">
      <c r="B2376" s="2"/>
    </row>
    <row r="2377" spans="2:2" ht="13" x14ac:dyDescent="0.15">
      <c r="B2377" s="2"/>
    </row>
    <row r="2378" spans="2:2" ht="13" x14ac:dyDescent="0.15">
      <c r="B2378" s="2"/>
    </row>
    <row r="2379" spans="2:2" ht="13" x14ac:dyDescent="0.15">
      <c r="B2379" s="2"/>
    </row>
    <row r="2380" spans="2:2" ht="13" x14ac:dyDescent="0.15">
      <c r="B2380" s="2"/>
    </row>
    <row r="2381" spans="2:2" ht="13" x14ac:dyDescent="0.15">
      <c r="B2381" s="2"/>
    </row>
    <row r="2382" spans="2:2" ht="13" x14ac:dyDescent="0.15">
      <c r="B2382" s="2"/>
    </row>
    <row r="2383" spans="2:2" ht="13" x14ac:dyDescent="0.15">
      <c r="B2383" s="2"/>
    </row>
    <row r="2384" spans="2:2" ht="13" x14ac:dyDescent="0.15">
      <c r="B2384" s="2"/>
    </row>
    <row r="2385" spans="2:2" ht="13" x14ac:dyDescent="0.15">
      <c r="B2385" s="2"/>
    </row>
    <row r="2386" spans="2:2" ht="13" x14ac:dyDescent="0.15">
      <c r="B2386" s="2"/>
    </row>
    <row r="2387" spans="2:2" ht="13" x14ac:dyDescent="0.15">
      <c r="B2387" s="2"/>
    </row>
    <row r="2388" spans="2:2" ht="13" x14ac:dyDescent="0.15">
      <c r="B2388" s="2"/>
    </row>
    <row r="2389" spans="2:2" ht="13" x14ac:dyDescent="0.15">
      <c r="B2389" s="2"/>
    </row>
    <row r="2390" spans="2:2" ht="13" x14ac:dyDescent="0.15">
      <c r="B2390" s="2"/>
    </row>
    <row r="2391" spans="2:2" ht="13" x14ac:dyDescent="0.15">
      <c r="B2391" s="2"/>
    </row>
    <row r="2392" spans="2:2" ht="13" x14ac:dyDescent="0.15">
      <c r="B2392" s="2"/>
    </row>
    <row r="2393" spans="2:2" ht="13" x14ac:dyDescent="0.15">
      <c r="B2393" s="2"/>
    </row>
    <row r="2394" spans="2:2" ht="13" x14ac:dyDescent="0.15">
      <c r="B2394" s="2"/>
    </row>
    <row r="2395" spans="2:2" ht="13" x14ac:dyDescent="0.15">
      <c r="B2395" s="2"/>
    </row>
    <row r="2396" spans="2:2" ht="13" x14ac:dyDescent="0.15">
      <c r="B2396" s="2"/>
    </row>
    <row r="2397" spans="2:2" ht="13" x14ac:dyDescent="0.15">
      <c r="B2397" s="2"/>
    </row>
    <row r="2398" spans="2:2" ht="13" x14ac:dyDescent="0.15">
      <c r="B2398" s="2"/>
    </row>
    <row r="2399" spans="2:2" ht="13" x14ac:dyDescent="0.15">
      <c r="B2399" s="2"/>
    </row>
    <row r="2400" spans="2:2" ht="13" x14ac:dyDescent="0.15">
      <c r="B2400" s="2"/>
    </row>
    <row r="2401" spans="2:2" ht="13" x14ac:dyDescent="0.15">
      <c r="B2401" s="2"/>
    </row>
    <row r="2402" spans="2:2" ht="13" x14ac:dyDescent="0.15">
      <c r="B2402" s="2"/>
    </row>
    <row r="2403" spans="2:2" ht="13" x14ac:dyDescent="0.15">
      <c r="B2403" s="2"/>
    </row>
    <row r="2404" spans="2:2" ht="13" x14ac:dyDescent="0.15">
      <c r="B2404" s="2"/>
    </row>
    <row r="2405" spans="2:2" ht="13" x14ac:dyDescent="0.15">
      <c r="B2405" s="2"/>
    </row>
    <row r="2406" spans="2:2" ht="13" x14ac:dyDescent="0.15">
      <c r="B2406" s="2"/>
    </row>
    <row r="2407" spans="2:2" ht="13" x14ac:dyDescent="0.15">
      <c r="B2407" s="2"/>
    </row>
    <row r="2408" spans="2:2" ht="13" x14ac:dyDescent="0.15">
      <c r="B2408" s="2"/>
    </row>
    <row r="2409" spans="2:2" ht="13" x14ac:dyDescent="0.15">
      <c r="B2409" s="2"/>
    </row>
    <row r="2410" spans="2:2" ht="13" x14ac:dyDescent="0.15">
      <c r="B2410" s="2"/>
    </row>
    <row r="2411" spans="2:2" ht="13" x14ac:dyDescent="0.15">
      <c r="B2411" s="2"/>
    </row>
    <row r="2412" spans="2:2" ht="13" x14ac:dyDescent="0.15">
      <c r="B2412" s="2"/>
    </row>
    <row r="2413" spans="2:2" ht="13" x14ac:dyDescent="0.15">
      <c r="B2413" s="2"/>
    </row>
    <row r="2414" spans="2:2" ht="13" x14ac:dyDescent="0.15">
      <c r="B2414" s="2"/>
    </row>
    <row r="2415" spans="2:2" ht="13" x14ac:dyDescent="0.15">
      <c r="B2415" s="2"/>
    </row>
    <row r="2416" spans="2:2" ht="13" x14ac:dyDescent="0.15">
      <c r="B2416" s="2"/>
    </row>
    <row r="2417" spans="2:2" ht="13" x14ac:dyDescent="0.15">
      <c r="B2417" s="2"/>
    </row>
    <row r="2418" spans="2:2" ht="13" x14ac:dyDescent="0.15">
      <c r="B2418" s="2"/>
    </row>
    <row r="2419" spans="2:2" ht="13" x14ac:dyDescent="0.15">
      <c r="B2419" s="2"/>
    </row>
    <row r="2420" spans="2:2" ht="13" x14ac:dyDescent="0.15">
      <c r="B2420" s="2"/>
    </row>
    <row r="2421" spans="2:2" ht="13" x14ac:dyDescent="0.15">
      <c r="B2421" s="2"/>
    </row>
    <row r="2422" spans="2:2" ht="13" x14ac:dyDescent="0.15">
      <c r="B2422" s="2"/>
    </row>
    <row r="2423" spans="2:2" ht="13" x14ac:dyDescent="0.15">
      <c r="B2423" s="2"/>
    </row>
    <row r="2424" spans="2:2" ht="13" x14ac:dyDescent="0.15">
      <c r="B2424" s="2"/>
    </row>
    <row r="2425" spans="2:2" ht="13" x14ac:dyDescent="0.15">
      <c r="B2425" s="2"/>
    </row>
    <row r="2426" spans="2:2" ht="13" x14ac:dyDescent="0.15">
      <c r="B2426" s="2"/>
    </row>
    <row r="2427" spans="2:2" ht="13" x14ac:dyDescent="0.15">
      <c r="B2427" s="2"/>
    </row>
    <row r="2428" spans="2:2" ht="13" x14ac:dyDescent="0.15">
      <c r="B2428" s="2"/>
    </row>
    <row r="2429" spans="2:2" ht="13" x14ac:dyDescent="0.15">
      <c r="B2429" s="2"/>
    </row>
    <row r="2430" spans="2:2" ht="13" x14ac:dyDescent="0.15">
      <c r="B2430" s="2"/>
    </row>
    <row r="2431" spans="2:2" ht="13" x14ac:dyDescent="0.15">
      <c r="B2431" s="2"/>
    </row>
    <row r="2432" spans="2:2" ht="13" x14ac:dyDescent="0.15">
      <c r="B2432" s="2"/>
    </row>
    <row r="2433" spans="2:2" ht="13" x14ac:dyDescent="0.15">
      <c r="B2433" s="2"/>
    </row>
    <row r="2434" spans="2:2" ht="13" x14ac:dyDescent="0.15">
      <c r="B2434" s="2"/>
    </row>
    <row r="2435" spans="2:2" ht="13" x14ac:dyDescent="0.15">
      <c r="B2435" s="2"/>
    </row>
    <row r="2436" spans="2:2" ht="13" x14ac:dyDescent="0.15">
      <c r="B2436" s="2"/>
    </row>
    <row r="2437" spans="2:2" ht="13" x14ac:dyDescent="0.15">
      <c r="B2437" s="2"/>
    </row>
    <row r="2438" spans="2:2" ht="13" x14ac:dyDescent="0.15">
      <c r="B2438" s="2"/>
    </row>
    <row r="2439" spans="2:2" ht="13" x14ac:dyDescent="0.15">
      <c r="B2439" s="2"/>
    </row>
    <row r="2440" spans="2:2" ht="13" x14ac:dyDescent="0.15">
      <c r="B2440" s="2"/>
    </row>
    <row r="2441" spans="2:2" ht="13" x14ac:dyDescent="0.15">
      <c r="B2441" s="2"/>
    </row>
    <row r="2442" spans="2:2" ht="13" x14ac:dyDescent="0.15">
      <c r="B2442" s="2"/>
    </row>
    <row r="2443" spans="2:2" ht="13" x14ac:dyDescent="0.15">
      <c r="B2443" s="2"/>
    </row>
    <row r="2444" spans="2:2" ht="13" x14ac:dyDescent="0.15">
      <c r="B2444" s="2"/>
    </row>
    <row r="2445" spans="2:2" ht="13" x14ac:dyDescent="0.15">
      <c r="B2445" s="2"/>
    </row>
    <row r="2446" spans="2:2" ht="13" x14ac:dyDescent="0.15">
      <c r="B2446" s="2"/>
    </row>
    <row r="2447" spans="2:2" ht="13" x14ac:dyDescent="0.15">
      <c r="B2447" s="2"/>
    </row>
    <row r="2448" spans="2:2" ht="13" x14ac:dyDescent="0.15">
      <c r="B2448" s="2"/>
    </row>
    <row r="2449" spans="2:2" ht="13" x14ac:dyDescent="0.15">
      <c r="B2449" s="2"/>
    </row>
    <row r="2450" spans="2:2" ht="13" x14ac:dyDescent="0.15">
      <c r="B2450" s="2"/>
    </row>
    <row r="2451" spans="2:2" ht="13" x14ac:dyDescent="0.15">
      <c r="B2451" s="2"/>
    </row>
    <row r="2452" spans="2:2" ht="13" x14ac:dyDescent="0.15">
      <c r="B2452" s="2"/>
    </row>
    <row r="2453" spans="2:2" ht="13" x14ac:dyDescent="0.15">
      <c r="B2453" s="2"/>
    </row>
    <row r="2454" spans="2:2" ht="13" x14ac:dyDescent="0.15">
      <c r="B2454" s="2"/>
    </row>
    <row r="2455" spans="2:2" ht="13" x14ac:dyDescent="0.15">
      <c r="B2455" s="2"/>
    </row>
    <row r="2456" spans="2:2" ht="13" x14ac:dyDescent="0.15">
      <c r="B2456" s="2"/>
    </row>
    <row r="2457" spans="2:2" ht="13" x14ac:dyDescent="0.15">
      <c r="B2457" s="2"/>
    </row>
    <row r="2458" spans="2:2" ht="13" x14ac:dyDescent="0.15">
      <c r="B2458" s="2"/>
    </row>
    <row r="2459" spans="2:2" ht="13" x14ac:dyDescent="0.15">
      <c r="B2459" s="2"/>
    </row>
    <row r="2460" spans="2:2" ht="13" x14ac:dyDescent="0.15">
      <c r="B2460" s="2"/>
    </row>
    <row r="2461" spans="2:2" ht="13" x14ac:dyDescent="0.15">
      <c r="B2461" s="2"/>
    </row>
    <row r="2462" spans="2:2" ht="13" x14ac:dyDescent="0.15">
      <c r="B2462" s="2"/>
    </row>
    <row r="2463" spans="2:2" ht="13" x14ac:dyDescent="0.15">
      <c r="B2463" s="2"/>
    </row>
    <row r="2464" spans="2:2" ht="13" x14ac:dyDescent="0.15">
      <c r="B2464" s="2"/>
    </row>
    <row r="2465" spans="2:2" ht="13" x14ac:dyDescent="0.15">
      <c r="B2465" s="2"/>
    </row>
    <row r="2466" spans="2:2" ht="13" x14ac:dyDescent="0.15">
      <c r="B2466" s="2"/>
    </row>
    <row r="2467" spans="2:2" ht="13" x14ac:dyDescent="0.15">
      <c r="B2467" s="2"/>
    </row>
    <row r="2468" spans="2:2" ht="13" x14ac:dyDescent="0.15">
      <c r="B2468" s="2"/>
    </row>
    <row r="2469" spans="2:2" ht="13" x14ac:dyDescent="0.15">
      <c r="B2469" s="2"/>
    </row>
    <row r="2470" spans="2:2" ht="13" x14ac:dyDescent="0.15">
      <c r="B2470" s="2"/>
    </row>
    <row r="2471" spans="2:2" ht="13" x14ac:dyDescent="0.15">
      <c r="B2471" s="2"/>
    </row>
    <row r="2472" spans="2:2" ht="13" x14ac:dyDescent="0.15">
      <c r="B2472" s="2"/>
    </row>
    <row r="2473" spans="2:2" ht="13" x14ac:dyDescent="0.15">
      <c r="B2473" s="2"/>
    </row>
    <row r="2474" spans="2:2" ht="13" x14ac:dyDescent="0.15">
      <c r="B2474" s="2"/>
    </row>
    <row r="2475" spans="2:2" ht="13" x14ac:dyDescent="0.15">
      <c r="B2475" s="2"/>
    </row>
    <row r="2476" spans="2:2" ht="13" x14ac:dyDescent="0.15">
      <c r="B2476" s="2"/>
    </row>
    <row r="2477" spans="2:2" ht="13" x14ac:dyDescent="0.15">
      <c r="B2477" s="2"/>
    </row>
    <row r="2478" spans="2:2" ht="13" x14ac:dyDescent="0.15">
      <c r="B2478" s="2"/>
    </row>
    <row r="2479" spans="2:2" ht="13" x14ac:dyDescent="0.15">
      <c r="B2479" s="2"/>
    </row>
    <row r="2480" spans="2:2" ht="13" x14ac:dyDescent="0.15">
      <c r="B2480" s="2"/>
    </row>
    <row r="2481" spans="2:2" ht="13" x14ac:dyDescent="0.15">
      <c r="B2481" s="2"/>
    </row>
    <row r="2482" spans="2:2" ht="13" x14ac:dyDescent="0.15">
      <c r="B2482" s="2"/>
    </row>
    <row r="2483" spans="2:2" ht="13" x14ac:dyDescent="0.15">
      <c r="B2483" s="2"/>
    </row>
    <row r="2484" spans="2:2" ht="13" x14ac:dyDescent="0.15">
      <c r="B2484" s="2"/>
    </row>
    <row r="2485" spans="2:2" ht="13" x14ac:dyDescent="0.15">
      <c r="B2485" s="2"/>
    </row>
    <row r="2486" spans="2:2" ht="13" x14ac:dyDescent="0.15">
      <c r="B2486" s="2"/>
    </row>
    <row r="2487" spans="2:2" ht="13" x14ac:dyDescent="0.15">
      <c r="B2487" s="2"/>
    </row>
    <row r="2488" spans="2:2" ht="13" x14ac:dyDescent="0.15">
      <c r="B2488" s="2"/>
    </row>
    <row r="2489" spans="2:2" ht="13" x14ac:dyDescent="0.15">
      <c r="B2489" s="2"/>
    </row>
    <row r="2490" spans="2:2" ht="13" x14ac:dyDescent="0.15">
      <c r="B2490" s="2"/>
    </row>
    <row r="2491" spans="2:2" ht="13" x14ac:dyDescent="0.15">
      <c r="B2491" s="2"/>
    </row>
    <row r="2492" spans="2:2" ht="13" x14ac:dyDescent="0.15">
      <c r="B2492" s="2"/>
    </row>
    <row r="2493" spans="2:2" ht="13" x14ac:dyDescent="0.15">
      <c r="B2493" s="2"/>
    </row>
    <row r="2494" spans="2:2" ht="13" x14ac:dyDescent="0.15">
      <c r="B2494" s="2"/>
    </row>
    <row r="2495" spans="2:2" ht="13" x14ac:dyDescent="0.15">
      <c r="B2495" s="2"/>
    </row>
    <row r="2496" spans="2:2" ht="13" x14ac:dyDescent="0.15">
      <c r="B2496" s="2"/>
    </row>
    <row r="2497" spans="2:2" ht="13" x14ac:dyDescent="0.15">
      <c r="B2497" s="2"/>
    </row>
    <row r="2498" spans="2:2" ht="13" x14ac:dyDescent="0.15">
      <c r="B2498" s="2"/>
    </row>
    <row r="2499" spans="2:2" ht="13" x14ac:dyDescent="0.15">
      <c r="B2499" s="2"/>
    </row>
    <row r="2500" spans="2:2" ht="13" x14ac:dyDescent="0.15">
      <c r="B2500" s="2"/>
    </row>
    <row r="2501" spans="2:2" ht="13" x14ac:dyDescent="0.15">
      <c r="B2501" s="2"/>
    </row>
    <row r="2502" spans="2:2" ht="13" x14ac:dyDescent="0.15">
      <c r="B2502" s="2"/>
    </row>
    <row r="2503" spans="2:2" ht="13" x14ac:dyDescent="0.15">
      <c r="B2503" s="2"/>
    </row>
    <row r="2504" spans="2:2" ht="13" x14ac:dyDescent="0.15">
      <c r="B2504" s="2"/>
    </row>
    <row r="2505" spans="2:2" ht="13" x14ac:dyDescent="0.15">
      <c r="B2505" s="2"/>
    </row>
    <row r="2506" spans="2:2" ht="13" x14ac:dyDescent="0.15">
      <c r="B2506" s="2"/>
    </row>
    <row r="2507" spans="2:2" ht="13" x14ac:dyDescent="0.15">
      <c r="B2507" s="2"/>
    </row>
    <row r="2508" spans="2:2" ht="13" x14ac:dyDescent="0.15">
      <c r="B2508" s="2"/>
    </row>
    <row r="2509" spans="2:2" ht="13" x14ac:dyDescent="0.15">
      <c r="B2509" s="2"/>
    </row>
    <row r="2510" spans="2:2" ht="13" x14ac:dyDescent="0.15">
      <c r="B2510" s="2"/>
    </row>
    <row r="2511" spans="2:2" ht="13" x14ac:dyDescent="0.15">
      <c r="B2511" s="2"/>
    </row>
    <row r="2512" spans="2:2" ht="13" x14ac:dyDescent="0.15">
      <c r="B2512" s="2"/>
    </row>
    <row r="2513" spans="2:2" ht="13" x14ac:dyDescent="0.15">
      <c r="B2513" s="2"/>
    </row>
    <row r="2514" spans="2:2" ht="13" x14ac:dyDescent="0.15">
      <c r="B2514" s="2"/>
    </row>
    <row r="2515" spans="2:2" ht="13" x14ac:dyDescent="0.15">
      <c r="B2515" s="2"/>
    </row>
    <row r="2516" spans="2:2" ht="13" x14ac:dyDescent="0.15">
      <c r="B2516" s="2"/>
    </row>
    <row r="2517" spans="2:2" ht="13" x14ac:dyDescent="0.15">
      <c r="B2517" s="2"/>
    </row>
    <row r="2518" spans="2:2" ht="13" x14ac:dyDescent="0.15">
      <c r="B2518" s="2"/>
    </row>
    <row r="2519" spans="2:2" ht="13" x14ac:dyDescent="0.15">
      <c r="B2519" s="2"/>
    </row>
    <row r="2520" spans="2:2" ht="13" x14ac:dyDescent="0.15">
      <c r="B2520" s="2"/>
    </row>
    <row r="2521" spans="2:2" ht="13" x14ac:dyDescent="0.15">
      <c r="B2521" s="2"/>
    </row>
    <row r="2522" spans="2:2" ht="13" x14ac:dyDescent="0.15">
      <c r="B2522" s="2"/>
    </row>
    <row r="2523" spans="2:2" ht="13" x14ac:dyDescent="0.15">
      <c r="B2523" s="2"/>
    </row>
    <row r="2524" spans="2:2" ht="13" x14ac:dyDescent="0.15">
      <c r="B2524" s="2"/>
    </row>
    <row r="2525" spans="2:2" ht="13" x14ac:dyDescent="0.15">
      <c r="B2525" s="2"/>
    </row>
    <row r="2526" spans="2:2" ht="13" x14ac:dyDescent="0.15">
      <c r="B2526" s="2"/>
    </row>
    <row r="2527" spans="2:2" ht="13" x14ac:dyDescent="0.15">
      <c r="B2527" s="2"/>
    </row>
    <row r="2528" spans="2:2" ht="13" x14ac:dyDescent="0.15">
      <c r="B2528" s="2"/>
    </row>
    <row r="2529" spans="2:2" ht="13" x14ac:dyDescent="0.15">
      <c r="B2529" s="2"/>
    </row>
    <row r="2530" spans="2:2" ht="13" x14ac:dyDescent="0.15">
      <c r="B2530" s="2"/>
    </row>
    <row r="2531" spans="2:2" ht="13" x14ac:dyDescent="0.15">
      <c r="B2531" s="2"/>
    </row>
    <row r="2532" spans="2:2" ht="13" x14ac:dyDescent="0.15">
      <c r="B2532" s="2"/>
    </row>
    <row r="2533" spans="2:2" ht="13" x14ac:dyDescent="0.15">
      <c r="B2533" s="2"/>
    </row>
    <row r="2534" spans="2:2" ht="13" x14ac:dyDescent="0.15">
      <c r="B2534" s="2"/>
    </row>
    <row r="2535" spans="2:2" ht="13" x14ac:dyDescent="0.15">
      <c r="B2535" s="2"/>
    </row>
    <row r="2536" spans="2:2" ht="13" x14ac:dyDescent="0.15">
      <c r="B2536" s="2"/>
    </row>
    <row r="2537" spans="2:2" ht="13" x14ac:dyDescent="0.15">
      <c r="B2537" s="2"/>
    </row>
    <row r="2538" spans="2:2" ht="13" x14ac:dyDescent="0.15">
      <c r="B2538" s="2"/>
    </row>
    <row r="2539" spans="2:2" ht="13" x14ac:dyDescent="0.15">
      <c r="B2539" s="2"/>
    </row>
    <row r="2540" spans="2:2" ht="13" x14ac:dyDescent="0.15">
      <c r="B2540" s="2"/>
    </row>
    <row r="2541" spans="2:2" ht="13" x14ac:dyDescent="0.15">
      <c r="B2541" s="2"/>
    </row>
    <row r="2542" spans="2:2" ht="13" x14ac:dyDescent="0.15">
      <c r="B2542" s="2"/>
    </row>
    <row r="2543" spans="2:2" ht="13" x14ac:dyDescent="0.15">
      <c r="B2543" s="2"/>
    </row>
    <row r="2544" spans="2:2" ht="13" x14ac:dyDescent="0.15">
      <c r="B2544" s="2"/>
    </row>
    <row r="2545" spans="2:2" ht="13" x14ac:dyDescent="0.15">
      <c r="B2545" s="2"/>
    </row>
    <row r="2546" spans="2:2" ht="13" x14ac:dyDescent="0.15">
      <c r="B2546" s="2"/>
    </row>
    <row r="2547" spans="2:2" ht="13" x14ac:dyDescent="0.15">
      <c r="B2547" s="2"/>
    </row>
    <row r="2548" spans="2:2" ht="13" x14ac:dyDescent="0.15">
      <c r="B2548" s="2"/>
    </row>
    <row r="2549" spans="2:2" ht="13" x14ac:dyDescent="0.15">
      <c r="B2549" s="2"/>
    </row>
    <row r="2550" spans="2:2" ht="13" x14ac:dyDescent="0.15">
      <c r="B2550" s="2"/>
    </row>
    <row r="2551" spans="2:2" ht="13" x14ac:dyDescent="0.15">
      <c r="B2551" s="2"/>
    </row>
    <row r="2552" spans="2:2" ht="13" x14ac:dyDescent="0.15">
      <c r="B2552" s="2"/>
    </row>
    <row r="2553" spans="2:2" ht="13" x14ac:dyDescent="0.15">
      <c r="B2553" s="2"/>
    </row>
    <row r="2554" spans="2:2" ht="13" x14ac:dyDescent="0.15">
      <c r="B2554" s="2"/>
    </row>
    <row r="2555" spans="2:2" ht="13" x14ac:dyDescent="0.15">
      <c r="B2555" s="2"/>
    </row>
    <row r="2556" spans="2:2" ht="13" x14ac:dyDescent="0.15">
      <c r="B2556" s="2"/>
    </row>
    <row r="2557" spans="2:2" ht="13" x14ac:dyDescent="0.15">
      <c r="B2557" s="2"/>
    </row>
    <row r="2558" spans="2:2" ht="13" x14ac:dyDescent="0.15">
      <c r="B2558" s="2"/>
    </row>
    <row r="2559" spans="2:2" ht="13" x14ac:dyDescent="0.15">
      <c r="B2559" s="2"/>
    </row>
    <row r="2560" spans="2:2" ht="13" x14ac:dyDescent="0.15">
      <c r="B2560" s="2"/>
    </row>
    <row r="2561" spans="2:2" ht="13" x14ac:dyDescent="0.15">
      <c r="B2561" s="2"/>
    </row>
    <row r="2562" spans="2:2" ht="13" x14ac:dyDescent="0.15">
      <c r="B2562" s="2"/>
    </row>
    <row r="2563" spans="2:2" ht="13" x14ac:dyDescent="0.15">
      <c r="B2563" s="2"/>
    </row>
    <row r="2564" spans="2:2" ht="13" x14ac:dyDescent="0.15">
      <c r="B2564" s="2"/>
    </row>
    <row r="2565" spans="2:2" ht="13" x14ac:dyDescent="0.15">
      <c r="B2565" s="2"/>
    </row>
    <row r="2566" spans="2:2" ht="13" x14ac:dyDescent="0.15">
      <c r="B2566" s="2"/>
    </row>
    <row r="2567" spans="2:2" ht="13" x14ac:dyDescent="0.15">
      <c r="B2567" s="2"/>
    </row>
    <row r="2568" spans="2:2" ht="13" x14ac:dyDescent="0.15">
      <c r="B2568" s="2"/>
    </row>
    <row r="2569" spans="2:2" ht="13" x14ac:dyDescent="0.15">
      <c r="B2569" s="2"/>
    </row>
    <row r="2570" spans="2:2" ht="13" x14ac:dyDescent="0.15">
      <c r="B2570" s="2"/>
    </row>
    <row r="2571" spans="2:2" ht="13" x14ac:dyDescent="0.15">
      <c r="B2571" s="2"/>
    </row>
    <row r="2572" spans="2:2" ht="13" x14ac:dyDescent="0.15">
      <c r="B2572" s="2"/>
    </row>
    <row r="2573" spans="2:2" ht="13" x14ac:dyDescent="0.15">
      <c r="B2573" s="2"/>
    </row>
    <row r="2574" spans="2:2" ht="13" x14ac:dyDescent="0.15">
      <c r="B2574" s="2"/>
    </row>
    <row r="2575" spans="2:2" ht="13" x14ac:dyDescent="0.15">
      <c r="B2575" s="2"/>
    </row>
    <row r="2576" spans="2:2" ht="13" x14ac:dyDescent="0.15">
      <c r="B2576" s="2"/>
    </row>
    <row r="2577" spans="2:2" ht="13" x14ac:dyDescent="0.15">
      <c r="B2577" s="2"/>
    </row>
    <row r="2578" spans="2:2" ht="13" x14ac:dyDescent="0.15">
      <c r="B2578" s="2"/>
    </row>
    <row r="2579" spans="2:2" ht="13" x14ac:dyDescent="0.15">
      <c r="B2579" s="2"/>
    </row>
    <row r="2580" spans="2:2" ht="13" x14ac:dyDescent="0.15">
      <c r="B2580" s="2"/>
    </row>
    <row r="2581" spans="2:2" ht="13" x14ac:dyDescent="0.15">
      <c r="B2581" s="2"/>
    </row>
    <row r="2582" spans="2:2" ht="13" x14ac:dyDescent="0.15">
      <c r="B2582" s="2"/>
    </row>
    <row r="2583" spans="2:2" ht="13" x14ac:dyDescent="0.15">
      <c r="B2583" s="2"/>
    </row>
    <row r="2584" spans="2:2" ht="13" x14ac:dyDescent="0.15">
      <c r="B2584" s="2"/>
    </row>
    <row r="2585" spans="2:2" ht="13" x14ac:dyDescent="0.15">
      <c r="B2585" s="2"/>
    </row>
    <row r="2586" spans="2:2" ht="13" x14ac:dyDescent="0.15">
      <c r="B2586" s="2"/>
    </row>
    <row r="2587" spans="2:2" ht="13" x14ac:dyDescent="0.15">
      <c r="B2587" s="2"/>
    </row>
    <row r="2588" spans="2:2" ht="13" x14ac:dyDescent="0.15">
      <c r="B2588" s="2"/>
    </row>
    <row r="2589" spans="2:2" ht="13" x14ac:dyDescent="0.15">
      <c r="B2589" s="2"/>
    </row>
    <row r="2590" spans="2:2" ht="13" x14ac:dyDescent="0.15">
      <c r="B2590" s="2"/>
    </row>
    <row r="2591" spans="2:2" ht="13" x14ac:dyDescent="0.15">
      <c r="B2591" s="2"/>
    </row>
    <row r="2592" spans="2:2" ht="13" x14ac:dyDescent="0.15">
      <c r="B2592" s="2"/>
    </row>
    <row r="2593" spans="2:2" ht="13" x14ac:dyDescent="0.15">
      <c r="B2593" s="2"/>
    </row>
    <row r="2594" spans="2:2" ht="13" x14ac:dyDescent="0.15">
      <c r="B2594" s="2"/>
    </row>
    <row r="2595" spans="2:2" ht="13" x14ac:dyDescent="0.15">
      <c r="B2595" s="2"/>
    </row>
    <row r="2596" spans="2:2" ht="13" x14ac:dyDescent="0.15">
      <c r="B2596" s="2"/>
    </row>
    <row r="2597" spans="2:2" ht="13" x14ac:dyDescent="0.15">
      <c r="B2597" s="2"/>
    </row>
    <row r="2598" spans="2:2" ht="13" x14ac:dyDescent="0.15">
      <c r="B2598" s="2"/>
    </row>
    <row r="2599" spans="2:2" ht="13" x14ac:dyDescent="0.15">
      <c r="B2599" s="2"/>
    </row>
    <row r="2600" spans="2:2" ht="13" x14ac:dyDescent="0.15">
      <c r="B2600" s="2"/>
    </row>
    <row r="2601" spans="2:2" ht="13" x14ac:dyDescent="0.15">
      <c r="B2601" s="2"/>
    </row>
    <row r="2602" spans="2:2" ht="13" x14ac:dyDescent="0.15">
      <c r="B2602" s="2"/>
    </row>
    <row r="2603" spans="2:2" ht="13" x14ac:dyDescent="0.15">
      <c r="B2603" s="2"/>
    </row>
    <row r="2604" spans="2:2" ht="13" x14ac:dyDescent="0.15">
      <c r="B2604" s="2"/>
    </row>
    <row r="2605" spans="2:2" ht="13" x14ac:dyDescent="0.15">
      <c r="B2605" s="2"/>
    </row>
    <row r="2606" spans="2:2" ht="13" x14ac:dyDescent="0.15">
      <c r="B2606" s="2"/>
    </row>
    <row r="2607" spans="2:2" ht="13" x14ac:dyDescent="0.15">
      <c r="B2607" s="2"/>
    </row>
    <row r="2608" spans="2:2" ht="13" x14ac:dyDescent="0.15">
      <c r="B2608" s="2"/>
    </row>
    <row r="2609" spans="2:2" ht="13" x14ac:dyDescent="0.15">
      <c r="B2609" s="2"/>
    </row>
    <row r="2610" spans="2:2" ht="13" x14ac:dyDescent="0.15">
      <c r="B2610" s="2"/>
    </row>
    <row r="2611" spans="2:2" ht="13" x14ac:dyDescent="0.15">
      <c r="B2611" s="2"/>
    </row>
    <row r="2612" spans="2:2" ht="13" x14ac:dyDescent="0.15">
      <c r="B2612" s="2"/>
    </row>
    <row r="2613" spans="2:2" ht="13" x14ac:dyDescent="0.15">
      <c r="B2613" s="2"/>
    </row>
    <row r="2614" spans="2:2" ht="13" x14ac:dyDescent="0.15">
      <c r="B2614" s="2"/>
    </row>
    <row r="2615" spans="2:2" ht="13" x14ac:dyDescent="0.15">
      <c r="B2615" s="2"/>
    </row>
    <row r="2616" spans="2:2" ht="13" x14ac:dyDescent="0.15">
      <c r="B2616" s="2"/>
    </row>
    <row r="2617" spans="2:2" ht="13" x14ac:dyDescent="0.15">
      <c r="B2617" s="2"/>
    </row>
    <row r="2618" spans="2:2" ht="13" x14ac:dyDescent="0.15">
      <c r="B2618" s="2"/>
    </row>
    <row r="2619" spans="2:2" ht="13" x14ac:dyDescent="0.15">
      <c r="B2619" s="2"/>
    </row>
    <row r="2620" spans="2:2" ht="13" x14ac:dyDescent="0.15">
      <c r="B2620" s="2"/>
    </row>
    <row r="2621" spans="2:2" ht="13" x14ac:dyDescent="0.15">
      <c r="B2621" s="2"/>
    </row>
    <row r="2622" spans="2:2" ht="13" x14ac:dyDescent="0.15">
      <c r="B2622" s="2"/>
    </row>
    <row r="2623" spans="2:2" ht="13" x14ac:dyDescent="0.15">
      <c r="B2623" s="2"/>
    </row>
    <row r="2624" spans="2:2" ht="13" x14ac:dyDescent="0.15">
      <c r="B2624" s="2"/>
    </row>
    <row r="2625" spans="2:2" ht="13" x14ac:dyDescent="0.15">
      <c r="B2625" s="2"/>
    </row>
    <row r="2626" spans="2:2" ht="13" x14ac:dyDescent="0.15">
      <c r="B2626" s="2"/>
    </row>
    <row r="2627" spans="2:2" ht="13" x14ac:dyDescent="0.15">
      <c r="B2627" s="2"/>
    </row>
    <row r="2628" spans="2:2" ht="13" x14ac:dyDescent="0.15">
      <c r="B2628" s="2"/>
    </row>
    <row r="2629" spans="2:2" ht="13" x14ac:dyDescent="0.15">
      <c r="B2629" s="2"/>
    </row>
    <row r="2630" spans="2:2" ht="13" x14ac:dyDescent="0.15">
      <c r="B2630" s="2"/>
    </row>
    <row r="2631" spans="2:2" ht="13" x14ac:dyDescent="0.15">
      <c r="B2631" s="2"/>
    </row>
    <row r="2632" spans="2:2" ht="13" x14ac:dyDescent="0.15">
      <c r="B2632" s="2"/>
    </row>
    <row r="2633" spans="2:2" ht="13" x14ac:dyDescent="0.15">
      <c r="B2633" s="2"/>
    </row>
    <row r="2634" spans="2:2" ht="13" x14ac:dyDescent="0.15">
      <c r="B2634" s="2"/>
    </row>
    <row r="2635" spans="2:2" ht="13" x14ac:dyDescent="0.15">
      <c r="B2635" s="2"/>
    </row>
    <row r="2636" spans="2:2" ht="13" x14ac:dyDescent="0.15">
      <c r="B2636" s="2"/>
    </row>
    <row r="2637" spans="2:2" ht="13" x14ac:dyDescent="0.15">
      <c r="B2637" s="2"/>
    </row>
    <row r="2638" spans="2:2" ht="13" x14ac:dyDescent="0.15">
      <c r="B2638" s="2"/>
    </row>
    <row r="2639" spans="2:2" ht="13" x14ac:dyDescent="0.15">
      <c r="B2639" s="2"/>
    </row>
    <row r="2640" spans="2:2" ht="13" x14ac:dyDescent="0.15">
      <c r="B2640" s="2"/>
    </row>
    <row r="2641" spans="2:2" ht="13" x14ac:dyDescent="0.15">
      <c r="B2641" s="2"/>
    </row>
    <row r="2642" spans="2:2" ht="13" x14ac:dyDescent="0.15">
      <c r="B2642" s="2"/>
    </row>
    <row r="2643" spans="2:2" ht="13" x14ac:dyDescent="0.15">
      <c r="B2643" s="2"/>
    </row>
    <row r="2644" spans="2:2" ht="13" x14ac:dyDescent="0.15">
      <c r="B2644" s="2"/>
    </row>
    <row r="2645" spans="2:2" ht="13" x14ac:dyDescent="0.15">
      <c r="B2645" s="2"/>
    </row>
    <row r="2646" spans="2:2" ht="13" x14ac:dyDescent="0.15">
      <c r="B2646" s="2"/>
    </row>
    <row r="2647" spans="2:2" ht="13" x14ac:dyDescent="0.15">
      <c r="B2647" s="2"/>
    </row>
    <row r="2648" spans="2:2" ht="13" x14ac:dyDescent="0.15">
      <c r="B2648" s="2"/>
    </row>
    <row r="2649" spans="2:2" ht="13" x14ac:dyDescent="0.15">
      <c r="B2649" s="2"/>
    </row>
    <row r="2650" spans="2:2" ht="13" x14ac:dyDescent="0.15">
      <c r="B2650" s="2"/>
    </row>
    <row r="2651" spans="2:2" ht="13" x14ac:dyDescent="0.15">
      <c r="B2651" s="2"/>
    </row>
    <row r="2652" spans="2:2" ht="13" x14ac:dyDescent="0.15">
      <c r="B2652" s="2"/>
    </row>
    <row r="2653" spans="2:2" ht="13" x14ac:dyDescent="0.15">
      <c r="B2653" s="2"/>
    </row>
    <row r="2654" spans="2:2" ht="13" x14ac:dyDescent="0.15">
      <c r="B2654" s="2"/>
    </row>
    <row r="2655" spans="2:2" ht="13" x14ac:dyDescent="0.15">
      <c r="B2655" s="2"/>
    </row>
    <row r="2656" spans="2:2" ht="13" x14ac:dyDescent="0.15">
      <c r="B2656" s="2"/>
    </row>
    <row r="2657" spans="2:2" ht="13" x14ac:dyDescent="0.15">
      <c r="B2657" s="2"/>
    </row>
    <row r="2658" spans="2:2" ht="13" x14ac:dyDescent="0.15">
      <c r="B2658" s="2"/>
    </row>
    <row r="2659" spans="2:2" ht="13" x14ac:dyDescent="0.15">
      <c r="B2659" s="2"/>
    </row>
    <row r="2660" spans="2:2" ht="13" x14ac:dyDescent="0.15">
      <c r="B2660" s="2"/>
    </row>
    <row r="2661" spans="2:2" ht="13" x14ac:dyDescent="0.15">
      <c r="B2661" s="2"/>
    </row>
    <row r="2662" spans="2:2" ht="13" x14ac:dyDescent="0.15">
      <c r="B2662" s="2"/>
    </row>
    <row r="2663" spans="2:2" ht="13" x14ac:dyDescent="0.15">
      <c r="B2663" s="2"/>
    </row>
    <row r="2664" spans="2:2" ht="13" x14ac:dyDescent="0.15">
      <c r="B2664" s="2"/>
    </row>
    <row r="2665" spans="2:2" ht="13" x14ac:dyDescent="0.15">
      <c r="B2665" s="2"/>
    </row>
    <row r="2666" spans="2:2" ht="13" x14ac:dyDescent="0.15">
      <c r="B2666" s="2"/>
    </row>
    <row r="2667" spans="2:2" ht="13" x14ac:dyDescent="0.15">
      <c r="B2667" s="2"/>
    </row>
    <row r="2668" spans="2:2" ht="13" x14ac:dyDescent="0.15">
      <c r="B2668" s="2"/>
    </row>
    <row r="2669" spans="2:2" ht="13" x14ac:dyDescent="0.15">
      <c r="B2669" s="2"/>
    </row>
    <row r="2670" spans="2:2" ht="13" x14ac:dyDescent="0.15">
      <c r="B2670" s="2"/>
    </row>
    <row r="2671" spans="2:2" ht="13" x14ac:dyDescent="0.15">
      <c r="B2671" s="2"/>
    </row>
    <row r="2672" spans="2:2" ht="13" x14ac:dyDescent="0.15">
      <c r="B2672" s="2"/>
    </row>
    <row r="2673" spans="2:2" ht="13" x14ac:dyDescent="0.15">
      <c r="B2673" s="2"/>
    </row>
    <row r="2674" spans="2:2" ht="13" x14ac:dyDescent="0.15">
      <c r="B2674" s="2"/>
    </row>
    <row r="2675" spans="2:2" ht="13" x14ac:dyDescent="0.15">
      <c r="B2675" s="2"/>
    </row>
    <row r="2676" spans="2:2" ht="13" x14ac:dyDescent="0.15">
      <c r="B2676" s="2"/>
    </row>
    <row r="2677" spans="2:2" ht="13" x14ac:dyDescent="0.15">
      <c r="B2677" s="2"/>
    </row>
    <row r="2678" spans="2:2" ht="13" x14ac:dyDescent="0.15">
      <c r="B2678" s="2"/>
    </row>
    <row r="2679" spans="2:2" ht="13" x14ac:dyDescent="0.15">
      <c r="B2679" s="2"/>
    </row>
    <row r="2680" spans="2:2" ht="13" x14ac:dyDescent="0.15">
      <c r="B2680" s="2"/>
    </row>
    <row r="2681" spans="2:2" ht="13" x14ac:dyDescent="0.15">
      <c r="B2681" s="2"/>
    </row>
    <row r="2682" spans="2:2" ht="13" x14ac:dyDescent="0.15">
      <c r="B2682" s="2"/>
    </row>
    <row r="2683" spans="2:2" ht="13" x14ac:dyDescent="0.15">
      <c r="B2683" s="2"/>
    </row>
    <row r="2684" spans="2:2" ht="13" x14ac:dyDescent="0.15">
      <c r="B2684" s="2"/>
    </row>
    <row r="2685" spans="2:2" ht="13" x14ac:dyDescent="0.15">
      <c r="B2685" s="2"/>
    </row>
    <row r="2686" spans="2:2" ht="13" x14ac:dyDescent="0.15">
      <c r="B2686" s="2"/>
    </row>
    <row r="2687" spans="2:2" ht="13" x14ac:dyDescent="0.15">
      <c r="B2687" s="2"/>
    </row>
    <row r="2688" spans="2:2" ht="13" x14ac:dyDescent="0.15">
      <c r="B2688" s="2"/>
    </row>
    <row r="2689" spans="2:2" ht="13" x14ac:dyDescent="0.15">
      <c r="B2689" s="2"/>
    </row>
    <row r="2690" spans="2:2" ht="13" x14ac:dyDescent="0.15">
      <c r="B2690" s="2"/>
    </row>
    <row r="2691" spans="2:2" ht="13" x14ac:dyDescent="0.15">
      <c r="B2691" s="2"/>
    </row>
    <row r="2692" spans="2:2" ht="13" x14ac:dyDescent="0.15">
      <c r="B2692" s="2"/>
    </row>
    <row r="2693" spans="2:2" ht="13" x14ac:dyDescent="0.15">
      <c r="B2693" s="2"/>
    </row>
    <row r="2694" spans="2:2" ht="13" x14ac:dyDescent="0.15">
      <c r="B2694" s="2"/>
    </row>
    <row r="2695" spans="2:2" ht="13" x14ac:dyDescent="0.15">
      <c r="B2695" s="2"/>
    </row>
    <row r="2696" spans="2:2" ht="13" x14ac:dyDescent="0.15">
      <c r="B2696" s="2"/>
    </row>
    <row r="2697" spans="2:2" ht="13" x14ac:dyDescent="0.15">
      <c r="B2697" s="2"/>
    </row>
    <row r="2698" spans="2:2" ht="13" x14ac:dyDescent="0.15">
      <c r="B2698" s="2"/>
    </row>
    <row r="2699" spans="2:2" ht="13" x14ac:dyDescent="0.15">
      <c r="B2699" s="2"/>
    </row>
    <row r="2700" spans="2:2" ht="13" x14ac:dyDescent="0.15">
      <c r="B2700" s="2"/>
    </row>
    <row r="2701" spans="2:2" ht="13" x14ac:dyDescent="0.15">
      <c r="B2701" s="2"/>
    </row>
    <row r="2702" spans="2:2" ht="13" x14ac:dyDescent="0.15">
      <c r="B2702" s="2"/>
    </row>
    <row r="2703" spans="2:2" ht="13" x14ac:dyDescent="0.15">
      <c r="B2703" s="2"/>
    </row>
    <row r="2704" spans="2:2" ht="13" x14ac:dyDescent="0.15">
      <c r="B2704" s="2"/>
    </row>
    <row r="2705" spans="2:2" ht="13" x14ac:dyDescent="0.15">
      <c r="B2705" s="2"/>
    </row>
    <row r="2706" spans="2:2" ht="13" x14ac:dyDescent="0.15">
      <c r="B2706" s="2"/>
    </row>
    <row r="2707" spans="2:2" ht="13" x14ac:dyDescent="0.15">
      <c r="B2707" s="2"/>
    </row>
    <row r="2708" spans="2:2" ht="13" x14ac:dyDescent="0.15">
      <c r="B2708" s="2"/>
    </row>
    <row r="2709" spans="2:2" ht="13" x14ac:dyDescent="0.15">
      <c r="B2709" s="2"/>
    </row>
    <row r="2710" spans="2:2" ht="13" x14ac:dyDescent="0.15">
      <c r="B2710" s="2"/>
    </row>
    <row r="2711" spans="2:2" ht="13" x14ac:dyDescent="0.15">
      <c r="B2711" s="2"/>
    </row>
    <row r="2712" spans="2:2" ht="13" x14ac:dyDescent="0.15">
      <c r="B2712" s="2"/>
    </row>
    <row r="2713" spans="2:2" ht="13" x14ac:dyDescent="0.15">
      <c r="B2713" s="2"/>
    </row>
    <row r="2714" spans="2:2" ht="13" x14ac:dyDescent="0.15">
      <c r="B2714" s="2"/>
    </row>
    <row r="2715" spans="2:2" ht="13" x14ac:dyDescent="0.15">
      <c r="B2715" s="2"/>
    </row>
    <row r="2716" spans="2:2" ht="13" x14ac:dyDescent="0.15">
      <c r="B2716" s="2"/>
    </row>
    <row r="2717" spans="2:2" ht="13" x14ac:dyDescent="0.15">
      <c r="B2717" s="2"/>
    </row>
    <row r="2718" spans="2:2" ht="13" x14ac:dyDescent="0.15">
      <c r="B2718" s="2"/>
    </row>
    <row r="2719" spans="2:2" ht="13" x14ac:dyDescent="0.15">
      <c r="B2719" s="2"/>
    </row>
    <row r="2720" spans="2:2" ht="13" x14ac:dyDescent="0.15">
      <c r="B2720" s="2"/>
    </row>
    <row r="2721" spans="2:2" ht="13" x14ac:dyDescent="0.15">
      <c r="B2721" s="2"/>
    </row>
    <row r="2722" spans="2:2" ht="13" x14ac:dyDescent="0.15">
      <c r="B2722" s="2"/>
    </row>
    <row r="2723" spans="2:2" ht="13" x14ac:dyDescent="0.15">
      <c r="B2723" s="2"/>
    </row>
    <row r="2724" spans="2:2" ht="13" x14ac:dyDescent="0.15">
      <c r="B2724" s="2"/>
    </row>
    <row r="2725" spans="2:2" ht="13" x14ac:dyDescent="0.15">
      <c r="B2725" s="2"/>
    </row>
    <row r="2726" spans="2:2" ht="13" x14ac:dyDescent="0.15">
      <c r="B2726" s="2"/>
    </row>
    <row r="2727" spans="2:2" ht="13" x14ac:dyDescent="0.15">
      <c r="B2727" s="2"/>
    </row>
    <row r="2728" spans="2:2" ht="13" x14ac:dyDescent="0.15">
      <c r="B2728" s="2"/>
    </row>
    <row r="2729" spans="2:2" ht="13" x14ac:dyDescent="0.15">
      <c r="B2729" s="2"/>
    </row>
    <row r="2730" spans="2:2" ht="13" x14ac:dyDescent="0.15">
      <c r="B2730" s="2"/>
    </row>
    <row r="2731" spans="2:2" ht="13" x14ac:dyDescent="0.15">
      <c r="B2731" s="2"/>
    </row>
    <row r="2732" spans="2:2" ht="13" x14ac:dyDescent="0.15">
      <c r="B2732" s="2"/>
    </row>
    <row r="2733" spans="2:2" ht="13" x14ac:dyDescent="0.15">
      <c r="B2733" s="2"/>
    </row>
    <row r="2734" spans="2:2" ht="13" x14ac:dyDescent="0.15">
      <c r="B2734" s="2"/>
    </row>
    <row r="2735" spans="2:2" ht="13" x14ac:dyDescent="0.15">
      <c r="B2735" s="2"/>
    </row>
    <row r="2736" spans="2:2" ht="13" x14ac:dyDescent="0.15">
      <c r="B2736" s="2"/>
    </row>
    <row r="2737" spans="2:2" ht="13" x14ac:dyDescent="0.15">
      <c r="B2737" s="2"/>
    </row>
    <row r="2738" spans="2:2" ht="13" x14ac:dyDescent="0.15">
      <c r="B2738" s="2"/>
    </row>
    <row r="2739" spans="2:2" ht="13" x14ac:dyDescent="0.15">
      <c r="B2739" s="2"/>
    </row>
    <row r="2740" spans="2:2" ht="13" x14ac:dyDescent="0.15">
      <c r="B2740" s="2"/>
    </row>
    <row r="2741" spans="2:2" ht="13" x14ac:dyDescent="0.15">
      <c r="B2741" s="2"/>
    </row>
    <row r="2742" spans="2:2" ht="13" x14ac:dyDescent="0.15">
      <c r="B2742" s="2"/>
    </row>
    <row r="2743" spans="2:2" ht="13" x14ac:dyDescent="0.15">
      <c r="B2743" s="2"/>
    </row>
    <row r="2744" spans="2:2" ht="13" x14ac:dyDescent="0.15">
      <c r="B2744" s="2"/>
    </row>
    <row r="2745" spans="2:2" ht="13" x14ac:dyDescent="0.15">
      <c r="B2745" s="2"/>
    </row>
    <row r="2746" spans="2:2" ht="13" x14ac:dyDescent="0.15">
      <c r="B2746" s="2"/>
    </row>
    <row r="2747" spans="2:2" ht="13" x14ac:dyDescent="0.15">
      <c r="B2747" s="2"/>
    </row>
    <row r="2748" spans="2:2" ht="13" x14ac:dyDescent="0.15">
      <c r="B2748" s="2"/>
    </row>
    <row r="2749" spans="2:2" ht="13" x14ac:dyDescent="0.15">
      <c r="B2749" s="2"/>
    </row>
    <row r="2750" spans="2:2" ht="13" x14ac:dyDescent="0.15">
      <c r="B2750" s="2"/>
    </row>
    <row r="2751" spans="2:2" ht="13" x14ac:dyDescent="0.15">
      <c r="B2751" s="2"/>
    </row>
    <row r="2752" spans="2:2" ht="13" x14ac:dyDescent="0.15">
      <c r="B2752" s="2"/>
    </row>
    <row r="2753" spans="2:2" ht="13" x14ac:dyDescent="0.15">
      <c r="B2753" s="2"/>
    </row>
    <row r="2754" spans="2:2" ht="13" x14ac:dyDescent="0.15">
      <c r="B2754" s="2"/>
    </row>
    <row r="2755" spans="2:2" ht="13" x14ac:dyDescent="0.15">
      <c r="B2755" s="2"/>
    </row>
    <row r="2756" spans="2:2" ht="13" x14ac:dyDescent="0.15">
      <c r="B2756" s="2"/>
    </row>
    <row r="2757" spans="2:2" ht="13" x14ac:dyDescent="0.15">
      <c r="B2757" s="2"/>
    </row>
    <row r="2758" spans="2:2" ht="13" x14ac:dyDescent="0.15">
      <c r="B2758" s="2"/>
    </row>
    <row r="2759" spans="2:2" ht="13" x14ac:dyDescent="0.15">
      <c r="B2759" s="2"/>
    </row>
    <row r="2760" spans="2:2" ht="13" x14ac:dyDescent="0.15">
      <c r="B2760" s="2"/>
    </row>
    <row r="2761" spans="2:2" ht="13" x14ac:dyDescent="0.15">
      <c r="B2761" s="2"/>
    </row>
    <row r="2762" spans="2:2" ht="13" x14ac:dyDescent="0.15">
      <c r="B2762" s="2"/>
    </row>
    <row r="2763" spans="2:2" ht="13" x14ac:dyDescent="0.15">
      <c r="B2763" s="2"/>
    </row>
    <row r="2764" spans="2:2" ht="13" x14ac:dyDescent="0.15">
      <c r="B2764" s="2"/>
    </row>
    <row r="2765" spans="2:2" ht="13" x14ac:dyDescent="0.15">
      <c r="B2765" s="2"/>
    </row>
    <row r="2766" spans="2:2" ht="13" x14ac:dyDescent="0.15">
      <c r="B2766" s="2"/>
    </row>
    <row r="2767" spans="2:2" ht="13" x14ac:dyDescent="0.15">
      <c r="B2767" s="2"/>
    </row>
    <row r="2768" spans="2:2" ht="13" x14ac:dyDescent="0.15">
      <c r="B2768" s="2"/>
    </row>
    <row r="2769" spans="2:2" ht="13" x14ac:dyDescent="0.15">
      <c r="B2769" s="2"/>
    </row>
    <row r="2770" spans="2:2" ht="13" x14ac:dyDescent="0.15">
      <c r="B2770" s="2"/>
    </row>
    <row r="2771" spans="2:2" ht="13" x14ac:dyDescent="0.15">
      <c r="B2771" s="2"/>
    </row>
    <row r="2772" spans="2:2" ht="13" x14ac:dyDescent="0.15">
      <c r="B2772" s="2"/>
    </row>
    <row r="2773" spans="2:2" ht="13" x14ac:dyDescent="0.15">
      <c r="B2773" s="2"/>
    </row>
    <row r="2774" spans="2:2" ht="13" x14ac:dyDescent="0.15">
      <c r="B2774" s="2"/>
    </row>
    <row r="2775" spans="2:2" ht="13" x14ac:dyDescent="0.15">
      <c r="B2775" s="2"/>
    </row>
    <row r="2776" spans="2:2" ht="13" x14ac:dyDescent="0.15">
      <c r="B2776" s="2"/>
    </row>
    <row r="2777" spans="2:2" ht="13" x14ac:dyDescent="0.15">
      <c r="B2777" s="2"/>
    </row>
    <row r="2778" spans="2:2" ht="13" x14ac:dyDescent="0.15">
      <c r="B2778" s="2"/>
    </row>
    <row r="2779" spans="2:2" ht="13" x14ac:dyDescent="0.15">
      <c r="B2779" s="2"/>
    </row>
    <row r="2780" spans="2:2" ht="13" x14ac:dyDescent="0.15">
      <c r="B2780" s="2"/>
    </row>
    <row r="2781" spans="2:2" ht="13" x14ac:dyDescent="0.15">
      <c r="B2781" s="2"/>
    </row>
    <row r="2782" spans="2:2" ht="13" x14ac:dyDescent="0.15">
      <c r="B2782" s="2"/>
    </row>
    <row r="2783" spans="2:2" ht="13" x14ac:dyDescent="0.15">
      <c r="B2783" s="2"/>
    </row>
    <row r="2784" spans="2:2" ht="13" x14ac:dyDescent="0.15">
      <c r="B2784" s="2"/>
    </row>
    <row r="2785" spans="2:2" ht="13" x14ac:dyDescent="0.15">
      <c r="B2785" s="2"/>
    </row>
    <row r="2786" spans="2:2" ht="13" x14ac:dyDescent="0.15">
      <c r="B2786" s="2"/>
    </row>
    <row r="2787" spans="2:2" ht="13" x14ac:dyDescent="0.15">
      <c r="B2787" s="2"/>
    </row>
    <row r="2788" spans="2:2" ht="13" x14ac:dyDescent="0.15">
      <c r="B2788" s="2"/>
    </row>
    <row r="2789" spans="2:2" ht="13" x14ac:dyDescent="0.15">
      <c r="B2789" s="2"/>
    </row>
    <row r="2790" spans="2:2" ht="13" x14ac:dyDescent="0.15">
      <c r="B2790" s="2"/>
    </row>
    <row r="2791" spans="2:2" ht="13" x14ac:dyDescent="0.15">
      <c r="B2791" s="2"/>
    </row>
    <row r="2792" spans="2:2" ht="13" x14ac:dyDescent="0.15">
      <c r="B2792" s="2"/>
    </row>
    <row r="2793" spans="2:2" ht="13" x14ac:dyDescent="0.15">
      <c r="B2793" s="2"/>
    </row>
    <row r="2794" spans="2:2" ht="13" x14ac:dyDescent="0.15">
      <c r="B2794" s="2"/>
    </row>
    <row r="2795" spans="2:2" ht="13" x14ac:dyDescent="0.15">
      <c r="B2795" s="2"/>
    </row>
    <row r="2796" spans="2:2" ht="13" x14ac:dyDescent="0.15">
      <c r="B2796" s="2"/>
    </row>
    <row r="2797" spans="2:2" ht="13" x14ac:dyDescent="0.15">
      <c r="B2797" s="2"/>
    </row>
    <row r="2798" spans="2:2" ht="13" x14ac:dyDescent="0.15">
      <c r="B2798" s="2"/>
    </row>
    <row r="2799" spans="2:2" ht="13" x14ac:dyDescent="0.15">
      <c r="B2799" s="2"/>
    </row>
    <row r="2800" spans="2:2" ht="13" x14ac:dyDescent="0.15">
      <c r="B2800" s="2"/>
    </row>
    <row r="2801" spans="2:2" ht="13" x14ac:dyDescent="0.15">
      <c r="B2801" s="2"/>
    </row>
    <row r="2802" spans="2:2" ht="13" x14ac:dyDescent="0.15">
      <c r="B2802" s="2"/>
    </row>
    <row r="2803" spans="2:2" ht="13" x14ac:dyDescent="0.15">
      <c r="B2803" s="2"/>
    </row>
    <row r="2804" spans="2:2" ht="13" x14ac:dyDescent="0.15">
      <c r="B2804" s="2"/>
    </row>
    <row r="2805" spans="2:2" ht="13" x14ac:dyDescent="0.15">
      <c r="B2805" s="2"/>
    </row>
    <row r="2806" spans="2:2" ht="13" x14ac:dyDescent="0.15">
      <c r="B2806" s="2"/>
    </row>
    <row r="2807" spans="2:2" ht="13" x14ac:dyDescent="0.15">
      <c r="B2807" s="2"/>
    </row>
    <row r="2808" spans="2:2" ht="13" x14ac:dyDescent="0.15">
      <c r="B2808" s="2"/>
    </row>
    <row r="2809" spans="2:2" ht="13" x14ac:dyDescent="0.15">
      <c r="B2809" s="2"/>
    </row>
    <row r="2810" spans="2:2" ht="13" x14ac:dyDescent="0.15">
      <c r="B2810" s="2"/>
    </row>
    <row r="2811" spans="2:2" ht="13" x14ac:dyDescent="0.15">
      <c r="B2811" s="2"/>
    </row>
    <row r="2812" spans="2:2" ht="13" x14ac:dyDescent="0.15">
      <c r="B2812" s="2"/>
    </row>
    <row r="2813" spans="2:2" ht="13" x14ac:dyDescent="0.15">
      <c r="B2813" s="2"/>
    </row>
    <row r="2814" spans="2:2" ht="13" x14ac:dyDescent="0.15">
      <c r="B2814" s="2"/>
    </row>
    <row r="2815" spans="2:2" ht="13" x14ac:dyDescent="0.15">
      <c r="B2815" s="2"/>
    </row>
    <row r="2816" spans="2:2" ht="13" x14ac:dyDescent="0.15">
      <c r="B2816" s="2"/>
    </row>
    <row r="2817" spans="2:2" ht="13" x14ac:dyDescent="0.15">
      <c r="B2817" s="2"/>
    </row>
    <row r="2818" spans="2:2" ht="13" x14ac:dyDescent="0.15">
      <c r="B2818" s="2"/>
    </row>
    <row r="2819" spans="2:2" ht="13" x14ac:dyDescent="0.15">
      <c r="B2819" s="2"/>
    </row>
    <row r="2820" spans="2:2" ht="13" x14ac:dyDescent="0.15">
      <c r="B2820" s="2"/>
    </row>
    <row r="2821" spans="2:2" ht="13" x14ac:dyDescent="0.15">
      <c r="B2821" s="2"/>
    </row>
    <row r="2822" spans="2:2" ht="13" x14ac:dyDescent="0.15">
      <c r="B2822" s="2"/>
    </row>
    <row r="2823" spans="2:2" ht="13" x14ac:dyDescent="0.15">
      <c r="B2823" s="2"/>
    </row>
    <row r="2824" spans="2:2" ht="13" x14ac:dyDescent="0.15">
      <c r="B2824" s="2"/>
    </row>
    <row r="2825" spans="2:2" ht="13" x14ac:dyDescent="0.15">
      <c r="B2825" s="2"/>
    </row>
    <row r="2826" spans="2:2" ht="13" x14ac:dyDescent="0.15">
      <c r="B2826" s="2"/>
    </row>
    <row r="2827" spans="2:2" ht="13" x14ac:dyDescent="0.15">
      <c r="B2827" s="2"/>
    </row>
    <row r="2828" spans="2:2" ht="13" x14ac:dyDescent="0.15">
      <c r="B2828" s="2"/>
    </row>
    <row r="2829" spans="2:2" ht="13" x14ac:dyDescent="0.15">
      <c r="B2829" s="2"/>
    </row>
    <row r="2830" spans="2:2" ht="13" x14ac:dyDescent="0.15">
      <c r="B2830" s="2"/>
    </row>
    <row r="2831" spans="2:2" ht="13" x14ac:dyDescent="0.15">
      <c r="B2831" s="2"/>
    </row>
    <row r="2832" spans="2:2" ht="13" x14ac:dyDescent="0.15">
      <c r="B2832" s="2"/>
    </row>
    <row r="2833" spans="2:2" ht="13" x14ac:dyDescent="0.15">
      <c r="B2833" s="2"/>
    </row>
    <row r="2834" spans="2:2" ht="13" x14ac:dyDescent="0.15">
      <c r="B2834" s="2"/>
    </row>
    <row r="2835" spans="2:2" ht="13" x14ac:dyDescent="0.15">
      <c r="B2835" s="2"/>
    </row>
    <row r="2836" spans="2:2" ht="13" x14ac:dyDescent="0.15">
      <c r="B2836" s="2"/>
    </row>
    <row r="2837" spans="2:2" ht="13" x14ac:dyDescent="0.15">
      <c r="B2837" s="2"/>
    </row>
    <row r="2838" spans="2:2" ht="13" x14ac:dyDescent="0.15">
      <c r="B2838" s="2"/>
    </row>
    <row r="2839" spans="2:2" ht="13" x14ac:dyDescent="0.15">
      <c r="B2839" s="2"/>
    </row>
    <row r="2840" spans="2:2" ht="13" x14ac:dyDescent="0.15">
      <c r="B2840" s="2"/>
    </row>
    <row r="2841" spans="2:2" ht="13" x14ac:dyDescent="0.15">
      <c r="B2841" s="2"/>
    </row>
    <row r="2842" spans="2:2" ht="13" x14ac:dyDescent="0.15">
      <c r="B2842" s="2"/>
    </row>
    <row r="2843" spans="2:2" ht="13" x14ac:dyDescent="0.15">
      <c r="B2843" s="2"/>
    </row>
    <row r="2844" spans="2:2" ht="13" x14ac:dyDescent="0.15">
      <c r="B2844" s="2"/>
    </row>
    <row r="2845" spans="2:2" ht="13" x14ac:dyDescent="0.15">
      <c r="B2845" s="2"/>
    </row>
    <row r="2846" spans="2:2" ht="13" x14ac:dyDescent="0.15">
      <c r="B2846" s="2"/>
    </row>
    <row r="2847" spans="2:2" ht="13" x14ac:dyDescent="0.15">
      <c r="B2847" s="2"/>
    </row>
    <row r="2848" spans="2:2" ht="13" x14ac:dyDescent="0.15">
      <c r="B2848" s="2"/>
    </row>
    <row r="2849" spans="2:2" ht="13" x14ac:dyDescent="0.15">
      <c r="B2849" s="2"/>
    </row>
    <row r="2850" spans="2:2" ht="13" x14ac:dyDescent="0.15">
      <c r="B2850" s="2"/>
    </row>
    <row r="2851" spans="2:2" ht="13" x14ac:dyDescent="0.15">
      <c r="B2851" s="2"/>
    </row>
    <row r="2852" spans="2:2" ht="13" x14ac:dyDescent="0.15">
      <c r="B2852" s="2"/>
    </row>
    <row r="2853" spans="2:2" ht="13" x14ac:dyDescent="0.15">
      <c r="B2853" s="2"/>
    </row>
    <row r="2854" spans="2:2" ht="13" x14ac:dyDescent="0.15">
      <c r="B2854" s="2"/>
    </row>
    <row r="2855" spans="2:2" ht="13" x14ac:dyDescent="0.15">
      <c r="B2855" s="2"/>
    </row>
    <row r="2856" spans="2:2" ht="13" x14ac:dyDescent="0.15">
      <c r="B2856" s="2"/>
    </row>
    <row r="2857" spans="2:2" ht="13" x14ac:dyDescent="0.15">
      <c r="B2857" s="2"/>
    </row>
    <row r="2858" spans="2:2" ht="13" x14ac:dyDescent="0.15">
      <c r="B2858" s="2"/>
    </row>
    <row r="2859" spans="2:2" ht="13" x14ac:dyDescent="0.15">
      <c r="B2859" s="2"/>
    </row>
    <row r="2860" spans="2:2" ht="13" x14ac:dyDescent="0.15">
      <c r="B2860" s="2"/>
    </row>
    <row r="2861" spans="2:2" ht="13" x14ac:dyDescent="0.15">
      <c r="B2861" s="2"/>
    </row>
    <row r="2862" spans="2:2" ht="13" x14ac:dyDescent="0.15">
      <c r="B2862" s="2"/>
    </row>
    <row r="2863" spans="2:2" ht="13" x14ac:dyDescent="0.15">
      <c r="B2863" s="2"/>
    </row>
    <row r="2864" spans="2:2" ht="13" x14ac:dyDescent="0.15">
      <c r="B2864" s="2"/>
    </row>
    <row r="2865" spans="2:2" ht="13" x14ac:dyDescent="0.15">
      <c r="B2865" s="2"/>
    </row>
    <row r="2866" spans="2:2" ht="13" x14ac:dyDescent="0.15">
      <c r="B2866" s="2"/>
    </row>
    <row r="2867" spans="2:2" ht="13" x14ac:dyDescent="0.15">
      <c r="B2867" s="2"/>
    </row>
    <row r="2868" spans="2:2" ht="13" x14ac:dyDescent="0.15">
      <c r="B2868" s="2"/>
    </row>
    <row r="2869" spans="2:2" ht="13" x14ac:dyDescent="0.15">
      <c r="B2869" s="2"/>
    </row>
    <row r="2870" spans="2:2" ht="13" x14ac:dyDescent="0.15">
      <c r="B2870" s="2"/>
    </row>
    <row r="2871" spans="2:2" ht="13" x14ac:dyDescent="0.15">
      <c r="B2871" s="2"/>
    </row>
    <row r="2872" spans="2:2" ht="13" x14ac:dyDescent="0.15">
      <c r="B2872" s="2"/>
    </row>
    <row r="2873" spans="2:2" ht="13" x14ac:dyDescent="0.15">
      <c r="B2873" s="2"/>
    </row>
    <row r="2874" spans="2:2" ht="13" x14ac:dyDescent="0.15">
      <c r="B2874" s="2"/>
    </row>
    <row r="2875" spans="2:2" ht="13" x14ac:dyDescent="0.15">
      <c r="B2875" s="2"/>
    </row>
    <row r="2876" spans="2:2" ht="13" x14ac:dyDescent="0.15">
      <c r="B2876" s="2"/>
    </row>
    <row r="2877" spans="2:2" ht="13" x14ac:dyDescent="0.15">
      <c r="B2877" s="2"/>
    </row>
    <row r="2878" spans="2:2" ht="13" x14ac:dyDescent="0.15">
      <c r="B2878" s="2"/>
    </row>
    <row r="2879" spans="2:2" ht="13" x14ac:dyDescent="0.15">
      <c r="B2879" s="2"/>
    </row>
    <row r="2880" spans="2:2" ht="13" x14ac:dyDescent="0.15">
      <c r="B2880" s="2"/>
    </row>
    <row r="2881" spans="2:2" ht="13" x14ac:dyDescent="0.15">
      <c r="B2881" s="2"/>
    </row>
    <row r="2882" spans="2:2" ht="13" x14ac:dyDescent="0.15">
      <c r="B2882" s="2"/>
    </row>
    <row r="2883" spans="2:2" ht="13" x14ac:dyDescent="0.15">
      <c r="B2883" s="2"/>
    </row>
    <row r="2884" spans="2:2" ht="13" x14ac:dyDescent="0.15">
      <c r="B2884" s="2"/>
    </row>
    <row r="2885" spans="2:2" ht="13" x14ac:dyDescent="0.15">
      <c r="B2885" s="2"/>
    </row>
    <row r="2886" spans="2:2" ht="13" x14ac:dyDescent="0.15">
      <c r="B2886" s="2"/>
    </row>
    <row r="2887" spans="2:2" ht="13" x14ac:dyDescent="0.15">
      <c r="B2887" s="2"/>
    </row>
    <row r="2888" spans="2:2" ht="13" x14ac:dyDescent="0.15">
      <c r="B2888" s="2"/>
    </row>
    <row r="2889" spans="2:2" ht="13" x14ac:dyDescent="0.15">
      <c r="B2889" s="2"/>
    </row>
    <row r="2890" spans="2:2" ht="13" x14ac:dyDescent="0.15">
      <c r="B2890" s="2"/>
    </row>
    <row r="2891" spans="2:2" ht="13" x14ac:dyDescent="0.15">
      <c r="B2891" s="2"/>
    </row>
    <row r="2892" spans="2:2" ht="13" x14ac:dyDescent="0.15">
      <c r="B2892" s="2"/>
    </row>
    <row r="2893" spans="2:2" ht="13" x14ac:dyDescent="0.15">
      <c r="B2893" s="2"/>
    </row>
    <row r="2894" spans="2:2" ht="13" x14ac:dyDescent="0.15">
      <c r="B2894" s="2"/>
    </row>
    <row r="2895" spans="2:2" ht="13" x14ac:dyDescent="0.15">
      <c r="B2895" s="2"/>
    </row>
    <row r="2896" spans="2:2" ht="13" x14ac:dyDescent="0.15">
      <c r="B2896" s="2"/>
    </row>
    <row r="2897" spans="2:2" ht="13" x14ac:dyDescent="0.15">
      <c r="B2897" s="2"/>
    </row>
    <row r="2898" spans="2:2" ht="13" x14ac:dyDescent="0.15">
      <c r="B2898" s="2"/>
    </row>
    <row r="2899" spans="2:2" ht="13" x14ac:dyDescent="0.15">
      <c r="B2899" s="2"/>
    </row>
    <row r="2900" spans="2:2" ht="13" x14ac:dyDescent="0.15">
      <c r="B2900" s="2"/>
    </row>
    <row r="2901" spans="2:2" ht="13" x14ac:dyDescent="0.15">
      <c r="B2901" s="2"/>
    </row>
    <row r="2902" spans="2:2" ht="13" x14ac:dyDescent="0.15">
      <c r="B2902" s="2"/>
    </row>
    <row r="2903" spans="2:2" ht="13" x14ac:dyDescent="0.15">
      <c r="B2903" s="2"/>
    </row>
    <row r="2904" spans="2:2" ht="13" x14ac:dyDescent="0.15">
      <c r="B2904" s="2"/>
    </row>
    <row r="2905" spans="2:2" ht="13" x14ac:dyDescent="0.15">
      <c r="B2905" s="2"/>
    </row>
    <row r="2906" spans="2:2" ht="13" x14ac:dyDescent="0.15">
      <c r="B2906" s="2"/>
    </row>
    <row r="2907" spans="2:2" ht="13" x14ac:dyDescent="0.15">
      <c r="B2907" s="2"/>
    </row>
    <row r="2908" spans="2:2" ht="13" x14ac:dyDescent="0.15">
      <c r="B2908" s="2"/>
    </row>
    <row r="2909" spans="2:2" ht="13" x14ac:dyDescent="0.15">
      <c r="B2909" s="2"/>
    </row>
    <row r="2910" spans="2:2" ht="13" x14ac:dyDescent="0.15">
      <c r="B2910" s="2"/>
    </row>
    <row r="2911" spans="2:2" ht="13" x14ac:dyDescent="0.15">
      <c r="B2911" s="2"/>
    </row>
    <row r="2912" spans="2:2" ht="13" x14ac:dyDescent="0.15">
      <c r="B2912" s="2"/>
    </row>
    <row r="2913" spans="2:2" ht="13" x14ac:dyDescent="0.15">
      <c r="B2913" s="2"/>
    </row>
    <row r="2914" spans="2:2" ht="13" x14ac:dyDescent="0.15">
      <c r="B2914" s="2"/>
    </row>
    <row r="2915" spans="2:2" ht="13" x14ac:dyDescent="0.15">
      <c r="B2915" s="2"/>
    </row>
    <row r="2916" spans="2:2" ht="13" x14ac:dyDescent="0.15">
      <c r="B2916" s="2"/>
    </row>
    <row r="2917" spans="2:2" ht="13" x14ac:dyDescent="0.15">
      <c r="B2917" s="2"/>
    </row>
    <row r="2918" spans="2:2" ht="13" x14ac:dyDescent="0.15">
      <c r="B2918" s="2"/>
    </row>
    <row r="2919" spans="2:2" ht="13" x14ac:dyDescent="0.15">
      <c r="B2919" s="2"/>
    </row>
    <row r="2920" spans="2:2" ht="13" x14ac:dyDescent="0.15">
      <c r="B2920" s="2"/>
    </row>
    <row r="2921" spans="2:2" ht="13" x14ac:dyDescent="0.15">
      <c r="B2921" s="2"/>
    </row>
    <row r="2922" spans="2:2" ht="13" x14ac:dyDescent="0.15">
      <c r="B2922" s="2"/>
    </row>
    <row r="2923" spans="2:2" ht="13" x14ac:dyDescent="0.15">
      <c r="B2923" s="2"/>
    </row>
    <row r="2924" spans="2:2" ht="13" x14ac:dyDescent="0.15">
      <c r="B2924" s="2"/>
    </row>
    <row r="2925" spans="2:2" ht="13" x14ac:dyDescent="0.15">
      <c r="B2925" s="2"/>
    </row>
    <row r="2926" spans="2:2" ht="13" x14ac:dyDescent="0.15">
      <c r="B2926" s="2"/>
    </row>
    <row r="2927" spans="2:2" ht="13" x14ac:dyDescent="0.15">
      <c r="B2927" s="2"/>
    </row>
    <row r="2928" spans="2:2" ht="13" x14ac:dyDescent="0.15">
      <c r="B2928" s="2"/>
    </row>
    <row r="2929" spans="2:2" ht="13" x14ac:dyDescent="0.15">
      <c r="B2929" s="2"/>
    </row>
    <row r="2930" spans="2:2" ht="13" x14ac:dyDescent="0.15">
      <c r="B2930" s="2"/>
    </row>
    <row r="2931" spans="2:2" ht="13" x14ac:dyDescent="0.15">
      <c r="B2931" s="2"/>
    </row>
    <row r="2932" spans="2:2" ht="13" x14ac:dyDescent="0.15">
      <c r="B2932" s="2"/>
    </row>
    <row r="2933" spans="2:2" ht="13" x14ac:dyDescent="0.15">
      <c r="B2933" s="2"/>
    </row>
    <row r="2934" spans="2:2" ht="13" x14ac:dyDescent="0.15">
      <c r="B2934" s="2"/>
    </row>
    <row r="2935" spans="2:2" ht="13" x14ac:dyDescent="0.15">
      <c r="B2935" s="2"/>
    </row>
    <row r="2936" spans="2:2" ht="13" x14ac:dyDescent="0.15">
      <c r="B2936" s="2"/>
    </row>
    <row r="2937" spans="2:2" ht="13" x14ac:dyDescent="0.15">
      <c r="B2937" s="2"/>
    </row>
    <row r="2938" spans="2:2" ht="13" x14ac:dyDescent="0.15">
      <c r="B2938" s="2"/>
    </row>
    <row r="2939" spans="2:2" ht="13" x14ac:dyDescent="0.15">
      <c r="B2939" s="2"/>
    </row>
    <row r="2940" spans="2:2" ht="13" x14ac:dyDescent="0.15">
      <c r="B2940" s="2"/>
    </row>
    <row r="2941" spans="2:2" ht="13" x14ac:dyDescent="0.15">
      <c r="B2941" s="2"/>
    </row>
    <row r="2942" spans="2:2" ht="13" x14ac:dyDescent="0.15">
      <c r="B2942" s="2"/>
    </row>
    <row r="2943" spans="2:2" ht="13" x14ac:dyDescent="0.15">
      <c r="B2943" s="2"/>
    </row>
    <row r="2944" spans="2:2" ht="13" x14ac:dyDescent="0.15">
      <c r="B2944" s="2"/>
    </row>
    <row r="2945" spans="2:2" ht="13" x14ac:dyDescent="0.15">
      <c r="B2945" s="2"/>
    </row>
    <row r="2946" spans="2:2" ht="13" x14ac:dyDescent="0.15">
      <c r="B2946" s="2"/>
    </row>
    <row r="2947" spans="2:2" ht="13" x14ac:dyDescent="0.15">
      <c r="B2947" s="2"/>
    </row>
    <row r="2948" spans="2:2" ht="13" x14ac:dyDescent="0.15">
      <c r="B2948" s="2"/>
    </row>
    <row r="2949" spans="2:2" ht="13" x14ac:dyDescent="0.15">
      <c r="B2949" s="2"/>
    </row>
    <row r="2950" spans="2:2" ht="13" x14ac:dyDescent="0.15">
      <c r="B2950" s="2"/>
    </row>
    <row r="2951" spans="2:2" ht="13" x14ac:dyDescent="0.15">
      <c r="B2951" s="2"/>
    </row>
    <row r="2952" spans="2:2" ht="13" x14ac:dyDescent="0.15">
      <c r="B2952" s="2"/>
    </row>
    <row r="2953" spans="2:2" ht="13" x14ac:dyDescent="0.15">
      <c r="B2953" s="2"/>
    </row>
    <row r="2954" spans="2:2" ht="13" x14ac:dyDescent="0.15">
      <c r="B2954" s="2"/>
    </row>
    <row r="2955" spans="2:2" ht="13" x14ac:dyDescent="0.15">
      <c r="B2955" s="2"/>
    </row>
    <row r="2956" spans="2:2" ht="13" x14ac:dyDescent="0.15">
      <c r="B2956" s="2"/>
    </row>
    <row r="2957" spans="2:2" ht="13" x14ac:dyDescent="0.15">
      <c r="B2957" s="2"/>
    </row>
    <row r="2958" spans="2:2" ht="13" x14ac:dyDescent="0.15">
      <c r="B2958" s="2"/>
    </row>
    <row r="2959" spans="2:2" ht="13" x14ac:dyDescent="0.15">
      <c r="B2959" s="2"/>
    </row>
    <row r="2960" spans="2:2" ht="13" x14ac:dyDescent="0.15">
      <c r="B2960" s="2"/>
    </row>
    <row r="2961" spans="2:2" ht="13" x14ac:dyDescent="0.15">
      <c r="B2961" s="2"/>
    </row>
    <row r="2962" spans="2:2" ht="13" x14ac:dyDescent="0.15">
      <c r="B2962" s="2"/>
    </row>
    <row r="2963" spans="2:2" ht="13" x14ac:dyDescent="0.15">
      <c r="B2963" s="2"/>
    </row>
    <row r="2964" spans="2:2" ht="13" x14ac:dyDescent="0.15">
      <c r="B2964" s="2"/>
    </row>
    <row r="2965" spans="2:2" ht="13" x14ac:dyDescent="0.15">
      <c r="B2965" s="2"/>
    </row>
    <row r="2966" spans="2:2" ht="13" x14ac:dyDescent="0.15">
      <c r="B2966" s="2"/>
    </row>
    <row r="2967" spans="2:2" ht="13" x14ac:dyDescent="0.15">
      <c r="B2967" s="2"/>
    </row>
    <row r="2968" spans="2:2" ht="13" x14ac:dyDescent="0.15">
      <c r="B2968" s="2"/>
    </row>
    <row r="2969" spans="2:2" ht="13" x14ac:dyDescent="0.15">
      <c r="B2969" s="2"/>
    </row>
    <row r="2970" spans="2:2" ht="13" x14ac:dyDescent="0.15">
      <c r="B2970" s="2"/>
    </row>
    <row r="2971" spans="2:2" ht="13" x14ac:dyDescent="0.15">
      <c r="B2971" s="2"/>
    </row>
    <row r="2972" spans="2:2" ht="13" x14ac:dyDescent="0.15">
      <c r="B2972" s="2"/>
    </row>
    <row r="2973" spans="2:2" ht="13" x14ac:dyDescent="0.15">
      <c r="B2973" s="2"/>
    </row>
    <row r="2974" spans="2:2" ht="13" x14ac:dyDescent="0.15">
      <c r="B2974" s="2"/>
    </row>
    <row r="2975" spans="2:2" ht="13" x14ac:dyDescent="0.15">
      <c r="B2975" s="2"/>
    </row>
    <row r="2976" spans="2:2" ht="13" x14ac:dyDescent="0.15">
      <c r="B2976" s="2"/>
    </row>
    <row r="2977" spans="2:2" ht="13" x14ac:dyDescent="0.15">
      <c r="B2977" s="2"/>
    </row>
    <row r="2978" spans="2:2" ht="13" x14ac:dyDescent="0.15">
      <c r="B2978" s="2"/>
    </row>
    <row r="2979" spans="2:2" ht="13" x14ac:dyDescent="0.15">
      <c r="B2979" s="2"/>
    </row>
    <row r="2980" spans="2:2" ht="13" x14ac:dyDescent="0.15">
      <c r="B2980" s="2"/>
    </row>
    <row r="2981" spans="2:2" ht="13" x14ac:dyDescent="0.15">
      <c r="B2981" s="2"/>
    </row>
    <row r="2982" spans="2:2" ht="13" x14ac:dyDescent="0.15">
      <c r="B2982" s="2"/>
    </row>
    <row r="2983" spans="2:2" ht="13" x14ac:dyDescent="0.15">
      <c r="B2983" s="2"/>
    </row>
    <row r="2984" spans="2:2" ht="13" x14ac:dyDescent="0.15">
      <c r="B2984" s="2"/>
    </row>
    <row r="2985" spans="2:2" ht="13" x14ac:dyDescent="0.15">
      <c r="B2985" s="2"/>
    </row>
    <row r="2986" spans="2:2" ht="13" x14ac:dyDescent="0.15">
      <c r="B2986" s="2"/>
    </row>
    <row r="2987" spans="2:2" ht="13" x14ac:dyDescent="0.15">
      <c r="B2987" s="2"/>
    </row>
    <row r="2988" spans="2:2" ht="13" x14ac:dyDescent="0.15">
      <c r="B2988" s="2"/>
    </row>
    <row r="2989" spans="2:2" ht="13" x14ac:dyDescent="0.15">
      <c r="B2989" s="2"/>
    </row>
    <row r="2990" spans="2:2" ht="13" x14ac:dyDescent="0.15">
      <c r="B2990" s="2"/>
    </row>
    <row r="2991" spans="2:2" ht="13" x14ac:dyDescent="0.15">
      <c r="B2991" s="2"/>
    </row>
    <row r="2992" spans="2:2" ht="13" x14ac:dyDescent="0.15">
      <c r="B2992" s="2"/>
    </row>
    <row r="2993" spans="2:2" ht="13" x14ac:dyDescent="0.15">
      <c r="B2993" s="2"/>
    </row>
    <row r="2994" spans="2:2" ht="13" x14ac:dyDescent="0.15">
      <c r="B2994" s="2"/>
    </row>
    <row r="2995" spans="2:2" ht="13" x14ac:dyDescent="0.15">
      <c r="B2995" s="2"/>
    </row>
    <row r="2996" spans="2:2" ht="13" x14ac:dyDescent="0.15">
      <c r="B2996" s="2"/>
    </row>
    <row r="2997" spans="2:2" ht="13" x14ac:dyDescent="0.15">
      <c r="B2997" s="2"/>
    </row>
    <row r="2998" spans="2:2" ht="13" x14ac:dyDescent="0.15">
      <c r="B2998" s="2"/>
    </row>
    <row r="2999" spans="2:2" ht="13" x14ac:dyDescent="0.15">
      <c r="B2999" s="2"/>
    </row>
    <row r="3000" spans="2:2" ht="13" x14ac:dyDescent="0.15">
      <c r="B3000" s="2"/>
    </row>
    <row r="3001" spans="2:2" ht="13" x14ac:dyDescent="0.15">
      <c r="B3001" s="2"/>
    </row>
    <row r="3002" spans="2:2" ht="13" x14ac:dyDescent="0.15">
      <c r="B3002" s="2"/>
    </row>
    <row r="3003" spans="2:2" ht="13" x14ac:dyDescent="0.15">
      <c r="B3003" s="2"/>
    </row>
    <row r="3004" spans="2:2" ht="13" x14ac:dyDescent="0.15">
      <c r="B3004" s="2"/>
    </row>
    <row r="3005" spans="2:2" ht="13" x14ac:dyDescent="0.15">
      <c r="B3005" s="2"/>
    </row>
    <row r="3006" spans="2:2" ht="13" x14ac:dyDescent="0.15">
      <c r="B3006" s="2"/>
    </row>
    <row r="3007" spans="2:2" ht="13" x14ac:dyDescent="0.15">
      <c r="B3007" s="2"/>
    </row>
    <row r="3008" spans="2:2" ht="13" x14ac:dyDescent="0.15">
      <c r="B3008" s="2"/>
    </row>
    <row r="3009" spans="2:2" ht="13" x14ac:dyDescent="0.15">
      <c r="B3009" s="2"/>
    </row>
    <row r="3010" spans="2:2" ht="13" x14ac:dyDescent="0.15">
      <c r="B3010" s="2"/>
    </row>
    <row r="3011" spans="2:2" ht="13" x14ac:dyDescent="0.15">
      <c r="B3011" s="2"/>
    </row>
    <row r="3012" spans="2:2" ht="13" x14ac:dyDescent="0.15">
      <c r="B3012" s="2"/>
    </row>
    <row r="3013" spans="2:2" ht="13" x14ac:dyDescent="0.15">
      <c r="B3013" s="2"/>
    </row>
    <row r="3014" spans="2:2" ht="13" x14ac:dyDescent="0.15">
      <c r="B3014" s="2"/>
    </row>
    <row r="3015" spans="2:2" ht="13" x14ac:dyDescent="0.15">
      <c r="B3015" s="2"/>
    </row>
    <row r="3016" spans="2:2" ht="13" x14ac:dyDescent="0.15">
      <c r="B3016" s="2"/>
    </row>
    <row r="3017" spans="2:2" ht="13" x14ac:dyDescent="0.15">
      <c r="B3017" s="2"/>
    </row>
    <row r="3018" spans="2:2" ht="13" x14ac:dyDescent="0.15">
      <c r="B3018" s="2"/>
    </row>
    <row r="3019" spans="2:2" ht="13" x14ac:dyDescent="0.15">
      <c r="B3019" s="2"/>
    </row>
    <row r="3020" spans="2:2" ht="13" x14ac:dyDescent="0.15">
      <c r="B3020" s="2"/>
    </row>
    <row r="3021" spans="2:2" ht="13" x14ac:dyDescent="0.15">
      <c r="B3021" s="2"/>
    </row>
    <row r="3022" spans="2:2" ht="13" x14ac:dyDescent="0.15">
      <c r="B3022" s="2"/>
    </row>
    <row r="3023" spans="2:2" ht="13" x14ac:dyDescent="0.15">
      <c r="B3023" s="2"/>
    </row>
    <row r="3024" spans="2:2" ht="13" x14ac:dyDescent="0.15">
      <c r="B3024" s="2"/>
    </row>
    <row r="3025" spans="2:2" ht="13" x14ac:dyDescent="0.15">
      <c r="B3025" s="2"/>
    </row>
    <row r="3026" spans="2:2" ht="13" x14ac:dyDescent="0.15">
      <c r="B3026" s="2"/>
    </row>
    <row r="3027" spans="2:2" ht="13" x14ac:dyDescent="0.15">
      <c r="B3027" s="2"/>
    </row>
    <row r="3028" spans="2:2" ht="13" x14ac:dyDescent="0.15">
      <c r="B3028" s="2"/>
    </row>
    <row r="3029" spans="2:2" ht="13" x14ac:dyDescent="0.15">
      <c r="B3029" s="2"/>
    </row>
    <row r="3030" spans="2:2" ht="13" x14ac:dyDescent="0.15">
      <c r="B3030" s="2"/>
    </row>
    <row r="3031" spans="2:2" ht="13" x14ac:dyDescent="0.15">
      <c r="B3031" s="2"/>
    </row>
    <row r="3032" spans="2:2" ht="13" x14ac:dyDescent="0.15">
      <c r="B3032" s="2"/>
    </row>
    <row r="3033" spans="2:2" ht="13" x14ac:dyDescent="0.15">
      <c r="B3033" s="2"/>
    </row>
    <row r="3034" spans="2:2" ht="13" x14ac:dyDescent="0.15">
      <c r="B3034" s="2"/>
    </row>
    <row r="3035" spans="2:2" ht="13" x14ac:dyDescent="0.15">
      <c r="B3035" s="2"/>
    </row>
    <row r="3036" spans="2:2" ht="13" x14ac:dyDescent="0.15">
      <c r="B3036" s="2"/>
    </row>
    <row r="3037" spans="2:2" ht="13" x14ac:dyDescent="0.15">
      <c r="B3037" s="2"/>
    </row>
    <row r="3038" spans="2:2" ht="13" x14ac:dyDescent="0.15">
      <c r="B3038" s="2"/>
    </row>
    <row r="3039" spans="2:2" ht="13" x14ac:dyDescent="0.15">
      <c r="B3039" s="2"/>
    </row>
    <row r="3040" spans="2:2" ht="13" x14ac:dyDescent="0.15">
      <c r="B3040" s="2"/>
    </row>
    <row r="3041" spans="2:2" ht="13" x14ac:dyDescent="0.15">
      <c r="B3041" s="2"/>
    </row>
    <row r="3042" spans="2:2" ht="13" x14ac:dyDescent="0.15">
      <c r="B3042" s="2"/>
    </row>
    <row r="3043" spans="2:2" ht="13" x14ac:dyDescent="0.15">
      <c r="B3043" s="2"/>
    </row>
    <row r="3044" spans="2:2" ht="13" x14ac:dyDescent="0.15">
      <c r="B3044" s="2"/>
    </row>
    <row r="3045" spans="2:2" ht="13" x14ac:dyDescent="0.15">
      <c r="B3045" s="2"/>
    </row>
    <row r="3046" spans="2:2" ht="13" x14ac:dyDescent="0.15">
      <c r="B3046" s="2"/>
    </row>
    <row r="3047" spans="2:2" ht="13" x14ac:dyDescent="0.15">
      <c r="B3047" s="2"/>
    </row>
    <row r="3048" spans="2:2" ht="13" x14ac:dyDescent="0.15">
      <c r="B3048" s="2"/>
    </row>
    <row r="3049" spans="2:2" ht="13" x14ac:dyDescent="0.15">
      <c r="B3049" s="2"/>
    </row>
    <row r="3050" spans="2:2" ht="13" x14ac:dyDescent="0.15">
      <c r="B3050" s="2"/>
    </row>
    <row r="3051" spans="2:2" ht="13" x14ac:dyDescent="0.15">
      <c r="B3051" s="2"/>
    </row>
    <row r="3052" spans="2:2" ht="13" x14ac:dyDescent="0.15">
      <c r="B3052" s="2"/>
    </row>
    <row r="3053" spans="2:2" ht="13" x14ac:dyDescent="0.15">
      <c r="B3053" s="2"/>
    </row>
    <row r="3054" spans="2:2" ht="13" x14ac:dyDescent="0.15">
      <c r="B3054" s="2"/>
    </row>
    <row r="3055" spans="2:2" ht="13" x14ac:dyDescent="0.15">
      <c r="B3055" s="2"/>
    </row>
    <row r="3056" spans="2:2" ht="13" x14ac:dyDescent="0.15">
      <c r="B3056" s="2"/>
    </row>
    <row r="3057" spans="2:2" ht="13" x14ac:dyDescent="0.15">
      <c r="B3057" s="2"/>
    </row>
    <row r="3058" spans="2:2" ht="13" x14ac:dyDescent="0.15">
      <c r="B3058" s="2"/>
    </row>
    <row r="3059" spans="2:2" ht="13" x14ac:dyDescent="0.15">
      <c r="B3059" s="2"/>
    </row>
    <row r="3060" spans="2:2" ht="13" x14ac:dyDescent="0.15">
      <c r="B3060" s="2"/>
    </row>
    <row r="3061" spans="2:2" ht="13" x14ac:dyDescent="0.15">
      <c r="B3061" s="2"/>
    </row>
    <row r="3062" spans="2:2" ht="13" x14ac:dyDescent="0.15">
      <c r="B3062" s="2"/>
    </row>
    <row r="3063" spans="2:2" ht="13" x14ac:dyDescent="0.15">
      <c r="B3063" s="2"/>
    </row>
    <row r="3064" spans="2:2" ht="13" x14ac:dyDescent="0.15">
      <c r="B3064" s="2"/>
    </row>
    <row r="3065" spans="2:2" ht="13" x14ac:dyDescent="0.15">
      <c r="B3065" s="2"/>
    </row>
    <row r="3066" spans="2:2" ht="13" x14ac:dyDescent="0.15">
      <c r="B3066" s="2"/>
    </row>
    <row r="3067" spans="2:2" ht="13" x14ac:dyDescent="0.15">
      <c r="B3067" s="2"/>
    </row>
    <row r="3068" spans="2:2" ht="13" x14ac:dyDescent="0.15">
      <c r="B3068" s="2"/>
    </row>
    <row r="3069" spans="2:2" ht="13" x14ac:dyDescent="0.15">
      <c r="B3069" s="2"/>
    </row>
    <row r="3070" spans="2:2" ht="13" x14ac:dyDescent="0.15">
      <c r="B3070" s="2"/>
    </row>
    <row r="3071" spans="2:2" ht="13" x14ac:dyDescent="0.15">
      <c r="B3071" s="2"/>
    </row>
    <row r="3072" spans="2:2" ht="13" x14ac:dyDescent="0.15">
      <c r="B3072" s="2"/>
    </row>
    <row r="3073" spans="2:2" ht="13" x14ac:dyDescent="0.15">
      <c r="B3073" s="2"/>
    </row>
    <row r="3074" spans="2:2" ht="13" x14ac:dyDescent="0.15">
      <c r="B3074" s="2"/>
    </row>
    <row r="3075" spans="2:2" ht="13" x14ac:dyDescent="0.15">
      <c r="B3075" s="2"/>
    </row>
    <row r="3076" spans="2:2" ht="13" x14ac:dyDescent="0.15">
      <c r="B3076" s="2"/>
    </row>
    <row r="3077" spans="2:2" ht="13" x14ac:dyDescent="0.15">
      <c r="B3077" s="2"/>
    </row>
    <row r="3078" spans="2:2" ht="13" x14ac:dyDescent="0.15">
      <c r="B3078" s="2"/>
    </row>
    <row r="3079" spans="2:2" ht="13" x14ac:dyDescent="0.15">
      <c r="B3079" s="2"/>
    </row>
    <row r="3080" spans="2:2" ht="13" x14ac:dyDescent="0.15">
      <c r="B3080" s="2"/>
    </row>
    <row r="3081" spans="2:2" ht="13" x14ac:dyDescent="0.15">
      <c r="B3081" s="2"/>
    </row>
    <row r="3082" spans="2:2" ht="13" x14ac:dyDescent="0.15">
      <c r="B3082" s="2"/>
    </row>
    <row r="3083" spans="2:2" ht="13" x14ac:dyDescent="0.15">
      <c r="B3083" s="2"/>
    </row>
    <row r="3084" spans="2:2" ht="13" x14ac:dyDescent="0.15">
      <c r="B3084" s="2"/>
    </row>
    <row r="3085" spans="2:2" ht="13" x14ac:dyDescent="0.15">
      <c r="B3085" s="2"/>
    </row>
    <row r="3086" spans="2:2" ht="13" x14ac:dyDescent="0.15">
      <c r="B3086" s="2"/>
    </row>
    <row r="3087" spans="2:2" ht="13" x14ac:dyDescent="0.15">
      <c r="B3087" s="2"/>
    </row>
    <row r="3088" spans="2:2" ht="13" x14ac:dyDescent="0.15">
      <c r="B3088" s="2"/>
    </row>
    <row r="3089" spans="2:2" ht="13" x14ac:dyDescent="0.15">
      <c r="B3089" s="2"/>
    </row>
    <row r="3090" spans="2:2" ht="13" x14ac:dyDescent="0.15">
      <c r="B3090" s="2"/>
    </row>
    <row r="3091" spans="2:2" ht="13" x14ac:dyDescent="0.15">
      <c r="B3091" s="2"/>
    </row>
    <row r="3092" spans="2:2" ht="13" x14ac:dyDescent="0.15">
      <c r="B3092" s="2"/>
    </row>
    <row r="3093" spans="2:2" ht="13" x14ac:dyDescent="0.15">
      <c r="B3093" s="2"/>
    </row>
    <row r="3094" spans="2:2" ht="13" x14ac:dyDescent="0.15">
      <c r="B3094" s="2"/>
    </row>
    <row r="3095" spans="2:2" ht="13" x14ac:dyDescent="0.15">
      <c r="B3095" s="2"/>
    </row>
    <row r="3096" spans="2:2" ht="13" x14ac:dyDescent="0.15">
      <c r="B3096" s="2"/>
    </row>
    <row r="3097" spans="2:2" ht="13" x14ac:dyDescent="0.15">
      <c r="B3097" s="2"/>
    </row>
    <row r="3098" spans="2:2" ht="13" x14ac:dyDescent="0.15">
      <c r="B3098" s="2"/>
    </row>
    <row r="3099" spans="2:2" ht="13" x14ac:dyDescent="0.15">
      <c r="B3099" s="2"/>
    </row>
    <row r="3100" spans="2:2" ht="13" x14ac:dyDescent="0.15">
      <c r="B3100" s="2"/>
    </row>
    <row r="3101" spans="2:2" ht="13" x14ac:dyDescent="0.15">
      <c r="B3101" s="2"/>
    </row>
    <row r="3102" spans="2:2" ht="13" x14ac:dyDescent="0.15">
      <c r="B3102" s="2"/>
    </row>
    <row r="3103" spans="2:2" ht="13" x14ac:dyDescent="0.15">
      <c r="B3103" s="2"/>
    </row>
    <row r="3104" spans="2:2" ht="13" x14ac:dyDescent="0.15">
      <c r="B3104" s="2"/>
    </row>
    <row r="3105" spans="2:2" ht="13" x14ac:dyDescent="0.15">
      <c r="B3105" s="2"/>
    </row>
    <row r="3106" spans="2:2" ht="13" x14ac:dyDescent="0.15">
      <c r="B3106" s="2"/>
    </row>
    <row r="3107" spans="2:2" ht="13" x14ac:dyDescent="0.15">
      <c r="B3107" s="2"/>
    </row>
    <row r="3108" spans="2:2" ht="13" x14ac:dyDescent="0.15">
      <c r="B3108" s="2"/>
    </row>
    <row r="3109" spans="2:2" ht="13" x14ac:dyDescent="0.15">
      <c r="B3109" s="2"/>
    </row>
    <row r="3110" spans="2:2" ht="13" x14ac:dyDescent="0.15">
      <c r="B3110" s="2"/>
    </row>
    <row r="3111" spans="2:2" ht="13" x14ac:dyDescent="0.15">
      <c r="B3111" s="2"/>
    </row>
    <row r="3112" spans="2:2" ht="13" x14ac:dyDescent="0.15">
      <c r="B3112" s="2"/>
    </row>
    <row r="3113" spans="2:2" ht="13" x14ac:dyDescent="0.15">
      <c r="B3113" s="2"/>
    </row>
    <row r="3114" spans="2:2" ht="13" x14ac:dyDescent="0.15">
      <c r="B3114" s="2"/>
    </row>
    <row r="3115" spans="2:2" ht="13" x14ac:dyDescent="0.15">
      <c r="B3115" s="2"/>
    </row>
    <row r="3116" spans="2:2" ht="13" x14ac:dyDescent="0.15">
      <c r="B3116" s="2"/>
    </row>
    <row r="3117" spans="2:2" ht="13" x14ac:dyDescent="0.15">
      <c r="B3117" s="2"/>
    </row>
    <row r="3118" spans="2:2" ht="13" x14ac:dyDescent="0.15">
      <c r="B3118" s="2"/>
    </row>
    <row r="3119" spans="2:2" ht="13" x14ac:dyDescent="0.15">
      <c r="B3119" s="2"/>
    </row>
    <row r="3120" spans="2:2" ht="13" x14ac:dyDescent="0.15">
      <c r="B3120" s="2"/>
    </row>
    <row r="3121" spans="2:2" ht="13" x14ac:dyDescent="0.15">
      <c r="B3121" s="2"/>
    </row>
    <row r="3122" spans="2:2" ht="13" x14ac:dyDescent="0.15">
      <c r="B3122" s="2"/>
    </row>
    <row r="3123" spans="2:2" ht="13" x14ac:dyDescent="0.15">
      <c r="B3123" s="2"/>
    </row>
    <row r="3124" spans="2:2" ht="13" x14ac:dyDescent="0.15">
      <c r="B3124" s="2"/>
    </row>
    <row r="3125" spans="2:2" ht="13" x14ac:dyDescent="0.15">
      <c r="B3125" s="2"/>
    </row>
    <row r="3126" spans="2:2" ht="13" x14ac:dyDescent="0.15">
      <c r="B3126" s="2"/>
    </row>
    <row r="3127" spans="2:2" ht="13" x14ac:dyDescent="0.15">
      <c r="B3127" s="2"/>
    </row>
    <row r="3128" spans="2:2" ht="13" x14ac:dyDescent="0.15">
      <c r="B3128" s="2"/>
    </row>
    <row r="3129" spans="2:2" ht="13" x14ac:dyDescent="0.15">
      <c r="B3129" s="2"/>
    </row>
    <row r="3130" spans="2:2" ht="13" x14ac:dyDescent="0.15">
      <c r="B3130" s="2"/>
    </row>
    <row r="3131" spans="2:2" ht="13" x14ac:dyDescent="0.15">
      <c r="B3131" s="2"/>
    </row>
    <row r="3132" spans="2:2" ht="13" x14ac:dyDescent="0.15">
      <c r="B3132" s="2"/>
    </row>
    <row r="3133" spans="2:2" ht="13" x14ac:dyDescent="0.15">
      <c r="B3133" s="2"/>
    </row>
    <row r="3134" spans="2:2" ht="13" x14ac:dyDescent="0.15">
      <c r="B3134" s="2"/>
    </row>
    <row r="3135" spans="2:2" ht="13" x14ac:dyDescent="0.15">
      <c r="B3135" s="2"/>
    </row>
    <row r="3136" spans="2:2" ht="13" x14ac:dyDescent="0.15">
      <c r="B3136" s="2"/>
    </row>
    <row r="3137" spans="2:2" ht="13" x14ac:dyDescent="0.15">
      <c r="B3137" s="2"/>
    </row>
    <row r="3138" spans="2:2" ht="13" x14ac:dyDescent="0.15">
      <c r="B3138" s="2"/>
    </row>
    <row r="3139" spans="2:2" ht="13" x14ac:dyDescent="0.15">
      <c r="B3139" s="2"/>
    </row>
    <row r="3140" spans="2:2" ht="13" x14ac:dyDescent="0.15">
      <c r="B3140" s="2"/>
    </row>
    <row r="3141" spans="2:2" ht="13" x14ac:dyDescent="0.15">
      <c r="B3141" s="2"/>
    </row>
    <row r="3142" spans="2:2" ht="13" x14ac:dyDescent="0.15">
      <c r="B3142" s="2"/>
    </row>
    <row r="3143" spans="2:2" ht="13" x14ac:dyDescent="0.15">
      <c r="B3143" s="2"/>
    </row>
    <row r="3144" spans="2:2" ht="13" x14ac:dyDescent="0.15">
      <c r="B3144" s="2"/>
    </row>
    <row r="3145" spans="2:2" ht="13" x14ac:dyDescent="0.15">
      <c r="B3145" s="2"/>
    </row>
    <row r="3146" spans="2:2" ht="13" x14ac:dyDescent="0.15">
      <c r="B3146" s="2"/>
    </row>
    <row r="3147" spans="2:2" ht="13" x14ac:dyDescent="0.15">
      <c r="B3147" s="2"/>
    </row>
    <row r="3148" spans="2:2" ht="13" x14ac:dyDescent="0.15">
      <c r="B3148" s="2"/>
    </row>
    <row r="3149" spans="2:2" ht="13" x14ac:dyDescent="0.15">
      <c r="B3149" s="2"/>
    </row>
    <row r="3150" spans="2:2" ht="13" x14ac:dyDescent="0.15">
      <c r="B3150" s="2"/>
    </row>
    <row r="3151" spans="2:2" ht="13" x14ac:dyDescent="0.15">
      <c r="B3151" s="2"/>
    </row>
    <row r="3152" spans="2:2" ht="13" x14ac:dyDescent="0.15">
      <c r="B3152" s="2"/>
    </row>
    <row r="3153" spans="2:2" ht="13" x14ac:dyDescent="0.15">
      <c r="B3153" s="2"/>
    </row>
    <row r="3154" spans="2:2" ht="13" x14ac:dyDescent="0.15">
      <c r="B3154" s="2"/>
    </row>
    <row r="3155" spans="2:2" ht="13" x14ac:dyDescent="0.15">
      <c r="B3155" s="2"/>
    </row>
    <row r="3156" spans="2:2" ht="13" x14ac:dyDescent="0.15">
      <c r="B3156" s="2"/>
    </row>
    <row r="3157" spans="2:2" ht="13" x14ac:dyDescent="0.15">
      <c r="B3157" s="2"/>
    </row>
    <row r="3158" spans="2:2" ht="13" x14ac:dyDescent="0.15">
      <c r="B3158" s="2"/>
    </row>
    <row r="3159" spans="2:2" ht="13" x14ac:dyDescent="0.15">
      <c r="B3159" s="2"/>
    </row>
    <row r="3160" spans="2:2" ht="13" x14ac:dyDescent="0.15">
      <c r="B3160" s="2"/>
    </row>
    <row r="3161" spans="2:2" ht="13" x14ac:dyDescent="0.15">
      <c r="B3161" s="2"/>
    </row>
    <row r="3162" spans="2:2" ht="13" x14ac:dyDescent="0.15">
      <c r="B3162" s="2"/>
    </row>
    <row r="3163" spans="2:2" ht="13" x14ac:dyDescent="0.15">
      <c r="B3163" s="2"/>
    </row>
    <row r="3164" spans="2:2" ht="13" x14ac:dyDescent="0.15">
      <c r="B3164" s="2"/>
    </row>
    <row r="3165" spans="2:2" ht="13" x14ac:dyDescent="0.15">
      <c r="B3165" s="2"/>
    </row>
    <row r="3166" spans="2:2" ht="13" x14ac:dyDescent="0.15">
      <c r="B3166" s="2"/>
    </row>
    <row r="3167" spans="2:2" ht="13" x14ac:dyDescent="0.15">
      <c r="B3167" s="2"/>
    </row>
    <row r="3168" spans="2:2" ht="13" x14ac:dyDescent="0.15">
      <c r="B3168" s="2"/>
    </row>
    <row r="3169" spans="2:2" ht="13" x14ac:dyDescent="0.15">
      <c r="B3169" s="2"/>
    </row>
    <row r="3170" spans="2:2" ht="13" x14ac:dyDescent="0.15">
      <c r="B3170" s="2"/>
    </row>
    <row r="3171" spans="2:2" ht="13" x14ac:dyDescent="0.15">
      <c r="B3171" s="2"/>
    </row>
    <row r="3172" spans="2:2" ht="13" x14ac:dyDescent="0.15">
      <c r="B3172" s="2"/>
    </row>
    <row r="3173" spans="2:2" ht="13" x14ac:dyDescent="0.15">
      <c r="B3173" s="2"/>
    </row>
    <row r="3174" spans="2:2" ht="13" x14ac:dyDescent="0.15">
      <c r="B3174" s="2"/>
    </row>
    <row r="3175" spans="2:2" ht="13" x14ac:dyDescent="0.15">
      <c r="B3175" s="2"/>
    </row>
    <row r="3176" spans="2:2" ht="13" x14ac:dyDescent="0.15">
      <c r="B3176" s="2"/>
    </row>
    <row r="3177" spans="2:2" ht="13" x14ac:dyDescent="0.15">
      <c r="B3177" s="2"/>
    </row>
    <row r="3178" spans="2:2" ht="13" x14ac:dyDescent="0.15">
      <c r="B3178" s="2"/>
    </row>
    <row r="3179" spans="2:2" ht="13" x14ac:dyDescent="0.15">
      <c r="B3179" s="2"/>
    </row>
    <row r="3180" spans="2:2" ht="13" x14ac:dyDescent="0.15">
      <c r="B3180" s="2"/>
    </row>
    <row r="3181" spans="2:2" ht="13" x14ac:dyDescent="0.15">
      <c r="B3181" s="2"/>
    </row>
    <row r="3182" spans="2:2" ht="13" x14ac:dyDescent="0.15">
      <c r="B3182" s="2"/>
    </row>
    <row r="3183" spans="2:2" ht="13" x14ac:dyDescent="0.15">
      <c r="B3183" s="2"/>
    </row>
    <row r="3184" spans="2:2" ht="13" x14ac:dyDescent="0.15">
      <c r="B3184" s="2"/>
    </row>
    <row r="3185" spans="2:2" ht="13" x14ac:dyDescent="0.15">
      <c r="B3185" s="2"/>
    </row>
    <row r="3186" spans="2:2" ht="13" x14ac:dyDescent="0.15">
      <c r="B3186" s="2"/>
    </row>
    <row r="3187" spans="2:2" ht="13" x14ac:dyDescent="0.15">
      <c r="B3187" s="2"/>
    </row>
    <row r="3188" spans="2:2" ht="13" x14ac:dyDescent="0.15">
      <c r="B3188" s="2"/>
    </row>
    <row r="3189" spans="2:2" ht="13" x14ac:dyDescent="0.15">
      <c r="B3189" s="2"/>
    </row>
    <row r="3190" spans="2:2" ht="13" x14ac:dyDescent="0.15">
      <c r="B3190" s="2"/>
    </row>
    <row r="3191" spans="2:2" ht="13" x14ac:dyDescent="0.15">
      <c r="B3191" s="2"/>
    </row>
    <row r="3192" spans="2:2" ht="13" x14ac:dyDescent="0.15">
      <c r="B3192" s="2"/>
    </row>
    <row r="3193" spans="2:2" ht="13" x14ac:dyDescent="0.15">
      <c r="B3193" s="2"/>
    </row>
    <row r="3194" spans="2:2" ht="13" x14ac:dyDescent="0.15">
      <c r="B3194" s="2"/>
    </row>
    <row r="3195" spans="2:2" ht="13" x14ac:dyDescent="0.15">
      <c r="B3195" s="2"/>
    </row>
    <row r="3196" spans="2:2" ht="13" x14ac:dyDescent="0.15">
      <c r="B3196" s="2"/>
    </row>
    <row r="3197" spans="2:2" ht="13" x14ac:dyDescent="0.15">
      <c r="B3197" s="2"/>
    </row>
    <row r="3198" spans="2:2" ht="13" x14ac:dyDescent="0.15">
      <c r="B3198" s="2"/>
    </row>
    <row r="3199" spans="2:2" ht="13" x14ac:dyDescent="0.15">
      <c r="B3199" s="2"/>
    </row>
    <row r="3200" spans="2:2" ht="13" x14ac:dyDescent="0.15">
      <c r="B3200" s="2"/>
    </row>
    <row r="3201" spans="2:2" ht="13" x14ac:dyDescent="0.15">
      <c r="B3201" s="2"/>
    </row>
    <row r="3202" spans="2:2" ht="13" x14ac:dyDescent="0.15">
      <c r="B3202" s="2"/>
    </row>
    <row r="3203" spans="2:2" ht="13" x14ac:dyDescent="0.15">
      <c r="B3203" s="2"/>
    </row>
    <row r="3204" spans="2:2" ht="13" x14ac:dyDescent="0.15">
      <c r="B3204" s="2"/>
    </row>
    <row r="3205" spans="2:2" ht="13" x14ac:dyDescent="0.15">
      <c r="B3205" s="2"/>
    </row>
    <row r="3206" spans="2:2" ht="13" x14ac:dyDescent="0.15">
      <c r="B3206" s="2"/>
    </row>
    <row r="3207" spans="2:2" ht="13" x14ac:dyDescent="0.15">
      <c r="B3207" s="2"/>
    </row>
    <row r="3208" spans="2:2" ht="13" x14ac:dyDescent="0.15">
      <c r="B3208" s="2"/>
    </row>
    <row r="3209" spans="2:2" ht="13" x14ac:dyDescent="0.15">
      <c r="B3209" s="2"/>
    </row>
    <row r="3210" spans="2:2" ht="13" x14ac:dyDescent="0.15">
      <c r="B3210" s="2"/>
    </row>
    <row r="3211" spans="2:2" ht="13" x14ac:dyDescent="0.15">
      <c r="B3211" s="2"/>
    </row>
    <row r="3212" spans="2:2" ht="13" x14ac:dyDescent="0.15">
      <c r="B3212" s="2"/>
    </row>
    <row r="3213" spans="2:2" ht="13" x14ac:dyDescent="0.15">
      <c r="B3213" s="2"/>
    </row>
    <row r="3214" spans="2:2" ht="13" x14ac:dyDescent="0.15">
      <c r="B3214" s="2"/>
    </row>
    <row r="3215" spans="2:2" ht="13" x14ac:dyDescent="0.15">
      <c r="B3215" s="2"/>
    </row>
    <row r="3216" spans="2:2" ht="13" x14ac:dyDescent="0.15">
      <c r="B3216" s="2"/>
    </row>
    <row r="3217" spans="2:2" ht="13" x14ac:dyDescent="0.15">
      <c r="B3217" s="2"/>
    </row>
    <row r="3218" spans="2:2" ht="13" x14ac:dyDescent="0.15">
      <c r="B3218" s="2"/>
    </row>
    <row r="3219" spans="2:2" ht="13" x14ac:dyDescent="0.15">
      <c r="B3219" s="2"/>
    </row>
    <row r="3220" spans="2:2" ht="13" x14ac:dyDescent="0.15">
      <c r="B3220" s="2"/>
    </row>
    <row r="3221" spans="2:2" ht="13" x14ac:dyDescent="0.15">
      <c r="B3221" s="2"/>
    </row>
    <row r="3222" spans="2:2" ht="13" x14ac:dyDescent="0.15">
      <c r="B3222" s="2"/>
    </row>
    <row r="3223" spans="2:2" ht="13" x14ac:dyDescent="0.15">
      <c r="B3223" s="2"/>
    </row>
    <row r="3224" spans="2:2" ht="13" x14ac:dyDescent="0.15">
      <c r="B3224" s="2"/>
    </row>
    <row r="3225" spans="2:2" ht="13" x14ac:dyDescent="0.15">
      <c r="B3225" s="2"/>
    </row>
    <row r="3226" spans="2:2" ht="13" x14ac:dyDescent="0.15">
      <c r="B3226" s="2"/>
    </row>
    <row r="3227" spans="2:2" ht="13" x14ac:dyDescent="0.15">
      <c r="B3227" s="2"/>
    </row>
    <row r="3228" spans="2:2" ht="13" x14ac:dyDescent="0.15">
      <c r="B3228" s="2"/>
    </row>
    <row r="3229" spans="2:2" ht="13" x14ac:dyDescent="0.15">
      <c r="B3229" s="2"/>
    </row>
    <row r="3230" spans="2:2" ht="13" x14ac:dyDescent="0.15">
      <c r="B3230" s="2"/>
    </row>
    <row r="3231" spans="2:2" ht="13" x14ac:dyDescent="0.15">
      <c r="B3231" s="2"/>
    </row>
    <row r="3232" spans="2:2" ht="13" x14ac:dyDescent="0.15">
      <c r="B3232" s="2"/>
    </row>
    <row r="3233" spans="2:2" ht="13" x14ac:dyDescent="0.15">
      <c r="B3233" s="2"/>
    </row>
    <row r="3234" spans="2:2" ht="13" x14ac:dyDescent="0.15">
      <c r="B3234" s="2"/>
    </row>
    <row r="3235" spans="2:2" ht="13" x14ac:dyDescent="0.15">
      <c r="B3235" s="2"/>
    </row>
    <row r="3236" spans="2:2" ht="13" x14ac:dyDescent="0.15">
      <c r="B3236" s="2"/>
    </row>
    <row r="3237" spans="2:2" ht="13" x14ac:dyDescent="0.15">
      <c r="B3237" s="2"/>
    </row>
    <row r="3238" spans="2:2" ht="13" x14ac:dyDescent="0.15">
      <c r="B3238" s="2"/>
    </row>
    <row r="3239" spans="2:2" ht="13" x14ac:dyDescent="0.15">
      <c r="B3239" s="2"/>
    </row>
    <row r="3240" spans="2:2" ht="13" x14ac:dyDescent="0.15">
      <c r="B3240" s="2"/>
    </row>
    <row r="3241" spans="2:2" ht="13" x14ac:dyDescent="0.15">
      <c r="B3241" s="2"/>
    </row>
    <row r="3242" spans="2:2" ht="13" x14ac:dyDescent="0.15">
      <c r="B3242" s="2"/>
    </row>
    <row r="3243" spans="2:2" ht="13" x14ac:dyDescent="0.15">
      <c r="B3243" s="2"/>
    </row>
    <row r="3244" spans="2:2" ht="13" x14ac:dyDescent="0.15">
      <c r="B3244" s="2"/>
    </row>
    <row r="3245" spans="2:2" ht="13" x14ac:dyDescent="0.15">
      <c r="B3245" s="2"/>
    </row>
    <row r="3246" spans="2:2" ht="13" x14ac:dyDescent="0.15">
      <c r="B3246" s="2"/>
    </row>
    <row r="3247" spans="2:2" ht="13" x14ac:dyDescent="0.15">
      <c r="B3247" s="2"/>
    </row>
    <row r="3248" spans="2:2" ht="13" x14ac:dyDescent="0.15">
      <c r="B3248" s="2"/>
    </row>
    <row r="3249" spans="2:2" ht="13" x14ac:dyDescent="0.15">
      <c r="B3249" s="2"/>
    </row>
    <row r="3250" spans="2:2" ht="13" x14ac:dyDescent="0.15">
      <c r="B3250" s="2"/>
    </row>
    <row r="3251" spans="2:2" ht="13" x14ac:dyDescent="0.15">
      <c r="B3251" s="2"/>
    </row>
    <row r="3252" spans="2:2" ht="13" x14ac:dyDescent="0.15">
      <c r="B3252" s="2"/>
    </row>
    <row r="3253" spans="2:2" ht="13" x14ac:dyDescent="0.15">
      <c r="B3253" s="2"/>
    </row>
    <row r="3254" spans="2:2" ht="13" x14ac:dyDescent="0.15">
      <c r="B3254" s="2"/>
    </row>
    <row r="3255" spans="2:2" ht="13" x14ac:dyDescent="0.15">
      <c r="B3255" s="2"/>
    </row>
    <row r="3256" spans="2:2" ht="13" x14ac:dyDescent="0.15">
      <c r="B3256" s="2"/>
    </row>
    <row r="3257" spans="2:2" ht="13" x14ac:dyDescent="0.15">
      <c r="B3257" s="2"/>
    </row>
    <row r="3258" spans="2:2" ht="13" x14ac:dyDescent="0.15">
      <c r="B3258" s="2"/>
    </row>
    <row r="3259" spans="2:2" ht="13" x14ac:dyDescent="0.15">
      <c r="B3259" s="2"/>
    </row>
    <row r="3260" spans="2:2" ht="13" x14ac:dyDescent="0.15">
      <c r="B3260" s="2"/>
    </row>
    <row r="3261" spans="2:2" ht="13" x14ac:dyDescent="0.15">
      <c r="B3261" s="2"/>
    </row>
    <row r="3262" spans="2:2" ht="13" x14ac:dyDescent="0.15">
      <c r="B3262" s="2"/>
    </row>
    <row r="3263" spans="2:2" ht="13" x14ac:dyDescent="0.15">
      <c r="B3263" s="2"/>
    </row>
    <row r="3264" spans="2:2" ht="13" x14ac:dyDescent="0.15">
      <c r="B3264" s="2"/>
    </row>
    <row r="3265" spans="2:2" ht="13" x14ac:dyDescent="0.15">
      <c r="B3265" s="2"/>
    </row>
    <row r="3266" spans="2:2" ht="13" x14ac:dyDescent="0.15">
      <c r="B3266" s="2"/>
    </row>
    <row r="3267" spans="2:2" ht="13" x14ac:dyDescent="0.15">
      <c r="B3267" s="2"/>
    </row>
    <row r="3268" spans="2:2" ht="13" x14ac:dyDescent="0.15">
      <c r="B3268" s="2"/>
    </row>
    <row r="3269" spans="2:2" ht="13" x14ac:dyDescent="0.15">
      <c r="B3269" s="2"/>
    </row>
    <row r="3270" spans="2:2" ht="13" x14ac:dyDescent="0.15">
      <c r="B3270" s="2"/>
    </row>
    <row r="3271" spans="2:2" ht="13" x14ac:dyDescent="0.15">
      <c r="B3271" s="2"/>
    </row>
    <row r="3272" spans="2:2" ht="13" x14ac:dyDescent="0.15">
      <c r="B3272" s="2"/>
    </row>
    <row r="3273" spans="2:2" ht="13" x14ac:dyDescent="0.15">
      <c r="B3273" s="2"/>
    </row>
    <row r="3274" spans="2:2" ht="13" x14ac:dyDescent="0.15">
      <c r="B3274" s="2"/>
    </row>
    <row r="3275" spans="2:2" ht="13" x14ac:dyDescent="0.15">
      <c r="B3275" s="2"/>
    </row>
    <row r="3276" spans="2:2" ht="13" x14ac:dyDescent="0.15">
      <c r="B3276" s="2"/>
    </row>
    <row r="3277" spans="2:2" ht="13" x14ac:dyDescent="0.15">
      <c r="B3277" s="2"/>
    </row>
    <row r="3278" spans="2:2" ht="13" x14ac:dyDescent="0.15">
      <c r="B3278" s="2"/>
    </row>
    <row r="3279" spans="2:2" ht="13" x14ac:dyDescent="0.15">
      <c r="B3279" s="2"/>
    </row>
    <row r="3280" spans="2:2" ht="13" x14ac:dyDescent="0.15">
      <c r="B3280" s="2"/>
    </row>
    <row r="3281" spans="2:2" ht="13" x14ac:dyDescent="0.15">
      <c r="B3281" s="2"/>
    </row>
    <row r="3282" spans="2:2" ht="13" x14ac:dyDescent="0.15">
      <c r="B3282" s="2"/>
    </row>
    <row r="3283" spans="2:2" ht="13" x14ac:dyDescent="0.15">
      <c r="B3283" s="2"/>
    </row>
    <row r="3284" spans="2:2" ht="13" x14ac:dyDescent="0.15">
      <c r="B3284" s="2"/>
    </row>
    <row r="3285" spans="2:2" ht="13" x14ac:dyDescent="0.15">
      <c r="B3285" s="2"/>
    </row>
    <row r="3286" spans="2:2" ht="13" x14ac:dyDescent="0.15">
      <c r="B3286" s="2"/>
    </row>
    <row r="3287" spans="2:2" ht="13" x14ac:dyDescent="0.15">
      <c r="B3287" s="2"/>
    </row>
    <row r="3288" spans="2:2" ht="13" x14ac:dyDescent="0.15">
      <c r="B3288" s="2"/>
    </row>
    <row r="3289" spans="2:2" ht="13" x14ac:dyDescent="0.15">
      <c r="B3289" s="2"/>
    </row>
    <row r="3290" spans="2:2" ht="13" x14ac:dyDescent="0.15">
      <c r="B3290" s="2"/>
    </row>
    <row r="3291" spans="2:2" ht="13" x14ac:dyDescent="0.15">
      <c r="B3291" s="2"/>
    </row>
    <row r="3292" spans="2:2" ht="13" x14ac:dyDescent="0.15">
      <c r="B3292" s="2"/>
    </row>
    <row r="3293" spans="2:2" ht="13" x14ac:dyDescent="0.15">
      <c r="B3293" s="2"/>
    </row>
    <row r="3294" spans="2:2" ht="13" x14ac:dyDescent="0.15">
      <c r="B3294" s="2"/>
    </row>
    <row r="3295" spans="2:2" ht="13" x14ac:dyDescent="0.15">
      <c r="B3295" s="2"/>
    </row>
    <row r="3296" spans="2:2" ht="13" x14ac:dyDescent="0.15">
      <c r="B3296" s="2"/>
    </row>
    <row r="3297" spans="2:2" ht="13" x14ac:dyDescent="0.15">
      <c r="B3297" s="2"/>
    </row>
    <row r="3298" spans="2:2" ht="13" x14ac:dyDescent="0.15">
      <c r="B3298" s="2"/>
    </row>
    <row r="3299" spans="2:2" ht="13" x14ac:dyDescent="0.15">
      <c r="B3299" s="2"/>
    </row>
    <row r="3300" spans="2:2" ht="13" x14ac:dyDescent="0.15">
      <c r="B3300" s="2"/>
    </row>
    <row r="3301" spans="2:2" ht="13" x14ac:dyDescent="0.15">
      <c r="B3301" s="2"/>
    </row>
    <row r="3302" spans="2:2" ht="13" x14ac:dyDescent="0.15">
      <c r="B3302" s="2"/>
    </row>
    <row r="3303" spans="2:2" ht="13" x14ac:dyDescent="0.15">
      <c r="B3303" s="2"/>
    </row>
    <row r="3304" spans="2:2" ht="13" x14ac:dyDescent="0.15">
      <c r="B3304" s="2"/>
    </row>
    <row r="3305" spans="2:2" ht="13" x14ac:dyDescent="0.15">
      <c r="B3305" s="2"/>
    </row>
    <row r="3306" spans="2:2" ht="13" x14ac:dyDescent="0.15">
      <c r="B3306" s="2"/>
    </row>
    <row r="3307" spans="2:2" ht="13" x14ac:dyDescent="0.15">
      <c r="B3307" s="2"/>
    </row>
    <row r="3308" spans="2:2" ht="13" x14ac:dyDescent="0.15">
      <c r="B3308" s="2"/>
    </row>
    <row r="3309" spans="2:2" ht="13" x14ac:dyDescent="0.15">
      <c r="B3309" s="2"/>
    </row>
    <row r="3310" spans="2:2" ht="13" x14ac:dyDescent="0.15">
      <c r="B3310" s="2"/>
    </row>
    <row r="3311" spans="2:2" ht="13" x14ac:dyDescent="0.15">
      <c r="B3311" s="2"/>
    </row>
    <row r="3312" spans="2:2" ht="13" x14ac:dyDescent="0.15">
      <c r="B3312" s="2"/>
    </row>
    <row r="3313" spans="2:2" ht="13" x14ac:dyDescent="0.15">
      <c r="B3313" s="2"/>
    </row>
    <row r="3314" spans="2:2" ht="13" x14ac:dyDescent="0.15">
      <c r="B3314" s="2"/>
    </row>
    <row r="3315" spans="2:2" ht="13" x14ac:dyDescent="0.15">
      <c r="B3315" s="2"/>
    </row>
    <row r="3316" spans="2:2" ht="13" x14ac:dyDescent="0.15">
      <c r="B3316" s="2"/>
    </row>
    <row r="3317" spans="2:2" ht="13" x14ac:dyDescent="0.15">
      <c r="B3317" s="2"/>
    </row>
    <row r="3318" spans="2:2" ht="13" x14ac:dyDescent="0.15">
      <c r="B3318" s="2"/>
    </row>
    <row r="3319" spans="2:2" ht="13" x14ac:dyDescent="0.15">
      <c r="B3319" s="2"/>
    </row>
    <row r="3320" spans="2:2" ht="13" x14ac:dyDescent="0.15">
      <c r="B3320" s="2"/>
    </row>
    <row r="3321" spans="2:2" ht="13" x14ac:dyDescent="0.15">
      <c r="B3321" s="2"/>
    </row>
    <row r="3322" spans="2:2" ht="13" x14ac:dyDescent="0.15">
      <c r="B3322" s="2"/>
    </row>
    <row r="3323" spans="2:2" ht="13" x14ac:dyDescent="0.15">
      <c r="B3323" s="2"/>
    </row>
    <row r="3324" spans="2:2" ht="13" x14ac:dyDescent="0.15">
      <c r="B3324" s="2"/>
    </row>
    <row r="3325" spans="2:2" ht="13" x14ac:dyDescent="0.15">
      <c r="B3325" s="2"/>
    </row>
    <row r="3326" spans="2:2" ht="13" x14ac:dyDescent="0.15">
      <c r="B3326" s="2"/>
    </row>
    <row r="3327" spans="2:2" ht="13" x14ac:dyDescent="0.15">
      <c r="B3327" s="2"/>
    </row>
    <row r="3328" spans="2:2" ht="13" x14ac:dyDescent="0.15">
      <c r="B3328" s="2"/>
    </row>
    <row r="3329" spans="2:2" ht="13" x14ac:dyDescent="0.15">
      <c r="B3329" s="2"/>
    </row>
    <row r="3330" spans="2:2" ht="13" x14ac:dyDescent="0.15">
      <c r="B3330" s="2"/>
    </row>
    <row r="3331" spans="2:2" ht="13" x14ac:dyDescent="0.15">
      <c r="B3331" s="2"/>
    </row>
    <row r="3332" spans="2:2" ht="13" x14ac:dyDescent="0.15">
      <c r="B3332" s="2"/>
    </row>
    <row r="3333" spans="2:2" ht="13" x14ac:dyDescent="0.15">
      <c r="B3333" s="2"/>
    </row>
    <row r="3334" spans="2:2" ht="13" x14ac:dyDescent="0.15">
      <c r="B3334" s="2"/>
    </row>
    <row r="3335" spans="2:2" ht="13" x14ac:dyDescent="0.15">
      <c r="B3335" s="2"/>
    </row>
    <row r="3336" spans="2:2" ht="13" x14ac:dyDescent="0.15">
      <c r="B3336" s="2"/>
    </row>
    <row r="3337" spans="2:2" ht="13" x14ac:dyDescent="0.15">
      <c r="B3337" s="2"/>
    </row>
    <row r="3338" spans="2:2" ht="13" x14ac:dyDescent="0.15">
      <c r="B3338" s="2"/>
    </row>
    <row r="3339" spans="2:2" ht="13" x14ac:dyDescent="0.15">
      <c r="B3339" s="2"/>
    </row>
    <row r="3340" spans="2:2" ht="13" x14ac:dyDescent="0.15">
      <c r="B3340" s="2"/>
    </row>
    <row r="3341" spans="2:2" ht="13" x14ac:dyDescent="0.15">
      <c r="B3341" s="2"/>
    </row>
    <row r="3342" spans="2:2" ht="13" x14ac:dyDescent="0.15">
      <c r="B3342" s="2"/>
    </row>
    <row r="3343" spans="2:2" ht="13" x14ac:dyDescent="0.15">
      <c r="B3343" s="2"/>
    </row>
    <row r="3344" spans="2:2" ht="13" x14ac:dyDescent="0.15">
      <c r="B3344" s="2"/>
    </row>
    <row r="3345" spans="2:2" ht="13" x14ac:dyDescent="0.15">
      <c r="B3345" s="2"/>
    </row>
    <row r="3346" spans="2:2" ht="13" x14ac:dyDescent="0.15">
      <c r="B3346" s="2"/>
    </row>
    <row r="3347" spans="2:2" ht="13" x14ac:dyDescent="0.15">
      <c r="B3347" s="2"/>
    </row>
    <row r="3348" spans="2:2" ht="13" x14ac:dyDescent="0.15">
      <c r="B3348" s="2"/>
    </row>
    <row r="3349" spans="2:2" ht="13" x14ac:dyDescent="0.15">
      <c r="B3349" s="2"/>
    </row>
    <row r="3350" spans="2:2" ht="13" x14ac:dyDescent="0.15">
      <c r="B3350" s="2"/>
    </row>
    <row r="3351" spans="2:2" ht="13" x14ac:dyDescent="0.15">
      <c r="B3351" s="2"/>
    </row>
    <row r="3352" spans="2:2" ht="13" x14ac:dyDescent="0.15">
      <c r="B3352" s="2"/>
    </row>
    <row r="3353" spans="2:2" ht="13" x14ac:dyDescent="0.15">
      <c r="B3353" s="2"/>
    </row>
    <row r="3354" spans="2:2" ht="13" x14ac:dyDescent="0.15">
      <c r="B3354" s="2"/>
    </row>
    <row r="3355" spans="2:2" ht="13" x14ac:dyDescent="0.15">
      <c r="B3355" s="2"/>
    </row>
    <row r="3356" spans="2:2" ht="13" x14ac:dyDescent="0.15">
      <c r="B3356" s="2"/>
    </row>
    <row r="3357" spans="2:2" ht="13" x14ac:dyDescent="0.15">
      <c r="B3357" s="2"/>
    </row>
    <row r="3358" spans="2:2" ht="13" x14ac:dyDescent="0.15">
      <c r="B3358" s="2"/>
    </row>
    <row r="3359" spans="2:2" ht="13" x14ac:dyDescent="0.15">
      <c r="B3359" s="2"/>
    </row>
    <row r="3360" spans="2:2" ht="13" x14ac:dyDescent="0.15">
      <c r="B3360" s="2"/>
    </row>
    <row r="3361" spans="2:2" ht="13" x14ac:dyDescent="0.15">
      <c r="B3361" s="2"/>
    </row>
    <row r="3362" spans="2:2" ht="13" x14ac:dyDescent="0.15">
      <c r="B3362" s="2"/>
    </row>
    <row r="3363" spans="2:2" ht="13" x14ac:dyDescent="0.15">
      <c r="B3363" s="2"/>
    </row>
    <row r="3364" spans="2:2" ht="13" x14ac:dyDescent="0.15">
      <c r="B3364" s="2"/>
    </row>
    <row r="3365" spans="2:2" ht="13" x14ac:dyDescent="0.15">
      <c r="B3365" s="2"/>
    </row>
    <row r="3366" spans="2:2" ht="13" x14ac:dyDescent="0.15">
      <c r="B3366" s="2"/>
    </row>
    <row r="3367" spans="2:2" ht="13" x14ac:dyDescent="0.15">
      <c r="B3367" s="2"/>
    </row>
    <row r="3368" spans="2:2" ht="13" x14ac:dyDescent="0.15">
      <c r="B3368" s="2"/>
    </row>
    <row r="3369" spans="2:2" ht="13" x14ac:dyDescent="0.15">
      <c r="B3369" s="2"/>
    </row>
    <row r="3370" spans="2:2" ht="13" x14ac:dyDescent="0.15">
      <c r="B3370" s="2"/>
    </row>
    <row r="3371" spans="2:2" ht="13" x14ac:dyDescent="0.15">
      <c r="B3371" s="2"/>
    </row>
    <row r="3372" spans="2:2" ht="13" x14ac:dyDescent="0.15">
      <c r="B3372" s="2"/>
    </row>
    <row r="3373" spans="2:2" ht="13" x14ac:dyDescent="0.15">
      <c r="B3373" s="2"/>
    </row>
    <row r="3374" spans="2:2" ht="13" x14ac:dyDescent="0.15">
      <c r="B3374" s="2"/>
    </row>
    <row r="3375" spans="2:2" ht="13" x14ac:dyDescent="0.15">
      <c r="B3375" s="2"/>
    </row>
    <row r="3376" spans="2:2" ht="13" x14ac:dyDescent="0.15">
      <c r="B3376" s="2"/>
    </row>
    <row r="3377" spans="2:2" ht="13" x14ac:dyDescent="0.15">
      <c r="B3377" s="2"/>
    </row>
    <row r="3378" spans="2:2" ht="13" x14ac:dyDescent="0.15">
      <c r="B3378" s="2"/>
    </row>
    <row r="3379" spans="2:2" ht="13" x14ac:dyDescent="0.15">
      <c r="B3379" s="2"/>
    </row>
    <row r="3380" spans="2:2" ht="13" x14ac:dyDescent="0.15">
      <c r="B3380" s="2"/>
    </row>
    <row r="3381" spans="2:2" ht="13" x14ac:dyDescent="0.15">
      <c r="B3381" s="2"/>
    </row>
    <row r="3382" spans="2:2" ht="13" x14ac:dyDescent="0.15">
      <c r="B3382" s="2"/>
    </row>
    <row r="3383" spans="2:2" ht="13" x14ac:dyDescent="0.15">
      <c r="B3383" s="2"/>
    </row>
    <row r="3384" spans="2:2" ht="13" x14ac:dyDescent="0.15">
      <c r="B3384" s="2"/>
    </row>
    <row r="3385" spans="2:2" ht="13" x14ac:dyDescent="0.15">
      <c r="B3385" s="2"/>
    </row>
    <row r="3386" spans="2:2" ht="13" x14ac:dyDescent="0.15">
      <c r="B3386" s="2"/>
    </row>
    <row r="3387" spans="2:2" ht="13" x14ac:dyDescent="0.15">
      <c r="B3387" s="2"/>
    </row>
    <row r="3388" spans="2:2" ht="13" x14ac:dyDescent="0.15">
      <c r="B3388" s="2"/>
    </row>
    <row r="3389" spans="2:2" ht="13" x14ac:dyDescent="0.15">
      <c r="B3389" s="2"/>
    </row>
    <row r="3390" spans="2:2" ht="13" x14ac:dyDescent="0.15">
      <c r="B3390" s="2"/>
    </row>
    <row r="3391" spans="2:2" ht="13" x14ac:dyDescent="0.15">
      <c r="B3391" s="2"/>
    </row>
    <row r="3392" spans="2:2" ht="13" x14ac:dyDescent="0.15">
      <c r="B3392" s="2"/>
    </row>
    <row r="3393" spans="2:2" ht="13" x14ac:dyDescent="0.15">
      <c r="B3393" s="2"/>
    </row>
    <row r="3394" spans="2:2" ht="13" x14ac:dyDescent="0.15">
      <c r="B3394" s="2"/>
    </row>
    <row r="3395" spans="2:2" ht="13" x14ac:dyDescent="0.15">
      <c r="B3395" s="2"/>
    </row>
    <row r="3396" spans="2:2" ht="13" x14ac:dyDescent="0.15">
      <c r="B3396" s="2"/>
    </row>
    <row r="3397" spans="2:2" ht="13" x14ac:dyDescent="0.15">
      <c r="B3397" s="2"/>
    </row>
    <row r="3398" spans="2:2" ht="13" x14ac:dyDescent="0.15">
      <c r="B3398" s="2"/>
    </row>
    <row r="3399" spans="2:2" ht="13" x14ac:dyDescent="0.15">
      <c r="B3399" s="2"/>
    </row>
    <row r="3400" spans="2:2" ht="13" x14ac:dyDescent="0.15">
      <c r="B3400" s="2"/>
    </row>
    <row r="3401" spans="2:2" ht="13" x14ac:dyDescent="0.15">
      <c r="B3401" s="2"/>
    </row>
    <row r="3402" spans="2:2" ht="13" x14ac:dyDescent="0.15">
      <c r="B3402" s="2"/>
    </row>
    <row r="3403" spans="2:2" ht="13" x14ac:dyDescent="0.15">
      <c r="B3403" s="2"/>
    </row>
    <row r="3404" spans="2:2" ht="13" x14ac:dyDescent="0.15">
      <c r="B3404" s="2"/>
    </row>
    <row r="3405" spans="2:2" ht="13" x14ac:dyDescent="0.15">
      <c r="B3405" s="2"/>
    </row>
    <row r="3406" spans="2:2" ht="13" x14ac:dyDescent="0.15">
      <c r="B3406" s="2"/>
    </row>
    <row r="3407" spans="2:2" ht="13" x14ac:dyDescent="0.15">
      <c r="B3407" s="2"/>
    </row>
    <row r="3408" spans="2:2" ht="13" x14ac:dyDescent="0.15">
      <c r="B3408" s="2"/>
    </row>
    <row r="3409" spans="2:2" ht="13" x14ac:dyDescent="0.15">
      <c r="B3409" s="2"/>
    </row>
    <row r="3410" spans="2:2" ht="13" x14ac:dyDescent="0.15">
      <c r="B3410" s="2"/>
    </row>
    <row r="3411" spans="2:2" ht="13" x14ac:dyDescent="0.15">
      <c r="B3411" s="2"/>
    </row>
    <row r="3412" spans="2:2" ht="13" x14ac:dyDescent="0.15">
      <c r="B3412" s="2"/>
    </row>
    <row r="3413" spans="2:2" ht="13" x14ac:dyDescent="0.15">
      <c r="B3413" s="2"/>
    </row>
    <row r="3414" spans="2:2" ht="13" x14ac:dyDescent="0.15">
      <c r="B3414" s="2"/>
    </row>
    <row r="3415" spans="2:2" ht="13" x14ac:dyDescent="0.15">
      <c r="B3415" s="2"/>
    </row>
    <row r="3416" spans="2:2" ht="13" x14ac:dyDescent="0.15">
      <c r="B3416" s="2"/>
    </row>
    <row r="3417" spans="2:2" ht="13" x14ac:dyDescent="0.15">
      <c r="B3417" s="2"/>
    </row>
    <row r="3418" spans="2:2" ht="13" x14ac:dyDescent="0.15">
      <c r="B3418" s="2"/>
    </row>
    <row r="3419" spans="2:2" ht="13" x14ac:dyDescent="0.15">
      <c r="B3419" s="2"/>
    </row>
    <row r="3420" spans="2:2" ht="13" x14ac:dyDescent="0.15">
      <c r="B3420" s="2"/>
    </row>
    <row r="3421" spans="2:2" ht="13" x14ac:dyDescent="0.15">
      <c r="B3421" s="2"/>
    </row>
    <row r="3422" spans="2:2" ht="13" x14ac:dyDescent="0.15">
      <c r="B3422" s="2"/>
    </row>
    <row r="3423" spans="2:2" ht="13" x14ac:dyDescent="0.15">
      <c r="B3423" s="2"/>
    </row>
    <row r="3424" spans="2:2" ht="13" x14ac:dyDescent="0.15">
      <c r="B3424" s="2"/>
    </row>
    <row r="3425" spans="2:2" ht="13" x14ac:dyDescent="0.15">
      <c r="B3425" s="2"/>
    </row>
    <row r="3426" spans="2:2" ht="13" x14ac:dyDescent="0.15">
      <c r="B3426" s="2"/>
    </row>
    <row r="3427" spans="2:2" ht="13" x14ac:dyDescent="0.15">
      <c r="B3427" s="2"/>
    </row>
    <row r="3428" spans="2:2" ht="13" x14ac:dyDescent="0.15">
      <c r="B3428" s="2"/>
    </row>
    <row r="3429" spans="2:2" ht="13" x14ac:dyDescent="0.15">
      <c r="B3429" s="2"/>
    </row>
    <row r="3430" spans="2:2" ht="13" x14ac:dyDescent="0.15">
      <c r="B3430" s="2"/>
    </row>
    <row r="3431" spans="2:2" ht="13" x14ac:dyDescent="0.15">
      <c r="B3431" s="2"/>
    </row>
    <row r="3432" spans="2:2" ht="13" x14ac:dyDescent="0.15">
      <c r="B3432" s="2"/>
    </row>
    <row r="3433" spans="2:2" ht="13" x14ac:dyDescent="0.15">
      <c r="B3433" s="2"/>
    </row>
    <row r="3434" spans="2:2" ht="13" x14ac:dyDescent="0.15">
      <c r="B3434" s="2"/>
    </row>
    <row r="3435" spans="2:2" ht="13" x14ac:dyDescent="0.15">
      <c r="B3435" s="2"/>
    </row>
    <row r="3436" spans="2:2" ht="13" x14ac:dyDescent="0.15">
      <c r="B3436" s="2"/>
    </row>
    <row r="3437" spans="2:2" ht="13" x14ac:dyDescent="0.15">
      <c r="B3437" s="2"/>
    </row>
    <row r="3438" spans="2:2" ht="13" x14ac:dyDescent="0.15">
      <c r="B3438" s="2"/>
    </row>
    <row r="3439" spans="2:2" ht="13" x14ac:dyDescent="0.15">
      <c r="B3439" s="2"/>
    </row>
    <row r="3440" spans="2:2" ht="13" x14ac:dyDescent="0.15">
      <c r="B3440" s="2"/>
    </row>
    <row r="3441" spans="2:2" ht="13" x14ac:dyDescent="0.15">
      <c r="B3441" s="2"/>
    </row>
    <row r="3442" spans="2:2" ht="13" x14ac:dyDescent="0.15">
      <c r="B3442" s="2"/>
    </row>
    <row r="3443" spans="2:2" ht="13" x14ac:dyDescent="0.15">
      <c r="B3443" s="2"/>
    </row>
    <row r="3444" spans="2:2" ht="13" x14ac:dyDescent="0.15">
      <c r="B3444" s="2"/>
    </row>
    <row r="3445" spans="2:2" ht="13" x14ac:dyDescent="0.15">
      <c r="B3445" s="2"/>
    </row>
    <row r="3446" spans="2:2" ht="13" x14ac:dyDescent="0.15">
      <c r="B3446" s="2"/>
    </row>
    <row r="3447" spans="2:2" ht="13" x14ac:dyDescent="0.15">
      <c r="B3447" s="2"/>
    </row>
    <row r="3448" spans="2:2" ht="13" x14ac:dyDescent="0.15">
      <c r="B3448" s="2"/>
    </row>
    <row r="3449" spans="2:2" ht="13" x14ac:dyDescent="0.15">
      <c r="B3449" s="2"/>
    </row>
    <row r="3450" spans="2:2" ht="13" x14ac:dyDescent="0.15">
      <c r="B3450" s="2"/>
    </row>
    <row r="3451" spans="2:2" ht="13" x14ac:dyDescent="0.15">
      <c r="B3451" s="2"/>
    </row>
    <row r="3452" spans="2:2" ht="13" x14ac:dyDescent="0.15">
      <c r="B3452" s="2"/>
    </row>
    <row r="3453" spans="2:2" ht="13" x14ac:dyDescent="0.15">
      <c r="B3453" s="2"/>
    </row>
    <row r="3454" spans="2:2" ht="13" x14ac:dyDescent="0.15">
      <c r="B3454" s="2"/>
    </row>
    <row r="3455" spans="2:2" ht="13" x14ac:dyDescent="0.15">
      <c r="B3455" s="2"/>
    </row>
    <row r="3456" spans="2:2" ht="13" x14ac:dyDescent="0.15">
      <c r="B3456" s="2"/>
    </row>
    <row r="3457" spans="2:2" ht="13" x14ac:dyDescent="0.15">
      <c r="B3457" s="2"/>
    </row>
    <row r="3458" spans="2:2" ht="13" x14ac:dyDescent="0.15">
      <c r="B3458" s="2"/>
    </row>
    <row r="3459" spans="2:2" ht="13" x14ac:dyDescent="0.15">
      <c r="B3459" s="2"/>
    </row>
    <row r="3460" spans="2:2" ht="13" x14ac:dyDescent="0.15">
      <c r="B3460" s="2"/>
    </row>
    <row r="3461" spans="2:2" ht="13" x14ac:dyDescent="0.15">
      <c r="B3461" s="2"/>
    </row>
    <row r="3462" spans="2:2" ht="13" x14ac:dyDescent="0.15">
      <c r="B3462" s="2"/>
    </row>
    <row r="3463" spans="2:2" ht="13" x14ac:dyDescent="0.15">
      <c r="B3463" s="2"/>
    </row>
    <row r="3464" spans="2:2" ht="13" x14ac:dyDescent="0.15">
      <c r="B3464" s="2"/>
    </row>
    <row r="3465" spans="2:2" ht="13" x14ac:dyDescent="0.15">
      <c r="B3465" s="2"/>
    </row>
    <row r="3466" spans="2:2" ht="13" x14ac:dyDescent="0.15">
      <c r="B3466" s="2"/>
    </row>
    <row r="3467" spans="2:2" ht="13" x14ac:dyDescent="0.15">
      <c r="B3467" s="2"/>
    </row>
    <row r="3468" spans="2:2" ht="13" x14ac:dyDescent="0.15">
      <c r="B3468" s="2"/>
    </row>
    <row r="3469" spans="2:2" ht="13" x14ac:dyDescent="0.15">
      <c r="B3469" s="2"/>
    </row>
    <row r="3470" spans="2:2" ht="13" x14ac:dyDescent="0.15">
      <c r="B3470" s="2"/>
    </row>
    <row r="3471" spans="2:2" ht="13" x14ac:dyDescent="0.15">
      <c r="B3471" s="2"/>
    </row>
    <row r="3472" spans="2:2" ht="13" x14ac:dyDescent="0.15">
      <c r="B3472" s="2"/>
    </row>
    <row r="3473" spans="2:2" ht="13" x14ac:dyDescent="0.15">
      <c r="B3473" s="2"/>
    </row>
    <row r="3474" spans="2:2" ht="13" x14ac:dyDescent="0.15">
      <c r="B3474" s="2"/>
    </row>
    <row r="3475" spans="2:2" ht="13" x14ac:dyDescent="0.15">
      <c r="B3475" s="2"/>
    </row>
    <row r="3476" spans="2:2" ht="13" x14ac:dyDescent="0.15">
      <c r="B3476" s="2"/>
    </row>
    <row r="3477" spans="2:2" ht="13" x14ac:dyDescent="0.15">
      <c r="B3477" s="2"/>
    </row>
    <row r="3478" spans="2:2" ht="13" x14ac:dyDescent="0.15">
      <c r="B3478" s="2"/>
    </row>
    <row r="3479" spans="2:2" ht="13" x14ac:dyDescent="0.15">
      <c r="B3479" s="2"/>
    </row>
    <row r="3480" spans="2:2" ht="13" x14ac:dyDescent="0.15">
      <c r="B3480" s="2"/>
    </row>
    <row r="3481" spans="2:2" ht="13" x14ac:dyDescent="0.15">
      <c r="B3481" s="2"/>
    </row>
    <row r="3482" spans="2:2" ht="13" x14ac:dyDescent="0.15">
      <c r="B3482" s="2"/>
    </row>
    <row r="3483" spans="2:2" ht="13" x14ac:dyDescent="0.15">
      <c r="B3483" s="2"/>
    </row>
    <row r="3484" spans="2:2" ht="13" x14ac:dyDescent="0.15">
      <c r="B3484" s="2"/>
    </row>
    <row r="3485" spans="2:2" ht="13" x14ac:dyDescent="0.15">
      <c r="B3485" s="2"/>
    </row>
    <row r="3486" spans="2:2" ht="13" x14ac:dyDescent="0.15">
      <c r="B3486" s="2"/>
    </row>
    <row r="3487" spans="2:2" ht="13" x14ac:dyDescent="0.15">
      <c r="B3487" s="2"/>
    </row>
    <row r="3488" spans="2:2" ht="13" x14ac:dyDescent="0.15">
      <c r="B3488" s="2"/>
    </row>
    <row r="3489" spans="2:2" ht="13" x14ac:dyDescent="0.15">
      <c r="B3489" s="2"/>
    </row>
    <row r="3490" spans="2:2" ht="13" x14ac:dyDescent="0.15">
      <c r="B3490" s="2"/>
    </row>
    <row r="3491" spans="2:2" ht="13" x14ac:dyDescent="0.15">
      <c r="B3491" s="2"/>
    </row>
    <row r="3492" spans="2:2" ht="13" x14ac:dyDescent="0.15">
      <c r="B3492" s="2"/>
    </row>
    <row r="3493" spans="2:2" ht="13" x14ac:dyDescent="0.15">
      <c r="B3493" s="2"/>
    </row>
    <row r="3494" spans="2:2" ht="13" x14ac:dyDescent="0.15">
      <c r="B3494" s="2"/>
    </row>
    <row r="3495" spans="2:2" ht="13" x14ac:dyDescent="0.15">
      <c r="B3495" s="2"/>
    </row>
    <row r="3496" spans="2:2" ht="13" x14ac:dyDescent="0.15">
      <c r="B3496" s="2"/>
    </row>
    <row r="3497" spans="2:2" ht="13" x14ac:dyDescent="0.15">
      <c r="B3497" s="2"/>
    </row>
    <row r="3498" spans="2:2" ht="13" x14ac:dyDescent="0.15">
      <c r="B3498" s="2"/>
    </row>
    <row r="3499" spans="2:2" ht="13" x14ac:dyDescent="0.15">
      <c r="B3499" s="2"/>
    </row>
    <row r="3500" spans="2:2" ht="13" x14ac:dyDescent="0.15">
      <c r="B3500" s="2"/>
    </row>
    <row r="3501" spans="2:2" ht="13" x14ac:dyDescent="0.15">
      <c r="B3501" s="2"/>
    </row>
    <row r="3502" spans="2:2" ht="13" x14ac:dyDescent="0.15">
      <c r="B3502" s="2"/>
    </row>
    <row r="3503" spans="2:2" ht="13" x14ac:dyDescent="0.15">
      <c r="B3503" s="2"/>
    </row>
    <row r="3504" spans="2:2" ht="13" x14ac:dyDescent="0.15">
      <c r="B3504" s="2"/>
    </row>
    <row r="3505" spans="2:2" ht="13" x14ac:dyDescent="0.15">
      <c r="B3505" s="2"/>
    </row>
    <row r="3506" spans="2:2" ht="13" x14ac:dyDescent="0.15">
      <c r="B3506" s="2"/>
    </row>
    <row r="3507" spans="2:2" ht="13" x14ac:dyDescent="0.15">
      <c r="B3507" s="2"/>
    </row>
    <row r="3508" spans="2:2" ht="13" x14ac:dyDescent="0.15">
      <c r="B3508" s="2"/>
    </row>
    <row r="3509" spans="2:2" ht="13" x14ac:dyDescent="0.15">
      <c r="B3509" s="2"/>
    </row>
    <row r="3510" spans="2:2" ht="13" x14ac:dyDescent="0.15">
      <c r="B3510" s="2"/>
    </row>
    <row r="3511" spans="2:2" ht="13" x14ac:dyDescent="0.15">
      <c r="B3511" s="2"/>
    </row>
    <row r="3512" spans="2:2" ht="13" x14ac:dyDescent="0.15">
      <c r="B3512" s="2"/>
    </row>
    <row r="3513" spans="2:2" ht="13" x14ac:dyDescent="0.15">
      <c r="B3513" s="2"/>
    </row>
    <row r="3514" spans="2:2" ht="13" x14ac:dyDescent="0.15">
      <c r="B3514" s="2"/>
    </row>
    <row r="3515" spans="2:2" ht="13" x14ac:dyDescent="0.15">
      <c r="B3515" s="2"/>
    </row>
    <row r="3516" spans="2:2" ht="13" x14ac:dyDescent="0.15">
      <c r="B3516" s="2"/>
    </row>
    <row r="3517" spans="2:2" ht="13" x14ac:dyDescent="0.15">
      <c r="B3517" s="2"/>
    </row>
    <row r="3518" spans="2:2" ht="13" x14ac:dyDescent="0.15">
      <c r="B3518" s="2"/>
    </row>
    <row r="3519" spans="2:2" ht="13" x14ac:dyDescent="0.15">
      <c r="B3519" s="2"/>
    </row>
    <row r="3520" spans="2:2" ht="13" x14ac:dyDescent="0.15">
      <c r="B3520" s="2"/>
    </row>
    <row r="3521" spans="2:2" ht="13" x14ac:dyDescent="0.15">
      <c r="B3521" s="2"/>
    </row>
    <row r="3522" spans="2:2" ht="13" x14ac:dyDescent="0.15">
      <c r="B3522" s="2"/>
    </row>
    <row r="3523" spans="2:2" ht="13" x14ac:dyDescent="0.15">
      <c r="B3523" s="2"/>
    </row>
    <row r="3524" spans="2:2" ht="13" x14ac:dyDescent="0.15">
      <c r="B3524" s="2"/>
    </row>
    <row r="3525" spans="2:2" ht="13" x14ac:dyDescent="0.15">
      <c r="B3525" s="2"/>
    </row>
    <row r="3526" spans="2:2" ht="13" x14ac:dyDescent="0.15">
      <c r="B3526" s="2"/>
    </row>
    <row r="3527" spans="2:2" ht="13" x14ac:dyDescent="0.15">
      <c r="B3527" s="2"/>
    </row>
    <row r="3528" spans="2:2" ht="13" x14ac:dyDescent="0.15">
      <c r="B3528" s="2"/>
    </row>
    <row r="3529" spans="2:2" ht="13" x14ac:dyDescent="0.15">
      <c r="B3529" s="2"/>
    </row>
    <row r="3530" spans="2:2" ht="13" x14ac:dyDescent="0.15">
      <c r="B3530" s="2"/>
    </row>
    <row r="3531" spans="2:2" ht="13" x14ac:dyDescent="0.15">
      <c r="B3531" s="2"/>
    </row>
    <row r="3532" spans="2:2" ht="13" x14ac:dyDescent="0.15">
      <c r="B3532" s="2"/>
    </row>
    <row r="3533" spans="2:2" ht="13" x14ac:dyDescent="0.15">
      <c r="B3533" s="2"/>
    </row>
    <row r="3534" spans="2:2" ht="13" x14ac:dyDescent="0.15">
      <c r="B3534" s="2"/>
    </row>
    <row r="3535" spans="2:2" ht="13" x14ac:dyDescent="0.15">
      <c r="B3535" s="2"/>
    </row>
    <row r="3536" spans="2:2" ht="13" x14ac:dyDescent="0.15">
      <c r="B3536" s="2"/>
    </row>
    <row r="3537" spans="2:2" ht="13" x14ac:dyDescent="0.15">
      <c r="B3537" s="2"/>
    </row>
    <row r="3538" spans="2:2" ht="13" x14ac:dyDescent="0.15">
      <c r="B3538" s="2"/>
    </row>
    <row r="3539" spans="2:2" ht="13" x14ac:dyDescent="0.15">
      <c r="B3539" s="2"/>
    </row>
    <row r="3540" spans="2:2" ht="13" x14ac:dyDescent="0.15">
      <c r="B3540" s="2"/>
    </row>
    <row r="3541" spans="2:2" ht="13" x14ac:dyDescent="0.15">
      <c r="B3541" s="2"/>
    </row>
    <row r="3542" spans="2:2" ht="13" x14ac:dyDescent="0.15">
      <c r="B3542" s="2"/>
    </row>
    <row r="3543" spans="2:2" ht="13" x14ac:dyDescent="0.15">
      <c r="B3543" s="2"/>
    </row>
    <row r="3544" spans="2:2" ht="13" x14ac:dyDescent="0.15">
      <c r="B3544" s="2"/>
    </row>
    <row r="3545" spans="2:2" ht="13" x14ac:dyDescent="0.15">
      <c r="B3545" s="2"/>
    </row>
    <row r="3546" spans="2:2" ht="13" x14ac:dyDescent="0.15">
      <c r="B3546" s="2"/>
    </row>
    <row r="3547" spans="2:2" ht="13" x14ac:dyDescent="0.15">
      <c r="B3547" s="2"/>
    </row>
    <row r="3548" spans="2:2" ht="13" x14ac:dyDescent="0.15">
      <c r="B3548" s="2"/>
    </row>
    <row r="3549" spans="2:2" ht="13" x14ac:dyDescent="0.15">
      <c r="B3549" s="2"/>
    </row>
    <row r="3550" spans="2:2" ht="13" x14ac:dyDescent="0.15">
      <c r="B3550" s="2"/>
    </row>
    <row r="3551" spans="2:2" ht="13" x14ac:dyDescent="0.15">
      <c r="B3551" s="2"/>
    </row>
    <row r="3552" spans="2:2" ht="13" x14ac:dyDescent="0.15">
      <c r="B3552" s="2"/>
    </row>
    <row r="3553" spans="2:2" ht="13" x14ac:dyDescent="0.15">
      <c r="B3553" s="2"/>
    </row>
    <row r="3554" spans="2:2" ht="13" x14ac:dyDescent="0.15">
      <c r="B3554" s="2"/>
    </row>
    <row r="3555" spans="2:2" ht="13" x14ac:dyDescent="0.15">
      <c r="B3555" s="2"/>
    </row>
    <row r="3556" spans="2:2" ht="13" x14ac:dyDescent="0.15">
      <c r="B3556" s="2"/>
    </row>
    <row r="3557" spans="2:2" ht="13" x14ac:dyDescent="0.15">
      <c r="B3557" s="2"/>
    </row>
    <row r="3558" spans="2:2" ht="13" x14ac:dyDescent="0.15">
      <c r="B3558" s="2"/>
    </row>
    <row r="3559" spans="2:2" ht="13" x14ac:dyDescent="0.15">
      <c r="B3559" s="2"/>
    </row>
    <row r="3560" spans="2:2" ht="13" x14ac:dyDescent="0.15">
      <c r="B3560" s="2"/>
    </row>
    <row r="3561" spans="2:2" ht="13" x14ac:dyDescent="0.15">
      <c r="B3561" s="2"/>
    </row>
    <row r="3562" spans="2:2" ht="13" x14ac:dyDescent="0.15">
      <c r="B3562" s="2"/>
    </row>
    <row r="3563" spans="2:2" ht="13" x14ac:dyDescent="0.15">
      <c r="B3563" s="2"/>
    </row>
    <row r="3564" spans="2:2" ht="13" x14ac:dyDescent="0.15">
      <c r="B3564" s="2"/>
    </row>
    <row r="3565" spans="2:2" ht="13" x14ac:dyDescent="0.15">
      <c r="B3565" s="2"/>
    </row>
    <row r="3566" spans="2:2" ht="13" x14ac:dyDescent="0.15">
      <c r="B3566" s="2"/>
    </row>
    <row r="3567" spans="2:2" ht="13" x14ac:dyDescent="0.15">
      <c r="B3567" s="2"/>
    </row>
    <row r="3568" spans="2:2" ht="13" x14ac:dyDescent="0.15">
      <c r="B3568" s="2"/>
    </row>
    <row r="3569" spans="2:2" ht="13" x14ac:dyDescent="0.15">
      <c r="B3569" s="2"/>
    </row>
    <row r="3570" spans="2:2" ht="13" x14ac:dyDescent="0.15">
      <c r="B3570" s="2"/>
    </row>
    <row r="3571" spans="2:2" ht="13" x14ac:dyDescent="0.15">
      <c r="B3571" s="2"/>
    </row>
    <row r="3572" spans="2:2" ht="13" x14ac:dyDescent="0.15">
      <c r="B3572" s="2"/>
    </row>
    <row r="3573" spans="2:2" ht="13" x14ac:dyDescent="0.15">
      <c r="B3573" s="2"/>
    </row>
    <row r="3574" spans="2:2" ht="13" x14ac:dyDescent="0.15">
      <c r="B3574" s="2"/>
    </row>
    <row r="3575" spans="2:2" ht="13" x14ac:dyDescent="0.15">
      <c r="B3575" s="2"/>
    </row>
    <row r="3576" spans="2:2" ht="13" x14ac:dyDescent="0.15">
      <c r="B3576" s="2"/>
    </row>
    <row r="3577" spans="2:2" ht="13" x14ac:dyDescent="0.15">
      <c r="B3577" s="2"/>
    </row>
    <row r="3578" spans="2:2" ht="13" x14ac:dyDescent="0.15">
      <c r="B3578" s="2"/>
    </row>
    <row r="3579" spans="2:2" ht="13" x14ac:dyDescent="0.15">
      <c r="B3579" s="2"/>
    </row>
    <row r="3580" spans="2:2" ht="13" x14ac:dyDescent="0.15">
      <c r="B3580" s="2"/>
    </row>
    <row r="3581" spans="2:2" ht="13" x14ac:dyDescent="0.15">
      <c r="B3581" s="2"/>
    </row>
    <row r="3582" spans="2:2" ht="13" x14ac:dyDescent="0.15">
      <c r="B3582" s="2"/>
    </row>
    <row r="3583" spans="2:2" ht="13" x14ac:dyDescent="0.15">
      <c r="B3583" s="2"/>
    </row>
    <row r="3584" spans="2:2" ht="13" x14ac:dyDescent="0.15">
      <c r="B3584" s="2"/>
    </row>
    <row r="3585" spans="2:2" ht="13" x14ac:dyDescent="0.15">
      <c r="B3585" s="2"/>
    </row>
    <row r="3586" spans="2:2" ht="13" x14ac:dyDescent="0.15">
      <c r="B3586" s="2"/>
    </row>
    <row r="3587" spans="2:2" ht="13" x14ac:dyDescent="0.15">
      <c r="B3587" s="2"/>
    </row>
    <row r="3588" spans="2:2" ht="13" x14ac:dyDescent="0.15">
      <c r="B3588" s="2"/>
    </row>
    <row r="3589" spans="2:2" ht="13" x14ac:dyDescent="0.15">
      <c r="B3589" s="2"/>
    </row>
    <row r="3590" spans="2:2" ht="13" x14ac:dyDescent="0.15">
      <c r="B3590" s="2"/>
    </row>
    <row r="3591" spans="2:2" ht="13" x14ac:dyDescent="0.15">
      <c r="B3591" s="2"/>
    </row>
    <row r="3592" spans="2:2" ht="13" x14ac:dyDescent="0.15">
      <c r="B3592" s="2"/>
    </row>
    <row r="3593" spans="2:2" ht="13" x14ac:dyDescent="0.15">
      <c r="B3593" s="2"/>
    </row>
    <row r="3594" spans="2:2" ht="13" x14ac:dyDescent="0.15">
      <c r="B3594" s="2"/>
    </row>
    <row r="3595" spans="2:2" ht="13" x14ac:dyDescent="0.15">
      <c r="B3595" s="2"/>
    </row>
    <row r="3596" spans="2:2" ht="13" x14ac:dyDescent="0.15">
      <c r="B3596" s="2"/>
    </row>
    <row r="3597" spans="2:2" ht="13" x14ac:dyDescent="0.15">
      <c r="B3597" s="2"/>
    </row>
    <row r="3598" spans="2:2" ht="13" x14ac:dyDescent="0.15">
      <c r="B3598" s="2"/>
    </row>
    <row r="3599" spans="2:2" ht="13" x14ac:dyDescent="0.15">
      <c r="B3599" s="2"/>
    </row>
    <row r="3600" spans="2:2" ht="13" x14ac:dyDescent="0.15">
      <c r="B3600" s="2"/>
    </row>
    <row r="3601" spans="2:2" ht="13" x14ac:dyDescent="0.15">
      <c r="B3601" s="2"/>
    </row>
    <row r="3602" spans="2:2" ht="13" x14ac:dyDescent="0.15">
      <c r="B3602" s="2"/>
    </row>
    <row r="3603" spans="2:2" ht="13" x14ac:dyDescent="0.15">
      <c r="B3603" s="2"/>
    </row>
    <row r="3604" spans="2:2" ht="13" x14ac:dyDescent="0.15">
      <c r="B3604" s="2"/>
    </row>
    <row r="3605" spans="2:2" ht="13" x14ac:dyDescent="0.15">
      <c r="B3605" s="2"/>
    </row>
    <row r="3606" spans="2:2" ht="13" x14ac:dyDescent="0.15">
      <c r="B3606" s="2"/>
    </row>
    <row r="3607" spans="2:2" ht="13" x14ac:dyDescent="0.15">
      <c r="B3607" s="2"/>
    </row>
    <row r="3608" spans="2:2" ht="13" x14ac:dyDescent="0.15">
      <c r="B3608" s="2"/>
    </row>
    <row r="3609" spans="2:2" ht="13" x14ac:dyDescent="0.15">
      <c r="B3609" s="2"/>
    </row>
    <row r="3610" spans="2:2" ht="13" x14ac:dyDescent="0.15">
      <c r="B3610" s="2"/>
    </row>
    <row r="3611" spans="2:2" ht="13" x14ac:dyDescent="0.15">
      <c r="B3611" s="2"/>
    </row>
    <row r="3612" spans="2:2" ht="13" x14ac:dyDescent="0.15">
      <c r="B3612" s="2"/>
    </row>
    <row r="3613" spans="2:2" ht="13" x14ac:dyDescent="0.15">
      <c r="B3613" s="2"/>
    </row>
    <row r="3614" spans="2:2" ht="13" x14ac:dyDescent="0.15">
      <c r="B3614" s="2"/>
    </row>
    <row r="3615" spans="2:2" ht="13" x14ac:dyDescent="0.15">
      <c r="B3615" s="2"/>
    </row>
    <row r="3616" spans="2:2" ht="13" x14ac:dyDescent="0.15">
      <c r="B3616" s="2"/>
    </row>
    <row r="3617" spans="2:2" ht="13" x14ac:dyDescent="0.15">
      <c r="B3617" s="2"/>
    </row>
    <row r="3618" spans="2:2" ht="13" x14ac:dyDescent="0.15">
      <c r="B3618" s="2"/>
    </row>
    <row r="3619" spans="2:2" ht="13" x14ac:dyDescent="0.15">
      <c r="B3619" s="2"/>
    </row>
    <row r="3620" spans="2:2" ht="13" x14ac:dyDescent="0.15">
      <c r="B3620" s="2"/>
    </row>
    <row r="3621" spans="2:2" ht="13" x14ac:dyDescent="0.15">
      <c r="B3621" s="2"/>
    </row>
    <row r="3622" spans="2:2" ht="13" x14ac:dyDescent="0.15">
      <c r="B3622" s="2"/>
    </row>
    <row r="3623" spans="2:2" ht="13" x14ac:dyDescent="0.15">
      <c r="B3623" s="2"/>
    </row>
    <row r="3624" spans="2:2" ht="13" x14ac:dyDescent="0.15">
      <c r="B3624" s="2"/>
    </row>
    <row r="3625" spans="2:2" ht="13" x14ac:dyDescent="0.15">
      <c r="B3625" s="2"/>
    </row>
    <row r="3626" spans="2:2" ht="13" x14ac:dyDescent="0.15">
      <c r="B3626" s="2"/>
    </row>
    <row r="3627" spans="2:2" ht="13" x14ac:dyDescent="0.15">
      <c r="B3627" s="2"/>
    </row>
    <row r="3628" spans="2:2" ht="13" x14ac:dyDescent="0.15">
      <c r="B3628" s="2"/>
    </row>
    <row r="3629" spans="2:2" ht="13" x14ac:dyDescent="0.15">
      <c r="B3629" s="2"/>
    </row>
    <row r="3630" spans="2:2" ht="13" x14ac:dyDescent="0.15">
      <c r="B3630" s="2"/>
    </row>
    <row r="3631" spans="2:2" ht="13" x14ac:dyDescent="0.15">
      <c r="B3631" s="2"/>
    </row>
    <row r="3632" spans="2:2" ht="13" x14ac:dyDescent="0.15">
      <c r="B3632" s="2"/>
    </row>
    <row r="3633" spans="2:2" ht="13" x14ac:dyDescent="0.15">
      <c r="B3633" s="2"/>
    </row>
    <row r="3634" spans="2:2" ht="13" x14ac:dyDescent="0.15">
      <c r="B3634" s="2"/>
    </row>
    <row r="3635" spans="2:2" ht="13" x14ac:dyDescent="0.15">
      <c r="B3635" s="2"/>
    </row>
    <row r="3636" spans="2:2" ht="13" x14ac:dyDescent="0.15">
      <c r="B3636" s="2"/>
    </row>
    <row r="3637" spans="2:2" ht="13" x14ac:dyDescent="0.15">
      <c r="B3637" s="2"/>
    </row>
    <row r="3638" spans="2:2" ht="13" x14ac:dyDescent="0.15">
      <c r="B3638" s="2"/>
    </row>
    <row r="3639" spans="2:2" ht="13" x14ac:dyDescent="0.15">
      <c r="B3639" s="2"/>
    </row>
    <row r="3640" spans="2:2" ht="13" x14ac:dyDescent="0.15">
      <c r="B3640" s="2"/>
    </row>
    <row r="3641" spans="2:2" ht="13" x14ac:dyDescent="0.15">
      <c r="B3641" s="2"/>
    </row>
    <row r="3642" spans="2:2" ht="13" x14ac:dyDescent="0.15">
      <c r="B3642" s="2"/>
    </row>
    <row r="3643" spans="2:2" ht="13" x14ac:dyDescent="0.15">
      <c r="B3643" s="2"/>
    </row>
    <row r="3644" spans="2:2" ht="13" x14ac:dyDescent="0.15">
      <c r="B3644" s="2"/>
    </row>
    <row r="3645" spans="2:2" ht="13" x14ac:dyDescent="0.15">
      <c r="B3645" s="2"/>
    </row>
    <row r="3646" spans="2:2" ht="13" x14ac:dyDescent="0.15">
      <c r="B3646" s="2"/>
    </row>
    <row r="3647" spans="2:2" ht="13" x14ac:dyDescent="0.15">
      <c r="B3647" s="2"/>
    </row>
    <row r="3648" spans="2:2" ht="13" x14ac:dyDescent="0.15">
      <c r="B3648" s="2"/>
    </row>
    <row r="3649" spans="2:2" ht="13" x14ac:dyDescent="0.15">
      <c r="B3649" s="2"/>
    </row>
    <row r="3650" spans="2:2" ht="13" x14ac:dyDescent="0.15">
      <c r="B3650" s="2"/>
    </row>
    <row r="3651" spans="2:2" ht="13" x14ac:dyDescent="0.15">
      <c r="B3651" s="2"/>
    </row>
    <row r="3652" spans="2:2" ht="13" x14ac:dyDescent="0.15">
      <c r="B3652" s="2"/>
    </row>
    <row r="3653" spans="2:2" ht="13" x14ac:dyDescent="0.15">
      <c r="B3653" s="2"/>
    </row>
    <row r="3654" spans="2:2" ht="13" x14ac:dyDescent="0.15">
      <c r="B3654" s="2"/>
    </row>
    <row r="3655" spans="2:2" ht="13" x14ac:dyDescent="0.15">
      <c r="B3655" s="2"/>
    </row>
    <row r="3656" spans="2:2" ht="13" x14ac:dyDescent="0.15">
      <c r="B3656" s="2"/>
    </row>
    <row r="3657" spans="2:2" ht="13" x14ac:dyDescent="0.15">
      <c r="B3657" s="2"/>
    </row>
    <row r="3658" spans="2:2" ht="13" x14ac:dyDescent="0.15">
      <c r="B3658" s="2"/>
    </row>
    <row r="3659" spans="2:2" ht="13" x14ac:dyDescent="0.15">
      <c r="B3659" s="2"/>
    </row>
    <row r="3660" spans="2:2" ht="13" x14ac:dyDescent="0.15">
      <c r="B3660" s="2"/>
    </row>
    <row r="3661" spans="2:2" ht="13" x14ac:dyDescent="0.15">
      <c r="B3661" s="2"/>
    </row>
    <row r="3662" spans="2:2" ht="13" x14ac:dyDescent="0.15">
      <c r="B3662" s="2"/>
    </row>
    <row r="3663" spans="2:2" ht="13" x14ac:dyDescent="0.15">
      <c r="B3663" s="2"/>
    </row>
    <row r="3664" spans="2:2" ht="13" x14ac:dyDescent="0.15">
      <c r="B3664" s="2"/>
    </row>
    <row r="3665" spans="2:2" ht="13" x14ac:dyDescent="0.15">
      <c r="B3665" s="2"/>
    </row>
    <row r="3666" spans="2:2" ht="13" x14ac:dyDescent="0.15">
      <c r="B3666" s="2"/>
    </row>
    <row r="3667" spans="2:2" ht="13" x14ac:dyDescent="0.15">
      <c r="B3667" s="2"/>
    </row>
    <row r="3668" spans="2:2" ht="13" x14ac:dyDescent="0.15">
      <c r="B3668" s="2"/>
    </row>
    <row r="3669" spans="2:2" ht="13" x14ac:dyDescent="0.15">
      <c r="B3669" s="2"/>
    </row>
    <row r="3670" spans="2:2" ht="13" x14ac:dyDescent="0.15">
      <c r="B3670" s="2"/>
    </row>
    <row r="3671" spans="2:2" ht="13" x14ac:dyDescent="0.15">
      <c r="B3671" s="2"/>
    </row>
    <row r="3672" spans="2:2" ht="13" x14ac:dyDescent="0.15">
      <c r="B3672" s="2"/>
    </row>
    <row r="3673" spans="2:2" ht="13" x14ac:dyDescent="0.15">
      <c r="B3673" s="2"/>
    </row>
    <row r="3674" spans="2:2" ht="13" x14ac:dyDescent="0.15">
      <c r="B3674" s="2"/>
    </row>
    <row r="3675" spans="2:2" ht="13" x14ac:dyDescent="0.15">
      <c r="B3675" s="2"/>
    </row>
    <row r="3676" spans="2:2" ht="13" x14ac:dyDescent="0.15">
      <c r="B3676" s="2"/>
    </row>
    <row r="3677" spans="2:2" ht="13" x14ac:dyDescent="0.15">
      <c r="B3677" s="2"/>
    </row>
    <row r="3678" spans="2:2" ht="13" x14ac:dyDescent="0.15">
      <c r="B3678" s="2"/>
    </row>
    <row r="3679" spans="2:2" ht="13" x14ac:dyDescent="0.15">
      <c r="B3679" s="2"/>
    </row>
    <row r="3680" spans="2:2" ht="13" x14ac:dyDescent="0.15">
      <c r="B3680" s="2"/>
    </row>
    <row r="3681" spans="2:2" ht="13" x14ac:dyDescent="0.15">
      <c r="B3681" s="2"/>
    </row>
    <row r="3682" spans="2:2" ht="13" x14ac:dyDescent="0.15">
      <c r="B3682" s="2"/>
    </row>
    <row r="3683" spans="2:2" ht="13" x14ac:dyDescent="0.15">
      <c r="B3683" s="2"/>
    </row>
    <row r="3684" spans="2:2" ht="13" x14ac:dyDescent="0.15">
      <c r="B3684" s="2"/>
    </row>
    <row r="3685" spans="2:2" ht="13" x14ac:dyDescent="0.15">
      <c r="B3685" s="2"/>
    </row>
    <row r="3686" spans="2:2" ht="13" x14ac:dyDescent="0.15">
      <c r="B3686" s="2"/>
    </row>
    <row r="3687" spans="2:2" ht="13" x14ac:dyDescent="0.15">
      <c r="B3687" s="2"/>
    </row>
    <row r="3688" spans="2:2" ht="13" x14ac:dyDescent="0.15">
      <c r="B3688" s="2"/>
    </row>
    <row r="3689" spans="2:2" ht="13" x14ac:dyDescent="0.15">
      <c r="B3689" s="2"/>
    </row>
    <row r="3690" spans="2:2" ht="13" x14ac:dyDescent="0.15">
      <c r="B3690" s="2"/>
    </row>
    <row r="3691" spans="2:2" ht="13" x14ac:dyDescent="0.15">
      <c r="B3691" s="2"/>
    </row>
    <row r="3692" spans="2:2" ht="13" x14ac:dyDescent="0.15">
      <c r="B3692" s="2"/>
    </row>
    <row r="3693" spans="2:2" ht="13" x14ac:dyDescent="0.15">
      <c r="B3693" s="2"/>
    </row>
    <row r="3694" spans="2:2" ht="13" x14ac:dyDescent="0.15">
      <c r="B3694" s="2"/>
    </row>
    <row r="3695" spans="2:2" ht="13" x14ac:dyDescent="0.15">
      <c r="B3695" s="2"/>
    </row>
    <row r="3696" spans="2:2" ht="13" x14ac:dyDescent="0.15">
      <c r="B3696" s="2"/>
    </row>
    <row r="3697" spans="2:2" ht="13" x14ac:dyDescent="0.15">
      <c r="B3697" s="2"/>
    </row>
    <row r="3698" spans="2:2" ht="13" x14ac:dyDescent="0.15">
      <c r="B3698" s="2"/>
    </row>
    <row r="3699" spans="2:2" ht="13" x14ac:dyDescent="0.15">
      <c r="B3699" s="2"/>
    </row>
    <row r="3700" spans="2:2" ht="13" x14ac:dyDescent="0.15">
      <c r="B3700" s="2"/>
    </row>
    <row r="3701" spans="2:2" ht="13" x14ac:dyDescent="0.15">
      <c r="B3701" s="2"/>
    </row>
    <row r="3702" spans="2:2" ht="13" x14ac:dyDescent="0.15">
      <c r="B3702" s="2"/>
    </row>
    <row r="3703" spans="2:2" ht="13" x14ac:dyDescent="0.15">
      <c r="B3703" s="2"/>
    </row>
    <row r="3704" spans="2:2" ht="13" x14ac:dyDescent="0.15">
      <c r="B3704" s="2"/>
    </row>
    <row r="3705" spans="2:2" ht="13" x14ac:dyDescent="0.15">
      <c r="B3705" s="2"/>
    </row>
    <row r="3706" spans="2:2" ht="13" x14ac:dyDescent="0.15">
      <c r="B3706" s="2"/>
    </row>
    <row r="3707" spans="2:2" ht="13" x14ac:dyDescent="0.15">
      <c r="B3707" s="2"/>
    </row>
    <row r="3708" spans="2:2" ht="13" x14ac:dyDescent="0.15">
      <c r="B3708" s="2"/>
    </row>
    <row r="3709" spans="2:2" ht="13" x14ac:dyDescent="0.15">
      <c r="B3709" s="2"/>
    </row>
    <row r="3710" spans="2:2" ht="13" x14ac:dyDescent="0.15">
      <c r="B3710" s="2"/>
    </row>
    <row r="3711" spans="2:2" ht="13" x14ac:dyDescent="0.15">
      <c r="B3711" s="2"/>
    </row>
    <row r="3712" spans="2:2" ht="13" x14ac:dyDescent="0.15">
      <c r="B3712" s="2"/>
    </row>
    <row r="3713" spans="2:2" ht="13" x14ac:dyDescent="0.15">
      <c r="B3713" s="2"/>
    </row>
    <row r="3714" spans="2:2" ht="13" x14ac:dyDescent="0.15">
      <c r="B3714" s="2"/>
    </row>
    <row r="3715" spans="2:2" ht="13" x14ac:dyDescent="0.15">
      <c r="B3715" s="2"/>
    </row>
    <row r="3716" spans="2:2" ht="13" x14ac:dyDescent="0.15">
      <c r="B3716" s="2"/>
    </row>
    <row r="3717" spans="2:2" ht="13" x14ac:dyDescent="0.15">
      <c r="B3717" s="2"/>
    </row>
    <row r="3718" spans="2:2" ht="13" x14ac:dyDescent="0.15">
      <c r="B3718" s="2"/>
    </row>
    <row r="3719" spans="2:2" ht="13" x14ac:dyDescent="0.15">
      <c r="B3719" s="2"/>
    </row>
    <row r="3720" spans="2:2" ht="13" x14ac:dyDescent="0.15">
      <c r="B3720" s="2"/>
    </row>
    <row r="3721" spans="2:2" ht="13" x14ac:dyDescent="0.15">
      <c r="B3721" s="2"/>
    </row>
    <row r="3722" spans="2:2" ht="13" x14ac:dyDescent="0.15">
      <c r="B3722" s="2"/>
    </row>
    <row r="3723" spans="2:2" ht="13" x14ac:dyDescent="0.15">
      <c r="B3723" s="2"/>
    </row>
    <row r="3724" spans="2:2" ht="13" x14ac:dyDescent="0.15">
      <c r="B3724" s="2"/>
    </row>
    <row r="3725" spans="2:2" ht="13" x14ac:dyDescent="0.15">
      <c r="B3725" s="2"/>
    </row>
    <row r="3726" spans="2:2" ht="13" x14ac:dyDescent="0.15">
      <c r="B3726" s="2"/>
    </row>
    <row r="3727" spans="2:2" ht="13" x14ac:dyDescent="0.15">
      <c r="B3727" s="2"/>
    </row>
    <row r="3728" spans="2:2" ht="13" x14ac:dyDescent="0.15">
      <c r="B3728" s="2"/>
    </row>
    <row r="3729" spans="2:2" ht="13" x14ac:dyDescent="0.15">
      <c r="B3729" s="2"/>
    </row>
    <row r="3730" spans="2:2" ht="13" x14ac:dyDescent="0.15">
      <c r="B3730" s="2"/>
    </row>
    <row r="3731" spans="2:2" ht="13" x14ac:dyDescent="0.15">
      <c r="B3731" s="2"/>
    </row>
    <row r="3732" spans="2:2" ht="13" x14ac:dyDescent="0.15">
      <c r="B3732" s="2"/>
    </row>
    <row r="3733" spans="2:2" ht="13" x14ac:dyDescent="0.15">
      <c r="B3733" s="2"/>
    </row>
    <row r="3734" spans="2:2" ht="13" x14ac:dyDescent="0.15">
      <c r="B3734" s="2"/>
    </row>
    <row r="3735" spans="2:2" ht="13" x14ac:dyDescent="0.15">
      <c r="B3735" s="2"/>
    </row>
    <row r="3736" spans="2:2" ht="13" x14ac:dyDescent="0.15">
      <c r="B3736" s="2"/>
    </row>
    <row r="3737" spans="2:2" ht="13" x14ac:dyDescent="0.15">
      <c r="B3737" s="2"/>
    </row>
    <row r="3738" spans="2:2" ht="13" x14ac:dyDescent="0.15">
      <c r="B3738" s="2"/>
    </row>
    <row r="3739" spans="2:2" ht="13" x14ac:dyDescent="0.15">
      <c r="B3739" s="2"/>
    </row>
    <row r="3740" spans="2:2" ht="13" x14ac:dyDescent="0.15">
      <c r="B3740" s="2"/>
    </row>
    <row r="3741" spans="2:2" ht="13" x14ac:dyDescent="0.15">
      <c r="B3741" s="2"/>
    </row>
    <row r="3742" spans="2:2" ht="13" x14ac:dyDescent="0.15">
      <c r="B3742" s="2"/>
    </row>
    <row r="3743" spans="2:2" ht="13" x14ac:dyDescent="0.15">
      <c r="B3743" s="2"/>
    </row>
    <row r="3744" spans="2:2" ht="13" x14ac:dyDescent="0.15">
      <c r="B3744" s="2"/>
    </row>
    <row r="3745" spans="2:2" ht="13" x14ac:dyDescent="0.15">
      <c r="B3745" s="2"/>
    </row>
    <row r="3746" spans="2:2" ht="13" x14ac:dyDescent="0.15">
      <c r="B3746" s="2"/>
    </row>
    <row r="3747" spans="2:2" ht="13" x14ac:dyDescent="0.15">
      <c r="B3747" s="2"/>
    </row>
    <row r="3748" spans="2:2" ht="13" x14ac:dyDescent="0.15">
      <c r="B3748" s="2"/>
    </row>
    <row r="3749" spans="2:2" ht="13" x14ac:dyDescent="0.15">
      <c r="B3749" s="2"/>
    </row>
    <row r="3750" spans="2:2" ht="13" x14ac:dyDescent="0.15">
      <c r="B3750" s="2"/>
    </row>
    <row r="3751" spans="2:2" ht="13" x14ac:dyDescent="0.15">
      <c r="B3751" s="2"/>
    </row>
    <row r="3752" spans="2:2" ht="13" x14ac:dyDescent="0.15">
      <c r="B3752" s="2"/>
    </row>
    <row r="3753" spans="2:2" ht="13" x14ac:dyDescent="0.15">
      <c r="B3753" s="2"/>
    </row>
    <row r="3754" spans="2:2" ht="13" x14ac:dyDescent="0.15">
      <c r="B3754" s="2"/>
    </row>
    <row r="3755" spans="2:2" ht="13" x14ac:dyDescent="0.15">
      <c r="B3755" s="2"/>
    </row>
    <row r="3756" spans="2:2" ht="13" x14ac:dyDescent="0.15">
      <c r="B3756" s="2"/>
    </row>
    <row r="3757" spans="2:2" ht="13" x14ac:dyDescent="0.15">
      <c r="B3757" s="2"/>
    </row>
    <row r="3758" spans="2:2" ht="13" x14ac:dyDescent="0.15">
      <c r="B3758" s="2"/>
    </row>
    <row r="3759" spans="2:2" ht="13" x14ac:dyDescent="0.15">
      <c r="B3759" s="2"/>
    </row>
    <row r="3760" spans="2:2" ht="13" x14ac:dyDescent="0.15">
      <c r="B3760" s="2"/>
    </row>
    <row r="3761" spans="2:2" ht="13" x14ac:dyDescent="0.15">
      <c r="B3761" s="2"/>
    </row>
    <row r="3762" spans="2:2" ht="13" x14ac:dyDescent="0.15">
      <c r="B3762" s="2"/>
    </row>
    <row r="3763" spans="2:2" ht="13" x14ac:dyDescent="0.15">
      <c r="B3763" s="2"/>
    </row>
    <row r="3764" spans="2:2" ht="13" x14ac:dyDescent="0.15">
      <c r="B3764" s="2"/>
    </row>
    <row r="3765" spans="2:2" ht="13" x14ac:dyDescent="0.15">
      <c r="B3765" s="2"/>
    </row>
    <row r="3766" spans="2:2" ht="13" x14ac:dyDescent="0.15">
      <c r="B3766" s="2"/>
    </row>
    <row r="3767" spans="2:2" ht="13" x14ac:dyDescent="0.15">
      <c r="B3767" s="2"/>
    </row>
    <row r="3768" spans="2:2" ht="13" x14ac:dyDescent="0.15">
      <c r="B3768" s="2"/>
    </row>
    <row r="3769" spans="2:2" ht="13" x14ac:dyDescent="0.15">
      <c r="B3769" s="2"/>
    </row>
    <row r="3770" spans="2:2" ht="13" x14ac:dyDescent="0.15">
      <c r="B3770" s="2"/>
    </row>
    <row r="3771" spans="2:2" ht="13" x14ac:dyDescent="0.15">
      <c r="B3771" s="2"/>
    </row>
    <row r="3772" spans="2:2" ht="13" x14ac:dyDescent="0.15">
      <c r="B3772" s="2"/>
    </row>
    <row r="3773" spans="2:2" ht="13" x14ac:dyDescent="0.15">
      <c r="B3773" s="2"/>
    </row>
    <row r="3774" spans="2:2" ht="13" x14ac:dyDescent="0.15">
      <c r="B3774" s="2"/>
    </row>
    <row r="3775" spans="2:2" ht="13" x14ac:dyDescent="0.15">
      <c r="B3775" s="2"/>
    </row>
    <row r="3776" spans="2:2" ht="13" x14ac:dyDescent="0.15">
      <c r="B3776" s="2"/>
    </row>
    <row r="3777" spans="2:2" ht="13" x14ac:dyDescent="0.15">
      <c r="B3777" s="2"/>
    </row>
    <row r="3778" spans="2:2" ht="13" x14ac:dyDescent="0.15">
      <c r="B3778" s="2"/>
    </row>
    <row r="3779" spans="2:2" ht="13" x14ac:dyDescent="0.15">
      <c r="B3779" s="2"/>
    </row>
    <row r="3780" spans="2:2" ht="13" x14ac:dyDescent="0.15">
      <c r="B3780" s="2"/>
    </row>
    <row r="3781" spans="2:2" ht="13" x14ac:dyDescent="0.15">
      <c r="B3781" s="2"/>
    </row>
    <row r="3782" spans="2:2" ht="13" x14ac:dyDescent="0.15">
      <c r="B3782" s="2"/>
    </row>
    <row r="3783" spans="2:2" ht="13" x14ac:dyDescent="0.15">
      <c r="B3783" s="2"/>
    </row>
    <row r="3784" spans="2:2" ht="13" x14ac:dyDescent="0.15">
      <c r="B3784" s="2"/>
    </row>
    <row r="3785" spans="2:2" ht="13" x14ac:dyDescent="0.15">
      <c r="B3785" s="2"/>
    </row>
    <row r="3786" spans="2:2" ht="13" x14ac:dyDescent="0.15">
      <c r="B3786" s="2"/>
    </row>
    <row r="3787" spans="2:2" ht="13" x14ac:dyDescent="0.15">
      <c r="B3787" s="2"/>
    </row>
    <row r="3788" spans="2:2" ht="13" x14ac:dyDescent="0.15">
      <c r="B3788" s="2"/>
    </row>
    <row r="3789" spans="2:2" ht="13" x14ac:dyDescent="0.15">
      <c r="B3789" s="2"/>
    </row>
    <row r="3790" spans="2:2" ht="13" x14ac:dyDescent="0.15">
      <c r="B3790" s="2"/>
    </row>
    <row r="3791" spans="2:2" ht="13" x14ac:dyDescent="0.15">
      <c r="B3791" s="2"/>
    </row>
    <row r="3792" spans="2:2" ht="13" x14ac:dyDescent="0.15">
      <c r="B3792" s="2"/>
    </row>
    <row r="3793" spans="2:2" ht="13" x14ac:dyDescent="0.15">
      <c r="B3793" s="2"/>
    </row>
    <row r="3794" spans="2:2" ht="13" x14ac:dyDescent="0.15">
      <c r="B3794" s="2"/>
    </row>
    <row r="3795" spans="2:2" ht="13" x14ac:dyDescent="0.15">
      <c r="B3795" s="2"/>
    </row>
    <row r="3796" spans="2:2" ht="13" x14ac:dyDescent="0.15">
      <c r="B3796" s="2"/>
    </row>
    <row r="3797" spans="2:2" ht="13" x14ac:dyDescent="0.15">
      <c r="B3797" s="2"/>
    </row>
    <row r="3798" spans="2:2" ht="13" x14ac:dyDescent="0.15">
      <c r="B3798" s="2"/>
    </row>
    <row r="3799" spans="2:2" ht="13" x14ac:dyDescent="0.15">
      <c r="B3799" s="2"/>
    </row>
    <row r="3800" spans="2:2" ht="13" x14ac:dyDescent="0.15">
      <c r="B3800" s="2"/>
    </row>
    <row r="3801" spans="2:2" ht="13" x14ac:dyDescent="0.15">
      <c r="B3801" s="2"/>
    </row>
    <row r="3802" spans="2:2" ht="13" x14ac:dyDescent="0.15">
      <c r="B3802" s="2"/>
    </row>
    <row r="3803" spans="2:2" ht="13" x14ac:dyDescent="0.15">
      <c r="B3803" s="2"/>
    </row>
    <row r="3804" spans="2:2" ht="13" x14ac:dyDescent="0.15">
      <c r="B3804" s="2"/>
    </row>
    <row r="3805" spans="2:2" ht="13" x14ac:dyDescent="0.15">
      <c r="B3805" s="2"/>
    </row>
    <row r="3806" spans="2:2" ht="13" x14ac:dyDescent="0.15">
      <c r="B3806" s="2"/>
    </row>
    <row r="3807" spans="2:2" ht="13" x14ac:dyDescent="0.15">
      <c r="B3807" s="2"/>
    </row>
    <row r="3808" spans="2:2" ht="13" x14ac:dyDescent="0.15">
      <c r="B3808" s="2"/>
    </row>
    <row r="3809" spans="2:2" ht="13" x14ac:dyDescent="0.15">
      <c r="B3809" s="2"/>
    </row>
    <row r="3810" spans="2:2" ht="13" x14ac:dyDescent="0.15">
      <c r="B3810" s="2"/>
    </row>
    <row r="3811" spans="2:2" ht="13" x14ac:dyDescent="0.15">
      <c r="B3811" s="2"/>
    </row>
    <row r="3812" spans="2:2" ht="13" x14ac:dyDescent="0.15">
      <c r="B3812" s="2"/>
    </row>
    <row r="3813" spans="2:2" ht="13" x14ac:dyDescent="0.15">
      <c r="B3813" s="2"/>
    </row>
    <row r="3814" spans="2:2" ht="13" x14ac:dyDescent="0.15">
      <c r="B3814" s="2"/>
    </row>
    <row r="3815" spans="2:2" ht="13" x14ac:dyDescent="0.15">
      <c r="B3815" s="2"/>
    </row>
    <row r="3816" spans="2:2" ht="13" x14ac:dyDescent="0.15">
      <c r="B3816" s="2"/>
    </row>
    <row r="3817" spans="2:2" ht="13" x14ac:dyDescent="0.15">
      <c r="B3817" s="2"/>
    </row>
    <row r="3818" spans="2:2" ht="13" x14ac:dyDescent="0.15">
      <c r="B3818" s="2"/>
    </row>
    <row r="3819" spans="2:2" ht="13" x14ac:dyDescent="0.15">
      <c r="B3819" s="2"/>
    </row>
    <row r="3820" spans="2:2" ht="13" x14ac:dyDescent="0.15">
      <c r="B3820" s="2"/>
    </row>
    <row r="3821" spans="2:2" ht="13" x14ac:dyDescent="0.15">
      <c r="B3821" s="2"/>
    </row>
    <row r="3822" spans="2:2" ht="13" x14ac:dyDescent="0.15">
      <c r="B3822" s="2"/>
    </row>
    <row r="3823" spans="2:2" ht="13" x14ac:dyDescent="0.15">
      <c r="B3823" s="2"/>
    </row>
    <row r="3824" spans="2:2" ht="13" x14ac:dyDescent="0.15">
      <c r="B3824" s="2"/>
    </row>
    <row r="3825" spans="2:2" ht="13" x14ac:dyDescent="0.15">
      <c r="B3825" s="2"/>
    </row>
    <row r="3826" spans="2:2" ht="13" x14ac:dyDescent="0.15">
      <c r="B3826" s="2"/>
    </row>
    <row r="3827" spans="2:2" ht="13" x14ac:dyDescent="0.15">
      <c r="B3827" s="2"/>
    </row>
    <row r="3828" spans="2:2" ht="13" x14ac:dyDescent="0.15">
      <c r="B3828" s="2"/>
    </row>
    <row r="3829" spans="2:2" ht="13" x14ac:dyDescent="0.15">
      <c r="B3829" s="2"/>
    </row>
    <row r="3830" spans="2:2" ht="13" x14ac:dyDescent="0.15">
      <c r="B3830" s="2"/>
    </row>
    <row r="3831" spans="2:2" ht="13" x14ac:dyDescent="0.15">
      <c r="B3831" s="2"/>
    </row>
    <row r="3832" spans="2:2" ht="13" x14ac:dyDescent="0.15">
      <c r="B3832" s="2"/>
    </row>
    <row r="3833" spans="2:2" ht="13" x14ac:dyDescent="0.15">
      <c r="B3833" s="2"/>
    </row>
    <row r="3834" spans="2:2" ht="13" x14ac:dyDescent="0.15">
      <c r="B3834" s="2"/>
    </row>
    <row r="3835" spans="2:2" ht="13" x14ac:dyDescent="0.15">
      <c r="B3835" s="2"/>
    </row>
    <row r="3836" spans="2:2" ht="13" x14ac:dyDescent="0.15">
      <c r="B3836" s="2"/>
    </row>
    <row r="3837" spans="2:2" ht="13" x14ac:dyDescent="0.15">
      <c r="B3837" s="2"/>
    </row>
    <row r="3838" spans="2:2" ht="13" x14ac:dyDescent="0.15">
      <c r="B3838" s="2"/>
    </row>
    <row r="3839" spans="2:2" ht="13" x14ac:dyDescent="0.15">
      <c r="B3839" s="2"/>
    </row>
    <row r="3840" spans="2:2" ht="13" x14ac:dyDescent="0.15">
      <c r="B3840" s="2"/>
    </row>
    <row r="3841" spans="2:2" ht="13" x14ac:dyDescent="0.15">
      <c r="B3841" s="2"/>
    </row>
    <row r="3842" spans="2:2" ht="13" x14ac:dyDescent="0.15">
      <c r="B3842" s="2"/>
    </row>
    <row r="3843" spans="2:2" ht="13" x14ac:dyDescent="0.15">
      <c r="B3843" s="2"/>
    </row>
    <row r="3844" spans="2:2" ht="13" x14ac:dyDescent="0.15">
      <c r="B3844" s="2"/>
    </row>
    <row r="3845" spans="2:2" ht="13" x14ac:dyDescent="0.15">
      <c r="B3845" s="2"/>
    </row>
    <row r="3846" spans="2:2" ht="13" x14ac:dyDescent="0.15">
      <c r="B3846" s="2"/>
    </row>
    <row r="3847" spans="2:2" ht="13" x14ac:dyDescent="0.15">
      <c r="B3847" s="2"/>
    </row>
    <row r="3848" spans="2:2" ht="13" x14ac:dyDescent="0.15">
      <c r="B3848" s="2"/>
    </row>
    <row r="3849" spans="2:2" ht="13" x14ac:dyDescent="0.15">
      <c r="B3849" s="2"/>
    </row>
    <row r="3850" spans="2:2" ht="13" x14ac:dyDescent="0.15">
      <c r="B3850" s="2"/>
    </row>
    <row r="3851" spans="2:2" ht="13" x14ac:dyDescent="0.15">
      <c r="B3851" s="2"/>
    </row>
    <row r="3852" spans="2:2" ht="13" x14ac:dyDescent="0.15">
      <c r="B3852" s="2"/>
    </row>
    <row r="3853" spans="2:2" ht="13" x14ac:dyDescent="0.15">
      <c r="B3853" s="2"/>
    </row>
    <row r="3854" spans="2:2" ht="13" x14ac:dyDescent="0.15">
      <c r="B3854" s="2"/>
    </row>
    <row r="3855" spans="2:2" ht="13" x14ac:dyDescent="0.15">
      <c r="B3855" s="2"/>
    </row>
    <row r="3856" spans="2:2" ht="13" x14ac:dyDescent="0.15">
      <c r="B3856" s="2"/>
    </row>
    <row r="3857" spans="2:2" ht="13" x14ac:dyDescent="0.15">
      <c r="B3857" s="2"/>
    </row>
    <row r="3858" spans="2:2" ht="13" x14ac:dyDescent="0.15">
      <c r="B3858" s="2"/>
    </row>
    <row r="3859" spans="2:2" ht="13" x14ac:dyDescent="0.15">
      <c r="B3859" s="2"/>
    </row>
    <row r="3860" spans="2:2" ht="13" x14ac:dyDescent="0.15">
      <c r="B3860" s="2"/>
    </row>
    <row r="3861" spans="2:2" ht="13" x14ac:dyDescent="0.15">
      <c r="B3861" s="2"/>
    </row>
    <row r="3862" spans="2:2" ht="13" x14ac:dyDescent="0.15">
      <c r="B3862" s="2"/>
    </row>
    <row r="3863" spans="2:2" ht="13" x14ac:dyDescent="0.15">
      <c r="B3863" s="2"/>
    </row>
    <row r="3864" spans="2:2" ht="13" x14ac:dyDescent="0.15">
      <c r="B3864" s="2"/>
    </row>
    <row r="3865" spans="2:2" ht="13" x14ac:dyDescent="0.15">
      <c r="B3865" s="2"/>
    </row>
    <row r="3866" spans="2:2" ht="13" x14ac:dyDescent="0.15">
      <c r="B3866" s="2"/>
    </row>
    <row r="3867" spans="2:2" ht="13" x14ac:dyDescent="0.15">
      <c r="B3867" s="2"/>
    </row>
    <row r="3868" spans="2:2" ht="13" x14ac:dyDescent="0.15">
      <c r="B3868" s="2"/>
    </row>
    <row r="3869" spans="2:2" ht="13" x14ac:dyDescent="0.15">
      <c r="B3869" s="2"/>
    </row>
    <row r="3870" spans="2:2" ht="13" x14ac:dyDescent="0.15">
      <c r="B3870" s="2"/>
    </row>
    <row r="3871" spans="2:2" ht="13" x14ac:dyDescent="0.15">
      <c r="B3871" s="2"/>
    </row>
    <row r="3872" spans="2:2" ht="13" x14ac:dyDescent="0.15">
      <c r="B3872" s="2"/>
    </row>
    <row r="3873" spans="2:2" ht="13" x14ac:dyDescent="0.15">
      <c r="B3873" s="2"/>
    </row>
    <row r="3874" spans="2:2" ht="13" x14ac:dyDescent="0.15">
      <c r="B3874" s="2"/>
    </row>
    <row r="3875" spans="2:2" ht="13" x14ac:dyDescent="0.15">
      <c r="B3875" s="2"/>
    </row>
    <row r="3876" spans="2:2" ht="13" x14ac:dyDescent="0.15">
      <c r="B3876" s="2"/>
    </row>
    <row r="3877" spans="2:2" ht="13" x14ac:dyDescent="0.15">
      <c r="B3877" s="2"/>
    </row>
    <row r="3878" spans="2:2" ht="13" x14ac:dyDescent="0.15">
      <c r="B3878" s="2"/>
    </row>
    <row r="3879" spans="2:2" ht="13" x14ac:dyDescent="0.15">
      <c r="B3879" s="2"/>
    </row>
    <row r="3880" spans="2:2" ht="13" x14ac:dyDescent="0.15">
      <c r="B3880" s="2"/>
    </row>
    <row r="3881" spans="2:2" ht="13" x14ac:dyDescent="0.15">
      <c r="B3881" s="2"/>
    </row>
    <row r="3882" spans="2:2" ht="13" x14ac:dyDescent="0.15">
      <c r="B3882" s="2"/>
    </row>
    <row r="3883" spans="2:2" ht="13" x14ac:dyDescent="0.15">
      <c r="B3883" s="2"/>
    </row>
    <row r="3884" spans="2:2" ht="13" x14ac:dyDescent="0.15">
      <c r="B3884" s="2"/>
    </row>
    <row r="3885" spans="2:2" ht="13" x14ac:dyDescent="0.15">
      <c r="B3885" s="2"/>
    </row>
    <row r="3886" spans="2:2" ht="13" x14ac:dyDescent="0.15">
      <c r="B3886" s="2"/>
    </row>
    <row r="3887" spans="2:2" ht="13" x14ac:dyDescent="0.15">
      <c r="B3887" s="2"/>
    </row>
    <row r="3888" spans="2:2" ht="13" x14ac:dyDescent="0.15">
      <c r="B3888" s="2"/>
    </row>
    <row r="3889" spans="2:2" ht="13" x14ac:dyDescent="0.15">
      <c r="B3889" s="2"/>
    </row>
    <row r="3890" spans="2:2" ht="13" x14ac:dyDescent="0.15">
      <c r="B3890" s="2"/>
    </row>
    <row r="3891" spans="2:2" ht="13" x14ac:dyDescent="0.15">
      <c r="B3891" s="2"/>
    </row>
    <row r="3892" spans="2:2" ht="13" x14ac:dyDescent="0.15">
      <c r="B3892" s="2"/>
    </row>
    <row r="3893" spans="2:2" ht="13" x14ac:dyDescent="0.15">
      <c r="B3893" s="2"/>
    </row>
    <row r="3894" spans="2:2" ht="13" x14ac:dyDescent="0.15">
      <c r="B3894" s="2"/>
    </row>
    <row r="3895" spans="2:2" ht="13" x14ac:dyDescent="0.15">
      <c r="B3895" s="2"/>
    </row>
    <row r="3896" spans="2:2" ht="13" x14ac:dyDescent="0.15">
      <c r="B3896" s="2"/>
    </row>
    <row r="3897" spans="2:2" ht="13" x14ac:dyDescent="0.15">
      <c r="B3897" s="2"/>
    </row>
    <row r="3898" spans="2:2" ht="13" x14ac:dyDescent="0.15">
      <c r="B3898" s="2"/>
    </row>
    <row r="3899" spans="2:2" ht="13" x14ac:dyDescent="0.15">
      <c r="B3899" s="2"/>
    </row>
    <row r="3900" spans="2:2" ht="13" x14ac:dyDescent="0.15">
      <c r="B3900" s="2"/>
    </row>
    <row r="3901" spans="2:2" ht="13" x14ac:dyDescent="0.15">
      <c r="B3901" s="2"/>
    </row>
    <row r="3902" spans="2:2" ht="13" x14ac:dyDescent="0.15">
      <c r="B3902" s="2"/>
    </row>
    <row r="3903" spans="2:2" ht="13" x14ac:dyDescent="0.15">
      <c r="B3903" s="2"/>
    </row>
    <row r="3904" spans="2:2" ht="13" x14ac:dyDescent="0.15">
      <c r="B3904" s="2"/>
    </row>
    <row r="3905" spans="2:2" ht="13" x14ac:dyDescent="0.15">
      <c r="B3905" s="2"/>
    </row>
    <row r="3906" spans="2:2" ht="13" x14ac:dyDescent="0.15">
      <c r="B3906" s="2"/>
    </row>
    <row r="3907" spans="2:2" ht="13" x14ac:dyDescent="0.15">
      <c r="B3907" s="2"/>
    </row>
    <row r="3908" spans="2:2" ht="13" x14ac:dyDescent="0.15">
      <c r="B3908" s="2"/>
    </row>
    <row r="3909" spans="2:2" ht="13" x14ac:dyDescent="0.15">
      <c r="B3909" s="2"/>
    </row>
    <row r="3910" spans="2:2" ht="13" x14ac:dyDescent="0.15">
      <c r="B3910" s="2"/>
    </row>
    <row r="3911" spans="2:2" ht="13" x14ac:dyDescent="0.15">
      <c r="B3911" s="2"/>
    </row>
    <row r="3912" spans="2:2" ht="13" x14ac:dyDescent="0.15">
      <c r="B3912" s="2"/>
    </row>
    <row r="3913" spans="2:2" ht="13" x14ac:dyDescent="0.15">
      <c r="B3913" s="2"/>
    </row>
    <row r="3914" spans="2:2" ht="13" x14ac:dyDescent="0.15">
      <c r="B3914" s="2"/>
    </row>
    <row r="3915" spans="2:2" ht="13" x14ac:dyDescent="0.15">
      <c r="B3915" s="2"/>
    </row>
    <row r="3916" spans="2:2" ht="13" x14ac:dyDescent="0.15">
      <c r="B3916" s="2"/>
    </row>
    <row r="3917" spans="2:2" ht="13" x14ac:dyDescent="0.15">
      <c r="B3917" s="2"/>
    </row>
    <row r="3918" spans="2:2" ht="13" x14ac:dyDescent="0.15">
      <c r="B3918" s="2"/>
    </row>
    <row r="3919" spans="2:2" ht="13" x14ac:dyDescent="0.15">
      <c r="B3919" s="2"/>
    </row>
    <row r="3920" spans="2:2" ht="13" x14ac:dyDescent="0.15">
      <c r="B3920" s="2"/>
    </row>
    <row r="3921" spans="2:2" ht="13" x14ac:dyDescent="0.15">
      <c r="B3921" s="2"/>
    </row>
    <row r="3922" spans="2:2" ht="13" x14ac:dyDescent="0.15">
      <c r="B3922" s="2"/>
    </row>
    <row r="3923" spans="2:2" ht="13" x14ac:dyDescent="0.15">
      <c r="B3923" s="2"/>
    </row>
    <row r="3924" spans="2:2" ht="13" x14ac:dyDescent="0.15">
      <c r="B3924" s="2"/>
    </row>
    <row r="3925" spans="2:2" ht="13" x14ac:dyDescent="0.15">
      <c r="B3925" s="2"/>
    </row>
    <row r="3926" spans="2:2" ht="13" x14ac:dyDescent="0.15">
      <c r="B3926" s="2"/>
    </row>
    <row r="3927" spans="2:2" ht="13" x14ac:dyDescent="0.15">
      <c r="B3927" s="2"/>
    </row>
    <row r="3928" spans="2:2" ht="13" x14ac:dyDescent="0.15">
      <c r="B3928" s="2"/>
    </row>
    <row r="3929" spans="2:2" ht="13" x14ac:dyDescent="0.15">
      <c r="B3929" s="2"/>
    </row>
    <row r="3930" spans="2:2" ht="13" x14ac:dyDescent="0.15">
      <c r="B3930" s="2"/>
    </row>
    <row r="3931" spans="2:2" ht="13" x14ac:dyDescent="0.15">
      <c r="B3931" s="2"/>
    </row>
    <row r="3932" spans="2:2" ht="13" x14ac:dyDescent="0.15">
      <c r="B3932" s="2"/>
    </row>
    <row r="3933" spans="2:2" ht="13" x14ac:dyDescent="0.15">
      <c r="B3933" s="2"/>
    </row>
    <row r="3934" spans="2:2" ht="13" x14ac:dyDescent="0.15">
      <c r="B3934" s="2"/>
    </row>
    <row r="3935" spans="2:2" ht="13" x14ac:dyDescent="0.15">
      <c r="B3935" s="2"/>
    </row>
    <row r="3936" spans="2:2" ht="13" x14ac:dyDescent="0.15">
      <c r="B3936" s="2"/>
    </row>
    <row r="3937" spans="2:2" ht="13" x14ac:dyDescent="0.15">
      <c r="B3937" s="2"/>
    </row>
    <row r="3938" spans="2:2" ht="13" x14ac:dyDescent="0.15">
      <c r="B3938" s="2"/>
    </row>
    <row r="3939" spans="2:2" ht="13" x14ac:dyDescent="0.15">
      <c r="B3939" s="2"/>
    </row>
    <row r="3940" spans="2:2" ht="13" x14ac:dyDescent="0.15">
      <c r="B3940" s="2"/>
    </row>
    <row r="3941" spans="2:2" ht="13" x14ac:dyDescent="0.15">
      <c r="B3941" s="2"/>
    </row>
    <row r="3942" spans="2:2" ht="13" x14ac:dyDescent="0.15">
      <c r="B3942" s="2"/>
    </row>
    <row r="3943" spans="2:2" ht="13" x14ac:dyDescent="0.15">
      <c r="B3943" s="2"/>
    </row>
    <row r="3944" spans="2:2" ht="13" x14ac:dyDescent="0.15">
      <c r="B3944" s="2"/>
    </row>
    <row r="3945" spans="2:2" ht="13" x14ac:dyDescent="0.15">
      <c r="B3945" s="2"/>
    </row>
    <row r="3946" spans="2:2" ht="13" x14ac:dyDescent="0.15">
      <c r="B3946" s="2"/>
    </row>
    <row r="3947" spans="2:2" ht="13" x14ac:dyDescent="0.15">
      <c r="B3947" s="2"/>
    </row>
    <row r="3948" spans="2:2" ht="13" x14ac:dyDescent="0.15">
      <c r="B3948" s="2"/>
    </row>
    <row r="3949" spans="2:2" ht="13" x14ac:dyDescent="0.15">
      <c r="B3949" s="2"/>
    </row>
    <row r="3950" spans="2:2" ht="13" x14ac:dyDescent="0.15">
      <c r="B3950" s="2"/>
    </row>
    <row r="3951" spans="2:2" ht="13" x14ac:dyDescent="0.15">
      <c r="B3951" s="2"/>
    </row>
    <row r="3952" spans="2:2" ht="13" x14ac:dyDescent="0.15">
      <c r="B3952" s="2"/>
    </row>
    <row r="3953" spans="2:2" ht="13" x14ac:dyDescent="0.15">
      <c r="B3953" s="2"/>
    </row>
    <row r="3954" spans="2:2" ht="13" x14ac:dyDescent="0.15">
      <c r="B3954" s="2"/>
    </row>
    <row r="3955" spans="2:2" ht="13" x14ac:dyDescent="0.15">
      <c r="B3955" s="2"/>
    </row>
    <row r="3956" spans="2:2" ht="13" x14ac:dyDescent="0.15">
      <c r="B3956" s="2"/>
    </row>
    <row r="3957" spans="2:2" ht="13" x14ac:dyDescent="0.15">
      <c r="B3957" s="2"/>
    </row>
    <row r="3958" spans="2:2" ht="13" x14ac:dyDescent="0.15">
      <c r="B3958" s="2"/>
    </row>
    <row r="3959" spans="2:2" ht="13" x14ac:dyDescent="0.15">
      <c r="B3959" s="2"/>
    </row>
    <row r="3960" spans="2:2" ht="13" x14ac:dyDescent="0.15">
      <c r="B3960" s="2"/>
    </row>
    <row r="3961" spans="2:2" ht="13" x14ac:dyDescent="0.15">
      <c r="B3961" s="2"/>
    </row>
    <row r="3962" spans="2:2" ht="13" x14ac:dyDescent="0.15">
      <c r="B3962" s="2"/>
    </row>
    <row r="3963" spans="2:2" ht="13" x14ac:dyDescent="0.15">
      <c r="B3963" s="2"/>
    </row>
    <row r="3964" spans="2:2" ht="13" x14ac:dyDescent="0.15">
      <c r="B3964" s="2"/>
    </row>
    <row r="3965" spans="2:2" ht="13" x14ac:dyDescent="0.15">
      <c r="B3965" s="2"/>
    </row>
    <row r="3966" spans="2:2" ht="13" x14ac:dyDescent="0.15">
      <c r="B3966" s="2"/>
    </row>
    <row r="3967" spans="2:2" ht="13" x14ac:dyDescent="0.15">
      <c r="B3967" s="2"/>
    </row>
    <row r="3968" spans="2:2" ht="13" x14ac:dyDescent="0.15">
      <c r="B3968" s="2"/>
    </row>
    <row r="3969" spans="2:2" ht="13" x14ac:dyDescent="0.15">
      <c r="B3969" s="2"/>
    </row>
    <row r="3970" spans="2:2" ht="13" x14ac:dyDescent="0.15">
      <c r="B3970" s="2"/>
    </row>
    <row r="3971" spans="2:2" ht="13" x14ac:dyDescent="0.15">
      <c r="B3971" s="2"/>
    </row>
    <row r="3972" spans="2:2" ht="13" x14ac:dyDescent="0.15">
      <c r="B3972" s="2"/>
    </row>
    <row r="3973" spans="2:2" ht="13" x14ac:dyDescent="0.15">
      <c r="B3973" s="2"/>
    </row>
    <row r="3974" spans="2:2" ht="13" x14ac:dyDescent="0.15">
      <c r="B3974" s="2"/>
    </row>
    <row r="3975" spans="2:2" ht="13" x14ac:dyDescent="0.15">
      <c r="B3975" s="2"/>
    </row>
    <row r="3976" spans="2:2" ht="13" x14ac:dyDescent="0.15">
      <c r="B3976" s="2"/>
    </row>
    <row r="3977" spans="2:2" ht="13" x14ac:dyDescent="0.15">
      <c r="B3977" s="2"/>
    </row>
    <row r="3978" spans="2:2" ht="13" x14ac:dyDescent="0.15">
      <c r="B3978" s="2"/>
    </row>
    <row r="3979" spans="2:2" ht="13" x14ac:dyDescent="0.15">
      <c r="B3979" s="2"/>
    </row>
    <row r="3980" spans="2:2" ht="13" x14ac:dyDescent="0.15">
      <c r="B3980" s="2"/>
    </row>
    <row r="3981" spans="2:2" ht="13" x14ac:dyDescent="0.15">
      <c r="B3981" s="2"/>
    </row>
    <row r="3982" spans="2:2" ht="13" x14ac:dyDescent="0.15">
      <c r="B3982" s="2"/>
    </row>
    <row r="3983" spans="2:2" ht="13" x14ac:dyDescent="0.15">
      <c r="B3983" s="2"/>
    </row>
    <row r="3984" spans="2:2" ht="13" x14ac:dyDescent="0.15">
      <c r="B3984" s="2"/>
    </row>
    <row r="3985" spans="2:2" ht="13" x14ac:dyDescent="0.15">
      <c r="B3985" s="2"/>
    </row>
    <row r="3986" spans="2:2" ht="13" x14ac:dyDescent="0.15">
      <c r="B3986" s="2"/>
    </row>
    <row r="3987" spans="2:2" ht="13" x14ac:dyDescent="0.15">
      <c r="B3987" s="2"/>
    </row>
    <row r="3988" spans="2:2" ht="13" x14ac:dyDescent="0.15">
      <c r="B3988" s="2"/>
    </row>
    <row r="3989" spans="2:2" ht="13" x14ac:dyDescent="0.15">
      <c r="B3989" s="2"/>
    </row>
    <row r="3990" spans="2:2" ht="13" x14ac:dyDescent="0.15">
      <c r="B3990" s="2"/>
    </row>
    <row r="3991" spans="2:2" ht="13" x14ac:dyDescent="0.15">
      <c r="B3991" s="2"/>
    </row>
    <row r="3992" spans="2:2" ht="13" x14ac:dyDescent="0.15">
      <c r="B3992" s="2"/>
    </row>
    <row r="3993" spans="2:2" ht="13" x14ac:dyDescent="0.15">
      <c r="B3993" s="2"/>
    </row>
    <row r="3994" spans="2:2" ht="13" x14ac:dyDescent="0.15">
      <c r="B3994" s="2"/>
    </row>
    <row r="3995" spans="2:2" ht="13" x14ac:dyDescent="0.15">
      <c r="B3995" s="2"/>
    </row>
    <row r="3996" spans="2:2" ht="13" x14ac:dyDescent="0.15">
      <c r="B3996" s="2"/>
    </row>
    <row r="3997" spans="2:2" ht="13" x14ac:dyDescent="0.15">
      <c r="B3997" s="2"/>
    </row>
    <row r="3998" spans="2:2" ht="13" x14ac:dyDescent="0.15">
      <c r="B3998" s="2"/>
    </row>
    <row r="3999" spans="2:2" ht="13" x14ac:dyDescent="0.15">
      <c r="B3999" s="2"/>
    </row>
    <row r="4000" spans="2:2" ht="13" x14ac:dyDescent="0.15">
      <c r="B4000" s="2"/>
    </row>
    <row r="4001" spans="2:2" ht="13" x14ac:dyDescent="0.15">
      <c r="B4001" s="2"/>
    </row>
    <row r="4002" spans="2:2" ht="13" x14ac:dyDescent="0.15">
      <c r="B4002" s="2"/>
    </row>
    <row r="4003" spans="2:2" ht="13" x14ac:dyDescent="0.15">
      <c r="B4003" s="2"/>
    </row>
    <row r="4004" spans="2:2" ht="13" x14ac:dyDescent="0.15">
      <c r="B4004" s="2"/>
    </row>
    <row r="4005" spans="2:2" ht="13" x14ac:dyDescent="0.15">
      <c r="B4005" s="2"/>
    </row>
    <row r="4006" spans="2:2" ht="13" x14ac:dyDescent="0.15">
      <c r="B4006" s="2"/>
    </row>
    <row r="4007" spans="2:2" ht="13" x14ac:dyDescent="0.15">
      <c r="B4007" s="2"/>
    </row>
    <row r="4008" spans="2:2" ht="13" x14ac:dyDescent="0.15">
      <c r="B4008" s="2"/>
    </row>
    <row r="4009" spans="2:2" ht="13" x14ac:dyDescent="0.15">
      <c r="B4009" s="2"/>
    </row>
    <row r="4010" spans="2:2" ht="13" x14ac:dyDescent="0.15">
      <c r="B4010" s="2"/>
    </row>
    <row r="4011" spans="2:2" ht="13" x14ac:dyDescent="0.15">
      <c r="B4011" s="2"/>
    </row>
    <row r="4012" spans="2:2" ht="13" x14ac:dyDescent="0.15">
      <c r="B4012" s="2"/>
    </row>
    <row r="4013" spans="2:2" ht="13" x14ac:dyDescent="0.15">
      <c r="B4013" s="2"/>
    </row>
    <row r="4014" spans="2:2" ht="13" x14ac:dyDescent="0.15">
      <c r="B4014" s="2"/>
    </row>
    <row r="4015" spans="2:2" ht="13" x14ac:dyDescent="0.15">
      <c r="B4015" s="2"/>
    </row>
    <row r="4016" spans="2:2" ht="13" x14ac:dyDescent="0.15">
      <c r="B4016" s="2"/>
    </row>
    <row r="4017" spans="2:2" ht="13" x14ac:dyDescent="0.15">
      <c r="B4017" s="2"/>
    </row>
    <row r="4018" spans="2:2" ht="13" x14ac:dyDescent="0.15">
      <c r="B4018" s="2"/>
    </row>
    <row r="4019" spans="2:2" ht="13" x14ac:dyDescent="0.15">
      <c r="B4019" s="2"/>
    </row>
    <row r="4020" spans="2:2" ht="13" x14ac:dyDescent="0.15">
      <c r="B4020" s="2"/>
    </row>
    <row r="4021" spans="2:2" ht="13" x14ac:dyDescent="0.15">
      <c r="B4021" s="2"/>
    </row>
    <row r="4022" spans="2:2" ht="13" x14ac:dyDescent="0.15">
      <c r="B4022" s="2"/>
    </row>
    <row r="4023" spans="2:2" ht="13" x14ac:dyDescent="0.15">
      <c r="B4023" s="2"/>
    </row>
    <row r="4024" spans="2:2" ht="13" x14ac:dyDescent="0.15">
      <c r="B4024" s="2"/>
    </row>
    <row r="4025" spans="2:2" ht="13" x14ac:dyDescent="0.15">
      <c r="B4025" s="2"/>
    </row>
    <row r="4026" spans="2:2" ht="13" x14ac:dyDescent="0.15">
      <c r="B4026" s="2"/>
    </row>
    <row r="4027" spans="2:2" ht="13" x14ac:dyDescent="0.15">
      <c r="B4027" s="2"/>
    </row>
    <row r="4028" spans="2:2" ht="13" x14ac:dyDescent="0.15">
      <c r="B4028" s="2"/>
    </row>
    <row r="4029" spans="2:2" ht="13" x14ac:dyDescent="0.15">
      <c r="B4029" s="2"/>
    </row>
    <row r="4030" spans="2:2" ht="13" x14ac:dyDescent="0.15">
      <c r="B4030" s="2"/>
    </row>
    <row r="4031" spans="2:2" ht="13" x14ac:dyDescent="0.15">
      <c r="B4031" s="2"/>
    </row>
    <row r="4032" spans="2:2" ht="13" x14ac:dyDescent="0.15">
      <c r="B4032" s="2"/>
    </row>
    <row r="4033" spans="2:2" ht="13" x14ac:dyDescent="0.15">
      <c r="B4033" s="2"/>
    </row>
    <row r="4034" spans="2:2" ht="13" x14ac:dyDescent="0.15">
      <c r="B4034" s="2"/>
    </row>
    <row r="4035" spans="2:2" ht="13" x14ac:dyDescent="0.15">
      <c r="B4035" s="2"/>
    </row>
    <row r="4036" spans="2:2" ht="13" x14ac:dyDescent="0.15">
      <c r="B4036" s="2"/>
    </row>
    <row r="4037" spans="2:2" ht="13" x14ac:dyDescent="0.15">
      <c r="B4037" s="2"/>
    </row>
    <row r="4038" spans="2:2" ht="13" x14ac:dyDescent="0.15">
      <c r="B4038" s="2"/>
    </row>
    <row r="4039" spans="2:2" ht="13" x14ac:dyDescent="0.15">
      <c r="B4039" s="2"/>
    </row>
    <row r="4040" spans="2:2" ht="13" x14ac:dyDescent="0.15">
      <c r="B4040" s="2"/>
    </row>
    <row r="4041" spans="2:2" ht="13" x14ac:dyDescent="0.15">
      <c r="B4041" s="2"/>
    </row>
    <row r="4042" spans="2:2" ht="13" x14ac:dyDescent="0.15">
      <c r="B4042" s="2"/>
    </row>
    <row r="4043" spans="2:2" ht="13" x14ac:dyDescent="0.15">
      <c r="B4043" s="2"/>
    </row>
    <row r="4044" spans="2:2" ht="13" x14ac:dyDescent="0.15">
      <c r="B4044" s="2"/>
    </row>
    <row r="4045" spans="2:2" ht="13" x14ac:dyDescent="0.15">
      <c r="B4045" s="2"/>
    </row>
    <row r="4046" spans="2:2" ht="13" x14ac:dyDescent="0.15">
      <c r="B4046" s="2"/>
    </row>
    <row r="4047" spans="2:2" ht="13" x14ac:dyDescent="0.15">
      <c r="B4047" s="2"/>
    </row>
    <row r="4048" spans="2:2" ht="13" x14ac:dyDescent="0.15">
      <c r="B4048" s="2"/>
    </row>
    <row r="4049" spans="2:2" ht="13" x14ac:dyDescent="0.15">
      <c r="B4049" s="2"/>
    </row>
    <row r="4050" spans="2:2" ht="13" x14ac:dyDescent="0.15">
      <c r="B4050" s="2"/>
    </row>
    <row r="4051" spans="2:2" ht="13" x14ac:dyDescent="0.15">
      <c r="B4051" s="2"/>
    </row>
    <row r="4052" spans="2:2" ht="13" x14ac:dyDescent="0.15">
      <c r="B4052" s="2"/>
    </row>
    <row r="4053" spans="2:2" ht="13" x14ac:dyDescent="0.15">
      <c r="B4053" s="2"/>
    </row>
    <row r="4054" spans="2:2" ht="13" x14ac:dyDescent="0.15">
      <c r="B4054" s="2"/>
    </row>
    <row r="4055" spans="2:2" ht="13" x14ac:dyDescent="0.15">
      <c r="B4055" s="2"/>
    </row>
    <row r="4056" spans="2:2" ht="13" x14ac:dyDescent="0.15">
      <c r="B4056" s="2"/>
    </row>
    <row r="4057" spans="2:2" ht="13" x14ac:dyDescent="0.15">
      <c r="B4057" s="2"/>
    </row>
    <row r="4058" spans="2:2" ht="13" x14ac:dyDescent="0.15">
      <c r="B4058" s="2"/>
    </row>
    <row r="4059" spans="2:2" ht="13" x14ac:dyDescent="0.15">
      <c r="B4059" s="2"/>
    </row>
    <row r="4060" spans="2:2" ht="13" x14ac:dyDescent="0.15">
      <c r="B4060" s="2"/>
    </row>
    <row r="4061" spans="2:2" ht="13" x14ac:dyDescent="0.15">
      <c r="B4061" s="2"/>
    </row>
    <row r="4062" spans="2:2" ht="13" x14ac:dyDescent="0.15">
      <c r="B4062" s="2"/>
    </row>
    <row r="4063" spans="2:2" ht="13" x14ac:dyDescent="0.15">
      <c r="B4063" s="2"/>
    </row>
    <row r="4064" spans="2:2" ht="13" x14ac:dyDescent="0.15">
      <c r="B4064" s="2"/>
    </row>
    <row r="4065" spans="2:2" ht="13" x14ac:dyDescent="0.15">
      <c r="B4065" s="2"/>
    </row>
    <row r="4066" spans="2:2" ht="13" x14ac:dyDescent="0.15">
      <c r="B4066" s="2"/>
    </row>
    <row r="4067" spans="2:2" ht="13" x14ac:dyDescent="0.15">
      <c r="B4067" s="2"/>
    </row>
    <row r="4068" spans="2:2" ht="13" x14ac:dyDescent="0.15">
      <c r="B4068" s="2"/>
    </row>
    <row r="4069" spans="2:2" ht="13" x14ac:dyDescent="0.15">
      <c r="B4069" s="2"/>
    </row>
    <row r="4070" spans="2:2" ht="13" x14ac:dyDescent="0.15">
      <c r="B4070" s="2"/>
    </row>
    <row r="4071" spans="2:2" ht="13" x14ac:dyDescent="0.15">
      <c r="B4071" s="2"/>
    </row>
    <row r="4072" spans="2:2" ht="13" x14ac:dyDescent="0.15">
      <c r="B4072" s="2"/>
    </row>
    <row r="4073" spans="2:2" ht="13" x14ac:dyDescent="0.15">
      <c r="B4073" s="2"/>
    </row>
    <row r="4074" spans="2:2" ht="13" x14ac:dyDescent="0.15">
      <c r="B4074" s="2"/>
    </row>
    <row r="4075" spans="2:2" ht="13" x14ac:dyDescent="0.15">
      <c r="B4075" s="2"/>
    </row>
    <row r="4076" spans="2:2" ht="13" x14ac:dyDescent="0.15">
      <c r="B4076" s="2"/>
    </row>
    <row r="4077" spans="2:2" ht="13" x14ac:dyDescent="0.15">
      <c r="B4077" s="2"/>
    </row>
    <row r="4078" spans="2:2" ht="13" x14ac:dyDescent="0.15">
      <c r="B4078" s="2"/>
    </row>
    <row r="4079" spans="2:2" ht="13" x14ac:dyDescent="0.15">
      <c r="B4079" s="2"/>
    </row>
    <row r="4080" spans="2:2" ht="13" x14ac:dyDescent="0.15">
      <c r="B4080" s="2"/>
    </row>
    <row r="4081" spans="2:2" ht="13" x14ac:dyDescent="0.15">
      <c r="B4081" s="2"/>
    </row>
    <row r="4082" spans="2:2" ht="13" x14ac:dyDescent="0.15">
      <c r="B4082" s="2"/>
    </row>
    <row r="4083" spans="2:2" ht="13" x14ac:dyDescent="0.15">
      <c r="B4083" s="2"/>
    </row>
    <row r="4084" spans="2:2" ht="13" x14ac:dyDescent="0.15">
      <c r="B4084" s="2"/>
    </row>
    <row r="4085" spans="2:2" ht="13" x14ac:dyDescent="0.15">
      <c r="B4085" s="2"/>
    </row>
    <row r="4086" spans="2:2" ht="13" x14ac:dyDescent="0.15">
      <c r="B4086" s="2"/>
    </row>
    <row r="4087" spans="2:2" ht="13" x14ac:dyDescent="0.15">
      <c r="B4087" s="2"/>
    </row>
    <row r="4088" spans="2:2" ht="13" x14ac:dyDescent="0.15">
      <c r="B4088" s="2"/>
    </row>
    <row r="4089" spans="2:2" ht="13" x14ac:dyDescent="0.15">
      <c r="B4089" s="2"/>
    </row>
    <row r="4090" spans="2:2" ht="13" x14ac:dyDescent="0.15">
      <c r="B4090" s="2"/>
    </row>
    <row r="4091" spans="2:2" ht="13" x14ac:dyDescent="0.15">
      <c r="B4091" s="2"/>
    </row>
    <row r="4092" spans="2:2" ht="13" x14ac:dyDescent="0.15">
      <c r="B4092" s="2"/>
    </row>
    <row r="4093" spans="2:2" ht="13" x14ac:dyDescent="0.15">
      <c r="B4093" s="2"/>
    </row>
    <row r="4094" spans="2:2" ht="13" x14ac:dyDescent="0.15">
      <c r="B4094" s="2"/>
    </row>
    <row r="4095" spans="2:2" ht="13" x14ac:dyDescent="0.15">
      <c r="B4095" s="2"/>
    </row>
    <row r="4096" spans="2:2" ht="13" x14ac:dyDescent="0.15">
      <c r="B4096" s="2"/>
    </row>
    <row r="4097" spans="2:2" ht="13" x14ac:dyDescent="0.15">
      <c r="B4097" s="2"/>
    </row>
    <row r="4098" spans="2:2" ht="13" x14ac:dyDescent="0.15">
      <c r="B4098" s="2"/>
    </row>
    <row r="4099" spans="2:2" ht="13" x14ac:dyDescent="0.15">
      <c r="B4099" s="2"/>
    </row>
    <row r="4100" spans="2:2" ht="13" x14ac:dyDescent="0.15">
      <c r="B4100" s="2"/>
    </row>
    <row r="4101" spans="2:2" ht="13" x14ac:dyDescent="0.15">
      <c r="B4101" s="2"/>
    </row>
    <row r="4102" spans="2:2" ht="13" x14ac:dyDescent="0.15">
      <c r="B4102" s="2"/>
    </row>
    <row r="4103" spans="2:2" ht="13" x14ac:dyDescent="0.15">
      <c r="B4103" s="2"/>
    </row>
    <row r="4104" spans="2:2" ht="13" x14ac:dyDescent="0.15">
      <c r="B4104" s="2"/>
    </row>
    <row r="4105" spans="2:2" ht="13" x14ac:dyDescent="0.15">
      <c r="B4105" s="2"/>
    </row>
    <row r="4106" spans="2:2" ht="13" x14ac:dyDescent="0.15">
      <c r="B4106" s="2"/>
    </row>
    <row r="4107" spans="2:2" ht="13" x14ac:dyDescent="0.15">
      <c r="B4107" s="2"/>
    </row>
    <row r="4108" spans="2:2" ht="13" x14ac:dyDescent="0.15">
      <c r="B4108" s="2"/>
    </row>
    <row r="4109" spans="2:2" ht="13" x14ac:dyDescent="0.15">
      <c r="B4109" s="2"/>
    </row>
    <row r="4110" spans="2:2" ht="13" x14ac:dyDescent="0.15">
      <c r="B4110" s="2"/>
    </row>
    <row r="4111" spans="2:2" ht="13" x14ac:dyDescent="0.15">
      <c r="B4111" s="2"/>
    </row>
    <row r="4112" spans="2:2" ht="13" x14ac:dyDescent="0.15">
      <c r="B4112" s="2"/>
    </row>
    <row r="4113" spans="2:2" ht="13" x14ac:dyDescent="0.15">
      <c r="B4113" s="2"/>
    </row>
    <row r="4114" spans="2:2" ht="13" x14ac:dyDescent="0.15">
      <c r="B4114" s="2"/>
    </row>
    <row r="4115" spans="2:2" ht="13" x14ac:dyDescent="0.15">
      <c r="B4115" s="2"/>
    </row>
    <row r="4116" spans="2:2" ht="13" x14ac:dyDescent="0.15">
      <c r="B4116" s="2"/>
    </row>
    <row r="4117" spans="2:2" ht="13" x14ac:dyDescent="0.15">
      <c r="B4117" s="2"/>
    </row>
    <row r="4118" spans="2:2" ht="13" x14ac:dyDescent="0.15">
      <c r="B4118" s="2"/>
    </row>
    <row r="4119" spans="2:2" ht="13" x14ac:dyDescent="0.15">
      <c r="B4119" s="2"/>
    </row>
    <row r="4120" spans="2:2" ht="13" x14ac:dyDescent="0.15">
      <c r="B4120" s="2"/>
    </row>
    <row r="4121" spans="2:2" ht="13" x14ac:dyDescent="0.15">
      <c r="B4121" s="2"/>
    </row>
    <row r="4122" spans="2:2" ht="13" x14ac:dyDescent="0.15">
      <c r="B4122" s="2"/>
    </row>
    <row r="4123" spans="2:2" ht="13" x14ac:dyDescent="0.15">
      <c r="B4123" s="2"/>
    </row>
    <row r="4124" spans="2:2" ht="13" x14ac:dyDescent="0.15">
      <c r="B4124" s="2"/>
    </row>
    <row r="4125" spans="2:2" ht="13" x14ac:dyDescent="0.15">
      <c r="B4125" s="2"/>
    </row>
    <row r="4126" spans="2:2" ht="13" x14ac:dyDescent="0.15">
      <c r="B4126" s="2"/>
    </row>
    <row r="4127" spans="2:2" ht="13" x14ac:dyDescent="0.15">
      <c r="B4127" s="2"/>
    </row>
    <row r="4128" spans="2:2" ht="13" x14ac:dyDescent="0.15">
      <c r="B4128" s="2"/>
    </row>
    <row r="4129" spans="2:2" ht="13" x14ac:dyDescent="0.15">
      <c r="B4129" s="2"/>
    </row>
    <row r="4130" spans="2:2" ht="13" x14ac:dyDescent="0.15">
      <c r="B4130" s="2"/>
    </row>
    <row r="4131" spans="2:2" ht="13" x14ac:dyDescent="0.15">
      <c r="B4131" s="2"/>
    </row>
    <row r="4132" spans="2:2" ht="13" x14ac:dyDescent="0.15">
      <c r="B4132" s="2"/>
    </row>
    <row r="4133" spans="2:2" ht="13" x14ac:dyDescent="0.15">
      <c r="B4133" s="2"/>
    </row>
    <row r="4134" spans="2:2" ht="13" x14ac:dyDescent="0.15">
      <c r="B4134" s="2"/>
    </row>
    <row r="4135" spans="2:2" ht="13" x14ac:dyDescent="0.15">
      <c r="B4135" s="2"/>
    </row>
    <row r="4136" spans="2:2" ht="13" x14ac:dyDescent="0.15">
      <c r="B4136" s="2"/>
    </row>
    <row r="4137" spans="2:2" ht="13" x14ac:dyDescent="0.15">
      <c r="B4137" s="2"/>
    </row>
    <row r="4138" spans="2:2" ht="13" x14ac:dyDescent="0.15">
      <c r="B4138" s="2"/>
    </row>
    <row r="4139" spans="2:2" ht="13" x14ac:dyDescent="0.15">
      <c r="B4139" s="2"/>
    </row>
    <row r="4140" spans="2:2" ht="13" x14ac:dyDescent="0.15">
      <c r="B4140" s="2"/>
    </row>
    <row r="4141" spans="2:2" ht="13" x14ac:dyDescent="0.15">
      <c r="B4141" s="2"/>
    </row>
    <row r="4142" spans="2:2" ht="13" x14ac:dyDescent="0.15">
      <c r="B4142" s="2"/>
    </row>
    <row r="4143" spans="2:2" ht="13" x14ac:dyDescent="0.15">
      <c r="B4143" s="2"/>
    </row>
    <row r="4144" spans="2:2" ht="13" x14ac:dyDescent="0.15">
      <c r="B4144" s="2"/>
    </row>
    <row r="4145" spans="2:2" ht="13" x14ac:dyDescent="0.15">
      <c r="B4145" s="2"/>
    </row>
    <row r="4146" spans="2:2" ht="13" x14ac:dyDescent="0.15">
      <c r="B4146" s="2"/>
    </row>
    <row r="4147" spans="2:2" ht="13" x14ac:dyDescent="0.15">
      <c r="B4147" s="2"/>
    </row>
    <row r="4148" spans="2:2" ht="13" x14ac:dyDescent="0.15">
      <c r="B4148" s="2"/>
    </row>
    <row r="4149" spans="2:2" ht="13" x14ac:dyDescent="0.15">
      <c r="B4149" s="2"/>
    </row>
    <row r="4150" spans="2:2" ht="13" x14ac:dyDescent="0.15">
      <c r="B4150" s="2"/>
    </row>
    <row r="4151" spans="2:2" ht="13" x14ac:dyDescent="0.15">
      <c r="B4151" s="2"/>
    </row>
    <row r="4152" spans="2:2" ht="13" x14ac:dyDescent="0.15">
      <c r="B4152" s="2"/>
    </row>
    <row r="4153" spans="2:2" ht="13" x14ac:dyDescent="0.15">
      <c r="B4153" s="2"/>
    </row>
    <row r="4154" spans="2:2" ht="13" x14ac:dyDescent="0.15">
      <c r="B4154" s="2"/>
    </row>
    <row r="4155" spans="2:2" ht="13" x14ac:dyDescent="0.15">
      <c r="B4155" s="2"/>
    </row>
    <row r="4156" spans="2:2" ht="13" x14ac:dyDescent="0.15">
      <c r="B4156" s="2"/>
    </row>
    <row r="4157" spans="2:2" ht="13" x14ac:dyDescent="0.15">
      <c r="B4157" s="2"/>
    </row>
    <row r="4158" spans="2:2" ht="13" x14ac:dyDescent="0.15">
      <c r="B4158" s="2"/>
    </row>
    <row r="4159" spans="2:2" ht="13" x14ac:dyDescent="0.15">
      <c r="B4159" s="2"/>
    </row>
    <row r="4160" spans="2:2" ht="13" x14ac:dyDescent="0.15">
      <c r="B4160" s="2"/>
    </row>
    <row r="4161" spans="2:2" ht="13" x14ac:dyDescent="0.15">
      <c r="B4161" s="2"/>
    </row>
    <row r="4162" spans="2:2" ht="13" x14ac:dyDescent="0.15">
      <c r="B4162" s="2"/>
    </row>
    <row r="4163" spans="2:2" ht="13" x14ac:dyDescent="0.15">
      <c r="B4163" s="2"/>
    </row>
    <row r="4164" spans="2:2" ht="13" x14ac:dyDescent="0.15">
      <c r="B4164" s="2"/>
    </row>
    <row r="4165" spans="2:2" ht="13" x14ac:dyDescent="0.15">
      <c r="B4165" s="2"/>
    </row>
    <row r="4166" spans="2:2" ht="13" x14ac:dyDescent="0.15">
      <c r="B4166" s="2"/>
    </row>
    <row r="4167" spans="2:2" ht="13" x14ac:dyDescent="0.15">
      <c r="B4167" s="2"/>
    </row>
    <row r="4168" spans="2:2" ht="13" x14ac:dyDescent="0.15">
      <c r="B4168" s="2"/>
    </row>
    <row r="4169" spans="2:2" ht="13" x14ac:dyDescent="0.15">
      <c r="B4169" s="2"/>
    </row>
    <row r="4170" spans="2:2" ht="13" x14ac:dyDescent="0.15">
      <c r="B4170" s="2"/>
    </row>
    <row r="4171" spans="2:2" ht="13" x14ac:dyDescent="0.15">
      <c r="B4171" s="2"/>
    </row>
    <row r="4172" spans="2:2" ht="13" x14ac:dyDescent="0.15">
      <c r="B4172" s="2"/>
    </row>
    <row r="4173" spans="2:2" ht="13" x14ac:dyDescent="0.15">
      <c r="B4173" s="2"/>
    </row>
    <row r="4174" spans="2:2" ht="13" x14ac:dyDescent="0.15">
      <c r="B4174" s="2"/>
    </row>
    <row r="4175" spans="2:2" ht="13" x14ac:dyDescent="0.15">
      <c r="B4175" s="2"/>
    </row>
    <row r="4176" spans="2:2" ht="13" x14ac:dyDescent="0.15">
      <c r="B4176" s="2"/>
    </row>
    <row r="4177" spans="2:2" ht="13" x14ac:dyDescent="0.15">
      <c r="B4177" s="2"/>
    </row>
    <row r="4178" spans="2:2" ht="13" x14ac:dyDescent="0.15">
      <c r="B4178" s="2"/>
    </row>
    <row r="4179" spans="2:2" ht="13" x14ac:dyDescent="0.15">
      <c r="B4179" s="2"/>
    </row>
    <row r="4180" spans="2:2" ht="13" x14ac:dyDescent="0.15">
      <c r="B4180" s="2"/>
    </row>
    <row r="4181" spans="2:2" ht="13" x14ac:dyDescent="0.15">
      <c r="B4181" s="2"/>
    </row>
    <row r="4182" spans="2:2" ht="13" x14ac:dyDescent="0.15">
      <c r="B4182" s="2"/>
    </row>
    <row r="4183" spans="2:2" ht="13" x14ac:dyDescent="0.15">
      <c r="B4183" s="2"/>
    </row>
    <row r="4184" spans="2:2" ht="13" x14ac:dyDescent="0.15">
      <c r="B4184" s="2"/>
    </row>
    <row r="4185" spans="2:2" ht="13" x14ac:dyDescent="0.15">
      <c r="B4185" s="2"/>
    </row>
    <row r="4186" spans="2:2" ht="13" x14ac:dyDescent="0.15">
      <c r="B4186" s="2"/>
    </row>
    <row r="4187" spans="2:2" ht="13" x14ac:dyDescent="0.15">
      <c r="B4187" s="2"/>
    </row>
    <row r="4188" spans="2:2" ht="13" x14ac:dyDescent="0.15">
      <c r="B4188" s="2"/>
    </row>
    <row r="4189" spans="2:2" ht="13" x14ac:dyDescent="0.15">
      <c r="B4189" s="2"/>
    </row>
    <row r="4190" spans="2:2" ht="13" x14ac:dyDescent="0.15">
      <c r="B4190" s="2"/>
    </row>
    <row r="4191" spans="2:2" ht="13" x14ac:dyDescent="0.15">
      <c r="B4191" s="2"/>
    </row>
    <row r="4192" spans="2:2" ht="13" x14ac:dyDescent="0.15">
      <c r="B4192" s="2"/>
    </row>
    <row r="4193" spans="2:2" ht="13" x14ac:dyDescent="0.15">
      <c r="B4193" s="2"/>
    </row>
    <row r="4194" spans="2:2" ht="13" x14ac:dyDescent="0.15">
      <c r="B4194" s="2"/>
    </row>
    <row r="4195" spans="2:2" ht="13" x14ac:dyDescent="0.15">
      <c r="B4195" s="2"/>
    </row>
    <row r="4196" spans="2:2" ht="13" x14ac:dyDescent="0.15">
      <c r="B4196" s="2"/>
    </row>
    <row r="4197" spans="2:2" ht="13" x14ac:dyDescent="0.15">
      <c r="B4197" s="2"/>
    </row>
    <row r="4198" spans="2:2" ht="13" x14ac:dyDescent="0.15">
      <c r="B4198" s="2"/>
    </row>
    <row r="4199" spans="2:2" ht="13" x14ac:dyDescent="0.15">
      <c r="B4199" s="2"/>
    </row>
    <row r="4200" spans="2:2" ht="13" x14ac:dyDescent="0.15">
      <c r="B4200" s="2"/>
    </row>
    <row r="4201" spans="2:2" ht="13" x14ac:dyDescent="0.15">
      <c r="B4201" s="2"/>
    </row>
    <row r="4202" spans="2:2" ht="13" x14ac:dyDescent="0.15">
      <c r="B4202" s="2"/>
    </row>
    <row r="4203" spans="2:2" ht="13" x14ac:dyDescent="0.15">
      <c r="B4203" s="2"/>
    </row>
    <row r="4204" spans="2:2" ht="13" x14ac:dyDescent="0.15">
      <c r="B4204" s="2"/>
    </row>
    <row r="4205" spans="2:2" ht="13" x14ac:dyDescent="0.15">
      <c r="B4205" s="2"/>
    </row>
    <row r="4206" spans="2:2" ht="13" x14ac:dyDescent="0.15">
      <c r="B4206" s="2"/>
    </row>
    <row r="4207" spans="2:2" ht="13" x14ac:dyDescent="0.15">
      <c r="B4207" s="2"/>
    </row>
    <row r="4208" spans="2:2" ht="13" x14ac:dyDescent="0.15">
      <c r="B4208" s="2"/>
    </row>
    <row r="4209" spans="2:2" ht="13" x14ac:dyDescent="0.15">
      <c r="B4209" s="2"/>
    </row>
    <row r="4210" spans="2:2" ht="13" x14ac:dyDescent="0.15">
      <c r="B4210" s="2"/>
    </row>
    <row r="4211" spans="2:2" ht="13" x14ac:dyDescent="0.15">
      <c r="B4211" s="2"/>
    </row>
    <row r="4212" spans="2:2" ht="13" x14ac:dyDescent="0.15">
      <c r="B4212" s="2"/>
    </row>
    <row r="4213" spans="2:2" ht="13" x14ac:dyDescent="0.15">
      <c r="B4213" s="2"/>
    </row>
    <row r="4214" spans="2:2" ht="13" x14ac:dyDescent="0.15">
      <c r="B4214" s="2"/>
    </row>
    <row r="4215" spans="2:2" ht="13" x14ac:dyDescent="0.15">
      <c r="B4215" s="2"/>
    </row>
    <row r="4216" spans="2:2" ht="13" x14ac:dyDescent="0.15">
      <c r="B4216" s="2"/>
    </row>
    <row r="4217" spans="2:2" ht="13" x14ac:dyDescent="0.15">
      <c r="B4217" s="2"/>
    </row>
    <row r="4218" spans="2:2" ht="13" x14ac:dyDescent="0.15">
      <c r="B4218" s="2"/>
    </row>
    <row r="4219" spans="2:2" ht="13" x14ac:dyDescent="0.15">
      <c r="B4219" s="2"/>
    </row>
    <row r="4220" spans="2:2" ht="13" x14ac:dyDescent="0.15">
      <c r="B4220" s="2"/>
    </row>
    <row r="4221" spans="2:2" ht="13" x14ac:dyDescent="0.15">
      <c r="B4221" s="2"/>
    </row>
    <row r="4222" spans="2:2" ht="13" x14ac:dyDescent="0.15">
      <c r="B4222" s="2"/>
    </row>
    <row r="4223" spans="2:2" ht="13" x14ac:dyDescent="0.15">
      <c r="B4223" s="2"/>
    </row>
    <row r="4224" spans="2:2" ht="13" x14ac:dyDescent="0.15">
      <c r="B4224" s="2"/>
    </row>
    <row r="4225" spans="2:2" ht="13" x14ac:dyDescent="0.15">
      <c r="B4225" s="2"/>
    </row>
    <row r="4226" spans="2:2" ht="13" x14ac:dyDescent="0.15">
      <c r="B4226" s="2"/>
    </row>
    <row r="4227" spans="2:2" ht="13" x14ac:dyDescent="0.15">
      <c r="B4227" s="2"/>
    </row>
    <row r="4228" spans="2:2" ht="13" x14ac:dyDescent="0.15">
      <c r="B4228" s="2"/>
    </row>
    <row r="4229" spans="2:2" ht="13" x14ac:dyDescent="0.15">
      <c r="B4229" s="2"/>
    </row>
    <row r="4230" spans="2:2" ht="13" x14ac:dyDescent="0.15">
      <c r="B4230" s="2"/>
    </row>
    <row r="4231" spans="2:2" ht="13" x14ac:dyDescent="0.15">
      <c r="B4231" s="2"/>
    </row>
    <row r="4232" spans="2:2" ht="13" x14ac:dyDescent="0.15">
      <c r="B4232" s="2"/>
    </row>
    <row r="4233" spans="2:2" ht="13" x14ac:dyDescent="0.15">
      <c r="B4233" s="2"/>
    </row>
    <row r="4234" spans="2:2" ht="13" x14ac:dyDescent="0.15">
      <c r="B4234" s="2"/>
    </row>
    <row r="4235" spans="2:2" ht="13" x14ac:dyDescent="0.15">
      <c r="B4235" s="2"/>
    </row>
    <row r="4236" spans="2:2" ht="13" x14ac:dyDescent="0.15">
      <c r="B4236" s="2"/>
    </row>
    <row r="4237" spans="2:2" ht="13" x14ac:dyDescent="0.15">
      <c r="B4237" s="2"/>
    </row>
    <row r="4238" spans="2:2" ht="13" x14ac:dyDescent="0.15">
      <c r="B4238" s="2"/>
    </row>
    <row r="4239" spans="2:2" ht="13" x14ac:dyDescent="0.15">
      <c r="B4239" s="2"/>
    </row>
    <row r="4240" spans="2:2" ht="13" x14ac:dyDescent="0.15">
      <c r="B4240" s="2"/>
    </row>
    <row r="4241" spans="2:2" ht="13" x14ac:dyDescent="0.15">
      <c r="B4241" s="2"/>
    </row>
    <row r="4242" spans="2:2" ht="13" x14ac:dyDescent="0.15">
      <c r="B4242" s="2"/>
    </row>
    <row r="4243" spans="2:2" ht="13" x14ac:dyDescent="0.15">
      <c r="B4243" s="2"/>
    </row>
    <row r="4244" spans="2:2" ht="13" x14ac:dyDescent="0.15">
      <c r="B4244" s="2"/>
    </row>
    <row r="4245" spans="2:2" ht="13" x14ac:dyDescent="0.15">
      <c r="B4245" s="2"/>
    </row>
    <row r="4246" spans="2:2" ht="13" x14ac:dyDescent="0.15">
      <c r="B4246" s="2"/>
    </row>
    <row r="4247" spans="2:2" ht="13" x14ac:dyDescent="0.15">
      <c r="B4247" s="2"/>
    </row>
    <row r="4248" spans="2:2" ht="13" x14ac:dyDescent="0.15">
      <c r="B4248" s="2"/>
    </row>
    <row r="4249" spans="2:2" ht="13" x14ac:dyDescent="0.15">
      <c r="B4249" s="2"/>
    </row>
    <row r="4250" spans="2:2" ht="13" x14ac:dyDescent="0.15">
      <c r="B4250" s="2"/>
    </row>
    <row r="4251" spans="2:2" ht="13" x14ac:dyDescent="0.15">
      <c r="B4251" s="2"/>
    </row>
    <row r="4252" spans="2:2" ht="13" x14ac:dyDescent="0.15">
      <c r="B4252" s="2"/>
    </row>
    <row r="4253" spans="2:2" ht="13" x14ac:dyDescent="0.15">
      <c r="B4253" s="2"/>
    </row>
    <row r="4254" spans="2:2" ht="13" x14ac:dyDescent="0.15">
      <c r="B4254" s="2"/>
    </row>
    <row r="4255" spans="2:2" ht="13" x14ac:dyDescent="0.15">
      <c r="B4255" s="2"/>
    </row>
    <row r="4256" spans="2:2" ht="13" x14ac:dyDescent="0.15">
      <c r="B4256" s="2"/>
    </row>
    <row r="4257" spans="2:2" ht="13" x14ac:dyDescent="0.15">
      <c r="B4257" s="2"/>
    </row>
    <row r="4258" spans="2:2" ht="13" x14ac:dyDescent="0.15">
      <c r="B4258" s="2"/>
    </row>
    <row r="4259" spans="2:2" ht="13" x14ac:dyDescent="0.15">
      <c r="B4259" s="2"/>
    </row>
    <row r="4260" spans="2:2" ht="13" x14ac:dyDescent="0.15">
      <c r="B4260" s="2"/>
    </row>
    <row r="4261" spans="2:2" ht="13" x14ac:dyDescent="0.15">
      <c r="B4261" s="2"/>
    </row>
    <row r="4262" spans="2:2" ht="13" x14ac:dyDescent="0.15">
      <c r="B4262" s="2"/>
    </row>
    <row r="4263" spans="2:2" ht="13" x14ac:dyDescent="0.15">
      <c r="B4263" s="2"/>
    </row>
    <row r="4264" spans="2:2" ht="13" x14ac:dyDescent="0.15">
      <c r="B4264" s="2"/>
    </row>
    <row r="4265" spans="2:2" ht="13" x14ac:dyDescent="0.15">
      <c r="B4265" s="2"/>
    </row>
    <row r="4266" spans="2:2" ht="13" x14ac:dyDescent="0.15">
      <c r="B4266" s="2"/>
    </row>
    <row r="4267" spans="2:2" ht="13" x14ac:dyDescent="0.15">
      <c r="B4267" s="2"/>
    </row>
    <row r="4268" spans="2:2" ht="13" x14ac:dyDescent="0.15">
      <c r="B4268" s="2"/>
    </row>
    <row r="4269" spans="2:2" ht="13" x14ac:dyDescent="0.15">
      <c r="B4269" s="2"/>
    </row>
    <row r="4270" spans="2:2" ht="13" x14ac:dyDescent="0.15">
      <c r="B4270" s="2"/>
    </row>
    <row r="4271" spans="2:2" ht="13" x14ac:dyDescent="0.15">
      <c r="B4271" s="2"/>
    </row>
    <row r="4272" spans="2:2" ht="13" x14ac:dyDescent="0.15">
      <c r="B4272" s="2"/>
    </row>
    <row r="4273" spans="2:2" ht="13" x14ac:dyDescent="0.15">
      <c r="B4273" s="2"/>
    </row>
    <row r="4274" spans="2:2" ht="13" x14ac:dyDescent="0.15">
      <c r="B4274" s="2"/>
    </row>
    <row r="4275" spans="2:2" ht="13" x14ac:dyDescent="0.15">
      <c r="B4275" s="2"/>
    </row>
    <row r="4276" spans="2:2" ht="13" x14ac:dyDescent="0.15">
      <c r="B4276" s="2"/>
    </row>
    <row r="4277" spans="2:2" ht="13" x14ac:dyDescent="0.15">
      <c r="B4277" s="2"/>
    </row>
    <row r="4278" spans="2:2" ht="13" x14ac:dyDescent="0.15">
      <c r="B4278" s="2"/>
    </row>
    <row r="4279" spans="2:2" ht="13" x14ac:dyDescent="0.15">
      <c r="B4279" s="2"/>
    </row>
    <row r="4280" spans="2:2" ht="13" x14ac:dyDescent="0.15">
      <c r="B4280" s="2"/>
    </row>
    <row r="4281" spans="2:2" ht="13" x14ac:dyDescent="0.15">
      <c r="B4281" s="2"/>
    </row>
    <row r="4282" spans="2:2" ht="13" x14ac:dyDescent="0.15">
      <c r="B4282" s="2"/>
    </row>
    <row r="4283" spans="2:2" ht="13" x14ac:dyDescent="0.15">
      <c r="B4283" s="2"/>
    </row>
    <row r="4284" spans="2:2" ht="13" x14ac:dyDescent="0.15">
      <c r="B4284" s="2"/>
    </row>
    <row r="4285" spans="2:2" ht="13" x14ac:dyDescent="0.15">
      <c r="B4285" s="2"/>
    </row>
    <row r="4286" spans="2:2" ht="13" x14ac:dyDescent="0.15">
      <c r="B4286" s="2"/>
    </row>
    <row r="4287" spans="2:2" ht="13" x14ac:dyDescent="0.15">
      <c r="B4287" s="2"/>
    </row>
    <row r="4288" spans="2:2" ht="13" x14ac:dyDescent="0.15">
      <c r="B4288" s="2"/>
    </row>
    <row r="4289" spans="2:2" ht="13" x14ac:dyDescent="0.15">
      <c r="B4289" s="2"/>
    </row>
    <row r="4290" spans="2:2" ht="13" x14ac:dyDescent="0.15">
      <c r="B4290" s="2"/>
    </row>
    <row r="4291" spans="2:2" ht="13" x14ac:dyDescent="0.15">
      <c r="B4291" s="2"/>
    </row>
    <row r="4292" spans="2:2" ht="13" x14ac:dyDescent="0.15">
      <c r="B4292" s="2"/>
    </row>
    <row r="4293" spans="2:2" ht="13" x14ac:dyDescent="0.15">
      <c r="B4293" s="2"/>
    </row>
    <row r="4294" spans="2:2" ht="13" x14ac:dyDescent="0.15">
      <c r="B4294" s="2"/>
    </row>
    <row r="4295" spans="2:2" ht="13" x14ac:dyDescent="0.15">
      <c r="B4295" s="2"/>
    </row>
    <row r="4296" spans="2:2" ht="13" x14ac:dyDescent="0.15">
      <c r="B4296" s="2"/>
    </row>
    <row r="4297" spans="2:2" ht="13" x14ac:dyDescent="0.15">
      <c r="B4297" s="2"/>
    </row>
    <row r="4298" spans="2:2" ht="13" x14ac:dyDescent="0.15">
      <c r="B4298" s="2"/>
    </row>
    <row r="4299" spans="2:2" ht="13" x14ac:dyDescent="0.15">
      <c r="B4299" s="2"/>
    </row>
    <row r="4300" spans="2:2" ht="13" x14ac:dyDescent="0.15">
      <c r="B4300" s="2"/>
    </row>
    <row r="4301" spans="2:2" ht="13" x14ac:dyDescent="0.15">
      <c r="B4301" s="2"/>
    </row>
    <row r="4302" spans="2:2" ht="13" x14ac:dyDescent="0.15">
      <c r="B4302" s="2"/>
    </row>
    <row r="4303" spans="2:2" ht="13" x14ac:dyDescent="0.15">
      <c r="B4303" s="2"/>
    </row>
    <row r="4304" spans="2:2" ht="13" x14ac:dyDescent="0.15">
      <c r="B4304" s="2"/>
    </row>
    <row r="4305" spans="2:2" ht="13" x14ac:dyDescent="0.15">
      <c r="B4305" s="2"/>
    </row>
    <row r="4306" spans="2:2" ht="13" x14ac:dyDescent="0.15">
      <c r="B4306" s="2"/>
    </row>
    <row r="4307" spans="2:2" ht="13" x14ac:dyDescent="0.15">
      <c r="B4307" s="2"/>
    </row>
    <row r="4308" spans="2:2" ht="13" x14ac:dyDescent="0.15">
      <c r="B4308" s="2"/>
    </row>
    <row r="4309" spans="2:2" ht="13" x14ac:dyDescent="0.15">
      <c r="B4309" s="2"/>
    </row>
    <row r="4310" spans="2:2" ht="13" x14ac:dyDescent="0.15">
      <c r="B4310" s="2"/>
    </row>
    <row r="4311" spans="2:2" ht="13" x14ac:dyDescent="0.15">
      <c r="B4311" s="2"/>
    </row>
    <row r="4312" spans="2:2" ht="13" x14ac:dyDescent="0.15">
      <c r="B4312" s="2"/>
    </row>
    <row r="4313" spans="2:2" ht="13" x14ac:dyDescent="0.15">
      <c r="B4313" s="2"/>
    </row>
    <row r="4314" spans="2:2" ht="13" x14ac:dyDescent="0.15">
      <c r="B4314" s="2"/>
    </row>
    <row r="4315" spans="2:2" ht="13" x14ac:dyDescent="0.15">
      <c r="B4315" s="2"/>
    </row>
    <row r="4316" spans="2:2" ht="13" x14ac:dyDescent="0.15">
      <c r="B4316" s="2"/>
    </row>
    <row r="4317" spans="2:2" ht="13" x14ac:dyDescent="0.15">
      <c r="B4317" s="2"/>
    </row>
    <row r="4318" spans="2:2" ht="13" x14ac:dyDescent="0.15">
      <c r="B4318" s="2"/>
    </row>
    <row r="4319" spans="2:2" ht="13" x14ac:dyDescent="0.15">
      <c r="B4319" s="2"/>
    </row>
    <row r="4320" spans="2:2" ht="13" x14ac:dyDescent="0.15">
      <c r="B4320" s="2"/>
    </row>
    <row r="4321" spans="2:2" ht="13" x14ac:dyDescent="0.15">
      <c r="B4321" s="2"/>
    </row>
    <row r="4322" spans="2:2" ht="13" x14ac:dyDescent="0.15">
      <c r="B4322" s="2"/>
    </row>
    <row r="4323" spans="2:2" ht="13" x14ac:dyDescent="0.15">
      <c r="B4323" s="2"/>
    </row>
    <row r="4324" spans="2:2" ht="13" x14ac:dyDescent="0.15">
      <c r="B4324" s="2"/>
    </row>
    <row r="4325" spans="2:2" ht="13" x14ac:dyDescent="0.15">
      <c r="B4325" s="2"/>
    </row>
    <row r="4326" spans="2:2" ht="13" x14ac:dyDescent="0.15">
      <c r="B4326" s="2"/>
    </row>
    <row r="4327" spans="2:2" ht="13" x14ac:dyDescent="0.15">
      <c r="B4327" s="2"/>
    </row>
    <row r="4328" spans="2:2" ht="13" x14ac:dyDescent="0.15">
      <c r="B4328" s="2"/>
    </row>
    <row r="4329" spans="2:2" ht="13" x14ac:dyDescent="0.15">
      <c r="B4329" s="2"/>
    </row>
    <row r="4330" spans="2:2" ht="13" x14ac:dyDescent="0.15">
      <c r="B4330" s="2"/>
    </row>
    <row r="4331" spans="2:2" ht="13" x14ac:dyDescent="0.15">
      <c r="B4331" s="2"/>
    </row>
    <row r="4332" spans="2:2" ht="13" x14ac:dyDescent="0.15">
      <c r="B4332" s="2"/>
    </row>
    <row r="4333" spans="2:2" ht="13" x14ac:dyDescent="0.15">
      <c r="B4333" s="2"/>
    </row>
    <row r="4334" spans="2:2" ht="13" x14ac:dyDescent="0.15">
      <c r="B4334" s="2"/>
    </row>
    <row r="4335" spans="2:2" ht="13" x14ac:dyDescent="0.15">
      <c r="B4335" s="2"/>
    </row>
    <row r="4336" spans="2:2" ht="13" x14ac:dyDescent="0.15">
      <c r="B4336" s="2"/>
    </row>
    <row r="4337" spans="2:2" ht="13" x14ac:dyDescent="0.15">
      <c r="B4337" s="2"/>
    </row>
    <row r="4338" spans="2:2" ht="13" x14ac:dyDescent="0.15">
      <c r="B4338" s="2"/>
    </row>
    <row r="4339" spans="2:2" ht="13" x14ac:dyDescent="0.15">
      <c r="B4339" s="2"/>
    </row>
    <row r="4340" spans="2:2" ht="13" x14ac:dyDescent="0.15">
      <c r="B4340" s="2"/>
    </row>
    <row r="4341" spans="2:2" ht="13" x14ac:dyDescent="0.15">
      <c r="B4341" s="2"/>
    </row>
    <row r="4342" spans="2:2" ht="13" x14ac:dyDescent="0.15">
      <c r="B4342" s="2"/>
    </row>
    <row r="4343" spans="2:2" ht="13" x14ac:dyDescent="0.15">
      <c r="B4343" s="2"/>
    </row>
    <row r="4344" spans="2:2" ht="13" x14ac:dyDescent="0.15">
      <c r="B4344" s="2"/>
    </row>
    <row r="4345" spans="2:2" ht="13" x14ac:dyDescent="0.15">
      <c r="B4345" s="2"/>
    </row>
    <row r="4346" spans="2:2" ht="13" x14ac:dyDescent="0.15">
      <c r="B4346" s="2"/>
    </row>
    <row r="4347" spans="2:2" ht="13" x14ac:dyDescent="0.15">
      <c r="B4347" s="2"/>
    </row>
    <row r="4348" spans="2:2" ht="13" x14ac:dyDescent="0.15">
      <c r="B4348" s="2"/>
    </row>
    <row r="4349" spans="2:2" ht="13" x14ac:dyDescent="0.15">
      <c r="B4349" s="2"/>
    </row>
    <row r="4350" spans="2:2" ht="13" x14ac:dyDescent="0.15">
      <c r="B4350" s="2"/>
    </row>
    <row r="4351" spans="2:2" ht="13" x14ac:dyDescent="0.15">
      <c r="B4351" s="2"/>
    </row>
    <row r="4352" spans="2:2" ht="13" x14ac:dyDescent="0.15">
      <c r="B4352" s="2"/>
    </row>
    <row r="4353" spans="2:2" ht="13" x14ac:dyDescent="0.15">
      <c r="B4353" s="2"/>
    </row>
    <row r="4354" spans="2:2" ht="13" x14ac:dyDescent="0.15">
      <c r="B4354" s="2"/>
    </row>
    <row r="4355" spans="2:2" ht="13" x14ac:dyDescent="0.15">
      <c r="B4355" s="2"/>
    </row>
    <row r="4356" spans="2:2" ht="13" x14ac:dyDescent="0.15">
      <c r="B4356" s="2"/>
    </row>
    <row r="4357" spans="2:2" ht="13" x14ac:dyDescent="0.15">
      <c r="B4357" s="2"/>
    </row>
    <row r="4358" spans="2:2" ht="13" x14ac:dyDescent="0.15">
      <c r="B4358" s="2"/>
    </row>
    <row r="4359" spans="2:2" ht="13" x14ac:dyDescent="0.15">
      <c r="B4359" s="2"/>
    </row>
    <row r="4360" spans="2:2" ht="13" x14ac:dyDescent="0.15">
      <c r="B4360" s="2"/>
    </row>
    <row r="4361" spans="2:2" ht="13" x14ac:dyDescent="0.15">
      <c r="B4361" s="2"/>
    </row>
    <row r="4362" spans="2:2" ht="13" x14ac:dyDescent="0.15">
      <c r="B4362" s="2"/>
    </row>
    <row r="4363" spans="2:2" ht="13" x14ac:dyDescent="0.15">
      <c r="B4363" s="2"/>
    </row>
    <row r="4364" spans="2:2" ht="13" x14ac:dyDescent="0.15">
      <c r="B4364" s="2"/>
    </row>
    <row r="4365" spans="2:2" ht="13" x14ac:dyDescent="0.15">
      <c r="B4365" s="2"/>
    </row>
    <row r="4366" spans="2:2" ht="13" x14ac:dyDescent="0.15">
      <c r="B4366" s="2"/>
    </row>
    <row r="4367" spans="2:2" ht="13" x14ac:dyDescent="0.15">
      <c r="B4367" s="2"/>
    </row>
    <row r="4368" spans="2:2" ht="13" x14ac:dyDescent="0.15">
      <c r="B4368" s="2"/>
    </row>
    <row r="4369" spans="2:2" ht="13" x14ac:dyDescent="0.15">
      <c r="B4369" s="2"/>
    </row>
    <row r="4370" spans="2:2" ht="13" x14ac:dyDescent="0.15">
      <c r="B4370" s="2"/>
    </row>
    <row r="4371" spans="2:2" ht="13" x14ac:dyDescent="0.15">
      <c r="B4371" s="2"/>
    </row>
    <row r="4372" spans="2:2" ht="13" x14ac:dyDescent="0.15">
      <c r="B4372" s="2"/>
    </row>
    <row r="4373" spans="2:2" ht="13" x14ac:dyDescent="0.15">
      <c r="B4373" s="2"/>
    </row>
    <row r="4374" spans="2:2" ht="13" x14ac:dyDescent="0.15">
      <c r="B4374" s="2"/>
    </row>
    <row r="4375" spans="2:2" ht="13" x14ac:dyDescent="0.15">
      <c r="B4375" s="2"/>
    </row>
    <row r="4376" spans="2:2" ht="13" x14ac:dyDescent="0.15">
      <c r="B4376" s="2"/>
    </row>
    <row r="4377" spans="2:2" ht="13" x14ac:dyDescent="0.15">
      <c r="B4377" s="2"/>
    </row>
    <row r="4378" spans="2:2" ht="13" x14ac:dyDescent="0.15">
      <c r="B4378" s="2"/>
    </row>
    <row r="4379" spans="2:2" ht="13" x14ac:dyDescent="0.15">
      <c r="B4379" s="2"/>
    </row>
    <row r="4380" spans="2:2" ht="13" x14ac:dyDescent="0.15">
      <c r="B4380" s="2"/>
    </row>
    <row r="4381" spans="2:2" ht="13" x14ac:dyDescent="0.15">
      <c r="B4381" s="2"/>
    </row>
    <row r="4382" spans="2:2" ht="13" x14ac:dyDescent="0.15">
      <c r="B4382" s="2"/>
    </row>
    <row r="4383" spans="2:2" ht="13" x14ac:dyDescent="0.15">
      <c r="B4383" s="2"/>
    </row>
    <row r="4384" spans="2:2" ht="13" x14ac:dyDescent="0.15">
      <c r="B4384" s="2"/>
    </row>
    <row r="4385" spans="2:2" ht="13" x14ac:dyDescent="0.15">
      <c r="B4385" s="2"/>
    </row>
    <row r="4386" spans="2:2" ht="13" x14ac:dyDescent="0.15">
      <c r="B4386" s="2"/>
    </row>
    <row r="4387" spans="2:2" ht="13" x14ac:dyDescent="0.15">
      <c r="B4387" s="2"/>
    </row>
    <row r="4388" spans="2:2" ht="13" x14ac:dyDescent="0.15">
      <c r="B4388" s="2"/>
    </row>
    <row r="4389" spans="2:2" ht="13" x14ac:dyDescent="0.15">
      <c r="B4389" s="2"/>
    </row>
    <row r="4390" spans="2:2" ht="13" x14ac:dyDescent="0.15">
      <c r="B4390" s="2"/>
    </row>
    <row r="4391" spans="2:2" ht="13" x14ac:dyDescent="0.15">
      <c r="B4391" s="2"/>
    </row>
    <row r="4392" spans="2:2" ht="13" x14ac:dyDescent="0.15">
      <c r="B4392" s="2"/>
    </row>
    <row r="4393" spans="2:2" ht="13" x14ac:dyDescent="0.15">
      <c r="B4393" s="2"/>
    </row>
    <row r="4394" spans="2:2" ht="13" x14ac:dyDescent="0.15">
      <c r="B4394" s="2"/>
    </row>
    <row r="4395" spans="2:2" ht="13" x14ac:dyDescent="0.15">
      <c r="B4395" s="2"/>
    </row>
    <row r="4396" spans="2:2" ht="13" x14ac:dyDescent="0.15">
      <c r="B4396" s="2"/>
    </row>
    <row r="4397" spans="2:2" ht="13" x14ac:dyDescent="0.15">
      <c r="B4397" s="2"/>
    </row>
    <row r="4398" spans="2:2" ht="13" x14ac:dyDescent="0.15">
      <c r="B4398" s="2"/>
    </row>
    <row r="4399" spans="2:2" ht="13" x14ac:dyDescent="0.15">
      <c r="B4399" s="2"/>
    </row>
    <row r="4400" spans="2:2" ht="13" x14ac:dyDescent="0.15">
      <c r="B4400" s="2"/>
    </row>
    <row r="4401" spans="2:2" ht="13" x14ac:dyDescent="0.15">
      <c r="B4401" s="2"/>
    </row>
    <row r="4402" spans="2:2" ht="13" x14ac:dyDescent="0.15">
      <c r="B4402" s="2"/>
    </row>
    <row r="4403" spans="2:2" ht="13" x14ac:dyDescent="0.15">
      <c r="B4403" s="2"/>
    </row>
    <row r="4404" spans="2:2" ht="13" x14ac:dyDescent="0.15">
      <c r="B4404" s="2"/>
    </row>
    <row r="4405" spans="2:2" ht="13" x14ac:dyDescent="0.15">
      <c r="B4405" s="2"/>
    </row>
    <row r="4406" spans="2:2" ht="13" x14ac:dyDescent="0.15">
      <c r="B4406" s="2"/>
    </row>
    <row r="4407" spans="2:2" ht="13" x14ac:dyDescent="0.15">
      <c r="B4407" s="2"/>
    </row>
    <row r="4408" spans="2:2" ht="13" x14ac:dyDescent="0.15">
      <c r="B4408" s="2"/>
    </row>
    <row r="4409" spans="2:2" ht="13" x14ac:dyDescent="0.15">
      <c r="B4409" s="2"/>
    </row>
    <row r="4410" spans="2:2" ht="13" x14ac:dyDescent="0.15">
      <c r="B4410" s="2"/>
    </row>
    <row r="4411" spans="2:2" ht="13" x14ac:dyDescent="0.15">
      <c r="B4411" s="2"/>
    </row>
    <row r="4412" spans="2:2" ht="13" x14ac:dyDescent="0.15">
      <c r="B4412" s="2"/>
    </row>
    <row r="4413" spans="2:2" ht="13" x14ac:dyDescent="0.15">
      <c r="B4413" s="2"/>
    </row>
    <row r="4414" spans="2:2" ht="13" x14ac:dyDescent="0.15">
      <c r="B4414" s="2"/>
    </row>
    <row r="4415" spans="2:2" ht="13" x14ac:dyDescent="0.15">
      <c r="B4415" s="2"/>
    </row>
    <row r="4416" spans="2:2" ht="13" x14ac:dyDescent="0.15">
      <c r="B4416" s="2"/>
    </row>
    <row r="4417" spans="2:2" ht="13" x14ac:dyDescent="0.15">
      <c r="B4417" s="2"/>
    </row>
    <row r="4418" spans="2:2" ht="13" x14ac:dyDescent="0.15">
      <c r="B4418" s="2"/>
    </row>
    <row r="4419" spans="2:2" ht="13" x14ac:dyDescent="0.15">
      <c r="B4419" s="2"/>
    </row>
    <row r="4420" spans="2:2" ht="13" x14ac:dyDescent="0.15">
      <c r="B4420" s="2"/>
    </row>
    <row r="4421" spans="2:2" ht="13" x14ac:dyDescent="0.15">
      <c r="B4421" s="2"/>
    </row>
    <row r="4422" spans="2:2" ht="13" x14ac:dyDescent="0.15">
      <c r="B4422" s="2"/>
    </row>
    <row r="4423" spans="2:2" ht="13" x14ac:dyDescent="0.15">
      <c r="B4423" s="2"/>
    </row>
    <row r="4424" spans="2:2" ht="13" x14ac:dyDescent="0.15">
      <c r="B4424" s="2"/>
    </row>
    <row r="4425" spans="2:2" ht="13" x14ac:dyDescent="0.15">
      <c r="B4425" s="2"/>
    </row>
    <row r="4426" spans="2:2" ht="13" x14ac:dyDescent="0.15">
      <c r="B4426" s="2"/>
    </row>
    <row r="4427" spans="2:2" ht="13" x14ac:dyDescent="0.15">
      <c r="B4427" s="2"/>
    </row>
    <row r="4428" spans="2:2" ht="13" x14ac:dyDescent="0.15">
      <c r="B4428" s="2"/>
    </row>
    <row r="4429" spans="2:2" ht="13" x14ac:dyDescent="0.15">
      <c r="B4429" s="2"/>
    </row>
    <row r="4430" spans="2:2" ht="13" x14ac:dyDescent="0.15">
      <c r="B4430" s="2"/>
    </row>
    <row r="4431" spans="2:2" ht="13" x14ac:dyDescent="0.15">
      <c r="B4431" s="2"/>
    </row>
    <row r="4432" spans="2:2" ht="13" x14ac:dyDescent="0.15">
      <c r="B4432" s="2"/>
    </row>
    <row r="4433" spans="2:2" ht="13" x14ac:dyDescent="0.15">
      <c r="B4433" s="2"/>
    </row>
    <row r="4434" spans="2:2" ht="13" x14ac:dyDescent="0.15">
      <c r="B4434" s="2"/>
    </row>
    <row r="4435" spans="2:2" ht="13" x14ac:dyDescent="0.15">
      <c r="B4435" s="2"/>
    </row>
    <row r="4436" spans="2:2" ht="13" x14ac:dyDescent="0.15">
      <c r="B4436" s="2"/>
    </row>
    <row r="4437" spans="2:2" ht="13" x14ac:dyDescent="0.15">
      <c r="B4437" s="2"/>
    </row>
    <row r="4438" spans="2:2" ht="13" x14ac:dyDescent="0.15">
      <c r="B4438" s="2"/>
    </row>
    <row r="4439" spans="2:2" ht="13" x14ac:dyDescent="0.15">
      <c r="B4439" s="2"/>
    </row>
    <row r="4440" spans="2:2" ht="13" x14ac:dyDescent="0.15">
      <c r="B4440" s="2"/>
    </row>
    <row r="4441" spans="2:2" ht="13" x14ac:dyDescent="0.15">
      <c r="B4441" s="2"/>
    </row>
    <row r="4442" spans="2:2" ht="13" x14ac:dyDescent="0.15">
      <c r="B4442" s="2"/>
    </row>
    <row r="4443" spans="2:2" ht="13" x14ac:dyDescent="0.15">
      <c r="B4443" s="2"/>
    </row>
    <row r="4444" spans="2:2" ht="13" x14ac:dyDescent="0.15">
      <c r="B4444" s="2"/>
    </row>
    <row r="4445" spans="2:2" ht="13" x14ac:dyDescent="0.15">
      <c r="B4445" s="2"/>
    </row>
    <row r="4446" spans="2:2" ht="13" x14ac:dyDescent="0.15">
      <c r="B4446" s="2"/>
    </row>
    <row r="4447" spans="2:2" ht="13" x14ac:dyDescent="0.15">
      <c r="B4447" s="2"/>
    </row>
    <row r="4448" spans="2:2" ht="13" x14ac:dyDescent="0.15">
      <c r="B4448" s="2"/>
    </row>
    <row r="4449" spans="2:2" ht="13" x14ac:dyDescent="0.15">
      <c r="B4449" s="2"/>
    </row>
    <row r="4450" spans="2:2" ht="13" x14ac:dyDescent="0.15">
      <c r="B4450" s="2"/>
    </row>
    <row r="4451" spans="2:2" ht="13" x14ac:dyDescent="0.15">
      <c r="B4451" s="2"/>
    </row>
    <row r="4452" spans="2:2" ht="13" x14ac:dyDescent="0.15">
      <c r="B4452" s="2"/>
    </row>
    <row r="4453" spans="2:2" ht="13" x14ac:dyDescent="0.15">
      <c r="B4453" s="2"/>
    </row>
    <row r="4454" spans="2:2" ht="13" x14ac:dyDescent="0.15">
      <c r="B4454" s="2"/>
    </row>
    <row r="4455" spans="2:2" ht="13" x14ac:dyDescent="0.15">
      <c r="B4455" s="2"/>
    </row>
    <row r="4456" spans="2:2" ht="13" x14ac:dyDescent="0.15">
      <c r="B4456" s="2"/>
    </row>
    <row r="4457" spans="2:2" ht="13" x14ac:dyDescent="0.15">
      <c r="B4457" s="2"/>
    </row>
    <row r="4458" spans="2:2" ht="13" x14ac:dyDescent="0.15">
      <c r="B4458" s="2"/>
    </row>
    <row r="4459" spans="2:2" ht="13" x14ac:dyDescent="0.15">
      <c r="B4459" s="2"/>
    </row>
    <row r="4460" spans="2:2" ht="13" x14ac:dyDescent="0.15">
      <c r="B4460" s="2"/>
    </row>
    <row r="4461" spans="2:2" ht="13" x14ac:dyDescent="0.15">
      <c r="B4461" s="2"/>
    </row>
    <row r="4462" spans="2:2" ht="13" x14ac:dyDescent="0.15">
      <c r="B4462" s="2"/>
    </row>
    <row r="4463" spans="2:2" ht="13" x14ac:dyDescent="0.15">
      <c r="B4463" s="2"/>
    </row>
    <row r="4464" spans="2:2" ht="13" x14ac:dyDescent="0.15">
      <c r="B4464" s="2"/>
    </row>
    <row r="4465" spans="2:2" ht="13" x14ac:dyDescent="0.15">
      <c r="B4465" s="2"/>
    </row>
    <row r="4466" spans="2:2" ht="13" x14ac:dyDescent="0.15">
      <c r="B4466" s="2"/>
    </row>
    <row r="4467" spans="2:2" ht="13" x14ac:dyDescent="0.15">
      <c r="B4467" s="2"/>
    </row>
    <row r="4468" spans="2:2" ht="13" x14ac:dyDescent="0.15">
      <c r="B4468" s="2"/>
    </row>
    <row r="4469" spans="2:2" ht="13" x14ac:dyDescent="0.15">
      <c r="B4469" s="2"/>
    </row>
    <row r="4470" spans="2:2" ht="13" x14ac:dyDescent="0.15">
      <c r="B4470" s="2"/>
    </row>
    <row r="4471" spans="2:2" ht="13" x14ac:dyDescent="0.15">
      <c r="B4471" s="2"/>
    </row>
    <row r="4472" spans="2:2" ht="13" x14ac:dyDescent="0.15">
      <c r="B4472" s="2"/>
    </row>
    <row r="4473" spans="2:2" ht="13" x14ac:dyDescent="0.15">
      <c r="B4473" s="2"/>
    </row>
    <row r="4474" spans="2:2" ht="13" x14ac:dyDescent="0.15">
      <c r="B4474" s="2"/>
    </row>
    <row r="4475" spans="2:2" ht="13" x14ac:dyDescent="0.15">
      <c r="B4475" s="2"/>
    </row>
    <row r="4476" spans="2:2" ht="13" x14ac:dyDescent="0.15">
      <c r="B4476" s="2"/>
    </row>
    <row r="4477" spans="2:2" ht="13" x14ac:dyDescent="0.15">
      <c r="B4477" s="2"/>
    </row>
    <row r="4478" spans="2:2" ht="13" x14ac:dyDescent="0.15">
      <c r="B4478" s="2"/>
    </row>
    <row r="4479" spans="2:2" ht="13" x14ac:dyDescent="0.15">
      <c r="B4479" s="2"/>
    </row>
    <row r="4480" spans="2:2" ht="13" x14ac:dyDescent="0.15">
      <c r="B4480" s="2"/>
    </row>
    <row r="4481" spans="2:2" ht="13" x14ac:dyDescent="0.15">
      <c r="B4481" s="2"/>
    </row>
    <row r="4482" spans="2:2" ht="13" x14ac:dyDescent="0.15">
      <c r="B4482" s="2"/>
    </row>
    <row r="4483" spans="2:2" ht="13" x14ac:dyDescent="0.15">
      <c r="B4483" s="2"/>
    </row>
    <row r="4484" spans="2:2" ht="13" x14ac:dyDescent="0.15">
      <c r="B4484" s="2"/>
    </row>
    <row r="4485" spans="2:2" ht="13" x14ac:dyDescent="0.15">
      <c r="B4485" s="2"/>
    </row>
    <row r="4486" spans="2:2" ht="13" x14ac:dyDescent="0.15">
      <c r="B4486" s="2"/>
    </row>
    <row r="4487" spans="2:2" ht="13" x14ac:dyDescent="0.15">
      <c r="B4487" s="2"/>
    </row>
    <row r="4488" spans="2:2" ht="13" x14ac:dyDescent="0.15">
      <c r="B4488" s="2"/>
    </row>
    <row r="4489" spans="2:2" ht="13" x14ac:dyDescent="0.15">
      <c r="B4489" s="2"/>
    </row>
    <row r="4490" spans="2:2" ht="13" x14ac:dyDescent="0.15">
      <c r="B4490" s="2"/>
    </row>
    <row r="4491" spans="2:2" ht="13" x14ac:dyDescent="0.15">
      <c r="B4491" s="2"/>
    </row>
    <row r="4492" spans="2:2" ht="13" x14ac:dyDescent="0.15">
      <c r="B4492" s="2"/>
    </row>
    <row r="4493" spans="2:2" ht="13" x14ac:dyDescent="0.15">
      <c r="B4493" s="2"/>
    </row>
    <row r="4494" spans="2:2" ht="13" x14ac:dyDescent="0.15">
      <c r="B4494" s="2"/>
    </row>
    <row r="4495" spans="2:2" ht="13" x14ac:dyDescent="0.15">
      <c r="B4495" s="2"/>
    </row>
    <row r="4496" spans="2:2" ht="13" x14ac:dyDescent="0.15">
      <c r="B4496" s="2"/>
    </row>
    <row r="4497" spans="2:2" ht="13" x14ac:dyDescent="0.15">
      <c r="B4497" s="2"/>
    </row>
    <row r="4498" spans="2:2" ht="13" x14ac:dyDescent="0.15">
      <c r="B4498" s="2"/>
    </row>
    <row r="4499" spans="2:2" ht="13" x14ac:dyDescent="0.15">
      <c r="B4499" s="2"/>
    </row>
    <row r="4500" spans="2:2" ht="13" x14ac:dyDescent="0.15">
      <c r="B4500" s="2"/>
    </row>
    <row r="4501" spans="2:2" ht="13" x14ac:dyDescent="0.15">
      <c r="B4501" s="2"/>
    </row>
    <row r="4502" spans="2:2" ht="13" x14ac:dyDescent="0.15">
      <c r="B4502" s="2"/>
    </row>
    <row r="4503" spans="2:2" ht="13" x14ac:dyDescent="0.15">
      <c r="B4503" s="2"/>
    </row>
    <row r="4504" spans="2:2" ht="13" x14ac:dyDescent="0.15">
      <c r="B4504" s="2"/>
    </row>
    <row r="4505" spans="2:2" ht="13" x14ac:dyDescent="0.15">
      <c r="B4505" s="2"/>
    </row>
    <row r="4506" spans="2:2" ht="13" x14ac:dyDescent="0.15">
      <c r="B4506" s="2"/>
    </row>
    <row r="4507" spans="2:2" ht="13" x14ac:dyDescent="0.15">
      <c r="B4507" s="2"/>
    </row>
    <row r="4508" spans="2:2" ht="13" x14ac:dyDescent="0.15">
      <c r="B4508" s="2"/>
    </row>
    <row r="4509" spans="2:2" ht="13" x14ac:dyDescent="0.15">
      <c r="B4509" s="2"/>
    </row>
    <row r="4510" spans="2:2" ht="13" x14ac:dyDescent="0.15">
      <c r="B4510" s="2"/>
    </row>
    <row r="4511" spans="2:2" ht="13" x14ac:dyDescent="0.15">
      <c r="B4511" s="2"/>
    </row>
    <row r="4512" spans="2:2" ht="13" x14ac:dyDescent="0.15">
      <c r="B4512" s="2"/>
    </row>
    <row r="4513" spans="2:2" ht="13" x14ac:dyDescent="0.15">
      <c r="B4513" s="2"/>
    </row>
    <row r="4514" spans="2:2" ht="13" x14ac:dyDescent="0.15">
      <c r="B4514" s="2"/>
    </row>
    <row r="4515" spans="2:2" ht="13" x14ac:dyDescent="0.15">
      <c r="B4515" s="2"/>
    </row>
    <row r="4516" spans="2:2" ht="13" x14ac:dyDescent="0.15">
      <c r="B4516" s="2"/>
    </row>
    <row r="4517" spans="2:2" ht="13" x14ac:dyDescent="0.15">
      <c r="B4517" s="2"/>
    </row>
    <row r="4518" spans="2:2" ht="13" x14ac:dyDescent="0.15">
      <c r="B4518" s="2"/>
    </row>
    <row r="4519" spans="2:2" ht="13" x14ac:dyDescent="0.15">
      <c r="B4519" s="2"/>
    </row>
    <row r="4520" spans="2:2" ht="13" x14ac:dyDescent="0.15">
      <c r="B4520" s="2"/>
    </row>
    <row r="4521" spans="2:2" ht="13" x14ac:dyDescent="0.15">
      <c r="B4521" s="2"/>
    </row>
    <row r="4522" spans="2:2" ht="13" x14ac:dyDescent="0.15">
      <c r="B4522" s="2"/>
    </row>
    <row r="4523" spans="2:2" ht="13" x14ac:dyDescent="0.15">
      <c r="B4523" s="2"/>
    </row>
    <row r="4524" spans="2:2" ht="13" x14ac:dyDescent="0.15">
      <c r="B4524" s="2"/>
    </row>
    <row r="4525" spans="2:2" ht="13" x14ac:dyDescent="0.15">
      <c r="B4525" s="2"/>
    </row>
    <row r="4526" spans="2:2" ht="13" x14ac:dyDescent="0.15">
      <c r="B4526" s="2"/>
    </row>
    <row r="4527" spans="2:2" ht="13" x14ac:dyDescent="0.15">
      <c r="B4527" s="2"/>
    </row>
    <row r="4528" spans="2:2" ht="13" x14ac:dyDescent="0.15">
      <c r="B4528" s="2"/>
    </row>
    <row r="4529" spans="2:2" ht="13" x14ac:dyDescent="0.15">
      <c r="B4529" s="2"/>
    </row>
    <row r="4530" spans="2:2" ht="13" x14ac:dyDescent="0.15">
      <c r="B4530" s="2"/>
    </row>
    <row r="4531" spans="2:2" ht="13" x14ac:dyDescent="0.15">
      <c r="B4531" s="2"/>
    </row>
    <row r="4532" spans="2:2" ht="13" x14ac:dyDescent="0.15">
      <c r="B4532" s="2"/>
    </row>
    <row r="4533" spans="2:2" ht="13" x14ac:dyDescent="0.15">
      <c r="B4533" s="2"/>
    </row>
    <row r="4534" spans="2:2" ht="13" x14ac:dyDescent="0.15">
      <c r="B4534" s="2"/>
    </row>
    <row r="4535" spans="2:2" ht="13" x14ac:dyDescent="0.15">
      <c r="B4535" s="2"/>
    </row>
    <row r="4536" spans="2:2" ht="13" x14ac:dyDescent="0.15">
      <c r="B4536" s="2"/>
    </row>
    <row r="4537" spans="2:2" ht="13" x14ac:dyDescent="0.15">
      <c r="B4537" s="2"/>
    </row>
    <row r="4538" spans="2:2" ht="13" x14ac:dyDescent="0.15">
      <c r="B4538" s="2"/>
    </row>
    <row r="4539" spans="2:2" ht="13" x14ac:dyDescent="0.15">
      <c r="B4539" s="2"/>
    </row>
    <row r="4540" spans="2:2" ht="13" x14ac:dyDescent="0.15">
      <c r="B4540" s="2"/>
    </row>
    <row r="4541" spans="2:2" ht="13" x14ac:dyDescent="0.15">
      <c r="B4541" s="2"/>
    </row>
    <row r="4542" spans="2:2" ht="13" x14ac:dyDescent="0.15">
      <c r="B4542" s="2"/>
    </row>
    <row r="4543" spans="2:2" ht="13" x14ac:dyDescent="0.15">
      <c r="B4543" s="2"/>
    </row>
    <row r="4544" spans="2:2" ht="13" x14ac:dyDescent="0.15">
      <c r="B4544" s="2"/>
    </row>
    <row r="4545" spans="2:2" ht="13" x14ac:dyDescent="0.15">
      <c r="B4545" s="2"/>
    </row>
    <row r="4546" spans="2:2" ht="13" x14ac:dyDescent="0.15">
      <c r="B4546" s="2"/>
    </row>
    <row r="4547" spans="2:2" ht="13" x14ac:dyDescent="0.15">
      <c r="B4547" s="2"/>
    </row>
    <row r="4548" spans="2:2" ht="13" x14ac:dyDescent="0.15">
      <c r="B4548" s="2"/>
    </row>
    <row r="4549" spans="2:2" ht="13" x14ac:dyDescent="0.15">
      <c r="B4549" s="2"/>
    </row>
    <row r="4550" spans="2:2" ht="13" x14ac:dyDescent="0.15">
      <c r="B4550" s="2"/>
    </row>
    <row r="4551" spans="2:2" ht="13" x14ac:dyDescent="0.15">
      <c r="B4551" s="2"/>
    </row>
    <row r="4552" spans="2:2" ht="13" x14ac:dyDescent="0.15">
      <c r="B4552" s="2"/>
    </row>
    <row r="4553" spans="2:2" ht="13" x14ac:dyDescent="0.15">
      <c r="B4553" s="2"/>
    </row>
    <row r="4554" spans="2:2" ht="13" x14ac:dyDescent="0.15">
      <c r="B4554" s="2"/>
    </row>
    <row r="4555" spans="2:2" ht="13" x14ac:dyDescent="0.15">
      <c r="B4555" s="2"/>
    </row>
    <row r="4556" spans="2:2" ht="13" x14ac:dyDescent="0.15">
      <c r="B4556" s="2"/>
    </row>
    <row r="4557" spans="2:2" ht="13" x14ac:dyDescent="0.15">
      <c r="B4557" s="2"/>
    </row>
    <row r="4558" spans="2:2" ht="13" x14ac:dyDescent="0.15">
      <c r="B4558" s="2"/>
    </row>
    <row r="4559" spans="2:2" ht="13" x14ac:dyDescent="0.15">
      <c r="B4559" s="2"/>
    </row>
    <row r="4560" spans="2:2" ht="13" x14ac:dyDescent="0.15">
      <c r="B4560" s="2"/>
    </row>
    <row r="4561" spans="2:2" ht="13" x14ac:dyDescent="0.15">
      <c r="B4561" s="2"/>
    </row>
    <row r="4562" spans="2:2" ht="13" x14ac:dyDescent="0.15">
      <c r="B4562" s="2"/>
    </row>
    <row r="4563" spans="2:2" ht="13" x14ac:dyDescent="0.15">
      <c r="B4563" s="2"/>
    </row>
    <row r="4564" spans="2:2" ht="13" x14ac:dyDescent="0.15">
      <c r="B4564" s="2"/>
    </row>
    <row r="4565" spans="2:2" ht="13" x14ac:dyDescent="0.15">
      <c r="B4565" s="2"/>
    </row>
    <row r="4566" spans="2:2" ht="13" x14ac:dyDescent="0.15">
      <c r="B4566" s="2"/>
    </row>
    <row r="4567" spans="2:2" ht="13" x14ac:dyDescent="0.15">
      <c r="B4567" s="2"/>
    </row>
    <row r="4568" spans="2:2" ht="13" x14ac:dyDescent="0.15">
      <c r="B4568" s="2"/>
    </row>
    <row r="4569" spans="2:2" ht="13" x14ac:dyDescent="0.15">
      <c r="B4569" s="2"/>
    </row>
    <row r="4570" spans="2:2" ht="13" x14ac:dyDescent="0.15">
      <c r="B4570" s="2"/>
    </row>
    <row r="4571" spans="2:2" ht="13" x14ac:dyDescent="0.15">
      <c r="B4571" s="2"/>
    </row>
    <row r="4572" spans="2:2" ht="13" x14ac:dyDescent="0.15">
      <c r="B4572" s="2"/>
    </row>
    <row r="4573" spans="2:2" ht="13" x14ac:dyDescent="0.15">
      <c r="B4573" s="2"/>
    </row>
    <row r="4574" spans="2:2" ht="13" x14ac:dyDescent="0.15">
      <c r="B4574" s="2"/>
    </row>
    <row r="4575" spans="2:2" ht="13" x14ac:dyDescent="0.15">
      <c r="B4575" s="2"/>
    </row>
    <row r="4576" spans="2:2" ht="13" x14ac:dyDescent="0.15">
      <c r="B4576" s="2"/>
    </row>
    <row r="4577" spans="2:2" ht="13" x14ac:dyDescent="0.15">
      <c r="B4577" s="2"/>
    </row>
    <row r="4578" spans="2:2" ht="13" x14ac:dyDescent="0.15">
      <c r="B4578" s="2"/>
    </row>
    <row r="4579" spans="2:2" ht="13" x14ac:dyDescent="0.15">
      <c r="B4579" s="2"/>
    </row>
    <row r="4580" spans="2:2" ht="13" x14ac:dyDescent="0.15">
      <c r="B4580" s="2"/>
    </row>
    <row r="4581" spans="2:2" ht="13" x14ac:dyDescent="0.15">
      <c r="B4581" s="2"/>
    </row>
    <row r="4582" spans="2:2" ht="13" x14ac:dyDescent="0.15">
      <c r="B4582" s="2"/>
    </row>
    <row r="4583" spans="2:2" ht="13" x14ac:dyDescent="0.15">
      <c r="B4583" s="2"/>
    </row>
    <row r="4584" spans="2:2" ht="13" x14ac:dyDescent="0.15">
      <c r="B4584" s="2"/>
    </row>
    <row r="4585" spans="2:2" ht="13" x14ac:dyDescent="0.15">
      <c r="B4585" s="2"/>
    </row>
    <row r="4586" spans="2:2" ht="13" x14ac:dyDescent="0.15">
      <c r="B4586" s="2"/>
    </row>
    <row r="4587" spans="2:2" ht="13" x14ac:dyDescent="0.15">
      <c r="B4587" s="2"/>
    </row>
    <row r="4588" spans="2:2" ht="13" x14ac:dyDescent="0.15">
      <c r="B4588" s="2"/>
    </row>
    <row r="4589" spans="2:2" ht="13" x14ac:dyDescent="0.15">
      <c r="B4589" s="2"/>
    </row>
    <row r="4590" spans="2:2" ht="13" x14ac:dyDescent="0.15">
      <c r="B4590" s="2"/>
    </row>
    <row r="4591" spans="2:2" ht="13" x14ac:dyDescent="0.15">
      <c r="B4591" s="2"/>
    </row>
    <row r="4592" spans="2:2" ht="13" x14ac:dyDescent="0.15">
      <c r="B4592" s="2"/>
    </row>
    <row r="4593" spans="2:2" ht="13" x14ac:dyDescent="0.15">
      <c r="B4593" s="2"/>
    </row>
    <row r="4594" spans="2:2" ht="13" x14ac:dyDescent="0.15">
      <c r="B4594" s="2"/>
    </row>
    <row r="4595" spans="2:2" ht="13" x14ac:dyDescent="0.15">
      <c r="B4595" s="2"/>
    </row>
    <row r="4596" spans="2:2" ht="13" x14ac:dyDescent="0.15">
      <c r="B4596" s="2"/>
    </row>
    <row r="4597" spans="2:2" ht="13" x14ac:dyDescent="0.15">
      <c r="B4597" s="2"/>
    </row>
    <row r="4598" spans="2:2" ht="13" x14ac:dyDescent="0.15">
      <c r="B4598" s="2"/>
    </row>
    <row r="4599" spans="2:2" ht="13" x14ac:dyDescent="0.15">
      <c r="B4599" s="2"/>
    </row>
    <row r="4600" spans="2:2" ht="13" x14ac:dyDescent="0.15">
      <c r="B4600" s="2"/>
    </row>
    <row r="4601" spans="2:2" ht="13" x14ac:dyDescent="0.15">
      <c r="B4601" s="2"/>
    </row>
    <row r="4602" spans="2:2" ht="13" x14ac:dyDescent="0.15">
      <c r="B4602" s="2"/>
    </row>
    <row r="4603" spans="2:2" ht="13" x14ac:dyDescent="0.15">
      <c r="B4603" s="2"/>
    </row>
    <row r="4604" spans="2:2" ht="13" x14ac:dyDescent="0.15">
      <c r="B4604" s="2"/>
    </row>
    <row r="4605" spans="2:2" ht="13" x14ac:dyDescent="0.15">
      <c r="B4605" s="2"/>
    </row>
    <row r="4606" spans="2:2" ht="13" x14ac:dyDescent="0.15">
      <c r="B4606" s="2"/>
    </row>
    <row r="4607" spans="2:2" ht="13" x14ac:dyDescent="0.15">
      <c r="B4607" s="2"/>
    </row>
    <row r="4608" spans="2:2" ht="13" x14ac:dyDescent="0.15">
      <c r="B4608" s="2"/>
    </row>
    <row r="4609" spans="2:2" ht="13" x14ac:dyDescent="0.15">
      <c r="B4609" s="2"/>
    </row>
    <row r="4610" spans="2:2" ht="13" x14ac:dyDescent="0.15">
      <c r="B4610" s="2"/>
    </row>
    <row r="4611" spans="2:2" ht="13" x14ac:dyDescent="0.15">
      <c r="B4611" s="2"/>
    </row>
    <row r="4612" spans="2:2" ht="13" x14ac:dyDescent="0.15">
      <c r="B4612" s="2"/>
    </row>
    <row r="4613" spans="2:2" ht="13" x14ac:dyDescent="0.15">
      <c r="B4613" s="2"/>
    </row>
    <row r="4614" spans="2:2" ht="13" x14ac:dyDescent="0.15">
      <c r="B4614" s="2"/>
    </row>
    <row r="4615" spans="2:2" ht="13" x14ac:dyDescent="0.15">
      <c r="B4615" s="2"/>
    </row>
    <row r="4616" spans="2:2" ht="13" x14ac:dyDescent="0.15">
      <c r="B4616" s="2"/>
    </row>
    <row r="4617" spans="2:2" ht="13" x14ac:dyDescent="0.15">
      <c r="B4617" s="2"/>
    </row>
    <row r="4618" spans="2:2" ht="13" x14ac:dyDescent="0.15">
      <c r="B4618" s="2"/>
    </row>
    <row r="4619" spans="2:2" ht="13" x14ac:dyDescent="0.15">
      <c r="B4619" s="2"/>
    </row>
    <row r="4620" spans="2:2" ht="13" x14ac:dyDescent="0.15">
      <c r="B4620" s="2"/>
    </row>
    <row r="4621" spans="2:2" ht="13" x14ac:dyDescent="0.15">
      <c r="B4621" s="2"/>
    </row>
    <row r="4622" spans="2:2" ht="13" x14ac:dyDescent="0.15">
      <c r="B4622" s="2"/>
    </row>
    <row r="4623" spans="2:2" ht="13" x14ac:dyDescent="0.15">
      <c r="B4623" s="2"/>
    </row>
    <row r="4624" spans="2:2" ht="13" x14ac:dyDescent="0.15">
      <c r="B4624" s="2"/>
    </row>
    <row r="4625" spans="2:2" ht="13" x14ac:dyDescent="0.15">
      <c r="B4625" s="2"/>
    </row>
    <row r="4626" spans="2:2" ht="13" x14ac:dyDescent="0.15">
      <c r="B4626" s="2"/>
    </row>
    <row r="4627" spans="2:2" ht="13" x14ac:dyDescent="0.15">
      <c r="B4627" s="2"/>
    </row>
    <row r="4628" spans="2:2" ht="13" x14ac:dyDescent="0.15">
      <c r="B4628" s="2"/>
    </row>
    <row r="4629" spans="2:2" ht="13" x14ac:dyDescent="0.15">
      <c r="B4629" s="2"/>
    </row>
    <row r="4630" spans="2:2" ht="13" x14ac:dyDescent="0.15">
      <c r="B4630" s="2"/>
    </row>
    <row r="4631" spans="2:2" ht="13" x14ac:dyDescent="0.15">
      <c r="B4631" s="2"/>
    </row>
    <row r="4632" spans="2:2" ht="13" x14ac:dyDescent="0.15">
      <c r="B4632" s="2"/>
    </row>
    <row r="4633" spans="2:2" ht="13" x14ac:dyDescent="0.15">
      <c r="B4633" s="2"/>
    </row>
    <row r="4634" spans="2:2" ht="13" x14ac:dyDescent="0.15">
      <c r="B4634" s="2"/>
    </row>
    <row r="4635" spans="2:2" ht="13" x14ac:dyDescent="0.15">
      <c r="B4635" s="2"/>
    </row>
    <row r="4636" spans="2:2" ht="13" x14ac:dyDescent="0.15">
      <c r="B4636" s="2"/>
    </row>
    <row r="4637" spans="2:2" ht="13" x14ac:dyDescent="0.15">
      <c r="B4637" s="2"/>
    </row>
    <row r="4638" spans="2:2" ht="13" x14ac:dyDescent="0.15">
      <c r="B4638" s="2"/>
    </row>
    <row r="4639" spans="2:2" ht="13" x14ac:dyDescent="0.15">
      <c r="B4639" s="2"/>
    </row>
    <row r="4640" spans="2:2" ht="13" x14ac:dyDescent="0.15">
      <c r="B4640" s="2"/>
    </row>
    <row r="4641" spans="2:2" ht="13" x14ac:dyDescent="0.15">
      <c r="B4641" s="2"/>
    </row>
    <row r="4642" spans="2:2" ht="13" x14ac:dyDescent="0.15">
      <c r="B4642" s="2"/>
    </row>
    <row r="4643" spans="2:2" ht="13" x14ac:dyDescent="0.15">
      <c r="B4643" s="2"/>
    </row>
    <row r="4644" spans="2:2" ht="13" x14ac:dyDescent="0.15">
      <c r="B4644" s="2"/>
    </row>
    <row r="4645" spans="2:2" ht="13" x14ac:dyDescent="0.15">
      <c r="B4645" s="2"/>
    </row>
    <row r="4646" spans="2:2" ht="13" x14ac:dyDescent="0.15">
      <c r="B4646" s="2"/>
    </row>
    <row r="4647" spans="2:2" ht="13" x14ac:dyDescent="0.15">
      <c r="B4647" s="2"/>
    </row>
    <row r="4648" spans="2:2" ht="13" x14ac:dyDescent="0.15">
      <c r="B4648" s="2"/>
    </row>
    <row r="4649" spans="2:2" ht="13" x14ac:dyDescent="0.15">
      <c r="B4649" s="2"/>
    </row>
    <row r="4650" spans="2:2" ht="13" x14ac:dyDescent="0.15">
      <c r="B4650" s="2"/>
    </row>
    <row r="4651" spans="2:2" ht="13" x14ac:dyDescent="0.15">
      <c r="B4651" s="2"/>
    </row>
    <row r="4652" spans="2:2" ht="13" x14ac:dyDescent="0.15">
      <c r="B4652" s="2"/>
    </row>
    <row r="4653" spans="2:2" ht="13" x14ac:dyDescent="0.15">
      <c r="B4653" s="2"/>
    </row>
    <row r="4654" spans="2:2" ht="13" x14ac:dyDescent="0.15">
      <c r="B4654" s="2"/>
    </row>
    <row r="4655" spans="2:2" ht="13" x14ac:dyDescent="0.15">
      <c r="B4655" s="2"/>
    </row>
    <row r="4656" spans="2:2" ht="13" x14ac:dyDescent="0.15">
      <c r="B4656" s="2"/>
    </row>
    <row r="4657" spans="2:2" ht="13" x14ac:dyDescent="0.15">
      <c r="B4657" s="2"/>
    </row>
    <row r="4658" spans="2:2" ht="13" x14ac:dyDescent="0.15">
      <c r="B4658" s="2"/>
    </row>
    <row r="4659" spans="2:2" ht="13" x14ac:dyDescent="0.15">
      <c r="B4659" s="2"/>
    </row>
    <row r="4660" spans="2:2" ht="13" x14ac:dyDescent="0.15">
      <c r="B4660" s="2"/>
    </row>
    <row r="4661" spans="2:2" ht="13" x14ac:dyDescent="0.15">
      <c r="B4661" s="2"/>
    </row>
    <row r="4662" spans="2:2" ht="13" x14ac:dyDescent="0.15">
      <c r="B4662" s="2"/>
    </row>
    <row r="4663" spans="2:2" ht="13" x14ac:dyDescent="0.15">
      <c r="B4663" s="2"/>
    </row>
    <row r="4664" spans="2:2" ht="13" x14ac:dyDescent="0.15">
      <c r="B4664" s="2"/>
    </row>
    <row r="4665" spans="2:2" ht="13" x14ac:dyDescent="0.15">
      <c r="B4665" s="2"/>
    </row>
    <row r="4666" spans="2:2" ht="13" x14ac:dyDescent="0.15">
      <c r="B4666" s="2"/>
    </row>
    <row r="4667" spans="2:2" ht="13" x14ac:dyDescent="0.15">
      <c r="B4667" s="2"/>
    </row>
    <row r="4668" spans="2:2" ht="13" x14ac:dyDescent="0.15">
      <c r="B4668" s="2"/>
    </row>
    <row r="4669" spans="2:2" ht="13" x14ac:dyDescent="0.15">
      <c r="B4669" s="2"/>
    </row>
    <row r="4670" spans="2:2" ht="13" x14ac:dyDescent="0.15">
      <c r="B4670" s="2"/>
    </row>
    <row r="4671" spans="2:2" ht="13" x14ac:dyDescent="0.15">
      <c r="B4671" s="2"/>
    </row>
    <row r="4672" spans="2:2" ht="13" x14ac:dyDescent="0.15">
      <c r="B4672" s="2"/>
    </row>
    <row r="4673" spans="2:2" ht="13" x14ac:dyDescent="0.15">
      <c r="B4673" s="2"/>
    </row>
    <row r="4674" spans="2:2" ht="13" x14ac:dyDescent="0.15">
      <c r="B4674" s="2"/>
    </row>
    <row r="4675" spans="2:2" ht="13" x14ac:dyDescent="0.15">
      <c r="B4675" s="2"/>
    </row>
    <row r="4676" spans="2:2" ht="13" x14ac:dyDescent="0.15">
      <c r="B4676" s="2"/>
    </row>
    <row r="4677" spans="2:2" ht="13" x14ac:dyDescent="0.15">
      <c r="B4677" s="2"/>
    </row>
    <row r="4678" spans="2:2" ht="13" x14ac:dyDescent="0.15">
      <c r="B4678" s="2"/>
    </row>
    <row r="4679" spans="2:2" ht="13" x14ac:dyDescent="0.15">
      <c r="B4679" s="2"/>
    </row>
    <row r="4680" spans="2:2" ht="13" x14ac:dyDescent="0.15">
      <c r="B4680" s="2"/>
    </row>
    <row r="4681" spans="2:2" ht="13" x14ac:dyDescent="0.15">
      <c r="B4681" s="2"/>
    </row>
    <row r="4682" spans="2:2" ht="13" x14ac:dyDescent="0.15">
      <c r="B4682" s="2"/>
    </row>
    <row r="4683" spans="2:2" ht="13" x14ac:dyDescent="0.15">
      <c r="B4683" s="2"/>
    </row>
    <row r="4684" spans="2:2" ht="13" x14ac:dyDescent="0.15">
      <c r="B4684" s="2"/>
    </row>
    <row r="4685" spans="2:2" ht="13" x14ac:dyDescent="0.15">
      <c r="B4685" s="2"/>
    </row>
    <row r="4686" spans="2:2" ht="13" x14ac:dyDescent="0.15">
      <c r="B4686" s="2"/>
    </row>
    <row r="4687" spans="2:2" ht="13" x14ac:dyDescent="0.15">
      <c r="B4687" s="2"/>
    </row>
    <row r="4688" spans="2:2" ht="13" x14ac:dyDescent="0.15">
      <c r="B4688" s="2"/>
    </row>
    <row r="4689" spans="2:2" ht="13" x14ac:dyDescent="0.15">
      <c r="B4689" s="2"/>
    </row>
    <row r="4690" spans="2:2" ht="13" x14ac:dyDescent="0.15">
      <c r="B4690" s="2"/>
    </row>
    <row r="4691" spans="2:2" ht="13" x14ac:dyDescent="0.15">
      <c r="B4691" s="2"/>
    </row>
    <row r="4692" spans="2:2" ht="13" x14ac:dyDescent="0.15">
      <c r="B4692" s="2"/>
    </row>
    <row r="4693" spans="2:2" ht="13" x14ac:dyDescent="0.15">
      <c r="B4693" s="2"/>
    </row>
    <row r="4694" spans="2:2" ht="13" x14ac:dyDescent="0.15">
      <c r="B4694" s="2"/>
    </row>
    <row r="4695" spans="2:2" ht="13" x14ac:dyDescent="0.15">
      <c r="B4695" s="2"/>
    </row>
    <row r="4696" spans="2:2" ht="13" x14ac:dyDescent="0.15">
      <c r="B4696" s="2"/>
    </row>
    <row r="4697" spans="2:2" ht="13" x14ac:dyDescent="0.15">
      <c r="B4697" s="2"/>
    </row>
    <row r="4698" spans="2:2" ht="13" x14ac:dyDescent="0.15">
      <c r="B4698" s="2"/>
    </row>
    <row r="4699" spans="2:2" ht="13" x14ac:dyDescent="0.15">
      <c r="B4699" s="2"/>
    </row>
    <row r="4700" spans="2:2" ht="13" x14ac:dyDescent="0.15">
      <c r="B4700" s="2"/>
    </row>
    <row r="4701" spans="2:2" ht="13" x14ac:dyDescent="0.15">
      <c r="B4701" s="2"/>
    </row>
    <row r="4702" spans="2:2" ht="13" x14ac:dyDescent="0.15">
      <c r="B4702" s="2"/>
    </row>
    <row r="4703" spans="2:2" ht="13" x14ac:dyDescent="0.15">
      <c r="B4703" s="2"/>
    </row>
    <row r="4704" spans="2:2" ht="13" x14ac:dyDescent="0.15">
      <c r="B4704" s="2"/>
    </row>
    <row r="4705" spans="2:2" ht="13" x14ac:dyDescent="0.15">
      <c r="B4705" s="2"/>
    </row>
    <row r="4706" spans="2:2" ht="13" x14ac:dyDescent="0.15">
      <c r="B4706" s="2"/>
    </row>
    <row r="4707" spans="2:2" ht="13" x14ac:dyDescent="0.15">
      <c r="B4707" s="2"/>
    </row>
    <row r="4708" spans="2:2" ht="13" x14ac:dyDescent="0.15">
      <c r="B4708" s="2"/>
    </row>
    <row r="4709" spans="2:2" ht="13" x14ac:dyDescent="0.15">
      <c r="B4709" s="2"/>
    </row>
    <row r="4710" spans="2:2" ht="13" x14ac:dyDescent="0.15">
      <c r="B4710" s="2"/>
    </row>
    <row r="4711" spans="2:2" ht="13" x14ac:dyDescent="0.15">
      <c r="B4711" s="2"/>
    </row>
    <row r="4712" spans="2:2" ht="13" x14ac:dyDescent="0.15">
      <c r="B4712" s="2"/>
    </row>
    <row r="4713" spans="2:2" ht="13" x14ac:dyDescent="0.15">
      <c r="B4713" s="2"/>
    </row>
    <row r="4714" spans="2:2" ht="13" x14ac:dyDescent="0.15">
      <c r="B4714" s="2"/>
    </row>
    <row r="4715" spans="2:2" ht="13" x14ac:dyDescent="0.15">
      <c r="B4715" s="2"/>
    </row>
    <row r="4716" spans="2:2" ht="13" x14ac:dyDescent="0.15">
      <c r="B4716" s="2"/>
    </row>
    <row r="4717" spans="2:2" ht="13" x14ac:dyDescent="0.15">
      <c r="B4717" s="2"/>
    </row>
    <row r="4718" spans="2:2" ht="13" x14ac:dyDescent="0.15">
      <c r="B4718" s="2"/>
    </row>
    <row r="4719" spans="2:2" ht="13" x14ac:dyDescent="0.15">
      <c r="B4719" s="2"/>
    </row>
    <row r="4720" spans="2:2" ht="13" x14ac:dyDescent="0.15">
      <c r="B4720" s="2"/>
    </row>
    <row r="4721" spans="2:2" ht="13" x14ac:dyDescent="0.15">
      <c r="B4721" s="2"/>
    </row>
    <row r="4722" spans="2:2" ht="13" x14ac:dyDescent="0.15">
      <c r="B4722" s="2"/>
    </row>
    <row r="4723" spans="2:2" ht="13" x14ac:dyDescent="0.15">
      <c r="B4723" s="2"/>
    </row>
    <row r="4724" spans="2:2" ht="13" x14ac:dyDescent="0.15">
      <c r="B4724" s="2"/>
    </row>
    <row r="4725" spans="2:2" ht="13" x14ac:dyDescent="0.15">
      <c r="B4725" s="2"/>
    </row>
    <row r="4726" spans="2:2" ht="13" x14ac:dyDescent="0.15">
      <c r="B4726" s="2"/>
    </row>
    <row r="4727" spans="2:2" ht="13" x14ac:dyDescent="0.15">
      <c r="B4727" s="2"/>
    </row>
    <row r="4728" spans="2:2" ht="13" x14ac:dyDescent="0.15">
      <c r="B4728" s="2"/>
    </row>
    <row r="4729" spans="2:2" ht="13" x14ac:dyDescent="0.15">
      <c r="B4729" s="2"/>
    </row>
    <row r="4730" spans="2:2" ht="13" x14ac:dyDescent="0.15">
      <c r="B4730" s="2"/>
    </row>
    <row r="4731" spans="2:2" ht="13" x14ac:dyDescent="0.15">
      <c r="B4731" s="2"/>
    </row>
    <row r="4732" spans="2:2" ht="13" x14ac:dyDescent="0.15">
      <c r="B4732" s="2"/>
    </row>
    <row r="4733" spans="2:2" ht="13" x14ac:dyDescent="0.15">
      <c r="B4733" s="2"/>
    </row>
    <row r="4734" spans="2:2" ht="13" x14ac:dyDescent="0.15">
      <c r="B4734" s="2"/>
    </row>
    <row r="4735" spans="2:2" ht="13" x14ac:dyDescent="0.15">
      <c r="B4735" s="2"/>
    </row>
    <row r="4736" spans="2:2" ht="13" x14ac:dyDescent="0.15">
      <c r="B4736" s="2"/>
    </row>
    <row r="4737" spans="2:2" ht="13" x14ac:dyDescent="0.15">
      <c r="B4737" s="2"/>
    </row>
    <row r="4738" spans="2:2" ht="13" x14ac:dyDescent="0.15">
      <c r="B4738" s="2"/>
    </row>
    <row r="4739" spans="2:2" ht="13" x14ac:dyDescent="0.15">
      <c r="B4739" s="2"/>
    </row>
    <row r="4740" spans="2:2" ht="13" x14ac:dyDescent="0.15">
      <c r="B4740" s="2"/>
    </row>
    <row r="4741" spans="2:2" ht="13" x14ac:dyDescent="0.15">
      <c r="B4741" s="2"/>
    </row>
    <row r="4742" spans="2:2" ht="13" x14ac:dyDescent="0.15">
      <c r="B4742" s="2"/>
    </row>
    <row r="4743" spans="2:2" ht="13" x14ac:dyDescent="0.15">
      <c r="B4743" s="2"/>
    </row>
    <row r="4744" spans="2:2" ht="13" x14ac:dyDescent="0.15">
      <c r="B4744" s="2"/>
    </row>
    <row r="4745" spans="2:2" ht="13" x14ac:dyDescent="0.15">
      <c r="B4745" s="2"/>
    </row>
    <row r="4746" spans="2:2" ht="13" x14ac:dyDescent="0.15">
      <c r="B4746" s="2"/>
    </row>
    <row r="4747" spans="2:2" ht="13" x14ac:dyDescent="0.15">
      <c r="B4747" s="2"/>
    </row>
    <row r="4748" spans="2:2" ht="13" x14ac:dyDescent="0.15">
      <c r="B4748" s="2"/>
    </row>
    <row r="4749" spans="2:2" ht="13" x14ac:dyDescent="0.15">
      <c r="B4749" s="2"/>
    </row>
    <row r="4750" spans="2:2" ht="13" x14ac:dyDescent="0.15">
      <c r="B4750" s="2"/>
    </row>
    <row r="4751" spans="2:2" ht="13" x14ac:dyDescent="0.15">
      <c r="B4751" s="2"/>
    </row>
    <row r="4752" spans="2:2" ht="13" x14ac:dyDescent="0.15">
      <c r="B4752" s="2"/>
    </row>
    <row r="4753" spans="2:2" ht="13" x14ac:dyDescent="0.15">
      <c r="B4753" s="2"/>
    </row>
    <row r="4754" spans="2:2" ht="13" x14ac:dyDescent="0.15">
      <c r="B4754" s="2"/>
    </row>
    <row r="4755" spans="2:2" ht="13" x14ac:dyDescent="0.15">
      <c r="B4755" s="2"/>
    </row>
    <row r="4756" spans="2:2" ht="13" x14ac:dyDescent="0.15">
      <c r="B4756" s="2"/>
    </row>
    <row r="4757" spans="2:2" ht="13" x14ac:dyDescent="0.15">
      <c r="B4757" s="2"/>
    </row>
    <row r="4758" spans="2:2" ht="13" x14ac:dyDescent="0.15">
      <c r="B4758" s="2"/>
    </row>
    <row r="4759" spans="2:2" ht="13" x14ac:dyDescent="0.15">
      <c r="B4759" s="2"/>
    </row>
    <row r="4760" spans="2:2" ht="13" x14ac:dyDescent="0.15">
      <c r="B4760" s="2"/>
    </row>
    <row r="4761" spans="2:2" ht="13" x14ac:dyDescent="0.15">
      <c r="B4761" s="2"/>
    </row>
    <row r="4762" spans="2:2" ht="13" x14ac:dyDescent="0.15">
      <c r="B4762" s="2"/>
    </row>
    <row r="4763" spans="2:2" ht="13" x14ac:dyDescent="0.15">
      <c r="B4763" s="2"/>
    </row>
    <row r="4764" spans="2:2" ht="13" x14ac:dyDescent="0.15">
      <c r="B4764" s="2"/>
    </row>
    <row r="4765" spans="2:2" ht="13" x14ac:dyDescent="0.15">
      <c r="B4765" s="2"/>
    </row>
    <row r="4766" spans="2:2" ht="13" x14ac:dyDescent="0.15">
      <c r="B4766" s="2"/>
    </row>
    <row r="4767" spans="2:2" ht="13" x14ac:dyDescent="0.15">
      <c r="B4767" s="2"/>
    </row>
    <row r="4768" spans="2:2" ht="13" x14ac:dyDescent="0.15">
      <c r="B4768" s="2"/>
    </row>
    <row r="4769" spans="2:2" ht="13" x14ac:dyDescent="0.15">
      <c r="B4769" s="2"/>
    </row>
    <row r="4770" spans="2:2" ht="13" x14ac:dyDescent="0.15">
      <c r="B4770" s="2"/>
    </row>
    <row r="4771" spans="2:2" ht="13" x14ac:dyDescent="0.15">
      <c r="B4771" s="2"/>
    </row>
    <row r="4772" spans="2:2" ht="13" x14ac:dyDescent="0.15">
      <c r="B4772" s="2"/>
    </row>
    <row r="4773" spans="2:2" ht="13" x14ac:dyDescent="0.15">
      <c r="B4773" s="2"/>
    </row>
    <row r="4774" spans="2:2" ht="13" x14ac:dyDescent="0.15">
      <c r="B4774" s="2"/>
    </row>
    <row r="4775" spans="2:2" ht="13" x14ac:dyDescent="0.15">
      <c r="B4775" s="2"/>
    </row>
    <row r="4776" spans="2:2" ht="13" x14ac:dyDescent="0.15">
      <c r="B4776" s="2"/>
    </row>
    <row r="4777" spans="2:2" ht="13" x14ac:dyDescent="0.15">
      <c r="B4777" s="2"/>
    </row>
    <row r="4778" spans="2:2" ht="13" x14ac:dyDescent="0.15">
      <c r="B4778" s="2"/>
    </row>
    <row r="4779" spans="2:2" ht="13" x14ac:dyDescent="0.15">
      <c r="B4779" s="2"/>
    </row>
    <row r="4780" spans="2:2" ht="13" x14ac:dyDescent="0.15">
      <c r="B4780" s="2"/>
    </row>
    <row r="4781" spans="2:2" ht="13" x14ac:dyDescent="0.15">
      <c r="B4781" s="2"/>
    </row>
    <row r="4782" spans="2:2" ht="13" x14ac:dyDescent="0.15">
      <c r="B4782" s="2"/>
    </row>
    <row r="4783" spans="2:2" ht="13" x14ac:dyDescent="0.15">
      <c r="B4783" s="2"/>
    </row>
    <row r="4784" spans="2:2" ht="13" x14ac:dyDescent="0.15">
      <c r="B4784" s="2"/>
    </row>
    <row r="4785" spans="2:2" ht="13" x14ac:dyDescent="0.15">
      <c r="B4785" s="2"/>
    </row>
    <row r="4786" spans="2:2" ht="13" x14ac:dyDescent="0.15">
      <c r="B4786" s="2"/>
    </row>
    <row r="4787" spans="2:2" ht="13" x14ac:dyDescent="0.15">
      <c r="B4787" s="2"/>
    </row>
    <row r="4788" spans="2:2" ht="13" x14ac:dyDescent="0.15">
      <c r="B4788" s="2"/>
    </row>
    <row r="4789" spans="2:2" ht="13" x14ac:dyDescent="0.15">
      <c r="B4789" s="2"/>
    </row>
    <row r="4790" spans="2:2" ht="13" x14ac:dyDescent="0.15">
      <c r="B4790" s="2"/>
    </row>
    <row r="4791" spans="2:2" ht="13" x14ac:dyDescent="0.15">
      <c r="B4791" s="2"/>
    </row>
    <row r="4792" spans="2:2" ht="13" x14ac:dyDescent="0.15">
      <c r="B4792" s="2"/>
    </row>
    <row r="4793" spans="2:2" ht="13" x14ac:dyDescent="0.15">
      <c r="B4793" s="2"/>
    </row>
    <row r="4794" spans="2:2" ht="13" x14ac:dyDescent="0.15">
      <c r="B4794" s="2"/>
    </row>
    <row r="4795" spans="2:2" ht="13" x14ac:dyDescent="0.15">
      <c r="B4795" s="2"/>
    </row>
    <row r="4796" spans="2:2" ht="13" x14ac:dyDescent="0.15">
      <c r="B4796" s="2"/>
    </row>
    <row r="4797" spans="2:2" ht="13" x14ac:dyDescent="0.15">
      <c r="B4797" s="2"/>
    </row>
    <row r="4798" spans="2:2" ht="13" x14ac:dyDescent="0.15">
      <c r="B4798" s="2"/>
    </row>
    <row r="4799" spans="2:2" ht="13" x14ac:dyDescent="0.15">
      <c r="B4799" s="2"/>
    </row>
    <row r="4800" spans="2:2" ht="13" x14ac:dyDescent="0.15">
      <c r="B4800" s="2"/>
    </row>
    <row r="4801" spans="2:2" ht="13" x14ac:dyDescent="0.15">
      <c r="B4801" s="2"/>
    </row>
    <row r="4802" spans="2:2" ht="13" x14ac:dyDescent="0.15">
      <c r="B4802" s="2"/>
    </row>
    <row r="4803" spans="2:2" ht="13" x14ac:dyDescent="0.15">
      <c r="B4803" s="2"/>
    </row>
    <row r="4804" spans="2:2" ht="13" x14ac:dyDescent="0.15">
      <c r="B4804" s="2"/>
    </row>
    <row r="4805" spans="2:2" ht="13" x14ac:dyDescent="0.15">
      <c r="B4805" s="2"/>
    </row>
    <row r="4806" spans="2:2" ht="13" x14ac:dyDescent="0.15">
      <c r="B4806" s="2"/>
    </row>
    <row r="4807" spans="2:2" ht="13" x14ac:dyDescent="0.15">
      <c r="B4807" s="2"/>
    </row>
    <row r="4808" spans="2:2" ht="13" x14ac:dyDescent="0.15">
      <c r="B4808" s="2"/>
    </row>
    <row r="4809" spans="2:2" ht="13" x14ac:dyDescent="0.15">
      <c r="B4809" s="2"/>
    </row>
    <row r="4810" spans="2:2" ht="13" x14ac:dyDescent="0.15">
      <c r="B4810" s="2"/>
    </row>
    <row r="4811" spans="2:2" ht="13" x14ac:dyDescent="0.15">
      <c r="B4811" s="2"/>
    </row>
    <row r="4812" spans="2:2" ht="13" x14ac:dyDescent="0.15">
      <c r="B4812" s="2"/>
    </row>
    <row r="4813" spans="2:2" ht="13" x14ac:dyDescent="0.15">
      <c r="B4813" s="2"/>
    </row>
    <row r="4814" spans="2:2" ht="13" x14ac:dyDescent="0.15">
      <c r="B4814" s="2"/>
    </row>
    <row r="4815" spans="2:2" ht="13" x14ac:dyDescent="0.15">
      <c r="B4815" s="2"/>
    </row>
    <row r="4816" spans="2:2" ht="13" x14ac:dyDescent="0.15">
      <c r="B4816" s="2"/>
    </row>
    <row r="4817" spans="2:2" ht="13" x14ac:dyDescent="0.15">
      <c r="B4817" s="2"/>
    </row>
    <row r="4818" spans="2:2" ht="13" x14ac:dyDescent="0.15">
      <c r="B4818" s="2"/>
    </row>
    <row r="4819" spans="2:2" ht="13" x14ac:dyDescent="0.15">
      <c r="B4819" s="2"/>
    </row>
    <row r="4820" spans="2:2" ht="13" x14ac:dyDescent="0.15">
      <c r="B4820" s="2"/>
    </row>
    <row r="4821" spans="2:2" ht="13" x14ac:dyDescent="0.15">
      <c r="B4821" s="2"/>
    </row>
    <row r="4822" spans="2:2" ht="13" x14ac:dyDescent="0.15">
      <c r="B4822" s="2"/>
    </row>
    <row r="4823" spans="2:2" ht="13" x14ac:dyDescent="0.15">
      <c r="B4823" s="2"/>
    </row>
    <row r="4824" spans="2:2" ht="13" x14ac:dyDescent="0.15">
      <c r="B4824" s="2"/>
    </row>
    <row r="4825" spans="2:2" ht="13" x14ac:dyDescent="0.15">
      <c r="B4825" s="2"/>
    </row>
    <row r="4826" spans="2:2" ht="13" x14ac:dyDescent="0.15">
      <c r="B4826" s="2"/>
    </row>
    <row r="4827" spans="2:2" ht="13" x14ac:dyDescent="0.15">
      <c r="B4827" s="2"/>
    </row>
    <row r="4828" spans="2:2" ht="13" x14ac:dyDescent="0.15">
      <c r="B4828" s="2"/>
    </row>
    <row r="4829" spans="2:2" ht="13" x14ac:dyDescent="0.15">
      <c r="B4829" s="2"/>
    </row>
    <row r="4830" spans="2:2" ht="13" x14ac:dyDescent="0.15">
      <c r="B4830" s="2"/>
    </row>
    <row r="4831" spans="2:2" ht="13" x14ac:dyDescent="0.15">
      <c r="B4831" s="2"/>
    </row>
    <row r="4832" spans="2:2" ht="13" x14ac:dyDescent="0.15">
      <c r="B4832" s="2"/>
    </row>
    <row r="4833" spans="2:2" ht="13" x14ac:dyDescent="0.15">
      <c r="B4833" s="2"/>
    </row>
    <row r="4834" spans="2:2" ht="13" x14ac:dyDescent="0.15">
      <c r="B4834" s="2"/>
    </row>
    <row r="4835" spans="2:2" ht="13" x14ac:dyDescent="0.15">
      <c r="B4835" s="2"/>
    </row>
    <row r="4836" spans="2:2" ht="13" x14ac:dyDescent="0.15">
      <c r="B4836" s="2"/>
    </row>
    <row r="4837" spans="2:2" ht="13" x14ac:dyDescent="0.15">
      <c r="B4837" s="2"/>
    </row>
    <row r="4838" spans="2:2" ht="13" x14ac:dyDescent="0.15">
      <c r="B4838" s="2"/>
    </row>
    <row r="4839" spans="2:2" ht="13" x14ac:dyDescent="0.15">
      <c r="B4839" s="2"/>
    </row>
    <row r="4840" spans="2:2" ht="13" x14ac:dyDescent="0.15">
      <c r="B4840" s="2"/>
    </row>
    <row r="4841" spans="2:2" ht="13" x14ac:dyDescent="0.15">
      <c r="B4841" s="2"/>
    </row>
    <row r="4842" spans="2:2" ht="13" x14ac:dyDescent="0.15">
      <c r="B4842" s="2"/>
    </row>
    <row r="4843" spans="2:2" ht="13" x14ac:dyDescent="0.15">
      <c r="B4843" s="2"/>
    </row>
    <row r="4844" spans="2:2" ht="13" x14ac:dyDescent="0.15">
      <c r="B4844" s="2"/>
    </row>
    <row r="4845" spans="2:2" ht="13" x14ac:dyDescent="0.15">
      <c r="B4845" s="2"/>
    </row>
    <row r="4846" spans="2:2" ht="13" x14ac:dyDescent="0.15">
      <c r="B4846" s="2"/>
    </row>
    <row r="4847" spans="2:2" ht="13" x14ac:dyDescent="0.15">
      <c r="B4847" s="2"/>
    </row>
    <row r="4848" spans="2:2" ht="13" x14ac:dyDescent="0.15">
      <c r="B4848" s="2"/>
    </row>
    <row r="4849" spans="2:2" ht="13" x14ac:dyDescent="0.15">
      <c r="B4849" s="2"/>
    </row>
    <row r="4850" spans="2:2" ht="13" x14ac:dyDescent="0.15">
      <c r="B4850" s="2"/>
    </row>
    <row r="4851" spans="2:2" ht="13" x14ac:dyDescent="0.15">
      <c r="B4851" s="2"/>
    </row>
    <row r="4852" spans="2:2" ht="13" x14ac:dyDescent="0.15">
      <c r="B4852" s="2"/>
    </row>
    <row r="4853" spans="2:2" ht="13" x14ac:dyDescent="0.15">
      <c r="B4853" s="2"/>
    </row>
    <row r="4854" spans="2:2" ht="13" x14ac:dyDescent="0.15">
      <c r="B4854" s="2"/>
    </row>
    <row r="4855" spans="2:2" ht="13" x14ac:dyDescent="0.15">
      <c r="B4855" s="2"/>
    </row>
    <row r="4856" spans="2:2" ht="13" x14ac:dyDescent="0.15">
      <c r="B4856" s="2"/>
    </row>
    <row r="4857" spans="2:2" ht="13" x14ac:dyDescent="0.15">
      <c r="B4857" s="2"/>
    </row>
    <row r="4858" spans="2:2" ht="13" x14ac:dyDescent="0.15">
      <c r="B4858" s="2"/>
    </row>
    <row r="4859" spans="2:2" ht="13" x14ac:dyDescent="0.15">
      <c r="B4859" s="2"/>
    </row>
    <row r="4860" spans="2:2" ht="13" x14ac:dyDescent="0.15">
      <c r="B4860" s="2"/>
    </row>
    <row r="4861" spans="2:2" ht="13" x14ac:dyDescent="0.15">
      <c r="B4861" s="2"/>
    </row>
    <row r="4862" spans="2:2" ht="13" x14ac:dyDescent="0.15">
      <c r="B4862" s="2"/>
    </row>
    <row r="4863" spans="2:2" ht="13" x14ac:dyDescent="0.15">
      <c r="B4863" s="2"/>
    </row>
    <row r="4864" spans="2:2" ht="13" x14ac:dyDescent="0.15">
      <c r="B4864" s="2"/>
    </row>
    <row r="4865" spans="2:2" ht="13" x14ac:dyDescent="0.15">
      <c r="B4865" s="2"/>
    </row>
    <row r="4866" spans="2:2" ht="13" x14ac:dyDescent="0.15">
      <c r="B4866" s="2"/>
    </row>
    <row r="4867" spans="2:2" ht="13" x14ac:dyDescent="0.15">
      <c r="B4867" s="2"/>
    </row>
    <row r="4868" spans="2:2" ht="13" x14ac:dyDescent="0.15">
      <c r="B4868" s="2"/>
    </row>
    <row r="4869" spans="2:2" ht="13" x14ac:dyDescent="0.15">
      <c r="B4869" s="2"/>
    </row>
    <row r="4870" spans="2:2" ht="13" x14ac:dyDescent="0.15">
      <c r="B4870" s="2"/>
    </row>
    <row r="4871" spans="2:2" ht="13" x14ac:dyDescent="0.15">
      <c r="B4871" s="2"/>
    </row>
    <row r="4872" spans="2:2" ht="13" x14ac:dyDescent="0.15">
      <c r="B4872" s="2"/>
    </row>
    <row r="4873" spans="2:2" ht="13" x14ac:dyDescent="0.15">
      <c r="B4873" s="2"/>
    </row>
    <row r="4874" spans="2:2" ht="13" x14ac:dyDescent="0.15">
      <c r="B4874" s="2"/>
    </row>
    <row r="4875" spans="2:2" ht="13" x14ac:dyDescent="0.15">
      <c r="B4875" s="2"/>
    </row>
    <row r="4876" spans="2:2" ht="13" x14ac:dyDescent="0.15">
      <c r="B4876" s="2"/>
    </row>
    <row r="4877" spans="2:2" ht="13" x14ac:dyDescent="0.15">
      <c r="B4877" s="2"/>
    </row>
    <row r="4878" spans="2:2" ht="13" x14ac:dyDescent="0.15">
      <c r="B4878" s="2"/>
    </row>
    <row r="4879" spans="2:2" ht="13" x14ac:dyDescent="0.15">
      <c r="B4879" s="2"/>
    </row>
    <row r="4880" spans="2:2" ht="13" x14ac:dyDescent="0.15">
      <c r="B4880" s="2"/>
    </row>
    <row r="4881" spans="2:2" ht="13" x14ac:dyDescent="0.15">
      <c r="B4881" s="2"/>
    </row>
    <row r="4882" spans="2:2" ht="13" x14ac:dyDescent="0.15">
      <c r="B4882" s="2"/>
    </row>
    <row r="4883" spans="2:2" ht="13" x14ac:dyDescent="0.15">
      <c r="B4883" s="2"/>
    </row>
    <row r="4884" spans="2:2" ht="13" x14ac:dyDescent="0.15">
      <c r="B4884" s="2"/>
    </row>
    <row r="4885" spans="2:2" ht="13" x14ac:dyDescent="0.15">
      <c r="B4885" s="2"/>
    </row>
    <row r="4886" spans="2:2" ht="13" x14ac:dyDescent="0.15">
      <c r="B4886" s="2"/>
    </row>
    <row r="4887" spans="2:2" ht="13" x14ac:dyDescent="0.15">
      <c r="B4887" s="2"/>
    </row>
    <row r="4888" spans="2:2" ht="13" x14ac:dyDescent="0.15">
      <c r="B4888" s="2"/>
    </row>
    <row r="4889" spans="2:2" ht="13" x14ac:dyDescent="0.15">
      <c r="B4889" s="2"/>
    </row>
    <row r="4890" spans="2:2" ht="13" x14ac:dyDescent="0.15">
      <c r="B4890" s="2"/>
    </row>
    <row r="4891" spans="2:2" ht="13" x14ac:dyDescent="0.15">
      <c r="B4891" s="2"/>
    </row>
    <row r="4892" spans="2:2" ht="13" x14ac:dyDescent="0.15">
      <c r="B4892" s="2"/>
    </row>
    <row r="4893" spans="2:2" ht="13" x14ac:dyDescent="0.15">
      <c r="B4893" s="2"/>
    </row>
    <row r="4894" spans="2:2" ht="13" x14ac:dyDescent="0.15">
      <c r="B4894" s="2"/>
    </row>
    <row r="4895" spans="2:2" ht="13" x14ac:dyDescent="0.15">
      <c r="B4895" s="2"/>
    </row>
    <row r="4896" spans="2:2" ht="13" x14ac:dyDescent="0.15">
      <c r="B4896" s="2"/>
    </row>
    <row r="4897" spans="2:2" ht="13" x14ac:dyDescent="0.15">
      <c r="B4897" s="2"/>
    </row>
    <row r="4898" spans="2:2" ht="13" x14ac:dyDescent="0.15">
      <c r="B4898" s="2"/>
    </row>
    <row r="4899" spans="2:2" ht="13" x14ac:dyDescent="0.15">
      <c r="B4899" s="2"/>
    </row>
    <row r="4900" spans="2:2" ht="13" x14ac:dyDescent="0.15">
      <c r="B4900" s="2"/>
    </row>
    <row r="4901" spans="2:2" ht="13" x14ac:dyDescent="0.15">
      <c r="B4901" s="2"/>
    </row>
    <row r="4902" spans="2:2" ht="13" x14ac:dyDescent="0.15">
      <c r="B4902" s="2"/>
    </row>
    <row r="4903" spans="2:2" ht="13" x14ac:dyDescent="0.15">
      <c r="B4903" s="2"/>
    </row>
    <row r="4904" spans="2:2" ht="13" x14ac:dyDescent="0.15">
      <c r="B4904" s="2"/>
    </row>
    <row r="4905" spans="2:2" ht="13" x14ac:dyDescent="0.15">
      <c r="B4905" s="2"/>
    </row>
    <row r="4906" spans="2:2" ht="13" x14ac:dyDescent="0.15">
      <c r="B4906" s="2"/>
    </row>
    <row r="4907" spans="2:2" ht="13" x14ac:dyDescent="0.15">
      <c r="B4907" s="2"/>
    </row>
    <row r="4908" spans="2:2" ht="13" x14ac:dyDescent="0.15">
      <c r="B4908" s="2"/>
    </row>
    <row r="4909" spans="2:2" ht="13" x14ac:dyDescent="0.15">
      <c r="B4909" s="2"/>
    </row>
    <row r="4910" spans="2:2" ht="13" x14ac:dyDescent="0.15">
      <c r="B4910" s="2"/>
    </row>
    <row r="4911" spans="2:2" ht="13" x14ac:dyDescent="0.15">
      <c r="B4911" s="2"/>
    </row>
    <row r="4912" spans="2:2" ht="13" x14ac:dyDescent="0.15">
      <c r="B4912" s="2"/>
    </row>
    <row r="4913" spans="2:2" ht="13" x14ac:dyDescent="0.15">
      <c r="B4913" s="2"/>
    </row>
    <row r="4914" spans="2:2" ht="13" x14ac:dyDescent="0.15">
      <c r="B4914" s="2"/>
    </row>
    <row r="4915" spans="2:2" ht="13" x14ac:dyDescent="0.15">
      <c r="B4915" s="2"/>
    </row>
    <row r="4916" spans="2:2" ht="13" x14ac:dyDescent="0.15">
      <c r="B4916" s="2"/>
    </row>
    <row r="4917" spans="2:2" ht="13" x14ac:dyDescent="0.15">
      <c r="B4917" s="2"/>
    </row>
    <row r="4918" spans="2:2" ht="13" x14ac:dyDescent="0.15">
      <c r="B4918" s="2"/>
    </row>
    <row r="4919" spans="2:2" ht="13" x14ac:dyDescent="0.15">
      <c r="B4919" s="2"/>
    </row>
    <row r="4920" spans="2:2" ht="13" x14ac:dyDescent="0.15">
      <c r="B4920" s="2"/>
    </row>
    <row r="4921" spans="2:2" ht="13" x14ac:dyDescent="0.15">
      <c r="B4921" s="2"/>
    </row>
    <row r="4922" spans="2:2" ht="13" x14ac:dyDescent="0.15">
      <c r="B4922" s="2"/>
    </row>
    <row r="4923" spans="2:2" ht="13" x14ac:dyDescent="0.15">
      <c r="B4923" s="2"/>
    </row>
    <row r="4924" spans="2:2" ht="13" x14ac:dyDescent="0.15">
      <c r="B4924" s="2"/>
    </row>
    <row r="4925" spans="2:2" ht="13" x14ac:dyDescent="0.15">
      <c r="B4925" s="2"/>
    </row>
    <row r="4926" spans="2:2" ht="13" x14ac:dyDescent="0.15">
      <c r="B4926" s="2"/>
    </row>
    <row r="4927" spans="2:2" ht="13" x14ac:dyDescent="0.15">
      <c r="B4927" s="2"/>
    </row>
    <row r="4928" spans="2:2" ht="13" x14ac:dyDescent="0.15">
      <c r="B4928" s="2"/>
    </row>
    <row r="4929" spans="2:2" ht="13" x14ac:dyDescent="0.15">
      <c r="B4929" s="2"/>
    </row>
    <row r="4930" spans="2:2" ht="13" x14ac:dyDescent="0.15">
      <c r="B4930" s="2"/>
    </row>
    <row r="4931" spans="2:2" ht="13" x14ac:dyDescent="0.15">
      <c r="B4931" s="2"/>
    </row>
    <row r="4932" spans="2:2" ht="13" x14ac:dyDescent="0.15">
      <c r="B4932" s="2"/>
    </row>
    <row r="4933" spans="2:2" ht="13" x14ac:dyDescent="0.15">
      <c r="B4933" s="2"/>
    </row>
    <row r="4934" spans="2:2" ht="13" x14ac:dyDescent="0.15">
      <c r="B4934" s="2"/>
    </row>
    <row r="4935" spans="2:2" ht="13" x14ac:dyDescent="0.15">
      <c r="B4935" s="2"/>
    </row>
    <row r="4936" spans="2:2" ht="13" x14ac:dyDescent="0.15">
      <c r="B4936" s="2"/>
    </row>
    <row r="4937" spans="2:2" ht="13" x14ac:dyDescent="0.15">
      <c r="B4937" s="2"/>
    </row>
    <row r="4938" spans="2:2" ht="13" x14ac:dyDescent="0.15">
      <c r="B4938" s="2"/>
    </row>
    <row r="4939" spans="2:2" ht="13" x14ac:dyDescent="0.15">
      <c r="B4939" s="2"/>
    </row>
    <row r="4940" spans="2:2" ht="13" x14ac:dyDescent="0.15">
      <c r="B4940" s="2"/>
    </row>
    <row r="4941" spans="2:2" ht="13" x14ac:dyDescent="0.15">
      <c r="B4941" s="2"/>
    </row>
    <row r="4942" spans="2:2" ht="13" x14ac:dyDescent="0.15">
      <c r="B4942" s="2"/>
    </row>
    <row r="4943" spans="2:2" ht="13" x14ac:dyDescent="0.15">
      <c r="B4943" s="2"/>
    </row>
    <row r="4944" spans="2:2" ht="13" x14ac:dyDescent="0.15">
      <c r="B4944" s="2"/>
    </row>
    <row r="4945" spans="2:2" ht="13" x14ac:dyDescent="0.15">
      <c r="B4945" s="2"/>
    </row>
    <row r="4946" spans="2:2" ht="13" x14ac:dyDescent="0.15">
      <c r="B4946" s="2"/>
    </row>
    <row r="4947" spans="2:2" ht="13" x14ac:dyDescent="0.15">
      <c r="B4947" s="2"/>
    </row>
    <row r="4948" spans="2:2" ht="13" x14ac:dyDescent="0.15">
      <c r="B4948" s="2"/>
    </row>
    <row r="4949" spans="2:2" ht="13" x14ac:dyDescent="0.15">
      <c r="B4949" s="2"/>
    </row>
    <row r="4950" spans="2:2" ht="13" x14ac:dyDescent="0.15">
      <c r="B4950" s="2"/>
    </row>
    <row r="4951" spans="2:2" ht="13" x14ac:dyDescent="0.15">
      <c r="B4951" s="2"/>
    </row>
    <row r="4952" spans="2:2" ht="13" x14ac:dyDescent="0.15">
      <c r="B4952" s="2"/>
    </row>
    <row r="4953" spans="2:2" ht="13" x14ac:dyDescent="0.15">
      <c r="B4953" s="2"/>
    </row>
    <row r="4954" spans="2:2" ht="13" x14ac:dyDescent="0.15">
      <c r="B4954" s="2"/>
    </row>
    <row r="4955" spans="2:2" ht="13" x14ac:dyDescent="0.15">
      <c r="B4955" s="2"/>
    </row>
    <row r="4956" spans="2:2" ht="13" x14ac:dyDescent="0.15">
      <c r="B4956" s="2"/>
    </row>
    <row r="4957" spans="2:2" ht="13" x14ac:dyDescent="0.15">
      <c r="B4957" s="2"/>
    </row>
    <row r="4958" spans="2:2" ht="13" x14ac:dyDescent="0.15">
      <c r="B4958" s="2"/>
    </row>
    <row r="4959" spans="2:2" ht="13" x14ac:dyDescent="0.15">
      <c r="B4959" s="2"/>
    </row>
    <row r="4960" spans="2:2" ht="13" x14ac:dyDescent="0.15">
      <c r="B4960" s="2"/>
    </row>
    <row r="4961" spans="2:2" ht="13" x14ac:dyDescent="0.15">
      <c r="B4961" s="2"/>
    </row>
    <row r="4962" spans="2:2" ht="13" x14ac:dyDescent="0.15">
      <c r="B4962" s="2"/>
    </row>
    <row r="4963" spans="2:2" ht="13" x14ac:dyDescent="0.15">
      <c r="B4963" s="2"/>
    </row>
    <row r="4964" spans="2:2" ht="13" x14ac:dyDescent="0.15">
      <c r="B4964" s="2"/>
    </row>
    <row r="4965" spans="2:2" ht="13" x14ac:dyDescent="0.15">
      <c r="B4965" s="2"/>
    </row>
    <row r="4966" spans="2:2" ht="13" x14ac:dyDescent="0.15">
      <c r="B4966" s="2"/>
    </row>
    <row r="4967" spans="2:2" ht="13" x14ac:dyDescent="0.15">
      <c r="B4967" s="2"/>
    </row>
    <row r="4968" spans="2:2" ht="13" x14ac:dyDescent="0.15">
      <c r="B4968" s="2"/>
    </row>
    <row r="4969" spans="2:2" ht="13" x14ac:dyDescent="0.15">
      <c r="B4969" s="2"/>
    </row>
    <row r="4970" spans="2:2" ht="13" x14ac:dyDescent="0.15">
      <c r="B4970" s="2"/>
    </row>
    <row r="4971" spans="2:2" ht="13" x14ac:dyDescent="0.15">
      <c r="B4971" s="2"/>
    </row>
    <row r="4972" spans="2:2" ht="13" x14ac:dyDescent="0.15">
      <c r="B4972" s="2"/>
    </row>
    <row r="4973" spans="2:2" ht="13" x14ac:dyDescent="0.15">
      <c r="B4973" s="2"/>
    </row>
    <row r="4974" spans="2:2" ht="13" x14ac:dyDescent="0.15">
      <c r="B4974" s="2"/>
    </row>
    <row r="4975" spans="2:2" ht="13" x14ac:dyDescent="0.15">
      <c r="B4975" s="2"/>
    </row>
    <row r="4976" spans="2:2" ht="13" x14ac:dyDescent="0.15">
      <c r="B4976" s="2"/>
    </row>
    <row r="4977" spans="2:2" ht="13" x14ac:dyDescent="0.15">
      <c r="B4977" s="2"/>
    </row>
    <row r="4978" spans="2:2" ht="13" x14ac:dyDescent="0.15">
      <c r="B4978" s="2"/>
    </row>
    <row r="4979" spans="2:2" ht="13" x14ac:dyDescent="0.15">
      <c r="B4979" s="2"/>
    </row>
    <row r="4980" spans="2:2" ht="13" x14ac:dyDescent="0.15">
      <c r="B4980" s="2"/>
    </row>
    <row r="4981" spans="2:2" ht="13" x14ac:dyDescent="0.15">
      <c r="B4981" s="2"/>
    </row>
    <row r="4982" spans="2:2" ht="13" x14ac:dyDescent="0.15">
      <c r="B4982" s="2"/>
    </row>
    <row r="4983" spans="2:2" ht="13" x14ac:dyDescent="0.15">
      <c r="B4983" s="2"/>
    </row>
    <row r="4984" spans="2:2" ht="13" x14ac:dyDescent="0.15">
      <c r="B4984" s="2"/>
    </row>
    <row r="4985" spans="2:2" ht="13" x14ac:dyDescent="0.15">
      <c r="B4985" s="2"/>
    </row>
    <row r="4986" spans="2:2" ht="13" x14ac:dyDescent="0.15">
      <c r="B4986" s="2"/>
    </row>
    <row r="4987" spans="2:2" ht="13" x14ac:dyDescent="0.15">
      <c r="B4987" s="2"/>
    </row>
    <row r="4988" spans="2:2" ht="13" x14ac:dyDescent="0.15">
      <c r="B4988" s="2"/>
    </row>
    <row r="4989" spans="2:2" ht="13" x14ac:dyDescent="0.15">
      <c r="B4989" s="2"/>
    </row>
    <row r="4990" spans="2:2" ht="13" x14ac:dyDescent="0.15">
      <c r="B4990" s="2"/>
    </row>
    <row r="4991" spans="2:2" ht="13" x14ac:dyDescent="0.15">
      <c r="B4991" s="2"/>
    </row>
    <row r="4992" spans="2:2" ht="13" x14ac:dyDescent="0.15">
      <c r="B4992" s="2"/>
    </row>
    <row r="4993" spans="2:2" ht="13" x14ac:dyDescent="0.15">
      <c r="B4993" s="2"/>
    </row>
    <row r="4994" spans="2:2" ht="13" x14ac:dyDescent="0.15">
      <c r="B4994" s="2"/>
    </row>
    <row r="4995" spans="2:2" ht="13" x14ac:dyDescent="0.15">
      <c r="B4995" s="2"/>
    </row>
    <row r="4996" spans="2:2" ht="13" x14ac:dyDescent="0.15">
      <c r="B4996" s="2"/>
    </row>
    <row r="4997" spans="2:2" ht="13" x14ac:dyDescent="0.15">
      <c r="B4997" s="2"/>
    </row>
    <row r="4998" spans="2:2" ht="13" x14ac:dyDescent="0.15">
      <c r="B4998" s="2"/>
    </row>
    <row r="4999" spans="2:2" ht="13" x14ac:dyDescent="0.15">
      <c r="B4999" s="2"/>
    </row>
    <row r="5000" spans="2:2" ht="13" x14ac:dyDescent="0.15">
      <c r="B5000" s="2"/>
    </row>
    <row r="5001" spans="2:2" ht="13" x14ac:dyDescent="0.15">
      <c r="B5001" s="2"/>
    </row>
    <row r="5002" spans="2:2" ht="13" x14ac:dyDescent="0.15">
      <c r="B5002" s="2"/>
    </row>
    <row r="5003" spans="2:2" ht="13" x14ac:dyDescent="0.15">
      <c r="B5003" s="2"/>
    </row>
    <row r="5004" spans="2:2" ht="13" x14ac:dyDescent="0.15">
      <c r="B5004" s="2"/>
    </row>
    <row r="5005" spans="2:2" ht="13" x14ac:dyDescent="0.15">
      <c r="B5005" s="2"/>
    </row>
    <row r="5006" spans="2:2" ht="13" x14ac:dyDescent="0.15">
      <c r="B5006" s="2"/>
    </row>
    <row r="5007" spans="2:2" ht="13" x14ac:dyDescent="0.15">
      <c r="B5007" s="2"/>
    </row>
    <row r="5008" spans="2:2" ht="13" x14ac:dyDescent="0.15">
      <c r="B5008" s="2"/>
    </row>
    <row r="5009" spans="2:2" ht="13" x14ac:dyDescent="0.15">
      <c r="B5009" s="2"/>
    </row>
    <row r="5010" spans="2:2" ht="13" x14ac:dyDescent="0.15">
      <c r="B5010" s="2"/>
    </row>
    <row r="5011" spans="2:2" ht="13" x14ac:dyDescent="0.15">
      <c r="B5011" s="2"/>
    </row>
    <row r="5012" spans="2:2" ht="13" x14ac:dyDescent="0.15">
      <c r="B5012" s="2"/>
    </row>
    <row r="5013" spans="2:2" ht="13" x14ac:dyDescent="0.15">
      <c r="B5013" s="2"/>
    </row>
    <row r="5014" spans="2:2" ht="13" x14ac:dyDescent="0.15">
      <c r="B5014" s="2"/>
    </row>
    <row r="5015" spans="2:2" ht="13" x14ac:dyDescent="0.15">
      <c r="B5015" s="2"/>
    </row>
    <row r="5016" spans="2:2" ht="13" x14ac:dyDescent="0.15">
      <c r="B5016" s="2"/>
    </row>
    <row r="5017" spans="2:2" ht="13" x14ac:dyDescent="0.15">
      <c r="B5017" s="2"/>
    </row>
    <row r="5018" spans="2:2" ht="13" x14ac:dyDescent="0.15">
      <c r="B5018" s="2"/>
    </row>
    <row r="5019" spans="2:2" ht="13" x14ac:dyDescent="0.15">
      <c r="B5019" s="2"/>
    </row>
    <row r="5020" spans="2:2" ht="13" x14ac:dyDescent="0.15">
      <c r="B5020" s="2"/>
    </row>
    <row r="5021" spans="2:2" ht="13" x14ac:dyDescent="0.15">
      <c r="B5021" s="2"/>
    </row>
    <row r="5022" spans="2:2" ht="13" x14ac:dyDescent="0.15">
      <c r="B5022" s="2"/>
    </row>
    <row r="5023" spans="2:2" ht="13" x14ac:dyDescent="0.15">
      <c r="B5023" s="2"/>
    </row>
    <row r="5024" spans="2:2" ht="13" x14ac:dyDescent="0.15">
      <c r="B5024" s="2"/>
    </row>
    <row r="5025" spans="2:2" ht="13" x14ac:dyDescent="0.15">
      <c r="B5025" s="2"/>
    </row>
    <row r="5026" spans="2:2" ht="13" x14ac:dyDescent="0.15">
      <c r="B5026" s="2"/>
    </row>
    <row r="5027" spans="2:2" ht="13" x14ac:dyDescent="0.15">
      <c r="B5027" s="2"/>
    </row>
    <row r="5028" spans="2:2" ht="13" x14ac:dyDescent="0.15">
      <c r="B5028" s="2"/>
    </row>
    <row r="5029" spans="2:2" ht="13" x14ac:dyDescent="0.15">
      <c r="B5029" s="2"/>
    </row>
    <row r="5030" spans="2:2" ht="13" x14ac:dyDescent="0.15">
      <c r="B5030" s="2"/>
    </row>
    <row r="5031" spans="2:2" ht="13" x14ac:dyDescent="0.15">
      <c r="B5031" s="2"/>
    </row>
    <row r="5032" spans="2:2" ht="13" x14ac:dyDescent="0.15">
      <c r="B5032" s="2"/>
    </row>
    <row r="5033" spans="2:2" ht="13" x14ac:dyDescent="0.15">
      <c r="B5033" s="2"/>
    </row>
    <row r="5034" spans="2:2" ht="13" x14ac:dyDescent="0.15">
      <c r="B5034" s="2"/>
    </row>
    <row r="5035" spans="2:2" ht="13" x14ac:dyDescent="0.15">
      <c r="B5035" s="2"/>
    </row>
    <row r="5036" spans="2:2" ht="13" x14ac:dyDescent="0.15">
      <c r="B5036" s="2"/>
    </row>
    <row r="5037" spans="2:2" ht="13" x14ac:dyDescent="0.15">
      <c r="B5037" s="2"/>
    </row>
    <row r="5038" spans="2:2" ht="13" x14ac:dyDescent="0.15">
      <c r="B5038" s="2"/>
    </row>
    <row r="5039" spans="2:2" ht="13" x14ac:dyDescent="0.15">
      <c r="B5039" s="2"/>
    </row>
    <row r="5040" spans="2:2" ht="13" x14ac:dyDescent="0.15">
      <c r="B5040" s="2"/>
    </row>
    <row r="5041" spans="2:2" ht="13" x14ac:dyDescent="0.15">
      <c r="B5041" s="2"/>
    </row>
    <row r="5042" spans="2:2" ht="13" x14ac:dyDescent="0.15">
      <c r="B5042" s="2"/>
    </row>
    <row r="5043" spans="2:2" ht="13" x14ac:dyDescent="0.15">
      <c r="B5043" s="2"/>
    </row>
    <row r="5044" spans="2:2" ht="13" x14ac:dyDescent="0.15">
      <c r="B5044" s="2"/>
    </row>
    <row r="5045" spans="2:2" ht="13" x14ac:dyDescent="0.15">
      <c r="B5045" s="2"/>
    </row>
    <row r="5046" spans="2:2" ht="13" x14ac:dyDescent="0.15">
      <c r="B5046" s="2"/>
    </row>
    <row r="5047" spans="2:2" ht="13" x14ac:dyDescent="0.15">
      <c r="B5047" s="2"/>
    </row>
    <row r="5048" spans="2:2" ht="13" x14ac:dyDescent="0.15">
      <c r="B5048" s="2"/>
    </row>
    <row r="5049" spans="2:2" ht="13" x14ac:dyDescent="0.15">
      <c r="B5049" s="2"/>
    </row>
    <row r="5050" spans="2:2" ht="13" x14ac:dyDescent="0.15">
      <c r="B5050" s="2"/>
    </row>
    <row r="5051" spans="2:2" ht="13" x14ac:dyDescent="0.15">
      <c r="B5051" s="2"/>
    </row>
    <row r="5052" spans="2:2" ht="13" x14ac:dyDescent="0.15">
      <c r="B5052" s="2"/>
    </row>
    <row r="5053" spans="2:2" ht="13" x14ac:dyDescent="0.15">
      <c r="B5053" s="2"/>
    </row>
    <row r="5054" spans="2:2" ht="13" x14ac:dyDescent="0.15">
      <c r="B5054" s="2"/>
    </row>
    <row r="5055" spans="2:2" ht="13" x14ac:dyDescent="0.15">
      <c r="B5055" s="2"/>
    </row>
    <row r="5056" spans="2:2" ht="13" x14ac:dyDescent="0.15">
      <c r="B5056" s="2"/>
    </row>
    <row r="5057" spans="2:2" ht="13" x14ac:dyDescent="0.15">
      <c r="B5057" s="2"/>
    </row>
    <row r="5058" spans="2:2" ht="13" x14ac:dyDescent="0.15">
      <c r="B5058" s="2"/>
    </row>
    <row r="5059" spans="2:2" ht="13" x14ac:dyDescent="0.15">
      <c r="B5059" s="2"/>
    </row>
    <row r="5060" spans="2:2" ht="13" x14ac:dyDescent="0.15">
      <c r="B5060" s="2"/>
    </row>
    <row r="5061" spans="2:2" ht="13" x14ac:dyDescent="0.15">
      <c r="B5061" s="2"/>
    </row>
    <row r="5062" spans="2:2" ht="13" x14ac:dyDescent="0.15">
      <c r="B5062" s="2"/>
    </row>
    <row r="5063" spans="2:2" ht="13" x14ac:dyDescent="0.15">
      <c r="B5063" s="2"/>
    </row>
    <row r="5064" spans="2:2" ht="13" x14ac:dyDescent="0.15">
      <c r="B5064" s="2"/>
    </row>
    <row r="5065" spans="2:2" ht="13" x14ac:dyDescent="0.15">
      <c r="B5065" s="2"/>
    </row>
    <row r="5066" spans="2:2" ht="13" x14ac:dyDescent="0.15">
      <c r="B5066" s="2"/>
    </row>
    <row r="5067" spans="2:2" ht="13" x14ac:dyDescent="0.15">
      <c r="B5067" s="2"/>
    </row>
    <row r="5068" spans="2:2" ht="13" x14ac:dyDescent="0.15">
      <c r="B5068" s="2"/>
    </row>
    <row r="5069" spans="2:2" ht="13" x14ac:dyDescent="0.15">
      <c r="B5069" s="2"/>
    </row>
    <row r="5070" spans="2:2" ht="13" x14ac:dyDescent="0.15">
      <c r="B5070" s="2"/>
    </row>
    <row r="5071" spans="2:2" ht="13" x14ac:dyDescent="0.15">
      <c r="B5071" s="2"/>
    </row>
    <row r="5072" spans="2:2" ht="13" x14ac:dyDescent="0.15">
      <c r="B5072" s="2"/>
    </row>
    <row r="5073" spans="2:2" ht="13" x14ac:dyDescent="0.15">
      <c r="B5073" s="2"/>
    </row>
    <row r="5074" spans="2:2" ht="13" x14ac:dyDescent="0.15">
      <c r="B5074" s="2"/>
    </row>
    <row r="5075" spans="2:2" ht="13" x14ac:dyDescent="0.15">
      <c r="B5075" s="2"/>
    </row>
    <row r="5076" spans="2:2" ht="13" x14ac:dyDescent="0.15">
      <c r="B5076" s="2"/>
    </row>
    <row r="5077" spans="2:2" ht="13" x14ac:dyDescent="0.15">
      <c r="B5077" s="2"/>
    </row>
    <row r="5078" spans="2:2" ht="13" x14ac:dyDescent="0.15">
      <c r="B5078" s="2"/>
    </row>
    <row r="5079" spans="2:2" ht="13" x14ac:dyDescent="0.15">
      <c r="B5079" s="2"/>
    </row>
    <row r="5080" spans="2:2" ht="13" x14ac:dyDescent="0.15">
      <c r="B5080" s="2"/>
    </row>
    <row r="5081" spans="2:2" ht="13" x14ac:dyDescent="0.15">
      <c r="B5081" s="2"/>
    </row>
    <row r="5082" spans="2:2" ht="13" x14ac:dyDescent="0.15">
      <c r="B5082" s="2"/>
    </row>
    <row r="5083" spans="2:2" ht="13" x14ac:dyDescent="0.15">
      <c r="B5083" s="2"/>
    </row>
    <row r="5084" spans="2:2" ht="13" x14ac:dyDescent="0.15">
      <c r="B5084" s="2"/>
    </row>
    <row r="5085" spans="2:2" ht="13" x14ac:dyDescent="0.15">
      <c r="B5085" s="2"/>
    </row>
    <row r="5086" spans="2:2" ht="13" x14ac:dyDescent="0.15">
      <c r="B5086" s="2"/>
    </row>
    <row r="5087" spans="2:2" ht="13" x14ac:dyDescent="0.15">
      <c r="B5087" s="2"/>
    </row>
    <row r="5088" spans="2:2" ht="13" x14ac:dyDescent="0.15">
      <c r="B5088" s="2"/>
    </row>
    <row r="5089" spans="2:2" ht="13" x14ac:dyDescent="0.15">
      <c r="B5089" s="2"/>
    </row>
    <row r="5090" spans="2:2" ht="13" x14ac:dyDescent="0.15">
      <c r="B5090" s="2"/>
    </row>
    <row r="5091" spans="2:2" ht="13" x14ac:dyDescent="0.15">
      <c r="B5091" s="2"/>
    </row>
    <row r="5092" spans="2:2" ht="13" x14ac:dyDescent="0.15">
      <c r="B5092" s="2"/>
    </row>
    <row r="5093" spans="2:2" ht="13" x14ac:dyDescent="0.15">
      <c r="B5093" s="2"/>
    </row>
    <row r="5094" spans="2:2" ht="13" x14ac:dyDescent="0.15">
      <c r="B5094" s="2"/>
    </row>
    <row r="5095" spans="2:2" ht="13" x14ac:dyDescent="0.15">
      <c r="B5095" s="2"/>
    </row>
    <row r="5096" spans="2:2" ht="13" x14ac:dyDescent="0.15">
      <c r="B5096" s="2"/>
    </row>
    <row r="5097" spans="2:2" ht="13" x14ac:dyDescent="0.15">
      <c r="B5097" s="2"/>
    </row>
    <row r="5098" spans="2:2" ht="13" x14ac:dyDescent="0.15">
      <c r="B5098" s="2"/>
    </row>
    <row r="5099" spans="2:2" ht="13" x14ac:dyDescent="0.15">
      <c r="B5099" s="2"/>
    </row>
    <row r="5100" spans="2:2" ht="13" x14ac:dyDescent="0.15">
      <c r="B5100" s="2"/>
    </row>
    <row r="5101" spans="2:2" ht="13" x14ac:dyDescent="0.15">
      <c r="B5101" s="2"/>
    </row>
    <row r="5102" spans="2:2" ht="13" x14ac:dyDescent="0.15">
      <c r="B5102" s="2"/>
    </row>
    <row r="5103" spans="2:2" ht="13" x14ac:dyDescent="0.15">
      <c r="B5103" s="2"/>
    </row>
    <row r="5104" spans="2:2" ht="13" x14ac:dyDescent="0.15">
      <c r="B5104" s="2"/>
    </row>
    <row r="5105" spans="2:2" ht="13" x14ac:dyDescent="0.15">
      <c r="B5105" s="2"/>
    </row>
    <row r="5106" spans="2:2" ht="13" x14ac:dyDescent="0.15">
      <c r="B5106" s="2"/>
    </row>
    <row r="5107" spans="2:2" ht="13" x14ac:dyDescent="0.15">
      <c r="B5107" s="2"/>
    </row>
    <row r="5108" spans="2:2" ht="13" x14ac:dyDescent="0.15">
      <c r="B5108" s="2"/>
    </row>
    <row r="5109" spans="2:2" ht="13" x14ac:dyDescent="0.15">
      <c r="B5109" s="2"/>
    </row>
    <row r="5110" spans="2:2" ht="13" x14ac:dyDescent="0.15">
      <c r="B5110" s="2"/>
    </row>
    <row r="5111" spans="2:2" ht="13" x14ac:dyDescent="0.15">
      <c r="B5111" s="2"/>
    </row>
    <row r="5112" spans="2:2" ht="13" x14ac:dyDescent="0.15">
      <c r="B5112" s="2"/>
    </row>
    <row r="5113" spans="2:2" ht="13" x14ac:dyDescent="0.15">
      <c r="B5113" s="2"/>
    </row>
    <row r="5114" spans="2:2" ht="13" x14ac:dyDescent="0.15">
      <c r="B5114" s="2"/>
    </row>
    <row r="5115" spans="2:2" ht="13" x14ac:dyDescent="0.15">
      <c r="B5115" s="2"/>
    </row>
    <row r="5116" spans="2:2" ht="13" x14ac:dyDescent="0.15">
      <c r="B5116" s="2"/>
    </row>
    <row r="5117" spans="2:2" ht="13" x14ac:dyDescent="0.15">
      <c r="B5117" s="2"/>
    </row>
    <row r="5118" spans="2:2" ht="13" x14ac:dyDescent="0.15">
      <c r="B5118" s="2"/>
    </row>
    <row r="5119" spans="2:2" ht="13" x14ac:dyDescent="0.15">
      <c r="B5119" s="2"/>
    </row>
    <row r="5120" spans="2:2" ht="13" x14ac:dyDescent="0.15">
      <c r="B5120" s="2"/>
    </row>
    <row r="5121" spans="2:2" ht="13" x14ac:dyDescent="0.15">
      <c r="B5121" s="2"/>
    </row>
    <row r="5122" spans="2:2" ht="13" x14ac:dyDescent="0.15">
      <c r="B5122" s="2"/>
    </row>
    <row r="5123" spans="2:2" ht="13" x14ac:dyDescent="0.15">
      <c r="B5123" s="2"/>
    </row>
    <row r="5124" spans="2:2" ht="13" x14ac:dyDescent="0.15">
      <c r="B5124" s="2"/>
    </row>
    <row r="5125" spans="2:2" ht="13" x14ac:dyDescent="0.15">
      <c r="B5125" s="2"/>
    </row>
    <row r="5126" spans="2:2" ht="13" x14ac:dyDescent="0.15">
      <c r="B5126" s="2"/>
    </row>
    <row r="5127" spans="2:2" ht="13" x14ac:dyDescent="0.15">
      <c r="B5127" s="2"/>
    </row>
    <row r="5128" spans="2:2" ht="13" x14ac:dyDescent="0.15">
      <c r="B5128" s="2"/>
    </row>
    <row r="5129" spans="2:2" ht="13" x14ac:dyDescent="0.15">
      <c r="B5129" s="2"/>
    </row>
    <row r="5130" spans="2:2" ht="13" x14ac:dyDescent="0.15">
      <c r="B5130" s="2"/>
    </row>
    <row r="5131" spans="2:2" ht="13" x14ac:dyDescent="0.15">
      <c r="B5131" s="2"/>
    </row>
    <row r="5132" spans="2:2" ht="13" x14ac:dyDescent="0.15">
      <c r="B5132" s="2"/>
    </row>
    <row r="5133" spans="2:2" ht="13" x14ac:dyDescent="0.15">
      <c r="B5133" s="2"/>
    </row>
    <row r="5134" spans="2:2" ht="13" x14ac:dyDescent="0.15">
      <c r="B5134" s="2"/>
    </row>
    <row r="5135" spans="2:2" ht="13" x14ac:dyDescent="0.15">
      <c r="B5135" s="2"/>
    </row>
    <row r="5136" spans="2:2" ht="13" x14ac:dyDescent="0.15">
      <c r="B5136" s="2"/>
    </row>
    <row r="5137" spans="2:2" ht="13" x14ac:dyDescent="0.15">
      <c r="B5137" s="2"/>
    </row>
    <row r="5138" spans="2:2" ht="13" x14ac:dyDescent="0.15">
      <c r="B5138" s="2"/>
    </row>
    <row r="5139" spans="2:2" ht="13" x14ac:dyDescent="0.15">
      <c r="B5139" s="2"/>
    </row>
    <row r="5140" spans="2:2" ht="13" x14ac:dyDescent="0.15">
      <c r="B5140" s="2"/>
    </row>
    <row r="5141" spans="2:2" ht="13" x14ac:dyDescent="0.15">
      <c r="B5141" s="2"/>
    </row>
    <row r="5142" spans="2:2" ht="13" x14ac:dyDescent="0.15">
      <c r="B5142" s="2"/>
    </row>
    <row r="5143" spans="2:2" ht="13" x14ac:dyDescent="0.15">
      <c r="B5143" s="2"/>
    </row>
    <row r="5144" spans="2:2" ht="13" x14ac:dyDescent="0.15">
      <c r="B5144" s="2"/>
    </row>
    <row r="5145" spans="2:2" ht="13" x14ac:dyDescent="0.15">
      <c r="B5145" s="2"/>
    </row>
    <row r="5146" spans="2:2" ht="13" x14ac:dyDescent="0.15">
      <c r="B5146" s="2"/>
    </row>
    <row r="5147" spans="2:2" ht="13" x14ac:dyDescent="0.15">
      <c r="B5147" s="2"/>
    </row>
    <row r="5148" spans="2:2" ht="13" x14ac:dyDescent="0.15">
      <c r="B5148" s="2"/>
    </row>
    <row r="5149" spans="2:2" ht="13" x14ac:dyDescent="0.15">
      <c r="B5149" s="2"/>
    </row>
    <row r="5150" spans="2:2" ht="13" x14ac:dyDescent="0.15">
      <c r="B5150" s="2"/>
    </row>
    <row r="5151" spans="2:2" ht="13" x14ac:dyDescent="0.15">
      <c r="B5151" s="2"/>
    </row>
    <row r="5152" spans="2:2" ht="13" x14ac:dyDescent="0.15">
      <c r="B5152" s="2"/>
    </row>
    <row r="5153" spans="2:2" ht="13" x14ac:dyDescent="0.15">
      <c r="B5153" s="2"/>
    </row>
    <row r="5154" spans="2:2" ht="13" x14ac:dyDescent="0.15">
      <c r="B5154" s="2"/>
    </row>
    <row r="5155" spans="2:2" ht="13" x14ac:dyDescent="0.15">
      <c r="B5155" s="2"/>
    </row>
    <row r="5156" spans="2:2" ht="13" x14ac:dyDescent="0.15">
      <c r="B5156" s="2"/>
    </row>
    <row r="5157" spans="2:2" ht="13" x14ac:dyDescent="0.15">
      <c r="B5157" s="2"/>
    </row>
    <row r="5158" spans="2:2" ht="13" x14ac:dyDescent="0.15">
      <c r="B5158" s="2"/>
    </row>
    <row r="5159" spans="2:2" ht="13" x14ac:dyDescent="0.15">
      <c r="B5159" s="2"/>
    </row>
    <row r="5160" spans="2:2" ht="13" x14ac:dyDescent="0.15">
      <c r="B5160" s="2"/>
    </row>
    <row r="5161" spans="2:2" ht="13" x14ac:dyDescent="0.15">
      <c r="B5161" s="2"/>
    </row>
    <row r="5162" spans="2:2" ht="13" x14ac:dyDescent="0.15">
      <c r="B5162" s="2"/>
    </row>
    <row r="5163" spans="2:2" ht="13" x14ac:dyDescent="0.15">
      <c r="B5163" s="2"/>
    </row>
    <row r="5164" spans="2:2" ht="13" x14ac:dyDescent="0.15">
      <c r="B5164" s="2"/>
    </row>
    <row r="5165" spans="2:2" ht="13" x14ac:dyDescent="0.15">
      <c r="B5165" s="2"/>
    </row>
    <row r="5166" spans="2:2" ht="13" x14ac:dyDescent="0.15">
      <c r="B5166" s="2"/>
    </row>
    <row r="5167" spans="2:2" ht="13" x14ac:dyDescent="0.15">
      <c r="B5167" s="2"/>
    </row>
    <row r="5168" spans="2:2" ht="13" x14ac:dyDescent="0.15">
      <c r="B5168" s="2"/>
    </row>
    <row r="5169" spans="2:2" ht="13" x14ac:dyDescent="0.15">
      <c r="B5169" s="2"/>
    </row>
    <row r="5170" spans="2:2" ht="13" x14ac:dyDescent="0.15">
      <c r="B5170" s="2"/>
    </row>
    <row r="5171" spans="2:2" ht="13" x14ac:dyDescent="0.15">
      <c r="B5171" s="2"/>
    </row>
    <row r="5172" spans="2:2" ht="13" x14ac:dyDescent="0.15">
      <c r="B5172" s="2"/>
    </row>
    <row r="5173" spans="2:2" ht="13" x14ac:dyDescent="0.15">
      <c r="B5173" s="2"/>
    </row>
    <row r="5174" spans="2:2" ht="13" x14ac:dyDescent="0.15">
      <c r="B5174" s="2"/>
    </row>
    <row r="5175" spans="2:2" ht="13" x14ac:dyDescent="0.15">
      <c r="B5175" s="2"/>
    </row>
    <row r="5176" spans="2:2" ht="13" x14ac:dyDescent="0.15">
      <c r="B5176" s="2"/>
    </row>
    <row r="5177" spans="2:2" ht="13" x14ac:dyDescent="0.15">
      <c r="B5177" s="2"/>
    </row>
    <row r="5178" spans="2:2" ht="13" x14ac:dyDescent="0.15">
      <c r="B5178" s="2"/>
    </row>
    <row r="5179" spans="2:2" ht="13" x14ac:dyDescent="0.15">
      <c r="B5179" s="2"/>
    </row>
    <row r="5180" spans="2:2" ht="13" x14ac:dyDescent="0.15">
      <c r="B5180" s="2"/>
    </row>
    <row r="5181" spans="2:2" ht="13" x14ac:dyDescent="0.15">
      <c r="B5181" s="2"/>
    </row>
    <row r="5182" spans="2:2" ht="13" x14ac:dyDescent="0.15">
      <c r="B5182" s="2"/>
    </row>
    <row r="5183" spans="2:2" ht="13" x14ac:dyDescent="0.15">
      <c r="B5183" s="2"/>
    </row>
    <row r="5184" spans="2:2" ht="13" x14ac:dyDescent="0.15">
      <c r="B5184" s="2"/>
    </row>
    <row r="5185" spans="2:2" ht="13" x14ac:dyDescent="0.15">
      <c r="B5185" s="2"/>
    </row>
    <row r="5186" spans="2:2" ht="13" x14ac:dyDescent="0.15">
      <c r="B5186" s="2"/>
    </row>
    <row r="5187" spans="2:2" ht="13" x14ac:dyDescent="0.15">
      <c r="B5187" s="2"/>
    </row>
    <row r="5188" spans="2:2" ht="13" x14ac:dyDescent="0.15">
      <c r="B5188" s="2"/>
    </row>
    <row r="5189" spans="2:2" ht="13" x14ac:dyDescent="0.15">
      <c r="B5189" s="2"/>
    </row>
    <row r="5190" spans="2:2" ht="13" x14ac:dyDescent="0.15">
      <c r="B5190" s="2"/>
    </row>
    <row r="5191" spans="2:2" ht="13" x14ac:dyDescent="0.15">
      <c r="B5191" s="2"/>
    </row>
    <row r="5192" spans="2:2" ht="13" x14ac:dyDescent="0.15">
      <c r="B5192" s="2"/>
    </row>
    <row r="5193" spans="2:2" ht="13" x14ac:dyDescent="0.15">
      <c r="B5193" s="2"/>
    </row>
    <row r="5194" spans="2:2" ht="13" x14ac:dyDescent="0.15">
      <c r="B5194" s="2"/>
    </row>
    <row r="5195" spans="2:2" ht="13" x14ac:dyDescent="0.15">
      <c r="B5195" s="2"/>
    </row>
    <row r="5196" spans="2:2" ht="13" x14ac:dyDescent="0.15">
      <c r="B5196" s="2"/>
    </row>
    <row r="5197" spans="2:2" ht="13" x14ac:dyDescent="0.15">
      <c r="B5197" s="2"/>
    </row>
    <row r="5198" spans="2:2" ht="13" x14ac:dyDescent="0.15">
      <c r="B5198" s="2"/>
    </row>
    <row r="5199" spans="2:2" ht="13" x14ac:dyDescent="0.15">
      <c r="B5199" s="2"/>
    </row>
    <row r="5200" spans="2:2" ht="13" x14ac:dyDescent="0.15">
      <c r="B5200" s="2"/>
    </row>
    <row r="5201" spans="2:2" ht="13" x14ac:dyDescent="0.15">
      <c r="B5201" s="2"/>
    </row>
    <row r="5202" spans="2:2" ht="13" x14ac:dyDescent="0.15">
      <c r="B5202" s="2"/>
    </row>
    <row r="5203" spans="2:2" ht="13" x14ac:dyDescent="0.15">
      <c r="B5203" s="2"/>
    </row>
    <row r="5204" spans="2:2" ht="13" x14ac:dyDescent="0.15">
      <c r="B5204" s="2"/>
    </row>
    <row r="5205" spans="2:2" ht="13" x14ac:dyDescent="0.15">
      <c r="B5205" s="2"/>
    </row>
    <row r="5206" spans="2:2" ht="13" x14ac:dyDescent="0.15">
      <c r="B5206" s="2"/>
    </row>
    <row r="5207" spans="2:2" ht="13" x14ac:dyDescent="0.15">
      <c r="B5207" s="2"/>
    </row>
    <row r="5208" spans="2:2" ht="13" x14ac:dyDescent="0.15">
      <c r="B5208" s="2"/>
    </row>
    <row r="5209" spans="2:2" ht="13" x14ac:dyDescent="0.15">
      <c r="B5209" s="2"/>
    </row>
    <row r="5210" spans="2:2" ht="13" x14ac:dyDescent="0.15">
      <c r="B5210" s="2"/>
    </row>
    <row r="5211" spans="2:2" ht="13" x14ac:dyDescent="0.15">
      <c r="B5211" s="2"/>
    </row>
    <row r="5212" spans="2:2" ht="13" x14ac:dyDescent="0.15">
      <c r="B5212" s="2"/>
    </row>
    <row r="5213" spans="2:2" ht="13" x14ac:dyDescent="0.15">
      <c r="B5213" s="2"/>
    </row>
    <row r="5214" spans="2:2" ht="13" x14ac:dyDescent="0.15">
      <c r="B5214" s="2"/>
    </row>
    <row r="5215" spans="2:2" ht="13" x14ac:dyDescent="0.15">
      <c r="B5215" s="2"/>
    </row>
    <row r="5216" spans="2:2" ht="13" x14ac:dyDescent="0.15">
      <c r="B5216" s="2"/>
    </row>
    <row r="5217" spans="2:2" ht="13" x14ac:dyDescent="0.15">
      <c r="B5217" s="2"/>
    </row>
    <row r="5218" spans="2:2" ht="13" x14ac:dyDescent="0.15">
      <c r="B5218" s="2"/>
    </row>
    <row r="5219" spans="2:2" ht="13" x14ac:dyDescent="0.15">
      <c r="B5219" s="2"/>
    </row>
    <row r="5220" spans="2:2" ht="13" x14ac:dyDescent="0.15">
      <c r="B5220" s="2"/>
    </row>
    <row r="5221" spans="2:2" ht="13" x14ac:dyDescent="0.15">
      <c r="B5221" s="2"/>
    </row>
    <row r="5222" spans="2:2" ht="13" x14ac:dyDescent="0.15">
      <c r="B5222" s="2"/>
    </row>
    <row r="5223" spans="2:2" ht="13" x14ac:dyDescent="0.15">
      <c r="B5223" s="2"/>
    </row>
    <row r="5224" spans="2:2" ht="13" x14ac:dyDescent="0.15">
      <c r="B5224" s="2"/>
    </row>
    <row r="5225" spans="2:2" ht="13" x14ac:dyDescent="0.15">
      <c r="B5225" s="2"/>
    </row>
    <row r="5226" spans="2:2" ht="13" x14ac:dyDescent="0.15">
      <c r="B5226" s="2"/>
    </row>
    <row r="5227" spans="2:2" ht="13" x14ac:dyDescent="0.15">
      <c r="B5227" s="2"/>
    </row>
    <row r="5228" spans="2:2" ht="13" x14ac:dyDescent="0.15">
      <c r="B5228" s="2"/>
    </row>
    <row r="5229" spans="2:2" ht="13" x14ac:dyDescent="0.15">
      <c r="B5229" s="2"/>
    </row>
    <row r="5230" spans="2:2" ht="13" x14ac:dyDescent="0.15">
      <c r="B5230" s="2"/>
    </row>
    <row r="5231" spans="2:2" ht="13" x14ac:dyDescent="0.15">
      <c r="B5231" s="2"/>
    </row>
    <row r="5232" spans="2:2" ht="13" x14ac:dyDescent="0.15">
      <c r="B5232" s="2"/>
    </row>
    <row r="5233" spans="2:2" ht="13" x14ac:dyDescent="0.15">
      <c r="B5233" s="2"/>
    </row>
    <row r="5234" spans="2:2" ht="13" x14ac:dyDescent="0.15">
      <c r="B5234" s="2"/>
    </row>
    <row r="5235" spans="2:2" ht="13" x14ac:dyDescent="0.15">
      <c r="B5235" s="2"/>
    </row>
    <row r="5236" spans="2:2" ht="13" x14ac:dyDescent="0.15">
      <c r="B5236" s="2"/>
    </row>
    <row r="5237" spans="2:2" ht="13" x14ac:dyDescent="0.15">
      <c r="B5237" s="2"/>
    </row>
    <row r="5238" spans="2:2" ht="13" x14ac:dyDescent="0.15">
      <c r="B5238" s="2"/>
    </row>
    <row r="5239" spans="2:2" ht="13" x14ac:dyDescent="0.15">
      <c r="B5239" s="2"/>
    </row>
    <row r="5240" spans="2:2" ht="13" x14ac:dyDescent="0.15">
      <c r="B5240" s="2"/>
    </row>
    <row r="5241" spans="2:2" ht="13" x14ac:dyDescent="0.15">
      <c r="B5241" s="2"/>
    </row>
    <row r="5242" spans="2:2" ht="13" x14ac:dyDescent="0.15">
      <c r="B5242" s="2"/>
    </row>
    <row r="5243" spans="2:2" ht="13" x14ac:dyDescent="0.15">
      <c r="B5243" s="2"/>
    </row>
    <row r="5244" spans="2:2" ht="13" x14ac:dyDescent="0.15">
      <c r="B5244" s="2"/>
    </row>
    <row r="5245" spans="2:2" ht="13" x14ac:dyDescent="0.15">
      <c r="B5245" s="2"/>
    </row>
    <row r="5246" spans="2:2" ht="13" x14ac:dyDescent="0.15">
      <c r="B5246" s="2"/>
    </row>
    <row r="5247" spans="2:2" ht="13" x14ac:dyDescent="0.15">
      <c r="B5247" s="2"/>
    </row>
    <row r="5248" spans="2:2" ht="13" x14ac:dyDescent="0.15">
      <c r="B5248" s="2"/>
    </row>
    <row r="5249" spans="2:2" ht="13" x14ac:dyDescent="0.15">
      <c r="B5249" s="2"/>
    </row>
    <row r="5250" spans="2:2" ht="13" x14ac:dyDescent="0.15">
      <c r="B5250" s="2"/>
    </row>
    <row r="5251" spans="2:2" ht="13" x14ac:dyDescent="0.15">
      <c r="B5251" s="2"/>
    </row>
    <row r="5252" spans="2:2" ht="13" x14ac:dyDescent="0.15">
      <c r="B5252" s="2"/>
    </row>
    <row r="5253" spans="2:2" ht="13" x14ac:dyDescent="0.15">
      <c r="B5253" s="2"/>
    </row>
    <row r="5254" spans="2:2" ht="13" x14ac:dyDescent="0.15">
      <c r="B5254" s="2"/>
    </row>
    <row r="5255" spans="2:2" ht="13" x14ac:dyDescent="0.15">
      <c r="B5255" s="2"/>
    </row>
    <row r="5256" spans="2:2" ht="13" x14ac:dyDescent="0.15">
      <c r="B5256" s="2"/>
    </row>
    <row r="5257" spans="2:2" ht="13" x14ac:dyDescent="0.15">
      <c r="B5257" s="2"/>
    </row>
    <row r="5258" spans="2:2" ht="13" x14ac:dyDescent="0.15">
      <c r="B5258" s="2"/>
    </row>
    <row r="5259" spans="2:2" ht="13" x14ac:dyDescent="0.15">
      <c r="B5259" s="2"/>
    </row>
    <row r="5260" spans="2:2" ht="13" x14ac:dyDescent="0.15">
      <c r="B5260" s="2"/>
    </row>
    <row r="5261" spans="2:2" ht="13" x14ac:dyDescent="0.15">
      <c r="B5261" s="2"/>
    </row>
    <row r="5262" spans="2:2" ht="13" x14ac:dyDescent="0.15">
      <c r="B5262" s="2"/>
    </row>
    <row r="5263" spans="2:2" ht="13" x14ac:dyDescent="0.15">
      <c r="B5263" s="2"/>
    </row>
    <row r="5264" spans="2:2" ht="13" x14ac:dyDescent="0.15">
      <c r="B5264" s="2"/>
    </row>
    <row r="5265" spans="2:2" ht="13" x14ac:dyDescent="0.15">
      <c r="B5265" s="2"/>
    </row>
    <row r="5266" spans="2:2" ht="13" x14ac:dyDescent="0.15">
      <c r="B5266" s="2"/>
    </row>
    <row r="5267" spans="2:2" ht="13" x14ac:dyDescent="0.15">
      <c r="B5267" s="2"/>
    </row>
    <row r="5268" spans="2:2" ht="13" x14ac:dyDescent="0.15">
      <c r="B5268" s="2"/>
    </row>
    <row r="5269" spans="2:2" ht="13" x14ac:dyDescent="0.15">
      <c r="B5269" s="2"/>
    </row>
    <row r="5270" spans="2:2" ht="13" x14ac:dyDescent="0.15">
      <c r="B5270" s="2"/>
    </row>
    <row r="5271" spans="2:2" ht="13" x14ac:dyDescent="0.15">
      <c r="B5271" s="2"/>
    </row>
    <row r="5272" spans="2:2" ht="13" x14ac:dyDescent="0.15">
      <c r="B5272" s="2"/>
    </row>
    <row r="5273" spans="2:2" ht="13" x14ac:dyDescent="0.15">
      <c r="B5273" s="2"/>
    </row>
    <row r="5274" spans="2:2" ht="13" x14ac:dyDescent="0.15">
      <c r="B5274" s="2"/>
    </row>
    <row r="5275" spans="2:2" ht="13" x14ac:dyDescent="0.15">
      <c r="B5275" s="2"/>
    </row>
    <row r="5276" spans="2:2" ht="13" x14ac:dyDescent="0.15">
      <c r="B5276" s="2"/>
    </row>
    <row r="5277" spans="2:2" ht="13" x14ac:dyDescent="0.15">
      <c r="B5277" s="2"/>
    </row>
    <row r="5278" spans="2:2" ht="13" x14ac:dyDescent="0.15">
      <c r="B5278" s="2"/>
    </row>
    <row r="5279" spans="2:2" ht="13" x14ac:dyDescent="0.15">
      <c r="B5279" s="2"/>
    </row>
    <row r="5280" spans="2:2" ht="13" x14ac:dyDescent="0.15">
      <c r="B5280" s="2"/>
    </row>
    <row r="5281" spans="2:2" ht="13" x14ac:dyDescent="0.15">
      <c r="B5281" s="2"/>
    </row>
    <row r="5282" spans="2:2" ht="13" x14ac:dyDescent="0.15">
      <c r="B5282" s="2"/>
    </row>
    <row r="5283" spans="2:2" ht="13" x14ac:dyDescent="0.15">
      <c r="B5283" s="2"/>
    </row>
    <row r="5284" spans="2:2" ht="13" x14ac:dyDescent="0.15">
      <c r="B5284" s="2"/>
    </row>
    <row r="5285" spans="2:2" ht="13" x14ac:dyDescent="0.15">
      <c r="B5285" s="2"/>
    </row>
    <row r="5286" spans="2:2" ht="13" x14ac:dyDescent="0.15">
      <c r="B5286" s="2"/>
    </row>
    <row r="5287" spans="2:2" ht="13" x14ac:dyDescent="0.15">
      <c r="B5287" s="2"/>
    </row>
    <row r="5288" spans="2:2" ht="13" x14ac:dyDescent="0.15">
      <c r="B5288" s="2"/>
    </row>
    <row r="5289" spans="2:2" ht="13" x14ac:dyDescent="0.15">
      <c r="B5289" s="2"/>
    </row>
    <row r="5290" spans="2:2" ht="13" x14ac:dyDescent="0.15">
      <c r="B5290" s="2"/>
    </row>
    <row r="5291" spans="2:2" ht="13" x14ac:dyDescent="0.15">
      <c r="B5291" s="2"/>
    </row>
    <row r="5292" spans="2:2" ht="13" x14ac:dyDescent="0.15">
      <c r="B5292" s="2"/>
    </row>
    <row r="5293" spans="2:2" ht="13" x14ac:dyDescent="0.15">
      <c r="B5293" s="2"/>
    </row>
    <row r="5294" spans="2:2" ht="13" x14ac:dyDescent="0.15">
      <c r="B5294" s="2"/>
    </row>
    <row r="5295" spans="2:2" ht="13" x14ac:dyDescent="0.15">
      <c r="B5295" s="2"/>
    </row>
    <row r="5296" spans="2:2" ht="13" x14ac:dyDescent="0.15">
      <c r="B5296" s="2"/>
    </row>
    <row r="5297" spans="2:2" ht="13" x14ac:dyDescent="0.15">
      <c r="B5297" s="2"/>
    </row>
    <row r="5298" spans="2:2" ht="13" x14ac:dyDescent="0.15">
      <c r="B5298" s="2"/>
    </row>
    <row r="5299" spans="2:2" ht="13" x14ac:dyDescent="0.15">
      <c r="B5299" s="2"/>
    </row>
    <row r="5300" spans="2:2" ht="13" x14ac:dyDescent="0.15">
      <c r="B5300" s="2"/>
    </row>
    <row r="5301" spans="2:2" ht="13" x14ac:dyDescent="0.15">
      <c r="B5301" s="2"/>
    </row>
    <row r="5302" spans="2:2" ht="13" x14ac:dyDescent="0.15">
      <c r="B5302" s="2"/>
    </row>
    <row r="5303" spans="2:2" ht="13" x14ac:dyDescent="0.15">
      <c r="B5303" s="2"/>
    </row>
    <row r="5304" spans="2:2" ht="13" x14ac:dyDescent="0.15">
      <c r="B5304" s="2"/>
    </row>
    <row r="5305" spans="2:2" ht="13" x14ac:dyDescent="0.15">
      <c r="B5305" s="2"/>
    </row>
    <row r="5306" spans="2:2" ht="13" x14ac:dyDescent="0.15">
      <c r="B5306" s="2"/>
    </row>
    <row r="5307" spans="2:2" ht="13" x14ac:dyDescent="0.15">
      <c r="B5307" s="2"/>
    </row>
    <row r="5308" spans="2:2" ht="13" x14ac:dyDescent="0.15">
      <c r="B5308" s="2"/>
    </row>
    <row r="5309" spans="2:2" ht="13" x14ac:dyDescent="0.15">
      <c r="B5309" s="2"/>
    </row>
    <row r="5310" spans="2:2" ht="13" x14ac:dyDescent="0.15">
      <c r="B5310" s="2"/>
    </row>
    <row r="5311" spans="2:2" ht="13" x14ac:dyDescent="0.15">
      <c r="B5311" s="2"/>
    </row>
    <row r="5312" spans="2:2" ht="13" x14ac:dyDescent="0.15">
      <c r="B5312" s="2"/>
    </row>
    <row r="5313" spans="2:2" ht="13" x14ac:dyDescent="0.15">
      <c r="B5313" s="2"/>
    </row>
    <row r="5314" spans="2:2" ht="13" x14ac:dyDescent="0.15">
      <c r="B5314" s="2"/>
    </row>
    <row r="5315" spans="2:2" ht="13" x14ac:dyDescent="0.15">
      <c r="B5315" s="2"/>
    </row>
    <row r="5316" spans="2:2" ht="13" x14ac:dyDescent="0.15">
      <c r="B5316" s="2"/>
    </row>
    <row r="5317" spans="2:2" ht="13" x14ac:dyDescent="0.15">
      <c r="B5317" s="2"/>
    </row>
    <row r="5318" spans="2:2" ht="13" x14ac:dyDescent="0.15">
      <c r="B5318" s="2"/>
    </row>
    <row r="5319" spans="2:2" ht="13" x14ac:dyDescent="0.15">
      <c r="B5319" s="2"/>
    </row>
    <row r="5320" spans="2:2" ht="13" x14ac:dyDescent="0.15">
      <c r="B5320" s="2"/>
    </row>
    <row r="5321" spans="2:2" ht="13" x14ac:dyDescent="0.15">
      <c r="B5321" s="2"/>
    </row>
    <row r="5322" spans="2:2" ht="13" x14ac:dyDescent="0.15">
      <c r="B5322" s="2"/>
    </row>
    <row r="5323" spans="2:2" ht="13" x14ac:dyDescent="0.15">
      <c r="B5323" s="2"/>
    </row>
    <row r="5324" spans="2:2" ht="13" x14ac:dyDescent="0.15">
      <c r="B5324" s="2"/>
    </row>
    <row r="5325" spans="2:2" ht="13" x14ac:dyDescent="0.15">
      <c r="B5325" s="2"/>
    </row>
    <row r="5326" spans="2:2" ht="13" x14ac:dyDescent="0.15">
      <c r="B5326" s="2"/>
    </row>
    <row r="5327" spans="2:2" ht="13" x14ac:dyDescent="0.15">
      <c r="B5327" s="2"/>
    </row>
    <row r="5328" spans="2:2" ht="13" x14ac:dyDescent="0.15">
      <c r="B5328" s="2"/>
    </row>
    <row r="5329" spans="2:2" ht="13" x14ac:dyDescent="0.15">
      <c r="B5329" s="2"/>
    </row>
    <row r="5330" spans="2:2" ht="13" x14ac:dyDescent="0.15">
      <c r="B5330" s="2"/>
    </row>
    <row r="5331" spans="2:2" ht="13" x14ac:dyDescent="0.15">
      <c r="B5331" s="2"/>
    </row>
    <row r="5332" spans="2:2" ht="13" x14ac:dyDescent="0.15">
      <c r="B5332" s="2"/>
    </row>
    <row r="5333" spans="2:2" ht="13" x14ac:dyDescent="0.15">
      <c r="B5333" s="2"/>
    </row>
    <row r="5334" spans="2:2" ht="13" x14ac:dyDescent="0.15">
      <c r="B5334" s="2"/>
    </row>
    <row r="5335" spans="2:2" ht="13" x14ac:dyDescent="0.15">
      <c r="B5335" s="2"/>
    </row>
    <row r="5336" spans="2:2" ht="13" x14ac:dyDescent="0.15">
      <c r="B5336" s="2"/>
    </row>
    <row r="5337" spans="2:2" ht="13" x14ac:dyDescent="0.15">
      <c r="B5337" s="2"/>
    </row>
    <row r="5338" spans="2:2" ht="13" x14ac:dyDescent="0.15">
      <c r="B5338" s="2"/>
    </row>
    <row r="5339" spans="2:2" ht="13" x14ac:dyDescent="0.15">
      <c r="B5339" s="2"/>
    </row>
    <row r="5340" spans="2:2" ht="13" x14ac:dyDescent="0.15">
      <c r="B5340" s="2"/>
    </row>
    <row r="5341" spans="2:2" ht="13" x14ac:dyDescent="0.15">
      <c r="B5341" s="2"/>
    </row>
    <row r="5342" spans="2:2" ht="13" x14ac:dyDescent="0.15">
      <c r="B5342" s="2"/>
    </row>
    <row r="5343" spans="2:2" ht="13" x14ac:dyDescent="0.15">
      <c r="B5343" s="2"/>
    </row>
    <row r="5344" spans="2:2" ht="13" x14ac:dyDescent="0.15">
      <c r="B5344" s="2"/>
    </row>
    <row r="5345" spans="2:2" ht="13" x14ac:dyDescent="0.15">
      <c r="B5345" s="2"/>
    </row>
    <row r="5346" spans="2:2" ht="13" x14ac:dyDescent="0.15">
      <c r="B5346" s="2"/>
    </row>
    <row r="5347" spans="2:2" ht="13" x14ac:dyDescent="0.15">
      <c r="B5347" s="2"/>
    </row>
    <row r="5348" spans="2:2" ht="13" x14ac:dyDescent="0.15">
      <c r="B5348" s="2"/>
    </row>
    <row r="5349" spans="2:2" ht="13" x14ac:dyDescent="0.15">
      <c r="B5349" s="2"/>
    </row>
    <row r="5350" spans="2:2" ht="13" x14ac:dyDescent="0.15">
      <c r="B5350" s="2"/>
    </row>
    <row r="5351" spans="2:2" ht="13" x14ac:dyDescent="0.15">
      <c r="B5351" s="2"/>
    </row>
    <row r="5352" spans="2:2" ht="13" x14ac:dyDescent="0.15">
      <c r="B5352" s="2"/>
    </row>
    <row r="5353" spans="2:2" ht="13" x14ac:dyDescent="0.15">
      <c r="B5353" s="2"/>
    </row>
    <row r="5354" spans="2:2" ht="13" x14ac:dyDescent="0.15">
      <c r="B5354" s="2"/>
    </row>
    <row r="5355" spans="2:2" ht="13" x14ac:dyDescent="0.15">
      <c r="B5355" s="2"/>
    </row>
    <row r="5356" spans="2:2" ht="13" x14ac:dyDescent="0.15">
      <c r="B5356" s="2"/>
    </row>
    <row r="5357" spans="2:2" ht="13" x14ac:dyDescent="0.15">
      <c r="B5357" s="2"/>
    </row>
    <row r="5358" spans="2:2" ht="13" x14ac:dyDescent="0.15">
      <c r="B5358" s="2"/>
    </row>
    <row r="5359" spans="2:2" ht="13" x14ac:dyDescent="0.15">
      <c r="B5359" s="2"/>
    </row>
    <row r="5360" spans="2:2" ht="13" x14ac:dyDescent="0.15">
      <c r="B5360" s="2"/>
    </row>
    <row r="5361" spans="2:2" ht="13" x14ac:dyDescent="0.15">
      <c r="B5361" s="2"/>
    </row>
    <row r="5362" spans="2:2" ht="13" x14ac:dyDescent="0.15">
      <c r="B5362" s="2"/>
    </row>
    <row r="5363" spans="2:2" ht="13" x14ac:dyDescent="0.15">
      <c r="B5363" s="2"/>
    </row>
    <row r="5364" spans="2:2" ht="13" x14ac:dyDescent="0.15">
      <c r="B5364" s="2"/>
    </row>
    <row r="5365" spans="2:2" ht="13" x14ac:dyDescent="0.15">
      <c r="B5365" s="2"/>
    </row>
    <row r="5366" spans="2:2" ht="13" x14ac:dyDescent="0.15">
      <c r="B5366" s="2"/>
    </row>
    <row r="5367" spans="2:2" ht="13" x14ac:dyDescent="0.15">
      <c r="B5367" s="2"/>
    </row>
    <row r="5368" spans="2:2" ht="13" x14ac:dyDescent="0.15">
      <c r="B5368" s="2"/>
    </row>
    <row r="5369" spans="2:2" ht="13" x14ac:dyDescent="0.15">
      <c r="B5369" s="2"/>
    </row>
    <row r="5370" spans="2:2" ht="13" x14ac:dyDescent="0.15">
      <c r="B5370" s="2"/>
    </row>
    <row r="5371" spans="2:2" ht="13" x14ac:dyDescent="0.15">
      <c r="B5371" s="2"/>
    </row>
    <row r="5372" spans="2:2" ht="13" x14ac:dyDescent="0.15">
      <c r="B5372" s="2"/>
    </row>
    <row r="5373" spans="2:2" ht="13" x14ac:dyDescent="0.15">
      <c r="B5373" s="2"/>
    </row>
    <row r="5374" spans="2:2" ht="13" x14ac:dyDescent="0.15">
      <c r="B5374" s="2"/>
    </row>
    <row r="5375" spans="2:2" ht="13" x14ac:dyDescent="0.15">
      <c r="B5375" s="2"/>
    </row>
    <row r="5376" spans="2:2" ht="13" x14ac:dyDescent="0.15">
      <c r="B5376" s="2"/>
    </row>
    <row r="5377" spans="2:2" ht="13" x14ac:dyDescent="0.15">
      <c r="B5377" s="2"/>
    </row>
    <row r="5378" spans="2:2" ht="13" x14ac:dyDescent="0.15">
      <c r="B5378" s="2"/>
    </row>
    <row r="5379" spans="2:2" ht="13" x14ac:dyDescent="0.15">
      <c r="B5379" s="2"/>
    </row>
    <row r="5380" spans="2:2" ht="13" x14ac:dyDescent="0.15">
      <c r="B5380" s="2"/>
    </row>
    <row r="5381" spans="2:2" ht="13" x14ac:dyDescent="0.15">
      <c r="B5381" s="2"/>
    </row>
    <row r="5382" spans="2:2" ht="13" x14ac:dyDescent="0.15">
      <c r="B5382" s="2"/>
    </row>
    <row r="5383" spans="2:2" ht="13" x14ac:dyDescent="0.15">
      <c r="B5383" s="2"/>
    </row>
    <row r="5384" spans="2:2" ht="13" x14ac:dyDescent="0.15">
      <c r="B5384" s="2"/>
    </row>
    <row r="5385" spans="2:2" ht="13" x14ac:dyDescent="0.15">
      <c r="B5385" s="2"/>
    </row>
    <row r="5386" spans="2:2" ht="13" x14ac:dyDescent="0.15">
      <c r="B5386" s="2"/>
    </row>
    <row r="5387" spans="2:2" ht="13" x14ac:dyDescent="0.15">
      <c r="B5387" s="2"/>
    </row>
    <row r="5388" spans="2:2" ht="13" x14ac:dyDescent="0.15">
      <c r="B5388" s="2"/>
    </row>
    <row r="5389" spans="2:2" ht="13" x14ac:dyDescent="0.15">
      <c r="B5389" s="2"/>
    </row>
    <row r="5390" spans="2:2" ht="13" x14ac:dyDescent="0.15">
      <c r="B5390" s="2"/>
    </row>
    <row r="5391" spans="2:2" ht="13" x14ac:dyDescent="0.15">
      <c r="B5391" s="2"/>
    </row>
    <row r="5392" spans="2:2" ht="13" x14ac:dyDescent="0.15">
      <c r="B5392" s="2"/>
    </row>
    <row r="5393" spans="2:2" ht="13" x14ac:dyDescent="0.15">
      <c r="B5393" s="2"/>
    </row>
    <row r="5394" spans="2:2" ht="13" x14ac:dyDescent="0.15">
      <c r="B5394" s="2"/>
    </row>
    <row r="5395" spans="2:2" ht="13" x14ac:dyDescent="0.15">
      <c r="B5395" s="2"/>
    </row>
    <row r="5396" spans="2:2" ht="13" x14ac:dyDescent="0.15">
      <c r="B5396" s="2"/>
    </row>
    <row r="5397" spans="2:2" ht="13" x14ac:dyDescent="0.15">
      <c r="B5397" s="2"/>
    </row>
    <row r="5398" spans="2:2" ht="13" x14ac:dyDescent="0.15">
      <c r="B5398" s="2"/>
    </row>
    <row r="5399" spans="2:2" ht="13" x14ac:dyDescent="0.15">
      <c r="B5399" s="2"/>
    </row>
    <row r="5400" spans="2:2" ht="13" x14ac:dyDescent="0.15">
      <c r="B5400" s="2"/>
    </row>
    <row r="5401" spans="2:2" ht="13" x14ac:dyDescent="0.15">
      <c r="B5401" s="2"/>
    </row>
    <row r="5402" spans="2:2" ht="13" x14ac:dyDescent="0.15">
      <c r="B5402" s="2"/>
    </row>
    <row r="5403" spans="2:2" ht="13" x14ac:dyDescent="0.15">
      <c r="B5403" s="2"/>
    </row>
    <row r="5404" spans="2:2" ht="13" x14ac:dyDescent="0.15">
      <c r="B5404" s="2"/>
    </row>
    <row r="5405" spans="2:2" ht="13" x14ac:dyDescent="0.15">
      <c r="B5405" s="2"/>
    </row>
    <row r="5406" spans="2:2" ht="13" x14ac:dyDescent="0.15">
      <c r="B5406" s="2"/>
    </row>
    <row r="5407" spans="2:2" ht="13" x14ac:dyDescent="0.15">
      <c r="B5407" s="2"/>
    </row>
    <row r="5408" spans="2:2" ht="13" x14ac:dyDescent="0.15">
      <c r="B5408" s="2"/>
    </row>
    <row r="5409" spans="2:2" ht="13" x14ac:dyDescent="0.15">
      <c r="B5409" s="2"/>
    </row>
    <row r="5410" spans="2:2" ht="13" x14ac:dyDescent="0.15">
      <c r="B5410" s="2"/>
    </row>
    <row r="5411" spans="2:2" ht="13" x14ac:dyDescent="0.15">
      <c r="B5411" s="2"/>
    </row>
    <row r="5412" spans="2:2" ht="13" x14ac:dyDescent="0.15">
      <c r="B5412" s="2"/>
    </row>
    <row r="5413" spans="2:2" ht="13" x14ac:dyDescent="0.15">
      <c r="B5413" s="2"/>
    </row>
    <row r="5414" spans="2:2" ht="13" x14ac:dyDescent="0.15">
      <c r="B5414" s="2"/>
    </row>
    <row r="5415" spans="2:2" ht="13" x14ac:dyDescent="0.15">
      <c r="B5415" s="2"/>
    </row>
    <row r="5416" spans="2:2" ht="13" x14ac:dyDescent="0.15">
      <c r="B5416" s="2"/>
    </row>
    <row r="5417" spans="2:2" ht="13" x14ac:dyDescent="0.15">
      <c r="B5417" s="2"/>
    </row>
    <row r="5418" spans="2:2" ht="13" x14ac:dyDescent="0.15">
      <c r="B5418" s="2"/>
    </row>
    <row r="5419" spans="2:2" ht="13" x14ac:dyDescent="0.15">
      <c r="B5419" s="2"/>
    </row>
    <row r="5420" spans="2:2" ht="13" x14ac:dyDescent="0.15">
      <c r="B5420" s="2"/>
    </row>
    <row r="5421" spans="2:2" ht="13" x14ac:dyDescent="0.15">
      <c r="B5421" s="2"/>
    </row>
    <row r="5422" spans="2:2" ht="13" x14ac:dyDescent="0.15">
      <c r="B5422" s="2"/>
    </row>
    <row r="5423" spans="2:2" ht="13" x14ac:dyDescent="0.15">
      <c r="B5423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6291-F1A9-5A4F-A7D6-A7E6305B058E}">
  <sheetPr>
    <outlinePr summaryBelow="0" summaryRight="0"/>
  </sheetPr>
  <dimension ref="A1:V5044"/>
  <sheetViews>
    <sheetView topLeftCell="K1" zoomScale="125" workbookViewId="0">
      <selection activeCell="N4" sqref="N4"/>
    </sheetView>
  </sheetViews>
  <sheetFormatPr baseColWidth="10" defaultColWidth="14.5" defaultRowHeight="15.75" customHeight="1" x14ac:dyDescent="0.15"/>
  <cols>
    <col min="1" max="1" width="15.33203125" style="6" customWidth="1"/>
    <col min="2" max="2" width="10.83203125" style="6" customWidth="1"/>
    <col min="3" max="4" width="11.83203125" style="6" customWidth="1"/>
    <col min="5" max="5" width="17.6640625" style="6" bestFit="1" customWidth="1"/>
    <col min="6" max="6" width="17.6640625" style="6" customWidth="1"/>
    <col min="7" max="7" width="12" style="6" customWidth="1"/>
    <col min="8" max="8" width="9.83203125" style="6" customWidth="1"/>
    <col min="9" max="9" width="13.5" style="6" customWidth="1"/>
    <col min="10" max="10" width="20.1640625" style="6" customWidth="1"/>
    <col min="11" max="11" width="18.1640625" style="6" customWidth="1"/>
    <col min="12" max="12" width="14.1640625" style="6" customWidth="1"/>
    <col min="13" max="13" width="13.33203125" style="6" customWidth="1"/>
    <col min="14" max="14" width="17.83203125" customWidth="1"/>
    <col min="15" max="15" width="16.1640625" customWidth="1"/>
  </cols>
  <sheetData>
    <row r="1" spans="1:22" ht="20" x14ac:dyDescent="0.2">
      <c r="A1" s="12" t="s">
        <v>5347</v>
      </c>
      <c r="B1" s="12"/>
      <c r="C1" s="10"/>
    </row>
    <row r="2" spans="1:22" ht="15.75" customHeight="1" x14ac:dyDescent="0.2">
      <c r="A2" s="11"/>
      <c r="B2" s="11"/>
    </row>
    <row r="3" spans="1:22" ht="15.75" customHeight="1" x14ac:dyDescent="0.15">
      <c r="A3" s="41" t="s">
        <v>5352</v>
      </c>
      <c r="B3" s="41" t="s">
        <v>5353</v>
      </c>
      <c r="C3" s="41" t="s">
        <v>0</v>
      </c>
      <c r="D3" s="41" t="s">
        <v>20</v>
      </c>
      <c r="E3" s="41" t="s">
        <v>5376</v>
      </c>
      <c r="F3" s="41" t="s">
        <v>5377</v>
      </c>
      <c r="G3" s="41" t="s">
        <v>5072</v>
      </c>
      <c r="H3" s="41" t="s">
        <v>25</v>
      </c>
      <c r="I3" s="41" t="s">
        <v>5073</v>
      </c>
      <c r="J3" s="41" t="s">
        <v>5338</v>
      </c>
      <c r="K3" s="41" t="s">
        <v>5431</v>
      </c>
      <c r="L3" s="41" t="s">
        <v>5084</v>
      </c>
      <c r="M3" s="41" t="s">
        <v>5335</v>
      </c>
      <c r="N3" s="41" t="s">
        <v>5433</v>
      </c>
      <c r="O3" s="41" t="s">
        <v>5434</v>
      </c>
      <c r="P3" s="41" t="s">
        <v>5381</v>
      </c>
    </row>
    <row r="4" spans="1:22" ht="15.75" customHeight="1" x14ac:dyDescent="0.15">
      <c r="A4" s="13">
        <v>43983</v>
      </c>
      <c r="B4" s="19" t="s">
        <v>5354</v>
      </c>
      <c r="C4" s="7" t="s">
        <v>2601</v>
      </c>
      <c r="D4" s="14">
        <v>15</v>
      </c>
      <c r="E4" s="14" t="str">
        <f>_xlfn.XLOOKUP(D4,'Meal Info'!$A$4:$A$19,'Meal Info'!$B$4:$B$19)</f>
        <v>Snacks</v>
      </c>
      <c r="F4" s="14" t="str">
        <f>_xlfn.XLOOKUP(D4,'Meal Info'!$A$4:$A$19,'Meal Info'!$C$4:$C$19)</f>
        <v>Charlie</v>
      </c>
      <c r="G4" s="14">
        <v>19.489999999999998</v>
      </c>
      <c r="H4" s="14">
        <v>1.9489999999999998</v>
      </c>
      <c r="I4" s="14">
        <v>21.439</v>
      </c>
      <c r="J4" s="7">
        <v>0.28999999999999998</v>
      </c>
      <c r="K4" s="7">
        <f>J4*G4</f>
        <v>5.652099999999999</v>
      </c>
      <c r="L4" s="7" t="s">
        <v>5077</v>
      </c>
      <c r="M4" s="7">
        <v>1</v>
      </c>
      <c r="N4" s="7">
        <f>INDEX('Delivery Distances'!$B$6:$K$20,MATCH('Sales Summary_working sheet'!L4,'Delivery Distances'!$A$6:$A$20,0),MATCH('Sales Summary_working sheet'!M4,'Delivery Distances'!$B$5:$K$5,0))</f>
        <v>3</v>
      </c>
      <c r="O4" s="7" cm="1">
        <f t="array" ref="O4">_xlfn.XLOOKUP(L4,'Delivery Distances'!$A$6:$A$20,_xlfn.XLOOKUP('Sales Summary_working sheet'!M4,'Delivery Distances'!$B$5:$K$5,'Delivery Distances'!$B$6:$K$20))</f>
        <v>3</v>
      </c>
      <c r="P4" s="7">
        <f>IF(O4&lt;=2, O4*3, IF(O4&lt;=6, 3*2 + (O4-2)*1, 3*2 + 4*1 + (O4-6)*0.5))</f>
        <v>7</v>
      </c>
      <c r="R4" t="s">
        <v>5345</v>
      </c>
      <c r="U4" s="5" t="s">
        <v>5384</v>
      </c>
      <c r="V4" s="5" t="s">
        <v>5383</v>
      </c>
    </row>
    <row r="5" spans="1:22" ht="15.75" customHeight="1" x14ac:dyDescent="0.15">
      <c r="A5" s="13">
        <v>43983</v>
      </c>
      <c r="B5" s="19" t="s">
        <v>5354</v>
      </c>
      <c r="C5" s="7" t="s">
        <v>1962</v>
      </c>
      <c r="D5" s="14">
        <v>10</v>
      </c>
      <c r="E5" s="14" t="str">
        <f>_xlfn.XLOOKUP(D5,'Meal Info'!$A$4:$A$19,'Meal Info'!$B$4:$B$19)</f>
        <v>Protein shake</v>
      </c>
      <c r="F5" s="14" t="str">
        <f>_xlfn.XLOOKUP(D5,'Meal Info'!$A$4:$A$19,'Meal Info'!$C$4:$C$19)</f>
        <v>Charlie</v>
      </c>
      <c r="G5" s="14">
        <v>45.86</v>
      </c>
      <c r="H5" s="14">
        <v>4.5860000000000003</v>
      </c>
      <c r="I5" s="14">
        <v>50.445999999999998</v>
      </c>
      <c r="J5" s="7">
        <v>0.37</v>
      </c>
      <c r="K5" s="7">
        <f t="shared" ref="K5:K68" si="0">J5*G5</f>
        <v>16.9682</v>
      </c>
      <c r="L5" s="7" t="s">
        <v>5077</v>
      </c>
      <c r="M5" s="7">
        <v>2</v>
      </c>
      <c r="N5" s="7">
        <f>INDEX('Delivery Distances'!$B$6:$K$20,MATCH('Sales Summary_working sheet'!L5,'Delivery Distances'!$A$6:$A$20,0),MATCH('Sales Summary_working sheet'!M5,'Delivery Distances'!$B$5:$K$5,0))</f>
        <v>4</v>
      </c>
      <c r="O5" s="7" cm="1">
        <f t="array" ref="O5">_xlfn.XLOOKUP(L5,'Delivery Distances'!$A$6:$A$20,_xlfn.XLOOKUP('Sales Summary_working sheet'!M5,'Delivery Distances'!$B$5:$K$5,'Delivery Distances'!$B$6:$K$20))</f>
        <v>4</v>
      </c>
      <c r="P5" s="7">
        <f t="shared" ref="P5:P68" si="1">IF(O5&lt;=2, O5*3, IF(O5&lt;=6, 3*2 + (O5-2)*1, 3*2 + 4*1 + (O5-6)*0.5))</f>
        <v>8</v>
      </c>
      <c r="R5" s="5" t="s">
        <v>5350</v>
      </c>
      <c r="U5" s="5" t="s">
        <v>5385</v>
      </c>
      <c r="V5" s="5" t="s">
        <v>5386</v>
      </c>
    </row>
    <row r="6" spans="1:22" ht="15.75" customHeight="1" x14ac:dyDescent="0.15">
      <c r="A6" s="13">
        <v>43983</v>
      </c>
      <c r="B6" s="19" t="s">
        <v>5354</v>
      </c>
      <c r="C6" s="7" t="s">
        <v>2833</v>
      </c>
      <c r="D6" s="14">
        <v>16</v>
      </c>
      <c r="E6" s="14" t="str">
        <f>_xlfn.XLOOKUP(D6,'Meal Info'!$A$4:$A$19,'Meal Info'!$B$4:$B$19)</f>
        <v>Fish</v>
      </c>
      <c r="F6" s="14" t="str">
        <f>_xlfn.XLOOKUP(D6,'Meal Info'!$A$4:$A$19,'Meal Info'!$C$4:$C$19)</f>
        <v>Charlie</v>
      </c>
      <c r="G6" s="14">
        <v>37.28</v>
      </c>
      <c r="H6" s="14">
        <v>3.7280000000000002</v>
      </c>
      <c r="I6" s="14">
        <v>41.008000000000003</v>
      </c>
      <c r="J6" s="7">
        <v>0.25</v>
      </c>
      <c r="K6" s="7">
        <f t="shared" si="0"/>
        <v>9.32</v>
      </c>
      <c r="L6" s="7" t="s">
        <v>30</v>
      </c>
      <c r="M6" s="7">
        <v>2</v>
      </c>
      <c r="N6" s="7">
        <f>INDEX('Delivery Distances'!$B$6:$K$20,MATCH('Sales Summary_working sheet'!L6,'Delivery Distances'!$A$6:$A$20,0),MATCH('Sales Summary_working sheet'!M6,'Delivery Distances'!$B$5:$K$5,0))</f>
        <v>12</v>
      </c>
      <c r="O6" s="7" cm="1">
        <f t="array" ref="O6">_xlfn.XLOOKUP(L6,'Delivery Distances'!$A$6:$A$20,_xlfn.XLOOKUP('Sales Summary_working sheet'!M6,'Delivery Distances'!$B$5:$K$5,'Delivery Distances'!$B$6:$K$20))</f>
        <v>12</v>
      </c>
      <c r="P6" s="7">
        <f t="shared" si="1"/>
        <v>13</v>
      </c>
      <c r="R6" t="s">
        <v>5346</v>
      </c>
      <c r="U6" s="5" t="s">
        <v>5382</v>
      </c>
      <c r="V6" s="5" t="s">
        <v>5387</v>
      </c>
    </row>
    <row r="7" spans="1:22" ht="15.75" customHeight="1" x14ac:dyDescent="0.15">
      <c r="A7" s="13">
        <v>43983</v>
      </c>
      <c r="B7" s="19" t="s">
        <v>5354</v>
      </c>
      <c r="C7" s="7" t="s">
        <v>2620</v>
      </c>
      <c r="D7" s="14">
        <v>16</v>
      </c>
      <c r="E7" s="14" t="str">
        <f>_xlfn.XLOOKUP(D7,'Meal Info'!$A$4:$A$19,'Meal Info'!$B$4:$B$19)</f>
        <v>Fish</v>
      </c>
      <c r="F7" s="14" t="str">
        <f>_xlfn.XLOOKUP(D7,'Meal Info'!$A$4:$A$19,'Meal Info'!$C$4:$C$19)</f>
        <v>Charlie</v>
      </c>
      <c r="G7" s="14">
        <v>61.59</v>
      </c>
      <c r="H7" s="14">
        <v>6.1590000000000007</v>
      </c>
      <c r="I7" s="14">
        <v>67.749000000000009</v>
      </c>
      <c r="J7" s="7">
        <v>0.21</v>
      </c>
      <c r="K7" s="7">
        <f t="shared" si="0"/>
        <v>12.9339</v>
      </c>
      <c r="L7" s="7" t="s">
        <v>31</v>
      </c>
      <c r="M7" s="7">
        <v>4</v>
      </c>
      <c r="N7" s="7">
        <f>INDEX('Delivery Distances'!$B$6:$K$20,MATCH('Sales Summary_working sheet'!L7,'Delivery Distances'!$A$6:$A$20,0),MATCH('Sales Summary_working sheet'!M7,'Delivery Distances'!$B$5:$K$5,0))</f>
        <v>8</v>
      </c>
      <c r="O7" s="7" cm="1">
        <f t="array" ref="O7">_xlfn.XLOOKUP(L7,'Delivery Distances'!$A$6:$A$20,_xlfn.XLOOKUP('Sales Summary_working sheet'!M7,'Delivery Distances'!$B$5:$K$5,'Delivery Distances'!$B$6:$K$20))</f>
        <v>8</v>
      </c>
      <c r="P7" s="7">
        <f t="shared" si="1"/>
        <v>11</v>
      </c>
    </row>
    <row r="8" spans="1:22" ht="15.75" customHeight="1" x14ac:dyDescent="0.15">
      <c r="A8" s="13">
        <v>43983</v>
      </c>
      <c r="B8" s="19" t="s">
        <v>5354</v>
      </c>
      <c r="C8" s="7" t="s">
        <v>1497</v>
      </c>
      <c r="D8" s="14">
        <v>16</v>
      </c>
      <c r="E8" s="14" t="str">
        <f>_xlfn.XLOOKUP(D8,'Meal Info'!$A$4:$A$19,'Meal Info'!$B$4:$B$19)</f>
        <v>Fish</v>
      </c>
      <c r="F8" s="14" t="str">
        <f>_xlfn.XLOOKUP(D8,'Meal Info'!$A$4:$A$19,'Meal Info'!$C$4:$C$19)</f>
        <v>Charlie</v>
      </c>
      <c r="G8" s="14">
        <v>42.48</v>
      </c>
      <c r="H8" s="14">
        <v>4.2480000000000002</v>
      </c>
      <c r="I8" s="14">
        <v>46.727999999999994</v>
      </c>
      <c r="J8" s="7">
        <v>0.38</v>
      </c>
      <c r="K8" s="7">
        <f t="shared" si="0"/>
        <v>16.142399999999999</v>
      </c>
      <c r="L8" s="7" t="s">
        <v>5077</v>
      </c>
      <c r="M8" s="7">
        <v>4</v>
      </c>
      <c r="N8" s="7">
        <f>INDEX('Delivery Distances'!$B$6:$K$20,MATCH('Sales Summary_working sheet'!L8,'Delivery Distances'!$A$6:$A$20,0),MATCH('Sales Summary_working sheet'!M8,'Delivery Distances'!$B$5:$K$5,0))</f>
        <v>5</v>
      </c>
      <c r="O8" s="7" cm="1">
        <f t="array" ref="O8">_xlfn.XLOOKUP(L8,'Delivery Distances'!$A$6:$A$20,_xlfn.XLOOKUP('Sales Summary_working sheet'!M8,'Delivery Distances'!$B$5:$K$5,'Delivery Distances'!$B$6:$K$20))</f>
        <v>5</v>
      </c>
      <c r="P8" s="7">
        <f t="shared" si="1"/>
        <v>9</v>
      </c>
    </row>
    <row r="9" spans="1:22" ht="15.75" customHeight="1" x14ac:dyDescent="0.15">
      <c r="A9" s="13">
        <v>43983</v>
      </c>
      <c r="B9" s="19" t="s">
        <v>5354</v>
      </c>
      <c r="C9" s="7" t="s">
        <v>3132</v>
      </c>
      <c r="D9" s="14">
        <v>15</v>
      </c>
      <c r="E9" s="14" t="str">
        <f>_xlfn.XLOOKUP(D9,'Meal Info'!$A$4:$A$19,'Meal Info'!$B$4:$B$19)</f>
        <v>Snacks</v>
      </c>
      <c r="F9" s="14" t="str">
        <f>_xlfn.XLOOKUP(D9,'Meal Info'!$A$4:$A$19,'Meal Info'!$C$4:$C$19)</f>
        <v>Charlie</v>
      </c>
      <c r="G9" s="7">
        <v>92.35</v>
      </c>
      <c r="H9" s="7">
        <f t="shared" ref="H9:H72" si="2">G9*10%</f>
        <v>9.2349999999999994</v>
      </c>
      <c r="I9" s="7">
        <f t="shared" ref="I9:I72" si="3">G9+H9</f>
        <v>101.58499999999999</v>
      </c>
      <c r="J9" s="7">
        <v>0.32</v>
      </c>
      <c r="K9" s="7">
        <f t="shared" si="0"/>
        <v>29.552</v>
      </c>
      <c r="L9" s="7" t="s">
        <v>5081</v>
      </c>
      <c r="M9" s="7">
        <v>5</v>
      </c>
      <c r="N9" s="7">
        <f>INDEX('Delivery Distances'!$B$6:$K$20,MATCH('Sales Summary_working sheet'!L9,'Delivery Distances'!$A$6:$A$20,0),MATCH('Sales Summary_working sheet'!M9,'Delivery Distances'!$B$5:$K$5,0))</f>
        <v>3</v>
      </c>
      <c r="O9" s="7" cm="1">
        <f t="array" ref="O9">_xlfn.XLOOKUP(L9,'Delivery Distances'!$A$6:$A$20,_xlfn.XLOOKUP('Sales Summary_working sheet'!M9,'Delivery Distances'!$B$5:$K$5,'Delivery Distances'!$B$6:$K$20))</f>
        <v>3</v>
      </c>
      <c r="P9" s="7">
        <f t="shared" si="1"/>
        <v>7</v>
      </c>
    </row>
    <row r="10" spans="1:22" ht="15.75" customHeight="1" x14ac:dyDescent="0.15">
      <c r="A10" s="13">
        <v>43983</v>
      </c>
      <c r="B10" s="19" t="s">
        <v>5354</v>
      </c>
      <c r="C10" s="7" t="s">
        <v>3117</v>
      </c>
      <c r="D10" s="14">
        <v>15</v>
      </c>
      <c r="E10" s="14" t="str">
        <f>_xlfn.XLOOKUP(D10,'Meal Info'!$A$4:$A$19,'Meal Info'!$B$4:$B$19)</f>
        <v>Snacks</v>
      </c>
      <c r="F10" s="14" t="str">
        <f>_xlfn.XLOOKUP(D10,'Meal Info'!$A$4:$A$19,'Meal Info'!$C$4:$C$19)</f>
        <v>Charlie</v>
      </c>
      <c r="G10" s="7">
        <v>83.6</v>
      </c>
      <c r="H10" s="7">
        <f t="shared" si="2"/>
        <v>8.36</v>
      </c>
      <c r="I10" s="7">
        <f t="shared" si="3"/>
        <v>91.96</v>
      </c>
      <c r="J10" s="7">
        <v>0.27</v>
      </c>
      <c r="K10" s="7">
        <f t="shared" si="0"/>
        <v>22.571999999999999</v>
      </c>
      <c r="L10" s="7" t="s">
        <v>5079</v>
      </c>
      <c r="M10" s="7">
        <v>1</v>
      </c>
      <c r="N10" s="7">
        <f>INDEX('Delivery Distances'!$B$6:$K$20,MATCH('Sales Summary_working sheet'!L10,'Delivery Distances'!$A$6:$A$20,0),MATCH('Sales Summary_working sheet'!M10,'Delivery Distances'!$B$5:$K$5,0))</f>
        <v>5</v>
      </c>
      <c r="O10" s="7" cm="1">
        <f t="array" ref="O10">_xlfn.XLOOKUP(L10,'Delivery Distances'!$A$6:$A$20,_xlfn.XLOOKUP('Sales Summary_working sheet'!M10,'Delivery Distances'!$B$5:$K$5,'Delivery Distances'!$B$6:$K$20))</f>
        <v>5</v>
      </c>
      <c r="P10" s="7">
        <f t="shared" si="1"/>
        <v>9</v>
      </c>
      <c r="R10" s="5"/>
      <c r="S10" s="5"/>
    </row>
    <row r="11" spans="1:22" ht="15.75" customHeight="1" x14ac:dyDescent="0.15">
      <c r="A11" s="13">
        <v>43983</v>
      </c>
      <c r="B11" s="19" t="s">
        <v>5354</v>
      </c>
      <c r="C11" s="7" t="s">
        <v>731</v>
      </c>
      <c r="D11" s="14">
        <v>15</v>
      </c>
      <c r="E11" s="14" t="str">
        <f>_xlfn.XLOOKUP(D11,'Meal Info'!$A$4:$A$19,'Meal Info'!$B$4:$B$19)</f>
        <v>Snacks</v>
      </c>
      <c r="F11" s="14" t="str">
        <f>_xlfn.XLOOKUP(D11,'Meal Info'!$A$4:$A$19,'Meal Info'!$C$4:$C$19)</f>
        <v>Charlie</v>
      </c>
      <c r="G11" s="7">
        <v>51.15</v>
      </c>
      <c r="H11" s="7">
        <f t="shared" si="2"/>
        <v>5.1150000000000002</v>
      </c>
      <c r="I11" s="7">
        <f t="shared" si="3"/>
        <v>56.265000000000001</v>
      </c>
      <c r="J11" s="7">
        <v>0.23</v>
      </c>
      <c r="K11" s="7">
        <f t="shared" si="0"/>
        <v>11.7645</v>
      </c>
      <c r="L11" s="7" t="s">
        <v>5083</v>
      </c>
      <c r="M11" s="7">
        <v>5</v>
      </c>
      <c r="N11" s="7">
        <f>INDEX('Delivery Distances'!$B$6:$K$20,MATCH('Sales Summary_working sheet'!L11,'Delivery Distances'!$A$6:$A$20,0),MATCH('Sales Summary_working sheet'!M11,'Delivery Distances'!$B$5:$K$5,0))</f>
        <v>1</v>
      </c>
      <c r="O11" s="7" cm="1">
        <f t="array" ref="O11">_xlfn.XLOOKUP(L11,'Delivery Distances'!$A$6:$A$20,_xlfn.XLOOKUP('Sales Summary_working sheet'!M11,'Delivery Distances'!$B$5:$K$5,'Delivery Distances'!$B$6:$K$20))</f>
        <v>1</v>
      </c>
      <c r="P11" s="7">
        <f t="shared" si="1"/>
        <v>3</v>
      </c>
      <c r="R11" s="5"/>
      <c r="S11" s="5"/>
    </row>
    <row r="12" spans="1:22" ht="15.75" customHeight="1" x14ac:dyDescent="0.15">
      <c r="A12" s="13">
        <v>43983</v>
      </c>
      <c r="B12" s="19" t="s">
        <v>5354</v>
      </c>
      <c r="C12" s="7" t="s">
        <v>4778</v>
      </c>
      <c r="D12" s="14">
        <v>10</v>
      </c>
      <c r="E12" s="14" t="str">
        <f>_xlfn.XLOOKUP(D12,'Meal Info'!$A$4:$A$19,'Meal Info'!$B$4:$B$19)</f>
        <v>Protein shake</v>
      </c>
      <c r="F12" s="14" t="str">
        <f>_xlfn.XLOOKUP(D12,'Meal Info'!$A$4:$A$19,'Meal Info'!$C$4:$C$19)</f>
        <v>Charlie</v>
      </c>
      <c r="G12" s="7">
        <v>74.540000000000006</v>
      </c>
      <c r="H12" s="7">
        <f t="shared" si="2"/>
        <v>7.4540000000000006</v>
      </c>
      <c r="I12" s="7">
        <f t="shared" si="3"/>
        <v>81.994</v>
      </c>
      <c r="J12" s="7">
        <v>0.39</v>
      </c>
      <c r="K12" s="7">
        <f t="shared" si="0"/>
        <v>29.070600000000002</v>
      </c>
      <c r="L12" s="7" t="s">
        <v>5080</v>
      </c>
      <c r="M12" s="7">
        <v>8</v>
      </c>
      <c r="N12" s="7">
        <f>INDEX('Delivery Distances'!$B$6:$K$20,MATCH('Sales Summary_working sheet'!L12,'Delivery Distances'!$A$6:$A$20,0),MATCH('Sales Summary_working sheet'!M12,'Delivery Distances'!$B$5:$K$5,0))</f>
        <v>2</v>
      </c>
      <c r="O12" s="7" cm="1">
        <f t="array" ref="O12">_xlfn.XLOOKUP(L12,'Delivery Distances'!$A$6:$A$20,_xlfn.XLOOKUP('Sales Summary_working sheet'!M12,'Delivery Distances'!$B$5:$K$5,'Delivery Distances'!$B$6:$K$20))</f>
        <v>2</v>
      </c>
      <c r="P12" s="7">
        <f t="shared" si="1"/>
        <v>6</v>
      </c>
      <c r="R12" s="5"/>
      <c r="S12" s="5"/>
    </row>
    <row r="13" spans="1:22" ht="15.75" customHeight="1" x14ac:dyDescent="0.15">
      <c r="A13" s="13">
        <v>43983</v>
      </c>
      <c r="B13" s="19" t="s">
        <v>5354</v>
      </c>
      <c r="C13" s="7" t="s">
        <v>4783</v>
      </c>
      <c r="D13" s="14">
        <v>16</v>
      </c>
      <c r="E13" s="14" t="str">
        <f>_xlfn.XLOOKUP(D13,'Meal Info'!$A$4:$A$19,'Meal Info'!$B$4:$B$19)</f>
        <v>Fish</v>
      </c>
      <c r="F13" s="14" t="str">
        <f>_xlfn.XLOOKUP(D13,'Meal Info'!$A$4:$A$19,'Meal Info'!$C$4:$C$19)</f>
        <v>Charlie</v>
      </c>
      <c r="G13" s="7">
        <v>35.49</v>
      </c>
      <c r="H13" s="7">
        <f t="shared" si="2"/>
        <v>3.5490000000000004</v>
      </c>
      <c r="I13" s="7">
        <f t="shared" si="3"/>
        <v>39.039000000000001</v>
      </c>
      <c r="J13" s="7">
        <v>0.03</v>
      </c>
      <c r="K13" s="7">
        <f t="shared" si="0"/>
        <v>1.0647</v>
      </c>
      <c r="L13" s="7" t="s">
        <v>5079</v>
      </c>
      <c r="M13" s="7">
        <v>7</v>
      </c>
      <c r="N13" s="7">
        <f>INDEX('Delivery Distances'!$B$6:$K$20,MATCH('Sales Summary_working sheet'!L13,'Delivery Distances'!$A$6:$A$20,0),MATCH('Sales Summary_working sheet'!M13,'Delivery Distances'!$B$5:$K$5,0))</f>
        <v>2</v>
      </c>
      <c r="O13" s="7" cm="1">
        <f t="array" ref="O13">_xlfn.XLOOKUP(L13,'Delivery Distances'!$A$6:$A$20,_xlfn.XLOOKUP('Sales Summary_working sheet'!M13,'Delivery Distances'!$B$5:$K$5,'Delivery Distances'!$B$6:$K$20))</f>
        <v>2</v>
      </c>
      <c r="P13" s="7">
        <f t="shared" si="1"/>
        <v>6</v>
      </c>
    </row>
    <row r="14" spans="1:22" ht="15.75" customHeight="1" x14ac:dyDescent="0.15">
      <c r="A14" s="13">
        <v>43983</v>
      </c>
      <c r="B14" s="19" t="s">
        <v>5354</v>
      </c>
      <c r="C14" s="7" t="s">
        <v>2139</v>
      </c>
      <c r="D14" s="14">
        <v>10</v>
      </c>
      <c r="E14" s="14" t="str">
        <f>_xlfn.XLOOKUP(D14,'Meal Info'!$A$4:$A$19,'Meal Info'!$B$4:$B$19)</f>
        <v>Protein shake</v>
      </c>
      <c r="F14" s="14" t="str">
        <f>_xlfn.XLOOKUP(D14,'Meal Info'!$A$4:$A$19,'Meal Info'!$C$4:$C$19)</f>
        <v>Charlie</v>
      </c>
      <c r="G14" s="7">
        <v>29.3</v>
      </c>
      <c r="H14" s="7">
        <f t="shared" si="2"/>
        <v>2.93</v>
      </c>
      <c r="I14" s="7">
        <f t="shared" si="3"/>
        <v>32.230000000000004</v>
      </c>
      <c r="J14" s="7">
        <v>0.28999999999999998</v>
      </c>
      <c r="K14" s="7">
        <f t="shared" si="0"/>
        <v>8.4969999999999999</v>
      </c>
      <c r="L14" s="7" t="s">
        <v>5081</v>
      </c>
      <c r="M14" s="7">
        <v>5</v>
      </c>
      <c r="N14" s="7">
        <f>INDEX('Delivery Distances'!$B$6:$K$20,MATCH('Sales Summary_working sheet'!L14,'Delivery Distances'!$A$6:$A$20,0),MATCH('Sales Summary_working sheet'!M14,'Delivery Distances'!$B$5:$K$5,0))</f>
        <v>3</v>
      </c>
      <c r="O14" s="7" cm="1">
        <f t="array" ref="O14">_xlfn.XLOOKUP(L14,'Delivery Distances'!$A$6:$A$20,_xlfn.XLOOKUP('Sales Summary_working sheet'!M14,'Delivery Distances'!$B$5:$K$5,'Delivery Distances'!$B$6:$K$20))</f>
        <v>3</v>
      </c>
      <c r="P14" s="7">
        <f t="shared" si="1"/>
        <v>7</v>
      </c>
    </row>
    <row r="15" spans="1:22" ht="15.75" customHeight="1" x14ac:dyDescent="0.15">
      <c r="A15" s="13">
        <v>43983</v>
      </c>
      <c r="B15" s="19" t="s">
        <v>5354</v>
      </c>
      <c r="C15" s="7" t="s">
        <v>743</v>
      </c>
      <c r="D15" s="14">
        <v>15</v>
      </c>
      <c r="E15" s="14" t="str">
        <f>_xlfn.XLOOKUP(D15,'Meal Info'!$A$4:$A$19,'Meal Info'!$B$4:$B$19)</f>
        <v>Snacks</v>
      </c>
      <c r="F15" s="14" t="str">
        <f>_xlfn.XLOOKUP(D15,'Meal Info'!$A$4:$A$19,'Meal Info'!$C$4:$C$19)</f>
        <v>Charlie</v>
      </c>
      <c r="G15" s="7">
        <v>44.39</v>
      </c>
      <c r="H15" s="7">
        <f t="shared" si="2"/>
        <v>4.4390000000000001</v>
      </c>
      <c r="I15" s="7">
        <f t="shared" si="3"/>
        <v>48.829000000000001</v>
      </c>
      <c r="J15" s="7">
        <v>0.08</v>
      </c>
      <c r="K15" s="7">
        <f t="shared" si="0"/>
        <v>3.5512000000000001</v>
      </c>
      <c r="L15" s="7" t="s">
        <v>28</v>
      </c>
      <c r="M15" s="7">
        <v>7</v>
      </c>
      <c r="N15" s="7">
        <f>INDEX('Delivery Distances'!$B$6:$K$20,MATCH('Sales Summary_working sheet'!L15,'Delivery Distances'!$A$6:$A$20,0),MATCH('Sales Summary_working sheet'!M15,'Delivery Distances'!$B$5:$K$5,0))</f>
        <v>3</v>
      </c>
      <c r="O15" s="7" cm="1">
        <f t="array" ref="O15">_xlfn.XLOOKUP(L15,'Delivery Distances'!$A$6:$A$20,_xlfn.XLOOKUP('Sales Summary_working sheet'!M15,'Delivery Distances'!$B$5:$K$5,'Delivery Distances'!$B$6:$K$20))</f>
        <v>3</v>
      </c>
      <c r="P15" s="7">
        <f t="shared" si="1"/>
        <v>7</v>
      </c>
      <c r="R15" s="5"/>
      <c r="S15" s="5"/>
    </row>
    <row r="16" spans="1:22" ht="15.75" customHeight="1" x14ac:dyDescent="0.15">
      <c r="A16" s="13">
        <v>43983</v>
      </c>
      <c r="B16" s="19" t="s">
        <v>5354</v>
      </c>
      <c r="C16" s="7" t="s">
        <v>545</v>
      </c>
      <c r="D16" s="14">
        <v>10</v>
      </c>
      <c r="E16" s="14" t="str">
        <f>_xlfn.XLOOKUP(D16,'Meal Info'!$A$4:$A$19,'Meal Info'!$B$4:$B$19)</f>
        <v>Protein shake</v>
      </c>
      <c r="F16" s="14" t="str">
        <f>_xlfn.XLOOKUP(D16,'Meal Info'!$A$4:$A$19,'Meal Info'!$C$4:$C$19)</f>
        <v>Charlie</v>
      </c>
      <c r="G16" s="7">
        <v>89.91</v>
      </c>
      <c r="H16" s="7">
        <f t="shared" si="2"/>
        <v>8.9909999999999997</v>
      </c>
      <c r="I16" s="7">
        <f t="shared" si="3"/>
        <v>98.900999999999996</v>
      </c>
      <c r="J16" s="7">
        <v>0.31</v>
      </c>
      <c r="K16" s="7">
        <f t="shared" si="0"/>
        <v>27.8721</v>
      </c>
      <c r="L16" s="7" t="s">
        <v>5081</v>
      </c>
      <c r="M16" s="7">
        <v>10</v>
      </c>
      <c r="N16" s="7">
        <f>INDEX('Delivery Distances'!$B$6:$K$20,MATCH('Sales Summary_working sheet'!L16,'Delivery Distances'!$A$6:$A$20,0),MATCH('Sales Summary_working sheet'!M16,'Delivery Distances'!$B$5:$K$5,0))</f>
        <v>2</v>
      </c>
      <c r="O16" s="7" cm="1">
        <f t="array" ref="O16">_xlfn.XLOOKUP(L16,'Delivery Distances'!$A$6:$A$20,_xlfn.XLOOKUP('Sales Summary_working sheet'!M16,'Delivery Distances'!$B$5:$K$5,'Delivery Distances'!$B$6:$K$20))</f>
        <v>2</v>
      </c>
      <c r="P16" s="7">
        <f t="shared" si="1"/>
        <v>6</v>
      </c>
      <c r="R16" s="5"/>
      <c r="S16" s="5"/>
    </row>
    <row r="17" spans="1:20" ht="15.75" customHeight="1" x14ac:dyDescent="0.15">
      <c r="A17" s="13">
        <v>43983</v>
      </c>
      <c r="B17" s="19" t="s">
        <v>5354</v>
      </c>
      <c r="C17" s="7" t="s">
        <v>2127</v>
      </c>
      <c r="D17" s="14">
        <v>15</v>
      </c>
      <c r="E17" s="14" t="str">
        <f>_xlfn.XLOOKUP(D17,'Meal Info'!$A$4:$A$19,'Meal Info'!$B$4:$B$19)</f>
        <v>Snacks</v>
      </c>
      <c r="F17" s="14" t="str">
        <f>_xlfn.XLOOKUP(D17,'Meal Info'!$A$4:$A$19,'Meal Info'!$C$4:$C$19)</f>
        <v>Charlie</v>
      </c>
      <c r="G17" s="7">
        <v>15.12</v>
      </c>
      <c r="H17" s="7">
        <f t="shared" si="2"/>
        <v>1.512</v>
      </c>
      <c r="I17" s="7">
        <f t="shared" si="3"/>
        <v>16.631999999999998</v>
      </c>
      <c r="J17" s="7">
        <v>0.4</v>
      </c>
      <c r="K17" s="7">
        <f t="shared" si="0"/>
        <v>6.048</v>
      </c>
      <c r="L17" s="7" t="s">
        <v>5080</v>
      </c>
      <c r="M17" s="7">
        <v>4</v>
      </c>
      <c r="N17" s="7">
        <f>INDEX('Delivery Distances'!$B$6:$K$20,MATCH('Sales Summary_working sheet'!L17,'Delivery Distances'!$A$6:$A$20,0),MATCH('Sales Summary_working sheet'!M17,'Delivery Distances'!$B$5:$K$5,0))</f>
        <v>5</v>
      </c>
      <c r="O17" s="7" cm="1">
        <f t="array" ref="O17">_xlfn.XLOOKUP(L17,'Delivery Distances'!$A$6:$A$20,_xlfn.XLOOKUP('Sales Summary_working sheet'!M17,'Delivery Distances'!$B$5:$K$5,'Delivery Distances'!$B$6:$K$20))</f>
        <v>5</v>
      </c>
      <c r="P17" s="7">
        <f t="shared" si="1"/>
        <v>9</v>
      </c>
      <c r="R17" s="5"/>
      <c r="S17" s="5"/>
    </row>
    <row r="18" spans="1:20" ht="15.75" customHeight="1" x14ac:dyDescent="0.15">
      <c r="A18" s="13">
        <v>43983</v>
      </c>
      <c r="B18" s="19" t="s">
        <v>5354</v>
      </c>
      <c r="C18" s="7" t="s">
        <v>2489</v>
      </c>
      <c r="D18" s="14">
        <v>16</v>
      </c>
      <c r="E18" s="14" t="str">
        <f>_xlfn.XLOOKUP(D18,'Meal Info'!$A$4:$A$19,'Meal Info'!$B$4:$B$19)</f>
        <v>Fish</v>
      </c>
      <c r="F18" s="14" t="str">
        <f>_xlfn.XLOOKUP(D18,'Meal Info'!$A$4:$A$19,'Meal Info'!$C$4:$C$19)</f>
        <v>Charlie</v>
      </c>
      <c r="G18" s="7">
        <v>32.159999999999997</v>
      </c>
      <c r="H18" s="7">
        <f t="shared" si="2"/>
        <v>3.2159999999999997</v>
      </c>
      <c r="I18" s="7">
        <f t="shared" si="3"/>
        <v>35.375999999999998</v>
      </c>
      <c r="J18" s="7">
        <v>0.22</v>
      </c>
      <c r="K18" s="7">
        <f t="shared" si="0"/>
        <v>7.0751999999999997</v>
      </c>
      <c r="L18" s="7" t="s">
        <v>5079</v>
      </c>
      <c r="M18" s="7">
        <v>3</v>
      </c>
      <c r="N18" s="7">
        <f>INDEX('Delivery Distances'!$B$6:$K$20,MATCH('Sales Summary_working sheet'!L18,'Delivery Distances'!$A$6:$A$20,0),MATCH('Sales Summary_working sheet'!M18,'Delivery Distances'!$B$5:$K$5,0))</f>
        <v>4</v>
      </c>
      <c r="O18" s="7" cm="1">
        <f t="array" ref="O18">_xlfn.XLOOKUP(L18,'Delivery Distances'!$A$6:$A$20,_xlfn.XLOOKUP('Sales Summary_working sheet'!M18,'Delivery Distances'!$B$5:$K$5,'Delivery Distances'!$B$6:$K$20))</f>
        <v>4</v>
      </c>
      <c r="P18" s="7">
        <f t="shared" si="1"/>
        <v>8</v>
      </c>
    </row>
    <row r="19" spans="1:20" ht="15.75" customHeight="1" x14ac:dyDescent="0.15">
      <c r="A19" s="13">
        <v>43983</v>
      </c>
      <c r="B19" s="19" t="s">
        <v>5355</v>
      </c>
      <c r="C19" s="7" t="s">
        <v>540</v>
      </c>
      <c r="D19" s="14">
        <v>10</v>
      </c>
      <c r="E19" s="14" t="str">
        <f>_xlfn.XLOOKUP(D19,'Meal Info'!$A$4:$A$19,'Meal Info'!$B$4:$B$19)</f>
        <v>Protein shake</v>
      </c>
      <c r="F19" s="14" t="str">
        <f>_xlfn.XLOOKUP(D19,'Meal Info'!$A$4:$A$19,'Meal Info'!$C$4:$C$19)</f>
        <v>Charlie</v>
      </c>
      <c r="G19" s="7">
        <v>80.37</v>
      </c>
      <c r="H19" s="7">
        <f t="shared" si="2"/>
        <v>8.0370000000000008</v>
      </c>
      <c r="I19" s="7">
        <f t="shared" si="3"/>
        <v>88.407000000000011</v>
      </c>
      <c r="J19" s="7">
        <v>0.18</v>
      </c>
      <c r="K19" s="7">
        <f t="shared" si="0"/>
        <v>14.4666</v>
      </c>
      <c r="L19" s="7" t="s">
        <v>29</v>
      </c>
      <c r="M19" s="7">
        <v>9</v>
      </c>
      <c r="N19" s="7">
        <f>INDEX('Delivery Distances'!$B$6:$K$20,MATCH('Sales Summary_working sheet'!L19,'Delivery Distances'!$A$6:$A$20,0),MATCH('Sales Summary_working sheet'!M19,'Delivery Distances'!$B$5:$K$5,0))</f>
        <v>6</v>
      </c>
      <c r="O19" s="7" cm="1">
        <f t="array" ref="O19">_xlfn.XLOOKUP(L19,'Delivery Distances'!$A$6:$A$20,_xlfn.XLOOKUP('Sales Summary_working sheet'!M19,'Delivery Distances'!$B$5:$K$5,'Delivery Distances'!$B$6:$K$20))</f>
        <v>6</v>
      </c>
      <c r="P19" s="7">
        <f t="shared" si="1"/>
        <v>10</v>
      </c>
    </row>
    <row r="20" spans="1:20" ht="15.75" customHeight="1" x14ac:dyDescent="0.15">
      <c r="A20" s="13">
        <v>43983</v>
      </c>
      <c r="B20" s="19" t="s">
        <v>5355</v>
      </c>
      <c r="C20" s="7" t="s">
        <v>326</v>
      </c>
      <c r="D20" s="14">
        <v>15</v>
      </c>
      <c r="E20" s="14" t="str">
        <f>_xlfn.XLOOKUP(D20,'Meal Info'!$A$4:$A$19,'Meal Info'!$B$4:$B$19)</f>
        <v>Snacks</v>
      </c>
      <c r="F20" s="14" t="str">
        <f>_xlfn.XLOOKUP(D20,'Meal Info'!$A$4:$A$19,'Meal Info'!$C$4:$C$19)</f>
        <v>Charlie</v>
      </c>
      <c r="G20" s="7">
        <v>38.74</v>
      </c>
      <c r="H20" s="7">
        <f t="shared" si="2"/>
        <v>3.8740000000000006</v>
      </c>
      <c r="I20" s="7">
        <f t="shared" si="3"/>
        <v>42.614000000000004</v>
      </c>
      <c r="J20" s="7">
        <v>0.12</v>
      </c>
      <c r="K20" s="7">
        <f t="shared" si="0"/>
        <v>4.6488000000000005</v>
      </c>
      <c r="L20" s="7" t="s">
        <v>5082</v>
      </c>
      <c r="M20" s="7">
        <v>2</v>
      </c>
      <c r="N20" s="7">
        <f>INDEX('Delivery Distances'!$B$6:$K$20,MATCH('Sales Summary_working sheet'!L20,'Delivery Distances'!$A$6:$A$20,0),MATCH('Sales Summary_working sheet'!M20,'Delivery Distances'!$B$5:$K$5,0))</f>
        <v>3</v>
      </c>
      <c r="O20" s="7" cm="1">
        <f t="array" ref="O20">_xlfn.XLOOKUP(L20,'Delivery Distances'!$A$6:$A$20,_xlfn.XLOOKUP('Sales Summary_working sheet'!M20,'Delivery Distances'!$B$5:$K$5,'Delivery Distances'!$B$6:$K$20))</f>
        <v>3</v>
      </c>
      <c r="P20" s="7">
        <f t="shared" si="1"/>
        <v>7</v>
      </c>
    </row>
    <row r="21" spans="1:20" ht="15.75" customHeight="1" x14ac:dyDescent="0.2">
      <c r="A21" s="13">
        <v>43983</v>
      </c>
      <c r="B21" s="19" t="s">
        <v>5355</v>
      </c>
      <c r="C21" s="7" t="s">
        <v>1046</v>
      </c>
      <c r="D21" s="14">
        <v>10</v>
      </c>
      <c r="E21" s="14" t="str">
        <f>_xlfn.XLOOKUP(D21,'Meal Info'!$A$4:$A$19,'Meal Info'!$B$4:$B$19)</f>
        <v>Protein shake</v>
      </c>
      <c r="F21" s="14" t="str">
        <f>_xlfn.XLOOKUP(D21,'Meal Info'!$A$4:$A$19,'Meal Info'!$C$4:$C$19)</f>
        <v>Charlie</v>
      </c>
      <c r="G21" s="7">
        <v>64.489999999999995</v>
      </c>
      <c r="H21" s="7">
        <f t="shared" si="2"/>
        <v>6.4489999999999998</v>
      </c>
      <c r="I21" s="7">
        <f t="shared" si="3"/>
        <v>70.938999999999993</v>
      </c>
      <c r="J21" s="7">
        <v>0.14000000000000001</v>
      </c>
      <c r="K21" s="7">
        <f t="shared" si="0"/>
        <v>9.0286000000000008</v>
      </c>
      <c r="L21" s="7" t="s">
        <v>5082</v>
      </c>
      <c r="M21" s="7">
        <v>5</v>
      </c>
      <c r="N21" s="7">
        <f>INDEX('Delivery Distances'!$B$6:$K$20,MATCH('Sales Summary_working sheet'!L21,'Delivery Distances'!$A$6:$A$20,0),MATCH('Sales Summary_working sheet'!M21,'Delivery Distances'!$B$5:$K$5,0))</f>
        <v>2</v>
      </c>
      <c r="O21" s="7" cm="1">
        <f t="array" ref="O21">_xlfn.XLOOKUP(L21,'Delivery Distances'!$A$6:$A$20,_xlfn.XLOOKUP('Sales Summary_working sheet'!M21,'Delivery Distances'!$B$5:$K$5,'Delivery Distances'!$B$6:$K$20))</f>
        <v>2</v>
      </c>
      <c r="P21" s="7">
        <f t="shared" si="1"/>
        <v>6</v>
      </c>
      <c r="T21" s="22"/>
    </row>
    <row r="22" spans="1:20" ht="15.75" customHeight="1" x14ac:dyDescent="0.15">
      <c r="A22" s="13">
        <v>43983</v>
      </c>
      <c r="B22" s="19" t="s">
        <v>5355</v>
      </c>
      <c r="C22" s="7" t="s">
        <v>987</v>
      </c>
      <c r="D22" s="14">
        <v>15</v>
      </c>
      <c r="E22" s="14" t="str">
        <f>_xlfn.XLOOKUP(D22,'Meal Info'!$A$4:$A$19,'Meal Info'!$B$4:$B$19)</f>
        <v>Snacks</v>
      </c>
      <c r="F22" s="14" t="str">
        <f>_xlfn.XLOOKUP(D22,'Meal Info'!$A$4:$A$19,'Meal Info'!$C$4:$C$19)</f>
        <v>Charlie</v>
      </c>
      <c r="G22" s="7">
        <v>7.15</v>
      </c>
      <c r="H22" s="7">
        <f t="shared" si="2"/>
        <v>0.71500000000000008</v>
      </c>
      <c r="I22" s="7">
        <f t="shared" si="3"/>
        <v>7.8650000000000002</v>
      </c>
      <c r="J22" s="7">
        <v>0.23</v>
      </c>
      <c r="K22" s="7">
        <f t="shared" si="0"/>
        <v>1.6445000000000001</v>
      </c>
      <c r="L22" s="7" t="s">
        <v>27</v>
      </c>
      <c r="M22" s="7">
        <v>3</v>
      </c>
      <c r="N22" s="7">
        <f>INDEX('Delivery Distances'!$B$6:$K$20,MATCH('Sales Summary_working sheet'!L22,'Delivery Distances'!$A$6:$A$20,0),MATCH('Sales Summary_working sheet'!M22,'Delivery Distances'!$B$5:$K$5,0))</f>
        <v>17</v>
      </c>
      <c r="O22" s="7" cm="1">
        <f t="array" ref="O22">_xlfn.XLOOKUP(L22,'Delivery Distances'!$A$6:$A$20,_xlfn.XLOOKUP('Sales Summary_working sheet'!M22,'Delivery Distances'!$B$5:$K$5,'Delivery Distances'!$B$6:$K$20))</f>
        <v>17</v>
      </c>
      <c r="P22" s="7">
        <f t="shared" si="1"/>
        <v>15.5</v>
      </c>
    </row>
    <row r="23" spans="1:20" ht="15.75" customHeight="1" x14ac:dyDescent="0.15">
      <c r="A23" s="13">
        <v>43983</v>
      </c>
      <c r="B23" s="19" t="s">
        <v>5355</v>
      </c>
      <c r="C23" s="7" t="s">
        <v>3015</v>
      </c>
      <c r="D23" s="14">
        <v>10</v>
      </c>
      <c r="E23" s="14" t="str">
        <f>_xlfn.XLOOKUP(D23,'Meal Info'!$A$4:$A$19,'Meal Info'!$B$4:$B$19)</f>
        <v>Protein shake</v>
      </c>
      <c r="F23" s="14" t="str">
        <f>_xlfn.XLOOKUP(D23,'Meal Info'!$A$4:$A$19,'Meal Info'!$C$4:$C$19)</f>
        <v>Charlie</v>
      </c>
      <c r="G23" s="7">
        <v>19.34</v>
      </c>
      <c r="H23" s="7">
        <f t="shared" si="2"/>
        <v>1.9340000000000002</v>
      </c>
      <c r="I23" s="7">
        <f t="shared" si="3"/>
        <v>21.274000000000001</v>
      </c>
      <c r="J23" s="7">
        <v>0.03</v>
      </c>
      <c r="K23" s="7">
        <f t="shared" si="0"/>
        <v>0.58019999999999994</v>
      </c>
      <c r="L23" s="7" t="s">
        <v>29</v>
      </c>
      <c r="M23" s="7">
        <v>4</v>
      </c>
      <c r="N23" s="7">
        <f>INDEX('Delivery Distances'!$B$6:$K$20,MATCH('Sales Summary_working sheet'!L23,'Delivery Distances'!$A$6:$A$20,0),MATCH('Sales Summary_working sheet'!M23,'Delivery Distances'!$B$5:$K$5,0))</f>
        <v>14</v>
      </c>
      <c r="O23" s="7" cm="1">
        <f t="array" ref="O23">_xlfn.XLOOKUP(L23,'Delivery Distances'!$A$6:$A$20,_xlfn.XLOOKUP('Sales Summary_working sheet'!M23,'Delivery Distances'!$B$5:$K$5,'Delivery Distances'!$B$6:$K$20))</f>
        <v>14</v>
      </c>
      <c r="P23" s="7">
        <f t="shared" si="1"/>
        <v>14</v>
      </c>
    </row>
    <row r="24" spans="1:20" ht="15.75" customHeight="1" x14ac:dyDescent="0.15">
      <c r="A24" s="13">
        <v>43983</v>
      </c>
      <c r="B24" s="19" t="s">
        <v>5355</v>
      </c>
      <c r="C24" s="7" t="s">
        <v>158</v>
      </c>
      <c r="D24" s="14">
        <v>16</v>
      </c>
      <c r="E24" s="14" t="str">
        <f>_xlfn.XLOOKUP(D24,'Meal Info'!$A$4:$A$19,'Meal Info'!$B$4:$B$19)</f>
        <v>Fish</v>
      </c>
      <c r="F24" s="14" t="str">
        <f>_xlfn.XLOOKUP(D24,'Meal Info'!$A$4:$A$19,'Meal Info'!$C$4:$C$19)</f>
        <v>Charlie</v>
      </c>
      <c r="G24" s="7">
        <v>80.459999999999994</v>
      </c>
      <c r="H24" s="7">
        <f t="shared" si="2"/>
        <v>8.0459999999999994</v>
      </c>
      <c r="I24" s="7">
        <f t="shared" si="3"/>
        <v>88.506</v>
      </c>
      <c r="J24" s="7">
        <v>0.31</v>
      </c>
      <c r="K24" s="7">
        <f t="shared" si="0"/>
        <v>24.942599999999999</v>
      </c>
      <c r="L24" s="7" t="s">
        <v>5076</v>
      </c>
      <c r="M24" s="7">
        <v>5</v>
      </c>
      <c r="N24" s="7">
        <f>INDEX('Delivery Distances'!$B$6:$K$20,MATCH('Sales Summary_working sheet'!L24,'Delivery Distances'!$A$6:$A$20,0),MATCH('Sales Summary_working sheet'!M24,'Delivery Distances'!$B$5:$K$5,0))</f>
        <v>6</v>
      </c>
      <c r="O24" s="7" cm="1">
        <f t="array" ref="O24">_xlfn.XLOOKUP(L24,'Delivery Distances'!$A$6:$A$20,_xlfn.XLOOKUP('Sales Summary_working sheet'!M24,'Delivery Distances'!$B$5:$K$5,'Delivery Distances'!$B$6:$K$20))</f>
        <v>6</v>
      </c>
      <c r="P24" s="7">
        <f t="shared" si="1"/>
        <v>10</v>
      </c>
    </row>
    <row r="25" spans="1:20" ht="15.75" customHeight="1" x14ac:dyDescent="0.15">
      <c r="A25" s="13">
        <v>43983</v>
      </c>
      <c r="B25" s="19" t="s">
        <v>5355</v>
      </c>
      <c r="C25" s="7" t="s">
        <v>2841</v>
      </c>
      <c r="D25" s="14">
        <v>10</v>
      </c>
      <c r="E25" s="14" t="str">
        <f>_xlfn.XLOOKUP(D25,'Meal Info'!$A$4:$A$19,'Meal Info'!$B$4:$B$19)</f>
        <v>Protein shake</v>
      </c>
      <c r="F25" s="14" t="str">
        <f>_xlfn.XLOOKUP(D25,'Meal Info'!$A$4:$A$19,'Meal Info'!$C$4:$C$19)</f>
        <v>Charlie</v>
      </c>
      <c r="G25" s="7">
        <v>74.25</v>
      </c>
      <c r="H25" s="7">
        <f t="shared" si="2"/>
        <v>7.4250000000000007</v>
      </c>
      <c r="I25" s="7">
        <f t="shared" si="3"/>
        <v>81.674999999999997</v>
      </c>
      <c r="J25" s="7">
        <v>0.25</v>
      </c>
      <c r="K25" s="7">
        <f t="shared" si="0"/>
        <v>18.5625</v>
      </c>
      <c r="L25" s="7" t="s">
        <v>5081</v>
      </c>
      <c r="M25" s="7">
        <v>5</v>
      </c>
      <c r="N25" s="7">
        <f>INDEX('Delivery Distances'!$B$6:$K$20,MATCH('Sales Summary_working sheet'!L25,'Delivery Distances'!$A$6:$A$20,0),MATCH('Sales Summary_working sheet'!M25,'Delivery Distances'!$B$5:$K$5,0))</f>
        <v>3</v>
      </c>
      <c r="O25" s="7" cm="1">
        <f t="array" ref="O25">_xlfn.XLOOKUP(L25,'Delivery Distances'!$A$6:$A$20,_xlfn.XLOOKUP('Sales Summary_working sheet'!M25,'Delivery Distances'!$B$5:$K$5,'Delivery Distances'!$B$6:$K$20))</f>
        <v>3</v>
      </c>
      <c r="P25" s="7">
        <f t="shared" si="1"/>
        <v>7</v>
      </c>
    </row>
    <row r="26" spans="1:20" ht="15.75" customHeight="1" x14ac:dyDescent="0.15">
      <c r="A26" s="13">
        <v>43983</v>
      </c>
      <c r="B26" s="19" t="s">
        <v>5355</v>
      </c>
      <c r="C26" s="7" t="s">
        <v>4171</v>
      </c>
      <c r="D26" s="14">
        <v>10</v>
      </c>
      <c r="E26" s="14" t="str">
        <f>_xlfn.XLOOKUP(D26,'Meal Info'!$A$4:$A$19,'Meal Info'!$B$4:$B$19)</f>
        <v>Protein shake</v>
      </c>
      <c r="F26" s="14" t="str">
        <f>_xlfn.XLOOKUP(D26,'Meal Info'!$A$4:$A$19,'Meal Info'!$C$4:$C$19)</f>
        <v>Charlie</v>
      </c>
      <c r="G26" s="7">
        <v>72.010000000000005</v>
      </c>
      <c r="H26" s="7">
        <f t="shared" si="2"/>
        <v>7.2010000000000005</v>
      </c>
      <c r="I26" s="7">
        <f t="shared" si="3"/>
        <v>79.211000000000013</v>
      </c>
      <c r="J26" s="7">
        <v>0.19</v>
      </c>
      <c r="K26" s="7">
        <f t="shared" si="0"/>
        <v>13.681900000000001</v>
      </c>
      <c r="L26" s="7" t="s">
        <v>5083</v>
      </c>
      <c r="M26" s="7">
        <v>7</v>
      </c>
      <c r="N26" s="7">
        <f>INDEX('Delivery Distances'!$B$6:$K$20,MATCH('Sales Summary_working sheet'!L26,'Delivery Distances'!$A$6:$A$20,0),MATCH('Sales Summary_working sheet'!M26,'Delivery Distances'!$B$5:$K$5,0))</f>
        <v>3</v>
      </c>
      <c r="O26" s="7" cm="1">
        <f t="array" ref="O26">_xlfn.XLOOKUP(L26,'Delivery Distances'!$A$6:$A$20,_xlfn.XLOOKUP('Sales Summary_working sheet'!M26,'Delivery Distances'!$B$5:$K$5,'Delivery Distances'!$B$6:$K$20))</f>
        <v>3</v>
      </c>
      <c r="P26" s="7">
        <f t="shared" si="1"/>
        <v>7</v>
      </c>
    </row>
    <row r="27" spans="1:20" ht="15.75" customHeight="1" x14ac:dyDescent="0.15">
      <c r="A27" s="13">
        <v>43983</v>
      </c>
      <c r="B27" s="19" t="s">
        <v>5355</v>
      </c>
      <c r="C27" s="7" t="s">
        <v>1260</v>
      </c>
      <c r="D27" s="14">
        <v>15</v>
      </c>
      <c r="E27" s="14" t="str">
        <f>_xlfn.XLOOKUP(D27,'Meal Info'!$A$4:$A$19,'Meal Info'!$B$4:$B$19)</f>
        <v>Snacks</v>
      </c>
      <c r="F27" s="14" t="str">
        <f>_xlfn.XLOOKUP(D27,'Meal Info'!$A$4:$A$19,'Meal Info'!$C$4:$C$19)</f>
        <v>Charlie</v>
      </c>
      <c r="G27" s="7">
        <v>92.27</v>
      </c>
      <c r="H27" s="7">
        <f t="shared" si="2"/>
        <v>9.2270000000000003</v>
      </c>
      <c r="I27" s="7">
        <f t="shared" si="3"/>
        <v>101.497</v>
      </c>
      <c r="J27" s="7">
        <v>0.39</v>
      </c>
      <c r="K27" s="7">
        <f t="shared" si="0"/>
        <v>35.985300000000002</v>
      </c>
      <c r="L27" s="7" t="s">
        <v>5083</v>
      </c>
      <c r="M27" s="7">
        <v>1</v>
      </c>
      <c r="N27" s="7">
        <f>INDEX('Delivery Distances'!$B$6:$K$20,MATCH('Sales Summary_working sheet'!L27,'Delivery Distances'!$A$6:$A$20,0),MATCH('Sales Summary_working sheet'!M27,'Delivery Distances'!$B$5:$K$5,0))</f>
        <v>3</v>
      </c>
      <c r="O27" s="7" cm="1">
        <f t="array" ref="O27">_xlfn.XLOOKUP(L27,'Delivery Distances'!$A$6:$A$20,_xlfn.XLOOKUP('Sales Summary_working sheet'!M27,'Delivery Distances'!$B$5:$K$5,'Delivery Distances'!$B$6:$K$20))</f>
        <v>3</v>
      </c>
      <c r="P27" s="7">
        <f t="shared" si="1"/>
        <v>7</v>
      </c>
    </row>
    <row r="28" spans="1:20" ht="15.75" customHeight="1" x14ac:dyDescent="0.15">
      <c r="A28" s="13">
        <v>43983</v>
      </c>
      <c r="B28" s="19" t="s">
        <v>5355</v>
      </c>
      <c r="C28" s="7" t="s">
        <v>73</v>
      </c>
      <c r="D28" s="14">
        <v>15</v>
      </c>
      <c r="E28" s="14" t="str">
        <f>_xlfn.XLOOKUP(D28,'Meal Info'!$A$4:$A$19,'Meal Info'!$B$4:$B$19)</f>
        <v>Snacks</v>
      </c>
      <c r="F28" s="14" t="str">
        <f>_xlfn.XLOOKUP(D28,'Meal Info'!$A$4:$A$19,'Meal Info'!$C$4:$C$19)</f>
        <v>Charlie</v>
      </c>
      <c r="G28" s="7">
        <v>52.7</v>
      </c>
      <c r="H28" s="7">
        <f t="shared" si="2"/>
        <v>5.2700000000000005</v>
      </c>
      <c r="I28" s="7">
        <f t="shared" si="3"/>
        <v>57.970000000000006</v>
      </c>
      <c r="J28" s="7">
        <v>0.02</v>
      </c>
      <c r="K28" s="7">
        <f t="shared" si="0"/>
        <v>1.054</v>
      </c>
      <c r="L28" s="7" t="s">
        <v>5075</v>
      </c>
      <c r="M28" s="7">
        <v>6</v>
      </c>
      <c r="N28" s="7">
        <f>INDEX('Delivery Distances'!$B$6:$K$20,MATCH('Sales Summary_working sheet'!L28,'Delivery Distances'!$A$6:$A$20,0),MATCH('Sales Summary_working sheet'!M28,'Delivery Distances'!$B$5:$K$5,0))</f>
        <v>11</v>
      </c>
      <c r="O28" s="7" cm="1">
        <f t="array" ref="O28">_xlfn.XLOOKUP(L28,'Delivery Distances'!$A$6:$A$20,_xlfn.XLOOKUP('Sales Summary_working sheet'!M28,'Delivery Distances'!$B$5:$K$5,'Delivery Distances'!$B$6:$K$20))</f>
        <v>11</v>
      </c>
      <c r="P28" s="7">
        <f t="shared" si="1"/>
        <v>12.5</v>
      </c>
    </row>
    <row r="29" spans="1:20" ht="15.75" customHeight="1" x14ac:dyDescent="0.15">
      <c r="A29" s="13">
        <v>43983</v>
      </c>
      <c r="B29" s="19" t="s">
        <v>5355</v>
      </c>
      <c r="C29" s="7" t="s">
        <v>466</v>
      </c>
      <c r="D29" s="14">
        <v>10</v>
      </c>
      <c r="E29" s="14" t="str">
        <f>_xlfn.XLOOKUP(D29,'Meal Info'!$A$4:$A$19,'Meal Info'!$B$4:$B$19)</f>
        <v>Protein shake</v>
      </c>
      <c r="F29" s="14" t="str">
        <f>_xlfn.XLOOKUP(D29,'Meal Info'!$A$4:$A$19,'Meal Info'!$C$4:$C$19)</f>
        <v>Charlie</v>
      </c>
      <c r="G29" s="7">
        <v>90.1</v>
      </c>
      <c r="H29" s="7">
        <f t="shared" si="2"/>
        <v>9.01</v>
      </c>
      <c r="I29" s="7">
        <f t="shared" si="3"/>
        <v>99.11</v>
      </c>
      <c r="J29" s="7">
        <v>0.1</v>
      </c>
      <c r="K29" s="7">
        <f t="shared" si="0"/>
        <v>9.01</v>
      </c>
      <c r="L29" s="7" t="s">
        <v>28</v>
      </c>
      <c r="M29" s="7">
        <v>4</v>
      </c>
      <c r="N29" s="7">
        <f>INDEX('Delivery Distances'!$B$6:$K$20,MATCH('Sales Summary_working sheet'!L29,'Delivery Distances'!$A$6:$A$20,0),MATCH('Sales Summary_working sheet'!M29,'Delivery Distances'!$B$5:$K$5,0))</f>
        <v>8</v>
      </c>
      <c r="O29" s="7" cm="1">
        <f t="array" ref="O29">_xlfn.XLOOKUP(L29,'Delivery Distances'!$A$6:$A$20,_xlfn.XLOOKUP('Sales Summary_working sheet'!M29,'Delivery Distances'!$B$5:$K$5,'Delivery Distances'!$B$6:$K$20))</f>
        <v>8</v>
      </c>
      <c r="P29" s="7">
        <f t="shared" si="1"/>
        <v>11</v>
      </c>
    </row>
    <row r="30" spans="1:20" ht="15.75" customHeight="1" x14ac:dyDescent="0.15">
      <c r="A30" s="13">
        <v>43983</v>
      </c>
      <c r="B30" s="19" t="s">
        <v>5355</v>
      </c>
      <c r="C30" s="7" t="s">
        <v>3907</v>
      </c>
      <c r="D30" s="14">
        <v>16</v>
      </c>
      <c r="E30" s="14" t="str">
        <f>_xlfn.XLOOKUP(D30,'Meal Info'!$A$4:$A$19,'Meal Info'!$B$4:$B$19)</f>
        <v>Fish</v>
      </c>
      <c r="F30" s="14" t="str">
        <f>_xlfn.XLOOKUP(D30,'Meal Info'!$A$4:$A$19,'Meal Info'!$C$4:$C$19)</f>
        <v>Charlie</v>
      </c>
      <c r="G30" s="7">
        <v>3.14</v>
      </c>
      <c r="H30" s="7">
        <f t="shared" si="2"/>
        <v>0.31400000000000006</v>
      </c>
      <c r="I30" s="7">
        <f t="shared" si="3"/>
        <v>3.4540000000000002</v>
      </c>
      <c r="J30" s="7">
        <v>0.37</v>
      </c>
      <c r="K30" s="7">
        <f t="shared" si="0"/>
        <v>1.1617999999999999</v>
      </c>
      <c r="L30" s="7" t="s">
        <v>26</v>
      </c>
      <c r="M30" s="7">
        <v>4</v>
      </c>
      <c r="N30" s="7">
        <f>INDEX('Delivery Distances'!$B$6:$K$20,MATCH('Sales Summary_working sheet'!L30,'Delivery Distances'!$A$6:$A$20,0),MATCH('Sales Summary_working sheet'!M30,'Delivery Distances'!$B$5:$K$5,0))</f>
        <v>22</v>
      </c>
      <c r="O30" s="7" cm="1">
        <f t="array" ref="O30">_xlfn.XLOOKUP(L30,'Delivery Distances'!$A$6:$A$20,_xlfn.XLOOKUP('Sales Summary_working sheet'!M30,'Delivery Distances'!$B$5:$K$5,'Delivery Distances'!$B$6:$K$20))</f>
        <v>22</v>
      </c>
      <c r="P30" s="7">
        <f t="shared" si="1"/>
        <v>18</v>
      </c>
    </row>
    <row r="31" spans="1:20" ht="15.75" customHeight="1" x14ac:dyDescent="0.15">
      <c r="A31" s="13">
        <v>43983</v>
      </c>
      <c r="B31" s="19" t="s">
        <v>5355</v>
      </c>
      <c r="C31" s="7" t="s">
        <v>3443</v>
      </c>
      <c r="D31" s="14">
        <v>10</v>
      </c>
      <c r="E31" s="14" t="str">
        <f>_xlfn.XLOOKUP(D31,'Meal Info'!$A$4:$A$19,'Meal Info'!$B$4:$B$19)</f>
        <v>Protein shake</v>
      </c>
      <c r="F31" s="14" t="str">
        <f>_xlfn.XLOOKUP(D31,'Meal Info'!$A$4:$A$19,'Meal Info'!$C$4:$C$19)</f>
        <v>Charlie</v>
      </c>
      <c r="G31" s="7">
        <v>80.31</v>
      </c>
      <c r="H31" s="7">
        <f t="shared" si="2"/>
        <v>8.0310000000000006</v>
      </c>
      <c r="I31" s="7">
        <f t="shared" si="3"/>
        <v>88.341000000000008</v>
      </c>
      <c r="J31" s="7">
        <v>7.0000000000000007E-2</v>
      </c>
      <c r="K31" s="7">
        <f t="shared" si="0"/>
        <v>5.6217000000000006</v>
      </c>
      <c r="L31" s="7" t="s">
        <v>27</v>
      </c>
      <c r="M31" s="7">
        <v>1</v>
      </c>
      <c r="N31" s="7">
        <f>INDEX('Delivery Distances'!$B$6:$K$20,MATCH('Sales Summary_working sheet'!L31,'Delivery Distances'!$A$6:$A$20,0),MATCH('Sales Summary_working sheet'!M31,'Delivery Distances'!$B$5:$K$5,0))</f>
        <v>18</v>
      </c>
      <c r="O31" s="7" cm="1">
        <f t="array" ref="O31">_xlfn.XLOOKUP(L31,'Delivery Distances'!$A$6:$A$20,_xlfn.XLOOKUP('Sales Summary_working sheet'!M31,'Delivery Distances'!$B$5:$K$5,'Delivery Distances'!$B$6:$K$20))</f>
        <v>18</v>
      </c>
      <c r="P31" s="7">
        <f t="shared" si="1"/>
        <v>16</v>
      </c>
    </row>
    <row r="32" spans="1:20" ht="15.75" customHeight="1" x14ac:dyDescent="0.15">
      <c r="A32" s="13">
        <v>43983</v>
      </c>
      <c r="B32" s="19" t="s">
        <v>5355</v>
      </c>
      <c r="C32" s="7" t="s">
        <v>4769</v>
      </c>
      <c r="D32" s="14">
        <v>10</v>
      </c>
      <c r="E32" s="14" t="str">
        <f>_xlfn.XLOOKUP(D32,'Meal Info'!$A$4:$A$19,'Meal Info'!$B$4:$B$19)</f>
        <v>Protein shake</v>
      </c>
      <c r="F32" s="14" t="str">
        <f>_xlfn.XLOOKUP(D32,'Meal Info'!$A$4:$A$19,'Meal Info'!$C$4:$C$19)</f>
        <v>Charlie</v>
      </c>
      <c r="G32" s="7">
        <v>51.24</v>
      </c>
      <c r="H32" s="7">
        <f t="shared" si="2"/>
        <v>5.1240000000000006</v>
      </c>
      <c r="I32" s="7">
        <f t="shared" si="3"/>
        <v>56.364000000000004</v>
      </c>
      <c r="J32" s="7">
        <v>0.36</v>
      </c>
      <c r="K32" s="7">
        <f t="shared" si="0"/>
        <v>18.446400000000001</v>
      </c>
      <c r="L32" s="7" t="s">
        <v>28</v>
      </c>
      <c r="M32" s="7">
        <v>6</v>
      </c>
      <c r="N32" s="7">
        <f>INDEX('Delivery Distances'!$B$6:$K$20,MATCH('Sales Summary_working sheet'!L32,'Delivery Distances'!$A$6:$A$20,0),MATCH('Sales Summary_working sheet'!M32,'Delivery Distances'!$B$5:$K$5,0))</f>
        <v>6</v>
      </c>
      <c r="O32" s="7" cm="1">
        <f t="array" ref="O32">_xlfn.XLOOKUP(L32,'Delivery Distances'!$A$6:$A$20,_xlfn.XLOOKUP('Sales Summary_working sheet'!M32,'Delivery Distances'!$B$5:$K$5,'Delivery Distances'!$B$6:$K$20))</f>
        <v>6</v>
      </c>
      <c r="P32" s="7">
        <f t="shared" si="1"/>
        <v>10</v>
      </c>
    </row>
    <row r="33" spans="1:16" ht="15.75" customHeight="1" x14ac:dyDescent="0.15">
      <c r="A33" s="13">
        <v>43983</v>
      </c>
      <c r="B33" s="19" t="s">
        <v>5355</v>
      </c>
      <c r="C33" s="7" t="s">
        <v>4445</v>
      </c>
      <c r="D33" s="14">
        <v>15</v>
      </c>
      <c r="E33" s="14" t="str">
        <f>_xlfn.XLOOKUP(D33,'Meal Info'!$A$4:$A$19,'Meal Info'!$B$4:$B$19)</f>
        <v>Snacks</v>
      </c>
      <c r="F33" s="14" t="str">
        <f>_xlfn.XLOOKUP(D33,'Meal Info'!$A$4:$A$19,'Meal Info'!$C$4:$C$19)</f>
        <v>Charlie</v>
      </c>
      <c r="G33" s="7">
        <v>60.06</v>
      </c>
      <c r="H33" s="7">
        <f t="shared" si="2"/>
        <v>6.0060000000000002</v>
      </c>
      <c r="I33" s="7">
        <f t="shared" si="3"/>
        <v>66.066000000000003</v>
      </c>
      <c r="J33" s="7">
        <v>0.24</v>
      </c>
      <c r="K33" s="7">
        <f t="shared" si="0"/>
        <v>14.414400000000001</v>
      </c>
      <c r="L33" s="7" t="s">
        <v>27</v>
      </c>
      <c r="M33" s="7">
        <v>5</v>
      </c>
      <c r="N33" s="7">
        <f>INDEX('Delivery Distances'!$B$6:$K$20,MATCH('Sales Summary_working sheet'!L33,'Delivery Distances'!$A$6:$A$20,0),MATCH('Sales Summary_working sheet'!M33,'Delivery Distances'!$B$5:$K$5,0))</f>
        <v>14</v>
      </c>
      <c r="O33" s="7" cm="1">
        <f t="array" ref="O33">_xlfn.XLOOKUP(L33,'Delivery Distances'!$A$6:$A$20,_xlfn.XLOOKUP('Sales Summary_working sheet'!M33,'Delivery Distances'!$B$5:$K$5,'Delivery Distances'!$B$6:$K$20))</f>
        <v>14</v>
      </c>
      <c r="P33" s="7">
        <f t="shared" si="1"/>
        <v>14</v>
      </c>
    </row>
    <row r="34" spans="1:16" ht="15.75" customHeight="1" x14ac:dyDescent="0.15">
      <c r="A34" s="13">
        <v>43983</v>
      </c>
      <c r="B34" s="19" t="s">
        <v>5355</v>
      </c>
      <c r="C34" s="7" t="s">
        <v>912</v>
      </c>
      <c r="D34" s="14">
        <v>15</v>
      </c>
      <c r="E34" s="14" t="str">
        <f>_xlfn.XLOOKUP(D34,'Meal Info'!$A$4:$A$19,'Meal Info'!$B$4:$B$19)</f>
        <v>Snacks</v>
      </c>
      <c r="F34" s="14" t="str">
        <f>_xlfn.XLOOKUP(D34,'Meal Info'!$A$4:$A$19,'Meal Info'!$C$4:$C$19)</f>
        <v>Charlie</v>
      </c>
      <c r="G34" s="7">
        <v>99.08</v>
      </c>
      <c r="H34" s="7">
        <f t="shared" si="2"/>
        <v>9.9080000000000013</v>
      </c>
      <c r="I34" s="7">
        <f t="shared" si="3"/>
        <v>108.988</v>
      </c>
      <c r="J34" s="7">
        <v>0.03</v>
      </c>
      <c r="K34" s="7">
        <f t="shared" si="0"/>
        <v>2.9723999999999999</v>
      </c>
      <c r="L34" s="7" t="s">
        <v>5083</v>
      </c>
      <c r="M34" s="7">
        <v>2</v>
      </c>
      <c r="N34" s="7">
        <f>INDEX('Delivery Distances'!$B$6:$K$20,MATCH('Sales Summary_working sheet'!L34,'Delivery Distances'!$A$6:$A$20,0),MATCH('Sales Summary_working sheet'!M34,'Delivery Distances'!$B$5:$K$5,0))</f>
        <v>1</v>
      </c>
      <c r="O34" s="7" cm="1">
        <f t="array" ref="O34">_xlfn.XLOOKUP(L34,'Delivery Distances'!$A$6:$A$20,_xlfn.XLOOKUP('Sales Summary_working sheet'!M34,'Delivery Distances'!$B$5:$K$5,'Delivery Distances'!$B$6:$K$20))</f>
        <v>1</v>
      </c>
      <c r="P34" s="7">
        <f t="shared" si="1"/>
        <v>3</v>
      </c>
    </row>
    <row r="35" spans="1:16" ht="15.75" customHeight="1" x14ac:dyDescent="0.15">
      <c r="A35" s="13">
        <v>43983</v>
      </c>
      <c r="B35" s="19" t="s">
        <v>5355</v>
      </c>
      <c r="C35" s="7" t="s">
        <v>4916</v>
      </c>
      <c r="D35" s="14">
        <v>10</v>
      </c>
      <c r="E35" s="14" t="str">
        <f>_xlfn.XLOOKUP(D35,'Meal Info'!$A$4:$A$19,'Meal Info'!$B$4:$B$19)</f>
        <v>Protein shake</v>
      </c>
      <c r="F35" s="14" t="str">
        <f>_xlfn.XLOOKUP(D35,'Meal Info'!$A$4:$A$19,'Meal Info'!$C$4:$C$19)</f>
        <v>Charlie</v>
      </c>
      <c r="G35" s="7">
        <v>65.95</v>
      </c>
      <c r="H35" s="7">
        <f t="shared" si="2"/>
        <v>6.5950000000000006</v>
      </c>
      <c r="I35" s="7">
        <f t="shared" si="3"/>
        <v>72.545000000000002</v>
      </c>
      <c r="J35" s="7">
        <v>0.12</v>
      </c>
      <c r="K35" s="7">
        <f t="shared" si="0"/>
        <v>7.9139999999999997</v>
      </c>
      <c r="L35" s="7" t="s">
        <v>5082</v>
      </c>
      <c r="M35" s="7">
        <v>3</v>
      </c>
      <c r="N35" s="7">
        <f>INDEX('Delivery Distances'!$B$6:$K$20,MATCH('Sales Summary_working sheet'!L35,'Delivery Distances'!$A$6:$A$20,0),MATCH('Sales Summary_working sheet'!M35,'Delivery Distances'!$B$5:$K$5,0))</f>
        <v>3</v>
      </c>
      <c r="O35" s="7" cm="1">
        <f t="array" ref="O35">_xlfn.XLOOKUP(L35,'Delivery Distances'!$A$6:$A$20,_xlfn.XLOOKUP('Sales Summary_working sheet'!M35,'Delivery Distances'!$B$5:$K$5,'Delivery Distances'!$B$6:$K$20))</f>
        <v>3</v>
      </c>
      <c r="P35" s="7">
        <f t="shared" si="1"/>
        <v>7</v>
      </c>
    </row>
    <row r="36" spans="1:16" ht="15.75" customHeight="1" x14ac:dyDescent="0.15">
      <c r="A36" s="13">
        <v>43983</v>
      </c>
      <c r="B36" s="19" t="s">
        <v>5356</v>
      </c>
      <c r="C36" s="7" t="s">
        <v>411</v>
      </c>
      <c r="D36" s="14">
        <v>10</v>
      </c>
      <c r="E36" s="14" t="str">
        <f>_xlfn.XLOOKUP(D36,'Meal Info'!$A$4:$A$19,'Meal Info'!$B$4:$B$19)</f>
        <v>Protein shake</v>
      </c>
      <c r="F36" s="14" t="str">
        <f>_xlfn.XLOOKUP(D36,'Meal Info'!$A$4:$A$19,'Meal Info'!$C$4:$C$19)</f>
        <v>Charlie</v>
      </c>
      <c r="G36" s="7">
        <v>57.24</v>
      </c>
      <c r="H36" s="7">
        <f t="shared" si="2"/>
        <v>5.7240000000000002</v>
      </c>
      <c r="I36" s="7">
        <f t="shared" si="3"/>
        <v>62.963999999999999</v>
      </c>
      <c r="J36" s="7">
        <v>0.01</v>
      </c>
      <c r="K36" s="7">
        <f t="shared" si="0"/>
        <v>0.57240000000000002</v>
      </c>
      <c r="L36" s="7" t="s">
        <v>5079</v>
      </c>
      <c r="M36" s="7">
        <v>2</v>
      </c>
      <c r="N36" s="7">
        <f>INDEX('Delivery Distances'!$B$6:$K$20,MATCH('Sales Summary_working sheet'!L36,'Delivery Distances'!$A$6:$A$20,0),MATCH('Sales Summary_working sheet'!M36,'Delivery Distances'!$B$5:$K$5,0))</f>
        <v>6</v>
      </c>
      <c r="O36" s="7" cm="1">
        <f t="array" ref="O36">_xlfn.XLOOKUP(L36,'Delivery Distances'!$A$6:$A$20,_xlfn.XLOOKUP('Sales Summary_working sheet'!M36,'Delivery Distances'!$B$5:$K$5,'Delivery Distances'!$B$6:$K$20))</f>
        <v>6</v>
      </c>
      <c r="P36" s="7">
        <f t="shared" si="1"/>
        <v>10</v>
      </c>
    </row>
    <row r="37" spans="1:16" ht="15.75" customHeight="1" x14ac:dyDescent="0.15">
      <c r="A37" s="13">
        <v>43983</v>
      </c>
      <c r="B37" s="19" t="s">
        <v>5356</v>
      </c>
      <c r="C37" s="7" t="s">
        <v>2851</v>
      </c>
      <c r="D37" s="14">
        <v>16</v>
      </c>
      <c r="E37" s="14" t="str">
        <f>_xlfn.XLOOKUP(D37,'Meal Info'!$A$4:$A$19,'Meal Info'!$B$4:$B$19)</f>
        <v>Fish</v>
      </c>
      <c r="F37" s="14" t="str">
        <f>_xlfn.XLOOKUP(D37,'Meal Info'!$A$4:$A$19,'Meal Info'!$C$4:$C$19)</f>
        <v>Charlie</v>
      </c>
      <c r="G37" s="7">
        <v>72.260000000000005</v>
      </c>
      <c r="H37" s="7">
        <f t="shared" si="2"/>
        <v>7.2260000000000009</v>
      </c>
      <c r="I37" s="7">
        <f t="shared" si="3"/>
        <v>79.486000000000004</v>
      </c>
      <c r="J37" s="7">
        <v>0.3</v>
      </c>
      <c r="K37" s="7">
        <f t="shared" si="0"/>
        <v>21.678000000000001</v>
      </c>
      <c r="L37" s="7" t="s">
        <v>5082</v>
      </c>
      <c r="M37" s="7">
        <v>10</v>
      </c>
      <c r="N37" s="7">
        <f>INDEX('Delivery Distances'!$B$6:$K$20,MATCH('Sales Summary_working sheet'!L37,'Delivery Distances'!$A$6:$A$20,0),MATCH('Sales Summary_working sheet'!M37,'Delivery Distances'!$B$5:$K$5,0))</f>
        <v>2</v>
      </c>
      <c r="O37" s="7" cm="1">
        <f t="array" ref="O37">_xlfn.XLOOKUP(L37,'Delivery Distances'!$A$6:$A$20,_xlfn.XLOOKUP('Sales Summary_working sheet'!M37,'Delivery Distances'!$B$5:$K$5,'Delivery Distances'!$B$6:$K$20))</f>
        <v>2</v>
      </c>
      <c r="P37" s="7">
        <f t="shared" si="1"/>
        <v>6</v>
      </c>
    </row>
    <row r="38" spans="1:16" ht="15.75" customHeight="1" x14ac:dyDescent="0.15">
      <c r="A38" s="13">
        <v>43983</v>
      </c>
      <c r="B38" s="19" t="s">
        <v>5356</v>
      </c>
      <c r="C38" s="7" t="s">
        <v>1564</v>
      </c>
      <c r="D38" s="14">
        <v>15</v>
      </c>
      <c r="E38" s="14" t="str">
        <f>_xlfn.XLOOKUP(D38,'Meal Info'!$A$4:$A$19,'Meal Info'!$B$4:$B$19)</f>
        <v>Snacks</v>
      </c>
      <c r="F38" s="14" t="str">
        <f>_xlfn.XLOOKUP(D38,'Meal Info'!$A$4:$A$19,'Meal Info'!$C$4:$C$19)</f>
        <v>Charlie</v>
      </c>
      <c r="G38" s="7">
        <v>13.56</v>
      </c>
      <c r="H38" s="7">
        <f t="shared" si="2"/>
        <v>1.3560000000000001</v>
      </c>
      <c r="I38" s="7">
        <f t="shared" si="3"/>
        <v>14.916</v>
      </c>
      <c r="J38" s="7">
        <v>0.28999999999999998</v>
      </c>
      <c r="K38" s="7">
        <f t="shared" si="0"/>
        <v>3.9323999999999999</v>
      </c>
      <c r="L38" s="7" t="s">
        <v>5081</v>
      </c>
      <c r="M38" s="7">
        <v>3</v>
      </c>
      <c r="N38" s="7">
        <f>INDEX('Delivery Distances'!$B$6:$K$20,MATCH('Sales Summary_working sheet'!L38,'Delivery Distances'!$A$6:$A$20,0),MATCH('Sales Summary_working sheet'!M38,'Delivery Distances'!$B$5:$K$5,0))</f>
        <v>3</v>
      </c>
      <c r="O38" s="7" cm="1">
        <f t="array" ref="O38">_xlfn.XLOOKUP(L38,'Delivery Distances'!$A$6:$A$20,_xlfn.XLOOKUP('Sales Summary_working sheet'!M38,'Delivery Distances'!$B$5:$K$5,'Delivery Distances'!$B$6:$K$20))</f>
        <v>3</v>
      </c>
      <c r="P38" s="7">
        <f t="shared" si="1"/>
        <v>7</v>
      </c>
    </row>
    <row r="39" spans="1:16" ht="15.75" customHeight="1" x14ac:dyDescent="0.15">
      <c r="A39" s="13">
        <v>43983</v>
      </c>
      <c r="B39" s="19" t="s">
        <v>5356</v>
      </c>
      <c r="C39" s="7" t="s">
        <v>3022</v>
      </c>
      <c r="D39" s="14">
        <v>16</v>
      </c>
      <c r="E39" s="14" t="str">
        <f>_xlfn.XLOOKUP(D39,'Meal Info'!$A$4:$A$19,'Meal Info'!$B$4:$B$19)</f>
        <v>Fish</v>
      </c>
      <c r="F39" s="14" t="str">
        <f>_xlfn.XLOOKUP(D39,'Meal Info'!$A$4:$A$19,'Meal Info'!$C$4:$C$19)</f>
        <v>Charlie</v>
      </c>
      <c r="G39" s="7">
        <v>7</v>
      </c>
      <c r="H39" s="7">
        <f t="shared" si="2"/>
        <v>0.70000000000000007</v>
      </c>
      <c r="I39" s="7">
        <f t="shared" si="3"/>
        <v>7.7</v>
      </c>
      <c r="J39" s="7">
        <v>0.13</v>
      </c>
      <c r="K39" s="7">
        <f t="shared" si="0"/>
        <v>0.91</v>
      </c>
      <c r="L39" s="7" t="s">
        <v>5081</v>
      </c>
      <c r="M39" s="7">
        <v>7</v>
      </c>
      <c r="N39" s="7">
        <f>INDEX('Delivery Distances'!$B$6:$K$20,MATCH('Sales Summary_working sheet'!L39,'Delivery Distances'!$A$6:$A$20,0),MATCH('Sales Summary_working sheet'!M39,'Delivery Distances'!$B$5:$K$5,0))</f>
        <v>3</v>
      </c>
      <c r="O39" s="7" cm="1">
        <f t="array" ref="O39">_xlfn.XLOOKUP(L39,'Delivery Distances'!$A$6:$A$20,_xlfn.XLOOKUP('Sales Summary_working sheet'!M39,'Delivery Distances'!$B$5:$K$5,'Delivery Distances'!$B$6:$K$20))</f>
        <v>3</v>
      </c>
      <c r="P39" s="7">
        <f t="shared" si="1"/>
        <v>7</v>
      </c>
    </row>
    <row r="40" spans="1:16" ht="15.75" customHeight="1" x14ac:dyDescent="0.15">
      <c r="A40" s="13">
        <v>43983</v>
      </c>
      <c r="B40" s="19" t="s">
        <v>5356</v>
      </c>
      <c r="C40" s="7" t="s">
        <v>535</v>
      </c>
      <c r="D40" s="14">
        <v>16</v>
      </c>
      <c r="E40" s="14" t="str">
        <f>_xlfn.XLOOKUP(D40,'Meal Info'!$A$4:$A$19,'Meal Info'!$B$4:$B$19)</f>
        <v>Fish</v>
      </c>
      <c r="F40" s="14" t="str">
        <f>_xlfn.XLOOKUP(D40,'Meal Info'!$A$4:$A$19,'Meal Info'!$C$4:$C$19)</f>
        <v>Charlie</v>
      </c>
      <c r="G40" s="7">
        <v>40.98</v>
      </c>
      <c r="H40" s="7">
        <f t="shared" si="2"/>
        <v>4.0979999999999999</v>
      </c>
      <c r="I40" s="7">
        <f t="shared" si="3"/>
        <v>45.077999999999996</v>
      </c>
      <c r="J40" s="7">
        <v>0.39</v>
      </c>
      <c r="K40" s="7">
        <f t="shared" si="0"/>
        <v>15.982199999999999</v>
      </c>
      <c r="L40" s="7" t="s">
        <v>31</v>
      </c>
      <c r="M40" s="7">
        <v>2</v>
      </c>
      <c r="N40" s="7">
        <f>INDEX('Delivery Distances'!$B$6:$K$20,MATCH('Sales Summary_working sheet'!L40,'Delivery Distances'!$A$6:$A$20,0),MATCH('Sales Summary_working sheet'!M40,'Delivery Distances'!$B$5:$K$5,0))</f>
        <v>14</v>
      </c>
      <c r="O40" s="7" cm="1">
        <f t="array" ref="O40">_xlfn.XLOOKUP(L40,'Delivery Distances'!$A$6:$A$20,_xlfn.XLOOKUP('Sales Summary_working sheet'!M40,'Delivery Distances'!$B$5:$K$5,'Delivery Distances'!$B$6:$K$20))</f>
        <v>14</v>
      </c>
      <c r="P40" s="7">
        <f t="shared" si="1"/>
        <v>14</v>
      </c>
    </row>
    <row r="41" spans="1:16" ht="15.75" customHeight="1" x14ac:dyDescent="0.15">
      <c r="A41" s="13">
        <v>43983</v>
      </c>
      <c r="B41" s="19" t="s">
        <v>5356</v>
      </c>
      <c r="C41" s="7" t="s">
        <v>1944</v>
      </c>
      <c r="D41" s="14">
        <v>15</v>
      </c>
      <c r="E41" s="14" t="str">
        <f>_xlfn.XLOOKUP(D41,'Meal Info'!$A$4:$A$19,'Meal Info'!$B$4:$B$19)</f>
        <v>Snacks</v>
      </c>
      <c r="F41" s="14" t="str">
        <f>_xlfn.XLOOKUP(D41,'Meal Info'!$A$4:$A$19,'Meal Info'!$C$4:$C$19)</f>
        <v>Charlie</v>
      </c>
      <c r="G41" s="7">
        <v>27.88</v>
      </c>
      <c r="H41" s="7">
        <f t="shared" si="2"/>
        <v>2.7880000000000003</v>
      </c>
      <c r="I41" s="7">
        <f t="shared" si="3"/>
        <v>30.667999999999999</v>
      </c>
      <c r="J41" s="7">
        <v>0.02</v>
      </c>
      <c r="K41" s="7">
        <f t="shared" si="0"/>
        <v>0.55759999999999998</v>
      </c>
      <c r="L41" s="7" t="s">
        <v>30</v>
      </c>
      <c r="M41" s="7">
        <v>3</v>
      </c>
      <c r="N41" s="7">
        <f>INDEX('Delivery Distances'!$B$6:$K$20,MATCH('Sales Summary_working sheet'!L41,'Delivery Distances'!$A$6:$A$20,0),MATCH('Sales Summary_working sheet'!M41,'Delivery Distances'!$B$5:$K$5,0))</f>
        <v>9</v>
      </c>
      <c r="O41" s="7" cm="1">
        <f t="array" ref="O41">_xlfn.XLOOKUP(L41,'Delivery Distances'!$A$6:$A$20,_xlfn.XLOOKUP('Sales Summary_working sheet'!M41,'Delivery Distances'!$B$5:$K$5,'Delivery Distances'!$B$6:$K$20))</f>
        <v>9</v>
      </c>
      <c r="P41" s="7">
        <f t="shared" si="1"/>
        <v>11.5</v>
      </c>
    </row>
    <row r="42" spans="1:16" ht="15.75" customHeight="1" x14ac:dyDescent="0.15">
      <c r="A42" s="13">
        <v>43983</v>
      </c>
      <c r="B42" s="19" t="s">
        <v>5356</v>
      </c>
      <c r="C42" s="7" t="s">
        <v>1154</v>
      </c>
      <c r="D42" s="14">
        <v>15</v>
      </c>
      <c r="E42" s="14" t="str">
        <f>_xlfn.XLOOKUP(D42,'Meal Info'!$A$4:$A$19,'Meal Info'!$B$4:$B$19)</f>
        <v>Snacks</v>
      </c>
      <c r="F42" s="14" t="str">
        <f>_xlfn.XLOOKUP(D42,'Meal Info'!$A$4:$A$19,'Meal Info'!$C$4:$C$19)</f>
        <v>Charlie</v>
      </c>
      <c r="G42" s="7">
        <v>51.12</v>
      </c>
      <c r="H42" s="7">
        <f t="shared" si="2"/>
        <v>5.1120000000000001</v>
      </c>
      <c r="I42" s="7">
        <f t="shared" si="3"/>
        <v>56.231999999999999</v>
      </c>
      <c r="J42" s="7">
        <v>0.15</v>
      </c>
      <c r="K42" s="7">
        <f t="shared" si="0"/>
        <v>7.6679999999999993</v>
      </c>
      <c r="L42" s="7" t="s">
        <v>5075</v>
      </c>
      <c r="M42" s="7">
        <v>1</v>
      </c>
      <c r="N42" s="7">
        <f>INDEX('Delivery Distances'!$B$6:$K$20,MATCH('Sales Summary_working sheet'!L42,'Delivery Distances'!$A$6:$A$20,0),MATCH('Sales Summary_working sheet'!M42,'Delivery Distances'!$B$5:$K$5,0))</f>
        <v>3</v>
      </c>
      <c r="O42" s="7" cm="1">
        <f t="array" ref="O42">_xlfn.XLOOKUP(L42,'Delivery Distances'!$A$6:$A$20,_xlfn.XLOOKUP('Sales Summary_working sheet'!M42,'Delivery Distances'!$B$5:$K$5,'Delivery Distances'!$B$6:$K$20))</f>
        <v>3</v>
      </c>
      <c r="P42" s="7">
        <f t="shared" si="1"/>
        <v>7</v>
      </c>
    </row>
    <row r="43" spans="1:16" ht="15.75" customHeight="1" x14ac:dyDescent="0.15">
      <c r="A43" s="13">
        <v>43983</v>
      </c>
      <c r="B43" s="19" t="s">
        <v>5356</v>
      </c>
      <c r="C43" s="7" t="s">
        <v>2336</v>
      </c>
      <c r="D43" s="14">
        <v>10</v>
      </c>
      <c r="E43" s="14" t="str">
        <f>_xlfn.XLOOKUP(D43,'Meal Info'!$A$4:$A$19,'Meal Info'!$B$4:$B$19)</f>
        <v>Protein shake</v>
      </c>
      <c r="F43" s="14" t="str">
        <f>_xlfn.XLOOKUP(D43,'Meal Info'!$A$4:$A$19,'Meal Info'!$C$4:$C$19)</f>
        <v>Charlie</v>
      </c>
      <c r="G43" s="7">
        <v>16.62</v>
      </c>
      <c r="H43" s="7">
        <f t="shared" si="2"/>
        <v>1.6620000000000001</v>
      </c>
      <c r="I43" s="7">
        <f t="shared" si="3"/>
        <v>18.282</v>
      </c>
      <c r="J43" s="7">
        <v>7.0000000000000007E-2</v>
      </c>
      <c r="K43" s="7">
        <f t="shared" si="0"/>
        <v>1.1634000000000002</v>
      </c>
      <c r="L43" s="7" t="s">
        <v>5081</v>
      </c>
      <c r="M43" s="7">
        <v>5</v>
      </c>
      <c r="N43" s="7">
        <f>INDEX('Delivery Distances'!$B$6:$K$20,MATCH('Sales Summary_working sheet'!L43,'Delivery Distances'!$A$6:$A$20,0),MATCH('Sales Summary_working sheet'!M43,'Delivery Distances'!$B$5:$K$5,0))</f>
        <v>3</v>
      </c>
      <c r="O43" s="7" cm="1">
        <f t="array" ref="O43">_xlfn.XLOOKUP(L43,'Delivery Distances'!$A$6:$A$20,_xlfn.XLOOKUP('Sales Summary_working sheet'!M43,'Delivery Distances'!$B$5:$K$5,'Delivery Distances'!$B$6:$K$20))</f>
        <v>3</v>
      </c>
      <c r="P43" s="7">
        <f t="shared" si="1"/>
        <v>7</v>
      </c>
    </row>
    <row r="44" spans="1:16" ht="15.75" customHeight="1" x14ac:dyDescent="0.15">
      <c r="A44" s="13">
        <v>43983</v>
      </c>
      <c r="B44" s="19" t="s">
        <v>5356</v>
      </c>
      <c r="C44" s="7" t="s">
        <v>4727</v>
      </c>
      <c r="D44" s="14">
        <v>15</v>
      </c>
      <c r="E44" s="14" t="str">
        <f>_xlfn.XLOOKUP(D44,'Meal Info'!$A$4:$A$19,'Meal Info'!$B$4:$B$19)</f>
        <v>Snacks</v>
      </c>
      <c r="F44" s="14" t="str">
        <f>_xlfn.XLOOKUP(D44,'Meal Info'!$A$4:$A$19,'Meal Info'!$C$4:$C$19)</f>
        <v>Charlie</v>
      </c>
      <c r="G44" s="7">
        <v>26.52</v>
      </c>
      <c r="H44" s="7">
        <f t="shared" si="2"/>
        <v>2.6520000000000001</v>
      </c>
      <c r="I44" s="7">
        <f t="shared" si="3"/>
        <v>29.172000000000001</v>
      </c>
      <c r="J44" s="7">
        <v>0.38</v>
      </c>
      <c r="K44" s="7">
        <f t="shared" si="0"/>
        <v>10.0776</v>
      </c>
      <c r="L44" s="7" t="s">
        <v>5082</v>
      </c>
      <c r="M44" s="7">
        <v>6</v>
      </c>
      <c r="N44" s="7">
        <f>INDEX('Delivery Distances'!$B$6:$K$20,MATCH('Sales Summary_working sheet'!L44,'Delivery Distances'!$A$6:$A$20,0),MATCH('Sales Summary_working sheet'!M44,'Delivery Distances'!$B$5:$K$5,0))</f>
        <v>1</v>
      </c>
      <c r="O44" s="7" cm="1">
        <f t="array" ref="O44">_xlfn.XLOOKUP(L44,'Delivery Distances'!$A$6:$A$20,_xlfn.XLOOKUP('Sales Summary_working sheet'!M44,'Delivery Distances'!$B$5:$K$5,'Delivery Distances'!$B$6:$K$20))</f>
        <v>1</v>
      </c>
      <c r="P44" s="7">
        <f t="shared" si="1"/>
        <v>3</v>
      </c>
    </row>
    <row r="45" spans="1:16" ht="15.75" customHeight="1" x14ac:dyDescent="0.15">
      <c r="A45" s="13">
        <v>43983</v>
      </c>
      <c r="B45" s="19" t="s">
        <v>5356</v>
      </c>
      <c r="C45" s="7" t="s">
        <v>3366</v>
      </c>
      <c r="D45" s="14">
        <v>16</v>
      </c>
      <c r="E45" s="14" t="str">
        <f>_xlfn.XLOOKUP(D45,'Meal Info'!$A$4:$A$19,'Meal Info'!$B$4:$B$19)</f>
        <v>Fish</v>
      </c>
      <c r="F45" s="14" t="str">
        <f>_xlfn.XLOOKUP(D45,'Meal Info'!$A$4:$A$19,'Meal Info'!$C$4:$C$19)</f>
        <v>Charlie</v>
      </c>
      <c r="G45" s="7">
        <v>47.32</v>
      </c>
      <c r="H45" s="7">
        <f t="shared" si="2"/>
        <v>4.7320000000000002</v>
      </c>
      <c r="I45" s="7">
        <f t="shared" si="3"/>
        <v>52.052</v>
      </c>
      <c r="J45" s="7">
        <v>0.16</v>
      </c>
      <c r="K45" s="7">
        <f t="shared" si="0"/>
        <v>7.5712000000000002</v>
      </c>
      <c r="L45" s="7" t="s">
        <v>5079</v>
      </c>
      <c r="M45" s="7">
        <v>5</v>
      </c>
      <c r="N45" s="7">
        <f>INDEX('Delivery Distances'!$B$6:$K$20,MATCH('Sales Summary_working sheet'!L45,'Delivery Distances'!$A$6:$A$20,0),MATCH('Sales Summary_working sheet'!M45,'Delivery Distances'!$B$5:$K$5,0))</f>
        <v>2</v>
      </c>
      <c r="O45" s="7" cm="1">
        <f t="array" ref="O45">_xlfn.XLOOKUP(L45,'Delivery Distances'!$A$6:$A$20,_xlfn.XLOOKUP('Sales Summary_working sheet'!M45,'Delivery Distances'!$B$5:$K$5,'Delivery Distances'!$B$6:$K$20))</f>
        <v>2</v>
      </c>
      <c r="P45" s="7">
        <f t="shared" si="1"/>
        <v>6</v>
      </c>
    </row>
    <row r="46" spans="1:16" ht="15.75" customHeight="1" x14ac:dyDescent="0.15">
      <c r="A46" s="13">
        <v>43983</v>
      </c>
      <c r="B46" s="19" t="s">
        <v>5356</v>
      </c>
      <c r="C46" s="7" t="s">
        <v>2332</v>
      </c>
      <c r="D46" s="14">
        <v>15</v>
      </c>
      <c r="E46" s="14" t="str">
        <f>_xlfn.XLOOKUP(D46,'Meal Info'!$A$4:$A$19,'Meal Info'!$B$4:$B$19)</f>
        <v>Snacks</v>
      </c>
      <c r="F46" s="14" t="str">
        <f>_xlfn.XLOOKUP(D46,'Meal Info'!$A$4:$A$19,'Meal Info'!$C$4:$C$19)</f>
        <v>Charlie</v>
      </c>
      <c r="G46" s="7">
        <v>34.020000000000003</v>
      </c>
      <c r="H46" s="7">
        <f t="shared" si="2"/>
        <v>3.4020000000000006</v>
      </c>
      <c r="I46" s="7">
        <f t="shared" si="3"/>
        <v>37.422000000000004</v>
      </c>
      <c r="J46" s="7">
        <v>0.2</v>
      </c>
      <c r="K46" s="7">
        <f t="shared" si="0"/>
        <v>6.8040000000000012</v>
      </c>
      <c r="L46" s="7" t="s">
        <v>5079</v>
      </c>
      <c r="M46" s="7">
        <v>5</v>
      </c>
      <c r="N46" s="7">
        <f>INDEX('Delivery Distances'!$B$6:$K$20,MATCH('Sales Summary_working sheet'!L46,'Delivery Distances'!$A$6:$A$20,0),MATCH('Sales Summary_working sheet'!M46,'Delivery Distances'!$B$5:$K$5,0))</f>
        <v>2</v>
      </c>
      <c r="O46" s="7" cm="1">
        <f t="array" ref="O46">_xlfn.XLOOKUP(L46,'Delivery Distances'!$A$6:$A$20,_xlfn.XLOOKUP('Sales Summary_working sheet'!M46,'Delivery Distances'!$B$5:$K$5,'Delivery Distances'!$B$6:$K$20))</f>
        <v>2</v>
      </c>
      <c r="P46" s="7">
        <f t="shared" si="1"/>
        <v>6</v>
      </c>
    </row>
    <row r="47" spans="1:16" ht="15.75" customHeight="1" x14ac:dyDescent="0.15">
      <c r="A47" s="13">
        <v>43983</v>
      </c>
      <c r="B47" s="19" t="s">
        <v>5356</v>
      </c>
      <c r="C47" s="7" t="s">
        <v>1194</v>
      </c>
      <c r="D47" s="14">
        <v>16</v>
      </c>
      <c r="E47" s="14" t="str">
        <f>_xlfn.XLOOKUP(D47,'Meal Info'!$A$4:$A$19,'Meal Info'!$B$4:$B$19)</f>
        <v>Fish</v>
      </c>
      <c r="F47" s="14" t="str">
        <f>_xlfn.XLOOKUP(D47,'Meal Info'!$A$4:$A$19,'Meal Info'!$C$4:$C$19)</f>
        <v>Charlie</v>
      </c>
      <c r="G47" s="7">
        <v>56.83</v>
      </c>
      <c r="H47" s="7">
        <f t="shared" si="2"/>
        <v>5.6829999999999998</v>
      </c>
      <c r="I47" s="7">
        <f t="shared" si="3"/>
        <v>62.512999999999998</v>
      </c>
      <c r="J47" s="7">
        <v>0.08</v>
      </c>
      <c r="K47" s="7">
        <f t="shared" si="0"/>
        <v>4.5464000000000002</v>
      </c>
      <c r="L47" s="7" t="s">
        <v>5078</v>
      </c>
      <c r="M47" s="7">
        <v>3</v>
      </c>
      <c r="N47" s="7">
        <f>INDEX('Delivery Distances'!$B$6:$K$20,MATCH('Sales Summary_working sheet'!L47,'Delivery Distances'!$A$6:$A$20,0),MATCH('Sales Summary_working sheet'!M47,'Delivery Distances'!$B$5:$K$5,0))</f>
        <v>5</v>
      </c>
      <c r="O47" s="7" cm="1">
        <f t="array" ref="O47">_xlfn.XLOOKUP(L47,'Delivery Distances'!$A$6:$A$20,_xlfn.XLOOKUP('Sales Summary_working sheet'!M47,'Delivery Distances'!$B$5:$K$5,'Delivery Distances'!$B$6:$K$20))</f>
        <v>5</v>
      </c>
      <c r="P47" s="7">
        <f t="shared" si="1"/>
        <v>9</v>
      </c>
    </row>
    <row r="48" spans="1:16" ht="15.75" customHeight="1" x14ac:dyDescent="0.15">
      <c r="A48" s="13">
        <v>43983</v>
      </c>
      <c r="B48" s="19" t="s">
        <v>5356</v>
      </c>
      <c r="C48" s="7" t="s">
        <v>3476</v>
      </c>
      <c r="D48" s="14">
        <v>16</v>
      </c>
      <c r="E48" s="14" t="str">
        <f>_xlfn.XLOOKUP(D48,'Meal Info'!$A$4:$A$19,'Meal Info'!$B$4:$B$19)</f>
        <v>Fish</v>
      </c>
      <c r="F48" s="14" t="str">
        <f>_xlfn.XLOOKUP(D48,'Meal Info'!$A$4:$A$19,'Meal Info'!$C$4:$C$19)</f>
        <v>Charlie</v>
      </c>
      <c r="G48" s="7">
        <v>2.08</v>
      </c>
      <c r="H48" s="7">
        <f t="shared" si="2"/>
        <v>0.20800000000000002</v>
      </c>
      <c r="I48" s="7">
        <f t="shared" si="3"/>
        <v>2.2880000000000003</v>
      </c>
      <c r="J48" s="7">
        <v>0.12</v>
      </c>
      <c r="K48" s="7">
        <f t="shared" si="0"/>
        <v>0.24959999999999999</v>
      </c>
      <c r="L48" s="7" t="s">
        <v>5078</v>
      </c>
      <c r="M48" s="7">
        <v>6</v>
      </c>
      <c r="N48" s="7">
        <f>INDEX('Delivery Distances'!$B$6:$K$20,MATCH('Sales Summary_working sheet'!L48,'Delivery Distances'!$A$6:$A$20,0),MATCH('Sales Summary_working sheet'!M48,'Delivery Distances'!$B$5:$K$5,0))</f>
        <v>5</v>
      </c>
      <c r="O48" s="7" cm="1">
        <f t="array" ref="O48">_xlfn.XLOOKUP(L48,'Delivery Distances'!$A$6:$A$20,_xlfn.XLOOKUP('Sales Summary_working sheet'!M48,'Delivery Distances'!$B$5:$K$5,'Delivery Distances'!$B$6:$K$20))</f>
        <v>5</v>
      </c>
      <c r="P48" s="7">
        <f t="shared" si="1"/>
        <v>9</v>
      </c>
    </row>
    <row r="49" spans="1:16" ht="15.75" customHeight="1" x14ac:dyDescent="0.15">
      <c r="A49" s="13">
        <v>43983</v>
      </c>
      <c r="B49" s="19" t="s">
        <v>5356</v>
      </c>
      <c r="C49" s="7" t="s">
        <v>1090</v>
      </c>
      <c r="D49" s="14">
        <v>16</v>
      </c>
      <c r="E49" s="14" t="str">
        <f>_xlfn.XLOOKUP(D49,'Meal Info'!$A$4:$A$19,'Meal Info'!$B$4:$B$19)</f>
        <v>Fish</v>
      </c>
      <c r="F49" s="14" t="str">
        <f>_xlfn.XLOOKUP(D49,'Meal Info'!$A$4:$A$19,'Meal Info'!$C$4:$C$19)</f>
        <v>Charlie</v>
      </c>
      <c r="G49" s="7">
        <v>54.89</v>
      </c>
      <c r="H49" s="7">
        <f t="shared" si="2"/>
        <v>5.4890000000000008</v>
      </c>
      <c r="I49" s="7">
        <f t="shared" si="3"/>
        <v>60.379000000000005</v>
      </c>
      <c r="J49" s="7">
        <v>0.02</v>
      </c>
      <c r="K49" s="7">
        <f t="shared" si="0"/>
        <v>1.0978000000000001</v>
      </c>
      <c r="L49" s="7" t="s">
        <v>5082</v>
      </c>
      <c r="M49" s="7">
        <v>9</v>
      </c>
      <c r="N49" s="7">
        <f>INDEX('Delivery Distances'!$B$6:$K$20,MATCH('Sales Summary_working sheet'!L49,'Delivery Distances'!$A$6:$A$20,0),MATCH('Sales Summary_working sheet'!M49,'Delivery Distances'!$B$5:$K$5,0))</f>
        <v>2</v>
      </c>
      <c r="O49" s="7" cm="1">
        <f t="array" ref="O49">_xlfn.XLOOKUP(L49,'Delivery Distances'!$A$6:$A$20,_xlfn.XLOOKUP('Sales Summary_working sheet'!M49,'Delivery Distances'!$B$5:$K$5,'Delivery Distances'!$B$6:$K$20))</f>
        <v>2</v>
      </c>
      <c r="P49" s="7">
        <f t="shared" si="1"/>
        <v>6</v>
      </c>
    </row>
    <row r="50" spans="1:16" ht="13" x14ac:dyDescent="0.15">
      <c r="A50" s="13">
        <v>43983</v>
      </c>
      <c r="B50" s="19" t="s">
        <v>5356</v>
      </c>
      <c r="C50" s="7" t="s">
        <v>2345</v>
      </c>
      <c r="D50" s="14">
        <v>10</v>
      </c>
      <c r="E50" s="14" t="str">
        <f>_xlfn.XLOOKUP(D50,'Meal Info'!$A$4:$A$19,'Meal Info'!$B$4:$B$19)</f>
        <v>Protein shake</v>
      </c>
      <c r="F50" s="14" t="str">
        <f>_xlfn.XLOOKUP(D50,'Meal Info'!$A$4:$A$19,'Meal Info'!$C$4:$C$19)</f>
        <v>Charlie</v>
      </c>
      <c r="G50" s="7">
        <v>97.99</v>
      </c>
      <c r="H50" s="7">
        <f t="shared" si="2"/>
        <v>9.7989999999999995</v>
      </c>
      <c r="I50" s="7">
        <f t="shared" si="3"/>
        <v>107.78899999999999</v>
      </c>
      <c r="J50" s="7">
        <v>0.33</v>
      </c>
      <c r="K50" s="7">
        <f t="shared" si="0"/>
        <v>32.3367</v>
      </c>
      <c r="L50" s="7" t="s">
        <v>29</v>
      </c>
      <c r="M50" s="7">
        <v>3</v>
      </c>
      <c r="N50" s="7">
        <f>INDEX('Delivery Distances'!$B$6:$K$20,MATCH('Sales Summary_working sheet'!L50,'Delivery Distances'!$A$6:$A$20,0),MATCH('Sales Summary_working sheet'!M50,'Delivery Distances'!$B$5:$K$5,0))</f>
        <v>9</v>
      </c>
      <c r="O50" s="7" cm="1">
        <f t="array" ref="O50">_xlfn.XLOOKUP(L50,'Delivery Distances'!$A$6:$A$20,_xlfn.XLOOKUP('Sales Summary_working sheet'!M50,'Delivery Distances'!$B$5:$K$5,'Delivery Distances'!$B$6:$K$20))</f>
        <v>9</v>
      </c>
      <c r="P50" s="7">
        <f t="shared" si="1"/>
        <v>11.5</v>
      </c>
    </row>
    <row r="51" spans="1:16" ht="13" x14ac:dyDescent="0.15">
      <c r="A51" s="13">
        <v>43983</v>
      </c>
      <c r="B51" s="19" t="s">
        <v>5356</v>
      </c>
      <c r="C51" s="7" t="s">
        <v>4992</v>
      </c>
      <c r="D51" s="14">
        <v>15</v>
      </c>
      <c r="E51" s="14" t="str">
        <f>_xlfn.XLOOKUP(D51,'Meal Info'!$A$4:$A$19,'Meal Info'!$B$4:$B$19)</f>
        <v>Snacks</v>
      </c>
      <c r="F51" s="14" t="str">
        <f>_xlfn.XLOOKUP(D51,'Meal Info'!$A$4:$A$19,'Meal Info'!$C$4:$C$19)</f>
        <v>Charlie</v>
      </c>
      <c r="G51" s="7">
        <v>15.91</v>
      </c>
      <c r="H51" s="7">
        <f t="shared" si="2"/>
        <v>1.5910000000000002</v>
      </c>
      <c r="I51" s="7">
        <f t="shared" si="3"/>
        <v>17.501000000000001</v>
      </c>
      <c r="J51" s="7">
        <v>0.28999999999999998</v>
      </c>
      <c r="K51" s="7">
        <f t="shared" si="0"/>
        <v>4.6139000000000001</v>
      </c>
      <c r="L51" s="7" t="s">
        <v>31</v>
      </c>
      <c r="M51" s="7">
        <v>8</v>
      </c>
      <c r="N51" s="7">
        <f>INDEX('Delivery Distances'!$B$6:$K$20,MATCH('Sales Summary_working sheet'!L51,'Delivery Distances'!$A$6:$A$20,0),MATCH('Sales Summary_working sheet'!M51,'Delivery Distances'!$B$5:$K$5,0))</f>
        <v>8</v>
      </c>
      <c r="O51" s="7" cm="1">
        <f t="array" ref="O51">_xlfn.XLOOKUP(L51,'Delivery Distances'!$A$6:$A$20,_xlfn.XLOOKUP('Sales Summary_working sheet'!M51,'Delivery Distances'!$B$5:$K$5,'Delivery Distances'!$B$6:$K$20))</f>
        <v>8</v>
      </c>
      <c r="P51" s="7">
        <f t="shared" si="1"/>
        <v>11</v>
      </c>
    </row>
    <row r="52" spans="1:16" ht="13" x14ac:dyDescent="0.15">
      <c r="A52" s="13">
        <v>43983</v>
      </c>
      <c r="B52" s="19" t="s">
        <v>5356</v>
      </c>
      <c r="C52" s="7" t="s">
        <v>186</v>
      </c>
      <c r="D52" s="14">
        <v>15</v>
      </c>
      <c r="E52" s="14" t="str">
        <f>_xlfn.XLOOKUP(D52,'Meal Info'!$A$4:$A$19,'Meal Info'!$B$4:$B$19)</f>
        <v>Snacks</v>
      </c>
      <c r="F52" s="14" t="str">
        <f>_xlfn.XLOOKUP(D52,'Meal Info'!$A$4:$A$19,'Meal Info'!$C$4:$C$19)</f>
        <v>Charlie</v>
      </c>
      <c r="G52" s="7">
        <v>91.86</v>
      </c>
      <c r="H52" s="7">
        <f t="shared" si="2"/>
        <v>9.1859999999999999</v>
      </c>
      <c r="I52" s="7">
        <f t="shared" si="3"/>
        <v>101.04599999999999</v>
      </c>
      <c r="J52" s="7">
        <v>0.23</v>
      </c>
      <c r="K52" s="7">
        <f t="shared" si="0"/>
        <v>21.127800000000001</v>
      </c>
      <c r="L52" s="7" t="s">
        <v>27</v>
      </c>
      <c r="M52" s="7">
        <v>9</v>
      </c>
      <c r="N52" s="7">
        <f>INDEX('Delivery Distances'!$B$6:$K$20,MATCH('Sales Summary_working sheet'!L52,'Delivery Distances'!$A$6:$A$20,0),MATCH('Sales Summary_working sheet'!M52,'Delivery Distances'!$B$5:$K$5,0))</f>
        <v>9</v>
      </c>
      <c r="O52" s="7" cm="1">
        <f t="array" ref="O52">_xlfn.XLOOKUP(L52,'Delivery Distances'!$A$6:$A$20,_xlfn.XLOOKUP('Sales Summary_working sheet'!M52,'Delivery Distances'!$B$5:$K$5,'Delivery Distances'!$B$6:$K$20))</f>
        <v>9</v>
      </c>
      <c r="P52" s="7">
        <f t="shared" si="1"/>
        <v>11.5</v>
      </c>
    </row>
    <row r="53" spans="1:16" ht="13" x14ac:dyDescent="0.15">
      <c r="A53" s="13">
        <v>43983</v>
      </c>
      <c r="B53" s="19" t="s">
        <v>5356</v>
      </c>
      <c r="C53" s="7" t="s">
        <v>4902</v>
      </c>
      <c r="D53" s="14">
        <v>15</v>
      </c>
      <c r="E53" s="14" t="str">
        <f>_xlfn.XLOOKUP(D53,'Meal Info'!$A$4:$A$19,'Meal Info'!$B$4:$B$19)</f>
        <v>Snacks</v>
      </c>
      <c r="F53" s="14" t="str">
        <f>_xlfn.XLOOKUP(D53,'Meal Info'!$A$4:$A$19,'Meal Info'!$C$4:$C$19)</f>
        <v>Charlie</v>
      </c>
      <c r="G53" s="7">
        <v>83.63</v>
      </c>
      <c r="H53" s="7">
        <f t="shared" si="2"/>
        <v>8.3629999999999995</v>
      </c>
      <c r="I53" s="7">
        <f t="shared" si="3"/>
        <v>91.992999999999995</v>
      </c>
      <c r="J53" s="7">
        <v>0.11</v>
      </c>
      <c r="K53" s="7">
        <f t="shared" si="0"/>
        <v>9.1992999999999991</v>
      </c>
      <c r="L53" s="7" t="s">
        <v>5079</v>
      </c>
      <c r="M53" s="7">
        <v>5</v>
      </c>
      <c r="N53" s="7">
        <f>INDEX('Delivery Distances'!$B$6:$K$20,MATCH('Sales Summary_working sheet'!L53,'Delivery Distances'!$A$6:$A$20,0),MATCH('Sales Summary_working sheet'!M53,'Delivery Distances'!$B$5:$K$5,0))</f>
        <v>2</v>
      </c>
      <c r="O53" s="7" cm="1">
        <f t="array" ref="O53">_xlfn.XLOOKUP(L53,'Delivery Distances'!$A$6:$A$20,_xlfn.XLOOKUP('Sales Summary_working sheet'!M53,'Delivery Distances'!$B$5:$K$5,'Delivery Distances'!$B$6:$K$20))</f>
        <v>2</v>
      </c>
      <c r="P53" s="7">
        <f t="shared" si="1"/>
        <v>6</v>
      </c>
    </row>
    <row r="54" spans="1:16" ht="13" x14ac:dyDescent="0.15">
      <c r="A54" s="13">
        <v>43983</v>
      </c>
      <c r="B54" s="19" t="s">
        <v>5356</v>
      </c>
      <c r="C54" s="7" t="s">
        <v>3485</v>
      </c>
      <c r="D54" s="14">
        <v>15</v>
      </c>
      <c r="E54" s="14" t="str">
        <f>_xlfn.XLOOKUP(D54,'Meal Info'!$A$4:$A$19,'Meal Info'!$B$4:$B$19)</f>
        <v>Snacks</v>
      </c>
      <c r="F54" s="14" t="str">
        <f>_xlfn.XLOOKUP(D54,'Meal Info'!$A$4:$A$19,'Meal Info'!$C$4:$C$19)</f>
        <v>Charlie</v>
      </c>
      <c r="G54" s="7">
        <v>28.95</v>
      </c>
      <c r="H54" s="7">
        <f t="shared" si="2"/>
        <v>2.895</v>
      </c>
      <c r="I54" s="7">
        <f t="shared" si="3"/>
        <v>31.844999999999999</v>
      </c>
      <c r="J54" s="7">
        <v>0.11</v>
      </c>
      <c r="K54" s="7">
        <f t="shared" si="0"/>
        <v>3.1844999999999999</v>
      </c>
      <c r="L54" s="7" t="s">
        <v>5076</v>
      </c>
      <c r="M54" s="7">
        <v>10</v>
      </c>
      <c r="N54" s="7">
        <f>INDEX('Delivery Distances'!$B$6:$K$20,MATCH('Sales Summary_working sheet'!L54,'Delivery Distances'!$A$6:$A$20,0),MATCH('Sales Summary_working sheet'!M54,'Delivery Distances'!$B$5:$K$5,0))</f>
        <v>3</v>
      </c>
      <c r="O54" s="7" cm="1">
        <f t="array" ref="O54">_xlfn.XLOOKUP(L54,'Delivery Distances'!$A$6:$A$20,_xlfn.XLOOKUP('Sales Summary_working sheet'!M54,'Delivery Distances'!$B$5:$K$5,'Delivery Distances'!$B$6:$K$20))</f>
        <v>3</v>
      </c>
      <c r="P54" s="7">
        <f t="shared" si="1"/>
        <v>7</v>
      </c>
    </row>
    <row r="55" spans="1:16" ht="13" x14ac:dyDescent="0.15">
      <c r="A55" s="13">
        <v>43983</v>
      </c>
      <c r="B55" s="19" t="s">
        <v>5356</v>
      </c>
      <c r="C55" s="7" t="s">
        <v>823</v>
      </c>
      <c r="D55" s="14">
        <v>10</v>
      </c>
      <c r="E55" s="14" t="str">
        <f>_xlfn.XLOOKUP(D55,'Meal Info'!$A$4:$A$19,'Meal Info'!$B$4:$B$19)</f>
        <v>Protein shake</v>
      </c>
      <c r="F55" s="14" t="str">
        <f>_xlfn.XLOOKUP(D55,'Meal Info'!$A$4:$A$19,'Meal Info'!$C$4:$C$19)</f>
        <v>Charlie</v>
      </c>
      <c r="G55" s="7">
        <v>67.459999999999994</v>
      </c>
      <c r="H55" s="7">
        <f t="shared" si="2"/>
        <v>6.7459999999999996</v>
      </c>
      <c r="I55" s="7">
        <f t="shared" si="3"/>
        <v>74.205999999999989</v>
      </c>
      <c r="J55" s="7">
        <v>0.19</v>
      </c>
      <c r="K55" s="7">
        <f t="shared" si="0"/>
        <v>12.817399999999999</v>
      </c>
      <c r="L55" s="7" t="s">
        <v>5078</v>
      </c>
      <c r="M55" s="7">
        <v>1</v>
      </c>
      <c r="N55" s="7">
        <f>INDEX('Delivery Distances'!$B$6:$K$20,MATCH('Sales Summary_working sheet'!L55,'Delivery Distances'!$A$6:$A$20,0),MATCH('Sales Summary_working sheet'!M55,'Delivery Distances'!$B$5:$K$5,0))</f>
        <v>5</v>
      </c>
      <c r="O55" s="7" cm="1">
        <f t="array" ref="O55">_xlfn.XLOOKUP(L55,'Delivery Distances'!$A$6:$A$20,_xlfn.XLOOKUP('Sales Summary_working sheet'!M55,'Delivery Distances'!$B$5:$K$5,'Delivery Distances'!$B$6:$K$20))</f>
        <v>5</v>
      </c>
      <c r="P55" s="7">
        <f t="shared" si="1"/>
        <v>9</v>
      </c>
    </row>
    <row r="56" spans="1:16" ht="13" x14ac:dyDescent="0.15">
      <c r="A56" s="13">
        <v>43983</v>
      </c>
      <c r="B56" s="19" t="s">
        <v>5356</v>
      </c>
      <c r="C56" s="7" t="s">
        <v>3131</v>
      </c>
      <c r="D56" s="14">
        <v>15</v>
      </c>
      <c r="E56" s="14" t="str">
        <f>_xlfn.XLOOKUP(D56,'Meal Info'!$A$4:$A$19,'Meal Info'!$B$4:$B$19)</f>
        <v>Snacks</v>
      </c>
      <c r="F56" s="14" t="str">
        <f>_xlfn.XLOOKUP(D56,'Meal Info'!$A$4:$A$19,'Meal Info'!$C$4:$C$19)</f>
        <v>Charlie</v>
      </c>
      <c r="G56" s="7">
        <v>80.34</v>
      </c>
      <c r="H56" s="7">
        <f t="shared" si="2"/>
        <v>8.0340000000000007</v>
      </c>
      <c r="I56" s="7">
        <f t="shared" si="3"/>
        <v>88.374000000000009</v>
      </c>
      <c r="J56" s="7">
        <v>0.33</v>
      </c>
      <c r="K56" s="7">
        <f t="shared" si="0"/>
        <v>26.512200000000004</v>
      </c>
      <c r="L56" s="7" t="s">
        <v>5081</v>
      </c>
      <c r="M56" s="7">
        <v>3</v>
      </c>
      <c r="N56" s="7">
        <f>INDEX('Delivery Distances'!$B$6:$K$20,MATCH('Sales Summary_working sheet'!L56,'Delivery Distances'!$A$6:$A$20,0),MATCH('Sales Summary_working sheet'!M56,'Delivery Distances'!$B$5:$K$5,0))</f>
        <v>3</v>
      </c>
      <c r="O56" s="7" cm="1">
        <f t="array" ref="O56">_xlfn.XLOOKUP(L56,'Delivery Distances'!$A$6:$A$20,_xlfn.XLOOKUP('Sales Summary_working sheet'!M56,'Delivery Distances'!$B$5:$K$5,'Delivery Distances'!$B$6:$K$20))</f>
        <v>3</v>
      </c>
      <c r="P56" s="7">
        <f t="shared" si="1"/>
        <v>7</v>
      </c>
    </row>
    <row r="57" spans="1:16" ht="13" x14ac:dyDescent="0.15">
      <c r="A57" s="13">
        <v>43983</v>
      </c>
      <c r="B57" s="19" t="s">
        <v>5356</v>
      </c>
      <c r="C57" s="7" t="s">
        <v>102</v>
      </c>
      <c r="D57" s="14">
        <v>10</v>
      </c>
      <c r="E57" s="14" t="str">
        <f>_xlfn.XLOOKUP(D57,'Meal Info'!$A$4:$A$19,'Meal Info'!$B$4:$B$19)</f>
        <v>Protein shake</v>
      </c>
      <c r="F57" s="14" t="str">
        <f>_xlfn.XLOOKUP(D57,'Meal Info'!$A$4:$A$19,'Meal Info'!$C$4:$C$19)</f>
        <v>Charlie</v>
      </c>
      <c r="G57" s="7">
        <v>7.13</v>
      </c>
      <c r="H57" s="7">
        <f t="shared" si="2"/>
        <v>0.71300000000000008</v>
      </c>
      <c r="I57" s="7">
        <f t="shared" si="3"/>
        <v>7.843</v>
      </c>
      <c r="J57" s="7">
        <v>0.08</v>
      </c>
      <c r="K57" s="7">
        <f t="shared" si="0"/>
        <v>0.57040000000000002</v>
      </c>
      <c r="L57" s="7" t="s">
        <v>5082</v>
      </c>
      <c r="M57" s="7">
        <v>1</v>
      </c>
      <c r="N57" s="7">
        <f>INDEX('Delivery Distances'!$B$6:$K$20,MATCH('Sales Summary_working sheet'!L57,'Delivery Distances'!$A$6:$A$20,0),MATCH('Sales Summary_working sheet'!M57,'Delivery Distances'!$B$5:$K$5,0))</f>
        <v>3</v>
      </c>
      <c r="O57" s="7" cm="1">
        <f t="array" ref="O57">_xlfn.XLOOKUP(L57,'Delivery Distances'!$A$6:$A$20,_xlfn.XLOOKUP('Sales Summary_working sheet'!M57,'Delivery Distances'!$B$5:$K$5,'Delivery Distances'!$B$6:$K$20))</f>
        <v>3</v>
      </c>
      <c r="P57" s="7">
        <f t="shared" si="1"/>
        <v>7</v>
      </c>
    </row>
    <row r="58" spans="1:16" ht="13" x14ac:dyDescent="0.15">
      <c r="A58" s="13">
        <v>43983</v>
      </c>
      <c r="B58" s="19" t="s">
        <v>5357</v>
      </c>
      <c r="C58" s="7" t="s">
        <v>1235</v>
      </c>
      <c r="D58" s="14">
        <v>16</v>
      </c>
      <c r="E58" s="14" t="str">
        <f>_xlfn.XLOOKUP(D58,'Meal Info'!$A$4:$A$19,'Meal Info'!$B$4:$B$19)</f>
        <v>Fish</v>
      </c>
      <c r="F58" s="14" t="str">
        <f>_xlfn.XLOOKUP(D58,'Meal Info'!$A$4:$A$19,'Meal Info'!$C$4:$C$19)</f>
        <v>Charlie</v>
      </c>
      <c r="G58" s="7">
        <v>78.430000000000007</v>
      </c>
      <c r="H58" s="7">
        <f t="shared" si="2"/>
        <v>7.8430000000000009</v>
      </c>
      <c r="I58" s="7">
        <f t="shared" si="3"/>
        <v>86.27300000000001</v>
      </c>
      <c r="J58" s="7">
        <v>0.06</v>
      </c>
      <c r="K58" s="7">
        <f t="shared" si="0"/>
        <v>4.7058</v>
      </c>
      <c r="L58" s="7" t="s">
        <v>5075</v>
      </c>
      <c r="M58" s="7">
        <v>2</v>
      </c>
      <c r="N58" s="7">
        <f>INDEX('Delivery Distances'!$B$6:$K$20,MATCH('Sales Summary_working sheet'!L58,'Delivery Distances'!$A$6:$A$20,0),MATCH('Sales Summary_working sheet'!M58,'Delivery Distances'!$B$5:$K$5,0))</f>
        <v>15</v>
      </c>
      <c r="O58" s="7" cm="1">
        <f t="array" ref="O58">_xlfn.XLOOKUP(L58,'Delivery Distances'!$A$6:$A$20,_xlfn.XLOOKUP('Sales Summary_working sheet'!M58,'Delivery Distances'!$B$5:$K$5,'Delivery Distances'!$B$6:$K$20))</f>
        <v>15</v>
      </c>
      <c r="P58" s="7">
        <f t="shared" si="1"/>
        <v>14.5</v>
      </c>
    </row>
    <row r="59" spans="1:16" ht="13" x14ac:dyDescent="0.15">
      <c r="A59" s="13">
        <v>43983</v>
      </c>
      <c r="B59" s="19" t="s">
        <v>5357</v>
      </c>
      <c r="C59" s="7" t="s">
        <v>1432</v>
      </c>
      <c r="D59" s="14">
        <v>16</v>
      </c>
      <c r="E59" s="14" t="str">
        <f>_xlfn.XLOOKUP(D59,'Meal Info'!$A$4:$A$19,'Meal Info'!$B$4:$B$19)</f>
        <v>Fish</v>
      </c>
      <c r="F59" s="14" t="str">
        <f>_xlfn.XLOOKUP(D59,'Meal Info'!$A$4:$A$19,'Meal Info'!$C$4:$C$19)</f>
        <v>Charlie</v>
      </c>
      <c r="G59" s="7">
        <v>41.25</v>
      </c>
      <c r="H59" s="7">
        <f t="shared" si="2"/>
        <v>4.125</v>
      </c>
      <c r="I59" s="7">
        <f t="shared" si="3"/>
        <v>45.375</v>
      </c>
      <c r="J59" s="7">
        <v>0.12</v>
      </c>
      <c r="K59" s="7">
        <f t="shared" si="0"/>
        <v>4.95</v>
      </c>
      <c r="L59" s="7" t="s">
        <v>27</v>
      </c>
      <c r="M59" s="7">
        <v>3</v>
      </c>
      <c r="N59" s="7">
        <f>INDEX('Delivery Distances'!$B$6:$K$20,MATCH('Sales Summary_working sheet'!L59,'Delivery Distances'!$A$6:$A$20,0),MATCH('Sales Summary_working sheet'!M59,'Delivery Distances'!$B$5:$K$5,0))</f>
        <v>17</v>
      </c>
      <c r="O59" s="7" cm="1">
        <f t="array" ref="O59">_xlfn.XLOOKUP(L59,'Delivery Distances'!$A$6:$A$20,_xlfn.XLOOKUP('Sales Summary_working sheet'!M59,'Delivery Distances'!$B$5:$K$5,'Delivery Distances'!$B$6:$K$20))</f>
        <v>17</v>
      </c>
      <c r="P59" s="7">
        <f t="shared" si="1"/>
        <v>15.5</v>
      </c>
    </row>
    <row r="60" spans="1:16" ht="13" x14ac:dyDescent="0.15">
      <c r="A60" s="13">
        <v>43983</v>
      </c>
      <c r="B60" s="19" t="s">
        <v>5357</v>
      </c>
      <c r="C60" s="7" t="s">
        <v>3057</v>
      </c>
      <c r="D60" s="14">
        <v>15</v>
      </c>
      <c r="E60" s="14" t="str">
        <f>_xlfn.XLOOKUP(D60,'Meal Info'!$A$4:$A$19,'Meal Info'!$B$4:$B$19)</f>
        <v>Snacks</v>
      </c>
      <c r="F60" s="14" t="str">
        <f>_xlfn.XLOOKUP(D60,'Meal Info'!$A$4:$A$19,'Meal Info'!$C$4:$C$19)</f>
        <v>Charlie</v>
      </c>
      <c r="G60" s="7">
        <v>61.69</v>
      </c>
      <c r="H60" s="7">
        <f t="shared" si="2"/>
        <v>6.1690000000000005</v>
      </c>
      <c r="I60" s="7">
        <f t="shared" si="3"/>
        <v>67.858999999999995</v>
      </c>
      <c r="J60" s="7">
        <v>0.2</v>
      </c>
      <c r="K60" s="7">
        <f t="shared" si="0"/>
        <v>12.338000000000001</v>
      </c>
      <c r="L60" s="7" t="s">
        <v>27</v>
      </c>
      <c r="M60" s="7">
        <v>8</v>
      </c>
      <c r="N60" s="7">
        <f>INDEX('Delivery Distances'!$B$6:$K$20,MATCH('Sales Summary_working sheet'!L60,'Delivery Distances'!$A$6:$A$20,0),MATCH('Sales Summary_working sheet'!M60,'Delivery Distances'!$B$5:$K$5,0))</f>
        <v>8</v>
      </c>
      <c r="O60" s="7" cm="1">
        <f t="array" ref="O60">_xlfn.XLOOKUP(L60,'Delivery Distances'!$A$6:$A$20,_xlfn.XLOOKUP('Sales Summary_working sheet'!M60,'Delivery Distances'!$B$5:$K$5,'Delivery Distances'!$B$6:$K$20))</f>
        <v>8</v>
      </c>
      <c r="P60" s="7">
        <f t="shared" si="1"/>
        <v>11</v>
      </c>
    </row>
    <row r="61" spans="1:16" ht="13" x14ac:dyDescent="0.15">
      <c r="A61" s="13">
        <v>43983</v>
      </c>
      <c r="B61" s="19" t="s">
        <v>5357</v>
      </c>
      <c r="C61" s="7" t="s">
        <v>277</v>
      </c>
      <c r="D61" s="14">
        <v>16</v>
      </c>
      <c r="E61" s="14" t="str">
        <f>_xlfn.XLOOKUP(D61,'Meal Info'!$A$4:$A$19,'Meal Info'!$B$4:$B$19)</f>
        <v>Fish</v>
      </c>
      <c r="F61" s="14" t="str">
        <f>_xlfn.XLOOKUP(D61,'Meal Info'!$A$4:$A$19,'Meal Info'!$C$4:$C$19)</f>
        <v>Charlie</v>
      </c>
      <c r="G61" s="7">
        <v>39.76</v>
      </c>
      <c r="H61" s="7">
        <f t="shared" si="2"/>
        <v>3.976</v>
      </c>
      <c r="I61" s="7">
        <f t="shared" si="3"/>
        <v>43.735999999999997</v>
      </c>
      <c r="J61" s="7">
        <v>0.28000000000000003</v>
      </c>
      <c r="K61" s="7">
        <f t="shared" si="0"/>
        <v>11.132800000000001</v>
      </c>
      <c r="L61" s="7" t="s">
        <v>5082</v>
      </c>
      <c r="M61" s="7">
        <v>5</v>
      </c>
      <c r="N61" s="7">
        <f>INDEX('Delivery Distances'!$B$6:$K$20,MATCH('Sales Summary_working sheet'!L61,'Delivery Distances'!$A$6:$A$20,0),MATCH('Sales Summary_working sheet'!M61,'Delivery Distances'!$B$5:$K$5,0))</f>
        <v>2</v>
      </c>
      <c r="O61" s="7" cm="1">
        <f t="array" ref="O61">_xlfn.XLOOKUP(L61,'Delivery Distances'!$A$6:$A$20,_xlfn.XLOOKUP('Sales Summary_working sheet'!M61,'Delivery Distances'!$B$5:$K$5,'Delivery Distances'!$B$6:$K$20))</f>
        <v>2</v>
      </c>
      <c r="P61" s="7">
        <f t="shared" si="1"/>
        <v>6</v>
      </c>
    </row>
    <row r="62" spans="1:16" ht="13" x14ac:dyDescent="0.15">
      <c r="A62" s="13">
        <v>43983</v>
      </c>
      <c r="B62" s="19" t="s">
        <v>5357</v>
      </c>
      <c r="C62" s="7" t="s">
        <v>3620</v>
      </c>
      <c r="D62" s="14">
        <v>15</v>
      </c>
      <c r="E62" s="14" t="str">
        <f>_xlfn.XLOOKUP(D62,'Meal Info'!$A$4:$A$19,'Meal Info'!$B$4:$B$19)</f>
        <v>Snacks</v>
      </c>
      <c r="F62" s="14" t="str">
        <f>_xlfn.XLOOKUP(D62,'Meal Info'!$A$4:$A$19,'Meal Info'!$C$4:$C$19)</f>
        <v>Charlie</v>
      </c>
      <c r="G62" s="7">
        <v>62.24</v>
      </c>
      <c r="H62" s="7">
        <f t="shared" si="2"/>
        <v>6.2240000000000002</v>
      </c>
      <c r="I62" s="7">
        <f t="shared" si="3"/>
        <v>68.463999999999999</v>
      </c>
      <c r="J62" s="7">
        <v>0.26</v>
      </c>
      <c r="K62" s="7">
        <f t="shared" si="0"/>
        <v>16.182400000000001</v>
      </c>
      <c r="L62" s="7" t="s">
        <v>31</v>
      </c>
      <c r="M62" s="7">
        <v>10</v>
      </c>
      <c r="N62" s="7">
        <f>INDEX('Delivery Distances'!$B$6:$K$20,MATCH('Sales Summary_working sheet'!L62,'Delivery Distances'!$A$6:$A$20,0),MATCH('Sales Summary_working sheet'!M62,'Delivery Distances'!$B$5:$K$5,0))</f>
        <v>17</v>
      </c>
      <c r="O62" s="7" cm="1">
        <f t="array" ref="O62">_xlfn.XLOOKUP(L62,'Delivery Distances'!$A$6:$A$20,_xlfn.XLOOKUP('Sales Summary_working sheet'!M62,'Delivery Distances'!$B$5:$K$5,'Delivery Distances'!$B$6:$K$20))</f>
        <v>17</v>
      </c>
      <c r="P62" s="7">
        <f t="shared" si="1"/>
        <v>15.5</v>
      </c>
    </row>
    <row r="63" spans="1:16" ht="13" x14ac:dyDescent="0.15">
      <c r="A63" s="13">
        <v>43983</v>
      </c>
      <c r="B63" s="19" t="s">
        <v>5357</v>
      </c>
      <c r="C63" s="7" t="s">
        <v>376</v>
      </c>
      <c r="D63" s="14">
        <v>10</v>
      </c>
      <c r="E63" s="14" t="str">
        <f>_xlfn.XLOOKUP(D63,'Meal Info'!$A$4:$A$19,'Meal Info'!$B$4:$B$19)</f>
        <v>Protein shake</v>
      </c>
      <c r="F63" s="14" t="str">
        <f>_xlfn.XLOOKUP(D63,'Meal Info'!$A$4:$A$19,'Meal Info'!$C$4:$C$19)</f>
        <v>Charlie</v>
      </c>
      <c r="G63" s="7">
        <v>24.38</v>
      </c>
      <c r="H63" s="7">
        <f t="shared" si="2"/>
        <v>2.4380000000000002</v>
      </c>
      <c r="I63" s="7">
        <f t="shared" si="3"/>
        <v>26.817999999999998</v>
      </c>
      <c r="J63" s="7">
        <v>0.19</v>
      </c>
      <c r="K63" s="7">
        <f t="shared" si="0"/>
        <v>4.6322000000000001</v>
      </c>
      <c r="L63" s="7" t="s">
        <v>5082</v>
      </c>
      <c r="M63" s="7">
        <v>10</v>
      </c>
      <c r="N63" s="7">
        <f>INDEX('Delivery Distances'!$B$6:$K$20,MATCH('Sales Summary_working sheet'!L63,'Delivery Distances'!$A$6:$A$20,0),MATCH('Sales Summary_working sheet'!M63,'Delivery Distances'!$B$5:$K$5,0))</f>
        <v>2</v>
      </c>
      <c r="O63" s="7" cm="1">
        <f t="array" ref="O63">_xlfn.XLOOKUP(L63,'Delivery Distances'!$A$6:$A$20,_xlfn.XLOOKUP('Sales Summary_working sheet'!M63,'Delivery Distances'!$B$5:$K$5,'Delivery Distances'!$B$6:$K$20))</f>
        <v>2</v>
      </c>
      <c r="P63" s="7">
        <f t="shared" si="1"/>
        <v>6</v>
      </c>
    </row>
    <row r="64" spans="1:16" ht="13" x14ac:dyDescent="0.15">
      <c r="A64" s="13">
        <v>43983</v>
      </c>
      <c r="B64" s="19" t="s">
        <v>5357</v>
      </c>
      <c r="C64" s="7" t="s">
        <v>3465</v>
      </c>
      <c r="D64" s="14">
        <v>16</v>
      </c>
      <c r="E64" s="14" t="str">
        <f>_xlfn.XLOOKUP(D64,'Meal Info'!$A$4:$A$19,'Meal Info'!$B$4:$B$19)</f>
        <v>Fish</v>
      </c>
      <c r="F64" s="14" t="str">
        <f>_xlfn.XLOOKUP(D64,'Meal Info'!$A$4:$A$19,'Meal Info'!$C$4:$C$19)</f>
        <v>Charlie</v>
      </c>
      <c r="G64" s="7">
        <v>90.35</v>
      </c>
      <c r="H64" s="7">
        <f t="shared" si="2"/>
        <v>9.0350000000000001</v>
      </c>
      <c r="I64" s="7">
        <f t="shared" si="3"/>
        <v>99.384999999999991</v>
      </c>
      <c r="J64" s="7">
        <v>0.08</v>
      </c>
      <c r="K64" s="7">
        <f t="shared" si="0"/>
        <v>7.2279999999999998</v>
      </c>
      <c r="L64" s="7" t="s">
        <v>5080</v>
      </c>
      <c r="M64" s="7">
        <v>6</v>
      </c>
      <c r="N64" s="7">
        <f>INDEX('Delivery Distances'!$B$6:$K$20,MATCH('Sales Summary_working sheet'!L64,'Delivery Distances'!$A$6:$A$20,0),MATCH('Sales Summary_working sheet'!M64,'Delivery Distances'!$B$5:$K$5,0))</f>
        <v>3</v>
      </c>
      <c r="O64" s="7" cm="1">
        <f t="array" ref="O64">_xlfn.XLOOKUP(L64,'Delivery Distances'!$A$6:$A$20,_xlfn.XLOOKUP('Sales Summary_working sheet'!M64,'Delivery Distances'!$B$5:$K$5,'Delivery Distances'!$B$6:$K$20))</f>
        <v>3</v>
      </c>
      <c r="P64" s="7">
        <f t="shared" si="1"/>
        <v>7</v>
      </c>
    </row>
    <row r="65" spans="1:16" ht="13" x14ac:dyDescent="0.15">
      <c r="A65" s="13">
        <v>43983</v>
      </c>
      <c r="B65" s="19" t="s">
        <v>5357</v>
      </c>
      <c r="C65" s="7" t="s">
        <v>4022</v>
      </c>
      <c r="D65" s="14">
        <v>10</v>
      </c>
      <c r="E65" s="14" t="str">
        <f>_xlfn.XLOOKUP(D65,'Meal Info'!$A$4:$A$19,'Meal Info'!$B$4:$B$19)</f>
        <v>Protein shake</v>
      </c>
      <c r="F65" s="14" t="str">
        <f>_xlfn.XLOOKUP(D65,'Meal Info'!$A$4:$A$19,'Meal Info'!$C$4:$C$19)</f>
        <v>Charlie</v>
      </c>
      <c r="G65" s="7">
        <v>87.19</v>
      </c>
      <c r="H65" s="7">
        <f t="shared" si="2"/>
        <v>8.7189999999999994</v>
      </c>
      <c r="I65" s="7">
        <f t="shared" si="3"/>
        <v>95.908999999999992</v>
      </c>
      <c r="J65" s="7">
        <v>0.37</v>
      </c>
      <c r="K65" s="7">
        <f t="shared" si="0"/>
        <v>32.260300000000001</v>
      </c>
      <c r="L65" s="7" t="s">
        <v>5079</v>
      </c>
      <c r="M65" s="7">
        <v>6</v>
      </c>
      <c r="N65" s="7">
        <f>INDEX('Delivery Distances'!$B$6:$K$20,MATCH('Sales Summary_working sheet'!L65,'Delivery Distances'!$A$6:$A$20,0),MATCH('Sales Summary_working sheet'!M65,'Delivery Distances'!$B$5:$K$5,0))</f>
        <v>3</v>
      </c>
      <c r="O65" s="7" cm="1">
        <f t="array" ref="O65">_xlfn.XLOOKUP(L65,'Delivery Distances'!$A$6:$A$20,_xlfn.XLOOKUP('Sales Summary_working sheet'!M65,'Delivery Distances'!$B$5:$K$5,'Delivery Distances'!$B$6:$K$20))</f>
        <v>3</v>
      </c>
      <c r="P65" s="7">
        <f t="shared" si="1"/>
        <v>7</v>
      </c>
    </row>
    <row r="66" spans="1:16" ht="13" x14ac:dyDescent="0.15">
      <c r="A66" s="13">
        <v>43983</v>
      </c>
      <c r="B66" s="19" t="s">
        <v>5357</v>
      </c>
      <c r="C66" s="7" t="s">
        <v>4592</v>
      </c>
      <c r="D66" s="14">
        <v>16</v>
      </c>
      <c r="E66" s="14" t="str">
        <f>_xlfn.XLOOKUP(D66,'Meal Info'!$A$4:$A$19,'Meal Info'!$B$4:$B$19)</f>
        <v>Fish</v>
      </c>
      <c r="F66" s="14" t="str">
        <f>_xlfn.XLOOKUP(D66,'Meal Info'!$A$4:$A$19,'Meal Info'!$C$4:$C$19)</f>
        <v>Charlie</v>
      </c>
      <c r="G66" s="7">
        <v>18.25</v>
      </c>
      <c r="H66" s="7">
        <f t="shared" si="2"/>
        <v>1.8250000000000002</v>
      </c>
      <c r="I66" s="7">
        <f t="shared" si="3"/>
        <v>20.074999999999999</v>
      </c>
      <c r="J66" s="7">
        <v>0.4</v>
      </c>
      <c r="K66" s="7">
        <f t="shared" si="0"/>
        <v>7.3000000000000007</v>
      </c>
      <c r="L66" s="7" t="s">
        <v>29</v>
      </c>
      <c r="M66" s="7">
        <v>5</v>
      </c>
      <c r="N66" s="7">
        <f>INDEX('Delivery Distances'!$B$6:$K$20,MATCH('Sales Summary_working sheet'!L66,'Delivery Distances'!$A$6:$A$20,0),MATCH('Sales Summary_working sheet'!M66,'Delivery Distances'!$B$5:$K$5,0))</f>
        <v>14</v>
      </c>
      <c r="O66" s="7" cm="1">
        <f t="array" ref="O66">_xlfn.XLOOKUP(L66,'Delivery Distances'!$A$6:$A$20,_xlfn.XLOOKUP('Sales Summary_working sheet'!M66,'Delivery Distances'!$B$5:$K$5,'Delivery Distances'!$B$6:$K$20))</f>
        <v>14</v>
      </c>
      <c r="P66" s="7">
        <f t="shared" si="1"/>
        <v>14</v>
      </c>
    </row>
    <row r="67" spans="1:16" ht="13" x14ac:dyDescent="0.15">
      <c r="A67" s="13">
        <v>43983</v>
      </c>
      <c r="B67" s="19" t="s">
        <v>5357</v>
      </c>
      <c r="C67" s="7" t="s">
        <v>4447</v>
      </c>
      <c r="D67" s="14">
        <v>15</v>
      </c>
      <c r="E67" s="14" t="str">
        <f>_xlfn.XLOOKUP(D67,'Meal Info'!$A$4:$A$19,'Meal Info'!$B$4:$B$19)</f>
        <v>Snacks</v>
      </c>
      <c r="F67" s="14" t="str">
        <f>_xlfn.XLOOKUP(D67,'Meal Info'!$A$4:$A$19,'Meal Info'!$C$4:$C$19)</f>
        <v>Charlie</v>
      </c>
      <c r="G67" s="7">
        <v>79.77</v>
      </c>
      <c r="H67" s="7">
        <f t="shared" si="2"/>
        <v>7.9770000000000003</v>
      </c>
      <c r="I67" s="7">
        <f t="shared" si="3"/>
        <v>87.747</v>
      </c>
      <c r="J67" s="7">
        <v>0.04</v>
      </c>
      <c r="K67" s="7">
        <f t="shared" si="0"/>
        <v>3.1907999999999999</v>
      </c>
      <c r="L67" s="7" t="s">
        <v>5082</v>
      </c>
      <c r="M67" s="7">
        <v>5</v>
      </c>
      <c r="N67" s="7">
        <f>INDEX('Delivery Distances'!$B$6:$K$20,MATCH('Sales Summary_working sheet'!L67,'Delivery Distances'!$A$6:$A$20,0),MATCH('Sales Summary_working sheet'!M67,'Delivery Distances'!$B$5:$K$5,0))</f>
        <v>2</v>
      </c>
      <c r="O67" s="7" cm="1">
        <f t="array" ref="O67">_xlfn.XLOOKUP(L67,'Delivery Distances'!$A$6:$A$20,_xlfn.XLOOKUP('Sales Summary_working sheet'!M67,'Delivery Distances'!$B$5:$K$5,'Delivery Distances'!$B$6:$K$20))</f>
        <v>2</v>
      </c>
      <c r="P67" s="7">
        <f t="shared" si="1"/>
        <v>6</v>
      </c>
    </row>
    <row r="68" spans="1:16" ht="13" x14ac:dyDescent="0.15">
      <c r="A68" s="13">
        <v>43983</v>
      </c>
      <c r="B68" s="19" t="s">
        <v>5357</v>
      </c>
      <c r="C68" s="7" t="s">
        <v>3788</v>
      </c>
      <c r="D68" s="14">
        <v>10</v>
      </c>
      <c r="E68" s="14" t="str">
        <f>_xlfn.XLOOKUP(D68,'Meal Info'!$A$4:$A$19,'Meal Info'!$B$4:$B$19)</f>
        <v>Protein shake</v>
      </c>
      <c r="F68" s="14" t="str">
        <f>_xlfn.XLOOKUP(D68,'Meal Info'!$A$4:$A$19,'Meal Info'!$C$4:$C$19)</f>
        <v>Charlie</v>
      </c>
      <c r="G68" s="7">
        <v>49.65</v>
      </c>
      <c r="H68" s="7">
        <f t="shared" si="2"/>
        <v>4.9649999999999999</v>
      </c>
      <c r="I68" s="7">
        <f t="shared" si="3"/>
        <v>54.614999999999995</v>
      </c>
      <c r="J68" s="7">
        <v>0.1</v>
      </c>
      <c r="K68" s="7">
        <f t="shared" si="0"/>
        <v>4.9649999999999999</v>
      </c>
      <c r="L68" s="7" t="s">
        <v>29</v>
      </c>
      <c r="M68" s="7">
        <v>3</v>
      </c>
      <c r="N68" s="7">
        <f>INDEX('Delivery Distances'!$B$6:$K$20,MATCH('Sales Summary_working sheet'!L68,'Delivery Distances'!$A$6:$A$20,0),MATCH('Sales Summary_working sheet'!M68,'Delivery Distances'!$B$5:$K$5,0))</f>
        <v>9</v>
      </c>
      <c r="O68" s="7" cm="1">
        <f t="array" ref="O68">_xlfn.XLOOKUP(L68,'Delivery Distances'!$A$6:$A$20,_xlfn.XLOOKUP('Sales Summary_working sheet'!M68,'Delivery Distances'!$B$5:$K$5,'Delivery Distances'!$B$6:$K$20))</f>
        <v>9</v>
      </c>
      <c r="P68" s="7">
        <f t="shared" si="1"/>
        <v>11.5</v>
      </c>
    </row>
    <row r="69" spans="1:16" ht="13" x14ac:dyDescent="0.15">
      <c r="A69" s="13">
        <v>43983</v>
      </c>
      <c r="B69" s="19" t="s">
        <v>5357</v>
      </c>
      <c r="C69" s="7" t="s">
        <v>3133</v>
      </c>
      <c r="D69" s="14">
        <v>10</v>
      </c>
      <c r="E69" s="14" t="str">
        <f>_xlfn.XLOOKUP(D69,'Meal Info'!$A$4:$A$19,'Meal Info'!$B$4:$B$19)</f>
        <v>Protein shake</v>
      </c>
      <c r="F69" s="14" t="str">
        <f>_xlfn.XLOOKUP(D69,'Meal Info'!$A$4:$A$19,'Meal Info'!$C$4:$C$19)</f>
        <v>Charlie</v>
      </c>
      <c r="G69" s="7">
        <v>47.27</v>
      </c>
      <c r="H69" s="7">
        <f t="shared" si="2"/>
        <v>4.7270000000000003</v>
      </c>
      <c r="I69" s="7">
        <f t="shared" si="3"/>
        <v>51.997</v>
      </c>
      <c r="J69" s="7">
        <v>0.24</v>
      </c>
      <c r="K69" s="7">
        <f t="shared" ref="K69:K132" si="4">J69*G69</f>
        <v>11.344800000000001</v>
      </c>
      <c r="L69" s="7" t="s">
        <v>5081</v>
      </c>
      <c r="M69" s="7">
        <v>9</v>
      </c>
      <c r="N69" s="7">
        <f>INDEX('Delivery Distances'!$B$6:$K$20,MATCH('Sales Summary_working sheet'!L69,'Delivery Distances'!$A$6:$A$20,0),MATCH('Sales Summary_working sheet'!M69,'Delivery Distances'!$B$5:$K$5,0))</f>
        <v>1</v>
      </c>
      <c r="O69" s="7" cm="1">
        <f t="array" ref="O69">_xlfn.XLOOKUP(L69,'Delivery Distances'!$A$6:$A$20,_xlfn.XLOOKUP('Sales Summary_working sheet'!M69,'Delivery Distances'!$B$5:$K$5,'Delivery Distances'!$B$6:$K$20))</f>
        <v>1</v>
      </c>
      <c r="P69" s="7">
        <f t="shared" ref="P69:P132" si="5">IF(O69&lt;=2, O69*3, IF(O69&lt;=6, 3*2 + (O69-2)*1, 3*2 + 4*1 + (O69-6)*0.5))</f>
        <v>3</v>
      </c>
    </row>
    <row r="70" spans="1:16" ht="13" x14ac:dyDescent="0.15">
      <c r="A70" s="13">
        <v>43983</v>
      </c>
      <c r="B70" s="19" t="s">
        <v>5357</v>
      </c>
      <c r="C70" s="7" t="s">
        <v>197</v>
      </c>
      <c r="D70" s="14">
        <v>16</v>
      </c>
      <c r="E70" s="14" t="str">
        <f>_xlfn.XLOOKUP(D70,'Meal Info'!$A$4:$A$19,'Meal Info'!$B$4:$B$19)</f>
        <v>Fish</v>
      </c>
      <c r="F70" s="14" t="str">
        <f>_xlfn.XLOOKUP(D70,'Meal Info'!$A$4:$A$19,'Meal Info'!$C$4:$C$19)</f>
        <v>Charlie</v>
      </c>
      <c r="G70" s="7">
        <v>91.97</v>
      </c>
      <c r="H70" s="7">
        <f t="shared" si="2"/>
        <v>9.197000000000001</v>
      </c>
      <c r="I70" s="7">
        <f t="shared" si="3"/>
        <v>101.167</v>
      </c>
      <c r="J70" s="7">
        <v>0.35</v>
      </c>
      <c r="K70" s="7">
        <f t="shared" si="4"/>
        <v>32.189499999999995</v>
      </c>
      <c r="L70" s="7" t="s">
        <v>5076</v>
      </c>
      <c r="M70" s="7">
        <v>7</v>
      </c>
      <c r="N70" s="7">
        <f>INDEX('Delivery Distances'!$B$6:$K$20,MATCH('Sales Summary_working sheet'!L70,'Delivery Distances'!$A$6:$A$20,0),MATCH('Sales Summary_working sheet'!M70,'Delivery Distances'!$B$5:$K$5,0))</f>
        <v>15</v>
      </c>
      <c r="O70" s="7" cm="1">
        <f t="array" ref="O70">_xlfn.XLOOKUP(L70,'Delivery Distances'!$A$6:$A$20,_xlfn.XLOOKUP('Sales Summary_working sheet'!M70,'Delivery Distances'!$B$5:$K$5,'Delivery Distances'!$B$6:$K$20))</f>
        <v>15</v>
      </c>
      <c r="P70" s="7">
        <f t="shared" si="5"/>
        <v>14.5</v>
      </c>
    </row>
    <row r="71" spans="1:16" ht="13" x14ac:dyDescent="0.15">
      <c r="A71" s="13">
        <v>43983</v>
      </c>
      <c r="B71" s="19" t="s">
        <v>5357</v>
      </c>
      <c r="C71" s="7" t="s">
        <v>839</v>
      </c>
      <c r="D71" s="14">
        <v>15</v>
      </c>
      <c r="E71" s="14" t="str">
        <f>_xlfn.XLOOKUP(D71,'Meal Info'!$A$4:$A$19,'Meal Info'!$B$4:$B$19)</f>
        <v>Snacks</v>
      </c>
      <c r="F71" s="14" t="str">
        <f>_xlfn.XLOOKUP(D71,'Meal Info'!$A$4:$A$19,'Meal Info'!$C$4:$C$19)</f>
        <v>Charlie</v>
      </c>
      <c r="G71" s="7">
        <v>29.64</v>
      </c>
      <c r="H71" s="7">
        <f t="shared" si="2"/>
        <v>2.9640000000000004</v>
      </c>
      <c r="I71" s="7">
        <f t="shared" si="3"/>
        <v>32.603999999999999</v>
      </c>
      <c r="J71" s="7">
        <v>0.39</v>
      </c>
      <c r="K71" s="7">
        <f t="shared" si="4"/>
        <v>11.559600000000001</v>
      </c>
      <c r="L71" s="7" t="s">
        <v>5081</v>
      </c>
      <c r="M71" s="7">
        <v>8</v>
      </c>
      <c r="N71" s="7">
        <f>INDEX('Delivery Distances'!$B$6:$K$20,MATCH('Sales Summary_working sheet'!L71,'Delivery Distances'!$A$6:$A$20,0),MATCH('Sales Summary_working sheet'!M71,'Delivery Distances'!$B$5:$K$5,0))</f>
        <v>2</v>
      </c>
      <c r="O71" s="7" cm="1">
        <f t="array" ref="O71">_xlfn.XLOOKUP(L71,'Delivery Distances'!$A$6:$A$20,_xlfn.XLOOKUP('Sales Summary_working sheet'!M71,'Delivery Distances'!$B$5:$K$5,'Delivery Distances'!$B$6:$K$20))</f>
        <v>2</v>
      </c>
      <c r="P71" s="7">
        <f t="shared" si="5"/>
        <v>6</v>
      </c>
    </row>
    <row r="72" spans="1:16" ht="13" x14ac:dyDescent="0.15">
      <c r="A72" s="13">
        <v>43983</v>
      </c>
      <c r="B72" s="19" t="s">
        <v>5357</v>
      </c>
      <c r="C72" s="7" t="s">
        <v>3164</v>
      </c>
      <c r="D72" s="14">
        <v>15</v>
      </c>
      <c r="E72" s="14" t="str">
        <f>_xlfn.XLOOKUP(D72,'Meal Info'!$A$4:$A$19,'Meal Info'!$B$4:$B$19)</f>
        <v>Snacks</v>
      </c>
      <c r="F72" s="14" t="str">
        <f>_xlfn.XLOOKUP(D72,'Meal Info'!$A$4:$A$19,'Meal Info'!$C$4:$C$19)</f>
        <v>Charlie</v>
      </c>
      <c r="G72" s="7">
        <v>82.54</v>
      </c>
      <c r="H72" s="7">
        <f t="shared" si="2"/>
        <v>8.2540000000000013</v>
      </c>
      <c r="I72" s="7">
        <f t="shared" si="3"/>
        <v>90.794000000000011</v>
      </c>
      <c r="J72" s="7">
        <v>0.18</v>
      </c>
      <c r="K72" s="7">
        <f t="shared" si="4"/>
        <v>14.857200000000001</v>
      </c>
      <c r="L72" s="7" t="s">
        <v>5078</v>
      </c>
      <c r="M72" s="7">
        <v>4</v>
      </c>
      <c r="N72" s="7">
        <f>INDEX('Delivery Distances'!$B$6:$K$20,MATCH('Sales Summary_working sheet'!L72,'Delivery Distances'!$A$6:$A$20,0),MATCH('Sales Summary_working sheet'!M72,'Delivery Distances'!$B$5:$K$5,0))</f>
        <v>1</v>
      </c>
      <c r="O72" s="7" cm="1">
        <f t="array" ref="O72">_xlfn.XLOOKUP(L72,'Delivery Distances'!$A$6:$A$20,_xlfn.XLOOKUP('Sales Summary_working sheet'!M72,'Delivery Distances'!$B$5:$K$5,'Delivery Distances'!$B$6:$K$20))</f>
        <v>1</v>
      </c>
      <c r="P72" s="7">
        <f t="shared" si="5"/>
        <v>3</v>
      </c>
    </row>
    <row r="73" spans="1:16" ht="13" x14ac:dyDescent="0.15">
      <c r="A73" s="13">
        <v>43983</v>
      </c>
      <c r="B73" s="19" t="s">
        <v>5357</v>
      </c>
      <c r="C73" s="7" t="s">
        <v>1968</v>
      </c>
      <c r="D73" s="14">
        <v>15</v>
      </c>
      <c r="E73" s="14" t="str">
        <f>_xlfn.XLOOKUP(D73,'Meal Info'!$A$4:$A$19,'Meal Info'!$B$4:$B$19)</f>
        <v>Snacks</v>
      </c>
      <c r="F73" s="14" t="str">
        <f>_xlfn.XLOOKUP(D73,'Meal Info'!$A$4:$A$19,'Meal Info'!$C$4:$C$19)</f>
        <v>Charlie</v>
      </c>
      <c r="G73" s="7">
        <v>95.55</v>
      </c>
      <c r="H73" s="7">
        <f t="shared" ref="H73:H136" si="6">G73*10%</f>
        <v>9.5549999999999997</v>
      </c>
      <c r="I73" s="7">
        <f t="shared" ref="I73:I136" si="7">G73+H73</f>
        <v>105.10499999999999</v>
      </c>
      <c r="J73" s="7">
        <v>0.16</v>
      </c>
      <c r="K73" s="7">
        <f t="shared" si="4"/>
        <v>15.288</v>
      </c>
      <c r="L73" s="7" t="s">
        <v>5081</v>
      </c>
      <c r="M73" s="7">
        <v>1</v>
      </c>
      <c r="N73" s="7">
        <f>INDEX('Delivery Distances'!$B$6:$K$20,MATCH('Sales Summary_working sheet'!L73,'Delivery Distances'!$A$6:$A$20,0),MATCH('Sales Summary_working sheet'!M73,'Delivery Distances'!$B$5:$K$5,0))</f>
        <v>1</v>
      </c>
      <c r="O73" s="7" cm="1">
        <f t="array" ref="O73">_xlfn.XLOOKUP(L73,'Delivery Distances'!$A$6:$A$20,_xlfn.XLOOKUP('Sales Summary_working sheet'!M73,'Delivery Distances'!$B$5:$K$5,'Delivery Distances'!$B$6:$K$20))</f>
        <v>1</v>
      </c>
      <c r="P73" s="7">
        <f t="shared" si="5"/>
        <v>3</v>
      </c>
    </row>
    <row r="74" spans="1:16" ht="13" x14ac:dyDescent="0.15">
      <c r="A74" s="13">
        <v>43983</v>
      </c>
      <c r="B74" s="19" t="s">
        <v>5357</v>
      </c>
      <c r="C74" s="7" t="s">
        <v>900</v>
      </c>
      <c r="D74" s="14">
        <v>10</v>
      </c>
      <c r="E74" s="14" t="str">
        <f>_xlfn.XLOOKUP(D74,'Meal Info'!$A$4:$A$19,'Meal Info'!$B$4:$B$19)</f>
        <v>Protein shake</v>
      </c>
      <c r="F74" s="14" t="str">
        <f>_xlfn.XLOOKUP(D74,'Meal Info'!$A$4:$A$19,'Meal Info'!$C$4:$C$19)</f>
        <v>Charlie</v>
      </c>
      <c r="G74" s="7">
        <v>66.66</v>
      </c>
      <c r="H74" s="7">
        <f t="shared" si="6"/>
        <v>6.6660000000000004</v>
      </c>
      <c r="I74" s="7">
        <f t="shared" si="7"/>
        <v>73.325999999999993</v>
      </c>
      <c r="J74" s="7">
        <v>0.08</v>
      </c>
      <c r="K74" s="7">
        <f t="shared" si="4"/>
        <v>5.3327999999999998</v>
      </c>
      <c r="L74" s="7" t="s">
        <v>26</v>
      </c>
      <c r="M74" s="7">
        <v>2</v>
      </c>
      <c r="N74" s="7">
        <f>INDEX('Delivery Distances'!$B$6:$K$20,MATCH('Sales Summary_working sheet'!L74,'Delivery Distances'!$A$6:$A$20,0),MATCH('Sales Summary_working sheet'!M74,'Delivery Distances'!$B$5:$K$5,0))</f>
        <v>2</v>
      </c>
      <c r="O74" s="7" cm="1">
        <f t="array" ref="O74">_xlfn.XLOOKUP(L74,'Delivery Distances'!$A$6:$A$20,_xlfn.XLOOKUP('Sales Summary_working sheet'!M74,'Delivery Distances'!$B$5:$K$5,'Delivery Distances'!$B$6:$K$20))</f>
        <v>2</v>
      </c>
      <c r="P74" s="7">
        <f t="shared" si="5"/>
        <v>6</v>
      </c>
    </row>
    <row r="75" spans="1:16" ht="13" x14ac:dyDescent="0.15">
      <c r="A75" s="13">
        <v>43983</v>
      </c>
      <c r="B75" s="19" t="s">
        <v>5357</v>
      </c>
      <c r="C75" s="7" t="s">
        <v>4059</v>
      </c>
      <c r="D75" s="14">
        <v>16</v>
      </c>
      <c r="E75" s="14" t="str">
        <f>_xlfn.XLOOKUP(D75,'Meal Info'!$A$4:$A$19,'Meal Info'!$B$4:$B$19)</f>
        <v>Fish</v>
      </c>
      <c r="F75" s="14" t="str">
        <f>_xlfn.XLOOKUP(D75,'Meal Info'!$A$4:$A$19,'Meal Info'!$C$4:$C$19)</f>
        <v>Charlie</v>
      </c>
      <c r="G75" s="7">
        <v>59.11</v>
      </c>
      <c r="H75" s="7">
        <f t="shared" si="6"/>
        <v>5.9110000000000005</v>
      </c>
      <c r="I75" s="7">
        <f t="shared" si="7"/>
        <v>65.021000000000001</v>
      </c>
      <c r="J75" s="7">
        <v>0.25</v>
      </c>
      <c r="K75" s="7">
        <f t="shared" si="4"/>
        <v>14.7775</v>
      </c>
      <c r="L75" s="7" t="s">
        <v>5076</v>
      </c>
      <c r="M75" s="7">
        <v>5</v>
      </c>
      <c r="N75" s="7">
        <f>INDEX('Delivery Distances'!$B$6:$K$20,MATCH('Sales Summary_working sheet'!L75,'Delivery Distances'!$A$6:$A$20,0),MATCH('Sales Summary_working sheet'!M75,'Delivery Distances'!$B$5:$K$5,0))</f>
        <v>6</v>
      </c>
      <c r="O75" s="7" cm="1">
        <f t="array" ref="O75">_xlfn.XLOOKUP(L75,'Delivery Distances'!$A$6:$A$20,_xlfn.XLOOKUP('Sales Summary_working sheet'!M75,'Delivery Distances'!$B$5:$K$5,'Delivery Distances'!$B$6:$K$20))</f>
        <v>6</v>
      </c>
      <c r="P75" s="7">
        <f t="shared" si="5"/>
        <v>10</v>
      </c>
    </row>
    <row r="76" spans="1:16" ht="13" x14ac:dyDescent="0.15">
      <c r="A76" s="13">
        <v>43983</v>
      </c>
      <c r="B76" s="19" t="s">
        <v>5357</v>
      </c>
      <c r="C76" s="7" t="s">
        <v>5041</v>
      </c>
      <c r="D76" s="14">
        <v>10</v>
      </c>
      <c r="E76" s="14" t="str">
        <f>_xlfn.XLOOKUP(D76,'Meal Info'!$A$4:$A$19,'Meal Info'!$B$4:$B$19)</f>
        <v>Protein shake</v>
      </c>
      <c r="F76" s="14" t="str">
        <f>_xlfn.XLOOKUP(D76,'Meal Info'!$A$4:$A$19,'Meal Info'!$C$4:$C$19)</f>
        <v>Charlie</v>
      </c>
      <c r="G76" s="7">
        <v>31.1</v>
      </c>
      <c r="H76" s="7">
        <f t="shared" si="6"/>
        <v>3.1100000000000003</v>
      </c>
      <c r="I76" s="7">
        <f t="shared" si="7"/>
        <v>34.21</v>
      </c>
      <c r="J76" s="7">
        <v>0.32</v>
      </c>
      <c r="K76" s="7">
        <f t="shared" si="4"/>
        <v>9.952</v>
      </c>
      <c r="L76" s="7" t="s">
        <v>27</v>
      </c>
      <c r="M76" s="7">
        <v>3</v>
      </c>
      <c r="N76" s="7">
        <f>INDEX('Delivery Distances'!$B$6:$K$20,MATCH('Sales Summary_working sheet'!L76,'Delivery Distances'!$A$6:$A$20,0),MATCH('Sales Summary_working sheet'!M76,'Delivery Distances'!$B$5:$K$5,0))</f>
        <v>17</v>
      </c>
      <c r="O76" s="7" cm="1">
        <f t="array" ref="O76">_xlfn.XLOOKUP(L76,'Delivery Distances'!$A$6:$A$20,_xlfn.XLOOKUP('Sales Summary_working sheet'!M76,'Delivery Distances'!$B$5:$K$5,'Delivery Distances'!$B$6:$K$20))</f>
        <v>17</v>
      </c>
      <c r="P76" s="7">
        <f t="shared" si="5"/>
        <v>15.5</v>
      </c>
    </row>
    <row r="77" spans="1:16" ht="13" x14ac:dyDescent="0.15">
      <c r="A77" s="13">
        <v>43983</v>
      </c>
      <c r="B77" s="19" t="s">
        <v>5357</v>
      </c>
      <c r="C77" s="7" t="s">
        <v>3777</v>
      </c>
      <c r="D77" s="14">
        <v>16</v>
      </c>
      <c r="E77" s="14" t="str">
        <f>_xlfn.XLOOKUP(D77,'Meal Info'!$A$4:$A$19,'Meal Info'!$B$4:$B$19)</f>
        <v>Fish</v>
      </c>
      <c r="F77" s="14" t="str">
        <f>_xlfn.XLOOKUP(D77,'Meal Info'!$A$4:$A$19,'Meal Info'!$C$4:$C$19)</f>
        <v>Charlie</v>
      </c>
      <c r="G77" s="7">
        <v>35.380000000000003</v>
      </c>
      <c r="H77" s="7">
        <f t="shared" si="6"/>
        <v>3.5380000000000003</v>
      </c>
      <c r="I77" s="7">
        <f t="shared" si="7"/>
        <v>38.918000000000006</v>
      </c>
      <c r="J77" s="7">
        <v>0.13</v>
      </c>
      <c r="K77" s="7">
        <f t="shared" si="4"/>
        <v>4.5994000000000002</v>
      </c>
      <c r="L77" s="7" t="s">
        <v>31</v>
      </c>
      <c r="M77" s="7">
        <v>4</v>
      </c>
      <c r="N77" s="7">
        <f>INDEX('Delivery Distances'!$B$6:$K$20,MATCH('Sales Summary_working sheet'!L77,'Delivery Distances'!$A$6:$A$20,0),MATCH('Sales Summary_working sheet'!M77,'Delivery Distances'!$B$5:$K$5,0))</f>
        <v>8</v>
      </c>
      <c r="O77" s="7" cm="1">
        <f t="array" ref="O77">_xlfn.XLOOKUP(L77,'Delivery Distances'!$A$6:$A$20,_xlfn.XLOOKUP('Sales Summary_working sheet'!M77,'Delivery Distances'!$B$5:$K$5,'Delivery Distances'!$B$6:$K$20))</f>
        <v>8</v>
      </c>
      <c r="P77" s="7">
        <f t="shared" si="5"/>
        <v>11</v>
      </c>
    </row>
    <row r="78" spans="1:16" ht="13" x14ac:dyDescent="0.15">
      <c r="A78" s="13">
        <v>43983</v>
      </c>
      <c r="B78" s="19" t="s">
        <v>5358</v>
      </c>
      <c r="C78" s="7" t="s">
        <v>1299</v>
      </c>
      <c r="D78" s="14">
        <v>16</v>
      </c>
      <c r="E78" s="14" t="str">
        <f>_xlfn.XLOOKUP(D78,'Meal Info'!$A$4:$A$19,'Meal Info'!$B$4:$B$19)</f>
        <v>Fish</v>
      </c>
      <c r="F78" s="14" t="str">
        <f>_xlfn.XLOOKUP(D78,'Meal Info'!$A$4:$A$19,'Meal Info'!$C$4:$C$19)</f>
        <v>Charlie</v>
      </c>
      <c r="G78" s="7">
        <v>90.32</v>
      </c>
      <c r="H78" s="7">
        <f t="shared" si="6"/>
        <v>9.032</v>
      </c>
      <c r="I78" s="7">
        <f t="shared" si="7"/>
        <v>99.35199999999999</v>
      </c>
      <c r="J78" s="7">
        <v>0.3</v>
      </c>
      <c r="K78" s="7">
        <f t="shared" si="4"/>
        <v>27.095999999999997</v>
      </c>
      <c r="L78" s="7" t="s">
        <v>5076</v>
      </c>
      <c r="M78" s="7">
        <v>1</v>
      </c>
      <c r="N78" s="7">
        <f>INDEX('Delivery Distances'!$B$6:$K$20,MATCH('Sales Summary_working sheet'!L78,'Delivery Distances'!$A$6:$A$20,0),MATCH('Sales Summary_working sheet'!M78,'Delivery Distances'!$B$5:$K$5,0))</f>
        <v>7</v>
      </c>
      <c r="O78" s="7" cm="1">
        <f t="array" ref="O78">_xlfn.XLOOKUP(L78,'Delivery Distances'!$A$6:$A$20,_xlfn.XLOOKUP('Sales Summary_working sheet'!M78,'Delivery Distances'!$B$5:$K$5,'Delivery Distances'!$B$6:$K$20))</f>
        <v>7</v>
      </c>
      <c r="P78" s="7">
        <f t="shared" si="5"/>
        <v>10.5</v>
      </c>
    </row>
    <row r="79" spans="1:16" ht="13" x14ac:dyDescent="0.15">
      <c r="A79" s="13">
        <v>43983</v>
      </c>
      <c r="B79" s="19" t="s">
        <v>5358</v>
      </c>
      <c r="C79" s="7" t="s">
        <v>1123</v>
      </c>
      <c r="D79" s="14">
        <v>15</v>
      </c>
      <c r="E79" s="14" t="str">
        <f>_xlfn.XLOOKUP(D79,'Meal Info'!$A$4:$A$19,'Meal Info'!$B$4:$B$19)</f>
        <v>Snacks</v>
      </c>
      <c r="F79" s="14" t="str">
        <f>_xlfn.XLOOKUP(D79,'Meal Info'!$A$4:$A$19,'Meal Info'!$C$4:$C$19)</f>
        <v>Charlie</v>
      </c>
      <c r="G79" s="7">
        <v>95.25</v>
      </c>
      <c r="H79" s="7">
        <f t="shared" si="6"/>
        <v>9.5250000000000004</v>
      </c>
      <c r="I79" s="7">
        <f t="shared" si="7"/>
        <v>104.77500000000001</v>
      </c>
      <c r="J79" s="7">
        <v>0.25</v>
      </c>
      <c r="K79" s="7">
        <f t="shared" si="4"/>
        <v>23.8125</v>
      </c>
      <c r="L79" s="7" t="s">
        <v>5083</v>
      </c>
      <c r="M79" s="7">
        <v>4</v>
      </c>
      <c r="N79" s="7">
        <f>INDEX('Delivery Distances'!$B$6:$K$20,MATCH('Sales Summary_working sheet'!L79,'Delivery Distances'!$A$6:$A$20,0),MATCH('Sales Summary_working sheet'!M79,'Delivery Distances'!$B$5:$K$5,0))</f>
        <v>1</v>
      </c>
      <c r="O79" s="7" cm="1">
        <f t="array" ref="O79">_xlfn.XLOOKUP(L79,'Delivery Distances'!$A$6:$A$20,_xlfn.XLOOKUP('Sales Summary_working sheet'!M79,'Delivery Distances'!$B$5:$K$5,'Delivery Distances'!$B$6:$K$20))</f>
        <v>1</v>
      </c>
      <c r="P79" s="7">
        <f t="shared" si="5"/>
        <v>3</v>
      </c>
    </row>
    <row r="80" spans="1:16" ht="13" x14ac:dyDescent="0.15">
      <c r="A80" s="13">
        <v>43983</v>
      </c>
      <c r="B80" s="19" t="s">
        <v>5358</v>
      </c>
      <c r="C80" s="7" t="s">
        <v>5046</v>
      </c>
      <c r="D80" s="14">
        <v>16</v>
      </c>
      <c r="E80" s="14" t="str">
        <f>_xlfn.XLOOKUP(D80,'Meal Info'!$A$4:$A$19,'Meal Info'!$B$4:$B$19)</f>
        <v>Fish</v>
      </c>
      <c r="F80" s="14" t="str">
        <f>_xlfn.XLOOKUP(D80,'Meal Info'!$A$4:$A$19,'Meal Info'!$C$4:$C$19)</f>
        <v>Charlie</v>
      </c>
      <c r="G80" s="7">
        <v>84.33</v>
      </c>
      <c r="H80" s="7">
        <f t="shared" si="6"/>
        <v>8.4329999999999998</v>
      </c>
      <c r="I80" s="7">
        <f t="shared" si="7"/>
        <v>92.763000000000005</v>
      </c>
      <c r="J80" s="7">
        <v>7.0000000000000007E-2</v>
      </c>
      <c r="K80" s="7">
        <f t="shared" si="4"/>
        <v>5.9031000000000002</v>
      </c>
      <c r="L80" s="7" t="s">
        <v>5079</v>
      </c>
      <c r="M80" s="7">
        <v>1</v>
      </c>
      <c r="N80" s="7">
        <f>INDEX('Delivery Distances'!$B$6:$K$20,MATCH('Sales Summary_working sheet'!L80,'Delivery Distances'!$A$6:$A$20,0),MATCH('Sales Summary_working sheet'!M80,'Delivery Distances'!$B$5:$K$5,0))</f>
        <v>5</v>
      </c>
      <c r="O80" s="7" cm="1">
        <f t="array" ref="O80">_xlfn.XLOOKUP(L80,'Delivery Distances'!$A$6:$A$20,_xlfn.XLOOKUP('Sales Summary_working sheet'!M80,'Delivery Distances'!$B$5:$K$5,'Delivery Distances'!$B$6:$K$20))</f>
        <v>5</v>
      </c>
      <c r="P80" s="7">
        <f t="shared" si="5"/>
        <v>9</v>
      </c>
    </row>
    <row r="81" spans="1:16" ht="13" x14ac:dyDescent="0.15">
      <c r="A81" s="13">
        <v>43983</v>
      </c>
      <c r="B81" s="19" t="s">
        <v>5358</v>
      </c>
      <c r="C81" s="7" t="s">
        <v>3595</v>
      </c>
      <c r="D81" s="14">
        <v>10</v>
      </c>
      <c r="E81" s="14" t="str">
        <f>_xlfn.XLOOKUP(D81,'Meal Info'!$A$4:$A$19,'Meal Info'!$B$4:$B$19)</f>
        <v>Protein shake</v>
      </c>
      <c r="F81" s="14" t="str">
        <f>_xlfn.XLOOKUP(D81,'Meal Info'!$A$4:$A$19,'Meal Info'!$C$4:$C$19)</f>
        <v>Charlie</v>
      </c>
      <c r="G81" s="7">
        <v>90.44</v>
      </c>
      <c r="H81" s="7">
        <f t="shared" si="6"/>
        <v>9.0440000000000005</v>
      </c>
      <c r="I81" s="7">
        <f t="shared" si="7"/>
        <v>99.483999999999995</v>
      </c>
      <c r="J81" s="7">
        <v>0.13</v>
      </c>
      <c r="K81" s="7">
        <f t="shared" si="4"/>
        <v>11.757200000000001</v>
      </c>
      <c r="L81" s="7" t="s">
        <v>5075</v>
      </c>
      <c r="M81" s="7">
        <v>9</v>
      </c>
      <c r="N81" s="7">
        <f>INDEX('Delivery Distances'!$B$6:$K$20,MATCH('Sales Summary_working sheet'!L81,'Delivery Distances'!$A$6:$A$20,0),MATCH('Sales Summary_working sheet'!M81,'Delivery Distances'!$B$5:$K$5,0))</f>
        <v>9</v>
      </c>
      <c r="O81" s="7" cm="1">
        <f t="array" ref="O81">_xlfn.XLOOKUP(L81,'Delivery Distances'!$A$6:$A$20,_xlfn.XLOOKUP('Sales Summary_working sheet'!M81,'Delivery Distances'!$B$5:$K$5,'Delivery Distances'!$B$6:$K$20))</f>
        <v>9</v>
      </c>
      <c r="P81" s="7">
        <f t="shared" si="5"/>
        <v>11.5</v>
      </c>
    </row>
    <row r="82" spans="1:16" ht="13" x14ac:dyDescent="0.15">
      <c r="A82" s="13">
        <v>43983</v>
      </c>
      <c r="B82" s="19" t="s">
        <v>5358</v>
      </c>
      <c r="C82" s="7" t="s">
        <v>1421</v>
      </c>
      <c r="D82" s="14">
        <v>15</v>
      </c>
      <c r="E82" s="14" t="str">
        <f>_xlfn.XLOOKUP(D82,'Meal Info'!$A$4:$A$19,'Meal Info'!$B$4:$B$19)</f>
        <v>Snacks</v>
      </c>
      <c r="F82" s="14" t="str">
        <f>_xlfn.XLOOKUP(D82,'Meal Info'!$A$4:$A$19,'Meal Info'!$C$4:$C$19)</f>
        <v>Charlie</v>
      </c>
      <c r="G82" s="7">
        <v>94.92</v>
      </c>
      <c r="H82" s="7">
        <f t="shared" si="6"/>
        <v>9.4920000000000009</v>
      </c>
      <c r="I82" s="7">
        <f t="shared" si="7"/>
        <v>104.41200000000001</v>
      </c>
      <c r="J82" s="7">
        <v>0.18</v>
      </c>
      <c r="K82" s="7">
        <f t="shared" si="4"/>
        <v>17.085599999999999</v>
      </c>
      <c r="L82" s="7" t="s">
        <v>5083</v>
      </c>
      <c r="M82" s="7">
        <v>5</v>
      </c>
      <c r="N82" s="7">
        <f>INDEX('Delivery Distances'!$B$6:$K$20,MATCH('Sales Summary_working sheet'!L82,'Delivery Distances'!$A$6:$A$20,0),MATCH('Sales Summary_working sheet'!M82,'Delivery Distances'!$B$5:$K$5,0))</f>
        <v>1</v>
      </c>
      <c r="O82" s="7" cm="1">
        <f t="array" ref="O82">_xlfn.XLOOKUP(L82,'Delivery Distances'!$A$6:$A$20,_xlfn.XLOOKUP('Sales Summary_working sheet'!M82,'Delivery Distances'!$B$5:$K$5,'Delivery Distances'!$B$6:$K$20))</f>
        <v>1</v>
      </c>
      <c r="P82" s="7">
        <f t="shared" si="5"/>
        <v>3</v>
      </c>
    </row>
    <row r="83" spans="1:16" ht="15.75" customHeight="1" x14ac:dyDescent="0.15">
      <c r="A83" s="13">
        <v>43983</v>
      </c>
      <c r="B83" s="19" t="s">
        <v>5358</v>
      </c>
      <c r="C83" s="7" t="s">
        <v>1760</v>
      </c>
      <c r="D83" s="14">
        <v>16</v>
      </c>
      <c r="E83" s="14" t="str">
        <f>_xlfn.XLOOKUP(D83,'Meal Info'!$A$4:$A$19,'Meal Info'!$B$4:$B$19)</f>
        <v>Fish</v>
      </c>
      <c r="F83" s="14" t="str">
        <f>_xlfn.XLOOKUP(D83,'Meal Info'!$A$4:$A$19,'Meal Info'!$C$4:$C$19)</f>
        <v>Charlie</v>
      </c>
      <c r="G83" s="7">
        <v>6.81</v>
      </c>
      <c r="H83" s="7">
        <f t="shared" si="6"/>
        <v>0.68100000000000005</v>
      </c>
      <c r="I83" s="7">
        <f t="shared" si="7"/>
        <v>7.4909999999999997</v>
      </c>
      <c r="J83" s="7">
        <v>0.22</v>
      </c>
      <c r="K83" s="7">
        <f t="shared" si="4"/>
        <v>1.4982</v>
      </c>
      <c r="L83" s="7" t="s">
        <v>5077</v>
      </c>
      <c r="M83" s="7">
        <v>3</v>
      </c>
      <c r="N83" s="7">
        <f>INDEX('Delivery Distances'!$B$6:$K$20,MATCH('Sales Summary_working sheet'!L83,'Delivery Distances'!$A$6:$A$20,0),MATCH('Sales Summary_working sheet'!M83,'Delivery Distances'!$B$5:$K$5,0))</f>
        <v>2</v>
      </c>
      <c r="O83" s="7" cm="1">
        <f t="array" ref="O83">_xlfn.XLOOKUP(L83,'Delivery Distances'!$A$6:$A$20,_xlfn.XLOOKUP('Sales Summary_working sheet'!M83,'Delivery Distances'!$B$5:$K$5,'Delivery Distances'!$B$6:$K$20))</f>
        <v>2</v>
      </c>
      <c r="P83" s="7">
        <f t="shared" si="5"/>
        <v>6</v>
      </c>
    </row>
    <row r="84" spans="1:16" ht="15.75" customHeight="1" x14ac:dyDescent="0.15">
      <c r="A84" s="13">
        <v>43983</v>
      </c>
      <c r="B84" s="19" t="s">
        <v>5358</v>
      </c>
      <c r="C84" s="7" t="s">
        <v>3192</v>
      </c>
      <c r="D84" s="14">
        <v>15</v>
      </c>
      <c r="E84" s="14" t="str">
        <f>_xlfn.XLOOKUP(D84,'Meal Info'!$A$4:$A$19,'Meal Info'!$B$4:$B$19)</f>
        <v>Snacks</v>
      </c>
      <c r="F84" s="14" t="str">
        <f>_xlfn.XLOOKUP(D84,'Meal Info'!$A$4:$A$19,'Meal Info'!$C$4:$C$19)</f>
        <v>Charlie</v>
      </c>
      <c r="G84" s="7">
        <v>61.92</v>
      </c>
      <c r="H84" s="7">
        <f t="shared" si="6"/>
        <v>6.1920000000000002</v>
      </c>
      <c r="I84" s="7">
        <f t="shared" si="7"/>
        <v>68.111999999999995</v>
      </c>
      <c r="J84" s="7">
        <v>0.38</v>
      </c>
      <c r="K84" s="7">
        <f t="shared" si="4"/>
        <v>23.529600000000002</v>
      </c>
      <c r="L84" s="7" t="s">
        <v>5078</v>
      </c>
      <c r="M84" s="7">
        <v>5</v>
      </c>
      <c r="N84" s="7">
        <f>INDEX('Delivery Distances'!$B$6:$K$20,MATCH('Sales Summary_working sheet'!L84,'Delivery Distances'!$A$6:$A$20,0),MATCH('Sales Summary_working sheet'!M84,'Delivery Distances'!$B$5:$K$5,0))</f>
        <v>5</v>
      </c>
      <c r="O84" s="7" cm="1">
        <f t="array" ref="O84">_xlfn.XLOOKUP(L84,'Delivery Distances'!$A$6:$A$20,_xlfn.XLOOKUP('Sales Summary_working sheet'!M84,'Delivery Distances'!$B$5:$K$5,'Delivery Distances'!$B$6:$K$20))</f>
        <v>5</v>
      </c>
      <c r="P84" s="7">
        <f t="shared" si="5"/>
        <v>9</v>
      </c>
    </row>
    <row r="85" spans="1:16" ht="15.75" customHeight="1" x14ac:dyDescent="0.15">
      <c r="A85" s="13">
        <v>43983</v>
      </c>
      <c r="B85" s="19" t="s">
        <v>5358</v>
      </c>
      <c r="C85" s="7" t="s">
        <v>3764</v>
      </c>
      <c r="D85" s="14">
        <v>16</v>
      </c>
      <c r="E85" s="14" t="str">
        <f>_xlfn.XLOOKUP(D85,'Meal Info'!$A$4:$A$19,'Meal Info'!$B$4:$B$19)</f>
        <v>Fish</v>
      </c>
      <c r="F85" s="14" t="str">
        <f>_xlfn.XLOOKUP(D85,'Meal Info'!$A$4:$A$19,'Meal Info'!$C$4:$C$19)</f>
        <v>Charlie</v>
      </c>
      <c r="G85" s="7">
        <v>90.03</v>
      </c>
      <c r="H85" s="7">
        <f t="shared" si="6"/>
        <v>9.0030000000000001</v>
      </c>
      <c r="I85" s="7">
        <f t="shared" si="7"/>
        <v>99.033000000000001</v>
      </c>
      <c r="J85" s="7">
        <v>0.01</v>
      </c>
      <c r="K85" s="7">
        <f t="shared" si="4"/>
        <v>0.90029999999999999</v>
      </c>
      <c r="L85" s="7" t="s">
        <v>5078</v>
      </c>
      <c r="M85" s="7">
        <v>3</v>
      </c>
      <c r="N85" s="7">
        <f>INDEX('Delivery Distances'!$B$6:$K$20,MATCH('Sales Summary_working sheet'!L85,'Delivery Distances'!$A$6:$A$20,0),MATCH('Sales Summary_working sheet'!M85,'Delivery Distances'!$B$5:$K$5,0))</f>
        <v>5</v>
      </c>
      <c r="O85" s="7" cm="1">
        <f t="array" ref="O85">_xlfn.XLOOKUP(L85,'Delivery Distances'!$A$6:$A$20,_xlfn.XLOOKUP('Sales Summary_working sheet'!M85,'Delivery Distances'!$B$5:$K$5,'Delivery Distances'!$B$6:$K$20))</f>
        <v>5</v>
      </c>
      <c r="P85" s="7">
        <f t="shared" si="5"/>
        <v>9</v>
      </c>
    </row>
    <row r="86" spans="1:16" ht="15.75" customHeight="1" x14ac:dyDescent="0.15">
      <c r="A86" s="13">
        <v>43983</v>
      </c>
      <c r="B86" s="19" t="s">
        <v>5358</v>
      </c>
      <c r="C86" s="7" t="s">
        <v>3208</v>
      </c>
      <c r="D86" s="14">
        <v>15</v>
      </c>
      <c r="E86" s="14" t="str">
        <f>_xlfn.XLOOKUP(D86,'Meal Info'!$A$4:$A$19,'Meal Info'!$B$4:$B$19)</f>
        <v>Snacks</v>
      </c>
      <c r="F86" s="14" t="str">
        <f>_xlfn.XLOOKUP(D86,'Meal Info'!$A$4:$A$19,'Meal Info'!$C$4:$C$19)</f>
        <v>Charlie</v>
      </c>
      <c r="G86" s="7">
        <v>7.17</v>
      </c>
      <c r="H86" s="7">
        <f t="shared" si="6"/>
        <v>0.71700000000000008</v>
      </c>
      <c r="I86" s="7">
        <f t="shared" si="7"/>
        <v>7.8870000000000005</v>
      </c>
      <c r="J86" s="7">
        <v>0.35</v>
      </c>
      <c r="K86" s="7">
        <f t="shared" si="4"/>
        <v>2.5094999999999996</v>
      </c>
      <c r="L86" s="7" t="s">
        <v>27</v>
      </c>
      <c r="M86" s="7">
        <v>9</v>
      </c>
      <c r="N86" s="7">
        <f>INDEX('Delivery Distances'!$B$6:$K$20,MATCH('Sales Summary_working sheet'!L86,'Delivery Distances'!$A$6:$A$20,0),MATCH('Sales Summary_working sheet'!M86,'Delivery Distances'!$B$5:$K$5,0))</f>
        <v>9</v>
      </c>
      <c r="O86" s="7" cm="1">
        <f t="array" ref="O86">_xlfn.XLOOKUP(L86,'Delivery Distances'!$A$6:$A$20,_xlfn.XLOOKUP('Sales Summary_working sheet'!M86,'Delivery Distances'!$B$5:$K$5,'Delivery Distances'!$B$6:$K$20))</f>
        <v>9</v>
      </c>
      <c r="P86" s="7">
        <f t="shared" si="5"/>
        <v>11.5</v>
      </c>
    </row>
    <row r="87" spans="1:16" ht="15.75" customHeight="1" x14ac:dyDescent="0.15">
      <c r="A87" s="13">
        <v>43983</v>
      </c>
      <c r="B87" s="19" t="s">
        <v>5358</v>
      </c>
      <c r="C87" s="7" t="s">
        <v>167</v>
      </c>
      <c r="D87" s="14">
        <v>16</v>
      </c>
      <c r="E87" s="14" t="str">
        <f>_xlfn.XLOOKUP(D87,'Meal Info'!$A$4:$A$19,'Meal Info'!$B$4:$B$19)</f>
        <v>Fish</v>
      </c>
      <c r="F87" s="14" t="str">
        <f>_xlfn.XLOOKUP(D87,'Meal Info'!$A$4:$A$19,'Meal Info'!$C$4:$C$19)</f>
        <v>Charlie</v>
      </c>
      <c r="G87" s="7">
        <v>88.21</v>
      </c>
      <c r="H87" s="7">
        <f t="shared" si="6"/>
        <v>8.8209999999999997</v>
      </c>
      <c r="I87" s="7">
        <f t="shared" si="7"/>
        <v>97.030999999999992</v>
      </c>
      <c r="J87" s="7">
        <v>0.02</v>
      </c>
      <c r="K87" s="7">
        <f t="shared" si="4"/>
        <v>1.7642</v>
      </c>
      <c r="L87" s="7" t="s">
        <v>31</v>
      </c>
      <c r="M87" s="7">
        <v>7</v>
      </c>
      <c r="N87" s="7">
        <f>INDEX('Delivery Distances'!$B$6:$K$20,MATCH('Sales Summary_working sheet'!L87,'Delivery Distances'!$A$6:$A$20,0),MATCH('Sales Summary_working sheet'!M87,'Delivery Distances'!$B$5:$K$5,0))</f>
        <v>5</v>
      </c>
      <c r="O87" s="7" cm="1">
        <f t="array" ref="O87">_xlfn.XLOOKUP(L87,'Delivery Distances'!$A$6:$A$20,_xlfn.XLOOKUP('Sales Summary_working sheet'!M87,'Delivery Distances'!$B$5:$K$5,'Delivery Distances'!$B$6:$K$20))</f>
        <v>5</v>
      </c>
      <c r="P87" s="7">
        <f t="shared" si="5"/>
        <v>9</v>
      </c>
    </row>
    <row r="88" spans="1:16" ht="15.75" customHeight="1" x14ac:dyDescent="0.15">
      <c r="A88" s="13">
        <v>43983</v>
      </c>
      <c r="B88" s="19" t="s">
        <v>5358</v>
      </c>
      <c r="C88" s="7" t="s">
        <v>244</v>
      </c>
      <c r="D88" s="14">
        <v>10</v>
      </c>
      <c r="E88" s="14" t="str">
        <f>_xlfn.XLOOKUP(D88,'Meal Info'!$A$4:$A$19,'Meal Info'!$B$4:$B$19)</f>
        <v>Protein shake</v>
      </c>
      <c r="F88" s="14" t="str">
        <f>_xlfn.XLOOKUP(D88,'Meal Info'!$A$4:$A$19,'Meal Info'!$C$4:$C$19)</f>
        <v>Charlie</v>
      </c>
      <c r="G88" s="7">
        <v>12.22</v>
      </c>
      <c r="H88" s="7">
        <f t="shared" si="6"/>
        <v>1.2220000000000002</v>
      </c>
      <c r="I88" s="7">
        <f t="shared" si="7"/>
        <v>13.442</v>
      </c>
      <c r="J88" s="7">
        <v>0.39</v>
      </c>
      <c r="K88" s="7">
        <f t="shared" si="4"/>
        <v>4.7658000000000005</v>
      </c>
      <c r="L88" s="7" t="s">
        <v>5079</v>
      </c>
      <c r="M88" s="7">
        <v>2</v>
      </c>
      <c r="N88" s="7">
        <f>INDEX('Delivery Distances'!$B$6:$K$20,MATCH('Sales Summary_working sheet'!L88,'Delivery Distances'!$A$6:$A$20,0),MATCH('Sales Summary_working sheet'!M88,'Delivery Distances'!$B$5:$K$5,0))</f>
        <v>6</v>
      </c>
      <c r="O88" s="7" cm="1">
        <f t="array" ref="O88">_xlfn.XLOOKUP(L88,'Delivery Distances'!$A$6:$A$20,_xlfn.XLOOKUP('Sales Summary_working sheet'!M88,'Delivery Distances'!$B$5:$K$5,'Delivery Distances'!$B$6:$K$20))</f>
        <v>6</v>
      </c>
      <c r="P88" s="7">
        <f t="shared" si="5"/>
        <v>10</v>
      </c>
    </row>
    <row r="89" spans="1:16" ht="15.75" customHeight="1" x14ac:dyDescent="0.15">
      <c r="A89" s="13">
        <v>43983</v>
      </c>
      <c r="B89" s="19" t="s">
        <v>5358</v>
      </c>
      <c r="C89" s="7" t="s">
        <v>2252</v>
      </c>
      <c r="D89" s="14">
        <v>10</v>
      </c>
      <c r="E89" s="14" t="str">
        <f>_xlfn.XLOOKUP(D89,'Meal Info'!$A$4:$A$19,'Meal Info'!$B$4:$B$19)</f>
        <v>Protein shake</v>
      </c>
      <c r="F89" s="14" t="str">
        <f>_xlfn.XLOOKUP(D89,'Meal Info'!$A$4:$A$19,'Meal Info'!$C$4:$C$19)</f>
        <v>Charlie</v>
      </c>
      <c r="G89" s="7">
        <v>83.67</v>
      </c>
      <c r="H89" s="7">
        <f t="shared" si="6"/>
        <v>8.3670000000000009</v>
      </c>
      <c r="I89" s="7">
        <f t="shared" si="7"/>
        <v>92.037000000000006</v>
      </c>
      <c r="J89" s="7">
        <v>0.17</v>
      </c>
      <c r="K89" s="7">
        <f t="shared" si="4"/>
        <v>14.2239</v>
      </c>
      <c r="L89" s="7" t="s">
        <v>29</v>
      </c>
      <c r="M89" s="7">
        <v>5</v>
      </c>
      <c r="N89" s="7">
        <f>INDEX('Delivery Distances'!$B$6:$K$20,MATCH('Sales Summary_working sheet'!L89,'Delivery Distances'!$A$6:$A$20,0),MATCH('Sales Summary_working sheet'!M89,'Delivery Distances'!$B$5:$K$5,0))</f>
        <v>14</v>
      </c>
      <c r="O89" s="7" cm="1">
        <f t="array" ref="O89">_xlfn.XLOOKUP(L89,'Delivery Distances'!$A$6:$A$20,_xlfn.XLOOKUP('Sales Summary_working sheet'!M89,'Delivery Distances'!$B$5:$K$5,'Delivery Distances'!$B$6:$K$20))</f>
        <v>14</v>
      </c>
      <c r="P89" s="7">
        <f t="shared" si="5"/>
        <v>14</v>
      </c>
    </row>
    <row r="90" spans="1:16" ht="15.75" customHeight="1" x14ac:dyDescent="0.15">
      <c r="A90" s="13">
        <v>43983</v>
      </c>
      <c r="B90" s="19" t="s">
        <v>5358</v>
      </c>
      <c r="C90" s="7" t="s">
        <v>1202</v>
      </c>
      <c r="D90" s="14">
        <v>15</v>
      </c>
      <c r="E90" s="14" t="str">
        <f>_xlfn.XLOOKUP(D90,'Meal Info'!$A$4:$A$19,'Meal Info'!$B$4:$B$19)</f>
        <v>Snacks</v>
      </c>
      <c r="F90" s="14" t="str">
        <f>_xlfn.XLOOKUP(D90,'Meal Info'!$A$4:$A$19,'Meal Info'!$C$4:$C$19)</f>
        <v>Charlie</v>
      </c>
      <c r="G90" s="7">
        <v>73.37</v>
      </c>
      <c r="H90" s="7">
        <f t="shared" si="6"/>
        <v>7.3370000000000006</v>
      </c>
      <c r="I90" s="7">
        <f t="shared" si="7"/>
        <v>80.707000000000008</v>
      </c>
      <c r="J90" s="7">
        <v>0.32</v>
      </c>
      <c r="K90" s="7">
        <f t="shared" si="4"/>
        <v>23.478400000000001</v>
      </c>
      <c r="L90" s="7" t="s">
        <v>5081</v>
      </c>
      <c r="M90" s="7">
        <v>2</v>
      </c>
      <c r="N90" s="7">
        <f>INDEX('Delivery Distances'!$B$6:$K$20,MATCH('Sales Summary_working sheet'!L90,'Delivery Distances'!$A$6:$A$20,0),MATCH('Sales Summary_working sheet'!M90,'Delivery Distances'!$B$5:$K$5,0))</f>
        <v>3</v>
      </c>
      <c r="O90" s="7" cm="1">
        <f t="array" ref="O90">_xlfn.XLOOKUP(L90,'Delivery Distances'!$A$6:$A$20,_xlfn.XLOOKUP('Sales Summary_working sheet'!M90,'Delivery Distances'!$B$5:$K$5,'Delivery Distances'!$B$6:$K$20))</f>
        <v>3</v>
      </c>
      <c r="P90" s="7">
        <f t="shared" si="5"/>
        <v>7</v>
      </c>
    </row>
    <row r="91" spans="1:16" ht="15.75" customHeight="1" x14ac:dyDescent="0.15">
      <c r="A91" s="13">
        <v>43983</v>
      </c>
      <c r="B91" s="19" t="s">
        <v>5358</v>
      </c>
      <c r="C91" s="7" t="s">
        <v>3124</v>
      </c>
      <c r="D91" s="14">
        <v>16</v>
      </c>
      <c r="E91" s="14" t="str">
        <f>_xlfn.XLOOKUP(D91,'Meal Info'!$A$4:$A$19,'Meal Info'!$B$4:$B$19)</f>
        <v>Fish</v>
      </c>
      <c r="F91" s="14" t="str">
        <f>_xlfn.XLOOKUP(D91,'Meal Info'!$A$4:$A$19,'Meal Info'!$C$4:$C$19)</f>
        <v>Charlie</v>
      </c>
      <c r="G91" s="7">
        <v>44.61</v>
      </c>
      <c r="H91" s="7">
        <f t="shared" si="6"/>
        <v>4.4610000000000003</v>
      </c>
      <c r="I91" s="7">
        <f t="shared" si="7"/>
        <v>49.070999999999998</v>
      </c>
      <c r="J91" s="7">
        <v>0.22</v>
      </c>
      <c r="K91" s="7">
        <f t="shared" si="4"/>
        <v>9.8141999999999996</v>
      </c>
      <c r="L91" s="7" t="s">
        <v>29</v>
      </c>
      <c r="M91" s="7">
        <v>10</v>
      </c>
      <c r="N91" s="7">
        <f>INDEX('Delivery Distances'!$B$6:$K$20,MATCH('Sales Summary_working sheet'!L91,'Delivery Distances'!$A$6:$A$20,0),MATCH('Sales Summary_working sheet'!M91,'Delivery Distances'!$B$5:$K$5,0))</f>
        <v>15</v>
      </c>
      <c r="O91" s="7" cm="1">
        <f t="array" ref="O91">_xlfn.XLOOKUP(L91,'Delivery Distances'!$A$6:$A$20,_xlfn.XLOOKUP('Sales Summary_working sheet'!M91,'Delivery Distances'!$B$5:$K$5,'Delivery Distances'!$B$6:$K$20))</f>
        <v>15</v>
      </c>
      <c r="P91" s="7">
        <f t="shared" si="5"/>
        <v>14.5</v>
      </c>
    </row>
    <row r="92" spans="1:16" ht="15.75" customHeight="1" x14ac:dyDescent="0.15">
      <c r="A92" s="13">
        <v>43983</v>
      </c>
      <c r="B92" s="19" t="s">
        <v>5358</v>
      </c>
      <c r="C92" s="7" t="s">
        <v>2982</v>
      </c>
      <c r="D92" s="14">
        <v>10</v>
      </c>
      <c r="E92" s="14" t="str">
        <f>_xlfn.XLOOKUP(D92,'Meal Info'!$A$4:$A$19,'Meal Info'!$B$4:$B$19)</f>
        <v>Protein shake</v>
      </c>
      <c r="F92" s="14" t="str">
        <f>_xlfn.XLOOKUP(D92,'Meal Info'!$A$4:$A$19,'Meal Info'!$C$4:$C$19)</f>
        <v>Charlie</v>
      </c>
      <c r="G92" s="7">
        <v>44.17</v>
      </c>
      <c r="H92" s="7">
        <f t="shared" si="6"/>
        <v>4.4170000000000007</v>
      </c>
      <c r="I92" s="7">
        <f t="shared" si="7"/>
        <v>48.587000000000003</v>
      </c>
      <c r="J92" s="7">
        <v>0.13</v>
      </c>
      <c r="K92" s="7">
        <f t="shared" si="4"/>
        <v>5.7421000000000006</v>
      </c>
      <c r="L92" s="7" t="s">
        <v>29</v>
      </c>
      <c r="M92" s="7">
        <v>3</v>
      </c>
      <c r="N92" s="7">
        <f>INDEX('Delivery Distances'!$B$6:$K$20,MATCH('Sales Summary_working sheet'!L92,'Delivery Distances'!$A$6:$A$20,0),MATCH('Sales Summary_working sheet'!M92,'Delivery Distances'!$B$5:$K$5,0))</f>
        <v>9</v>
      </c>
      <c r="O92" s="7" cm="1">
        <f t="array" ref="O92">_xlfn.XLOOKUP(L92,'Delivery Distances'!$A$6:$A$20,_xlfn.XLOOKUP('Sales Summary_working sheet'!M92,'Delivery Distances'!$B$5:$K$5,'Delivery Distances'!$B$6:$K$20))</f>
        <v>9</v>
      </c>
      <c r="P92" s="7">
        <f t="shared" si="5"/>
        <v>11.5</v>
      </c>
    </row>
    <row r="93" spans="1:16" ht="15.75" customHeight="1" x14ac:dyDescent="0.15">
      <c r="A93" s="13">
        <v>43983</v>
      </c>
      <c r="B93" s="19" t="s">
        <v>5358</v>
      </c>
      <c r="C93" s="7" t="s">
        <v>2583</v>
      </c>
      <c r="D93" s="14">
        <v>16</v>
      </c>
      <c r="E93" s="14" t="str">
        <f>_xlfn.XLOOKUP(D93,'Meal Info'!$A$4:$A$19,'Meal Info'!$B$4:$B$19)</f>
        <v>Fish</v>
      </c>
      <c r="F93" s="14" t="str">
        <f>_xlfn.XLOOKUP(D93,'Meal Info'!$A$4:$A$19,'Meal Info'!$C$4:$C$19)</f>
        <v>Charlie</v>
      </c>
      <c r="G93" s="7">
        <v>21.29</v>
      </c>
      <c r="H93" s="7">
        <f t="shared" si="6"/>
        <v>2.129</v>
      </c>
      <c r="I93" s="7">
        <f t="shared" si="7"/>
        <v>23.419</v>
      </c>
      <c r="J93" s="7">
        <v>0.05</v>
      </c>
      <c r="K93" s="7">
        <f t="shared" si="4"/>
        <v>1.0645</v>
      </c>
      <c r="L93" s="7" t="s">
        <v>5080</v>
      </c>
      <c r="M93" s="7">
        <v>9</v>
      </c>
      <c r="N93" s="7">
        <f>INDEX('Delivery Distances'!$B$6:$K$20,MATCH('Sales Summary_working sheet'!L93,'Delivery Distances'!$A$6:$A$20,0),MATCH('Sales Summary_working sheet'!M93,'Delivery Distances'!$B$5:$K$5,0))</f>
        <v>4</v>
      </c>
      <c r="O93" s="7" cm="1">
        <f t="array" ref="O93">_xlfn.XLOOKUP(L93,'Delivery Distances'!$A$6:$A$20,_xlfn.XLOOKUP('Sales Summary_working sheet'!M93,'Delivery Distances'!$B$5:$K$5,'Delivery Distances'!$B$6:$K$20))</f>
        <v>4</v>
      </c>
      <c r="P93" s="7">
        <f t="shared" si="5"/>
        <v>8</v>
      </c>
    </row>
    <row r="94" spans="1:16" ht="15.75" customHeight="1" x14ac:dyDescent="0.15">
      <c r="A94" s="13">
        <v>43983</v>
      </c>
      <c r="B94" s="19" t="s">
        <v>5358</v>
      </c>
      <c r="C94" s="7" t="s">
        <v>4119</v>
      </c>
      <c r="D94" s="14">
        <v>15</v>
      </c>
      <c r="E94" s="14" t="str">
        <f>_xlfn.XLOOKUP(D94,'Meal Info'!$A$4:$A$19,'Meal Info'!$B$4:$B$19)</f>
        <v>Snacks</v>
      </c>
      <c r="F94" s="14" t="str">
        <f>_xlfn.XLOOKUP(D94,'Meal Info'!$A$4:$A$19,'Meal Info'!$C$4:$C$19)</f>
        <v>Charlie</v>
      </c>
      <c r="G94" s="7">
        <v>35.549999999999997</v>
      </c>
      <c r="H94" s="7">
        <f t="shared" si="6"/>
        <v>3.5549999999999997</v>
      </c>
      <c r="I94" s="7">
        <f t="shared" si="7"/>
        <v>39.104999999999997</v>
      </c>
      <c r="J94" s="7">
        <v>0.04</v>
      </c>
      <c r="K94" s="7">
        <f t="shared" si="4"/>
        <v>1.4219999999999999</v>
      </c>
      <c r="L94" s="7" t="s">
        <v>27</v>
      </c>
      <c r="M94" s="7">
        <v>6</v>
      </c>
      <c r="N94" s="7">
        <f>INDEX('Delivery Distances'!$B$6:$K$20,MATCH('Sales Summary_working sheet'!L94,'Delivery Distances'!$A$6:$A$20,0),MATCH('Sales Summary_working sheet'!M94,'Delivery Distances'!$B$5:$K$5,0))</f>
        <v>9</v>
      </c>
      <c r="O94" s="7" cm="1">
        <f t="array" ref="O94">_xlfn.XLOOKUP(L94,'Delivery Distances'!$A$6:$A$20,_xlfn.XLOOKUP('Sales Summary_working sheet'!M94,'Delivery Distances'!$B$5:$K$5,'Delivery Distances'!$B$6:$K$20))</f>
        <v>9</v>
      </c>
      <c r="P94" s="7">
        <f t="shared" si="5"/>
        <v>11.5</v>
      </c>
    </row>
    <row r="95" spans="1:16" ht="15.75" customHeight="1" x14ac:dyDescent="0.15">
      <c r="A95" s="13">
        <v>43983</v>
      </c>
      <c r="B95" s="19" t="s">
        <v>5358</v>
      </c>
      <c r="C95" s="7" t="s">
        <v>1753</v>
      </c>
      <c r="D95" s="14">
        <v>10</v>
      </c>
      <c r="E95" s="14" t="str">
        <f>_xlfn.XLOOKUP(D95,'Meal Info'!$A$4:$A$19,'Meal Info'!$B$4:$B$19)</f>
        <v>Protein shake</v>
      </c>
      <c r="F95" s="14" t="str">
        <f>_xlfn.XLOOKUP(D95,'Meal Info'!$A$4:$A$19,'Meal Info'!$C$4:$C$19)</f>
        <v>Charlie</v>
      </c>
      <c r="G95" s="7">
        <v>50.47</v>
      </c>
      <c r="H95" s="7">
        <f t="shared" si="6"/>
        <v>5.0470000000000006</v>
      </c>
      <c r="I95" s="7">
        <f t="shared" si="7"/>
        <v>55.516999999999996</v>
      </c>
      <c r="J95" s="7">
        <v>0.36</v>
      </c>
      <c r="K95" s="7">
        <f t="shared" si="4"/>
        <v>18.1692</v>
      </c>
      <c r="L95" s="7" t="s">
        <v>5081</v>
      </c>
      <c r="M95" s="7">
        <v>9</v>
      </c>
      <c r="N95" s="7">
        <f>INDEX('Delivery Distances'!$B$6:$K$20,MATCH('Sales Summary_working sheet'!L95,'Delivery Distances'!$A$6:$A$20,0),MATCH('Sales Summary_working sheet'!M95,'Delivery Distances'!$B$5:$K$5,0))</f>
        <v>1</v>
      </c>
      <c r="O95" s="7" cm="1">
        <f t="array" ref="O95">_xlfn.XLOOKUP(L95,'Delivery Distances'!$A$6:$A$20,_xlfn.XLOOKUP('Sales Summary_working sheet'!M95,'Delivery Distances'!$B$5:$K$5,'Delivery Distances'!$B$6:$K$20))</f>
        <v>1</v>
      </c>
      <c r="P95" s="7">
        <f t="shared" si="5"/>
        <v>3</v>
      </c>
    </row>
    <row r="96" spans="1:16" ht="15.75" customHeight="1" x14ac:dyDescent="0.15">
      <c r="A96" s="13">
        <v>43983</v>
      </c>
      <c r="B96" s="19" t="s">
        <v>5358</v>
      </c>
      <c r="C96" s="7" t="s">
        <v>2343</v>
      </c>
      <c r="D96" s="14">
        <v>16</v>
      </c>
      <c r="E96" s="14" t="str">
        <f>_xlfn.XLOOKUP(D96,'Meal Info'!$A$4:$A$19,'Meal Info'!$B$4:$B$19)</f>
        <v>Fish</v>
      </c>
      <c r="F96" s="14" t="str">
        <f>_xlfn.XLOOKUP(D96,'Meal Info'!$A$4:$A$19,'Meal Info'!$C$4:$C$19)</f>
        <v>Charlie</v>
      </c>
      <c r="G96" s="7">
        <v>64.150000000000006</v>
      </c>
      <c r="H96" s="7">
        <f t="shared" si="6"/>
        <v>6.4150000000000009</v>
      </c>
      <c r="I96" s="7">
        <f t="shared" si="7"/>
        <v>70.565000000000012</v>
      </c>
      <c r="J96" s="7">
        <v>0.33</v>
      </c>
      <c r="K96" s="7">
        <f t="shared" si="4"/>
        <v>21.169500000000003</v>
      </c>
      <c r="L96" s="7" t="s">
        <v>26</v>
      </c>
      <c r="M96" s="7">
        <v>4</v>
      </c>
      <c r="N96" s="7">
        <f>INDEX('Delivery Distances'!$B$6:$K$20,MATCH('Sales Summary_working sheet'!L96,'Delivery Distances'!$A$6:$A$20,0),MATCH('Sales Summary_working sheet'!M96,'Delivery Distances'!$B$5:$K$5,0))</f>
        <v>22</v>
      </c>
      <c r="O96" s="7" cm="1">
        <f t="array" ref="O96">_xlfn.XLOOKUP(L96,'Delivery Distances'!$A$6:$A$20,_xlfn.XLOOKUP('Sales Summary_working sheet'!M96,'Delivery Distances'!$B$5:$K$5,'Delivery Distances'!$B$6:$K$20))</f>
        <v>22</v>
      </c>
      <c r="P96" s="7">
        <f t="shared" si="5"/>
        <v>18</v>
      </c>
    </row>
    <row r="97" spans="1:16" ht="15.75" customHeight="1" x14ac:dyDescent="0.15">
      <c r="A97" s="13">
        <v>43983</v>
      </c>
      <c r="B97" s="19" t="s">
        <v>5358</v>
      </c>
      <c r="C97" s="7" t="s">
        <v>1255</v>
      </c>
      <c r="D97" s="14">
        <v>16</v>
      </c>
      <c r="E97" s="14" t="str">
        <f>_xlfn.XLOOKUP(D97,'Meal Info'!$A$4:$A$19,'Meal Info'!$B$4:$B$19)</f>
        <v>Fish</v>
      </c>
      <c r="F97" s="14" t="str">
        <f>_xlfn.XLOOKUP(D97,'Meal Info'!$A$4:$A$19,'Meal Info'!$C$4:$C$19)</f>
        <v>Charlie</v>
      </c>
      <c r="G97" s="7">
        <v>72.41</v>
      </c>
      <c r="H97" s="7">
        <f t="shared" si="6"/>
        <v>7.2409999999999997</v>
      </c>
      <c r="I97" s="7">
        <f t="shared" si="7"/>
        <v>79.650999999999996</v>
      </c>
      <c r="J97" s="7">
        <v>0.05</v>
      </c>
      <c r="K97" s="7">
        <f t="shared" si="4"/>
        <v>3.6204999999999998</v>
      </c>
      <c r="L97" s="7" t="s">
        <v>5080</v>
      </c>
      <c r="M97" s="7">
        <v>7</v>
      </c>
      <c r="N97" s="7">
        <f>INDEX('Delivery Distances'!$B$6:$K$20,MATCH('Sales Summary_working sheet'!L97,'Delivery Distances'!$A$6:$A$20,0),MATCH('Sales Summary_working sheet'!M97,'Delivery Distances'!$B$5:$K$5,0))</f>
        <v>1</v>
      </c>
      <c r="O97" s="7" cm="1">
        <f t="array" ref="O97">_xlfn.XLOOKUP(L97,'Delivery Distances'!$A$6:$A$20,_xlfn.XLOOKUP('Sales Summary_working sheet'!M97,'Delivery Distances'!$B$5:$K$5,'Delivery Distances'!$B$6:$K$20))</f>
        <v>1</v>
      </c>
      <c r="P97" s="7">
        <f t="shared" si="5"/>
        <v>3</v>
      </c>
    </row>
    <row r="98" spans="1:16" ht="15.75" customHeight="1" x14ac:dyDescent="0.15">
      <c r="A98" s="13">
        <v>43983</v>
      </c>
      <c r="B98" s="19" t="s">
        <v>5359</v>
      </c>
      <c r="C98" s="7" t="s">
        <v>2705</v>
      </c>
      <c r="D98" s="14">
        <v>10</v>
      </c>
      <c r="E98" s="14" t="str">
        <f>_xlfn.XLOOKUP(D98,'Meal Info'!$A$4:$A$19,'Meal Info'!$B$4:$B$19)</f>
        <v>Protein shake</v>
      </c>
      <c r="F98" s="14" t="str">
        <f>_xlfn.XLOOKUP(D98,'Meal Info'!$A$4:$A$19,'Meal Info'!$C$4:$C$19)</f>
        <v>Charlie</v>
      </c>
      <c r="G98" s="7">
        <v>76.98</v>
      </c>
      <c r="H98" s="7">
        <f t="shared" si="6"/>
        <v>7.6980000000000004</v>
      </c>
      <c r="I98" s="7">
        <f t="shared" si="7"/>
        <v>84.677999999999997</v>
      </c>
      <c r="J98" s="7">
        <v>0.33</v>
      </c>
      <c r="K98" s="7">
        <f t="shared" si="4"/>
        <v>25.403400000000001</v>
      </c>
      <c r="L98" s="7" t="s">
        <v>5077</v>
      </c>
      <c r="M98" s="7">
        <v>9</v>
      </c>
      <c r="N98" s="7">
        <f>INDEX('Delivery Distances'!$B$6:$K$20,MATCH('Sales Summary_working sheet'!L98,'Delivery Distances'!$A$6:$A$20,0),MATCH('Sales Summary_working sheet'!M98,'Delivery Distances'!$B$5:$K$5,0))</f>
        <v>4</v>
      </c>
      <c r="O98" s="7" cm="1">
        <f t="array" ref="O98">_xlfn.XLOOKUP(L98,'Delivery Distances'!$A$6:$A$20,_xlfn.XLOOKUP('Sales Summary_working sheet'!M98,'Delivery Distances'!$B$5:$K$5,'Delivery Distances'!$B$6:$K$20))</f>
        <v>4</v>
      </c>
      <c r="P98" s="7">
        <f t="shared" si="5"/>
        <v>8</v>
      </c>
    </row>
    <row r="99" spans="1:16" ht="15.75" customHeight="1" x14ac:dyDescent="0.15">
      <c r="A99" s="13">
        <v>43983</v>
      </c>
      <c r="B99" s="19" t="s">
        <v>5359</v>
      </c>
      <c r="C99" s="7" t="s">
        <v>2596</v>
      </c>
      <c r="D99" s="14">
        <v>15</v>
      </c>
      <c r="E99" s="14" t="str">
        <f>_xlfn.XLOOKUP(D99,'Meal Info'!$A$4:$A$19,'Meal Info'!$B$4:$B$19)</f>
        <v>Snacks</v>
      </c>
      <c r="F99" s="14" t="str">
        <f>_xlfn.XLOOKUP(D99,'Meal Info'!$A$4:$A$19,'Meal Info'!$C$4:$C$19)</f>
        <v>Charlie</v>
      </c>
      <c r="G99" s="7">
        <v>88.11</v>
      </c>
      <c r="H99" s="7">
        <f t="shared" si="6"/>
        <v>8.8109999999999999</v>
      </c>
      <c r="I99" s="7">
        <f t="shared" si="7"/>
        <v>96.920999999999992</v>
      </c>
      <c r="J99" s="7">
        <v>0.09</v>
      </c>
      <c r="K99" s="7">
        <f t="shared" si="4"/>
        <v>7.9298999999999999</v>
      </c>
      <c r="L99" s="7" t="s">
        <v>31</v>
      </c>
      <c r="M99" s="7">
        <v>3</v>
      </c>
      <c r="N99" s="7">
        <f>INDEX('Delivery Distances'!$B$6:$K$20,MATCH('Sales Summary_working sheet'!L99,'Delivery Distances'!$A$6:$A$20,0),MATCH('Sales Summary_working sheet'!M99,'Delivery Distances'!$B$5:$K$5,0))</f>
        <v>9</v>
      </c>
      <c r="O99" s="7" cm="1">
        <f t="array" ref="O99">_xlfn.XLOOKUP(L99,'Delivery Distances'!$A$6:$A$20,_xlfn.XLOOKUP('Sales Summary_working sheet'!M99,'Delivery Distances'!$B$5:$K$5,'Delivery Distances'!$B$6:$K$20))</f>
        <v>9</v>
      </c>
      <c r="P99" s="7">
        <f t="shared" si="5"/>
        <v>11.5</v>
      </c>
    </row>
    <row r="100" spans="1:16" ht="15.75" customHeight="1" x14ac:dyDescent="0.15">
      <c r="A100" s="13">
        <v>43983</v>
      </c>
      <c r="B100" s="19" t="s">
        <v>5359</v>
      </c>
      <c r="C100" s="7" t="s">
        <v>4724</v>
      </c>
      <c r="D100" s="14">
        <v>10</v>
      </c>
      <c r="E100" s="14" t="str">
        <f>_xlfn.XLOOKUP(D100,'Meal Info'!$A$4:$A$19,'Meal Info'!$B$4:$B$19)</f>
        <v>Protein shake</v>
      </c>
      <c r="F100" s="14" t="str">
        <f>_xlfn.XLOOKUP(D100,'Meal Info'!$A$4:$A$19,'Meal Info'!$C$4:$C$19)</f>
        <v>Charlie</v>
      </c>
      <c r="G100" s="7">
        <v>14.35</v>
      </c>
      <c r="H100" s="7">
        <f t="shared" si="6"/>
        <v>1.4350000000000001</v>
      </c>
      <c r="I100" s="7">
        <f t="shared" si="7"/>
        <v>15.785</v>
      </c>
      <c r="J100" s="7">
        <v>0.11</v>
      </c>
      <c r="K100" s="7">
        <f t="shared" si="4"/>
        <v>1.5785</v>
      </c>
      <c r="L100" s="7" t="s">
        <v>5080</v>
      </c>
      <c r="M100" s="7">
        <v>2</v>
      </c>
      <c r="N100" s="7">
        <f>INDEX('Delivery Distances'!$B$6:$K$20,MATCH('Sales Summary_working sheet'!L100,'Delivery Distances'!$A$6:$A$20,0),MATCH('Sales Summary_working sheet'!M100,'Delivery Distances'!$B$5:$K$5,0))</f>
        <v>1</v>
      </c>
      <c r="O100" s="7" cm="1">
        <f t="array" ref="O100">_xlfn.XLOOKUP(L100,'Delivery Distances'!$A$6:$A$20,_xlfn.XLOOKUP('Sales Summary_working sheet'!M100,'Delivery Distances'!$B$5:$K$5,'Delivery Distances'!$B$6:$K$20))</f>
        <v>1</v>
      </c>
      <c r="P100" s="7">
        <f t="shared" si="5"/>
        <v>3</v>
      </c>
    </row>
    <row r="101" spans="1:16" ht="15.75" customHeight="1" x14ac:dyDescent="0.15">
      <c r="A101" s="13">
        <v>43983</v>
      </c>
      <c r="B101" s="19" t="s">
        <v>5359</v>
      </c>
      <c r="C101" s="7" t="s">
        <v>682</v>
      </c>
      <c r="D101" s="14">
        <v>15</v>
      </c>
      <c r="E101" s="14" t="str">
        <f>_xlfn.XLOOKUP(D101,'Meal Info'!$A$4:$A$19,'Meal Info'!$B$4:$B$19)</f>
        <v>Snacks</v>
      </c>
      <c r="F101" s="14" t="str">
        <f>_xlfn.XLOOKUP(D101,'Meal Info'!$A$4:$A$19,'Meal Info'!$C$4:$C$19)</f>
        <v>Charlie</v>
      </c>
      <c r="G101" s="7">
        <v>11.08</v>
      </c>
      <c r="H101" s="7">
        <f t="shared" si="6"/>
        <v>1.1080000000000001</v>
      </c>
      <c r="I101" s="7">
        <f t="shared" si="7"/>
        <v>12.188000000000001</v>
      </c>
      <c r="J101" s="7">
        <v>0.33</v>
      </c>
      <c r="K101" s="7">
        <f t="shared" si="4"/>
        <v>3.6564000000000001</v>
      </c>
      <c r="L101" s="7" t="s">
        <v>5075</v>
      </c>
      <c r="M101" s="7">
        <v>8</v>
      </c>
      <c r="N101" s="7">
        <f>INDEX('Delivery Distances'!$B$6:$K$20,MATCH('Sales Summary_working sheet'!L101,'Delivery Distances'!$A$6:$A$20,0),MATCH('Sales Summary_working sheet'!M101,'Delivery Distances'!$B$5:$K$5,0))</f>
        <v>2</v>
      </c>
      <c r="O101" s="7" cm="1">
        <f t="array" ref="O101">_xlfn.XLOOKUP(L101,'Delivery Distances'!$A$6:$A$20,_xlfn.XLOOKUP('Sales Summary_working sheet'!M101,'Delivery Distances'!$B$5:$K$5,'Delivery Distances'!$B$6:$K$20))</f>
        <v>2</v>
      </c>
      <c r="P101" s="7">
        <f t="shared" si="5"/>
        <v>6</v>
      </c>
    </row>
    <row r="102" spans="1:16" ht="15.75" customHeight="1" x14ac:dyDescent="0.15">
      <c r="A102" s="13">
        <v>43983</v>
      </c>
      <c r="B102" s="19" t="s">
        <v>5359</v>
      </c>
      <c r="C102" s="7" t="s">
        <v>607</v>
      </c>
      <c r="D102" s="14">
        <v>15</v>
      </c>
      <c r="E102" s="14" t="str">
        <f>_xlfn.XLOOKUP(D102,'Meal Info'!$A$4:$A$19,'Meal Info'!$B$4:$B$19)</f>
        <v>Snacks</v>
      </c>
      <c r="F102" s="14" t="str">
        <f>_xlfn.XLOOKUP(D102,'Meal Info'!$A$4:$A$19,'Meal Info'!$C$4:$C$19)</f>
        <v>Charlie</v>
      </c>
      <c r="G102" s="7">
        <v>50.65</v>
      </c>
      <c r="H102" s="7">
        <f t="shared" si="6"/>
        <v>5.0650000000000004</v>
      </c>
      <c r="I102" s="7">
        <f t="shared" si="7"/>
        <v>55.714999999999996</v>
      </c>
      <c r="J102" s="7">
        <v>0.28999999999999998</v>
      </c>
      <c r="K102" s="7">
        <f t="shared" si="4"/>
        <v>14.688499999999999</v>
      </c>
      <c r="L102" s="7" t="s">
        <v>5078</v>
      </c>
      <c r="M102" s="7">
        <v>4</v>
      </c>
      <c r="N102" s="7">
        <f>INDEX('Delivery Distances'!$B$6:$K$20,MATCH('Sales Summary_working sheet'!L102,'Delivery Distances'!$A$6:$A$20,0),MATCH('Sales Summary_working sheet'!M102,'Delivery Distances'!$B$5:$K$5,0))</f>
        <v>1</v>
      </c>
      <c r="O102" s="7" cm="1">
        <f t="array" ref="O102">_xlfn.XLOOKUP(L102,'Delivery Distances'!$A$6:$A$20,_xlfn.XLOOKUP('Sales Summary_working sheet'!M102,'Delivery Distances'!$B$5:$K$5,'Delivery Distances'!$B$6:$K$20))</f>
        <v>1</v>
      </c>
      <c r="P102" s="7">
        <f t="shared" si="5"/>
        <v>3</v>
      </c>
    </row>
    <row r="103" spans="1:16" ht="15.75" customHeight="1" x14ac:dyDescent="0.15">
      <c r="A103" s="13">
        <v>43983</v>
      </c>
      <c r="B103" s="19" t="s">
        <v>5359</v>
      </c>
      <c r="C103" s="7" t="s">
        <v>5009</v>
      </c>
      <c r="D103" s="14">
        <v>15</v>
      </c>
      <c r="E103" s="14" t="str">
        <f>_xlfn.XLOOKUP(D103,'Meal Info'!$A$4:$A$19,'Meal Info'!$B$4:$B$19)</f>
        <v>Snacks</v>
      </c>
      <c r="F103" s="14" t="str">
        <f>_xlfn.XLOOKUP(D103,'Meal Info'!$A$4:$A$19,'Meal Info'!$C$4:$C$19)</f>
        <v>Charlie</v>
      </c>
      <c r="G103" s="7">
        <v>22.36</v>
      </c>
      <c r="H103" s="7">
        <f t="shared" si="6"/>
        <v>2.2360000000000002</v>
      </c>
      <c r="I103" s="7">
        <f t="shared" si="7"/>
        <v>24.596</v>
      </c>
      <c r="J103" s="7">
        <v>0.09</v>
      </c>
      <c r="K103" s="7">
        <f t="shared" si="4"/>
        <v>2.0124</v>
      </c>
      <c r="L103" s="7" t="s">
        <v>5075</v>
      </c>
      <c r="M103" s="7">
        <v>1</v>
      </c>
      <c r="N103" s="7">
        <f>INDEX('Delivery Distances'!$B$6:$K$20,MATCH('Sales Summary_working sheet'!L103,'Delivery Distances'!$A$6:$A$20,0),MATCH('Sales Summary_working sheet'!M103,'Delivery Distances'!$B$5:$K$5,0))</f>
        <v>3</v>
      </c>
      <c r="O103" s="7" cm="1">
        <f t="array" ref="O103">_xlfn.XLOOKUP(L103,'Delivery Distances'!$A$6:$A$20,_xlfn.XLOOKUP('Sales Summary_working sheet'!M103,'Delivery Distances'!$B$5:$K$5,'Delivery Distances'!$B$6:$K$20))</f>
        <v>3</v>
      </c>
      <c r="P103" s="7">
        <f t="shared" si="5"/>
        <v>7</v>
      </c>
    </row>
    <row r="104" spans="1:16" ht="15.75" customHeight="1" x14ac:dyDescent="0.15">
      <c r="A104" s="13">
        <v>43983</v>
      </c>
      <c r="B104" s="19" t="s">
        <v>5359</v>
      </c>
      <c r="C104" s="7" t="s">
        <v>4693</v>
      </c>
      <c r="D104" s="14">
        <v>15</v>
      </c>
      <c r="E104" s="14" t="str">
        <f>_xlfn.XLOOKUP(D104,'Meal Info'!$A$4:$A$19,'Meal Info'!$B$4:$B$19)</f>
        <v>Snacks</v>
      </c>
      <c r="F104" s="14" t="str">
        <f>_xlfn.XLOOKUP(D104,'Meal Info'!$A$4:$A$19,'Meal Info'!$C$4:$C$19)</f>
        <v>Charlie</v>
      </c>
      <c r="G104" s="7">
        <v>49.83</v>
      </c>
      <c r="H104" s="7">
        <f t="shared" si="6"/>
        <v>4.9830000000000005</v>
      </c>
      <c r="I104" s="7">
        <f t="shared" si="7"/>
        <v>54.813000000000002</v>
      </c>
      <c r="J104" s="7">
        <v>0.09</v>
      </c>
      <c r="K104" s="7">
        <f t="shared" si="4"/>
        <v>4.4846999999999992</v>
      </c>
      <c r="L104" s="7" t="s">
        <v>5080</v>
      </c>
      <c r="M104" s="7">
        <v>9</v>
      </c>
      <c r="N104" s="7">
        <f>INDEX('Delivery Distances'!$B$6:$K$20,MATCH('Sales Summary_working sheet'!L104,'Delivery Distances'!$A$6:$A$20,0),MATCH('Sales Summary_working sheet'!M104,'Delivery Distances'!$B$5:$K$5,0))</f>
        <v>4</v>
      </c>
      <c r="O104" s="7" cm="1">
        <f t="array" ref="O104">_xlfn.XLOOKUP(L104,'Delivery Distances'!$A$6:$A$20,_xlfn.XLOOKUP('Sales Summary_working sheet'!M104,'Delivery Distances'!$B$5:$K$5,'Delivery Distances'!$B$6:$K$20))</f>
        <v>4</v>
      </c>
      <c r="P104" s="7">
        <f t="shared" si="5"/>
        <v>8</v>
      </c>
    </row>
    <row r="105" spans="1:16" ht="15.75" customHeight="1" x14ac:dyDescent="0.15">
      <c r="A105" s="13">
        <v>43983</v>
      </c>
      <c r="B105" s="19" t="s">
        <v>5359</v>
      </c>
      <c r="C105" s="7" t="s">
        <v>2380</v>
      </c>
      <c r="D105" s="14">
        <v>15</v>
      </c>
      <c r="E105" s="14" t="str">
        <f>_xlfn.XLOOKUP(D105,'Meal Info'!$A$4:$A$19,'Meal Info'!$B$4:$B$19)</f>
        <v>Snacks</v>
      </c>
      <c r="F105" s="14" t="str">
        <f>_xlfn.XLOOKUP(D105,'Meal Info'!$A$4:$A$19,'Meal Info'!$C$4:$C$19)</f>
        <v>Charlie</v>
      </c>
      <c r="G105" s="7">
        <v>22.15</v>
      </c>
      <c r="H105" s="7">
        <f t="shared" si="6"/>
        <v>2.2149999999999999</v>
      </c>
      <c r="I105" s="7">
        <f t="shared" si="7"/>
        <v>24.364999999999998</v>
      </c>
      <c r="J105" s="7">
        <v>0.25</v>
      </c>
      <c r="K105" s="7">
        <f t="shared" si="4"/>
        <v>5.5374999999999996</v>
      </c>
      <c r="L105" s="7" t="s">
        <v>26</v>
      </c>
      <c r="M105" s="7">
        <v>8</v>
      </c>
      <c r="N105" s="7">
        <f>INDEX('Delivery Distances'!$B$6:$K$20,MATCH('Sales Summary_working sheet'!L105,'Delivery Distances'!$A$6:$A$20,0),MATCH('Sales Summary_working sheet'!M105,'Delivery Distances'!$B$5:$K$5,0))</f>
        <v>2</v>
      </c>
      <c r="O105" s="7" cm="1">
        <f t="array" ref="O105">_xlfn.XLOOKUP(L105,'Delivery Distances'!$A$6:$A$20,_xlfn.XLOOKUP('Sales Summary_working sheet'!M105,'Delivery Distances'!$B$5:$K$5,'Delivery Distances'!$B$6:$K$20))</f>
        <v>2</v>
      </c>
      <c r="P105" s="7">
        <f t="shared" si="5"/>
        <v>6</v>
      </c>
    </row>
    <row r="106" spans="1:16" ht="15.75" customHeight="1" x14ac:dyDescent="0.15">
      <c r="A106" s="13">
        <v>43983</v>
      </c>
      <c r="B106" s="19" t="s">
        <v>5359</v>
      </c>
      <c r="C106" s="7" t="s">
        <v>3095</v>
      </c>
      <c r="D106" s="14">
        <v>15</v>
      </c>
      <c r="E106" s="14" t="str">
        <f>_xlfn.XLOOKUP(D106,'Meal Info'!$A$4:$A$19,'Meal Info'!$B$4:$B$19)</f>
        <v>Snacks</v>
      </c>
      <c r="F106" s="14" t="str">
        <f>_xlfn.XLOOKUP(D106,'Meal Info'!$A$4:$A$19,'Meal Info'!$C$4:$C$19)</f>
        <v>Charlie</v>
      </c>
      <c r="G106" s="7">
        <v>46.53</v>
      </c>
      <c r="H106" s="7">
        <f t="shared" si="6"/>
        <v>4.6530000000000005</v>
      </c>
      <c r="I106" s="7">
        <f t="shared" si="7"/>
        <v>51.183</v>
      </c>
      <c r="J106" s="7">
        <v>0.33</v>
      </c>
      <c r="K106" s="7">
        <f t="shared" si="4"/>
        <v>15.354900000000001</v>
      </c>
      <c r="L106" s="7" t="s">
        <v>27</v>
      </c>
      <c r="M106" s="7">
        <v>4</v>
      </c>
      <c r="N106" s="7">
        <f>INDEX('Delivery Distances'!$B$6:$K$20,MATCH('Sales Summary_working sheet'!L106,'Delivery Distances'!$A$6:$A$20,0),MATCH('Sales Summary_working sheet'!M106,'Delivery Distances'!$B$5:$K$5,0))</f>
        <v>5</v>
      </c>
      <c r="O106" s="7" cm="1">
        <f t="array" ref="O106">_xlfn.XLOOKUP(L106,'Delivery Distances'!$A$6:$A$20,_xlfn.XLOOKUP('Sales Summary_working sheet'!M106,'Delivery Distances'!$B$5:$K$5,'Delivery Distances'!$B$6:$K$20))</f>
        <v>5</v>
      </c>
      <c r="P106" s="7">
        <f t="shared" si="5"/>
        <v>9</v>
      </c>
    </row>
    <row r="107" spans="1:16" ht="15.75" customHeight="1" x14ac:dyDescent="0.15">
      <c r="A107" s="13">
        <v>43983</v>
      </c>
      <c r="B107" s="19" t="s">
        <v>5359</v>
      </c>
      <c r="C107" s="7" t="s">
        <v>2213</v>
      </c>
      <c r="D107" s="14">
        <v>10</v>
      </c>
      <c r="E107" s="14" t="str">
        <f>_xlfn.XLOOKUP(D107,'Meal Info'!$A$4:$A$19,'Meal Info'!$B$4:$B$19)</f>
        <v>Protein shake</v>
      </c>
      <c r="F107" s="14" t="str">
        <f>_xlfn.XLOOKUP(D107,'Meal Info'!$A$4:$A$19,'Meal Info'!$C$4:$C$19)</f>
        <v>Charlie</v>
      </c>
      <c r="G107" s="7">
        <v>25.64</v>
      </c>
      <c r="H107" s="7">
        <f t="shared" si="6"/>
        <v>2.5640000000000001</v>
      </c>
      <c r="I107" s="7">
        <f t="shared" si="7"/>
        <v>28.204000000000001</v>
      </c>
      <c r="J107" s="7">
        <v>0.28999999999999998</v>
      </c>
      <c r="K107" s="7">
        <f t="shared" si="4"/>
        <v>7.4356</v>
      </c>
      <c r="L107" s="7" t="s">
        <v>5077</v>
      </c>
      <c r="M107" s="7">
        <v>4</v>
      </c>
      <c r="N107" s="7">
        <f>INDEX('Delivery Distances'!$B$6:$K$20,MATCH('Sales Summary_working sheet'!L107,'Delivery Distances'!$A$6:$A$20,0),MATCH('Sales Summary_working sheet'!M107,'Delivery Distances'!$B$5:$K$5,0))</f>
        <v>5</v>
      </c>
      <c r="O107" s="7" cm="1">
        <f t="array" ref="O107">_xlfn.XLOOKUP(L107,'Delivery Distances'!$A$6:$A$20,_xlfn.XLOOKUP('Sales Summary_working sheet'!M107,'Delivery Distances'!$B$5:$K$5,'Delivery Distances'!$B$6:$K$20))</f>
        <v>5</v>
      </c>
      <c r="P107" s="7">
        <f t="shared" si="5"/>
        <v>9</v>
      </c>
    </row>
    <row r="108" spans="1:16" ht="15.75" customHeight="1" x14ac:dyDescent="0.15">
      <c r="A108" s="13">
        <v>43983</v>
      </c>
      <c r="B108" s="19" t="s">
        <v>5359</v>
      </c>
      <c r="C108" s="7" t="s">
        <v>2569</v>
      </c>
      <c r="D108" s="14">
        <v>10</v>
      </c>
      <c r="E108" s="14" t="str">
        <f>_xlfn.XLOOKUP(D108,'Meal Info'!$A$4:$A$19,'Meal Info'!$B$4:$B$19)</f>
        <v>Protein shake</v>
      </c>
      <c r="F108" s="14" t="str">
        <f>_xlfn.XLOOKUP(D108,'Meal Info'!$A$4:$A$19,'Meal Info'!$C$4:$C$19)</f>
        <v>Charlie</v>
      </c>
      <c r="G108" s="7">
        <v>90.83</v>
      </c>
      <c r="H108" s="7">
        <f t="shared" si="6"/>
        <v>9.0830000000000002</v>
      </c>
      <c r="I108" s="7">
        <f t="shared" si="7"/>
        <v>99.912999999999997</v>
      </c>
      <c r="J108" s="7">
        <v>0.12</v>
      </c>
      <c r="K108" s="7">
        <f t="shared" si="4"/>
        <v>10.8996</v>
      </c>
      <c r="L108" s="7" t="s">
        <v>29</v>
      </c>
      <c r="M108" s="7">
        <v>1</v>
      </c>
      <c r="N108" s="7">
        <f>INDEX('Delivery Distances'!$B$6:$K$20,MATCH('Sales Summary_working sheet'!L108,'Delivery Distances'!$A$6:$A$20,0),MATCH('Sales Summary_working sheet'!M108,'Delivery Distances'!$B$5:$K$5,0))</f>
        <v>6</v>
      </c>
      <c r="O108" s="7" cm="1">
        <f t="array" ref="O108">_xlfn.XLOOKUP(L108,'Delivery Distances'!$A$6:$A$20,_xlfn.XLOOKUP('Sales Summary_working sheet'!M108,'Delivery Distances'!$B$5:$K$5,'Delivery Distances'!$B$6:$K$20))</f>
        <v>6</v>
      </c>
      <c r="P108" s="7">
        <f t="shared" si="5"/>
        <v>10</v>
      </c>
    </row>
    <row r="109" spans="1:16" ht="15.75" customHeight="1" x14ac:dyDescent="0.15">
      <c r="A109" s="13">
        <v>43983</v>
      </c>
      <c r="B109" s="19" t="s">
        <v>5359</v>
      </c>
      <c r="C109" s="7" t="s">
        <v>865</v>
      </c>
      <c r="D109" s="14">
        <v>15</v>
      </c>
      <c r="E109" s="14" t="str">
        <f>_xlfn.XLOOKUP(D109,'Meal Info'!$A$4:$A$19,'Meal Info'!$B$4:$B$19)</f>
        <v>Snacks</v>
      </c>
      <c r="F109" s="14" t="str">
        <f>_xlfn.XLOOKUP(D109,'Meal Info'!$A$4:$A$19,'Meal Info'!$C$4:$C$19)</f>
        <v>Charlie</v>
      </c>
      <c r="G109" s="7">
        <v>20.89</v>
      </c>
      <c r="H109" s="7">
        <f t="shared" si="6"/>
        <v>2.089</v>
      </c>
      <c r="I109" s="7">
        <f t="shared" si="7"/>
        <v>22.978999999999999</v>
      </c>
      <c r="J109" s="7">
        <v>0.12</v>
      </c>
      <c r="K109" s="7">
        <f t="shared" si="4"/>
        <v>2.5068000000000001</v>
      </c>
      <c r="L109" s="7" t="s">
        <v>5078</v>
      </c>
      <c r="M109" s="7">
        <v>5</v>
      </c>
      <c r="N109" s="7">
        <f>INDEX('Delivery Distances'!$B$6:$K$20,MATCH('Sales Summary_working sheet'!L109,'Delivery Distances'!$A$6:$A$20,0),MATCH('Sales Summary_working sheet'!M109,'Delivery Distances'!$B$5:$K$5,0))</f>
        <v>5</v>
      </c>
      <c r="O109" s="7" cm="1">
        <f t="array" ref="O109">_xlfn.XLOOKUP(L109,'Delivery Distances'!$A$6:$A$20,_xlfn.XLOOKUP('Sales Summary_working sheet'!M109,'Delivery Distances'!$B$5:$K$5,'Delivery Distances'!$B$6:$K$20))</f>
        <v>5</v>
      </c>
      <c r="P109" s="7">
        <f t="shared" si="5"/>
        <v>9</v>
      </c>
    </row>
    <row r="110" spans="1:16" ht="15.75" customHeight="1" x14ac:dyDescent="0.15">
      <c r="A110" s="13">
        <v>43983</v>
      </c>
      <c r="B110" s="19" t="s">
        <v>5359</v>
      </c>
      <c r="C110" s="7" t="s">
        <v>3339</v>
      </c>
      <c r="D110" s="14">
        <v>15</v>
      </c>
      <c r="E110" s="14" t="str">
        <f>_xlfn.XLOOKUP(D110,'Meal Info'!$A$4:$A$19,'Meal Info'!$B$4:$B$19)</f>
        <v>Snacks</v>
      </c>
      <c r="F110" s="14" t="str">
        <f>_xlfn.XLOOKUP(D110,'Meal Info'!$A$4:$A$19,'Meal Info'!$C$4:$C$19)</f>
        <v>Charlie</v>
      </c>
      <c r="G110" s="7">
        <v>82.93</v>
      </c>
      <c r="H110" s="7">
        <f t="shared" si="6"/>
        <v>8.293000000000001</v>
      </c>
      <c r="I110" s="7">
        <f t="shared" si="7"/>
        <v>91.223000000000013</v>
      </c>
      <c r="J110" s="7">
        <v>0.23</v>
      </c>
      <c r="K110" s="7">
        <f t="shared" si="4"/>
        <v>19.073900000000002</v>
      </c>
      <c r="L110" s="7" t="s">
        <v>5079</v>
      </c>
      <c r="M110" s="7">
        <v>2</v>
      </c>
      <c r="N110" s="7">
        <f>INDEX('Delivery Distances'!$B$6:$K$20,MATCH('Sales Summary_working sheet'!L110,'Delivery Distances'!$A$6:$A$20,0),MATCH('Sales Summary_working sheet'!M110,'Delivery Distances'!$B$5:$K$5,0))</f>
        <v>6</v>
      </c>
      <c r="O110" s="7" cm="1">
        <f t="array" ref="O110">_xlfn.XLOOKUP(L110,'Delivery Distances'!$A$6:$A$20,_xlfn.XLOOKUP('Sales Summary_working sheet'!M110,'Delivery Distances'!$B$5:$K$5,'Delivery Distances'!$B$6:$K$20))</f>
        <v>6</v>
      </c>
      <c r="P110" s="7">
        <f t="shared" si="5"/>
        <v>10</v>
      </c>
    </row>
    <row r="111" spans="1:16" ht="15.75" customHeight="1" x14ac:dyDescent="0.15">
      <c r="A111" s="13">
        <v>43983</v>
      </c>
      <c r="B111" s="19" t="s">
        <v>5359</v>
      </c>
      <c r="C111" s="7" t="s">
        <v>4038</v>
      </c>
      <c r="D111" s="14">
        <v>15</v>
      </c>
      <c r="E111" s="14" t="str">
        <f>_xlfn.XLOOKUP(D111,'Meal Info'!$A$4:$A$19,'Meal Info'!$B$4:$B$19)</f>
        <v>Snacks</v>
      </c>
      <c r="F111" s="14" t="str">
        <f>_xlfn.XLOOKUP(D111,'Meal Info'!$A$4:$A$19,'Meal Info'!$C$4:$C$19)</f>
        <v>Charlie</v>
      </c>
      <c r="G111" s="7">
        <v>92.54</v>
      </c>
      <c r="H111" s="7">
        <f t="shared" si="6"/>
        <v>9.2540000000000013</v>
      </c>
      <c r="I111" s="7">
        <f t="shared" si="7"/>
        <v>101.79400000000001</v>
      </c>
      <c r="J111" s="7">
        <v>0.38</v>
      </c>
      <c r="K111" s="7">
        <f t="shared" si="4"/>
        <v>35.165200000000006</v>
      </c>
      <c r="L111" s="7" t="s">
        <v>5083</v>
      </c>
      <c r="M111" s="7">
        <v>3</v>
      </c>
      <c r="N111" s="7">
        <f>INDEX('Delivery Distances'!$B$6:$K$20,MATCH('Sales Summary_working sheet'!L111,'Delivery Distances'!$A$6:$A$20,0),MATCH('Sales Summary_working sheet'!M111,'Delivery Distances'!$B$5:$K$5,0))</f>
        <v>1</v>
      </c>
      <c r="O111" s="7" cm="1">
        <f t="array" ref="O111">_xlfn.XLOOKUP(L111,'Delivery Distances'!$A$6:$A$20,_xlfn.XLOOKUP('Sales Summary_working sheet'!M111,'Delivery Distances'!$B$5:$K$5,'Delivery Distances'!$B$6:$K$20))</f>
        <v>1</v>
      </c>
      <c r="P111" s="7">
        <f t="shared" si="5"/>
        <v>3</v>
      </c>
    </row>
    <row r="112" spans="1:16" ht="15.75" customHeight="1" x14ac:dyDescent="0.15">
      <c r="A112" s="13">
        <v>43983</v>
      </c>
      <c r="B112" s="19" t="s">
        <v>5359</v>
      </c>
      <c r="C112" s="7" t="s">
        <v>2514</v>
      </c>
      <c r="D112" s="14">
        <v>16</v>
      </c>
      <c r="E112" s="14" t="str">
        <f>_xlfn.XLOOKUP(D112,'Meal Info'!$A$4:$A$19,'Meal Info'!$B$4:$B$19)</f>
        <v>Fish</v>
      </c>
      <c r="F112" s="14" t="str">
        <f>_xlfn.XLOOKUP(D112,'Meal Info'!$A$4:$A$19,'Meal Info'!$C$4:$C$19)</f>
        <v>Charlie</v>
      </c>
      <c r="G112" s="7">
        <v>11.49</v>
      </c>
      <c r="H112" s="7">
        <f t="shared" si="6"/>
        <v>1.149</v>
      </c>
      <c r="I112" s="7">
        <f t="shared" si="7"/>
        <v>12.638999999999999</v>
      </c>
      <c r="J112" s="7">
        <v>0.4</v>
      </c>
      <c r="K112" s="7">
        <f t="shared" si="4"/>
        <v>4.5960000000000001</v>
      </c>
      <c r="L112" s="7" t="s">
        <v>5081</v>
      </c>
      <c r="M112" s="7">
        <v>4</v>
      </c>
      <c r="N112" s="7">
        <f>INDEX('Delivery Distances'!$B$6:$K$20,MATCH('Sales Summary_working sheet'!L112,'Delivery Distances'!$A$6:$A$20,0),MATCH('Sales Summary_working sheet'!M112,'Delivery Distances'!$B$5:$K$5,0))</f>
        <v>2</v>
      </c>
      <c r="O112" s="7" cm="1">
        <f t="array" ref="O112">_xlfn.XLOOKUP(L112,'Delivery Distances'!$A$6:$A$20,_xlfn.XLOOKUP('Sales Summary_working sheet'!M112,'Delivery Distances'!$B$5:$K$5,'Delivery Distances'!$B$6:$K$20))</f>
        <v>2</v>
      </c>
      <c r="P112" s="7">
        <f t="shared" si="5"/>
        <v>6</v>
      </c>
    </row>
    <row r="113" spans="1:16" ht="15.75" customHeight="1" x14ac:dyDescent="0.15">
      <c r="A113" s="13">
        <v>43983</v>
      </c>
      <c r="B113" s="19" t="s">
        <v>5359</v>
      </c>
      <c r="C113" s="7" t="s">
        <v>4161</v>
      </c>
      <c r="D113" s="14">
        <v>15</v>
      </c>
      <c r="E113" s="14" t="str">
        <f>_xlfn.XLOOKUP(D113,'Meal Info'!$A$4:$A$19,'Meal Info'!$B$4:$B$19)</f>
        <v>Snacks</v>
      </c>
      <c r="F113" s="14" t="str">
        <f>_xlfn.XLOOKUP(D113,'Meal Info'!$A$4:$A$19,'Meal Info'!$C$4:$C$19)</f>
        <v>Charlie</v>
      </c>
      <c r="G113" s="7">
        <v>6.49</v>
      </c>
      <c r="H113" s="7">
        <f t="shared" si="6"/>
        <v>0.64900000000000002</v>
      </c>
      <c r="I113" s="7">
        <f t="shared" si="7"/>
        <v>7.1390000000000002</v>
      </c>
      <c r="J113" s="7">
        <v>0.26</v>
      </c>
      <c r="K113" s="7">
        <f t="shared" si="4"/>
        <v>1.6874</v>
      </c>
      <c r="L113" s="7" t="s">
        <v>5078</v>
      </c>
      <c r="M113" s="7">
        <v>8</v>
      </c>
      <c r="N113" s="7">
        <f>INDEX('Delivery Distances'!$B$6:$K$20,MATCH('Sales Summary_working sheet'!L113,'Delivery Distances'!$A$6:$A$20,0),MATCH('Sales Summary_working sheet'!M113,'Delivery Distances'!$B$5:$K$5,0))</f>
        <v>5</v>
      </c>
      <c r="O113" s="7" cm="1">
        <f t="array" ref="O113">_xlfn.XLOOKUP(L113,'Delivery Distances'!$A$6:$A$20,_xlfn.XLOOKUP('Sales Summary_working sheet'!M113,'Delivery Distances'!$B$5:$K$5,'Delivery Distances'!$B$6:$K$20))</f>
        <v>5</v>
      </c>
      <c r="P113" s="7">
        <f t="shared" si="5"/>
        <v>9</v>
      </c>
    </row>
    <row r="114" spans="1:16" ht="15.75" customHeight="1" x14ac:dyDescent="0.15">
      <c r="A114" s="13">
        <v>43983</v>
      </c>
      <c r="B114" s="19" t="s">
        <v>5359</v>
      </c>
      <c r="C114" s="7" t="s">
        <v>1755</v>
      </c>
      <c r="D114" s="14">
        <v>16</v>
      </c>
      <c r="E114" s="14" t="str">
        <f>_xlfn.XLOOKUP(D114,'Meal Info'!$A$4:$A$19,'Meal Info'!$B$4:$B$19)</f>
        <v>Fish</v>
      </c>
      <c r="F114" s="14" t="str">
        <f>_xlfn.XLOOKUP(D114,'Meal Info'!$A$4:$A$19,'Meal Info'!$C$4:$C$19)</f>
        <v>Charlie</v>
      </c>
      <c r="G114" s="7">
        <v>18.190000000000001</v>
      </c>
      <c r="H114" s="7">
        <f t="shared" si="6"/>
        <v>1.8190000000000002</v>
      </c>
      <c r="I114" s="7">
        <f t="shared" si="7"/>
        <v>20.009</v>
      </c>
      <c r="J114" s="7">
        <v>0.06</v>
      </c>
      <c r="K114" s="7">
        <f t="shared" si="4"/>
        <v>1.0913999999999999</v>
      </c>
      <c r="L114" s="7" t="s">
        <v>26</v>
      </c>
      <c r="M114" s="7">
        <v>2</v>
      </c>
      <c r="N114" s="7">
        <f>INDEX('Delivery Distances'!$B$6:$K$20,MATCH('Sales Summary_working sheet'!L114,'Delivery Distances'!$A$6:$A$20,0),MATCH('Sales Summary_working sheet'!M114,'Delivery Distances'!$B$5:$K$5,0))</f>
        <v>2</v>
      </c>
      <c r="O114" s="7" cm="1">
        <f t="array" ref="O114">_xlfn.XLOOKUP(L114,'Delivery Distances'!$A$6:$A$20,_xlfn.XLOOKUP('Sales Summary_working sheet'!M114,'Delivery Distances'!$B$5:$K$5,'Delivery Distances'!$B$6:$K$20))</f>
        <v>2</v>
      </c>
      <c r="P114" s="7">
        <f t="shared" si="5"/>
        <v>6</v>
      </c>
    </row>
    <row r="115" spans="1:16" ht="15.75" customHeight="1" x14ac:dyDescent="0.15">
      <c r="A115" s="13">
        <v>43983</v>
      </c>
      <c r="B115" s="19" t="s">
        <v>5359</v>
      </c>
      <c r="C115" s="7" t="s">
        <v>61</v>
      </c>
      <c r="D115" s="14">
        <v>16</v>
      </c>
      <c r="E115" s="14" t="str">
        <f>_xlfn.XLOOKUP(D115,'Meal Info'!$A$4:$A$19,'Meal Info'!$B$4:$B$19)</f>
        <v>Fish</v>
      </c>
      <c r="F115" s="14" t="str">
        <f>_xlfn.XLOOKUP(D115,'Meal Info'!$A$4:$A$19,'Meal Info'!$C$4:$C$19)</f>
        <v>Charlie</v>
      </c>
      <c r="G115" s="7">
        <v>41.6</v>
      </c>
      <c r="H115" s="7">
        <f t="shared" si="6"/>
        <v>4.16</v>
      </c>
      <c r="I115" s="7">
        <f t="shared" si="7"/>
        <v>45.760000000000005</v>
      </c>
      <c r="J115" s="7">
        <v>0.26</v>
      </c>
      <c r="K115" s="7">
        <f t="shared" si="4"/>
        <v>10.816000000000001</v>
      </c>
      <c r="L115" s="7" t="s">
        <v>26</v>
      </c>
      <c r="M115" s="7">
        <v>9</v>
      </c>
      <c r="N115" s="7">
        <f>INDEX('Delivery Distances'!$B$6:$K$20,MATCH('Sales Summary_working sheet'!L115,'Delivery Distances'!$A$6:$A$20,0),MATCH('Sales Summary_working sheet'!M115,'Delivery Distances'!$B$5:$K$5,0))</f>
        <v>20</v>
      </c>
      <c r="O115" s="7" cm="1">
        <f t="array" ref="O115">_xlfn.XLOOKUP(L115,'Delivery Distances'!$A$6:$A$20,_xlfn.XLOOKUP('Sales Summary_working sheet'!M115,'Delivery Distances'!$B$5:$K$5,'Delivery Distances'!$B$6:$K$20))</f>
        <v>20</v>
      </c>
      <c r="P115" s="7">
        <f t="shared" si="5"/>
        <v>17</v>
      </c>
    </row>
    <row r="116" spans="1:16" ht="15.75" customHeight="1" x14ac:dyDescent="0.15">
      <c r="A116" s="13">
        <v>43983</v>
      </c>
      <c r="B116" s="19" t="s">
        <v>5359</v>
      </c>
      <c r="C116" s="7" t="s">
        <v>575</v>
      </c>
      <c r="D116" s="14">
        <v>10</v>
      </c>
      <c r="E116" s="14" t="str">
        <f>_xlfn.XLOOKUP(D116,'Meal Info'!$A$4:$A$19,'Meal Info'!$B$4:$B$19)</f>
        <v>Protein shake</v>
      </c>
      <c r="F116" s="14" t="str">
        <f>_xlfn.XLOOKUP(D116,'Meal Info'!$A$4:$A$19,'Meal Info'!$C$4:$C$19)</f>
        <v>Charlie</v>
      </c>
      <c r="G116" s="7">
        <v>78.27</v>
      </c>
      <c r="H116" s="7">
        <f t="shared" si="6"/>
        <v>7.827</v>
      </c>
      <c r="I116" s="7">
        <f t="shared" si="7"/>
        <v>86.096999999999994</v>
      </c>
      <c r="J116" s="7">
        <v>0.11</v>
      </c>
      <c r="K116" s="7">
        <f t="shared" si="4"/>
        <v>8.6097000000000001</v>
      </c>
      <c r="L116" s="7" t="s">
        <v>5081</v>
      </c>
      <c r="M116" s="7">
        <v>6</v>
      </c>
      <c r="N116" s="7">
        <f>INDEX('Delivery Distances'!$B$6:$K$20,MATCH('Sales Summary_working sheet'!L116,'Delivery Distances'!$A$6:$A$20,0),MATCH('Sales Summary_working sheet'!M116,'Delivery Distances'!$B$5:$K$5,0))</f>
        <v>3</v>
      </c>
      <c r="O116" s="7" cm="1">
        <f t="array" ref="O116">_xlfn.XLOOKUP(L116,'Delivery Distances'!$A$6:$A$20,_xlfn.XLOOKUP('Sales Summary_working sheet'!M116,'Delivery Distances'!$B$5:$K$5,'Delivery Distances'!$B$6:$K$20))</f>
        <v>3</v>
      </c>
      <c r="P116" s="7">
        <f t="shared" si="5"/>
        <v>7</v>
      </c>
    </row>
    <row r="117" spans="1:16" ht="15.75" customHeight="1" x14ac:dyDescent="0.15">
      <c r="A117" s="13">
        <v>43983</v>
      </c>
      <c r="B117" s="19" t="s">
        <v>5359</v>
      </c>
      <c r="C117" s="7" t="s">
        <v>2838</v>
      </c>
      <c r="D117" s="14">
        <v>16</v>
      </c>
      <c r="E117" s="14" t="str">
        <f>_xlfn.XLOOKUP(D117,'Meal Info'!$A$4:$A$19,'Meal Info'!$B$4:$B$19)</f>
        <v>Fish</v>
      </c>
      <c r="F117" s="14" t="str">
        <f>_xlfn.XLOOKUP(D117,'Meal Info'!$A$4:$A$19,'Meal Info'!$C$4:$C$19)</f>
        <v>Charlie</v>
      </c>
      <c r="G117" s="7">
        <v>97.39</v>
      </c>
      <c r="H117" s="7">
        <f t="shared" si="6"/>
        <v>9.7390000000000008</v>
      </c>
      <c r="I117" s="7">
        <f t="shared" si="7"/>
        <v>107.129</v>
      </c>
      <c r="J117" s="7">
        <v>0.2</v>
      </c>
      <c r="K117" s="7">
        <f t="shared" si="4"/>
        <v>19.478000000000002</v>
      </c>
      <c r="L117" s="7" t="s">
        <v>5079</v>
      </c>
      <c r="M117" s="7">
        <v>3</v>
      </c>
      <c r="N117" s="7">
        <f>INDEX('Delivery Distances'!$B$6:$K$20,MATCH('Sales Summary_working sheet'!L117,'Delivery Distances'!$A$6:$A$20,0),MATCH('Sales Summary_working sheet'!M117,'Delivery Distances'!$B$5:$K$5,0))</f>
        <v>4</v>
      </c>
      <c r="O117" s="7" cm="1">
        <f t="array" ref="O117">_xlfn.XLOOKUP(L117,'Delivery Distances'!$A$6:$A$20,_xlfn.XLOOKUP('Sales Summary_working sheet'!M117,'Delivery Distances'!$B$5:$K$5,'Delivery Distances'!$B$6:$K$20))</f>
        <v>4</v>
      </c>
      <c r="P117" s="7">
        <f t="shared" si="5"/>
        <v>8</v>
      </c>
    </row>
    <row r="118" spans="1:16" ht="15.75" customHeight="1" x14ac:dyDescent="0.15">
      <c r="A118" s="13">
        <v>43983</v>
      </c>
      <c r="B118" s="19" t="s">
        <v>5359</v>
      </c>
      <c r="C118" s="7" t="s">
        <v>3316</v>
      </c>
      <c r="D118" s="14">
        <v>10</v>
      </c>
      <c r="E118" s="14" t="str">
        <f>_xlfn.XLOOKUP(D118,'Meal Info'!$A$4:$A$19,'Meal Info'!$B$4:$B$19)</f>
        <v>Protein shake</v>
      </c>
      <c r="F118" s="14" t="str">
        <f>_xlfn.XLOOKUP(D118,'Meal Info'!$A$4:$A$19,'Meal Info'!$C$4:$C$19)</f>
        <v>Charlie</v>
      </c>
      <c r="G118" s="7">
        <v>65.03</v>
      </c>
      <c r="H118" s="7">
        <f t="shared" si="6"/>
        <v>6.5030000000000001</v>
      </c>
      <c r="I118" s="7">
        <f t="shared" si="7"/>
        <v>71.533000000000001</v>
      </c>
      <c r="J118" s="7">
        <v>0.08</v>
      </c>
      <c r="K118" s="7">
        <f t="shared" si="4"/>
        <v>5.2023999999999999</v>
      </c>
      <c r="L118" s="7" t="s">
        <v>26</v>
      </c>
      <c r="M118" s="7">
        <v>10</v>
      </c>
      <c r="N118" s="7">
        <f>INDEX('Delivery Distances'!$B$6:$K$20,MATCH('Sales Summary_working sheet'!L118,'Delivery Distances'!$A$6:$A$20,0),MATCH('Sales Summary_working sheet'!M118,'Delivery Distances'!$B$5:$K$5,0))</f>
        <v>20</v>
      </c>
      <c r="O118" s="7" cm="1">
        <f t="array" ref="O118">_xlfn.XLOOKUP(L118,'Delivery Distances'!$A$6:$A$20,_xlfn.XLOOKUP('Sales Summary_working sheet'!M118,'Delivery Distances'!$B$5:$K$5,'Delivery Distances'!$B$6:$K$20))</f>
        <v>20</v>
      </c>
      <c r="P118" s="7">
        <f t="shared" si="5"/>
        <v>17</v>
      </c>
    </row>
    <row r="119" spans="1:16" ht="15.75" customHeight="1" x14ac:dyDescent="0.15">
      <c r="A119" s="13">
        <v>43983</v>
      </c>
      <c r="B119" s="19" t="s">
        <v>5360</v>
      </c>
      <c r="C119" s="7" t="s">
        <v>4175</v>
      </c>
      <c r="D119" s="14">
        <v>15</v>
      </c>
      <c r="E119" s="14" t="str">
        <f>_xlfn.XLOOKUP(D119,'Meal Info'!$A$4:$A$19,'Meal Info'!$B$4:$B$19)</f>
        <v>Snacks</v>
      </c>
      <c r="F119" s="14" t="str">
        <f>_xlfn.XLOOKUP(D119,'Meal Info'!$A$4:$A$19,'Meal Info'!$C$4:$C$19)</f>
        <v>Charlie</v>
      </c>
      <c r="G119" s="7">
        <v>2.75</v>
      </c>
      <c r="H119" s="7">
        <f t="shared" si="6"/>
        <v>0.27500000000000002</v>
      </c>
      <c r="I119" s="7">
        <f t="shared" si="7"/>
        <v>3.0249999999999999</v>
      </c>
      <c r="J119" s="7">
        <v>0.35</v>
      </c>
      <c r="K119" s="7">
        <f t="shared" si="4"/>
        <v>0.96249999999999991</v>
      </c>
      <c r="L119" s="7" t="s">
        <v>5081</v>
      </c>
      <c r="M119" s="7">
        <v>8</v>
      </c>
      <c r="N119" s="7">
        <f>INDEX('Delivery Distances'!$B$6:$K$20,MATCH('Sales Summary_working sheet'!L119,'Delivery Distances'!$A$6:$A$20,0),MATCH('Sales Summary_working sheet'!M119,'Delivery Distances'!$B$5:$K$5,0))</f>
        <v>2</v>
      </c>
      <c r="O119" s="7" cm="1">
        <f t="array" ref="O119">_xlfn.XLOOKUP(L119,'Delivery Distances'!$A$6:$A$20,_xlfn.XLOOKUP('Sales Summary_working sheet'!M119,'Delivery Distances'!$B$5:$K$5,'Delivery Distances'!$B$6:$K$20))</f>
        <v>2</v>
      </c>
      <c r="P119" s="7">
        <f t="shared" si="5"/>
        <v>6</v>
      </c>
    </row>
    <row r="120" spans="1:16" ht="15.75" customHeight="1" x14ac:dyDescent="0.15">
      <c r="A120" s="13">
        <v>43983</v>
      </c>
      <c r="B120" s="19" t="s">
        <v>5360</v>
      </c>
      <c r="C120" s="7" t="s">
        <v>3958</v>
      </c>
      <c r="D120" s="14">
        <v>10</v>
      </c>
      <c r="E120" s="14" t="str">
        <f>_xlfn.XLOOKUP(D120,'Meal Info'!$A$4:$A$19,'Meal Info'!$B$4:$B$19)</f>
        <v>Protein shake</v>
      </c>
      <c r="F120" s="14" t="str">
        <f>_xlfn.XLOOKUP(D120,'Meal Info'!$A$4:$A$19,'Meal Info'!$C$4:$C$19)</f>
        <v>Charlie</v>
      </c>
      <c r="G120" s="7">
        <v>40.96</v>
      </c>
      <c r="H120" s="7">
        <f t="shared" si="6"/>
        <v>4.0960000000000001</v>
      </c>
      <c r="I120" s="7">
        <f t="shared" si="7"/>
        <v>45.055999999999997</v>
      </c>
      <c r="J120" s="7">
        <v>0.35</v>
      </c>
      <c r="K120" s="7">
        <f t="shared" si="4"/>
        <v>14.335999999999999</v>
      </c>
      <c r="L120" s="7" t="s">
        <v>26</v>
      </c>
      <c r="M120" s="7">
        <v>6</v>
      </c>
      <c r="N120" s="7">
        <f>INDEX('Delivery Distances'!$B$6:$K$20,MATCH('Sales Summary_working sheet'!L120,'Delivery Distances'!$A$6:$A$20,0),MATCH('Sales Summary_working sheet'!M120,'Delivery Distances'!$B$5:$K$5,0))</f>
        <v>14</v>
      </c>
      <c r="O120" s="7" cm="1">
        <f t="array" ref="O120">_xlfn.XLOOKUP(L120,'Delivery Distances'!$A$6:$A$20,_xlfn.XLOOKUP('Sales Summary_working sheet'!M120,'Delivery Distances'!$B$5:$K$5,'Delivery Distances'!$B$6:$K$20))</f>
        <v>14</v>
      </c>
      <c r="P120" s="7">
        <f t="shared" si="5"/>
        <v>14</v>
      </c>
    </row>
    <row r="121" spans="1:16" ht="15.75" customHeight="1" x14ac:dyDescent="0.15">
      <c r="A121" s="13">
        <v>43983</v>
      </c>
      <c r="B121" s="19" t="s">
        <v>5360</v>
      </c>
      <c r="C121" s="7" t="s">
        <v>2736</v>
      </c>
      <c r="D121" s="14">
        <v>16</v>
      </c>
      <c r="E121" s="14" t="str">
        <f>_xlfn.XLOOKUP(D121,'Meal Info'!$A$4:$A$19,'Meal Info'!$B$4:$B$19)</f>
        <v>Fish</v>
      </c>
      <c r="F121" s="14" t="str">
        <f>_xlfn.XLOOKUP(D121,'Meal Info'!$A$4:$A$19,'Meal Info'!$C$4:$C$19)</f>
        <v>Charlie</v>
      </c>
      <c r="G121" s="7">
        <v>55.94</v>
      </c>
      <c r="H121" s="7">
        <f t="shared" si="6"/>
        <v>5.5940000000000003</v>
      </c>
      <c r="I121" s="7">
        <f t="shared" si="7"/>
        <v>61.533999999999999</v>
      </c>
      <c r="J121" s="7">
        <v>0.06</v>
      </c>
      <c r="K121" s="7">
        <f t="shared" si="4"/>
        <v>3.3563999999999998</v>
      </c>
      <c r="L121" s="7" t="s">
        <v>5078</v>
      </c>
      <c r="M121" s="7">
        <v>6</v>
      </c>
      <c r="N121" s="7">
        <f>INDEX('Delivery Distances'!$B$6:$K$20,MATCH('Sales Summary_working sheet'!L121,'Delivery Distances'!$A$6:$A$20,0),MATCH('Sales Summary_working sheet'!M121,'Delivery Distances'!$B$5:$K$5,0))</f>
        <v>5</v>
      </c>
      <c r="O121" s="7" cm="1">
        <f t="array" ref="O121">_xlfn.XLOOKUP(L121,'Delivery Distances'!$A$6:$A$20,_xlfn.XLOOKUP('Sales Summary_working sheet'!M121,'Delivery Distances'!$B$5:$K$5,'Delivery Distances'!$B$6:$K$20))</f>
        <v>5</v>
      </c>
      <c r="P121" s="7">
        <f t="shared" si="5"/>
        <v>9</v>
      </c>
    </row>
    <row r="122" spans="1:16" ht="15.75" customHeight="1" x14ac:dyDescent="0.15">
      <c r="A122" s="13">
        <v>43983</v>
      </c>
      <c r="B122" s="19" t="s">
        <v>5360</v>
      </c>
      <c r="C122" s="7" t="s">
        <v>3387</v>
      </c>
      <c r="D122" s="14">
        <v>16</v>
      </c>
      <c r="E122" s="14" t="str">
        <f>_xlfn.XLOOKUP(D122,'Meal Info'!$A$4:$A$19,'Meal Info'!$B$4:$B$19)</f>
        <v>Fish</v>
      </c>
      <c r="F122" s="14" t="str">
        <f>_xlfn.XLOOKUP(D122,'Meal Info'!$A$4:$A$19,'Meal Info'!$C$4:$C$19)</f>
        <v>Charlie</v>
      </c>
      <c r="G122" s="7">
        <v>66.510000000000005</v>
      </c>
      <c r="H122" s="7">
        <f t="shared" si="6"/>
        <v>6.6510000000000007</v>
      </c>
      <c r="I122" s="7">
        <f t="shared" si="7"/>
        <v>73.161000000000001</v>
      </c>
      <c r="J122" s="7">
        <v>0.32</v>
      </c>
      <c r="K122" s="7">
        <f t="shared" si="4"/>
        <v>21.283200000000001</v>
      </c>
      <c r="L122" s="7" t="s">
        <v>5081</v>
      </c>
      <c r="M122" s="7">
        <v>6</v>
      </c>
      <c r="N122" s="7">
        <f>INDEX('Delivery Distances'!$B$6:$K$20,MATCH('Sales Summary_working sheet'!L122,'Delivery Distances'!$A$6:$A$20,0),MATCH('Sales Summary_working sheet'!M122,'Delivery Distances'!$B$5:$K$5,0))</f>
        <v>3</v>
      </c>
      <c r="O122" s="7" cm="1">
        <f t="array" ref="O122">_xlfn.XLOOKUP(L122,'Delivery Distances'!$A$6:$A$20,_xlfn.XLOOKUP('Sales Summary_working sheet'!M122,'Delivery Distances'!$B$5:$K$5,'Delivery Distances'!$B$6:$K$20))</f>
        <v>3</v>
      </c>
      <c r="P122" s="7">
        <f t="shared" si="5"/>
        <v>7</v>
      </c>
    </row>
    <row r="123" spans="1:16" ht="15.75" customHeight="1" x14ac:dyDescent="0.15">
      <c r="A123" s="13">
        <v>43983</v>
      </c>
      <c r="B123" s="19" t="s">
        <v>5360</v>
      </c>
      <c r="C123" s="7" t="s">
        <v>708</v>
      </c>
      <c r="D123" s="14">
        <v>10</v>
      </c>
      <c r="E123" s="14" t="str">
        <f>_xlfn.XLOOKUP(D123,'Meal Info'!$A$4:$A$19,'Meal Info'!$B$4:$B$19)</f>
        <v>Protein shake</v>
      </c>
      <c r="F123" s="14" t="str">
        <f>_xlfn.XLOOKUP(D123,'Meal Info'!$A$4:$A$19,'Meal Info'!$C$4:$C$19)</f>
        <v>Charlie</v>
      </c>
      <c r="G123" s="7">
        <v>70.27</v>
      </c>
      <c r="H123" s="7">
        <f t="shared" si="6"/>
        <v>7.0270000000000001</v>
      </c>
      <c r="I123" s="7">
        <f t="shared" si="7"/>
        <v>77.296999999999997</v>
      </c>
      <c r="J123" s="7">
        <v>0.25</v>
      </c>
      <c r="K123" s="7">
        <f t="shared" si="4"/>
        <v>17.567499999999999</v>
      </c>
      <c r="L123" s="7" t="s">
        <v>27</v>
      </c>
      <c r="M123" s="7">
        <v>4</v>
      </c>
      <c r="N123" s="7">
        <f>INDEX('Delivery Distances'!$B$6:$K$20,MATCH('Sales Summary_working sheet'!L123,'Delivery Distances'!$A$6:$A$20,0),MATCH('Sales Summary_working sheet'!M123,'Delivery Distances'!$B$5:$K$5,0))</f>
        <v>5</v>
      </c>
      <c r="O123" s="7" cm="1">
        <f t="array" ref="O123">_xlfn.XLOOKUP(L123,'Delivery Distances'!$A$6:$A$20,_xlfn.XLOOKUP('Sales Summary_working sheet'!M123,'Delivery Distances'!$B$5:$K$5,'Delivery Distances'!$B$6:$K$20))</f>
        <v>5</v>
      </c>
      <c r="P123" s="7">
        <f t="shared" si="5"/>
        <v>9</v>
      </c>
    </row>
    <row r="124" spans="1:16" ht="15.75" customHeight="1" x14ac:dyDescent="0.15">
      <c r="A124" s="13">
        <v>43983</v>
      </c>
      <c r="B124" s="19" t="s">
        <v>5360</v>
      </c>
      <c r="C124" s="7" t="s">
        <v>471</v>
      </c>
      <c r="D124" s="14">
        <v>16</v>
      </c>
      <c r="E124" s="14" t="str">
        <f>_xlfn.XLOOKUP(D124,'Meal Info'!$A$4:$A$19,'Meal Info'!$B$4:$B$19)</f>
        <v>Fish</v>
      </c>
      <c r="F124" s="14" t="str">
        <f>_xlfn.XLOOKUP(D124,'Meal Info'!$A$4:$A$19,'Meal Info'!$C$4:$C$19)</f>
        <v>Charlie</v>
      </c>
      <c r="G124" s="7">
        <v>74.14</v>
      </c>
      <c r="H124" s="7">
        <f t="shared" si="6"/>
        <v>7.4140000000000006</v>
      </c>
      <c r="I124" s="7">
        <f t="shared" si="7"/>
        <v>81.554000000000002</v>
      </c>
      <c r="J124" s="7">
        <v>0.24</v>
      </c>
      <c r="K124" s="7">
        <f t="shared" si="4"/>
        <v>17.793599999999998</v>
      </c>
      <c r="L124" s="7" t="s">
        <v>5081</v>
      </c>
      <c r="M124" s="7">
        <v>2</v>
      </c>
      <c r="N124" s="7">
        <f>INDEX('Delivery Distances'!$B$6:$K$20,MATCH('Sales Summary_working sheet'!L124,'Delivery Distances'!$A$6:$A$20,0),MATCH('Sales Summary_working sheet'!M124,'Delivery Distances'!$B$5:$K$5,0))</f>
        <v>3</v>
      </c>
      <c r="O124" s="7" cm="1">
        <f t="array" ref="O124">_xlfn.XLOOKUP(L124,'Delivery Distances'!$A$6:$A$20,_xlfn.XLOOKUP('Sales Summary_working sheet'!M124,'Delivery Distances'!$B$5:$K$5,'Delivery Distances'!$B$6:$K$20))</f>
        <v>3</v>
      </c>
      <c r="P124" s="7">
        <f t="shared" si="5"/>
        <v>7</v>
      </c>
    </row>
    <row r="125" spans="1:16" ht="15.75" customHeight="1" x14ac:dyDescent="0.15">
      <c r="A125" s="13">
        <v>43983</v>
      </c>
      <c r="B125" s="19" t="s">
        <v>5360</v>
      </c>
      <c r="C125" s="7" t="s">
        <v>2616</v>
      </c>
      <c r="D125" s="14">
        <v>16</v>
      </c>
      <c r="E125" s="14" t="str">
        <f>_xlfn.XLOOKUP(D125,'Meal Info'!$A$4:$A$19,'Meal Info'!$B$4:$B$19)</f>
        <v>Fish</v>
      </c>
      <c r="F125" s="14" t="str">
        <f>_xlfn.XLOOKUP(D125,'Meal Info'!$A$4:$A$19,'Meal Info'!$C$4:$C$19)</f>
        <v>Charlie</v>
      </c>
      <c r="G125" s="7">
        <v>65.86</v>
      </c>
      <c r="H125" s="7">
        <f t="shared" si="6"/>
        <v>6.5860000000000003</v>
      </c>
      <c r="I125" s="7">
        <f t="shared" si="7"/>
        <v>72.445999999999998</v>
      </c>
      <c r="J125" s="7">
        <v>0.01</v>
      </c>
      <c r="K125" s="7">
        <f t="shared" si="4"/>
        <v>0.65859999999999996</v>
      </c>
      <c r="L125" s="7" t="s">
        <v>5077</v>
      </c>
      <c r="M125" s="7">
        <v>1</v>
      </c>
      <c r="N125" s="7">
        <f>INDEX('Delivery Distances'!$B$6:$K$20,MATCH('Sales Summary_working sheet'!L125,'Delivery Distances'!$A$6:$A$20,0),MATCH('Sales Summary_working sheet'!M125,'Delivery Distances'!$B$5:$K$5,0))</f>
        <v>3</v>
      </c>
      <c r="O125" s="7" cm="1">
        <f t="array" ref="O125">_xlfn.XLOOKUP(L125,'Delivery Distances'!$A$6:$A$20,_xlfn.XLOOKUP('Sales Summary_working sheet'!M125,'Delivery Distances'!$B$5:$K$5,'Delivery Distances'!$B$6:$K$20))</f>
        <v>3</v>
      </c>
      <c r="P125" s="7">
        <f t="shared" si="5"/>
        <v>7</v>
      </c>
    </row>
    <row r="126" spans="1:16" ht="15.75" customHeight="1" x14ac:dyDescent="0.15">
      <c r="A126" s="13">
        <v>43983</v>
      </c>
      <c r="B126" s="19" t="s">
        <v>5360</v>
      </c>
      <c r="C126" s="7" t="s">
        <v>3373</v>
      </c>
      <c r="D126" s="14">
        <v>16</v>
      </c>
      <c r="E126" s="14" t="str">
        <f>_xlfn.XLOOKUP(D126,'Meal Info'!$A$4:$A$19,'Meal Info'!$B$4:$B$19)</f>
        <v>Fish</v>
      </c>
      <c r="F126" s="14" t="str">
        <f>_xlfn.XLOOKUP(D126,'Meal Info'!$A$4:$A$19,'Meal Info'!$C$4:$C$19)</f>
        <v>Charlie</v>
      </c>
      <c r="G126" s="7">
        <v>77.56</v>
      </c>
      <c r="H126" s="7">
        <f t="shared" si="6"/>
        <v>7.7560000000000002</v>
      </c>
      <c r="I126" s="7">
        <f t="shared" si="7"/>
        <v>85.316000000000003</v>
      </c>
      <c r="J126" s="7">
        <v>0.3</v>
      </c>
      <c r="K126" s="7">
        <f t="shared" si="4"/>
        <v>23.268000000000001</v>
      </c>
      <c r="L126" s="7" t="s">
        <v>5083</v>
      </c>
      <c r="M126" s="7">
        <v>7</v>
      </c>
      <c r="N126" s="7">
        <f>INDEX('Delivery Distances'!$B$6:$K$20,MATCH('Sales Summary_working sheet'!L126,'Delivery Distances'!$A$6:$A$20,0),MATCH('Sales Summary_working sheet'!M126,'Delivery Distances'!$B$5:$K$5,0))</f>
        <v>3</v>
      </c>
      <c r="O126" s="7" cm="1">
        <f t="array" ref="O126">_xlfn.XLOOKUP(L126,'Delivery Distances'!$A$6:$A$20,_xlfn.XLOOKUP('Sales Summary_working sheet'!M126,'Delivery Distances'!$B$5:$K$5,'Delivery Distances'!$B$6:$K$20))</f>
        <v>3</v>
      </c>
      <c r="P126" s="7">
        <f t="shared" si="5"/>
        <v>7</v>
      </c>
    </row>
    <row r="127" spans="1:16" ht="15.75" customHeight="1" x14ac:dyDescent="0.15">
      <c r="A127" s="13">
        <v>43983</v>
      </c>
      <c r="B127" s="19" t="s">
        <v>5360</v>
      </c>
      <c r="C127" s="7" t="s">
        <v>622</v>
      </c>
      <c r="D127" s="14">
        <v>15</v>
      </c>
      <c r="E127" s="14" t="str">
        <f>_xlfn.XLOOKUP(D127,'Meal Info'!$A$4:$A$19,'Meal Info'!$B$4:$B$19)</f>
        <v>Snacks</v>
      </c>
      <c r="F127" s="14" t="str">
        <f>_xlfn.XLOOKUP(D127,'Meal Info'!$A$4:$A$19,'Meal Info'!$C$4:$C$19)</f>
        <v>Charlie</v>
      </c>
      <c r="G127" s="7">
        <v>30.96</v>
      </c>
      <c r="H127" s="7">
        <f t="shared" si="6"/>
        <v>3.0960000000000001</v>
      </c>
      <c r="I127" s="7">
        <f t="shared" si="7"/>
        <v>34.055999999999997</v>
      </c>
      <c r="J127" s="7">
        <v>0.36</v>
      </c>
      <c r="K127" s="7">
        <f t="shared" si="4"/>
        <v>11.1456</v>
      </c>
      <c r="L127" s="7" t="s">
        <v>5080</v>
      </c>
      <c r="M127" s="7">
        <v>4</v>
      </c>
      <c r="N127" s="7">
        <f>INDEX('Delivery Distances'!$B$6:$K$20,MATCH('Sales Summary_working sheet'!L127,'Delivery Distances'!$A$6:$A$20,0),MATCH('Sales Summary_working sheet'!M127,'Delivery Distances'!$B$5:$K$5,0))</f>
        <v>5</v>
      </c>
      <c r="O127" s="7" cm="1">
        <f t="array" ref="O127">_xlfn.XLOOKUP(L127,'Delivery Distances'!$A$6:$A$20,_xlfn.XLOOKUP('Sales Summary_working sheet'!M127,'Delivery Distances'!$B$5:$K$5,'Delivery Distances'!$B$6:$K$20))</f>
        <v>5</v>
      </c>
      <c r="P127" s="7">
        <f t="shared" si="5"/>
        <v>9</v>
      </c>
    </row>
    <row r="128" spans="1:16" ht="15.75" customHeight="1" x14ac:dyDescent="0.15">
      <c r="A128" s="13">
        <v>43983</v>
      </c>
      <c r="B128" s="19" t="s">
        <v>5360</v>
      </c>
      <c r="C128" s="7" t="s">
        <v>2640</v>
      </c>
      <c r="D128" s="14">
        <v>10</v>
      </c>
      <c r="E128" s="14" t="str">
        <f>_xlfn.XLOOKUP(D128,'Meal Info'!$A$4:$A$19,'Meal Info'!$B$4:$B$19)</f>
        <v>Protein shake</v>
      </c>
      <c r="F128" s="14" t="str">
        <f>_xlfn.XLOOKUP(D128,'Meal Info'!$A$4:$A$19,'Meal Info'!$C$4:$C$19)</f>
        <v>Charlie</v>
      </c>
      <c r="G128" s="7">
        <v>40.44</v>
      </c>
      <c r="H128" s="7">
        <f t="shared" si="6"/>
        <v>4.0439999999999996</v>
      </c>
      <c r="I128" s="7">
        <f t="shared" si="7"/>
        <v>44.483999999999995</v>
      </c>
      <c r="J128" s="7">
        <v>0.31</v>
      </c>
      <c r="K128" s="7">
        <f t="shared" si="4"/>
        <v>12.536399999999999</v>
      </c>
      <c r="L128" s="7" t="s">
        <v>5075</v>
      </c>
      <c r="M128" s="7">
        <v>7</v>
      </c>
      <c r="N128" s="7">
        <f>INDEX('Delivery Distances'!$B$6:$K$20,MATCH('Sales Summary_working sheet'!L128,'Delivery Distances'!$A$6:$A$20,0),MATCH('Sales Summary_working sheet'!M128,'Delivery Distances'!$B$5:$K$5,0))</f>
        <v>3</v>
      </c>
      <c r="O128" s="7" cm="1">
        <f t="array" ref="O128">_xlfn.XLOOKUP(L128,'Delivery Distances'!$A$6:$A$20,_xlfn.XLOOKUP('Sales Summary_working sheet'!M128,'Delivery Distances'!$B$5:$K$5,'Delivery Distances'!$B$6:$K$20))</f>
        <v>3</v>
      </c>
      <c r="P128" s="7">
        <f t="shared" si="5"/>
        <v>7</v>
      </c>
    </row>
    <row r="129" spans="1:16" ht="15.75" customHeight="1" x14ac:dyDescent="0.15">
      <c r="A129" s="13">
        <v>43983</v>
      </c>
      <c r="B129" s="19" t="s">
        <v>5360</v>
      </c>
      <c r="C129" s="7" t="s">
        <v>4386</v>
      </c>
      <c r="D129" s="14">
        <v>16</v>
      </c>
      <c r="E129" s="14" t="str">
        <f>_xlfn.XLOOKUP(D129,'Meal Info'!$A$4:$A$19,'Meal Info'!$B$4:$B$19)</f>
        <v>Fish</v>
      </c>
      <c r="F129" s="14" t="str">
        <f>_xlfn.XLOOKUP(D129,'Meal Info'!$A$4:$A$19,'Meal Info'!$C$4:$C$19)</f>
        <v>Charlie</v>
      </c>
      <c r="G129" s="7">
        <v>29.21</v>
      </c>
      <c r="H129" s="7">
        <f t="shared" si="6"/>
        <v>2.9210000000000003</v>
      </c>
      <c r="I129" s="7">
        <f t="shared" si="7"/>
        <v>32.131</v>
      </c>
      <c r="J129" s="7">
        <v>0.13</v>
      </c>
      <c r="K129" s="7">
        <f t="shared" si="4"/>
        <v>3.7973000000000003</v>
      </c>
      <c r="L129" s="7" t="s">
        <v>5075</v>
      </c>
      <c r="M129" s="7">
        <v>4</v>
      </c>
      <c r="N129" s="7">
        <f>INDEX('Delivery Distances'!$B$6:$K$20,MATCH('Sales Summary_working sheet'!L129,'Delivery Distances'!$A$6:$A$20,0),MATCH('Sales Summary_working sheet'!M129,'Delivery Distances'!$B$5:$K$5,0))</f>
        <v>17</v>
      </c>
      <c r="O129" s="7" cm="1">
        <f t="array" ref="O129">_xlfn.XLOOKUP(L129,'Delivery Distances'!$A$6:$A$20,_xlfn.XLOOKUP('Sales Summary_working sheet'!M129,'Delivery Distances'!$B$5:$K$5,'Delivery Distances'!$B$6:$K$20))</f>
        <v>17</v>
      </c>
      <c r="P129" s="7">
        <f t="shared" si="5"/>
        <v>15.5</v>
      </c>
    </row>
    <row r="130" spans="1:16" ht="15.75" customHeight="1" x14ac:dyDescent="0.15">
      <c r="A130" s="13">
        <v>43983</v>
      </c>
      <c r="B130" s="19" t="s">
        <v>5360</v>
      </c>
      <c r="C130" s="7" t="s">
        <v>1066</v>
      </c>
      <c r="D130" s="14">
        <v>16</v>
      </c>
      <c r="E130" s="14" t="str">
        <f>_xlfn.XLOOKUP(D130,'Meal Info'!$A$4:$A$19,'Meal Info'!$B$4:$B$19)</f>
        <v>Fish</v>
      </c>
      <c r="F130" s="14" t="str">
        <f>_xlfn.XLOOKUP(D130,'Meal Info'!$A$4:$A$19,'Meal Info'!$C$4:$C$19)</f>
        <v>Charlie</v>
      </c>
      <c r="G130" s="7">
        <v>31.89</v>
      </c>
      <c r="H130" s="7">
        <f t="shared" si="6"/>
        <v>3.1890000000000001</v>
      </c>
      <c r="I130" s="7">
        <f t="shared" si="7"/>
        <v>35.079000000000001</v>
      </c>
      <c r="J130" s="7">
        <v>0.36</v>
      </c>
      <c r="K130" s="7">
        <f t="shared" si="4"/>
        <v>11.480399999999999</v>
      </c>
      <c r="L130" s="7" t="s">
        <v>27</v>
      </c>
      <c r="M130" s="7">
        <v>4</v>
      </c>
      <c r="N130" s="7">
        <f>INDEX('Delivery Distances'!$B$6:$K$20,MATCH('Sales Summary_working sheet'!L130,'Delivery Distances'!$A$6:$A$20,0),MATCH('Sales Summary_working sheet'!M130,'Delivery Distances'!$B$5:$K$5,0))</f>
        <v>5</v>
      </c>
      <c r="O130" s="7" cm="1">
        <f t="array" ref="O130">_xlfn.XLOOKUP(L130,'Delivery Distances'!$A$6:$A$20,_xlfn.XLOOKUP('Sales Summary_working sheet'!M130,'Delivery Distances'!$B$5:$K$5,'Delivery Distances'!$B$6:$K$20))</f>
        <v>5</v>
      </c>
      <c r="P130" s="7">
        <f t="shared" si="5"/>
        <v>9</v>
      </c>
    </row>
    <row r="131" spans="1:16" ht="15.75" customHeight="1" x14ac:dyDescent="0.15">
      <c r="A131" s="13">
        <v>43983</v>
      </c>
      <c r="B131" s="19" t="s">
        <v>5360</v>
      </c>
      <c r="C131" s="7" t="s">
        <v>2112</v>
      </c>
      <c r="D131" s="14">
        <v>15</v>
      </c>
      <c r="E131" s="14" t="str">
        <f>_xlfn.XLOOKUP(D131,'Meal Info'!$A$4:$A$19,'Meal Info'!$B$4:$B$19)</f>
        <v>Snacks</v>
      </c>
      <c r="F131" s="14" t="str">
        <f>_xlfn.XLOOKUP(D131,'Meal Info'!$A$4:$A$19,'Meal Info'!$C$4:$C$19)</f>
        <v>Charlie</v>
      </c>
      <c r="G131" s="7">
        <v>54.95</v>
      </c>
      <c r="H131" s="7">
        <f t="shared" si="6"/>
        <v>5.495000000000001</v>
      </c>
      <c r="I131" s="7">
        <f t="shared" si="7"/>
        <v>60.445000000000007</v>
      </c>
      <c r="J131" s="7">
        <v>0.14000000000000001</v>
      </c>
      <c r="K131" s="7">
        <f t="shared" si="4"/>
        <v>7.6930000000000014</v>
      </c>
      <c r="L131" s="7" t="s">
        <v>5076</v>
      </c>
      <c r="M131" s="7">
        <v>4</v>
      </c>
      <c r="N131" s="7">
        <f>INDEX('Delivery Distances'!$B$6:$K$20,MATCH('Sales Summary_working sheet'!L131,'Delivery Distances'!$A$6:$A$20,0),MATCH('Sales Summary_working sheet'!M131,'Delivery Distances'!$B$5:$K$5,0))</f>
        <v>11</v>
      </c>
      <c r="O131" s="7" cm="1">
        <f t="array" ref="O131">_xlfn.XLOOKUP(L131,'Delivery Distances'!$A$6:$A$20,_xlfn.XLOOKUP('Sales Summary_working sheet'!M131,'Delivery Distances'!$B$5:$K$5,'Delivery Distances'!$B$6:$K$20))</f>
        <v>11</v>
      </c>
      <c r="P131" s="7">
        <f t="shared" si="5"/>
        <v>12.5</v>
      </c>
    </row>
    <row r="132" spans="1:16" ht="15.75" customHeight="1" x14ac:dyDescent="0.15">
      <c r="A132" s="13">
        <v>43983</v>
      </c>
      <c r="B132" s="19" t="s">
        <v>5360</v>
      </c>
      <c r="C132" s="7" t="s">
        <v>4102</v>
      </c>
      <c r="D132" s="14">
        <v>16</v>
      </c>
      <c r="E132" s="14" t="str">
        <f>_xlfn.XLOOKUP(D132,'Meal Info'!$A$4:$A$19,'Meal Info'!$B$4:$B$19)</f>
        <v>Fish</v>
      </c>
      <c r="F132" s="14" t="str">
        <f>_xlfn.XLOOKUP(D132,'Meal Info'!$A$4:$A$19,'Meal Info'!$C$4:$C$19)</f>
        <v>Charlie</v>
      </c>
      <c r="G132" s="7">
        <v>61.99</v>
      </c>
      <c r="H132" s="7">
        <f t="shared" si="6"/>
        <v>6.1990000000000007</v>
      </c>
      <c r="I132" s="7">
        <f t="shared" si="7"/>
        <v>68.189000000000007</v>
      </c>
      <c r="J132" s="7">
        <v>0.06</v>
      </c>
      <c r="K132" s="7">
        <f t="shared" si="4"/>
        <v>3.7193999999999998</v>
      </c>
      <c r="L132" s="7" t="s">
        <v>5080</v>
      </c>
      <c r="M132" s="7">
        <v>10</v>
      </c>
      <c r="N132" s="7">
        <f>INDEX('Delivery Distances'!$B$6:$K$20,MATCH('Sales Summary_working sheet'!L132,'Delivery Distances'!$A$6:$A$20,0),MATCH('Sales Summary_working sheet'!M132,'Delivery Distances'!$B$5:$K$5,0))</f>
        <v>5</v>
      </c>
      <c r="O132" s="7" cm="1">
        <f t="array" ref="O132">_xlfn.XLOOKUP(L132,'Delivery Distances'!$A$6:$A$20,_xlfn.XLOOKUP('Sales Summary_working sheet'!M132,'Delivery Distances'!$B$5:$K$5,'Delivery Distances'!$B$6:$K$20))</f>
        <v>5</v>
      </c>
      <c r="P132" s="7">
        <f t="shared" si="5"/>
        <v>9</v>
      </c>
    </row>
    <row r="133" spans="1:16" ht="15.75" customHeight="1" x14ac:dyDescent="0.15">
      <c r="A133" s="13">
        <v>43983</v>
      </c>
      <c r="B133" s="19" t="s">
        <v>5360</v>
      </c>
      <c r="C133" s="7" t="s">
        <v>3557</v>
      </c>
      <c r="D133" s="14">
        <v>16</v>
      </c>
      <c r="E133" s="14" t="str">
        <f>_xlfn.XLOOKUP(D133,'Meal Info'!$A$4:$A$19,'Meal Info'!$B$4:$B$19)</f>
        <v>Fish</v>
      </c>
      <c r="F133" s="14" t="str">
        <f>_xlfn.XLOOKUP(D133,'Meal Info'!$A$4:$A$19,'Meal Info'!$C$4:$C$19)</f>
        <v>Charlie</v>
      </c>
      <c r="G133" s="7">
        <v>40.44</v>
      </c>
      <c r="H133" s="7">
        <f t="shared" si="6"/>
        <v>4.0439999999999996</v>
      </c>
      <c r="I133" s="7">
        <f t="shared" si="7"/>
        <v>44.483999999999995</v>
      </c>
      <c r="J133" s="7">
        <v>0.36</v>
      </c>
      <c r="K133" s="7">
        <f t="shared" ref="K133:K196" si="8">J133*G133</f>
        <v>14.558399999999999</v>
      </c>
      <c r="L133" s="7" t="s">
        <v>5077</v>
      </c>
      <c r="M133" s="7">
        <v>10</v>
      </c>
      <c r="N133" s="7">
        <f>INDEX('Delivery Distances'!$B$6:$K$20,MATCH('Sales Summary_working sheet'!L133,'Delivery Distances'!$A$6:$A$20,0),MATCH('Sales Summary_working sheet'!M133,'Delivery Distances'!$B$5:$K$5,0))</f>
        <v>6</v>
      </c>
      <c r="O133" s="7" cm="1">
        <f t="array" ref="O133">_xlfn.XLOOKUP(L133,'Delivery Distances'!$A$6:$A$20,_xlfn.XLOOKUP('Sales Summary_working sheet'!M133,'Delivery Distances'!$B$5:$K$5,'Delivery Distances'!$B$6:$K$20))</f>
        <v>6</v>
      </c>
      <c r="P133" s="7">
        <f t="shared" ref="P133:P196" si="9">IF(O133&lt;=2, O133*3, IF(O133&lt;=6, 3*2 + (O133-2)*1, 3*2 + 4*1 + (O133-6)*0.5))</f>
        <v>10</v>
      </c>
    </row>
    <row r="134" spans="1:16" ht="15.75" customHeight="1" x14ac:dyDescent="0.15">
      <c r="A134" s="13">
        <v>43983</v>
      </c>
      <c r="B134" s="19" t="s">
        <v>5360</v>
      </c>
      <c r="C134" s="7" t="s">
        <v>354</v>
      </c>
      <c r="D134" s="14">
        <v>15</v>
      </c>
      <c r="E134" s="14" t="str">
        <f>_xlfn.XLOOKUP(D134,'Meal Info'!$A$4:$A$19,'Meal Info'!$B$4:$B$19)</f>
        <v>Snacks</v>
      </c>
      <c r="F134" s="14" t="str">
        <f>_xlfn.XLOOKUP(D134,'Meal Info'!$A$4:$A$19,'Meal Info'!$C$4:$C$19)</f>
        <v>Charlie</v>
      </c>
      <c r="G134" s="7">
        <v>86.93</v>
      </c>
      <c r="H134" s="7">
        <f t="shared" si="6"/>
        <v>8.6930000000000014</v>
      </c>
      <c r="I134" s="7">
        <f t="shared" si="7"/>
        <v>95.623000000000005</v>
      </c>
      <c r="J134" s="7">
        <v>0.09</v>
      </c>
      <c r="K134" s="7">
        <f t="shared" si="8"/>
        <v>7.8237000000000005</v>
      </c>
      <c r="L134" s="7" t="s">
        <v>5082</v>
      </c>
      <c r="M134" s="7">
        <v>5</v>
      </c>
      <c r="N134" s="7">
        <f>INDEX('Delivery Distances'!$B$6:$K$20,MATCH('Sales Summary_working sheet'!L134,'Delivery Distances'!$A$6:$A$20,0),MATCH('Sales Summary_working sheet'!M134,'Delivery Distances'!$B$5:$K$5,0))</f>
        <v>2</v>
      </c>
      <c r="O134" s="7" cm="1">
        <f t="array" ref="O134">_xlfn.XLOOKUP(L134,'Delivery Distances'!$A$6:$A$20,_xlfn.XLOOKUP('Sales Summary_working sheet'!M134,'Delivery Distances'!$B$5:$K$5,'Delivery Distances'!$B$6:$K$20))</f>
        <v>2</v>
      </c>
      <c r="P134" s="7">
        <f t="shared" si="9"/>
        <v>6</v>
      </c>
    </row>
    <row r="135" spans="1:16" ht="15.75" customHeight="1" x14ac:dyDescent="0.15">
      <c r="A135" s="13">
        <v>43983</v>
      </c>
      <c r="B135" s="19" t="s">
        <v>5360</v>
      </c>
      <c r="C135" s="7" t="s">
        <v>1501</v>
      </c>
      <c r="D135" s="14">
        <v>15</v>
      </c>
      <c r="E135" s="14" t="str">
        <f>_xlfn.XLOOKUP(D135,'Meal Info'!$A$4:$A$19,'Meal Info'!$B$4:$B$19)</f>
        <v>Snacks</v>
      </c>
      <c r="F135" s="14" t="str">
        <f>_xlfn.XLOOKUP(D135,'Meal Info'!$A$4:$A$19,'Meal Info'!$C$4:$C$19)</f>
        <v>Charlie</v>
      </c>
      <c r="G135" s="7">
        <v>4.9800000000000004</v>
      </c>
      <c r="H135" s="7">
        <f t="shared" si="6"/>
        <v>0.49800000000000005</v>
      </c>
      <c r="I135" s="7">
        <f t="shared" si="7"/>
        <v>5.4780000000000006</v>
      </c>
      <c r="J135" s="7">
        <v>0.35</v>
      </c>
      <c r="K135" s="7">
        <f t="shared" si="8"/>
        <v>1.7430000000000001</v>
      </c>
      <c r="L135" s="7" t="s">
        <v>5076</v>
      </c>
      <c r="M135" s="7">
        <v>6</v>
      </c>
      <c r="N135" s="7">
        <f>INDEX('Delivery Distances'!$B$6:$K$20,MATCH('Sales Summary_working sheet'!L135,'Delivery Distances'!$A$6:$A$20,0),MATCH('Sales Summary_working sheet'!M135,'Delivery Distances'!$B$5:$K$5,0))</f>
        <v>9</v>
      </c>
      <c r="O135" s="7" cm="1">
        <f t="array" ref="O135">_xlfn.XLOOKUP(L135,'Delivery Distances'!$A$6:$A$20,_xlfn.XLOOKUP('Sales Summary_working sheet'!M135,'Delivery Distances'!$B$5:$K$5,'Delivery Distances'!$B$6:$K$20))</f>
        <v>9</v>
      </c>
      <c r="P135" s="7">
        <f t="shared" si="9"/>
        <v>11.5</v>
      </c>
    </row>
    <row r="136" spans="1:16" ht="15.75" customHeight="1" x14ac:dyDescent="0.15">
      <c r="A136" s="13">
        <v>43983</v>
      </c>
      <c r="B136" s="19" t="s">
        <v>5360</v>
      </c>
      <c r="C136" s="7" t="s">
        <v>954</v>
      </c>
      <c r="D136" s="14">
        <v>10</v>
      </c>
      <c r="E136" s="14" t="str">
        <f>_xlfn.XLOOKUP(D136,'Meal Info'!$A$4:$A$19,'Meal Info'!$B$4:$B$19)</f>
        <v>Protein shake</v>
      </c>
      <c r="F136" s="14" t="str">
        <f>_xlfn.XLOOKUP(D136,'Meal Info'!$A$4:$A$19,'Meal Info'!$C$4:$C$19)</f>
        <v>Charlie</v>
      </c>
      <c r="G136" s="7">
        <v>6.51</v>
      </c>
      <c r="H136" s="7">
        <f t="shared" si="6"/>
        <v>0.65100000000000002</v>
      </c>
      <c r="I136" s="7">
        <f t="shared" si="7"/>
        <v>7.1609999999999996</v>
      </c>
      <c r="J136" s="7">
        <v>0.09</v>
      </c>
      <c r="K136" s="7">
        <f t="shared" si="8"/>
        <v>0.58589999999999998</v>
      </c>
      <c r="L136" s="7" t="s">
        <v>5075</v>
      </c>
      <c r="M136" s="7">
        <v>9</v>
      </c>
      <c r="N136" s="7">
        <f>INDEX('Delivery Distances'!$B$6:$K$20,MATCH('Sales Summary_working sheet'!L136,'Delivery Distances'!$A$6:$A$20,0),MATCH('Sales Summary_working sheet'!M136,'Delivery Distances'!$B$5:$K$5,0))</f>
        <v>9</v>
      </c>
      <c r="O136" s="7" cm="1">
        <f t="array" ref="O136">_xlfn.XLOOKUP(L136,'Delivery Distances'!$A$6:$A$20,_xlfn.XLOOKUP('Sales Summary_working sheet'!M136,'Delivery Distances'!$B$5:$K$5,'Delivery Distances'!$B$6:$K$20))</f>
        <v>9</v>
      </c>
      <c r="P136" s="7">
        <f t="shared" si="9"/>
        <v>11.5</v>
      </c>
    </row>
    <row r="137" spans="1:16" ht="15.75" customHeight="1" x14ac:dyDescent="0.15">
      <c r="A137" s="13">
        <v>43983</v>
      </c>
      <c r="B137" s="19" t="s">
        <v>5360</v>
      </c>
      <c r="C137" s="7" t="s">
        <v>2258</v>
      </c>
      <c r="D137" s="14">
        <v>15</v>
      </c>
      <c r="E137" s="14" t="str">
        <f>_xlfn.XLOOKUP(D137,'Meal Info'!$A$4:$A$19,'Meal Info'!$B$4:$B$19)</f>
        <v>Snacks</v>
      </c>
      <c r="F137" s="14" t="str">
        <f>_xlfn.XLOOKUP(D137,'Meal Info'!$A$4:$A$19,'Meal Info'!$C$4:$C$19)</f>
        <v>Charlie</v>
      </c>
      <c r="G137" s="7">
        <v>89.86</v>
      </c>
      <c r="H137" s="7">
        <f t="shared" ref="H137:H200" si="10">G137*10%</f>
        <v>8.9860000000000007</v>
      </c>
      <c r="I137" s="7">
        <f t="shared" ref="I137:I200" si="11">G137+H137</f>
        <v>98.846000000000004</v>
      </c>
      <c r="J137" s="7">
        <v>0.33</v>
      </c>
      <c r="K137" s="7">
        <f t="shared" si="8"/>
        <v>29.6538</v>
      </c>
      <c r="L137" s="7" t="s">
        <v>5076</v>
      </c>
      <c r="M137" s="7">
        <v>8</v>
      </c>
      <c r="N137" s="7">
        <f>INDEX('Delivery Distances'!$B$6:$K$20,MATCH('Sales Summary_working sheet'!L137,'Delivery Distances'!$A$6:$A$20,0),MATCH('Sales Summary_working sheet'!M137,'Delivery Distances'!$B$5:$K$5,0))</f>
        <v>6</v>
      </c>
      <c r="O137" s="7" cm="1">
        <f t="array" ref="O137">_xlfn.XLOOKUP(L137,'Delivery Distances'!$A$6:$A$20,_xlfn.XLOOKUP('Sales Summary_working sheet'!M137,'Delivery Distances'!$B$5:$K$5,'Delivery Distances'!$B$6:$K$20))</f>
        <v>6</v>
      </c>
      <c r="P137" s="7">
        <f t="shared" si="9"/>
        <v>10</v>
      </c>
    </row>
    <row r="138" spans="1:16" ht="15.75" customHeight="1" x14ac:dyDescent="0.15">
      <c r="A138" s="13">
        <v>43983</v>
      </c>
      <c r="B138" s="19" t="s">
        <v>5360</v>
      </c>
      <c r="C138" s="7" t="s">
        <v>2165</v>
      </c>
      <c r="D138" s="14">
        <v>16</v>
      </c>
      <c r="E138" s="14" t="str">
        <f>_xlfn.XLOOKUP(D138,'Meal Info'!$A$4:$A$19,'Meal Info'!$B$4:$B$19)</f>
        <v>Fish</v>
      </c>
      <c r="F138" s="14" t="str">
        <f>_xlfn.XLOOKUP(D138,'Meal Info'!$A$4:$A$19,'Meal Info'!$C$4:$C$19)</f>
        <v>Charlie</v>
      </c>
      <c r="G138" s="7">
        <v>84.29</v>
      </c>
      <c r="H138" s="7">
        <f t="shared" si="10"/>
        <v>8.4290000000000003</v>
      </c>
      <c r="I138" s="7">
        <f t="shared" si="11"/>
        <v>92.719000000000008</v>
      </c>
      <c r="J138" s="7">
        <v>0.18</v>
      </c>
      <c r="K138" s="7">
        <f t="shared" si="8"/>
        <v>15.1722</v>
      </c>
      <c r="L138" s="7" t="s">
        <v>5079</v>
      </c>
      <c r="M138" s="7">
        <v>1</v>
      </c>
      <c r="N138" s="7">
        <f>INDEX('Delivery Distances'!$B$6:$K$20,MATCH('Sales Summary_working sheet'!L138,'Delivery Distances'!$A$6:$A$20,0),MATCH('Sales Summary_working sheet'!M138,'Delivery Distances'!$B$5:$K$5,0))</f>
        <v>5</v>
      </c>
      <c r="O138" s="7" cm="1">
        <f t="array" ref="O138">_xlfn.XLOOKUP(L138,'Delivery Distances'!$A$6:$A$20,_xlfn.XLOOKUP('Sales Summary_working sheet'!M138,'Delivery Distances'!$B$5:$K$5,'Delivery Distances'!$B$6:$K$20))</f>
        <v>5</v>
      </c>
      <c r="P138" s="7">
        <f t="shared" si="9"/>
        <v>9</v>
      </c>
    </row>
    <row r="139" spans="1:16" ht="15.75" customHeight="1" x14ac:dyDescent="0.15">
      <c r="A139" s="13">
        <v>43983</v>
      </c>
      <c r="B139" s="19" t="s">
        <v>5360</v>
      </c>
      <c r="C139" s="7" t="s">
        <v>4190</v>
      </c>
      <c r="D139" s="14">
        <v>10</v>
      </c>
      <c r="E139" s="14" t="str">
        <f>_xlfn.XLOOKUP(D139,'Meal Info'!$A$4:$A$19,'Meal Info'!$B$4:$B$19)</f>
        <v>Protein shake</v>
      </c>
      <c r="F139" s="14" t="str">
        <f>_xlfn.XLOOKUP(D139,'Meal Info'!$A$4:$A$19,'Meal Info'!$C$4:$C$19)</f>
        <v>Charlie</v>
      </c>
      <c r="G139" s="7">
        <v>97.39</v>
      </c>
      <c r="H139" s="7">
        <f t="shared" si="10"/>
        <v>9.7390000000000008</v>
      </c>
      <c r="I139" s="7">
        <f t="shared" si="11"/>
        <v>107.129</v>
      </c>
      <c r="J139" s="7">
        <v>0.28000000000000003</v>
      </c>
      <c r="K139" s="7">
        <f t="shared" si="8"/>
        <v>27.269200000000001</v>
      </c>
      <c r="L139" s="7" t="s">
        <v>27</v>
      </c>
      <c r="M139" s="7">
        <v>7</v>
      </c>
      <c r="N139" s="7">
        <f>INDEX('Delivery Distances'!$B$6:$K$20,MATCH('Sales Summary_working sheet'!L139,'Delivery Distances'!$A$6:$A$20,0),MATCH('Sales Summary_working sheet'!M139,'Delivery Distances'!$B$5:$K$5,0))</f>
        <v>14</v>
      </c>
      <c r="O139" s="7" cm="1">
        <f t="array" ref="O139">_xlfn.XLOOKUP(L139,'Delivery Distances'!$A$6:$A$20,_xlfn.XLOOKUP('Sales Summary_working sheet'!M139,'Delivery Distances'!$B$5:$K$5,'Delivery Distances'!$B$6:$K$20))</f>
        <v>14</v>
      </c>
      <c r="P139" s="7">
        <f t="shared" si="9"/>
        <v>14</v>
      </c>
    </row>
    <row r="140" spans="1:16" ht="15.75" customHeight="1" x14ac:dyDescent="0.15">
      <c r="A140" s="13">
        <v>43983</v>
      </c>
      <c r="B140" s="19" t="s">
        <v>5360</v>
      </c>
      <c r="C140" s="7" t="s">
        <v>1941</v>
      </c>
      <c r="D140" s="14">
        <v>10</v>
      </c>
      <c r="E140" s="14" t="str">
        <f>_xlfn.XLOOKUP(D140,'Meal Info'!$A$4:$A$19,'Meal Info'!$B$4:$B$19)</f>
        <v>Protein shake</v>
      </c>
      <c r="F140" s="14" t="str">
        <f>_xlfn.XLOOKUP(D140,'Meal Info'!$A$4:$A$19,'Meal Info'!$C$4:$C$19)</f>
        <v>Charlie</v>
      </c>
      <c r="G140" s="7">
        <v>65.8</v>
      </c>
      <c r="H140" s="7">
        <f t="shared" si="10"/>
        <v>6.58</v>
      </c>
      <c r="I140" s="7">
        <f t="shared" si="11"/>
        <v>72.38</v>
      </c>
      <c r="J140" s="7">
        <v>0.14000000000000001</v>
      </c>
      <c r="K140" s="7">
        <f t="shared" si="8"/>
        <v>9.2119999999999997</v>
      </c>
      <c r="L140" s="7" t="s">
        <v>29</v>
      </c>
      <c r="M140" s="7">
        <v>4</v>
      </c>
      <c r="N140" s="7">
        <f>INDEX('Delivery Distances'!$B$6:$K$20,MATCH('Sales Summary_working sheet'!L140,'Delivery Distances'!$A$6:$A$20,0),MATCH('Sales Summary_working sheet'!M140,'Delivery Distances'!$B$5:$K$5,0))</f>
        <v>14</v>
      </c>
      <c r="O140" s="7" cm="1">
        <f t="array" ref="O140">_xlfn.XLOOKUP(L140,'Delivery Distances'!$A$6:$A$20,_xlfn.XLOOKUP('Sales Summary_working sheet'!M140,'Delivery Distances'!$B$5:$K$5,'Delivery Distances'!$B$6:$K$20))</f>
        <v>14</v>
      </c>
      <c r="P140" s="7">
        <f t="shared" si="9"/>
        <v>14</v>
      </c>
    </row>
    <row r="141" spans="1:16" ht="15.75" customHeight="1" x14ac:dyDescent="0.15">
      <c r="A141" s="13">
        <v>43983</v>
      </c>
      <c r="B141" s="19" t="s">
        <v>5360</v>
      </c>
      <c r="C141" s="7" t="s">
        <v>788</v>
      </c>
      <c r="D141" s="14">
        <v>15</v>
      </c>
      <c r="E141" s="14" t="str">
        <f>_xlfn.XLOOKUP(D141,'Meal Info'!$A$4:$A$19,'Meal Info'!$B$4:$B$19)</f>
        <v>Snacks</v>
      </c>
      <c r="F141" s="14" t="str">
        <f>_xlfn.XLOOKUP(D141,'Meal Info'!$A$4:$A$19,'Meal Info'!$C$4:$C$19)</f>
        <v>Charlie</v>
      </c>
      <c r="G141" s="7">
        <v>33.79</v>
      </c>
      <c r="H141" s="7">
        <f t="shared" si="10"/>
        <v>3.379</v>
      </c>
      <c r="I141" s="7">
        <f t="shared" si="11"/>
        <v>37.168999999999997</v>
      </c>
      <c r="J141" s="7">
        <v>0.33</v>
      </c>
      <c r="K141" s="7">
        <f t="shared" si="8"/>
        <v>11.150700000000001</v>
      </c>
      <c r="L141" s="7" t="s">
        <v>5080</v>
      </c>
      <c r="M141" s="7">
        <v>6</v>
      </c>
      <c r="N141" s="7">
        <f>INDEX('Delivery Distances'!$B$6:$K$20,MATCH('Sales Summary_working sheet'!L141,'Delivery Distances'!$A$6:$A$20,0),MATCH('Sales Summary_working sheet'!M141,'Delivery Distances'!$B$5:$K$5,0))</f>
        <v>3</v>
      </c>
      <c r="O141" s="7" cm="1">
        <f t="array" ref="O141">_xlfn.XLOOKUP(L141,'Delivery Distances'!$A$6:$A$20,_xlfn.XLOOKUP('Sales Summary_working sheet'!M141,'Delivery Distances'!$B$5:$K$5,'Delivery Distances'!$B$6:$K$20))</f>
        <v>3</v>
      </c>
      <c r="P141" s="7">
        <f t="shared" si="9"/>
        <v>7</v>
      </c>
    </row>
    <row r="142" spans="1:16" ht="15.75" customHeight="1" x14ac:dyDescent="0.15">
      <c r="A142" s="13">
        <v>43983</v>
      </c>
      <c r="B142" s="19" t="s">
        <v>5360</v>
      </c>
      <c r="C142" s="7" t="s">
        <v>521</v>
      </c>
      <c r="D142" s="14">
        <v>16</v>
      </c>
      <c r="E142" s="14" t="str">
        <f>_xlfn.XLOOKUP(D142,'Meal Info'!$A$4:$A$19,'Meal Info'!$B$4:$B$19)</f>
        <v>Fish</v>
      </c>
      <c r="F142" s="14" t="str">
        <f>_xlfn.XLOOKUP(D142,'Meal Info'!$A$4:$A$19,'Meal Info'!$C$4:$C$19)</f>
        <v>Charlie</v>
      </c>
      <c r="G142" s="7">
        <v>74.84</v>
      </c>
      <c r="H142" s="7">
        <f t="shared" si="10"/>
        <v>7.4840000000000009</v>
      </c>
      <c r="I142" s="7">
        <f t="shared" si="11"/>
        <v>82.323999999999998</v>
      </c>
      <c r="J142" s="7">
        <v>7.0000000000000007E-2</v>
      </c>
      <c r="K142" s="7">
        <f t="shared" si="8"/>
        <v>5.2388000000000003</v>
      </c>
      <c r="L142" s="7" t="s">
        <v>27</v>
      </c>
      <c r="M142" s="7">
        <v>5</v>
      </c>
      <c r="N142" s="7">
        <f>INDEX('Delivery Distances'!$B$6:$K$20,MATCH('Sales Summary_working sheet'!L142,'Delivery Distances'!$A$6:$A$20,0),MATCH('Sales Summary_working sheet'!M142,'Delivery Distances'!$B$5:$K$5,0))</f>
        <v>14</v>
      </c>
      <c r="O142" s="7" cm="1">
        <f t="array" ref="O142">_xlfn.XLOOKUP(L142,'Delivery Distances'!$A$6:$A$20,_xlfn.XLOOKUP('Sales Summary_working sheet'!M142,'Delivery Distances'!$B$5:$K$5,'Delivery Distances'!$B$6:$K$20))</f>
        <v>14</v>
      </c>
      <c r="P142" s="7">
        <f t="shared" si="9"/>
        <v>14</v>
      </c>
    </row>
    <row r="143" spans="1:16" ht="15.75" customHeight="1" x14ac:dyDescent="0.15">
      <c r="A143" s="13">
        <v>43983</v>
      </c>
      <c r="B143" s="19" t="s">
        <v>5360</v>
      </c>
      <c r="C143" s="7" t="s">
        <v>1354</v>
      </c>
      <c r="D143" s="14">
        <v>15</v>
      </c>
      <c r="E143" s="14" t="str">
        <f>_xlfn.XLOOKUP(D143,'Meal Info'!$A$4:$A$19,'Meal Info'!$B$4:$B$19)</f>
        <v>Snacks</v>
      </c>
      <c r="F143" s="14" t="str">
        <f>_xlfn.XLOOKUP(D143,'Meal Info'!$A$4:$A$19,'Meal Info'!$C$4:$C$19)</f>
        <v>Charlie</v>
      </c>
      <c r="G143" s="7">
        <v>50.62</v>
      </c>
      <c r="H143" s="7">
        <f t="shared" si="10"/>
        <v>5.0620000000000003</v>
      </c>
      <c r="I143" s="7">
        <f t="shared" si="11"/>
        <v>55.681999999999995</v>
      </c>
      <c r="J143" s="7">
        <v>0.19</v>
      </c>
      <c r="K143" s="7">
        <f t="shared" si="8"/>
        <v>9.617799999999999</v>
      </c>
      <c r="L143" s="7" t="s">
        <v>5079</v>
      </c>
      <c r="M143" s="7">
        <v>5</v>
      </c>
      <c r="N143" s="7">
        <f>INDEX('Delivery Distances'!$B$6:$K$20,MATCH('Sales Summary_working sheet'!L143,'Delivery Distances'!$A$6:$A$20,0),MATCH('Sales Summary_working sheet'!M143,'Delivery Distances'!$B$5:$K$5,0))</f>
        <v>2</v>
      </c>
      <c r="O143" s="7" cm="1">
        <f t="array" ref="O143">_xlfn.XLOOKUP(L143,'Delivery Distances'!$A$6:$A$20,_xlfn.XLOOKUP('Sales Summary_working sheet'!M143,'Delivery Distances'!$B$5:$K$5,'Delivery Distances'!$B$6:$K$20))</f>
        <v>2</v>
      </c>
      <c r="P143" s="7">
        <f t="shared" si="9"/>
        <v>6</v>
      </c>
    </row>
    <row r="144" spans="1:16" ht="15.75" customHeight="1" x14ac:dyDescent="0.15">
      <c r="A144" s="13">
        <v>43983</v>
      </c>
      <c r="B144" s="19" t="s">
        <v>5360</v>
      </c>
      <c r="C144" s="7" t="s">
        <v>218</v>
      </c>
      <c r="D144" s="14">
        <v>16</v>
      </c>
      <c r="E144" s="14" t="str">
        <f>_xlfn.XLOOKUP(D144,'Meal Info'!$A$4:$A$19,'Meal Info'!$B$4:$B$19)</f>
        <v>Fish</v>
      </c>
      <c r="F144" s="14" t="str">
        <f>_xlfn.XLOOKUP(D144,'Meal Info'!$A$4:$A$19,'Meal Info'!$C$4:$C$19)</f>
        <v>Charlie</v>
      </c>
      <c r="G144" s="7">
        <v>51.62</v>
      </c>
      <c r="H144" s="7">
        <f t="shared" si="10"/>
        <v>5.1619999999999999</v>
      </c>
      <c r="I144" s="7">
        <f t="shared" si="11"/>
        <v>56.781999999999996</v>
      </c>
      <c r="J144" s="7">
        <v>0.34</v>
      </c>
      <c r="K144" s="7">
        <f t="shared" si="8"/>
        <v>17.550799999999999</v>
      </c>
      <c r="L144" s="7" t="s">
        <v>31</v>
      </c>
      <c r="M144" s="7">
        <v>10</v>
      </c>
      <c r="N144" s="7">
        <f>INDEX('Delivery Distances'!$B$6:$K$20,MATCH('Sales Summary_working sheet'!L144,'Delivery Distances'!$A$6:$A$20,0),MATCH('Sales Summary_working sheet'!M144,'Delivery Distances'!$B$5:$K$5,0))</f>
        <v>17</v>
      </c>
      <c r="O144" s="7" cm="1">
        <f t="array" ref="O144">_xlfn.XLOOKUP(L144,'Delivery Distances'!$A$6:$A$20,_xlfn.XLOOKUP('Sales Summary_working sheet'!M144,'Delivery Distances'!$B$5:$K$5,'Delivery Distances'!$B$6:$K$20))</f>
        <v>17</v>
      </c>
      <c r="P144" s="7">
        <f t="shared" si="9"/>
        <v>15.5</v>
      </c>
    </row>
    <row r="145" spans="1:16" ht="15.75" customHeight="1" x14ac:dyDescent="0.15">
      <c r="A145" s="13">
        <v>43983</v>
      </c>
      <c r="B145" s="19" t="s">
        <v>5360</v>
      </c>
      <c r="C145" s="7" t="s">
        <v>2817</v>
      </c>
      <c r="D145" s="14">
        <v>15</v>
      </c>
      <c r="E145" s="14" t="str">
        <f>_xlfn.XLOOKUP(D145,'Meal Info'!$A$4:$A$19,'Meal Info'!$B$4:$B$19)</f>
        <v>Snacks</v>
      </c>
      <c r="F145" s="14" t="str">
        <f>_xlfn.XLOOKUP(D145,'Meal Info'!$A$4:$A$19,'Meal Info'!$C$4:$C$19)</f>
        <v>Charlie</v>
      </c>
      <c r="G145" s="7">
        <v>67.08</v>
      </c>
      <c r="H145" s="7">
        <f t="shared" si="10"/>
        <v>6.7080000000000002</v>
      </c>
      <c r="I145" s="7">
        <f t="shared" si="11"/>
        <v>73.787999999999997</v>
      </c>
      <c r="J145" s="7">
        <v>0.08</v>
      </c>
      <c r="K145" s="7">
        <f t="shared" si="8"/>
        <v>5.3663999999999996</v>
      </c>
      <c r="L145" s="7" t="s">
        <v>26</v>
      </c>
      <c r="M145" s="7">
        <v>3</v>
      </c>
      <c r="N145" s="7">
        <f>INDEX('Delivery Distances'!$B$6:$K$20,MATCH('Sales Summary_working sheet'!L145,'Delivery Distances'!$A$6:$A$20,0),MATCH('Sales Summary_working sheet'!M145,'Delivery Distances'!$B$5:$K$5,0))</f>
        <v>12</v>
      </c>
      <c r="O145" s="7" cm="1">
        <f t="array" ref="O145">_xlfn.XLOOKUP(L145,'Delivery Distances'!$A$6:$A$20,_xlfn.XLOOKUP('Sales Summary_working sheet'!M145,'Delivery Distances'!$B$5:$K$5,'Delivery Distances'!$B$6:$K$20))</f>
        <v>12</v>
      </c>
      <c r="P145" s="7">
        <f t="shared" si="9"/>
        <v>13</v>
      </c>
    </row>
    <row r="146" spans="1:16" ht="15.75" customHeight="1" x14ac:dyDescent="0.15">
      <c r="A146" s="13">
        <v>43983</v>
      </c>
      <c r="B146" s="19" t="s">
        <v>5360</v>
      </c>
      <c r="C146" s="7" t="s">
        <v>3070</v>
      </c>
      <c r="D146" s="14">
        <v>15</v>
      </c>
      <c r="E146" s="14" t="str">
        <f>_xlfn.XLOOKUP(D146,'Meal Info'!$A$4:$A$19,'Meal Info'!$B$4:$B$19)</f>
        <v>Snacks</v>
      </c>
      <c r="F146" s="14" t="str">
        <f>_xlfn.XLOOKUP(D146,'Meal Info'!$A$4:$A$19,'Meal Info'!$C$4:$C$19)</f>
        <v>Charlie</v>
      </c>
      <c r="G146" s="7">
        <v>79.760000000000005</v>
      </c>
      <c r="H146" s="7">
        <f t="shared" si="10"/>
        <v>7.9760000000000009</v>
      </c>
      <c r="I146" s="7">
        <f t="shared" si="11"/>
        <v>87.736000000000004</v>
      </c>
      <c r="J146" s="7">
        <v>0.03</v>
      </c>
      <c r="K146" s="7">
        <f t="shared" si="8"/>
        <v>2.3928000000000003</v>
      </c>
      <c r="L146" s="7" t="s">
        <v>5081</v>
      </c>
      <c r="M146" s="7">
        <v>8</v>
      </c>
      <c r="N146" s="7">
        <f>INDEX('Delivery Distances'!$B$6:$K$20,MATCH('Sales Summary_working sheet'!L146,'Delivery Distances'!$A$6:$A$20,0),MATCH('Sales Summary_working sheet'!M146,'Delivery Distances'!$B$5:$K$5,0))</f>
        <v>2</v>
      </c>
      <c r="O146" s="7" cm="1">
        <f t="array" ref="O146">_xlfn.XLOOKUP(L146,'Delivery Distances'!$A$6:$A$20,_xlfn.XLOOKUP('Sales Summary_working sheet'!M146,'Delivery Distances'!$B$5:$K$5,'Delivery Distances'!$B$6:$K$20))</f>
        <v>2</v>
      </c>
      <c r="P146" s="7">
        <f t="shared" si="9"/>
        <v>6</v>
      </c>
    </row>
    <row r="147" spans="1:16" ht="15.75" customHeight="1" x14ac:dyDescent="0.15">
      <c r="A147" s="13">
        <v>43983</v>
      </c>
      <c r="B147" s="19" t="s">
        <v>5360</v>
      </c>
      <c r="C147" s="7" t="s">
        <v>705</v>
      </c>
      <c r="D147" s="14">
        <v>16</v>
      </c>
      <c r="E147" s="14" t="str">
        <f>_xlfn.XLOOKUP(D147,'Meal Info'!$A$4:$A$19,'Meal Info'!$B$4:$B$19)</f>
        <v>Fish</v>
      </c>
      <c r="F147" s="14" t="str">
        <f>_xlfn.XLOOKUP(D147,'Meal Info'!$A$4:$A$19,'Meal Info'!$C$4:$C$19)</f>
        <v>Charlie</v>
      </c>
      <c r="G147" s="7">
        <v>27.67</v>
      </c>
      <c r="H147" s="7">
        <f t="shared" si="10"/>
        <v>2.7670000000000003</v>
      </c>
      <c r="I147" s="7">
        <f t="shared" si="11"/>
        <v>30.437000000000001</v>
      </c>
      <c r="J147" s="7">
        <v>0.09</v>
      </c>
      <c r="K147" s="7">
        <f t="shared" si="8"/>
        <v>2.4903</v>
      </c>
      <c r="L147" s="7" t="s">
        <v>31</v>
      </c>
      <c r="M147" s="7">
        <v>10</v>
      </c>
      <c r="N147" s="7">
        <f>INDEX('Delivery Distances'!$B$6:$K$20,MATCH('Sales Summary_working sheet'!L147,'Delivery Distances'!$A$6:$A$20,0),MATCH('Sales Summary_working sheet'!M147,'Delivery Distances'!$B$5:$K$5,0))</f>
        <v>17</v>
      </c>
      <c r="O147" s="7" cm="1">
        <f t="array" ref="O147">_xlfn.XLOOKUP(L147,'Delivery Distances'!$A$6:$A$20,_xlfn.XLOOKUP('Sales Summary_working sheet'!M147,'Delivery Distances'!$B$5:$K$5,'Delivery Distances'!$B$6:$K$20))</f>
        <v>17</v>
      </c>
      <c r="P147" s="7">
        <f t="shared" si="9"/>
        <v>15.5</v>
      </c>
    </row>
    <row r="148" spans="1:16" ht="15.75" customHeight="1" x14ac:dyDescent="0.15">
      <c r="A148" s="13">
        <v>43983</v>
      </c>
      <c r="B148" s="19" t="s">
        <v>5360</v>
      </c>
      <c r="C148" s="7" t="s">
        <v>1783</v>
      </c>
      <c r="D148" s="14">
        <v>10</v>
      </c>
      <c r="E148" s="14" t="str">
        <f>_xlfn.XLOOKUP(D148,'Meal Info'!$A$4:$A$19,'Meal Info'!$B$4:$B$19)</f>
        <v>Protein shake</v>
      </c>
      <c r="F148" s="14" t="str">
        <f>_xlfn.XLOOKUP(D148,'Meal Info'!$A$4:$A$19,'Meal Info'!$C$4:$C$19)</f>
        <v>Charlie</v>
      </c>
      <c r="G148" s="7">
        <v>65.31</v>
      </c>
      <c r="H148" s="7">
        <f t="shared" si="10"/>
        <v>6.5310000000000006</v>
      </c>
      <c r="I148" s="7">
        <f t="shared" si="11"/>
        <v>71.841000000000008</v>
      </c>
      <c r="J148" s="7">
        <v>0.03</v>
      </c>
      <c r="K148" s="7">
        <f t="shared" si="8"/>
        <v>1.9593</v>
      </c>
      <c r="L148" s="7" t="s">
        <v>5080</v>
      </c>
      <c r="M148" s="7">
        <v>9</v>
      </c>
      <c r="N148" s="7">
        <f>INDEX('Delivery Distances'!$B$6:$K$20,MATCH('Sales Summary_working sheet'!L148,'Delivery Distances'!$A$6:$A$20,0),MATCH('Sales Summary_working sheet'!M148,'Delivery Distances'!$B$5:$K$5,0))</f>
        <v>4</v>
      </c>
      <c r="O148" s="7" cm="1">
        <f t="array" ref="O148">_xlfn.XLOOKUP(L148,'Delivery Distances'!$A$6:$A$20,_xlfn.XLOOKUP('Sales Summary_working sheet'!M148,'Delivery Distances'!$B$5:$K$5,'Delivery Distances'!$B$6:$K$20))</f>
        <v>4</v>
      </c>
      <c r="P148" s="7">
        <f t="shared" si="9"/>
        <v>8</v>
      </c>
    </row>
    <row r="149" spans="1:16" ht="15.75" customHeight="1" x14ac:dyDescent="0.15">
      <c r="A149" s="13">
        <v>43983</v>
      </c>
      <c r="B149" s="19" t="s">
        <v>5361</v>
      </c>
      <c r="C149" s="7" t="s">
        <v>4222</v>
      </c>
      <c r="D149" s="14">
        <v>10</v>
      </c>
      <c r="E149" s="14" t="str">
        <f>_xlfn.XLOOKUP(D149,'Meal Info'!$A$4:$A$19,'Meal Info'!$B$4:$B$19)</f>
        <v>Protein shake</v>
      </c>
      <c r="F149" s="14" t="str">
        <f>_xlfn.XLOOKUP(D149,'Meal Info'!$A$4:$A$19,'Meal Info'!$C$4:$C$19)</f>
        <v>Charlie</v>
      </c>
      <c r="G149" s="7">
        <v>49.12</v>
      </c>
      <c r="H149" s="7">
        <f t="shared" si="10"/>
        <v>4.9119999999999999</v>
      </c>
      <c r="I149" s="7">
        <f t="shared" si="11"/>
        <v>54.031999999999996</v>
      </c>
      <c r="J149" s="7">
        <v>0.35</v>
      </c>
      <c r="K149" s="7">
        <f t="shared" si="8"/>
        <v>17.191999999999997</v>
      </c>
      <c r="L149" s="7" t="s">
        <v>5080</v>
      </c>
      <c r="M149" s="7">
        <v>1</v>
      </c>
      <c r="N149" s="7">
        <f>INDEX('Delivery Distances'!$B$6:$K$20,MATCH('Sales Summary_working sheet'!L149,'Delivery Distances'!$A$6:$A$20,0),MATCH('Sales Summary_working sheet'!M149,'Delivery Distances'!$B$5:$K$5,0))</f>
        <v>2</v>
      </c>
      <c r="O149" s="7" cm="1">
        <f t="array" ref="O149">_xlfn.XLOOKUP(L149,'Delivery Distances'!$A$6:$A$20,_xlfn.XLOOKUP('Sales Summary_working sheet'!M149,'Delivery Distances'!$B$5:$K$5,'Delivery Distances'!$B$6:$K$20))</f>
        <v>2</v>
      </c>
      <c r="P149" s="7">
        <f t="shared" si="9"/>
        <v>6</v>
      </c>
    </row>
    <row r="150" spans="1:16" ht="15.75" customHeight="1" x14ac:dyDescent="0.15">
      <c r="A150" s="13">
        <v>43983</v>
      </c>
      <c r="B150" s="19" t="s">
        <v>5361</v>
      </c>
      <c r="C150" s="7" t="s">
        <v>830</v>
      </c>
      <c r="D150" s="14">
        <v>16</v>
      </c>
      <c r="E150" s="14" t="str">
        <f>_xlfn.XLOOKUP(D150,'Meal Info'!$A$4:$A$19,'Meal Info'!$B$4:$B$19)</f>
        <v>Fish</v>
      </c>
      <c r="F150" s="14" t="str">
        <f>_xlfn.XLOOKUP(D150,'Meal Info'!$A$4:$A$19,'Meal Info'!$C$4:$C$19)</f>
        <v>Charlie</v>
      </c>
      <c r="G150" s="7">
        <v>48.82</v>
      </c>
      <c r="H150" s="7">
        <f t="shared" si="10"/>
        <v>4.8820000000000006</v>
      </c>
      <c r="I150" s="7">
        <f t="shared" si="11"/>
        <v>53.701999999999998</v>
      </c>
      <c r="J150" s="7">
        <v>0.01</v>
      </c>
      <c r="K150" s="7">
        <f t="shared" si="8"/>
        <v>0.48820000000000002</v>
      </c>
      <c r="L150" s="7" t="s">
        <v>27</v>
      </c>
      <c r="M150" s="7">
        <v>8</v>
      </c>
      <c r="N150" s="7">
        <f>INDEX('Delivery Distances'!$B$6:$K$20,MATCH('Sales Summary_working sheet'!L150,'Delivery Distances'!$A$6:$A$20,0),MATCH('Sales Summary_working sheet'!M150,'Delivery Distances'!$B$5:$K$5,0))</f>
        <v>8</v>
      </c>
      <c r="O150" s="7" cm="1">
        <f t="array" ref="O150">_xlfn.XLOOKUP(L150,'Delivery Distances'!$A$6:$A$20,_xlfn.XLOOKUP('Sales Summary_working sheet'!M150,'Delivery Distances'!$B$5:$K$5,'Delivery Distances'!$B$6:$K$20))</f>
        <v>8</v>
      </c>
      <c r="P150" s="7">
        <f t="shared" si="9"/>
        <v>11</v>
      </c>
    </row>
    <row r="151" spans="1:16" ht="15.75" customHeight="1" x14ac:dyDescent="0.15">
      <c r="A151" s="13">
        <v>43983</v>
      </c>
      <c r="B151" s="19" t="s">
        <v>5361</v>
      </c>
      <c r="C151" s="7" t="s">
        <v>2423</v>
      </c>
      <c r="D151" s="14">
        <v>10</v>
      </c>
      <c r="E151" s="14" t="str">
        <f>_xlfn.XLOOKUP(D151,'Meal Info'!$A$4:$A$19,'Meal Info'!$B$4:$B$19)</f>
        <v>Protein shake</v>
      </c>
      <c r="F151" s="14" t="str">
        <f>_xlfn.XLOOKUP(D151,'Meal Info'!$A$4:$A$19,'Meal Info'!$C$4:$C$19)</f>
        <v>Charlie</v>
      </c>
      <c r="G151" s="7">
        <v>44.41</v>
      </c>
      <c r="H151" s="7">
        <f t="shared" si="10"/>
        <v>4.4409999999999998</v>
      </c>
      <c r="I151" s="7">
        <f t="shared" si="11"/>
        <v>48.850999999999999</v>
      </c>
      <c r="J151" s="7">
        <v>0.02</v>
      </c>
      <c r="K151" s="7">
        <f t="shared" si="8"/>
        <v>0.88819999999999999</v>
      </c>
      <c r="L151" s="7" t="s">
        <v>5077</v>
      </c>
      <c r="M151" s="7">
        <v>10</v>
      </c>
      <c r="N151" s="7">
        <f>INDEX('Delivery Distances'!$B$6:$K$20,MATCH('Sales Summary_working sheet'!L151,'Delivery Distances'!$A$6:$A$20,0),MATCH('Sales Summary_working sheet'!M151,'Delivery Distances'!$B$5:$K$5,0))</f>
        <v>6</v>
      </c>
      <c r="O151" s="7" cm="1">
        <f t="array" ref="O151">_xlfn.XLOOKUP(L151,'Delivery Distances'!$A$6:$A$20,_xlfn.XLOOKUP('Sales Summary_working sheet'!M151,'Delivery Distances'!$B$5:$K$5,'Delivery Distances'!$B$6:$K$20))</f>
        <v>6</v>
      </c>
      <c r="P151" s="7">
        <f t="shared" si="9"/>
        <v>10</v>
      </c>
    </row>
    <row r="152" spans="1:16" ht="15.75" customHeight="1" x14ac:dyDescent="0.15">
      <c r="A152" s="13">
        <v>43983</v>
      </c>
      <c r="B152" s="19" t="s">
        <v>5361</v>
      </c>
      <c r="C152" s="7" t="s">
        <v>1995</v>
      </c>
      <c r="D152" s="14">
        <v>15</v>
      </c>
      <c r="E152" s="14" t="str">
        <f>_xlfn.XLOOKUP(D152,'Meal Info'!$A$4:$A$19,'Meal Info'!$B$4:$B$19)</f>
        <v>Snacks</v>
      </c>
      <c r="F152" s="14" t="str">
        <f>_xlfn.XLOOKUP(D152,'Meal Info'!$A$4:$A$19,'Meal Info'!$C$4:$C$19)</f>
        <v>Charlie</v>
      </c>
      <c r="G152" s="7">
        <v>65.5</v>
      </c>
      <c r="H152" s="7">
        <f t="shared" si="10"/>
        <v>6.5500000000000007</v>
      </c>
      <c r="I152" s="7">
        <f t="shared" si="11"/>
        <v>72.05</v>
      </c>
      <c r="J152" s="7">
        <v>0.09</v>
      </c>
      <c r="K152" s="7">
        <f t="shared" si="8"/>
        <v>5.8949999999999996</v>
      </c>
      <c r="L152" s="7" t="s">
        <v>5081</v>
      </c>
      <c r="M152" s="7">
        <v>4</v>
      </c>
      <c r="N152" s="7">
        <f>INDEX('Delivery Distances'!$B$6:$K$20,MATCH('Sales Summary_working sheet'!L152,'Delivery Distances'!$A$6:$A$20,0),MATCH('Sales Summary_working sheet'!M152,'Delivery Distances'!$B$5:$K$5,0))</f>
        <v>2</v>
      </c>
      <c r="O152" s="7" cm="1">
        <f t="array" ref="O152">_xlfn.XLOOKUP(L152,'Delivery Distances'!$A$6:$A$20,_xlfn.XLOOKUP('Sales Summary_working sheet'!M152,'Delivery Distances'!$B$5:$K$5,'Delivery Distances'!$B$6:$K$20))</f>
        <v>2</v>
      </c>
      <c r="P152" s="7">
        <f t="shared" si="9"/>
        <v>6</v>
      </c>
    </row>
    <row r="153" spans="1:16" ht="15.75" customHeight="1" x14ac:dyDescent="0.15">
      <c r="A153" s="13">
        <v>43983</v>
      </c>
      <c r="B153" s="19" t="s">
        <v>5361</v>
      </c>
      <c r="C153" s="7" t="s">
        <v>1687</v>
      </c>
      <c r="D153" s="14">
        <v>15</v>
      </c>
      <c r="E153" s="14" t="str">
        <f>_xlfn.XLOOKUP(D153,'Meal Info'!$A$4:$A$19,'Meal Info'!$B$4:$B$19)</f>
        <v>Snacks</v>
      </c>
      <c r="F153" s="14" t="str">
        <f>_xlfn.XLOOKUP(D153,'Meal Info'!$A$4:$A$19,'Meal Info'!$C$4:$C$19)</f>
        <v>Charlie</v>
      </c>
      <c r="G153" s="7">
        <v>89.09</v>
      </c>
      <c r="H153" s="7">
        <f t="shared" si="10"/>
        <v>8.9090000000000007</v>
      </c>
      <c r="I153" s="7">
        <f t="shared" si="11"/>
        <v>97.999000000000009</v>
      </c>
      <c r="J153" s="7">
        <v>0.3</v>
      </c>
      <c r="K153" s="7">
        <f t="shared" si="8"/>
        <v>26.727</v>
      </c>
      <c r="L153" s="7" t="s">
        <v>5075</v>
      </c>
      <c r="M153" s="7">
        <v>8</v>
      </c>
      <c r="N153" s="7">
        <f>INDEX('Delivery Distances'!$B$6:$K$20,MATCH('Sales Summary_working sheet'!L153,'Delivery Distances'!$A$6:$A$20,0),MATCH('Sales Summary_working sheet'!M153,'Delivery Distances'!$B$5:$K$5,0))</f>
        <v>2</v>
      </c>
      <c r="O153" s="7" cm="1">
        <f t="array" ref="O153">_xlfn.XLOOKUP(L153,'Delivery Distances'!$A$6:$A$20,_xlfn.XLOOKUP('Sales Summary_working sheet'!M153,'Delivery Distances'!$B$5:$K$5,'Delivery Distances'!$B$6:$K$20))</f>
        <v>2</v>
      </c>
      <c r="P153" s="7">
        <f t="shared" si="9"/>
        <v>6</v>
      </c>
    </row>
    <row r="154" spans="1:16" ht="15.75" customHeight="1" x14ac:dyDescent="0.15">
      <c r="A154" s="13">
        <v>43983</v>
      </c>
      <c r="B154" s="19" t="s">
        <v>5361</v>
      </c>
      <c r="C154" s="7" t="s">
        <v>4150</v>
      </c>
      <c r="D154" s="14">
        <v>16</v>
      </c>
      <c r="E154" s="14" t="str">
        <f>_xlfn.XLOOKUP(D154,'Meal Info'!$A$4:$A$19,'Meal Info'!$B$4:$B$19)</f>
        <v>Fish</v>
      </c>
      <c r="F154" s="14" t="str">
        <f>_xlfn.XLOOKUP(D154,'Meal Info'!$A$4:$A$19,'Meal Info'!$C$4:$C$19)</f>
        <v>Charlie</v>
      </c>
      <c r="G154" s="7">
        <v>72.66</v>
      </c>
      <c r="H154" s="7">
        <f t="shared" si="10"/>
        <v>7.266</v>
      </c>
      <c r="I154" s="7">
        <f t="shared" si="11"/>
        <v>79.926000000000002</v>
      </c>
      <c r="J154" s="7">
        <v>0.32</v>
      </c>
      <c r="K154" s="7">
        <f t="shared" si="8"/>
        <v>23.251200000000001</v>
      </c>
      <c r="L154" s="7" t="s">
        <v>27</v>
      </c>
      <c r="M154" s="7">
        <v>1</v>
      </c>
      <c r="N154" s="7">
        <f>INDEX('Delivery Distances'!$B$6:$K$20,MATCH('Sales Summary_working sheet'!L154,'Delivery Distances'!$A$6:$A$20,0),MATCH('Sales Summary_working sheet'!M154,'Delivery Distances'!$B$5:$K$5,0))</f>
        <v>18</v>
      </c>
      <c r="O154" s="7" cm="1">
        <f t="array" ref="O154">_xlfn.XLOOKUP(L154,'Delivery Distances'!$A$6:$A$20,_xlfn.XLOOKUP('Sales Summary_working sheet'!M154,'Delivery Distances'!$B$5:$K$5,'Delivery Distances'!$B$6:$K$20))</f>
        <v>18</v>
      </c>
      <c r="P154" s="7">
        <f t="shared" si="9"/>
        <v>16</v>
      </c>
    </row>
    <row r="155" spans="1:16" ht="15.75" customHeight="1" x14ac:dyDescent="0.15">
      <c r="A155" s="13">
        <v>43983</v>
      </c>
      <c r="B155" s="19" t="s">
        <v>5361</v>
      </c>
      <c r="C155" s="7" t="s">
        <v>327</v>
      </c>
      <c r="D155" s="14">
        <v>10</v>
      </c>
      <c r="E155" s="14" t="str">
        <f>_xlfn.XLOOKUP(D155,'Meal Info'!$A$4:$A$19,'Meal Info'!$B$4:$B$19)</f>
        <v>Protein shake</v>
      </c>
      <c r="F155" s="14" t="str">
        <f>_xlfn.XLOOKUP(D155,'Meal Info'!$A$4:$A$19,'Meal Info'!$C$4:$C$19)</f>
        <v>Charlie</v>
      </c>
      <c r="G155" s="7">
        <v>34.51</v>
      </c>
      <c r="H155" s="7">
        <f t="shared" si="10"/>
        <v>3.4510000000000001</v>
      </c>
      <c r="I155" s="7">
        <f t="shared" si="11"/>
        <v>37.960999999999999</v>
      </c>
      <c r="J155" s="7">
        <v>0.35</v>
      </c>
      <c r="K155" s="7">
        <f t="shared" si="8"/>
        <v>12.078499999999998</v>
      </c>
      <c r="L155" s="7" t="s">
        <v>5077</v>
      </c>
      <c r="M155" s="7">
        <v>7</v>
      </c>
      <c r="N155" s="7">
        <f>INDEX('Delivery Distances'!$B$6:$K$20,MATCH('Sales Summary_working sheet'!L155,'Delivery Distances'!$A$6:$A$20,0),MATCH('Sales Summary_working sheet'!M155,'Delivery Distances'!$B$5:$K$5,0))</f>
        <v>1</v>
      </c>
      <c r="O155" s="7" cm="1">
        <f t="array" ref="O155">_xlfn.XLOOKUP(L155,'Delivery Distances'!$A$6:$A$20,_xlfn.XLOOKUP('Sales Summary_working sheet'!M155,'Delivery Distances'!$B$5:$K$5,'Delivery Distances'!$B$6:$K$20))</f>
        <v>1</v>
      </c>
      <c r="P155" s="7">
        <f t="shared" si="9"/>
        <v>3</v>
      </c>
    </row>
    <row r="156" spans="1:16" ht="15.75" customHeight="1" x14ac:dyDescent="0.15">
      <c r="A156" s="13">
        <v>43983</v>
      </c>
      <c r="B156" s="19" t="s">
        <v>5361</v>
      </c>
      <c r="C156" s="7" t="s">
        <v>833</v>
      </c>
      <c r="D156" s="14">
        <v>16</v>
      </c>
      <c r="E156" s="14" t="str">
        <f>_xlfn.XLOOKUP(D156,'Meal Info'!$A$4:$A$19,'Meal Info'!$B$4:$B$19)</f>
        <v>Fish</v>
      </c>
      <c r="F156" s="14" t="str">
        <f>_xlfn.XLOOKUP(D156,'Meal Info'!$A$4:$A$19,'Meal Info'!$C$4:$C$19)</f>
        <v>Charlie</v>
      </c>
      <c r="G156" s="7">
        <v>64.73</v>
      </c>
      <c r="H156" s="7">
        <f t="shared" si="10"/>
        <v>6.4730000000000008</v>
      </c>
      <c r="I156" s="7">
        <f t="shared" si="11"/>
        <v>71.203000000000003</v>
      </c>
      <c r="J156" s="7">
        <v>0.2</v>
      </c>
      <c r="K156" s="7">
        <f t="shared" si="8"/>
        <v>12.946000000000002</v>
      </c>
      <c r="L156" s="7" t="s">
        <v>5081</v>
      </c>
      <c r="M156" s="7">
        <v>5</v>
      </c>
      <c r="N156" s="7">
        <f>INDEX('Delivery Distances'!$B$6:$K$20,MATCH('Sales Summary_working sheet'!L156,'Delivery Distances'!$A$6:$A$20,0),MATCH('Sales Summary_working sheet'!M156,'Delivery Distances'!$B$5:$K$5,0))</f>
        <v>3</v>
      </c>
      <c r="O156" s="7" cm="1">
        <f t="array" ref="O156">_xlfn.XLOOKUP(L156,'Delivery Distances'!$A$6:$A$20,_xlfn.XLOOKUP('Sales Summary_working sheet'!M156,'Delivery Distances'!$B$5:$K$5,'Delivery Distances'!$B$6:$K$20))</f>
        <v>3</v>
      </c>
      <c r="P156" s="7">
        <f t="shared" si="9"/>
        <v>7</v>
      </c>
    </row>
    <row r="157" spans="1:16" ht="15.75" customHeight="1" x14ac:dyDescent="0.15">
      <c r="A157" s="13">
        <v>43983</v>
      </c>
      <c r="B157" s="19" t="s">
        <v>5361</v>
      </c>
      <c r="C157" s="7" t="s">
        <v>1022</v>
      </c>
      <c r="D157" s="14">
        <v>15</v>
      </c>
      <c r="E157" s="14" t="str">
        <f>_xlfn.XLOOKUP(D157,'Meal Info'!$A$4:$A$19,'Meal Info'!$B$4:$B$19)</f>
        <v>Snacks</v>
      </c>
      <c r="F157" s="14" t="str">
        <f>_xlfn.XLOOKUP(D157,'Meal Info'!$A$4:$A$19,'Meal Info'!$C$4:$C$19)</f>
        <v>Charlie</v>
      </c>
      <c r="G157" s="7">
        <v>57.83</v>
      </c>
      <c r="H157" s="7">
        <f t="shared" si="10"/>
        <v>5.7830000000000004</v>
      </c>
      <c r="I157" s="7">
        <f t="shared" si="11"/>
        <v>63.613</v>
      </c>
      <c r="J157" s="7">
        <v>0.14000000000000001</v>
      </c>
      <c r="K157" s="7">
        <f t="shared" si="8"/>
        <v>8.0962000000000014</v>
      </c>
      <c r="L157" s="7" t="s">
        <v>27</v>
      </c>
      <c r="M157" s="7">
        <v>10</v>
      </c>
      <c r="N157" s="7">
        <f>INDEX('Delivery Distances'!$B$6:$K$20,MATCH('Sales Summary_working sheet'!L157,'Delivery Distances'!$A$6:$A$20,0),MATCH('Sales Summary_working sheet'!M157,'Delivery Distances'!$B$5:$K$5,0))</f>
        <v>18</v>
      </c>
      <c r="O157" s="7" cm="1">
        <f t="array" ref="O157">_xlfn.XLOOKUP(L157,'Delivery Distances'!$A$6:$A$20,_xlfn.XLOOKUP('Sales Summary_working sheet'!M157,'Delivery Distances'!$B$5:$K$5,'Delivery Distances'!$B$6:$K$20))</f>
        <v>18</v>
      </c>
      <c r="P157" s="7">
        <f t="shared" si="9"/>
        <v>16</v>
      </c>
    </row>
    <row r="158" spans="1:16" ht="15.75" customHeight="1" x14ac:dyDescent="0.15">
      <c r="A158" s="13">
        <v>43983</v>
      </c>
      <c r="B158" s="19" t="s">
        <v>5361</v>
      </c>
      <c r="C158" s="7" t="s">
        <v>862</v>
      </c>
      <c r="D158" s="14">
        <v>16</v>
      </c>
      <c r="E158" s="14" t="str">
        <f>_xlfn.XLOOKUP(D158,'Meal Info'!$A$4:$A$19,'Meal Info'!$B$4:$B$19)</f>
        <v>Fish</v>
      </c>
      <c r="F158" s="14" t="str">
        <f>_xlfn.XLOOKUP(D158,'Meal Info'!$A$4:$A$19,'Meal Info'!$C$4:$C$19)</f>
        <v>Charlie</v>
      </c>
      <c r="G158" s="7">
        <v>9.0399999999999991</v>
      </c>
      <c r="H158" s="7">
        <f t="shared" si="10"/>
        <v>0.90399999999999991</v>
      </c>
      <c r="I158" s="7">
        <f t="shared" si="11"/>
        <v>9.9439999999999991</v>
      </c>
      <c r="J158" s="7">
        <v>0.23</v>
      </c>
      <c r="K158" s="7">
        <f t="shared" si="8"/>
        <v>2.0791999999999997</v>
      </c>
      <c r="L158" s="7" t="s">
        <v>26</v>
      </c>
      <c r="M158" s="7">
        <v>4</v>
      </c>
      <c r="N158" s="7">
        <f>INDEX('Delivery Distances'!$B$6:$K$20,MATCH('Sales Summary_working sheet'!L158,'Delivery Distances'!$A$6:$A$20,0),MATCH('Sales Summary_working sheet'!M158,'Delivery Distances'!$B$5:$K$5,0))</f>
        <v>22</v>
      </c>
      <c r="O158" s="7" cm="1">
        <f t="array" ref="O158">_xlfn.XLOOKUP(L158,'Delivery Distances'!$A$6:$A$20,_xlfn.XLOOKUP('Sales Summary_working sheet'!M158,'Delivery Distances'!$B$5:$K$5,'Delivery Distances'!$B$6:$K$20))</f>
        <v>22</v>
      </c>
      <c r="P158" s="7">
        <f t="shared" si="9"/>
        <v>18</v>
      </c>
    </row>
    <row r="159" spans="1:16" ht="15.75" customHeight="1" x14ac:dyDescent="0.15">
      <c r="A159" s="13">
        <v>43983</v>
      </c>
      <c r="B159" s="19" t="s">
        <v>5361</v>
      </c>
      <c r="C159" s="7" t="s">
        <v>3304</v>
      </c>
      <c r="D159" s="14">
        <v>15</v>
      </c>
      <c r="E159" s="14" t="str">
        <f>_xlfn.XLOOKUP(D159,'Meal Info'!$A$4:$A$19,'Meal Info'!$B$4:$B$19)</f>
        <v>Snacks</v>
      </c>
      <c r="F159" s="14" t="str">
        <f>_xlfn.XLOOKUP(D159,'Meal Info'!$A$4:$A$19,'Meal Info'!$C$4:$C$19)</f>
        <v>Charlie</v>
      </c>
      <c r="G159" s="7">
        <v>3.38</v>
      </c>
      <c r="H159" s="7">
        <f t="shared" si="10"/>
        <v>0.33800000000000002</v>
      </c>
      <c r="I159" s="7">
        <f t="shared" si="11"/>
        <v>3.718</v>
      </c>
      <c r="J159" s="7">
        <v>0.16</v>
      </c>
      <c r="K159" s="7">
        <f t="shared" si="8"/>
        <v>0.54079999999999995</v>
      </c>
      <c r="L159" s="7" t="s">
        <v>5076</v>
      </c>
      <c r="M159" s="7">
        <v>2</v>
      </c>
      <c r="N159" s="7">
        <f>INDEX('Delivery Distances'!$B$6:$K$20,MATCH('Sales Summary_working sheet'!L159,'Delivery Distances'!$A$6:$A$20,0),MATCH('Sales Summary_working sheet'!M159,'Delivery Distances'!$B$5:$K$5,0))</f>
        <v>11</v>
      </c>
      <c r="O159" s="7" cm="1">
        <f t="array" ref="O159">_xlfn.XLOOKUP(L159,'Delivery Distances'!$A$6:$A$20,_xlfn.XLOOKUP('Sales Summary_working sheet'!M159,'Delivery Distances'!$B$5:$K$5,'Delivery Distances'!$B$6:$K$20))</f>
        <v>11</v>
      </c>
      <c r="P159" s="7">
        <f t="shared" si="9"/>
        <v>12.5</v>
      </c>
    </row>
    <row r="160" spans="1:16" ht="15.75" customHeight="1" x14ac:dyDescent="0.15">
      <c r="A160" s="13">
        <v>43983</v>
      </c>
      <c r="B160" s="19" t="s">
        <v>5361</v>
      </c>
      <c r="C160" s="7" t="s">
        <v>918</v>
      </c>
      <c r="D160" s="14">
        <v>16</v>
      </c>
      <c r="E160" s="14" t="str">
        <f>_xlfn.XLOOKUP(D160,'Meal Info'!$A$4:$A$19,'Meal Info'!$B$4:$B$19)</f>
        <v>Fish</v>
      </c>
      <c r="F160" s="14" t="str">
        <f>_xlfn.XLOOKUP(D160,'Meal Info'!$A$4:$A$19,'Meal Info'!$C$4:$C$19)</f>
        <v>Charlie</v>
      </c>
      <c r="G160" s="7">
        <v>77.81</v>
      </c>
      <c r="H160" s="7">
        <f t="shared" si="10"/>
        <v>7.7810000000000006</v>
      </c>
      <c r="I160" s="7">
        <f t="shared" si="11"/>
        <v>85.591000000000008</v>
      </c>
      <c r="J160" s="7">
        <v>0.16</v>
      </c>
      <c r="K160" s="7">
        <f t="shared" si="8"/>
        <v>12.4496</v>
      </c>
      <c r="L160" s="7" t="s">
        <v>5079</v>
      </c>
      <c r="M160" s="7">
        <v>5</v>
      </c>
      <c r="N160" s="7">
        <f>INDEX('Delivery Distances'!$B$6:$K$20,MATCH('Sales Summary_working sheet'!L160,'Delivery Distances'!$A$6:$A$20,0),MATCH('Sales Summary_working sheet'!M160,'Delivery Distances'!$B$5:$K$5,0))</f>
        <v>2</v>
      </c>
      <c r="O160" s="7" cm="1">
        <f t="array" ref="O160">_xlfn.XLOOKUP(L160,'Delivery Distances'!$A$6:$A$20,_xlfn.XLOOKUP('Sales Summary_working sheet'!M160,'Delivery Distances'!$B$5:$K$5,'Delivery Distances'!$B$6:$K$20))</f>
        <v>2</v>
      </c>
      <c r="P160" s="7">
        <f t="shared" si="9"/>
        <v>6</v>
      </c>
    </row>
    <row r="161" spans="1:16" ht="15.75" customHeight="1" x14ac:dyDescent="0.15">
      <c r="A161" s="13">
        <v>43983</v>
      </c>
      <c r="B161" s="19" t="s">
        <v>5361</v>
      </c>
      <c r="C161" s="7" t="s">
        <v>66</v>
      </c>
      <c r="D161" s="14">
        <v>10</v>
      </c>
      <c r="E161" s="14" t="str">
        <f>_xlfn.XLOOKUP(D161,'Meal Info'!$A$4:$A$19,'Meal Info'!$B$4:$B$19)</f>
        <v>Protein shake</v>
      </c>
      <c r="F161" s="14" t="str">
        <f>_xlfn.XLOOKUP(D161,'Meal Info'!$A$4:$A$19,'Meal Info'!$C$4:$C$19)</f>
        <v>Charlie</v>
      </c>
      <c r="G161" s="7">
        <v>59.39</v>
      </c>
      <c r="H161" s="7">
        <f t="shared" si="10"/>
        <v>5.9390000000000001</v>
      </c>
      <c r="I161" s="7">
        <f t="shared" si="11"/>
        <v>65.329000000000008</v>
      </c>
      <c r="J161" s="7">
        <v>0.34</v>
      </c>
      <c r="K161" s="7">
        <f t="shared" si="8"/>
        <v>20.192600000000002</v>
      </c>
      <c r="L161" s="7" t="s">
        <v>5082</v>
      </c>
      <c r="M161" s="7">
        <v>7</v>
      </c>
      <c r="N161" s="7">
        <f>INDEX('Delivery Distances'!$B$6:$K$20,MATCH('Sales Summary_working sheet'!L161,'Delivery Distances'!$A$6:$A$20,0),MATCH('Sales Summary_working sheet'!M161,'Delivery Distances'!$B$5:$K$5,0))</f>
        <v>1</v>
      </c>
      <c r="O161" s="7" cm="1">
        <f t="array" ref="O161">_xlfn.XLOOKUP(L161,'Delivery Distances'!$A$6:$A$20,_xlfn.XLOOKUP('Sales Summary_working sheet'!M161,'Delivery Distances'!$B$5:$K$5,'Delivery Distances'!$B$6:$K$20))</f>
        <v>1</v>
      </c>
      <c r="P161" s="7">
        <f t="shared" si="9"/>
        <v>3</v>
      </c>
    </row>
    <row r="162" spans="1:16" ht="15.75" customHeight="1" x14ac:dyDescent="0.15">
      <c r="A162" s="13">
        <v>43983</v>
      </c>
      <c r="B162" s="19" t="s">
        <v>5361</v>
      </c>
      <c r="C162" s="7" t="s">
        <v>2512</v>
      </c>
      <c r="D162" s="14">
        <v>15</v>
      </c>
      <c r="E162" s="14" t="str">
        <f>_xlfn.XLOOKUP(D162,'Meal Info'!$A$4:$A$19,'Meal Info'!$B$4:$B$19)</f>
        <v>Snacks</v>
      </c>
      <c r="F162" s="14" t="str">
        <f>_xlfn.XLOOKUP(D162,'Meal Info'!$A$4:$A$19,'Meal Info'!$C$4:$C$19)</f>
        <v>Charlie</v>
      </c>
      <c r="G162" s="7">
        <v>76.290000000000006</v>
      </c>
      <c r="H162" s="7">
        <f t="shared" si="10"/>
        <v>7.6290000000000013</v>
      </c>
      <c r="I162" s="7">
        <f t="shared" si="11"/>
        <v>83.919000000000011</v>
      </c>
      <c r="J162" s="7">
        <v>0.28000000000000003</v>
      </c>
      <c r="K162" s="7">
        <f t="shared" si="8"/>
        <v>21.361200000000004</v>
      </c>
      <c r="L162" s="7" t="s">
        <v>5077</v>
      </c>
      <c r="M162" s="7">
        <v>2</v>
      </c>
      <c r="N162" s="7">
        <f>INDEX('Delivery Distances'!$B$6:$K$20,MATCH('Sales Summary_working sheet'!L162,'Delivery Distances'!$A$6:$A$20,0),MATCH('Sales Summary_working sheet'!M162,'Delivery Distances'!$B$5:$K$5,0))</f>
        <v>4</v>
      </c>
      <c r="O162" s="7" cm="1">
        <f t="array" ref="O162">_xlfn.XLOOKUP(L162,'Delivery Distances'!$A$6:$A$20,_xlfn.XLOOKUP('Sales Summary_working sheet'!M162,'Delivery Distances'!$B$5:$K$5,'Delivery Distances'!$B$6:$K$20))</f>
        <v>4</v>
      </c>
      <c r="P162" s="7">
        <f t="shared" si="9"/>
        <v>8</v>
      </c>
    </row>
    <row r="163" spans="1:16" ht="15.75" customHeight="1" x14ac:dyDescent="0.15">
      <c r="A163" s="13">
        <v>43983</v>
      </c>
      <c r="B163" s="19" t="s">
        <v>5361</v>
      </c>
      <c r="C163" s="7" t="s">
        <v>4126</v>
      </c>
      <c r="D163" s="14">
        <v>16</v>
      </c>
      <c r="E163" s="14" t="str">
        <f>_xlfn.XLOOKUP(D163,'Meal Info'!$A$4:$A$19,'Meal Info'!$B$4:$B$19)</f>
        <v>Fish</v>
      </c>
      <c r="F163" s="14" t="str">
        <f>_xlfn.XLOOKUP(D163,'Meal Info'!$A$4:$A$19,'Meal Info'!$C$4:$C$19)</f>
        <v>Charlie</v>
      </c>
      <c r="G163" s="7">
        <v>58.74</v>
      </c>
      <c r="H163" s="7">
        <f t="shared" si="10"/>
        <v>5.8740000000000006</v>
      </c>
      <c r="I163" s="7">
        <f t="shared" si="11"/>
        <v>64.614000000000004</v>
      </c>
      <c r="J163" s="7">
        <v>7.0000000000000007E-2</v>
      </c>
      <c r="K163" s="7">
        <f t="shared" si="8"/>
        <v>4.1118000000000006</v>
      </c>
      <c r="L163" s="7" t="s">
        <v>31</v>
      </c>
      <c r="M163" s="7">
        <v>7</v>
      </c>
      <c r="N163" s="7">
        <f>INDEX('Delivery Distances'!$B$6:$K$20,MATCH('Sales Summary_working sheet'!L163,'Delivery Distances'!$A$6:$A$20,0),MATCH('Sales Summary_working sheet'!M163,'Delivery Distances'!$B$5:$K$5,0))</f>
        <v>5</v>
      </c>
      <c r="O163" s="7" cm="1">
        <f t="array" ref="O163">_xlfn.XLOOKUP(L163,'Delivery Distances'!$A$6:$A$20,_xlfn.XLOOKUP('Sales Summary_working sheet'!M163,'Delivery Distances'!$B$5:$K$5,'Delivery Distances'!$B$6:$K$20))</f>
        <v>5</v>
      </c>
      <c r="P163" s="7">
        <f t="shared" si="9"/>
        <v>9</v>
      </c>
    </row>
    <row r="164" spans="1:16" ht="15.75" customHeight="1" x14ac:dyDescent="0.15">
      <c r="A164" s="13">
        <v>43983</v>
      </c>
      <c r="B164" s="19" t="s">
        <v>5361</v>
      </c>
      <c r="C164" s="7" t="s">
        <v>3130</v>
      </c>
      <c r="D164" s="14">
        <v>10</v>
      </c>
      <c r="E164" s="14" t="str">
        <f>_xlfn.XLOOKUP(D164,'Meal Info'!$A$4:$A$19,'Meal Info'!$B$4:$B$19)</f>
        <v>Protein shake</v>
      </c>
      <c r="F164" s="14" t="str">
        <f>_xlfn.XLOOKUP(D164,'Meal Info'!$A$4:$A$19,'Meal Info'!$C$4:$C$19)</f>
        <v>Charlie</v>
      </c>
      <c r="G164" s="7">
        <v>29.07</v>
      </c>
      <c r="H164" s="7">
        <f t="shared" si="10"/>
        <v>2.907</v>
      </c>
      <c r="I164" s="7">
        <f t="shared" si="11"/>
        <v>31.977</v>
      </c>
      <c r="J164" s="7">
        <v>0.02</v>
      </c>
      <c r="K164" s="7">
        <f t="shared" si="8"/>
        <v>0.58140000000000003</v>
      </c>
      <c r="L164" s="7" t="s">
        <v>5083</v>
      </c>
      <c r="M164" s="7">
        <v>7</v>
      </c>
      <c r="N164" s="7">
        <f>INDEX('Delivery Distances'!$B$6:$K$20,MATCH('Sales Summary_working sheet'!L164,'Delivery Distances'!$A$6:$A$20,0),MATCH('Sales Summary_working sheet'!M164,'Delivery Distances'!$B$5:$K$5,0))</f>
        <v>3</v>
      </c>
      <c r="O164" s="7" cm="1">
        <f t="array" ref="O164">_xlfn.XLOOKUP(L164,'Delivery Distances'!$A$6:$A$20,_xlfn.XLOOKUP('Sales Summary_working sheet'!M164,'Delivery Distances'!$B$5:$K$5,'Delivery Distances'!$B$6:$K$20))</f>
        <v>3</v>
      </c>
      <c r="P164" s="7">
        <f t="shared" si="9"/>
        <v>7</v>
      </c>
    </row>
    <row r="165" spans="1:16" ht="15.75" customHeight="1" x14ac:dyDescent="0.15">
      <c r="A165" s="13">
        <v>43983</v>
      </c>
      <c r="B165" s="19" t="s">
        <v>5361</v>
      </c>
      <c r="C165" s="7" t="s">
        <v>3584</v>
      </c>
      <c r="D165" s="14">
        <v>15</v>
      </c>
      <c r="E165" s="14" t="str">
        <f>_xlfn.XLOOKUP(D165,'Meal Info'!$A$4:$A$19,'Meal Info'!$B$4:$B$19)</f>
        <v>Snacks</v>
      </c>
      <c r="F165" s="14" t="str">
        <f>_xlfn.XLOOKUP(D165,'Meal Info'!$A$4:$A$19,'Meal Info'!$C$4:$C$19)</f>
        <v>Charlie</v>
      </c>
      <c r="G165" s="7">
        <v>93.35</v>
      </c>
      <c r="H165" s="7">
        <f t="shared" si="10"/>
        <v>9.3349999999999991</v>
      </c>
      <c r="I165" s="7">
        <f t="shared" si="11"/>
        <v>102.68499999999999</v>
      </c>
      <c r="J165" s="7">
        <v>0.37</v>
      </c>
      <c r="K165" s="7">
        <f t="shared" si="8"/>
        <v>34.539499999999997</v>
      </c>
      <c r="L165" s="7" t="s">
        <v>5076</v>
      </c>
      <c r="M165" s="7">
        <v>4</v>
      </c>
      <c r="N165" s="7">
        <f>INDEX('Delivery Distances'!$B$6:$K$20,MATCH('Sales Summary_working sheet'!L165,'Delivery Distances'!$A$6:$A$20,0),MATCH('Sales Summary_working sheet'!M165,'Delivery Distances'!$B$5:$K$5,0))</f>
        <v>11</v>
      </c>
      <c r="O165" s="7" cm="1">
        <f t="array" ref="O165">_xlfn.XLOOKUP(L165,'Delivery Distances'!$A$6:$A$20,_xlfn.XLOOKUP('Sales Summary_working sheet'!M165,'Delivery Distances'!$B$5:$K$5,'Delivery Distances'!$B$6:$K$20))</f>
        <v>11</v>
      </c>
      <c r="P165" s="7">
        <f t="shared" si="9"/>
        <v>12.5</v>
      </c>
    </row>
    <row r="166" spans="1:16" ht="15.75" customHeight="1" x14ac:dyDescent="0.15">
      <c r="A166" s="13">
        <v>43983</v>
      </c>
      <c r="B166" s="19" t="s">
        <v>5361</v>
      </c>
      <c r="C166" s="7" t="s">
        <v>4340</v>
      </c>
      <c r="D166" s="14">
        <v>16</v>
      </c>
      <c r="E166" s="14" t="str">
        <f>_xlfn.XLOOKUP(D166,'Meal Info'!$A$4:$A$19,'Meal Info'!$B$4:$B$19)</f>
        <v>Fish</v>
      </c>
      <c r="F166" s="14" t="str">
        <f>_xlfn.XLOOKUP(D166,'Meal Info'!$A$4:$A$19,'Meal Info'!$C$4:$C$19)</f>
        <v>Charlie</v>
      </c>
      <c r="G166" s="7">
        <v>53.52</v>
      </c>
      <c r="H166" s="7">
        <f t="shared" si="10"/>
        <v>5.3520000000000003</v>
      </c>
      <c r="I166" s="7">
        <f t="shared" si="11"/>
        <v>58.872</v>
      </c>
      <c r="J166" s="7">
        <v>0.18</v>
      </c>
      <c r="K166" s="7">
        <f t="shared" si="8"/>
        <v>9.6335999999999995</v>
      </c>
      <c r="L166" s="7" t="s">
        <v>31</v>
      </c>
      <c r="M166" s="7">
        <v>3</v>
      </c>
      <c r="N166" s="7">
        <f>INDEX('Delivery Distances'!$B$6:$K$20,MATCH('Sales Summary_working sheet'!L166,'Delivery Distances'!$A$6:$A$20,0),MATCH('Sales Summary_working sheet'!M166,'Delivery Distances'!$B$5:$K$5,0))</f>
        <v>9</v>
      </c>
      <c r="O166" s="7" cm="1">
        <f t="array" ref="O166">_xlfn.XLOOKUP(L166,'Delivery Distances'!$A$6:$A$20,_xlfn.XLOOKUP('Sales Summary_working sheet'!M166,'Delivery Distances'!$B$5:$K$5,'Delivery Distances'!$B$6:$K$20))</f>
        <v>9</v>
      </c>
      <c r="P166" s="7">
        <f t="shared" si="9"/>
        <v>11.5</v>
      </c>
    </row>
    <row r="167" spans="1:16" ht="15.75" customHeight="1" x14ac:dyDescent="0.15">
      <c r="A167" s="13">
        <v>43983</v>
      </c>
      <c r="B167" s="19" t="s">
        <v>5361</v>
      </c>
      <c r="C167" s="7" t="s">
        <v>3160</v>
      </c>
      <c r="D167" s="14">
        <v>16</v>
      </c>
      <c r="E167" s="14" t="str">
        <f>_xlfn.XLOOKUP(D167,'Meal Info'!$A$4:$A$19,'Meal Info'!$B$4:$B$19)</f>
        <v>Fish</v>
      </c>
      <c r="F167" s="14" t="str">
        <f>_xlfn.XLOOKUP(D167,'Meal Info'!$A$4:$A$19,'Meal Info'!$C$4:$C$19)</f>
        <v>Charlie</v>
      </c>
      <c r="G167" s="7">
        <v>51.76</v>
      </c>
      <c r="H167" s="7">
        <f t="shared" si="10"/>
        <v>5.1760000000000002</v>
      </c>
      <c r="I167" s="7">
        <f t="shared" si="11"/>
        <v>56.936</v>
      </c>
      <c r="J167" s="7">
        <v>0.2</v>
      </c>
      <c r="K167" s="7">
        <f t="shared" si="8"/>
        <v>10.352</v>
      </c>
      <c r="L167" s="7" t="s">
        <v>5078</v>
      </c>
      <c r="M167" s="7">
        <v>3</v>
      </c>
      <c r="N167" s="7">
        <f>INDEX('Delivery Distances'!$B$6:$K$20,MATCH('Sales Summary_working sheet'!L167,'Delivery Distances'!$A$6:$A$20,0),MATCH('Sales Summary_working sheet'!M167,'Delivery Distances'!$B$5:$K$5,0))</f>
        <v>5</v>
      </c>
      <c r="O167" s="7" cm="1">
        <f t="array" ref="O167">_xlfn.XLOOKUP(L167,'Delivery Distances'!$A$6:$A$20,_xlfn.XLOOKUP('Sales Summary_working sheet'!M167,'Delivery Distances'!$B$5:$K$5,'Delivery Distances'!$B$6:$K$20))</f>
        <v>5</v>
      </c>
      <c r="P167" s="7">
        <f t="shared" si="9"/>
        <v>9</v>
      </c>
    </row>
    <row r="168" spans="1:16" ht="15.75" customHeight="1" x14ac:dyDescent="0.15">
      <c r="A168" s="13">
        <v>43983</v>
      </c>
      <c r="B168" s="19" t="s">
        <v>5361</v>
      </c>
      <c r="C168" s="7" t="s">
        <v>1857</v>
      </c>
      <c r="D168" s="14">
        <v>10</v>
      </c>
      <c r="E168" s="14" t="str">
        <f>_xlfn.XLOOKUP(D168,'Meal Info'!$A$4:$A$19,'Meal Info'!$B$4:$B$19)</f>
        <v>Protein shake</v>
      </c>
      <c r="F168" s="14" t="str">
        <f>_xlfn.XLOOKUP(D168,'Meal Info'!$A$4:$A$19,'Meal Info'!$C$4:$C$19)</f>
        <v>Charlie</v>
      </c>
      <c r="G168" s="7">
        <v>12.78</v>
      </c>
      <c r="H168" s="7">
        <f t="shared" si="10"/>
        <v>1.278</v>
      </c>
      <c r="I168" s="7">
        <f t="shared" si="11"/>
        <v>14.058</v>
      </c>
      <c r="J168" s="7">
        <v>0.11</v>
      </c>
      <c r="K168" s="7">
        <f t="shared" si="8"/>
        <v>1.4057999999999999</v>
      </c>
      <c r="L168" s="7" t="s">
        <v>29</v>
      </c>
      <c r="M168" s="7">
        <v>3</v>
      </c>
      <c r="N168" s="7">
        <f>INDEX('Delivery Distances'!$B$6:$K$20,MATCH('Sales Summary_working sheet'!L168,'Delivery Distances'!$A$6:$A$20,0),MATCH('Sales Summary_working sheet'!M168,'Delivery Distances'!$B$5:$K$5,0))</f>
        <v>9</v>
      </c>
      <c r="O168" s="7" cm="1">
        <f t="array" ref="O168">_xlfn.XLOOKUP(L168,'Delivery Distances'!$A$6:$A$20,_xlfn.XLOOKUP('Sales Summary_working sheet'!M168,'Delivery Distances'!$B$5:$K$5,'Delivery Distances'!$B$6:$K$20))</f>
        <v>9</v>
      </c>
      <c r="P168" s="7">
        <f t="shared" si="9"/>
        <v>11.5</v>
      </c>
    </row>
    <row r="169" spans="1:16" ht="15.75" customHeight="1" x14ac:dyDescent="0.15">
      <c r="A169" s="13">
        <v>43983</v>
      </c>
      <c r="B169" s="19" t="s">
        <v>5361</v>
      </c>
      <c r="C169" s="7" t="s">
        <v>355</v>
      </c>
      <c r="D169" s="14">
        <v>15</v>
      </c>
      <c r="E169" s="14" t="str">
        <f>_xlfn.XLOOKUP(D169,'Meal Info'!$A$4:$A$19,'Meal Info'!$B$4:$B$19)</f>
        <v>Snacks</v>
      </c>
      <c r="F169" s="14" t="str">
        <f>_xlfn.XLOOKUP(D169,'Meal Info'!$A$4:$A$19,'Meal Info'!$C$4:$C$19)</f>
        <v>Charlie</v>
      </c>
      <c r="G169" s="7">
        <v>91.68</v>
      </c>
      <c r="H169" s="7">
        <f t="shared" si="10"/>
        <v>9.168000000000001</v>
      </c>
      <c r="I169" s="7">
        <f t="shared" si="11"/>
        <v>100.84800000000001</v>
      </c>
      <c r="J169" s="7">
        <v>0.09</v>
      </c>
      <c r="K169" s="7">
        <f t="shared" si="8"/>
        <v>8.2512000000000008</v>
      </c>
      <c r="L169" s="7" t="s">
        <v>5076</v>
      </c>
      <c r="M169" s="7">
        <v>5</v>
      </c>
      <c r="N169" s="7">
        <f>INDEX('Delivery Distances'!$B$6:$K$20,MATCH('Sales Summary_working sheet'!L169,'Delivery Distances'!$A$6:$A$20,0),MATCH('Sales Summary_working sheet'!M169,'Delivery Distances'!$B$5:$K$5,0))</f>
        <v>6</v>
      </c>
      <c r="O169" s="7" cm="1">
        <f t="array" ref="O169">_xlfn.XLOOKUP(L169,'Delivery Distances'!$A$6:$A$20,_xlfn.XLOOKUP('Sales Summary_working sheet'!M169,'Delivery Distances'!$B$5:$K$5,'Delivery Distances'!$B$6:$K$20))</f>
        <v>6</v>
      </c>
      <c r="P169" s="7">
        <f t="shared" si="9"/>
        <v>10</v>
      </c>
    </row>
    <row r="170" spans="1:16" ht="15.75" customHeight="1" x14ac:dyDescent="0.15">
      <c r="A170" s="13">
        <v>43983</v>
      </c>
      <c r="B170" s="19" t="s">
        <v>5361</v>
      </c>
      <c r="C170" s="7" t="s">
        <v>2756</v>
      </c>
      <c r="D170" s="14">
        <v>10</v>
      </c>
      <c r="E170" s="14" t="str">
        <f>_xlfn.XLOOKUP(D170,'Meal Info'!$A$4:$A$19,'Meal Info'!$B$4:$B$19)</f>
        <v>Protein shake</v>
      </c>
      <c r="F170" s="14" t="str">
        <f>_xlfn.XLOOKUP(D170,'Meal Info'!$A$4:$A$19,'Meal Info'!$C$4:$C$19)</f>
        <v>Charlie</v>
      </c>
      <c r="G170" s="7">
        <v>5.59</v>
      </c>
      <c r="H170" s="7">
        <f t="shared" si="10"/>
        <v>0.55900000000000005</v>
      </c>
      <c r="I170" s="7">
        <f t="shared" si="11"/>
        <v>6.149</v>
      </c>
      <c r="J170" s="7">
        <v>0.38</v>
      </c>
      <c r="K170" s="7">
        <f t="shared" si="8"/>
        <v>2.1242000000000001</v>
      </c>
      <c r="L170" s="7" t="s">
        <v>31</v>
      </c>
      <c r="M170" s="7">
        <v>9</v>
      </c>
      <c r="N170" s="7">
        <f>INDEX('Delivery Distances'!$B$6:$K$20,MATCH('Sales Summary_working sheet'!L170,'Delivery Distances'!$A$6:$A$20,0),MATCH('Sales Summary_working sheet'!M170,'Delivery Distances'!$B$5:$K$5,0))</f>
        <v>14</v>
      </c>
      <c r="O170" s="7" cm="1">
        <f t="array" ref="O170">_xlfn.XLOOKUP(L170,'Delivery Distances'!$A$6:$A$20,_xlfn.XLOOKUP('Sales Summary_working sheet'!M170,'Delivery Distances'!$B$5:$K$5,'Delivery Distances'!$B$6:$K$20))</f>
        <v>14</v>
      </c>
      <c r="P170" s="7">
        <f t="shared" si="9"/>
        <v>14</v>
      </c>
    </row>
    <row r="171" spans="1:16" ht="15.75" customHeight="1" x14ac:dyDescent="0.15">
      <c r="A171" s="13">
        <v>43983</v>
      </c>
      <c r="B171" s="19" t="s">
        <v>5361</v>
      </c>
      <c r="C171" s="7" t="s">
        <v>104</v>
      </c>
      <c r="D171" s="14">
        <v>16</v>
      </c>
      <c r="E171" s="14" t="str">
        <f>_xlfn.XLOOKUP(D171,'Meal Info'!$A$4:$A$19,'Meal Info'!$B$4:$B$19)</f>
        <v>Fish</v>
      </c>
      <c r="F171" s="14" t="str">
        <f>_xlfn.XLOOKUP(D171,'Meal Info'!$A$4:$A$19,'Meal Info'!$C$4:$C$19)</f>
        <v>Charlie</v>
      </c>
      <c r="G171" s="7">
        <v>19.84</v>
      </c>
      <c r="H171" s="7">
        <f t="shared" si="10"/>
        <v>1.984</v>
      </c>
      <c r="I171" s="7">
        <f t="shared" si="11"/>
        <v>21.823999999999998</v>
      </c>
      <c r="J171" s="7">
        <v>0.28000000000000003</v>
      </c>
      <c r="K171" s="7">
        <f t="shared" si="8"/>
        <v>5.5552000000000001</v>
      </c>
      <c r="L171" s="7" t="s">
        <v>5075</v>
      </c>
      <c r="M171" s="7">
        <v>9</v>
      </c>
      <c r="N171" s="7">
        <f>INDEX('Delivery Distances'!$B$6:$K$20,MATCH('Sales Summary_working sheet'!L171,'Delivery Distances'!$A$6:$A$20,0),MATCH('Sales Summary_working sheet'!M171,'Delivery Distances'!$B$5:$K$5,0))</f>
        <v>9</v>
      </c>
      <c r="O171" s="7" cm="1">
        <f t="array" ref="O171">_xlfn.XLOOKUP(L171,'Delivery Distances'!$A$6:$A$20,_xlfn.XLOOKUP('Sales Summary_working sheet'!M171,'Delivery Distances'!$B$5:$K$5,'Delivery Distances'!$B$6:$K$20))</f>
        <v>9</v>
      </c>
      <c r="P171" s="7">
        <f t="shared" si="9"/>
        <v>11.5</v>
      </c>
    </row>
    <row r="172" spans="1:16" ht="15.75" customHeight="1" x14ac:dyDescent="0.15">
      <c r="A172" s="13">
        <v>43983</v>
      </c>
      <c r="B172" s="19" t="s">
        <v>5361</v>
      </c>
      <c r="C172" s="7" t="s">
        <v>870</v>
      </c>
      <c r="D172" s="14">
        <v>16</v>
      </c>
      <c r="E172" s="14" t="str">
        <f>_xlfn.XLOOKUP(D172,'Meal Info'!$A$4:$A$19,'Meal Info'!$B$4:$B$19)</f>
        <v>Fish</v>
      </c>
      <c r="F172" s="14" t="str">
        <f>_xlfn.XLOOKUP(D172,'Meal Info'!$A$4:$A$19,'Meal Info'!$C$4:$C$19)</f>
        <v>Charlie</v>
      </c>
      <c r="G172" s="7">
        <v>9.01</v>
      </c>
      <c r="H172" s="7">
        <f t="shared" si="10"/>
        <v>0.90100000000000002</v>
      </c>
      <c r="I172" s="7">
        <f t="shared" si="11"/>
        <v>9.9109999999999996</v>
      </c>
      <c r="J172" s="7">
        <v>0.01</v>
      </c>
      <c r="K172" s="7">
        <f t="shared" si="8"/>
        <v>9.01E-2</v>
      </c>
      <c r="L172" s="7" t="s">
        <v>29</v>
      </c>
      <c r="M172" s="7">
        <v>3</v>
      </c>
      <c r="N172" s="7">
        <f>INDEX('Delivery Distances'!$B$6:$K$20,MATCH('Sales Summary_working sheet'!L172,'Delivery Distances'!$A$6:$A$20,0),MATCH('Sales Summary_working sheet'!M172,'Delivery Distances'!$B$5:$K$5,0))</f>
        <v>9</v>
      </c>
      <c r="O172" s="7" cm="1">
        <f t="array" ref="O172">_xlfn.XLOOKUP(L172,'Delivery Distances'!$A$6:$A$20,_xlfn.XLOOKUP('Sales Summary_working sheet'!M172,'Delivery Distances'!$B$5:$K$5,'Delivery Distances'!$B$6:$K$20))</f>
        <v>9</v>
      </c>
      <c r="P172" s="7">
        <f t="shared" si="9"/>
        <v>11.5</v>
      </c>
    </row>
    <row r="173" spans="1:16" ht="15.75" customHeight="1" x14ac:dyDescent="0.15">
      <c r="A173" s="13">
        <v>43983</v>
      </c>
      <c r="B173" s="19" t="s">
        <v>5361</v>
      </c>
      <c r="C173" s="7" t="s">
        <v>4577</v>
      </c>
      <c r="D173" s="14">
        <v>16</v>
      </c>
      <c r="E173" s="14" t="str">
        <f>_xlfn.XLOOKUP(D173,'Meal Info'!$A$4:$A$19,'Meal Info'!$B$4:$B$19)</f>
        <v>Fish</v>
      </c>
      <c r="F173" s="14" t="str">
        <f>_xlfn.XLOOKUP(D173,'Meal Info'!$A$4:$A$19,'Meal Info'!$C$4:$C$19)</f>
        <v>Charlie</v>
      </c>
      <c r="G173" s="7">
        <v>84.97</v>
      </c>
      <c r="H173" s="7">
        <f t="shared" si="10"/>
        <v>8.4969999999999999</v>
      </c>
      <c r="I173" s="7">
        <f t="shared" si="11"/>
        <v>93.466999999999999</v>
      </c>
      <c r="J173" s="7">
        <v>0.33</v>
      </c>
      <c r="K173" s="7">
        <f t="shared" si="8"/>
        <v>28.040100000000002</v>
      </c>
      <c r="L173" s="7" t="s">
        <v>5081</v>
      </c>
      <c r="M173" s="7">
        <v>2</v>
      </c>
      <c r="N173" s="7">
        <f>INDEX('Delivery Distances'!$B$6:$K$20,MATCH('Sales Summary_working sheet'!L173,'Delivery Distances'!$A$6:$A$20,0),MATCH('Sales Summary_working sheet'!M173,'Delivery Distances'!$B$5:$K$5,0))</f>
        <v>3</v>
      </c>
      <c r="O173" s="7" cm="1">
        <f t="array" ref="O173">_xlfn.XLOOKUP(L173,'Delivery Distances'!$A$6:$A$20,_xlfn.XLOOKUP('Sales Summary_working sheet'!M173,'Delivery Distances'!$B$5:$K$5,'Delivery Distances'!$B$6:$K$20))</f>
        <v>3</v>
      </c>
      <c r="P173" s="7">
        <f t="shared" si="9"/>
        <v>7</v>
      </c>
    </row>
    <row r="174" spans="1:16" ht="15.75" customHeight="1" x14ac:dyDescent="0.15">
      <c r="A174" s="13">
        <v>43983</v>
      </c>
      <c r="B174" s="19" t="s">
        <v>5361</v>
      </c>
      <c r="C174" s="7" t="s">
        <v>3647</v>
      </c>
      <c r="D174" s="14">
        <v>16</v>
      </c>
      <c r="E174" s="14" t="str">
        <f>_xlfn.XLOOKUP(D174,'Meal Info'!$A$4:$A$19,'Meal Info'!$B$4:$B$19)</f>
        <v>Fish</v>
      </c>
      <c r="F174" s="14" t="str">
        <f>_xlfn.XLOOKUP(D174,'Meal Info'!$A$4:$A$19,'Meal Info'!$C$4:$C$19)</f>
        <v>Charlie</v>
      </c>
      <c r="G174" s="7">
        <v>7.0000000000000007E-2</v>
      </c>
      <c r="H174" s="7">
        <f t="shared" si="10"/>
        <v>7.000000000000001E-3</v>
      </c>
      <c r="I174" s="7">
        <f t="shared" si="11"/>
        <v>7.7000000000000013E-2</v>
      </c>
      <c r="J174" s="7">
        <v>0.26</v>
      </c>
      <c r="K174" s="7">
        <f t="shared" si="8"/>
        <v>1.8200000000000001E-2</v>
      </c>
      <c r="L174" s="7" t="s">
        <v>30</v>
      </c>
      <c r="M174" s="7">
        <v>9</v>
      </c>
      <c r="N174" s="7">
        <f>INDEX('Delivery Distances'!$B$6:$K$20,MATCH('Sales Summary_working sheet'!L174,'Delivery Distances'!$A$6:$A$20,0),MATCH('Sales Summary_working sheet'!M174,'Delivery Distances'!$B$5:$K$5,0))</f>
        <v>17</v>
      </c>
      <c r="O174" s="7" cm="1">
        <f t="array" ref="O174">_xlfn.XLOOKUP(L174,'Delivery Distances'!$A$6:$A$20,_xlfn.XLOOKUP('Sales Summary_working sheet'!M174,'Delivery Distances'!$B$5:$K$5,'Delivery Distances'!$B$6:$K$20))</f>
        <v>17</v>
      </c>
      <c r="P174" s="7">
        <f t="shared" si="9"/>
        <v>15.5</v>
      </c>
    </row>
    <row r="175" spans="1:16" ht="15.75" customHeight="1" x14ac:dyDescent="0.15">
      <c r="A175" s="13">
        <v>43983</v>
      </c>
      <c r="B175" s="19" t="s">
        <v>5362</v>
      </c>
      <c r="C175" s="7" t="s">
        <v>578</v>
      </c>
      <c r="D175" s="14">
        <v>15</v>
      </c>
      <c r="E175" s="14" t="str">
        <f>_xlfn.XLOOKUP(D175,'Meal Info'!$A$4:$A$19,'Meal Info'!$B$4:$B$19)</f>
        <v>Snacks</v>
      </c>
      <c r="F175" s="14" t="str">
        <f>_xlfn.XLOOKUP(D175,'Meal Info'!$A$4:$A$19,'Meal Info'!$C$4:$C$19)</f>
        <v>Charlie</v>
      </c>
      <c r="G175" s="7">
        <v>20.83</v>
      </c>
      <c r="H175" s="7">
        <f t="shared" si="10"/>
        <v>2.0829999999999997</v>
      </c>
      <c r="I175" s="7">
        <f t="shared" si="11"/>
        <v>22.912999999999997</v>
      </c>
      <c r="J175" s="7">
        <v>7.0000000000000007E-2</v>
      </c>
      <c r="K175" s="7">
        <f t="shared" si="8"/>
        <v>1.4581</v>
      </c>
      <c r="L175" s="7" t="s">
        <v>26</v>
      </c>
      <c r="M175" s="7">
        <v>5</v>
      </c>
      <c r="N175" s="7">
        <f>INDEX('Delivery Distances'!$B$6:$K$20,MATCH('Sales Summary_working sheet'!L175,'Delivery Distances'!$A$6:$A$20,0),MATCH('Sales Summary_working sheet'!M175,'Delivery Distances'!$B$5:$K$5,0))</f>
        <v>16</v>
      </c>
      <c r="O175" s="7" cm="1">
        <f t="array" ref="O175">_xlfn.XLOOKUP(L175,'Delivery Distances'!$A$6:$A$20,_xlfn.XLOOKUP('Sales Summary_working sheet'!M175,'Delivery Distances'!$B$5:$K$5,'Delivery Distances'!$B$6:$K$20))</f>
        <v>16</v>
      </c>
      <c r="P175" s="7">
        <f t="shared" si="9"/>
        <v>15</v>
      </c>
    </row>
    <row r="176" spans="1:16" ht="15.75" customHeight="1" x14ac:dyDescent="0.15">
      <c r="A176" s="13">
        <v>43983</v>
      </c>
      <c r="B176" s="19" t="s">
        <v>5362</v>
      </c>
      <c r="C176" s="7" t="s">
        <v>4751</v>
      </c>
      <c r="D176" s="14">
        <v>10</v>
      </c>
      <c r="E176" s="14" t="str">
        <f>_xlfn.XLOOKUP(D176,'Meal Info'!$A$4:$A$19,'Meal Info'!$B$4:$B$19)</f>
        <v>Protein shake</v>
      </c>
      <c r="F176" s="14" t="str">
        <f>_xlfn.XLOOKUP(D176,'Meal Info'!$A$4:$A$19,'Meal Info'!$C$4:$C$19)</f>
        <v>Charlie</v>
      </c>
      <c r="G176" s="7">
        <v>73</v>
      </c>
      <c r="H176" s="7">
        <f t="shared" si="10"/>
        <v>7.3000000000000007</v>
      </c>
      <c r="I176" s="7">
        <f t="shared" si="11"/>
        <v>80.3</v>
      </c>
      <c r="J176" s="7">
        <v>0.34</v>
      </c>
      <c r="K176" s="7">
        <f t="shared" si="8"/>
        <v>24.82</v>
      </c>
      <c r="L176" s="7" t="s">
        <v>31</v>
      </c>
      <c r="M176" s="7">
        <v>10</v>
      </c>
      <c r="N176" s="7">
        <f>INDEX('Delivery Distances'!$B$6:$K$20,MATCH('Sales Summary_working sheet'!L176,'Delivery Distances'!$A$6:$A$20,0),MATCH('Sales Summary_working sheet'!M176,'Delivery Distances'!$B$5:$K$5,0))</f>
        <v>17</v>
      </c>
      <c r="O176" s="7" cm="1">
        <f t="array" ref="O176">_xlfn.XLOOKUP(L176,'Delivery Distances'!$A$6:$A$20,_xlfn.XLOOKUP('Sales Summary_working sheet'!M176,'Delivery Distances'!$B$5:$K$5,'Delivery Distances'!$B$6:$K$20))</f>
        <v>17</v>
      </c>
      <c r="P176" s="7">
        <f t="shared" si="9"/>
        <v>15.5</v>
      </c>
    </row>
    <row r="177" spans="1:16" ht="15.75" customHeight="1" x14ac:dyDescent="0.15">
      <c r="A177" s="13">
        <v>43983</v>
      </c>
      <c r="B177" s="19" t="s">
        <v>5362</v>
      </c>
      <c r="C177" s="7" t="s">
        <v>1277</v>
      </c>
      <c r="D177" s="14">
        <v>16</v>
      </c>
      <c r="E177" s="14" t="str">
        <f>_xlfn.XLOOKUP(D177,'Meal Info'!$A$4:$A$19,'Meal Info'!$B$4:$B$19)</f>
        <v>Fish</v>
      </c>
      <c r="F177" s="14" t="str">
        <f>_xlfn.XLOOKUP(D177,'Meal Info'!$A$4:$A$19,'Meal Info'!$C$4:$C$19)</f>
        <v>Charlie</v>
      </c>
      <c r="G177" s="7">
        <v>79.75</v>
      </c>
      <c r="H177" s="7">
        <f t="shared" si="10"/>
        <v>7.9750000000000005</v>
      </c>
      <c r="I177" s="7">
        <f t="shared" si="11"/>
        <v>87.724999999999994</v>
      </c>
      <c r="J177" s="7">
        <v>0.12</v>
      </c>
      <c r="K177" s="7">
        <f t="shared" si="8"/>
        <v>9.57</v>
      </c>
      <c r="L177" s="7" t="s">
        <v>5078</v>
      </c>
      <c r="M177" s="7">
        <v>10</v>
      </c>
      <c r="N177" s="7">
        <f>INDEX('Delivery Distances'!$B$6:$K$20,MATCH('Sales Summary_working sheet'!L177,'Delivery Distances'!$A$6:$A$20,0),MATCH('Sales Summary_working sheet'!M177,'Delivery Distances'!$B$5:$K$5,0))</f>
        <v>6</v>
      </c>
      <c r="O177" s="7" cm="1">
        <f t="array" ref="O177">_xlfn.XLOOKUP(L177,'Delivery Distances'!$A$6:$A$20,_xlfn.XLOOKUP('Sales Summary_working sheet'!M177,'Delivery Distances'!$B$5:$K$5,'Delivery Distances'!$B$6:$K$20))</f>
        <v>6</v>
      </c>
      <c r="P177" s="7">
        <f t="shared" si="9"/>
        <v>10</v>
      </c>
    </row>
    <row r="178" spans="1:16" ht="15.75" customHeight="1" x14ac:dyDescent="0.15">
      <c r="A178" s="13">
        <v>43983</v>
      </c>
      <c r="B178" s="19" t="s">
        <v>5362</v>
      </c>
      <c r="C178" s="7" t="s">
        <v>4715</v>
      </c>
      <c r="D178" s="14">
        <v>16</v>
      </c>
      <c r="E178" s="14" t="str">
        <f>_xlfn.XLOOKUP(D178,'Meal Info'!$A$4:$A$19,'Meal Info'!$B$4:$B$19)</f>
        <v>Fish</v>
      </c>
      <c r="F178" s="14" t="str">
        <f>_xlfn.XLOOKUP(D178,'Meal Info'!$A$4:$A$19,'Meal Info'!$C$4:$C$19)</f>
        <v>Charlie</v>
      </c>
      <c r="G178" s="7">
        <v>88.42</v>
      </c>
      <c r="H178" s="7">
        <f t="shared" si="10"/>
        <v>8.8420000000000005</v>
      </c>
      <c r="I178" s="7">
        <f t="shared" si="11"/>
        <v>97.262</v>
      </c>
      <c r="J178" s="7">
        <v>0.15</v>
      </c>
      <c r="K178" s="7">
        <f t="shared" si="8"/>
        <v>13.263</v>
      </c>
      <c r="L178" s="7" t="s">
        <v>27</v>
      </c>
      <c r="M178" s="7">
        <v>8</v>
      </c>
      <c r="N178" s="7">
        <f>INDEX('Delivery Distances'!$B$6:$K$20,MATCH('Sales Summary_working sheet'!L178,'Delivery Distances'!$A$6:$A$20,0),MATCH('Sales Summary_working sheet'!M178,'Delivery Distances'!$B$5:$K$5,0))</f>
        <v>8</v>
      </c>
      <c r="O178" s="7" cm="1">
        <f t="array" ref="O178">_xlfn.XLOOKUP(L178,'Delivery Distances'!$A$6:$A$20,_xlfn.XLOOKUP('Sales Summary_working sheet'!M178,'Delivery Distances'!$B$5:$K$5,'Delivery Distances'!$B$6:$K$20))</f>
        <v>8</v>
      </c>
      <c r="P178" s="7">
        <f t="shared" si="9"/>
        <v>11</v>
      </c>
    </row>
    <row r="179" spans="1:16" ht="15.75" customHeight="1" x14ac:dyDescent="0.15">
      <c r="A179" s="13">
        <v>43983</v>
      </c>
      <c r="B179" s="19" t="s">
        <v>5362</v>
      </c>
      <c r="C179" s="7" t="s">
        <v>1443</v>
      </c>
      <c r="D179" s="14">
        <v>10</v>
      </c>
      <c r="E179" s="14" t="str">
        <f>_xlfn.XLOOKUP(D179,'Meal Info'!$A$4:$A$19,'Meal Info'!$B$4:$B$19)</f>
        <v>Protein shake</v>
      </c>
      <c r="F179" s="14" t="str">
        <f>_xlfn.XLOOKUP(D179,'Meal Info'!$A$4:$A$19,'Meal Info'!$C$4:$C$19)</f>
        <v>Charlie</v>
      </c>
      <c r="G179" s="7">
        <v>62.63</v>
      </c>
      <c r="H179" s="7">
        <f t="shared" si="10"/>
        <v>6.2630000000000008</v>
      </c>
      <c r="I179" s="7">
        <f t="shared" si="11"/>
        <v>68.893000000000001</v>
      </c>
      <c r="J179" s="7">
        <v>0.33</v>
      </c>
      <c r="K179" s="7">
        <f t="shared" si="8"/>
        <v>20.667900000000003</v>
      </c>
      <c r="L179" s="7" t="s">
        <v>28</v>
      </c>
      <c r="M179" s="7">
        <v>8</v>
      </c>
      <c r="N179" s="7">
        <f>INDEX('Delivery Distances'!$B$6:$K$20,MATCH('Sales Summary_working sheet'!L179,'Delivery Distances'!$A$6:$A$20,0),MATCH('Sales Summary_working sheet'!M179,'Delivery Distances'!$B$5:$K$5,0))</f>
        <v>17</v>
      </c>
      <c r="O179" s="7" cm="1">
        <f t="array" ref="O179">_xlfn.XLOOKUP(L179,'Delivery Distances'!$A$6:$A$20,_xlfn.XLOOKUP('Sales Summary_working sheet'!M179,'Delivery Distances'!$B$5:$K$5,'Delivery Distances'!$B$6:$K$20))</f>
        <v>17</v>
      </c>
      <c r="P179" s="7">
        <f t="shared" si="9"/>
        <v>15.5</v>
      </c>
    </row>
    <row r="180" spans="1:16" ht="15.75" customHeight="1" x14ac:dyDescent="0.15">
      <c r="A180" s="13">
        <v>43983</v>
      </c>
      <c r="B180" s="19" t="s">
        <v>5362</v>
      </c>
      <c r="C180" s="7" t="s">
        <v>3148</v>
      </c>
      <c r="D180" s="14">
        <v>10</v>
      </c>
      <c r="E180" s="14" t="str">
        <f>_xlfn.XLOOKUP(D180,'Meal Info'!$A$4:$A$19,'Meal Info'!$B$4:$B$19)</f>
        <v>Protein shake</v>
      </c>
      <c r="F180" s="14" t="str">
        <f>_xlfn.XLOOKUP(D180,'Meal Info'!$A$4:$A$19,'Meal Info'!$C$4:$C$19)</f>
        <v>Charlie</v>
      </c>
      <c r="G180" s="7">
        <v>92.51</v>
      </c>
      <c r="H180" s="7">
        <f t="shared" si="10"/>
        <v>9.2510000000000012</v>
      </c>
      <c r="I180" s="7">
        <f t="shared" si="11"/>
        <v>101.76100000000001</v>
      </c>
      <c r="J180" s="7">
        <v>0.06</v>
      </c>
      <c r="K180" s="7">
        <f t="shared" si="8"/>
        <v>5.5506000000000002</v>
      </c>
      <c r="L180" s="7" t="s">
        <v>30</v>
      </c>
      <c r="M180" s="7">
        <v>10</v>
      </c>
      <c r="N180" s="7">
        <f>INDEX('Delivery Distances'!$B$6:$K$20,MATCH('Sales Summary_working sheet'!L180,'Delivery Distances'!$A$6:$A$20,0),MATCH('Sales Summary_working sheet'!M180,'Delivery Distances'!$B$5:$K$5,0))</f>
        <v>15</v>
      </c>
      <c r="O180" s="7" cm="1">
        <f t="array" ref="O180">_xlfn.XLOOKUP(L180,'Delivery Distances'!$A$6:$A$20,_xlfn.XLOOKUP('Sales Summary_working sheet'!M180,'Delivery Distances'!$B$5:$K$5,'Delivery Distances'!$B$6:$K$20))</f>
        <v>15</v>
      </c>
      <c r="P180" s="7">
        <f t="shared" si="9"/>
        <v>14.5</v>
      </c>
    </row>
    <row r="181" spans="1:16" ht="15.75" customHeight="1" x14ac:dyDescent="0.15">
      <c r="A181" s="13">
        <v>43983</v>
      </c>
      <c r="B181" s="19" t="s">
        <v>5362</v>
      </c>
      <c r="C181" s="7" t="s">
        <v>3233</v>
      </c>
      <c r="D181" s="14">
        <v>16</v>
      </c>
      <c r="E181" s="14" t="str">
        <f>_xlfn.XLOOKUP(D181,'Meal Info'!$A$4:$A$19,'Meal Info'!$B$4:$B$19)</f>
        <v>Fish</v>
      </c>
      <c r="F181" s="14" t="str">
        <f>_xlfn.XLOOKUP(D181,'Meal Info'!$A$4:$A$19,'Meal Info'!$C$4:$C$19)</f>
        <v>Charlie</v>
      </c>
      <c r="G181" s="7">
        <v>95.94</v>
      </c>
      <c r="H181" s="7">
        <f t="shared" si="10"/>
        <v>9.5939999999999994</v>
      </c>
      <c r="I181" s="7">
        <f t="shared" si="11"/>
        <v>105.53399999999999</v>
      </c>
      <c r="J181" s="7">
        <v>0.09</v>
      </c>
      <c r="K181" s="7">
        <f t="shared" si="8"/>
        <v>8.6345999999999989</v>
      </c>
      <c r="L181" s="7" t="s">
        <v>5082</v>
      </c>
      <c r="M181" s="7">
        <v>4</v>
      </c>
      <c r="N181" s="7">
        <f>INDEX('Delivery Distances'!$B$6:$K$20,MATCH('Sales Summary_working sheet'!L181,'Delivery Distances'!$A$6:$A$20,0),MATCH('Sales Summary_working sheet'!M181,'Delivery Distances'!$B$5:$K$5,0))</f>
        <v>2</v>
      </c>
      <c r="O181" s="7" cm="1">
        <f t="array" ref="O181">_xlfn.XLOOKUP(L181,'Delivery Distances'!$A$6:$A$20,_xlfn.XLOOKUP('Sales Summary_working sheet'!M181,'Delivery Distances'!$B$5:$K$5,'Delivery Distances'!$B$6:$K$20))</f>
        <v>2</v>
      </c>
      <c r="P181" s="7">
        <f t="shared" si="9"/>
        <v>6</v>
      </c>
    </row>
    <row r="182" spans="1:16" ht="15.75" customHeight="1" x14ac:dyDescent="0.15">
      <c r="A182" s="13">
        <v>43983</v>
      </c>
      <c r="B182" s="19" t="s">
        <v>5362</v>
      </c>
      <c r="C182" s="7" t="s">
        <v>2407</v>
      </c>
      <c r="D182" s="14">
        <v>15</v>
      </c>
      <c r="E182" s="14" t="str">
        <f>_xlfn.XLOOKUP(D182,'Meal Info'!$A$4:$A$19,'Meal Info'!$B$4:$B$19)</f>
        <v>Snacks</v>
      </c>
      <c r="F182" s="14" t="str">
        <f>_xlfn.XLOOKUP(D182,'Meal Info'!$A$4:$A$19,'Meal Info'!$C$4:$C$19)</f>
        <v>Charlie</v>
      </c>
      <c r="G182" s="7">
        <v>79.290000000000006</v>
      </c>
      <c r="H182" s="7">
        <f t="shared" si="10"/>
        <v>7.9290000000000012</v>
      </c>
      <c r="I182" s="7">
        <f t="shared" si="11"/>
        <v>87.219000000000008</v>
      </c>
      <c r="J182" s="7">
        <v>0.3</v>
      </c>
      <c r="K182" s="7">
        <f t="shared" si="8"/>
        <v>23.787000000000003</v>
      </c>
      <c r="L182" s="7" t="s">
        <v>30</v>
      </c>
      <c r="M182" s="7">
        <v>10</v>
      </c>
      <c r="N182" s="7">
        <f>INDEX('Delivery Distances'!$B$6:$K$20,MATCH('Sales Summary_working sheet'!L182,'Delivery Distances'!$A$6:$A$20,0),MATCH('Sales Summary_working sheet'!M182,'Delivery Distances'!$B$5:$K$5,0))</f>
        <v>15</v>
      </c>
      <c r="O182" s="7" cm="1">
        <f t="array" ref="O182">_xlfn.XLOOKUP(L182,'Delivery Distances'!$A$6:$A$20,_xlfn.XLOOKUP('Sales Summary_working sheet'!M182,'Delivery Distances'!$B$5:$K$5,'Delivery Distances'!$B$6:$K$20))</f>
        <v>15</v>
      </c>
      <c r="P182" s="7">
        <f t="shared" si="9"/>
        <v>14.5</v>
      </c>
    </row>
    <row r="183" spans="1:16" ht="15.75" customHeight="1" x14ac:dyDescent="0.15">
      <c r="A183" s="13">
        <v>43983</v>
      </c>
      <c r="B183" s="19" t="s">
        <v>5362</v>
      </c>
      <c r="C183" s="7" t="s">
        <v>679</v>
      </c>
      <c r="D183" s="14">
        <v>10</v>
      </c>
      <c r="E183" s="14" t="str">
        <f>_xlfn.XLOOKUP(D183,'Meal Info'!$A$4:$A$19,'Meal Info'!$B$4:$B$19)</f>
        <v>Protein shake</v>
      </c>
      <c r="F183" s="14" t="str">
        <f>_xlfn.XLOOKUP(D183,'Meal Info'!$A$4:$A$19,'Meal Info'!$C$4:$C$19)</f>
        <v>Charlie</v>
      </c>
      <c r="G183" s="7">
        <v>45.49</v>
      </c>
      <c r="H183" s="7">
        <f t="shared" si="10"/>
        <v>4.5490000000000004</v>
      </c>
      <c r="I183" s="7">
        <f t="shared" si="11"/>
        <v>50.039000000000001</v>
      </c>
      <c r="J183" s="7">
        <v>7.0000000000000007E-2</v>
      </c>
      <c r="K183" s="7">
        <f t="shared" si="8"/>
        <v>3.1843000000000004</v>
      </c>
      <c r="L183" s="7" t="s">
        <v>5083</v>
      </c>
      <c r="M183" s="7">
        <v>8</v>
      </c>
      <c r="N183" s="7">
        <f>INDEX('Delivery Distances'!$B$6:$K$20,MATCH('Sales Summary_working sheet'!L183,'Delivery Distances'!$A$6:$A$20,0),MATCH('Sales Summary_working sheet'!M183,'Delivery Distances'!$B$5:$K$5,0))</f>
        <v>3</v>
      </c>
      <c r="O183" s="7" cm="1">
        <f t="array" ref="O183">_xlfn.XLOOKUP(L183,'Delivery Distances'!$A$6:$A$20,_xlfn.XLOOKUP('Sales Summary_working sheet'!M183,'Delivery Distances'!$B$5:$K$5,'Delivery Distances'!$B$6:$K$20))</f>
        <v>3</v>
      </c>
      <c r="P183" s="7">
        <f t="shared" si="9"/>
        <v>7</v>
      </c>
    </row>
    <row r="184" spans="1:16" ht="15.75" customHeight="1" x14ac:dyDescent="0.15">
      <c r="A184" s="13">
        <v>43983</v>
      </c>
      <c r="B184" s="19" t="s">
        <v>5362</v>
      </c>
      <c r="C184" s="7" t="s">
        <v>4830</v>
      </c>
      <c r="D184" s="14">
        <v>16</v>
      </c>
      <c r="E184" s="14" t="str">
        <f>_xlfn.XLOOKUP(D184,'Meal Info'!$A$4:$A$19,'Meal Info'!$B$4:$B$19)</f>
        <v>Fish</v>
      </c>
      <c r="F184" s="14" t="str">
        <f>_xlfn.XLOOKUP(D184,'Meal Info'!$A$4:$A$19,'Meal Info'!$C$4:$C$19)</f>
        <v>Charlie</v>
      </c>
      <c r="G184" s="7">
        <v>39.17</v>
      </c>
      <c r="H184" s="7">
        <f t="shared" si="10"/>
        <v>3.9170000000000003</v>
      </c>
      <c r="I184" s="7">
        <f t="shared" si="11"/>
        <v>43.087000000000003</v>
      </c>
      <c r="J184" s="7">
        <v>0.06</v>
      </c>
      <c r="K184" s="7">
        <f t="shared" si="8"/>
        <v>2.3502000000000001</v>
      </c>
      <c r="L184" s="7" t="s">
        <v>5083</v>
      </c>
      <c r="M184" s="7">
        <v>8</v>
      </c>
      <c r="N184" s="7">
        <f>INDEX('Delivery Distances'!$B$6:$K$20,MATCH('Sales Summary_working sheet'!L184,'Delivery Distances'!$A$6:$A$20,0),MATCH('Sales Summary_working sheet'!M184,'Delivery Distances'!$B$5:$K$5,0))</f>
        <v>3</v>
      </c>
      <c r="O184" s="7" cm="1">
        <f t="array" ref="O184">_xlfn.XLOOKUP(L184,'Delivery Distances'!$A$6:$A$20,_xlfn.XLOOKUP('Sales Summary_working sheet'!M184,'Delivery Distances'!$B$5:$K$5,'Delivery Distances'!$B$6:$K$20))</f>
        <v>3</v>
      </c>
      <c r="P184" s="7">
        <f t="shared" si="9"/>
        <v>7</v>
      </c>
    </row>
    <row r="185" spans="1:16" ht="15.75" customHeight="1" x14ac:dyDescent="0.15">
      <c r="A185" s="13">
        <v>43983</v>
      </c>
      <c r="B185" s="19" t="s">
        <v>5362</v>
      </c>
      <c r="C185" s="7" t="s">
        <v>2392</v>
      </c>
      <c r="D185" s="14">
        <v>15</v>
      </c>
      <c r="E185" s="14" t="str">
        <f>_xlfn.XLOOKUP(D185,'Meal Info'!$A$4:$A$19,'Meal Info'!$B$4:$B$19)</f>
        <v>Snacks</v>
      </c>
      <c r="F185" s="14" t="str">
        <f>_xlfn.XLOOKUP(D185,'Meal Info'!$A$4:$A$19,'Meal Info'!$C$4:$C$19)</f>
        <v>Charlie</v>
      </c>
      <c r="G185" s="7">
        <v>60.02</v>
      </c>
      <c r="H185" s="7">
        <f t="shared" si="10"/>
        <v>6.0020000000000007</v>
      </c>
      <c r="I185" s="7">
        <f t="shared" si="11"/>
        <v>66.022000000000006</v>
      </c>
      <c r="J185" s="7">
        <v>0.24</v>
      </c>
      <c r="K185" s="7">
        <f t="shared" si="8"/>
        <v>14.4048</v>
      </c>
      <c r="L185" s="7" t="s">
        <v>28</v>
      </c>
      <c r="M185" s="7">
        <v>10</v>
      </c>
      <c r="N185" s="7">
        <f>INDEX('Delivery Distances'!$B$6:$K$20,MATCH('Sales Summary_working sheet'!L185,'Delivery Distances'!$A$6:$A$20,0),MATCH('Sales Summary_working sheet'!M185,'Delivery Distances'!$B$5:$K$5,0))</f>
        <v>18</v>
      </c>
      <c r="O185" s="7" cm="1">
        <f t="array" ref="O185">_xlfn.XLOOKUP(L185,'Delivery Distances'!$A$6:$A$20,_xlfn.XLOOKUP('Sales Summary_working sheet'!M185,'Delivery Distances'!$B$5:$K$5,'Delivery Distances'!$B$6:$K$20))</f>
        <v>18</v>
      </c>
      <c r="P185" s="7">
        <f t="shared" si="9"/>
        <v>16</v>
      </c>
    </row>
    <row r="186" spans="1:16" ht="15.75" customHeight="1" x14ac:dyDescent="0.15">
      <c r="A186" s="13">
        <v>43983</v>
      </c>
      <c r="B186" s="19" t="s">
        <v>5362</v>
      </c>
      <c r="C186" s="7" t="s">
        <v>381</v>
      </c>
      <c r="D186" s="14">
        <v>16</v>
      </c>
      <c r="E186" s="14" t="str">
        <f>_xlfn.XLOOKUP(D186,'Meal Info'!$A$4:$A$19,'Meal Info'!$B$4:$B$19)</f>
        <v>Fish</v>
      </c>
      <c r="F186" s="14" t="str">
        <f>_xlfn.XLOOKUP(D186,'Meal Info'!$A$4:$A$19,'Meal Info'!$C$4:$C$19)</f>
        <v>Charlie</v>
      </c>
      <c r="G186" s="7">
        <v>5.37</v>
      </c>
      <c r="H186" s="7">
        <f t="shared" si="10"/>
        <v>0.53700000000000003</v>
      </c>
      <c r="I186" s="7">
        <f t="shared" si="11"/>
        <v>5.907</v>
      </c>
      <c r="J186" s="7">
        <v>0.18</v>
      </c>
      <c r="K186" s="7">
        <f t="shared" si="8"/>
        <v>0.96660000000000001</v>
      </c>
      <c r="L186" s="7" t="s">
        <v>5082</v>
      </c>
      <c r="M186" s="7">
        <v>10</v>
      </c>
      <c r="N186" s="7">
        <f>INDEX('Delivery Distances'!$B$6:$K$20,MATCH('Sales Summary_working sheet'!L186,'Delivery Distances'!$A$6:$A$20,0),MATCH('Sales Summary_working sheet'!M186,'Delivery Distances'!$B$5:$K$5,0))</f>
        <v>2</v>
      </c>
      <c r="O186" s="7" cm="1">
        <f t="array" ref="O186">_xlfn.XLOOKUP(L186,'Delivery Distances'!$A$6:$A$20,_xlfn.XLOOKUP('Sales Summary_working sheet'!M186,'Delivery Distances'!$B$5:$K$5,'Delivery Distances'!$B$6:$K$20))</f>
        <v>2</v>
      </c>
      <c r="P186" s="7">
        <f t="shared" si="9"/>
        <v>6</v>
      </c>
    </row>
    <row r="187" spans="1:16" ht="15.75" customHeight="1" x14ac:dyDescent="0.15">
      <c r="A187" s="13">
        <v>43983</v>
      </c>
      <c r="B187" s="19" t="s">
        <v>5362</v>
      </c>
      <c r="C187" s="7" t="s">
        <v>4017</v>
      </c>
      <c r="D187" s="14">
        <v>16</v>
      </c>
      <c r="E187" s="14" t="str">
        <f>_xlfn.XLOOKUP(D187,'Meal Info'!$A$4:$A$19,'Meal Info'!$B$4:$B$19)</f>
        <v>Fish</v>
      </c>
      <c r="F187" s="14" t="str">
        <f>_xlfn.XLOOKUP(D187,'Meal Info'!$A$4:$A$19,'Meal Info'!$C$4:$C$19)</f>
        <v>Charlie</v>
      </c>
      <c r="G187" s="7">
        <v>93.26</v>
      </c>
      <c r="H187" s="7">
        <f t="shared" si="10"/>
        <v>9.3260000000000005</v>
      </c>
      <c r="I187" s="7">
        <f t="shared" si="11"/>
        <v>102.58600000000001</v>
      </c>
      <c r="J187" s="7">
        <v>0.28999999999999998</v>
      </c>
      <c r="K187" s="7">
        <f t="shared" si="8"/>
        <v>27.045400000000001</v>
      </c>
      <c r="L187" s="7" t="s">
        <v>5079</v>
      </c>
      <c r="M187" s="7">
        <v>9</v>
      </c>
      <c r="N187" s="7">
        <f>INDEX('Delivery Distances'!$B$6:$K$20,MATCH('Sales Summary_working sheet'!L187,'Delivery Distances'!$A$6:$A$20,0),MATCH('Sales Summary_working sheet'!M187,'Delivery Distances'!$B$5:$K$5,0))</f>
        <v>4</v>
      </c>
      <c r="O187" s="7" cm="1">
        <f t="array" ref="O187">_xlfn.XLOOKUP(L187,'Delivery Distances'!$A$6:$A$20,_xlfn.XLOOKUP('Sales Summary_working sheet'!M187,'Delivery Distances'!$B$5:$K$5,'Delivery Distances'!$B$6:$K$20))</f>
        <v>4</v>
      </c>
      <c r="P187" s="7">
        <f t="shared" si="9"/>
        <v>8</v>
      </c>
    </row>
    <row r="188" spans="1:16" ht="15.75" customHeight="1" x14ac:dyDescent="0.15">
      <c r="A188" s="13">
        <v>43983</v>
      </c>
      <c r="B188" s="19" t="s">
        <v>5362</v>
      </c>
      <c r="C188" s="7" t="s">
        <v>4497</v>
      </c>
      <c r="D188" s="14">
        <v>10</v>
      </c>
      <c r="E188" s="14" t="str">
        <f>_xlfn.XLOOKUP(D188,'Meal Info'!$A$4:$A$19,'Meal Info'!$B$4:$B$19)</f>
        <v>Protein shake</v>
      </c>
      <c r="F188" s="14" t="str">
        <f>_xlfn.XLOOKUP(D188,'Meal Info'!$A$4:$A$19,'Meal Info'!$C$4:$C$19)</f>
        <v>Charlie</v>
      </c>
      <c r="G188" s="7">
        <v>66.349999999999994</v>
      </c>
      <c r="H188" s="7">
        <f t="shared" si="10"/>
        <v>6.6349999999999998</v>
      </c>
      <c r="I188" s="7">
        <f t="shared" si="11"/>
        <v>72.984999999999999</v>
      </c>
      <c r="J188" s="7">
        <v>0.27</v>
      </c>
      <c r="K188" s="7">
        <f t="shared" si="8"/>
        <v>17.9145</v>
      </c>
      <c r="L188" s="7" t="s">
        <v>5077</v>
      </c>
      <c r="M188" s="7">
        <v>4</v>
      </c>
      <c r="N188" s="7">
        <f>INDEX('Delivery Distances'!$B$6:$K$20,MATCH('Sales Summary_working sheet'!L188,'Delivery Distances'!$A$6:$A$20,0),MATCH('Sales Summary_working sheet'!M188,'Delivery Distances'!$B$5:$K$5,0))</f>
        <v>5</v>
      </c>
      <c r="O188" s="7" cm="1">
        <f t="array" ref="O188">_xlfn.XLOOKUP(L188,'Delivery Distances'!$A$6:$A$20,_xlfn.XLOOKUP('Sales Summary_working sheet'!M188,'Delivery Distances'!$B$5:$K$5,'Delivery Distances'!$B$6:$K$20))</f>
        <v>5</v>
      </c>
      <c r="P188" s="7">
        <f t="shared" si="9"/>
        <v>9</v>
      </c>
    </row>
    <row r="189" spans="1:16" ht="15.75" customHeight="1" x14ac:dyDescent="0.15">
      <c r="A189" s="13">
        <v>43983</v>
      </c>
      <c r="B189" s="19" t="s">
        <v>5362</v>
      </c>
      <c r="C189" s="7" t="s">
        <v>567</v>
      </c>
      <c r="D189" s="14">
        <v>15</v>
      </c>
      <c r="E189" s="14" t="str">
        <f>_xlfn.XLOOKUP(D189,'Meal Info'!$A$4:$A$19,'Meal Info'!$B$4:$B$19)</f>
        <v>Snacks</v>
      </c>
      <c r="F189" s="14" t="str">
        <f>_xlfn.XLOOKUP(D189,'Meal Info'!$A$4:$A$19,'Meal Info'!$C$4:$C$19)</f>
        <v>Charlie</v>
      </c>
      <c r="G189" s="7">
        <v>42.23</v>
      </c>
      <c r="H189" s="7">
        <f t="shared" si="10"/>
        <v>4.2229999999999999</v>
      </c>
      <c r="I189" s="7">
        <f t="shared" si="11"/>
        <v>46.452999999999996</v>
      </c>
      <c r="J189" s="7">
        <v>0.01</v>
      </c>
      <c r="K189" s="7">
        <f t="shared" si="8"/>
        <v>0.42229999999999995</v>
      </c>
      <c r="L189" s="7" t="s">
        <v>5078</v>
      </c>
      <c r="M189" s="7">
        <v>3</v>
      </c>
      <c r="N189" s="7">
        <f>INDEX('Delivery Distances'!$B$6:$K$20,MATCH('Sales Summary_working sheet'!L189,'Delivery Distances'!$A$6:$A$20,0),MATCH('Sales Summary_working sheet'!M189,'Delivery Distances'!$B$5:$K$5,0))</f>
        <v>5</v>
      </c>
      <c r="O189" s="7" cm="1">
        <f t="array" ref="O189">_xlfn.XLOOKUP(L189,'Delivery Distances'!$A$6:$A$20,_xlfn.XLOOKUP('Sales Summary_working sheet'!M189,'Delivery Distances'!$B$5:$K$5,'Delivery Distances'!$B$6:$K$20))</f>
        <v>5</v>
      </c>
      <c r="P189" s="7">
        <f t="shared" si="9"/>
        <v>9</v>
      </c>
    </row>
    <row r="190" spans="1:16" ht="15.75" customHeight="1" x14ac:dyDescent="0.15">
      <c r="A190" s="13">
        <v>43983</v>
      </c>
      <c r="B190" s="19" t="s">
        <v>5362</v>
      </c>
      <c r="C190" s="7" t="s">
        <v>3794</v>
      </c>
      <c r="D190" s="14">
        <v>15</v>
      </c>
      <c r="E190" s="14" t="str">
        <f>_xlfn.XLOOKUP(D190,'Meal Info'!$A$4:$A$19,'Meal Info'!$B$4:$B$19)</f>
        <v>Snacks</v>
      </c>
      <c r="F190" s="14" t="str">
        <f>_xlfn.XLOOKUP(D190,'Meal Info'!$A$4:$A$19,'Meal Info'!$C$4:$C$19)</f>
        <v>Charlie</v>
      </c>
      <c r="G190" s="7">
        <v>79.39</v>
      </c>
      <c r="H190" s="7">
        <f t="shared" si="10"/>
        <v>7.9390000000000001</v>
      </c>
      <c r="I190" s="7">
        <f t="shared" si="11"/>
        <v>87.329000000000008</v>
      </c>
      <c r="J190" s="7">
        <v>0.36</v>
      </c>
      <c r="K190" s="7">
        <f t="shared" si="8"/>
        <v>28.580400000000001</v>
      </c>
      <c r="L190" s="7" t="s">
        <v>5083</v>
      </c>
      <c r="M190" s="7">
        <v>1</v>
      </c>
      <c r="N190" s="7">
        <f>INDEX('Delivery Distances'!$B$6:$K$20,MATCH('Sales Summary_working sheet'!L190,'Delivery Distances'!$A$6:$A$20,0),MATCH('Sales Summary_working sheet'!M190,'Delivery Distances'!$B$5:$K$5,0))</f>
        <v>3</v>
      </c>
      <c r="O190" s="7" cm="1">
        <f t="array" ref="O190">_xlfn.XLOOKUP(L190,'Delivery Distances'!$A$6:$A$20,_xlfn.XLOOKUP('Sales Summary_working sheet'!M190,'Delivery Distances'!$B$5:$K$5,'Delivery Distances'!$B$6:$K$20))</f>
        <v>3</v>
      </c>
      <c r="P190" s="7">
        <f t="shared" si="9"/>
        <v>7</v>
      </c>
    </row>
    <row r="191" spans="1:16" ht="15.75" customHeight="1" x14ac:dyDescent="0.15">
      <c r="A191" s="13">
        <v>43983</v>
      </c>
      <c r="B191" s="19" t="s">
        <v>5362</v>
      </c>
      <c r="C191" s="7" t="s">
        <v>1378</v>
      </c>
      <c r="D191" s="14">
        <v>15</v>
      </c>
      <c r="E191" s="14" t="str">
        <f>_xlfn.XLOOKUP(D191,'Meal Info'!$A$4:$A$19,'Meal Info'!$B$4:$B$19)</f>
        <v>Snacks</v>
      </c>
      <c r="F191" s="14" t="str">
        <f>_xlfn.XLOOKUP(D191,'Meal Info'!$A$4:$A$19,'Meal Info'!$C$4:$C$19)</f>
        <v>Charlie</v>
      </c>
      <c r="G191" s="7">
        <v>48.54</v>
      </c>
      <c r="H191" s="7">
        <f t="shared" si="10"/>
        <v>4.8540000000000001</v>
      </c>
      <c r="I191" s="7">
        <f t="shared" si="11"/>
        <v>53.393999999999998</v>
      </c>
      <c r="J191" s="7">
        <v>0.04</v>
      </c>
      <c r="K191" s="7">
        <f t="shared" si="8"/>
        <v>1.9416</v>
      </c>
      <c r="L191" s="7" t="s">
        <v>5075</v>
      </c>
      <c r="M191" s="7">
        <v>10</v>
      </c>
      <c r="N191" s="7">
        <f>INDEX('Delivery Distances'!$B$6:$K$20,MATCH('Sales Summary_working sheet'!L191,'Delivery Distances'!$A$6:$A$20,0),MATCH('Sales Summary_working sheet'!M191,'Delivery Distances'!$B$5:$K$5,0))</f>
        <v>14</v>
      </c>
      <c r="O191" s="7" cm="1">
        <f t="array" ref="O191">_xlfn.XLOOKUP(L191,'Delivery Distances'!$A$6:$A$20,_xlfn.XLOOKUP('Sales Summary_working sheet'!M191,'Delivery Distances'!$B$5:$K$5,'Delivery Distances'!$B$6:$K$20))</f>
        <v>14</v>
      </c>
      <c r="P191" s="7">
        <f t="shared" si="9"/>
        <v>14</v>
      </c>
    </row>
    <row r="192" spans="1:16" ht="15.75" customHeight="1" x14ac:dyDescent="0.15">
      <c r="A192" s="13">
        <v>43983</v>
      </c>
      <c r="B192" s="19" t="s">
        <v>5362</v>
      </c>
      <c r="C192" s="7" t="s">
        <v>2990</v>
      </c>
      <c r="D192" s="14">
        <v>16</v>
      </c>
      <c r="E192" s="14" t="str">
        <f>_xlfn.XLOOKUP(D192,'Meal Info'!$A$4:$A$19,'Meal Info'!$B$4:$B$19)</f>
        <v>Fish</v>
      </c>
      <c r="F192" s="14" t="str">
        <f>_xlfn.XLOOKUP(D192,'Meal Info'!$A$4:$A$19,'Meal Info'!$C$4:$C$19)</f>
        <v>Charlie</v>
      </c>
      <c r="G192" s="7">
        <v>36.950000000000003</v>
      </c>
      <c r="H192" s="7">
        <f t="shared" si="10"/>
        <v>3.6950000000000003</v>
      </c>
      <c r="I192" s="7">
        <f t="shared" si="11"/>
        <v>40.645000000000003</v>
      </c>
      <c r="J192" s="7">
        <v>0.03</v>
      </c>
      <c r="K192" s="7">
        <f t="shared" si="8"/>
        <v>1.1085</v>
      </c>
      <c r="L192" s="7" t="s">
        <v>5077</v>
      </c>
      <c r="M192" s="7">
        <v>3</v>
      </c>
      <c r="N192" s="7">
        <f>INDEX('Delivery Distances'!$B$6:$K$20,MATCH('Sales Summary_working sheet'!L192,'Delivery Distances'!$A$6:$A$20,0),MATCH('Sales Summary_working sheet'!M192,'Delivery Distances'!$B$5:$K$5,0))</f>
        <v>2</v>
      </c>
      <c r="O192" s="7" cm="1">
        <f t="array" ref="O192">_xlfn.XLOOKUP(L192,'Delivery Distances'!$A$6:$A$20,_xlfn.XLOOKUP('Sales Summary_working sheet'!M192,'Delivery Distances'!$B$5:$K$5,'Delivery Distances'!$B$6:$K$20))</f>
        <v>2</v>
      </c>
      <c r="P192" s="7">
        <f t="shared" si="9"/>
        <v>6</v>
      </c>
    </row>
    <row r="193" spans="1:16" ht="15.75" customHeight="1" x14ac:dyDescent="0.15">
      <c r="A193" s="13">
        <v>43983</v>
      </c>
      <c r="B193" s="19" t="s">
        <v>5362</v>
      </c>
      <c r="C193" s="7" t="s">
        <v>3534</v>
      </c>
      <c r="D193" s="14">
        <v>16</v>
      </c>
      <c r="E193" s="14" t="str">
        <f>_xlfn.XLOOKUP(D193,'Meal Info'!$A$4:$A$19,'Meal Info'!$B$4:$B$19)</f>
        <v>Fish</v>
      </c>
      <c r="F193" s="14" t="str">
        <f>_xlfn.XLOOKUP(D193,'Meal Info'!$A$4:$A$19,'Meal Info'!$C$4:$C$19)</f>
        <v>Charlie</v>
      </c>
      <c r="G193" s="7">
        <v>70.22</v>
      </c>
      <c r="H193" s="7">
        <f t="shared" si="10"/>
        <v>7.0220000000000002</v>
      </c>
      <c r="I193" s="7">
        <f t="shared" si="11"/>
        <v>77.242000000000004</v>
      </c>
      <c r="J193" s="7">
        <v>0.05</v>
      </c>
      <c r="K193" s="7">
        <f t="shared" si="8"/>
        <v>3.5110000000000001</v>
      </c>
      <c r="L193" s="7" t="s">
        <v>5079</v>
      </c>
      <c r="M193" s="7">
        <v>2</v>
      </c>
      <c r="N193" s="7">
        <f>INDEX('Delivery Distances'!$B$6:$K$20,MATCH('Sales Summary_working sheet'!L193,'Delivery Distances'!$A$6:$A$20,0),MATCH('Sales Summary_working sheet'!M193,'Delivery Distances'!$B$5:$K$5,0))</f>
        <v>6</v>
      </c>
      <c r="O193" s="7" cm="1">
        <f t="array" ref="O193">_xlfn.XLOOKUP(L193,'Delivery Distances'!$A$6:$A$20,_xlfn.XLOOKUP('Sales Summary_working sheet'!M193,'Delivery Distances'!$B$5:$K$5,'Delivery Distances'!$B$6:$K$20))</f>
        <v>6</v>
      </c>
      <c r="P193" s="7">
        <f t="shared" si="9"/>
        <v>10</v>
      </c>
    </row>
    <row r="194" spans="1:16" ht="15.75" customHeight="1" x14ac:dyDescent="0.15">
      <c r="A194" s="13">
        <v>43983</v>
      </c>
      <c r="B194" s="19" t="s">
        <v>5362</v>
      </c>
      <c r="C194" s="7" t="s">
        <v>948</v>
      </c>
      <c r="D194" s="14">
        <v>15</v>
      </c>
      <c r="E194" s="14" t="str">
        <f>_xlfn.XLOOKUP(D194,'Meal Info'!$A$4:$A$19,'Meal Info'!$B$4:$B$19)</f>
        <v>Snacks</v>
      </c>
      <c r="F194" s="14" t="str">
        <f>_xlfn.XLOOKUP(D194,'Meal Info'!$A$4:$A$19,'Meal Info'!$C$4:$C$19)</f>
        <v>Charlie</v>
      </c>
      <c r="G194" s="7">
        <v>56</v>
      </c>
      <c r="H194" s="7">
        <f t="shared" si="10"/>
        <v>5.6000000000000005</v>
      </c>
      <c r="I194" s="7">
        <f t="shared" si="11"/>
        <v>61.6</v>
      </c>
      <c r="J194" s="7">
        <v>0.33</v>
      </c>
      <c r="K194" s="7">
        <f t="shared" si="8"/>
        <v>18.48</v>
      </c>
      <c r="L194" s="7" t="s">
        <v>5078</v>
      </c>
      <c r="M194" s="7">
        <v>8</v>
      </c>
      <c r="N194" s="7">
        <f>INDEX('Delivery Distances'!$B$6:$K$20,MATCH('Sales Summary_working sheet'!L194,'Delivery Distances'!$A$6:$A$20,0),MATCH('Sales Summary_working sheet'!M194,'Delivery Distances'!$B$5:$K$5,0))</f>
        <v>5</v>
      </c>
      <c r="O194" s="7" cm="1">
        <f t="array" ref="O194">_xlfn.XLOOKUP(L194,'Delivery Distances'!$A$6:$A$20,_xlfn.XLOOKUP('Sales Summary_working sheet'!M194,'Delivery Distances'!$B$5:$K$5,'Delivery Distances'!$B$6:$K$20))</f>
        <v>5</v>
      </c>
      <c r="P194" s="7">
        <f t="shared" si="9"/>
        <v>9</v>
      </c>
    </row>
    <row r="195" spans="1:16" ht="15.75" customHeight="1" x14ac:dyDescent="0.15">
      <c r="A195" s="13">
        <v>43983</v>
      </c>
      <c r="B195" s="19" t="s">
        <v>5362</v>
      </c>
      <c r="C195" s="7" t="s">
        <v>2292</v>
      </c>
      <c r="D195" s="14">
        <v>16</v>
      </c>
      <c r="E195" s="14" t="str">
        <f>_xlfn.XLOOKUP(D195,'Meal Info'!$A$4:$A$19,'Meal Info'!$B$4:$B$19)</f>
        <v>Fish</v>
      </c>
      <c r="F195" s="14" t="str">
        <f>_xlfn.XLOOKUP(D195,'Meal Info'!$A$4:$A$19,'Meal Info'!$C$4:$C$19)</f>
        <v>Charlie</v>
      </c>
      <c r="G195" s="7">
        <v>52.59</v>
      </c>
      <c r="H195" s="7">
        <f t="shared" si="10"/>
        <v>5.2590000000000003</v>
      </c>
      <c r="I195" s="7">
        <f t="shared" si="11"/>
        <v>57.849000000000004</v>
      </c>
      <c r="J195" s="7">
        <v>0.27</v>
      </c>
      <c r="K195" s="7">
        <f t="shared" si="8"/>
        <v>14.199300000000003</v>
      </c>
      <c r="L195" s="7" t="s">
        <v>27</v>
      </c>
      <c r="M195" s="7">
        <v>7</v>
      </c>
      <c r="N195" s="7">
        <f>INDEX('Delivery Distances'!$B$6:$K$20,MATCH('Sales Summary_working sheet'!L195,'Delivery Distances'!$A$6:$A$20,0),MATCH('Sales Summary_working sheet'!M195,'Delivery Distances'!$B$5:$K$5,0))</f>
        <v>14</v>
      </c>
      <c r="O195" s="7" cm="1">
        <f t="array" ref="O195">_xlfn.XLOOKUP(L195,'Delivery Distances'!$A$6:$A$20,_xlfn.XLOOKUP('Sales Summary_working sheet'!M195,'Delivery Distances'!$B$5:$K$5,'Delivery Distances'!$B$6:$K$20))</f>
        <v>14</v>
      </c>
      <c r="P195" s="7">
        <f t="shared" si="9"/>
        <v>14</v>
      </c>
    </row>
    <row r="196" spans="1:16" ht="15.75" customHeight="1" x14ac:dyDescent="0.15">
      <c r="A196" s="13">
        <v>43983</v>
      </c>
      <c r="B196" s="19" t="s">
        <v>5362</v>
      </c>
      <c r="C196" s="7" t="s">
        <v>2362</v>
      </c>
      <c r="D196" s="14">
        <v>10</v>
      </c>
      <c r="E196" s="14" t="str">
        <f>_xlfn.XLOOKUP(D196,'Meal Info'!$A$4:$A$19,'Meal Info'!$B$4:$B$19)</f>
        <v>Protein shake</v>
      </c>
      <c r="F196" s="14" t="str">
        <f>_xlfn.XLOOKUP(D196,'Meal Info'!$A$4:$A$19,'Meal Info'!$C$4:$C$19)</f>
        <v>Charlie</v>
      </c>
      <c r="G196" s="7">
        <v>64.84</v>
      </c>
      <c r="H196" s="7">
        <f t="shared" si="10"/>
        <v>6.4840000000000009</v>
      </c>
      <c r="I196" s="7">
        <f t="shared" si="11"/>
        <v>71.323999999999998</v>
      </c>
      <c r="J196" s="7">
        <v>0.17</v>
      </c>
      <c r="K196" s="7">
        <f t="shared" si="8"/>
        <v>11.022800000000002</v>
      </c>
      <c r="L196" s="7" t="s">
        <v>5078</v>
      </c>
      <c r="M196" s="7">
        <v>2</v>
      </c>
      <c r="N196" s="7">
        <f>INDEX('Delivery Distances'!$B$6:$K$20,MATCH('Sales Summary_working sheet'!L196,'Delivery Distances'!$A$6:$A$20,0),MATCH('Sales Summary_working sheet'!M196,'Delivery Distances'!$B$5:$K$5,0))</f>
        <v>2</v>
      </c>
      <c r="O196" s="7" cm="1">
        <f t="array" ref="O196">_xlfn.XLOOKUP(L196,'Delivery Distances'!$A$6:$A$20,_xlfn.XLOOKUP('Sales Summary_working sheet'!M196,'Delivery Distances'!$B$5:$K$5,'Delivery Distances'!$B$6:$K$20))</f>
        <v>2</v>
      </c>
      <c r="P196" s="7">
        <f t="shared" si="9"/>
        <v>6</v>
      </c>
    </row>
    <row r="197" spans="1:16" ht="15.75" customHeight="1" x14ac:dyDescent="0.15">
      <c r="A197" s="13">
        <v>43984</v>
      </c>
      <c r="B197" s="19" t="s">
        <v>5354</v>
      </c>
      <c r="C197" s="7" t="s">
        <v>5057</v>
      </c>
      <c r="D197" s="14">
        <v>16</v>
      </c>
      <c r="E197" s="14" t="str">
        <f>_xlfn.XLOOKUP(D197,'Meal Info'!$A$4:$A$19,'Meal Info'!$B$4:$B$19)</f>
        <v>Fish</v>
      </c>
      <c r="F197" s="14" t="str">
        <f>_xlfn.XLOOKUP(D197,'Meal Info'!$A$4:$A$19,'Meal Info'!$C$4:$C$19)</f>
        <v>Charlie</v>
      </c>
      <c r="G197" s="7">
        <v>98.58</v>
      </c>
      <c r="H197" s="7">
        <f t="shared" si="10"/>
        <v>9.8580000000000005</v>
      </c>
      <c r="I197" s="7">
        <f t="shared" si="11"/>
        <v>108.438</v>
      </c>
      <c r="J197" s="7">
        <v>0.23</v>
      </c>
      <c r="K197" s="7">
        <f t="shared" ref="K197:K260" si="12">J197*G197</f>
        <v>22.673400000000001</v>
      </c>
      <c r="L197" s="7" t="s">
        <v>5082</v>
      </c>
      <c r="M197" s="7">
        <v>7</v>
      </c>
      <c r="N197" s="7">
        <f>INDEX('Delivery Distances'!$B$6:$K$20,MATCH('Sales Summary_working sheet'!L197,'Delivery Distances'!$A$6:$A$20,0),MATCH('Sales Summary_working sheet'!M197,'Delivery Distances'!$B$5:$K$5,0))</f>
        <v>1</v>
      </c>
      <c r="O197" s="7" cm="1">
        <f t="array" ref="O197">_xlfn.XLOOKUP(L197,'Delivery Distances'!$A$6:$A$20,_xlfn.XLOOKUP('Sales Summary_working sheet'!M197,'Delivery Distances'!$B$5:$K$5,'Delivery Distances'!$B$6:$K$20))</f>
        <v>1</v>
      </c>
      <c r="P197" s="7">
        <f t="shared" ref="P197:P260" si="13">IF(O197&lt;=2, O197*3, IF(O197&lt;=6, 3*2 + (O197-2)*1, 3*2 + 4*1 + (O197-6)*0.5))</f>
        <v>3</v>
      </c>
    </row>
    <row r="198" spans="1:16" ht="15.75" customHeight="1" x14ac:dyDescent="0.15">
      <c r="A198" s="13">
        <v>43984</v>
      </c>
      <c r="B198" s="19" t="s">
        <v>5354</v>
      </c>
      <c r="C198" s="7" t="s">
        <v>4962</v>
      </c>
      <c r="D198" s="14">
        <v>16</v>
      </c>
      <c r="E198" s="14" t="str">
        <f>_xlfn.XLOOKUP(D198,'Meal Info'!$A$4:$A$19,'Meal Info'!$B$4:$B$19)</f>
        <v>Fish</v>
      </c>
      <c r="F198" s="14" t="str">
        <f>_xlfn.XLOOKUP(D198,'Meal Info'!$A$4:$A$19,'Meal Info'!$C$4:$C$19)</f>
        <v>Charlie</v>
      </c>
      <c r="G198" s="7">
        <v>7.74</v>
      </c>
      <c r="H198" s="7">
        <f t="shared" si="10"/>
        <v>0.77400000000000002</v>
      </c>
      <c r="I198" s="7">
        <f t="shared" si="11"/>
        <v>8.5139999999999993</v>
      </c>
      <c r="J198" s="7">
        <v>0.4</v>
      </c>
      <c r="K198" s="7">
        <f t="shared" si="12"/>
        <v>3.0960000000000001</v>
      </c>
      <c r="L198" s="7" t="s">
        <v>5080</v>
      </c>
      <c r="M198" s="7">
        <v>1</v>
      </c>
      <c r="N198" s="7">
        <f>INDEX('Delivery Distances'!$B$6:$K$20,MATCH('Sales Summary_working sheet'!L198,'Delivery Distances'!$A$6:$A$20,0),MATCH('Sales Summary_working sheet'!M198,'Delivery Distances'!$B$5:$K$5,0))</f>
        <v>2</v>
      </c>
      <c r="O198" s="7" cm="1">
        <f t="array" ref="O198">_xlfn.XLOOKUP(L198,'Delivery Distances'!$A$6:$A$20,_xlfn.XLOOKUP('Sales Summary_working sheet'!M198,'Delivery Distances'!$B$5:$K$5,'Delivery Distances'!$B$6:$K$20))</f>
        <v>2</v>
      </c>
      <c r="P198" s="7">
        <f t="shared" si="13"/>
        <v>6</v>
      </c>
    </row>
    <row r="199" spans="1:16" ht="15.75" customHeight="1" x14ac:dyDescent="0.15">
      <c r="A199" s="13">
        <v>43984</v>
      </c>
      <c r="B199" s="19" t="s">
        <v>5354</v>
      </c>
      <c r="C199" s="7" t="s">
        <v>476</v>
      </c>
      <c r="D199" s="14">
        <v>15</v>
      </c>
      <c r="E199" s="14" t="str">
        <f>_xlfn.XLOOKUP(D199,'Meal Info'!$A$4:$A$19,'Meal Info'!$B$4:$B$19)</f>
        <v>Snacks</v>
      </c>
      <c r="F199" s="14" t="str">
        <f>_xlfn.XLOOKUP(D199,'Meal Info'!$A$4:$A$19,'Meal Info'!$C$4:$C$19)</f>
        <v>Charlie</v>
      </c>
      <c r="G199" s="7">
        <v>49.95</v>
      </c>
      <c r="H199" s="7">
        <f t="shared" si="10"/>
        <v>4.995000000000001</v>
      </c>
      <c r="I199" s="7">
        <f t="shared" si="11"/>
        <v>54.945000000000007</v>
      </c>
      <c r="J199" s="7">
        <v>0.4</v>
      </c>
      <c r="K199" s="7">
        <f t="shared" si="12"/>
        <v>19.980000000000004</v>
      </c>
      <c r="L199" s="7" t="s">
        <v>31</v>
      </c>
      <c r="M199" s="7">
        <v>1</v>
      </c>
      <c r="N199" s="7">
        <f>INDEX('Delivery Distances'!$B$6:$K$20,MATCH('Sales Summary_working sheet'!L199,'Delivery Distances'!$A$6:$A$20,0),MATCH('Sales Summary_working sheet'!M199,'Delivery Distances'!$B$5:$K$5,0))</f>
        <v>10</v>
      </c>
      <c r="O199" s="7" cm="1">
        <f t="array" ref="O199">_xlfn.XLOOKUP(L199,'Delivery Distances'!$A$6:$A$20,_xlfn.XLOOKUP('Sales Summary_working sheet'!M199,'Delivery Distances'!$B$5:$K$5,'Delivery Distances'!$B$6:$K$20))</f>
        <v>10</v>
      </c>
      <c r="P199" s="7">
        <f t="shared" si="13"/>
        <v>12</v>
      </c>
    </row>
    <row r="200" spans="1:16" ht="15.75" customHeight="1" x14ac:dyDescent="0.15">
      <c r="A200" s="13">
        <v>43984</v>
      </c>
      <c r="B200" s="19" t="s">
        <v>5354</v>
      </c>
      <c r="C200" s="7" t="s">
        <v>2199</v>
      </c>
      <c r="D200" s="14">
        <v>15</v>
      </c>
      <c r="E200" s="14" t="str">
        <f>_xlfn.XLOOKUP(D200,'Meal Info'!$A$4:$A$19,'Meal Info'!$B$4:$B$19)</f>
        <v>Snacks</v>
      </c>
      <c r="F200" s="14" t="str">
        <f>_xlfn.XLOOKUP(D200,'Meal Info'!$A$4:$A$19,'Meal Info'!$C$4:$C$19)</f>
        <v>Charlie</v>
      </c>
      <c r="G200" s="7">
        <v>77.260000000000005</v>
      </c>
      <c r="H200" s="7">
        <f t="shared" si="10"/>
        <v>7.7260000000000009</v>
      </c>
      <c r="I200" s="7">
        <f t="shared" si="11"/>
        <v>84.986000000000004</v>
      </c>
      <c r="J200" s="7">
        <v>0.16</v>
      </c>
      <c r="K200" s="7">
        <f t="shared" si="12"/>
        <v>12.361600000000001</v>
      </c>
      <c r="L200" s="7" t="s">
        <v>5080</v>
      </c>
      <c r="M200" s="7">
        <v>1</v>
      </c>
      <c r="N200" s="7">
        <f>INDEX('Delivery Distances'!$B$6:$K$20,MATCH('Sales Summary_working sheet'!L200,'Delivery Distances'!$A$6:$A$20,0),MATCH('Sales Summary_working sheet'!M200,'Delivery Distances'!$B$5:$K$5,0))</f>
        <v>2</v>
      </c>
      <c r="O200" s="7" cm="1">
        <f t="array" ref="O200">_xlfn.XLOOKUP(L200,'Delivery Distances'!$A$6:$A$20,_xlfn.XLOOKUP('Sales Summary_working sheet'!M200,'Delivery Distances'!$B$5:$K$5,'Delivery Distances'!$B$6:$K$20))</f>
        <v>2</v>
      </c>
      <c r="P200" s="7">
        <f t="shared" si="13"/>
        <v>6</v>
      </c>
    </row>
    <row r="201" spans="1:16" ht="15.75" customHeight="1" x14ac:dyDescent="0.15">
      <c r="A201" s="13">
        <v>43984</v>
      </c>
      <c r="B201" s="19" t="s">
        <v>5354</v>
      </c>
      <c r="C201" s="7" t="s">
        <v>2528</v>
      </c>
      <c r="D201" s="14">
        <v>15</v>
      </c>
      <c r="E201" s="14" t="str">
        <f>_xlfn.XLOOKUP(D201,'Meal Info'!$A$4:$A$19,'Meal Info'!$B$4:$B$19)</f>
        <v>Snacks</v>
      </c>
      <c r="F201" s="14" t="str">
        <f>_xlfn.XLOOKUP(D201,'Meal Info'!$A$4:$A$19,'Meal Info'!$C$4:$C$19)</f>
        <v>Charlie</v>
      </c>
      <c r="G201" s="7">
        <v>12.49</v>
      </c>
      <c r="H201" s="7">
        <f t="shared" ref="H201:H264" si="14">G201*10%</f>
        <v>1.2490000000000001</v>
      </c>
      <c r="I201" s="7">
        <f t="shared" ref="I201:I264" si="15">G201+H201</f>
        <v>13.739000000000001</v>
      </c>
      <c r="J201" s="7">
        <v>0.05</v>
      </c>
      <c r="K201" s="7">
        <f t="shared" si="12"/>
        <v>0.62450000000000006</v>
      </c>
      <c r="L201" s="7" t="s">
        <v>30</v>
      </c>
      <c r="M201" s="7">
        <v>2</v>
      </c>
      <c r="N201" s="7">
        <f>INDEX('Delivery Distances'!$B$6:$K$20,MATCH('Sales Summary_working sheet'!L201,'Delivery Distances'!$A$6:$A$20,0),MATCH('Sales Summary_working sheet'!M201,'Delivery Distances'!$B$5:$K$5,0))</f>
        <v>12</v>
      </c>
      <c r="O201" s="7" cm="1">
        <f t="array" ref="O201">_xlfn.XLOOKUP(L201,'Delivery Distances'!$A$6:$A$20,_xlfn.XLOOKUP('Sales Summary_working sheet'!M201,'Delivery Distances'!$B$5:$K$5,'Delivery Distances'!$B$6:$K$20))</f>
        <v>12</v>
      </c>
      <c r="P201" s="7">
        <f t="shared" si="13"/>
        <v>13</v>
      </c>
    </row>
    <row r="202" spans="1:16" ht="15.75" customHeight="1" x14ac:dyDescent="0.15">
      <c r="A202" s="13">
        <v>43984</v>
      </c>
      <c r="B202" s="19" t="s">
        <v>5354</v>
      </c>
      <c r="C202" s="7" t="s">
        <v>4252</v>
      </c>
      <c r="D202" s="14">
        <v>16</v>
      </c>
      <c r="E202" s="14" t="str">
        <f>_xlfn.XLOOKUP(D202,'Meal Info'!$A$4:$A$19,'Meal Info'!$B$4:$B$19)</f>
        <v>Fish</v>
      </c>
      <c r="F202" s="14" t="str">
        <f>_xlfn.XLOOKUP(D202,'Meal Info'!$A$4:$A$19,'Meal Info'!$C$4:$C$19)</f>
        <v>Charlie</v>
      </c>
      <c r="G202" s="7">
        <v>77.87</v>
      </c>
      <c r="H202" s="7">
        <f t="shared" si="14"/>
        <v>7.7870000000000008</v>
      </c>
      <c r="I202" s="7">
        <f t="shared" si="15"/>
        <v>85.657000000000011</v>
      </c>
      <c r="J202" s="7">
        <v>0.04</v>
      </c>
      <c r="K202" s="7">
        <f t="shared" si="12"/>
        <v>3.1148000000000002</v>
      </c>
      <c r="L202" s="7" t="s">
        <v>28</v>
      </c>
      <c r="M202" s="7">
        <v>4</v>
      </c>
      <c r="N202" s="7">
        <f>INDEX('Delivery Distances'!$B$6:$K$20,MATCH('Sales Summary_working sheet'!L202,'Delivery Distances'!$A$6:$A$20,0),MATCH('Sales Summary_working sheet'!M202,'Delivery Distances'!$B$5:$K$5,0))</f>
        <v>8</v>
      </c>
      <c r="O202" s="7" cm="1">
        <f t="array" ref="O202">_xlfn.XLOOKUP(L202,'Delivery Distances'!$A$6:$A$20,_xlfn.XLOOKUP('Sales Summary_working sheet'!M202,'Delivery Distances'!$B$5:$K$5,'Delivery Distances'!$B$6:$K$20))</f>
        <v>8</v>
      </c>
      <c r="P202" s="7">
        <f t="shared" si="13"/>
        <v>11</v>
      </c>
    </row>
    <row r="203" spans="1:16" ht="15.75" customHeight="1" x14ac:dyDescent="0.15">
      <c r="A203" s="13">
        <v>43984</v>
      </c>
      <c r="B203" s="19" t="s">
        <v>5354</v>
      </c>
      <c r="C203" s="7" t="s">
        <v>1008</v>
      </c>
      <c r="D203" s="14">
        <v>15</v>
      </c>
      <c r="E203" s="14" t="str">
        <f>_xlfn.XLOOKUP(D203,'Meal Info'!$A$4:$A$19,'Meal Info'!$B$4:$B$19)</f>
        <v>Snacks</v>
      </c>
      <c r="F203" s="14" t="str">
        <f>_xlfn.XLOOKUP(D203,'Meal Info'!$A$4:$A$19,'Meal Info'!$C$4:$C$19)</f>
        <v>Charlie</v>
      </c>
      <c r="G203" s="7">
        <v>36.1</v>
      </c>
      <c r="H203" s="7">
        <f t="shared" si="14"/>
        <v>3.6100000000000003</v>
      </c>
      <c r="I203" s="7">
        <f t="shared" si="15"/>
        <v>39.71</v>
      </c>
      <c r="J203" s="7">
        <v>0.12</v>
      </c>
      <c r="K203" s="7">
        <f t="shared" si="12"/>
        <v>4.3319999999999999</v>
      </c>
      <c r="L203" s="7" t="s">
        <v>5081</v>
      </c>
      <c r="M203" s="7">
        <v>9</v>
      </c>
      <c r="N203" s="7">
        <f>INDEX('Delivery Distances'!$B$6:$K$20,MATCH('Sales Summary_working sheet'!L203,'Delivery Distances'!$A$6:$A$20,0),MATCH('Sales Summary_working sheet'!M203,'Delivery Distances'!$B$5:$K$5,0))</f>
        <v>1</v>
      </c>
      <c r="O203" s="7" cm="1">
        <f t="array" ref="O203">_xlfn.XLOOKUP(L203,'Delivery Distances'!$A$6:$A$20,_xlfn.XLOOKUP('Sales Summary_working sheet'!M203,'Delivery Distances'!$B$5:$K$5,'Delivery Distances'!$B$6:$K$20))</f>
        <v>1</v>
      </c>
      <c r="P203" s="7">
        <f t="shared" si="13"/>
        <v>3</v>
      </c>
    </row>
    <row r="204" spans="1:16" ht="15.75" customHeight="1" x14ac:dyDescent="0.15">
      <c r="A204" s="13">
        <v>43984</v>
      </c>
      <c r="B204" s="19" t="s">
        <v>5354</v>
      </c>
      <c r="C204" s="7" t="s">
        <v>4426</v>
      </c>
      <c r="D204" s="14">
        <v>16</v>
      </c>
      <c r="E204" s="14" t="str">
        <f>_xlfn.XLOOKUP(D204,'Meal Info'!$A$4:$A$19,'Meal Info'!$B$4:$B$19)</f>
        <v>Fish</v>
      </c>
      <c r="F204" s="14" t="str">
        <f>_xlfn.XLOOKUP(D204,'Meal Info'!$A$4:$A$19,'Meal Info'!$C$4:$C$19)</f>
        <v>Charlie</v>
      </c>
      <c r="G204" s="7">
        <v>49.22</v>
      </c>
      <c r="H204" s="7">
        <f t="shared" si="14"/>
        <v>4.9220000000000006</v>
      </c>
      <c r="I204" s="7">
        <f t="shared" si="15"/>
        <v>54.141999999999996</v>
      </c>
      <c r="J204" s="7">
        <v>0.2</v>
      </c>
      <c r="K204" s="7">
        <f t="shared" si="12"/>
        <v>9.8440000000000012</v>
      </c>
      <c r="L204" s="7" t="s">
        <v>5080</v>
      </c>
      <c r="M204" s="7">
        <v>3</v>
      </c>
      <c r="N204" s="7">
        <f>INDEX('Delivery Distances'!$B$6:$K$20,MATCH('Sales Summary_working sheet'!L204,'Delivery Distances'!$A$6:$A$20,0),MATCH('Sales Summary_working sheet'!M204,'Delivery Distances'!$B$5:$K$5,0))</f>
        <v>5</v>
      </c>
      <c r="O204" s="7" cm="1">
        <f t="array" ref="O204">_xlfn.XLOOKUP(L204,'Delivery Distances'!$A$6:$A$20,_xlfn.XLOOKUP('Sales Summary_working sheet'!M204,'Delivery Distances'!$B$5:$K$5,'Delivery Distances'!$B$6:$K$20))</f>
        <v>5</v>
      </c>
      <c r="P204" s="7">
        <f t="shared" si="13"/>
        <v>9</v>
      </c>
    </row>
    <row r="205" spans="1:16" ht="15.75" customHeight="1" x14ac:dyDescent="0.15">
      <c r="A205" s="13">
        <v>43984</v>
      </c>
      <c r="B205" s="19" t="s">
        <v>5354</v>
      </c>
      <c r="C205" s="7" t="s">
        <v>1617</v>
      </c>
      <c r="D205" s="14">
        <v>15</v>
      </c>
      <c r="E205" s="14" t="str">
        <f>_xlfn.XLOOKUP(D205,'Meal Info'!$A$4:$A$19,'Meal Info'!$B$4:$B$19)</f>
        <v>Snacks</v>
      </c>
      <c r="F205" s="14" t="str">
        <f>_xlfn.XLOOKUP(D205,'Meal Info'!$A$4:$A$19,'Meal Info'!$C$4:$C$19)</f>
        <v>Charlie</v>
      </c>
      <c r="G205" s="7">
        <v>86.25</v>
      </c>
      <c r="H205" s="7">
        <f t="shared" si="14"/>
        <v>8.625</v>
      </c>
      <c r="I205" s="7">
        <f t="shared" si="15"/>
        <v>94.875</v>
      </c>
      <c r="J205" s="7">
        <v>0.33</v>
      </c>
      <c r="K205" s="7">
        <f t="shared" si="12"/>
        <v>28.462500000000002</v>
      </c>
      <c r="L205" s="7" t="s">
        <v>5076</v>
      </c>
      <c r="M205" s="7">
        <v>5</v>
      </c>
      <c r="N205" s="7">
        <f>INDEX('Delivery Distances'!$B$6:$K$20,MATCH('Sales Summary_working sheet'!L205,'Delivery Distances'!$A$6:$A$20,0),MATCH('Sales Summary_working sheet'!M205,'Delivery Distances'!$B$5:$K$5,0))</f>
        <v>6</v>
      </c>
      <c r="O205" s="7" cm="1">
        <f t="array" ref="O205">_xlfn.XLOOKUP(L205,'Delivery Distances'!$A$6:$A$20,_xlfn.XLOOKUP('Sales Summary_working sheet'!M205,'Delivery Distances'!$B$5:$K$5,'Delivery Distances'!$B$6:$K$20))</f>
        <v>6</v>
      </c>
      <c r="P205" s="7">
        <f t="shared" si="13"/>
        <v>10</v>
      </c>
    </row>
    <row r="206" spans="1:16" ht="15.75" customHeight="1" x14ac:dyDescent="0.15">
      <c r="A206" s="13">
        <v>43984</v>
      </c>
      <c r="B206" s="19" t="s">
        <v>5354</v>
      </c>
      <c r="C206" s="7" t="s">
        <v>459</v>
      </c>
      <c r="D206" s="14">
        <v>16</v>
      </c>
      <c r="E206" s="14" t="str">
        <f>_xlfn.XLOOKUP(D206,'Meal Info'!$A$4:$A$19,'Meal Info'!$B$4:$B$19)</f>
        <v>Fish</v>
      </c>
      <c r="F206" s="14" t="str">
        <f>_xlfn.XLOOKUP(D206,'Meal Info'!$A$4:$A$19,'Meal Info'!$C$4:$C$19)</f>
        <v>Charlie</v>
      </c>
      <c r="G206" s="7">
        <v>78.75</v>
      </c>
      <c r="H206" s="7">
        <f t="shared" si="14"/>
        <v>7.875</v>
      </c>
      <c r="I206" s="7">
        <f t="shared" si="15"/>
        <v>86.625</v>
      </c>
      <c r="J206" s="7">
        <v>0.32</v>
      </c>
      <c r="K206" s="7">
        <f t="shared" si="12"/>
        <v>25.2</v>
      </c>
      <c r="L206" s="7" t="s">
        <v>30</v>
      </c>
      <c r="M206" s="7">
        <v>1</v>
      </c>
      <c r="N206" s="7">
        <f>INDEX('Delivery Distances'!$B$6:$K$20,MATCH('Sales Summary_working sheet'!L206,'Delivery Distances'!$A$6:$A$20,0),MATCH('Sales Summary_working sheet'!M206,'Delivery Distances'!$B$5:$K$5,0))</f>
        <v>8</v>
      </c>
      <c r="O206" s="7" cm="1">
        <f t="array" ref="O206">_xlfn.XLOOKUP(L206,'Delivery Distances'!$A$6:$A$20,_xlfn.XLOOKUP('Sales Summary_working sheet'!M206,'Delivery Distances'!$B$5:$K$5,'Delivery Distances'!$B$6:$K$20))</f>
        <v>8</v>
      </c>
      <c r="P206" s="7">
        <f t="shared" si="13"/>
        <v>11</v>
      </c>
    </row>
    <row r="207" spans="1:16" ht="15.75" customHeight="1" x14ac:dyDescent="0.15">
      <c r="A207" s="13">
        <v>43984</v>
      </c>
      <c r="B207" s="19" t="s">
        <v>5354</v>
      </c>
      <c r="C207" s="7" t="s">
        <v>2104</v>
      </c>
      <c r="D207" s="14">
        <v>16</v>
      </c>
      <c r="E207" s="14" t="str">
        <f>_xlfn.XLOOKUP(D207,'Meal Info'!$A$4:$A$19,'Meal Info'!$B$4:$B$19)</f>
        <v>Fish</v>
      </c>
      <c r="F207" s="14" t="str">
        <f>_xlfn.XLOOKUP(D207,'Meal Info'!$A$4:$A$19,'Meal Info'!$C$4:$C$19)</f>
        <v>Charlie</v>
      </c>
      <c r="G207" s="7">
        <v>65.239999999999995</v>
      </c>
      <c r="H207" s="7">
        <f t="shared" si="14"/>
        <v>6.524</v>
      </c>
      <c r="I207" s="7">
        <f t="shared" si="15"/>
        <v>71.763999999999996</v>
      </c>
      <c r="J207" s="7">
        <v>0.32</v>
      </c>
      <c r="K207" s="7">
        <f t="shared" si="12"/>
        <v>20.876799999999999</v>
      </c>
      <c r="L207" s="7" t="s">
        <v>26</v>
      </c>
      <c r="M207" s="7">
        <v>2</v>
      </c>
      <c r="N207" s="7">
        <f>INDEX('Delivery Distances'!$B$6:$K$20,MATCH('Sales Summary_working sheet'!L207,'Delivery Distances'!$A$6:$A$20,0),MATCH('Sales Summary_working sheet'!M207,'Delivery Distances'!$B$5:$K$5,0))</f>
        <v>2</v>
      </c>
      <c r="O207" s="7" cm="1">
        <f t="array" ref="O207">_xlfn.XLOOKUP(L207,'Delivery Distances'!$A$6:$A$20,_xlfn.XLOOKUP('Sales Summary_working sheet'!M207,'Delivery Distances'!$B$5:$K$5,'Delivery Distances'!$B$6:$K$20))</f>
        <v>2</v>
      </c>
      <c r="P207" s="7">
        <f t="shared" si="13"/>
        <v>6</v>
      </c>
    </row>
    <row r="208" spans="1:16" ht="15.75" customHeight="1" x14ac:dyDescent="0.15">
      <c r="A208" s="13">
        <v>43984</v>
      </c>
      <c r="B208" s="19" t="s">
        <v>5354</v>
      </c>
      <c r="C208" s="7" t="s">
        <v>2664</v>
      </c>
      <c r="D208" s="14">
        <v>16</v>
      </c>
      <c r="E208" s="14" t="str">
        <f>_xlfn.XLOOKUP(D208,'Meal Info'!$A$4:$A$19,'Meal Info'!$B$4:$B$19)</f>
        <v>Fish</v>
      </c>
      <c r="F208" s="14" t="str">
        <f>_xlfn.XLOOKUP(D208,'Meal Info'!$A$4:$A$19,'Meal Info'!$C$4:$C$19)</f>
        <v>Charlie</v>
      </c>
      <c r="G208" s="7">
        <v>72.75</v>
      </c>
      <c r="H208" s="7">
        <f t="shared" si="14"/>
        <v>7.2750000000000004</v>
      </c>
      <c r="I208" s="7">
        <f t="shared" si="15"/>
        <v>80.025000000000006</v>
      </c>
      <c r="J208" s="7">
        <v>0.05</v>
      </c>
      <c r="K208" s="7">
        <f t="shared" si="12"/>
        <v>3.6375000000000002</v>
      </c>
      <c r="L208" s="7" t="s">
        <v>5079</v>
      </c>
      <c r="M208" s="7">
        <v>2</v>
      </c>
      <c r="N208" s="7">
        <f>INDEX('Delivery Distances'!$B$6:$K$20,MATCH('Sales Summary_working sheet'!L208,'Delivery Distances'!$A$6:$A$20,0),MATCH('Sales Summary_working sheet'!M208,'Delivery Distances'!$B$5:$K$5,0))</f>
        <v>6</v>
      </c>
      <c r="O208" s="7" cm="1">
        <f t="array" ref="O208">_xlfn.XLOOKUP(L208,'Delivery Distances'!$A$6:$A$20,_xlfn.XLOOKUP('Sales Summary_working sheet'!M208,'Delivery Distances'!$B$5:$K$5,'Delivery Distances'!$B$6:$K$20))</f>
        <v>6</v>
      </c>
      <c r="P208" s="7">
        <f t="shared" si="13"/>
        <v>10</v>
      </c>
    </row>
    <row r="209" spans="1:16" ht="15.75" customHeight="1" x14ac:dyDescent="0.15">
      <c r="A209" s="13">
        <v>43984</v>
      </c>
      <c r="B209" s="19" t="s">
        <v>5354</v>
      </c>
      <c r="C209" s="7" t="s">
        <v>1522</v>
      </c>
      <c r="D209" s="14">
        <v>16</v>
      </c>
      <c r="E209" s="14" t="str">
        <f>_xlfn.XLOOKUP(D209,'Meal Info'!$A$4:$A$19,'Meal Info'!$B$4:$B$19)</f>
        <v>Fish</v>
      </c>
      <c r="F209" s="14" t="str">
        <f>_xlfn.XLOOKUP(D209,'Meal Info'!$A$4:$A$19,'Meal Info'!$C$4:$C$19)</f>
        <v>Charlie</v>
      </c>
      <c r="G209" s="7">
        <v>42.62</v>
      </c>
      <c r="H209" s="7">
        <f t="shared" si="14"/>
        <v>4.2619999999999996</v>
      </c>
      <c r="I209" s="7">
        <f t="shared" si="15"/>
        <v>46.881999999999998</v>
      </c>
      <c r="J209" s="7">
        <v>0.06</v>
      </c>
      <c r="K209" s="7">
        <f t="shared" si="12"/>
        <v>2.5571999999999999</v>
      </c>
      <c r="L209" s="7" t="s">
        <v>5075</v>
      </c>
      <c r="M209" s="7">
        <v>2</v>
      </c>
      <c r="N209" s="7">
        <f>INDEX('Delivery Distances'!$B$6:$K$20,MATCH('Sales Summary_working sheet'!L209,'Delivery Distances'!$A$6:$A$20,0),MATCH('Sales Summary_working sheet'!M209,'Delivery Distances'!$B$5:$K$5,0))</f>
        <v>15</v>
      </c>
      <c r="O209" s="7" cm="1">
        <f t="array" ref="O209">_xlfn.XLOOKUP(L209,'Delivery Distances'!$A$6:$A$20,_xlfn.XLOOKUP('Sales Summary_working sheet'!M209,'Delivery Distances'!$B$5:$K$5,'Delivery Distances'!$B$6:$K$20))</f>
        <v>15</v>
      </c>
      <c r="P209" s="7">
        <f t="shared" si="13"/>
        <v>14.5</v>
      </c>
    </row>
    <row r="210" spans="1:16" ht="15.75" customHeight="1" x14ac:dyDescent="0.15">
      <c r="A210" s="13">
        <v>43984</v>
      </c>
      <c r="B210" s="19" t="s">
        <v>5354</v>
      </c>
      <c r="C210" s="7" t="s">
        <v>4980</v>
      </c>
      <c r="D210" s="14">
        <v>16</v>
      </c>
      <c r="E210" s="14" t="str">
        <f>_xlfn.XLOOKUP(D210,'Meal Info'!$A$4:$A$19,'Meal Info'!$B$4:$B$19)</f>
        <v>Fish</v>
      </c>
      <c r="F210" s="14" t="str">
        <f>_xlfn.XLOOKUP(D210,'Meal Info'!$A$4:$A$19,'Meal Info'!$C$4:$C$19)</f>
        <v>Charlie</v>
      </c>
      <c r="G210" s="7">
        <v>53.86</v>
      </c>
      <c r="H210" s="7">
        <f t="shared" si="14"/>
        <v>5.3860000000000001</v>
      </c>
      <c r="I210" s="7">
        <f t="shared" si="15"/>
        <v>59.246000000000002</v>
      </c>
      <c r="J210" s="7">
        <v>0.28000000000000003</v>
      </c>
      <c r="K210" s="7">
        <f t="shared" si="12"/>
        <v>15.080800000000002</v>
      </c>
      <c r="L210" s="7" t="s">
        <v>5079</v>
      </c>
      <c r="M210" s="7">
        <v>5</v>
      </c>
      <c r="N210" s="7">
        <f>INDEX('Delivery Distances'!$B$6:$K$20,MATCH('Sales Summary_working sheet'!L210,'Delivery Distances'!$A$6:$A$20,0),MATCH('Sales Summary_working sheet'!M210,'Delivery Distances'!$B$5:$K$5,0))</f>
        <v>2</v>
      </c>
      <c r="O210" s="7" cm="1">
        <f t="array" ref="O210">_xlfn.XLOOKUP(L210,'Delivery Distances'!$A$6:$A$20,_xlfn.XLOOKUP('Sales Summary_working sheet'!M210,'Delivery Distances'!$B$5:$K$5,'Delivery Distances'!$B$6:$K$20))</f>
        <v>2</v>
      </c>
      <c r="P210" s="7">
        <f t="shared" si="13"/>
        <v>6</v>
      </c>
    </row>
    <row r="211" spans="1:16" ht="15.75" customHeight="1" x14ac:dyDescent="0.15">
      <c r="A211" s="13">
        <v>43984</v>
      </c>
      <c r="B211" s="19" t="s">
        <v>5354</v>
      </c>
      <c r="C211" s="7" t="s">
        <v>2170</v>
      </c>
      <c r="D211" s="14">
        <v>10</v>
      </c>
      <c r="E211" s="14" t="str">
        <f>_xlfn.XLOOKUP(D211,'Meal Info'!$A$4:$A$19,'Meal Info'!$B$4:$B$19)</f>
        <v>Protein shake</v>
      </c>
      <c r="F211" s="14" t="str">
        <f>_xlfn.XLOOKUP(D211,'Meal Info'!$A$4:$A$19,'Meal Info'!$C$4:$C$19)</f>
        <v>Charlie</v>
      </c>
      <c r="G211" s="7">
        <v>43.68</v>
      </c>
      <c r="H211" s="7">
        <f t="shared" si="14"/>
        <v>4.3680000000000003</v>
      </c>
      <c r="I211" s="7">
        <f t="shared" si="15"/>
        <v>48.048000000000002</v>
      </c>
      <c r="J211" s="7">
        <v>0.13</v>
      </c>
      <c r="K211" s="7">
        <f t="shared" si="12"/>
        <v>5.6783999999999999</v>
      </c>
      <c r="L211" s="7" t="s">
        <v>5082</v>
      </c>
      <c r="M211" s="7">
        <v>3</v>
      </c>
      <c r="N211" s="7">
        <f>INDEX('Delivery Distances'!$B$6:$K$20,MATCH('Sales Summary_working sheet'!L211,'Delivery Distances'!$A$6:$A$20,0),MATCH('Sales Summary_working sheet'!M211,'Delivery Distances'!$B$5:$K$5,0))</f>
        <v>3</v>
      </c>
      <c r="O211" s="7" cm="1">
        <f t="array" ref="O211">_xlfn.XLOOKUP(L211,'Delivery Distances'!$A$6:$A$20,_xlfn.XLOOKUP('Sales Summary_working sheet'!M211,'Delivery Distances'!$B$5:$K$5,'Delivery Distances'!$B$6:$K$20))</f>
        <v>3</v>
      </c>
      <c r="P211" s="7">
        <f t="shared" si="13"/>
        <v>7</v>
      </c>
    </row>
    <row r="212" spans="1:16" ht="15.75" customHeight="1" x14ac:dyDescent="0.15">
      <c r="A212" s="13">
        <v>43984</v>
      </c>
      <c r="B212" s="19" t="s">
        <v>5354</v>
      </c>
      <c r="C212" s="7" t="s">
        <v>4791</v>
      </c>
      <c r="D212" s="14">
        <v>10</v>
      </c>
      <c r="E212" s="14" t="str">
        <f>_xlfn.XLOOKUP(D212,'Meal Info'!$A$4:$A$19,'Meal Info'!$B$4:$B$19)</f>
        <v>Protein shake</v>
      </c>
      <c r="F212" s="14" t="str">
        <f>_xlfn.XLOOKUP(D212,'Meal Info'!$A$4:$A$19,'Meal Info'!$C$4:$C$19)</f>
        <v>Charlie</v>
      </c>
      <c r="G212" s="7">
        <v>90.5</v>
      </c>
      <c r="H212" s="7">
        <f t="shared" si="14"/>
        <v>9.0500000000000007</v>
      </c>
      <c r="I212" s="7">
        <f t="shared" si="15"/>
        <v>99.55</v>
      </c>
      <c r="J212" s="7">
        <v>0.3</v>
      </c>
      <c r="K212" s="7">
        <f t="shared" si="12"/>
        <v>27.15</v>
      </c>
      <c r="L212" s="7" t="s">
        <v>30</v>
      </c>
      <c r="M212" s="7">
        <v>4</v>
      </c>
      <c r="N212" s="7">
        <f>INDEX('Delivery Distances'!$B$6:$K$20,MATCH('Sales Summary_working sheet'!L212,'Delivery Distances'!$A$6:$A$20,0),MATCH('Sales Summary_working sheet'!M212,'Delivery Distances'!$B$5:$K$5,0))</f>
        <v>6</v>
      </c>
      <c r="O212" s="7" cm="1">
        <f t="array" ref="O212">_xlfn.XLOOKUP(L212,'Delivery Distances'!$A$6:$A$20,_xlfn.XLOOKUP('Sales Summary_working sheet'!M212,'Delivery Distances'!$B$5:$K$5,'Delivery Distances'!$B$6:$K$20))</f>
        <v>6</v>
      </c>
      <c r="P212" s="7">
        <f t="shared" si="13"/>
        <v>10</v>
      </c>
    </row>
    <row r="213" spans="1:16" ht="15.75" customHeight="1" x14ac:dyDescent="0.15">
      <c r="A213" s="13">
        <v>43984</v>
      </c>
      <c r="B213" s="19" t="s">
        <v>5354</v>
      </c>
      <c r="C213" s="7" t="s">
        <v>2430</v>
      </c>
      <c r="D213" s="14">
        <v>15</v>
      </c>
      <c r="E213" s="14" t="str">
        <f>_xlfn.XLOOKUP(D213,'Meal Info'!$A$4:$A$19,'Meal Info'!$B$4:$B$19)</f>
        <v>Snacks</v>
      </c>
      <c r="F213" s="14" t="str">
        <f>_xlfn.XLOOKUP(D213,'Meal Info'!$A$4:$A$19,'Meal Info'!$C$4:$C$19)</f>
        <v>Charlie</v>
      </c>
      <c r="G213" s="7">
        <v>63</v>
      </c>
      <c r="H213" s="7">
        <f t="shared" si="14"/>
        <v>6.3000000000000007</v>
      </c>
      <c r="I213" s="7">
        <f t="shared" si="15"/>
        <v>69.3</v>
      </c>
      <c r="J213" s="7">
        <v>0.32</v>
      </c>
      <c r="K213" s="7">
        <f t="shared" si="12"/>
        <v>20.16</v>
      </c>
      <c r="L213" s="7" t="s">
        <v>26</v>
      </c>
      <c r="M213" s="7">
        <v>1</v>
      </c>
      <c r="N213" s="7">
        <f>INDEX('Delivery Distances'!$B$6:$K$20,MATCH('Sales Summary_working sheet'!L213,'Delivery Distances'!$A$6:$A$20,0),MATCH('Sales Summary_working sheet'!M213,'Delivery Distances'!$B$5:$K$5,0))</f>
        <v>2</v>
      </c>
      <c r="O213" s="7" cm="1">
        <f t="array" ref="O213">_xlfn.XLOOKUP(L213,'Delivery Distances'!$A$6:$A$20,_xlfn.XLOOKUP('Sales Summary_working sheet'!M213,'Delivery Distances'!$B$5:$K$5,'Delivery Distances'!$B$6:$K$20))</f>
        <v>2</v>
      </c>
      <c r="P213" s="7">
        <f t="shared" si="13"/>
        <v>6</v>
      </c>
    </row>
    <row r="214" spans="1:16" ht="15.75" customHeight="1" x14ac:dyDescent="0.15">
      <c r="A214" s="13">
        <v>43984</v>
      </c>
      <c r="B214" s="19" t="s">
        <v>5354</v>
      </c>
      <c r="C214" s="7" t="s">
        <v>4662</v>
      </c>
      <c r="D214" s="14">
        <v>15</v>
      </c>
      <c r="E214" s="14" t="str">
        <f>_xlfn.XLOOKUP(D214,'Meal Info'!$A$4:$A$19,'Meal Info'!$B$4:$B$19)</f>
        <v>Snacks</v>
      </c>
      <c r="F214" s="14" t="str">
        <f>_xlfn.XLOOKUP(D214,'Meal Info'!$A$4:$A$19,'Meal Info'!$C$4:$C$19)</f>
        <v>Charlie</v>
      </c>
      <c r="G214" s="7">
        <v>47.89</v>
      </c>
      <c r="H214" s="7">
        <f t="shared" si="14"/>
        <v>4.7890000000000006</v>
      </c>
      <c r="I214" s="7">
        <f t="shared" si="15"/>
        <v>52.679000000000002</v>
      </c>
      <c r="J214" s="7">
        <v>0.12</v>
      </c>
      <c r="K214" s="7">
        <f t="shared" si="12"/>
        <v>5.7467999999999995</v>
      </c>
      <c r="L214" s="7" t="s">
        <v>29</v>
      </c>
      <c r="M214" s="7">
        <v>1</v>
      </c>
      <c r="N214" s="7">
        <f>INDEX('Delivery Distances'!$B$6:$K$20,MATCH('Sales Summary_working sheet'!L214,'Delivery Distances'!$A$6:$A$20,0),MATCH('Sales Summary_working sheet'!M214,'Delivery Distances'!$B$5:$K$5,0))</f>
        <v>6</v>
      </c>
      <c r="O214" s="7" cm="1">
        <f t="array" ref="O214">_xlfn.XLOOKUP(L214,'Delivery Distances'!$A$6:$A$20,_xlfn.XLOOKUP('Sales Summary_working sheet'!M214,'Delivery Distances'!$B$5:$K$5,'Delivery Distances'!$B$6:$K$20))</f>
        <v>6</v>
      </c>
      <c r="P214" s="7">
        <f t="shared" si="13"/>
        <v>10</v>
      </c>
    </row>
    <row r="215" spans="1:16" ht="15.75" customHeight="1" x14ac:dyDescent="0.15">
      <c r="A215" s="13">
        <v>43984</v>
      </c>
      <c r="B215" s="19" t="s">
        <v>5354</v>
      </c>
      <c r="C215" s="7" t="s">
        <v>176</v>
      </c>
      <c r="D215" s="14">
        <v>10</v>
      </c>
      <c r="E215" s="14" t="str">
        <f>_xlfn.XLOOKUP(D215,'Meal Info'!$A$4:$A$19,'Meal Info'!$B$4:$B$19)</f>
        <v>Protein shake</v>
      </c>
      <c r="F215" s="14" t="str">
        <f>_xlfn.XLOOKUP(D215,'Meal Info'!$A$4:$A$19,'Meal Info'!$C$4:$C$19)</f>
        <v>Charlie</v>
      </c>
      <c r="G215" s="7">
        <v>3.76</v>
      </c>
      <c r="H215" s="7">
        <f t="shared" si="14"/>
        <v>0.376</v>
      </c>
      <c r="I215" s="7">
        <f t="shared" si="15"/>
        <v>4.1360000000000001</v>
      </c>
      <c r="J215" s="7">
        <v>0.19</v>
      </c>
      <c r="K215" s="7">
        <f t="shared" si="12"/>
        <v>0.71439999999999992</v>
      </c>
      <c r="L215" s="7" t="s">
        <v>5077</v>
      </c>
      <c r="M215" s="7">
        <v>4</v>
      </c>
      <c r="N215" s="7">
        <f>INDEX('Delivery Distances'!$B$6:$K$20,MATCH('Sales Summary_working sheet'!L215,'Delivery Distances'!$A$6:$A$20,0),MATCH('Sales Summary_working sheet'!M215,'Delivery Distances'!$B$5:$K$5,0))</f>
        <v>5</v>
      </c>
      <c r="O215" s="7" cm="1">
        <f t="array" ref="O215">_xlfn.XLOOKUP(L215,'Delivery Distances'!$A$6:$A$20,_xlfn.XLOOKUP('Sales Summary_working sheet'!M215,'Delivery Distances'!$B$5:$K$5,'Delivery Distances'!$B$6:$K$20))</f>
        <v>5</v>
      </c>
      <c r="P215" s="7">
        <f t="shared" si="13"/>
        <v>9</v>
      </c>
    </row>
    <row r="216" spans="1:16" ht="15.75" customHeight="1" x14ac:dyDescent="0.15">
      <c r="A216" s="13">
        <v>43984</v>
      </c>
      <c r="B216" s="19" t="s">
        <v>5354</v>
      </c>
      <c r="C216" s="7" t="s">
        <v>5070</v>
      </c>
      <c r="D216" s="14">
        <v>15</v>
      </c>
      <c r="E216" s="14" t="str">
        <f>_xlfn.XLOOKUP(D216,'Meal Info'!$A$4:$A$19,'Meal Info'!$B$4:$B$19)</f>
        <v>Snacks</v>
      </c>
      <c r="F216" s="14" t="str">
        <f>_xlfn.XLOOKUP(D216,'Meal Info'!$A$4:$A$19,'Meal Info'!$C$4:$C$19)</f>
        <v>Charlie</v>
      </c>
      <c r="G216" s="7">
        <v>52.4</v>
      </c>
      <c r="H216" s="7">
        <f t="shared" si="14"/>
        <v>5.24</v>
      </c>
      <c r="I216" s="7">
        <f t="shared" si="15"/>
        <v>57.64</v>
      </c>
      <c r="J216" s="7">
        <v>0.19</v>
      </c>
      <c r="K216" s="7">
        <f t="shared" si="12"/>
        <v>9.9559999999999995</v>
      </c>
      <c r="L216" s="7" t="s">
        <v>5078</v>
      </c>
      <c r="M216" s="7">
        <v>4</v>
      </c>
      <c r="N216" s="7">
        <f>INDEX('Delivery Distances'!$B$6:$K$20,MATCH('Sales Summary_working sheet'!L216,'Delivery Distances'!$A$6:$A$20,0),MATCH('Sales Summary_working sheet'!M216,'Delivery Distances'!$B$5:$K$5,0))</f>
        <v>1</v>
      </c>
      <c r="O216" s="7" cm="1">
        <f t="array" ref="O216">_xlfn.XLOOKUP(L216,'Delivery Distances'!$A$6:$A$20,_xlfn.XLOOKUP('Sales Summary_working sheet'!M216,'Delivery Distances'!$B$5:$K$5,'Delivery Distances'!$B$6:$K$20))</f>
        <v>1</v>
      </c>
      <c r="P216" s="7">
        <f t="shared" si="13"/>
        <v>3</v>
      </c>
    </row>
    <row r="217" spans="1:16" ht="15.75" customHeight="1" x14ac:dyDescent="0.15">
      <c r="A217" s="13">
        <v>43984</v>
      </c>
      <c r="B217" s="19" t="s">
        <v>5354</v>
      </c>
      <c r="C217" s="7" t="s">
        <v>590</v>
      </c>
      <c r="D217" s="14">
        <v>16</v>
      </c>
      <c r="E217" s="14" t="str">
        <f>_xlfn.XLOOKUP(D217,'Meal Info'!$A$4:$A$19,'Meal Info'!$B$4:$B$19)</f>
        <v>Fish</v>
      </c>
      <c r="F217" s="14" t="str">
        <f>_xlfn.XLOOKUP(D217,'Meal Info'!$A$4:$A$19,'Meal Info'!$C$4:$C$19)</f>
        <v>Charlie</v>
      </c>
      <c r="G217" s="7">
        <v>49.08</v>
      </c>
      <c r="H217" s="7">
        <f t="shared" si="14"/>
        <v>4.9080000000000004</v>
      </c>
      <c r="I217" s="7">
        <f t="shared" si="15"/>
        <v>53.988</v>
      </c>
      <c r="J217" s="7">
        <v>0.1</v>
      </c>
      <c r="K217" s="7">
        <f t="shared" si="12"/>
        <v>4.9080000000000004</v>
      </c>
      <c r="L217" s="7" t="s">
        <v>29</v>
      </c>
      <c r="M217" s="7">
        <v>3</v>
      </c>
      <c r="N217" s="7">
        <f>INDEX('Delivery Distances'!$B$6:$K$20,MATCH('Sales Summary_working sheet'!L217,'Delivery Distances'!$A$6:$A$20,0),MATCH('Sales Summary_working sheet'!M217,'Delivery Distances'!$B$5:$K$5,0))</f>
        <v>9</v>
      </c>
      <c r="O217" s="7" cm="1">
        <f t="array" ref="O217">_xlfn.XLOOKUP(L217,'Delivery Distances'!$A$6:$A$20,_xlfn.XLOOKUP('Sales Summary_working sheet'!M217,'Delivery Distances'!$B$5:$K$5,'Delivery Distances'!$B$6:$K$20))</f>
        <v>9</v>
      </c>
      <c r="P217" s="7">
        <f t="shared" si="13"/>
        <v>11.5</v>
      </c>
    </row>
    <row r="218" spans="1:16" ht="15.75" customHeight="1" x14ac:dyDescent="0.15">
      <c r="A218" s="13">
        <v>43984</v>
      </c>
      <c r="B218" s="19" t="s">
        <v>5354</v>
      </c>
      <c r="C218" s="7" t="s">
        <v>2819</v>
      </c>
      <c r="D218" s="14">
        <v>15</v>
      </c>
      <c r="E218" s="14" t="str">
        <f>_xlfn.XLOOKUP(D218,'Meal Info'!$A$4:$A$19,'Meal Info'!$B$4:$B$19)</f>
        <v>Snacks</v>
      </c>
      <c r="F218" s="14" t="str">
        <f>_xlfn.XLOOKUP(D218,'Meal Info'!$A$4:$A$19,'Meal Info'!$C$4:$C$19)</f>
        <v>Charlie</v>
      </c>
      <c r="G218" s="7">
        <v>22.3</v>
      </c>
      <c r="H218" s="7">
        <f t="shared" si="14"/>
        <v>2.23</v>
      </c>
      <c r="I218" s="7">
        <f t="shared" si="15"/>
        <v>24.53</v>
      </c>
      <c r="J218" s="7">
        <v>0.36</v>
      </c>
      <c r="K218" s="7">
        <f t="shared" si="12"/>
        <v>8.0280000000000005</v>
      </c>
      <c r="L218" s="7" t="s">
        <v>26</v>
      </c>
      <c r="M218" s="7">
        <v>8</v>
      </c>
      <c r="N218" s="7">
        <f>INDEX('Delivery Distances'!$B$6:$K$20,MATCH('Sales Summary_working sheet'!L218,'Delivery Distances'!$A$6:$A$20,0),MATCH('Sales Summary_working sheet'!M218,'Delivery Distances'!$B$5:$K$5,0))</f>
        <v>2</v>
      </c>
      <c r="O218" s="7" cm="1">
        <f t="array" ref="O218">_xlfn.XLOOKUP(L218,'Delivery Distances'!$A$6:$A$20,_xlfn.XLOOKUP('Sales Summary_working sheet'!M218,'Delivery Distances'!$B$5:$K$5,'Delivery Distances'!$B$6:$K$20))</f>
        <v>2</v>
      </c>
      <c r="P218" s="7">
        <f t="shared" si="13"/>
        <v>6</v>
      </c>
    </row>
    <row r="219" spans="1:16" ht="15.75" customHeight="1" x14ac:dyDescent="0.15">
      <c r="A219" s="13">
        <v>43984</v>
      </c>
      <c r="B219" s="19" t="s">
        <v>5354</v>
      </c>
      <c r="C219" s="7" t="s">
        <v>3161</v>
      </c>
      <c r="D219" s="14">
        <v>10</v>
      </c>
      <c r="E219" s="14" t="str">
        <f>_xlfn.XLOOKUP(D219,'Meal Info'!$A$4:$A$19,'Meal Info'!$B$4:$B$19)</f>
        <v>Protein shake</v>
      </c>
      <c r="F219" s="14" t="str">
        <f>_xlfn.XLOOKUP(D219,'Meal Info'!$A$4:$A$19,'Meal Info'!$C$4:$C$19)</f>
        <v>Charlie</v>
      </c>
      <c r="G219" s="7">
        <v>21.91</v>
      </c>
      <c r="H219" s="7">
        <f t="shared" si="14"/>
        <v>2.1910000000000003</v>
      </c>
      <c r="I219" s="7">
        <f t="shared" si="15"/>
        <v>24.100999999999999</v>
      </c>
      <c r="J219" s="7">
        <v>0.33</v>
      </c>
      <c r="K219" s="7">
        <f t="shared" si="12"/>
        <v>7.2303000000000006</v>
      </c>
      <c r="L219" s="7" t="s">
        <v>26</v>
      </c>
      <c r="M219" s="7">
        <v>8</v>
      </c>
      <c r="N219" s="7">
        <f>INDEX('Delivery Distances'!$B$6:$K$20,MATCH('Sales Summary_working sheet'!L219,'Delivery Distances'!$A$6:$A$20,0),MATCH('Sales Summary_working sheet'!M219,'Delivery Distances'!$B$5:$K$5,0))</f>
        <v>2</v>
      </c>
      <c r="O219" s="7" cm="1">
        <f t="array" ref="O219">_xlfn.XLOOKUP(L219,'Delivery Distances'!$A$6:$A$20,_xlfn.XLOOKUP('Sales Summary_working sheet'!M219,'Delivery Distances'!$B$5:$K$5,'Delivery Distances'!$B$6:$K$20))</f>
        <v>2</v>
      </c>
      <c r="P219" s="7">
        <f t="shared" si="13"/>
        <v>6</v>
      </c>
    </row>
    <row r="220" spans="1:16" ht="15.75" customHeight="1" x14ac:dyDescent="0.15">
      <c r="A220" s="13">
        <v>43984</v>
      </c>
      <c r="B220" s="19" t="s">
        <v>5354</v>
      </c>
      <c r="C220" s="7" t="s">
        <v>1838</v>
      </c>
      <c r="D220" s="14">
        <v>16</v>
      </c>
      <c r="E220" s="14" t="str">
        <f>_xlfn.XLOOKUP(D220,'Meal Info'!$A$4:$A$19,'Meal Info'!$B$4:$B$19)</f>
        <v>Fish</v>
      </c>
      <c r="F220" s="14" t="str">
        <f>_xlfn.XLOOKUP(D220,'Meal Info'!$A$4:$A$19,'Meal Info'!$C$4:$C$19)</f>
        <v>Charlie</v>
      </c>
      <c r="G220" s="7">
        <v>54</v>
      </c>
      <c r="H220" s="7">
        <f t="shared" si="14"/>
        <v>5.4</v>
      </c>
      <c r="I220" s="7">
        <f t="shared" si="15"/>
        <v>59.4</v>
      </c>
      <c r="J220" s="7">
        <v>0.13</v>
      </c>
      <c r="K220" s="7">
        <f t="shared" si="12"/>
        <v>7.0200000000000005</v>
      </c>
      <c r="L220" s="7" t="s">
        <v>5077</v>
      </c>
      <c r="M220" s="7">
        <v>8</v>
      </c>
      <c r="N220" s="7">
        <f>INDEX('Delivery Distances'!$B$6:$K$20,MATCH('Sales Summary_working sheet'!L220,'Delivery Distances'!$A$6:$A$20,0),MATCH('Sales Summary_working sheet'!M220,'Delivery Distances'!$B$5:$K$5,0))</f>
        <v>4</v>
      </c>
      <c r="O220" s="7" cm="1">
        <f t="array" ref="O220">_xlfn.XLOOKUP(L220,'Delivery Distances'!$A$6:$A$20,_xlfn.XLOOKUP('Sales Summary_working sheet'!M220,'Delivery Distances'!$B$5:$K$5,'Delivery Distances'!$B$6:$K$20))</f>
        <v>4</v>
      </c>
      <c r="P220" s="7">
        <f t="shared" si="13"/>
        <v>8</v>
      </c>
    </row>
    <row r="221" spans="1:16" ht="15.75" customHeight="1" x14ac:dyDescent="0.15">
      <c r="A221" s="13">
        <v>43984</v>
      </c>
      <c r="B221" s="19" t="s">
        <v>5354</v>
      </c>
      <c r="C221" s="7" t="s">
        <v>2071</v>
      </c>
      <c r="D221" s="14">
        <v>16</v>
      </c>
      <c r="E221" s="14" t="str">
        <f>_xlfn.XLOOKUP(D221,'Meal Info'!$A$4:$A$19,'Meal Info'!$B$4:$B$19)</f>
        <v>Fish</v>
      </c>
      <c r="F221" s="14" t="str">
        <f>_xlfn.XLOOKUP(D221,'Meal Info'!$A$4:$A$19,'Meal Info'!$C$4:$C$19)</f>
        <v>Charlie</v>
      </c>
      <c r="G221" s="7">
        <v>56.08</v>
      </c>
      <c r="H221" s="7">
        <f t="shared" si="14"/>
        <v>5.6080000000000005</v>
      </c>
      <c r="I221" s="7">
        <f t="shared" si="15"/>
        <v>61.688000000000002</v>
      </c>
      <c r="J221" s="7">
        <v>0.13</v>
      </c>
      <c r="K221" s="7">
        <f t="shared" si="12"/>
        <v>7.2904</v>
      </c>
      <c r="L221" s="7" t="s">
        <v>5076</v>
      </c>
      <c r="M221" s="7">
        <v>6</v>
      </c>
      <c r="N221" s="7">
        <f>INDEX('Delivery Distances'!$B$6:$K$20,MATCH('Sales Summary_working sheet'!L221,'Delivery Distances'!$A$6:$A$20,0),MATCH('Sales Summary_working sheet'!M221,'Delivery Distances'!$B$5:$K$5,0))</f>
        <v>9</v>
      </c>
      <c r="O221" s="7" cm="1">
        <f t="array" ref="O221">_xlfn.XLOOKUP(L221,'Delivery Distances'!$A$6:$A$20,_xlfn.XLOOKUP('Sales Summary_working sheet'!M221,'Delivery Distances'!$B$5:$K$5,'Delivery Distances'!$B$6:$K$20))</f>
        <v>9</v>
      </c>
      <c r="P221" s="7">
        <f t="shared" si="13"/>
        <v>11.5</v>
      </c>
    </row>
    <row r="222" spans="1:16" ht="15.75" customHeight="1" x14ac:dyDescent="0.15">
      <c r="A222" s="13">
        <v>43984</v>
      </c>
      <c r="B222" s="19" t="s">
        <v>5354</v>
      </c>
      <c r="C222" s="7" t="s">
        <v>1468</v>
      </c>
      <c r="D222" s="14">
        <v>10</v>
      </c>
      <c r="E222" s="14" t="str">
        <f>_xlfn.XLOOKUP(D222,'Meal Info'!$A$4:$A$19,'Meal Info'!$B$4:$B$19)</f>
        <v>Protein shake</v>
      </c>
      <c r="F222" s="14" t="str">
        <f>_xlfn.XLOOKUP(D222,'Meal Info'!$A$4:$A$19,'Meal Info'!$C$4:$C$19)</f>
        <v>Charlie</v>
      </c>
      <c r="G222" s="7">
        <v>86.53</v>
      </c>
      <c r="H222" s="7">
        <f t="shared" si="14"/>
        <v>8.6530000000000005</v>
      </c>
      <c r="I222" s="7">
        <f t="shared" si="15"/>
        <v>95.183000000000007</v>
      </c>
      <c r="J222" s="7">
        <v>0.39</v>
      </c>
      <c r="K222" s="7">
        <f t="shared" si="12"/>
        <v>33.746700000000004</v>
      </c>
      <c r="L222" s="7" t="s">
        <v>5075</v>
      </c>
      <c r="M222" s="7">
        <v>7</v>
      </c>
      <c r="N222" s="7">
        <f>INDEX('Delivery Distances'!$B$6:$K$20,MATCH('Sales Summary_working sheet'!L222,'Delivery Distances'!$A$6:$A$20,0),MATCH('Sales Summary_working sheet'!M222,'Delivery Distances'!$B$5:$K$5,0))</f>
        <v>3</v>
      </c>
      <c r="O222" s="7" cm="1">
        <f t="array" ref="O222">_xlfn.XLOOKUP(L222,'Delivery Distances'!$A$6:$A$20,_xlfn.XLOOKUP('Sales Summary_working sheet'!M222,'Delivery Distances'!$B$5:$K$5,'Delivery Distances'!$B$6:$K$20))</f>
        <v>3</v>
      </c>
      <c r="P222" s="7">
        <f t="shared" si="13"/>
        <v>7</v>
      </c>
    </row>
    <row r="223" spans="1:16" ht="15.75" customHeight="1" x14ac:dyDescent="0.15">
      <c r="A223" s="13">
        <v>43984</v>
      </c>
      <c r="B223" s="19" t="s">
        <v>5354</v>
      </c>
      <c r="C223" s="7" t="s">
        <v>83</v>
      </c>
      <c r="D223" s="14">
        <v>15</v>
      </c>
      <c r="E223" s="14" t="str">
        <f>_xlfn.XLOOKUP(D223,'Meal Info'!$A$4:$A$19,'Meal Info'!$B$4:$B$19)</f>
        <v>Snacks</v>
      </c>
      <c r="F223" s="14" t="str">
        <f>_xlfn.XLOOKUP(D223,'Meal Info'!$A$4:$A$19,'Meal Info'!$C$4:$C$19)</f>
        <v>Charlie</v>
      </c>
      <c r="G223" s="7">
        <v>68.27</v>
      </c>
      <c r="H223" s="7">
        <f t="shared" si="14"/>
        <v>6.827</v>
      </c>
      <c r="I223" s="7">
        <f t="shared" si="15"/>
        <v>75.096999999999994</v>
      </c>
      <c r="J223" s="7">
        <v>0.1</v>
      </c>
      <c r="K223" s="7">
        <f t="shared" si="12"/>
        <v>6.827</v>
      </c>
      <c r="L223" s="7" t="s">
        <v>5079</v>
      </c>
      <c r="M223" s="7">
        <v>9</v>
      </c>
      <c r="N223" s="7">
        <f>INDEX('Delivery Distances'!$B$6:$K$20,MATCH('Sales Summary_working sheet'!L223,'Delivery Distances'!$A$6:$A$20,0),MATCH('Sales Summary_working sheet'!M223,'Delivery Distances'!$B$5:$K$5,0))</f>
        <v>4</v>
      </c>
      <c r="O223" s="7" cm="1">
        <f t="array" ref="O223">_xlfn.XLOOKUP(L223,'Delivery Distances'!$A$6:$A$20,_xlfn.XLOOKUP('Sales Summary_working sheet'!M223,'Delivery Distances'!$B$5:$K$5,'Delivery Distances'!$B$6:$K$20))</f>
        <v>4</v>
      </c>
      <c r="P223" s="7">
        <f t="shared" si="13"/>
        <v>8</v>
      </c>
    </row>
    <row r="224" spans="1:16" ht="15.75" customHeight="1" x14ac:dyDescent="0.15">
      <c r="A224" s="13">
        <v>43984</v>
      </c>
      <c r="B224" s="19" t="s">
        <v>5355</v>
      </c>
      <c r="C224" s="7" t="s">
        <v>3655</v>
      </c>
      <c r="D224" s="14">
        <v>10</v>
      </c>
      <c r="E224" s="14" t="str">
        <f>_xlfn.XLOOKUP(D224,'Meal Info'!$A$4:$A$19,'Meal Info'!$B$4:$B$19)</f>
        <v>Protein shake</v>
      </c>
      <c r="F224" s="14" t="str">
        <f>_xlfn.XLOOKUP(D224,'Meal Info'!$A$4:$A$19,'Meal Info'!$C$4:$C$19)</f>
        <v>Charlie</v>
      </c>
      <c r="G224" s="7">
        <v>56.48</v>
      </c>
      <c r="H224" s="7">
        <f t="shared" si="14"/>
        <v>5.6479999999999997</v>
      </c>
      <c r="I224" s="7">
        <f t="shared" si="15"/>
        <v>62.128</v>
      </c>
      <c r="J224" s="7">
        <v>0.13</v>
      </c>
      <c r="K224" s="7">
        <f t="shared" si="12"/>
        <v>7.3423999999999996</v>
      </c>
      <c r="L224" s="7" t="s">
        <v>5075</v>
      </c>
      <c r="M224" s="7">
        <v>9</v>
      </c>
      <c r="N224" s="7">
        <f>INDEX('Delivery Distances'!$B$6:$K$20,MATCH('Sales Summary_working sheet'!L224,'Delivery Distances'!$A$6:$A$20,0),MATCH('Sales Summary_working sheet'!M224,'Delivery Distances'!$B$5:$K$5,0))</f>
        <v>9</v>
      </c>
      <c r="O224" s="7" cm="1">
        <f t="array" ref="O224">_xlfn.XLOOKUP(L224,'Delivery Distances'!$A$6:$A$20,_xlfn.XLOOKUP('Sales Summary_working sheet'!M224,'Delivery Distances'!$B$5:$K$5,'Delivery Distances'!$B$6:$K$20))</f>
        <v>9</v>
      </c>
      <c r="P224" s="7">
        <f t="shared" si="13"/>
        <v>11.5</v>
      </c>
    </row>
    <row r="225" spans="1:16" ht="15.75" customHeight="1" x14ac:dyDescent="0.15">
      <c r="A225" s="13">
        <v>43984</v>
      </c>
      <c r="B225" s="19" t="s">
        <v>5355</v>
      </c>
      <c r="C225" s="7" t="s">
        <v>1342</v>
      </c>
      <c r="D225" s="14">
        <v>10</v>
      </c>
      <c r="E225" s="14" t="str">
        <f>_xlfn.XLOOKUP(D225,'Meal Info'!$A$4:$A$19,'Meal Info'!$B$4:$B$19)</f>
        <v>Protein shake</v>
      </c>
      <c r="F225" s="14" t="str">
        <f>_xlfn.XLOOKUP(D225,'Meal Info'!$A$4:$A$19,'Meal Info'!$C$4:$C$19)</f>
        <v>Charlie</v>
      </c>
      <c r="G225" s="7">
        <v>54.72</v>
      </c>
      <c r="H225" s="7">
        <f t="shared" si="14"/>
        <v>5.4720000000000004</v>
      </c>
      <c r="I225" s="7">
        <f t="shared" si="15"/>
        <v>60.192</v>
      </c>
      <c r="J225" s="7">
        <v>7.0000000000000007E-2</v>
      </c>
      <c r="K225" s="7">
        <f t="shared" si="12"/>
        <v>3.8304000000000005</v>
      </c>
      <c r="L225" s="7" t="s">
        <v>5081</v>
      </c>
      <c r="M225" s="7">
        <v>3</v>
      </c>
      <c r="N225" s="7">
        <f>INDEX('Delivery Distances'!$B$6:$K$20,MATCH('Sales Summary_working sheet'!L225,'Delivery Distances'!$A$6:$A$20,0),MATCH('Sales Summary_working sheet'!M225,'Delivery Distances'!$B$5:$K$5,0))</f>
        <v>3</v>
      </c>
      <c r="O225" s="7" cm="1">
        <f t="array" ref="O225">_xlfn.XLOOKUP(L225,'Delivery Distances'!$A$6:$A$20,_xlfn.XLOOKUP('Sales Summary_working sheet'!M225,'Delivery Distances'!$B$5:$K$5,'Delivery Distances'!$B$6:$K$20))</f>
        <v>3</v>
      </c>
      <c r="P225" s="7">
        <f t="shared" si="13"/>
        <v>7</v>
      </c>
    </row>
    <row r="226" spans="1:16" ht="15.75" customHeight="1" x14ac:dyDescent="0.15">
      <c r="A226" s="13">
        <v>43984</v>
      </c>
      <c r="B226" s="19" t="s">
        <v>5355</v>
      </c>
      <c r="C226" s="7" t="s">
        <v>3329</v>
      </c>
      <c r="D226" s="14">
        <v>15</v>
      </c>
      <c r="E226" s="14" t="str">
        <f>_xlfn.XLOOKUP(D226,'Meal Info'!$A$4:$A$19,'Meal Info'!$B$4:$B$19)</f>
        <v>Snacks</v>
      </c>
      <c r="F226" s="14" t="str">
        <f>_xlfn.XLOOKUP(D226,'Meal Info'!$A$4:$A$19,'Meal Info'!$C$4:$C$19)</f>
        <v>Charlie</v>
      </c>
      <c r="G226" s="7">
        <v>59.43</v>
      </c>
      <c r="H226" s="7">
        <f t="shared" si="14"/>
        <v>5.9430000000000005</v>
      </c>
      <c r="I226" s="7">
        <f t="shared" si="15"/>
        <v>65.373000000000005</v>
      </c>
      <c r="J226" s="7">
        <v>0.25</v>
      </c>
      <c r="K226" s="7">
        <f t="shared" si="12"/>
        <v>14.8575</v>
      </c>
      <c r="L226" s="7" t="s">
        <v>5082</v>
      </c>
      <c r="M226" s="7">
        <v>9</v>
      </c>
      <c r="N226" s="7">
        <f>INDEX('Delivery Distances'!$B$6:$K$20,MATCH('Sales Summary_working sheet'!L226,'Delivery Distances'!$A$6:$A$20,0),MATCH('Sales Summary_working sheet'!M226,'Delivery Distances'!$B$5:$K$5,0))</f>
        <v>2</v>
      </c>
      <c r="O226" s="7" cm="1">
        <f t="array" ref="O226">_xlfn.XLOOKUP(L226,'Delivery Distances'!$A$6:$A$20,_xlfn.XLOOKUP('Sales Summary_working sheet'!M226,'Delivery Distances'!$B$5:$K$5,'Delivery Distances'!$B$6:$K$20))</f>
        <v>2</v>
      </c>
      <c r="P226" s="7">
        <f t="shared" si="13"/>
        <v>6</v>
      </c>
    </row>
    <row r="227" spans="1:16" ht="15.75" customHeight="1" x14ac:dyDescent="0.15">
      <c r="A227" s="13">
        <v>43984</v>
      </c>
      <c r="B227" s="19" t="s">
        <v>5355</v>
      </c>
      <c r="C227" s="7" t="s">
        <v>828</v>
      </c>
      <c r="D227" s="14">
        <v>15</v>
      </c>
      <c r="E227" s="14" t="str">
        <f>_xlfn.XLOOKUP(D227,'Meal Info'!$A$4:$A$19,'Meal Info'!$B$4:$B$19)</f>
        <v>Snacks</v>
      </c>
      <c r="F227" s="14" t="str">
        <f>_xlfn.XLOOKUP(D227,'Meal Info'!$A$4:$A$19,'Meal Info'!$C$4:$C$19)</f>
        <v>Charlie</v>
      </c>
      <c r="G227" s="7">
        <v>78.08</v>
      </c>
      <c r="H227" s="7">
        <f t="shared" si="14"/>
        <v>7.8079999999999998</v>
      </c>
      <c r="I227" s="7">
        <f t="shared" si="15"/>
        <v>85.888000000000005</v>
      </c>
      <c r="J227" s="7">
        <v>0.08</v>
      </c>
      <c r="K227" s="7">
        <f t="shared" si="12"/>
        <v>6.2464000000000004</v>
      </c>
      <c r="L227" s="7" t="s">
        <v>5075</v>
      </c>
      <c r="M227" s="7">
        <v>5</v>
      </c>
      <c r="N227" s="7">
        <f>INDEX('Delivery Distances'!$B$6:$K$20,MATCH('Sales Summary_working sheet'!L227,'Delivery Distances'!$A$6:$A$20,0),MATCH('Sales Summary_working sheet'!M227,'Delivery Distances'!$B$5:$K$5,0))</f>
        <v>2</v>
      </c>
      <c r="O227" s="7" cm="1">
        <f t="array" ref="O227">_xlfn.XLOOKUP(L227,'Delivery Distances'!$A$6:$A$20,_xlfn.XLOOKUP('Sales Summary_working sheet'!M227,'Delivery Distances'!$B$5:$K$5,'Delivery Distances'!$B$6:$K$20))</f>
        <v>2</v>
      </c>
      <c r="P227" s="7">
        <f t="shared" si="13"/>
        <v>6</v>
      </c>
    </row>
    <row r="228" spans="1:16" ht="15.75" customHeight="1" x14ac:dyDescent="0.15">
      <c r="A228" s="13">
        <v>43984</v>
      </c>
      <c r="B228" s="19" t="s">
        <v>5355</v>
      </c>
      <c r="C228" s="7" t="s">
        <v>784</v>
      </c>
      <c r="D228" s="14">
        <v>16</v>
      </c>
      <c r="E228" s="14" t="str">
        <f>_xlfn.XLOOKUP(D228,'Meal Info'!$A$4:$A$19,'Meal Info'!$B$4:$B$19)</f>
        <v>Fish</v>
      </c>
      <c r="F228" s="14" t="str">
        <f>_xlfn.XLOOKUP(D228,'Meal Info'!$A$4:$A$19,'Meal Info'!$C$4:$C$19)</f>
        <v>Charlie</v>
      </c>
      <c r="G228" s="7">
        <v>62.54</v>
      </c>
      <c r="H228" s="7">
        <f t="shared" si="14"/>
        <v>6.2540000000000004</v>
      </c>
      <c r="I228" s="7">
        <f t="shared" si="15"/>
        <v>68.793999999999997</v>
      </c>
      <c r="J228" s="7">
        <v>0.13</v>
      </c>
      <c r="K228" s="7">
        <f t="shared" si="12"/>
        <v>8.1302000000000003</v>
      </c>
      <c r="L228" s="7" t="s">
        <v>5077</v>
      </c>
      <c r="M228" s="7">
        <v>7</v>
      </c>
      <c r="N228" s="7">
        <f>INDEX('Delivery Distances'!$B$6:$K$20,MATCH('Sales Summary_working sheet'!L228,'Delivery Distances'!$A$6:$A$20,0),MATCH('Sales Summary_working sheet'!M228,'Delivery Distances'!$B$5:$K$5,0))</f>
        <v>1</v>
      </c>
      <c r="O228" s="7" cm="1">
        <f t="array" ref="O228">_xlfn.XLOOKUP(L228,'Delivery Distances'!$A$6:$A$20,_xlfn.XLOOKUP('Sales Summary_working sheet'!M228,'Delivery Distances'!$B$5:$K$5,'Delivery Distances'!$B$6:$K$20))</f>
        <v>1</v>
      </c>
      <c r="P228" s="7">
        <f t="shared" si="13"/>
        <v>3</v>
      </c>
    </row>
    <row r="229" spans="1:16" ht="15.75" customHeight="1" x14ac:dyDescent="0.15">
      <c r="A229" s="13">
        <v>43984</v>
      </c>
      <c r="B229" s="19" t="s">
        <v>5355</v>
      </c>
      <c r="C229" s="7" t="s">
        <v>4223</v>
      </c>
      <c r="D229" s="14">
        <v>15</v>
      </c>
      <c r="E229" s="14" t="str">
        <f>_xlfn.XLOOKUP(D229,'Meal Info'!$A$4:$A$19,'Meal Info'!$B$4:$B$19)</f>
        <v>Snacks</v>
      </c>
      <c r="F229" s="14" t="str">
        <f>_xlfn.XLOOKUP(D229,'Meal Info'!$A$4:$A$19,'Meal Info'!$C$4:$C$19)</f>
        <v>Charlie</v>
      </c>
      <c r="G229" s="7">
        <v>29.88</v>
      </c>
      <c r="H229" s="7">
        <f t="shared" si="14"/>
        <v>2.988</v>
      </c>
      <c r="I229" s="7">
        <f t="shared" si="15"/>
        <v>32.868000000000002</v>
      </c>
      <c r="J229" s="7">
        <v>0.38</v>
      </c>
      <c r="K229" s="7">
        <f t="shared" si="12"/>
        <v>11.3544</v>
      </c>
      <c r="L229" s="7" t="s">
        <v>5077</v>
      </c>
      <c r="M229" s="7">
        <v>7</v>
      </c>
      <c r="N229" s="7">
        <f>INDEX('Delivery Distances'!$B$6:$K$20,MATCH('Sales Summary_working sheet'!L229,'Delivery Distances'!$A$6:$A$20,0),MATCH('Sales Summary_working sheet'!M229,'Delivery Distances'!$B$5:$K$5,0))</f>
        <v>1</v>
      </c>
      <c r="O229" s="7" cm="1">
        <f t="array" ref="O229">_xlfn.XLOOKUP(L229,'Delivery Distances'!$A$6:$A$20,_xlfn.XLOOKUP('Sales Summary_working sheet'!M229,'Delivery Distances'!$B$5:$K$5,'Delivery Distances'!$B$6:$K$20))</f>
        <v>1</v>
      </c>
      <c r="P229" s="7">
        <f t="shared" si="13"/>
        <v>3</v>
      </c>
    </row>
    <row r="230" spans="1:16" ht="15.75" customHeight="1" x14ac:dyDescent="0.15">
      <c r="A230" s="13">
        <v>43984</v>
      </c>
      <c r="B230" s="19" t="s">
        <v>5355</v>
      </c>
      <c r="C230" s="7" t="s">
        <v>2588</v>
      </c>
      <c r="D230" s="14">
        <v>15</v>
      </c>
      <c r="E230" s="14" t="str">
        <f>_xlfn.XLOOKUP(D230,'Meal Info'!$A$4:$A$19,'Meal Info'!$B$4:$B$19)</f>
        <v>Snacks</v>
      </c>
      <c r="F230" s="14" t="str">
        <f>_xlfn.XLOOKUP(D230,'Meal Info'!$A$4:$A$19,'Meal Info'!$C$4:$C$19)</f>
        <v>Charlie</v>
      </c>
      <c r="G230" s="7">
        <v>55.46</v>
      </c>
      <c r="H230" s="7">
        <f t="shared" si="14"/>
        <v>5.5460000000000003</v>
      </c>
      <c r="I230" s="7">
        <f t="shared" si="15"/>
        <v>61.006</v>
      </c>
      <c r="J230" s="7">
        <v>0.11</v>
      </c>
      <c r="K230" s="7">
        <f t="shared" si="12"/>
        <v>6.1006</v>
      </c>
      <c r="L230" s="7" t="s">
        <v>5078</v>
      </c>
      <c r="M230" s="7">
        <v>5</v>
      </c>
      <c r="N230" s="7">
        <f>INDEX('Delivery Distances'!$B$6:$K$20,MATCH('Sales Summary_working sheet'!L230,'Delivery Distances'!$A$6:$A$20,0),MATCH('Sales Summary_working sheet'!M230,'Delivery Distances'!$B$5:$K$5,0))</f>
        <v>5</v>
      </c>
      <c r="O230" s="7" cm="1">
        <f t="array" ref="O230">_xlfn.XLOOKUP(L230,'Delivery Distances'!$A$6:$A$20,_xlfn.XLOOKUP('Sales Summary_working sheet'!M230,'Delivery Distances'!$B$5:$K$5,'Delivery Distances'!$B$6:$K$20))</f>
        <v>5</v>
      </c>
      <c r="P230" s="7">
        <f t="shared" si="13"/>
        <v>9</v>
      </c>
    </row>
    <row r="231" spans="1:16" ht="15.75" customHeight="1" x14ac:dyDescent="0.15">
      <c r="A231" s="13">
        <v>43984</v>
      </c>
      <c r="B231" s="19" t="s">
        <v>5355</v>
      </c>
      <c r="C231" s="7" t="s">
        <v>2807</v>
      </c>
      <c r="D231" s="14">
        <v>10</v>
      </c>
      <c r="E231" s="14" t="str">
        <f>_xlfn.XLOOKUP(D231,'Meal Info'!$A$4:$A$19,'Meal Info'!$B$4:$B$19)</f>
        <v>Protein shake</v>
      </c>
      <c r="F231" s="14" t="str">
        <f>_xlfn.XLOOKUP(D231,'Meal Info'!$A$4:$A$19,'Meal Info'!$C$4:$C$19)</f>
        <v>Charlie</v>
      </c>
      <c r="G231" s="7">
        <v>20.149999999999999</v>
      </c>
      <c r="H231" s="7">
        <f t="shared" si="14"/>
        <v>2.0150000000000001</v>
      </c>
      <c r="I231" s="7">
        <f t="shared" si="15"/>
        <v>22.164999999999999</v>
      </c>
      <c r="J231" s="7">
        <v>0.2</v>
      </c>
      <c r="K231" s="7">
        <f t="shared" si="12"/>
        <v>4.03</v>
      </c>
      <c r="L231" s="7" t="s">
        <v>30</v>
      </c>
      <c r="M231" s="7">
        <v>5</v>
      </c>
      <c r="N231" s="7">
        <f>INDEX('Delivery Distances'!$B$6:$K$20,MATCH('Sales Summary_working sheet'!L231,'Delivery Distances'!$A$6:$A$20,0),MATCH('Sales Summary_working sheet'!M231,'Delivery Distances'!$B$5:$K$5,0))</f>
        <v>18</v>
      </c>
      <c r="O231" s="7" cm="1">
        <f t="array" ref="O231">_xlfn.XLOOKUP(L231,'Delivery Distances'!$A$6:$A$20,_xlfn.XLOOKUP('Sales Summary_working sheet'!M231,'Delivery Distances'!$B$5:$K$5,'Delivery Distances'!$B$6:$K$20))</f>
        <v>18</v>
      </c>
      <c r="P231" s="7">
        <f t="shared" si="13"/>
        <v>16</v>
      </c>
    </row>
    <row r="232" spans="1:16" ht="15.75" customHeight="1" x14ac:dyDescent="0.15">
      <c r="A232" s="13">
        <v>43984</v>
      </c>
      <c r="B232" s="19" t="s">
        <v>5355</v>
      </c>
      <c r="C232" s="7" t="s">
        <v>1086</v>
      </c>
      <c r="D232" s="14">
        <v>10</v>
      </c>
      <c r="E232" s="14" t="str">
        <f>_xlfn.XLOOKUP(D232,'Meal Info'!$A$4:$A$19,'Meal Info'!$B$4:$B$19)</f>
        <v>Protein shake</v>
      </c>
      <c r="F232" s="14" t="str">
        <f>_xlfn.XLOOKUP(D232,'Meal Info'!$A$4:$A$19,'Meal Info'!$C$4:$C$19)</f>
        <v>Charlie</v>
      </c>
      <c r="G232" s="7">
        <v>3.04</v>
      </c>
      <c r="H232" s="7">
        <f t="shared" si="14"/>
        <v>0.30400000000000005</v>
      </c>
      <c r="I232" s="7">
        <f t="shared" si="15"/>
        <v>3.3440000000000003</v>
      </c>
      <c r="J232" s="7">
        <v>0.23</v>
      </c>
      <c r="K232" s="7">
        <f t="shared" si="12"/>
        <v>0.69920000000000004</v>
      </c>
      <c r="L232" s="7" t="s">
        <v>5080</v>
      </c>
      <c r="M232" s="7">
        <v>10</v>
      </c>
      <c r="N232" s="7">
        <f>INDEX('Delivery Distances'!$B$6:$K$20,MATCH('Sales Summary_working sheet'!L232,'Delivery Distances'!$A$6:$A$20,0),MATCH('Sales Summary_working sheet'!M232,'Delivery Distances'!$B$5:$K$5,0))</f>
        <v>5</v>
      </c>
      <c r="O232" s="7" cm="1">
        <f t="array" ref="O232">_xlfn.XLOOKUP(L232,'Delivery Distances'!$A$6:$A$20,_xlfn.XLOOKUP('Sales Summary_working sheet'!M232,'Delivery Distances'!$B$5:$K$5,'Delivery Distances'!$B$6:$K$20))</f>
        <v>5</v>
      </c>
      <c r="P232" s="7">
        <f t="shared" si="13"/>
        <v>9</v>
      </c>
    </row>
    <row r="233" spans="1:16" ht="15.75" customHeight="1" x14ac:dyDescent="0.15">
      <c r="A233" s="13">
        <v>43984</v>
      </c>
      <c r="B233" s="19" t="s">
        <v>5355</v>
      </c>
      <c r="C233" s="7" t="s">
        <v>1742</v>
      </c>
      <c r="D233" s="14">
        <v>16</v>
      </c>
      <c r="E233" s="14" t="str">
        <f>_xlfn.XLOOKUP(D233,'Meal Info'!$A$4:$A$19,'Meal Info'!$B$4:$B$19)</f>
        <v>Fish</v>
      </c>
      <c r="F233" s="14" t="str">
        <f>_xlfn.XLOOKUP(D233,'Meal Info'!$A$4:$A$19,'Meal Info'!$C$4:$C$19)</f>
        <v>Charlie</v>
      </c>
      <c r="G233" s="7">
        <v>97.8</v>
      </c>
      <c r="H233" s="7">
        <f t="shared" si="14"/>
        <v>9.7800000000000011</v>
      </c>
      <c r="I233" s="7">
        <f t="shared" si="15"/>
        <v>107.58</v>
      </c>
      <c r="J233" s="7">
        <v>0.11</v>
      </c>
      <c r="K233" s="7">
        <f t="shared" si="12"/>
        <v>10.757999999999999</v>
      </c>
      <c r="L233" s="7" t="s">
        <v>5082</v>
      </c>
      <c r="M233" s="7">
        <v>1</v>
      </c>
      <c r="N233" s="7">
        <f>INDEX('Delivery Distances'!$B$6:$K$20,MATCH('Sales Summary_working sheet'!L233,'Delivery Distances'!$A$6:$A$20,0),MATCH('Sales Summary_working sheet'!M233,'Delivery Distances'!$B$5:$K$5,0))</f>
        <v>3</v>
      </c>
      <c r="O233" s="7" cm="1">
        <f t="array" ref="O233">_xlfn.XLOOKUP(L233,'Delivery Distances'!$A$6:$A$20,_xlfn.XLOOKUP('Sales Summary_working sheet'!M233,'Delivery Distances'!$B$5:$K$5,'Delivery Distances'!$B$6:$K$20))</f>
        <v>3</v>
      </c>
      <c r="P233" s="7">
        <f t="shared" si="13"/>
        <v>7</v>
      </c>
    </row>
    <row r="234" spans="1:16" ht="15.75" customHeight="1" x14ac:dyDescent="0.15">
      <c r="A234" s="13">
        <v>43984</v>
      </c>
      <c r="B234" s="19" t="s">
        <v>5355</v>
      </c>
      <c r="C234" s="7" t="s">
        <v>3903</v>
      </c>
      <c r="D234" s="14">
        <v>16</v>
      </c>
      <c r="E234" s="14" t="str">
        <f>_xlfn.XLOOKUP(D234,'Meal Info'!$A$4:$A$19,'Meal Info'!$B$4:$B$19)</f>
        <v>Fish</v>
      </c>
      <c r="F234" s="14" t="str">
        <f>_xlfn.XLOOKUP(D234,'Meal Info'!$A$4:$A$19,'Meal Info'!$C$4:$C$19)</f>
        <v>Charlie</v>
      </c>
      <c r="G234" s="7">
        <v>95.01</v>
      </c>
      <c r="H234" s="7">
        <f t="shared" si="14"/>
        <v>9.5010000000000012</v>
      </c>
      <c r="I234" s="7">
        <f t="shared" si="15"/>
        <v>104.51100000000001</v>
      </c>
      <c r="J234" s="7">
        <v>0.28000000000000003</v>
      </c>
      <c r="K234" s="7">
        <f t="shared" si="12"/>
        <v>26.602800000000006</v>
      </c>
      <c r="L234" s="7" t="s">
        <v>5080</v>
      </c>
      <c r="M234" s="7">
        <v>3</v>
      </c>
      <c r="N234" s="7">
        <f>INDEX('Delivery Distances'!$B$6:$K$20,MATCH('Sales Summary_working sheet'!L234,'Delivery Distances'!$A$6:$A$20,0),MATCH('Sales Summary_working sheet'!M234,'Delivery Distances'!$B$5:$K$5,0))</f>
        <v>5</v>
      </c>
      <c r="O234" s="7" cm="1">
        <f t="array" ref="O234">_xlfn.XLOOKUP(L234,'Delivery Distances'!$A$6:$A$20,_xlfn.XLOOKUP('Sales Summary_working sheet'!M234,'Delivery Distances'!$B$5:$K$5,'Delivery Distances'!$B$6:$K$20))</f>
        <v>5</v>
      </c>
      <c r="P234" s="7">
        <f t="shared" si="13"/>
        <v>9</v>
      </c>
    </row>
    <row r="235" spans="1:16" ht="15.75" customHeight="1" x14ac:dyDescent="0.15">
      <c r="A235" s="13">
        <v>43984</v>
      </c>
      <c r="B235" s="19" t="s">
        <v>5355</v>
      </c>
      <c r="C235" s="7" t="s">
        <v>3547</v>
      </c>
      <c r="D235" s="14">
        <v>15</v>
      </c>
      <c r="E235" s="14" t="str">
        <f>_xlfn.XLOOKUP(D235,'Meal Info'!$A$4:$A$19,'Meal Info'!$B$4:$B$19)</f>
        <v>Snacks</v>
      </c>
      <c r="F235" s="14" t="str">
        <f>_xlfn.XLOOKUP(D235,'Meal Info'!$A$4:$A$19,'Meal Info'!$C$4:$C$19)</f>
        <v>Charlie</v>
      </c>
      <c r="G235" s="7">
        <v>41.62</v>
      </c>
      <c r="H235" s="7">
        <f t="shared" si="14"/>
        <v>4.1619999999999999</v>
      </c>
      <c r="I235" s="7">
        <f t="shared" si="15"/>
        <v>45.781999999999996</v>
      </c>
      <c r="J235" s="7">
        <v>0.4</v>
      </c>
      <c r="K235" s="7">
        <f t="shared" si="12"/>
        <v>16.648</v>
      </c>
      <c r="L235" s="7" t="s">
        <v>26</v>
      </c>
      <c r="M235" s="7">
        <v>8</v>
      </c>
      <c r="N235" s="7">
        <f>INDEX('Delivery Distances'!$B$6:$K$20,MATCH('Sales Summary_working sheet'!L235,'Delivery Distances'!$A$6:$A$20,0),MATCH('Sales Summary_working sheet'!M235,'Delivery Distances'!$B$5:$K$5,0))</f>
        <v>2</v>
      </c>
      <c r="O235" s="7" cm="1">
        <f t="array" ref="O235">_xlfn.XLOOKUP(L235,'Delivery Distances'!$A$6:$A$20,_xlfn.XLOOKUP('Sales Summary_working sheet'!M235,'Delivery Distances'!$B$5:$K$5,'Delivery Distances'!$B$6:$K$20))</f>
        <v>2</v>
      </c>
      <c r="P235" s="7">
        <f t="shared" si="13"/>
        <v>6</v>
      </c>
    </row>
    <row r="236" spans="1:16" ht="15.75" customHeight="1" x14ac:dyDescent="0.15">
      <c r="A236" s="13">
        <v>43984</v>
      </c>
      <c r="B236" s="19" t="s">
        <v>5355</v>
      </c>
      <c r="C236" s="7" t="s">
        <v>2075</v>
      </c>
      <c r="D236" s="14">
        <v>15</v>
      </c>
      <c r="E236" s="14" t="str">
        <f>_xlfn.XLOOKUP(D236,'Meal Info'!$A$4:$A$19,'Meal Info'!$B$4:$B$19)</f>
        <v>Snacks</v>
      </c>
      <c r="F236" s="14" t="str">
        <f>_xlfn.XLOOKUP(D236,'Meal Info'!$A$4:$A$19,'Meal Info'!$C$4:$C$19)</f>
        <v>Charlie</v>
      </c>
      <c r="G236" s="7">
        <v>31.51</v>
      </c>
      <c r="H236" s="7">
        <f t="shared" si="14"/>
        <v>3.1510000000000002</v>
      </c>
      <c r="I236" s="7">
        <f t="shared" si="15"/>
        <v>34.661000000000001</v>
      </c>
      <c r="J236" s="7">
        <v>0.2</v>
      </c>
      <c r="K236" s="7">
        <f t="shared" si="12"/>
        <v>6.3020000000000005</v>
      </c>
      <c r="L236" s="7" t="s">
        <v>26</v>
      </c>
      <c r="M236" s="7">
        <v>3</v>
      </c>
      <c r="N236" s="7">
        <f>INDEX('Delivery Distances'!$B$6:$K$20,MATCH('Sales Summary_working sheet'!L236,'Delivery Distances'!$A$6:$A$20,0),MATCH('Sales Summary_working sheet'!M236,'Delivery Distances'!$B$5:$K$5,0))</f>
        <v>12</v>
      </c>
      <c r="O236" s="7" cm="1">
        <f t="array" ref="O236">_xlfn.XLOOKUP(L236,'Delivery Distances'!$A$6:$A$20,_xlfn.XLOOKUP('Sales Summary_working sheet'!M236,'Delivery Distances'!$B$5:$K$5,'Delivery Distances'!$B$6:$K$20))</f>
        <v>12</v>
      </c>
      <c r="P236" s="7">
        <f t="shared" si="13"/>
        <v>13</v>
      </c>
    </row>
    <row r="237" spans="1:16" ht="15.75" customHeight="1" x14ac:dyDescent="0.15">
      <c r="A237" s="13">
        <v>43984</v>
      </c>
      <c r="B237" s="19" t="s">
        <v>5355</v>
      </c>
      <c r="C237" s="7" t="s">
        <v>451</v>
      </c>
      <c r="D237" s="14">
        <v>10</v>
      </c>
      <c r="E237" s="14" t="str">
        <f>_xlfn.XLOOKUP(D237,'Meal Info'!$A$4:$A$19,'Meal Info'!$B$4:$B$19)</f>
        <v>Protein shake</v>
      </c>
      <c r="F237" s="14" t="str">
        <f>_xlfn.XLOOKUP(D237,'Meal Info'!$A$4:$A$19,'Meal Info'!$C$4:$C$19)</f>
        <v>Charlie</v>
      </c>
      <c r="G237" s="7">
        <v>94.01</v>
      </c>
      <c r="H237" s="7">
        <f t="shared" si="14"/>
        <v>9.4010000000000016</v>
      </c>
      <c r="I237" s="7">
        <f t="shared" si="15"/>
        <v>103.411</v>
      </c>
      <c r="J237" s="7">
        <v>0.33</v>
      </c>
      <c r="K237" s="7">
        <f t="shared" si="12"/>
        <v>31.023300000000003</v>
      </c>
      <c r="L237" s="7" t="s">
        <v>5076</v>
      </c>
      <c r="M237" s="7">
        <v>8</v>
      </c>
      <c r="N237" s="7">
        <f>INDEX('Delivery Distances'!$B$6:$K$20,MATCH('Sales Summary_working sheet'!L237,'Delivery Distances'!$A$6:$A$20,0),MATCH('Sales Summary_working sheet'!M237,'Delivery Distances'!$B$5:$K$5,0))</f>
        <v>6</v>
      </c>
      <c r="O237" s="7" cm="1">
        <f t="array" ref="O237">_xlfn.XLOOKUP(L237,'Delivery Distances'!$A$6:$A$20,_xlfn.XLOOKUP('Sales Summary_working sheet'!M237,'Delivery Distances'!$B$5:$K$5,'Delivery Distances'!$B$6:$K$20))</f>
        <v>6</v>
      </c>
      <c r="P237" s="7">
        <f t="shared" si="13"/>
        <v>10</v>
      </c>
    </row>
    <row r="238" spans="1:16" ht="15.75" customHeight="1" x14ac:dyDescent="0.15">
      <c r="A238" s="13">
        <v>43984</v>
      </c>
      <c r="B238" s="19" t="s">
        <v>5355</v>
      </c>
      <c r="C238" s="7" t="s">
        <v>3014</v>
      </c>
      <c r="D238" s="14">
        <v>15</v>
      </c>
      <c r="E238" s="14" t="str">
        <f>_xlfn.XLOOKUP(D238,'Meal Info'!$A$4:$A$19,'Meal Info'!$B$4:$B$19)</f>
        <v>Snacks</v>
      </c>
      <c r="F238" s="14" t="str">
        <f>_xlfn.XLOOKUP(D238,'Meal Info'!$A$4:$A$19,'Meal Info'!$C$4:$C$19)</f>
        <v>Charlie</v>
      </c>
      <c r="G238" s="7">
        <v>10.61</v>
      </c>
      <c r="H238" s="7">
        <f t="shared" si="14"/>
        <v>1.0609999999999999</v>
      </c>
      <c r="I238" s="7">
        <f t="shared" si="15"/>
        <v>11.670999999999999</v>
      </c>
      <c r="J238" s="7">
        <v>0.03</v>
      </c>
      <c r="K238" s="7">
        <f t="shared" si="12"/>
        <v>0.31829999999999997</v>
      </c>
      <c r="L238" s="7" t="s">
        <v>31</v>
      </c>
      <c r="M238" s="7">
        <v>10</v>
      </c>
      <c r="N238" s="7">
        <f>INDEX('Delivery Distances'!$B$6:$K$20,MATCH('Sales Summary_working sheet'!L238,'Delivery Distances'!$A$6:$A$20,0),MATCH('Sales Summary_working sheet'!M238,'Delivery Distances'!$B$5:$K$5,0))</f>
        <v>17</v>
      </c>
      <c r="O238" s="7" cm="1">
        <f t="array" ref="O238">_xlfn.XLOOKUP(L238,'Delivery Distances'!$A$6:$A$20,_xlfn.XLOOKUP('Sales Summary_working sheet'!M238,'Delivery Distances'!$B$5:$K$5,'Delivery Distances'!$B$6:$K$20))</f>
        <v>17</v>
      </c>
      <c r="P238" s="7">
        <f t="shared" si="13"/>
        <v>15.5</v>
      </c>
    </row>
    <row r="239" spans="1:16" ht="15.75" customHeight="1" x14ac:dyDescent="0.15">
      <c r="A239" s="13">
        <v>43984</v>
      </c>
      <c r="B239" s="19" t="s">
        <v>5355</v>
      </c>
      <c r="C239" s="7" t="s">
        <v>3194</v>
      </c>
      <c r="D239" s="14">
        <v>10</v>
      </c>
      <c r="E239" s="14" t="str">
        <f>_xlfn.XLOOKUP(D239,'Meal Info'!$A$4:$A$19,'Meal Info'!$B$4:$B$19)</f>
        <v>Protein shake</v>
      </c>
      <c r="F239" s="14" t="str">
        <f>_xlfn.XLOOKUP(D239,'Meal Info'!$A$4:$A$19,'Meal Info'!$C$4:$C$19)</f>
        <v>Charlie</v>
      </c>
      <c r="G239" s="7">
        <v>19.41</v>
      </c>
      <c r="H239" s="7">
        <f t="shared" si="14"/>
        <v>1.9410000000000001</v>
      </c>
      <c r="I239" s="7">
        <f t="shared" si="15"/>
        <v>21.350999999999999</v>
      </c>
      <c r="J239" s="7">
        <v>0.36</v>
      </c>
      <c r="K239" s="7">
        <f t="shared" si="12"/>
        <v>6.9875999999999996</v>
      </c>
      <c r="L239" s="7" t="s">
        <v>5076</v>
      </c>
      <c r="M239" s="7">
        <v>4</v>
      </c>
      <c r="N239" s="7">
        <f>INDEX('Delivery Distances'!$B$6:$K$20,MATCH('Sales Summary_working sheet'!L239,'Delivery Distances'!$A$6:$A$20,0),MATCH('Sales Summary_working sheet'!M239,'Delivery Distances'!$B$5:$K$5,0))</f>
        <v>11</v>
      </c>
      <c r="O239" s="7" cm="1">
        <f t="array" ref="O239">_xlfn.XLOOKUP(L239,'Delivery Distances'!$A$6:$A$20,_xlfn.XLOOKUP('Sales Summary_working sheet'!M239,'Delivery Distances'!$B$5:$K$5,'Delivery Distances'!$B$6:$K$20))</f>
        <v>11</v>
      </c>
      <c r="P239" s="7">
        <f t="shared" si="13"/>
        <v>12.5</v>
      </c>
    </row>
    <row r="240" spans="1:16" ht="15.75" customHeight="1" x14ac:dyDescent="0.15">
      <c r="A240" s="13">
        <v>43984</v>
      </c>
      <c r="B240" s="19" t="s">
        <v>5355</v>
      </c>
      <c r="C240" s="7" t="s">
        <v>2929</v>
      </c>
      <c r="D240" s="14">
        <v>15</v>
      </c>
      <c r="E240" s="14" t="str">
        <f>_xlfn.XLOOKUP(D240,'Meal Info'!$A$4:$A$19,'Meal Info'!$B$4:$B$19)</f>
        <v>Snacks</v>
      </c>
      <c r="F240" s="14" t="str">
        <f>_xlfn.XLOOKUP(D240,'Meal Info'!$A$4:$A$19,'Meal Info'!$C$4:$C$19)</f>
        <v>Charlie</v>
      </c>
      <c r="G240" s="7">
        <v>87.64</v>
      </c>
      <c r="H240" s="7">
        <f t="shared" si="14"/>
        <v>8.7640000000000011</v>
      </c>
      <c r="I240" s="7">
        <f t="shared" si="15"/>
        <v>96.403999999999996</v>
      </c>
      <c r="J240" s="7">
        <v>0.25</v>
      </c>
      <c r="K240" s="7">
        <f t="shared" si="12"/>
        <v>21.91</v>
      </c>
      <c r="L240" s="7" t="s">
        <v>28</v>
      </c>
      <c r="M240" s="7">
        <v>6</v>
      </c>
      <c r="N240" s="7">
        <f>INDEX('Delivery Distances'!$B$6:$K$20,MATCH('Sales Summary_working sheet'!L240,'Delivery Distances'!$A$6:$A$20,0),MATCH('Sales Summary_working sheet'!M240,'Delivery Distances'!$B$5:$K$5,0))</f>
        <v>6</v>
      </c>
      <c r="O240" s="7" cm="1">
        <f t="array" ref="O240">_xlfn.XLOOKUP(L240,'Delivery Distances'!$A$6:$A$20,_xlfn.XLOOKUP('Sales Summary_working sheet'!M240,'Delivery Distances'!$B$5:$K$5,'Delivery Distances'!$B$6:$K$20))</f>
        <v>6</v>
      </c>
      <c r="P240" s="7">
        <f t="shared" si="13"/>
        <v>10</v>
      </c>
    </row>
    <row r="241" spans="1:16" ht="15.75" customHeight="1" x14ac:dyDescent="0.15">
      <c r="A241" s="13">
        <v>43984</v>
      </c>
      <c r="B241" s="19" t="s">
        <v>5355</v>
      </c>
      <c r="C241" s="7" t="s">
        <v>4146</v>
      </c>
      <c r="D241" s="14">
        <v>15</v>
      </c>
      <c r="E241" s="14" t="str">
        <f>_xlfn.XLOOKUP(D241,'Meal Info'!$A$4:$A$19,'Meal Info'!$B$4:$B$19)</f>
        <v>Snacks</v>
      </c>
      <c r="F241" s="14" t="str">
        <f>_xlfn.XLOOKUP(D241,'Meal Info'!$A$4:$A$19,'Meal Info'!$C$4:$C$19)</f>
        <v>Charlie</v>
      </c>
      <c r="G241" s="7">
        <v>3.18</v>
      </c>
      <c r="H241" s="7">
        <f t="shared" si="14"/>
        <v>0.31800000000000006</v>
      </c>
      <c r="I241" s="7">
        <f t="shared" si="15"/>
        <v>3.4980000000000002</v>
      </c>
      <c r="J241" s="7">
        <v>0.31</v>
      </c>
      <c r="K241" s="7">
        <f t="shared" si="12"/>
        <v>0.98580000000000001</v>
      </c>
      <c r="L241" s="7" t="s">
        <v>5076</v>
      </c>
      <c r="M241" s="7">
        <v>9</v>
      </c>
      <c r="N241" s="7">
        <f>INDEX('Delivery Distances'!$B$6:$K$20,MATCH('Sales Summary_working sheet'!L241,'Delivery Distances'!$A$6:$A$20,0),MATCH('Sales Summary_working sheet'!M241,'Delivery Distances'!$B$5:$K$5,0))</f>
        <v>8</v>
      </c>
      <c r="O241" s="7" cm="1">
        <f t="array" ref="O241">_xlfn.XLOOKUP(L241,'Delivery Distances'!$A$6:$A$20,_xlfn.XLOOKUP('Sales Summary_working sheet'!M241,'Delivery Distances'!$B$5:$K$5,'Delivery Distances'!$B$6:$K$20))</f>
        <v>8</v>
      </c>
      <c r="P241" s="7">
        <f t="shared" si="13"/>
        <v>11</v>
      </c>
    </row>
    <row r="242" spans="1:16" ht="15.75" customHeight="1" x14ac:dyDescent="0.15">
      <c r="A242" s="13">
        <v>43984</v>
      </c>
      <c r="B242" s="19" t="s">
        <v>5355</v>
      </c>
      <c r="C242" s="7" t="s">
        <v>4934</v>
      </c>
      <c r="D242" s="14">
        <v>16</v>
      </c>
      <c r="E242" s="14" t="str">
        <f>_xlfn.XLOOKUP(D242,'Meal Info'!$A$4:$A$19,'Meal Info'!$B$4:$B$19)</f>
        <v>Fish</v>
      </c>
      <c r="F242" s="14" t="str">
        <f>_xlfn.XLOOKUP(D242,'Meal Info'!$A$4:$A$19,'Meal Info'!$C$4:$C$19)</f>
        <v>Charlie</v>
      </c>
      <c r="G242" s="7">
        <v>92.12</v>
      </c>
      <c r="H242" s="7">
        <f t="shared" si="14"/>
        <v>9.2120000000000015</v>
      </c>
      <c r="I242" s="7">
        <f t="shared" si="15"/>
        <v>101.33200000000001</v>
      </c>
      <c r="J242" s="7">
        <v>0.14000000000000001</v>
      </c>
      <c r="K242" s="7">
        <f t="shared" si="12"/>
        <v>12.896800000000002</v>
      </c>
      <c r="L242" s="7" t="s">
        <v>31</v>
      </c>
      <c r="M242" s="7">
        <v>8</v>
      </c>
      <c r="N242" s="7">
        <f>INDEX('Delivery Distances'!$B$6:$K$20,MATCH('Sales Summary_working sheet'!L242,'Delivery Distances'!$A$6:$A$20,0),MATCH('Sales Summary_working sheet'!M242,'Delivery Distances'!$B$5:$K$5,0))</f>
        <v>8</v>
      </c>
      <c r="O242" s="7" cm="1">
        <f t="array" ref="O242">_xlfn.XLOOKUP(L242,'Delivery Distances'!$A$6:$A$20,_xlfn.XLOOKUP('Sales Summary_working sheet'!M242,'Delivery Distances'!$B$5:$K$5,'Delivery Distances'!$B$6:$K$20))</f>
        <v>8</v>
      </c>
      <c r="P242" s="7">
        <f t="shared" si="13"/>
        <v>11</v>
      </c>
    </row>
    <row r="243" spans="1:16" ht="15.75" customHeight="1" x14ac:dyDescent="0.15">
      <c r="A243" s="13">
        <v>43984</v>
      </c>
      <c r="B243" s="19" t="s">
        <v>5355</v>
      </c>
      <c r="C243" s="7" t="s">
        <v>2921</v>
      </c>
      <c r="D243" s="14">
        <v>10</v>
      </c>
      <c r="E243" s="14" t="str">
        <f>_xlfn.XLOOKUP(D243,'Meal Info'!$A$4:$A$19,'Meal Info'!$B$4:$B$19)</f>
        <v>Protein shake</v>
      </c>
      <c r="F243" s="14" t="str">
        <f>_xlfn.XLOOKUP(D243,'Meal Info'!$A$4:$A$19,'Meal Info'!$C$4:$C$19)</f>
        <v>Charlie</v>
      </c>
      <c r="G243" s="7">
        <v>39.29</v>
      </c>
      <c r="H243" s="7">
        <f t="shared" si="14"/>
        <v>3.9290000000000003</v>
      </c>
      <c r="I243" s="7">
        <f t="shared" si="15"/>
        <v>43.219000000000001</v>
      </c>
      <c r="J243" s="7">
        <v>0.01</v>
      </c>
      <c r="K243" s="7">
        <f t="shared" si="12"/>
        <v>0.39290000000000003</v>
      </c>
      <c r="L243" s="7" t="s">
        <v>28</v>
      </c>
      <c r="M243" s="7">
        <v>9</v>
      </c>
      <c r="N243" s="7">
        <f>INDEX('Delivery Distances'!$B$6:$K$20,MATCH('Sales Summary_working sheet'!L243,'Delivery Distances'!$A$6:$A$20,0),MATCH('Sales Summary_working sheet'!M243,'Delivery Distances'!$B$5:$K$5,0))</f>
        <v>8</v>
      </c>
      <c r="O243" s="7" cm="1">
        <f t="array" ref="O243">_xlfn.XLOOKUP(L243,'Delivery Distances'!$A$6:$A$20,_xlfn.XLOOKUP('Sales Summary_working sheet'!M243,'Delivery Distances'!$B$5:$K$5,'Delivery Distances'!$B$6:$K$20))</f>
        <v>8</v>
      </c>
      <c r="P243" s="7">
        <f t="shared" si="13"/>
        <v>11</v>
      </c>
    </row>
    <row r="244" spans="1:16" ht="15.75" customHeight="1" x14ac:dyDescent="0.15">
      <c r="A244" s="13">
        <v>43984</v>
      </c>
      <c r="B244" s="19" t="s">
        <v>5355</v>
      </c>
      <c r="C244" s="7" t="s">
        <v>4964</v>
      </c>
      <c r="D244" s="14">
        <v>15</v>
      </c>
      <c r="E244" s="14" t="str">
        <f>_xlfn.XLOOKUP(D244,'Meal Info'!$A$4:$A$19,'Meal Info'!$B$4:$B$19)</f>
        <v>Snacks</v>
      </c>
      <c r="F244" s="14" t="str">
        <f>_xlfn.XLOOKUP(D244,'Meal Info'!$A$4:$A$19,'Meal Info'!$C$4:$C$19)</f>
        <v>Charlie</v>
      </c>
      <c r="G244" s="7">
        <v>76.92</v>
      </c>
      <c r="H244" s="7">
        <f t="shared" si="14"/>
        <v>7.6920000000000002</v>
      </c>
      <c r="I244" s="7">
        <f t="shared" si="15"/>
        <v>84.611999999999995</v>
      </c>
      <c r="J244" s="7">
        <v>0.17</v>
      </c>
      <c r="K244" s="7">
        <f t="shared" si="12"/>
        <v>13.076400000000001</v>
      </c>
      <c r="L244" s="7" t="s">
        <v>5078</v>
      </c>
      <c r="M244" s="7">
        <v>2</v>
      </c>
      <c r="N244" s="7">
        <f>INDEX('Delivery Distances'!$B$6:$K$20,MATCH('Sales Summary_working sheet'!L244,'Delivery Distances'!$A$6:$A$20,0),MATCH('Sales Summary_working sheet'!M244,'Delivery Distances'!$B$5:$K$5,0))</f>
        <v>2</v>
      </c>
      <c r="O244" s="7" cm="1">
        <f t="array" ref="O244">_xlfn.XLOOKUP(L244,'Delivery Distances'!$A$6:$A$20,_xlfn.XLOOKUP('Sales Summary_working sheet'!M244,'Delivery Distances'!$B$5:$K$5,'Delivery Distances'!$B$6:$K$20))</f>
        <v>2</v>
      </c>
      <c r="P244" s="7">
        <f t="shared" si="13"/>
        <v>6</v>
      </c>
    </row>
    <row r="245" spans="1:16" ht="15.75" customHeight="1" x14ac:dyDescent="0.15">
      <c r="A245" s="13">
        <v>43984</v>
      </c>
      <c r="B245" s="19" t="s">
        <v>5355</v>
      </c>
      <c r="C245" s="7" t="s">
        <v>1280</v>
      </c>
      <c r="D245" s="14">
        <v>16</v>
      </c>
      <c r="E245" s="14" t="str">
        <f>_xlfn.XLOOKUP(D245,'Meal Info'!$A$4:$A$19,'Meal Info'!$B$4:$B$19)</f>
        <v>Fish</v>
      </c>
      <c r="F245" s="14" t="str">
        <f>_xlfn.XLOOKUP(D245,'Meal Info'!$A$4:$A$19,'Meal Info'!$C$4:$C$19)</f>
        <v>Charlie</v>
      </c>
      <c r="G245" s="7">
        <v>9.42</v>
      </c>
      <c r="H245" s="7">
        <f t="shared" si="14"/>
        <v>0.94200000000000006</v>
      </c>
      <c r="I245" s="7">
        <f t="shared" si="15"/>
        <v>10.362</v>
      </c>
      <c r="J245" s="7">
        <v>0.32</v>
      </c>
      <c r="K245" s="7">
        <f t="shared" si="12"/>
        <v>3.0144000000000002</v>
      </c>
      <c r="L245" s="7" t="s">
        <v>5080</v>
      </c>
      <c r="M245" s="7">
        <v>4</v>
      </c>
      <c r="N245" s="7">
        <f>INDEX('Delivery Distances'!$B$6:$K$20,MATCH('Sales Summary_working sheet'!L245,'Delivery Distances'!$A$6:$A$20,0),MATCH('Sales Summary_working sheet'!M245,'Delivery Distances'!$B$5:$K$5,0))</f>
        <v>5</v>
      </c>
      <c r="O245" s="7" cm="1">
        <f t="array" ref="O245">_xlfn.XLOOKUP(L245,'Delivery Distances'!$A$6:$A$20,_xlfn.XLOOKUP('Sales Summary_working sheet'!M245,'Delivery Distances'!$B$5:$K$5,'Delivery Distances'!$B$6:$K$20))</f>
        <v>5</v>
      </c>
      <c r="P245" s="7">
        <f t="shared" si="13"/>
        <v>9</v>
      </c>
    </row>
    <row r="246" spans="1:16" ht="15.75" customHeight="1" x14ac:dyDescent="0.15">
      <c r="A246" s="13">
        <v>43984</v>
      </c>
      <c r="B246" s="19" t="s">
        <v>5356</v>
      </c>
      <c r="C246" s="7" t="s">
        <v>4149</v>
      </c>
      <c r="D246" s="14">
        <v>10</v>
      </c>
      <c r="E246" s="14" t="str">
        <f>_xlfn.XLOOKUP(D246,'Meal Info'!$A$4:$A$19,'Meal Info'!$B$4:$B$19)</f>
        <v>Protein shake</v>
      </c>
      <c r="F246" s="14" t="str">
        <f>_xlfn.XLOOKUP(D246,'Meal Info'!$A$4:$A$19,'Meal Info'!$C$4:$C$19)</f>
        <v>Charlie</v>
      </c>
      <c r="G246" s="7">
        <v>63.37</v>
      </c>
      <c r="H246" s="7">
        <f t="shared" si="14"/>
        <v>6.3369999999999997</v>
      </c>
      <c r="I246" s="7">
        <f t="shared" si="15"/>
        <v>69.706999999999994</v>
      </c>
      <c r="J246" s="7">
        <v>0.05</v>
      </c>
      <c r="K246" s="7">
        <f t="shared" si="12"/>
        <v>3.1684999999999999</v>
      </c>
      <c r="L246" s="7" t="s">
        <v>27</v>
      </c>
      <c r="M246" s="7">
        <v>2</v>
      </c>
      <c r="N246" s="7">
        <f>INDEX('Delivery Distances'!$B$6:$K$20,MATCH('Sales Summary_working sheet'!L246,'Delivery Distances'!$A$6:$A$20,0),MATCH('Sales Summary_working sheet'!M246,'Delivery Distances'!$B$5:$K$5,0))</f>
        <v>8</v>
      </c>
      <c r="O246" s="7" cm="1">
        <f t="array" ref="O246">_xlfn.XLOOKUP(L246,'Delivery Distances'!$A$6:$A$20,_xlfn.XLOOKUP('Sales Summary_working sheet'!M246,'Delivery Distances'!$B$5:$K$5,'Delivery Distances'!$B$6:$K$20))</f>
        <v>8</v>
      </c>
      <c r="P246" s="7">
        <f t="shared" si="13"/>
        <v>11</v>
      </c>
    </row>
    <row r="247" spans="1:16" ht="15.75" customHeight="1" x14ac:dyDescent="0.15">
      <c r="A247" s="13">
        <v>43984</v>
      </c>
      <c r="B247" s="19" t="s">
        <v>5356</v>
      </c>
      <c r="C247" s="7" t="s">
        <v>992</v>
      </c>
      <c r="D247" s="14">
        <v>10</v>
      </c>
      <c r="E247" s="14" t="str">
        <f>_xlfn.XLOOKUP(D247,'Meal Info'!$A$4:$A$19,'Meal Info'!$B$4:$B$19)</f>
        <v>Protein shake</v>
      </c>
      <c r="F247" s="14" t="str">
        <f>_xlfn.XLOOKUP(D247,'Meal Info'!$A$4:$A$19,'Meal Info'!$C$4:$C$19)</f>
        <v>Charlie</v>
      </c>
      <c r="G247" s="7">
        <v>17.559999999999999</v>
      </c>
      <c r="H247" s="7">
        <f t="shared" si="14"/>
        <v>1.756</v>
      </c>
      <c r="I247" s="7">
        <f t="shared" si="15"/>
        <v>19.315999999999999</v>
      </c>
      <c r="J247" s="7">
        <v>0.18</v>
      </c>
      <c r="K247" s="7">
        <f t="shared" si="12"/>
        <v>3.1607999999999996</v>
      </c>
      <c r="L247" s="7" t="s">
        <v>5077</v>
      </c>
      <c r="M247" s="7">
        <v>9</v>
      </c>
      <c r="N247" s="7">
        <f>INDEX('Delivery Distances'!$B$6:$K$20,MATCH('Sales Summary_working sheet'!L247,'Delivery Distances'!$A$6:$A$20,0),MATCH('Sales Summary_working sheet'!M247,'Delivery Distances'!$B$5:$K$5,0))</f>
        <v>4</v>
      </c>
      <c r="O247" s="7" cm="1">
        <f t="array" ref="O247">_xlfn.XLOOKUP(L247,'Delivery Distances'!$A$6:$A$20,_xlfn.XLOOKUP('Sales Summary_working sheet'!M247,'Delivery Distances'!$B$5:$K$5,'Delivery Distances'!$B$6:$K$20))</f>
        <v>4</v>
      </c>
      <c r="P247" s="7">
        <f t="shared" si="13"/>
        <v>8</v>
      </c>
    </row>
    <row r="248" spans="1:16" ht="15.75" customHeight="1" x14ac:dyDescent="0.15">
      <c r="A248" s="13">
        <v>43984</v>
      </c>
      <c r="B248" s="19" t="s">
        <v>5356</v>
      </c>
      <c r="C248" s="7" t="s">
        <v>3631</v>
      </c>
      <c r="D248" s="14">
        <v>10</v>
      </c>
      <c r="E248" s="14" t="str">
        <f>_xlfn.XLOOKUP(D248,'Meal Info'!$A$4:$A$19,'Meal Info'!$B$4:$B$19)</f>
        <v>Protein shake</v>
      </c>
      <c r="F248" s="14" t="str">
        <f>_xlfn.XLOOKUP(D248,'Meal Info'!$A$4:$A$19,'Meal Info'!$C$4:$C$19)</f>
        <v>Charlie</v>
      </c>
      <c r="G248" s="7">
        <v>76.73</v>
      </c>
      <c r="H248" s="7">
        <f t="shared" si="14"/>
        <v>7.6730000000000009</v>
      </c>
      <c r="I248" s="7">
        <f t="shared" si="15"/>
        <v>84.403000000000006</v>
      </c>
      <c r="J248" s="7">
        <v>0.28999999999999998</v>
      </c>
      <c r="K248" s="7">
        <f t="shared" si="12"/>
        <v>22.2517</v>
      </c>
      <c r="L248" s="7" t="s">
        <v>5082</v>
      </c>
      <c r="M248" s="7">
        <v>9</v>
      </c>
      <c r="N248" s="7">
        <f>INDEX('Delivery Distances'!$B$6:$K$20,MATCH('Sales Summary_working sheet'!L248,'Delivery Distances'!$A$6:$A$20,0),MATCH('Sales Summary_working sheet'!M248,'Delivery Distances'!$B$5:$K$5,0))</f>
        <v>2</v>
      </c>
      <c r="O248" s="7" cm="1">
        <f t="array" ref="O248">_xlfn.XLOOKUP(L248,'Delivery Distances'!$A$6:$A$20,_xlfn.XLOOKUP('Sales Summary_working sheet'!M248,'Delivery Distances'!$B$5:$K$5,'Delivery Distances'!$B$6:$K$20))</f>
        <v>2</v>
      </c>
      <c r="P248" s="7">
        <f t="shared" si="13"/>
        <v>6</v>
      </c>
    </row>
    <row r="249" spans="1:16" ht="15.75" customHeight="1" x14ac:dyDescent="0.15">
      <c r="A249" s="13">
        <v>43984</v>
      </c>
      <c r="B249" s="19" t="s">
        <v>5356</v>
      </c>
      <c r="C249" s="7" t="s">
        <v>619</v>
      </c>
      <c r="D249" s="14">
        <v>15</v>
      </c>
      <c r="E249" s="14" t="str">
        <f>_xlfn.XLOOKUP(D249,'Meal Info'!$A$4:$A$19,'Meal Info'!$B$4:$B$19)</f>
        <v>Snacks</v>
      </c>
      <c r="F249" s="14" t="str">
        <f>_xlfn.XLOOKUP(D249,'Meal Info'!$A$4:$A$19,'Meal Info'!$C$4:$C$19)</f>
        <v>Charlie</v>
      </c>
      <c r="G249" s="7">
        <v>77.819999999999993</v>
      </c>
      <c r="H249" s="7">
        <f t="shared" si="14"/>
        <v>7.782</v>
      </c>
      <c r="I249" s="7">
        <f t="shared" si="15"/>
        <v>85.60199999999999</v>
      </c>
      <c r="J249" s="7">
        <v>0.26</v>
      </c>
      <c r="K249" s="7">
        <f t="shared" si="12"/>
        <v>20.2332</v>
      </c>
      <c r="L249" s="7" t="s">
        <v>28</v>
      </c>
      <c r="M249" s="7">
        <v>8</v>
      </c>
      <c r="N249" s="7">
        <f>INDEX('Delivery Distances'!$B$6:$K$20,MATCH('Sales Summary_working sheet'!L249,'Delivery Distances'!$A$6:$A$20,0),MATCH('Sales Summary_working sheet'!M249,'Delivery Distances'!$B$5:$K$5,0))</f>
        <v>17</v>
      </c>
      <c r="O249" s="7" cm="1">
        <f t="array" ref="O249">_xlfn.XLOOKUP(L249,'Delivery Distances'!$A$6:$A$20,_xlfn.XLOOKUP('Sales Summary_working sheet'!M249,'Delivery Distances'!$B$5:$K$5,'Delivery Distances'!$B$6:$K$20))</f>
        <v>17</v>
      </c>
      <c r="P249" s="7">
        <f t="shared" si="13"/>
        <v>15.5</v>
      </c>
    </row>
    <row r="250" spans="1:16" ht="15.75" customHeight="1" x14ac:dyDescent="0.15">
      <c r="A250" s="13">
        <v>43984</v>
      </c>
      <c r="B250" s="19" t="s">
        <v>5356</v>
      </c>
      <c r="C250" s="7" t="s">
        <v>469</v>
      </c>
      <c r="D250" s="14">
        <v>16</v>
      </c>
      <c r="E250" s="14" t="str">
        <f>_xlfn.XLOOKUP(D250,'Meal Info'!$A$4:$A$19,'Meal Info'!$B$4:$B$19)</f>
        <v>Fish</v>
      </c>
      <c r="F250" s="14" t="str">
        <f>_xlfn.XLOOKUP(D250,'Meal Info'!$A$4:$A$19,'Meal Info'!$C$4:$C$19)</f>
        <v>Charlie</v>
      </c>
      <c r="G250" s="7">
        <v>35.54</v>
      </c>
      <c r="H250" s="7">
        <f t="shared" si="14"/>
        <v>3.5540000000000003</v>
      </c>
      <c r="I250" s="7">
        <f t="shared" si="15"/>
        <v>39.094000000000001</v>
      </c>
      <c r="J250" s="7">
        <v>0.15</v>
      </c>
      <c r="K250" s="7">
        <f t="shared" si="12"/>
        <v>5.3309999999999995</v>
      </c>
      <c r="L250" s="7" t="s">
        <v>5080</v>
      </c>
      <c r="M250" s="7">
        <v>9</v>
      </c>
      <c r="N250" s="7">
        <f>INDEX('Delivery Distances'!$B$6:$K$20,MATCH('Sales Summary_working sheet'!L250,'Delivery Distances'!$A$6:$A$20,0),MATCH('Sales Summary_working sheet'!M250,'Delivery Distances'!$B$5:$K$5,0))</f>
        <v>4</v>
      </c>
      <c r="O250" s="7" cm="1">
        <f t="array" ref="O250">_xlfn.XLOOKUP(L250,'Delivery Distances'!$A$6:$A$20,_xlfn.XLOOKUP('Sales Summary_working sheet'!M250,'Delivery Distances'!$B$5:$K$5,'Delivery Distances'!$B$6:$K$20))</f>
        <v>4</v>
      </c>
      <c r="P250" s="7">
        <f t="shared" si="13"/>
        <v>8</v>
      </c>
    </row>
    <row r="251" spans="1:16" ht="15.75" customHeight="1" x14ac:dyDescent="0.15">
      <c r="A251" s="13">
        <v>43984</v>
      </c>
      <c r="B251" s="19" t="s">
        <v>5356</v>
      </c>
      <c r="C251" s="7" t="s">
        <v>270</v>
      </c>
      <c r="D251" s="14">
        <v>15</v>
      </c>
      <c r="E251" s="14" t="str">
        <f>_xlfn.XLOOKUP(D251,'Meal Info'!$A$4:$A$19,'Meal Info'!$B$4:$B$19)</f>
        <v>Snacks</v>
      </c>
      <c r="F251" s="14" t="str">
        <f>_xlfn.XLOOKUP(D251,'Meal Info'!$A$4:$A$19,'Meal Info'!$C$4:$C$19)</f>
        <v>Charlie</v>
      </c>
      <c r="G251" s="7">
        <v>76.150000000000006</v>
      </c>
      <c r="H251" s="7">
        <f t="shared" si="14"/>
        <v>7.6150000000000011</v>
      </c>
      <c r="I251" s="7">
        <f t="shared" si="15"/>
        <v>83.765000000000001</v>
      </c>
      <c r="J251" s="7">
        <v>0.28999999999999998</v>
      </c>
      <c r="K251" s="7">
        <f t="shared" si="12"/>
        <v>22.083500000000001</v>
      </c>
      <c r="L251" s="7" t="s">
        <v>5080</v>
      </c>
      <c r="M251" s="7">
        <v>9</v>
      </c>
      <c r="N251" s="7">
        <f>INDEX('Delivery Distances'!$B$6:$K$20,MATCH('Sales Summary_working sheet'!L251,'Delivery Distances'!$A$6:$A$20,0),MATCH('Sales Summary_working sheet'!M251,'Delivery Distances'!$B$5:$K$5,0))</f>
        <v>4</v>
      </c>
      <c r="O251" s="7" cm="1">
        <f t="array" ref="O251">_xlfn.XLOOKUP(L251,'Delivery Distances'!$A$6:$A$20,_xlfn.XLOOKUP('Sales Summary_working sheet'!M251,'Delivery Distances'!$B$5:$K$5,'Delivery Distances'!$B$6:$K$20))</f>
        <v>4</v>
      </c>
      <c r="P251" s="7">
        <f t="shared" si="13"/>
        <v>8</v>
      </c>
    </row>
    <row r="252" spans="1:16" ht="15.75" customHeight="1" x14ac:dyDescent="0.15">
      <c r="A252" s="13">
        <v>43984</v>
      </c>
      <c r="B252" s="19" t="s">
        <v>5356</v>
      </c>
      <c r="C252" s="7" t="s">
        <v>3896</v>
      </c>
      <c r="D252" s="14">
        <v>15</v>
      </c>
      <c r="E252" s="14" t="str">
        <f>_xlfn.XLOOKUP(D252,'Meal Info'!$A$4:$A$19,'Meal Info'!$B$4:$B$19)</f>
        <v>Snacks</v>
      </c>
      <c r="F252" s="14" t="str">
        <f>_xlfn.XLOOKUP(D252,'Meal Info'!$A$4:$A$19,'Meal Info'!$C$4:$C$19)</f>
        <v>Charlie</v>
      </c>
      <c r="G252" s="7">
        <v>84.79</v>
      </c>
      <c r="H252" s="7">
        <f t="shared" si="14"/>
        <v>8.479000000000001</v>
      </c>
      <c r="I252" s="7">
        <f t="shared" si="15"/>
        <v>93.269000000000005</v>
      </c>
      <c r="J252" s="7">
        <v>0.03</v>
      </c>
      <c r="K252" s="7">
        <f t="shared" si="12"/>
        <v>2.5437000000000003</v>
      </c>
      <c r="L252" s="7" t="s">
        <v>5082</v>
      </c>
      <c r="M252" s="7">
        <v>10</v>
      </c>
      <c r="N252" s="7">
        <f>INDEX('Delivery Distances'!$B$6:$K$20,MATCH('Sales Summary_working sheet'!L252,'Delivery Distances'!$A$6:$A$20,0),MATCH('Sales Summary_working sheet'!M252,'Delivery Distances'!$B$5:$K$5,0))</f>
        <v>2</v>
      </c>
      <c r="O252" s="7" cm="1">
        <f t="array" ref="O252">_xlfn.XLOOKUP(L252,'Delivery Distances'!$A$6:$A$20,_xlfn.XLOOKUP('Sales Summary_working sheet'!M252,'Delivery Distances'!$B$5:$K$5,'Delivery Distances'!$B$6:$K$20))</f>
        <v>2</v>
      </c>
      <c r="P252" s="7">
        <f t="shared" si="13"/>
        <v>6</v>
      </c>
    </row>
    <row r="253" spans="1:16" ht="15.75" customHeight="1" x14ac:dyDescent="0.15">
      <c r="A253" s="13">
        <v>43984</v>
      </c>
      <c r="B253" s="19" t="s">
        <v>5356</v>
      </c>
      <c r="C253" s="7" t="s">
        <v>4811</v>
      </c>
      <c r="D253" s="14">
        <v>15</v>
      </c>
      <c r="E253" s="14" t="str">
        <f>_xlfn.XLOOKUP(D253,'Meal Info'!$A$4:$A$19,'Meal Info'!$B$4:$B$19)</f>
        <v>Snacks</v>
      </c>
      <c r="F253" s="14" t="str">
        <f>_xlfn.XLOOKUP(D253,'Meal Info'!$A$4:$A$19,'Meal Info'!$C$4:$C$19)</f>
        <v>Charlie</v>
      </c>
      <c r="G253" s="7">
        <v>33.85</v>
      </c>
      <c r="H253" s="7">
        <f t="shared" si="14"/>
        <v>3.3850000000000002</v>
      </c>
      <c r="I253" s="7">
        <f t="shared" si="15"/>
        <v>37.234999999999999</v>
      </c>
      <c r="J253" s="7">
        <v>0.06</v>
      </c>
      <c r="K253" s="7">
        <f t="shared" si="12"/>
        <v>2.0310000000000001</v>
      </c>
      <c r="L253" s="7" t="s">
        <v>5081</v>
      </c>
      <c r="M253" s="7">
        <v>3</v>
      </c>
      <c r="N253" s="7">
        <f>INDEX('Delivery Distances'!$B$6:$K$20,MATCH('Sales Summary_working sheet'!L253,'Delivery Distances'!$A$6:$A$20,0),MATCH('Sales Summary_working sheet'!M253,'Delivery Distances'!$B$5:$K$5,0))</f>
        <v>3</v>
      </c>
      <c r="O253" s="7" cm="1">
        <f t="array" ref="O253">_xlfn.XLOOKUP(L253,'Delivery Distances'!$A$6:$A$20,_xlfn.XLOOKUP('Sales Summary_working sheet'!M253,'Delivery Distances'!$B$5:$K$5,'Delivery Distances'!$B$6:$K$20))</f>
        <v>3</v>
      </c>
      <c r="P253" s="7">
        <f t="shared" si="13"/>
        <v>7</v>
      </c>
    </row>
    <row r="254" spans="1:16" ht="15.75" customHeight="1" x14ac:dyDescent="0.15">
      <c r="A254" s="13">
        <v>43984</v>
      </c>
      <c r="B254" s="19" t="s">
        <v>5356</v>
      </c>
      <c r="C254" s="7" t="s">
        <v>2768</v>
      </c>
      <c r="D254" s="14">
        <v>15</v>
      </c>
      <c r="E254" s="14" t="str">
        <f>_xlfn.XLOOKUP(D254,'Meal Info'!$A$4:$A$19,'Meal Info'!$B$4:$B$19)</f>
        <v>Snacks</v>
      </c>
      <c r="F254" s="14" t="str">
        <f>_xlfn.XLOOKUP(D254,'Meal Info'!$A$4:$A$19,'Meal Info'!$C$4:$C$19)</f>
        <v>Charlie</v>
      </c>
      <c r="G254" s="7">
        <v>91.99</v>
      </c>
      <c r="H254" s="7">
        <f t="shared" si="14"/>
        <v>9.1989999999999998</v>
      </c>
      <c r="I254" s="7">
        <f t="shared" si="15"/>
        <v>101.18899999999999</v>
      </c>
      <c r="J254" s="7">
        <v>0.38</v>
      </c>
      <c r="K254" s="7">
        <f t="shared" si="12"/>
        <v>34.956199999999995</v>
      </c>
      <c r="L254" s="7" t="s">
        <v>27</v>
      </c>
      <c r="M254" s="7">
        <v>9</v>
      </c>
      <c r="N254" s="7">
        <f>INDEX('Delivery Distances'!$B$6:$K$20,MATCH('Sales Summary_working sheet'!L254,'Delivery Distances'!$A$6:$A$20,0),MATCH('Sales Summary_working sheet'!M254,'Delivery Distances'!$B$5:$K$5,0))</f>
        <v>9</v>
      </c>
      <c r="O254" s="7" cm="1">
        <f t="array" ref="O254">_xlfn.XLOOKUP(L254,'Delivery Distances'!$A$6:$A$20,_xlfn.XLOOKUP('Sales Summary_working sheet'!M254,'Delivery Distances'!$B$5:$K$5,'Delivery Distances'!$B$6:$K$20))</f>
        <v>9</v>
      </c>
      <c r="P254" s="7">
        <f t="shared" si="13"/>
        <v>11.5</v>
      </c>
    </row>
    <row r="255" spans="1:16" ht="15.75" customHeight="1" x14ac:dyDescent="0.15">
      <c r="A255" s="13">
        <v>43984</v>
      </c>
      <c r="B255" s="19" t="s">
        <v>5356</v>
      </c>
      <c r="C255" s="7" t="s">
        <v>4760</v>
      </c>
      <c r="D255" s="14">
        <v>16</v>
      </c>
      <c r="E255" s="14" t="str">
        <f>_xlfn.XLOOKUP(D255,'Meal Info'!$A$4:$A$19,'Meal Info'!$B$4:$B$19)</f>
        <v>Fish</v>
      </c>
      <c r="F255" s="14" t="str">
        <f>_xlfn.XLOOKUP(D255,'Meal Info'!$A$4:$A$19,'Meal Info'!$C$4:$C$19)</f>
        <v>Charlie</v>
      </c>
      <c r="G255" s="7">
        <v>73.61</v>
      </c>
      <c r="H255" s="7">
        <f t="shared" si="14"/>
        <v>7.3610000000000007</v>
      </c>
      <c r="I255" s="7">
        <f t="shared" si="15"/>
        <v>80.971000000000004</v>
      </c>
      <c r="J255" s="7">
        <v>0.14000000000000001</v>
      </c>
      <c r="K255" s="7">
        <f t="shared" si="12"/>
        <v>10.305400000000001</v>
      </c>
      <c r="L255" s="7" t="s">
        <v>30</v>
      </c>
      <c r="M255" s="7">
        <v>2</v>
      </c>
      <c r="N255" s="7">
        <f>INDEX('Delivery Distances'!$B$6:$K$20,MATCH('Sales Summary_working sheet'!L255,'Delivery Distances'!$A$6:$A$20,0),MATCH('Sales Summary_working sheet'!M255,'Delivery Distances'!$B$5:$K$5,0))</f>
        <v>12</v>
      </c>
      <c r="O255" s="7" cm="1">
        <f t="array" ref="O255">_xlfn.XLOOKUP(L255,'Delivery Distances'!$A$6:$A$20,_xlfn.XLOOKUP('Sales Summary_working sheet'!M255,'Delivery Distances'!$B$5:$K$5,'Delivery Distances'!$B$6:$K$20))</f>
        <v>12</v>
      </c>
      <c r="P255" s="7">
        <f t="shared" si="13"/>
        <v>13</v>
      </c>
    </row>
    <row r="256" spans="1:16" ht="15.75" customHeight="1" x14ac:dyDescent="0.15">
      <c r="A256" s="13">
        <v>43984</v>
      </c>
      <c r="B256" s="19" t="s">
        <v>5356</v>
      </c>
      <c r="C256" s="7" t="s">
        <v>1584</v>
      </c>
      <c r="D256" s="14">
        <v>15</v>
      </c>
      <c r="E256" s="14" t="str">
        <f>_xlfn.XLOOKUP(D256,'Meal Info'!$A$4:$A$19,'Meal Info'!$B$4:$B$19)</f>
        <v>Snacks</v>
      </c>
      <c r="F256" s="14" t="str">
        <f>_xlfn.XLOOKUP(D256,'Meal Info'!$A$4:$A$19,'Meal Info'!$C$4:$C$19)</f>
        <v>Charlie</v>
      </c>
      <c r="G256" s="7">
        <v>78.2</v>
      </c>
      <c r="H256" s="7">
        <f t="shared" si="14"/>
        <v>7.82</v>
      </c>
      <c r="I256" s="7">
        <f t="shared" si="15"/>
        <v>86.02000000000001</v>
      </c>
      <c r="J256" s="7">
        <v>0.02</v>
      </c>
      <c r="K256" s="7">
        <f t="shared" si="12"/>
        <v>1.5640000000000001</v>
      </c>
      <c r="L256" s="7" t="s">
        <v>27</v>
      </c>
      <c r="M256" s="7">
        <v>3</v>
      </c>
      <c r="N256" s="7">
        <f>INDEX('Delivery Distances'!$B$6:$K$20,MATCH('Sales Summary_working sheet'!L256,'Delivery Distances'!$A$6:$A$20,0),MATCH('Sales Summary_working sheet'!M256,'Delivery Distances'!$B$5:$K$5,0))</f>
        <v>17</v>
      </c>
      <c r="O256" s="7" cm="1">
        <f t="array" ref="O256">_xlfn.XLOOKUP(L256,'Delivery Distances'!$A$6:$A$20,_xlfn.XLOOKUP('Sales Summary_working sheet'!M256,'Delivery Distances'!$B$5:$K$5,'Delivery Distances'!$B$6:$K$20))</f>
        <v>17</v>
      </c>
      <c r="P256" s="7">
        <f t="shared" si="13"/>
        <v>15.5</v>
      </c>
    </row>
    <row r="257" spans="1:16" ht="15.75" customHeight="1" x14ac:dyDescent="0.15">
      <c r="A257" s="13">
        <v>43984</v>
      </c>
      <c r="B257" s="19" t="s">
        <v>5356</v>
      </c>
      <c r="C257" s="7" t="s">
        <v>1005</v>
      </c>
      <c r="D257" s="14">
        <v>15</v>
      </c>
      <c r="E257" s="14" t="str">
        <f>_xlfn.XLOOKUP(D257,'Meal Info'!$A$4:$A$19,'Meal Info'!$B$4:$B$19)</f>
        <v>Snacks</v>
      </c>
      <c r="F257" s="14" t="str">
        <f>_xlfn.XLOOKUP(D257,'Meal Info'!$A$4:$A$19,'Meal Info'!$C$4:$C$19)</f>
        <v>Charlie</v>
      </c>
      <c r="G257" s="7">
        <v>96.15</v>
      </c>
      <c r="H257" s="7">
        <f t="shared" si="14"/>
        <v>9.615000000000002</v>
      </c>
      <c r="I257" s="7">
        <f t="shared" si="15"/>
        <v>105.76500000000001</v>
      </c>
      <c r="J257" s="7">
        <v>0.16</v>
      </c>
      <c r="K257" s="7">
        <f t="shared" si="12"/>
        <v>15.384000000000002</v>
      </c>
      <c r="L257" s="7" t="s">
        <v>31</v>
      </c>
      <c r="M257" s="7">
        <v>1</v>
      </c>
      <c r="N257" s="7">
        <f>INDEX('Delivery Distances'!$B$6:$K$20,MATCH('Sales Summary_working sheet'!L257,'Delivery Distances'!$A$6:$A$20,0),MATCH('Sales Summary_working sheet'!M257,'Delivery Distances'!$B$5:$K$5,0))</f>
        <v>10</v>
      </c>
      <c r="O257" s="7" cm="1">
        <f t="array" ref="O257">_xlfn.XLOOKUP(L257,'Delivery Distances'!$A$6:$A$20,_xlfn.XLOOKUP('Sales Summary_working sheet'!M257,'Delivery Distances'!$B$5:$K$5,'Delivery Distances'!$B$6:$K$20))</f>
        <v>10</v>
      </c>
      <c r="P257" s="7">
        <f t="shared" si="13"/>
        <v>12</v>
      </c>
    </row>
    <row r="258" spans="1:16" ht="15.75" customHeight="1" x14ac:dyDescent="0.15">
      <c r="A258" s="13">
        <v>43984</v>
      </c>
      <c r="B258" s="19" t="s">
        <v>5356</v>
      </c>
      <c r="C258" s="7" t="s">
        <v>1895</v>
      </c>
      <c r="D258" s="14">
        <v>15</v>
      </c>
      <c r="E258" s="14" t="str">
        <f>_xlfn.XLOOKUP(D258,'Meal Info'!$A$4:$A$19,'Meal Info'!$B$4:$B$19)</f>
        <v>Snacks</v>
      </c>
      <c r="F258" s="14" t="str">
        <f>_xlfn.XLOOKUP(D258,'Meal Info'!$A$4:$A$19,'Meal Info'!$C$4:$C$19)</f>
        <v>Charlie</v>
      </c>
      <c r="G258" s="7">
        <v>85.1</v>
      </c>
      <c r="H258" s="7">
        <f t="shared" si="14"/>
        <v>8.51</v>
      </c>
      <c r="I258" s="7">
        <f t="shared" si="15"/>
        <v>93.61</v>
      </c>
      <c r="J258" s="7">
        <v>0.15</v>
      </c>
      <c r="K258" s="7">
        <f t="shared" si="12"/>
        <v>12.764999999999999</v>
      </c>
      <c r="L258" s="7" t="s">
        <v>5076</v>
      </c>
      <c r="M258" s="7">
        <v>10</v>
      </c>
      <c r="N258" s="7">
        <f>INDEX('Delivery Distances'!$B$6:$K$20,MATCH('Sales Summary_working sheet'!L258,'Delivery Distances'!$A$6:$A$20,0),MATCH('Sales Summary_working sheet'!M258,'Delivery Distances'!$B$5:$K$5,0))</f>
        <v>3</v>
      </c>
      <c r="O258" s="7" cm="1">
        <f t="array" ref="O258">_xlfn.XLOOKUP(L258,'Delivery Distances'!$A$6:$A$20,_xlfn.XLOOKUP('Sales Summary_working sheet'!M258,'Delivery Distances'!$B$5:$K$5,'Delivery Distances'!$B$6:$K$20))</f>
        <v>3</v>
      </c>
      <c r="P258" s="7">
        <f t="shared" si="13"/>
        <v>7</v>
      </c>
    </row>
    <row r="259" spans="1:16" ht="15.75" customHeight="1" x14ac:dyDescent="0.15">
      <c r="A259" s="13">
        <v>43984</v>
      </c>
      <c r="B259" s="19" t="s">
        <v>5356</v>
      </c>
      <c r="C259" s="7" t="s">
        <v>2128</v>
      </c>
      <c r="D259" s="14">
        <v>10</v>
      </c>
      <c r="E259" s="14" t="str">
        <f>_xlfn.XLOOKUP(D259,'Meal Info'!$A$4:$A$19,'Meal Info'!$B$4:$B$19)</f>
        <v>Protein shake</v>
      </c>
      <c r="F259" s="14" t="str">
        <f>_xlfn.XLOOKUP(D259,'Meal Info'!$A$4:$A$19,'Meal Info'!$C$4:$C$19)</f>
        <v>Charlie</v>
      </c>
      <c r="G259" s="7">
        <v>72.83</v>
      </c>
      <c r="H259" s="7">
        <f t="shared" si="14"/>
        <v>7.2830000000000004</v>
      </c>
      <c r="I259" s="7">
        <f t="shared" si="15"/>
        <v>80.113</v>
      </c>
      <c r="J259" s="7">
        <v>0.25</v>
      </c>
      <c r="K259" s="7">
        <f t="shared" si="12"/>
        <v>18.2075</v>
      </c>
      <c r="L259" s="7" t="s">
        <v>31</v>
      </c>
      <c r="M259" s="7">
        <v>6</v>
      </c>
      <c r="N259" s="7">
        <f>INDEX('Delivery Distances'!$B$6:$K$20,MATCH('Sales Summary_working sheet'!L259,'Delivery Distances'!$A$6:$A$20,0),MATCH('Sales Summary_working sheet'!M259,'Delivery Distances'!$B$5:$K$5,0))</f>
        <v>17</v>
      </c>
      <c r="O259" s="7" cm="1">
        <f t="array" ref="O259">_xlfn.XLOOKUP(L259,'Delivery Distances'!$A$6:$A$20,_xlfn.XLOOKUP('Sales Summary_working sheet'!M259,'Delivery Distances'!$B$5:$K$5,'Delivery Distances'!$B$6:$K$20))</f>
        <v>17</v>
      </c>
      <c r="P259" s="7">
        <f t="shared" si="13"/>
        <v>15.5</v>
      </c>
    </row>
    <row r="260" spans="1:16" ht="15.75" customHeight="1" x14ac:dyDescent="0.15">
      <c r="A260" s="13">
        <v>43984</v>
      </c>
      <c r="B260" s="19" t="s">
        <v>5356</v>
      </c>
      <c r="C260" s="7" t="s">
        <v>2276</v>
      </c>
      <c r="D260" s="14">
        <v>10</v>
      </c>
      <c r="E260" s="14" t="str">
        <f>_xlfn.XLOOKUP(D260,'Meal Info'!$A$4:$A$19,'Meal Info'!$B$4:$B$19)</f>
        <v>Protein shake</v>
      </c>
      <c r="F260" s="14" t="str">
        <f>_xlfn.XLOOKUP(D260,'Meal Info'!$A$4:$A$19,'Meal Info'!$C$4:$C$19)</f>
        <v>Charlie</v>
      </c>
      <c r="G260" s="7">
        <v>29.95</v>
      </c>
      <c r="H260" s="7">
        <f t="shared" si="14"/>
        <v>2.9950000000000001</v>
      </c>
      <c r="I260" s="7">
        <f t="shared" si="15"/>
        <v>32.945</v>
      </c>
      <c r="J260" s="7">
        <v>0.11</v>
      </c>
      <c r="K260" s="7">
        <f t="shared" si="12"/>
        <v>3.2944999999999998</v>
      </c>
      <c r="L260" s="7" t="s">
        <v>5080</v>
      </c>
      <c r="M260" s="7">
        <v>6</v>
      </c>
      <c r="N260" s="7">
        <f>INDEX('Delivery Distances'!$B$6:$K$20,MATCH('Sales Summary_working sheet'!L260,'Delivery Distances'!$A$6:$A$20,0),MATCH('Sales Summary_working sheet'!M260,'Delivery Distances'!$B$5:$K$5,0))</f>
        <v>3</v>
      </c>
      <c r="O260" s="7" cm="1">
        <f t="array" ref="O260">_xlfn.XLOOKUP(L260,'Delivery Distances'!$A$6:$A$20,_xlfn.XLOOKUP('Sales Summary_working sheet'!M260,'Delivery Distances'!$B$5:$K$5,'Delivery Distances'!$B$6:$K$20))</f>
        <v>3</v>
      </c>
      <c r="P260" s="7">
        <f t="shared" si="13"/>
        <v>7</v>
      </c>
    </row>
    <row r="261" spans="1:16" ht="15.75" customHeight="1" x14ac:dyDescent="0.15">
      <c r="A261" s="13">
        <v>43984</v>
      </c>
      <c r="B261" s="19" t="s">
        <v>5357</v>
      </c>
      <c r="C261" s="7" t="s">
        <v>3712</v>
      </c>
      <c r="D261" s="14">
        <v>10</v>
      </c>
      <c r="E261" s="14" t="str">
        <f>_xlfn.XLOOKUP(D261,'Meal Info'!$A$4:$A$19,'Meal Info'!$B$4:$B$19)</f>
        <v>Protein shake</v>
      </c>
      <c r="F261" s="14" t="str">
        <f>_xlfn.XLOOKUP(D261,'Meal Info'!$A$4:$A$19,'Meal Info'!$C$4:$C$19)</f>
        <v>Charlie</v>
      </c>
      <c r="G261" s="7">
        <v>74.58</v>
      </c>
      <c r="H261" s="7">
        <f t="shared" si="14"/>
        <v>7.4580000000000002</v>
      </c>
      <c r="I261" s="7">
        <f t="shared" si="15"/>
        <v>82.037999999999997</v>
      </c>
      <c r="J261" s="7">
        <v>0.17</v>
      </c>
      <c r="K261" s="7">
        <f t="shared" ref="K261:K324" si="16">J261*G261</f>
        <v>12.678600000000001</v>
      </c>
      <c r="L261" s="7" t="s">
        <v>28</v>
      </c>
      <c r="M261" s="7">
        <v>7</v>
      </c>
      <c r="N261" s="7">
        <f>INDEX('Delivery Distances'!$B$6:$K$20,MATCH('Sales Summary_working sheet'!L261,'Delivery Distances'!$A$6:$A$20,0),MATCH('Sales Summary_working sheet'!M261,'Delivery Distances'!$B$5:$K$5,0))</f>
        <v>3</v>
      </c>
      <c r="O261" s="7" cm="1">
        <f t="array" ref="O261">_xlfn.XLOOKUP(L261,'Delivery Distances'!$A$6:$A$20,_xlfn.XLOOKUP('Sales Summary_working sheet'!M261,'Delivery Distances'!$B$5:$K$5,'Delivery Distances'!$B$6:$K$20))</f>
        <v>3</v>
      </c>
      <c r="P261" s="7">
        <f t="shared" ref="P261:P324" si="17">IF(O261&lt;=2, O261*3, IF(O261&lt;=6, 3*2 + (O261-2)*1, 3*2 + 4*1 + (O261-6)*0.5))</f>
        <v>7</v>
      </c>
    </row>
    <row r="262" spans="1:16" ht="15.75" customHeight="1" x14ac:dyDescent="0.15">
      <c r="A262" s="13">
        <v>43984</v>
      </c>
      <c r="B262" s="19" t="s">
        <v>5357</v>
      </c>
      <c r="C262" s="7" t="s">
        <v>1010</v>
      </c>
      <c r="D262" s="14">
        <v>10</v>
      </c>
      <c r="E262" s="14" t="str">
        <f>_xlfn.XLOOKUP(D262,'Meal Info'!$A$4:$A$19,'Meal Info'!$B$4:$B$19)</f>
        <v>Protein shake</v>
      </c>
      <c r="F262" s="14" t="str">
        <f>_xlfn.XLOOKUP(D262,'Meal Info'!$A$4:$A$19,'Meal Info'!$C$4:$C$19)</f>
        <v>Charlie</v>
      </c>
      <c r="G262" s="7">
        <v>67.849999999999994</v>
      </c>
      <c r="H262" s="7">
        <f t="shared" si="14"/>
        <v>6.7850000000000001</v>
      </c>
      <c r="I262" s="7">
        <f t="shared" si="15"/>
        <v>74.634999999999991</v>
      </c>
      <c r="J262" s="7">
        <v>0.16</v>
      </c>
      <c r="K262" s="7">
        <f t="shared" si="16"/>
        <v>10.856</v>
      </c>
      <c r="L262" s="7" t="s">
        <v>5081</v>
      </c>
      <c r="M262" s="7">
        <v>8</v>
      </c>
      <c r="N262" s="7">
        <f>INDEX('Delivery Distances'!$B$6:$K$20,MATCH('Sales Summary_working sheet'!L262,'Delivery Distances'!$A$6:$A$20,0),MATCH('Sales Summary_working sheet'!M262,'Delivery Distances'!$B$5:$K$5,0))</f>
        <v>2</v>
      </c>
      <c r="O262" s="7" cm="1">
        <f t="array" ref="O262">_xlfn.XLOOKUP(L262,'Delivery Distances'!$A$6:$A$20,_xlfn.XLOOKUP('Sales Summary_working sheet'!M262,'Delivery Distances'!$B$5:$K$5,'Delivery Distances'!$B$6:$K$20))</f>
        <v>2</v>
      </c>
      <c r="P262" s="7">
        <f t="shared" si="17"/>
        <v>6</v>
      </c>
    </row>
    <row r="263" spans="1:16" ht="15.75" customHeight="1" x14ac:dyDescent="0.15">
      <c r="A263" s="13">
        <v>43984</v>
      </c>
      <c r="B263" s="19" t="s">
        <v>5357</v>
      </c>
      <c r="C263" s="7" t="s">
        <v>1804</v>
      </c>
      <c r="D263" s="14">
        <v>16</v>
      </c>
      <c r="E263" s="14" t="str">
        <f>_xlfn.XLOOKUP(D263,'Meal Info'!$A$4:$A$19,'Meal Info'!$B$4:$B$19)</f>
        <v>Fish</v>
      </c>
      <c r="F263" s="14" t="str">
        <f>_xlfn.XLOOKUP(D263,'Meal Info'!$A$4:$A$19,'Meal Info'!$C$4:$C$19)</f>
        <v>Charlie</v>
      </c>
      <c r="G263" s="7">
        <v>33.04</v>
      </c>
      <c r="H263" s="7">
        <f t="shared" si="14"/>
        <v>3.3040000000000003</v>
      </c>
      <c r="I263" s="7">
        <f t="shared" si="15"/>
        <v>36.344000000000001</v>
      </c>
      <c r="J263" s="7">
        <v>0.03</v>
      </c>
      <c r="K263" s="7">
        <f t="shared" si="16"/>
        <v>0.99119999999999997</v>
      </c>
      <c r="L263" s="7" t="s">
        <v>5080</v>
      </c>
      <c r="M263" s="7">
        <v>5</v>
      </c>
      <c r="N263" s="7">
        <f>INDEX('Delivery Distances'!$B$6:$K$20,MATCH('Sales Summary_working sheet'!L263,'Delivery Distances'!$A$6:$A$20,0),MATCH('Sales Summary_working sheet'!M263,'Delivery Distances'!$B$5:$K$5,0))</f>
        <v>5</v>
      </c>
      <c r="O263" s="7" cm="1">
        <f t="array" ref="O263">_xlfn.XLOOKUP(L263,'Delivery Distances'!$A$6:$A$20,_xlfn.XLOOKUP('Sales Summary_working sheet'!M263,'Delivery Distances'!$B$5:$K$5,'Delivery Distances'!$B$6:$K$20))</f>
        <v>5</v>
      </c>
      <c r="P263" s="7">
        <f t="shared" si="17"/>
        <v>9</v>
      </c>
    </row>
    <row r="264" spans="1:16" ht="15.75" customHeight="1" x14ac:dyDescent="0.15">
      <c r="A264" s="13">
        <v>43984</v>
      </c>
      <c r="B264" s="19" t="s">
        <v>5357</v>
      </c>
      <c r="C264" s="7" t="s">
        <v>4871</v>
      </c>
      <c r="D264" s="14">
        <v>16</v>
      </c>
      <c r="E264" s="14" t="str">
        <f>_xlfn.XLOOKUP(D264,'Meal Info'!$A$4:$A$19,'Meal Info'!$B$4:$B$19)</f>
        <v>Fish</v>
      </c>
      <c r="F264" s="14" t="str">
        <f>_xlfn.XLOOKUP(D264,'Meal Info'!$A$4:$A$19,'Meal Info'!$C$4:$C$19)</f>
        <v>Charlie</v>
      </c>
      <c r="G264" s="7">
        <v>13.93</v>
      </c>
      <c r="H264" s="7">
        <f t="shared" si="14"/>
        <v>1.393</v>
      </c>
      <c r="I264" s="7">
        <f t="shared" si="15"/>
        <v>15.323</v>
      </c>
      <c r="J264" s="7">
        <v>0.28999999999999998</v>
      </c>
      <c r="K264" s="7">
        <f t="shared" si="16"/>
        <v>4.0396999999999998</v>
      </c>
      <c r="L264" s="7" t="s">
        <v>5077</v>
      </c>
      <c r="M264" s="7">
        <v>7</v>
      </c>
      <c r="N264" s="7">
        <f>INDEX('Delivery Distances'!$B$6:$K$20,MATCH('Sales Summary_working sheet'!L264,'Delivery Distances'!$A$6:$A$20,0),MATCH('Sales Summary_working sheet'!M264,'Delivery Distances'!$B$5:$K$5,0))</f>
        <v>1</v>
      </c>
      <c r="O264" s="7" cm="1">
        <f t="array" ref="O264">_xlfn.XLOOKUP(L264,'Delivery Distances'!$A$6:$A$20,_xlfn.XLOOKUP('Sales Summary_working sheet'!M264,'Delivery Distances'!$B$5:$K$5,'Delivery Distances'!$B$6:$K$20))</f>
        <v>1</v>
      </c>
      <c r="P264" s="7">
        <f t="shared" si="17"/>
        <v>3</v>
      </c>
    </row>
    <row r="265" spans="1:16" ht="15.75" customHeight="1" x14ac:dyDescent="0.15">
      <c r="A265" s="13">
        <v>43984</v>
      </c>
      <c r="B265" s="19" t="s">
        <v>5357</v>
      </c>
      <c r="C265" s="7" t="s">
        <v>3669</v>
      </c>
      <c r="D265" s="14">
        <v>10</v>
      </c>
      <c r="E265" s="14" t="str">
        <f>_xlfn.XLOOKUP(D265,'Meal Info'!$A$4:$A$19,'Meal Info'!$B$4:$B$19)</f>
        <v>Protein shake</v>
      </c>
      <c r="F265" s="14" t="str">
        <f>_xlfn.XLOOKUP(D265,'Meal Info'!$A$4:$A$19,'Meal Info'!$C$4:$C$19)</f>
        <v>Charlie</v>
      </c>
      <c r="G265" s="7">
        <v>58.95</v>
      </c>
      <c r="H265" s="7">
        <f t="shared" ref="H265:H328" si="18">G265*10%</f>
        <v>5.8950000000000005</v>
      </c>
      <c r="I265" s="7">
        <f t="shared" ref="I265:I328" si="19">G265+H265</f>
        <v>64.844999999999999</v>
      </c>
      <c r="J265" s="7">
        <v>7.0000000000000007E-2</v>
      </c>
      <c r="K265" s="7">
        <f t="shared" si="16"/>
        <v>4.1265000000000009</v>
      </c>
      <c r="L265" s="7" t="s">
        <v>27</v>
      </c>
      <c r="M265" s="7">
        <v>3</v>
      </c>
      <c r="N265" s="7">
        <f>INDEX('Delivery Distances'!$B$6:$K$20,MATCH('Sales Summary_working sheet'!L265,'Delivery Distances'!$A$6:$A$20,0),MATCH('Sales Summary_working sheet'!M265,'Delivery Distances'!$B$5:$K$5,0))</f>
        <v>17</v>
      </c>
      <c r="O265" s="7" cm="1">
        <f t="array" ref="O265">_xlfn.XLOOKUP(L265,'Delivery Distances'!$A$6:$A$20,_xlfn.XLOOKUP('Sales Summary_working sheet'!M265,'Delivery Distances'!$B$5:$K$5,'Delivery Distances'!$B$6:$K$20))</f>
        <v>17</v>
      </c>
      <c r="P265" s="7">
        <f t="shared" si="17"/>
        <v>15.5</v>
      </c>
    </row>
    <row r="266" spans="1:16" ht="15.75" customHeight="1" x14ac:dyDescent="0.15">
      <c r="A266" s="13">
        <v>43984</v>
      </c>
      <c r="B266" s="19" t="s">
        <v>5357</v>
      </c>
      <c r="C266" s="7" t="s">
        <v>139</v>
      </c>
      <c r="D266" s="14">
        <v>16</v>
      </c>
      <c r="E266" s="14" t="str">
        <f>_xlfn.XLOOKUP(D266,'Meal Info'!$A$4:$A$19,'Meal Info'!$B$4:$B$19)</f>
        <v>Fish</v>
      </c>
      <c r="F266" s="14" t="str">
        <f>_xlfn.XLOOKUP(D266,'Meal Info'!$A$4:$A$19,'Meal Info'!$C$4:$C$19)</f>
        <v>Charlie</v>
      </c>
      <c r="G266" s="7">
        <v>33.299999999999997</v>
      </c>
      <c r="H266" s="7">
        <f t="shared" si="18"/>
        <v>3.33</v>
      </c>
      <c r="I266" s="7">
        <f t="shared" si="19"/>
        <v>36.629999999999995</v>
      </c>
      <c r="J266" s="7">
        <v>0.01</v>
      </c>
      <c r="K266" s="7">
        <f t="shared" si="16"/>
        <v>0.33299999999999996</v>
      </c>
      <c r="L266" s="7" t="s">
        <v>5080</v>
      </c>
      <c r="M266" s="7">
        <v>8</v>
      </c>
      <c r="N266" s="7">
        <f>INDEX('Delivery Distances'!$B$6:$K$20,MATCH('Sales Summary_working sheet'!L266,'Delivery Distances'!$A$6:$A$20,0),MATCH('Sales Summary_working sheet'!M266,'Delivery Distances'!$B$5:$K$5,0))</f>
        <v>2</v>
      </c>
      <c r="O266" s="7" cm="1">
        <f t="array" ref="O266">_xlfn.XLOOKUP(L266,'Delivery Distances'!$A$6:$A$20,_xlfn.XLOOKUP('Sales Summary_working sheet'!M266,'Delivery Distances'!$B$5:$K$5,'Delivery Distances'!$B$6:$K$20))</f>
        <v>2</v>
      </c>
      <c r="P266" s="7">
        <f t="shared" si="17"/>
        <v>6</v>
      </c>
    </row>
    <row r="267" spans="1:16" ht="15.75" customHeight="1" x14ac:dyDescent="0.15">
      <c r="A267" s="13">
        <v>43984</v>
      </c>
      <c r="B267" s="19" t="s">
        <v>5357</v>
      </c>
      <c r="C267" s="7" t="s">
        <v>2142</v>
      </c>
      <c r="D267" s="14">
        <v>15</v>
      </c>
      <c r="E267" s="14" t="str">
        <f>_xlfn.XLOOKUP(D267,'Meal Info'!$A$4:$A$19,'Meal Info'!$B$4:$B$19)</f>
        <v>Snacks</v>
      </c>
      <c r="F267" s="14" t="str">
        <f>_xlfn.XLOOKUP(D267,'Meal Info'!$A$4:$A$19,'Meal Info'!$C$4:$C$19)</f>
        <v>Charlie</v>
      </c>
      <c r="G267" s="7">
        <v>3.42</v>
      </c>
      <c r="H267" s="7">
        <f t="shared" si="18"/>
        <v>0.34200000000000003</v>
      </c>
      <c r="I267" s="7">
        <f t="shared" si="19"/>
        <v>3.762</v>
      </c>
      <c r="J267" s="7">
        <v>0.2</v>
      </c>
      <c r="K267" s="7">
        <f t="shared" si="16"/>
        <v>0.68400000000000005</v>
      </c>
      <c r="L267" s="7" t="s">
        <v>5079</v>
      </c>
      <c r="M267" s="7">
        <v>5</v>
      </c>
      <c r="N267" s="7">
        <f>INDEX('Delivery Distances'!$B$6:$K$20,MATCH('Sales Summary_working sheet'!L267,'Delivery Distances'!$A$6:$A$20,0),MATCH('Sales Summary_working sheet'!M267,'Delivery Distances'!$B$5:$K$5,0))</f>
        <v>2</v>
      </c>
      <c r="O267" s="7" cm="1">
        <f t="array" ref="O267">_xlfn.XLOOKUP(L267,'Delivery Distances'!$A$6:$A$20,_xlfn.XLOOKUP('Sales Summary_working sheet'!M267,'Delivery Distances'!$B$5:$K$5,'Delivery Distances'!$B$6:$K$20))</f>
        <v>2</v>
      </c>
      <c r="P267" s="7">
        <f t="shared" si="17"/>
        <v>6</v>
      </c>
    </row>
    <row r="268" spans="1:16" ht="15.75" customHeight="1" x14ac:dyDescent="0.15">
      <c r="A268" s="13">
        <v>43984</v>
      </c>
      <c r="B268" s="19" t="s">
        <v>5357</v>
      </c>
      <c r="C268" s="7" t="s">
        <v>4283</v>
      </c>
      <c r="D268" s="14">
        <v>10</v>
      </c>
      <c r="E268" s="14" t="str">
        <f>_xlfn.XLOOKUP(D268,'Meal Info'!$A$4:$A$19,'Meal Info'!$B$4:$B$19)</f>
        <v>Protein shake</v>
      </c>
      <c r="F268" s="14" t="str">
        <f>_xlfn.XLOOKUP(D268,'Meal Info'!$A$4:$A$19,'Meal Info'!$C$4:$C$19)</f>
        <v>Charlie</v>
      </c>
      <c r="G268" s="7">
        <v>1.83</v>
      </c>
      <c r="H268" s="7">
        <f t="shared" si="18"/>
        <v>0.18300000000000002</v>
      </c>
      <c r="I268" s="7">
        <f t="shared" si="19"/>
        <v>2.0129999999999999</v>
      </c>
      <c r="J268" s="7">
        <v>0.15</v>
      </c>
      <c r="K268" s="7">
        <f t="shared" si="16"/>
        <v>0.27450000000000002</v>
      </c>
      <c r="L268" s="7" t="s">
        <v>5077</v>
      </c>
      <c r="M268" s="7">
        <v>8</v>
      </c>
      <c r="N268" s="7">
        <f>INDEX('Delivery Distances'!$B$6:$K$20,MATCH('Sales Summary_working sheet'!L268,'Delivery Distances'!$A$6:$A$20,0),MATCH('Sales Summary_working sheet'!M268,'Delivery Distances'!$B$5:$K$5,0))</f>
        <v>4</v>
      </c>
      <c r="O268" s="7" cm="1">
        <f t="array" ref="O268">_xlfn.XLOOKUP(L268,'Delivery Distances'!$A$6:$A$20,_xlfn.XLOOKUP('Sales Summary_working sheet'!M268,'Delivery Distances'!$B$5:$K$5,'Delivery Distances'!$B$6:$K$20))</f>
        <v>4</v>
      </c>
      <c r="P268" s="7">
        <f t="shared" si="17"/>
        <v>8</v>
      </c>
    </row>
    <row r="269" spans="1:16" ht="15.75" customHeight="1" x14ac:dyDescent="0.15">
      <c r="A269" s="13">
        <v>43984</v>
      </c>
      <c r="B269" s="19" t="s">
        <v>5357</v>
      </c>
      <c r="C269" s="7" t="s">
        <v>4561</v>
      </c>
      <c r="D269" s="14">
        <v>16</v>
      </c>
      <c r="E269" s="14" t="str">
        <f>_xlfn.XLOOKUP(D269,'Meal Info'!$A$4:$A$19,'Meal Info'!$B$4:$B$19)</f>
        <v>Fish</v>
      </c>
      <c r="F269" s="14" t="str">
        <f>_xlfn.XLOOKUP(D269,'Meal Info'!$A$4:$A$19,'Meal Info'!$C$4:$C$19)</f>
        <v>Charlie</v>
      </c>
      <c r="G269" s="7">
        <v>41.11</v>
      </c>
      <c r="H269" s="7">
        <f t="shared" si="18"/>
        <v>4.1109999999999998</v>
      </c>
      <c r="I269" s="7">
        <f t="shared" si="19"/>
        <v>45.220999999999997</v>
      </c>
      <c r="J269" s="7">
        <v>0.33</v>
      </c>
      <c r="K269" s="7">
        <f t="shared" si="16"/>
        <v>13.5663</v>
      </c>
      <c r="L269" s="7" t="s">
        <v>5075</v>
      </c>
      <c r="M269" s="7">
        <v>3</v>
      </c>
      <c r="N269" s="7">
        <f>INDEX('Delivery Distances'!$B$6:$K$20,MATCH('Sales Summary_working sheet'!L269,'Delivery Distances'!$A$6:$A$20,0),MATCH('Sales Summary_working sheet'!M269,'Delivery Distances'!$B$5:$K$5,0))</f>
        <v>15</v>
      </c>
      <c r="O269" s="7" cm="1">
        <f t="array" ref="O269">_xlfn.XLOOKUP(L269,'Delivery Distances'!$A$6:$A$20,_xlfn.XLOOKUP('Sales Summary_working sheet'!M269,'Delivery Distances'!$B$5:$K$5,'Delivery Distances'!$B$6:$K$20))</f>
        <v>15</v>
      </c>
      <c r="P269" s="7">
        <f t="shared" si="17"/>
        <v>14.5</v>
      </c>
    </row>
    <row r="270" spans="1:16" ht="15.75" customHeight="1" x14ac:dyDescent="0.15">
      <c r="A270" s="13">
        <v>43984</v>
      </c>
      <c r="B270" s="19" t="s">
        <v>5357</v>
      </c>
      <c r="C270" s="7" t="s">
        <v>4221</v>
      </c>
      <c r="D270" s="14">
        <v>16</v>
      </c>
      <c r="E270" s="14" t="str">
        <f>_xlfn.XLOOKUP(D270,'Meal Info'!$A$4:$A$19,'Meal Info'!$B$4:$B$19)</f>
        <v>Fish</v>
      </c>
      <c r="F270" s="14" t="str">
        <f>_xlfn.XLOOKUP(D270,'Meal Info'!$A$4:$A$19,'Meal Info'!$C$4:$C$19)</f>
        <v>Charlie</v>
      </c>
      <c r="G270" s="7">
        <v>60.39</v>
      </c>
      <c r="H270" s="7">
        <f t="shared" si="18"/>
        <v>6.0390000000000006</v>
      </c>
      <c r="I270" s="7">
        <f t="shared" si="19"/>
        <v>66.429000000000002</v>
      </c>
      <c r="J270" s="7">
        <v>0.06</v>
      </c>
      <c r="K270" s="7">
        <f t="shared" si="16"/>
        <v>3.6233999999999997</v>
      </c>
      <c r="L270" s="7" t="s">
        <v>27</v>
      </c>
      <c r="M270" s="7">
        <v>7</v>
      </c>
      <c r="N270" s="7">
        <f>INDEX('Delivery Distances'!$B$6:$K$20,MATCH('Sales Summary_working sheet'!L270,'Delivery Distances'!$A$6:$A$20,0),MATCH('Sales Summary_working sheet'!M270,'Delivery Distances'!$B$5:$K$5,0))</f>
        <v>14</v>
      </c>
      <c r="O270" s="7" cm="1">
        <f t="array" ref="O270">_xlfn.XLOOKUP(L270,'Delivery Distances'!$A$6:$A$20,_xlfn.XLOOKUP('Sales Summary_working sheet'!M270,'Delivery Distances'!$B$5:$K$5,'Delivery Distances'!$B$6:$K$20))</f>
        <v>14</v>
      </c>
      <c r="P270" s="7">
        <f t="shared" si="17"/>
        <v>14</v>
      </c>
    </row>
    <row r="271" spans="1:16" ht="15.75" customHeight="1" x14ac:dyDescent="0.15">
      <c r="A271" s="13">
        <v>43984</v>
      </c>
      <c r="B271" s="19" t="s">
        <v>5357</v>
      </c>
      <c r="C271" s="7" t="s">
        <v>3268</v>
      </c>
      <c r="D271" s="14">
        <v>15</v>
      </c>
      <c r="E271" s="14" t="str">
        <f>_xlfn.XLOOKUP(D271,'Meal Info'!$A$4:$A$19,'Meal Info'!$B$4:$B$19)</f>
        <v>Snacks</v>
      </c>
      <c r="F271" s="14" t="str">
        <f>_xlfn.XLOOKUP(D271,'Meal Info'!$A$4:$A$19,'Meal Info'!$C$4:$C$19)</f>
        <v>Charlie</v>
      </c>
      <c r="G271" s="7">
        <v>15.89</v>
      </c>
      <c r="H271" s="7">
        <f t="shared" si="18"/>
        <v>1.5890000000000002</v>
      </c>
      <c r="I271" s="7">
        <f t="shared" si="19"/>
        <v>17.478999999999999</v>
      </c>
      <c r="J271" s="7">
        <v>0.3</v>
      </c>
      <c r="K271" s="7">
        <f t="shared" si="16"/>
        <v>4.7670000000000003</v>
      </c>
      <c r="L271" s="7" t="s">
        <v>26</v>
      </c>
      <c r="M271" s="7">
        <v>3</v>
      </c>
      <c r="N271" s="7">
        <f>INDEX('Delivery Distances'!$B$6:$K$20,MATCH('Sales Summary_working sheet'!L271,'Delivery Distances'!$A$6:$A$20,0),MATCH('Sales Summary_working sheet'!M271,'Delivery Distances'!$B$5:$K$5,0))</f>
        <v>12</v>
      </c>
      <c r="O271" s="7" cm="1">
        <f t="array" ref="O271">_xlfn.XLOOKUP(L271,'Delivery Distances'!$A$6:$A$20,_xlfn.XLOOKUP('Sales Summary_working sheet'!M271,'Delivery Distances'!$B$5:$K$5,'Delivery Distances'!$B$6:$K$20))</f>
        <v>12</v>
      </c>
      <c r="P271" s="7">
        <f t="shared" si="17"/>
        <v>13</v>
      </c>
    </row>
    <row r="272" spans="1:16" ht="15.75" customHeight="1" x14ac:dyDescent="0.15">
      <c r="A272" s="13">
        <v>43984</v>
      </c>
      <c r="B272" s="19" t="s">
        <v>5357</v>
      </c>
      <c r="C272" s="7" t="s">
        <v>613</v>
      </c>
      <c r="D272" s="14">
        <v>10</v>
      </c>
      <c r="E272" s="14" t="str">
        <f>_xlfn.XLOOKUP(D272,'Meal Info'!$A$4:$A$19,'Meal Info'!$B$4:$B$19)</f>
        <v>Protein shake</v>
      </c>
      <c r="F272" s="14" t="str">
        <f>_xlfn.XLOOKUP(D272,'Meal Info'!$A$4:$A$19,'Meal Info'!$C$4:$C$19)</f>
        <v>Charlie</v>
      </c>
      <c r="G272" s="7">
        <v>3.9</v>
      </c>
      <c r="H272" s="7">
        <f t="shared" si="18"/>
        <v>0.39</v>
      </c>
      <c r="I272" s="7">
        <f t="shared" si="19"/>
        <v>4.29</v>
      </c>
      <c r="J272" s="7">
        <v>0.24</v>
      </c>
      <c r="K272" s="7">
        <f t="shared" si="16"/>
        <v>0.93599999999999994</v>
      </c>
      <c r="L272" s="7" t="s">
        <v>5082</v>
      </c>
      <c r="M272" s="7">
        <v>7</v>
      </c>
      <c r="N272" s="7">
        <f>INDEX('Delivery Distances'!$B$6:$K$20,MATCH('Sales Summary_working sheet'!L272,'Delivery Distances'!$A$6:$A$20,0),MATCH('Sales Summary_working sheet'!M272,'Delivery Distances'!$B$5:$K$5,0))</f>
        <v>1</v>
      </c>
      <c r="O272" s="7" cm="1">
        <f t="array" ref="O272">_xlfn.XLOOKUP(L272,'Delivery Distances'!$A$6:$A$20,_xlfn.XLOOKUP('Sales Summary_working sheet'!M272,'Delivery Distances'!$B$5:$K$5,'Delivery Distances'!$B$6:$K$20))</f>
        <v>1</v>
      </c>
      <c r="P272" s="7">
        <f t="shared" si="17"/>
        <v>3</v>
      </c>
    </row>
    <row r="273" spans="1:16" ht="15.75" customHeight="1" x14ac:dyDescent="0.15">
      <c r="A273" s="13">
        <v>43984</v>
      </c>
      <c r="B273" s="19" t="s">
        <v>5357</v>
      </c>
      <c r="C273" s="7" t="s">
        <v>3196</v>
      </c>
      <c r="D273" s="14">
        <v>15</v>
      </c>
      <c r="E273" s="14" t="str">
        <f>_xlfn.XLOOKUP(D273,'Meal Info'!$A$4:$A$19,'Meal Info'!$B$4:$B$19)</f>
        <v>Snacks</v>
      </c>
      <c r="F273" s="14" t="str">
        <f>_xlfn.XLOOKUP(D273,'Meal Info'!$A$4:$A$19,'Meal Info'!$C$4:$C$19)</f>
        <v>Charlie</v>
      </c>
      <c r="G273" s="7">
        <v>93.12</v>
      </c>
      <c r="H273" s="7">
        <f t="shared" si="18"/>
        <v>9.3120000000000012</v>
      </c>
      <c r="I273" s="7">
        <f t="shared" si="19"/>
        <v>102.432</v>
      </c>
      <c r="J273" s="7">
        <v>0.15</v>
      </c>
      <c r="K273" s="7">
        <f t="shared" si="16"/>
        <v>13.968</v>
      </c>
      <c r="L273" s="7" t="s">
        <v>30</v>
      </c>
      <c r="M273" s="7">
        <v>2</v>
      </c>
      <c r="N273" s="7">
        <f>INDEX('Delivery Distances'!$B$6:$K$20,MATCH('Sales Summary_working sheet'!L273,'Delivery Distances'!$A$6:$A$20,0),MATCH('Sales Summary_working sheet'!M273,'Delivery Distances'!$B$5:$K$5,0))</f>
        <v>12</v>
      </c>
      <c r="O273" s="7" cm="1">
        <f t="array" ref="O273">_xlfn.XLOOKUP(L273,'Delivery Distances'!$A$6:$A$20,_xlfn.XLOOKUP('Sales Summary_working sheet'!M273,'Delivery Distances'!$B$5:$K$5,'Delivery Distances'!$B$6:$K$20))</f>
        <v>12</v>
      </c>
      <c r="P273" s="7">
        <f t="shared" si="17"/>
        <v>13</v>
      </c>
    </row>
    <row r="274" spans="1:16" ht="15.75" customHeight="1" x14ac:dyDescent="0.15">
      <c r="A274" s="13">
        <v>43984</v>
      </c>
      <c r="B274" s="19" t="s">
        <v>5357</v>
      </c>
      <c r="C274" s="7" t="s">
        <v>74</v>
      </c>
      <c r="D274" s="14">
        <v>10</v>
      </c>
      <c r="E274" s="14" t="str">
        <f>_xlfn.XLOOKUP(D274,'Meal Info'!$A$4:$A$19,'Meal Info'!$B$4:$B$19)</f>
        <v>Protein shake</v>
      </c>
      <c r="F274" s="14" t="str">
        <f>_xlfn.XLOOKUP(D274,'Meal Info'!$A$4:$A$19,'Meal Info'!$C$4:$C$19)</f>
        <v>Charlie</v>
      </c>
      <c r="G274" s="7">
        <v>57.01</v>
      </c>
      <c r="H274" s="7">
        <f t="shared" si="18"/>
        <v>5.7010000000000005</v>
      </c>
      <c r="I274" s="7">
        <f t="shared" si="19"/>
        <v>62.710999999999999</v>
      </c>
      <c r="J274" s="7">
        <v>0.26</v>
      </c>
      <c r="K274" s="7">
        <f t="shared" si="16"/>
        <v>14.8226</v>
      </c>
      <c r="L274" s="7" t="s">
        <v>5078</v>
      </c>
      <c r="M274" s="7">
        <v>9</v>
      </c>
      <c r="N274" s="7">
        <f>INDEX('Delivery Distances'!$B$6:$K$20,MATCH('Sales Summary_working sheet'!L274,'Delivery Distances'!$A$6:$A$20,0),MATCH('Sales Summary_working sheet'!M274,'Delivery Distances'!$B$5:$K$5,0))</f>
        <v>6</v>
      </c>
      <c r="O274" s="7" cm="1">
        <f t="array" ref="O274">_xlfn.XLOOKUP(L274,'Delivery Distances'!$A$6:$A$20,_xlfn.XLOOKUP('Sales Summary_working sheet'!M274,'Delivery Distances'!$B$5:$K$5,'Delivery Distances'!$B$6:$K$20))</f>
        <v>6</v>
      </c>
      <c r="P274" s="7">
        <f t="shared" si="17"/>
        <v>10</v>
      </c>
    </row>
    <row r="275" spans="1:16" ht="15.75" customHeight="1" x14ac:dyDescent="0.15">
      <c r="A275" s="13">
        <v>43984</v>
      </c>
      <c r="B275" s="19" t="s">
        <v>5357</v>
      </c>
      <c r="C275" s="7" t="s">
        <v>248</v>
      </c>
      <c r="D275" s="14">
        <v>15</v>
      </c>
      <c r="E275" s="14" t="str">
        <f>_xlfn.XLOOKUP(D275,'Meal Info'!$A$4:$A$19,'Meal Info'!$B$4:$B$19)</f>
        <v>Snacks</v>
      </c>
      <c r="F275" s="14" t="str">
        <f>_xlfn.XLOOKUP(D275,'Meal Info'!$A$4:$A$19,'Meal Info'!$C$4:$C$19)</f>
        <v>Charlie</v>
      </c>
      <c r="G275" s="7">
        <v>55.07</v>
      </c>
      <c r="H275" s="7">
        <f t="shared" si="18"/>
        <v>5.5070000000000006</v>
      </c>
      <c r="I275" s="7">
        <f t="shared" si="19"/>
        <v>60.576999999999998</v>
      </c>
      <c r="J275" s="7">
        <v>0.14000000000000001</v>
      </c>
      <c r="K275" s="7">
        <f t="shared" si="16"/>
        <v>7.7098000000000004</v>
      </c>
      <c r="L275" s="7" t="s">
        <v>5080</v>
      </c>
      <c r="M275" s="7">
        <v>8</v>
      </c>
      <c r="N275" s="7">
        <f>INDEX('Delivery Distances'!$B$6:$K$20,MATCH('Sales Summary_working sheet'!L275,'Delivery Distances'!$A$6:$A$20,0),MATCH('Sales Summary_working sheet'!M275,'Delivery Distances'!$B$5:$K$5,0))</f>
        <v>2</v>
      </c>
      <c r="O275" s="7" cm="1">
        <f t="array" ref="O275">_xlfn.XLOOKUP(L275,'Delivery Distances'!$A$6:$A$20,_xlfn.XLOOKUP('Sales Summary_working sheet'!M275,'Delivery Distances'!$B$5:$K$5,'Delivery Distances'!$B$6:$K$20))</f>
        <v>2</v>
      </c>
      <c r="P275" s="7">
        <f t="shared" si="17"/>
        <v>6</v>
      </c>
    </row>
    <row r="276" spans="1:16" ht="15.75" customHeight="1" x14ac:dyDescent="0.15">
      <c r="A276" s="13">
        <v>43984</v>
      </c>
      <c r="B276" s="19" t="s">
        <v>5357</v>
      </c>
      <c r="C276" s="7" t="s">
        <v>3040</v>
      </c>
      <c r="D276" s="14">
        <v>16</v>
      </c>
      <c r="E276" s="14" t="str">
        <f>_xlfn.XLOOKUP(D276,'Meal Info'!$A$4:$A$19,'Meal Info'!$B$4:$B$19)</f>
        <v>Fish</v>
      </c>
      <c r="F276" s="14" t="str">
        <f>_xlfn.XLOOKUP(D276,'Meal Info'!$A$4:$A$19,'Meal Info'!$C$4:$C$19)</f>
        <v>Charlie</v>
      </c>
      <c r="G276" s="7">
        <v>24.33</v>
      </c>
      <c r="H276" s="7">
        <f t="shared" si="18"/>
        <v>2.4329999999999998</v>
      </c>
      <c r="I276" s="7">
        <f t="shared" si="19"/>
        <v>26.762999999999998</v>
      </c>
      <c r="J276" s="7">
        <v>0.37</v>
      </c>
      <c r="K276" s="7">
        <f t="shared" si="16"/>
        <v>9.0020999999999987</v>
      </c>
      <c r="L276" s="7" t="s">
        <v>5082</v>
      </c>
      <c r="M276" s="7">
        <v>10</v>
      </c>
      <c r="N276" s="7">
        <f>INDEX('Delivery Distances'!$B$6:$K$20,MATCH('Sales Summary_working sheet'!L276,'Delivery Distances'!$A$6:$A$20,0),MATCH('Sales Summary_working sheet'!M276,'Delivery Distances'!$B$5:$K$5,0))</f>
        <v>2</v>
      </c>
      <c r="O276" s="7" cm="1">
        <f t="array" ref="O276">_xlfn.XLOOKUP(L276,'Delivery Distances'!$A$6:$A$20,_xlfn.XLOOKUP('Sales Summary_working sheet'!M276,'Delivery Distances'!$B$5:$K$5,'Delivery Distances'!$B$6:$K$20))</f>
        <v>2</v>
      </c>
      <c r="P276" s="7">
        <f t="shared" si="17"/>
        <v>6</v>
      </c>
    </row>
    <row r="277" spans="1:16" ht="15.75" customHeight="1" x14ac:dyDescent="0.15">
      <c r="A277" s="13">
        <v>43984</v>
      </c>
      <c r="B277" s="19" t="s">
        <v>5357</v>
      </c>
      <c r="C277" s="7" t="s">
        <v>3599</v>
      </c>
      <c r="D277" s="14">
        <v>15</v>
      </c>
      <c r="E277" s="14" t="str">
        <f>_xlfn.XLOOKUP(D277,'Meal Info'!$A$4:$A$19,'Meal Info'!$B$4:$B$19)</f>
        <v>Snacks</v>
      </c>
      <c r="F277" s="14" t="str">
        <f>_xlfn.XLOOKUP(D277,'Meal Info'!$A$4:$A$19,'Meal Info'!$C$4:$C$19)</f>
        <v>Charlie</v>
      </c>
      <c r="G277" s="7">
        <v>63.99</v>
      </c>
      <c r="H277" s="7">
        <f t="shared" si="18"/>
        <v>6.3990000000000009</v>
      </c>
      <c r="I277" s="7">
        <f t="shared" si="19"/>
        <v>70.38900000000001</v>
      </c>
      <c r="J277" s="7">
        <v>0.22</v>
      </c>
      <c r="K277" s="7">
        <f t="shared" si="16"/>
        <v>14.0778</v>
      </c>
      <c r="L277" s="7" t="s">
        <v>28</v>
      </c>
      <c r="M277" s="7">
        <v>8</v>
      </c>
      <c r="N277" s="7">
        <f>INDEX('Delivery Distances'!$B$6:$K$20,MATCH('Sales Summary_working sheet'!L277,'Delivery Distances'!$A$6:$A$20,0),MATCH('Sales Summary_working sheet'!M277,'Delivery Distances'!$B$5:$K$5,0))</f>
        <v>17</v>
      </c>
      <c r="O277" s="7" cm="1">
        <f t="array" ref="O277">_xlfn.XLOOKUP(L277,'Delivery Distances'!$A$6:$A$20,_xlfn.XLOOKUP('Sales Summary_working sheet'!M277,'Delivery Distances'!$B$5:$K$5,'Delivery Distances'!$B$6:$K$20))</f>
        <v>17</v>
      </c>
      <c r="P277" s="7">
        <f t="shared" si="17"/>
        <v>15.5</v>
      </c>
    </row>
    <row r="278" spans="1:16" ht="15.75" customHeight="1" x14ac:dyDescent="0.15">
      <c r="A278" s="13">
        <v>43984</v>
      </c>
      <c r="B278" s="19" t="s">
        <v>5357</v>
      </c>
      <c r="C278" s="7" t="s">
        <v>4858</v>
      </c>
      <c r="D278" s="14">
        <v>15</v>
      </c>
      <c r="E278" s="14" t="str">
        <f>_xlfn.XLOOKUP(D278,'Meal Info'!$A$4:$A$19,'Meal Info'!$B$4:$B$19)</f>
        <v>Snacks</v>
      </c>
      <c r="F278" s="14" t="str">
        <f>_xlfn.XLOOKUP(D278,'Meal Info'!$A$4:$A$19,'Meal Info'!$C$4:$C$19)</f>
        <v>Charlie</v>
      </c>
      <c r="G278" s="7">
        <v>34.590000000000003</v>
      </c>
      <c r="H278" s="7">
        <f t="shared" si="18"/>
        <v>3.4590000000000005</v>
      </c>
      <c r="I278" s="7">
        <f t="shared" si="19"/>
        <v>38.049000000000007</v>
      </c>
      <c r="J278" s="7">
        <v>0.05</v>
      </c>
      <c r="K278" s="7">
        <f t="shared" si="16"/>
        <v>1.7295000000000003</v>
      </c>
      <c r="L278" s="7" t="s">
        <v>5082</v>
      </c>
      <c r="M278" s="7">
        <v>5</v>
      </c>
      <c r="N278" s="7">
        <f>INDEX('Delivery Distances'!$B$6:$K$20,MATCH('Sales Summary_working sheet'!L278,'Delivery Distances'!$A$6:$A$20,0),MATCH('Sales Summary_working sheet'!M278,'Delivery Distances'!$B$5:$K$5,0))</f>
        <v>2</v>
      </c>
      <c r="O278" s="7" cm="1">
        <f t="array" ref="O278">_xlfn.XLOOKUP(L278,'Delivery Distances'!$A$6:$A$20,_xlfn.XLOOKUP('Sales Summary_working sheet'!M278,'Delivery Distances'!$B$5:$K$5,'Delivery Distances'!$B$6:$K$20))</f>
        <v>2</v>
      </c>
      <c r="P278" s="7">
        <f t="shared" si="17"/>
        <v>6</v>
      </c>
    </row>
    <row r="279" spans="1:16" ht="15.75" customHeight="1" x14ac:dyDescent="0.15">
      <c r="A279" s="13">
        <v>43984</v>
      </c>
      <c r="B279" s="19" t="s">
        <v>5357</v>
      </c>
      <c r="C279" s="7" t="s">
        <v>307</v>
      </c>
      <c r="D279" s="14">
        <v>15</v>
      </c>
      <c r="E279" s="14" t="str">
        <f>_xlfn.XLOOKUP(D279,'Meal Info'!$A$4:$A$19,'Meal Info'!$B$4:$B$19)</f>
        <v>Snacks</v>
      </c>
      <c r="F279" s="14" t="str">
        <f>_xlfn.XLOOKUP(D279,'Meal Info'!$A$4:$A$19,'Meal Info'!$C$4:$C$19)</f>
        <v>Charlie</v>
      </c>
      <c r="G279" s="7">
        <v>25.85</v>
      </c>
      <c r="H279" s="7">
        <f t="shared" si="18"/>
        <v>2.5850000000000004</v>
      </c>
      <c r="I279" s="7">
        <f t="shared" si="19"/>
        <v>28.435000000000002</v>
      </c>
      <c r="J279" s="7">
        <v>0.34</v>
      </c>
      <c r="K279" s="7">
        <f t="shared" si="16"/>
        <v>8.7890000000000015</v>
      </c>
      <c r="L279" s="7" t="s">
        <v>5076</v>
      </c>
      <c r="M279" s="7">
        <v>1</v>
      </c>
      <c r="N279" s="7">
        <f>INDEX('Delivery Distances'!$B$6:$K$20,MATCH('Sales Summary_working sheet'!L279,'Delivery Distances'!$A$6:$A$20,0),MATCH('Sales Summary_working sheet'!M279,'Delivery Distances'!$B$5:$K$5,0))</f>
        <v>7</v>
      </c>
      <c r="O279" s="7" cm="1">
        <f t="array" ref="O279">_xlfn.XLOOKUP(L279,'Delivery Distances'!$A$6:$A$20,_xlfn.XLOOKUP('Sales Summary_working sheet'!M279,'Delivery Distances'!$B$5:$K$5,'Delivery Distances'!$B$6:$K$20))</f>
        <v>7</v>
      </c>
      <c r="P279" s="7">
        <f t="shared" si="17"/>
        <v>10.5</v>
      </c>
    </row>
    <row r="280" spans="1:16" ht="15.75" customHeight="1" x14ac:dyDescent="0.15">
      <c r="A280" s="13">
        <v>43984</v>
      </c>
      <c r="B280" s="19" t="s">
        <v>5357</v>
      </c>
      <c r="C280" s="7" t="s">
        <v>4494</v>
      </c>
      <c r="D280" s="14">
        <v>10</v>
      </c>
      <c r="E280" s="14" t="str">
        <f>_xlfn.XLOOKUP(D280,'Meal Info'!$A$4:$A$19,'Meal Info'!$B$4:$B$19)</f>
        <v>Protein shake</v>
      </c>
      <c r="F280" s="14" t="str">
        <f>_xlfn.XLOOKUP(D280,'Meal Info'!$A$4:$A$19,'Meal Info'!$C$4:$C$19)</f>
        <v>Charlie</v>
      </c>
      <c r="G280" s="7">
        <v>66.47</v>
      </c>
      <c r="H280" s="7">
        <f t="shared" si="18"/>
        <v>6.6470000000000002</v>
      </c>
      <c r="I280" s="7">
        <f t="shared" si="19"/>
        <v>73.117000000000004</v>
      </c>
      <c r="J280" s="7">
        <v>0.04</v>
      </c>
      <c r="K280" s="7">
        <f t="shared" si="16"/>
        <v>2.6587999999999998</v>
      </c>
      <c r="L280" s="7" t="s">
        <v>26</v>
      </c>
      <c r="M280" s="7">
        <v>10</v>
      </c>
      <c r="N280" s="7">
        <f>INDEX('Delivery Distances'!$B$6:$K$20,MATCH('Sales Summary_working sheet'!L280,'Delivery Distances'!$A$6:$A$20,0),MATCH('Sales Summary_working sheet'!M280,'Delivery Distances'!$B$5:$K$5,0))</f>
        <v>20</v>
      </c>
      <c r="O280" s="7" cm="1">
        <f t="array" ref="O280">_xlfn.XLOOKUP(L280,'Delivery Distances'!$A$6:$A$20,_xlfn.XLOOKUP('Sales Summary_working sheet'!M280,'Delivery Distances'!$B$5:$K$5,'Delivery Distances'!$B$6:$K$20))</f>
        <v>20</v>
      </c>
      <c r="P280" s="7">
        <f t="shared" si="17"/>
        <v>17</v>
      </c>
    </row>
    <row r="281" spans="1:16" ht="15.75" customHeight="1" x14ac:dyDescent="0.15">
      <c r="A281" s="13">
        <v>43984</v>
      </c>
      <c r="B281" s="19" t="s">
        <v>5357</v>
      </c>
      <c r="C281" s="7" t="s">
        <v>1419</v>
      </c>
      <c r="D281" s="14">
        <v>16</v>
      </c>
      <c r="E281" s="14" t="str">
        <f>_xlfn.XLOOKUP(D281,'Meal Info'!$A$4:$A$19,'Meal Info'!$B$4:$B$19)</f>
        <v>Fish</v>
      </c>
      <c r="F281" s="14" t="str">
        <f>_xlfn.XLOOKUP(D281,'Meal Info'!$A$4:$A$19,'Meal Info'!$C$4:$C$19)</f>
        <v>Charlie</v>
      </c>
      <c r="G281" s="7">
        <v>39.369999999999997</v>
      </c>
      <c r="H281" s="7">
        <f t="shared" si="18"/>
        <v>3.9369999999999998</v>
      </c>
      <c r="I281" s="7">
        <f t="shared" si="19"/>
        <v>43.306999999999995</v>
      </c>
      <c r="J281" s="7">
        <v>7.0000000000000007E-2</v>
      </c>
      <c r="K281" s="7">
        <f t="shared" si="16"/>
        <v>2.7559</v>
      </c>
      <c r="L281" s="7" t="s">
        <v>27</v>
      </c>
      <c r="M281" s="7">
        <v>7</v>
      </c>
      <c r="N281" s="7">
        <f>INDEX('Delivery Distances'!$B$6:$K$20,MATCH('Sales Summary_working sheet'!L281,'Delivery Distances'!$A$6:$A$20,0),MATCH('Sales Summary_working sheet'!M281,'Delivery Distances'!$B$5:$K$5,0))</f>
        <v>14</v>
      </c>
      <c r="O281" s="7" cm="1">
        <f t="array" ref="O281">_xlfn.XLOOKUP(L281,'Delivery Distances'!$A$6:$A$20,_xlfn.XLOOKUP('Sales Summary_working sheet'!M281,'Delivery Distances'!$B$5:$K$5,'Delivery Distances'!$B$6:$K$20))</f>
        <v>14</v>
      </c>
      <c r="P281" s="7">
        <f t="shared" si="17"/>
        <v>14</v>
      </c>
    </row>
    <row r="282" spans="1:16" ht="15.75" customHeight="1" x14ac:dyDescent="0.15">
      <c r="A282" s="13">
        <v>43984</v>
      </c>
      <c r="B282" s="19" t="s">
        <v>5357</v>
      </c>
      <c r="C282" s="7" t="s">
        <v>560</v>
      </c>
      <c r="D282" s="14">
        <v>10</v>
      </c>
      <c r="E282" s="14" t="str">
        <f>_xlfn.XLOOKUP(D282,'Meal Info'!$A$4:$A$19,'Meal Info'!$B$4:$B$19)</f>
        <v>Protein shake</v>
      </c>
      <c r="F282" s="14" t="str">
        <f>_xlfn.XLOOKUP(D282,'Meal Info'!$A$4:$A$19,'Meal Info'!$C$4:$C$19)</f>
        <v>Charlie</v>
      </c>
      <c r="G282" s="7">
        <v>8.14</v>
      </c>
      <c r="H282" s="7">
        <f t="shared" si="18"/>
        <v>0.81400000000000006</v>
      </c>
      <c r="I282" s="7">
        <f t="shared" si="19"/>
        <v>8.9540000000000006</v>
      </c>
      <c r="J282" s="7">
        <v>0.4</v>
      </c>
      <c r="K282" s="7">
        <f t="shared" si="16"/>
        <v>3.2560000000000002</v>
      </c>
      <c r="L282" s="7" t="s">
        <v>5077</v>
      </c>
      <c r="M282" s="7">
        <v>4</v>
      </c>
      <c r="N282" s="7">
        <f>INDEX('Delivery Distances'!$B$6:$K$20,MATCH('Sales Summary_working sheet'!L282,'Delivery Distances'!$A$6:$A$20,0),MATCH('Sales Summary_working sheet'!M282,'Delivery Distances'!$B$5:$K$5,0))</f>
        <v>5</v>
      </c>
      <c r="O282" s="7" cm="1">
        <f t="array" ref="O282">_xlfn.XLOOKUP(L282,'Delivery Distances'!$A$6:$A$20,_xlfn.XLOOKUP('Sales Summary_working sheet'!M282,'Delivery Distances'!$B$5:$K$5,'Delivery Distances'!$B$6:$K$20))</f>
        <v>5</v>
      </c>
      <c r="P282" s="7">
        <f t="shared" si="17"/>
        <v>9</v>
      </c>
    </row>
    <row r="283" spans="1:16" ht="15.75" customHeight="1" x14ac:dyDescent="0.15">
      <c r="A283" s="13">
        <v>43984</v>
      </c>
      <c r="B283" s="19" t="s">
        <v>5358</v>
      </c>
      <c r="C283" s="7" t="s">
        <v>3663</v>
      </c>
      <c r="D283" s="14">
        <v>10</v>
      </c>
      <c r="E283" s="14" t="str">
        <f>_xlfn.XLOOKUP(D283,'Meal Info'!$A$4:$A$19,'Meal Info'!$B$4:$B$19)</f>
        <v>Protein shake</v>
      </c>
      <c r="F283" s="14" t="str">
        <f>_xlfn.XLOOKUP(D283,'Meal Info'!$A$4:$A$19,'Meal Info'!$C$4:$C$19)</f>
        <v>Charlie</v>
      </c>
      <c r="G283" s="7">
        <v>90.2</v>
      </c>
      <c r="H283" s="7">
        <f t="shared" si="18"/>
        <v>9.0200000000000014</v>
      </c>
      <c r="I283" s="7">
        <f t="shared" si="19"/>
        <v>99.22</v>
      </c>
      <c r="J283" s="7">
        <v>0.35</v>
      </c>
      <c r="K283" s="7">
        <f t="shared" si="16"/>
        <v>31.57</v>
      </c>
      <c r="L283" s="7" t="s">
        <v>5078</v>
      </c>
      <c r="M283" s="7">
        <v>8</v>
      </c>
      <c r="N283" s="7">
        <f>INDEX('Delivery Distances'!$B$6:$K$20,MATCH('Sales Summary_working sheet'!L283,'Delivery Distances'!$A$6:$A$20,0),MATCH('Sales Summary_working sheet'!M283,'Delivery Distances'!$B$5:$K$5,0))</f>
        <v>5</v>
      </c>
      <c r="O283" s="7" cm="1">
        <f t="array" ref="O283">_xlfn.XLOOKUP(L283,'Delivery Distances'!$A$6:$A$20,_xlfn.XLOOKUP('Sales Summary_working sheet'!M283,'Delivery Distances'!$B$5:$K$5,'Delivery Distances'!$B$6:$K$20))</f>
        <v>5</v>
      </c>
      <c r="P283" s="7">
        <f t="shared" si="17"/>
        <v>9</v>
      </c>
    </row>
    <row r="284" spans="1:16" ht="15.75" customHeight="1" x14ac:dyDescent="0.15">
      <c r="A284" s="13">
        <v>43984</v>
      </c>
      <c r="B284" s="19" t="s">
        <v>5358</v>
      </c>
      <c r="C284" s="7" t="s">
        <v>3134</v>
      </c>
      <c r="D284" s="14">
        <v>10</v>
      </c>
      <c r="E284" s="14" t="str">
        <f>_xlfn.XLOOKUP(D284,'Meal Info'!$A$4:$A$19,'Meal Info'!$B$4:$B$19)</f>
        <v>Protein shake</v>
      </c>
      <c r="F284" s="14" t="str">
        <f>_xlfn.XLOOKUP(D284,'Meal Info'!$A$4:$A$19,'Meal Info'!$C$4:$C$19)</f>
        <v>Charlie</v>
      </c>
      <c r="G284" s="7">
        <v>7.54</v>
      </c>
      <c r="H284" s="7">
        <f t="shared" si="18"/>
        <v>0.754</v>
      </c>
      <c r="I284" s="7">
        <f t="shared" si="19"/>
        <v>8.2940000000000005</v>
      </c>
      <c r="J284" s="7">
        <v>0.12</v>
      </c>
      <c r="K284" s="7">
        <f t="shared" si="16"/>
        <v>0.90479999999999994</v>
      </c>
      <c r="L284" s="7" t="s">
        <v>5079</v>
      </c>
      <c r="M284" s="7">
        <v>7</v>
      </c>
      <c r="N284" s="7">
        <f>INDEX('Delivery Distances'!$B$6:$K$20,MATCH('Sales Summary_working sheet'!L284,'Delivery Distances'!$A$6:$A$20,0),MATCH('Sales Summary_working sheet'!M284,'Delivery Distances'!$B$5:$K$5,0))</f>
        <v>2</v>
      </c>
      <c r="O284" s="7" cm="1">
        <f t="array" ref="O284">_xlfn.XLOOKUP(L284,'Delivery Distances'!$A$6:$A$20,_xlfn.XLOOKUP('Sales Summary_working sheet'!M284,'Delivery Distances'!$B$5:$K$5,'Delivery Distances'!$B$6:$K$20))</f>
        <v>2</v>
      </c>
      <c r="P284" s="7">
        <f t="shared" si="17"/>
        <v>6</v>
      </c>
    </row>
    <row r="285" spans="1:16" ht="15.75" customHeight="1" x14ac:dyDescent="0.15">
      <c r="A285" s="13">
        <v>43984</v>
      </c>
      <c r="B285" s="19" t="s">
        <v>5358</v>
      </c>
      <c r="C285" s="7" t="s">
        <v>3743</v>
      </c>
      <c r="D285" s="14">
        <v>10</v>
      </c>
      <c r="E285" s="14" t="str">
        <f>_xlfn.XLOOKUP(D285,'Meal Info'!$A$4:$A$19,'Meal Info'!$B$4:$B$19)</f>
        <v>Protein shake</v>
      </c>
      <c r="F285" s="14" t="str">
        <f>_xlfn.XLOOKUP(D285,'Meal Info'!$A$4:$A$19,'Meal Info'!$C$4:$C$19)</f>
        <v>Charlie</v>
      </c>
      <c r="G285" s="7">
        <v>68.099999999999994</v>
      </c>
      <c r="H285" s="7">
        <f t="shared" si="18"/>
        <v>6.81</v>
      </c>
      <c r="I285" s="7">
        <f t="shared" si="19"/>
        <v>74.91</v>
      </c>
      <c r="J285" s="7">
        <v>0.08</v>
      </c>
      <c r="K285" s="7">
        <f t="shared" si="16"/>
        <v>5.4479999999999995</v>
      </c>
      <c r="L285" s="7" t="s">
        <v>28</v>
      </c>
      <c r="M285" s="7">
        <v>8</v>
      </c>
      <c r="N285" s="7">
        <f>INDEX('Delivery Distances'!$B$6:$K$20,MATCH('Sales Summary_working sheet'!L285,'Delivery Distances'!$A$6:$A$20,0),MATCH('Sales Summary_working sheet'!M285,'Delivery Distances'!$B$5:$K$5,0))</f>
        <v>17</v>
      </c>
      <c r="O285" s="7" cm="1">
        <f t="array" ref="O285">_xlfn.XLOOKUP(L285,'Delivery Distances'!$A$6:$A$20,_xlfn.XLOOKUP('Sales Summary_working sheet'!M285,'Delivery Distances'!$B$5:$K$5,'Delivery Distances'!$B$6:$K$20))</f>
        <v>17</v>
      </c>
      <c r="P285" s="7">
        <f t="shared" si="17"/>
        <v>15.5</v>
      </c>
    </row>
    <row r="286" spans="1:16" ht="15.75" customHeight="1" x14ac:dyDescent="0.15">
      <c r="A286" s="13">
        <v>43984</v>
      </c>
      <c r="B286" s="19" t="s">
        <v>5358</v>
      </c>
      <c r="C286" s="7" t="s">
        <v>2769</v>
      </c>
      <c r="D286" s="14">
        <v>15</v>
      </c>
      <c r="E286" s="14" t="str">
        <f>_xlfn.XLOOKUP(D286,'Meal Info'!$A$4:$A$19,'Meal Info'!$B$4:$B$19)</f>
        <v>Snacks</v>
      </c>
      <c r="F286" s="14" t="str">
        <f>_xlfn.XLOOKUP(D286,'Meal Info'!$A$4:$A$19,'Meal Info'!$C$4:$C$19)</f>
        <v>Charlie</v>
      </c>
      <c r="G286" s="7">
        <v>46.49</v>
      </c>
      <c r="H286" s="7">
        <f t="shared" si="18"/>
        <v>4.649</v>
      </c>
      <c r="I286" s="7">
        <f t="shared" si="19"/>
        <v>51.139000000000003</v>
      </c>
      <c r="J286" s="7">
        <v>0.35</v>
      </c>
      <c r="K286" s="7">
        <f t="shared" si="16"/>
        <v>16.2715</v>
      </c>
      <c r="L286" s="7" t="s">
        <v>5081</v>
      </c>
      <c r="M286" s="7">
        <v>1</v>
      </c>
      <c r="N286" s="7">
        <f>INDEX('Delivery Distances'!$B$6:$K$20,MATCH('Sales Summary_working sheet'!L286,'Delivery Distances'!$A$6:$A$20,0),MATCH('Sales Summary_working sheet'!M286,'Delivery Distances'!$B$5:$K$5,0))</f>
        <v>1</v>
      </c>
      <c r="O286" s="7" cm="1">
        <f t="array" ref="O286">_xlfn.XLOOKUP(L286,'Delivery Distances'!$A$6:$A$20,_xlfn.XLOOKUP('Sales Summary_working sheet'!M286,'Delivery Distances'!$B$5:$K$5,'Delivery Distances'!$B$6:$K$20))</f>
        <v>1</v>
      </c>
      <c r="P286" s="7">
        <f t="shared" si="17"/>
        <v>3</v>
      </c>
    </row>
    <row r="287" spans="1:16" ht="15.75" customHeight="1" x14ac:dyDescent="0.15">
      <c r="A287" s="13">
        <v>43984</v>
      </c>
      <c r="B287" s="19" t="s">
        <v>5358</v>
      </c>
      <c r="C287" s="7" t="s">
        <v>3934</v>
      </c>
      <c r="D287" s="14">
        <v>10</v>
      </c>
      <c r="E287" s="14" t="str">
        <f>_xlfn.XLOOKUP(D287,'Meal Info'!$A$4:$A$19,'Meal Info'!$B$4:$B$19)</f>
        <v>Protein shake</v>
      </c>
      <c r="F287" s="14" t="str">
        <f>_xlfn.XLOOKUP(D287,'Meal Info'!$A$4:$A$19,'Meal Info'!$C$4:$C$19)</f>
        <v>Charlie</v>
      </c>
      <c r="G287" s="7">
        <v>56.44</v>
      </c>
      <c r="H287" s="7">
        <f t="shared" si="18"/>
        <v>5.6440000000000001</v>
      </c>
      <c r="I287" s="7">
        <f t="shared" si="19"/>
        <v>62.083999999999996</v>
      </c>
      <c r="J287" s="7">
        <v>0.28000000000000003</v>
      </c>
      <c r="K287" s="7">
        <f t="shared" si="16"/>
        <v>15.8032</v>
      </c>
      <c r="L287" s="7" t="s">
        <v>5081</v>
      </c>
      <c r="M287" s="7">
        <v>8</v>
      </c>
      <c r="N287" s="7">
        <f>INDEX('Delivery Distances'!$B$6:$K$20,MATCH('Sales Summary_working sheet'!L287,'Delivery Distances'!$A$6:$A$20,0),MATCH('Sales Summary_working sheet'!M287,'Delivery Distances'!$B$5:$K$5,0))</f>
        <v>2</v>
      </c>
      <c r="O287" s="7" cm="1">
        <f t="array" ref="O287">_xlfn.XLOOKUP(L287,'Delivery Distances'!$A$6:$A$20,_xlfn.XLOOKUP('Sales Summary_working sheet'!M287,'Delivery Distances'!$B$5:$K$5,'Delivery Distances'!$B$6:$K$20))</f>
        <v>2</v>
      </c>
      <c r="P287" s="7">
        <f t="shared" si="17"/>
        <v>6</v>
      </c>
    </row>
    <row r="288" spans="1:16" ht="15.75" customHeight="1" x14ac:dyDescent="0.15">
      <c r="A288" s="13">
        <v>43984</v>
      </c>
      <c r="B288" s="19" t="s">
        <v>5358</v>
      </c>
      <c r="C288" s="7" t="s">
        <v>3936</v>
      </c>
      <c r="D288" s="14">
        <v>16</v>
      </c>
      <c r="E288" s="14" t="str">
        <f>_xlfn.XLOOKUP(D288,'Meal Info'!$A$4:$A$19,'Meal Info'!$B$4:$B$19)</f>
        <v>Fish</v>
      </c>
      <c r="F288" s="14" t="str">
        <f>_xlfn.XLOOKUP(D288,'Meal Info'!$A$4:$A$19,'Meal Info'!$C$4:$C$19)</f>
        <v>Charlie</v>
      </c>
      <c r="G288" s="7">
        <v>80.92</v>
      </c>
      <c r="H288" s="7">
        <f t="shared" si="18"/>
        <v>8.0920000000000005</v>
      </c>
      <c r="I288" s="7">
        <f t="shared" si="19"/>
        <v>89.012</v>
      </c>
      <c r="J288" s="7">
        <v>0.05</v>
      </c>
      <c r="K288" s="7">
        <f t="shared" si="16"/>
        <v>4.0460000000000003</v>
      </c>
      <c r="L288" s="7" t="s">
        <v>27</v>
      </c>
      <c r="M288" s="7">
        <v>10</v>
      </c>
      <c r="N288" s="7">
        <f>INDEX('Delivery Distances'!$B$6:$K$20,MATCH('Sales Summary_working sheet'!L288,'Delivery Distances'!$A$6:$A$20,0),MATCH('Sales Summary_working sheet'!M288,'Delivery Distances'!$B$5:$K$5,0))</f>
        <v>18</v>
      </c>
      <c r="O288" s="7" cm="1">
        <f t="array" ref="O288">_xlfn.XLOOKUP(L288,'Delivery Distances'!$A$6:$A$20,_xlfn.XLOOKUP('Sales Summary_working sheet'!M288,'Delivery Distances'!$B$5:$K$5,'Delivery Distances'!$B$6:$K$20))</f>
        <v>18</v>
      </c>
      <c r="P288" s="7">
        <f t="shared" si="17"/>
        <v>16</v>
      </c>
    </row>
    <row r="289" spans="1:16" ht="15.75" customHeight="1" x14ac:dyDescent="0.15">
      <c r="A289" s="13">
        <v>43984</v>
      </c>
      <c r="B289" s="19" t="s">
        <v>5358</v>
      </c>
      <c r="C289" s="7" t="s">
        <v>121</v>
      </c>
      <c r="D289" s="14">
        <v>10</v>
      </c>
      <c r="E289" s="14" t="str">
        <f>_xlfn.XLOOKUP(D289,'Meal Info'!$A$4:$A$19,'Meal Info'!$B$4:$B$19)</f>
        <v>Protein shake</v>
      </c>
      <c r="F289" s="14" t="str">
        <f>_xlfn.XLOOKUP(D289,'Meal Info'!$A$4:$A$19,'Meal Info'!$C$4:$C$19)</f>
        <v>Charlie</v>
      </c>
      <c r="G289" s="7">
        <v>89.69</v>
      </c>
      <c r="H289" s="7">
        <f t="shared" si="18"/>
        <v>8.9689999999999994</v>
      </c>
      <c r="I289" s="7">
        <f t="shared" si="19"/>
        <v>98.658999999999992</v>
      </c>
      <c r="J289" s="7">
        <v>0.16</v>
      </c>
      <c r="K289" s="7">
        <f t="shared" si="16"/>
        <v>14.3504</v>
      </c>
      <c r="L289" s="7" t="s">
        <v>5078</v>
      </c>
      <c r="M289" s="7">
        <v>9</v>
      </c>
      <c r="N289" s="7">
        <f>INDEX('Delivery Distances'!$B$6:$K$20,MATCH('Sales Summary_working sheet'!L289,'Delivery Distances'!$A$6:$A$20,0),MATCH('Sales Summary_working sheet'!M289,'Delivery Distances'!$B$5:$K$5,0))</f>
        <v>6</v>
      </c>
      <c r="O289" s="7" cm="1">
        <f t="array" ref="O289">_xlfn.XLOOKUP(L289,'Delivery Distances'!$A$6:$A$20,_xlfn.XLOOKUP('Sales Summary_working sheet'!M289,'Delivery Distances'!$B$5:$K$5,'Delivery Distances'!$B$6:$K$20))</f>
        <v>6</v>
      </c>
      <c r="P289" s="7">
        <f t="shared" si="17"/>
        <v>10</v>
      </c>
    </row>
    <row r="290" spans="1:16" ht="15.75" customHeight="1" x14ac:dyDescent="0.15">
      <c r="A290" s="13">
        <v>43984</v>
      </c>
      <c r="B290" s="19" t="s">
        <v>5358</v>
      </c>
      <c r="C290" s="7" t="s">
        <v>3993</v>
      </c>
      <c r="D290" s="14">
        <v>15</v>
      </c>
      <c r="E290" s="14" t="str">
        <f>_xlfn.XLOOKUP(D290,'Meal Info'!$A$4:$A$19,'Meal Info'!$B$4:$B$19)</f>
        <v>Snacks</v>
      </c>
      <c r="F290" s="14" t="str">
        <f>_xlfn.XLOOKUP(D290,'Meal Info'!$A$4:$A$19,'Meal Info'!$C$4:$C$19)</f>
        <v>Charlie</v>
      </c>
      <c r="G290" s="7">
        <v>13.54</v>
      </c>
      <c r="H290" s="7">
        <f t="shared" si="18"/>
        <v>1.3540000000000001</v>
      </c>
      <c r="I290" s="7">
        <f t="shared" si="19"/>
        <v>14.893999999999998</v>
      </c>
      <c r="J290" s="7">
        <v>0.09</v>
      </c>
      <c r="K290" s="7">
        <f t="shared" si="16"/>
        <v>1.2185999999999999</v>
      </c>
      <c r="L290" s="7" t="s">
        <v>29</v>
      </c>
      <c r="M290" s="7">
        <v>8</v>
      </c>
      <c r="N290" s="7">
        <f>INDEX('Delivery Distances'!$B$6:$K$20,MATCH('Sales Summary_working sheet'!L290,'Delivery Distances'!$A$6:$A$20,0),MATCH('Sales Summary_working sheet'!M290,'Delivery Distances'!$B$5:$K$5,0))</f>
        <v>3</v>
      </c>
      <c r="O290" s="7" cm="1">
        <f t="array" ref="O290">_xlfn.XLOOKUP(L290,'Delivery Distances'!$A$6:$A$20,_xlfn.XLOOKUP('Sales Summary_working sheet'!M290,'Delivery Distances'!$B$5:$K$5,'Delivery Distances'!$B$6:$K$20))</f>
        <v>3</v>
      </c>
      <c r="P290" s="7">
        <f t="shared" si="17"/>
        <v>7</v>
      </c>
    </row>
    <row r="291" spans="1:16" ht="15.75" customHeight="1" x14ac:dyDescent="0.15">
      <c r="A291" s="13">
        <v>43984</v>
      </c>
      <c r="B291" s="19" t="s">
        <v>5358</v>
      </c>
      <c r="C291" s="7" t="s">
        <v>792</v>
      </c>
      <c r="D291" s="14">
        <v>16</v>
      </c>
      <c r="E291" s="14" t="str">
        <f>_xlfn.XLOOKUP(D291,'Meal Info'!$A$4:$A$19,'Meal Info'!$B$4:$B$19)</f>
        <v>Fish</v>
      </c>
      <c r="F291" s="14" t="str">
        <f>_xlfn.XLOOKUP(D291,'Meal Info'!$A$4:$A$19,'Meal Info'!$C$4:$C$19)</f>
        <v>Charlie</v>
      </c>
      <c r="G291" s="7">
        <v>55.78</v>
      </c>
      <c r="H291" s="7">
        <f t="shared" si="18"/>
        <v>5.5780000000000003</v>
      </c>
      <c r="I291" s="7">
        <f t="shared" si="19"/>
        <v>61.358000000000004</v>
      </c>
      <c r="J291" s="7">
        <v>0.04</v>
      </c>
      <c r="K291" s="7">
        <f t="shared" si="16"/>
        <v>2.2312000000000003</v>
      </c>
      <c r="L291" s="7" t="s">
        <v>5079</v>
      </c>
      <c r="M291" s="7">
        <v>4</v>
      </c>
      <c r="N291" s="7">
        <f>INDEX('Delivery Distances'!$B$6:$K$20,MATCH('Sales Summary_working sheet'!L291,'Delivery Distances'!$A$6:$A$20,0),MATCH('Sales Summary_working sheet'!M291,'Delivery Distances'!$B$5:$K$5,0))</f>
        <v>4</v>
      </c>
      <c r="O291" s="7" cm="1">
        <f t="array" ref="O291">_xlfn.XLOOKUP(L291,'Delivery Distances'!$A$6:$A$20,_xlfn.XLOOKUP('Sales Summary_working sheet'!M291,'Delivery Distances'!$B$5:$K$5,'Delivery Distances'!$B$6:$K$20))</f>
        <v>4</v>
      </c>
      <c r="P291" s="7">
        <f t="shared" si="17"/>
        <v>8</v>
      </c>
    </row>
    <row r="292" spans="1:16" ht="15.75" customHeight="1" x14ac:dyDescent="0.15">
      <c r="A292" s="13">
        <v>43984</v>
      </c>
      <c r="B292" s="19" t="s">
        <v>5358</v>
      </c>
      <c r="C292" s="7" t="s">
        <v>899</v>
      </c>
      <c r="D292" s="14">
        <v>16</v>
      </c>
      <c r="E292" s="14" t="str">
        <f>_xlfn.XLOOKUP(D292,'Meal Info'!$A$4:$A$19,'Meal Info'!$B$4:$B$19)</f>
        <v>Fish</v>
      </c>
      <c r="F292" s="14" t="str">
        <f>_xlfn.XLOOKUP(D292,'Meal Info'!$A$4:$A$19,'Meal Info'!$C$4:$C$19)</f>
        <v>Charlie</v>
      </c>
      <c r="G292" s="7">
        <v>96.82</v>
      </c>
      <c r="H292" s="7">
        <f t="shared" si="18"/>
        <v>9.6820000000000004</v>
      </c>
      <c r="I292" s="7">
        <f t="shared" si="19"/>
        <v>106.502</v>
      </c>
      <c r="J292" s="7">
        <v>0.11</v>
      </c>
      <c r="K292" s="7">
        <f t="shared" si="16"/>
        <v>10.6502</v>
      </c>
      <c r="L292" s="7" t="s">
        <v>5081</v>
      </c>
      <c r="M292" s="7">
        <v>5</v>
      </c>
      <c r="N292" s="7">
        <f>INDEX('Delivery Distances'!$B$6:$K$20,MATCH('Sales Summary_working sheet'!L292,'Delivery Distances'!$A$6:$A$20,0),MATCH('Sales Summary_working sheet'!M292,'Delivery Distances'!$B$5:$K$5,0))</f>
        <v>3</v>
      </c>
      <c r="O292" s="7" cm="1">
        <f t="array" ref="O292">_xlfn.XLOOKUP(L292,'Delivery Distances'!$A$6:$A$20,_xlfn.XLOOKUP('Sales Summary_working sheet'!M292,'Delivery Distances'!$B$5:$K$5,'Delivery Distances'!$B$6:$K$20))</f>
        <v>3</v>
      </c>
      <c r="P292" s="7">
        <f t="shared" si="17"/>
        <v>7</v>
      </c>
    </row>
    <row r="293" spans="1:16" ht="15.75" customHeight="1" x14ac:dyDescent="0.15">
      <c r="A293" s="13">
        <v>43984</v>
      </c>
      <c r="B293" s="19" t="s">
        <v>5358</v>
      </c>
      <c r="C293" s="7" t="s">
        <v>3801</v>
      </c>
      <c r="D293" s="14">
        <v>10</v>
      </c>
      <c r="E293" s="14" t="str">
        <f>_xlfn.XLOOKUP(D293,'Meal Info'!$A$4:$A$19,'Meal Info'!$B$4:$B$19)</f>
        <v>Protein shake</v>
      </c>
      <c r="F293" s="14" t="str">
        <f>_xlfn.XLOOKUP(D293,'Meal Info'!$A$4:$A$19,'Meal Info'!$C$4:$C$19)</f>
        <v>Charlie</v>
      </c>
      <c r="G293" s="7">
        <v>36.04</v>
      </c>
      <c r="H293" s="7">
        <f t="shared" si="18"/>
        <v>3.6040000000000001</v>
      </c>
      <c r="I293" s="7">
        <f t="shared" si="19"/>
        <v>39.643999999999998</v>
      </c>
      <c r="J293" s="7">
        <v>0.08</v>
      </c>
      <c r="K293" s="7">
        <f t="shared" si="16"/>
        <v>2.8832</v>
      </c>
      <c r="L293" s="7" t="s">
        <v>5075</v>
      </c>
      <c r="M293" s="7">
        <v>7</v>
      </c>
      <c r="N293" s="7">
        <f>INDEX('Delivery Distances'!$B$6:$K$20,MATCH('Sales Summary_working sheet'!L293,'Delivery Distances'!$A$6:$A$20,0),MATCH('Sales Summary_working sheet'!M293,'Delivery Distances'!$B$5:$K$5,0))</f>
        <v>3</v>
      </c>
      <c r="O293" s="7" cm="1">
        <f t="array" ref="O293">_xlfn.XLOOKUP(L293,'Delivery Distances'!$A$6:$A$20,_xlfn.XLOOKUP('Sales Summary_working sheet'!M293,'Delivery Distances'!$B$5:$K$5,'Delivery Distances'!$B$6:$K$20))</f>
        <v>3</v>
      </c>
      <c r="P293" s="7">
        <f t="shared" si="17"/>
        <v>7</v>
      </c>
    </row>
    <row r="294" spans="1:16" ht="15.75" customHeight="1" x14ac:dyDescent="0.15">
      <c r="A294" s="13">
        <v>43984</v>
      </c>
      <c r="B294" s="19" t="s">
        <v>5358</v>
      </c>
      <c r="C294" s="7" t="s">
        <v>799</v>
      </c>
      <c r="D294" s="14">
        <v>15</v>
      </c>
      <c r="E294" s="14" t="str">
        <f>_xlfn.XLOOKUP(D294,'Meal Info'!$A$4:$A$19,'Meal Info'!$B$4:$B$19)</f>
        <v>Snacks</v>
      </c>
      <c r="F294" s="14" t="str">
        <f>_xlfn.XLOOKUP(D294,'Meal Info'!$A$4:$A$19,'Meal Info'!$C$4:$C$19)</f>
        <v>Charlie</v>
      </c>
      <c r="G294" s="7">
        <v>73.400000000000006</v>
      </c>
      <c r="H294" s="7">
        <f t="shared" si="18"/>
        <v>7.3400000000000007</v>
      </c>
      <c r="I294" s="7">
        <f t="shared" si="19"/>
        <v>80.740000000000009</v>
      </c>
      <c r="J294" s="7">
        <v>0.28000000000000003</v>
      </c>
      <c r="K294" s="7">
        <f t="shared" si="16"/>
        <v>20.552000000000003</v>
      </c>
      <c r="L294" s="7" t="s">
        <v>5078</v>
      </c>
      <c r="M294" s="7">
        <v>9</v>
      </c>
      <c r="N294" s="7">
        <f>INDEX('Delivery Distances'!$B$6:$K$20,MATCH('Sales Summary_working sheet'!L294,'Delivery Distances'!$A$6:$A$20,0),MATCH('Sales Summary_working sheet'!M294,'Delivery Distances'!$B$5:$K$5,0))</f>
        <v>6</v>
      </c>
      <c r="O294" s="7" cm="1">
        <f t="array" ref="O294">_xlfn.XLOOKUP(L294,'Delivery Distances'!$A$6:$A$20,_xlfn.XLOOKUP('Sales Summary_working sheet'!M294,'Delivery Distances'!$B$5:$K$5,'Delivery Distances'!$B$6:$K$20))</f>
        <v>6</v>
      </c>
      <c r="P294" s="7">
        <f t="shared" si="17"/>
        <v>10</v>
      </c>
    </row>
    <row r="295" spans="1:16" ht="15.75" customHeight="1" x14ac:dyDescent="0.15">
      <c r="A295" s="13">
        <v>43984</v>
      </c>
      <c r="B295" s="19" t="s">
        <v>5358</v>
      </c>
      <c r="C295" s="7" t="s">
        <v>3187</v>
      </c>
      <c r="D295" s="14">
        <v>16</v>
      </c>
      <c r="E295" s="14" t="str">
        <f>_xlfn.XLOOKUP(D295,'Meal Info'!$A$4:$A$19,'Meal Info'!$B$4:$B$19)</f>
        <v>Fish</v>
      </c>
      <c r="F295" s="14" t="str">
        <f>_xlfn.XLOOKUP(D295,'Meal Info'!$A$4:$A$19,'Meal Info'!$C$4:$C$19)</f>
        <v>Charlie</v>
      </c>
      <c r="G295" s="7">
        <v>71.05</v>
      </c>
      <c r="H295" s="7">
        <f t="shared" si="18"/>
        <v>7.1050000000000004</v>
      </c>
      <c r="I295" s="7">
        <f t="shared" si="19"/>
        <v>78.155000000000001</v>
      </c>
      <c r="J295" s="7">
        <v>0.32</v>
      </c>
      <c r="K295" s="7">
        <f t="shared" si="16"/>
        <v>22.736000000000001</v>
      </c>
      <c r="L295" s="7" t="s">
        <v>29</v>
      </c>
      <c r="M295" s="7">
        <v>3</v>
      </c>
      <c r="N295" s="7">
        <f>INDEX('Delivery Distances'!$B$6:$K$20,MATCH('Sales Summary_working sheet'!L295,'Delivery Distances'!$A$6:$A$20,0),MATCH('Sales Summary_working sheet'!M295,'Delivery Distances'!$B$5:$K$5,0))</f>
        <v>9</v>
      </c>
      <c r="O295" s="7" cm="1">
        <f t="array" ref="O295">_xlfn.XLOOKUP(L295,'Delivery Distances'!$A$6:$A$20,_xlfn.XLOOKUP('Sales Summary_working sheet'!M295,'Delivery Distances'!$B$5:$K$5,'Delivery Distances'!$B$6:$K$20))</f>
        <v>9</v>
      </c>
      <c r="P295" s="7">
        <f t="shared" si="17"/>
        <v>11.5</v>
      </c>
    </row>
    <row r="296" spans="1:16" ht="15.75" customHeight="1" x14ac:dyDescent="0.15">
      <c r="A296" s="13">
        <v>43984</v>
      </c>
      <c r="B296" s="19" t="s">
        <v>5358</v>
      </c>
      <c r="C296" s="7" t="s">
        <v>1529</v>
      </c>
      <c r="D296" s="14">
        <v>15</v>
      </c>
      <c r="E296" s="14" t="str">
        <f>_xlfn.XLOOKUP(D296,'Meal Info'!$A$4:$A$19,'Meal Info'!$B$4:$B$19)</f>
        <v>Snacks</v>
      </c>
      <c r="F296" s="14" t="str">
        <f>_xlfn.XLOOKUP(D296,'Meal Info'!$A$4:$A$19,'Meal Info'!$C$4:$C$19)</f>
        <v>Charlie</v>
      </c>
      <c r="G296" s="7">
        <v>49.52</v>
      </c>
      <c r="H296" s="7">
        <f t="shared" si="18"/>
        <v>4.9520000000000008</v>
      </c>
      <c r="I296" s="7">
        <f t="shared" si="19"/>
        <v>54.472000000000001</v>
      </c>
      <c r="J296" s="7">
        <v>0.05</v>
      </c>
      <c r="K296" s="7">
        <f t="shared" si="16"/>
        <v>2.4760000000000004</v>
      </c>
      <c r="L296" s="7" t="s">
        <v>5076</v>
      </c>
      <c r="M296" s="7">
        <v>6</v>
      </c>
      <c r="N296" s="7">
        <f>INDEX('Delivery Distances'!$B$6:$K$20,MATCH('Sales Summary_working sheet'!L296,'Delivery Distances'!$A$6:$A$20,0),MATCH('Sales Summary_working sheet'!M296,'Delivery Distances'!$B$5:$K$5,0))</f>
        <v>9</v>
      </c>
      <c r="O296" s="7" cm="1">
        <f t="array" ref="O296">_xlfn.XLOOKUP(L296,'Delivery Distances'!$A$6:$A$20,_xlfn.XLOOKUP('Sales Summary_working sheet'!M296,'Delivery Distances'!$B$5:$K$5,'Delivery Distances'!$B$6:$K$20))</f>
        <v>9</v>
      </c>
      <c r="P296" s="7">
        <f t="shared" si="17"/>
        <v>11.5</v>
      </c>
    </row>
    <row r="297" spans="1:16" ht="15.75" customHeight="1" x14ac:dyDescent="0.15">
      <c r="A297" s="13">
        <v>43984</v>
      </c>
      <c r="B297" s="19" t="s">
        <v>5358</v>
      </c>
      <c r="C297" s="7" t="s">
        <v>328</v>
      </c>
      <c r="D297" s="14">
        <v>16</v>
      </c>
      <c r="E297" s="14" t="str">
        <f>_xlfn.XLOOKUP(D297,'Meal Info'!$A$4:$A$19,'Meal Info'!$B$4:$B$19)</f>
        <v>Fish</v>
      </c>
      <c r="F297" s="14" t="str">
        <f>_xlfn.XLOOKUP(D297,'Meal Info'!$A$4:$A$19,'Meal Info'!$C$4:$C$19)</f>
        <v>Charlie</v>
      </c>
      <c r="G297" s="7">
        <v>5.13</v>
      </c>
      <c r="H297" s="7">
        <f t="shared" si="18"/>
        <v>0.51300000000000001</v>
      </c>
      <c r="I297" s="7">
        <f t="shared" si="19"/>
        <v>5.6429999999999998</v>
      </c>
      <c r="J297" s="7">
        <v>0.25</v>
      </c>
      <c r="K297" s="7">
        <f t="shared" si="16"/>
        <v>1.2825</v>
      </c>
      <c r="L297" s="7" t="s">
        <v>29</v>
      </c>
      <c r="M297" s="7">
        <v>10</v>
      </c>
      <c r="N297" s="7">
        <f>INDEX('Delivery Distances'!$B$6:$K$20,MATCH('Sales Summary_working sheet'!L297,'Delivery Distances'!$A$6:$A$20,0),MATCH('Sales Summary_working sheet'!M297,'Delivery Distances'!$B$5:$K$5,0))</f>
        <v>15</v>
      </c>
      <c r="O297" s="7" cm="1">
        <f t="array" ref="O297">_xlfn.XLOOKUP(L297,'Delivery Distances'!$A$6:$A$20,_xlfn.XLOOKUP('Sales Summary_working sheet'!M297,'Delivery Distances'!$B$5:$K$5,'Delivery Distances'!$B$6:$K$20))</f>
        <v>15</v>
      </c>
      <c r="P297" s="7">
        <f t="shared" si="17"/>
        <v>14.5</v>
      </c>
    </row>
    <row r="298" spans="1:16" ht="15.75" customHeight="1" x14ac:dyDescent="0.15">
      <c r="A298" s="13">
        <v>43984</v>
      </c>
      <c r="B298" s="19" t="s">
        <v>5358</v>
      </c>
      <c r="C298" s="7" t="s">
        <v>4601</v>
      </c>
      <c r="D298" s="14">
        <v>16</v>
      </c>
      <c r="E298" s="14" t="str">
        <f>_xlfn.XLOOKUP(D298,'Meal Info'!$A$4:$A$19,'Meal Info'!$B$4:$B$19)</f>
        <v>Fish</v>
      </c>
      <c r="F298" s="14" t="str">
        <f>_xlfn.XLOOKUP(D298,'Meal Info'!$A$4:$A$19,'Meal Info'!$C$4:$C$19)</f>
        <v>Charlie</v>
      </c>
      <c r="G298" s="7">
        <v>79.02</v>
      </c>
      <c r="H298" s="7">
        <f t="shared" si="18"/>
        <v>7.9020000000000001</v>
      </c>
      <c r="I298" s="7">
        <f t="shared" si="19"/>
        <v>86.921999999999997</v>
      </c>
      <c r="J298" s="7">
        <v>0.03</v>
      </c>
      <c r="K298" s="7">
        <f t="shared" si="16"/>
        <v>2.3705999999999996</v>
      </c>
      <c r="L298" s="7" t="s">
        <v>30</v>
      </c>
      <c r="M298" s="7">
        <v>3</v>
      </c>
      <c r="N298" s="7">
        <f>INDEX('Delivery Distances'!$B$6:$K$20,MATCH('Sales Summary_working sheet'!L298,'Delivery Distances'!$A$6:$A$20,0),MATCH('Sales Summary_working sheet'!M298,'Delivery Distances'!$B$5:$K$5,0))</f>
        <v>9</v>
      </c>
      <c r="O298" s="7" cm="1">
        <f t="array" ref="O298">_xlfn.XLOOKUP(L298,'Delivery Distances'!$A$6:$A$20,_xlfn.XLOOKUP('Sales Summary_working sheet'!M298,'Delivery Distances'!$B$5:$K$5,'Delivery Distances'!$B$6:$K$20))</f>
        <v>9</v>
      </c>
      <c r="P298" s="7">
        <f t="shared" si="17"/>
        <v>11.5</v>
      </c>
    </row>
    <row r="299" spans="1:16" ht="15.75" customHeight="1" x14ac:dyDescent="0.15">
      <c r="A299" s="13">
        <v>43984</v>
      </c>
      <c r="B299" s="19" t="s">
        <v>5358</v>
      </c>
      <c r="C299" s="7" t="s">
        <v>565</v>
      </c>
      <c r="D299" s="14">
        <v>16</v>
      </c>
      <c r="E299" s="14" t="str">
        <f>_xlfn.XLOOKUP(D299,'Meal Info'!$A$4:$A$19,'Meal Info'!$B$4:$B$19)</f>
        <v>Fish</v>
      </c>
      <c r="F299" s="14" t="str">
        <f>_xlfn.XLOOKUP(D299,'Meal Info'!$A$4:$A$19,'Meal Info'!$C$4:$C$19)</f>
        <v>Charlie</v>
      </c>
      <c r="G299" s="7">
        <v>13.68</v>
      </c>
      <c r="H299" s="7">
        <f t="shared" si="18"/>
        <v>1.3680000000000001</v>
      </c>
      <c r="I299" s="7">
        <f t="shared" si="19"/>
        <v>15.048</v>
      </c>
      <c r="J299" s="7">
        <v>0.26</v>
      </c>
      <c r="K299" s="7">
        <f t="shared" si="16"/>
        <v>3.5568</v>
      </c>
      <c r="L299" s="7" t="s">
        <v>5079</v>
      </c>
      <c r="M299" s="7">
        <v>5</v>
      </c>
      <c r="N299" s="7">
        <f>INDEX('Delivery Distances'!$B$6:$K$20,MATCH('Sales Summary_working sheet'!L299,'Delivery Distances'!$A$6:$A$20,0),MATCH('Sales Summary_working sheet'!M299,'Delivery Distances'!$B$5:$K$5,0))</f>
        <v>2</v>
      </c>
      <c r="O299" s="7" cm="1">
        <f t="array" ref="O299">_xlfn.XLOOKUP(L299,'Delivery Distances'!$A$6:$A$20,_xlfn.XLOOKUP('Sales Summary_working sheet'!M299,'Delivery Distances'!$B$5:$K$5,'Delivery Distances'!$B$6:$K$20))</f>
        <v>2</v>
      </c>
      <c r="P299" s="7">
        <f t="shared" si="17"/>
        <v>6</v>
      </c>
    </row>
    <row r="300" spans="1:16" ht="15.75" customHeight="1" x14ac:dyDescent="0.15">
      <c r="A300" s="13">
        <v>43984</v>
      </c>
      <c r="B300" s="19" t="s">
        <v>5358</v>
      </c>
      <c r="C300" s="7" t="s">
        <v>2048</v>
      </c>
      <c r="D300" s="14">
        <v>15</v>
      </c>
      <c r="E300" s="14" t="str">
        <f>_xlfn.XLOOKUP(D300,'Meal Info'!$A$4:$A$19,'Meal Info'!$B$4:$B$19)</f>
        <v>Snacks</v>
      </c>
      <c r="F300" s="14" t="str">
        <f>_xlfn.XLOOKUP(D300,'Meal Info'!$A$4:$A$19,'Meal Info'!$C$4:$C$19)</f>
        <v>Charlie</v>
      </c>
      <c r="G300" s="7">
        <v>42.3</v>
      </c>
      <c r="H300" s="7">
        <f t="shared" si="18"/>
        <v>4.2299999999999995</v>
      </c>
      <c r="I300" s="7">
        <f t="shared" si="19"/>
        <v>46.529999999999994</v>
      </c>
      <c r="J300" s="7">
        <v>0.03</v>
      </c>
      <c r="K300" s="7">
        <f t="shared" si="16"/>
        <v>1.2689999999999999</v>
      </c>
      <c r="L300" s="7" t="s">
        <v>5079</v>
      </c>
      <c r="M300" s="7">
        <v>8</v>
      </c>
      <c r="N300" s="7">
        <f>INDEX('Delivery Distances'!$B$6:$K$20,MATCH('Sales Summary_working sheet'!L300,'Delivery Distances'!$A$6:$A$20,0),MATCH('Sales Summary_working sheet'!M300,'Delivery Distances'!$B$5:$K$5,0))</f>
        <v>5</v>
      </c>
      <c r="O300" s="7" cm="1">
        <f t="array" ref="O300">_xlfn.XLOOKUP(L300,'Delivery Distances'!$A$6:$A$20,_xlfn.XLOOKUP('Sales Summary_working sheet'!M300,'Delivery Distances'!$B$5:$K$5,'Delivery Distances'!$B$6:$K$20))</f>
        <v>5</v>
      </c>
      <c r="P300" s="7">
        <f t="shared" si="17"/>
        <v>9</v>
      </c>
    </row>
    <row r="301" spans="1:16" ht="15.75" customHeight="1" x14ac:dyDescent="0.15">
      <c r="A301" s="13">
        <v>43984</v>
      </c>
      <c r="B301" s="19" t="s">
        <v>5358</v>
      </c>
      <c r="C301" s="7" t="s">
        <v>2197</v>
      </c>
      <c r="D301" s="14">
        <v>16</v>
      </c>
      <c r="E301" s="14" t="str">
        <f>_xlfn.XLOOKUP(D301,'Meal Info'!$A$4:$A$19,'Meal Info'!$B$4:$B$19)</f>
        <v>Fish</v>
      </c>
      <c r="F301" s="14" t="str">
        <f>_xlfn.XLOOKUP(D301,'Meal Info'!$A$4:$A$19,'Meal Info'!$C$4:$C$19)</f>
        <v>Charlie</v>
      </c>
      <c r="G301" s="7">
        <v>41.97</v>
      </c>
      <c r="H301" s="7">
        <f t="shared" si="18"/>
        <v>4.1970000000000001</v>
      </c>
      <c r="I301" s="7">
        <f t="shared" si="19"/>
        <v>46.167000000000002</v>
      </c>
      <c r="J301" s="7">
        <v>0.33</v>
      </c>
      <c r="K301" s="7">
        <f t="shared" si="16"/>
        <v>13.850099999999999</v>
      </c>
      <c r="L301" s="7" t="s">
        <v>5078</v>
      </c>
      <c r="M301" s="7">
        <v>10</v>
      </c>
      <c r="N301" s="7">
        <f>INDEX('Delivery Distances'!$B$6:$K$20,MATCH('Sales Summary_working sheet'!L301,'Delivery Distances'!$A$6:$A$20,0),MATCH('Sales Summary_working sheet'!M301,'Delivery Distances'!$B$5:$K$5,0))</f>
        <v>6</v>
      </c>
      <c r="O301" s="7" cm="1">
        <f t="array" ref="O301">_xlfn.XLOOKUP(L301,'Delivery Distances'!$A$6:$A$20,_xlfn.XLOOKUP('Sales Summary_working sheet'!M301,'Delivery Distances'!$B$5:$K$5,'Delivery Distances'!$B$6:$K$20))</f>
        <v>6</v>
      </c>
      <c r="P301" s="7">
        <f t="shared" si="17"/>
        <v>10</v>
      </c>
    </row>
    <row r="302" spans="1:16" ht="15.75" customHeight="1" x14ac:dyDescent="0.15">
      <c r="A302" s="13">
        <v>43984</v>
      </c>
      <c r="B302" s="19" t="s">
        <v>5359</v>
      </c>
      <c r="C302" s="7" t="s">
        <v>2825</v>
      </c>
      <c r="D302" s="14">
        <v>15</v>
      </c>
      <c r="E302" s="14" t="str">
        <f>_xlfn.XLOOKUP(D302,'Meal Info'!$A$4:$A$19,'Meal Info'!$B$4:$B$19)</f>
        <v>Snacks</v>
      </c>
      <c r="F302" s="14" t="str">
        <f>_xlfn.XLOOKUP(D302,'Meal Info'!$A$4:$A$19,'Meal Info'!$C$4:$C$19)</f>
        <v>Charlie</v>
      </c>
      <c r="G302" s="7">
        <v>51.5</v>
      </c>
      <c r="H302" s="7">
        <f t="shared" si="18"/>
        <v>5.15</v>
      </c>
      <c r="I302" s="7">
        <f t="shared" si="19"/>
        <v>56.65</v>
      </c>
      <c r="J302" s="7">
        <v>0.09</v>
      </c>
      <c r="K302" s="7">
        <f t="shared" si="16"/>
        <v>4.6349999999999998</v>
      </c>
      <c r="L302" s="7" t="s">
        <v>26</v>
      </c>
      <c r="M302" s="7">
        <v>1</v>
      </c>
      <c r="N302" s="7">
        <f>INDEX('Delivery Distances'!$B$6:$K$20,MATCH('Sales Summary_working sheet'!L302,'Delivery Distances'!$A$6:$A$20,0),MATCH('Sales Summary_working sheet'!M302,'Delivery Distances'!$B$5:$K$5,0))</f>
        <v>2</v>
      </c>
      <c r="O302" s="7" cm="1">
        <f t="array" ref="O302">_xlfn.XLOOKUP(L302,'Delivery Distances'!$A$6:$A$20,_xlfn.XLOOKUP('Sales Summary_working sheet'!M302,'Delivery Distances'!$B$5:$K$5,'Delivery Distances'!$B$6:$K$20))</f>
        <v>2</v>
      </c>
      <c r="P302" s="7">
        <f t="shared" si="17"/>
        <v>6</v>
      </c>
    </row>
    <row r="303" spans="1:16" ht="15.75" customHeight="1" x14ac:dyDescent="0.15">
      <c r="A303" s="13">
        <v>43984</v>
      </c>
      <c r="B303" s="19" t="s">
        <v>5359</v>
      </c>
      <c r="C303" s="7" t="s">
        <v>3635</v>
      </c>
      <c r="D303" s="14">
        <v>15</v>
      </c>
      <c r="E303" s="14" t="str">
        <f>_xlfn.XLOOKUP(D303,'Meal Info'!$A$4:$A$19,'Meal Info'!$B$4:$B$19)</f>
        <v>Snacks</v>
      </c>
      <c r="F303" s="14" t="str">
        <f>_xlfn.XLOOKUP(D303,'Meal Info'!$A$4:$A$19,'Meal Info'!$C$4:$C$19)</f>
        <v>Charlie</v>
      </c>
      <c r="G303" s="7">
        <v>93.42</v>
      </c>
      <c r="H303" s="7">
        <f t="shared" si="18"/>
        <v>9.3420000000000005</v>
      </c>
      <c r="I303" s="7">
        <f t="shared" si="19"/>
        <v>102.762</v>
      </c>
      <c r="J303" s="7">
        <v>0.24</v>
      </c>
      <c r="K303" s="7">
        <f t="shared" si="16"/>
        <v>22.4208</v>
      </c>
      <c r="L303" s="7" t="s">
        <v>5082</v>
      </c>
      <c r="M303" s="7">
        <v>10</v>
      </c>
      <c r="N303" s="7">
        <f>INDEX('Delivery Distances'!$B$6:$K$20,MATCH('Sales Summary_working sheet'!L303,'Delivery Distances'!$A$6:$A$20,0),MATCH('Sales Summary_working sheet'!M303,'Delivery Distances'!$B$5:$K$5,0))</f>
        <v>2</v>
      </c>
      <c r="O303" s="7" cm="1">
        <f t="array" ref="O303">_xlfn.XLOOKUP(L303,'Delivery Distances'!$A$6:$A$20,_xlfn.XLOOKUP('Sales Summary_working sheet'!M303,'Delivery Distances'!$B$5:$K$5,'Delivery Distances'!$B$6:$K$20))</f>
        <v>2</v>
      </c>
      <c r="P303" s="7">
        <f t="shared" si="17"/>
        <v>6</v>
      </c>
    </row>
    <row r="304" spans="1:16" ht="15.75" customHeight="1" x14ac:dyDescent="0.15">
      <c r="A304" s="13">
        <v>43984</v>
      </c>
      <c r="B304" s="19" t="s">
        <v>5359</v>
      </c>
      <c r="C304" s="7" t="s">
        <v>2433</v>
      </c>
      <c r="D304" s="14">
        <v>15</v>
      </c>
      <c r="E304" s="14" t="str">
        <f>_xlfn.XLOOKUP(D304,'Meal Info'!$A$4:$A$19,'Meal Info'!$B$4:$B$19)</f>
        <v>Snacks</v>
      </c>
      <c r="F304" s="14" t="str">
        <f>_xlfn.XLOOKUP(D304,'Meal Info'!$A$4:$A$19,'Meal Info'!$C$4:$C$19)</f>
        <v>Charlie</v>
      </c>
      <c r="G304" s="7">
        <v>56.18</v>
      </c>
      <c r="H304" s="7">
        <f t="shared" si="18"/>
        <v>5.6180000000000003</v>
      </c>
      <c r="I304" s="7">
        <f t="shared" si="19"/>
        <v>61.798000000000002</v>
      </c>
      <c r="J304" s="7">
        <v>0.27</v>
      </c>
      <c r="K304" s="7">
        <f t="shared" si="16"/>
        <v>15.168600000000001</v>
      </c>
      <c r="L304" s="7" t="s">
        <v>26</v>
      </c>
      <c r="M304" s="7">
        <v>10</v>
      </c>
      <c r="N304" s="7">
        <f>INDEX('Delivery Distances'!$B$6:$K$20,MATCH('Sales Summary_working sheet'!L304,'Delivery Distances'!$A$6:$A$20,0),MATCH('Sales Summary_working sheet'!M304,'Delivery Distances'!$B$5:$K$5,0))</f>
        <v>20</v>
      </c>
      <c r="O304" s="7" cm="1">
        <f t="array" ref="O304">_xlfn.XLOOKUP(L304,'Delivery Distances'!$A$6:$A$20,_xlfn.XLOOKUP('Sales Summary_working sheet'!M304,'Delivery Distances'!$B$5:$K$5,'Delivery Distances'!$B$6:$K$20))</f>
        <v>20</v>
      </c>
      <c r="P304" s="7">
        <f t="shared" si="17"/>
        <v>17</v>
      </c>
    </row>
    <row r="305" spans="1:16" ht="15.75" customHeight="1" x14ac:dyDescent="0.15">
      <c r="A305" s="13">
        <v>43984</v>
      </c>
      <c r="B305" s="19" t="s">
        <v>5359</v>
      </c>
      <c r="C305" s="7" t="s">
        <v>902</v>
      </c>
      <c r="D305" s="14">
        <v>16</v>
      </c>
      <c r="E305" s="14" t="str">
        <f>_xlfn.XLOOKUP(D305,'Meal Info'!$A$4:$A$19,'Meal Info'!$B$4:$B$19)</f>
        <v>Fish</v>
      </c>
      <c r="F305" s="14" t="str">
        <f>_xlfn.XLOOKUP(D305,'Meal Info'!$A$4:$A$19,'Meal Info'!$C$4:$C$19)</f>
        <v>Charlie</v>
      </c>
      <c r="G305" s="7">
        <v>87.33</v>
      </c>
      <c r="H305" s="7">
        <f t="shared" si="18"/>
        <v>8.7330000000000005</v>
      </c>
      <c r="I305" s="7">
        <f t="shared" si="19"/>
        <v>96.063000000000002</v>
      </c>
      <c r="J305" s="7">
        <v>0.16</v>
      </c>
      <c r="K305" s="7">
        <f t="shared" si="16"/>
        <v>13.972799999999999</v>
      </c>
      <c r="L305" s="7" t="s">
        <v>5076</v>
      </c>
      <c r="M305" s="7">
        <v>2</v>
      </c>
      <c r="N305" s="7">
        <f>INDEX('Delivery Distances'!$B$6:$K$20,MATCH('Sales Summary_working sheet'!L305,'Delivery Distances'!$A$6:$A$20,0),MATCH('Sales Summary_working sheet'!M305,'Delivery Distances'!$B$5:$K$5,0))</f>
        <v>11</v>
      </c>
      <c r="O305" s="7" cm="1">
        <f t="array" ref="O305">_xlfn.XLOOKUP(L305,'Delivery Distances'!$A$6:$A$20,_xlfn.XLOOKUP('Sales Summary_working sheet'!M305,'Delivery Distances'!$B$5:$K$5,'Delivery Distances'!$B$6:$K$20))</f>
        <v>11</v>
      </c>
      <c r="P305" s="7">
        <f t="shared" si="17"/>
        <v>12.5</v>
      </c>
    </row>
    <row r="306" spans="1:16" ht="15.75" customHeight="1" x14ac:dyDescent="0.15">
      <c r="A306" s="13">
        <v>43984</v>
      </c>
      <c r="B306" s="19" t="s">
        <v>5359</v>
      </c>
      <c r="C306" s="7" t="s">
        <v>1077</v>
      </c>
      <c r="D306" s="14">
        <v>16</v>
      </c>
      <c r="E306" s="14" t="str">
        <f>_xlfn.XLOOKUP(D306,'Meal Info'!$A$4:$A$19,'Meal Info'!$B$4:$B$19)</f>
        <v>Fish</v>
      </c>
      <c r="F306" s="14" t="str">
        <f>_xlfn.XLOOKUP(D306,'Meal Info'!$A$4:$A$19,'Meal Info'!$C$4:$C$19)</f>
        <v>Charlie</v>
      </c>
      <c r="G306" s="7">
        <v>13.59</v>
      </c>
      <c r="H306" s="7">
        <f t="shared" si="18"/>
        <v>1.359</v>
      </c>
      <c r="I306" s="7">
        <f t="shared" si="19"/>
        <v>14.949</v>
      </c>
      <c r="J306" s="7">
        <v>0.09</v>
      </c>
      <c r="K306" s="7">
        <f t="shared" si="16"/>
        <v>1.2230999999999999</v>
      </c>
      <c r="L306" s="7" t="s">
        <v>31</v>
      </c>
      <c r="M306" s="7">
        <v>6</v>
      </c>
      <c r="N306" s="7">
        <f>INDEX('Delivery Distances'!$B$6:$K$20,MATCH('Sales Summary_working sheet'!L306,'Delivery Distances'!$A$6:$A$20,0),MATCH('Sales Summary_working sheet'!M306,'Delivery Distances'!$B$5:$K$5,0))</f>
        <v>17</v>
      </c>
      <c r="O306" s="7" cm="1">
        <f t="array" ref="O306">_xlfn.XLOOKUP(L306,'Delivery Distances'!$A$6:$A$20,_xlfn.XLOOKUP('Sales Summary_working sheet'!M306,'Delivery Distances'!$B$5:$K$5,'Delivery Distances'!$B$6:$K$20))</f>
        <v>17</v>
      </c>
      <c r="P306" s="7">
        <f t="shared" si="17"/>
        <v>15.5</v>
      </c>
    </row>
    <row r="307" spans="1:16" ht="15.75" customHeight="1" x14ac:dyDescent="0.15">
      <c r="A307" s="13">
        <v>43984</v>
      </c>
      <c r="B307" s="19" t="s">
        <v>5359</v>
      </c>
      <c r="C307" s="7" t="s">
        <v>358</v>
      </c>
      <c r="D307" s="14">
        <v>10</v>
      </c>
      <c r="E307" s="14" t="str">
        <f>_xlfn.XLOOKUP(D307,'Meal Info'!$A$4:$A$19,'Meal Info'!$B$4:$B$19)</f>
        <v>Protein shake</v>
      </c>
      <c r="F307" s="14" t="str">
        <f>_xlfn.XLOOKUP(D307,'Meal Info'!$A$4:$A$19,'Meal Info'!$C$4:$C$19)</f>
        <v>Charlie</v>
      </c>
      <c r="G307" s="7">
        <v>97.61</v>
      </c>
      <c r="H307" s="7">
        <f t="shared" si="18"/>
        <v>9.761000000000001</v>
      </c>
      <c r="I307" s="7">
        <f t="shared" si="19"/>
        <v>107.371</v>
      </c>
      <c r="J307" s="7">
        <v>0.26</v>
      </c>
      <c r="K307" s="7">
        <f t="shared" si="16"/>
        <v>25.378600000000002</v>
      </c>
      <c r="L307" s="7" t="s">
        <v>5077</v>
      </c>
      <c r="M307" s="7">
        <v>9</v>
      </c>
      <c r="N307" s="7">
        <f>INDEX('Delivery Distances'!$B$6:$K$20,MATCH('Sales Summary_working sheet'!L307,'Delivery Distances'!$A$6:$A$20,0),MATCH('Sales Summary_working sheet'!M307,'Delivery Distances'!$B$5:$K$5,0))</f>
        <v>4</v>
      </c>
      <c r="O307" s="7" cm="1">
        <f t="array" ref="O307">_xlfn.XLOOKUP(L307,'Delivery Distances'!$A$6:$A$20,_xlfn.XLOOKUP('Sales Summary_working sheet'!M307,'Delivery Distances'!$B$5:$K$5,'Delivery Distances'!$B$6:$K$20))</f>
        <v>4</v>
      </c>
      <c r="P307" s="7">
        <f t="shared" si="17"/>
        <v>8</v>
      </c>
    </row>
    <row r="308" spans="1:16" ht="15.75" customHeight="1" x14ac:dyDescent="0.15">
      <c r="A308" s="13">
        <v>43984</v>
      </c>
      <c r="B308" s="19" t="s">
        <v>5359</v>
      </c>
      <c r="C308" s="7" t="s">
        <v>55</v>
      </c>
      <c r="D308" s="14">
        <v>16</v>
      </c>
      <c r="E308" s="14" t="str">
        <f>_xlfn.XLOOKUP(D308,'Meal Info'!$A$4:$A$19,'Meal Info'!$B$4:$B$19)</f>
        <v>Fish</v>
      </c>
      <c r="F308" s="14" t="str">
        <f>_xlfn.XLOOKUP(D308,'Meal Info'!$A$4:$A$19,'Meal Info'!$C$4:$C$19)</f>
        <v>Charlie</v>
      </c>
      <c r="G308" s="7">
        <v>26.09</v>
      </c>
      <c r="H308" s="7">
        <f t="shared" si="18"/>
        <v>2.609</v>
      </c>
      <c r="I308" s="7">
        <f t="shared" si="19"/>
        <v>28.698999999999998</v>
      </c>
      <c r="J308" s="7">
        <v>0.25</v>
      </c>
      <c r="K308" s="7">
        <f t="shared" si="16"/>
        <v>6.5225</v>
      </c>
      <c r="L308" s="7" t="s">
        <v>5075</v>
      </c>
      <c r="M308" s="7">
        <v>4</v>
      </c>
      <c r="N308" s="7">
        <f>INDEX('Delivery Distances'!$B$6:$K$20,MATCH('Sales Summary_working sheet'!L308,'Delivery Distances'!$A$6:$A$20,0),MATCH('Sales Summary_working sheet'!M308,'Delivery Distances'!$B$5:$K$5,0))</f>
        <v>17</v>
      </c>
      <c r="O308" s="7" cm="1">
        <f t="array" ref="O308">_xlfn.XLOOKUP(L308,'Delivery Distances'!$A$6:$A$20,_xlfn.XLOOKUP('Sales Summary_working sheet'!M308,'Delivery Distances'!$B$5:$K$5,'Delivery Distances'!$B$6:$K$20))</f>
        <v>17</v>
      </c>
      <c r="P308" s="7">
        <f t="shared" si="17"/>
        <v>15.5</v>
      </c>
    </row>
    <row r="309" spans="1:16" ht="15.75" customHeight="1" x14ac:dyDescent="0.15">
      <c r="A309" s="13">
        <v>43984</v>
      </c>
      <c r="B309" s="19" t="s">
        <v>5359</v>
      </c>
      <c r="C309" s="7" t="s">
        <v>1254</v>
      </c>
      <c r="D309" s="14">
        <v>15</v>
      </c>
      <c r="E309" s="14" t="str">
        <f>_xlfn.XLOOKUP(D309,'Meal Info'!$A$4:$A$19,'Meal Info'!$B$4:$B$19)</f>
        <v>Snacks</v>
      </c>
      <c r="F309" s="14" t="str">
        <f>_xlfn.XLOOKUP(D309,'Meal Info'!$A$4:$A$19,'Meal Info'!$C$4:$C$19)</f>
        <v>Charlie</v>
      </c>
      <c r="G309" s="7">
        <v>72</v>
      </c>
      <c r="H309" s="7">
        <f t="shared" si="18"/>
        <v>7.2</v>
      </c>
      <c r="I309" s="7">
        <f t="shared" si="19"/>
        <v>79.2</v>
      </c>
      <c r="J309" s="7">
        <v>0.04</v>
      </c>
      <c r="K309" s="7">
        <f t="shared" si="16"/>
        <v>2.88</v>
      </c>
      <c r="L309" s="7" t="s">
        <v>5080</v>
      </c>
      <c r="M309" s="7">
        <v>4</v>
      </c>
      <c r="N309" s="7">
        <f>INDEX('Delivery Distances'!$B$6:$K$20,MATCH('Sales Summary_working sheet'!L309,'Delivery Distances'!$A$6:$A$20,0),MATCH('Sales Summary_working sheet'!M309,'Delivery Distances'!$B$5:$K$5,0))</f>
        <v>5</v>
      </c>
      <c r="O309" s="7" cm="1">
        <f t="array" ref="O309">_xlfn.XLOOKUP(L309,'Delivery Distances'!$A$6:$A$20,_xlfn.XLOOKUP('Sales Summary_working sheet'!M309,'Delivery Distances'!$B$5:$K$5,'Delivery Distances'!$B$6:$K$20))</f>
        <v>5</v>
      </c>
      <c r="P309" s="7">
        <f t="shared" si="17"/>
        <v>9</v>
      </c>
    </row>
    <row r="310" spans="1:16" ht="15.75" customHeight="1" x14ac:dyDescent="0.15">
      <c r="A310" s="13">
        <v>43984</v>
      </c>
      <c r="B310" s="19" t="s">
        <v>5359</v>
      </c>
      <c r="C310" s="7" t="s">
        <v>2439</v>
      </c>
      <c r="D310" s="14">
        <v>15</v>
      </c>
      <c r="E310" s="14" t="str">
        <f>_xlfn.XLOOKUP(D310,'Meal Info'!$A$4:$A$19,'Meal Info'!$B$4:$B$19)</f>
        <v>Snacks</v>
      </c>
      <c r="F310" s="14" t="str">
        <f>_xlfn.XLOOKUP(D310,'Meal Info'!$A$4:$A$19,'Meal Info'!$C$4:$C$19)</f>
        <v>Charlie</v>
      </c>
      <c r="G310" s="7">
        <v>46.15</v>
      </c>
      <c r="H310" s="7">
        <f t="shared" si="18"/>
        <v>4.6150000000000002</v>
      </c>
      <c r="I310" s="7">
        <f t="shared" si="19"/>
        <v>50.765000000000001</v>
      </c>
      <c r="J310" s="7">
        <v>0.18</v>
      </c>
      <c r="K310" s="7">
        <f t="shared" si="16"/>
        <v>8.3069999999999986</v>
      </c>
      <c r="L310" s="7" t="s">
        <v>27</v>
      </c>
      <c r="M310" s="7">
        <v>7</v>
      </c>
      <c r="N310" s="7">
        <f>INDEX('Delivery Distances'!$B$6:$K$20,MATCH('Sales Summary_working sheet'!L310,'Delivery Distances'!$A$6:$A$20,0),MATCH('Sales Summary_working sheet'!M310,'Delivery Distances'!$B$5:$K$5,0))</f>
        <v>14</v>
      </c>
      <c r="O310" s="7" cm="1">
        <f t="array" ref="O310">_xlfn.XLOOKUP(L310,'Delivery Distances'!$A$6:$A$20,_xlfn.XLOOKUP('Sales Summary_working sheet'!M310,'Delivery Distances'!$B$5:$K$5,'Delivery Distances'!$B$6:$K$20))</f>
        <v>14</v>
      </c>
      <c r="P310" s="7">
        <f t="shared" si="17"/>
        <v>14</v>
      </c>
    </row>
    <row r="311" spans="1:16" ht="15.75" customHeight="1" x14ac:dyDescent="0.15">
      <c r="A311" s="13">
        <v>43984</v>
      </c>
      <c r="B311" s="19" t="s">
        <v>5359</v>
      </c>
      <c r="C311" s="7" t="s">
        <v>3899</v>
      </c>
      <c r="D311" s="14">
        <v>10</v>
      </c>
      <c r="E311" s="14" t="str">
        <f>_xlfn.XLOOKUP(D311,'Meal Info'!$A$4:$A$19,'Meal Info'!$B$4:$B$19)</f>
        <v>Protein shake</v>
      </c>
      <c r="F311" s="14" t="str">
        <f>_xlfn.XLOOKUP(D311,'Meal Info'!$A$4:$A$19,'Meal Info'!$C$4:$C$19)</f>
        <v>Charlie</v>
      </c>
      <c r="G311" s="7">
        <v>56.26</v>
      </c>
      <c r="H311" s="7">
        <f t="shared" si="18"/>
        <v>5.6260000000000003</v>
      </c>
      <c r="I311" s="7">
        <f t="shared" si="19"/>
        <v>61.885999999999996</v>
      </c>
      <c r="J311" s="7">
        <v>0.26</v>
      </c>
      <c r="K311" s="7">
        <f t="shared" si="16"/>
        <v>14.627599999999999</v>
      </c>
      <c r="L311" s="7" t="s">
        <v>5078</v>
      </c>
      <c r="M311" s="7">
        <v>8</v>
      </c>
      <c r="N311" s="7">
        <f>INDEX('Delivery Distances'!$B$6:$K$20,MATCH('Sales Summary_working sheet'!L311,'Delivery Distances'!$A$6:$A$20,0),MATCH('Sales Summary_working sheet'!M311,'Delivery Distances'!$B$5:$K$5,0))</f>
        <v>5</v>
      </c>
      <c r="O311" s="7" cm="1">
        <f t="array" ref="O311">_xlfn.XLOOKUP(L311,'Delivery Distances'!$A$6:$A$20,_xlfn.XLOOKUP('Sales Summary_working sheet'!M311,'Delivery Distances'!$B$5:$K$5,'Delivery Distances'!$B$6:$K$20))</f>
        <v>5</v>
      </c>
      <c r="P311" s="7">
        <f t="shared" si="17"/>
        <v>9</v>
      </c>
    </row>
    <row r="312" spans="1:16" ht="15.75" customHeight="1" x14ac:dyDescent="0.15">
      <c r="A312" s="13">
        <v>43984</v>
      </c>
      <c r="B312" s="19" t="s">
        <v>5359</v>
      </c>
      <c r="C312" s="7" t="s">
        <v>4861</v>
      </c>
      <c r="D312" s="14">
        <v>10</v>
      </c>
      <c r="E312" s="14" t="str">
        <f>_xlfn.XLOOKUP(D312,'Meal Info'!$A$4:$A$19,'Meal Info'!$B$4:$B$19)</f>
        <v>Protein shake</v>
      </c>
      <c r="F312" s="14" t="str">
        <f>_xlfn.XLOOKUP(D312,'Meal Info'!$A$4:$A$19,'Meal Info'!$C$4:$C$19)</f>
        <v>Charlie</v>
      </c>
      <c r="G312" s="7">
        <v>41.99</v>
      </c>
      <c r="H312" s="7">
        <f t="shared" si="18"/>
        <v>4.1990000000000007</v>
      </c>
      <c r="I312" s="7">
        <f t="shared" si="19"/>
        <v>46.189</v>
      </c>
      <c r="J312" s="7">
        <v>0.03</v>
      </c>
      <c r="K312" s="7">
        <f t="shared" si="16"/>
        <v>1.2597</v>
      </c>
      <c r="L312" s="7" t="s">
        <v>5078</v>
      </c>
      <c r="M312" s="7">
        <v>3</v>
      </c>
      <c r="N312" s="7">
        <f>INDEX('Delivery Distances'!$B$6:$K$20,MATCH('Sales Summary_working sheet'!L312,'Delivery Distances'!$A$6:$A$20,0),MATCH('Sales Summary_working sheet'!M312,'Delivery Distances'!$B$5:$K$5,0))</f>
        <v>5</v>
      </c>
      <c r="O312" s="7" cm="1">
        <f t="array" ref="O312">_xlfn.XLOOKUP(L312,'Delivery Distances'!$A$6:$A$20,_xlfn.XLOOKUP('Sales Summary_working sheet'!M312,'Delivery Distances'!$B$5:$K$5,'Delivery Distances'!$B$6:$K$20))</f>
        <v>5</v>
      </c>
      <c r="P312" s="7">
        <f t="shared" si="17"/>
        <v>9</v>
      </c>
    </row>
    <row r="313" spans="1:16" ht="15.75" customHeight="1" x14ac:dyDescent="0.15">
      <c r="A313" s="13">
        <v>43984</v>
      </c>
      <c r="B313" s="19" t="s">
        <v>5359</v>
      </c>
      <c r="C313" s="7" t="s">
        <v>4877</v>
      </c>
      <c r="D313" s="14">
        <v>15</v>
      </c>
      <c r="E313" s="14" t="str">
        <f>_xlfn.XLOOKUP(D313,'Meal Info'!$A$4:$A$19,'Meal Info'!$B$4:$B$19)</f>
        <v>Snacks</v>
      </c>
      <c r="F313" s="14" t="str">
        <f>_xlfn.XLOOKUP(D313,'Meal Info'!$A$4:$A$19,'Meal Info'!$C$4:$C$19)</f>
        <v>Charlie</v>
      </c>
      <c r="G313" s="7">
        <v>17.61</v>
      </c>
      <c r="H313" s="7">
        <f t="shared" si="18"/>
        <v>1.7610000000000001</v>
      </c>
      <c r="I313" s="7">
        <f t="shared" si="19"/>
        <v>19.370999999999999</v>
      </c>
      <c r="J313" s="7">
        <v>0.16</v>
      </c>
      <c r="K313" s="7">
        <f t="shared" si="16"/>
        <v>2.8176000000000001</v>
      </c>
      <c r="L313" s="7" t="s">
        <v>5075</v>
      </c>
      <c r="M313" s="7">
        <v>2</v>
      </c>
      <c r="N313" s="7">
        <f>INDEX('Delivery Distances'!$B$6:$K$20,MATCH('Sales Summary_working sheet'!L313,'Delivery Distances'!$A$6:$A$20,0),MATCH('Sales Summary_working sheet'!M313,'Delivery Distances'!$B$5:$K$5,0))</f>
        <v>15</v>
      </c>
      <c r="O313" s="7" cm="1">
        <f t="array" ref="O313">_xlfn.XLOOKUP(L313,'Delivery Distances'!$A$6:$A$20,_xlfn.XLOOKUP('Sales Summary_working sheet'!M313,'Delivery Distances'!$B$5:$K$5,'Delivery Distances'!$B$6:$K$20))</f>
        <v>15</v>
      </c>
      <c r="P313" s="7">
        <f t="shared" si="17"/>
        <v>14.5</v>
      </c>
    </row>
    <row r="314" spans="1:16" ht="15.75" customHeight="1" x14ac:dyDescent="0.15">
      <c r="A314" s="13">
        <v>43984</v>
      </c>
      <c r="B314" s="19" t="s">
        <v>5359</v>
      </c>
      <c r="C314" s="7" t="s">
        <v>513</v>
      </c>
      <c r="D314" s="14">
        <v>16</v>
      </c>
      <c r="E314" s="14" t="str">
        <f>_xlfn.XLOOKUP(D314,'Meal Info'!$A$4:$A$19,'Meal Info'!$B$4:$B$19)</f>
        <v>Fish</v>
      </c>
      <c r="F314" s="14" t="str">
        <f>_xlfn.XLOOKUP(D314,'Meal Info'!$A$4:$A$19,'Meal Info'!$C$4:$C$19)</f>
        <v>Charlie</v>
      </c>
      <c r="G314" s="7">
        <v>92.86</v>
      </c>
      <c r="H314" s="7">
        <f t="shared" si="18"/>
        <v>9.2859999999999996</v>
      </c>
      <c r="I314" s="7">
        <f t="shared" si="19"/>
        <v>102.146</v>
      </c>
      <c r="J314" s="7">
        <v>0.2</v>
      </c>
      <c r="K314" s="7">
        <f t="shared" si="16"/>
        <v>18.571999999999999</v>
      </c>
      <c r="L314" s="7" t="s">
        <v>26</v>
      </c>
      <c r="M314" s="7">
        <v>3</v>
      </c>
      <c r="N314" s="7">
        <f>INDEX('Delivery Distances'!$B$6:$K$20,MATCH('Sales Summary_working sheet'!L314,'Delivery Distances'!$A$6:$A$20,0),MATCH('Sales Summary_working sheet'!M314,'Delivery Distances'!$B$5:$K$5,0))</f>
        <v>12</v>
      </c>
      <c r="O314" s="7" cm="1">
        <f t="array" ref="O314">_xlfn.XLOOKUP(L314,'Delivery Distances'!$A$6:$A$20,_xlfn.XLOOKUP('Sales Summary_working sheet'!M314,'Delivery Distances'!$B$5:$K$5,'Delivery Distances'!$B$6:$K$20))</f>
        <v>12</v>
      </c>
      <c r="P314" s="7">
        <f t="shared" si="17"/>
        <v>13</v>
      </c>
    </row>
    <row r="315" spans="1:16" ht="15.75" customHeight="1" x14ac:dyDescent="0.15">
      <c r="A315" s="13">
        <v>43984</v>
      </c>
      <c r="B315" s="19" t="s">
        <v>5359</v>
      </c>
      <c r="C315" s="7" t="s">
        <v>5038</v>
      </c>
      <c r="D315" s="14">
        <v>15</v>
      </c>
      <c r="E315" s="14" t="str">
        <f>_xlfn.XLOOKUP(D315,'Meal Info'!$A$4:$A$19,'Meal Info'!$B$4:$B$19)</f>
        <v>Snacks</v>
      </c>
      <c r="F315" s="14" t="str">
        <f>_xlfn.XLOOKUP(D315,'Meal Info'!$A$4:$A$19,'Meal Info'!$C$4:$C$19)</f>
        <v>Charlie</v>
      </c>
      <c r="G315" s="7">
        <v>91.12</v>
      </c>
      <c r="H315" s="7">
        <f t="shared" si="18"/>
        <v>9.1120000000000001</v>
      </c>
      <c r="I315" s="7">
        <f t="shared" si="19"/>
        <v>100.232</v>
      </c>
      <c r="J315" s="7">
        <v>0.05</v>
      </c>
      <c r="K315" s="7">
        <f t="shared" si="16"/>
        <v>4.556</v>
      </c>
      <c r="L315" s="7" t="s">
        <v>26</v>
      </c>
      <c r="M315" s="7">
        <v>6</v>
      </c>
      <c r="N315" s="7">
        <f>INDEX('Delivery Distances'!$B$6:$K$20,MATCH('Sales Summary_working sheet'!L315,'Delivery Distances'!$A$6:$A$20,0),MATCH('Sales Summary_working sheet'!M315,'Delivery Distances'!$B$5:$K$5,0))</f>
        <v>14</v>
      </c>
      <c r="O315" s="7" cm="1">
        <f t="array" ref="O315">_xlfn.XLOOKUP(L315,'Delivery Distances'!$A$6:$A$20,_xlfn.XLOOKUP('Sales Summary_working sheet'!M315,'Delivery Distances'!$B$5:$K$5,'Delivery Distances'!$B$6:$K$20))</f>
        <v>14</v>
      </c>
      <c r="P315" s="7">
        <f t="shared" si="17"/>
        <v>14</v>
      </c>
    </row>
    <row r="316" spans="1:16" ht="15.75" customHeight="1" x14ac:dyDescent="0.15">
      <c r="A316" s="13">
        <v>43984</v>
      </c>
      <c r="B316" s="19" t="s">
        <v>5359</v>
      </c>
      <c r="C316" s="7" t="s">
        <v>4056</v>
      </c>
      <c r="D316" s="14">
        <v>16</v>
      </c>
      <c r="E316" s="14" t="str">
        <f>_xlfn.XLOOKUP(D316,'Meal Info'!$A$4:$A$19,'Meal Info'!$B$4:$B$19)</f>
        <v>Fish</v>
      </c>
      <c r="F316" s="14" t="str">
        <f>_xlfn.XLOOKUP(D316,'Meal Info'!$A$4:$A$19,'Meal Info'!$C$4:$C$19)</f>
        <v>Charlie</v>
      </c>
      <c r="G316" s="7">
        <v>77.59</v>
      </c>
      <c r="H316" s="7">
        <f t="shared" si="18"/>
        <v>7.7590000000000003</v>
      </c>
      <c r="I316" s="7">
        <f t="shared" si="19"/>
        <v>85.349000000000004</v>
      </c>
      <c r="J316" s="7">
        <v>0.38</v>
      </c>
      <c r="K316" s="7">
        <f t="shared" si="16"/>
        <v>29.484200000000001</v>
      </c>
      <c r="L316" s="7" t="s">
        <v>5083</v>
      </c>
      <c r="M316" s="7">
        <v>6</v>
      </c>
      <c r="N316" s="7">
        <f>INDEX('Delivery Distances'!$B$6:$K$20,MATCH('Sales Summary_working sheet'!L316,'Delivery Distances'!$A$6:$A$20,0),MATCH('Sales Summary_working sheet'!M316,'Delivery Distances'!$B$5:$K$5,0))</f>
        <v>2</v>
      </c>
      <c r="O316" s="7" cm="1">
        <f t="array" ref="O316">_xlfn.XLOOKUP(L316,'Delivery Distances'!$A$6:$A$20,_xlfn.XLOOKUP('Sales Summary_working sheet'!M316,'Delivery Distances'!$B$5:$K$5,'Delivery Distances'!$B$6:$K$20))</f>
        <v>2</v>
      </c>
      <c r="P316" s="7">
        <f t="shared" si="17"/>
        <v>6</v>
      </c>
    </row>
    <row r="317" spans="1:16" ht="15.75" customHeight="1" x14ac:dyDescent="0.15">
      <c r="A317" s="13">
        <v>43984</v>
      </c>
      <c r="B317" s="19" t="s">
        <v>5360</v>
      </c>
      <c r="C317" s="7" t="s">
        <v>3298</v>
      </c>
      <c r="D317" s="14">
        <v>16</v>
      </c>
      <c r="E317" s="14" t="str">
        <f>_xlfn.XLOOKUP(D317,'Meal Info'!$A$4:$A$19,'Meal Info'!$B$4:$B$19)</f>
        <v>Fish</v>
      </c>
      <c r="F317" s="14" t="str">
        <f>_xlfn.XLOOKUP(D317,'Meal Info'!$A$4:$A$19,'Meal Info'!$C$4:$C$19)</f>
        <v>Charlie</v>
      </c>
      <c r="G317" s="7">
        <v>19.420000000000002</v>
      </c>
      <c r="H317" s="7">
        <f t="shared" si="18"/>
        <v>1.9420000000000002</v>
      </c>
      <c r="I317" s="7">
        <f t="shared" si="19"/>
        <v>21.362000000000002</v>
      </c>
      <c r="J317" s="7">
        <v>0.08</v>
      </c>
      <c r="K317" s="7">
        <f t="shared" si="16"/>
        <v>1.5536000000000001</v>
      </c>
      <c r="L317" s="7" t="s">
        <v>31</v>
      </c>
      <c r="M317" s="7">
        <v>4</v>
      </c>
      <c r="N317" s="7">
        <f>INDEX('Delivery Distances'!$B$6:$K$20,MATCH('Sales Summary_working sheet'!L317,'Delivery Distances'!$A$6:$A$20,0),MATCH('Sales Summary_working sheet'!M317,'Delivery Distances'!$B$5:$K$5,0))</f>
        <v>8</v>
      </c>
      <c r="O317" s="7" cm="1">
        <f t="array" ref="O317">_xlfn.XLOOKUP(L317,'Delivery Distances'!$A$6:$A$20,_xlfn.XLOOKUP('Sales Summary_working sheet'!M317,'Delivery Distances'!$B$5:$K$5,'Delivery Distances'!$B$6:$K$20))</f>
        <v>8</v>
      </c>
      <c r="P317" s="7">
        <f t="shared" si="17"/>
        <v>11</v>
      </c>
    </row>
    <row r="318" spans="1:16" ht="15.75" customHeight="1" x14ac:dyDescent="0.15">
      <c r="A318" s="13">
        <v>43984</v>
      </c>
      <c r="B318" s="19" t="s">
        <v>5360</v>
      </c>
      <c r="C318" s="7" t="s">
        <v>2474</v>
      </c>
      <c r="D318" s="14">
        <v>15</v>
      </c>
      <c r="E318" s="14" t="str">
        <f>_xlfn.XLOOKUP(D318,'Meal Info'!$A$4:$A$19,'Meal Info'!$B$4:$B$19)</f>
        <v>Snacks</v>
      </c>
      <c r="F318" s="14" t="str">
        <f>_xlfn.XLOOKUP(D318,'Meal Info'!$A$4:$A$19,'Meal Info'!$C$4:$C$19)</f>
        <v>Charlie</v>
      </c>
      <c r="G318" s="7">
        <v>57.91</v>
      </c>
      <c r="H318" s="7">
        <f t="shared" si="18"/>
        <v>5.7910000000000004</v>
      </c>
      <c r="I318" s="7">
        <f t="shared" si="19"/>
        <v>63.700999999999993</v>
      </c>
      <c r="J318" s="7">
        <v>0.2</v>
      </c>
      <c r="K318" s="7">
        <f t="shared" si="16"/>
        <v>11.582000000000001</v>
      </c>
      <c r="L318" s="7" t="s">
        <v>26</v>
      </c>
      <c r="M318" s="7">
        <v>6</v>
      </c>
      <c r="N318" s="7">
        <f>INDEX('Delivery Distances'!$B$6:$K$20,MATCH('Sales Summary_working sheet'!L318,'Delivery Distances'!$A$6:$A$20,0),MATCH('Sales Summary_working sheet'!M318,'Delivery Distances'!$B$5:$K$5,0))</f>
        <v>14</v>
      </c>
      <c r="O318" s="7" cm="1">
        <f t="array" ref="O318">_xlfn.XLOOKUP(L318,'Delivery Distances'!$A$6:$A$20,_xlfn.XLOOKUP('Sales Summary_working sheet'!M318,'Delivery Distances'!$B$5:$K$5,'Delivery Distances'!$B$6:$K$20))</f>
        <v>14</v>
      </c>
      <c r="P318" s="7">
        <f t="shared" si="17"/>
        <v>14</v>
      </c>
    </row>
    <row r="319" spans="1:16" ht="15.75" customHeight="1" x14ac:dyDescent="0.15">
      <c r="A319" s="13">
        <v>43984</v>
      </c>
      <c r="B319" s="19" t="s">
        <v>5360</v>
      </c>
      <c r="C319" s="7" t="s">
        <v>3341</v>
      </c>
      <c r="D319" s="14">
        <v>16</v>
      </c>
      <c r="E319" s="14" t="str">
        <f>_xlfn.XLOOKUP(D319,'Meal Info'!$A$4:$A$19,'Meal Info'!$B$4:$B$19)</f>
        <v>Fish</v>
      </c>
      <c r="F319" s="14" t="str">
        <f>_xlfn.XLOOKUP(D319,'Meal Info'!$A$4:$A$19,'Meal Info'!$C$4:$C$19)</f>
        <v>Charlie</v>
      </c>
      <c r="G319" s="7">
        <v>94.97</v>
      </c>
      <c r="H319" s="7">
        <f t="shared" si="18"/>
        <v>9.4969999999999999</v>
      </c>
      <c r="I319" s="7">
        <f t="shared" si="19"/>
        <v>104.467</v>
      </c>
      <c r="J319" s="7">
        <v>0.06</v>
      </c>
      <c r="K319" s="7">
        <f t="shared" si="16"/>
        <v>5.6981999999999999</v>
      </c>
      <c r="L319" s="7" t="s">
        <v>5077</v>
      </c>
      <c r="M319" s="7">
        <v>2</v>
      </c>
      <c r="N319" s="7">
        <f>INDEX('Delivery Distances'!$B$6:$K$20,MATCH('Sales Summary_working sheet'!L319,'Delivery Distances'!$A$6:$A$20,0),MATCH('Sales Summary_working sheet'!M319,'Delivery Distances'!$B$5:$K$5,0))</f>
        <v>4</v>
      </c>
      <c r="O319" s="7" cm="1">
        <f t="array" ref="O319">_xlfn.XLOOKUP(L319,'Delivery Distances'!$A$6:$A$20,_xlfn.XLOOKUP('Sales Summary_working sheet'!M319,'Delivery Distances'!$B$5:$K$5,'Delivery Distances'!$B$6:$K$20))</f>
        <v>4</v>
      </c>
      <c r="P319" s="7">
        <f t="shared" si="17"/>
        <v>8</v>
      </c>
    </row>
    <row r="320" spans="1:16" ht="15.75" customHeight="1" x14ac:dyDescent="0.15">
      <c r="A320" s="13">
        <v>43984</v>
      </c>
      <c r="B320" s="19" t="s">
        <v>5360</v>
      </c>
      <c r="C320" s="7" t="s">
        <v>455</v>
      </c>
      <c r="D320" s="14">
        <v>15</v>
      </c>
      <c r="E320" s="14" t="str">
        <f>_xlfn.XLOOKUP(D320,'Meal Info'!$A$4:$A$19,'Meal Info'!$B$4:$B$19)</f>
        <v>Snacks</v>
      </c>
      <c r="F320" s="14" t="str">
        <f>_xlfn.XLOOKUP(D320,'Meal Info'!$A$4:$A$19,'Meal Info'!$C$4:$C$19)</f>
        <v>Charlie</v>
      </c>
      <c r="G320" s="7">
        <v>38.369999999999997</v>
      </c>
      <c r="H320" s="7">
        <f t="shared" si="18"/>
        <v>3.8369999999999997</v>
      </c>
      <c r="I320" s="7">
        <f t="shared" si="19"/>
        <v>42.206999999999994</v>
      </c>
      <c r="J320" s="7">
        <v>0.22</v>
      </c>
      <c r="K320" s="7">
        <f t="shared" si="16"/>
        <v>8.4413999999999998</v>
      </c>
      <c r="L320" s="7" t="s">
        <v>31</v>
      </c>
      <c r="M320" s="7">
        <v>10</v>
      </c>
      <c r="N320" s="7">
        <f>INDEX('Delivery Distances'!$B$6:$K$20,MATCH('Sales Summary_working sheet'!L320,'Delivery Distances'!$A$6:$A$20,0),MATCH('Sales Summary_working sheet'!M320,'Delivery Distances'!$B$5:$K$5,0))</f>
        <v>17</v>
      </c>
      <c r="O320" s="7" cm="1">
        <f t="array" ref="O320">_xlfn.XLOOKUP(L320,'Delivery Distances'!$A$6:$A$20,_xlfn.XLOOKUP('Sales Summary_working sheet'!M320,'Delivery Distances'!$B$5:$K$5,'Delivery Distances'!$B$6:$K$20))</f>
        <v>17</v>
      </c>
      <c r="P320" s="7">
        <f t="shared" si="17"/>
        <v>15.5</v>
      </c>
    </row>
    <row r="321" spans="1:16" ht="15.75" customHeight="1" x14ac:dyDescent="0.15">
      <c r="A321" s="13">
        <v>43984</v>
      </c>
      <c r="B321" s="19" t="s">
        <v>5360</v>
      </c>
      <c r="C321" s="7" t="s">
        <v>3822</v>
      </c>
      <c r="D321" s="14">
        <v>16</v>
      </c>
      <c r="E321" s="14" t="str">
        <f>_xlfn.XLOOKUP(D321,'Meal Info'!$A$4:$A$19,'Meal Info'!$B$4:$B$19)</f>
        <v>Fish</v>
      </c>
      <c r="F321" s="14" t="str">
        <f>_xlfn.XLOOKUP(D321,'Meal Info'!$A$4:$A$19,'Meal Info'!$C$4:$C$19)</f>
        <v>Charlie</v>
      </c>
      <c r="G321" s="7">
        <v>17.149999999999999</v>
      </c>
      <c r="H321" s="7">
        <f t="shared" si="18"/>
        <v>1.7149999999999999</v>
      </c>
      <c r="I321" s="7">
        <f t="shared" si="19"/>
        <v>18.864999999999998</v>
      </c>
      <c r="J321" s="7">
        <v>0.31</v>
      </c>
      <c r="K321" s="7">
        <f t="shared" si="16"/>
        <v>5.3164999999999996</v>
      </c>
      <c r="L321" s="7" t="s">
        <v>5079</v>
      </c>
      <c r="M321" s="7">
        <v>2</v>
      </c>
      <c r="N321" s="7">
        <f>INDEX('Delivery Distances'!$B$6:$K$20,MATCH('Sales Summary_working sheet'!L321,'Delivery Distances'!$A$6:$A$20,0),MATCH('Sales Summary_working sheet'!M321,'Delivery Distances'!$B$5:$K$5,0))</f>
        <v>6</v>
      </c>
      <c r="O321" s="7" cm="1">
        <f t="array" ref="O321">_xlfn.XLOOKUP(L321,'Delivery Distances'!$A$6:$A$20,_xlfn.XLOOKUP('Sales Summary_working sheet'!M321,'Delivery Distances'!$B$5:$K$5,'Delivery Distances'!$B$6:$K$20))</f>
        <v>6</v>
      </c>
      <c r="P321" s="7">
        <f t="shared" si="17"/>
        <v>10</v>
      </c>
    </row>
    <row r="322" spans="1:16" ht="15.75" customHeight="1" x14ac:dyDescent="0.15">
      <c r="A322" s="13">
        <v>43984</v>
      </c>
      <c r="B322" s="19" t="s">
        <v>5360</v>
      </c>
      <c r="C322" s="7" t="s">
        <v>5060</v>
      </c>
      <c r="D322" s="14">
        <v>10</v>
      </c>
      <c r="E322" s="14" t="str">
        <f>_xlfn.XLOOKUP(D322,'Meal Info'!$A$4:$A$19,'Meal Info'!$B$4:$B$19)</f>
        <v>Protein shake</v>
      </c>
      <c r="F322" s="14" t="str">
        <f>_xlfn.XLOOKUP(D322,'Meal Info'!$A$4:$A$19,'Meal Info'!$C$4:$C$19)</f>
        <v>Charlie</v>
      </c>
      <c r="G322" s="7">
        <v>37.36</v>
      </c>
      <c r="H322" s="7">
        <f t="shared" si="18"/>
        <v>3.7360000000000002</v>
      </c>
      <c r="I322" s="7">
        <f t="shared" si="19"/>
        <v>41.095999999999997</v>
      </c>
      <c r="J322" s="7">
        <v>0.37</v>
      </c>
      <c r="K322" s="7">
        <f t="shared" si="16"/>
        <v>13.8232</v>
      </c>
      <c r="L322" s="7" t="s">
        <v>5075</v>
      </c>
      <c r="M322" s="7">
        <v>2</v>
      </c>
      <c r="N322" s="7">
        <f>INDEX('Delivery Distances'!$B$6:$K$20,MATCH('Sales Summary_working sheet'!L322,'Delivery Distances'!$A$6:$A$20,0),MATCH('Sales Summary_working sheet'!M322,'Delivery Distances'!$B$5:$K$5,0))</f>
        <v>15</v>
      </c>
      <c r="O322" s="7" cm="1">
        <f t="array" ref="O322">_xlfn.XLOOKUP(L322,'Delivery Distances'!$A$6:$A$20,_xlfn.XLOOKUP('Sales Summary_working sheet'!M322,'Delivery Distances'!$B$5:$K$5,'Delivery Distances'!$B$6:$K$20))</f>
        <v>15</v>
      </c>
      <c r="P322" s="7">
        <f t="shared" si="17"/>
        <v>14.5</v>
      </c>
    </row>
    <row r="323" spans="1:16" ht="15.75" customHeight="1" x14ac:dyDescent="0.15">
      <c r="A323" s="13">
        <v>43984</v>
      </c>
      <c r="B323" s="19" t="s">
        <v>5360</v>
      </c>
      <c r="C323" s="7" t="s">
        <v>2582</v>
      </c>
      <c r="D323" s="14">
        <v>10</v>
      </c>
      <c r="E323" s="14" t="str">
        <f>_xlfn.XLOOKUP(D323,'Meal Info'!$A$4:$A$19,'Meal Info'!$B$4:$B$19)</f>
        <v>Protein shake</v>
      </c>
      <c r="F323" s="14" t="str">
        <f>_xlfn.XLOOKUP(D323,'Meal Info'!$A$4:$A$19,'Meal Info'!$C$4:$C$19)</f>
        <v>Charlie</v>
      </c>
      <c r="G323" s="7">
        <v>89.21</v>
      </c>
      <c r="H323" s="7">
        <f t="shared" si="18"/>
        <v>8.9209999999999994</v>
      </c>
      <c r="I323" s="7">
        <f t="shared" si="19"/>
        <v>98.131</v>
      </c>
      <c r="J323" s="7">
        <v>0.23</v>
      </c>
      <c r="K323" s="7">
        <f t="shared" si="16"/>
        <v>20.5183</v>
      </c>
      <c r="L323" s="7" t="s">
        <v>30</v>
      </c>
      <c r="M323" s="7">
        <v>3</v>
      </c>
      <c r="N323" s="7">
        <f>INDEX('Delivery Distances'!$B$6:$K$20,MATCH('Sales Summary_working sheet'!L323,'Delivery Distances'!$A$6:$A$20,0),MATCH('Sales Summary_working sheet'!M323,'Delivery Distances'!$B$5:$K$5,0))</f>
        <v>9</v>
      </c>
      <c r="O323" s="7" cm="1">
        <f t="array" ref="O323">_xlfn.XLOOKUP(L323,'Delivery Distances'!$A$6:$A$20,_xlfn.XLOOKUP('Sales Summary_working sheet'!M323,'Delivery Distances'!$B$5:$K$5,'Delivery Distances'!$B$6:$K$20))</f>
        <v>9</v>
      </c>
      <c r="P323" s="7">
        <f t="shared" si="17"/>
        <v>11.5</v>
      </c>
    </row>
    <row r="324" spans="1:16" ht="15.75" customHeight="1" x14ac:dyDescent="0.15">
      <c r="A324" s="13">
        <v>43984</v>
      </c>
      <c r="B324" s="19" t="s">
        <v>5360</v>
      </c>
      <c r="C324" s="7" t="s">
        <v>3641</v>
      </c>
      <c r="D324" s="14">
        <v>15</v>
      </c>
      <c r="E324" s="14" t="str">
        <f>_xlfn.XLOOKUP(D324,'Meal Info'!$A$4:$A$19,'Meal Info'!$B$4:$B$19)</f>
        <v>Snacks</v>
      </c>
      <c r="F324" s="14" t="str">
        <f>_xlfn.XLOOKUP(D324,'Meal Info'!$A$4:$A$19,'Meal Info'!$C$4:$C$19)</f>
        <v>Charlie</v>
      </c>
      <c r="G324" s="7">
        <v>85.35</v>
      </c>
      <c r="H324" s="7">
        <f t="shared" si="18"/>
        <v>8.5350000000000001</v>
      </c>
      <c r="I324" s="7">
        <f t="shared" si="19"/>
        <v>93.884999999999991</v>
      </c>
      <c r="J324" s="7">
        <v>0.06</v>
      </c>
      <c r="K324" s="7">
        <f t="shared" si="16"/>
        <v>5.1209999999999996</v>
      </c>
      <c r="L324" s="7" t="s">
        <v>5075</v>
      </c>
      <c r="M324" s="7">
        <v>1</v>
      </c>
      <c r="N324" s="7">
        <f>INDEX('Delivery Distances'!$B$6:$K$20,MATCH('Sales Summary_working sheet'!L324,'Delivery Distances'!$A$6:$A$20,0),MATCH('Sales Summary_working sheet'!M324,'Delivery Distances'!$B$5:$K$5,0))</f>
        <v>3</v>
      </c>
      <c r="O324" s="7" cm="1">
        <f t="array" ref="O324">_xlfn.XLOOKUP(L324,'Delivery Distances'!$A$6:$A$20,_xlfn.XLOOKUP('Sales Summary_working sheet'!M324,'Delivery Distances'!$B$5:$K$5,'Delivery Distances'!$B$6:$K$20))</f>
        <v>3</v>
      </c>
      <c r="P324" s="7">
        <f t="shared" si="17"/>
        <v>7</v>
      </c>
    </row>
    <row r="325" spans="1:16" ht="15.75" customHeight="1" x14ac:dyDescent="0.15">
      <c r="A325" s="13">
        <v>43984</v>
      </c>
      <c r="B325" s="19" t="s">
        <v>5360</v>
      </c>
      <c r="C325" s="7" t="s">
        <v>1021</v>
      </c>
      <c r="D325" s="14">
        <v>15</v>
      </c>
      <c r="E325" s="14" t="str">
        <f>_xlfn.XLOOKUP(D325,'Meal Info'!$A$4:$A$19,'Meal Info'!$B$4:$B$19)</f>
        <v>Snacks</v>
      </c>
      <c r="F325" s="14" t="str">
        <f>_xlfn.XLOOKUP(D325,'Meal Info'!$A$4:$A$19,'Meal Info'!$C$4:$C$19)</f>
        <v>Charlie</v>
      </c>
      <c r="G325" s="7">
        <v>56.89</v>
      </c>
      <c r="H325" s="7">
        <f t="shared" si="18"/>
        <v>5.6890000000000001</v>
      </c>
      <c r="I325" s="7">
        <f t="shared" si="19"/>
        <v>62.579000000000001</v>
      </c>
      <c r="J325" s="7">
        <v>0.11</v>
      </c>
      <c r="K325" s="7">
        <f t="shared" ref="K325:K388" si="20">J325*G325</f>
        <v>6.2579000000000002</v>
      </c>
      <c r="L325" s="7" t="s">
        <v>5075</v>
      </c>
      <c r="M325" s="7">
        <v>7</v>
      </c>
      <c r="N325" s="7">
        <f>INDEX('Delivery Distances'!$B$6:$K$20,MATCH('Sales Summary_working sheet'!L325,'Delivery Distances'!$A$6:$A$20,0),MATCH('Sales Summary_working sheet'!M325,'Delivery Distances'!$B$5:$K$5,0))</f>
        <v>3</v>
      </c>
      <c r="O325" s="7" cm="1">
        <f t="array" ref="O325">_xlfn.XLOOKUP(L325,'Delivery Distances'!$A$6:$A$20,_xlfn.XLOOKUP('Sales Summary_working sheet'!M325,'Delivery Distances'!$B$5:$K$5,'Delivery Distances'!$B$6:$K$20))</f>
        <v>3</v>
      </c>
      <c r="P325" s="7">
        <f t="shared" ref="P325:P388" si="21">IF(O325&lt;=2, O325*3, IF(O325&lt;=6, 3*2 + (O325-2)*1, 3*2 + 4*1 + (O325-6)*0.5))</f>
        <v>7</v>
      </c>
    </row>
    <row r="326" spans="1:16" ht="15.75" customHeight="1" x14ac:dyDescent="0.15">
      <c r="A326" s="13">
        <v>43984</v>
      </c>
      <c r="B326" s="19" t="s">
        <v>5360</v>
      </c>
      <c r="C326" s="7" t="s">
        <v>3326</v>
      </c>
      <c r="D326" s="14">
        <v>16</v>
      </c>
      <c r="E326" s="14" t="str">
        <f>_xlfn.XLOOKUP(D326,'Meal Info'!$A$4:$A$19,'Meal Info'!$B$4:$B$19)</f>
        <v>Fish</v>
      </c>
      <c r="F326" s="14" t="str">
        <f>_xlfn.XLOOKUP(D326,'Meal Info'!$A$4:$A$19,'Meal Info'!$C$4:$C$19)</f>
        <v>Charlie</v>
      </c>
      <c r="G326" s="7">
        <v>80.489999999999995</v>
      </c>
      <c r="H326" s="7">
        <f t="shared" si="18"/>
        <v>8.0489999999999995</v>
      </c>
      <c r="I326" s="7">
        <f t="shared" si="19"/>
        <v>88.538999999999987</v>
      </c>
      <c r="J326" s="7">
        <v>0.11</v>
      </c>
      <c r="K326" s="7">
        <f t="shared" si="20"/>
        <v>8.8538999999999994</v>
      </c>
      <c r="L326" s="7" t="s">
        <v>29</v>
      </c>
      <c r="M326" s="7">
        <v>10</v>
      </c>
      <c r="N326" s="7">
        <f>INDEX('Delivery Distances'!$B$6:$K$20,MATCH('Sales Summary_working sheet'!L326,'Delivery Distances'!$A$6:$A$20,0),MATCH('Sales Summary_working sheet'!M326,'Delivery Distances'!$B$5:$K$5,0))</f>
        <v>15</v>
      </c>
      <c r="O326" s="7" cm="1">
        <f t="array" ref="O326">_xlfn.XLOOKUP(L326,'Delivery Distances'!$A$6:$A$20,_xlfn.XLOOKUP('Sales Summary_working sheet'!M326,'Delivery Distances'!$B$5:$K$5,'Delivery Distances'!$B$6:$K$20))</f>
        <v>15</v>
      </c>
      <c r="P326" s="7">
        <f t="shared" si="21"/>
        <v>14.5</v>
      </c>
    </row>
    <row r="327" spans="1:16" ht="15.75" customHeight="1" x14ac:dyDescent="0.15">
      <c r="A327" s="13">
        <v>43984</v>
      </c>
      <c r="B327" s="19" t="s">
        <v>5360</v>
      </c>
      <c r="C327" s="7" t="s">
        <v>611</v>
      </c>
      <c r="D327" s="14">
        <v>16</v>
      </c>
      <c r="E327" s="14" t="str">
        <f>_xlfn.XLOOKUP(D327,'Meal Info'!$A$4:$A$19,'Meal Info'!$B$4:$B$19)</f>
        <v>Fish</v>
      </c>
      <c r="F327" s="14" t="str">
        <f>_xlfn.XLOOKUP(D327,'Meal Info'!$A$4:$A$19,'Meal Info'!$C$4:$C$19)</f>
        <v>Charlie</v>
      </c>
      <c r="G327" s="7">
        <v>10.98</v>
      </c>
      <c r="H327" s="7">
        <f t="shared" si="18"/>
        <v>1.0980000000000001</v>
      </c>
      <c r="I327" s="7">
        <f t="shared" si="19"/>
        <v>12.078000000000001</v>
      </c>
      <c r="J327" s="7">
        <v>0.15</v>
      </c>
      <c r="K327" s="7">
        <f t="shared" si="20"/>
        <v>1.647</v>
      </c>
      <c r="L327" s="7" t="s">
        <v>5080</v>
      </c>
      <c r="M327" s="7">
        <v>9</v>
      </c>
      <c r="N327" s="7">
        <f>INDEX('Delivery Distances'!$B$6:$K$20,MATCH('Sales Summary_working sheet'!L327,'Delivery Distances'!$A$6:$A$20,0),MATCH('Sales Summary_working sheet'!M327,'Delivery Distances'!$B$5:$K$5,0))</f>
        <v>4</v>
      </c>
      <c r="O327" s="7" cm="1">
        <f t="array" ref="O327">_xlfn.XLOOKUP(L327,'Delivery Distances'!$A$6:$A$20,_xlfn.XLOOKUP('Sales Summary_working sheet'!M327,'Delivery Distances'!$B$5:$K$5,'Delivery Distances'!$B$6:$K$20))</f>
        <v>4</v>
      </c>
      <c r="P327" s="7">
        <f t="shared" si="21"/>
        <v>8</v>
      </c>
    </row>
    <row r="328" spans="1:16" ht="15.75" customHeight="1" x14ac:dyDescent="0.15">
      <c r="A328" s="13">
        <v>43984</v>
      </c>
      <c r="B328" s="19" t="s">
        <v>5360</v>
      </c>
      <c r="C328" s="7" t="s">
        <v>3105</v>
      </c>
      <c r="D328" s="14">
        <v>10</v>
      </c>
      <c r="E328" s="14" t="str">
        <f>_xlfn.XLOOKUP(D328,'Meal Info'!$A$4:$A$19,'Meal Info'!$B$4:$B$19)</f>
        <v>Protein shake</v>
      </c>
      <c r="F328" s="14" t="str">
        <f>_xlfn.XLOOKUP(D328,'Meal Info'!$A$4:$A$19,'Meal Info'!$C$4:$C$19)</f>
        <v>Charlie</v>
      </c>
      <c r="G328" s="7">
        <v>82.84</v>
      </c>
      <c r="H328" s="7">
        <f t="shared" si="18"/>
        <v>8.2840000000000007</v>
      </c>
      <c r="I328" s="7">
        <f t="shared" si="19"/>
        <v>91.124000000000009</v>
      </c>
      <c r="J328" s="7">
        <v>0.28000000000000003</v>
      </c>
      <c r="K328" s="7">
        <f t="shared" si="20"/>
        <v>23.195200000000003</v>
      </c>
      <c r="L328" s="7" t="s">
        <v>5078</v>
      </c>
      <c r="M328" s="7">
        <v>6</v>
      </c>
      <c r="N328" s="7">
        <f>INDEX('Delivery Distances'!$B$6:$K$20,MATCH('Sales Summary_working sheet'!L328,'Delivery Distances'!$A$6:$A$20,0),MATCH('Sales Summary_working sheet'!M328,'Delivery Distances'!$B$5:$K$5,0))</f>
        <v>5</v>
      </c>
      <c r="O328" s="7" cm="1">
        <f t="array" ref="O328">_xlfn.XLOOKUP(L328,'Delivery Distances'!$A$6:$A$20,_xlfn.XLOOKUP('Sales Summary_working sheet'!M328,'Delivery Distances'!$B$5:$K$5,'Delivery Distances'!$B$6:$K$20))</f>
        <v>5</v>
      </c>
      <c r="P328" s="7">
        <f t="shared" si="21"/>
        <v>9</v>
      </c>
    </row>
    <row r="329" spans="1:16" ht="15.75" customHeight="1" x14ac:dyDescent="0.15">
      <c r="A329" s="13">
        <v>43984</v>
      </c>
      <c r="B329" s="19" t="s">
        <v>5360</v>
      </c>
      <c r="C329" s="7" t="s">
        <v>2102</v>
      </c>
      <c r="D329" s="14">
        <v>15</v>
      </c>
      <c r="E329" s="14" t="str">
        <f>_xlfn.XLOOKUP(D329,'Meal Info'!$A$4:$A$19,'Meal Info'!$B$4:$B$19)</f>
        <v>Snacks</v>
      </c>
      <c r="F329" s="14" t="str">
        <f>_xlfn.XLOOKUP(D329,'Meal Info'!$A$4:$A$19,'Meal Info'!$C$4:$C$19)</f>
        <v>Charlie</v>
      </c>
      <c r="G329" s="7">
        <v>34.35</v>
      </c>
      <c r="H329" s="7">
        <f t="shared" ref="H329:H392" si="22">G329*10%</f>
        <v>3.4350000000000005</v>
      </c>
      <c r="I329" s="7">
        <f t="shared" ref="I329:I392" si="23">G329+H329</f>
        <v>37.785000000000004</v>
      </c>
      <c r="J329" s="7">
        <v>0.05</v>
      </c>
      <c r="K329" s="7">
        <f t="shared" si="20"/>
        <v>1.7175000000000002</v>
      </c>
      <c r="L329" s="7" t="s">
        <v>31</v>
      </c>
      <c r="M329" s="7">
        <v>3</v>
      </c>
      <c r="N329" s="7">
        <f>INDEX('Delivery Distances'!$B$6:$K$20,MATCH('Sales Summary_working sheet'!L329,'Delivery Distances'!$A$6:$A$20,0),MATCH('Sales Summary_working sheet'!M329,'Delivery Distances'!$B$5:$K$5,0))</f>
        <v>9</v>
      </c>
      <c r="O329" s="7" cm="1">
        <f t="array" ref="O329">_xlfn.XLOOKUP(L329,'Delivery Distances'!$A$6:$A$20,_xlfn.XLOOKUP('Sales Summary_working sheet'!M329,'Delivery Distances'!$B$5:$K$5,'Delivery Distances'!$B$6:$K$20))</f>
        <v>9</v>
      </c>
      <c r="P329" s="7">
        <f t="shared" si="21"/>
        <v>11.5</v>
      </c>
    </row>
    <row r="330" spans="1:16" ht="15.75" customHeight="1" x14ac:dyDescent="0.15">
      <c r="A330" s="13">
        <v>43984</v>
      </c>
      <c r="B330" s="19" t="s">
        <v>5360</v>
      </c>
      <c r="C330" s="7" t="s">
        <v>359</v>
      </c>
      <c r="D330" s="14">
        <v>10</v>
      </c>
      <c r="E330" s="14" t="str">
        <f>_xlfn.XLOOKUP(D330,'Meal Info'!$A$4:$A$19,'Meal Info'!$B$4:$B$19)</f>
        <v>Protein shake</v>
      </c>
      <c r="F330" s="14" t="str">
        <f>_xlfn.XLOOKUP(D330,'Meal Info'!$A$4:$A$19,'Meal Info'!$C$4:$C$19)</f>
        <v>Charlie</v>
      </c>
      <c r="G330" s="7">
        <v>31.73</v>
      </c>
      <c r="H330" s="7">
        <f t="shared" si="22"/>
        <v>3.173</v>
      </c>
      <c r="I330" s="7">
        <f t="shared" si="23"/>
        <v>34.902999999999999</v>
      </c>
      <c r="J330" s="7">
        <v>0.18</v>
      </c>
      <c r="K330" s="7">
        <f t="shared" si="20"/>
        <v>5.7114000000000003</v>
      </c>
      <c r="L330" s="7" t="s">
        <v>5081</v>
      </c>
      <c r="M330" s="7">
        <v>1</v>
      </c>
      <c r="N330" s="7">
        <f>INDEX('Delivery Distances'!$B$6:$K$20,MATCH('Sales Summary_working sheet'!L330,'Delivery Distances'!$A$6:$A$20,0),MATCH('Sales Summary_working sheet'!M330,'Delivery Distances'!$B$5:$K$5,0))</f>
        <v>1</v>
      </c>
      <c r="O330" s="7" cm="1">
        <f t="array" ref="O330">_xlfn.XLOOKUP(L330,'Delivery Distances'!$A$6:$A$20,_xlfn.XLOOKUP('Sales Summary_working sheet'!M330,'Delivery Distances'!$B$5:$K$5,'Delivery Distances'!$B$6:$K$20))</f>
        <v>1</v>
      </c>
      <c r="P330" s="7">
        <f t="shared" si="21"/>
        <v>3</v>
      </c>
    </row>
    <row r="331" spans="1:16" ht="15.75" customHeight="1" x14ac:dyDescent="0.15">
      <c r="A331" s="13">
        <v>43984</v>
      </c>
      <c r="B331" s="19" t="s">
        <v>5360</v>
      </c>
      <c r="C331" s="7" t="s">
        <v>178</v>
      </c>
      <c r="D331" s="14">
        <v>10</v>
      </c>
      <c r="E331" s="14" t="str">
        <f>_xlfn.XLOOKUP(D331,'Meal Info'!$A$4:$A$19,'Meal Info'!$B$4:$B$19)</f>
        <v>Protein shake</v>
      </c>
      <c r="F331" s="14" t="str">
        <f>_xlfn.XLOOKUP(D331,'Meal Info'!$A$4:$A$19,'Meal Info'!$C$4:$C$19)</f>
        <v>Charlie</v>
      </c>
      <c r="G331" s="7">
        <v>36.21</v>
      </c>
      <c r="H331" s="7">
        <f t="shared" si="22"/>
        <v>3.6210000000000004</v>
      </c>
      <c r="I331" s="7">
        <f t="shared" si="23"/>
        <v>39.831000000000003</v>
      </c>
      <c r="J331" s="7">
        <v>0.23</v>
      </c>
      <c r="K331" s="7">
        <f t="shared" si="20"/>
        <v>8.3283000000000005</v>
      </c>
      <c r="L331" s="7" t="s">
        <v>29</v>
      </c>
      <c r="M331" s="7">
        <v>7</v>
      </c>
      <c r="N331" s="7">
        <f>INDEX('Delivery Distances'!$B$6:$K$20,MATCH('Sales Summary_working sheet'!L331,'Delivery Distances'!$A$6:$A$20,0),MATCH('Sales Summary_working sheet'!M331,'Delivery Distances'!$B$5:$K$5,0))</f>
        <v>5</v>
      </c>
      <c r="O331" s="7" cm="1">
        <f t="array" ref="O331">_xlfn.XLOOKUP(L331,'Delivery Distances'!$A$6:$A$20,_xlfn.XLOOKUP('Sales Summary_working sheet'!M331,'Delivery Distances'!$B$5:$K$5,'Delivery Distances'!$B$6:$K$20))</f>
        <v>5</v>
      </c>
      <c r="P331" s="7">
        <f t="shared" si="21"/>
        <v>9</v>
      </c>
    </row>
    <row r="332" spans="1:16" ht="15.75" customHeight="1" x14ac:dyDescent="0.15">
      <c r="A332" s="13">
        <v>43984</v>
      </c>
      <c r="B332" s="19" t="s">
        <v>5360</v>
      </c>
      <c r="C332" s="7" t="s">
        <v>4797</v>
      </c>
      <c r="D332" s="14">
        <v>15</v>
      </c>
      <c r="E332" s="14" t="str">
        <f>_xlfn.XLOOKUP(D332,'Meal Info'!$A$4:$A$19,'Meal Info'!$B$4:$B$19)</f>
        <v>Snacks</v>
      </c>
      <c r="F332" s="14" t="str">
        <f>_xlfn.XLOOKUP(D332,'Meal Info'!$A$4:$A$19,'Meal Info'!$C$4:$C$19)</f>
        <v>Charlie</v>
      </c>
      <c r="G332" s="7">
        <v>84.04</v>
      </c>
      <c r="H332" s="7">
        <f t="shared" si="22"/>
        <v>8.4040000000000017</v>
      </c>
      <c r="I332" s="7">
        <f t="shared" si="23"/>
        <v>92.444000000000003</v>
      </c>
      <c r="J332" s="7">
        <v>0.06</v>
      </c>
      <c r="K332" s="7">
        <f t="shared" si="20"/>
        <v>5.0423999999999998</v>
      </c>
      <c r="L332" s="7" t="s">
        <v>29</v>
      </c>
      <c r="M332" s="7">
        <v>4</v>
      </c>
      <c r="N332" s="7">
        <f>INDEX('Delivery Distances'!$B$6:$K$20,MATCH('Sales Summary_working sheet'!L332,'Delivery Distances'!$A$6:$A$20,0),MATCH('Sales Summary_working sheet'!M332,'Delivery Distances'!$B$5:$K$5,0))</f>
        <v>14</v>
      </c>
      <c r="O332" s="7" cm="1">
        <f t="array" ref="O332">_xlfn.XLOOKUP(L332,'Delivery Distances'!$A$6:$A$20,_xlfn.XLOOKUP('Sales Summary_working sheet'!M332,'Delivery Distances'!$B$5:$K$5,'Delivery Distances'!$B$6:$K$20))</f>
        <v>14</v>
      </c>
      <c r="P332" s="7">
        <f t="shared" si="21"/>
        <v>14</v>
      </c>
    </row>
    <row r="333" spans="1:16" ht="15.75" customHeight="1" x14ac:dyDescent="0.15">
      <c r="A333" s="13">
        <v>43984</v>
      </c>
      <c r="B333" s="19" t="s">
        <v>5360</v>
      </c>
      <c r="C333" s="7" t="s">
        <v>635</v>
      </c>
      <c r="D333" s="14">
        <v>10</v>
      </c>
      <c r="E333" s="14" t="str">
        <f>_xlfn.XLOOKUP(D333,'Meal Info'!$A$4:$A$19,'Meal Info'!$B$4:$B$19)</f>
        <v>Protein shake</v>
      </c>
      <c r="F333" s="14" t="str">
        <f>_xlfn.XLOOKUP(D333,'Meal Info'!$A$4:$A$19,'Meal Info'!$C$4:$C$19)</f>
        <v>Charlie</v>
      </c>
      <c r="G333" s="7">
        <v>85.05</v>
      </c>
      <c r="H333" s="7">
        <f t="shared" si="22"/>
        <v>8.5050000000000008</v>
      </c>
      <c r="I333" s="7">
        <f t="shared" si="23"/>
        <v>93.554999999999993</v>
      </c>
      <c r="J333" s="7">
        <v>0.19</v>
      </c>
      <c r="K333" s="7">
        <f t="shared" si="20"/>
        <v>16.159500000000001</v>
      </c>
      <c r="L333" s="7" t="s">
        <v>31</v>
      </c>
      <c r="M333" s="7">
        <v>2</v>
      </c>
      <c r="N333" s="7">
        <f>INDEX('Delivery Distances'!$B$6:$K$20,MATCH('Sales Summary_working sheet'!L333,'Delivery Distances'!$A$6:$A$20,0),MATCH('Sales Summary_working sheet'!M333,'Delivery Distances'!$B$5:$K$5,0))</f>
        <v>14</v>
      </c>
      <c r="O333" s="7" cm="1">
        <f t="array" ref="O333">_xlfn.XLOOKUP(L333,'Delivery Distances'!$A$6:$A$20,_xlfn.XLOOKUP('Sales Summary_working sheet'!M333,'Delivery Distances'!$B$5:$K$5,'Delivery Distances'!$B$6:$K$20))</f>
        <v>14</v>
      </c>
      <c r="P333" s="7">
        <f t="shared" si="21"/>
        <v>14</v>
      </c>
    </row>
    <row r="334" spans="1:16" ht="15.75" customHeight="1" x14ac:dyDescent="0.15">
      <c r="A334" s="13">
        <v>43984</v>
      </c>
      <c r="B334" s="19" t="s">
        <v>5360</v>
      </c>
      <c r="C334" s="7" t="s">
        <v>2479</v>
      </c>
      <c r="D334" s="14">
        <v>10</v>
      </c>
      <c r="E334" s="14" t="str">
        <f>_xlfn.XLOOKUP(D334,'Meal Info'!$A$4:$A$19,'Meal Info'!$B$4:$B$19)</f>
        <v>Protein shake</v>
      </c>
      <c r="F334" s="14" t="str">
        <f>_xlfn.XLOOKUP(D334,'Meal Info'!$A$4:$A$19,'Meal Info'!$C$4:$C$19)</f>
        <v>Charlie</v>
      </c>
      <c r="G334" s="7">
        <v>23.68</v>
      </c>
      <c r="H334" s="7">
        <f t="shared" si="22"/>
        <v>2.3679999999999999</v>
      </c>
      <c r="I334" s="7">
        <f t="shared" si="23"/>
        <v>26.047999999999998</v>
      </c>
      <c r="J334" s="7">
        <v>0.13</v>
      </c>
      <c r="K334" s="7">
        <f t="shared" si="20"/>
        <v>3.0784000000000002</v>
      </c>
      <c r="L334" s="7" t="s">
        <v>5078</v>
      </c>
      <c r="M334" s="7">
        <v>6</v>
      </c>
      <c r="N334" s="7">
        <f>INDEX('Delivery Distances'!$B$6:$K$20,MATCH('Sales Summary_working sheet'!L334,'Delivery Distances'!$A$6:$A$20,0),MATCH('Sales Summary_working sheet'!M334,'Delivery Distances'!$B$5:$K$5,0))</f>
        <v>5</v>
      </c>
      <c r="O334" s="7" cm="1">
        <f t="array" ref="O334">_xlfn.XLOOKUP(L334,'Delivery Distances'!$A$6:$A$20,_xlfn.XLOOKUP('Sales Summary_working sheet'!M334,'Delivery Distances'!$B$5:$K$5,'Delivery Distances'!$B$6:$K$20))</f>
        <v>5</v>
      </c>
      <c r="P334" s="7">
        <f t="shared" si="21"/>
        <v>9</v>
      </c>
    </row>
    <row r="335" spans="1:16" ht="15.75" customHeight="1" x14ac:dyDescent="0.15">
      <c r="A335" s="13">
        <v>43984</v>
      </c>
      <c r="B335" s="19" t="s">
        <v>5360</v>
      </c>
      <c r="C335" s="7" t="s">
        <v>4067</v>
      </c>
      <c r="D335" s="14">
        <v>10</v>
      </c>
      <c r="E335" s="14" t="str">
        <f>_xlfn.XLOOKUP(D335,'Meal Info'!$A$4:$A$19,'Meal Info'!$B$4:$B$19)</f>
        <v>Protein shake</v>
      </c>
      <c r="F335" s="14" t="str">
        <f>_xlfn.XLOOKUP(D335,'Meal Info'!$A$4:$A$19,'Meal Info'!$C$4:$C$19)</f>
        <v>Charlie</v>
      </c>
      <c r="G335" s="7">
        <v>39.700000000000003</v>
      </c>
      <c r="H335" s="7">
        <f t="shared" si="22"/>
        <v>3.9700000000000006</v>
      </c>
      <c r="I335" s="7">
        <f t="shared" si="23"/>
        <v>43.67</v>
      </c>
      <c r="J335" s="7">
        <v>0.01</v>
      </c>
      <c r="K335" s="7">
        <f t="shared" si="20"/>
        <v>0.39700000000000002</v>
      </c>
      <c r="L335" s="7" t="s">
        <v>5076</v>
      </c>
      <c r="M335" s="7">
        <v>1</v>
      </c>
      <c r="N335" s="7">
        <f>INDEX('Delivery Distances'!$B$6:$K$20,MATCH('Sales Summary_working sheet'!L335,'Delivery Distances'!$A$6:$A$20,0),MATCH('Sales Summary_working sheet'!M335,'Delivery Distances'!$B$5:$K$5,0))</f>
        <v>7</v>
      </c>
      <c r="O335" s="7" cm="1">
        <f t="array" ref="O335">_xlfn.XLOOKUP(L335,'Delivery Distances'!$A$6:$A$20,_xlfn.XLOOKUP('Sales Summary_working sheet'!M335,'Delivery Distances'!$B$5:$K$5,'Delivery Distances'!$B$6:$K$20))</f>
        <v>7</v>
      </c>
      <c r="P335" s="7">
        <f t="shared" si="21"/>
        <v>10.5</v>
      </c>
    </row>
    <row r="336" spans="1:16" ht="15.75" customHeight="1" x14ac:dyDescent="0.15">
      <c r="A336" s="13">
        <v>43984</v>
      </c>
      <c r="B336" s="19" t="s">
        <v>5360</v>
      </c>
      <c r="C336" s="7" t="s">
        <v>4684</v>
      </c>
      <c r="D336" s="14">
        <v>16</v>
      </c>
      <c r="E336" s="14" t="str">
        <f>_xlfn.XLOOKUP(D336,'Meal Info'!$A$4:$A$19,'Meal Info'!$B$4:$B$19)</f>
        <v>Fish</v>
      </c>
      <c r="F336" s="14" t="str">
        <f>_xlfn.XLOOKUP(D336,'Meal Info'!$A$4:$A$19,'Meal Info'!$C$4:$C$19)</f>
        <v>Charlie</v>
      </c>
      <c r="G336" s="7">
        <v>80.650000000000006</v>
      </c>
      <c r="H336" s="7">
        <f t="shared" si="22"/>
        <v>8.0650000000000013</v>
      </c>
      <c r="I336" s="7">
        <f t="shared" si="23"/>
        <v>88.715000000000003</v>
      </c>
      <c r="J336" s="7">
        <v>0.28999999999999998</v>
      </c>
      <c r="K336" s="7">
        <f t="shared" si="20"/>
        <v>23.388500000000001</v>
      </c>
      <c r="L336" s="7" t="s">
        <v>26</v>
      </c>
      <c r="M336" s="7">
        <v>10</v>
      </c>
      <c r="N336" s="7">
        <f>INDEX('Delivery Distances'!$B$6:$K$20,MATCH('Sales Summary_working sheet'!L336,'Delivery Distances'!$A$6:$A$20,0),MATCH('Sales Summary_working sheet'!M336,'Delivery Distances'!$B$5:$K$5,0))</f>
        <v>20</v>
      </c>
      <c r="O336" s="7" cm="1">
        <f t="array" ref="O336">_xlfn.XLOOKUP(L336,'Delivery Distances'!$A$6:$A$20,_xlfn.XLOOKUP('Sales Summary_working sheet'!M336,'Delivery Distances'!$B$5:$K$5,'Delivery Distances'!$B$6:$K$20))</f>
        <v>20</v>
      </c>
      <c r="P336" s="7">
        <f t="shared" si="21"/>
        <v>17</v>
      </c>
    </row>
    <row r="337" spans="1:16" ht="15.75" customHeight="1" x14ac:dyDescent="0.15">
      <c r="A337" s="13">
        <v>43984</v>
      </c>
      <c r="B337" s="19" t="s">
        <v>5360</v>
      </c>
      <c r="C337" s="7" t="s">
        <v>437</v>
      </c>
      <c r="D337" s="14">
        <v>10</v>
      </c>
      <c r="E337" s="14" t="str">
        <f>_xlfn.XLOOKUP(D337,'Meal Info'!$A$4:$A$19,'Meal Info'!$B$4:$B$19)</f>
        <v>Protein shake</v>
      </c>
      <c r="F337" s="14" t="str">
        <f>_xlfn.XLOOKUP(D337,'Meal Info'!$A$4:$A$19,'Meal Info'!$C$4:$C$19)</f>
        <v>Charlie</v>
      </c>
      <c r="G337" s="7">
        <v>31.57</v>
      </c>
      <c r="H337" s="7">
        <f t="shared" si="22"/>
        <v>3.157</v>
      </c>
      <c r="I337" s="7">
        <f t="shared" si="23"/>
        <v>34.727000000000004</v>
      </c>
      <c r="J337" s="7">
        <v>0.21</v>
      </c>
      <c r="K337" s="7">
        <f t="shared" si="20"/>
        <v>6.6296999999999997</v>
      </c>
      <c r="L337" s="7" t="s">
        <v>5077</v>
      </c>
      <c r="M337" s="7">
        <v>5</v>
      </c>
      <c r="N337" s="7">
        <f>INDEX('Delivery Distances'!$B$6:$K$20,MATCH('Sales Summary_working sheet'!L337,'Delivery Distances'!$A$6:$A$20,0),MATCH('Sales Summary_working sheet'!M337,'Delivery Distances'!$B$5:$K$5,0))</f>
        <v>2</v>
      </c>
      <c r="O337" s="7" cm="1">
        <f t="array" ref="O337">_xlfn.XLOOKUP(L337,'Delivery Distances'!$A$6:$A$20,_xlfn.XLOOKUP('Sales Summary_working sheet'!M337,'Delivery Distances'!$B$5:$K$5,'Delivery Distances'!$B$6:$K$20))</f>
        <v>2</v>
      </c>
      <c r="P337" s="7">
        <f t="shared" si="21"/>
        <v>6</v>
      </c>
    </row>
    <row r="338" spans="1:16" ht="15.75" customHeight="1" x14ac:dyDescent="0.15">
      <c r="A338" s="13">
        <v>43984</v>
      </c>
      <c r="B338" s="19" t="s">
        <v>5360</v>
      </c>
      <c r="C338" s="7" t="s">
        <v>4476</v>
      </c>
      <c r="D338" s="14">
        <v>10</v>
      </c>
      <c r="E338" s="14" t="str">
        <f>_xlfn.XLOOKUP(D338,'Meal Info'!$A$4:$A$19,'Meal Info'!$B$4:$B$19)</f>
        <v>Protein shake</v>
      </c>
      <c r="F338" s="14" t="str">
        <f>_xlfn.XLOOKUP(D338,'Meal Info'!$A$4:$A$19,'Meal Info'!$C$4:$C$19)</f>
        <v>Charlie</v>
      </c>
      <c r="G338" s="7">
        <v>52.17</v>
      </c>
      <c r="H338" s="7">
        <f t="shared" si="22"/>
        <v>5.2170000000000005</v>
      </c>
      <c r="I338" s="7">
        <f t="shared" si="23"/>
        <v>57.387</v>
      </c>
      <c r="J338" s="7">
        <v>0.19</v>
      </c>
      <c r="K338" s="7">
        <f t="shared" si="20"/>
        <v>9.9123000000000001</v>
      </c>
      <c r="L338" s="7" t="s">
        <v>5082</v>
      </c>
      <c r="M338" s="7">
        <v>4</v>
      </c>
      <c r="N338" s="7">
        <f>INDEX('Delivery Distances'!$B$6:$K$20,MATCH('Sales Summary_working sheet'!L338,'Delivery Distances'!$A$6:$A$20,0),MATCH('Sales Summary_working sheet'!M338,'Delivery Distances'!$B$5:$K$5,0))</f>
        <v>2</v>
      </c>
      <c r="O338" s="7" cm="1">
        <f t="array" ref="O338">_xlfn.XLOOKUP(L338,'Delivery Distances'!$A$6:$A$20,_xlfn.XLOOKUP('Sales Summary_working sheet'!M338,'Delivery Distances'!$B$5:$K$5,'Delivery Distances'!$B$6:$K$20))</f>
        <v>2</v>
      </c>
      <c r="P338" s="7">
        <f t="shared" si="21"/>
        <v>6</v>
      </c>
    </row>
    <row r="339" spans="1:16" ht="15.75" customHeight="1" x14ac:dyDescent="0.15">
      <c r="A339" s="13">
        <v>43984</v>
      </c>
      <c r="B339" s="19" t="s">
        <v>5360</v>
      </c>
      <c r="C339" s="7" t="s">
        <v>502</v>
      </c>
      <c r="D339" s="14">
        <v>15</v>
      </c>
      <c r="E339" s="14" t="str">
        <f>_xlfn.XLOOKUP(D339,'Meal Info'!$A$4:$A$19,'Meal Info'!$B$4:$B$19)</f>
        <v>Snacks</v>
      </c>
      <c r="F339" s="14" t="str">
        <f>_xlfn.XLOOKUP(D339,'Meal Info'!$A$4:$A$19,'Meal Info'!$C$4:$C$19)</f>
        <v>Charlie</v>
      </c>
      <c r="G339" s="7">
        <v>19.600000000000001</v>
      </c>
      <c r="H339" s="7">
        <f t="shared" si="22"/>
        <v>1.9600000000000002</v>
      </c>
      <c r="I339" s="7">
        <f t="shared" si="23"/>
        <v>21.560000000000002</v>
      </c>
      <c r="J339" s="7">
        <v>0.27</v>
      </c>
      <c r="K339" s="7">
        <f t="shared" si="20"/>
        <v>5.2920000000000007</v>
      </c>
      <c r="L339" s="7" t="s">
        <v>5081</v>
      </c>
      <c r="M339" s="7">
        <v>6</v>
      </c>
      <c r="N339" s="7">
        <f>INDEX('Delivery Distances'!$B$6:$K$20,MATCH('Sales Summary_working sheet'!L339,'Delivery Distances'!$A$6:$A$20,0),MATCH('Sales Summary_working sheet'!M339,'Delivery Distances'!$B$5:$K$5,0))</f>
        <v>3</v>
      </c>
      <c r="O339" s="7" cm="1">
        <f t="array" ref="O339">_xlfn.XLOOKUP(L339,'Delivery Distances'!$A$6:$A$20,_xlfn.XLOOKUP('Sales Summary_working sheet'!M339,'Delivery Distances'!$B$5:$K$5,'Delivery Distances'!$B$6:$K$20))</f>
        <v>3</v>
      </c>
      <c r="P339" s="7">
        <f t="shared" si="21"/>
        <v>7</v>
      </c>
    </row>
    <row r="340" spans="1:16" ht="15.75" customHeight="1" x14ac:dyDescent="0.15">
      <c r="A340" s="13">
        <v>43984</v>
      </c>
      <c r="B340" s="19" t="s">
        <v>5360</v>
      </c>
      <c r="C340" s="7" t="s">
        <v>4758</v>
      </c>
      <c r="D340" s="14">
        <v>10</v>
      </c>
      <c r="E340" s="14" t="str">
        <f>_xlfn.XLOOKUP(D340,'Meal Info'!$A$4:$A$19,'Meal Info'!$B$4:$B$19)</f>
        <v>Protein shake</v>
      </c>
      <c r="F340" s="14" t="str">
        <f>_xlfn.XLOOKUP(D340,'Meal Info'!$A$4:$A$19,'Meal Info'!$C$4:$C$19)</f>
        <v>Charlie</v>
      </c>
      <c r="G340" s="7">
        <v>65.900000000000006</v>
      </c>
      <c r="H340" s="7">
        <f t="shared" si="22"/>
        <v>6.5900000000000007</v>
      </c>
      <c r="I340" s="7">
        <f t="shared" si="23"/>
        <v>72.490000000000009</v>
      </c>
      <c r="J340" s="7">
        <v>7.0000000000000007E-2</v>
      </c>
      <c r="K340" s="7">
        <f t="shared" si="20"/>
        <v>4.6130000000000004</v>
      </c>
      <c r="L340" s="7" t="s">
        <v>5083</v>
      </c>
      <c r="M340" s="7">
        <v>5</v>
      </c>
      <c r="N340" s="7">
        <f>INDEX('Delivery Distances'!$B$6:$K$20,MATCH('Sales Summary_working sheet'!L340,'Delivery Distances'!$A$6:$A$20,0),MATCH('Sales Summary_working sheet'!M340,'Delivery Distances'!$B$5:$K$5,0))</f>
        <v>1</v>
      </c>
      <c r="O340" s="7" cm="1">
        <f t="array" ref="O340">_xlfn.XLOOKUP(L340,'Delivery Distances'!$A$6:$A$20,_xlfn.XLOOKUP('Sales Summary_working sheet'!M340,'Delivery Distances'!$B$5:$K$5,'Delivery Distances'!$B$6:$K$20))</f>
        <v>1</v>
      </c>
      <c r="P340" s="7">
        <f t="shared" si="21"/>
        <v>3</v>
      </c>
    </row>
    <row r="341" spans="1:16" ht="15.75" customHeight="1" x14ac:dyDescent="0.15">
      <c r="A341" s="13">
        <v>43984</v>
      </c>
      <c r="B341" s="19" t="s">
        <v>5360</v>
      </c>
      <c r="C341" s="7" t="s">
        <v>2845</v>
      </c>
      <c r="D341" s="14">
        <v>10</v>
      </c>
      <c r="E341" s="14" t="str">
        <f>_xlfn.XLOOKUP(D341,'Meal Info'!$A$4:$A$19,'Meal Info'!$B$4:$B$19)</f>
        <v>Protein shake</v>
      </c>
      <c r="F341" s="14" t="str">
        <f>_xlfn.XLOOKUP(D341,'Meal Info'!$A$4:$A$19,'Meal Info'!$C$4:$C$19)</f>
        <v>Charlie</v>
      </c>
      <c r="G341" s="7">
        <v>65.010000000000005</v>
      </c>
      <c r="H341" s="7">
        <f t="shared" si="22"/>
        <v>6.5010000000000012</v>
      </c>
      <c r="I341" s="7">
        <f t="shared" si="23"/>
        <v>71.51100000000001</v>
      </c>
      <c r="J341" s="7">
        <v>0.34</v>
      </c>
      <c r="K341" s="7">
        <f t="shared" si="20"/>
        <v>22.103400000000004</v>
      </c>
      <c r="L341" s="7" t="s">
        <v>5076</v>
      </c>
      <c r="M341" s="7">
        <v>7</v>
      </c>
      <c r="N341" s="7">
        <f>INDEX('Delivery Distances'!$B$6:$K$20,MATCH('Sales Summary_working sheet'!L341,'Delivery Distances'!$A$6:$A$20,0),MATCH('Sales Summary_working sheet'!M341,'Delivery Distances'!$B$5:$K$5,0))</f>
        <v>15</v>
      </c>
      <c r="O341" s="7" cm="1">
        <f t="array" ref="O341">_xlfn.XLOOKUP(L341,'Delivery Distances'!$A$6:$A$20,_xlfn.XLOOKUP('Sales Summary_working sheet'!M341,'Delivery Distances'!$B$5:$K$5,'Delivery Distances'!$B$6:$K$20))</f>
        <v>15</v>
      </c>
      <c r="P341" s="7">
        <f t="shared" si="21"/>
        <v>14.5</v>
      </c>
    </row>
    <row r="342" spans="1:16" ht="15.75" customHeight="1" x14ac:dyDescent="0.15">
      <c r="A342" s="13">
        <v>43984</v>
      </c>
      <c r="B342" s="19" t="s">
        <v>5360</v>
      </c>
      <c r="C342" s="7" t="s">
        <v>3096</v>
      </c>
      <c r="D342" s="14">
        <v>10</v>
      </c>
      <c r="E342" s="14" t="str">
        <f>_xlfn.XLOOKUP(D342,'Meal Info'!$A$4:$A$19,'Meal Info'!$B$4:$B$19)</f>
        <v>Protein shake</v>
      </c>
      <c r="F342" s="14" t="str">
        <f>_xlfn.XLOOKUP(D342,'Meal Info'!$A$4:$A$19,'Meal Info'!$C$4:$C$19)</f>
        <v>Charlie</v>
      </c>
      <c r="G342" s="7">
        <v>19.91</v>
      </c>
      <c r="H342" s="7">
        <f t="shared" si="22"/>
        <v>1.9910000000000001</v>
      </c>
      <c r="I342" s="7">
        <f t="shared" si="23"/>
        <v>21.901</v>
      </c>
      <c r="J342" s="7">
        <v>0.09</v>
      </c>
      <c r="K342" s="7">
        <f t="shared" si="20"/>
        <v>1.7919</v>
      </c>
      <c r="L342" s="7" t="s">
        <v>5075</v>
      </c>
      <c r="M342" s="7">
        <v>9</v>
      </c>
      <c r="N342" s="7">
        <f>INDEX('Delivery Distances'!$B$6:$K$20,MATCH('Sales Summary_working sheet'!L342,'Delivery Distances'!$A$6:$A$20,0),MATCH('Sales Summary_working sheet'!M342,'Delivery Distances'!$B$5:$K$5,0))</f>
        <v>9</v>
      </c>
      <c r="O342" s="7" cm="1">
        <f t="array" ref="O342">_xlfn.XLOOKUP(L342,'Delivery Distances'!$A$6:$A$20,_xlfn.XLOOKUP('Sales Summary_working sheet'!M342,'Delivery Distances'!$B$5:$K$5,'Delivery Distances'!$B$6:$K$20))</f>
        <v>9</v>
      </c>
      <c r="P342" s="7">
        <f t="shared" si="21"/>
        <v>11.5</v>
      </c>
    </row>
    <row r="343" spans="1:16" ht="15.75" customHeight="1" x14ac:dyDescent="0.15">
      <c r="A343" s="13">
        <v>43984</v>
      </c>
      <c r="B343" s="19" t="s">
        <v>5360</v>
      </c>
      <c r="C343" s="7" t="s">
        <v>1719</v>
      </c>
      <c r="D343" s="14">
        <v>16</v>
      </c>
      <c r="E343" s="14" t="str">
        <f>_xlfn.XLOOKUP(D343,'Meal Info'!$A$4:$A$19,'Meal Info'!$B$4:$B$19)</f>
        <v>Fish</v>
      </c>
      <c r="F343" s="14" t="str">
        <f>_xlfn.XLOOKUP(D343,'Meal Info'!$A$4:$A$19,'Meal Info'!$C$4:$C$19)</f>
        <v>Charlie</v>
      </c>
      <c r="G343" s="7">
        <v>32.51</v>
      </c>
      <c r="H343" s="7">
        <f t="shared" si="22"/>
        <v>3.2509999999999999</v>
      </c>
      <c r="I343" s="7">
        <f t="shared" si="23"/>
        <v>35.760999999999996</v>
      </c>
      <c r="J343" s="7">
        <v>0.08</v>
      </c>
      <c r="K343" s="7">
        <f t="shared" si="20"/>
        <v>2.6008</v>
      </c>
      <c r="L343" s="7" t="s">
        <v>5075</v>
      </c>
      <c r="M343" s="7">
        <v>6</v>
      </c>
      <c r="N343" s="7">
        <f>INDEX('Delivery Distances'!$B$6:$K$20,MATCH('Sales Summary_working sheet'!L343,'Delivery Distances'!$A$6:$A$20,0),MATCH('Sales Summary_working sheet'!M343,'Delivery Distances'!$B$5:$K$5,0))</f>
        <v>11</v>
      </c>
      <c r="O343" s="7" cm="1">
        <f t="array" ref="O343">_xlfn.XLOOKUP(L343,'Delivery Distances'!$A$6:$A$20,_xlfn.XLOOKUP('Sales Summary_working sheet'!M343,'Delivery Distances'!$B$5:$K$5,'Delivery Distances'!$B$6:$K$20))</f>
        <v>11</v>
      </c>
      <c r="P343" s="7">
        <f t="shared" si="21"/>
        <v>12.5</v>
      </c>
    </row>
    <row r="344" spans="1:16" ht="15.75" customHeight="1" x14ac:dyDescent="0.15">
      <c r="A344" s="13">
        <v>43984</v>
      </c>
      <c r="B344" s="19" t="s">
        <v>5361</v>
      </c>
      <c r="C344" s="7" t="s">
        <v>3718</v>
      </c>
      <c r="D344" s="14">
        <v>15</v>
      </c>
      <c r="E344" s="14" t="str">
        <f>_xlfn.XLOOKUP(D344,'Meal Info'!$A$4:$A$19,'Meal Info'!$B$4:$B$19)</f>
        <v>Snacks</v>
      </c>
      <c r="F344" s="14" t="str">
        <f>_xlfn.XLOOKUP(D344,'Meal Info'!$A$4:$A$19,'Meal Info'!$C$4:$C$19)</f>
        <v>Charlie</v>
      </c>
      <c r="G344" s="7">
        <v>99.42</v>
      </c>
      <c r="H344" s="7">
        <f t="shared" si="22"/>
        <v>9.9420000000000002</v>
      </c>
      <c r="I344" s="7">
        <f t="shared" si="23"/>
        <v>109.36199999999999</v>
      </c>
      <c r="J344" s="7">
        <v>0.28999999999999998</v>
      </c>
      <c r="K344" s="7">
        <f t="shared" si="20"/>
        <v>28.831799999999998</v>
      </c>
      <c r="L344" s="7" t="s">
        <v>5082</v>
      </c>
      <c r="M344" s="7">
        <v>2</v>
      </c>
      <c r="N344" s="7">
        <f>INDEX('Delivery Distances'!$B$6:$K$20,MATCH('Sales Summary_working sheet'!L344,'Delivery Distances'!$A$6:$A$20,0),MATCH('Sales Summary_working sheet'!M344,'Delivery Distances'!$B$5:$K$5,0))</f>
        <v>3</v>
      </c>
      <c r="O344" s="7" cm="1">
        <f t="array" ref="O344">_xlfn.XLOOKUP(L344,'Delivery Distances'!$A$6:$A$20,_xlfn.XLOOKUP('Sales Summary_working sheet'!M344,'Delivery Distances'!$B$5:$K$5,'Delivery Distances'!$B$6:$K$20))</f>
        <v>3</v>
      </c>
      <c r="P344" s="7">
        <f t="shared" si="21"/>
        <v>7</v>
      </c>
    </row>
    <row r="345" spans="1:16" ht="15.75" customHeight="1" x14ac:dyDescent="0.15">
      <c r="A345" s="13">
        <v>43984</v>
      </c>
      <c r="B345" s="19" t="s">
        <v>5361</v>
      </c>
      <c r="C345" s="7" t="s">
        <v>3956</v>
      </c>
      <c r="D345" s="14">
        <v>16</v>
      </c>
      <c r="E345" s="14" t="str">
        <f>_xlfn.XLOOKUP(D345,'Meal Info'!$A$4:$A$19,'Meal Info'!$B$4:$B$19)</f>
        <v>Fish</v>
      </c>
      <c r="F345" s="14" t="str">
        <f>_xlfn.XLOOKUP(D345,'Meal Info'!$A$4:$A$19,'Meal Info'!$C$4:$C$19)</f>
        <v>Charlie</v>
      </c>
      <c r="G345" s="7">
        <v>26.66</v>
      </c>
      <c r="H345" s="7">
        <f t="shared" si="22"/>
        <v>2.6660000000000004</v>
      </c>
      <c r="I345" s="7">
        <f t="shared" si="23"/>
        <v>29.326000000000001</v>
      </c>
      <c r="J345" s="7">
        <v>0.1</v>
      </c>
      <c r="K345" s="7">
        <f t="shared" si="20"/>
        <v>2.6660000000000004</v>
      </c>
      <c r="L345" s="7" t="s">
        <v>28</v>
      </c>
      <c r="M345" s="7">
        <v>9</v>
      </c>
      <c r="N345" s="7">
        <f>INDEX('Delivery Distances'!$B$6:$K$20,MATCH('Sales Summary_working sheet'!L345,'Delivery Distances'!$A$6:$A$20,0),MATCH('Sales Summary_working sheet'!M345,'Delivery Distances'!$B$5:$K$5,0))</f>
        <v>8</v>
      </c>
      <c r="O345" s="7" cm="1">
        <f t="array" ref="O345">_xlfn.XLOOKUP(L345,'Delivery Distances'!$A$6:$A$20,_xlfn.XLOOKUP('Sales Summary_working sheet'!M345,'Delivery Distances'!$B$5:$K$5,'Delivery Distances'!$B$6:$K$20))</f>
        <v>8</v>
      </c>
      <c r="P345" s="7">
        <f t="shared" si="21"/>
        <v>11</v>
      </c>
    </row>
    <row r="346" spans="1:16" ht="15.75" customHeight="1" x14ac:dyDescent="0.15">
      <c r="A346" s="13">
        <v>43984</v>
      </c>
      <c r="B346" s="19" t="s">
        <v>5361</v>
      </c>
      <c r="C346" s="7" t="s">
        <v>3723</v>
      </c>
      <c r="D346" s="14">
        <v>16</v>
      </c>
      <c r="E346" s="14" t="str">
        <f>_xlfn.XLOOKUP(D346,'Meal Info'!$A$4:$A$19,'Meal Info'!$B$4:$B$19)</f>
        <v>Fish</v>
      </c>
      <c r="F346" s="14" t="str">
        <f>_xlfn.XLOOKUP(D346,'Meal Info'!$A$4:$A$19,'Meal Info'!$C$4:$C$19)</f>
        <v>Charlie</v>
      </c>
      <c r="G346" s="7">
        <v>73.489999999999995</v>
      </c>
      <c r="H346" s="7">
        <f t="shared" si="22"/>
        <v>7.3490000000000002</v>
      </c>
      <c r="I346" s="7">
        <f t="shared" si="23"/>
        <v>80.838999999999999</v>
      </c>
      <c r="J346" s="7">
        <v>0.32</v>
      </c>
      <c r="K346" s="7">
        <f t="shared" si="20"/>
        <v>23.5168</v>
      </c>
      <c r="L346" s="7" t="s">
        <v>29</v>
      </c>
      <c r="M346" s="7">
        <v>2</v>
      </c>
      <c r="N346" s="7">
        <f>INDEX('Delivery Distances'!$B$6:$K$20,MATCH('Sales Summary_working sheet'!L346,'Delivery Distances'!$A$6:$A$20,0),MATCH('Sales Summary_working sheet'!M346,'Delivery Distances'!$B$5:$K$5,0))</f>
        <v>18</v>
      </c>
      <c r="O346" s="7" cm="1">
        <f t="array" ref="O346">_xlfn.XLOOKUP(L346,'Delivery Distances'!$A$6:$A$20,_xlfn.XLOOKUP('Sales Summary_working sheet'!M346,'Delivery Distances'!$B$5:$K$5,'Delivery Distances'!$B$6:$K$20))</f>
        <v>18</v>
      </c>
      <c r="P346" s="7">
        <f t="shared" si="21"/>
        <v>16</v>
      </c>
    </row>
    <row r="347" spans="1:16" ht="15.75" customHeight="1" x14ac:dyDescent="0.15">
      <c r="A347" s="13">
        <v>43984</v>
      </c>
      <c r="B347" s="19" t="s">
        <v>5361</v>
      </c>
      <c r="C347" s="7" t="s">
        <v>787</v>
      </c>
      <c r="D347" s="14">
        <v>15</v>
      </c>
      <c r="E347" s="14" t="str">
        <f>_xlfn.XLOOKUP(D347,'Meal Info'!$A$4:$A$19,'Meal Info'!$B$4:$B$19)</f>
        <v>Snacks</v>
      </c>
      <c r="F347" s="14" t="str">
        <f>_xlfn.XLOOKUP(D347,'Meal Info'!$A$4:$A$19,'Meal Info'!$C$4:$C$19)</f>
        <v>Charlie</v>
      </c>
      <c r="G347" s="7">
        <v>81.760000000000005</v>
      </c>
      <c r="H347" s="7">
        <f t="shared" si="22"/>
        <v>8.1760000000000002</v>
      </c>
      <c r="I347" s="7">
        <f t="shared" si="23"/>
        <v>89.936000000000007</v>
      </c>
      <c r="J347" s="7">
        <v>0.38</v>
      </c>
      <c r="K347" s="7">
        <f t="shared" si="20"/>
        <v>31.068800000000003</v>
      </c>
      <c r="L347" s="7" t="s">
        <v>5077</v>
      </c>
      <c r="M347" s="7">
        <v>7</v>
      </c>
      <c r="N347" s="7">
        <f>INDEX('Delivery Distances'!$B$6:$K$20,MATCH('Sales Summary_working sheet'!L347,'Delivery Distances'!$A$6:$A$20,0),MATCH('Sales Summary_working sheet'!M347,'Delivery Distances'!$B$5:$K$5,0))</f>
        <v>1</v>
      </c>
      <c r="O347" s="7" cm="1">
        <f t="array" ref="O347">_xlfn.XLOOKUP(L347,'Delivery Distances'!$A$6:$A$20,_xlfn.XLOOKUP('Sales Summary_working sheet'!M347,'Delivery Distances'!$B$5:$K$5,'Delivery Distances'!$B$6:$K$20))</f>
        <v>1</v>
      </c>
      <c r="P347" s="7">
        <f t="shared" si="21"/>
        <v>3</v>
      </c>
    </row>
    <row r="348" spans="1:16" ht="15.75" customHeight="1" x14ac:dyDescent="0.15">
      <c r="A348" s="13">
        <v>43984</v>
      </c>
      <c r="B348" s="19" t="s">
        <v>5361</v>
      </c>
      <c r="C348" s="7" t="s">
        <v>2683</v>
      </c>
      <c r="D348" s="14">
        <v>15</v>
      </c>
      <c r="E348" s="14" t="str">
        <f>_xlfn.XLOOKUP(D348,'Meal Info'!$A$4:$A$19,'Meal Info'!$B$4:$B$19)</f>
        <v>Snacks</v>
      </c>
      <c r="F348" s="14" t="str">
        <f>_xlfn.XLOOKUP(D348,'Meal Info'!$A$4:$A$19,'Meal Info'!$C$4:$C$19)</f>
        <v>Charlie</v>
      </c>
      <c r="G348" s="7">
        <v>12.83</v>
      </c>
      <c r="H348" s="7">
        <f t="shared" si="22"/>
        <v>1.2830000000000001</v>
      </c>
      <c r="I348" s="7">
        <f t="shared" si="23"/>
        <v>14.113</v>
      </c>
      <c r="J348" s="7">
        <v>0.37</v>
      </c>
      <c r="K348" s="7">
        <f t="shared" si="20"/>
        <v>4.7470999999999997</v>
      </c>
      <c r="L348" s="7" t="s">
        <v>5076</v>
      </c>
      <c r="M348" s="7">
        <v>9</v>
      </c>
      <c r="N348" s="7">
        <f>INDEX('Delivery Distances'!$B$6:$K$20,MATCH('Sales Summary_working sheet'!L348,'Delivery Distances'!$A$6:$A$20,0),MATCH('Sales Summary_working sheet'!M348,'Delivery Distances'!$B$5:$K$5,0))</f>
        <v>8</v>
      </c>
      <c r="O348" s="7" cm="1">
        <f t="array" ref="O348">_xlfn.XLOOKUP(L348,'Delivery Distances'!$A$6:$A$20,_xlfn.XLOOKUP('Sales Summary_working sheet'!M348,'Delivery Distances'!$B$5:$K$5,'Delivery Distances'!$B$6:$K$20))</f>
        <v>8</v>
      </c>
      <c r="P348" s="7">
        <f t="shared" si="21"/>
        <v>11</v>
      </c>
    </row>
    <row r="349" spans="1:16" ht="15.75" customHeight="1" x14ac:dyDescent="0.15">
      <c r="A349" s="13">
        <v>43984</v>
      </c>
      <c r="B349" s="19" t="s">
        <v>5361</v>
      </c>
      <c r="C349" s="7" t="s">
        <v>1392</v>
      </c>
      <c r="D349" s="14">
        <v>16</v>
      </c>
      <c r="E349" s="14" t="str">
        <f>_xlfn.XLOOKUP(D349,'Meal Info'!$A$4:$A$19,'Meal Info'!$B$4:$B$19)</f>
        <v>Fish</v>
      </c>
      <c r="F349" s="14" t="str">
        <f>_xlfn.XLOOKUP(D349,'Meal Info'!$A$4:$A$19,'Meal Info'!$C$4:$C$19)</f>
        <v>Charlie</v>
      </c>
      <c r="G349" s="7">
        <v>81.069999999999993</v>
      </c>
      <c r="H349" s="7">
        <f t="shared" si="22"/>
        <v>8.1069999999999993</v>
      </c>
      <c r="I349" s="7">
        <f t="shared" si="23"/>
        <v>89.176999999999992</v>
      </c>
      <c r="J349" s="7">
        <v>0.2</v>
      </c>
      <c r="K349" s="7">
        <f t="shared" si="20"/>
        <v>16.213999999999999</v>
      </c>
      <c r="L349" s="7" t="s">
        <v>5080</v>
      </c>
      <c r="M349" s="7">
        <v>6</v>
      </c>
      <c r="N349" s="7">
        <f>INDEX('Delivery Distances'!$B$6:$K$20,MATCH('Sales Summary_working sheet'!L349,'Delivery Distances'!$A$6:$A$20,0),MATCH('Sales Summary_working sheet'!M349,'Delivery Distances'!$B$5:$K$5,0))</f>
        <v>3</v>
      </c>
      <c r="O349" s="7" cm="1">
        <f t="array" ref="O349">_xlfn.XLOOKUP(L349,'Delivery Distances'!$A$6:$A$20,_xlfn.XLOOKUP('Sales Summary_working sheet'!M349,'Delivery Distances'!$B$5:$K$5,'Delivery Distances'!$B$6:$K$20))</f>
        <v>3</v>
      </c>
      <c r="P349" s="7">
        <f t="shared" si="21"/>
        <v>7</v>
      </c>
    </row>
    <row r="350" spans="1:16" ht="15.75" customHeight="1" x14ac:dyDescent="0.15">
      <c r="A350" s="13">
        <v>43984</v>
      </c>
      <c r="B350" s="19" t="s">
        <v>5361</v>
      </c>
      <c r="C350" s="7" t="s">
        <v>1331</v>
      </c>
      <c r="D350" s="14">
        <v>10</v>
      </c>
      <c r="E350" s="14" t="str">
        <f>_xlfn.XLOOKUP(D350,'Meal Info'!$A$4:$A$19,'Meal Info'!$B$4:$B$19)</f>
        <v>Protein shake</v>
      </c>
      <c r="F350" s="14" t="str">
        <f>_xlfn.XLOOKUP(D350,'Meal Info'!$A$4:$A$19,'Meal Info'!$C$4:$C$19)</f>
        <v>Charlie</v>
      </c>
      <c r="G350" s="7">
        <v>61.37</v>
      </c>
      <c r="H350" s="7">
        <f t="shared" si="22"/>
        <v>6.1370000000000005</v>
      </c>
      <c r="I350" s="7">
        <f t="shared" si="23"/>
        <v>67.507000000000005</v>
      </c>
      <c r="J350" s="7">
        <v>0.3</v>
      </c>
      <c r="K350" s="7">
        <f t="shared" si="20"/>
        <v>18.410999999999998</v>
      </c>
      <c r="L350" s="7" t="s">
        <v>5081</v>
      </c>
      <c r="M350" s="7">
        <v>3</v>
      </c>
      <c r="N350" s="7">
        <f>INDEX('Delivery Distances'!$B$6:$K$20,MATCH('Sales Summary_working sheet'!L350,'Delivery Distances'!$A$6:$A$20,0),MATCH('Sales Summary_working sheet'!M350,'Delivery Distances'!$B$5:$K$5,0))</f>
        <v>3</v>
      </c>
      <c r="O350" s="7" cm="1">
        <f t="array" ref="O350">_xlfn.XLOOKUP(L350,'Delivery Distances'!$A$6:$A$20,_xlfn.XLOOKUP('Sales Summary_working sheet'!M350,'Delivery Distances'!$B$5:$K$5,'Delivery Distances'!$B$6:$K$20))</f>
        <v>3</v>
      </c>
      <c r="P350" s="7">
        <f t="shared" si="21"/>
        <v>7</v>
      </c>
    </row>
    <row r="351" spans="1:16" ht="15.75" customHeight="1" x14ac:dyDescent="0.15">
      <c r="A351" s="13">
        <v>43984</v>
      </c>
      <c r="B351" s="19" t="s">
        <v>5361</v>
      </c>
      <c r="C351" s="7" t="s">
        <v>4296</v>
      </c>
      <c r="D351" s="14">
        <v>15</v>
      </c>
      <c r="E351" s="14" t="str">
        <f>_xlfn.XLOOKUP(D351,'Meal Info'!$A$4:$A$19,'Meal Info'!$B$4:$B$19)</f>
        <v>Snacks</v>
      </c>
      <c r="F351" s="14" t="str">
        <f>_xlfn.XLOOKUP(D351,'Meal Info'!$A$4:$A$19,'Meal Info'!$C$4:$C$19)</f>
        <v>Charlie</v>
      </c>
      <c r="G351" s="7">
        <v>93.46</v>
      </c>
      <c r="H351" s="7">
        <f t="shared" si="22"/>
        <v>9.3460000000000001</v>
      </c>
      <c r="I351" s="7">
        <f t="shared" si="23"/>
        <v>102.806</v>
      </c>
      <c r="J351" s="7">
        <v>0.15</v>
      </c>
      <c r="K351" s="7">
        <f t="shared" si="20"/>
        <v>14.018999999999998</v>
      </c>
      <c r="L351" s="7" t="s">
        <v>30</v>
      </c>
      <c r="M351" s="7">
        <v>4</v>
      </c>
      <c r="N351" s="7">
        <f>INDEX('Delivery Distances'!$B$6:$K$20,MATCH('Sales Summary_working sheet'!L351,'Delivery Distances'!$A$6:$A$20,0),MATCH('Sales Summary_working sheet'!M351,'Delivery Distances'!$B$5:$K$5,0))</f>
        <v>6</v>
      </c>
      <c r="O351" s="7" cm="1">
        <f t="array" ref="O351">_xlfn.XLOOKUP(L351,'Delivery Distances'!$A$6:$A$20,_xlfn.XLOOKUP('Sales Summary_working sheet'!M351,'Delivery Distances'!$B$5:$K$5,'Delivery Distances'!$B$6:$K$20))</f>
        <v>6</v>
      </c>
      <c r="P351" s="7">
        <f t="shared" si="21"/>
        <v>10</v>
      </c>
    </row>
    <row r="352" spans="1:16" ht="15.75" customHeight="1" x14ac:dyDescent="0.15">
      <c r="A352" s="13">
        <v>43984</v>
      </c>
      <c r="B352" s="19" t="s">
        <v>5361</v>
      </c>
      <c r="C352" s="7" t="s">
        <v>889</v>
      </c>
      <c r="D352" s="14">
        <v>16</v>
      </c>
      <c r="E352" s="14" t="str">
        <f>_xlfn.XLOOKUP(D352,'Meal Info'!$A$4:$A$19,'Meal Info'!$B$4:$B$19)</f>
        <v>Fish</v>
      </c>
      <c r="F352" s="14" t="str">
        <f>_xlfn.XLOOKUP(D352,'Meal Info'!$A$4:$A$19,'Meal Info'!$C$4:$C$19)</f>
        <v>Charlie</v>
      </c>
      <c r="G352" s="7">
        <v>68.38</v>
      </c>
      <c r="H352" s="7">
        <f t="shared" si="22"/>
        <v>6.8380000000000001</v>
      </c>
      <c r="I352" s="7">
        <f t="shared" si="23"/>
        <v>75.217999999999989</v>
      </c>
      <c r="J352" s="7">
        <v>0.28000000000000003</v>
      </c>
      <c r="K352" s="7">
        <f t="shared" si="20"/>
        <v>19.1464</v>
      </c>
      <c r="L352" s="7" t="s">
        <v>26</v>
      </c>
      <c r="M352" s="7">
        <v>3</v>
      </c>
      <c r="N352" s="7">
        <f>INDEX('Delivery Distances'!$B$6:$K$20,MATCH('Sales Summary_working sheet'!L352,'Delivery Distances'!$A$6:$A$20,0),MATCH('Sales Summary_working sheet'!M352,'Delivery Distances'!$B$5:$K$5,0))</f>
        <v>12</v>
      </c>
      <c r="O352" s="7" cm="1">
        <f t="array" ref="O352">_xlfn.XLOOKUP(L352,'Delivery Distances'!$A$6:$A$20,_xlfn.XLOOKUP('Sales Summary_working sheet'!M352,'Delivery Distances'!$B$5:$K$5,'Delivery Distances'!$B$6:$K$20))</f>
        <v>12</v>
      </c>
      <c r="P352" s="7">
        <f t="shared" si="21"/>
        <v>13</v>
      </c>
    </row>
    <row r="353" spans="1:16" ht="15.75" customHeight="1" x14ac:dyDescent="0.15">
      <c r="A353" s="13">
        <v>43984</v>
      </c>
      <c r="B353" s="19" t="s">
        <v>5361</v>
      </c>
      <c r="C353" s="7" t="s">
        <v>1856</v>
      </c>
      <c r="D353" s="14">
        <v>16</v>
      </c>
      <c r="E353" s="14" t="str">
        <f>_xlfn.XLOOKUP(D353,'Meal Info'!$A$4:$A$19,'Meal Info'!$B$4:$B$19)</f>
        <v>Fish</v>
      </c>
      <c r="F353" s="14" t="str">
        <f>_xlfn.XLOOKUP(D353,'Meal Info'!$A$4:$A$19,'Meal Info'!$C$4:$C$19)</f>
        <v>Charlie</v>
      </c>
      <c r="G353" s="7">
        <v>15.29</v>
      </c>
      <c r="H353" s="7">
        <f t="shared" si="22"/>
        <v>1.5289999999999999</v>
      </c>
      <c r="I353" s="7">
        <f t="shared" si="23"/>
        <v>16.818999999999999</v>
      </c>
      <c r="J353" s="7">
        <v>0.39</v>
      </c>
      <c r="K353" s="7">
        <f t="shared" si="20"/>
        <v>5.9630999999999998</v>
      </c>
      <c r="L353" s="7" t="s">
        <v>27</v>
      </c>
      <c r="M353" s="7">
        <v>4</v>
      </c>
      <c r="N353" s="7">
        <f>INDEX('Delivery Distances'!$B$6:$K$20,MATCH('Sales Summary_working sheet'!L353,'Delivery Distances'!$A$6:$A$20,0),MATCH('Sales Summary_working sheet'!M353,'Delivery Distances'!$B$5:$K$5,0))</f>
        <v>5</v>
      </c>
      <c r="O353" s="7" cm="1">
        <f t="array" ref="O353">_xlfn.XLOOKUP(L353,'Delivery Distances'!$A$6:$A$20,_xlfn.XLOOKUP('Sales Summary_working sheet'!M353,'Delivery Distances'!$B$5:$K$5,'Delivery Distances'!$B$6:$K$20))</f>
        <v>5</v>
      </c>
      <c r="P353" s="7">
        <f t="shared" si="21"/>
        <v>9</v>
      </c>
    </row>
    <row r="354" spans="1:16" ht="15.75" customHeight="1" x14ac:dyDescent="0.15">
      <c r="A354" s="13">
        <v>43984</v>
      </c>
      <c r="B354" s="19" t="s">
        <v>5361</v>
      </c>
      <c r="C354" s="7" t="s">
        <v>3852</v>
      </c>
      <c r="D354" s="14">
        <v>10</v>
      </c>
      <c r="E354" s="14" t="str">
        <f>_xlfn.XLOOKUP(D354,'Meal Info'!$A$4:$A$19,'Meal Info'!$B$4:$B$19)</f>
        <v>Protein shake</v>
      </c>
      <c r="F354" s="14" t="str">
        <f>_xlfn.XLOOKUP(D354,'Meal Info'!$A$4:$A$19,'Meal Info'!$C$4:$C$19)</f>
        <v>Charlie</v>
      </c>
      <c r="G354" s="7">
        <v>86.58</v>
      </c>
      <c r="H354" s="7">
        <f t="shared" si="22"/>
        <v>8.6579999999999995</v>
      </c>
      <c r="I354" s="7">
        <f t="shared" si="23"/>
        <v>95.238</v>
      </c>
      <c r="J354" s="7">
        <v>0.08</v>
      </c>
      <c r="K354" s="7">
        <f t="shared" si="20"/>
        <v>6.9264000000000001</v>
      </c>
      <c r="L354" s="7" t="s">
        <v>28</v>
      </c>
      <c r="M354" s="7">
        <v>1</v>
      </c>
      <c r="N354" s="7">
        <f>INDEX('Delivery Distances'!$B$6:$K$20,MATCH('Sales Summary_working sheet'!L354,'Delivery Distances'!$A$6:$A$20,0),MATCH('Sales Summary_working sheet'!M354,'Delivery Distances'!$B$5:$K$5,0))</f>
        <v>18</v>
      </c>
      <c r="O354" s="7" cm="1">
        <f t="array" ref="O354">_xlfn.XLOOKUP(L354,'Delivery Distances'!$A$6:$A$20,_xlfn.XLOOKUP('Sales Summary_working sheet'!M354,'Delivery Distances'!$B$5:$K$5,'Delivery Distances'!$B$6:$K$20))</f>
        <v>18</v>
      </c>
      <c r="P354" s="7">
        <f t="shared" si="21"/>
        <v>16</v>
      </c>
    </row>
    <row r="355" spans="1:16" ht="15.75" customHeight="1" x14ac:dyDescent="0.15">
      <c r="A355" s="13">
        <v>43984</v>
      </c>
      <c r="B355" s="19" t="s">
        <v>5361</v>
      </c>
      <c r="C355" s="7" t="s">
        <v>407</v>
      </c>
      <c r="D355" s="14">
        <v>10</v>
      </c>
      <c r="E355" s="14" t="str">
        <f>_xlfn.XLOOKUP(D355,'Meal Info'!$A$4:$A$19,'Meal Info'!$B$4:$B$19)</f>
        <v>Protein shake</v>
      </c>
      <c r="F355" s="14" t="str">
        <f>_xlfn.XLOOKUP(D355,'Meal Info'!$A$4:$A$19,'Meal Info'!$C$4:$C$19)</f>
        <v>Charlie</v>
      </c>
      <c r="G355" s="7">
        <v>63.18</v>
      </c>
      <c r="H355" s="7">
        <f t="shared" si="22"/>
        <v>6.3180000000000005</v>
      </c>
      <c r="I355" s="7">
        <f t="shared" si="23"/>
        <v>69.498000000000005</v>
      </c>
      <c r="J355" s="7">
        <v>0.06</v>
      </c>
      <c r="K355" s="7">
        <f t="shared" si="20"/>
        <v>3.7907999999999999</v>
      </c>
      <c r="L355" s="7" t="s">
        <v>5079</v>
      </c>
      <c r="M355" s="7">
        <v>3</v>
      </c>
      <c r="N355" s="7">
        <f>INDEX('Delivery Distances'!$B$6:$K$20,MATCH('Sales Summary_working sheet'!L355,'Delivery Distances'!$A$6:$A$20,0),MATCH('Sales Summary_working sheet'!M355,'Delivery Distances'!$B$5:$K$5,0))</f>
        <v>4</v>
      </c>
      <c r="O355" s="7" cm="1">
        <f t="array" ref="O355">_xlfn.XLOOKUP(L355,'Delivery Distances'!$A$6:$A$20,_xlfn.XLOOKUP('Sales Summary_working sheet'!M355,'Delivery Distances'!$B$5:$K$5,'Delivery Distances'!$B$6:$K$20))</f>
        <v>4</v>
      </c>
      <c r="P355" s="7">
        <f t="shared" si="21"/>
        <v>8</v>
      </c>
    </row>
    <row r="356" spans="1:16" ht="15.75" customHeight="1" x14ac:dyDescent="0.15">
      <c r="A356" s="13">
        <v>43984</v>
      </c>
      <c r="B356" s="19" t="s">
        <v>5361</v>
      </c>
      <c r="C356" s="7" t="s">
        <v>2560</v>
      </c>
      <c r="D356" s="14">
        <v>15</v>
      </c>
      <c r="E356" s="14" t="str">
        <f>_xlfn.XLOOKUP(D356,'Meal Info'!$A$4:$A$19,'Meal Info'!$B$4:$B$19)</f>
        <v>Snacks</v>
      </c>
      <c r="F356" s="14" t="str">
        <f>_xlfn.XLOOKUP(D356,'Meal Info'!$A$4:$A$19,'Meal Info'!$C$4:$C$19)</f>
        <v>Charlie</v>
      </c>
      <c r="G356" s="7">
        <v>37.549999999999997</v>
      </c>
      <c r="H356" s="7">
        <f t="shared" si="22"/>
        <v>3.7549999999999999</v>
      </c>
      <c r="I356" s="7">
        <f t="shared" si="23"/>
        <v>41.305</v>
      </c>
      <c r="J356" s="7">
        <v>0.19</v>
      </c>
      <c r="K356" s="7">
        <f t="shared" si="20"/>
        <v>7.1344999999999992</v>
      </c>
      <c r="L356" s="7" t="s">
        <v>5076</v>
      </c>
      <c r="M356" s="7">
        <v>5</v>
      </c>
      <c r="N356" s="7">
        <f>INDEX('Delivery Distances'!$B$6:$K$20,MATCH('Sales Summary_working sheet'!L356,'Delivery Distances'!$A$6:$A$20,0),MATCH('Sales Summary_working sheet'!M356,'Delivery Distances'!$B$5:$K$5,0))</f>
        <v>6</v>
      </c>
      <c r="O356" s="7" cm="1">
        <f t="array" ref="O356">_xlfn.XLOOKUP(L356,'Delivery Distances'!$A$6:$A$20,_xlfn.XLOOKUP('Sales Summary_working sheet'!M356,'Delivery Distances'!$B$5:$K$5,'Delivery Distances'!$B$6:$K$20))</f>
        <v>6</v>
      </c>
      <c r="P356" s="7">
        <f t="shared" si="21"/>
        <v>10</v>
      </c>
    </row>
    <row r="357" spans="1:16" ht="15.75" customHeight="1" x14ac:dyDescent="0.15">
      <c r="A357" s="13">
        <v>43984</v>
      </c>
      <c r="B357" s="19" t="s">
        <v>5361</v>
      </c>
      <c r="C357" s="7" t="s">
        <v>3390</v>
      </c>
      <c r="D357" s="14">
        <v>16</v>
      </c>
      <c r="E357" s="14" t="str">
        <f>_xlfn.XLOOKUP(D357,'Meal Info'!$A$4:$A$19,'Meal Info'!$B$4:$B$19)</f>
        <v>Fish</v>
      </c>
      <c r="F357" s="14" t="str">
        <f>_xlfn.XLOOKUP(D357,'Meal Info'!$A$4:$A$19,'Meal Info'!$C$4:$C$19)</f>
        <v>Charlie</v>
      </c>
      <c r="G357" s="7">
        <v>36.07</v>
      </c>
      <c r="H357" s="7">
        <f t="shared" si="22"/>
        <v>3.6070000000000002</v>
      </c>
      <c r="I357" s="7">
        <f t="shared" si="23"/>
        <v>39.677</v>
      </c>
      <c r="J357" s="7">
        <v>0.27</v>
      </c>
      <c r="K357" s="7">
        <f t="shared" si="20"/>
        <v>9.738900000000001</v>
      </c>
      <c r="L357" s="7" t="s">
        <v>30</v>
      </c>
      <c r="M357" s="7">
        <v>9</v>
      </c>
      <c r="N357" s="7">
        <f>INDEX('Delivery Distances'!$B$6:$K$20,MATCH('Sales Summary_working sheet'!L357,'Delivery Distances'!$A$6:$A$20,0),MATCH('Sales Summary_working sheet'!M357,'Delivery Distances'!$B$5:$K$5,0))</f>
        <v>17</v>
      </c>
      <c r="O357" s="7" cm="1">
        <f t="array" ref="O357">_xlfn.XLOOKUP(L357,'Delivery Distances'!$A$6:$A$20,_xlfn.XLOOKUP('Sales Summary_working sheet'!M357,'Delivery Distances'!$B$5:$K$5,'Delivery Distances'!$B$6:$K$20))</f>
        <v>17</v>
      </c>
      <c r="P357" s="7">
        <f t="shared" si="21"/>
        <v>15.5</v>
      </c>
    </row>
    <row r="358" spans="1:16" ht="15.75" customHeight="1" x14ac:dyDescent="0.15">
      <c r="A358" s="13">
        <v>43984</v>
      </c>
      <c r="B358" s="19" t="s">
        <v>5361</v>
      </c>
      <c r="C358" s="7" t="s">
        <v>4904</v>
      </c>
      <c r="D358" s="14">
        <v>16</v>
      </c>
      <c r="E358" s="14" t="str">
        <f>_xlfn.XLOOKUP(D358,'Meal Info'!$A$4:$A$19,'Meal Info'!$B$4:$B$19)</f>
        <v>Fish</v>
      </c>
      <c r="F358" s="14" t="str">
        <f>_xlfn.XLOOKUP(D358,'Meal Info'!$A$4:$A$19,'Meal Info'!$C$4:$C$19)</f>
        <v>Charlie</v>
      </c>
      <c r="G358" s="7">
        <v>54.49</v>
      </c>
      <c r="H358" s="7">
        <f t="shared" si="22"/>
        <v>5.4490000000000007</v>
      </c>
      <c r="I358" s="7">
        <f t="shared" si="23"/>
        <v>59.939</v>
      </c>
      <c r="J358" s="7">
        <v>0.27</v>
      </c>
      <c r="K358" s="7">
        <f t="shared" si="20"/>
        <v>14.712300000000001</v>
      </c>
      <c r="L358" s="7" t="s">
        <v>5075</v>
      </c>
      <c r="M358" s="7">
        <v>8</v>
      </c>
      <c r="N358" s="7">
        <f>INDEX('Delivery Distances'!$B$6:$K$20,MATCH('Sales Summary_working sheet'!L358,'Delivery Distances'!$A$6:$A$20,0),MATCH('Sales Summary_working sheet'!M358,'Delivery Distances'!$B$5:$K$5,0))</f>
        <v>2</v>
      </c>
      <c r="O358" s="7" cm="1">
        <f t="array" ref="O358">_xlfn.XLOOKUP(L358,'Delivery Distances'!$A$6:$A$20,_xlfn.XLOOKUP('Sales Summary_working sheet'!M358,'Delivery Distances'!$B$5:$K$5,'Delivery Distances'!$B$6:$K$20))</f>
        <v>2</v>
      </c>
      <c r="P358" s="7">
        <f t="shared" si="21"/>
        <v>6</v>
      </c>
    </row>
    <row r="359" spans="1:16" ht="15.75" customHeight="1" x14ac:dyDescent="0.15">
      <c r="A359" s="13">
        <v>43984</v>
      </c>
      <c r="B359" s="19" t="s">
        <v>5361</v>
      </c>
      <c r="C359" s="7" t="s">
        <v>4985</v>
      </c>
      <c r="D359" s="14">
        <v>10</v>
      </c>
      <c r="E359" s="14" t="str">
        <f>_xlfn.XLOOKUP(D359,'Meal Info'!$A$4:$A$19,'Meal Info'!$B$4:$B$19)</f>
        <v>Protein shake</v>
      </c>
      <c r="F359" s="14" t="str">
        <f>_xlfn.XLOOKUP(D359,'Meal Info'!$A$4:$A$19,'Meal Info'!$C$4:$C$19)</f>
        <v>Charlie</v>
      </c>
      <c r="G359" s="7">
        <v>71.5</v>
      </c>
      <c r="H359" s="7">
        <f t="shared" si="22"/>
        <v>7.15</v>
      </c>
      <c r="I359" s="7">
        <f t="shared" si="23"/>
        <v>78.650000000000006</v>
      </c>
      <c r="J359" s="7">
        <v>0.36</v>
      </c>
      <c r="K359" s="7">
        <f t="shared" si="20"/>
        <v>25.74</v>
      </c>
      <c r="L359" s="7" t="s">
        <v>30</v>
      </c>
      <c r="M359" s="7">
        <v>9</v>
      </c>
      <c r="N359" s="7">
        <f>INDEX('Delivery Distances'!$B$6:$K$20,MATCH('Sales Summary_working sheet'!L359,'Delivery Distances'!$A$6:$A$20,0),MATCH('Sales Summary_working sheet'!M359,'Delivery Distances'!$B$5:$K$5,0))</f>
        <v>17</v>
      </c>
      <c r="O359" s="7" cm="1">
        <f t="array" ref="O359">_xlfn.XLOOKUP(L359,'Delivery Distances'!$A$6:$A$20,_xlfn.XLOOKUP('Sales Summary_working sheet'!M359,'Delivery Distances'!$B$5:$K$5,'Delivery Distances'!$B$6:$K$20))</f>
        <v>17</v>
      </c>
      <c r="P359" s="7">
        <f t="shared" si="21"/>
        <v>15.5</v>
      </c>
    </row>
    <row r="360" spans="1:16" ht="15.75" customHeight="1" x14ac:dyDescent="0.15">
      <c r="A360" s="13">
        <v>43984</v>
      </c>
      <c r="B360" s="19" t="s">
        <v>5361</v>
      </c>
      <c r="C360" s="7" t="s">
        <v>2217</v>
      </c>
      <c r="D360" s="14">
        <v>15</v>
      </c>
      <c r="E360" s="14" t="str">
        <f>_xlfn.XLOOKUP(D360,'Meal Info'!$A$4:$A$19,'Meal Info'!$B$4:$B$19)</f>
        <v>Snacks</v>
      </c>
      <c r="F360" s="14" t="str">
        <f>_xlfn.XLOOKUP(D360,'Meal Info'!$A$4:$A$19,'Meal Info'!$C$4:$C$19)</f>
        <v>Charlie</v>
      </c>
      <c r="G360" s="7">
        <v>54.28</v>
      </c>
      <c r="H360" s="7">
        <f t="shared" si="22"/>
        <v>5.4280000000000008</v>
      </c>
      <c r="I360" s="7">
        <f t="shared" si="23"/>
        <v>59.707999999999998</v>
      </c>
      <c r="J360" s="7">
        <v>0.23</v>
      </c>
      <c r="K360" s="7">
        <f t="shared" si="20"/>
        <v>12.484400000000001</v>
      </c>
      <c r="L360" s="7" t="s">
        <v>5079</v>
      </c>
      <c r="M360" s="7">
        <v>5</v>
      </c>
      <c r="N360" s="7">
        <f>INDEX('Delivery Distances'!$B$6:$K$20,MATCH('Sales Summary_working sheet'!L360,'Delivery Distances'!$A$6:$A$20,0),MATCH('Sales Summary_working sheet'!M360,'Delivery Distances'!$B$5:$K$5,0))</f>
        <v>2</v>
      </c>
      <c r="O360" s="7" cm="1">
        <f t="array" ref="O360">_xlfn.XLOOKUP(L360,'Delivery Distances'!$A$6:$A$20,_xlfn.XLOOKUP('Sales Summary_working sheet'!M360,'Delivery Distances'!$B$5:$K$5,'Delivery Distances'!$B$6:$K$20))</f>
        <v>2</v>
      </c>
      <c r="P360" s="7">
        <f t="shared" si="21"/>
        <v>6</v>
      </c>
    </row>
    <row r="361" spans="1:16" ht="15.75" customHeight="1" x14ac:dyDescent="0.15">
      <c r="A361" s="13">
        <v>43984</v>
      </c>
      <c r="B361" s="19" t="s">
        <v>5361</v>
      </c>
      <c r="C361" s="7" t="s">
        <v>693</v>
      </c>
      <c r="D361" s="14">
        <v>16</v>
      </c>
      <c r="E361" s="14" t="str">
        <f>_xlfn.XLOOKUP(D361,'Meal Info'!$A$4:$A$19,'Meal Info'!$B$4:$B$19)</f>
        <v>Fish</v>
      </c>
      <c r="F361" s="14" t="str">
        <f>_xlfn.XLOOKUP(D361,'Meal Info'!$A$4:$A$19,'Meal Info'!$C$4:$C$19)</f>
        <v>Charlie</v>
      </c>
      <c r="G361" s="7">
        <v>11.49</v>
      </c>
      <c r="H361" s="7">
        <f t="shared" si="22"/>
        <v>1.149</v>
      </c>
      <c r="I361" s="7">
        <f t="shared" si="23"/>
        <v>12.638999999999999</v>
      </c>
      <c r="J361" s="7">
        <v>0.23</v>
      </c>
      <c r="K361" s="7">
        <f t="shared" si="20"/>
        <v>2.6427</v>
      </c>
      <c r="L361" s="7" t="s">
        <v>26</v>
      </c>
      <c r="M361" s="7">
        <v>4</v>
      </c>
      <c r="N361" s="7">
        <f>INDEX('Delivery Distances'!$B$6:$K$20,MATCH('Sales Summary_working sheet'!L361,'Delivery Distances'!$A$6:$A$20,0),MATCH('Sales Summary_working sheet'!M361,'Delivery Distances'!$B$5:$K$5,0))</f>
        <v>22</v>
      </c>
      <c r="O361" s="7" cm="1">
        <f t="array" ref="O361">_xlfn.XLOOKUP(L361,'Delivery Distances'!$A$6:$A$20,_xlfn.XLOOKUP('Sales Summary_working sheet'!M361,'Delivery Distances'!$B$5:$K$5,'Delivery Distances'!$B$6:$K$20))</f>
        <v>22</v>
      </c>
      <c r="P361" s="7">
        <f t="shared" si="21"/>
        <v>18</v>
      </c>
    </row>
    <row r="362" spans="1:16" ht="15.75" customHeight="1" x14ac:dyDescent="0.15">
      <c r="A362" s="13">
        <v>43984</v>
      </c>
      <c r="B362" s="19" t="s">
        <v>5361</v>
      </c>
      <c r="C362" s="7" t="s">
        <v>4139</v>
      </c>
      <c r="D362" s="14">
        <v>16</v>
      </c>
      <c r="E362" s="14" t="str">
        <f>_xlfn.XLOOKUP(D362,'Meal Info'!$A$4:$A$19,'Meal Info'!$B$4:$B$19)</f>
        <v>Fish</v>
      </c>
      <c r="F362" s="14" t="str">
        <f>_xlfn.XLOOKUP(D362,'Meal Info'!$A$4:$A$19,'Meal Info'!$C$4:$C$19)</f>
        <v>Charlie</v>
      </c>
      <c r="G362" s="7">
        <v>3.39</v>
      </c>
      <c r="H362" s="7">
        <f t="shared" si="22"/>
        <v>0.33900000000000002</v>
      </c>
      <c r="I362" s="7">
        <f t="shared" si="23"/>
        <v>3.7290000000000001</v>
      </c>
      <c r="J362" s="7">
        <v>0.32</v>
      </c>
      <c r="K362" s="7">
        <f t="shared" si="20"/>
        <v>1.0848</v>
      </c>
      <c r="L362" s="7" t="s">
        <v>5080</v>
      </c>
      <c r="M362" s="7">
        <v>4</v>
      </c>
      <c r="N362" s="7">
        <f>INDEX('Delivery Distances'!$B$6:$K$20,MATCH('Sales Summary_working sheet'!L362,'Delivery Distances'!$A$6:$A$20,0),MATCH('Sales Summary_working sheet'!M362,'Delivery Distances'!$B$5:$K$5,0))</f>
        <v>5</v>
      </c>
      <c r="O362" s="7" cm="1">
        <f t="array" ref="O362">_xlfn.XLOOKUP(L362,'Delivery Distances'!$A$6:$A$20,_xlfn.XLOOKUP('Sales Summary_working sheet'!M362,'Delivery Distances'!$B$5:$K$5,'Delivery Distances'!$B$6:$K$20))</f>
        <v>5</v>
      </c>
      <c r="P362" s="7">
        <f t="shared" si="21"/>
        <v>9</v>
      </c>
    </row>
    <row r="363" spans="1:16" ht="15.75" customHeight="1" x14ac:dyDescent="0.15">
      <c r="A363" s="13">
        <v>43984</v>
      </c>
      <c r="B363" s="19" t="s">
        <v>5361</v>
      </c>
      <c r="C363" s="7" t="s">
        <v>3694</v>
      </c>
      <c r="D363" s="14">
        <v>15</v>
      </c>
      <c r="E363" s="14" t="str">
        <f>_xlfn.XLOOKUP(D363,'Meal Info'!$A$4:$A$19,'Meal Info'!$B$4:$B$19)</f>
        <v>Snacks</v>
      </c>
      <c r="F363" s="14" t="str">
        <f>_xlfn.XLOOKUP(D363,'Meal Info'!$A$4:$A$19,'Meal Info'!$C$4:$C$19)</f>
        <v>Charlie</v>
      </c>
      <c r="G363" s="7">
        <v>32.83</v>
      </c>
      <c r="H363" s="7">
        <f t="shared" si="22"/>
        <v>3.2829999999999999</v>
      </c>
      <c r="I363" s="7">
        <f t="shared" si="23"/>
        <v>36.113</v>
      </c>
      <c r="J363" s="7">
        <v>0.15</v>
      </c>
      <c r="K363" s="7">
        <f t="shared" si="20"/>
        <v>4.9244999999999992</v>
      </c>
      <c r="L363" s="7" t="s">
        <v>28</v>
      </c>
      <c r="M363" s="7">
        <v>6</v>
      </c>
      <c r="N363" s="7">
        <f>INDEX('Delivery Distances'!$B$6:$K$20,MATCH('Sales Summary_working sheet'!L363,'Delivery Distances'!$A$6:$A$20,0),MATCH('Sales Summary_working sheet'!M363,'Delivery Distances'!$B$5:$K$5,0))</f>
        <v>6</v>
      </c>
      <c r="O363" s="7" cm="1">
        <f t="array" ref="O363">_xlfn.XLOOKUP(L363,'Delivery Distances'!$A$6:$A$20,_xlfn.XLOOKUP('Sales Summary_working sheet'!M363,'Delivery Distances'!$B$5:$K$5,'Delivery Distances'!$B$6:$K$20))</f>
        <v>6</v>
      </c>
      <c r="P363" s="7">
        <f t="shared" si="21"/>
        <v>10</v>
      </c>
    </row>
    <row r="364" spans="1:16" ht="15.75" customHeight="1" x14ac:dyDescent="0.15">
      <c r="A364" s="13">
        <v>43984</v>
      </c>
      <c r="B364" s="19" t="s">
        <v>5361</v>
      </c>
      <c r="C364" s="7" t="s">
        <v>2837</v>
      </c>
      <c r="D364" s="14">
        <v>15</v>
      </c>
      <c r="E364" s="14" t="str">
        <f>_xlfn.XLOOKUP(D364,'Meal Info'!$A$4:$A$19,'Meal Info'!$B$4:$B$19)</f>
        <v>Snacks</v>
      </c>
      <c r="F364" s="14" t="str">
        <f>_xlfn.XLOOKUP(D364,'Meal Info'!$A$4:$A$19,'Meal Info'!$C$4:$C$19)</f>
        <v>Charlie</v>
      </c>
      <c r="G364" s="7">
        <v>51.32</v>
      </c>
      <c r="H364" s="7">
        <f t="shared" si="22"/>
        <v>5.1320000000000006</v>
      </c>
      <c r="I364" s="7">
        <f t="shared" si="23"/>
        <v>56.451999999999998</v>
      </c>
      <c r="J364" s="7">
        <v>0.03</v>
      </c>
      <c r="K364" s="7">
        <f t="shared" si="20"/>
        <v>1.5395999999999999</v>
      </c>
      <c r="L364" s="7" t="s">
        <v>5080</v>
      </c>
      <c r="M364" s="7">
        <v>1</v>
      </c>
      <c r="N364" s="7">
        <f>INDEX('Delivery Distances'!$B$6:$K$20,MATCH('Sales Summary_working sheet'!L364,'Delivery Distances'!$A$6:$A$20,0),MATCH('Sales Summary_working sheet'!M364,'Delivery Distances'!$B$5:$K$5,0))</f>
        <v>2</v>
      </c>
      <c r="O364" s="7" cm="1">
        <f t="array" ref="O364">_xlfn.XLOOKUP(L364,'Delivery Distances'!$A$6:$A$20,_xlfn.XLOOKUP('Sales Summary_working sheet'!M364,'Delivery Distances'!$B$5:$K$5,'Delivery Distances'!$B$6:$K$20))</f>
        <v>2</v>
      </c>
      <c r="P364" s="7">
        <f t="shared" si="21"/>
        <v>6</v>
      </c>
    </row>
    <row r="365" spans="1:16" ht="15.75" customHeight="1" x14ac:dyDescent="0.15">
      <c r="A365" s="13">
        <v>43984</v>
      </c>
      <c r="B365" s="19" t="s">
        <v>5362</v>
      </c>
      <c r="C365" s="7" t="s">
        <v>5047</v>
      </c>
      <c r="D365" s="14">
        <v>10</v>
      </c>
      <c r="E365" s="14" t="str">
        <f>_xlfn.XLOOKUP(D365,'Meal Info'!$A$4:$A$19,'Meal Info'!$B$4:$B$19)</f>
        <v>Protein shake</v>
      </c>
      <c r="F365" s="14" t="str">
        <f>_xlfn.XLOOKUP(D365,'Meal Info'!$A$4:$A$19,'Meal Info'!$C$4:$C$19)</f>
        <v>Charlie</v>
      </c>
      <c r="G365" s="7">
        <v>68.180000000000007</v>
      </c>
      <c r="H365" s="7">
        <f t="shared" si="22"/>
        <v>6.8180000000000014</v>
      </c>
      <c r="I365" s="7">
        <f t="shared" si="23"/>
        <v>74.998000000000005</v>
      </c>
      <c r="J365" s="7">
        <v>0.12</v>
      </c>
      <c r="K365" s="7">
        <f t="shared" si="20"/>
        <v>8.1816000000000013</v>
      </c>
      <c r="L365" s="7" t="s">
        <v>5080</v>
      </c>
      <c r="M365" s="7">
        <v>9</v>
      </c>
      <c r="N365" s="7">
        <f>INDEX('Delivery Distances'!$B$6:$K$20,MATCH('Sales Summary_working sheet'!L365,'Delivery Distances'!$A$6:$A$20,0),MATCH('Sales Summary_working sheet'!M365,'Delivery Distances'!$B$5:$K$5,0))</f>
        <v>4</v>
      </c>
      <c r="O365" s="7" cm="1">
        <f t="array" ref="O365">_xlfn.XLOOKUP(L365,'Delivery Distances'!$A$6:$A$20,_xlfn.XLOOKUP('Sales Summary_working sheet'!M365,'Delivery Distances'!$B$5:$K$5,'Delivery Distances'!$B$6:$K$20))</f>
        <v>4</v>
      </c>
      <c r="P365" s="7">
        <f t="shared" si="21"/>
        <v>8</v>
      </c>
    </row>
    <row r="366" spans="1:16" ht="15.75" customHeight="1" x14ac:dyDescent="0.15">
      <c r="A366" s="13">
        <v>43984</v>
      </c>
      <c r="B366" s="19" t="s">
        <v>5362</v>
      </c>
      <c r="C366" s="7" t="s">
        <v>3845</v>
      </c>
      <c r="D366" s="14">
        <v>15</v>
      </c>
      <c r="E366" s="14" t="str">
        <f>_xlfn.XLOOKUP(D366,'Meal Info'!$A$4:$A$19,'Meal Info'!$B$4:$B$19)</f>
        <v>Snacks</v>
      </c>
      <c r="F366" s="14" t="str">
        <f>_xlfn.XLOOKUP(D366,'Meal Info'!$A$4:$A$19,'Meal Info'!$C$4:$C$19)</f>
        <v>Charlie</v>
      </c>
      <c r="G366" s="7">
        <v>9.5500000000000007</v>
      </c>
      <c r="H366" s="7">
        <f t="shared" si="22"/>
        <v>0.95500000000000007</v>
      </c>
      <c r="I366" s="7">
        <f t="shared" si="23"/>
        <v>10.505000000000001</v>
      </c>
      <c r="J366" s="7">
        <v>0.01</v>
      </c>
      <c r="K366" s="7">
        <f t="shared" si="20"/>
        <v>9.5500000000000015E-2</v>
      </c>
      <c r="L366" s="7" t="s">
        <v>5079</v>
      </c>
      <c r="M366" s="7">
        <v>6</v>
      </c>
      <c r="N366" s="7">
        <f>INDEX('Delivery Distances'!$B$6:$K$20,MATCH('Sales Summary_working sheet'!L366,'Delivery Distances'!$A$6:$A$20,0),MATCH('Sales Summary_working sheet'!M366,'Delivery Distances'!$B$5:$K$5,0))</f>
        <v>3</v>
      </c>
      <c r="O366" s="7" cm="1">
        <f t="array" ref="O366">_xlfn.XLOOKUP(L366,'Delivery Distances'!$A$6:$A$20,_xlfn.XLOOKUP('Sales Summary_working sheet'!M366,'Delivery Distances'!$B$5:$K$5,'Delivery Distances'!$B$6:$K$20))</f>
        <v>3</v>
      </c>
      <c r="P366" s="7">
        <f t="shared" si="21"/>
        <v>7</v>
      </c>
    </row>
    <row r="367" spans="1:16" ht="15.75" customHeight="1" x14ac:dyDescent="0.15">
      <c r="A367" s="13">
        <v>43984</v>
      </c>
      <c r="B367" s="19" t="s">
        <v>5362</v>
      </c>
      <c r="C367" s="7" t="s">
        <v>1486</v>
      </c>
      <c r="D367" s="14">
        <v>15</v>
      </c>
      <c r="E367" s="14" t="str">
        <f>_xlfn.XLOOKUP(D367,'Meal Info'!$A$4:$A$19,'Meal Info'!$B$4:$B$19)</f>
        <v>Snacks</v>
      </c>
      <c r="F367" s="14" t="str">
        <f>_xlfn.XLOOKUP(D367,'Meal Info'!$A$4:$A$19,'Meal Info'!$C$4:$C$19)</f>
        <v>Charlie</v>
      </c>
      <c r="G367" s="7">
        <v>96.09</v>
      </c>
      <c r="H367" s="7">
        <f t="shared" si="22"/>
        <v>9.6090000000000018</v>
      </c>
      <c r="I367" s="7">
        <f t="shared" si="23"/>
        <v>105.69900000000001</v>
      </c>
      <c r="J367" s="7">
        <v>0.08</v>
      </c>
      <c r="K367" s="7">
        <f t="shared" si="20"/>
        <v>7.6872000000000007</v>
      </c>
      <c r="L367" s="7" t="s">
        <v>28</v>
      </c>
      <c r="M367" s="7">
        <v>8</v>
      </c>
      <c r="N367" s="7">
        <f>INDEX('Delivery Distances'!$B$6:$K$20,MATCH('Sales Summary_working sheet'!L367,'Delivery Distances'!$A$6:$A$20,0),MATCH('Sales Summary_working sheet'!M367,'Delivery Distances'!$B$5:$K$5,0))</f>
        <v>17</v>
      </c>
      <c r="O367" s="7" cm="1">
        <f t="array" ref="O367">_xlfn.XLOOKUP(L367,'Delivery Distances'!$A$6:$A$20,_xlfn.XLOOKUP('Sales Summary_working sheet'!M367,'Delivery Distances'!$B$5:$K$5,'Delivery Distances'!$B$6:$K$20))</f>
        <v>17</v>
      </c>
      <c r="P367" s="7">
        <f t="shared" si="21"/>
        <v>15.5</v>
      </c>
    </row>
    <row r="368" spans="1:16" ht="15.75" customHeight="1" x14ac:dyDescent="0.15">
      <c r="A368" s="13">
        <v>43984</v>
      </c>
      <c r="B368" s="19" t="s">
        <v>5362</v>
      </c>
      <c r="C368" s="7" t="s">
        <v>3446</v>
      </c>
      <c r="D368" s="14">
        <v>10</v>
      </c>
      <c r="E368" s="14" t="str">
        <f>_xlfn.XLOOKUP(D368,'Meal Info'!$A$4:$A$19,'Meal Info'!$B$4:$B$19)</f>
        <v>Protein shake</v>
      </c>
      <c r="F368" s="14" t="str">
        <f>_xlfn.XLOOKUP(D368,'Meal Info'!$A$4:$A$19,'Meal Info'!$C$4:$C$19)</f>
        <v>Charlie</v>
      </c>
      <c r="G368" s="7">
        <v>42.12</v>
      </c>
      <c r="H368" s="7">
        <f t="shared" si="22"/>
        <v>4.2119999999999997</v>
      </c>
      <c r="I368" s="7">
        <f t="shared" si="23"/>
        <v>46.331999999999994</v>
      </c>
      <c r="J368" s="7">
        <v>0.18</v>
      </c>
      <c r="K368" s="7">
        <f t="shared" si="20"/>
        <v>7.581599999999999</v>
      </c>
      <c r="L368" s="7" t="s">
        <v>31</v>
      </c>
      <c r="M368" s="7">
        <v>3</v>
      </c>
      <c r="N368" s="7">
        <f>INDEX('Delivery Distances'!$B$6:$K$20,MATCH('Sales Summary_working sheet'!L368,'Delivery Distances'!$A$6:$A$20,0),MATCH('Sales Summary_working sheet'!M368,'Delivery Distances'!$B$5:$K$5,0))</f>
        <v>9</v>
      </c>
      <c r="O368" s="7" cm="1">
        <f t="array" ref="O368">_xlfn.XLOOKUP(L368,'Delivery Distances'!$A$6:$A$20,_xlfn.XLOOKUP('Sales Summary_working sheet'!M368,'Delivery Distances'!$B$5:$K$5,'Delivery Distances'!$B$6:$K$20))</f>
        <v>9</v>
      </c>
      <c r="P368" s="7">
        <f t="shared" si="21"/>
        <v>11.5</v>
      </c>
    </row>
    <row r="369" spans="1:16" ht="15.75" customHeight="1" x14ac:dyDescent="0.15">
      <c r="A369" s="13">
        <v>43984</v>
      </c>
      <c r="B369" s="19" t="s">
        <v>5362</v>
      </c>
      <c r="C369" s="7" t="s">
        <v>294</v>
      </c>
      <c r="D369" s="14">
        <v>10</v>
      </c>
      <c r="E369" s="14" t="str">
        <f>_xlfn.XLOOKUP(D369,'Meal Info'!$A$4:$A$19,'Meal Info'!$B$4:$B$19)</f>
        <v>Protein shake</v>
      </c>
      <c r="F369" s="14" t="str">
        <f>_xlfn.XLOOKUP(D369,'Meal Info'!$A$4:$A$19,'Meal Info'!$C$4:$C$19)</f>
        <v>Charlie</v>
      </c>
      <c r="G369" s="7">
        <v>10.76</v>
      </c>
      <c r="H369" s="7">
        <f t="shared" si="22"/>
        <v>1.0760000000000001</v>
      </c>
      <c r="I369" s="7">
        <f t="shared" si="23"/>
        <v>11.836</v>
      </c>
      <c r="J369" s="7">
        <v>0.1</v>
      </c>
      <c r="K369" s="7">
        <f t="shared" si="20"/>
        <v>1.0760000000000001</v>
      </c>
      <c r="L369" s="7" t="s">
        <v>5075</v>
      </c>
      <c r="M369" s="7">
        <v>4</v>
      </c>
      <c r="N369" s="7">
        <f>INDEX('Delivery Distances'!$B$6:$K$20,MATCH('Sales Summary_working sheet'!L369,'Delivery Distances'!$A$6:$A$20,0),MATCH('Sales Summary_working sheet'!M369,'Delivery Distances'!$B$5:$K$5,0))</f>
        <v>17</v>
      </c>
      <c r="O369" s="7" cm="1">
        <f t="array" ref="O369">_xlfn.XLOOKUP(L369,'Delivery Distances'!$A$6:$A$20,_xlfn.XLOOKUP('Sales Summary_working sheet'!M369,'Delivery Distances'!$B$5:$K$5,'Delivery Distances'!$B$6:$K$20))</f>
        <v>17</v>
      </c>
      <c r="P369" s="7">
        <f t="shared" si="21"/>
        <v>15.5</v>
      </c>
    </row>
    <row r="370" spans="1:16" ht="15.75" customHeight="1" x14ac:dyDescent="0.15">
      <c r="A370" s="13">
        <v>43984</v>
      </c>
      <c r="B370" s="19" t="s">
        <v>5362</v>
      </c>
      <c r="C370" s="7" t="s">
        <v>3239</v>
      </c>
      <c r="D370" s="14">
        <v>16</v>
      </c>
      <c r="E370" s="14" t="str">
        <f>_xlfn.XLOOKUP(D370,'Meal Info'!$A$4:$A$19,'Meal Info'!$B$4:$B$19)</f>
        <v>Fish</v>
      </c>
      <c r="F370" s="14" t="str">
        <f>_xlfn.XLOOKUP(D370,'Meal Info'!$A$4:$A$19,'Meal Info'!$C$4:$C$19)</f>
        <v>Charlie</v>
      </c>
      <c r="G370" s="7">
        <v>40.659999999999997</v>
      </c>
      <c r="H370" s="7">
        <f t="shared" si="22"/>
        <v>4.0659999999999998</v>
      </c>
      <c r="I370" s="7">
        <f t="shared" si="23"/>
        <v>44.725999999999999</v>
      </c>
      <c r="J370" s="7">
        <v>0.3</v>
      </c>
      <c r="K370" s="7">
        <f t="shared" si="20"/>
        <v>12.197999999999999</v>
      </c>
      <c r="L370" s="7" t="s">
        <v>29</v>
      </c>
      <c r="M370" s="7">
        <v>5</v>
      </c>
      <c r="N370" s="7">
        <f>INDEX('Delivery Distances'!$B$6:$K$20,MATCH('Sales Summary_working sheet'!L370,'Delivery Distances'!$A$6:$A$20,0),MATCH('Sales Summary_working sheet'!M370,'Delivery Distances'!$B$5:$K$5,0))</f>
        <v>14</v>
      </c>
      <c r="O370" s="7" cm="1">
        <f t="array" ref="O370">_xlfn.XLOOKUP(L370,'Delivery Distances'!$A$6:$A$20,_xlfn.XLOOKUP('Sales Summary_working sheet'!M370,'Delivery Distances'!$B$5:$K$5,'Delivery Distances'!$B$6:$K$20))</f>
        <v>14</v>
      </c>
      <c r="P370" s="7">
        <f t="shared" si="21"/>
        <v>14</v>
      </c>
    </row>
    <row r="371" spans="1:16" ht="15.75" customHeight="1" x14ac:dyDescent="0.15">
      <c r="A371" s="13">
        <v>43984</v>
      </c>
      <c r="B371" s="19" t="s">
        <v>5362</v>
      </c>
      <c r="C371" s="7" t="s">
        <v>4037</v>
      </c>
      <c r="D371" s="14">
        <v>15</v>
      </c>
      <c r="E371" s="14" t="str">
        <f>_xlfn.XLOOKUP(D371,'Meal Info'!$A$4:$A$19,'Meal Info'!$B$4:$B$19)</f>
        <v>Snacks</v>
      </c>
      <c r="F371" s="14" t="str">
        <f>_xlfn.XLOOKUP(D371,'Meal Info'!$A$4:$A$19,'Meal Info'!$C$4:$C$19)</f>
        <v>Charlie</v>
      </c>
      <c r="G371" s="7">
        <v>93.41</v>
      </c>
      <c r="H371" s="7">
        <f t="shared" si="22"/>
        <v>9.3409999999999993</v>
      </c>
      <c r="I371" s="7">
        <f t="shared" si="23"/>
        <v>102.75099999999999</v>
      </c>
      <c r="J371" s="7">
        <v>0.11</v>
      </c>
      <c r="K371" s="7">
        <f t="shared" si="20"/>
        <v>10.2751</v>
      </c>
      <c r="L371" s="7" t="s">
        <v>5076</v>
      </c>
      <c r="M371" s="7">
        <v>8</v>
      </c>
      <c r="N371" s="7">
        <f>INDEX('Delivery Distances'!$B$6:$K$20,MATCH('Sales Summary_working sheet'!L371,'Delivery Distances'!$A$6:$A$20,0),MATCH('Sales Summary_working sheet'!M371,'Delivery Distances'!$B$5:$K$5,0))</f>
        <v>6</v>
      </c>
      <c r="O371" s="7" cm="1">
        <f t="array" ref="O371">_xlfn.XLOOKUP(L371,'Delivery Distances'!$A$6:$A$20,_xlfn.XLOOKUP('Sales Summary_working sheet'!M371,'Delivery Distances'!$B$5:$K$5,'Delivery Distances'!$B$6:$K$20))</f>
        <v>6</v>
      </c>
      <c r="P371" s="7">
        <f t="shared" si="21"/>
        <v>10</v>
      </c>
    </row>
    <row r="372" spans="1:16" ht="15.75" customHeight="1" x14ac:dyDescent="0.15">
      <c r="A372" s="13">
        <v>43984</v>
      </c>
      <c r="B372" s="19" t="s">
        <v>5362</v>
      </c>
      <c r="C372" s="7" t="s">
        <v>4332</v>
      </c>
      <c r="D372" s="14">
        <v>16</v>
      </c>
      <c r="E372" s="14" t="str">
        <f>_xlfn.XLOOKUP(D372,'Meal Info'!$A$4:$A$19,'Meal Info'!$B$4:$B$19)</f>
        <v>Fish</v>
      </c>
      <c r="F372" s="14" t="str">
        <f>_xlfn.XLOOKUP(D372,'Meal Info'!$A$4:$A$19,'Meal Info'!$C$4:$C$19)</f>
        <v>Charlie</v>
      </c>
      <c r="G372" s="7">
        <v>35.46</v>
      </c>
      <c r="H372" s="7">
        <f t="shared" si="22"/>
        <v>3.5460000000000003</v>
      </c>
      <c r="I372" s="7">
        <f t="shared" si="23"/>
        <v>39.006</v>
      </c>
      <c r="J372" s="7">
        <v>0.35</v>
      </c>
      <c r="K372" s="7">
        <f t="shared" si="20"/>
        <v>12.411</v>
      </c>
      <c r="L372" s="7" t="s">
        <v>5083</v>
      </c>
      <c r="M372" s="7">
        <v>9</v>
      </c>
      <c r="N372" s="7">
        <f>INDEX('Delivery Distances'!$B$6:$K$20,MATCH('Sales Summary_working sheet'!L372,'Delivery Distances'!$A$6:$A$20,0),MATCH('Sales Summary_working sheet'!M372,'Delivery Distances'!$B$5:$K$5,0))</f>
        <v>2</v>
      </c>
      <c r="O372" s="7" cm="1">
        <f t="array" ref="O372">_xlfn.XLOOKUP(L372,'Delivery Distances'!$A$6:$A$20,_xlfn.XLOOKUP('Sales Summary_working sheet'!M372,'Delivery Distances'!$B$5:$K$5,'Delivery Distances'!$B$6:$K$20))</f>
        <v>2</v>
      </c>
      <c r="P372" s="7">
        <f t="shared" si="21"/>
        <v>6</v>
      </c>
    </row>
    <row r="373" spans="1:16" ht="15.75" customHeight="1" x14ac:dyDescent="0.15">
      <c r="A373" s="13">
        <v>43984</v>
      </c>
      <c r="B373" s="19" t="s">
        <v>5362</v>
      </c>
      <c r="C373" s="7" t="s">
        <v>4506</v>
      </c>
      <c r="D373" s="14">
        <v>15</v>
      </c>
      <c r="E373" s="14" t="str">
        <f>_xlfn.XLOOKUP(D373,'Meal Info'!$A$4:$A$19,'Meal Info'!$B$4:$B$19)</f>
        <v>Snacks</v>
      </c>
      <c r="F373" s="14" t="str">
        <f>_xlfn.XLOOKUP(D373,'Meal Info'!$A$4:$A$19,'Meal Info'!$C$4:$C$19)</f>
        <v>Charlie</v>
      </c>
      <c r="G373" s="7">
        <v>54.24</v>
      </c>
      <c r="H373" s="7">
        <f t="shared" si="22"/>
        <v>5.4240000000000004</v>
      </c>
      <c r="I373" s="7">
        <f t="shared" si="23"/>
        <v>59.664000000000001</v>
      </c>
      <c r="J373" s="7">
        <v>0.27</v>
      </c>
      <c r="K373" s="7">
        <f t="shared" si="20"/>
        <v>14.644800000000002</v>
      </c>
      <c r="L373" s="7" t="s">
        <v>27</v>
      </c>
      <c r="M373" s="7">
        <v>3</v>
      </c>
      <c r="N373" s="7">
        <f>INDEX('Delivery Distances'!$B$6:$K$20,MATCH('Sales Summary_working sheet'!L373,'Delivery Distances'!$A$6:$A$20,0),MATCH('Sales Summary_working sheet'!M373,'Delivery Distances'!$B$5:$K$5,0))</f>
        <v>17</v>
      </c>
      <c r="O373" s="7" cm="1">
        <f t="array" ref="O373">_xlfn.XLOOKUP(L373,'Delivery Distances'!$A$6:$A$20,_xlfn.XLOOKUP('Sales Summary_working sheet'!M373,'Delivery Distances'!$B$5:$K$5,'Delivery Distances'!$B$6:$K$20))</f>
        <v>17</v>
      </c>
      <c r="P373" s="7">
        <f t="shared" si="21"/>
        <v>15.5</v>
      </c>
    </row>
    <row r="374" spans="1:16" ht="15.75" customHeight="1" x14ac:dyDescent="0.15">
      <c r="A374" s="13">
        <v>43984</v>
      </c>
      <c r="B374" s="19" t="s">
        <v>5362</v>
      </c>
      <c r="C374" s="7" t="s">
        <v>4717</v>
      </c>
      <c r="D374" s="14">
        <v>15</v>
      </c>
      <c r="E374" s="14" t="str">
        <f>_xlfn.XLOOKUP(D374,'Meal Info'!$A$4:$A$19,'Meal Info'!$B$4:$B$19)</f>
        <v>Snacks</v>
      </c>
      <c r="F374" s="14" t="str">
        <f>_xlfn.XLOOKUP(D374,'Meal Info'!$A$4:$A$19,'Meal Info'!$C$4:$C$19)</f>
        <v>Charlie</v>
      </c>
      <c r="G374" s="7">
        <v>2.73</v>
      </c>
      <c r="H374" s="7">
        <f t="shared" si="22"/>
        <v>0.27300000000000002</v>
      </c>
      <c r="I374" s="7">
        <f t="shared" si="23"/>
        <v>3.0030000000000001</v>
      </c>
      <c r="J374" s="7">
        <v>0.28000000000000003</v>
      </c>
      <c r="K374" s="7">
        <f t="shared" si="20"/>
        <v>0.76440000000000008</v>
      </c>
      <c r="L374" s="7" t="s">
        <v>5079</v>
      </c>
      <c r="M374" s="7">
        <v>8</v>
      </c>
      <c r="N374" s="7">
        <f>INDEX('Delivery Distances'!$B$6:$K$20,MATCH('Sales Summary_working sheet'!L374,'Delivery Distances'!$A$6:$A$20,0),MATCH('Sales Summary_working sheet'!M374,'Delivery Distances'!$B$5:$K$5,0))</f>
        <v>5</v>
      </c>
      <c r="O374" s="7" cm="1">
        <f t="array" ref="O374">_xlfn.XLOOKUP(L374,'Delivery Distances'!$A$6:$A$20,_xlfn.XLOOKUP('Sales Summary_working sheet'!M374,'Delivery Distances'!$B$5:$K$5,'Delivery Distances'!$B$6:$K$20))</f>
        <v>5</v>
      </c>
      <c r="P374" s="7">
        <f t="shared" si="21"/>
        <v>9</v>
      </c>
    </row>
    <row r="375" spans="1:16" ht="15.75" customHeight="1" x14ac:dyDescent="0.15">
      <c r="A375" s="13">
        <v>43984</v>
      </c>
      <c r="B375" s="19" t="s">
        <v>5362</v>
      </c>
      <c r="C375" s="7" t="s">
        <v>1418</v>
      </c>
      <c r="D375" s="14">
        <v>16</v>
      </c>
      <c r="E375" s="14" t="str">
        <f>_xlfn.XLOOKUP(D375,'Meal Info'!$A$4:$A$19,'Meal Info'!$B$4:$B$19)</f>
        <v>Fish</v>
      </c>
      <c r="F375" s="14" t="str">
        <f>_xlfn.XLOOKUP(D375,'Meal Info'!$A$4:$A$19,'Meal Info'!$C$4:$C$19)</f>
        <v>Charlie</v>
      </c>
      <c r="G375" s="7">
        <v>99.7</v>
      </c>
      <c r="H375" s="7">
        <f t="shared" si="22"/>
        <v>9.9700000000000006</v>
      </c>
      <c r="I375" s="7">
        <f t="shared" si="23"/>
        <v>109.67</v>
      </c>
      <c r="J375" s="7">
        <v>0.32</v>
      </c>
      <c r="K375" s="7">
        <f t="shared" si="20"/>
        <v>31.904</v>
      </c>
      <c r="L375" s="7" t="s">
        <v>28</v>
      </c>
      <c r="M375" s="7">
        <v>10</v>
      </c>
      <c r="N375" s="7">
        <f>INDEX('Delivery Distances'!$B$6:$K$20,MATCH('Sales Summary_working sheet'!L375,'Delivery Distances'!$A$6:$A$20,0),MATCH('Sales Summary_working sheet'!M375,'Delivery Distances'!$B$5:$K$5,0))</f>
        <v>18</v>
      </c>
      <c r="O375" s="7" cm="1">
        <f t="array" ref="O375">_xlfn.XLOOKUP(L375,'Delivery Distances'!$A$6:$A$20,_xlfn.XLOOKUP('Sales Summary_working sheet'!M375,'Delivery Distances'!$B$5:$K$5,'Delivery Distances'!$B$6:$K$20))</f>
        <v>18</v>
      </c>
      <c r="P375" s="7">
        <f t="shared" si="21"/>
        <v>16</v>
      </c>
    </row>
    <row r="376" spans="1:16" ht="15.75" customHeight="1" x14ac:dyDescent="0.15">
      <c r="A376" s="13">
        <v>43984</v>
      </c>
      <c r="B376" s="19" t="s">
        <v>5362</v>
      </c>
      <c r="C376" s="7" t="s">
        <v>4323</v>
      </c>
      <c r="D376" s="14">
        <v>15</v>
      </c>
      <c r="E376" s="14" t="str">
        <f>_xlfn.XLOOKUP(D376,'Meal Info'!$A$4:$A$19,'Meal Info'!$B$4:$B$19)</f>
        <v>Snacks</v>
      </c>
      <c r="F376" s="14" t="str">
        <f>_xlfn.XLOOKUP(D376,'Meal Info'!$A$4:$A$19,'Meal Info'!$C$4:$C$19)</f>
        <v>Charlie</v>
      </c>
      <c r="G376" s="7">
        <v>85.09</v>
      </c>
      <c r="H376" s="7">
        <f t="shared" si="22"/>
        <v>8.5090000000000003</v>
      </c>
      <c r="I376" s="7">
        <f t="shared" si="23"/>
        <v>93.599000000000004</v>
      </c>
      <c r="J376" s="7">
        <v>0.05</v>
      </c>
      <c r="K376" s="7">
        <f t="shared" si="20"/>
        <v>4.2545000000000002</v>
      </c>
      <c r="L376" s="7" t="s">
        <v>5078</v>
      </c>
      <c r="M376" s="7">
        <v>4</v>
      </c>
      <c r="N376" s="7">
        <f>INDEX('Delivery Distances'!$B$6:$K$20,MATCH('Sales Summary_working sheet'!L376,'Delivery Distances'!$A$6:$A$20,0),MATCH('Sales Summary_working sheet'!M376,'Delivery Distances'!$B$5:$K$5,0))</f>
        <v>1</v>
      </c>
      <c r="O376" s="7" cm="1">
        <f t="array" ref="O376">_xlfn.XLOOKUP(L376,'Delivery Distances'!$A$6:$A$20,_xlfn.XLOOKUP('Sales Summary_working sheet'!M376,'Delivery Distances'!$B$5:$K$5,'Delivery Distances'!$B$6:$K$20))</f>
        <v>1</v>
      </c>
      <c r="P376" s="7">
        <f t="shared" si="21"/>
        <v>3</v>
      </c>
    </row>
    <row r="377" spans="1:16" ht="15.75" customHeight="1" x14ac:dyDescent="0.15">
      <c r="A377" s="13">
        <v>43984</v>
      </c>
      <c r="B377" s="19" t="s">
        <v>5362</v>
      </c>
      <c r="C377" s="7" t="s">
        <v>1988</v>
      </c>
      <c r="D377" s="14">
        <v>16</v>
      </c>
      <c r="E377" s="14" t="str">
        <f>_xlfn.XLOOKUP(D377,'Meal Info'!$A$4:$A$19,'Meal Info'!$B$4:$B$19)</f>
        <v>Fish</v>
      </c>
      <c r="F377" s="14" t="str">
        <f>_xlfn.XLOOKUP(D377,'Meal Info'!$A$4:$A$19,'Meal Info'!$C$4:$C$19)</f>
        <v>Charlie</v>
      </c>
      <c r="G377" s="7">
        <v>35.880000000000003</v>
      </c>
      <c r="H377" s="7">
        <f t="shared" si="22"/>
        <v>3.5880000000000005</v>
      </c>
      <c r="I377" s="7">
        <f t="shared" si="23"/>
        <v>39.468000000000004</v>
      </c>
      <c r="J377" s="7">
        <v>0.27</v>
      </c>
      <c r="K377" s="7">
        <f t="shared" si="20"/>
        <v>9.6876000000000015</v>
      </c>
      <c r="L377" s="7" t="s">
        <v>5076</v>
      </c>
      <c r="M377" s="7">
        <v>2</v>
      </c>
      <c r="N377" s="7">
        <f>INDEX('Delivery Distances'!$B$6:$K$20,MATCH('Sales Summary_working sheet'!L377,'Delivery Distances'!$A$6:$A$20,0),MATCH('Sales Summary_working sheet'!M377,'Delivery Distances'!$B$5:$K$5,0))</f>
        <v>11</v>
      </c>
      <c r="O377" s="7" cm="1">
        <f t="array" ref="O377">_xlfn.XLOOKUP(L377,'Delivery Distances'!$A$6:$A$20,_xlfn.XLOOKUP('Sales Summary_working sheet'!M377,'Delivery Distances'!$B$5:$K$5,'Delivery Distances'!$B$6:$K$20))</f>
        <v>11</v>
      </c>
      <c r="P377" s="7">
        <f t="shared" si="21"/>
        <v>12.5</v>
      </c>
    </row>
    <row r="378" spans="1:16" ht="15.75" customHeight="1" x14ac:dyDescent="0.15">
      <c r="A378" s="13">
        <v>43984</v>
      </c>
      <c r="B378" s="19" t="s">
        <v>5362</v>
      </c>
      <c r="C378" s="7" t="s">
        <v>3742</v>
      </c>
      <c r="D378" s="14">
        <v>10</v>
      </c>
      <c r="E378" s="14" t="str">
        <f>_xlfn.XLOOKUP(D378,'Meal Info'!$A$4:$A$19,'Meal Info'!$B$4:$B$19)</f>
        <v>Protein shake</v>
      </c>
      <c r="F378" s="14" t="str">
        <f>_xlfn.XLOOKUP(D378,'Meal Info'!$A$4:$A$19,'Meal Info'!$C$4:$C$19)</f>
        <v>Charlie</v>
      </c>
      <c r="G378" s="7">
        <v>14.2</v>
      </c>
      <c r="H378" s="7">
        <f t="shared" si="22"/>
        <v>1.42</v>
      </c>
      <c r="I378" s="7">
        <f t="shared" si="23"/>
        <v>15.62</v>
      </c>
      <c r="J378" s="7">
        <v>0.38</v>
      </c>
      <c r="K378" s="7">
        <f t="shared" si="20"/>
        <v>5.3959999999999999</v>
      </c>
      <c r="L378" s="7" t="s">
        <v>5079</v>
      </c>
      <c r="M378" s="7">
        <v>5</v>
      </c>
      <c r="N378" s="7">
        <f>INDEX('Delivery Distances'!$B$6:$K$20,MATCH('Sales Summary_working sheet'!L378,'Delivery Distances'!$A$6:$A$20,0),MATCH('Sales Summary_working sheet'!M378,'Delivery Distances'!$B$5:$K$5,0))</f>
        <v>2</v>
      </c>
      <c r="O378" s="7" cm="1">
        <f t="array" ref="O378">_xlfn.XLOOKUP(L378,'Delivery Distances'!$A$6:$A$20,_xlfn.XLOOKUP('Sales Summary_working sheet'!M378,'Delivery Distances'!$B$5:$K$5,'Delivery Distances'!$B$6:$K$20))</f>
        <v>2</v>
      </c>
      <c r="P378" s="7">
        <f t="shared" si="21"/>
        <v>6</v>
      </c>
    </row>
    <row r="379" spans="1:16" ht="15.75" customHeight="1" x14ac:dyDescent="0.15">
      <c r="A379" s="13">
        <v>43984</v>
      </c>
      <c r="B379" s="19" t="s">
        <v>5362</v>
      </c>
      <c r="C379" s="7" t="s">
        <v>1427</v>
      </c>
      <c r="D379" s="14">
        <v>15</v>
      </c>
      <c r="E379" s="14" t="str">
        <f>_xlfn.XLOOKUP(D379,'Meal Info'!$A$4:$A$19,'Meal Info'!$B$4:$B$19)</f>
        <v>Snacks</v>
      </c>
      <c r="F379" s="14" t="str">
        <f>_xlfn.XLOOKUP(D379,'Meal Info'!$A$4:$A$19,'Meal Info'!$C$4:$C$19)</f>
        <v>Charlie</v>
      </c>
      <c r="G379" s="7">
        <v>49.67</v>
      </c>
      <c r="H379" s="7">
        <f t="shared" si="22"/>
        <v>4.9670000000000005</v>
      </c>
      <c r="I379" s="7">
        <f t="shared" si="23"/>
        <v>54.637</v>
      </c>
      <c r="J379" s="7">
        <v>0.27</v>
      </c>
      <c r="K379" s="7">
        <f t="shared" si="20"/>
        <v>13.410900000000002</v>
      </c>
      <c r="L379" s="7" t="s">
        <v>26</v>
      </c>
      <c r="M379" s="7">
        <v>8</v>
      </c>
      <c r="N379" s="7">
        <f>INDEX('Delivery Distances'!$B$6:$K$20,MATCH('Sales Summary_working sheet'!L379,'Delivery Distances'!$A$6:$A$20,0),MATCH('Sales Summary_working sheet'!M379,'Delivery Distances'!$B$5:$K$5,0))</f>
        <v>2</v>
      </c>
      <c r="O379" s="7" cm="1">
        <f t="array" ref="O379">_xlfn.XLOOKUP(L379,'Delivery Distances'!$A$6:$A$20,_xlfn.XLOOKUP('Sales Summary_working sheet'!M379,'Delivery Distances'!$B$5:$K$5,'Delivery Distances'!$B$6:$K$20))</f>
        <v>2</v>
      </c>
      <c r="P379" s="7">
        <f t="shared" si="21"/>
        <v>6</v>
      </c>
    </row>
    <row r="380" spans="1:16" ht="15.75" customHeight="1" x14ac:dyDescent="0.15">
      <c r="A380" s="13">
        <v>43984</v>
      </c>
      <c r="B380" s="19" t="s">
        <v>5362</v>
      </c>
      <c r="C380" s="7" t="s">
        <v>4208</v>
      </c>
      <c r="D380" s="14">
        <v>16</v>
      </c>
      <c r="E380" s="14" t="str">
        <f>_xlfn.XLOOKUP(D380,'Meal Info'!$A$4:$A$19,'Meal Info'!$B$4:$B$19)</f>
        <v>Fish</v>
      </c>
      <c r="F380" s="14" t="str">
        <f>_xlfn.XLOOKUP(D380,'Meal Info'!$A$4:$A$19,'Meal Info'!$C$4:$C$19)</f>
        <v>Charlie</v>
      </c>
      <c r="G380" s="7">
        <v>23.34</v>
      </c>
      <c r="H380" s="7">
        <f t="shared" si="22"/>
        <v>2.3340000000000001</v>
      </c>
      <c r="I380" s="7">
        <f t="shared" si="23"/>
        <v>25.673999999999999</v>
      </c>
      <c r="J380" s="7">
        <v>0.06</v>
      </c>
      <c r="K380" s="7">
        <f t="shared" si="20"/>
        <v>1.4003999999999999</v>
      </c>
      <c r="L380" s="7" t="s">
        <v>28</v>
      </c>
      <c r="M380" s="7">
        <v>1</v>
      </c>
      <c r="N380" s="7">
        <f>INDEX('Delivery Distances'!$B$6:$K$20,MATCH('Sales Summary_working sheet'!L380,'Delivery Distances'!$A$6:$A$20,0),MATCH('Sales Summary_working sheet'!M380,'Delivery Distances'!$B$5:$K$5,0))</f>
        <v>18</v>
      </c>
      <c r="O380" s="7" cm="1">
        <f t="array" ref="O380">_xlfn.XLOOKUP(L380,'Delivery Distances'!$A$6:$A$20,_xlfn.XLOOKUP('Sales Summary_working sheet'!M380,'Delivery Distances'!$B$5:$K$5,'Delivery Distances'!$B$6:$K$20))</f>
        <v>18</v>
      </c>
      <c r="P380" s="7">
        <f t="shared" si="21"/>
        <v>16</v>
      </c>
    </row>
    <row r="381" spans="1:16" ht="15.75" customHeight="1" x14ac:dyDescent="0.15">
      <c r="A381" s="13">
        <v>43984</v>
      </c>
      <c r="B381" s="19" t="s">
        <v>5362</v>
      </c>
      <c r="C381" s="7" t="s">
        <v>2614</v>
      </c>
      <c r="D381" s="14">
        <v>10</v>
      </c>
      <c r="E381" s="14" t="str">
        <f>_xlfn.XLOOKUP(D381,'Meal Info'!$A$4:$A$19,'Meal Info'!$B$4:$B$19)</f>
        <v>Protein shake</v>
      </c>
      <c r="F381" s="14" t="str">
        <f>_xlfn.XLOOKUP(D381,'Meal Info'!$A$4:$A$19,'Meal Info'!$C$4:$C$19)</f>
        <v>Charlie</v>
      </c>
      <c r="G381" s="7">
        <v>53.3</v>
      </c>
      <c r="H381" s="7">
        <f t="shared" si="22"/>
        <v>5.33</v>
      </c>
      <c r="I381" s="7">
        <f t="shared" si="23"/>
        <v>58.629999999999995</v>
      </c>
      <c r="J381" s="7">
        <v>0.34</v>
      </c>
      <c r="K381" s="7">
        <f t="shared" si="20"/>
        <v>18.122</v>
      </c>
      <c r="L381" s="7" t="s">
        <v>5082</v>
      </c>
      <c r="M381" s="7">
        <v>8</v>
      </c>
      <c r="N381" s="7">
        <f>INDEX('Delivery Distances'!$B$6:$K$20,MATCH('Sales Summary_working sheet'!L381,'Delivery Distances'!$A$6:$A$20,0),MATCH('Sales Summary_working sheet'!M381,'Delivery Distances'!$B$5:$K$5,0))</f>
        <v>1</v>
      </c>
      <c r="O381" s="7" cm="1">
        <f t="array" ref="O381">_xlfn.XLOOKUP(L381,'Delivery Distances'!$A$6:$A$20,_xlfn.XLOOKUP('Sales Summary_working sheet'!M381,'Delivery Distances'!$B$5:$K$5,'Delivery Distances'!$B$6:$K$20))</f>
        <v>1</v>
      </c>
      <c r="P381" s="7">
        <f t="shared" si="21"/>
        <v>3</v>
      </c>
    </row>
    <row r="382" spans="1:16" ht="15.75" customHeight="1" x14ac:dyDescent="0.15">
      <c r="A382" s="13">
        <v>43984</v>
      </c>
      <c r="B382" s="19" t="s">
        <v>5362</v>
      </c>
      <c r="C382" s="7" t="s">
        <v>4443</v>
      </c>
      <c r="D382" s="14">
        <v>16</v>
      </c>
      <c r="E382" s="14" t="str">
        <f>_xlfn.XLOOKUP(D382,'Meal Info'!$A$4:$A$19,'Meal Info'!$B$4:$B$19)</f>
        <v>Fish</v>
      </c>
      <c r="F382" s="14" t="str">
        <f>_xlfn.XLOOKUP(D382,'Meal Info'!$A$4:$A$19,'Meal Info'!$C$4:$C$19)</f>
        <v>Charlie</v>
      </c>
      <c r="G382" s="7">
        <v>2.4900000000000002</v>
      </c>
      <c r="H382" s="7">
        <f t="shared" si="22"/>
        <v>0.24900000000000003</v>
      </c>
      <c r="I382" s="7">
        <f t="shared" si="23"/>
        <v>2.7390000000000003</v>
      </c>
      <c r="J382" s="7">
        <v>0.13</v>
      </c>
      <c r="K382" s="7">
        <f t="shared" si="20"/>
        <v>0.32370000000000004</v>
      </c>
      <c r="L382" s="7" t="s">
        <v>5075</v>
      </c>
      <c r="M382" s="7">
        <v>2</v>
      </c>
      <c r="N382" s="7">
        <f>INDEX('Delivery Distances'!$B$6:$K$20,MATCH('Sales Summary_working sheet'!L382,'Delivery Distances'!$A$6:$A$20,0),MATCH('Sales Summary_working sheet'!M382,'Delivery Distances'!$B$5:$K$5,0))</f>
        <v>15</v>
      </c>
      <c r="O382" s="7" cm="1">
        <f t="array" ref="O382">_xlfn.XLOOKUP(L382,'Delivery Distances'!$A$6:$A$20,_xlfn.XLOOKUP('Sales Summary_working sheet'!M382,'Delivery Distances'!$B$5:$K$5,'Delivery Distances'!$B$6:$K$20))</f>
        <v>15</v>
      </c>
      <c r="P382" s="7">
        <f t="shared" si="21"/>
        <v>14.5</v>
      </c>
    </row>
    <row r="383" spans="1:16" ht="15.75" customHeight="1" x14ac:dyDescent="0.15">
      <c r="A383" s="13">
        <v>43984</v>
      </c>
      <c r="B383" s="19" t="s">
        <v>5362</v>
      </c>
      <c r="C383" s="7" t="s">
        <v>3435</v>
      </c>
      <c r="D383" s="14">
        <v>16</v>
      </c>
      <c r="E383" s="14" t="str">
        <f>_xlfn.XLOOKUP(D383,'Meal Info'!$A$4:$A$19,'Meal Info'!$B$4:$B$19)</f>
        <v>Fish</v>
      </c>
      <c r="F383" s="14" t="str">
        <f>_xlfn.XLOOKUP(D383,'Meal Info'!$A$4:$A$19,'Meal Info'!$C$4:$C$19)</f>
        <v>Charlie</v>
      </c>
      <c r="G383" s="7">
        <v>68.540000000000006</v>
      </c>
      <c r="H383" s="7">
        <f t="shared" si="22"/>
        <v>6.854000000000001</v>
      </c>
      <c r="I383" s="7">
        <f t="shared" si="23"/>
        <v>75.394000000000005</v>
      </c>
      <c r="J383" s="7">
        <v>0.13</v>
      </c>
      <c r="K383" s="7">
        <f t="shared" si="20"/>
        <v>8.9102000000000015</v>
      </c>
      <c r="L383" s="7" t="s">
        <v>31</v>
      </c>
      <c r="M383" s="7">
        <v>2</v>
      </c>
      <c r="N383" s="7">
        <f>INDEX('Delivery Distances'!$B$6:$K$20,MATCH('Sales Summary_working sheet'!L383,'Delivery Distances'!$A$6:$A$20,0),MATCH('Sales Summary_working sheet'!M383,'Delivery Distances'!$B$5:$K$5,0))</f>
        <v>14</v>
      </c>
      <c r="O383" s="7" cm="1">
        <f t="array" ref="O383">_xlfn.XLOOKUP(L383,'Delivery Distances'!$A$6:$A$20,_xlfn.XLOOKUP('Sales Summary_working sheet'!M383,'Delivery Distances'!$B$5:$K$5,'Delivery Distances'!$B$6:$K$20))</f>
        <v>14</v>
      </c>
      <c r="P383" s="7">
        <f t="shared" si="21"/>
        <v>14</v>
      </c>
    </row>
    <row r="384" spans="1:16" ht="15.75" customHeight="1" x14ac:dyDescent="0.15">
      <c r="A384" s="13">
        <v>43984</v>
      </c>
      <c r="B384" s="19" t="s">
        <v>5362</v>
      </c>
      <c r="C384" s="7" t="s">
        <v>4757</v>
      </c>
      <c r="D384" s="14">
        <v>16</v>
      </c>
      <c r="E384" s="14" t="str">
        <f>_xlfn.XLOOKUP(D384,'Meal Info'!$A$4:$A$19,'Meal Info'!$B$4:$B$19)</f>
        <v>Fish</v>
      </c>
      <c r="F384" s="14" t="str">
        <f>_xlfn.XLOOKUP(D384,'Meal Info'!$A$4:$A$19,'Meal Info'!$C$4:$C$19)</f>
        <v>Charlie</v>
      </c>
      <c r="G384" s="7">
        <v>5.25</v>
      </c>
      <c r="H384" s="7">
        <f t="shared" si="22"/>
        <v>0.52500000000000002</v>
      </c>
      <c r="I384" s="7">
        <f t="shared" si="23"/>
        <v>5.7750000000000004</v>
      </c>
      <c r="J384" s="7">
        <v>0.2</v>
      </c>
      <c r="K384" s="7">
        <f t="shared" si="20"/>
        <v>1.05</v>
      </c>
      <c r="L384" s="7" t="s">
        <v>28</v>
      </c>
      <c r="M384" s="7">
        <v>8</v>
      </c>
      <c r="N384" s="7">
        <f>INDEX('Delivery Distances'!$B$6:$K$20,MATCH('Sales Summary_working sheet'!L384,'Delivery Distances'!$A$6:$A$20,0),MATCH('Sales Summary_working sheet'!M384,'Delivery Distances'!$B$5:$K$5,0))</f>
        <v>17</v>
      </c>
      <c r="O384" s="7" cm="1">
        <f t="array" ref="O384">_xlfn.XLOOKUP(L384,'Delivery Distances'!$A$6:$A$20,_xlfn.XLOOKUP('Sales Summary_working sheet'!M384,'Delivery Distances'!$B$5:$K$5,'Delivery Distances'!$B$6:$K$20))</f>
        <v>17</v>
      </c>
      <c r="P384" s="7">
        <f t="shared" si="21"/>
        <v>15.5</v>
      </c>
    </row>
    <row r="385" spans="1:16" ht="15.75" customHeight="1" x14ac:dyDescent="0.15">
      <c r="A385" s="13">
        <v>43984</v>
      </c>
      <c r="B385" s="19" t="s">
        <v>5362</v>
      </c>
      <c r="C385" s="7" t="s">
        <v>4404</v>
      </c>
      <c r="D385" s="14">
        <v>15</v>
      </c>
      <c r="E385" s="14" t="str">
        <f>_xlfn.XLOOKUP(D385,'Meal Info'!$A$4:$A$19,'Meal Info'!$B$4:$B$19)</f>
        <v>Snacks</v>
      </c>
      <c r="F385" s="14" t="str">
        <f>_xlfn.XLOOKUP(D385,'Meal Info'!$A$4:$A$19,'Meal Info'!$C$4:$C$19)</f>
        <v>Charlie</v>
      </c>
      <c r="G385" s="7">
        <v>58.48</v>
      </c>
      <c r="H385" s="7">
        <f t="shared" si="22"/>
        <v>5.8479999999999999</v>
      </c>
      <c r="I385" s="7">
        <f t="shared" si="23"/>
        <v>64.328000000000003</v>
      </c>
      <c r="J385" s="7">
        <v>0.33</v>
      </c>
      <c r="K385" s="7">
        <f t="shared" si="20"/>
        <v>19.298400000000001</v>
      </c>
      <c r="L385" s="7" t="s">
        <v>5083</v>
      </c>
      <c r="M385" s="7">
        <v>5</v>
      </c>
      <c r="N385" s="7">
        <f>INDEX('Delivery Distances'!$B$6:$K$20,MATCH('Sales Summary_working sheet'!L385,'Delivery Distances'!$A$6:$A$20,0),MATCH('Sales Summary_working sheet'!M385,'Delivery Distances'!$B$5:$K$5,0))</f>
        <v>1</v>
      </c>
      <c r="O385" s="7" cm="1">
        <f t="array" ref="O385">_xlfn.XLOOKUP(L385,'Delivery Distances'!$A$6:$A$20,_xlfn.XLOOKUP('Sales Summary_working sheet'!M385,'Delivery Distances'!$B$5:$K$5,'Delivery Distances'!$B$6:$K$20))</f>
        <v>1</v>
      </c>
      <c r="P385" s="7">
        <f t="shared" si="21"/>
        <v>3</v>
      </c>
    </row>
    <row r="386" spans="1:16" ht="15.75" customHeight="1" x14ac:dyDescent="0.15">
      <c r="A386" s="13">
        <v>43984</v>
      </c>
      <c r="B386" s="19" t="s">
        <v>5362</v>
      </c>
      <c r="C386" s="7" t="s">
        <v>2140</v>
      </c>
      <c r="D386" s="14">
        <v>10</v>
      </c>
      <c r="E386" s="14" t="str">
        <f>_xlfn.XLOOKUP(D386,'Meal Info'!$A$4:$A$19,'Meal Info'!$B$4:$B$19)</f>
        <v>Protein shake</v>
      </c>
      <c r="F386" s="14" t="str">
        <f>_xlfn.XLOOKUP(D386,'Meal Info'!$A$4:$A$19,'Meal Info'!$C$4:$C$19)</f>
        <v>Charlie</v>
      </c>
      <c r="G386" s="7">
        <v>52.22</v>
      </c>
      <c r="H386" s="7">
        <f t="shared" si="22"/>
        <v>5.2220000000000004</v>
      </c>
      <c r="I386" s="7">
        <f t="shared" si="23"/>
        <v>57.442</v>
      </c>
      <c r="J386" s="7">
        <v>0.24</v>
      </c>
      <c r="K386" s="7">
        <f t="shared" si="20"/>
        <v>12.5328</v>
      </c>
      <c r="L386" s="7" t="s">
        <v>26</v>
      </c>
      <c r="M386" s="7">
        <v>3</v>
      </c>
      <c r="N386" s="7">
        <f>INDEX('Delivery Distances'!$B$6:$K$20,MATCH('Sales Summary_working sheet'!L386,'Delivery Distances'!$A$6:$A$20,0),MATCH('Sales Summary_working sheet'!M386,'Delivery Distances'!$B$5:$K$5,0))</f>
        <v>12</v>
      </c>
      <c r="O386" s="7" cm="1">
        <f t="array" ref="O386">_xlfn.XLOOKUP(L386,'Delivery Distances'!$A$6:$A$20,_xlfn.XLOOKUP('Sales Summary_working sheet'!M386,'Delivery Distances'!$B$5:$K$5,'Delivery Distances'!$B$6:$K$20))</f>
        <v>12</v>
      </c>
      <c r="P386" s="7">
        <f t="shared" si="21"/>
        <v>13</v>
      </c>
    </row>
    <row r="387" spans="1:16" ht="15.75" customHeight="1" x14ac:dyDescent="0.15">
      <c r="A387" s="13">
        <v>43985</v>
      </c>
      <c r="B387" s="19" t="s">
        <v>5354</v>
      </c>
      <c r="C387" s="7" t="s">
        <v>123</v>
      </c>
      <c r="D387" s="14">
        <v>10</v>
      </c>
      <c r="E387" s="14" t="str">
        <f>_xlfn.XLOOKUP(D387,'Meal Info'!$A$4:$A$19,'Meal Info'!$B$4:$B$19)</f>
        <v>Protein shake</v>
      </c>
      <c r="F387" s="14" t="str">
        <f>_xlfn.XLOOKUP(D387,'Meal Info'!$A$4:$A$19,'Meal Info'!$C$4:$C$19)</f>
        <v>Charlie</v>
      </c>
      <c r="G387" s="7">
        <v>6.62</v>
      </c>
      <c r="H387" s="7">
        <f t="shared" si="22"/>
        <v>0.66200000000000003</v>
      </c>
      <c r="I387" s="7">
        <f t="shared" si="23"/>
        <v>7.282</v>
      </c>
      <c r="J387" s="7">
        <v>0.15</v>
      </c>
      <c r="K387" s="7">
        <f t="shared" si="20"/>
        <v>0.99299999999999999</v>
      </c>
      <c r="L387" s="7" t="s">
        <v>5081</v>
      </c>
      <c r="M387" s="7">
        <v>3</v>
      </c>
      <c r="N387" s="7">
        <f>INDEX('Delivery Distances'!$B$6:$K$20,MATCH('Sales Summary_working sheet'!L387,'Delivery Distances'!$A$6:$A$20,0),MATCH('Sales Summary_working sheet'!M387,'Delivery Distances'!$B$5:$K$5,0))</f>
        <v>3</v>
      </c>
      <c r="O387" s="7" cm="1">
        <f t="array" ref="O387">_xlfn.XLOOKUP(L387,'Delivery Distances'!$A$6:$A$20,_xlfn.XLOOKUP('Sales Summary_working sheet'!M387,'Delivery Distances'!$B$5:$K$5,'Delivery Distances'!$B$6:$K$20))</f>
        <v>3</v>
      </c>
      <c r="P387" s="7">
        <f t="shared" si="21"/>
        <v>7</v>
      </c>
    </row>
    <row r="388" spans="1:16" ht="15.75" customHeight="1" x14ac:dyDescent="0.15">
      <c r="A388" s="13">
        <v>43985</v>
      </c>
      <c r="B388" s="19" t="s">
        <v>5354</v>
      </c>
      <c r="C388" s="7" t="s">
        <v>2913</v>
      </c>
      <c r="D388" s="14">
        <v>10</v>
      </c>
      <c r="E388" s="14" t="str">
        <f>_xlfn.XLOOKUP(D388,'Meal Info'!$A$4:$A$19,'Meal Info'!$B$4:$B$19)</f>
        <v>Protein shake</v>
      </c>
      <c r="F388" s="14" t="str">
        <f>_xlfn.XLOOKUP(D388,'Meal Info'!$A$4:$A$19,'Meal Info'!$C$4:$C$19)</f>
        <v>Charlie</v>
      </c>
      <c r="G388" s="7">
        <v>82.06</v>
      </c>
      <c r="H388" s="7">
        <f t="shared" si="22"/>
        <v>8.2060000000000013</v>
      </c>
      <c r="I388" s="7">
        <f t="shared" si="23"/>
        <v>90.266000000000005</v>
      </c>
      <c r="J388" s="7">
        <v>0.24</v>
      </c>
      <c r="K388" s="7">
        <f t="shared" si="20"/>
        <v>19.694399999999998</v>
      </c>
      <c r="L388" s="7" t="s">
        <v>5079</v>
      </c>
      <c r="M388" s="7">
        <v>8</v>
      </c>
      <c r="N388" s="7">
        <f>INDEX('Delivery Distances'!$B$6:$K$20,MATCH('Sales Summary_working sheet'!L388,'Delivery Distances'!$A$6:$A$20,0),MATCH('Sales Summary_working sheet'!M388,'Delivery Distances'!$B$5:$K$5,0))</f>
        <v>5</v>
      </c>
      <c r="O388" s="7" cm="1">
        <f t="array" ref="O388">_xlfn.XLOOKUP(L388,'Delivery Distances'!$A$6:$A$20,_xlfn.XLOOKUP('Sales Summary_working sheet'!M388,'Delivery Distances'!$B$5:$K$5,'Delivery Distances'!$B$6:$K$20))</f>
        <v>5</v>
      </c>
      <c r="P388" s="7">
        <f t="shared" si="21"/>
        <v>9</v>
      </c>
    </row>
    <row r="389" spans="1:16" ht="15.75" customHeight="1" x14ac:dyDescent="0.15">
      <c r="A389" s="13">
        <v>43985</v>
      </c>
      <c r="B389" s="19" t="s">
        <v>5354</v>
      </c>
      <c r="C389" s="7" t="s">
        <v>772</v>
      </c>
      <c r="D389" s="14">
        <v>16</v>
      </c>
      <c r="E389" s="14" t="str">
        <f>_xlfn.XLOOKUP(D389,'Meal Info'!$A$4:$A$19,'Meal Info'!$B$4:$B$19)</f>
        <v>Fish</v>
      </c>
      <c r="F389" s="14" t="str">
        <f>_xlfn.XLOOKUP(D389,'Meal Info'!$A$4:$A$19,'Meal Info'!$C$4:$C$19)</f>
        <v>Charlie</v>
      </c>
      <c r="G389" s="7">
        <v>73.75</v>
      </c>
      <c r="H389" s="7">
        <f t="shared" si="22"/>
        <v>7.375</v>
      </c>
      <c r="I389" s="7">
        <f t="shared" si="23"/>
        <v>81.125</v>
      </c>
      <c r="J389" s="7">
        <v>0.01</v>
      </c>
      <c r="K389" s="7">
        <f t="shared" ref="K389:K452" si="24">J389*G389</f>
        <v>0.73750000000000004</v>
      </c>
      <c r="L389" s="7" t="s">
        <v>5080</v>
      </c>
      <c r="M389" s="7">
        <v>2</v>
      </c>
      <c r="N389" s="7">
        <f>INDEX('Delivery Distances'!$B$6:$K$20,MATCH('Sales Summary_working sheet'!L389,'Delivery Distances'!$A$6:$A$20,0),MATCH('Sales Summary_working sheet'!M389,'Delivery Distances'!$B$5:$K$5,0))</f>
        <v>1</v>
      </c>
      <c r="O389" s="7" cm="1">
        <f t="array" ref="O389">_xlfn.XLOOKUP(L389,'Delivery Distances'!$A$6:$A$20,_xlfn.XLOOKUP('Sales Summary_working sheet'!M389,'Delivery Distances'!$B$5:$K$5,'Delivery Distances'!$B$6:$K$20))</f>
        <v>1</v>
      </c>
      <c r="P389" s="7">
        <f t="shared" ref="P389:P452" si="25">IF(O389&lt;=2, O389*3, IF(O389&lt;=6, 3*2 + (O389-2)*1, 3*2 + 4*1 + (O389-6)*0.5))</f>
        <v>3</v>
      </c>
    </row>
    <row r="390" spans="1:16" ht="15.75" customHeight="1" x14ac:dyDescent="0.15">
      <c r="A390" s="13">
        <v>43985</v>
      </c>
      <c r="B390" s="19" t="s">
        <v>5354</v>
      </c>
      <c r="C390" s="7" t="s">
        <v>2652</v>
      </c>
      <c r="D390" s="14">
        <v>10</v>
      </c>
      <c r="E390" s="14" t="str">
        <f>_xlfn.XLOOKUP(D390,'Meal Info'!$A$4:$A$19,'Meal Info'!$B$4:$B$19)</f>
        <v>Protein shake</v>
      </c>
      <c r="F390" s="14" t="str">
        <f>_xlfn.XLOOKUP(D390,'Meal Info'!$A$4:$A$19,'Meal Info'!$C$4:$C$19)</f>
        <v>Charlie</v>
      </c>
      <c r="G390" s="7">
        <v>48.19</v>
      </c>
      <c r="H390" s="7">
        <f t="shared" si="22"/>
        <v>4.819</v>
      </c>
      <c r="I390" s="7">
        <f t="shared" si="23"/>
        <v>53.009</v>
      </c>
      <c r="J390" s="7">
        <v>0.05</v>
      </c>
      <c r="K390" s="7">
        <f t="shared" si="24"/>
        <v>2.4095</v>
      </c>
      <c r="L390" s="7" t="s">
        <v>27</v>
      </c>
      <c r="M390" s="7">
        <v>7</v>
      </c>
      <c r="N390" s="7">
        <f>INDEX('Delivery Distances'!$B$6:$K$20,MATCH('Sales Summary_working sheet'!L390,'Delivery Distances'!$A$6:$A$20,0),MATCH('Sales Summary_working sheet'!M390,'Delivery Distances'!$B$5:$K$5,0))</f>
        <v>14</v>
      </c>
      <c r="O390" s="7" cm="1">
        <f t="array" ref="O390">_xlfn.XLOOKUP(L390,'Delivery Distances'!$A$6:$A$20,_xlfn.XLOOKUP('Sales Summary_working sheet'!M390,'Delivery Distances'!$B$5:$K$5,'Delivery Distances'!$B$6:$K$20))</f>
        <v>14</v>
      </c>
      <c r="P390" s="7">
        <f t="shared" si="25"/>
        <v>14</v>
      </c>
    </row>
    <row r="391" spans="1:16" ht="15.75" customHeight="1" x14ac:dyDescent="0.15">
      <c r="A391" s="13">
        <v>43985</v>
      </c>
      <c r="B391" s="19" t="s">
        <v>5354</v>
      </c>
      <c r="C391" s="7" t="s">
        <v>1431</v>
      </c>
      <c r="D391" s="14">
        <v>10</v>
      </c>
      <c r="E391" s="14" t="str">
        <f>_xlfn.XLOOKUP(D391,'Meal Info'!$A$4:$A$19,'Meal Info'!$B$4:$B$19)</f>
        <v>Protein shake</v>
      </c>
      <c r="F391" s="14" t="str">
        <f>_xlfn.XLOOKUP(D391,'Meal Info'!$A$4:$A$19,'Meal Info'!$C$4:$C$19)</f>
        <v>Charlie</v>
      </c>
      <c r="G391" s="7">
        <v>26.1</v>
      </c>
      <c r="H391" s="7">
        <f t="shared" si="22"/>
        <v>2.6100000000000003</v>
      </c>
      <c r="I391" s="7">
        <f t="shared" si="23"/>
        <v>28.71</v>
      </c>
      <c r="J391" s="7">
        <v>0.35</v>
      </c>
      <c r="K391" s="7">
        <f t="shared" si="24"/>
        <v>9.1349999999999998</v>
      </c>
      <c r="L391" s="7" t="s">
        <v>29</v>
      </c>
      <c r="M391" s="7">
        <v>2</v>
      </c>
      <c r="N391" s="7">
        <f>INDEX('Delivery Distances'!$B$6:$K$20,MATCH('Sales Summary_working sheet'!L391,'Delivery Distances'!$A$6:$A$20,0),MATCH('Sales Summary_working sheet'!M391,'Delivery Distances'!$B$5:$K$5,0))</f>
        <v>18</v>
      </c>
      <c r="O391" s="7" cm="1">
        <f t="array" ref="O391">_xlfn.XLOOKUP(L391,'Delivery Distances'!$A$6:$A$20,_xlfn.XLOOKUP('Sales Summary_working sheet'!M391,'Delivery Distances'!$B$5:$K$5,'Delivery Distances'!$B$6:$K$20))</f>
        <v>18</v>
      </c>
      <c r="P391" s="7">
        <f t="shared" si="25"/>
        <v>16</v>
      </c>
    </row>
    <row r="392" spans="1:16" ht="15.75" customHeight="1" x14ac:dyDescent="0.15">
      <c r="A392" s="13">
        <v>43985</v>
      </c>
      <c r="B392" s="19" t="s">
        <v>5354</v>
      </c>
      <c r="C392" s="7" t="s">
        <v>3962</v>
      </c>
      <c r="D392" s="14">
        <v>15</v>
      </c>
      <c r="E392" s="14" t="str">
        <f>_xlfn.XLOOKUP(D392,'Meal Info'!$A$4:$A$19,'Meal Info'!$B$4:$B$19)</f>
        <v>Snacks</v>
      </c>
      <c r="F392" s="14" t="str">
        <f>_xlfn.XLOOKUP(D392,'Meal Info'!$A$4:$A$19,'Meal Info'!$C$4:$C$19)</f>
        <v>Charlie</v>
      </c>
      <c r="G392" s="7">
        <v>16.07</v>
      </c>
      <c r="H392" s="7">
        <f t="shared" si="22"/>
        <v>1.6070000000000002</v>
      </c>
      <c r="I392" s="7">
        <f t="shared" si="23"/>
        <v>17.677</v>
      </c>
      <c r="J392" s="7">
        <v>0.19</v>
      </c>
      <c r="K392" s="7">
        <f t="shared" si="24"/>
        <v>3.0533000000000001</v>
      </c>
      <c r="L392" s="7" t="s">
        <v>5075</v>
      </c>
      <c r="M392" s="7">
        <v>2</v>
      </c>
      <c r="N392" s="7">
        <f>INDEX('Delivery Distances'!$B$6:$K$20,MATCH('Sales Summary_working sheet'!L392,'Delivery Distances'!$A$6:$A$20,0),MATCH('Sales Summary_working sheet'!M392,'Delivery Distances'!$B$5:$K$5,0))</f>
        <v>15</v>
      </c>
      <c r="O392" s="7" cm="1">
        <f t="array" ref="O392">_xlfn.XLOOKUP(L392,'Delivery Distances'!$A$6:$A$20,_xlfn.XLOOKUP('Sales Summary_working sheet'!M392,'Delivery Distances'!$B$5:$K$5,'Delivery Distances'!$B$6:$K$20))</f>
        <v>15</v>
      </c>
      <c r="P392" s="7">
        <f t="shared" si="25"/>
        <v>14.5</v>
      </c>
    </row>
    <row r="393" spans="1:16" ht="15.75" customHeight="1" x14ac:dyDescent="0.15">
      <c r="A393" s="13">
        <v>43985</v>
      </c>
      <c r="B393" s="19" t="s">
        <v>5354</v>
      </c>
      <c r="C393" s="7" t="s">
        <v>3786</v>
      </c>
      <c r="D393" s="14">
        <v>16</v>
      </c>
      <c r="E393" s="14" t="str">
        <f>_xlfn.XLOOKUP(D393,'Meal Info'!$A$4:$A$19,'Meal Info'!$B$4:$B$19)</f>
        <v>Fish</v>
      </c>
      <c r="F393" s="14" t="str">
        <f>_xlfn.XLOOKUP(D393,'Meal Info'!$A$4:$A$19,'Meal Info'!$C$4:$C$19)</f>
        <v>Charlie</v>
      </c>
      <c r="G393" s="7">
        <v>22.88</v>
      </c>
      <c r="H393" s="7">
        <f t="shared" ref="H393:H456" si="26">G393*10%</f>
        <v>2.2879999999999998</v>
      </c>
      <c r="I393" s="7">
        <f t="shared" ref="I393:I456" si="27">G393+H393</f>
        <v>25.167999999999999</v>
      </c>
      <c r="J393" s="7">
        <v>0.35</v>
      </c>
      <c r="K393" s="7">
        <f t="shared" si="24"/>
        <v>8.0079999999999991</v>
      </c>
      <c r="L393" s="7" t="s">
        <v>29</v>
      </c>
      <c r="M393" s="7">
        <v>3</v>
      </c>
      <c r="N393" s="7">
        <f>INDEX('Delivery Distances'!$B$6:$K$20,MATCH('Sales Summary_working sheet'!L393,'Delivery Distances'!$A$6:$A$20,0),MATCH('Sales Summary_working sheet'!M393,'Delivery Distances'!$B$5:$K$5,0))</f>
        <v>9</v>
      </c>
      <c r="O393" s="7" cm="1">
        <f t="array" ref="O393">_xlfn.XLOOKUP(L393,'Delivery Distances'!$A$6:$A$20,_xlfn.XLOOKUP('Sales Summary_working sheet'!M393,'Delivery Distances'!$B$5:$K$5,'Delivery Distances'!$B$6:$K$20))</f>
        <v>9</v>
      </c>
      <c r="P393" s="7">
        <f t="shared" si="25"/>
        <v>11.5</v>
      </c>
    </row>
    <row r="394" spans="1:16" ht="15.75" customHeight="1" x14ac:dyDescent="0.15">
      <c r="A394" s="13">
        <v>43985</v>
      </c>
      <c r="B394" s="19" t="s">
        <v>5354</v>
      </c>
      <c r="C394" s="7" t="s">
        <v>858</v>
      </c>
      <c r="D394" s="14">
        <v>16</v>
      </c>
      <c r="E394" s="14" t="str">
        <f>_xlfn.XLOOKUP(D394,'Meal Info'!$A$4:$A$19,'Meal Info'!$B$4:$B$19)</f>
        <v>Fish</v>
      </c>
      <c r="F394" s="14" t="str">
        <f>_xlfn.XLOOKUP(D394,'Meal Info'!$A$4:$A$19,'Meal Info'!$C$4:$C$19)</f>
        <v>Charlie</v>
      </c>
      <c r="G394" s="7">
        <v>59.9</v>
      </c>
      <c r="H394" s="7">
        <f t="shared" si="26"/>
        <v>5.99</v>
      </c>
      <c r="I394" s="7">
        <f t="shared" si="27"/>
        <v>65.89</v>
      </c>
      <c r="J394" s="7">
        <v>0.32</v>
      </c>
      <c r="K394" s="7">
        <f t="shared" si="24"/>
        <v>19.167999999999999</v>
      </c>
      <c r="L394" s="7" t="s">
        <v>5075</v>
      </c>
      <c r="M394" s="7">
        <v>3</v>
      </c>
      <c r="N394" s="7">
        <f>INDEX('Delivery Distances'!$B$6:$K$20,MATCH('Sales Summary_working sheet'!L394,'Delivery Distances'!$A$6:$A$20,0),MATCH('Sales Summary_working sheet'!M394,'Delivery Distances'!$B$5:$K$5,0))</f>
        <v>15</v>
      </c>
      <c r="O394" s="7" cm="1">
        <f t="array" ref="O394">_xlfn.XLOOKUP(L394,'Delivery Distances'!$A$6:$A$20,_xlfn.XLOOKUP('Sales Summary_working sheet'!M394,'Delivery Distances'!$B$5:$K$5,'Delivery Distances'!$B$6:$K$20))</f>
        <v>15</v>
      </c>
      <c r="P394" s="7">
        <f t="shared" si="25"/>
        <v>14.5</v>
      </c>
    </row>
    <row r="395" spans="1:16" ht="15.75" customHeight="1" x14ac:dyDescent="0.15">
      <c r="A395" s="13">
        <v>43985</v>
      </c>
      <c r="B395" s="19" t="s">
        <v>5354</v>
      </c>
      <c r="C395" s="7" t="s">
        <v>1916</v>
      </c>
      <c r="D395" s="14">
        <v>10</v>
      </c>
      <c r="E395" s="14" t="str">
        <f>_xlfn.XLOOKUP(D395,'Meal Info'!$A$4:$A$19,'Meal Info'!$B$4:$B$19)</f>
        <v>Protein shake</v>
      </c>
      <c r="F395" s="14" t="str">
        <f>_xlfn.XLOOKUP(D395,'Meal Info'!$A$4:$A$19,'Meal Info'!$C$4:$C$19)</f>
        <v>Charlie</v>
      </c>
      <c r="G395" s="7">
        <v>32.43</v>
      </c>
      <c r="H395" s="7">
        <f t="shared" si="26"/>
        <v>3.2430000000000003</v>
      </c>
      <c r="I395" s="7">
        <f t="shared" si="27"/>
        <v>35.673000000000002</v>
      </c>
      <c r="J395" s="7">
        <v>0.37</v>
      </c>
      <c r="K395" s="7">
        <f t="shared" si="24"/>
        <v>11.9991</v>
      </c>
      <c r="L395" s="7" t="s">
        <v>27</v>
      </c>
      <c r="M395" s="7">
        <v>1</v>
      </c>
      <c r="N395" s="7">
        <f>INDEX('Delivery Distances'!$B$6:$K$20,MATCH('Sales Summary_working sheet'!L395,'Delivery Distances'!$A$6:$A$20,0),MATCH('Sales Summary_working sheet'!M395,'Delivery Distances'!$B$5:$K$5,0))</f>
        <v>18</v>
      </c>
      <c r="O395" s="7" cm="1">
        <f t="array" ref="O395">_xlfn.XLOOKUP(L395,'Delivery Distances'!$A$6:$A$20,_xlfn.XLOOKUP('Sales Summary_working sheet'!M395,'Delivery Distances'!$B$5:$K$5,'Delivery Distances'!$B$6:$K$20))</f>
        <v>18</v>
      </c>
      <c r="P395" s="7">
        <f t="shared" si="25"/>
        <v>16</v>
      </c>
    </row>
    <row r="396" spans="1:16" ht="15.75" customHeight="1" x14ac:dyDescent="0.15">
      <c r="A396" s="13">
        <v>43985</v>
      </c>
      <c r="B396" s="19" t="s">
        <v>5354</v>
      </c>
      <c r="C396" s="7" t="s">
        <v>714</v>
      </c>
      <c r="D396" s="14">
        <v>15</v>
      </c>
      <c r="E396" s="14" t="str">
        <f>_xlfn.XLOOKUP(D396,'Meal Info'!$A$4:$A$19,'Meal Info'!$B$4:$B$19)</f>
        <v>Snacks</v>
      </c>
      <c r="F396" s="14" t="str">
        <f>_xlfn.XLOOKUP(D396,'Meal Info'!$A$4:$A$19,'Meal Info'!$C$4:$C$19)</f>
        <v>Charlie</v>
      </c>
      <c r="G396" s="7">
        <v>18.05</v>
      </c>
      <c r="H396" s="7">
        <f t="shared" si="26"/>
        <v>1.8050000000000002</v>
      </c>
      <c r="I396" s="7">
        <f t="shared" si="27"/>
        <v>19.855</v>
      </c>
      <c r="J396" s="7">
        <v>0.4</v>
      </c>
      <c r="K396" s="7">
        <f t="shared" si="24"/>
        <v>7.2200000000000006</v>
      </c>
      <c r="L396" s="7" t="s">
        <v>29</v>
      </c>
      <c r="M396" s="7">
        <v>5</v>
      </c>
      <c r="N396" s="7">
        <f>INDEX('Delivery Distances'!$B$6:$K$20,MATCH('Sales Summary_working sheet'!L396,'Delivery Distances'!$A$6:$A$20,0),MATCH('Sales Summary_working sheet'!M396,'Delivery Distances'!$B$5:$K$5,0))</f>
        <v>14</v>
      </c>
      <c r="O396" s="7" cm="1">
        <f t="array" ref="O396">_xlfn.XLOOKUP(L396,'Delivery Distances'!$A$6:$A$20,_xlfn.XLOOKUP('Sales Summary_working sheet'!M396,'Delivery Distances'!$B$5:$K$5,'Delivery Distances'!$B$6:$K$20))</f>
        <v>14</v>
      </c>
      <c r="P396" s="7">
        <f t="shared" si="25"/>
        <v>14</v>
      </c>
    </row>
    <row r="397" spans="1:16" ht="15.75" customHeight="1" x14ac:dyDescent="0.15">
      <c r="A397" s="13">
        <v>43985</v>
      </c>
      <c r="B397" s="19" t="s">
        <v>5354</v>
      </c>
      <c r="C397" s="7" t="s">
        <v>1582</v>
      </c>
      <c r="D397" s="14">
        <v>15</v>
      </c>
      <c r="E397" s="14" t="str">
        <f>_xlfn.XLOOKUP(D397,'Meal Info'!$A$4:$A$19,'Meal Info'!$B$4:$B$19)</f>
        <v>Snacks</v>
      </c>
      <c r="F397" s="14" t="str">
        <f>_xlfn.XLOOKUP(D397,'Meal Info'!$A$4:$A$19,'Meal Info'!$C$4:$C$19)</f>
        <v>Charlie</v>
      </c>
      <c r="G397" s="7">
        <v>86.36</v>
      </c>
      <c r="H397" s="7">
        <f t="shared" si="26"/>
        <v>8.636000000000001</v>
      </c>
      <c r="I397" s="7">
        <f t="shared" si="27"/>
        <v>94.995999999999995</v>
      </c>
      <c r="J397" s="7">
        <v>0.19</v>
      </c>
      <c r="K397" s="7">
        <f t="shared" si="24"/>
        <v>16.4084</v>
      </c>
      <c r="L397" s="7" t="s">
        <v>5080</v>
      </c>
      <c r="M397" s="7">
        <v>8</v>
      </c>
      <c r="N397" s="7">
        <f>INDEX('Delivery Distances'!$B$6:$K$20,MATCH('Sales Summary_working sheet'!L397,'Delivery Distances'!$A$6:$A$20,0),MATCH('Sales Summary_working sheet'!M397,'Delivery Distances'!$B$5:$K$5,0))</f>
        <v>2</v>
      </c>
      <c r="O397" s="7" cm="1">
        <f t="array" ref="O397">_xlfn.XLOOKUP(L397,'Delivery Distances'!$A$6:$A$20,_xlfn.XLOOKUP('Sales Summary_working sheet'!M397,'Delivery Distances'!$B$5:$K$5,'Delivery Distances'!$B$6:$K$20))</f>
        <v>2</v>
      </c>
      <c r="P397" s="7">
        <f t="shared" si="25"/>
        <v>6</v>
      </c>
    </row>
    <row r="398" spans="1:16" ht="15.75" customHeight="1" x14ac:dyDescent="0.15">
      <c r="A398" s="13">
        <v>43985</v>
      </c>
      <c r="B398" s="19" t="s">
        <v>5354</v>
      </c>
      <c r="C398" s="7" t="s">
        <v>3349</v>
      </c>
      <c r="D398" s="14">
        <v>15</v>
      </c>
      <c r="E398" s="14" t="str">
        <f>_xlfn.XLOOKUP(D398,'Meal Info'!$A$4:$A$19,'Meal Info'!$B$4:$B$19)</f>
        <v>Snacks</v>
      </c>
      <c r="F398" s="14" t="str">
        <f>_xlfn.XLOOKUP(D398,'Meal Info'!$A$4:$A$19,'Meal Info'!$C$4:$C$19)</f>
        <v>Charlie</v>
      </c>
      <c r="G398" s="7">
        <v>30.92</v>
      </c>
      <c r="H398" s="7">
        <f t="shared" si="26"/>
        <v>3.0920000000000005</v>
      </c>
      <c r="I398" s="7">
        <f t="shared" si="27"/>
        <v>34.012</v>
      </c>
      <c r="J398" s="7">
        <v>0.04</v>
      </c>
      <c r="K398" s="7">
        <f t="shared" si="24"/>
        <v>1.2368000000000001</v>
      </c>
      <c r="L398" s="7" t="s">
        <v>5083</v>
      </c>
      <c r="M398" s="7">
        <v>3</v>
      </c>
      <c r="N398" s="7">
        <f>INDEX('Delivery Distances'!$B$6:$K$20,MATCH('Sales Summary_working sheet'!L398,'Delivery Distances'!$A$6:$A$20,0),MATCH('Sales Summary_working sheet'!M398,'Delivery Distances'!$B$5:$K$5,0))</f>
        <v>1</v>
      </c>
      <c r="O398" s="7" cm="1">
        <f t="array" ref="O398">_xlfn.XLOOKUP(L398,'Delivery Distances'!$A$6:$A$20,_xlfn.XLOOKUP('Sales Summary_working sheet'!M398,'Delivery Distances'!$B$5:$K$5,'Delivery Distances'!$B$6:$K$20))</f>
        <v>1</v>
      </c>
      <c r="P398" s="7">
        <f t="shared" si="25"/>
        <v>3</v>
      </c>
    </row>
    <row r="399" spans="1:16" ht="15.75" customHeight="1" x14ac:dyDescent="0.15">
      <c r="A399" s="13">
        <v>43985</v>
      </c>
      <c r="B399" s="19" t="s">
        <v>5354</v>
      </c>
      <c r="C399" s="7" t="s">
        <v>1864</v>
      </c>
      <c r="D399" s="14">
        <v>15</v>
      </c>
      <c r="E399" s="14" t="str">
        <f>_xlfn.XLOOKUP(D399,'Meal Info'!$A$4:$A$19,'Meal Info'!$B$4:$B$19)</f>
        <v>Snacks</v>
      </c>
      <c r="F399" s="14" t="str">
        <f>_xlfn.XLOOKUP(D399,'Meal Info'!$A$4:$A$19,'Meal Info'!$C$4:$C$19)</f>
        <v>Charlie</v>
      </c>
      <c r="G399" s="7">
        <v>45.62</v>
      </c>
      <c r="H399" s="7">
        <f t="shared" si="26"/>
        <v>4.5620000000000003</v>
      </c>
      <c r="I399" s="7">
        <f t="shared" si="27"/>
        <v>50.181999999999995</v>
      </c>
      <c r="J399" s="7">
        <v>0.12</v>
      </c>
      <c r="K399" s="7">
        <f t="shared" si="24"/>
        <v>5.4743999999999993</v>
      </c>
      <c r="L399" s="7" t="s">
        <v>30</v>
      </c>
      <c r="M399" s="7">
        <v>5</v>
      </c>
      <c r="N399" s="7">
        <f>INDEX('Delivery Distances'!$B$6:$K$20,MATCH('Sales Summary_working sheet'!L399,'Delivery Distances'!$A$6:$A$20,0),MATCH('Sales Summary_working sheet'!M399,'Delivery Distances'!$B$5:$K$5,0))</f>
        <v>18</v>
      </c>
      <c r="O399" s="7" cm="1">
        <f t="array" ref="O399">_xlfn.XLOOKUP(L399,'Delivery Distances'!$A$6:$A$20,_xlfn.XLOOKUP('Sales Summary_working sheet'!M399,'Delivery Distances'!$B$5:$K$5,'Delivery Distances'!$B$6:$K$20))</f>
        <v>18</v>
      </c>
      <c r="P399" s="7">
        <f t="shared" si="25"/>
        <v>16</v>
      </c>
    </row>
    <row r="400" spans="1:16" ht="15.75" customHeight="1" x14ac:dyDescent="0.15">
      <c r="A400" s="13">
        <v>43985</v>
      </c>
      <c r="B400" s="19" t="s">
        <v>5354</v>
      </c>
      <c r="C400" s="7" t="s">
        <v>4932</v>
      </c>
      <c r="D400" s="14">
        <v>10</v>
      </c>
      <c r="E400" s="14" t="str">
        <f>_xlfn.XLOOKUP(D400,'Meal Info'!$A$4:$A$19,'Meal Info'!$B$4:$B$19)</f>
        <v>Protein shake</v>
      </c>
      <c r="F400" s="14" t="str">
        <f>_xlfn.XLOOKUP(D400,'Meal Info'!$A$4:$A$19,'Meal Info'!$C$4:$C$19)</f>
        <v>Charlie</v>
      </c>
      <c r="G400" s="7">
        <v>88.75</v>
      </c>
      <c r="H400" s="7">
        <f t="shared" si="26"/>
        <v>8.875</v>
      </c>
      <c r="I400" s="7">
        <f t="shared" si="27"/>
        <v>97.625</v>
      </c>
      <c r="J400" s="7">
        <v>0.08</v>
      </c>
      <c r="K400" s="7">
        <f t="shared" si="24"/>
        <v>7.1000000000000005</v>
      </c>
      <c r="L400" s="7" t="s">
        <v>29</v>
      </c>
      <c r="M400" s="7">
        <v>4</v>
      </c>
      <c r="N400" s="7">
        <f>INDEX('Delivery Distances'!$B$6:$K$20,MATCH('Sales Summary_working sheet'!L400,'Delivery Distances'!$A$6:$A$20,0),MATCH('Sales Summary_working sheet'!M400,'Delivery Distances'!$B$5:$K$5,0))</f>
        <v>14</v>
      </c>
      <c r="O400" s="7" cm="1">
        <f t="array" ref="O400">_xlfn.XLOOKUP(L400,'Delivery Distances'!$A$6:$A$20,_xlfn.XLOOKUP('Sales Summary_working sheet'!M400,'Delivery Distances'!$B$5:$K$5,'Delivery Distances'!$B$6:$K$20))</f>
        <v>14</v>
      </c>
      <c r="P400" s="7">
        <f t="shared" si="25"/>
        <v>14</v>
      </c>
    </row>
    <row r="401" spans="1:16" ht="15.75" customHeight="1" x14ac:dyDescent="0.15">
      <c r="A401" s="13">
        <v>43985</v>
      </c>
      <c r="B401" s="19" t="s">
        <v>5354</v>
      </c>
      <c r="C401" s="7" t="s">
        <v>4421</v>
      </c>
      <c r="D401" s="14">
        <v>16</v>
      </c>
      <c r="E401" s="14" t="str">
        <f>_xlfn.XLOOKUP(D401,'Meal Info'!$A$4:$A$19,'Meal Info'!$B$4:$B$19)</f>
        <v>Fish</v>
      </c>
      <c r="F401" s="14" t="str">
        <f>_xlfn.XLOOKUP(D401,'Meal Info'!$A$4:$A$19,'Meal Info'!$C$4:$C$19)</f>
        <v>Charlie</v>
      </c>
      <c r="G401" s="7">
        <v>67.599999999999994</v>
      </c>
      <c r="H401" s="7">
        <f t="shared" si="26"/>
        <v>6.76</v>
      </c>
      <c r="I401" s="7">
        <f t="shared" si="27"/>
        <v>74.36</v>
      </c>
      <c r="J401" s="7">
        <v>0.28999999999999998</v>
      </c>
      <c r="K401" s="7">
        <f t="shared" si="24"/>
        <v>19.603999999999996</v>
      </c>
      <c r="L401" s="7" t="s">
        <v>5082</v>
      </c>
      <c r="M401" s="7">
        <v>2</v>
      </c>
      <c r="N401" s="7">
        <f>INDEX('Delivery Distances'!$B$6:$K$20,MATCH('Sales Summary_working sheet'!L401,'Delivery Distances'!$A$6:$A$20,0),MATCH('Sales Summary_working sheet'!M401,'Delivery Distances'!$B$5:$K$5,0))</f>
        <v>3</v>
      </c>
      <c r="O401" s="7" cm="1">
        <f t="array" ref="O401">_xlfn.XLOOKUP(L401,'Delivery Distances'!$A$6:$A$20,_xlfn.XLOOKUP('Sales Summary_working sheet'!M401,'Delivery Distances'!$B$5:$K$5,'Delivery Distances'!$B$6:$K$20))</f>
        <v>3</v>
      </c>
      <c r="P401" s="7">
        <f t="shared" si="25"/>
        <v>7</v>
      </c>
    </row>
    <row r="402" spans="1:16" ht="15.75" customHeight="1" x14ac:dyDescent="0.15">
      <c r="A402" s="13">
        <v>43985</v>
      </c>
      <c r="B402" s="19" t="s">
        <v>5354</v>
      </c>
      <c r="C402" s="7" t="s">
        <v>3493</v>
      </c>
      <c r="D402" s="14">
        <v>10</v>
      </c>
      <c r="E402" s="14" t="str">
        <f>_xlfn.XLOOKUP(D402,'Meal Info'!$A$4:$A$19,'Meal Info'!$B$4:$B$19)</f>
        <v>Protein shake</v>
      </c>
      <c r="F402" s="14" t="str">
        <f>_xlfn.XLOOKUP(D402,'Meal Info'!$A$4:$A$19,'Meal Info'!$C$4:$C$19)</f>
        <v>Charlie</v>
      </c>
      <c r="G402" s="7">
        <v>94.88</v>
      </c>
      <c r="H402" s="7">
        <f t="shared" si="26"/>
        <v>9.4879999999999995</v>
      </c>
      <c r="I402" s="7">
        <f t="shared" si="27"/>
        <v>104.36799999999999</v>
      </c>
      <c r="J402" s="7">
        <v>0.17</v>
      </c>
      <c r="K402" s="7">
        <f t="shared" si="24"/>
        <v>16.1296</v>
      </c>
      <c r="L402" s="7" t="s">
        <v>5083</v>
      </c>
      <c r="M402" s="7">
        <v>4</v>
      </c>
      <c r="N402" s="7">
        <f>INDEX('Delivery Distances'!$B$6:$K$20,MATCH('Sales Summary_working sheet'!L402,'Delivery Distances'!$A$6:$A$20,0),MATCH('Sales Summary_working sheet'!M402,'Delivery Distances'!$B$5:$K$5,0))</f>
        <v>1</v>
      </c>
      <c r="O402" s="7" cm="1">
        <f t="array" ref="O402">_xlfn.XLOOKUP(L402,'Delivery Distances'!$A$6:$A$20,_xlfn.XLOOKUP('Sales Summary_working sheet'!M402,'Delivery Distances'!$B$5:$K$5,'Delivery Distances'!$B$6:$K$20))</f>
        <v>1</v>
      </c>
      <c r="P402" s="7">
        <f t="shared" si="25"/>
        <v>3</v>
      </c>
    </row>
    <row r="403" spans="1:16" ht="15.75" customHeight="1" x14ac:dyDescent="0.15">
      <c r="A403" s="13">
        <v>43985</v>
      </c>
      <c r="B403" s="19" t="s">
        <v>5354</v>
      </c>
      <c r="C403" s="7" t="s">
        <v>1718</v>
      </c>
      <c r="D403" s="14">
        <v>15</v>
      </c>
      <c r="E403" s="14" t="str">
        <f>_xlfn.XLOOKUP(D403,'Meal Info'!$A$4:$A$19,'Meal Info'!$B$4:$B$19)</f>
        <v>Snacks</v>
      </c>
      <c r="F403" s="14" t="str">
        <f>_xlfn.XLOOKUP(D403,'Meal Info'!$A$4:$A$19,'Meal Info'!$C$4:$C$19)</f>
        <v>Charlie</v>
      </c>
      <c r="G403" s="7">
        <v>19.78</v>
      </c>
      <c r="H403" s="7">
        <f t="shared" si="26"/>
        <v>1.9780000000000002</v>
      </c>
      <c r="I403" s="7">
        <f t="shared" si="27"/>
        <v>21.758000000000003</v>
      </c>
      <c r="J403" s="7">
        <v>0.27</v>
      </c>
      <c r="K403" s="7">
        <f t="shared" si="24"/>
        <v>5.3406000000000002</v>
      </c>
      <c r="L403" s="7" t="s">
        <v>31</v>
      </c>
      <c r="M403" s="7">
        <v>10</v>
      </c>
      <c r="N403" s="7">
        <f>INDEX('Delivery Distances'!$B$6:$K$20,MATCH('Sales Summary_working sheet'!L403,'Delivery Distances'!$A$6:$A$20,0),MATCH('Sales Summary_working sheet'!M403,'Delivery Distances'!$B$5:$K$5,0))</f>
        <v>17</v>
      </c>
      <c r="O403" s="7" cm="1">
        <f t="array" ref="O403">_xlfn.XLOOKUP(L403,'Delivery Distances'!$A$6:$A$20,_xlfn.XLOOKUP('Sales Summary_working sheet'!M403,'Delivery Distances'!$B$5:$K$5,'Delivery Distances'!$B$6:$K$20))</f>
        <v>17</v>
      </c>
      <c r="P403" s="7">
        <f t="shared" si="25"/>
        <v>15.5</v>
      </c>
    </row>
    <row r="404" spans="1:16" ht="15.75" customHeight="1" x14ac:dyDescent="0.15">
      <c r="A404" s="13">
        <v>43985</v>
      </c>
      <c r="B404" s="19" t="s">
        <v>5355</v>
      </c>
      <c r="C404" s="7" t="s">
        <v>1449</v>
      </c>
      <c r="D404" s="14">
        <v>16</v>
      </c>
      <c r="E404" s="14" t="str">
        <f>_xlfn.XLOOKUP(D404,'Meal Info'!$A$4:$A$19,'Meal Info'!$B$4:$B$19)</f>
        <v>Fish</v>
      </c>
      <c r="F404" s="14" t="str">
        <f>_xlfn.XLOOKUP(D404,'Meal Info'!$A$4:$A$19,'Meal Info'!$C$4:$C$19)</f>
        <v>Charlie</v>
      </c>
      <c r="G404" s="7">
        <v>99.97</v>
      </c>
      <c r="H404" s="7">
        <f t="shared" si="26"/>
        <v>9.9969999999999999</v>
      </c>
      <c r="I404" s="7">
        <f t="shared" si="27"/>
        <v>109.967</v>
      </c>
      <c r="J404" s="7">
        <v>0.05</v>
      </c>
      <c r="K404" s="7">
        <f t="shared" si="24"/>
        <v>4.9984999999999999</v>
      </c>
      <c r="L404" s="7" t="s">
        <v>5076</v>
      </c>
      <c r="M404" s="7">
        <v>2</v>
      </c>
      <c r="N404" s="7">
        <f>INDEX('Delivery Distances'!$B$6:$K$20,MATCH('Sales Summary_working sheet'!L404,'Delivery Distances'!$A$6:$A$20,0),MATCH('Sales Summary_working sheet'!M404,'Delivery Distances'!$B$5:$K$5,0))</f>
        <v>11</v>
      </c>
      <c r="O404" s="7" cm="1">
        <f t="array" ref="O404">_xlfn.XLOOKUP(L404,'Delivery Distances'!$A$6:$A$20,_xlfn.XLOOKUP('Sales Summary_working sheet'!M404,'Delivery Distances'!$B$5:$K$5,'Delivery Distances'!$B$6:$K$20))</f>
        <v>11</v>
      </c>
      <c r="P404" s="7">
        <f t="shared" si="25"/>
        <v>12.5</v>
      </c>
    </row>
    <row r="405" spans="1:16" ht="15.75" customHeight="1" x14ac:dyDescent="0.15">
      <c r="A405" s="13">
        <v>43985</v>
      </c>
      <c r="B405" s="19" t="s">
        <v>5355</v>
      </c>
      <c r="C405" s="7" t="s">
        <v>82</v>
      </c>
      <c r="D405" s="14">
        <v>10</v>
      </c>
      <c r="E405" s="14" t="str">
        <f>_xlfn.XLOOKUP(D405,'Meal Info'!$A$4:$A$19,'Meal Info'!$B$4:$B$19)</f>
        <v>Protein shake</v>
      </c>
      <c r="F405" s="14" t="str">
        <f>_xlfn.XLOOKUP(D405,'Meal Info'!$A$4:$A$19,'Meal Info'!$C$4:$C$19)</f>
        <v>Charlie</v>
      </c>
      <c r="G405" s="7">
        <v>6.93</v>
      </c>
      <c r="H405" s="7">
        <f t="shared" si="26"/>
        <v>0.69300000000000006</v>
      </c>
      <c r="I405" s="7">
        <f t="shared" si="27"/>
        <v>7.6229999999999993</v>
      </c>
      <c r="J405" s="7">
        <v>0.28999999999999998</v>
      </c>
      <c r="K405" s="7">
        <f t="shared" si="24"/>
        <v>2.0096999999999996</v>
      </c>
      <c r="L405" s="7" t="s">
        <v>5076</v>
      </c>
      <c r="M405" s="7">
        <v>7</v>
      </c>
      <c r="N405" s="7">
        <f>INDEX('Delivery Distances'!$B$6:$K$20,MATCH('Sales Summary_working sheet'!L405,'Delivery Distances'!$A$6:$A$20,0),MATCH('Sales Summary_working sheet'!M405,'Delivery Distances'!$B$5:$K$5,0))</f>
        <v>15</v>
      </c>
      <c r="O405" s="7" cm="1">
        <f t="array" ref="O405">_xlfn.XLOOKUP(L405,'Delivery Distances'!$A$6:$A$20,_xlfn.XLOOKUP('Sales Summary_working sheet'!M405,'Delivery Distances'!$B$5:$K$5,'Delivery Distances'!$B$6:$K$20))</f>
        <v>15</v>
      </c>
      <c r="P405" s="7">
        <f t="shared" si="25"/>
        <v>14.5</v>
      </c>
    </row>
    <row r="406" spans="1:16" ht="15.75" customHeight="1" x14ac:dyDescent="0.15">
      <c r="A406" s="13">
        <v>43985</v>
      </c>
      <c r="B406" s="19" t="s">
        <v>5355</v>
      </c>
      <c r="C406" s="7" t="s">
        <v>4328</v>
      </c>
      <c r="D406" s="14">
        <v>10</v>
      </c>
      <c r="E406" s="14" t="str">
        <f>_xlfn.XLOOKUP(D406,'Meal Info'!$A$4:$A$19,'Meal Info'!$B$4:$B$19)</f>
        <v>Protein shake</v>
      </c>
      <c r="F406" s="14" t="str">
        <f>_xlfn.XLOOKUP(D406,'Meal Info'!$A$4:$A$19,'Meal Info'!$C$4:$C$19)</f>
        <v>Charlie</v>
      </c>
      <c r="G406" s="7">
        <v>87.03</v>
      </c>
      <c r="H406" s="7">
        <f t="shared" si="26"/>
        <v>8.7030000000000012</v>
      </c>
      <c r="I406" s="7">
        <f t="shared" si="27"/>
        <v>95.733000000000004</v>
      </c>
      <c r="J406" s="7">
        <v>0.39</v>
      </c>
      <c r="K406" s="7">
        <f t="shared" si="24"/>
        <v>33.941700000000004</v>
      </c>
      <c r="L406" s="7" t="s">
        <v>5079</v>
      </c>
      <c r="M406" s="7">
        <v>5</v>
      </c>
      <c r="N406" s="7">
        <f>INDEX('Delivery Distances'!$B$6:$K$20,MATCH('Sales Summary_working sheet'!L406,'Delivery Distances'!$A$6:$A$20,0),MATCH('Sales Summary_working sheet'!M406,'Delivery Distances'!$B$5:$K$5,0))</f>
        <v>2</v>
      </c>
      <c r="O406" s="7" cm="1">
        <f t="array" ref="O406">_xlfn.XLOOKUP(L406,'Delivery Distances'!$A$6:$A$20,_xlfn.XLOOKUP('Sales Summary_working sheet'!M406,'Delivery Distances'!$B$5:$K$5,'Delivery Distances'!$B$6:$K$20))</f>
        <v>2</v>
      </c>
      <c r="P406" s="7">
        <f t="shared" si="25"/>
        <v>6</v>
      </c>
    </row>
    <row r="407" spans="1:16" ht="15.75" customHeight="1" x14ac:dyDescent="0.15">
      <c r="A407" s="13">
        <v>43985</v>
      </c>
      <c r="B407" s="19" t="s">
        <v>5355</v>
      </c>
      <c r="C407" s="7" t="s">
        <v>5008</v>
      </c>
      <c r="D407" s="14">
        <v>10</v>
      </c>
      <c r="E407" s="14" t="str">
        <f>_xlfn.XLOOKUP(D407,'Meal Info'!$A$4:$A$19,'Meal Info'!$B$4:$B$19)</f>
        <v>Protein shake</v>
      </c>
      <c r="F407" s="14" t="str">
        <f>_xlfn.XLOOKUP(D407,'Meal Info'!$A$4:$A$19,'Meal Info'!$C$4:$C$19)</f>
        <v>Charlie</v>
      </c>
      <c r="G407" s="7">
        <v>83.09</v>
      </c>
      <c r="H407" s="7">
        <f t="shared" si="26"/>
        <v>8.3090000000000011</v>
      </c>
      <c r="I407" s="7">
        <f t="shared" si="27"/>
        <v>91.399000000000001</v>
      </c>
      <c r="J407" s="7">
        <v>0.28999999999999998</v>
      </c>
      <c r="K407" s="7">
        <f t="shared" si="24"/>
        <v>24.0961</v>
      </c>
      <c r="L407" s="7" t="s">
        <v>5082</v>
      </c>
      <c r="M407" s="7">
        <v>10</v>
      </c>
      <c r="N407" s="7">
        <f>INDEX('Delivery Distances'!$B$6:$K$20,MATCH('Sales Summary_working sheet'!L407,'Delivery Distances'!$A$6:$A$20,0),MATCH('Sales Summary_working sheet'!M407,'Delivery Distances'!$B$5:$K$5,0))</f>
        <v>2</v>
      </c>
      <c r="O407" s="7" cm="1">
        <f t="array" ref="O407">_xlfn.XLOOKUP(L407,'Delivery Distances'!$A$6:$A$20,_xlfn.XLOOKUP('Sales Summary_working sheet'!M407,'Delivery Distances'!$B$5:$K$5,'Delivery Distances'!$B$6:$K$20))</f>
        <v>2</v>
      </c>
      <c r="P407" s="7">
        <f t="shared" si="25"/>
        <v>6</v>
      </c>
    </row>
    <row r="408" spans="1:16" ht="15.75" customHeight="1" x14ac:dyDescent="0.15">
      <c r="A408" s="13">
        <v>43985</v>
      </c>
      <c r="B408" s="19" t="s">
        <v>5355</v>
      </c>
      <c r="C408" s="7" t="s">
        <v>4089</v>
      </c>
      <c r="D408" s="14">
        <v>15</v>
      </c>
      <c r="E408" s="14" t="str">
        <f>_xlfn.XLOOKUP(D408,'Meal Info'!$A$4:$A$19,'Meal Info'!$B$4:$B$19)</f>
        <v>Snacks</v>
      </c>
      <c r="F408" s="14" t="str">
        <f>_xlfn.XLOOKUP(D408,'Meal Info'!$A$4:$A$19,'Meal Info'!$C$4:$C$19)</f>
        <v>Charlie</v>
      </c>
      <c r="G408" s="7">
        <v>97.47</v>
      </c>
      <c r="H408" s="7">
        <f t="shared" si="26"/>
        <v>9.7469999999999999</v>
      </c>
      <c r="I408" s="7">
        <f t="shared" si="27"/>
        <v>107.217</v>
      </c>
      <c r="J408" s="7">
        <v>0.26</v>
      </c>
      <c r="K408" s="7">
        <f t="shared" si="24"/>
        <v>25.342200000000002</v>
      </c>
      <c r="L408" s="7" t="s">
        <v>5077</v>
      </c>
      <c r="M408" s="7">
        <v>3</v>
      </c>
      <c r="N408" s="7">
        <f>INDEX('Delivery Distances'!$B$6:$K$20,MATCH('Sales Summary_working sheet'!L408,'Delivery Distances'!$A$6:$A$20,0),MATCH('Sales Summary_working sheet'!M408,'Delivery Distances'!$B$5:$K$5,0))</f>
        <v>2</v>
      </c>
      <c r="O408" s="7" cm="1">
        <f t="array" ref="O408">_xlfn.XLOOKUP(L408,'Delivery Distances'!$A$6:$A$20,_xlfn.XLOOKUP('Sales Summary_working sheet'!M408,'Delivery Distances'!$B$5:$K$5,'Delivery Distances'!$B$6:$K$20))</f>
        <v>2</v>
      </c>
      <c r="P408" s="7">
        <f t="shared" si="25"/>
        <v>6</v>
      </c>
    </row>
    <row r="409" spans="1:16" ht="15.75" customHeight="1" x14ac:dyDescent="0.15">
      <c r="A409" s="13">
        <v>43985</v>
      </c>
      <c r="B409" s="19" t="s">
        <v>5355</v>
      </c>
      <c r="C409" s="7" t="s">
        <v>4316</v>
      </c>
      <c r="D409" s="14">
        <v>10</v>
      </c>
      <c r="E409" s="14" t="str">
        <f>_xlfn.XLOOKUP(D409,'Meal Info'!$A$4:$A$19,'Meal Info'!$B$4:$B$19)</f>
        <v>Protein shake</v>
      </c>
      <c r="F409" s="14" t="str">
        <f>_xlfn.XLOOKUP(D409,'Meal Info'!$A$4:$A$19,'Meal Info'!$C$4:$C$19)</f>
        <v>Charlie</v>
      </c>
      <c r="G409" s="7">
        <v>77.22</v>
      </c>
      <c r="H409" s="7">
        <f t="shared" si="26"/>
        <v>7.7220000000000004</v>
      </c>
      <c r="I409" s="7">
        <f t="shared" si="27"/>
        <v>84.941999999999993</v>
      </c>
      <c r="J409" s="7">
        <v>0.28999999999999998</v>
      </c>
      <c r="K409" s="7">
        <f t="shared" si="24"/>
        <v>22.393799999999999</v>
      </c>
      <c r="L409" s="7" t="s">
        <v>28</v>
      </c>
      <c r="M409" s="7">
        <v>6</v>
      </c>
      <c r="N409" s="7">
        <f>INDEX('Delivery Distances'!$B$6:$K$20,MATCH('Sales Summary_working sheet'!L409,'Delivery Distances'!$A$6:$A$20,0),MATCH('Sales Summary_working sheet'!M409,'Delivery Distances'!$B$5:$K$5,0))</f>
        <v>6</v>
      </c>
      <c r="O409" s="7" cm="1">
        <f t="array" ref="O409">_xlfn.XLOOKUP(L409,'Delivery Distances'!$A$6:$A$20,_xlfn.XLOOKUP('Sales Summary_working sheet'!M409,'Delivery Distances'!$B$5:$K$5,'Delivery Distances'!$B$6:$K$20))</f>
        <v>6</v>
      </c>
      <c r="P409" s="7">
        <f t="shared" si="25"/>
        <v>10</v>
      </c>
    </row>
    <row r="410" spans="1:16" ht="15.75" customHeight="1" x14ac:dyDescent="0.15">
      <c r="A410" s="13">
        <v>43985</v>
      </c>
      <c r="B410" s="19" t="s">
        <v>5355</v>
      </c>
      <c r="C410" s="7" t="s">
        <v>1734</v>
      </c>
      <c r="D410" s="14">
        <v>15</v>
      </c>
      <c r="E410" s="14" t="str">
        <f>_xlfn.XLOOKUP(D410,'Meal Info'!$A$4:$A$19,'Meal Info'!$B$4:$B$19)</f>
        <v>Snacks</v>
      </c>
      <c r="F410" s="14" t="str">
        <f>_xlfn.XLOOKUP(D410,'Meal Info'!$A$4:$A$19,'Meal Info'!$C$4:$C$19)</f>
        <v>Charlie</v>
      </c>
      <c r="G410" s="7">
        <v>77.489999999999995</v>
      </c>
      <c r="H410" s="7">
        <f t="shared" si="26"/>
        <v>7.7489999999999997</v>
      </c>
      <c r="I410" s="7">
        <f t="shared" si="27"/>
        <v>85.23899999999999</v>
      </c>
      <c r="J410" s="7">
        <v>0.08</v>
      </c>
      <c r="K410" s="7">
        <f t="shared" si="24"/>
        <v>6.1991999999999994</v>
      </c>
      <c r="L410" s="7" t="s">
        <v>30</v>
      </c>
      <c r="M410" s="7">
        <v>9</v>
      </c>
      <c r="N410" s="7">
        <f>INDEX('Delivery Distances'!$B$6:$K$20,MATCH('Sales Summary_working sheet'!L410,'Delivery Distances'!$A$6:$A$20,0),MATCH('Sales Summary_working sheet'!M410,'Delivery Distances'!$B$5:$K$5,0))</f>
        <v>17</v>
      </c>
      <c r="O410" s="7" cm="1">
        <f t="array" ref="O410">_xlfn.XLOOKUP(L410,'Delivery Distances'!$A$6:$A$20,_xlfn.XLOOKUP('Sales Summary_working sheet'!M410,'Delivery Distances'!$B$5:$K$5,'Delivery Distances'!$B$6:$K$20))</f>
        <v>17</v>
      </c>
      <c r="P410" s="7">
        <f t="shared" si="25"/>
        <v>15.5</v>
      </c>
    </row>
    <row r="411" spans="1:16" ht="15.75" customHeight="1" x14ac:dyDescent="0.15">
      <c r="A411" s="13">
        <v>43985</v>
      </c>
      <c r="B411" s="19" t="s">
        <v>5355</v>
      </c>
      <c r="C411" s="7" t="s">
        <v>1513</v>
      </c>
      <c r="D411" s="14">
        <v>16</v>
      </c>
      <c r="E411" s="14" t="str">
        <f>_xlfn.XLOOKUP(D411,'Meal Info'!$A$4:$A$19,'Meal Info'!$B$4:$B$19)</f>
        <v>Fish</v>
      </c>
      <c r="F411" s="14" t="str">
        <f>_xlfn.XLOOKUP(D411,'Meal Info'!$A$4:$A$19,'Meal Info'!$C$4:$C$19)</f>
        <v>Charlie</v>
      </c>
      <c r="G411" s="7">
        <v>21.4</v>
      </c>
      <c r="H411" s="7">
        <f t="shared" si="26"/>
        <v>2.14</v>
      </c>
      <c r="I411" s="7">
        <f t="shared" si="27"/>
        <v>23.54</v>
      </c>
      <c r="J411" s="7">
        <v>0.32</v>
      </c>
      <c r="K411" s="7">
        <f t="shared" si="24"/>
        <v>6.8479999999999999</v>
      </c>
      <c r="L411" s="7" t="s">
        <v>5077</v>
      </c>
      <c r="M411" s="7">
        <v>2</v>
      </c>
      <c r="N411" s="7">
        <f>INDEX('Delivery Distances'!$B$6:$K$20,MATCH('Sales Summary_working sheet'!L411,'Delivery Distances'!$A$6:$A$20,0),MATCH('Sales Summary_working sheet'!M411,'Delivery Distances'!$B$5:$K$5,0))</f>
        <v>4</v>
      </c>
      <c r="O411" s="7" cm="1">
        <f t="array" ref="O411">_xlfn.XLOOKUP(L411,'Delivery Distances'!$A$6:$A$20,_xlfn.XLOOKUP('Sales Summary_working sheet'!M411,'Delivery Distances'!$B$5:$K$5,'Delivery Distances'!$B$6:$K$20))</f>
        <v>4</v>
      </c>
      <c r="P411" s="7">
        <f t="shared" si="25"/>
        <v>8</v>
      </c>
    </row>
    <row r="412" spans="1:16" ht="15.75" customHeight="1" x14ac:dyDescent="0.15">
      <c r="A412" s="13">
        <v>43985</v>
      </c>
      <c r="B412" s="19" t="s">
        <v>5355</v>
      </c>
      <c r="C412" s="7" t="s">
        <v>3004</v>
      </c>
      <c r="D412" s="14">
        <v>16</v>
      </c>
      <c r="E412" s="14" t="str">
        <f>_xlfn.XLOOKUP(D412,'Meal Info'!$A$4:$A$19,'Meal Info'!$B$4:$B$19)</f>
        <v>Fish</v>
      </c>
      <c r="F412" s="14" t="str">
        <f>_xlfn.XLOOKUP(D412,'Meal Info'!$A$4:$A$19,'Meal Info'!$C$4:$C$19)</f>
        <v>Charlie</v>
      </c>
      <c r="G412" s="7">
        <v>0.28999999999999998</v>
      </c>
      <c r="H412" s="7">
        <f t="shared" si="26"/>
        <v>2.8999999999999998E-2</v>
      </c>
      <c r="I412" s="7">
        <f t="shared" si="27"/>
        <v>0.31899999999999995</v>
      </c>
      <c r="J412" s="7">
        <v>0.4</v>
      </c>
      <c r="K412" s="7">
        <f t="shared" si="24"/>
        <v>0.11599999999999999</v>
      </c>
      <c r="L412" s="7" t="s">
        <v>5083</v>
      </c>
      <c r="M412" s="7">
        <v>1</v>
      </c>
      <c r="N412" s="7">
        <f>INDEX('Delivery Distances'!$B$6:$K$20,MATCH('Sales Summary_working sheet'!L412,'Delivery Distances'!$A$6:$A$20,0),MATCH('Sales Summary_working sheet'!M412,'Delivery Distances'!$B$5:$K$5,0))</f>
        <v>3</v>
      </c>
      <c r="O412" s="7" cm="1">
        <f t="array" ref="O412">_xlfn.XLOOKUP(L412,'Delivery Distances'!$A$6:$A$20,_xlfn.XLOOKUP('Sales Summary_working sheet'!M412,'Delivery Distances'!$B$5:$K$5,'Delivery Distances'!$B$6:$K$20))</f>
        <v>3</v>
      </c>
      <c r="P412" s="7">
        <f t="shared" si="25"/>
        <v>7</v>
      </c>
    </row>
    <row r="413" spans="1:16" ht="15.75" customHeight="1" x14ac:dyDescent="0.15">
      <c r="A413" s="13">
        <v>43985</v>
      </c>
      <c r="B413" s="19" t="s">
        <v>5355</v>
      </c>
      <c r="C413" s="7" t="s">
        <v>2584</v>
      </c>
      <c r="D413" s="14">
        <v>15</v>
      </c>
      <c r="E413" s="14" t="str">
        <f>_xlfn.XLOOKUP(D413,'Meal Info'!$A$4:$A$19,'Meal Info'!$B$4:$B$19)</f>
        <v>Snacks</v>
      </c>
      <c r="F413" s="14" t="str">
        <f>_xlfn.XLOOKUP(D413,'Meal Info'!$A$4:$A$19,'Meal Info'!$C$4:$C$19)</f>
        <v>Charlie</v>
      </c>
      <c r="G413" s="7">
        <v>51.23</v>
      </c>
      <c r="H413" s="7">
        <f t="shared" si="26"/>
        <v>5.1230000000000002</v>
      </c>
      <c r="I413" s="7">
        <f t="shared" si="27"/>
        <v>56.352999999999994</v>
      </c>
      <c r="J413" s="7">
        <v>0.25</v>
      </c>
      <c r="K413" s="7">
        <f t="shared" si="24"/>
        <v>12.807499999999999</v>
      </c>
      <c r="L413" s="7" t="s">
        <v>28</v>
      </c>
      <c r="M413" s="7">
        <v>2</v>
      </c>
      <c r="N413" s="7">
        <f>INDEX('Delivery Distances'!$B$6:$K$20,MATCH('Sales Summary_working sheet'!L413,'Delivery Distances'!$A$6:$A$20,0),MATCH('Sales Summary_working sheet'!M413,'Delivery Distances'!$B$5:$K$5,0))</f>
        <v>12</v>
      </c>
      <c r="O413" s="7" cm="1">
        <f t="array" ref="O413">_xlfn.XLOOKUP(L413,'Delivery Distances'!$A$6:$A$20,_xlfn.XLOOKUP('Sales Summary_working sheet'!M413,'Delivery Distances'!$B$5:$K$5,'Delivery Distances'!$B$6:$K$20))</f>
        <v>12</v>
      </c>
      <c r="P413" s="7">
        <f t="shared" si="25"/>
        <v>13</v>
      </c>
    </row>
    <row r="414" spans="1:16" ht="15.75" customHeight="1" x14ac:dyDescent="0.15">
      <c r="A414" s="13">
        <v>43985</v>
      </c>
      <c r="B414" s="19" t="s">
        <v>5355</v>
      </c>
      <c r="C414" s="7" t="s">
        <v>2855</v>
      </c>
      <c r="D414" s="14">
        <v>10</v>
      </c>
      <c r="E414" s="14" t="str">
        <f>_xlfn.XLOOKUP(D414,'Meal Info'!$A$4:$A$19,'Meal Info'!$B$4:$B$19)</f>
        <v>Protein shake</v>
      </c>
      <c r="F414" s="14" t="str">
        <f>_xlfn.XLOOKUP(D414,'Meal Info'!$A$4:$A$19,'Meal Info'!$C$4:$C$19)</f>
        <v>Charlie</v>
      </c>
      <c r="G414" s="7">
        <v>89.14</v>
      </c>
      <c r="H414" s="7">
        <f t="shared" si="26"/>
        <v>8.9139999999999997</v>
      </c>
      <c r="I414" s="7">
        <f t="shared" si="27"/>
        <v>98.054000000000002</v>
      </c>
      <c r="J414" s="7">
        <v>0.18</v>
      </c>
      <c r="K414" s="7">
        <f t="shared" si="24"/>
        <v>16.045200000000001</v>
      </c>
      <c r="L414" s="7" t="s">
        <v>28</v>
      </c>
      <c r="M414" s="7">
        <v>8</v>
      </c>
      <c r="N414" s="7">
        <f>INDEX('Delivery Distances'!$B$6:$K$20,MATCH('Sales Summary_working sheet'!L414,'Delivery Distances'!$A$6:$A$20,0),MATCH('Sales Summary_working sheet'!M414,'Delivery Distances'!$B$5:$K$5,0))</f>
        <v>17</v>
      </c>
      <c r="O414" s="7" cm="1">
        <f t="array" ref="O414">_xlfn.XLOOKUP(L414,'Delivery Distances'!$A$6:$A$20,_xlfn.XLOOKUP('Sales Summary_working sheet'!M414,'Delivery Distances'!$B$5:$K$5,'Delivery Distances'!$B$6:$K$20))</f>
        <v>17</v>
      </c>
      <c r="P414" s="7">
        <f t="shared" si="25"/>
        <v>15.5</v>
      </c>
    </row>
    <row r="415" spans="1:16" ht="15.75" customHeight="1" x14ac:dyDescent="0.15">
      <c r="A415" s="13">
        <v>43985</v>
      </c>
      <c r="B415" s="19" t="s">
        <v>5355</v>
      </c>
      <c r="C415" s="7" t="s">
        <v>3466</v>
      </c>
      <c r="D415" s="14">
        <v>16</v>
      </c>
      <c r="E415" s="14" t="str">
        <f>_xlfn.XLOOKUP(D415,'Meal Info'!$A$4:$A$19,'Meal Info'!$B$4:$B$19)</f>
        <v>Fish</v>
      </c>
      <c r="F415" s="14" t="str">
        <f>_xlfn.XLOOKUP(D415,'Meal Info'!$A$4:$A$19,'Meal Info'!$C$4:$C$19)</f>
        <v>Charlie</v>
      </c>
      <c r="G415" s="7">
        <v>15.31</v>
      </c>
      <c r="H415" s="7">
        <f t="shared" si="26"/>
        <v>1.5310000000000001</v>
      </c>
      <c r="I415" s="7">
        <f t="shared" si="27"/>
        <v>16.841000000000001</v>
      </c>
      <c r="J415" s="7">
        <v>0.11</v>
      </c>
      <c r="K415" s="7">
        <f t="shared" si="24"/>
        <v>1.6841000000000002</v>
      </c>
      <c r="L415" s="7" t="s">
        <v>5077</v>
      </c>
      <c r="M415" s="7">
        <v>4</v>
      </c>
      <c r="N415" s="7">
        <f>INDEX('Delivery Distances'!$B$6:$K$20,MATCH('Sales Summary_working sheet'!L415,'Delivery Distances'!$A$6:$A$20,0),MATCH('Sales Summary_working sheet'!M415,'Delivery Distances'!$B$5:$K$5,0))</f>
        <v>5</v>
      </c>
      <c r="O415" s="7" cm="1">
        <f t="array" ref="O415">_xlfn.XLOOKUP(L415,'Delivery Distances'!$A$6:$A$20,_xlfn.XLOOKUP('Sales Summary_working sheet'!M415,'Delivery Distances'!$B$5:$K$5,'Delivery Distances'!$B$6:$K$20))</f>
        <v>5</v>
      </c>
      <c r="P415" s="7">
        <f t="shared" si="25"/>
        <v>9</v>
      </c>
    </row>
    <row r="416" spans="1:16" ht="15.75" customHeight="1" x14ac:dyDescent="0.15">
      <c r="A416" s="13">
        <v>43985</v>
      </c>
      <c r="B416" s="19" t="s">
        <v>5355</v>
      </c>
      <c r="C416" s="7" t="s">
        <v>739</v>
      </c>
      <c r="D416" s="14">
        <v>16</v>
      </c>
      <c r="E416" s="14" t="str">
        <f>_xlfn.XLOOKUP(D416,'Meal Info'!$A$4:$A$19,'Meal Info'!$B$4:$B$19)</f>
        <v>Fish</v>
      </c>
      <c r="F416" s="14" t="str">
        <f>_xlfn.XLOOKUP(D416,'Meal Info'!$A$4:$A$19,'Meal Info'!$C$4:$C$19)</f>
        <v>Charlie</v>
      </c>
      <c r="G416" s="7">
        <v>41.93</v>
      </c>
      <c r="H416" s="7">
        <f t="shared" si="26"/>
        <v>4.1930000000000005</v>
      </c>
      <c r="I416" s="7">
        <f t="shared" si="27"/>
        <v>46.122999999999998</v>
      </c>
      <c r="J416" s="7">
        <v>0.12</v>
      </c>
      <c r="K416" s="7">
        <f t="shared" si="24"/>
        <v>5.0316000000000001</v>
      </c>
      <c r="L416" s="7" t="s">
        <v>5078</v>
      </c>
      <c r="M416" s="7">
        <v>10</v>
      </c>
      <c r="N416" s="7">
        <f>INDEX('Delivery Distances'!$B$6:$K$20,MATCH('Sales Summary_working sheet'!L416,'Delivery Distances'!$A$6:$A$20,0),MATCH('Sales Summary_working sheet'!M416,'Delivery Distances'!$B$5:$K$5,0))</f>
        <v>6</v>
      </c>
      <c r="O416" s="7" cm="1">
        <f t="array" ref="O416">_xlfn.XLOOKUP(L416,'Delivery Distances'!$A$6:$A$20,_xlfn.XLOOKUP('Sales Summary_working sheet'!M416,'Delivery Distances'!$B$5:$K$5,'Delivery Distances'!$B$6:$K$20))</f>
        <v>6</v>
      </c>
      <c r="P416" s="7">
        <f t="shared" si="25"/>
        <v>10</v>
      </c>
    </row>
    <row r="417" spans="1:16" ht="15.75" customHeight="1" x14ac:dyDescent="0.15">
      <c r="A417" s="13">
        <v>43985</v>
      </c>
      <c r="B417" s="19" t="s">
        <v>5355</v>
      </c>
      <c r="C417" s="7" t="s">
        <v>5001</v>
      </c>
      <c r="D417" s="14">
        <v>15</v>
      </c>
      <c r="E417" s="14" t="str">
        <f>_xlfn.XLOOKUP(D417,'Meal Info'!$A$4:$A$19,'Meal Info'!$B$4:$B$19)</f>
        <v>Snacks</v>
      </c>
      <c r="F417" s="14" t="str">
        <f>_xlfn.XLOOKUP(D417,'Meal Info'!$A$4:$A$19,'Meal Info'!$C$4:$C$19)</f>
        <v>Charlie</v>
      </c>
      <c r="G417" s="7">
        <v>65.56</v>
      </c>
      <c r="H417" s="7">
        <f t="shared" si="26"/>
        <v>6.5560000000000009</v>
      </c>
      <c r="I417" s="7">
        <f t="shared" si="27"/>
        <v>72.116</v>
      </c>
      <c r="J417" s="7">
        <v>0.21</v>
      </c>
      <c r="K417" s="7">
        <f t="shared" si="24"/>
        <v>13.7676</v>
      </c>
      <c r="L417" s="7" t="s">
        <v>5077</v>
      </c>
      <c r="M417" s="7">
        <v>5</v>
      </c>
      <c r="N417" s="7">
        <f>INDEX('Delivery Distances'!$B$6:$K$20,MATCH('Sales Summary_working sheet'!L417,'Delivery Distances'!$A$6:$A$20,0),MATCH('Sales Summary_working sheet'!M417,'Delivery Distances'!$B$5:$K$5,0))</f>
        <v>2</v>
      </c>
      <c r="O417" s="7" cm="1">
        <f t="array" ref="O417">_xlfn.XLOOKUP(L417,'Delivery Distances'!$A$6:$A$20,_xlfn.XLOOKUP('Sales Summary_working sheet'!M417,'Delivery Distances'!$B$5:$K$5,'Delivery Distances'!$B$6:$K$20))</f>
        <v>2</v>
      </c>
      <c r="P417" s="7">
        <f t="shared" si="25"/>
        <v>6</v>
      </c>
    </row>
    <row r="418" spans="1:16" ht="15.75" customHeight="1" x14ac:dyDescent="0.15">
      <c r="A418" s="13">
        <v>43985</v>
      </c>
      <c r="B418" s="19" t="s">
        <v>5355</v>
      </c>
      <c r="C418" s="7" t="s">
        <v>4385</v>
      </c>
      <c r="D418" s="14">
        <v>16</v>
      </c>
      <c r="E418" s="14" t="str">
        <f>_xlfn.XLOOKUP(D418,'Meal Info'!$A$4:$A$19,'Meal Info'!$B$4:$B$19)</f>
        <v>Fish</v>
      </c>
      <c r="F418" s="14" t="str">
        <f>_xlfn.XLOOKUP(D418,'Meal Info'!$A$4:$A$19,'Meal Info'!$C$4:$C$19)</f>
        <v>Charlie</v>
      </c>
      <c r="G418" s="7">
        <v>61.05</v>
      </c>
      <c r="H418" s="7">
        <f t="shared" si="26"/>
        <v>6.1050000000000004</v>
      </c>
      <c r="I418" s="7">
        <f t="shared" si="27"/>
        <v>67.155000000000001</v>
      </c>
      <c r="J418" s="7">
        <v>0.31</v>
      </c>
      <c r="K418" s="7">
        <f t="shared" si="24"/>
        <v>18.9255</v>
      </c>
      <c r="L418" s="7" t="s">
        <v>5075</v>
      </c>
      <c r="M418" s="7">
        <v>8</v>
      </c>
      <c r="N418" s="7">
        <f>INDEX('Delivery Distances'!$B$6:$K$20,MATCH('Sales Summary_working sheet'!L418,'Delivery Distances'!$A$6:$A$20,0),MATCH('Sales Summary_working sheet'!M418,'Delivery Distances'!$B$5:$K$5,0))</f>
        <v>2</v>
      </c>
      <c r="O418" s="7" cm="1">
        <f t="array" ref="O418">_xlfn.XLOOKUP(L418,'Delivery Distances'!$A$6:$A$20,_xlfn.XLOOKUP('Sales Summary_working sheet'!M418,'Delivery Distances'!$B$5:$K$5,'Delivery Distances'!$B$6:$K$20))</f>
        <v>2</v>
      </c>
      <c r="P418" s="7">
        <f t="shared" si="25"/>
        <v>6</v>
      </c>
    </row>
    <row r="419" spans="1:16" ht="15.75" customHeight="1" x14ac:dyDescent="0.15">
      <c r="A419" s="13">
        <v>43985</v>
      </c>
      <c r="B419" s="19" t="s">
        <v>5355</v>
      </c>
      <c r="C419" s="7" t="s">
        <v>1132</v>
      </c>
      <c r="D419" s="14">
        <v>15</v>
      </c>
      <c r="E419" s="14" t="str">
        <f>_xlfn.XLOOKUP(D419,'Meal Info'!$A$4:$A$19,'Meal Info'!$B$4:$B$19)</f>
        <v>Snacks</v>
      </c>
      <c r="F419" s="14" t="str">
        <f>_xlfn.XLOOKUP(D419,'Meal Info'!$A$4:$A$19,'Meal Info'!$C$4:$C$19)</f>
        <v>Charlie</v>
      </c>
      <c r="G419" s="7">
        <v>41.17</v>
      </c>
      <c r="H419" s="7">
        <f t="shared" si="26"/>
        <v>4.117</v>
      </c>
      <c r="I419" s="7">
        <f t="shared" si="27"/>
        <v>45.286999999999999</v>
      </c>
      <c r="J419" s="7">
        <v>0.25</v>
      </c>
      <c r="K419" s="7">
        <f t="shared" si="24"/>
        <v>10.2925</v>
      </c>
      <c r="L419" s="7" t="s">
        <v>30</v>
      </c>
      <c r="M419" s="7">
        <v>10</v>
      </c>
      <c r="N419" s="7">
        <f>INDEX('Delivery Distances'!$B$6:$K$20,MATCH('Sales Summary_working sheet'!L419,'Delivery Distances'!$A$6:$A$20,0),MATCH('Sales Summary_working sheet'!M419,'Delivery Distances'!$B$5:$K$5,0))</f>
        <v>15</v>
      </c>
      <c r="O419" s="7" cm="1">
        <f t="array" ref="O419">_xlfn.XLOOKUP(L419,'Delivery Distances'!$A$6:$A$20,_xlfn.XLOOKUP('Sales Summary_working sheet'!M419,'Delivery Distances'!$B$5:$K$5,'Delivery Distances'!$B$6:$K$20))</f>
        <v>15</v>
      </c>
      <c r="P419" s="7">
        <f t="shared" si="25"/>
        <v>14.5</v>
      </c>
    </row>
    <row r="420" spans="1:16" ht="15.75" customHeight="1" x14ac:dyDescent="0.15">
      <c r="A420" s="13">
        <v>43985</v>
      </c>
      <c r="B420" s="19" t="s">
        <v>5355</v>
      </c>
      <c r="C420" s="7" t="s">
        <v>2039</v>
      </c>
      <c r="D420" s="14">
        <v>15</v>
      </c>
      <c r="E420" s="14" t="str">
        <f>_xlfn.XLOOKUP(D420,'Meal Info'!$A$4:$A$19,'Meal Info'!$B$4:$B$19)</f>
        <v>Snacks</v>
      </c>
      <c r="F420" s="14" t="str">
        <f>_xlfn.XLOOKUP(D420,'Meal Info'!$A$4:$A$19,'Meal Info'!$C$4:$C$19)</f>
        <v>Charlie</v>
      </c>
      <c r="G420" s="7">
        <v>44.17</v>
      </c>
      <c r="H420" s="7">
        <f t="shared" si="26"/>
        <v>4.4170000000000007</v>
      </c>
      <c r="I420" s="7">
        <f t="shared" si="27"/>
        <v>48.587000000000003</v>
      </c>
      <c r="J420" s="7">
        <v>0.19</v>
      </c>
      <c r="K420" s="7">
        <f t="shared" si="24"/>
        <v>8.3923000000000005</v>
      </c>
      <c r="L420" s="7" t="s">
        <v>5077</v>
      </c>
      <c r="M420" s="7">
        <v>8</v>
      </c>
      <c r="N420" s="7">
        <f>INDEX('Delivery Distances'!$B$6:$K$20,MATCH('Sales Summary_working sheet'!L420,'Delivery Distances'!$A$6:$A$20,0),MATCH('Sales Summary_working sheet'!M420,'Delivery Distances'!$B$5:$K$5,0))</f>
        <v>4</v>
      </c>
      <c r="O420" s="7" cm="1">
        <f t="array" ref="O420">_xlfn.XLOOKUP(L420,'Delivery Distances'!$A$6:$A$20,_xlfn.XLOOKUP('Sales Summary_working sheet'!M420,'Delivery Distances'!$B$5:$K$5,'Delivery Distances'!$B$6:$K$20))</f>
        <v>4</v>
      </c>
      <c r="P420" s="7">
        <f t="shared" si="25"/>
        <v>8</v>
      </c>
    </row>
    <row r="421" spans="1:16" ht="15.75" customHeight="1" x14ac:dyDescent="0.15">
      <c r="A421" s="13">
        <v>43985</v>
      </c>
      <c r="B421" s="19" t="s">
        <v>5355</v>
      </c>
      <c r="C421" s="7" t="s">
        <v>2060</v>
      </c>
      <c r="D421" s="14">
        <v>15</v>
      </c>
      <c r="E421" s="14" t="str">
        <f>_xlfn.XLOOKUP(D421,'Meal Info'!$A$4:$A$19,'Meal Info'!$B$4:$B$19)</f>
        <v>Snacks</v>
      </c>
      <c r="F421" s="14" t="str">
        <f>_xlfn.XLOOKUP(D421,'Meal Info'!$A$4:$A$19,'Meal Info'!$C$4:$C$19)</f>
        <v>Charlie</v>
      </c>
      <c r="G421" s="7">
        <v>75.95</v>
      </c>
      <c r="H421" s="7">
        <f t="shared" si="26"/>
        <v>7.5950000000000006</v>
      </c>
      <c r="I421" s="7">
        <f t="shared" si="27"/>
        <v>83.545000000000002</v>
      </c>
      <c r="J421" s="7">
        <v>0.12</v>
      </c>
      <c r="K421" s="7">
        <f t="shared" si="24"/>
        <v>9.1140000000000008</v>
      </c>
      <c r="L421" s="7" t="s">
        <v>5075</v>
      </c>
      <c r="M421" s="7">
        <v>7</v>
      </c>
      <c r="N421" s="7">
        <f>INDEX('Delivery Distances'!$B$6:$K$20,MATCH('Sales Summary_working sheet'!L421,'Delivery Distances'!$A$6:$A$20,0),MATCH('Sales Summary_working sheet'!M421,'Delivery Distances'!$B$5:$K$5,0))</f>
        <v>3</v>
      </c>
      <c r="O421" s="7" cm="1">
        <f t="array" ref="O421">_xlfn.XLOOKUP(L421,'Delivery Distances'!$A$6:$A$20,_xlfn.XLOOKUP('Sales Summary_working sheet'!M421,'Delivery Distances'!$B$5:$K$5,'Delivery Distances'!$B$6:$K$20))</f>
        <v>3</v>
      </c>
      <c r="P421" s="7">
        <f t="shared" si="25"/>
        <v>7</v>
      </c>
    </row>
    <row r="422" spans="1:16" ht="15.75" customHeight="1" x14ac:dyDescent="0.15">
      <c r="A422" s="13">
        <v>43985</v>
      </c>
      <c r="B422" s="19" t="s">
        <v>5355</v>
      </c>
      <c r="C422" s="7" t="s">
        <v>184</v>
      </c>
      <c r="D422" s="14">
        <v>15</v>
      </c>
      <c r="E422" s="14" t="str">
        <f>_xlfn.XLOOKUP(D422,'Meal Info'!$A$4:$A$19,'Meal Info'!$B$4:$B$19)</f>
        <v>Snacks</v>
      </c>
      <c r="F422" s="14" t="str">
        <f>_xlfn.XLOOKUP(D422,'Meal Info'!$A$4:$A$19,'Meal Info'!$C$4:$C$19)</f>
        <v>Charlie</v>
      </c>
      <c r="G422" s="7">
        <v>63.95</v>
      </c>
      <c r="H422" s="7">
        <f t="shared" si="26"/>
        <v>6.3950000000000005</v>
      </c>
      <c r="I422" s="7">
        <f t="shared" si="27"/>
        <v>70.344999999999999</v>
      </c>
      <c r="J422" s="7">
        <v>0.03</v>
      </c>
      <c r="K422" s="7">
        <f t="shared" si="24"/>
        <v>1.9185000000000001</v>
      </c>
      <c r="L422" s="7" t="s">
        <v>26</v>
      </c>
      <c r="M422" s="7">
        <v>10</v>
      </c>
      <c r="N422" s="7">
        <f>INDEX('Delivery Distances'!$B$6:$K$20,MATCH('Sales Summary_working sheet'!L422,'Delivery Distances'!$A$6:$A$20,0),MATCH('Sales Summary_working sheet'!M422,'Delivery Distances'!$B$5:$K$5,0))</f>
        <v>20</v>
      </c>
      <c r="O422" s="7" cm="1">
        <f t="array" ref="O422">_xlfn.XLOOKUP(L422,'Delivery Distances'!$A$6:$A$20,_xlfn.XLOOKUP('Sales Summary_working sheet'!M422,'Delivery Distances'!$B$5:$K$5,'Delivery Distances'!$B$6:$K$20))</f>
        <v>20</v>
      </c>
      <c r="P422" s="7">
        <f t="shared" si="25"/>
        <v>17</v>
      </c>
    </row>
    <row r="423" spans="1:16" ht="15.75" customHeight="1" x14ac:dyDescent="0.15">
      <c r="A423" s="13">
        <v>43985</v>
      </c>
      <c r="B423" s="19" t="s">
        <v>5355</v>
      </c>
      <c r="C423" s="7" t="s">
        <v>1224</v>
      </c>
      <c r="D423" s="14">
        <v>15</v>
      </c>
      <c r="E423" s="14" t="str">
        <f>_xlfn.XLOOKUP(D423,'Meal Info'!$A$4:$A$19,'Meal Info'!$B$4:$B$19)</f>
        <v>Snacks</v>
      </c>
      <c r="F423" s="14" t="str">
        <f>_xlfn.XLOOKUP(D423,'Meal Info'!$A$4:$A$19,'Meal Info'!$C$4:$C$19)</f>
        <v>Charlie</v>
      </c>
      <c r="G423" s="7">
        <v>49.77</v>
      </c>
      <c r="H423" s="7">
        <f t="shared" si="26"/>
        <v>4.9770000000000003</v>
      </c>
      <c r="I423" s="7">
        <f t="shared" si="27"/>
        <v>54.747</v>
      </c>
      <c r="J423" s="7">
        <v>0.01</v>
      </c>
      <c r="K423" s="7">
        <f t="shared" si="24"/>
        <v>0.49770000000000003</v>
      </c>
      <c r="L423" s="7" t="s">
        <v>27</v>
      </c>
      <c r="M423" s="7">
        <v>6</v>
      </c>
      <c r="N423" s="7">
        <f>INDEX('Delivery Distances'!$B$6:$K$20,MATCH('Sales Summary_working sheet'!L423,'Delivery Distances'!$A$6:$A$20,0),MATCH('Sales Summary_working sheet'!M423,'Delivery Distances'!$B$5:$K$5,0))</f>
        <v>9</v>
      </c>
      <c r="O423" s="7" cm="1">
        <f t="array" ref="O423">_xlfn.XLOOKUP(L423,'Delivery Distances'!$A$6:$A$20,_xlfn.XLOOKUP('Sales Summary_working sheet'!M423,'Delivery Distances'!$B$5:$K$5,'Delivery Distances'!$B$6:$K$20))</f>
        <v>9</v>
      </c>
      <c r="P423" s="7">
        <f t="shared" si="25"/>
        <v>11.5</v>
      </c>
    </row>
    <row r="424" spans="1:16" ht="15.75" customHeight="1" x14ac:dyDescent="0.15">
      <c r="A424" s="13">
        <v>43985</v>
      </c>
      <c r="B424" s="19" t="s">
        <v>5356</v>
      </c>
      <c r="C424" s="7" t="s">
        <v>3359</v>
      </c>
      <c r="D424" s="14">
        <v>10</v>
      </c>
      <c r="E424" s="14" t="str">
        <f>_xlfn.XLOOKUP(D424,'Meal Info'!$A$4:$A$19,'Meal Info'!$B$4:$B$19)</f>
        <v>Protein shake</v>
      </c>
      <c r="F424" s="14" t="str">
        <f>_xlfn.XLOOKUP(D424,'Meal Info'!$A$4:$A$19,'Meal Info'!$C$4:$C$19)</f>
        <v>Charlie</v>
      </c>
      <c r="G424" s="7">
        <v>74.23</v>
      </c>
      <c r="H424" s="7">
        <f t="shared" si="26"/>
        <v>7.4230000000000009</v>
      </c>
      <c r="I424" s="7">
        <f t="shared" si="27"/>
        <v>81.653000000000006</v>
      </c>
      <c r="J424" s="7">
        <v>0.33</v>
      </c>
      <c r="K424" s="7">
        <f t="shared" si="24"/>
        <v>24.495900000000002</v>
      </c>
      <c r="L424" s="7" t="s">
        <v>29</v>
      </c>
      <c r="M424" s="7">
        <v>3</v>
      </c>
      <c r="N424" s="7">
        <f>INDEX('Delivery Distances'!$B$6:$K$20,MATCH('Sales Summary_working sheet'!L424,'Delivery Distances'!$A$6:$A$20,0),MATCH('Sales Summary_working sheet'!M424,'Delivery Distances'!$B$5:$K$5,0))</f>
        <v>9</v>
      </c>
      <c r="O424" s="7" cm="1">
        <f t="array" ref="O424">_xlfn.XLOOKUP(L424,'Delivery Distances'!$A$6:$A$20,_xlfn.XLOOKUP('Sales Summary_working sheet'!M424,'Delivery Distances'!$B$5:$K$5,'Delivery Distances'!$B$6:$K$20))</f>
        <v>9</v>
      </c>
      <c r="P424" s="7">
        <f t="shared" si="25"/>
        <v>11.5</v>
      </c>
    </row>
    <row r="425" spans="1:16" ht="15.75" customHeight="1" x14ac:dyDescent="0.15">
      <c r="A425" s="13">
        <v>43985</v>
      </c>
      <c r="B425" s="19" t="s">
        <v>5356</v>
      </c>
      <c r="C425" s="7" t="s">
        <v>4547</v>
      </c>
      <c r="D425" s="14">
        <v>15</v>
      </c>
      <c r="E425" s="14" t="str">
        <f>_xlfn.XLOOKUP(D425,'Meal Info'!$A$4:$A$19,'Meal Info'!$B$4:$B$19)</f>
        <v>Snacks</v>
      </c>
      <c r="F425" s="14" t="str">
        <f>_xlfn.XLOOKUP(D425,'Meal Info'!$A$4:$A$19,'Meal Info'!$C$4:$C$19)</f>
        <v>Charlie</v>
      </c>
      <c r="G425" s="7">
        <v>49.54</v>
      </c>
      <c r="H425" s="7">
        <f t="shared" si="26"/>
        <v>4.9540000000000006</v>
      </c>
      <c r="I425" s="7">
        <f t="shared" si="27"/>
        <v>54.494</v>
      </c>
      <c r="J425" s="7">
        <v>0.06</v>
      </c>
      <c r="K425" s="7">
        <f t="shared" si="24"/>
        <v>2.9723999999999999</v>
      </c>
      <c r="L425" s="7" t="s">
        <v>5078</v>
      </c>
      <c r="M425" s="7">
        <v>4</v>
      </c>
      <c r="N425" s="7">
        <f>INDEX('Delivery Distances'!$B$6:$K$20,MATCH('Sales Summary_working sheet'!L425,'Delivery Distances'!$A$6:$A$20,0),MATCH('Sales Summary_working sheet'!M425,'Delivery Distances'!$B$5:$K$5,0))</f>
        <v>1</v>
      </c>
      <c r="O425" s="7" cm="1">
        <f t="array" ref="O425">_xlfn.XLOOKUP(L425,'Delivery Distances'!$A$6:$A$20,_xlfn.XLOOKUP('Sales Summary_working sheet'!M425,'Delivery Distances'!$B$5:$K$5,'Delivery Distances'!$B$6:$K$20))</f>
        <v>1</v>
      </c>
      <c r="P425" s="7">
        <f t="shared" si="25"/>
        <v>3</v>
      </c>
    </row>
    <row r="426" spans="1:16" ht="15.75" customHeight="1" x14ac:dyDescent="0.15">
      <c r="A426" s="13">
        <v>43985</v>
      </c>
      <c r="B426" s="19" t="s">
        <v>5356</v>
      </c>
      <c r="C426" s="7" t="s">
        <v>630</v>
      </c>
      <c r="D426" s="14">
        <v>16</v>
      </c>
      <c r="E426" s="14" t="str">
        <f>_xlfn.XLOOKUP(D426,'Meal Info'!$A$4:$A$19,'Meal Info'!$B$4:$B$19)</f>
        <v>Fish</v>
      </c>
      <c r="F426" s="14" t="str">
        <f>_xlfn.XLOOKUP(D426,'Meal Info'!$A$4:$A$19,'Meal Info'!$C$4:$C$19)</f>
        <v>Charlie</v>
      </c>
      <c r="G426" s="7">
        <v>17.54</v>
      </c>
      <c r="H426" s="7">
        <f t="shared" si="26"/>
        <v>1.754</v>
      </c>
      <c r="I426" s="7">
        <f t="shared" si="27"/>
        <v>19.294</v>
      </c>
      <c r="J426" s="7">
        <v>0.25</v>
      </c>
      <c r="K426" s="7">
        <f t="shared" si="24"/>
        <v>4.3849999999999998</v>
      </c>
      <c r="L426" s="7" t="s">
        <v>5078</v>
      </c>
      <c r="M426" s="7">
        <v>8</v>
      </c>
      <c r="N426" s="7">
        <f>INDEX('Delivery Distances'!$B$6:$K$20,MATCH('Sales Summary_working sheet'!L426,'Delivery Distances'!$A$6:$A$20,0),MATCH('Sales Summary_working sheet'!M426,'Delivery Distances'!$B$5:$K$5,0))</f>
        <v>5</v>
      </c>
      <c r="O426" s="7" cm="1">
        <f t="array" ref="O426">_xlfn.XLOOKUP(L426,'Delivery Distances'!$A$6:$A$20,_xlfn.XLOOKUP('Sales Summary_working sheet'!M426,'Delivery Distances'!$B$5:$K$5,'Delivery Distances'!$B$6:$K$20))</f>
        <v>5</v>
      </c>
      <c r="P426" s="7">
        <f t="shared" si="25"/>
        <v>9</v>
      </c>
    </row>
    <row r="427" spans="1:16" ht="15.75" customHeight="1" x14ac:dyDescent="0.15">
      <c r="A427" s="13">
        <v>43985</v>
      </c>
      <c r="B427" s="19" t="s">
        <v>5356</v>
      </c>
      <c r="C427" s="7" t="s">
        <v>4718</v>
      </c>
      <c r="D427" s="14">
        <v>15</v>
      </c>
      <c r="E427" s="14" t="str">
        <f>_xlfn.XLOOKUP(D427,'Meal Info'!$A$4:$A$19,'Meal Info'!$B$4:$B$19)</f>
        <v>Snacks</v>
      </c>
      <c r="F427" s="14" t="str">
        <f>_xlfn.XLOOKUP(D427,'Meal Info'!$A$4:$A$19,'Meal Info'!$C$4:$C$19)</f>
        <v>Charlie</v>
      </c>
      <c r="G427" s="7">
        <v>19</v>
      </c>
      <c r="H427" s="7">
        <f t="shared" si="26"/>
        <v>1.9000000000000001</v>
      </c>
      <c r="I427" s="7">
        <f t="shared" si="27"/>
        <v>20.9</v>
      </c>
      <c r="J427" s="7">
        <v>0.22</v>
      </c>
      <c r="K427" s="7">
        <f t="shared" si="24"/>
        <v>4.18</v>
      </c>
      <c r="L427" s="7" t="s">
        <v>5081</v>
      </c>
      <c r="M427" s="7">
        <v>10</v>
      </c>
      <c r="N427" s="7">
        <f>INDEX('Delivery Distances'!$B$6:$K$20,MATCH('Sales Summary_working sheet'!L427,'Delivery Distances'!$A$6:$A$20,0),MATCH('Sales Summary_working sheet'!M427,'Delivery Distances'!$B$5:$K$5,0))</f>
        <v>2</v>
      </c>
      <c r="O427" s="7" cm="1">
        <f t="array" ref="O427">_xlfn.XLOOKUP(L427,'Delivery Distances'!$A$6:$A$20,_xlfn.XLOOKUP('Sales Summary_working sheet'!M427,'Delivery Distances'!$B$5:$K$5,'Delivery Distances'!$B$6:$K$20))</f>
        <v>2</v>
      </c>
      <c r="P427" s="7">
        <f t="shared" si="25"/>
        <v>6</v>
      </c>
    </row>
    <row r="428" spans="1:16" ht="15.75" customHeight="1" x14ac:dyDescent="0.15">
      <c r="A428" s="13">
        <v>43985</v>
      </c>
      <c r="B428" s="19" t="s">
        <v>5356</v>
      </c>
      <c r="C428" s="7" t="s">
        <v>2150</v>
      </c>
      <c r="D428" s="14">
        <v>15</v>
      </c>
      <c r="E428" s="14" t="str">
        <f>_xlfn.XLOOKUP(D428,'Meal Info'!$A$4:$A$19,'Meal Info'!$B$4:$B$19)</f>
        <v>Snacks</v>
      </c>
      <c r="F428" s="14" t="str">
        <f>_xlfn.XLOOKUP(D428,'Meal Info'!$A$4:$A$19,'Meal Info'!$C$4:$C$19)</f>
        <v>Charlie</v>
      </c>
      <c r="G428" s="7">
        <v>75.94</v>
      </c>
      <c r="H428" s="7">
        <f t="shared" si="26"/>
        <v>7.5940000000000003</v>
      </c>
      <c r="I428" s="7">
        <f t="shared" si="27"/>
        <v>83.533999999999992</v>
      </c>
      <c r="J428" s="7">
        <v>0.4</v>
      </c>
      <c r="K428" s="7">
        <f t="shared" si="24"/>
        <v>30.376000000000001</v>
      </c>
      <c r="L428" s="7" t="s">
        <v>5078</v>
      </c>
      <c r="M428" s="7">
        <v>10</v>
      </c>
      <c r="N428" s="7">
        <f>INDEX('Delivery Distances'!$B$6:$K$20,MATCH('Sales Summary_working sheet'!L428,'Delivery Distances'!$A$6:$A$20,0),MATCH('Sales Summary_working sheet'!M428,'Delivery Distances'!$B$5:$K$5,0))</f>
        <v>6</v>
      </c>
      <c r="O428" s="7" cm="1">
        <f t="array" ref="O428">_xlfn.XLOOKUP(L428,'Delivery Distances'!$A$6:$A$20,_xlfn.XLOOKUP('Sales Summary_working sheet'!M428,'Delivery Distances'!$B$5:$K$5,'Delivery Distances'!$B$6:$K$20))</f>
        <v>6</v>
      </c>
      <c r="P428" s="7">
        <f t="shared" si="25"/>
        <v>10</v>
      </c>
    </row>
    <row r="429" spans="1:16" ht="15.75" customHeight="1" x14ac:dyDescent="0.15">
      <c r="A429" s="13">
        <v>43985</v>
      </c>
      <c r="B429" s="19" t="s">
        <v>5356</v>
      </c>
      <c r="C429" s="7" t="s">
        <v>3589</v>
      </c>
      <c r="D429" s="14">
        <v>15</v>
      </c>
      <c r="E429" s="14" t="str">
        <f>_xlfn.XLOOKUP(D429,'Meal Info'!$A$4:$A$19,'Meal Info'!$B$4:$B$19)</f>
        <v>Snacks</v>
      </c>
      <c r="F429" s="14" t="str">
        <f>_xlfn.XLOOKUP(D429,'Meal Info'!$A$4:$A$19,'Meal Info'!$C$4:$C$19)</f>
        <v>Charlie</v>
      </c>
      <c r="G429" s="7">
        <v>51.77</v>
      </c>
      <c r="H429" s="7">
        <f t="shared" si="26"/>
        <v>5.1770000000000005</v>
      </c>
      <c r="I429" s="7">
        <f t="shared" si="27"/>
        <v>56.947000000000003</v>
      </c>
      <c r="J429" s="7">
        <v>0.19</v>
      </c>
      <c r="K429" s="7">
        <f t="shared" si="24"/>
        <v>9.8363000000000014</v>
      </c>
      <c r="L429" s="7" t="s">
        <v>29</v>
      </c>
      <c r="M429" s="7">
        <v>5</v>
      </c>
      <c r="N429" s="7">
        <f>INDEX('Delivery Distances'!$B$6:$K$20,MATCH('Sales Summary_working sheet'!L429,'Delivery Distances'!$A$6:$A$20,0),MATCH('Sales Summary_working sheet'!M429,'Delivery Distances'!$B$5:$K$5,0))</f>
        <v>14</v>
      </c>
      <c r="O429" s="7" cm="1">
        <f t="array" ref="O429">_xlfn.XLOOKUP(L429,'Delivery Distances'!$A$6:$A$20,_xlfn.XLOOKUP('Sales Summary_working sheet'!M429,'Delivery Distances'!$B$5:$K$5,'Delivery Distances'!$B$6:$K$20))</f>
        <v>14</v>
      </c>
      <c r="P429" s="7">
        <f t="shared" si="25"/>
        <v>14</v>
      </c>
    </row>
    <row r="430" spans="1:16" ht="15.75" customHeight="1" x14ac:dyDescent="0.15">
      <c r="A430" s="13">
        <v>43985</v>
      </c>
      <c r="B430" s="19" t="s">
        <v>5356</v>
      </c>
      <c r="C430" s="7" t="s">
        <v>2805</v>
      </c>
      <c r="D430" s="14">
        <v>16</v>
      </c>
      <c r="E430" s="14" t="str">
        <f>_xlfn.XLOOKUP(D430,'Meal Info'!$A$4:$A$19,'Meal Info'!$B$4:$B$19)</f>
        <v>Fish</v>
      </c>
      <c r="F430" s="14" t="str">
        <f>_xlfn.XLOOKUP(D430,'Meal Info'!$A$4:$A$19,'Meal Info'!$C$4:$C$19)</f>
        <v>Charlie</v>
      </c>
      <c r="G430" s="7">
        <v>48.95</v>
      </c>
      <c r="H430" s="7">
        <f t="shared" si="26"/>
        <v>4.8950000000000005</v>
      </c>
      <c r="I430" s="7">
        <f t="shared" si="27"/>
        <v>53.845000000000006</v>
      </c>
      <c r="J430" s="7">
        <v>0.01</v>
      </c>
      <c r="K430" s="7">
        <f t="shared" si="24"/>
        <v>0.48950000000000005</v>
      </c>
      <c r="L430" s="7" t="s">
        <v>5080</v>
      </c>
      <c r="M430" s="7">
        <v>5</v>
      </c>
      <c r="N430" s="7">
        <f>INDEX('Delivery Distances'!$B$6:$K$20,MATCH('Sales Summary_working sheet'!L430,'Delivery Distances'!$A$6:$A$20,0),MATCH('Sales Summary_working sheet'!M430,'Delivery Distances'!$B$5:$K$5,0))</f>
        <v>5</v>
      </c>
      <c r="O430" s="7" cm="1">
        <f t="array" ref="O430">_xlfn.XLOOKUP(L430,'Delivery Distances'!$A$6:$A$20,_xlfn.XLOOKUP('Sales Summary_working sheet'!M430,'Delivery Distances'!$B$5:$K$5,'Delivery Distances'!$B$6:$K$20))</f>
        <v>5</v>
      </c>
      <c r="P430" s="7">
        <f t="shared" si="25"/>
        <v>9</v>
      </c>
    </row>
    <row r="431" spans="1:16" ht="15.75" customHeight="1" x14ac:dyDescent="0.15">
      <c r="A431" s="13">
        <v>43985</v>
      </c>
      <c r="B431" s="19" t="s">
        <v>5356</v>
      </c>
      <c r="C431" s="7" t="s">
        <v>4933</v>
      </c>
      <c r="D431" s="14">
        <v>16</v>
      </c>
      <c r="E431" s="14" t="str">
        <f>_xlfn.XLOOKUP(D431,'Meal Info'!$A$4:$A$19,'Meal Info'!$B$4:$B$19)</f>
        <v>Fish</v>
      </c>
      <c r="F431" s="14" t="str">
        <f>_xlfn.XLOOKUP(D431,'Meal Info'!$A$4:$A$19,'Meal Info'!$C$4:$C$19)</f>
        <v>Charlie</v>
      </c>
      <c r="G431" s="7">
        <v>57.77</v>
      </c>
      <c r="H431" s="7">
        <f t="shared" si="26"/>
        <v>5.777000000000001</v>
      </c>
      <c r="I431" s="7">
        <f t="shared" si="27"/>
        <v>63.547000000000004</v>
      </c>
      <c r="J431" s="7">
        <v>0.12</v>
      </c>
      <c r="K431" s="7">
        <f t="shared" si="24"/>
        <v>6.9324000000000003</v>
      </c>
      <c r="L431" s="7" t="s">
        <v>5083</v>
      </c>
      <c r="M431" s="7">
        <v>4</v>
      </c>
      <c r="N431" s="7">
        <f>INDEX('Delivery Distances'!$B$6:$K$20,MATCH('Sales Summary_working sheet'!L431,'Delivery Distances'!$A$6:$A$20,0),MATCH('Sales Summary_working sheet'!M431,'Delivery Distances'!$B$5:$K$5,0))</f>
        <v>1</v>
      </c>
      <c r="O431" s="7" cm="1">
        <f t="array" ref="O431">_xlfn.XLOOKUP(L431,'Delivery Distances'!$A$6:$A$20,_xlfn.XLOOKUP('Sales Summary_working sheet'!M431,'Delivery Distances'!$B$5:$K$5,'Delivery Distances'!$B$6:$K$20))</f>
        <v>1</v>
      </c>
      <c r="P431" s="7">
        <f t="shared" si="25"/>
        <v>3</v>
      </c>
    </row>
    <row r="432" spans="1:16" ht="15.75" customHeight="1" x14ac:dyDescent="0.15">
      <c r="A432" s="13">
        <v>43985</v>
      </c>
      <c r="B432" s="19" t="s">
        <v>5356</v>
      </c>
      <c r="C432" s="7" t="s">
        <v>4165</v>
      </c>
      <c r="D432" s="14">
        <v>15</v>
      </c>
      <c r="E432" s="14" t="str">
        <f>_xlfn.XLOOKUP(D432,'Meal Info'!$A$4:$A$19,'Meal Info'!$B$4:$B$19)</f>
        <v>Snacks</v>
      </c>
      <c r="F432" s="14" t="str">
        <f>_xlfn.XLOOKUP(D432,'Meal Info'!$A$4:$A$19,'Meal Info'!$C$4:$C$19)</f>
        <v>Charlie</v>
      </c>
      <c r="G432" s="7">
        <v>19.66</v>
      </c>
      <c r="H432" s="7">
        <f t="shared" si="26"/>
        <v>1.9660000000000002</v>
      </c>
      <c r="I432" s="7">
        <f t="shared" si="27"/>
        <v>21.626000000000001</v>
      </c>
      <c r="J432" s="7">
        <v>0.14000000000000001</v>
      </c>
      <c r="K432" s="7">
        <f t="shared" si="24"/>
        <v>2.7524000000000002</v>
      </c>
      <c r="L432" s="7" t="s">
        <v>5079</v>
      </c>
      <c r="M432" s="7">
        <v>7</v>
      </c>
      <c r="N432" s="7">
        <f>INDEX('Delivery Distances'!$B$6:$K$20,MATCH('Sales Summary_working sheet'!L432,'Delivery Distances'!$A$6:$A$20,0),MATCH('Sales Summary_working sheet'!M432,'Delivery Distances'!$B$5:$K$5,0))</f>
        <v>2</v>
      </c>
      <c r="O432" s="7" cm="1">
        <f t="array" ref="O432">_xlfn.XLOOKUP(L432,'Delivery Distances'!$A$6:$A$20,_xlfn.XLOOKUP('Sales Summary_working sheet'!M432,'Delivery Distances'!$B$5:$K$5,'Delivery Distances'!$B$6:$K$20))</f>
        <v>2</v>
      </c>
      <c r="P432" s="7">
        <f t="shared" si="25"/>
        <v>6</v>
      </c>
    </row>
    <row r="433" spans="1:16" ht="15.75" customHeight="1" x14ac:dyDescent="0.15">
      <c r="A433" s="13">
        <v>43985</v>
      </c>
      <c r="B433" s="19" t="s">
        <v>5356</v>
      </c>
      <c r="C433" s="7" t="s">
        <v>4959</v>
      </c>
      <c r="D433" s="14">
        <v>15</v>
      </c>
      <c r="E433" s="14" t="str">
        <f>_xlfn.XLOOKUP(D433,'Meal Info'!$A$4:$A$19,'Meal Info'!$B$4:$B$19)</f>
        <v>Snacks</v>
      </c>
      <c r="F433" s="14" t="str">
        <f>_xlfn.XLOOKUP(D433,'Meal Info'!$A$4:$A$19,'Meal Info'!$C$4:$C$19)</f>
        <v>Charlie</v>
      </c>
      <c r="G433" s="7">
        <v>38.65</v>
      </c>
      <c r="H433" s="7">
        <f t="shared" si="26"/>
        <v>3.8650000000000002</v>
      </c>
      <c r="I433" s="7">
        <f t="shared" si="27"/>
        <v>42.515000000000001</v>
      </c>
      <c r="J433" s="7">
        <v>0.27</v>
      </c>
      <c r="K433" s="7">
        <f t="shared" si="24"/>
        <v>10.435500000000001</v>
      </c>
      <c r="L433" s="7" t="s">
        <v>5082</v>
      </c>
      <c r="M433" s="7">
        <v>1</v>
      </c>
      <c r="N433" s="7">
        <f>INDEX('Delivery Distances'!$B$6:$K$20,MATCH('Sales Summary_working sheet'!L433,'Delivery Distances'!$A$6:$A$20,0),MATCH('Sales Summary_working sheet'!M433,'Delivery Distances'!$B$5:$K$5,0))</f>
        <v>3</v>
      </c>
      <c r="O433" s="7" cm="1">
        <f t="array" ref="O433">_xlfn.XLOOKUP(L433,'Delivery Distances'!$A$6:$A$20,_xlfn.XLOOKUP('Sales Summary_working sheet'!M433,'Delivery Distances'!$B$5:$K$5,'Delivery Distances'!$B$6:$K$20))</f>
        <v>3</v>
      </c>
      <c r="P433" s="7">
        <f t="shared" si="25"/>
        <v>7</v>
      </c>
    </row>
    <row r="434" spans="1:16" ht="15.75" customHeight="1" x14ac:dyDescent="0.15">
      <c r="A434" s="13">
        <v>43985</v>
      </c>
      <c r="B434" s="19" t="s">
        <v>5356</v>
      </c>
      <c r="C434" s="7" t="s">
        <v>131</v>
      </c>
      <c r="D434" s="14">
        <v>15</v>
      </c>
      <c r="E434" s="14" t="str">
        <f>_xlfn.XLOOKUP(D434,'Meal Info'!$A$4:$A$19,'Meal Info'!$B$4:$B$19)</f>
        <v>Snacks</v>
      </c>
      <c r="F434" s="14" t="str">
        <f>_xlfn.XLOOKUP(D434,'Meal Info'!$A$4:$A$19,'Meal Info'!$C$4:$C$19)</f>
        <v>Charlie</v>
      </c>
      <c r="G434" s="7">
        <v>11.42</v>
      </c>
      <c r="H434" s="7">
        <f t="shared" si="26"/>
        <v>1.1420000000000001</v>
      </c>
      <c r="I434" s="7">
        <f t="shared" si="27"/>
        <v>12.561999999999999</v>
      </c>
      <c r="J434" s="7">
        <v>0.12</v>
      </c>
      <c r="K434" s="7">
        <f t="shared" si="24"/>
        <v>1.3703999999999998</v>
      </c>
      <c r="L434" s="7" t="s">
        <v>31</v>
      </c>
      <c r="M434" s="7">
        <v>4</v>
      </c>
      <c r="N434" s="7">
        <f>INDEX('Delivery Distances'!$B$6:$K$20,MATCH('Sales Summary_working sheet'!L434,'Delivery Distances'!$A$6:$A$20,0),MATCH('Sales Summary_working sheet'!M434,'Delivery Distances'!$B$5:$K$5,0))</f>
        <v>8</v>
      </c>
      <c r="O434" s="7" cm="1">
        <f t="array" ref="O434">_xlfn.XLOOKUP(L434,'Delivery Distances'!$A$6:$A$20,_xlfn.XLOOKUP('Sales Summary_working sheet'!M434,'Delivery Distances'!$B$5:$K$5,'Delivery Distances'!$B$6:$K$20))</f>
        <v>8</v>
      </c>
      <c r="P434" s="7">
        <f t="shared" si="25"/>
        <v>11</v>
      </c>
    </row>
    <row r="435" spans="1:16" ht="15.75" customHeight="1" x14ac:dyDescent="0.15">
      <c r="A435" s="13">
        <v>43985</v>
      </c>
      <c r="B435" s="19" t="s">
        <v>5356</v>
      </c>
      <c r="C435" s="7" t="s">
        <v>3325</v>
      </c>
      <c r="D435" s="14">
        <v>15</v>
      </c>
      <c r="E435" s="14" t="str">
        <f>_xlfn.XLOOKUP(D435,'Meal Info'!$A$4:$A$19,'Meal Info'!$B$4:$B$19)</f>
        <v>Snacks</v>
      </c>
      <c r="F435" s="14" t="str">
        <f>_xlfn.XLOOKUP(D435,'Meal Info'!$A$4:$A$19,'Meal Info'!$C$4:$C$19)</f>
        <v>Charlie</v>
      </c>
      <c r="G435" s="7">
        <v>86.73</v>
      </c>
      <c r="H435" s="7">
        <f t="shared" si="26"/>
        <v>8.673</v>
      </c>
      <c r="I435" s="7">
        <f t="shared" si="27"/>
        <v>95.403000000000006</v>
      </c>
      <c r="J435" s="7">
        <v>0.05</v>
      </c>
      <c r="K435" s="7">
        <f t="shared" si="24"/>
        <v>4.3365</v>
      </c>
      <c r="L435" s="7" t="s">
        <v>30</v>
      </c>
      <c r="M435" s="7">
        <v>5</v>
      </c>
      <c r="N435" s="7">
        <f>INDEX('Delivery Distances'!$B$6:$K$20,MATCH('Sales Summary_working sheet'!L435,'Delivery Distances'!$A$6:$A$20,0),MATCH('Sales Summary_working sheet'!M435,'Delivery Distances'!$B$5:$K$5,0))</f>
        <v>18</v>
      </c>
      <c r="O435" s="7" cm="1">
        <f t="array" ref="O435">_xlfn.XLOOKUP(L435,'Delivery Distances'!$A$6:$A$20,_xlfn.XLOOKUP('Sales Summary_working sheet'!M435,'Delivery Distances'!$B$5:$K$5,'Delivery Distances'!$B$6:$K$20))</f>
        <v>18</v>
      </c>
      <c r="P435" s="7">
        <f t="shared" si="25"/>
        <v>16</v>
      </c>
    </row>
    <row r="436" spans="1:16" ht="15.75" customHeight="1" x14ac:dyDescent="0.15">
      <c r="A436" s="13">
        <v>43985</v>
      </c>
      <c r="B436" s="19" t="s">
        <v>5356</v>
      </c>
      <c r="C436" s="7" t="s">
        <v>4626</v>
      </c>
      <c r="D436" s="14">
        <v>15</v>
      </c>
      <c r="E436" s="14" t="str">
        <f>_xlfn.XLOOKUP(D436,'Meal Info'!$A$4:$A$19,'Meal Info'!$B$4:$B$19)</f>
        <v>Snacks</v>
      </c>
      <c r="F436" s="14" t="str">
        <f>_xlfn.XLOOKUP(D436,'Meal Info'!$A$4:$A$19,'Meal Info'!$C$4:$C$19)</f>
        <v>Charlie</v>
      </c>
      <c r="G436" s="7">
        <v>4.13</v>
      </c>
      <c r="H436" s="7">
        <f t="shared" si="26"/>
        <v>0.41300000000000003</v>
      </c>
      <c r="I436" s="7">
        <f t="shared" si="27"/>
        <v>4.5430000000000001</v>
      </c>
      <c r="J436" s="7">
        <v>0.09</v>
      </c>
      <c r="K436" s="7">
        <f t="shared" si="24"/>
        <v>0.37169999999999997</v>
      </c>
      <c r="L436" s="7" t="s">
        <v>5082</v>
      </c>
      <c r="M436" s="7">
        <v>7</v>
      </c>
      <c r="N436" s="7">
        <f>INDEX('Delivery Distances'!$B$6:$K$20,MATCH('Sales Summary_working sheet'!L436,'Delivery Distances'!$A$6:$A$20,0),MATCH('Sales Summary_working sheet'!M436,'Delivery Distances'!$B$5:$K$5,0))</f>
        <v>1</v>
      </c>
      <c r="O436" s="7" cm="1">
        <f t="array" ref="O436">_xlfn.XLOOKUP(L436,'Delivery Distances'!$A$6:$A$20,_xlfn.XLOOKUP('Sales Summary_working sheet'!M436,'Delivery Distances'!$B$5:$K$5,'Delivery Distances'!$B$6:$K$20))</f>
        <v>1</v>
      </c>
      <c r="P436" s="7">
        <f t="shared" si="25"/>
        <v>3</v>
      </c>
    </row>
    <row r="437" spans="1:16" ht="15.75" customHeight="1" x14ac:dyDescent="0.15">
      <c r="A437" s="13">
        <v>43985</v>
      </c>
      <c r="B437" s="19" t="s">
        <v>5356</v>
      </c>
      <c r="C437" s="7" t="s">
        <v>617</v>
      </c>
      <c r="D437" s="14">
        <v>15</v>
      </c>
      <c r="E437" s="14" t="str">
        <f>_xlfn.XLOOKUP(D437,'Meal Info'!$A$4:$A$19,'Meal Info'!$B$4:$B$19)</f>
        <v>Snacks</v>
      </c>
      <c r="F437" s="14" t="str">
        <f>_xlfn.XLOOKUP(D437,'Meal Info'!$A$4:$A$19,'Meal Info'!$C$4:$C$19)</f>
        <v>Charlie</v>
      </c>
      <c r="G437" s="7">
        <v>75.17</v>
      </c>
      <c r="H437" s="7">
        <f t="shared" si="26"/>
        <v>7.5170000000000003</v>
      </c>
      <c r="I437" s="7">
        <f t="shared" si="27"/>
        <v>82.686999999999998</v>
      </c>
      <c r="J437" s="7">
        <v>0.26</v>
      </c>
      <c r="K437" s="7">
        <f t="shared" si="24"/>
        <v>19.5442</v>
      </c>
      <c r="L437" s="7" t="s">
        <v>5081</v>
      </c>
      <c r="M437" s="7">
        <v>5</v>
      </c>
      <c r="N437" s="7">
        <f>INDEX('Delivery Distances'!$B$6:$K$20,MATCH('Sales Summary_working sheet'!L437,'Delivery Distances'!$A$6:$A$20,0),MATCH('Sales Summary_working sheet'!M437,'Delivery Distances'!$B$5:$K$5,0))</f>
        <v>3</v>
      </c>
      <c r="O437" s="7" cm="1">
        <f t="array" ref="O437">_xlfn.XLOOKUP(L437,'Delivery Distances'!$A$6:$A$20,_xlfn.XLOOKUP('Sales Summary_working sheet'!M437,'Delivery Distances'!$B$5:$K$5,'Delivery Distances'!$B$6:$K$20))</f>
        <v>3</v>
      </c>
      <c r="P437" s="7">
        <f t="shared" si="25"/>
        <v>7</v>
      </c>
    </row>
    <row r="438" spans="1:16" ht="15.75" customHeight="1" x14ac:dyDescent="0.15">
      <c r="A438" s="13">
        <v>43985</v>
      </c>
      <c r="B438" s="19" t="s">
        <v>5356</v>
      </c>
      <c r="C438" s="7" t="s">
        <v>2798</v>
      </c>
      <c r="D438" s="14">
        <v>16</v>
      </c>
      <c r="E438" s="14" t="str">
        <f>_xlfn.XLOOKUP(D438,'Meal Info'!$A$4:$A$19,'Meal Info'!$B$4:$B$19)</f>
        <v>Fish</v>
      </c>
      <c r="F438" s="14" t="str">
        <f>_xlfn.XLOOKUP(D438,'Meal Info'!$A$4:$A$19,'Meal Info'!$C$4:$C$19)</f>
        <v>Charlie</v>
      </c>
      <c r="G438" s="7">
        <v>71.94</v>
      </c>
      <c r="H438" s="7">
        <f t="shared" si="26"/>
        <v>7.194</v>
      </c>
      <c r="I438" s="7">
        <f t="shared" si="27"/>
        <v>79.134</v>
      </c>
      <c r="J438" s="7">
        <v>0.19</v>
      </c>
      <c r="K438" s="7">
        <f t="shared" si="24"/>
        <v>13.6686</v>
      </c>
      <c r="L438" s="7" t="s">
        <v>29</v>
      </c>
      <c r="M438" s="7">
        <v>7</v>
      </c>
      <c r="N438" s="7">
        <f>INDEX('Delivery Distances'!$B$6:$K$20,MATCH('Sales Summary_working sheet'!L438,'Delivery Distances'!$A$6:$A$20,0),MATCH('Sales Summary_working sheet'!M438,'Delivery Distances'!$B$5:$K$5,0))</f>
        <v>5</v>
      </c>
      <c r="O438" s="7" cm="1">
        <f t="array" ref="O438">_xlfn.XLOOKUP(L438,'Delivery Distances'!$A$6:$A$20,_xlfn.XLOOKUP('Sales Summary_working sheet'!M438,'Delivery Distances'!$B$5:$K$5,'Delivery Distances'!$B$6:$K$20))</f>
        <v>5</v>
      </c>
      <c r="P438" s="7">
        <f t="shared" si="25"/>
        <v>9</v>
      </c>
    </row>
    <row r="439" spans="1:16" ht="15.75" customHeight="1" x14ac:dyDescent="0.15">
      <c r="A439" s="13">
        <v>43985</v>
      </c>
      <c r="B439" s="19" t="s">
        <v>5356</v>
      </c>
      <c r="C439" s="7" t="s">
        <v>4356</v>
      </c>
      <c r="D439" s="14">
        <v>10</v>
      </c>
      <c r="E439" s="14" t="str">
        <f>_xlfn.XLOOKUP(D439,'Meal Info'!$A$4:$A$19,'Meal Info'!$B$4:$B$19)</f>
        <v>Protein shake</v>
      </c>
      <c r="F439" s="14" t="str">
        <f>_xlfn.XLOOKUP(D439,'Meal Info'!$A$4:$A$19,'Meal Info'!$C$4:$C$19)</f>
        <v>Charlie</v>
      </c>
      <c r="G439" s="7">
        <v>9.48</v>
      </c>
      <c r="H439" s="7">
        <f t="shared" si="26"/>
        <v>0.94800000000000006</v>
      </c>
      <c r="I439" s="7">
        <f t="shared" si="27"/>
        <v>10.428000000000001</v>
      </c>
      <c r="J439" s="7">
        <v>0.14000000000000001</v>
      </c>
      <c r="K439" s="7">
        <f t="shared" si="24"/>
        <v>1.3272000000000002</v>
      </c>
      <c r="L439" s="7" t="s">
        <v>5078</v>
      </c>
      <c r="M439" s="7">
        <v>10</v>
      </c>
      <c r="N439" s="7">
        <f>INDEX('Delivery Distances'!$B$6:$K$20,MATCH('Sales Summary_working sheet'!L439,'Delivery Distances'!$A$6:$A$20,0),MATCH('Sales Summary_working sheet'!M439,'Delivery Distances'!$B$5:$K$5,0))</f>
        <v>6</v>
      </c>
      <c r="O439" s="7" cm="1">
        <f t="array" ref="O439">_xlfn.XLOOKUP(L439,'Delivery Distances'!$A$6:$A$20,_xlfn.XLOOKUP('Sales Summary_working sheet'!M439,'Delivery Distances'!$B$5:$K$5,'Delivery Distances'!$B$6:$K$20))</f>
        <v>6</v>
      </c>
      <c r="P439" s="7">
        <f t="shared" si="25"/>
        <v>10</v>
      </c>
    </row>
    <row r="440" spans="1:16" ht="15.75" customHeight="1" x14ac:dyDescent="0.15">
      <c r="A440" s="13">
        <v>43985</v>
      </c>
      <c r="B440" s="19" t="s">
        <v>5356</v>
      </c>
      <c r="C440" s="7" t="s">
        <v>1921</v>
      </c>
      <c r="D440" s="14">
        <v>10</v>
      </c>
      <c r="E440" s="14" t="str">
        <f>_xlfn.XLOOKUP(D440,'Meal Info'!$A$4:$A$19,'Meal Info'!$B$4:$B$19)</f>
        <v>Protein shake</v>
      </c>
      <c r="F440" s="14" t="str">
        <f>_xlfn.XLOOKUP(D440,'Meal Info'!$A$4:$A$19,'Meal Info'!$C$4:$C$19)</f>
        <v>Charlie</v>
      </c>
      <c r="G440" s="7">
        <v>87.94</v>
      </c>
      <c r="H440" s="7">
        <f t="shared" si="26"/>
        <v>8.7940000000000005</v>
      </c>
      <c r="I440" s="7">
        <f t="shared" si="27"/>
        <v>96.733999999999995</v>
      </c>
      <c r="J440" s="7">
        <v>0.03</v>
      </c>
      <c r="K440" s="7">
        <f t="shared" si="24"/>
        <v>2.6381999999999999</v>
      </c>
      <c r="L440" s="7" t="s">
        <v>28</v>
      </c>
      <c r="M440" s="7">
        <v>10</v>
      </c>
      <c r="N440" s="7">
        <f>INDEX('Delivery Distances'!$B$6:$K$20,MATCH('Sales Summary_working sheet'!L440,'Delivery Distances'!$A$6:$A$20,0),MATCH('Sales Summary_working sheet'!M440,'Delivery Distances'!$B$5:$K$5,0))</f>
        <v>18</v>
      </c>
      <c r="O440" s="7" cm="1">
        <f t="array" ref="O440">_xlfn.XLOOKUP(L440,'Delivery Distances'!$A$6:$A$20,_xlfn.XLOOKUP('Sales Summary_working sheet'!M440,'Delivery Distances'!$B$5:$K$5,'Delivery Distances'!$B$6:$K$20))</f>
        <v>18</v>
      </c>
      <c r="P440" s="7">
        <f t="shared" si="25"/>
        <v>16</v>
      </c>
    </row>
    <row r="441" spans="1:16" ht="15.75" customHeight="1" x14ac:dyDescent="0.15">
      <c r="A441" s="13">
        <v>43985</v>
      </c>
      <c r="B441" s="19" t="s">
        <v>5356</v>
      </c>
      <c r="C441" s="7" t="s">
        <v>4429</v>
      </c>
      <c r="D441" s="14">
        <v>16</v>
      </c>
      <c r="E441" s="14" t="str">
        <f>_xlfn.XLOOKUP(D441,'Meal Info'!$A$4:$A$19,'Meal Info'!$B$4:$B$19)</f>
        <v>Fish</v>
      </c>
      <c r="F441" s="14" t="str">
        <f>_xlfn.XLOOKUP(D441,'Meal Info'!$A$4:$A$19,'Meal Info'!$C$4:$C$19)</f>
        <v>Charlie</v>
      </c>
      <c r="G441" s="7">
        <v>16.23</v>
      </c>
      <c r="H441" s="7">
        <f t="shared" si="26"/>
        <v>1.6230000000000002</v>
      </c>
      <c r="I441" s="7">
        <f t="shared" si="27"/>
        <v>17.853000000000002</v>
      </c>
      <c r="J441" s="7">
        <v>0.09</v>
      </c>
      <c r="K441" s="7">
        <f t="shared" si="24"/>
        <v>1.4606999999999999</v>
      </c>
      <c r="L441" s="7" t="s">
        <v>5082</v>
      </c>
      <c r="M441" s="7">
        <v>1</v>
      </c>
      <c r="N441" s="7">
        <f>INDEX('Delivery Distances'!$B$6:$K$20,MATCH('Sales Summary_working sheet'!L441,'Delivery Distances'!$A$6:$A$20,0),MATCH('Sales Summary_working sheet'!M441,'Delivery Distances'!$B$5:$K$5,0))</f>
        <v>3</v>
      </c>
      <c r="O441" s="7" cm="1">
        <f t="array" ref="O441">_xlfn.XLOOKUP(L441,'Delivery Distances'!$A$6:$A$20,_xlfn.XLOOKUP('Sales Summary_working sheet'!M441,'Delivery Distances'!$B$5:$K$5,'Delivery Distances'!$B$6:$K$20))</f>
        <v>3</v>
      </c>
      <c r="P441" s="7">
        <f t="shared" si="25"/>
        <v>7</v>
      </c>
    </row>
    <row r="442" spans="1:16" ht="15.75" customHeight="1" x14ac:dyDescent="0.15">
      <c r="A442" s="13">
        <v>43985</v>
      </c>
      <c r="B442" s="19" t="s">
        <v>5356</v>
      </c>
      <c r="C442" s="7" t="s">
        <v>3826</v>
      </c>
      <c r="D442" s="14">
        <v>15</v>
      </c>
      <c r="E442" s="14" t="str">
        <f>_xlfn.XLOOKUP(D442,'Meal Info'!$A$4:$A$19,'Meal Info'!$B$4:$B$19)</f>
        <v>Snacks</v>
      </c>
      <c r="F442" s="14" t="str">
        <f>_xlfn.XLOOKUP(D442,'Meal Info'!$A$4:$A$19,'Meal Info'!$C$4:$C$19)</f>
        <v>Charlie</v>
      </c>
      <c r="G442" s="7">
        <v>74.14</v>
      </c>
      <c r="H442" s="7">
        <f t="shared" si="26"/>
        <v>7.4140000000000006</v>
      </c>
      <c r="I442" s="7">
        <f t="shared" si="27"/>
        <v>81.554000000000002</v>
      </c>
      <c r="J442" s="7">
        <v>0.25</v>
      </c>
      <c r="K442" s="7">
        <f t="shared" si="24"/>
        <v>18.535</v>
      </c>
      <c r="L442" s="7" t="s">
        <v>28</v>
      </c>
      <c r="M442" s="7">
        <v>2</v>
      </c>
      <c r="N442" s="7">
        <f>INDEX('Delivery Distances'!$B$6:$K$20,MATCH('Sales Summary_working sheet'!L442,'Delivery Distances'!$A$6:$A$20,0),MATCH('Sales Summary_working sheet'!M442,'Delivery Distances'!$B$5:$K$5,0))</f>
        <v>12</v>
      </c>
      <c r="O442" s="7" cm="1">
        <f t="array" ref="O442">_xlfn.XLOOKUP(L442,'Delivery Distances'!$A$6:$A$20,_xlfn.XLOOKUP('Sales Summary_working sheet'!M442,'Delivery Distances'!$B$5:$K$5,'Delivery Distances'!$B$6:$K$20))</f>
        <v>12</v>
      </c>
      <c r="P442" s="7">
        <f t="shared" si="25"/>
        <v>13</v>
      </c>
    </row>
    <row r="443" spans="1:16" ht="15.75" customHeight="1" x14ac:dyDescent="0.15">
      <c r="A443" s="13">
        <v>43985</v>
      </c>
      <c r="B443" s="19" t="s">
        <v>5356</v>
      </c>
      <c r="C443" s="7" t="s">
        <v>722</v>
      </c>
      <c r="D443" s="14">
        <v>16</v>
      </c>
      <c r="E443" s="14" t="str">
        <f>_xlfn.XLOOKUP(D443,'Meal Info'!$A$4:$A$19,'Meal Info'!$B$4:$B$19)</f>
        <v>Fish</v>
      </c>
      <c r="F443" s="14" t="str">
        <f>_xlfn.XLOOKUP(D443,'Meal Info'!$A$4:$A$19,'Meal Info'!$C$4:$C$19)</f>
        <v>Charlie</v>
      </c>
      <c r="G443" s="7">
        <v>53.65</v>
      </c>
      <c r="H443" s="7">
        <f t="shared" si="26"/>
        <v>5.3650000000000002</v>
      </c>
      <c r="I443" s="7">
        <f t="shared" si="27"/>
        <v>59.015000000000001</v>
      </c>
      <c r="J443" s="7">
        <v>0.18</v>
      </c>
      <c r="K443" s="7">
        <f t="shared" si="24"/>
        <v>9.657</v>
      </c>
      <c r="L443" s="7" t="s">
        <v>26</v>
      </c>
      <c r="M443" s="7">
        <v>3</v>
      </c>
      <c r="N443" s="7">
        <f>INDEX('Delivery Distances'!$B$6:$K$20,MATCH('Sales Summary_working sheet'!L443,'Delivery Distances'!$A$6:$A$20,0),MATCH('Sales Summary_working sheet'!M443,'Delivery Distances'!$B$5:$K$5,0))</f>
        <v>12</v>
      </c>
      <c r="O443" s="7" cm="1">
        <f t="array" ref="O443">_xlfn.XLOOKUP(L443,'Delivery Distances'!$A$6:$A$20,_xlfn.XLOOKUP('Sales Summary_working sheet'!M443,'Delivery Distances'!$B$5:$K$5,'Delivery Distances'!$B$6:$K$20))</f>
        <v>12</v>
      </c>
      <c r="P443" s="7">
        <f t="shared" si="25"/>
        <v>13</v>
      </c>
    </row>
    <row r="444" spans="1:16" ht="15.75" customHeight="1" x14ac:dyDescent="0.15">
      <c r="A444" s="13">
        <v>43985</v>
      </c>
      <c r="B444" s="19" t="s">
        <v>5356</v>
      </c>
      <c r="C444" s="7" t="s">
        <v>2038</v>
      </c>
      <c r="D444" s="14">
        <v>16</v>
      </c>
      <c r="E444" s="14" t="str">
        <f>_xlfn.XLOOKUP(D444,'Meal Info'!$A$4:$A$19,'Meal Info'!$B$4:$B$19)</f>
        <v>Fish</v>
      </c>
      <c r="F444" s="14" t="str">
        <f>_xlfn.XLOOKUP(D444,'Meal Info'!$A$4:$A$19,'Meal Info'!$C$4:$C$19)</f>
        <v>Charlie</v>
      </c>
      <c r="G444" s="7">
        <v>42.76</v>
      </c>
      <c r="H444" s="7">
        <f t="shared" si="26"/>
        <v>4.2759999999999998</v>
      </c>
      <c r="I444" s="7">
        <f t="shared" si="27"/>
        <v>47.036000000000001</v>
      </c>
      <c r="J444" s="7">
        <v>0.15</v>
      </c>
      <c r="K444" s="7">
        <f t="shared" si="24"/>
        <v>6.4139999999999997</v>
      </c>
      <c r="L444" s="7" t="s">
        <v>5075</v>
      </c>
      <c r="M444" s="7">
        <v>6</v>
      </c>
      <c r="N444" s="7">
        <f>INDEX('Delivery Distances'!$B$6:$K$20,MATCH('Sales Summary_working sheet'!L444,'Delivery Distances'!$A$6:$A$20,0),MATCH('Sales Summary_working sheet'!M444,'Delivery Distances'!$B$5:$K$5,0))</f>
        <v>11</v>
      </c>
      <c r="O444" s="7" cm="1">
        <f t="array" ref="O444">_xlfn.XLOOKUP(L444,'Delivery Distances'!$A$6:$A$20,_xlfn.XLOOKUP('Sales Summary_working sheet'!M444,'Delivery Distances'!$B$5:$K$5,'Delivery Distances'!$B$6:$K$20))</f>
        <v>11</v>
      </c>
      <c r="P444" s="7">
        <f t="shared" si="25"/>
        <v>12.5</v>
      </c>
    </row>
    <row r="445" spans="1:16" ht="15.75" customHeight="1" x14ac:dyDescent="0.15">
      <c r="A445" s="13">
        <v>43985</v>
      </c>
      <c r="B445" s="19" t="s">
        <v>5356</v>
      </c>
      <c r="C445" s="7" t="s">
        <v>4701</v>
      </c>
      <c r="D445" s="14">
        <v>10</v>
      </c>
      <c r="E445" s="14" t="str">
        <f>_xlfn.XLOOKUP(D445,'Meal Info'!$A$4:$A$19,'Meal Info'!$B$4:$B$19)</f>
        <v>Protein shake</v>
      </c>
      <c r="F445" s="14" t="str">
        <f>_xlfn.XLOOKUP(D445,'Meal Info'!$A$4:$A$19,'Meal Info'!$C$4:$C$19)</f>
        <v>Charlie</v>
      </c>
      <c r="G445" s="7">
        <v>99.71</v>
      </c>
      <c r="H445" s="7">
        <f t="shared" si="26"/>
        <v>9.9710000000000001</v>
      </c>
      <c r="I445" s="7">
        <f t="shared" si="27"/>
        <v>109.681</v>
      </c>
      <c r="J445" s="7">
        <v>0.39</v>
      </c>
      <c r="K445" s="7">
        <f t="shared" si="24"/>
        <v>38.886899999999997</v>
      </c>
      <c r="L445" s="7" t="s">
        <v>28</v>
      </c>
      <c r="M445" s="7">
        <v>3</v>
      </c>
      <c r="N445" s="7">
        <f>INDEX('Delivery Distances'!$B$6:$K$20,MATCH('Sales Summary_working sheet'!L445,'Delivery Distances'!$A$6:$A$20,0),MATCH('Sales Summary_working sheet'!M445,'Delivery Distances'!$B$5:$K$5,0))</f>
        <v>6</v>
      </c>
      <c r="O445" s="7" cm="1">
        <f t="array" ref="O445">_xlfn.XLOOKUP(L445,'Delivery Distances'!$A$6:$A$20,_xlfn.XLOOKUP('Sales Summary_working sheet'!M445,'Delivery Distances'!$B$5:$K$5,'Delivery Distances'!$B$6:$K$20))</f>
        <v>6</v>
      </c>
      <c r="P445" s="7">
        <f t="shared" si="25"/>
        <v>10</v>
      </c>
    </row>
    <row r="446" spans="1:16" ht="15.75" customHeight="1" x14ac:dyDescent="0.15">
      <c r="A446" s="13">
        <v>43985</v>
      </c>
      <c r="B446" s="19" t="s">
        <v>5357</v>
      </c>
      <c r="C446" s="7" t="s">
        <v>4195</v>
      </c>
      <c r="D446" s="14">
        <v>10</v>
      </c>
      <c r="E446" s="14" t="str">
        <f>_xlfn.XLOOKUP(D446,'Meal Info'!$A$4:$A$19,'Meal Info'!$B$4:$B$19)</f>
        <v>Protein shake</v>
      </c>
      <c r="F446" s="14" t="str">
        <f>_xlfn.XLOOKUP(D446,'Meal Info'!$A$4:$A$19,'Meal Info'!$C$4:$C$19)</f>
        <v>Charlie</v>
      </c>
      <c r="G446" s="7">
        <v>11.75</v>
      </c>
      <c r="H446" s="7">
        <f t="shared" si="26"/>
        <v>1.175</v>
      </c>
      <c r="I446" s="7">
        <f t="shared" si="27"/>
        <v>12.925000000000001</v>
      </c>
      <c r="J446" s="7">
        <v>0.18</v>
      </c>
      <c r="K446" s="7">
        <f t="shared" si="24"/>
        <v>2.1149999999999998</v>
      </c>
      <c r="L446" s="7" t="s">
        <v>28</v>
      </c>
      <c r="M446" s="7">
        <v>8</v>
      </c>
      <c r="N446" s="7">
        <f>INDEX('Delivery Distances'!$B$6:$K$20,MATCH('Sales Summary_working sheet'!L446,'Delivery Distances'!$A$6:$A$20,0),MATCH('Sales Summary_working sheet'!M446,'Delivery Distances'!$B$5:$K$5,0))</f>
        <v>17</v>
      </c>
      <c r="O446" s="7" cm="1">
        <f t="array" ref="O446">_xlfn.XLOOKUP(L446,'Delivery Distances'!$A$6:$A$20,_xlfn.XLOOKUP('Sales Summary_working sheet'!M446,'Delivery Distances'!$B$5:$K$5,'Delivery Distances'!$B$6:$K$20))</f>
        <v>17</v>
      </c>
      <c r="P446" s="7">
        <f t="shared" si="25"/>
        <v>15.5</v>
      </c>
    </row>
    <row r="447" spans="1:16" ht="15.75" customHeight="1" x14ac:dyDescent="0.15">
      <c r="A447" s="13">
        <v>43985</v>
      </c>
      <c r="B447" s="19" t="s">
        <v>5357</v>
      </c>
      <c r="C447" s="7" t="s">
        <v>1852</v>
      </c>
      <c r="D447" s="14">
        <v>16</v>
      </c>
      <c r="E447" s="14" t="str">
        <f>_xlfn.XLOOKUP(D447,'Meal Info'!$A$4:$A$19,'Meal Info'!$B$4:$B$19)</f>
        <v>Fish</v>
      </c>
      <c r="F447" s="14" t="str">
        <f>_xlfn.XLOOKUP(D447,'Meal Info'!$A$4:$A$19,'Meal Info'!$C$4:$C$19)</f>
        <v>Charlie</v>
      </c>
      <c r="G447" s="7">
        <v>93</v>
      </c>
      <c r="H447" s="7">
        <f t="shared" si="26"/>
        <v>9.3000000000000007</v>
      </c>
      <c r="I447" s="7">
        <f t="shared" si="27"/>
        <v>102.3</v>
      </c>
      <c r="J447" s="7">
        <v>0.39</v>
      </c>
      <c r="K447" s="7">
        <f t="shared" si="24"/>
        <v>36.270000000000003</v>
      </c>
      <c r="L447" s="7" t="s">
        <v>5076</v>
      </c>
      <c r="M447" s="7">
        <v>6</v>
      </c>
      <c r="N447" s="7">
        <f>INDEX('Delivery Distances'!$B$6:$K$20,MATCH('Sales Summary_working sheet'!L447,'Delivery Distances'!$A$6:$A$20,0),MATCH('Sales Summary_working sheet'!M447,'Delivery Distances'!$B$5:$K$5,0))</f>
        <v>9</v>
      </c>
      <c r="O447" s="7" cm="1">
        <f t="array" ref="O447">_xlfn.XLOOKUP(L447,'Delivery Distances'!$A$6:$A$20,_xlfn.XLOOKUP('Sales Summary_working sheet'!M447,'Delivery Distances'!$B$5:$K$5,'Delivery Distances'!$B$6:$K$20))</f>
        <v>9</v>
      </c>
      <c r="P447" s="7">
        <f t="shared" si="25"/>
        <v>11.5</v>
      </c>
    </row>
    <row r="448" spans="1:16" ht="15.75" customHeight="1" x14ac:dyDescent="0.15">
      <c r="A448" s="13">
        <v>43985</v>
      </c>
      <c r="B448" s="19" t="s">
        <v>5357</v>
      </c>
      <c r="C448" s="7" t="s">
        <v>3049</v>
      </c>
      <c r="D448" s="14">
        <v>16</v>
      </c>
      <c r="E448" s="14" t="str">
        <f>_xlfn.XLOOKUP(D448,'Meal Info'!$A$4:$A$19,'Meal Info'!$B$4:$B$19)</f>
        <v>Fish</v>
      </c>
      <c r="F448" s="14" t="str">
        <f>_xlfn.XLOOKUP(D448,'Meal Info'!$A$4:$A$19,'Meal Info'!$C$4:$C$19)</f>
        <v>Charlie</v>
      </c>
      <c r="G448" s="7">
        <v>60.31</v>
      </c>
      <c r="H448" s="7">
        <f t="shared" si="26"/>
        <v>6.0310000000000006</v>
      </c>
      <c r="I448" s="7">
        <f t="shared" si="27"/>
        <v>66.341000000000008</v>
      </c>
      <c r="J448" s="7">
        <v>0.24</v>
      </c>
      <c r="K448" s="7">
        <f t="shared" si="24"/>
        <v>14.474399999999999</v>
      </c>
      <c r="L448" s="7" t="s">
        <v>28</v>
      </c>
      <c r="M448" s="7">
        <v>5</v>
      </c>
      <c r="N448" s="7">
        <f>INDEX('Delivery Distances'!$B$6:$K$20,MATCH('Sales Summary_working sheet'!L448,'Delivery Distances'!$A$6:$A$20,0),MATCH('Sales Summary_working sheet'!M448,'Delivery Distances'!$B$5:$K$5,0))</f>
        <v>11</v>
      </c>
      <c r="O448" s="7" cm="1">
        <f t="array" ref="O448">_xlfn.XLOOKUP(L448,'Delivery Distances'!$A$6:$A$20,_xlfn.XLOOKUP('Sales Summary_working sheet'!M448,'Delivery Distances'!$B$5:$K$5,'Delivery Distances'!$B$6:$K$20))</f>
        <v>11</v>
      </c>
      <c r="P448" s="7">
        <f t="shared" si="25"/>
        <v>12.5</v>
      </c>
    </row>
    <row r="449" spans="1:16" ht="15.75" customHeight="1" x14ac:dyDescent="0.15">
      <c r="A449" s="13">
        <v>43985</v>
      </c>
      <c r="B449" s="19" t="s">
        <v>5357</v>
      </c>
      <c r="C449" s="7" t="s">
        <v>2976</v>
      </c>
      <c r="D449" s="14">
        <v>15</v>
      </c>
      <c r="E449" s="14" t="str">
        <f>_xlfn.XLOOKUP(D449,'Meal Info'!$A$4:$A$19,'Meal Info'!$B$4:$B$19)</f>
        <v>Snacks</v>
      </c>
      <c r="F449" s="14" t="str">
        <f>_xlfn.XLOOKUP(D449,'Meal Info'!$A$4:$A$19,'Meal Info'!$C$4:$C$19)</f>
        <v>Charlie</v>
      </c>
      <c r="G449" s="7">
        <v>99.92</v>
      </c>
      <c r="H449" s="7">
        <f t="shared" si="26"/>
        <v>9.9920000000000009</v>
      </c>
      <c r="I449" s="7">
        <f t="shared" si="27"/>
        <v>109.91200000000001</v>
      </c>
      <c r="J449" s="7">
        <v>0.08</v>
      </c>
      <c r="K449" s="7">
        <f t="shared" si="24"/>
        <v>7.9936000000000007</v>
      </c>
      <c r="L449" s="7" t="s">
        <v>31</v>
      </c>
      <c r="M449" s="7">
        <v>4</v>
      </c>
      <c r="N449" s="7">
        <f>INDEX('Delivery Distances'!$B$6:$K$20,MATCH('Sales Summary_working sheet'!L449,'Delivery Distances'!$A$6:$A$20,0),MATCH('Sales Summary_working sheet'!M449,'Delivery Distances'!$B$5:$K$5,0))</f>
        <v>8</v>
      </c>
      <c r="O449" s="7" cm="1">
        <f t="array" ref="O449">_xlfn.XLOOKUP(L449,'Delivery Distances'!$A$6:$A$20,_xlfn.XLOOKUP('Sales Summary_working sheet'!M449,'Delivery Distances'!$B$5:$K$5,'Delivery Distances'!$B$6:$K$20))</f>
        <v>8</v>
      </c>
      <c r="P449" s="7">
        <f t="shared" si="25"/>
        <v>11</v>
      </c>
    </row>
    <row r="450" spans="1:16" ht="15.75" customHeight="1" x14ac:dyDescent="0.15">
      <c r="A450" s="13">
        <v>43985</v>
      </c>
      <c r="B450" s="19" t="s">
        <v>5357</v>
      </c>
      <c r="C450" s="7" t="s">
        <v>2085</v>
      </c>
      <c r="D450" s="14">
        <v>10</v>
      </c>
      <c r="E450" s="14" t="str">
        <f>_xlfn.XLOOKUP(D450,'Meal Info'!$A$4:$A$19,'Meal Info'!$B$4:$B$19)</f>
        <v>Protein shake</v>
      </c>
      <c r="F450" s="14" t="str">
        <f>_xlfn.XLOOKUP(D450,'Meal Info'!$A$4:$A$19,'Meal Info'!$C$4:$C$19)</f>
        <v>Charlie</v>
      </c>
      <c r="G450" s="7">
        <v>57.81</v>
      </c>
      <c r="H450" s="7">
        <f t="shared" si="26"/>
        <v>5.7810000000000006</v>
      </c>
      <c r="I450" s="7">
        <f t="shared" si="27"/>
        <v>63.591000000000001</v>
      </c>
      <c r="J450" s="7">
        <v>0.39</v>
      </c>
      <c r="K450" s="7">
        <f t="shared" si="24"/>
        <v>22.545900000000003</v>
      </c>
      <c r="L450" s="7" t="s">
        <v>28</v>
      </c>
      <c r="M450" s="7">
        <v>6</v>
      </c>
      <c r="N450" s="7">
        <f>INDEX('Delivery Distances'!$B$6:$K$20,MATCH('Sales Summary_working sheet'!L450,'Delivery Distances'!$A$6:$A$20,0),MATCH('Sales Summary_working sheet'!M450,'Delivery Distances'!$B$5:$K$5,0))</f>
        <v>6</v>
      </c>
      <c r="O450" s="7" cm="1">
        <f t="array" ref="O450">_xlfn.XLOOKUP(L450,'Delivery Distances'!$A$6:$A$20,_xlfn.XLOOKUP('Sales Summary_working sheet'!M450,'Delivery Distances'!$B$5:$K$5,'Delivery Distances'!$B$6:$K$20))</f>
        <v>6</v>
      </c>
      <c r="P450" s="7">
        <f t="shared" si="25"/>
        <v>10</v>
      </c>
    </row>
    <row r="451" spans="1:16" ht="15.75" customHeight="1" x14ac:dyDescent="0.15">
      <c r="A451" s="13">
        <v>43985</v>
      </c>
      <c r="B451" s="19" t="s">
        <v>5357</v>
      </c>
      <c r="C451" s="7" t="s">
        <v>5071</v>
      </c>
      <c r="D451" s="14">
        <v>15</v>
      </c>
      <c r="E451" s="14" t="str">
        <f>_xlfn.XLOOKUP(D451,'Meal Info'!$A$4:$A$19,'Meal Info'!$B$4:$B$19)</f>
        <v>Snacks</v>
      </c>
      <c r="F451" s="14" t="str">
        <f>_xlfn.XLOOKUP(D451,'Meal Info'!$A$4:$A$19,'Meal Info'!$C$4:$C$19)</f>
        <v>Charlie</v>
      </c>
      <c r="G451" s="7">
        <v>47.32</v>
      </c>
      <c r="H451" s="7">
        <f t="shared" si="26"/>
        <v>4.7320000000000002</v>
      </c>
      <c r="I451" s="7">
        <f t="shared" si="27"/>
        <v>52.052</v>
      </c>
      <c r="J451" s="7">
        <v>0.19</v>
      </c>
      <c r="K451" s="7">
        <f t="shared" si="24"/>
        <v>8.9908000000000001</v>
      </c>
      <c r="L451" s="7" t="s">
        <v>5082</v>
      </c>
      <c r="M451" s="7">
        <v>5</v>
      </c>
      <c r="N451" s="7">
        <f>INDEX('Delivery Distances'!$B$6:$K$20,MATCH('Sales Summary_working sheet'!L451,'Delivery Distances'!$A$6:$A$20,0),MATCH('Sales Summary_working sheet'!M451,'Delivery Distances'!$B$5:$K$5,0))</f>
        <v>2</v>
      </c>
      <c r="O451" s="7" cm="1">
        <f t="array" ref="O451">_xlfn.XLOOKUP(L451,'Delivery Distances'!$A$6:$A$20,_xlfn.XLOOKUP('Sales Summary_working sheet'!M451,'Delivery Distances'!$B$5:$K$5,'Delivery Distances'!$B$6:$K$20))</f>
        <v>2</v>
      </c>
      <c r="P451" s="7">
        <f t="shared" si="25"/>
        <v>6</v>
      </c>
    </row>
    <row r="452" spans="1:16" ht="15.75" customHeight="1" x14ac:dyDescent="0.15">
      <c r="A452" s="13">
        <v>43985</v>
      </c>
      <c r="B452" s="19" t="s">
        <v>5357</v>
      </c>
      <c r="C452" s="7" t="s">
        <v>4288</v>
      </c>
      <c r="D452" s="14">
        <v>16</v>
      </c>
      <c r="E452" s="14" t="str">
        <f>_xlfn.XLOOKUP(D452,'Meal Info'!$A$4:$A$19,'Meal Info'!$B$4:$B$19)</f>
        <v>Fish</v>
      </c>
      <c r="F452" s="14" t="str">
        <f>_xlfn.XLOOKUP(D452,'Meal Info'!$A$4:$A$19,'Meal Info'!$C$4:$C$19)</f>
        <v>Charlie</v>
      </c>
      <c r="G452" s="7">
        <v>43.73</v>
      </c>
      <c r="H452" s="7">
        <f t="shared" si="26"/>
        <v>4.3730000000000002</v>
      </c>
      <c r="I452" s="7">
        <f t="shared" si="27"/>
        <v>48.102999999999994</v>
      </c>
      <c r="J452" s="7">
        <v>0.13</v>
      </c>
      <c r="K452" s="7">
        <f t="shared" si="24"/>
        <v>5.6848999999999998</v>
      </c>
      <c r="L452" s="7" t="s">
        <v>5075</v>
      </c>
      <c r="M452" s="7">
        <v>9</v>
      </c>
      <c r="N452" s="7">
        <f>INDEX('Delivery Distances'!$B$6:$K$20,MATCH('Sales Summary_working sheet'!L452,'Delivery Distances'!$A$6:$A$20,0),MATCH('Sales Summary_working sheet'!M452,'Delivery Distances'!$B$5:$K$5,0))</f>
        <v>9</v>
      </c>
      <c r="O452" s="7" cm="1">
        <f t="array" ref="O452">_xlfn.XLOOKUP(L452,'Delivery Distances'!$A$6:$A$20,_xlfn.XLOOKUP('Sales Summary_working sheet'!M452,'Delivery Distances'!$B$5:$K$5,'Delivery Distances'!$B$6:$K$20))</f>
        <v>9</v>
      </c>
      <c r="P452" s="7">
        <f t="shared" si="25"/>
        <v>11.5</v>
      </c>
    </row>
    <row r="453" spans="1:16" ht="15.75" customHeight="1" x14ac:dyDescent="0.15">
      <c r="A453" s="13">
        <v>43985</v>
      </c>
      <c r="B453" s="19" t="s">
        <v>5357</v>
      </c>
      <c r="C453" s="7" t="s">
        <v>187</v>
      </c>
      <c r="D453" s="14">
        <v>15</v>
      </c>
      <c r="E453" s="14" t="str">
        <f>_xlfn.XLOOKUP(D453,'Meal Info'!$A$4:$A$19,'Meal Info'!$B$4:$B$19)</f>
        <v>Snacks</v>
      </c>
      <c r="F453" s="14" t="str">
        <f>_xlfn.XLOOKUP(D453,'Meal Info'!$A$4:$A$19,'Meal Info'!$C$4:$C$19)</f>
        <v>Charlie</v>
      </c>
      <c r="G453" s="7">
        <v>64.989999999999995</v>
      </c>
      <c r="H453" s="7">
        <f t="shared" si="26"/>
        <v>6.4989999999999997</v>
      </c>
      <c r="I453" s="7">
        <f t="shared" si="27"/>
        <v>71.48899999999999</v>
      </c>
      <c r="J453" s="7">
        <v>0.19</v>
      </c>
      <c r="K453" s="7">
        <f t="shared" ref="K453:K516" si="28">J453*G453</f>
        <v>12.348099999999999</v>
      </c>
      <c r="L453" s="7" t="s">
        <v>28</v>
      </c>
      <c r="M453" s="7">
        <v>2</v>
      </c>
      <c r="N453" s="7">
        <f>INDEX('Delivery Distances'!$B$6:$K$20,MATCH('Sales Summary_working sheet'!L453,'Delivery Distances'!$A$6:$A$20,0),MATCH('Sales Summary_working sheet'!M453,'Delivery Distances'!$B$5:$K$5,0))</f>
        <v>12</v>
      </c>
      <c r="O453" s="7" cm="1">
        <f t="array" ref="O453">_xlfn.XLOOKUP(L453,'Delivery Distances'!$A$6:$A$20,_xlfn.XLOOKUP('Sales Summary_working sheet'!M453,'Delivery Distances'!$B$5:$K$5,'Delivery Distances'!$B$6:$K$20))</f>
        <v>12</v>
      </c>
      <c r="P453" s="7">
        <f t="shared" ref="P453:P516" si="29">IF(O453&lt;=2, O453*3, IF(O453&lt;=6, 3*2 + (O453-2)*1, 3*2 + 4*1 + (O453-6)*0.5))</f>
        <v>13</v>
      </c>
    </row>
    <row r="454" spans="1:16" ht="15.75" customHeight="1" x14ac:dyDescent="0.15">
      <c r="A454" s="13">
        <v>43985</v>
      </c>
      <c r="B454" s="19" t="s">
        <v>5357</v>
      </c>
      <c r="C454" s="7" t="s">
        <v>4156</v>
      </c>
      <c r="D454" s="14">
        <v>10</v>
      </c>
      <c r="E454" s="14" t="str">
        <f>_xlfn.XLOOKUP(D454,'Meal Info'!$A$4:$A$19,'Meal Info'!$B$4:$B$19)</f>
        <v>Protein shake</v>
      </c>
      <c r="F454" s="14" t="str">
        <f>_xlfn.XLOOKUP(D454,'Meal Info'!$A$4:$A$19,'Meal Info'!$C$4:$C$19)</f>
        <v>Charlie</v>
      </c>
      <c r="G454" s="7">
        <v>67.73</v>
      </c>
      <c r="H454" s="7">
        <f t="shared" si="26"/>
        <v>6.7730000000000006</v>
      </c>
      <c r="I454" s="7">
        <f t="shared" si="27"/>
        <v>74.503</v>
      </c>
      <c r="J454" s="7">
        <v>0.16</v>
      </c>
      <c r="K454" s="7">
        <f t="shared" si="28"/>
        <v>10.8368</v>
      </c>
      <c r="L454" s="7" t="s">
        <v>28</v>
      </c>
      <c r="M454" s="7">
        <v>5</v>
      </c>
      <c r="N454" s="7">
        <f>INDEX('Delivery Distances'!$B$6:$K$20,MATCH('Sales Summary_working sheet'!L454,'Delivery Distances'!$A$6:$A$20,0),MATCH('Sales Summary_working sheet'!M454,'Delivery Distances'!$B$5:$K$5,0))</f>
        <v>11</v>
      </c>
      <c r="O454" s="7" cm="1">
        <f t="array" ref="O454">_xlfn.XLOOKUP(L454,'Delivery Distances'!$A$6:$A$20,_xlfn.XLOOKUP('Sales Summary_working sheet'!M454,'Delivery Distances'!$B$5:$K$5,'Delivery Distances'!$B$6:$K$20))</f>
        <v>11</v>
      </c>
      <c r="P454" s="7">
        <f t="shared" si="29"/>
        <v>12.5</v>
      </c>
    </row>
    <row r="455" spans="1:16" ht="15.75" customHeight="1" x14ac:dyDescent="0.15">
      <c r="A455" s="13">
        <v>43985</v>
      </c>
      <c r="B455" s="19" t="s">
        <v>5357</v>
      </c>
      <c r="C455" s="7" t="s">
        <v>1406</v>
      </c>
      <c r="D455" s="14">
        <v>10</v>
      </c>
      <c r="E455" s="14" t="str">
        <f>_xlfn.XLOOKUP(D455,'Meal Info'!$A$4:$A$19,'Meal Info'!$B$4:$B$19)</f>
        <v>Protein shake</v>
      </c>
      <c r="F455" s="14" t="str">
        <f>_xlfn.XLOOKUP(D455,'Meal Info'!$A$4:$A$19,'Meal Info'!$C$4:$C$19)</f>
        <v>Charlie</v>
      </c>
      <c r="G455" s="7">
        <v>7.42</v>
      </c>
      <c r="H455" s="7">
        <f t="shared" si="26"/>
        <v>0.74199999999999999</v>
      </c>
      <c r="I455" s="7">
        <f t="shared" si="27"/>
        <v>8.161999999999999</v>
      </c>
      <c r="J455" s="7">
        <v>0.38</v>
      </c>
      <c r="K455" s="7">
        <f t="shared" si="28"/>
        <v>2.8195999999999999</v>
      </c>
      <c r="L455" s="7" t="s">
        <v>5077</v>
      </c>
      <c r="M455" s="7">
        <v>8</v>
      </c>
      <c r="N455" s="7">
        <f>INDEX('Delivery Distances'!$B$6:$K$20,MATCH('Sales Summary_working sheet'!L455,'Delivery Distances'!$A$6:$A$20,0),MATCH('Sales Summary_working sheet'!M455,'Delivery Distances'!$B$5:$K$5,0))</f>
        <v>4</v>
      </c>
      <c r="O455" s="7" cm="1">
        <f t="array" ref="O455">_xlfn.XLOOKUP(L455,'Delivery Distances'!$A$6:$A$20,_xlfn.XLOOKUP('Sales Summary_working sheet'!M455,'Delivery Distances'!$B$5:$K$5,'Delivery Distances'!$B$6:$K$20))</f>
        <v>4</v>
      </c>
      <c r="P455" s="7">
        <f t="shared" si="29"/>
        <v>8</v>
      </c>
    </row>
    <row r="456" spans="1:16" ht="15.75" customHeight="1" x14ac:dyDescent="0.15">
      <c r="A456" s="13">
        <v>43985</v>
      </c>
      <c r="B456" s="19" t="s">
        <v>5357</v>
      </c>
      <c r="C456" s="7" t="s">
        <v>2116</v>
      </c>
      <c r="D456" s="14">
        <v>10</v>
      </c>
      <c r="E456" s="14" t="str">
        <f>_xlfn.XLOOKUP(D456,'Meal Info'!$A$4:$A$19,'Meal Info'!$B$4:$B$19)</f>
        <v>Protein shake</v>
      </c>
      <c r="F456" s="14" t="str">
        <f>_xlfn.XLOOKUP(D456,'Meal Info'!$A$4:$A$19,'Meal Info'!$C$4:$C$19)</f>
        <v>Charlie</v>
      </c>
      <c r="G456" s="7">
        <v>20</v>
      </c>
      <c r="H456" s="7">
        <f t="shared" si="26"/>
        <v>2</v>
      </c>
      <c r="I456" s="7">
        <f t="shared" si="27"/>
        <v>22</v>
      </c>
      <c r="J456" s="7">
        <v>0.16</v>
      </c>
      <c r="K456" s="7">
        <f t="shared" si="28"/>
        <v>3.2</v>
      </c>
      <c r="L456" s="7" t="s">
        <v>28</v>
      </c>
      <c r="M456" s="7">
        <v>9</v>
      </c>
      <c r="N456" s="7">
        <f>INDEX('Delivery Distances'!$B$6:$K$20,MATCH('Sales Summary_working sheet'!L456,'Delivery Distances'!$A$6:$A$20,0),MATCH('Sales Summary_working sheet'!M456,'Delivery Distances'!$B$5:$K$5,0))</f>
        <v>8</v>
      </c>
      <c r="O456" s="7" cm="1">
        <f t="array" ref="O456">_xlfn.XLOOKUP(L456,'Delivery Distances'!$A$6:$A$20,_xlfn.XLOOKUP('Sales Summary_working sheet'!M456,'Delivery Distances'!$B$5:$K$5,'Delivery Distances'!$B$6:$K$20))</f>
        <v>8</v>
      </c>
      <c r="P456" s="7">
        <f t="shared" si="29"/>
        <v>11</v>
      </c>
    </row>
    <row r="457" spans="1:16" ht="15.75" customHeight="1" x14ac:dyDescent="0.15">
      <c r="A457" s="13">
        <v>43985</v>
      </c>
      <c r="B457" s="19" t="s">
        <v>5357</v>
      </c>
      <c r="C457" s="7" t="s">
        <v>479</v>
      </c>
      <c r="D457" s="14">
        <v>15</v>
      </c>
      <c r="E457" s="14" t="str">
        <f>_xlfn.XLOOKUP(D457,'Meal Info'!$A$4:$A$19,'Meal Info'!$B$4:$B$19)</f>
        <v>Snacks</v>
      </c>
      <c r="F457" s="14" t="str">
        <f>_xlfn.XLOOKUP(D457,'Meal Info'!$A$4:$A$19,'Meal Info'!$C$4:$C$19)</f>
        <v>Charlie</v>
      </c>
      <c r="G457" s="7">
        <v>53</v>
      </c>
      <c r="H457" s="7">
        <f t="shared" ref="H457:H520" si="30">G457*10%</f>
        <v>5.3000000000000007</v>
      </c>
      <c r="I457" s="7">
        <f t="shared" ref="I457:I520" si="31">G457+H457</f>
        <v>58.3</v>
      </c>
      <c r="J457" s="7">
        <v>0.23</v>
      </c>
      <c r="K457" s="7">
        <f t="shared" si="28"/>
        <v>12.190000000000001</v>
      </c>
      <c r="L457" s="7" t="s">
        <v>28</v>
      </c>
      <c r="M457" s="7">
        <v>8</v>
      </c>
      <c r="N457" s="7">
        <f>INDEX('Delivery Distances'!$B$6:$K$20,MATCH('Sales Summary_working sheet'!L457,'Delivery Distances'!$A$6:$A$20,0),MATCH('Sales Summary_working sheet'!M457,'Delivery Distances'!$B$5:$K$5,0))</f>
        <v>17</v>
      </c>
      <c r="O457" s="7" cm="1">
        <f t="array" ref="O457">_xlfn.XLOOKUP(L457,'Delivery Distances'!$A$6:$A$20,_xlfn.XLOOKUP('Sales Summary_working sheet'!M457,'Delivery Distances'!$B$5:$K$5,'Delivery Distances'!$B$6:$K$20))</f>
        <v>17</v>
      </c>
      <c r="P457" s="7">
        <f t="shared" si="29"/>
        <v>15.5</v>
      </c>
    </row>
    <row r="458" spans="1:16" ht="15.75" customHeight="1" x14ac:dyDescent="0.15">
      <c r="A458" s="13">
        <v>43985</v>
      </c>
      <c r="B458" s="19" t="s">
        <v>5357</v>
      </c>
      <c r="C458" s="7" t="s">
        <v>3073</v>
      </c>
      <c r="D458" s="14">
        <v>15</v>
      </c>
      <c r="E458" s="14" t="str">
        <f>_xlfn.XLOOKUP(D458,'Meal Info'!$A$4:$A$19,'Meal Info'!$B$4:$B$19)</f>
        <v>Snacks</v>
      </c>
      <c r="F458" s="14" t="str">
        <f>_xlfn.XLOOKUP(D458,'Meal Info'!$A$4:$A$19,'Meal Info'!$C$4:$C$19)</f>
        <v>Charlie</v>
      </c>
      <c r="G458" s="7">
        <v>36.520000000000003</v>
      </c>
      <c r="H458" s="7">
        <f t="shared" si="30"/>
        <v>3.6520000000000006</v>
      </c>
      <c r="I458" s="7">
        <f t="shared" si="31"/>
        <v>40.172000000000004</v>
      </c>
      <c r="J458" s="7">
        <v>0.3</v>
      </c>
      <c r="K458" s="7">
        <f t="shared" si="28"/>
        <v>10.956000000000001</v>
      </c>
      <c r="L458" s="7" t="s">
        <v>27</v>
      </c>
      <c r="M458" s="7">
        <v>10</v>
      </c>
      <c r="N458" s="7">
        <f>INDEX('Delivery Distances'!$B$6:$K$20,MATCH('Sales Summary_working sheet'!L458,'Delivery Distances'!$A$6:$A$20,0),MATCH('Sales Summary_working sheet'!M458,'Delivery Distances'!$B$5:$K$5,0))</f>
        <v>18</v>
      </c>
      <c r="O458" s="7" cm="1">
        <f t="array" ref="O458">_xlfn.XLOOKUP(L458,'Delivery Distances'!$A$6:$A$20,_xlfn.XLOOKUP('Sales Summary_working sheet'!M458,'Delivery Distances'!$B$5:$K$5,'Delivery Distances'!$B$6:$K$20))</f>
        <v>18</v>
      </c>
      <c r="P458" s="7">
        <f t="shared" si="29"/>
        <v>16</v>
      </c>
    </row>
    <row r="459" spans="1:16" ht="15.75" customHeight="1" x14ac:dyDescent="0.15">
      <c r="A459" s="13">
        <v>43985</v>
      </c>
      <c r="B459" s="19" t="s">
        <v>5357</v>
      </c>
      <c r="C459" s="7" t="s">
        <v>2667</v>
      </c>
      <c r="D459" s="14">
        <v>10</v>
      </c>
      <c r="E459" s="14" t="str">
        <f>_xlfn.XLOOKUP(D459,'Meal Info'!$A$4:$A$19,'Meal Info'!$B$4:$B$19)</f>
        <v>Protein shake</v>
      </c>
      <c r="F459" s="14" t="str">
        <f>_xlfn.XLOOKUP(D459,'Meal Info'!$A$4:$A$19,'Meal Info'!$C$4:$C$19)</f>
        <v>Charlie</v>
      </c>
      <c r="G459" s="7">
        <v>31.54</v>
      </c>
      <c r="H459" s="7">
        <f t="shared" si="30"/>
        <v>3.1539999999999999</v>
      </c>
      <c r="I459" s="7">
        <f t="shared" si="31"/>
        <v>34.694000000000003</v>
      </c>
      <c r="J459" s="7">
        <v>0.33</v>
      </c>
      <c r="K459" s="7">
        <f t="shared" si="28"/>
        <v>10.408200000000001</v>
      </c>
      <c r="L459" s="7" t="s">
        <v>27</v>
      </c>
      <c r="M459" s="7">
        <v>10</v>
      </c>
      <c r="N459" s="7">
        <f>INDEX('Delivery Distances'!$B$6:$K$20,MATCH('Sales Summary_working sheet'!L459,'Delivery Distances'!$A$6:$A$20,0),MATCH('Sales Summary_working sheet'!M459,'Delivery Distances'!$B$5:$K$5,0))</f>
        <v>18</v>
      </c>
      <c r="O459" s="7" cm="1">
        <f t="array" ref="O459">_xlfn.XLOOKUP(L459,'Delivery Distances'!$A$6:$A$20,_xlfn.XLOOKUP('Sales Summary_working sheet'!M459,'Delivery Distances'!$B$5:$K$5,'Delivery Distances'!$B$6:$K$20))</f>
        <v>18</v>
      </c>
      <c r="P459" s="7">
        <f t="shared" si="29"/>
        <v>16</v>
      </c>
    </row>
    <row r="460" spans="1:16" ht="15.75" customHeight="1" x14ac:dyDescent="0.15">
      <c r="A460" s="13">
        <v>43985</v>
      </c>
      <c r="B460" s="19" t="s">
        <v>5358</v>
      </c>
      <c r="C460" s="7" t="s">
        <v>1533</v>
      </c>
      <c r="D460" s="14">
        <v>10</v>
      </c>
      <c r="E460" s="14" t="str">
        <f>_xlfn.XLOOKUP(D460,'Meal Info'!$A$4:$A$19,'Meal Info'!$B$4:$B$19)</f>
        <v>Protein shake</v>
      </c>
      <c r="F460" s="14" t="str">
        <f>_xlfn.XLOOKUP(D460,'Meal Info'!$A$4:$A$19,'Meal Info'!$C$4:$C$19)</f>
        <v>Charlie</v>
      </c>
      <c r="G460" s="7">
        <v>57.66</v>
      </c>
      <c r="H460" s="7">
        <f t="shared" si="30"/>
        <v>5.766</v>
      </c>
      <c r="I460" s="7">
        <f t="shared" si="31"/>
        <v>63.425999999999995</v>
      </c>
      <c r="J460" s="7">
        <v>0.35</v>
      </c>
      <c r="K460" s="7">
        <f t="shared" si="28"/>
        <v>20.180999999999997</v>
      </c>
      <c r="L460" s="7" t="s">
        <v>5077</v>
      </c>
      <c r="M460" s="7">
        <v>8</v>
      </c>
      <c r="N460" s="7">
        <f>INDEX('Delivery Distances'!$B$6:$K$20,MATCH('Sales Summary_working sheet'!L460,'Delivery Distances'!$A$6:$A$20,0),MATCH('Sales Summary_working sheet'!M460,'Delivery Distances'!$B$5:$K$5,0))</f>
        <v>4</v>
      </c>
      <c r="O460" s="7" cm="1">
        <f t="array" ref="O460">_xlfn.XLOOKUP(L460,'Delivery Distances'!$A$6:$A$20,_xlfn.XLOOKUP('Sales Summary_working sheet'!M460,'Delivery Distances'!$B$5:$K$5,'Delivery Distances'!$B$6:$K$20))</f>
        <v>4</v>
      </c>
      <c r="P460" s="7">
        <f t="shared" si="29"/>
        <v>8</v>
      </c>
    </row>
    <row r="461" spans="1:16" ht="15.75" customHeight="1" x14ac:dyDescent="0.15">
      <c r="A461" s="13">
        <v>43985</v>
      </c>
      <c r="B461" s="19" t="s">
        <v>5358</v>
      </c>
      <c r="C461" s="7" t="s">
        <v>2183</v>
      </c>
      <c r="D461" s="14">
        <v>15</v>
      </c>
      <c r="E461" s="14" t="str">
        <f>_xlfn.XLOOKUP(D461,'Meal Info'!$A$4:$A$19,'Meal Info'!$B$4:$B$19)</f>
        <v>Snacks</v>
      </c>
      <c r="F461" s="14" t="str">
        <f>_xlfn.XLOOKUP(D461,'Meal Info'!$A$4:$A$19,'Meal Info'!$C$4:$C$19)</f>
        <v>Charlie</v>
      </c>
      <c r="G461" s="7">
        <v>16.66</v>
      </c>
      <c r="H461" s="7">
        <f t="shared" si="30"/>
        <v>1.6660000000000001</v>
      </c>
      <c r="I461" s="7">
        <f t="shared" si="31"/>
        <v>18.326000000000001</v>
      </c>
      <c r="J461" s="7">
        <v>0.11</v>
      </c>
      <c r="K461" s="7">
        <f t="shared" si="28"/>
        <v>1.8326</v>
      </c>
      <c r="L461" s="7" t="s">
        <v>5083</v>
      </c>
      <c r="M461" s="7">
        <v>1</v>
      </c>
      <c r="N461" s="7">
        <f>INDEX('Delivery Distances'!$B$6:$K$20,MATCH('Sales Summary_working sheet'!L461,'Delivery Distances'!$A$6:$A$20,0),MATCH('Sales Summary_working sheet'!M461,'Delivery Distances'!$B$5:$K$5,0))</f>
        <v>3</v>
      </c>
      <c r="O461" s="7" cm="1">
        <f t="array" ref="O461">_xlfn.XLOOKUP(L461,'Delivery Distances'!$A$6:$A$20,_xlfn.XLOOKUP('Sales Summary_working sheet'!M461,'Delivery Distances'!$B$5:$K$5,'Delivery Distances'!$B$6:$K$20))</f>
        <v>3</v>
      </c>
      <c r="P461" s="7">
        <f t="shared" si="29"/>
        <v>7</v>
      </c>
    </row>
    <row r="462" spans="1:16" ht="15.75" customHeight="1" x14ac:dyDescent="0.15">
      <c r="A462" s="13">
        <v>43985</v>
      </c>
      <c r="B462" s="19" t="s">
        <v>5358</v>
      </c>
      <c r="C462" s="7" t="s">
        <v>3249</v>
      </c>
      <c r="D462" s="14">
        <v>15</v>
      </c>
      <c r="E462" s="14" t="str">
        <f>_xlfn.XLOOKUP(D462,'Meal Info'!$A$4:$A$19,'Meal Info'!$B$4:$B$19)</f>
        <v>Snacks</v>
      </c>
      <c r="F462" s="14" t="str">
        <f>_xlfn.XLOOKUP(D462,'Meal Info'!$A$4:$A$19,'Meal Info'!$C$4:$C$19)</f>
        <v>Charlie</v>
      </c>
      <c r="G462" s="7">
        <v>94.15</v>
      </c>
      <c r="H462" s="7">
        <f t="shared" si="30"/>
        <v>9.4150000000000009</v>
      </c>
      <c r="I462" s="7">
        <f t="shared" si="31"/>
        <v>103.56500000000001</v>
      </c>
      <c r="J462" s="7">
        <v>0.38</v>
      </c>
      <c r="K462" s="7">
        <f t="shared" si="28"/>
        <v>35.777000000000001</v>
      </c>
      <c r="L462" s="7" t="s">
        <v>5078</v>
      </c>
      <c r="M462" s="7">
        <v>10</v>
      </c>
      <c r="N462" s="7">
        <f>INDEX('Delivery Distances'!$B$6:$K$20,MATCH('Sales Summary_working sheet'!L462,'Delivery Distances'!$A$6:$A$20,0),MATCH('Sales Summary_working sheet'!M462,'Delivery Distances'!$B$5:$K$5,0))</f>
        <v>6</v>
      </c>
      <c r="O462" s="7" cm="1">
        <f t="array" ref="O462">_xlfn.XLOOKUP(L462,'Delivery Distances'!$A$6:$A$20,_xlfn.XLOOKUP('Sales Summary_working sheet'!M462,'Delivery Distances'!$B$5:$K$5,'Delivery Distances'!$B$6:$K$20))</f>
        <v>6</v>
      </c>
      <c r="P462" s="7">
        <f t="shared" si="29"/>
        <v>10</v>
      </c>
    </row>
    <row r="463" spans="1:16" ht="15.75" customHeight="1" x14ac:dyDescent="0.15">
      <c r="A463" s="13">
        <v>43985</v>
      </c>
      <c r="B463" s="19" t="s">
        <v>5358</v>
      </c>
      <c r="C463" s="7" t="s">
        <v>3834</v>
      </c>
      <c r="D463" s="14">
        <v>10</v>
      </c>
      <c r="E463" s="14" t="str">
        <f>_xlfn.XLOOKUP(D463,'Meal Info'!$A$4:$A$19,'Meal Info'!$B$4:$B$19)</f>
        <v>Protein shake</v>
      </c>
      <c r="F463" s="14" t="str">
        <f>_xlfn.XLOOKUP(D463,'Meal Info'!$A$4:$A$19,'Meal Info'!$C$4:$C$19)</f>
        <v>Charlie</v>
      </c>
      <c r="G463" s="7">
        <v>29.6</v>
      </c>
      <c r="H463" s="7">
        <f t="shared" si="30"/>
        <v>2.9600000000000004</v>
      </c>
      <c r="I463" s="7">
        <f t="shared" si="31"/>
        <v>32.56</v>
      </c>
      <c r="J463" s="7">
        <v>0.3</v>
      </c>
      <c r="K463" s="7">
        <f t="shared" si="28"/>
        <v>8.8800000000000008</v>
      </c>
      <c r="L463" s="7" t="s">
        <v>5083</v>
      </c>
      <c r="M463" s="7">
        <v>1</v>
      </c>
      <c r="N463" s="7">
        <f>INDEX('Delivery Distances'!$B$6:$K$20,MATCH('Sales Summary_working sheet'!L463,'Delivery Distances'!$A$6:$A$20,0),MATCH('Sales Summary_working sheet'!M463,'Delivery Distances'!$B$5:$K$5,0))</f>
        <v>3</v>
      </c>
      <c r="O463" s="7" cm="1">
        <f t="array" ref="O463">_xlfn.XLOOKUP(L463,'Delivery Distances'!$A$6:$A$20,_xlfn.XLOOKUP('Sales Summary_working sheet'!M463,'Delivery Distances'!$B$5:$K$5,'Delivery Distances'!$B$6:$K$20))</f>
        <v>3</v>
      </c>
      <c r="P463" s="7">
        <f t="shared" si="29"/>
        <v>7</v>
      </c>
    </row>
    <row r="464" spans="1:16" ht="15.75" customHeight="1" x14ac:dyDescent="0.15">
      <c r="A464" s="13">
        <v>43985</v>
      </c>
      <c r="B464" s="19" t="s">
        <v>5358</v>
      </c>
      <c r="C464" s="7" t="s">
        <v>3944</v>
      </c>
      <c r="D464" s="14">
        <v>10</v>
      </c>
      <c r="E464" s="14" t="str">
        <f>_xlfn.XLOOKUP(D464,'Meal Info'!$A$4:$A$19,'Meal Info'!$B$4:$B$19)</f>
        <v>Protein shake</v>
      </c>
      <c r="F464" s="14" t="str">
        <f>_xlfn.XLOOKUP(D464,'Meal Info'!$A$4:$A$19,'Meal Info'!$C$4:$C$19)</f>
        <v>Charlie</v>
      </c>
      <c r="G464" s="7">
        <v>2.4</v>
      </c>
      <c r="H464" s="7">
        <f t="shared" si="30"/>
        <v>0.24</v>
      </c>
      <c r="I464" s="7">
        <f t="shared" si="31"/>
        <v>2.6399999999999997</v>
      </c>
      <c r="J464" s="7">
        <v>0.24</v>
      </c>
      <c r="K464" s="7">
        <f t="shared" si="28"/>
        <v>0.57599999999999996</v>
      </c>
      <c r="L464" s="7" t="s">
        <v>5080</v>
      </c>
      <c r="M464" s="7">
        <v>8</v>
      </c>
      <c r="N464" s="7">
        <f>INDEX('Delivery Distances'!$B$6:$K$20,MATCH('Sales Summary_working sheet'!L464,'Delivery Distances'!$A$6:$A$20,0),MATCH('Sales Summary_working sheet'!M464,'Delivery Distances'!$B$5:$K$5,0))</f>
        <v>2</v>
      </c>
      <c r="O464" s="7" cm="1">
        <f t="array" ref="O464">_xlfn.XLOOKUP(L464,'Delivery Distances'!$A$6:$A$20,_xlfn.XLOOKUP('Sales Summary_working sheet'!M464,'Delivery Distances'!$B$5:$K$5,'Delivery Distances'!$B$6:$K$20))</f>
        <v>2</v>
      </c>
      <c r="P464" s="7">
        <f t="shared" si="29"/>
        <v>6</v>
      </c>
    </row>
    <row r="465" spans="1:16" ht="15.75" customHeight="1" x14ac:dyDescent="0.15">
      <c r="A465" s="13">
        <v>43985</v>
      </c>
      <c r="B465" s="19" t="s">
        <v>5358</v>
      </c>
      <c r="C465" s="7" t="s">
        <v>84</v>
      </c>
      <c r="D465" s="14">
        <v>15</v>
      </c>
      <c r="E465" s="14" t="str">
        <f>_xlfn.XLOOKUP(D465,'Meal Info'!$A$4:$A$19,'Meal Info'!$B$4:$B$19)</f>
        <v>Snacks</v>
      </c>
      <c r="F465" s="14" t="str">
        <f>_xlfn.XLOOKUP(D465,'Meal Info'!$A$4:$A$19,'Meal Info'!$C$4:$C$19)</f>
        <v>Charlie</v>
      </c>
      <c r="G465" s="7">
        <v>23.02</v>
      </c>
      <c r="H465" s="7">
        <f t="shared" si="30"/>
        <v>2.302</v>
      </c>
      <c r="I465" s="7">
        <f t="shared" si="31"/>
        <v>25.321999999999999</v>
      </c>
      <c r="J465" s="7">
        <v>0.02</v>
      </c>
      <c r="K465" s="7">
        <f t="shared" si="28"/>
        <v>0.46039999999999998</v>
      </c>
      <c r="L465" s="7" t="s">
        <v>29</v>
      </c>
      <c r="M465" s="7">
        <v>3</v>
      </c>
      <c r="N465" s="7">
        <f>INDEX('Delivery Distances'!$B$6:$K$20,MATCH('Sales Summary_working sheet'!L465,'Delivery Distances'!$A$6:$A$20,0),MATCH('Sales Summary_working sheet'!M465,'Delivery Distances'!$B$5:$K$5,0))</f>
        <v>9</v>
      </c>
      <c r="O465" s="7" cm="1">
        <f t="array" ref="O465">_xlfn.XLOOKUP(L465,'Delivery Distances'!$A$6:$A$20,_xlfn.XLOOKUP('Sales Summary_working sheet'!M465,'Delivery Distances'!$B$5:$K$5,'Delivery Distances'!$B$6:$K$20))</f>
        <v>9</v>
      </c>
      <c r="P465" s="7">
        <f t="shared" si="29"/>
        <v>11.5</v>
      </c>
    </row>
    <row r="466" spans="1:16" ht="15.75" customHeight="1" x14ac:dyDescent="0.15">
      <c r="A466" s="13">
        <v>43985</v>
      </c>
      <c r="B466" s="19" t="s">
        <v>5358</v>
      </c>
      <c r="C466" s="7" t="s">
        <v>1549</v>
      </c>
      <c r="D466" s="14">
        <v>15</v>
      </c>
      <c r="E466" s="14" t="str">
        <f>_xlfn.XLOOKUP(D466,'Meal Info'!$A$4:$A$19,'Meal Info'!$B$4:$B$19)</f>
        <v>Snacks</v>
      </c>
      <c r="F466" s="14" t="str">
        <f>_xlfn.XLOOKUP(D466,'Meal Info'!$A$4:$A$19,'Meal Info'!$C$4:$C$19)</f>
        <v>Charlie</v>
      </c>
      <c r="G466" s="7">
        <v>86.53</v>
      </c>
      <c r="H466" s="7">
        <f t="shared" si="30"/>
        <v>8.6530000000000005</v>
      </c>
      <c r="I466" s="7">
        <f t="shared" si="31"/>
        <v>95.183000000000007</v>
      </c>
      <c r="J466" s="7">
        <v>0.08</v>
      </c>
      <c r="K466" s="7">
        <f t="shared" si="28"/>
        <v>6.9224000000000006</v>
      </c>
      <c r="L466" s="7" t="s">
        <v>27</v>
      </c>
      <c r="M466" s="7">
        <v>5</v>
      </c>
      <c r="N466" s="7">
        <f>INDEX('Delivery Distances'!$B$6:$K$20,MATCH('Sales Summary_working sheet'!L466,'Delivery Distances'!$A$6:$A$20,0),MATCH('Sales Summary_working sheet'!M466,'Delivery Distances'!$B$5:$K$5,0))</f>
        <v>14</v>
      </c>
      <c r="O466" s="7" cm="1">
        <f t="array" ref="O466">_xlfn.XLOOKUP(L466,'Delivery Distances'!$A$6:$A$20,_xlfn.XLOOKUP('Sales Summary_working sheet'!M466,'Delivery Distances'!$B$5:$K$5,'Delivery Distances'!$B$6:$K$20))</f>
        <v>14</v>
      </c>
      <c r="P466" s="7">
        <f t="shared" si="29"/>
        <v>14</v>
      </c>
    </row>
    <row r="467" spans="1:16" ht="15.75" customHeight="1" x14ac:dyDescent="0.15">
      <c r="A467" s="13">
        <v>43985</v>
      </c>
      <c r="B467" s="19" t="s">
        <v>5358</v>
      </c>
      <c r="C467" s="7" t="s">
        <v>57</v>
      </c>
      <c r="D467" s="14">
        <v>15</v>
      </c>
      <c r="E467" s="14" t="str">
        <f>_xlfn.XLOOKUP(D467,'Meal Info'!$A$4:$A$19,'Meal Info'!$B$4:$B$19)</f>
        <v>Snacks</v>
      </c>
      <c r="F467" s="14" t="str">
        <f>_xlfn.XLOOKUP(D467,'Meal Info'!$A$4:$A$19,'Meal Info'!$C$4:$C$19)</f>
        <v>Charlie</v>
      </c>
      <c r="G467" s="7">
        <v>18.829999999999998</v>
      </c>
      <c r="H467" s="7">
        <f t="shared" si="30"/>
        <v>1.883</v>
      </c>
      <c r="I467" s="7">
        <f t="shared" si="31"/>
        <v>20.712999999999997</v>
      </c>
      <c r="J467" s="7">
        <v>0.35</v>
      </c>
      <c r="K467" s="7">
        <f t="shared" si="28"/>
        <v>6.5904999999999987</v>
      </c>
      <c r="L467" s="7" t="s">
        <v>5075</v>
      </c>
      <c r="M467" s="7">
        <v>4</v>
      </c>
      <c r="N467" s="7">
        <f>INDEX('Delivery Distances'!$B$6:$K$20,MATCH('Sales Summary_working sheet'!L467,'Delivery Distances'!$A$6:$A$20,0),MATCH('Sales Summary_working sheet'!M467,'Delivery Distances'!$B$5:$K$5,0))</f>
        <v>17</v>
      </c>
      <c r="O467" s="7" cm="1">
        <f t="array" ref="O467">_xlfn.XLOOKUP(L467,'Delivery Distances'!$A$6:$A$20,_xlfn.XLOOKUP('Sales Summary_working sheet'!M467,'Delivery Distances'!$B$5:$K$5,'Delivery Distances'!$B$6:$K$20))</f>
        <v>17</v>
      </c>
      <c r="P467" s="7">
        <f t="shared" si="29"/>
        <v>15.5</v>
      </c>
    </row>
    <row r="468" spans="1:16" ht="15.75" customHeight="1" x14ac:dyDescent="0.15">
      <c r="A468" s="13">
        <v>43985</v>
      </c>
      <c r="B468" s="19" t="s">
        <v>5358</v>
      </c>
      <c r="C468" s="7" t="s">
        <v>1267</v>
      </c>
      <c r="D468" s="14">
        <v>10</v>
      </c>
      <c r="E468" s="14" t="str">
        <f>_xlfn.XLOOKUP(D468,'Meal Info'!$A$4:$A$19,'Meal Info'!$B$4:$B$19)</f>
        <v>Protein shake</v>
      </c>
      <c r="F468" s="14" t="str">
        <f>_xlfn.XLOOKUP(D468,'Meal Info'!$A$4:$A$19,'Meal Info'!$C$4:$C$19)</f>
        <v>Charlie</v>
      </c>
      <c r="G468" s="7">
        <v>47.79</v>
      </c>
      <c r="H468" s="7">
        <f t="shared" si="30"/>
        <v>4.7789999999999999</v>
      </c>
      <c r="I468" s="7">
        <f t="shared" si="31"/>
        <v>52.569000000000003</v>
      </c>
      <c r="J468" s="7">
        <v>0.11</v>
      </c>
      <c r="K468" s="7">
        <f t="shared" si="28"/>
        <v>5.2568999999999999</v>
      </c>
      <c r="L468" s="7" t="s">
        <v>5082</v>
      </c>
      <c r="M468" s="7">
        <v>1</v>
      </c>
      <c r="N468" s="7">
        <f>INDEX('Delivery Distances'!$B$6:$K$20,MATCH('Sales Summary_working sheet'!L468,'Delivery Distances'!$A$6:$A$20,0),MATCH('Sales Summary_working sheet'!M468,'Delivery Distances'!$B$5:$K$5,0))</f>
        <v>3</v>
      </c>
      <c r="O468" s="7" cm="1">
        <f t="array" ref="O468">_xlfn.XLOOKUP(L468,'Delivery Distances'!$A$6:$A$20,_xlfn.XLOOKUP('Sales Summary_working sheet'!M468,'Delivery Distances'!$B$5:$K$5,'Delivery Distances'!$B$6:$K$20))</f>
        <v>3</v>
      </c>
      <c r="P468" s="7">
        <f t="shared" si="29"/>
        <v>7</v>
      </c>
    </row>
    <row r="469" spans="1:16" ht="15.75" customHeight="1" x14ac:dyDescent="0.15">
      <c r="A469" s="13">
        <v>43985</v>
      </c>
      <c r="B469" s="19" t="s">
        <v>5358</v>
      </c>
      <c r="C469" s="7" t="s">
        <v>3677</v>
      </c>
      <c r="D469" s="14">
        <v>15</v>
      </c>
      <c r="E469" s="14" t="str">
        <f>_xlfn.XLOOKUP(D469,'Meal Info'!$A$4:$A$19,'Meal Info'!$B$4:$B$19)</f>
        <v>Snacks</v>
      </c>
      <c r="F469" s="14" t="str">
        <f>_xlfn.XLOOKUP(D469,'Meal Info'!$A$4:$A$19,'Meal Info'!$C$4:$C$19)</f>
        <v>Charlie</v>
      </c>
      <c r="G469" s="7">
        <v>74.790000000000006</v>
      </c>
      <c r="H469" s="7">
        <f t="shared" si="30"/>
        <v>7.479000000000001</v>
      </c>
      <c r="I469" s="7">
        <f t="shared" si="31"/>
        <v>82.269000000000005</v>
      </c>
      <c r="J469" s="7">
        <v>0.32</v>
      </c>
      <c r="K469" s="7">
        <f t="shared" si="28"/>
        <v>23.932800000000004</v>
      </c>
      <c r="L469" s="7" t="s">
        <v>30</v>
      </c>
      <c r="M469" s="7">
        <v>2</v>
      </c>
      <c r="N469" s="7">
        <f>INDEX('Delivery Distances'!$B$6:$K$20,MATCH('Sales Summary_working sheet'!L469,'Delivery Distances'!$A$6:$A$20,0),MATCH('Sales Summary_working sheet'!M469,'Delivery Distances'!$B$5:$K$5,0))</f>
        <v>12</v>
      </c>
      <c r="O469" s="7" cm="1">
        <f t="array" ref="O469">_xlfn.XLOOKUP(L469,'Delivery Distances'!$A$6:$A$20,_xlfn.XLOOKUP('Sales Summary_working sheet'!M469,'Delivery Distances'!$B$5:$K$5,'Delivery Distances'!$B$6:$K$20))</f>
        <v>12</v>
      </c>
      <c r="P469" s="7">
        <f t="shared" si="29"/>
        <v>13</v>
      </c>
    </row>
    <row r="470" spans="1:16" ht="15.75" customHeight="1" x14ac:dyDescent="0.15">
      <c r="A470" s="13">
        <v>43985</v>
      </c>
      <c r="B470" s="19" t="s">
        <v>5358</v>
      </c>
      <c r="C470" s="7" t="s">
        <v>3831</v>
      </c>
      <c r="D470" s="14">
        <v>15</v>
      </c>
      <c r="E470" s="14" t="str">
        <f>_xlfn.XLOOKUP(D470,'Meal Info'!$A$4:$A$19,'Meal Info'!$B$4:$B$19)</f>
        <v>Snacks</v>
      </c>
      <c r="F470" s="14" t="str">
        <f>_xlfn.XLOOKUP(D470,'Meal Info'!$A$4:$A$19,'Meal Info'!$C$4:$C$19)</f>
        <v>Charlie</v>
      </c>
      <c r="G470" s="7">
        <v>93.79</v>
      </c>
      <c r="H470" s="7">
        <f t="shared" si="30"/>
        <v>9.3790000000000013</v>
      </c>
      <c r="I470" s="7">
        <f t="shared" si="31"/>
        <v>103.16900000000001</v>
      </c>
      <c r="J470" s="7">
        <v>0.18</v>
      </c>
      <c r="K470" s="7">
        <f t="shared" si="28"/>
        <v>16.882200000000001</v>
      </c>
      <c r="L470" s="7" t="s">
        <v>5080</v>
      </c>
      <c r="M470" s="7">
        <v>6</v>
      </c>
      <c r="N470" s="7">
        <f>INDEX('Delivery Distances'!$B$6:$K$20,MATCH('Sales Summary_working sheet'!L470,'Delivery Distances'!$A$6:$A$20,0),MATCH('Sales Summary_working sheet'!M470,'Delivery Distances'!$B$5:$K$5,0))</f>
        <v>3</v>
      </c>
      <c r="O470" s="7" cm="1">
        <f t="array" ref="O470">_xlfn.XLOOKUP(L470,'Delivery Distances'!$A$6:$A$20,_xlfn.XLOOKUP('Sales Summary_working sheet'!M470,'Delivery Distances'!$B$5:$K$5,'Delivery Distances'!$B$6:$K$20))</f>
        <v>3</v>
      </c>
      <c r="P470" s="7">
        <f t="shared" si="29"/>
        <v>7</v>
      </c>
    </row>
    <row r="471" spans="1:16" ht="15.75" customHeight="1" x14ac:dyDescent="0.15">
      <c r="A471" s="13">
        <v>43985</v>
      </c>
      <c r="B471" s="19" t="s">
        <v>5358</v>
      </c>
      <c r="C471" s="7" t="s">
        <v>3324</v>
      </c>
      <c r="D471" s="14">
        <v>16</v>
      </c>
      <c r="E471" s="14" t="str">
        <f>_xlfn.XLOOKUP(D471,'Meal Info'!$A$4:$A$19,'Meal Info'!$B$4:$B$19)</f>
        <v>Fish</v>
      </c>
      <c r="F471" s="14" t="str">
        <f>_xlfn.XLOOKUP(D471,'Meal Info'!$A$4:$A$19,'Meal Info'!$C$4:$C$19)</f>
        <v>Charlie</v>
      </c>
      <c r="G471" s="7">
        <v>42.97</v>
      </c>
      <c r="H471" s="7">
        <f t="shared" si="30"/>
        <v>4.2969999999999997</v>
      </c>
      <c r="I471" s="7">
        <f t="shared" si="31"/>
        <v>47.266999999999996</v>
      </c>
      <c r="J471" s="7">
        <v>0.27</v>
      </c>
      <c r="K471" s="7">
        <f t="shared" si="28"/>
        <v>11.601900000000001</v>
      </c>
      <c r="L471" s="7" t="s">
        <v>5075</v>
      </c>
      <c r="M471" s="7">
        <v>9</v>
      </c>
      <c r="N471" s="7">
        <f>INDEX('Delivery Distances'!$B$6:$K$20,MATCH('Sales Summary_working sheet'!L471,'Delivery Distances'!$A$6:$A$20,0),MATCH('Sales Summary_working sheet'!M471,'Delivery Distances'!$B$5:$K$5,0))</f>
        <v>9</v>
      </c>
      <c r="O471" s="7" cm="1">
        <f t="array" ref="O471">_xlfn.XLOOKUP(L471,'Delivery Distances'!$A$6:$A$20,_xlfn.XLOOKUP('Sales Summary_working sheet'!M471,'Delivery Distances'!$B$5:$K$5,'Delivery Distances'!$B$6:$K$20))</f>
        <v>9</v>
      </c>
      <c r="P471" s="7">
        <f t="shared" si="29"/>
        <v>11.5</v>
      </c>
    </row>
    <row r="472" spans="1:16" ht="15.75" customHeight="1" x14ac:dyDescent="0.15">
      <c r="A472" s="13">
        <v>43985</v>
      </c>
      <c r="B472" s="19" t="s">
        <v>5358</v>
      </c>
      <c r="C472" s="7" t="s">
        <v>4884</v>
      </c>
      <c r="D472" s="14">
        <v>16</v>
      </c>
      <c r="E472" s="14" t="str">
        <f>_xlfn.XLOOKUP(D472,'Meal Info'!$A$4:$A$19,'Meal Info'!$B$4:$B$19)</f>
        <v>Fish</v>
      </c>
      <c r="F472" s="14" t="str">
        <f>_xlfn.XLOOKUP(D472,'Meal Info'!$A$4:$A$19,'Meal Info'!$C$4:$C$19)</f>
        <v>Charlie</v>
      </c>
      <c r="G472" s="7">
        <v>22.79</v>
      </c>
      <c r="H472" s="7">
        <f t="shared" si="30"/>
        <v>2.2789999999999999</v>
      </c>
      <c r="I472" s="7">
        <f t="shared" si="31"/>
        <v>25.068999999999999</v>
      </c>
      <c r="J472" s="7">
        <v>0.12</v>
      </c>
      <c r="K472" s="7">
        <f t="shared" si="28"/>
        <v>2.7347999999999999</v>
      </c>
      <c r="L472" s="7" t="s">
        <v>5081</v>
      </c>
      <c r="M472" s="7">
        <v>1</v>
      </c>
      <c r="N472" s="7">
        <f>INDEX('Delivery Distances'!$B$6:$K$20,MATCH('Sales Summary_working sheet'!L472,'Delivery Distances'!$A$6:$A$20,0),MATCH('Sales Summary_working sheet'!M472,'Delivery Distances'!$B$5:$K$5,0))</f>
        <v>1</v>
      </c>
      <c r="O472" s="7" cm="1">
        <f t="array" ref="O472">_xlfn.XLOOKUP(L472,'Delivery Distances'!$A$6:$A$20,_xlfn.XLOOKUP('Sales Summary_working sheet'!M472,'Delivery Distances'!$B$5:$K$5,'Delivery Distances'!$B$6:$K$20))</f>
        <v>1</v>
      </c>
      <c r="P472" s="7">
        <f t="shared" si="29"/>
        <v>3</v>
      </c>
    </row>
    <row r="473" spans="1:16" ht="15.75" customHeight="1" x14ac:dyDescent="0.15">
      <c r="A473" s="13">
        <v>43985</v>
      </c>
      <c r="B473" s="19" t="s">
        <v>5358</v>
      </c>
      <c r="C473" s="7" t="s">
        <v>2783</v>
      </c>
      <c r="D473" s="14">
        <v>16</v>
      </c>
      <c r="E473" s="14" t="str">
        <f>_xlfn.XLOOKUP(D473,'Meal Info'!$A$4:$A$19,'Meal Info'!$B$4:$B$19)</f>
        <v>Fish</v>
      </c>
      <c r="F473" s="14" t="str">
        <f>_xlfn.XLOOKUP(D473,'Meal Info'!$A$4:$A$19,'Meal Info'!$C$4:$C$19)</f>
        <v>Charlie</v>
      </c>
      <c r="G473" s="7">
        <v>50.98</v>
      </c>
      <c r="H473" s="7">
        <f t="shared" si="30"/>
        <v>5.0979999999999999</v>
      </c>
      <c r="I473" s="7">
        <f t="shared" si="31"/>
        <v>56.077999999999996</v>
      </c>
      <c r="J473" s="7">
        <v>0.15</v>
      </c>
      <c r="K473" s="7">
        <f t="shared" si="28"/>
        <v>7.6469999999999994</v>
      </c>
      <c r="L473" s="7" t="s">
        <v>5079</v>
      </c>
      <c r="M473" s="7">
        <v>2</v>
      </c>
      <c r="N473" s="7">
        <f>INDEX('Delivery Distances'!$B$6:$K$20,MATCH('Sales Summary_working sheet'!L473,'Delivery Distances'!$A$6:$A$20,0),MATCH('Sales Summary_working sheet'!M473,'Delivery Distances'!$B$5:$K$5,0))</f>
        <v>6</v>
      </c>
      <c r="O473" s="7" cm="1">
        <f t="array" ref="O473">_xlfn.XLOOKUP(L473,'Delivery Distances'!$A$6:$A$20,_xlfn.XLOOKUP('Sales Summary_working sheet'!M473,'Delivery Distances'!$B$5:$K$5,'Delivery Distances'!$B$6:$K$20))</f>
        <v>6</v>
      </c>
      <c r="P473" s="7">
        <f t="shared" si="29"/>
        <v>10</v>
      </c>
    </row>
    <row r="474" spans="1:16" ht="15.75" customHeight="1" x14ac:dyDescent="0.15">
      <c r="A474" s="13">
        <v>43985</v>
      </c>
      <c r="B474" s="19" t="s">
        <v>5358</v>
      </c>
      <c r="C474" s="7" t="s">
        <v>2032</v>
      </c>
      <c r="D474" s="14">
        <v>16</v>
      </c>
      <c r="E474" s="14" t="str">
        <f>_xlfn.XLOOKUP(D474,'Meal Info'!$A$4:$A$19,'Meal Info'!$B$4:$B$19)</f>
        <v>Fish</v>
      </c>
      <c r="F474" s="14" t="str">
        <f>_xlfn.XLOOKUP(D474,'Meal Info'!$A$4:$A$19,'Meal Info'!$C$4:$C$19)</f>
        <v>Charlie</v>
      </c>
      <c r="G474" s="7">
        <v>29.55</v>
      </c>
      <c r="H474" s="7">
        <f t="shared" si="30"/>
        <v>2.9550000000000001</v>
      </c>
      <c r="I474" s="7">
        <f t="shared" si="31"/>
        <v>32.505000000000003</v>
      </c>
      <c r="J474" s="7">
        <v>0.2</v>
      </c>
      <c r="K474" s="7">
        <f t="shared" si="28"/>
        <v>5.91</v>
      </c>
      <c r="L474" s="7" t="s">
        <v>31</v>
      </c>
      <c r="M474" s="7">
        <v>6</v>
      </c>
      <c r="N474" s="7">
        <f>INDEX('Delivery Distances'!$B$6:$K$20,MATCH('Sales Summary_working sheet'!L474,'Delivery Distances'!$A$6:$A$20,0),MATCH('Sales Summary_working sheet'!M474,'Delivery Distances'!$B$5:$K$5,0))</f>
        <v>17</v>
      </c>
      <c r="O474" s="7" cm="1">
        <f t="array" ref="O474">_xlfn.XLOOKUP(L474,'Delivery Distances'!$A$6:$A$20,_xlfn.XLOOKUP('Sales Summary_working sheet'!M474,'Delivery Distances'!$B$5:$K$5,'Delivery Distances'!$B$6:$K$20))</f>
        <v>17</v>
      </c>
      <c r="P474" s="7">
        <f t="shared" si="29"/>
        <v>15.5</v>
      </c>
    </row>
    <row r="475" spans="1:16" ht="15.75" customHeight="1" x14ac:dyDescent="0.15">
      <c r="A475" s="13">
        <v>43985</v>
      </c>
      <c r="B475" s="19" t="s">
        <v>5358</v>
      </c>
      <c r="C475" s="7" t="s">
        <v>688</v>
      </c>
      <c r="D475" s="14">
        <v>16</v>
      </c>
      <c r="E475" s="14" t="str">
        <f>_xlfn.XLOOKUP(D475,'Meal Info'!$A$4:$A$19,'Meal Info'!$B$4:$B$19)</f>
        <v>Fish</v>
      </c>
      <c r="F475" s="14" t="str">
        <f>_xlfn.XLOOKUP(D475,'Meal Info'!$A$4:$A$19,'Meal Info'!$C$4:$C$19)</f>
        <v>Charlie</v>
      </c>
      <c r="G475" s="7">
        <v>85.25</v>
      </c>
      <c r="H475" s="7">
        <f t="shared" si="30"/>
        <v>8.5250000000000004</v>
      </c>
      <c r="I475" s="7">
        <f t="shared" si="31"/>
        <v>93.775000000000006</v>
      </c>
      <c r="J475" s="7">
        <v>0.1</v>
      </c>
      <c r="K475" s="7">
        <f t="shared" si="28"/>
        <v>8.5250000000000004</v>
      </c>
      <c r="L475" s="7" t="s">
        <v>5078</v>
      </c>
      <c r="M475" s="7">
        <v>8</v>
      </c>
      <c r="N475" s="7">
        <f>INDEX('Delivery Distances'!$B$6:$K$20,MATCH('Sales Summary_working sheet'!L475,'Delivery Distances'!$A$6:$A$20,0),MATCH('Sales Summary_working sheet'!M475,'Delivery Distances'!$B$5:$K$5,0))</f>
        <v>5</v>
      </c>
      <c r="O475" s="7" cm="1">
        <f t="array" ref="O475">_xlfn.XLOOKUP(L475,'Delivery Distances'!$A$6:$A$20,_xlfn.XLOOKUP('Sales Summary_working sheet'!M475,'Delivery Distances'!$B$5:$K$5,'Delivery Distances'!$B$6:$K$20))</f>
        <v>5</v>
      </c>
      <c r="P475" s="7">
        <f t="shared" si="29"/>
        <v>9</v>
      </c>
    </row>
    <row r="476" spans="1:16" ht="15.75" customHeight="1" x14ac:dyDescent="0.15">
      <c r="A476" s="13">
        <v>43985</v>
      </c>
      <c r="B476" s="19" t="s">
        <v>5358</v>
      </c>
      <c r="C476" s="7" t="s">
        <v>2207</v>
      </c>
      <c r="D476" s="14">
        <v>10</v>
      </c>
      <c r="E476" s="14" t="str">
        <f>_xlfn.XLOOKUP(D476,'Meal Info'!$A$4:$A$19,'Meal Info'!$B$4:$B$19)</f>
        <v>Protein shake</v>
      </c>
      <c r="F476" s="14" t="str">
        <f>_xlfn.XLOOKUP(D476,'Meal Info'!$A$4:$A$19,'Meal Info'!$C$4:$C$19)</f>
        <v>Charlie</v>
      </c>
      <c r="G476" s="7">
        <v>24.13</v>
      </c>
      <c r="H476" s="7">
        <f t="shared" si="30"/>
        <v>2.4130000000000003</v>
      </c>
      <c r="I476" s="7">
        <f t="shared" si="31"/>
        <v>26.542999999999999</v>
      </c>
      <c r="J476" s="7">
        <v>7.0000000000000007E-2</v>
      </c>
      <c r="K476" s="7">
        <f t="shared" si="28"/>
        <v>1.6891</v>
      </c>
      <c r="L476" s="7" t="s">
        <v>5077</v>
      </c>
      <c r="M476" s="7">
        <v>8</v>
      </c>
      <c r="N476" s="7">
        <f>INDEX('Delivery Distances'!$B$6:$K$20,MATCH('Sales Summary_working sheet'!L476,'Delivery Distances'!$A$6:$A$20,0),MATCH('Sales Summary_working sheet'!M476,'Delivery Distances'!$B$5:$K$5,0))</f>
        <v>4</v>
      </c>
      <c r="O476" s="7" cm="1">
        <f t="array" ref="O476">_xlfn.XLOOKUP(L476,'Delivery Distances'!$A$6:$A$20,_xlfn.XLOOKUP('Sales Summary_working sheet'!M476,'Delivery Distances'!$B$5:$K$5,'Delivery Distances'!$B$6:$K$20))</f>
        <v>4</v>
      </c>
      <c r="P476" s="7">
        <f t="shared" si="29"/>
        <v>8</v>
      </c>
    </row>
    <row r="477" spans="1:16" ht="15.75" customHeight="1" x14ac:dyDescent="0.15">
      <c r="A477" s="13">
        <v>43985</v>
      </c>
      <c r="B477" s="19" t="s">
        <v>5358</v>
      </c>
      <c r="C477" s="7" t="s">
        <v>2881</v>
      </c>
      <c r="D477" s="14">
        <v>15</v>
      </c>
      <c r="E477" s="14" t="str">
        <f>_xlfn.XLOOKUP(D477,'Meal Info'!$A$4:$A$19,'Meal Info'!$B$4:$B$19)</f>
        <v>Snacks</v>
      </c>
      <c r="F477" s="14" t="str">
        <f>_xlfn.XLOOKUP(D477,'Meal Info'!$A$4:$A$19,'Meal Info'!$C$4:$C$19)</f>
        <v>Charlie</v>
      </c>
      <c r="G477" s="7">
        <v>71.37</v>
      </c>
      <c r="H477" s="7">
        <f t="shared" si="30"/>
        <v>7.1370000000000005</v>
      </c>
      <c r="I477" s="7">
        <f t="shared" si="31"/>
        <v>78.507000000000005</v>
      </c>
      <c r="J477" s="7">
        <v>0.08</v>
      </c>
      <c r="K477" s="7">
        <f t="shared" si="28"/>
        <v>5.7096000000000009</v>
      </c>
      <c r="L477" s="7" t="s">
        <v>31</v>
      </c>
      <c r="M477" s="7">
        <v>3</v>
      </c>
      <c r="N477" s="7">
        <f>INDEX('Delivery Distances'!$B$6:$K$20,MATCH('Sales Summary_working sheet'!L477,'Delivery Distances'!$A$6:$A$20,0),MATCH('Sales Summary_working sheet'!M477,'Delivery Distances'!$B$5:$K$5,0))</f>
        <v>9</v>
      </c>
      <c r="O477" s="7" cm="1">
        <f t="array" ref="O477">_xlfn.XLOOKUP(L477,'Delivery Distances'!$A$6:$A$20,_xlfn.XLOOKUP('Sales Summary_working sheet'!M477,'Delivery Distances'!$B$5:$K$5,'Delivery Distances'!$B$6:$K$20))</f>
        <v>9</v>
      </c>
      <c r="P477" s="7">
        <f t="shared" si="29"/>
        <v>11.5</v>
      </c>
    </row>
    <row r="478" spans="1:16" ht="15.75" customHeight="1" x14ac:dyDescent="0.15">
      <c r="A478" s="13">
        <v>43985</v>
      </c>
      <c r="B478" s="19" t="s">
        <v>5358</v>
      </c>
      <c r="C478" s="7" t="s">
        <v>4243</v>
      </c>
      <c r="D478" s="14">
        <v>10</v>
      </c>
      <c r="E478" s="14" t="str">
        <f>_xlfn.XLOOKUP(D478,'Meal Info'!$A$4:$A$19,'Meal Info'!$B$4:$B$19)</f>
        <v>Protein shake</v>
      </c>
      <c r="F478" s="14" t="str">
        <f>_xlfn.XLOOKUP(D478,'Meal Info'!$A$4:$A$19,'Meal Info'!$C$4:$C$19)</f>
        <v>Charlie</v>
      </c>
      <c r="G478" s="7">
        <v>16.59</v>
      </c>
      <c r="H478" s="7">
        <f t="shared" si="30"/>
        <v>1.659</v>
      </c>
      <c r="I478" s="7">
        <f t="shared" si="31"/>
        <v>18.248999999999999</v>
      </c>
      <c r="J478" s="7">
        <v>0.1</v>
      </c>
      <c r="K478" s="7">
        <f t="shared" si="28"/>
        <v>1.659</v>
      </c>
      <c r="L478" s="7" t="s">
        <v>5080</v>
      </c>
      <c r="M478" s="7">
        <v>10</v>
      </c>
      <c r="N478" s="7">
        <f>INDEX('Delivery Distances'!$B$6:$K$20,MATCH('Sales Summary_working sheet'!L478,'Delivery Distances'!$A$6:$A$20,0),MATCH('Sales Summary_working sheet'!M478,'Delivery Distances'!$B$5:$K$5,0))</f>
        <v>5</v>
      </c>
      <c r="O478" s="7" cm="1">
        <f t="array" ref="O478">_xlfn.XLOOKUP(L478,'Delivery Distances'!$A$6:$A$20,_xlfn.XLOOKUP('Sales Summary_working sheet'!M478,'Delivery Distances'!$B$5:$K$5,'Delivery Distances'!$B$6:$K$20))</f>
        <v>5</v>
      </c>
      <c r="P478" s="7">
        <f t="shared" si="29"/>
        <v>9</v>
      </c>
    </row>
    <row r="479" spans="1:16" ht="15.75" customHeight="1" x14ac:dyDescent="0.15">
      <c r="A479" s="13">
        <v>43985</v>
      </c>
      <c r="B479" s="19" t="s">
        <v>5359</v>
      </c>
      <c r="C479" s="7" t="s">
        <v>648</v>
      </c>
      <c r="D479" s="14">
        <v>15</v>
      </c>
      <c r="E479" s="14" t="str">
        <f>_xlfn.XLOOKUP(D479,'Meal Info'!$A$4:$A$19,'Meal Info'!$B$4:$B$19)</f>
        <v>Snacks</v>
      </c>
      <c r="F479" s="14" t="str">
        <f>_xlfn.XLOOKUP(D479,'Meal Info'!$A$4:$A$19,'Meal Info'!$C$4:$C$19)</f>
        <v>Charlie</v>
      </c>
      <c r="G479" s="7">
        <v>55.43</v>
      </c>
      <c r="H479" s="7">
        <f t="shared" si="30"/>
        <v>5.5430000000000001</v>
      </c>
      <c r="I479" s="7">
        <f t="shared" si="31"/>
        <v>60.972999999999999</v>
      </c>
      <c r="J479" s="7">
        <v>0.31</v>
      </c>
      <c r="K479" s="7">
        <f t="shared" si="28"/>
        <v>17.183299999999999</v>
      </c>
      <c r="L479" s="7" t="s">
        <v>26</v>
      </c>
      <c r="M479" s="7">
        <v>7</v>
      </c>
      <c r="N479" s="7">
        <f>INDEX('Delivery Distances'!$B$6:$K$20,MATCH('Sales Summary_working sheet'!L479,'Delivery Distances'!$A$6:$A$20,0),MATCH('Sales Summary_working sheet'!M479,'Delivery Distances'!$B$5:$K$5,0))</f>
        <v>16</v>
      </c>
      <c r="O479" s="7" cm="1">
        <f t="array" ref="O479">_xlfn.XLOOKUP(L479,'Delivery Distances'!$A$6:$A$20,_xlfn.XLOOKUP('Sales Summary_working sheet'!M479,'Delivery Distances'!$B$5:$K$5,'Delivery Distances'!$B$6:$K$20))</f>
        <v>16</v>
      </c>
      <c r="P479" s="7">
        <f t="shared" si="29"/>
        <v>15</v>
      </c>
    </row>
    <row r="480" spans="1:16" ht="15.75" customHeight="1" x14ac:dyDescent="0.15">
      <c r="A480" s="13">
        <v>43985</v>
      </c>
      <c r="B480" s="19" t="s">
        <v>5359</v>
      </c>
      <c r="C480" s="7" t="s">
        <v>1611</v>
      </c>
      <c r="D480" s="14">
        <v>16</v>
      </c>
      <c r="E480" s="14" t="str">
        <f>_xlfn.XLOOKUP(D480,'Meal Info'!$A$4:$A$19,'Meal Info'!$B$4:$B$19)</f>
        <v>Fish</v>
      </c>
      <c r="F480" s="14" t="str">
        <f>_xlfn.XLOOKUP(D480,'Meal Info'!$A$4:$A$19,'Meal Info'!$C$4:$C$19)</f>
        <v>Charlie</v>
      </c>
      <c r="G480" s="7">
        <v>19.579999999999998</v>
      </c>
      <c r="H480" s="7">
        <f t="shared" si="30"/>
        <v>1.958</v>
      </c>
      <c r="I480" s="7">
        <f t="shared" si="31"/>
        <v>21.537999999999997</v>
      </c>
      <c r="J480" s="7">
        <v>0.04</v>
      </c>
      <c r="K480" s="7">
        <f t="shared" si="28"/>
        <v>0.7831999999999999</v>
      </c>
      <c r="L480" s="7" t="s">
        <v>5079</v>
      </c>
      <c r="M480" s="7">
        <v>6</v>
      </c>
      <c r="N480" s="7">
        <f>INDEX('Delivery Distances'!$B$6:$K$20,MATCH('Sales Summary_working sheet'!L480,'Delivery Distances'!$A$6:$A$20,0),MATCH('Sales Summary_working sheet'!M480,'Delivery Distances'!$B$5:$K$5,0))</f>
        <v>3</v>
      </c>
      <c r="O480" s="7" cm="1">
        <f t="array" ref="O480">_xlfn.XLOOKUP(L480,'Delivery Distances'!$A$6:$A$20,_xlfn.XLOOKUP('Sales Summary_working sheet'!M480,'Delivery Distances'!$B$5:$K$5,'Delivery Distances'!$B$6:$K$20))</f>
        <v>3</v>
      </c>
      <c r="P480" s="7">
        <f t="shared" si="29"/>
        <v>7</v>
      </c>
    </row>
    <row r="481" spans="1:16" ht="15.75" customHeight="1" x14ac:dyDescent="0.15">
      <c r="A481" s="13">
        <v>43985</v>
      </c>
      <c r="B481" s="19" t="s">
        <v>5359</v>
      </c>
      <c r="C481" s="7" t="s">
        <v>1706</v>
      </c>
      <c r="D481" s="14">
        <v>15</v>
      </c>
      <c r="E481" s="14" t="str">
        <f>_xlfn.XLOOKUP(D481,'Meal Info'!$A$4:$A$19,'Meal Info'!$B$4:$B$19)</f>
        <v>Snacks</v>
      </c>
      <c r="F481" s="14" t="str">
        <f>_xlfn.XLOOKUP(D481,'Meal Info'!$A$4:$A$19,'Meal Info'!$C$4:$C$19)</f>
        <v>Charlie</v>
      </c>
      <c r="G481" s="7">
        <v>71.650000000000006</v>
      </c>
      <c r="H481" s="7">
        <f t="shared" si="30"/>
        <v>7.1650000000000009</v>
      </c>
      <c r="I481" s="7">
        <f t="shared" si="31"/>
        <v>78.815000000000012</v>
      </c>
      <c r="J481" s="7">
        <v>0.1</v>
      </c>
      <c r="K481" s="7">
        <f t="shared" si="28"/>
        <v>7.1650000000000009</v>
      </c>
      <c r="L481" s="7" t="s">
        <v>28</v>
      </c>
      <c r="M481" s="7">
        <v>7</v>
      </c>
      <c r="N481" s="7">
        <f>INDEX('Delivery Distances'!$B$6:$K$20,MATCH('Sales Summary_working sheet'!L481,'Delivery Distances'!$A$6:$A$20,0),MATCH('Sales Summary_working sheet'!M481,'Delivery Distances'!$B$5:$K$5,0))</f>
        <v>3</v>
      </c>
      <c r="O481" s="7" cm="1">
        <f t="array" ref="O481">_xlfn.XLOOKUP(L481,'Delivery Distances'!$A$6:$A$20,_xlfn.XLOOKUP('Sales Summary_working sheet'!M481,'Delivery Distances'!$B$5:$K$5,'Delivery Distances'!$B$6:$K$20))</f>
        <v>3</v>
      </c>
      <c r="P481" s="7">
        <f t="shared" si="29"/>
        <v>7</v>
      </c>
    </row>
    <row r="482" spans="1:16" ht="15.75" customHeight="1" x14ac:dyDescent="0.15">
      <c r="A482" s="13">
        <v>43985</v>
      </c>
      <c r="B482" s="19" t="s">
        <v>5359</v>
      </c>
      <c r="C482" s="7" t="s">
        <v>3309</v>
      </c>
      <c r="D482" s="14">
        <v>10</v>
      </c>
      <c r="E482" s="14" t="str">
        <f>_xlfn.XLOOKUP(D482,'Meal Info'!$A$4:$A$19,'Meal Info'!$B$4:$B$19)</f>
        <v>Protein shake</v>
      </c>
      <c r="F482" s="14" t="str">
        <f>_xlfn.XLOOKUP(D482,'Meal Info'!$A$4:$A$19,'Meal Info'!$C$4:$C$19)</f>
        <v>Charlie</v>
      </c>
      <c r="G482" s="7">
        <v>16.89</v>
      </c>
      <c r="H482" s="7">
        <f t="shared" si="30"/>
        <v>1.6890000000000001</v>
      </c>
      <c r="I482" s="7">
        <f t="shared" si="31"/>
        <v>18.579000000000001</v>
      </c>
      <c r="J482" s="7">
        <v>0.26</v>
      </c>
      <c r="K482" s="7">
        <f t="shared" si="28"/>
        <v>4.3914</v>
      </c>
      <c r="L482" s="7" t="s">
        <v>5075</v>
      </c>
      <c r="M482" s="7">
        <v>6</v>
      </c>
      <c r="N482" s="7">
        <f>INDEX('Delivery Distances'!$B$6:$K$20,MATCH('Sales Summary_working sheet'!L482,'Delivery Distances'!$A$6:$A$20,0),MATCH('Sales Summary_working sheet'!M482,'Delivery Distances'!$B$5:$K$5,0))</f>
        <v>11</v>
      </c>
      <c r="O482" s="7" cm="1">
        <f t="array" ref="O482">_xlfn.XLOOKUP(L482,'Delivery Distances'!$A$6:$A$20,_xlfn.XLOOKUP('Sales Summary_working sheet'!M482,'Delivery Distances'!$B$5:$K$5,'Delivery Distances'!$B$6:$K$20))</f>
        <v>11</v>
      </c>
      <c r="P482" s="7">
        <f t="shared" si="29"/>
        <v>12.5</v>
      </c>
    </row>
    <row r="483" spans="1:16" ht="15.75" customHeight="1" x14ac:dyDescent="0.15">
      <c r="A483" s="13">
        <v>43985</v>
      </c>
      <c r="B483" s="19" t="s">
        <v>5359</v>
      </c>
      <c r="C483" s="7" t="s">
        <v>4063</v>
      </c>
      <c r="D483" s="14">
        <v>15</v>
      </c>
      <c r="E483" s="14" t="str">
        <f>_xlfn.XLOOKUP(D483,'Meal Info'!$A$4:$A$19,'Meal Info'!$B$4:$B$19)</f>
        <v>Snacks</v>
      </c>
      <c r="F483" s="14" t="str">
        <f>_xlfn.XLOOKUP(D483,'Meal Info'!$A$4:$A$19,'Meal Info'!$C$4:$C$19)</f>
        <v>Charlie</v>
      </c>
      <c r="G483" s="7">
        <v>73.78</v>
      </c>
      <c r="H483" s="7">
        <f t="shared" si="30"/>
        <v>7.3780000000000001</v>
      </c>
      <c r="I483" s="7">
        <f t="shared" si="31"/>
        <v>81.158000000000001</v>
      </c>
      <c r="J483" s="7">
        <v>0.05</v>
      </c>
      <c r="K483" s="7">
        <f t="shared" si="28"/>
        <v>3.6890000000000001</v>
      </c>
      <c r="L483" s="7" t="s">
        <v>5079</v>
      </c>
      <c r="M483" s="7">
        <v>4</v>
      </c>
      <c r="N483" s="7">
        <f>INDEX('Delivery Distances'!$B$6:$K$20,MATCH('Sales Summary_working sheet'!L483,'Delivery Distances'!$A$6:$A$20,0),MATCH('Sales Summary_working sheet'!M483,'Delivery Distances'!$B$5:$K$5,0))</f>
        <v>4</v>
      </c>
      <c r="O483" s="7" cm="1">
        <f t="array" ref="O483">_xlfn.XLOOKUP(L483,'Delivery Distances'!$A$6:$A$20,_xlfn.XLOOKUP('Sales Summary_working sheet'!M483,'Delivery Distances'!$B$5:$K$5,'Delivery Distances'!$B$6:$K$20))</f>
        <v>4</v>
      </c>
      <c r="P483" s="7">
        <f t="shared" si="29"/>
        <v>8</v>
      </c>
    </row>
    <row r="484" spans="1:16" ht="15.75" customHeight="1" x14ac:dyDescent="0.15">
      <c r="A484" s="13">
        <v>43985</v>
      </c>
      <c r="B484" s="19" t="s">
        <v>5359</v>
      </c>
      <c r="C484" s="7" t="s">
        <v>78</v>
      </c>
      <c r="D484" s="14">
        <v>10</v>
      </c>
      <c r="E484" s="14" t="str">
        <f>_xlfn.XLOOKUP(D484,'Meal Info'!$A$4:$A$19,'Meal Info'!$B$4:$B$19)</f>
        <v>Protein shake</v>
      </c>
      <c r="F484" s="14" t="str">
        <f>_xlfn.XLOOKUP(D484,'Meal Info'!$A$4:$A$19,'Meal Info'!$C$4:$C$19)</f>
        <v>Charlie</v>
      </c>
      <c r="G484" s="7">
        <v>34.83</v>
      </c>
      <c r="H484" s="7">
        <f t="shared" si="30"/>
        <v>3.4830000000000001</v>
      </c>
      <c r="I484" s="7">
        <f t="shared" si="31"/>
        <v>38.312999999999995</v>
      </c>
      <c r="J484" s="7">
        <v>0.39</v>
      </c>
      <c r="K484" s="7">
        <f t="shared" si="28"/>
        <v>13.5837</v>
      </c>
      <c r="L484" s="7" t="s">
        <v>5081</v>
      </c>
      <c r="M484" s="7">
        <v>6</v>
      </c>
      <c r="N484" s="7">
        <f>INDEX('Delivery Distances'!$B$6:$K$20,MATCH('Sales Summary_working sheet'!L484,'Delivery Distances'!$A$6:$A$20,0),MATCH('Sales Summary_working sheet'!M484,'Delivery Distances'!$B$5:$K$5,0))</f>
        <v>3</v>
      </c>
      <c r="O484" s="7" cm="1">
        <f t="array" ref="O484">_xlfn.XLOOKUP(L484,'Delivery Distances'!$A$6:$A$20,_xlfn.XLOOKUP('Sales Summary_working sheet'!M484,'Delivery Distances'!$B$5:$K$5,'Delivery Distances'!$B$6:$K$20))</f>
        <v>3</v>
      </c>
      <c r="P484" s="7">
        <f t="shared" si="29"/>
        <v>7</v>
      </c>
    </row>
    <row r="485" spans="1:16" ht="15.75" customHeight="1" x14ac:dyDescent="0.15">
      <c r="A485" s="13">
        <v>43985</v>
      </c>
      <c r="B485" s="19" t="s">
        <v>5359</v>
      </c>
      <c r="C485" s="7" t="s">
        <v>4763</v>
      </c>
      <c r="D485" s="14">
        <v>15</v>
      </c>
      <c r="E485" s="14" t="str">
        <f>_xlfn.XLOOKUP(D485,'Meal Info'!$A$4:$A$19,'Meal Info'!$B$4:$B$19)</f>
        <v>Snacks</v>
      </c>
      <c r="F485" s="14" t="str">
        <f>_xlfn.XLOOKUP(D485,'Meal Info'!$A$4:$A$19,'Meal Info'!$C$4:$C$19)</f>
        <v>Charlie</v>
      </c>
      <c r="G485" s="7">
        <v>77.97</v>
      </c>
      <c r="H485" s="7">
        <f t="shared" si="30"/>
        <v>7.7970000000000006</v>
      </c>
      <c r="I485" s="7">
        <f t="shared" si="31"/>
        <v>85.766999999999996</v>
      </c>
      <c r="J485" s="7">
        <v>0.37</v>
      </c>
      <c r="K485" s="7">
        <f t="shared" si="28"/>
        <v>28.8489</v>
      </c>
      <c r="L485" s="7" t="s">
        <v>26</v>
      </c>
      <c r="M485" s="7">
        <v>9</v>
      </c>
      <c r="N485" s="7">
        <f>INDEX('Delivery Distances'!$B$6:$K$20,MATCH('Sales Summary_working sheet'!L485,'Delivery Distances'!$A$6:$A$20,0),MATCH('Sales Summary_working sheet'!M485,'Delivery Distances'!$B$5:$K$5,0))</f>
        <v>20</v>
      </c>
      <c r="O485" s="7" cm="1">
        <f t="array" ref="O485">_xlfn.XLOOKUP(L485,'Delivery Distances'!$A$6:$A$20,_xlfn.XLOOKUP('Sales Summary_working sheet'!M485,'Delivery Distances'!$B$5:$K$5,'Delivery Distances'!$B$6:$K$20))</f>
        <v>20</v>
      </c>
      <c r="P485" s="7">
        <f t="shared" si="29"/>
        <v>17</v>
      </c>
    </row>
    <row r="486" spans="1:16" ht="15.75" customHeight="1" x14ac:dyDescent="0.15">
      <c r="A486" s="13">
        <v>43985</v>
      </c>
      <c r="B486" s="19" t="s">
        <v>5359</v>
      </c>
      <c r="C486" s="7" t="s">
        <v>4274</v>
      </c>
      <c r="D486" s="14">
        <v>16</v>
      </c>
      <c r="E486" s="14" t="str">
        <f>_xlfn.XLOOKUP(D486,'Meal Info'!$A$4:$A$19,'Meal Info'!$B$4:$B$19)</f>
        <v>Fish</v>
      </c>
      <c r="F486" s="14" t="str">
        <f>_xlfn.XLOOKUP(D486,'Meal Info'!$A$4:$A$19,'Meal Info'!$C$4:$C$19)</f>
        <v>Charlie</v>
      </c>
      <c r="G486" s="7">
        <v>78.209999999999994</v>
      </c>
      <c r="H486" s="7">
        <f t="shared" si="30"/>
        <v>7.8209999999999997</v>
      </c>
      <c r="I486" s="7">
        <f t="shared" si="31"/>
        <v>86.030999999999992</v>
      </c>
      <c r="J486" s="7">
        <v>0.05</v>
      </c>
      <c r="K486" s="7">
        <f t="shared" si="28"/>
        <v>3.9104999999999999</v>
      </c>
      <c r="L486" s="7" t="s">
        <v>26</v>
      </c>
      <c r="M486" s="7">
        <v>8</v>
      </c>
      <c r="N486" s="7">
        <f>INDEX('Delivery Distances'!$B$6:$K$20,MATCH('Sales Summary_working sheet'!L486,'Delivery Distances'!$A$6:$A$20,0),MATCH('Sales Summary_working sheet'!M486,'Delivery Distances'!$B$5:$K$5,0))</f>
        <v>2</v>
      </c>
      <c r="O486" s="7" cm="1">
        <f t="array" ref="O486">_xlfn.XLOOKUP(L486,'Delivery Distances'!$A$6:$A$20,_xlfn.XLOOKUP('Sales Summary_working sheet'!M486,'Delivery Distances'!$B$5:$K$5,'Delivery Distances'!$B$6:$K$20))</f>
        <v>2</v>
      </c>
      <c r="P486" s="7">
        <f t="shared" si="29"/>
        <v>6</v>
      </c>
    </row>
    <row r="487" spans="1:16" ht="15.75" customHeight="1" x14ac:dyDescent="0.15">
      <c r="A487" s="13">
        <v>43985</v>
      </c>
      <c r="B487" s="19" t="s">
        <v>5359</v>
      </c>
      <c r="C487" s="7" t="s">
        <v>3024</v>
      </c>
      <c r="D487" s="14">
        <v>16</v>
      </c>
      <c r="E487" s="14" t="str">
        <f>_xlfn.XLOOKUP(D487,'Meal Info'!$A$4:$A$19,'Meal Info'!$B$4:$B$19)</f>
        <v>Fish</v>
      </c>
      <c r="F487" s="14" t="str">
        <f>_xlfn.XLOOKUP(D487,'Meal Info'!$A$4:$A$19,'Meal Info'!$C$4:$C$19)</f>
        <v>Charlie</v>
      </c>
      <c r="G487" s="7">
        <v>44.45</v>
      </c>
      <c r="H487" s="7">
        <f t="shared" si="30"/>
        <v>4.4450000000000003</v>
      </c>
      <c r="I487" s="7">
        <f t="shared" si="31"/>
        <v>48.895000000000003</v>
      </c>
      <c r="J487" s="7">
        <v>0.11</v>
      </c>
      <c r="K487" s="7">
        <f t="shared" si="28"/>
        <v>4.8895</v>
      </c>
      <c r="L487" s="7" t="s">
        <v>30</v>
      </c>
      <c r="M487" s="7">
        <v>1</v>
      </c>
      <c r="N487" s="7">
        <f>INDEX('Delivery Distances'!$B$6:$K$20,MATCH('Sales Summary_working sheet'!L487,'Delivery Distances'!$A$6:$A$20,0),MATCH('Sales Summary_working sheet'!M487,'Delivery Distances'!$B$5:$K$5,0))</f>
        <v>8</v>
      </c>
      <c r="O487" s="7" cm="1">
        <f t="array" ref="O487">_xlfn.XLOOKUP(L487,'Delivery Distances'!$A$6:$A$20,_xlfn.XLOOKUP('Sales Summary_working sheet'!M487,'Delivery Distances'!$B$5:$K$5,'Delivery Distances'!$B$6:$K$20))</f>
        <v>8</v>
      </c>
      <c r="P487" s="7">
        <f t="shared" si="29"/>
        <v>11</v>
      </c>
    </row>
    <row r="488" spans="1:16" ht="15.75" customHeight="1" x14ac:dyDescent="0.15">
      <c r="A488" s="13">
        <v>43985</v>
      </c>
      <c r="B488" s="19" t="s">
        <v>5359</v>
      </c>
      <c r="C488" s="7" t="s">
        <v>1193</v>
      </c>
      <c r="D488" s="14">
        <v>10</v>
      </c>
      <c r="E488" s="14" t="str">
        <f>_xlfn.XLOOKUP(D488,'Meal Info'!$A$4:$A$19,'Meal Info'!$B$4:$B$19)</f>
        <v>Protein shake</v>
      </c>
      <c r="F488" s="14" t="str">
        <f>_xlfn.XLOOKUP(D488,'Meal Info'!$A$4:$A$19,'Meal Info'!$C$4:$C$19)</f>
        <v>Charlie</v>
      </c>
      <c r="G488" s="7">
        <v>15.43</v>
      </c>
      <c r="H488" s="7">
        <f t="shared" si="30"/>
        <v>1.5430000000000001</v>
      </c>
      <c r="I488" s="7">
        <f t="shared" si="31"/>
        <v>16.972999999999999</v>
      </c>
      <c r="J488" s="7">
        <v>0.04</v>
      </c>
      <c r="K488" s="7">
        <f t="shared" si="28"/>
        <v>0.61719999999999997</v>
      </c>
      <c r="L488" s="7" t="s">
        <v>28</v>
      </c>
      <c r="M488" s="7">
        <v>3</v>
      </c>
      <c r="N488" s="7">
        <f>INDEX('Delivery Distances'!$B$6:$K$20,MATCH('Sales Summary_working sheet'!L488,'Delivery Distances'!$A$6:$A$20,0),MATCH('Sales Summary_working sheet'!M488,'Delivery Distances'!$B$5:$K$5,0))</f>
        <v>6</v>
      </c>
      <c r="O488" s="7" cm="1">
        <f t="array" ref="O488">_xlfn.XLOOKUP(L488,'Delivery Distances'!$A$6:$A$20,_xlfn.XLOOKUP('Sales Summary_working sheet'!M488,'Delivery Distances'!$B$5:$K$5,'Delivery Distances'!$B$6:$K$20))</f>
        <v>6</v>
      </c>
      <c r="P488" s="7">
        <f t="shared" si="29"/>
        <v>10</v>
      </c>
    </row>
    <row r="489" spans="1:16" ht="15.75" customHeight="1" x14ac:dyDescent="0.15">
      <c r="A489" s="13">
        <v>43985</v>
      </c>
      <c r="B489" s="19" t="s">
        <v>5359</v>
      </c>
      <c r="C489" s="7" t="s">
        <v>258</v>
      </c>
      <c r="D489" s="14">
        <v>16</v>
      </c>
      <c r="E489" s="14" t="str">
        <f>_xlfn.XLOOKUP(D489,'Meal Info'!$A$4:$A$19,'Meal Info'!$B$4:$B$19)</f>
        <v>Fish</v>
      </c>
      <c r="F489" s="14" t="str">
        <f>_xlfn.XLOOKUP(D489,'Meal Info'!$A$4:$A$19,'Meal Info'!$C$4:$C$19)</f>
        <v>Charlie</v>
      </c>
      <c r="G489" s="7">
        <v>68.14</v>
      </c>
      <c r="H489" s="7">
        <f t="shared" si="30"/>
        <v>6.8140000000000001</v>
      </c>
      <c r="I489" s="7">
        <f t="shared" si="31"/>
        <v>74.954000000000008</v>
      </c>
      <c r="J489" s="7">
        <v>0.1</v>
      </c>
      <c r="K489" s="7">
        <f t="shared" si="28"/>
        <v>6.8140000000000001</v>
      </c>
      <c r="L489" s="7" t="s">
        <v>5075</v>
      </c>
      <c r="M489" s="7">
        <v>4</v>
      </c>
      <c r="N489" s="7">
        <f>INDEX('Delivery Distances'!$B$6:$K$20,MATCH('Sales Summary_working sheet'!L489,'Delivery Distances'!$A$6:$A$20,0),MATCH('Sales Summary_working sheet'!M489,'Delivery Distances'!$B$5:$K$5,0))</f>
        <v>17</v>
      </c>
      <c r="O489" s="7" cm="1">
        <f t="array" ref="O489">_xlfn.XLOOKUP(L489,'Delivery Distances'!$A$6:$A$20,_xlfn.XLOOKUP('Sales Summary_working sheet'!M489,'Delivery Distances'!$B$5:$K$5,'Delivery Distances'!$B$6:$K$20))</f>
        <v>17</v>
      </c>
      <c r="P489" s="7">
        <f t="shared" si="29"/>
        <v>15.5</v>
      </c>
    </row>
    <row r="490" spans="1:16" ht="15.75" customHeight="1" x14ac:dyDescent="0.15">
      <c r="A490" s="13">
        <v>43985</v>
      </c>
      <c r="B490" s="19" t="s">
        <v>5359</v>
      </c>
      <c r="C490" s="7" t="s">
        <v>1035</v>
      </c>
      <c r="D490" s="14">
        <v>16</v>
      </c>
      <c r="E490" s="14" t="str">
        <f>_xlfn.XLOOKUP(D490,'Meal Info'!$A$4:$A$19,'Meal Info'!$B$4:$B$19)</f>
        <v>Fish</v>
      </c>
      <c r="F490" s="14" t="str">
        <f>_xlfn.XLOOKUP(D490,'Meal Info'!$A$4:$A$19,'Meal Info'!$C$4:$C$19)</f>
        <v>Charlie</v>
      </c>
      <c r="G490" s="7">
        <v>19.18</v>
      </c>
      <c r="H490" s="7">
        <f t="shared" si="30"/>
        <v>1.9180000000000001</v>
      </c>
      <c r="I490" s="7">
        <f t="shared" si="31"/>
        <v>21.097999999999999</v>
      </c>
      <c r="J490" s="7">
        <v>0.01</v>
      </c>
      <c r="K490" s="7">
        <f t="shared" si="28"/>
        <v>0.1918</v>
      </c>
      <c r="L490" s="7" t="s">
        <v>5079</v>
      </c>
      <c r="M490" s="7">
        <v>6</v>
      </c>
      <c r="N490" s="7">
        <f>INDEX('Delivery Distances'!$B$6:$K$20,MATCH('Sales Summary_working sheet'!L490,'Delivery Distances'!$A$6:$A$20,0),MATCH('Sales Summary_working sheet'!M490,'Delivery Distances'!$B$5:$K$5,0))</f>
        <v>3</v>
      </c>
      <c r="O490" s="7" cm="1">
        <f t="array" ref="O490">_xlfn.XLOOKUP(L490,'Delivery Distances'!$A$6:$A$20,_xlfn.XLOOKUP('Sales Summary_working sheet'!M490,'Delivery Distances'!$B$5:$K$5,'Delivery Distances'!$B$6:$K$20))</f>
        <v>3</v>
      </c>
      <c r="P490" s="7">
        <f t="shared" si="29"/>
        <v>7</v>
      </c>
    </row>
    <row r="491" spans="1:16" ht="15.75" customHeight="1" x14ac:dyDescent="0.15">
      <c r="A491" s="13">
        <v>43985</v>
      </c>
      <c r="B491" s="19" t="s">
        <v>5359</v>
      </c>
      <c r="C491" s="7" t="s">
        <v>3153</v>
      </c>
      <c r="D491" s="14">
        <v>15</v>
      </c>
      <c r="E491" s="14" t="str">
        <f>_xlfn.XLOOKUP(D491,'Meal Info'!$A$4:$A$19,'Meal Info'!$B$4:$B$19)</f>
        <v>Snacks</v>
      </c>
      <c r="F491" s="14" t="str">
        <f>_xlfn.XLOOKUP(D491,'Meal Info'!$A$4:$A$19,'Meal Info'!$C$4:$C$19)</f>
        <v>Charlie</v>
      </c>
      <c r="G491" s="7">
        <v>18.510000000000002</v>
      </c>
      <c r="H491" s="7">
        <f t="shared" si="30"/>
        <v>1.8510000000000002</v>
      </c>
      <c r="I491" s="7">
        <f t="shared" si="31"/>
        <v>20.361000000000001</v>
      </c>
      <c r="J491" s="7">
        <v>0.22</v>
      </c>
      <c r="K491" s="7">
        <f t="shared" si="28"/>
        <v>4.0722000000000005</v>
      </c>
      <c r="L491" s="7" t="s">
        <v>5083</v>
      </c>
      <c r="M491" s="7">
        <v>5</v>
      </c>
      <c r="N491" s="7">
        <f>INDEX('Delivery Distances'!$B$6:$K$20,MATCH('Sales Summary_working sheet'!L491,'Delivery Distances'!$A$6:$A$20,0),MATCH('Sales Summary_working sheet'!M491,'Delivery Distances'!$B$5:$K$5,0))</f>
        <v>1</v>
      </c>
      <c r="O491" s="7" cm="1">
        <f t="array" ref="O491">_xlfn.XLOOKUP(L491,'Delivery Distances'!$A$6:$A$20,_xlfn.XLOOKUP('Sales Summary_working sheet'!M491,'Delivery Distances'!$B$5:$K$5,'Delivery Distances'!$B$6:$K$20))</f>
        <v>1</v>
      </c>
      <c r="P491" s="7">
        <f t="shared" si="29"/>
        <v>3</v>
      </c>
    </row>
    <row r="492" spans="1:16" ht="15.75" customHeight="1" x14ac:dyDescent="0.15">
      <c r="A492" s="13">
        <v>43985</v>
      </c>
      <c r="B492" s="19" t="s">
        <v>5359</v>
      </c>
      <c r="C492" s="7" t="s">
        <v>4564</v>
      </c>
      <c r="D492" s="14">
        <v>15</v>
      </c>
      <c r="E492" s="14" t="str">
        <f>_xlfn.XLOOKUP(D492,'Meal Info'!$A$4:$A$19,'Meal Info'!$B$4:$B$19)</f>
        <v>Snacks</v>
      </c>
      <c r="F492" s="14" t="str">
        <f>_xlfn.XLOOKUP(D492,'Meal Info'!$A$4:$A$19,'Meal Info'!$C$4:$C$19)</f>
        <v>Charlie</v>
      </c>
      <c r="G492" s="7">
        <v>3.27</v>
      </c>
      <c r="H492" s="7">
        <f t="shared" si="30"/>
        <v>0.32700000000000001</v>
      </c>
      <c r="I492" s="7">
        <f t="shared" si="31"/>
        <v>3.597</v>
      </c>
      <c r="J492" s="7">
        <v>0.14000000000000001</v>
      </c>
      <c r="K492" s="7">
        <f t="shared" si="28"/>
        <v>0.45780000000000004</v>
      </c>
      <c r="L492" s="7" t="s">
        <v>27</v>
      </c>
      <c r="M492" s="7">
        <v>2</v>
      </c>
      <c r="N492" s="7">
        <f>INDEX('Delivery Distances'!$B$6:$K$20,MATCH('Sales Summary_working sheet'!L492,'Delivery Distances'!$A$6:$A$20,0),MATCH('Sales Summary_working sheet'!M492,'Delivery Distances'!$B$5:$K$5,0))</f>
        <v>8</v>
      </c>
      <c r="O492" s="7" cm="1">
        <f t="array" ref="O492">_xlfn.XLOOKUP(L492,'Delivery Distances'!$A$6:$A$20,_xlfn.XLOOKUP('Sales Summary_working sheet'!M492,'Delivery Distances'!$B$5:$K$5,'Delivery Distances'!$B$6:$K$20))</f>
        <v>8</v>
      </c>
      <c r="P492" s="7">
        <f t="shared" si="29"/>
        <v>11</v>
      </c>
    </row>
    <row r="493" spans="1:16" ht="15.75" customHeight="1" x14ac:dyDescent="0.15">
      <c r="A493" s="13">
        <v>43985</v>
      </c>
      <c r="B493" s="19" t="s">
        <v>5359</v>
      </c>
      <c r="C493" s="7" t="s">
        <v>2188</v>
      </c>
      <c r="D493" s="14">
        <v>15</v>
      </c>
      <c r="E493" s="14" t="str">
        <f>_xlfn.XLOOKUP(D493,'Meal Info'!$A$4:$A$19,'Meal Info'!$B$4:$B$19)</f>
        <v>Snacks</v>
      </c>
      <c r="F493" s="14" t="str">
        <f>_xlfn.XLOOKUP(D493,'Meal Info'!$A$4:$A$19,'Meal Info'!$C$4:$C$19)</f>
        <v>Charlie</v>
      </c>
      <c r="G493" s="7">
        <v>94.96</v>
      </c>
      <c r="H493" s="7">
        <f t="shared" si="30"/>
        <v>9.4960000000000004</v>
      </c>
      <c r="I493" s="7">
        <f t="shared" si="31"/>
        <v>104.45599999999999</v>
      </c>
      <c r="J493" s="7">
        <v>0.04</v>
      </c>
      <c r="K493" s="7">
        <f t="shared" si="28"/>
        <v>3.7984</v>
      </c>
      <c r="L493" s="7" t="s">
        <v>28</v>
      </c>
      <c r="M493" s="7">
        <v>9</v>
      </c>
      <c r="N493" s="7">
        <f>INDEX('Delivery Distances'!$B$6:$K$20,MATCH('Sales Summary_working sheet'!L493,'Delivery Distances'!$A$6:$A$20,0),MATCH('Sales Summary_working sheet'!M493,'Delivery Distances'!$B$5:$K$5,0))</f>
        <v>8</v>
      </c>
      <c r="O493" s="7" cm="1">
        <f t="array" ref="O493">_xlfn.XLOOKUP(L493,'Delivery Distances'!$A$6:$A$20,_xlfn.XLOOKUP('Sales Summary_working sheet'!M493,'Delivery Distances'!$B$5:$K$5,'Delivery Distances'!$B$6:$K$20))</f>
        <v>8</v>
      </c>
      <c r="P493" s="7">
        <f t="shared" si="29"/>
        <v>11</v>
      </c>
    </row>
    <row r="494" spans="1:16" ht="15.75" customHeight="1" x14ac:dyDescent="0.15">
      <c r="A494" s="13">
        <v>43985</v>
      </c>
      <c r="B494" s="19" t="s">
        <v>5359</v>
      </c>
      <c r="C494" s="7" t="s">
        <v>4510</v>
      </c>
      <c r="D494" s="14">
        <v>16</v>
      </c>
      <c r="E494" s="14" t="str">
        <f>_xlfn.XLOOKUP(D494,'Meal Info'!$A$4:$A$19,'Meal Info'!$B$4:$B$19)</f>
        <v>Fish</v>
      </c>
      <c r="F494" s="14" t="str">
        <f>_xlfn.XLOOKUP(D494,'Meal Info'!$A$4:$A$19,'Meal Info'!$C$4:$C$19)</f>
        <v>Charlie</v>
      </c>
      <c r="G494" s="7">
        <v>43.71</v>
      </c>
      <c r="H494" s="7">
        <f t="shared" si="30"/>
        <v>4.3710000000000004</v>
      </c>
      <c r="I494" s="7">
        <f t="shared" si="31"/>
        <v>48.081000000000003</v>
      </c>
      <c r="J494" s="7">
        <v>0.19</v>
      </c>
      <c r="K494" s="7">
        <f t="shared" si="28"/>
        <v>8.3048999999999999</v>
      </c>
      <c r="L494" s="7" t="s">
        <v>5075</v>
      </c>
      <c r="M494" s="7">
        <v>5</v>
      </c>
      <c r="N494" s="7">
        <f>INDEX('Delivery Distances'!$B$6:$K$20,MATCH('Sales Summary_working sheet'!L494,'Delivery Distances'!$A$6:$A$20,0),MATCH('Sales Summary_working sheet'!M494,'Delivery Distances'!$B$5:$K$5,0))</f>
        <v>2</v>
      </c>
      <c r="O494" s="7" cm="1">
        <f t="array" ref="O494">_xlfn.XLOOKUP(L494,'Delivery Distances'!$A$6:$A$20,_xlfn.XLOOKUP('Sales Summary_working sheet'!M494,'Delivery Distances'!$B$5:$K$5,'Delivery Distances'!$B$6:$K$20))</f>
        <v>2</v>
      </c>
      <c r="P494" s="7">
        <f t="shared" si="29"/>
        <v>6</v>
      </c>
    </row>
    <row r="495" spans="1:16" ht="15.75" customHeight="1" x14ac:dyDescent="0.15">
      <c r="A495" s="13">
        <v>43985</v>
      </c>
      <c r="B495" s="19" t="s">
        <v>5359</v>
      </c>
      <c r="C495" s="7" t="s">
        <v>286</v>
      </c>
      <c r="D495" s="14">
        <v>15</v>
      </c>
      <c r="E495" s="14" t="str">
        <f>_xlfn.XLOOKUP(D495,'Meal Info'!$A$4:$A$19,'Meal Info'!$B$4:$B$19)</f>
        <v>Snacks</v>
      </c>
      <c r="F495" s="14" t="str">
        <f>_xlfn.XLOOKUP(D495,'Meal Info'!$A$4:$A$19,'Meal Info'!$C$4:$C$19)</f>
        <v>Charlie</v>
      </c>
      <c r="G495" s="7">
        <v>78.56</v>
      </c>
      <c r="H495" s="7">
        <f t="shared" si="30"/>
        <v>7.8560000000000008</v>
      </c>
      <c r="I495" s="7">
        <f t="shared" si="31"/>
        <v>86.415999999999997</v>
      </c>
      <c r="J495" s="7">
        <v>0.19</v>
      </c>
      <c r="K495" s="7">
        <f t="shared" si="28"/>
        <v>14.926400000000001</v>
      </c>
      <c r="L495" s="7" t="s">
        <v>5078</v>
      </c>
      <c r="M495" s="7">
        <v>6</v>
      </c>
      <c r="N495" s="7">
        <f>INDEX('Delivery Distances'!$B$6:$K$20,MATCH('Sales Summary_working sheet'!L495,'Delivery Distances'!$A$6:$A$20,0),MATCH('Sales Summary_working sheet'!M495,'Delivery Distances'!$B$5:$K$5,0))</f>
        <v>5</v>
      </c>
      <c r="O495" s="7" cm="1">
        <f t="array" ref="O495">_xlfn.XLOOKUP(L495,'Delivery Distances'!$A$6:$A$20,_xlfn.XLOOKUP('Sales Summary_working sheet'!M495,'Delivery Distances'!$B$5:$K$5,'Delivery Distances'!$B$6:$K$20))</f>
        <v>5</v>
      </c>
      <c r="P495" s="7">
        <f t="shared" si="29"/>
        <v>9</v>
      </c>
    </row>
    <row r="496" spans="1:16" ht="15.75" customHeight="1" x14ac:dyDescent="0.15">
      <c r="A496" s="13">
        <v>43985</v>
      </c>
      <c r="B496" s="19" t="s">
        <v>5360</v>
      </c>
      <c r="C496" s="7" t="s">
        <v>2686</v>
      </c>
      <c r="D496" s="14">
        <v>15</v>
      </c>
      <c r="E496" s="14" t="str">
        <f>_xlfn.XLOOKUP(D496,'Meal Info'!$A$4:$A$19,'Meal Info'!$B$4:$B$19)</f>
        <v>Snacks</v>
      </c>
      <c r="F496" s="14" t="str">
        <f>_xlfn.XLOOKUP(D496,'Meal Info'!$A$4:$A$19,'Meal Info'!$C$4:$C$19)</f>
        <v>Charlie</v>
      </c>
      <c r="G496" s="7">
        <v>17.18</v>
      </c>
      <c r="H496" s="7">
        <f t="shared" si="30"/>
        <v>1.718</v>
      </c>
      <c r="I496" s="7">
        <f t="shared" si="31"/>
        <v>18.898</v>
      </c>
      <c r="J496" s="7">
        <v>0.17</v>
      </c>
      <c r="K496" s="7">
        <f t="shared" si="28"/>
        <v>2.9206000000000003</v>
      </c>
      <c r="L496" s="7" t="s">
        <v>27</v>
      </c>
      <c r="M496" s="7">
        <v>6</v>
      </c>
      <c r="N496" s="7">
        <f>INDEX('Delivery Distances'!$B$6:$K$20,MATCH('Sales Summary_working sheet'!L496,'Delivery Distances'!$A$6:$A$20,0),MATCH('Sales Summary_working sheet'!M496,'Delivery Distances'!$B$5:$K$5,0))</f>
        <v>9</v>
      </c>
      <c r="O496" s="7" cm="1">
        <f t="array" ref="O496">_xlfn.XLOOKUP(L496,'Delivery Distances'!$A$6:$A$20,_xlfn.XLOOKUP('Sales Summary_working sheet'!M496,'Delivery Distances'!$B$5:$K$5,'Delivery Distances'!$B$6:$K$20))</f>
        <v>9</v>
      </c>
      <c r="P496" s="7">
        <f t="shared" si="29"/>
        <v>11.5</v>
      </c>
    </row>
    <row r="497" spans="1:16" ht="15.75" customHeight="1" x14ac:dyDescent="0.15">
      <c r="A497" s="13">
        <v>43985</v>
      </c>
      <c r="B497" s="19" t="s">
        <v>5360</v>
      </c>
      <c r="C497" s="7" t="s">
        <v>1060</v>
      </c>
      <c r="D497" s="14">
        <v>10</v>
      </c>
      <c r="E497" s="14" t="str">
        <f>_xlfn.XLOOKUP(D497,'Meal Info'!$A$4:$A$19,'Meal Info'!$B$4:$B$19)</f>
        <v>Protein shake</v>
      </c>
      <c r="F497" s="14" t="str">
        <f>_xlfn.XLOOKUP(D497,'Meal Info'!$A$4:$A$19,'Meal Info'!$C$4:$C$19)</f>
        <v>Charlie</v>
      </c>
      <c r="G497" s="7">
        <v>81.099999999999994</v>
      </c>
      <c r="H497" s="7">
        <f t="shared" si="30"/>
        <v>8.11</v>
      </c>
      <c r="I497" s="7">
        <f t="shared" si="31"/>
        <v>89.21</v>
      </c>
      <c r="J497" s="7">
        <v>0.08</v>
      </c>
      <c r="K497" s="7">
        <f t="shared" si="28"/>
        <v>6.4879999999999995</v>
      </c>
      <c r="L497" s="7" t="s">
        <v>28</v>
      </c>
      <c r="M497" s="7">
        <v>9</v>
      </c>
      <c r="N497" s="7">
        <f>INDEX('Delivery Distances'!$B$6:$K$20,MATCH('Sales Summary_working sheet'!L497,'Delivery Distances'!$A$6:$A$20,0),MATCH('Sales Summary_working sheet'!M497,'Delivery Distances'!$B$5:$K$5,0))</f>
        <v>8</v>
      </c>
      <c r="O497" s="7" cm="1">
        <f t="array" ref="O497">_xlfn.XLOOKUP(L497,'Delivery Distances'!$A$6:$A$20,_xlfn.XLOOKUP('Sales Summary_working sheet'!M497,'Delivery Distances'!$B$5:$K$5,'Delivery Distances'!$B$6:$K$20))</f>
        <v>8</v>
      </c>
      <c r="P497" s="7">
        <f t="shared" si="29"/>
        <v>11</v>
      </c>
    </row>
    <row r="498" spans="1:16" ht="15.75" customHeight="1" x14ac:dyDescent="0.15">
      <c r="A498" s="13">
        <v>43985</v>
      </c>
      <c r="B498" s="19" t="s">
        <v>5360</v>
      </c>
      <c r="C498" s="7" t="s">
        <v>1915</v>
      </c>
      <c r="D498" s="14">
        <v>10</v>
      </c>
      <c r="E498" s="14" t="str">
        <f>_xlfn.XLOOKUP(D498,'Meal Info'!$A$4:$A$19,'Meal Info'!$B$4:$B$19)</f>
        <v>Protein shake</v>
      </c>
      <c r="F498" s="14" t="str">
        <f>_xlfn.XLOOKUP(D498,'Meal Info'!$A$4:$A$19,'Meal Info'!$C$4:$C$19)</f>
        <v>Charlie</v>
      </c>
      <c r="G498" s="7">
        <v>99.04</v>
      </c>
      <c r="H498" s="7">
        <f t="shared" si="30"/>
        <v>9.9040000000000017</v>
      </c>
      <c r="I498" s="7">
        <f t="shared" si="31"/>
        <v>108.944</v>
      </c>
      <c r="J498" s="7">
        <v>0.15</v>
      </c>
      <c r="K498" s="7">
        <f t="shared" si="28"/>
        <v>14.856</v>
      </c>
      <c r="L498" s="7" t="s">
        <v>5083</v>
      </c>
      <c r="M498" s="7">
        <v>5</v>
      </c>
      <c r="N498" s="7">
        <f>INDEX('Delivery Distances'!$B$6:$K$20,MATCH('Sales Summary_working sheet'!L498,'Delivery Distances'!$A$6:$A$20,0),MATCH('Sales Summary_working sheet'!M498,'Delivery Distances'!$B$5:$K$5,0))</f>
        <v>1</v>
      </c>
      <c r="O498" s="7" cm="1">
        <f t="array" ref="O498">_xlfn.XLOOKUP(L498,'Delivery Distances'!$A$6:$A$20,_xlfn.XLOOKUP('Sales Summary_working sheet'!M498,'Delivery Distances'!$B$5:$K$5,'Delivery Distances'!$B$6:$K$20))</f>
        <v>1</v>
      </c>
      <c r="P498" s="7">
        <f t="shared" si="29"/>
        <v>3</v>
      </c>
    </row>
    <row r="499" spans="1:16" ht="15.75" customHeight="1" x14ac:dyDescent="0.15">
      <c r="A499" s="13">
        <v>43985</v>
      </c>
      <c r="B499" s="19" t="s">
        <v>5360</v>
      </c>
      <c r="C499" s="7" t="s">
        <v>4103</v>
      </c>
      <c r="D499" s="14">
        <v>10</v>
      </c>
      <c r="E499" s="14" t="str">
        <f>_xlfn.XLOOKUP(D499,'Meal Info'!$A$4:$A$19,'Meal Info'!$B$4:$B$19)</f>
        <v>Protein shake</v>
      </c>
      <c r="F499" s="14" t="str">
        <f>_xlfn.XLOOKUP(D499,'Meal Info'!$A$4:$A$19,'Meal Info'!$C$4:$C$19)</f>
        <v>Charlie</v>
      </c>
      <c r="G499" s="7">
        <v>85.88</v>
      </c>
      <c r="H499" s="7">
        <f t="shared" si="30"/>
        <v>8.5879999999999992</v>
      </c>
      <c r="I499" s="7">
        <f t="shared" si="31"/>
        <v>94.467999999999989</v>
      </c>
      <c r="J499" s="7">
        <v>0.27</v>
      </c>
      <c r="K499" s="7">
        <f t="shared" si="28"/>
        <v>23.1876</v>
      </c>
      <c r="L499" s="7" t="s">
        <v>28</v>
      </c>
      <c r="M499" s="7">
        <v>6</v>
      </c>
      <c r="N499" s="7">
        <f>INDEX('Delivery Distances'!$B$6:$K$20,MATCH('Sales Summary_working sheet'!L499,'Delivery Distances'!$A$6:$A$20,0),MATCH('Sales Summary_working sheet'!M499,'Delivery Distances'!$B$5:$K$5,0))</f>
        <v>6</v>
      </c>
      <c r="O499" s="7" cm="1">
        <f t="array" ref="O499">_xlfn.XLOOKUP(L499,'Delivery Distances'!$A$6:$A$20,_xlfn.XLOOKUP('Sales Summary_working sheet'!M499,'Delivery Distances'!$B$5:$K$5,'Delivery Distances'!$B$6:$K$20))</f>
        <v>6</v>
      </c>
      <c r="P499" s="7">
        <f t="shared" si="29"/>
        <v>10</v>
      </c>
    </row>
    <row r="500" spans="1:16" ht="15.75" customHeight="1" x14ac:dyDescent="0.15">
      <c r="A500" s="13">
        <v>43985</v>
      </c>
      <c r="B500" s="19" t="s">
        <v>5360</v>
      </c>
      <c r="C500" s="7" t="s">
        <v>4522</v>
      </c>
      <c r="D500" s="14">
        <v>16</v>
      </c>
      <c r="E500" s="14" t="str">
        <f>_xlfn.XLOOKUP(D500,'Meal Info'!$A$4:$A$19,'Meal Info'!$B$4:$B$19)</f>
        <v>Fish</v>
      </c>
      <c r="F500" s="14" t="str">
        <f>_xlfn.XLOOKUP(D500,'Meal Info'!$A$4:$A$19,'Meal Info'!$C$4:$C$19)</f>
        <v>Charlie</v>
      </c>
      <c r="G500" s="7">
        <v>55.91</v>
      </c>
      <c r="H500" s="7">
        <f t="shared" si="30"/>
        <v>5.5910000000000002</v>
      </c>
      <c r="I500" s="7">
        <f t="shared" si="31"/>
        <v>61.500999999999998</v>
      </c>
      <c r="J500" s="7">
        <v>0.13</v>
      </c>
      <c r="K500" s="7">
        <f t="shared" si="28"/>
        <v>7.2683</v>
      </c>
      <c r="L500" s="7" t="s">
        <v>5081</v>
      </c>
      <c r="M500" s="7">
        <v>10</v>
      </c>
      <c r="N500" s="7">
        <f>INDEX('Delivery Distances'!$B$6:$K$20,MATCH('Sales Summary_working sheet'!L500,'Delivery Distances'!$A$6:$A$20,0),MATCH('Sales Summary_working sheet'!M500,'Delivery Distances'!$B$5:$K$5,0))</f>
        <v>2</v>
      </c>
      <c r="O500" s="7" cm="1">
        <f t="array" ref="O500">_xlfn.XLOOKUP(L500,'Delivery Distances'!$A$6:$A$20,_xlfn.XLOOKUP('Sales Summary_working sheet'!M500,'Delivery Distances'!$B$5:$K$5,'Delivery Distances'!$B$6:$K$20))</f>
        <v>2</v>
      </c>
      <c r="P500" s="7">
        <f t="shared" si="29"/>
        <v>6</v>
      </c>
    </row>
    <row r="501" spans="1:16" ht="15.75" customHeight="1" x14ac:dyDescent="0.15">
      <c r="A501" s="13">
        <v>43985</v>
      </c>
      <c r="B501" s="19" t="s">
        <v>5360</v>
      </c>
      <c r="C501" s="7" t="s">
        <v>1238</v>
      </c>
      <c r="D501" s="14">
        <v>10</v>
      </c>
      <c r="E501" s="14" t="str">
        <f>_xlfn.XLOOKUP(D501,'Meal Info'!$A$4:$A$19,'Meal Info'!$B$4:$B$19)</f>
        <v>Protein shake</v>
      </c>
      <c r="F501" s="14" t="str">
        <f>_xlfn.XLOOKUP(D501,'Meal Info'!$A$4:$A$19,'Meal Info'!$C$4:$C$19)</f>
        <v>Charlie</v>
      </c>
      <c r="G501" s="7">
        <v>40.33</v>
      </c>
      <c r="H501" s="7">
        <f t="shared" si="30"/>
        <v>4.0330000000000004</v>
      </c>
      <c r="I501" s="7">
        <f t="shared" si="31"/>
        <v>44.363</v>
      </c>
      <c r="J501" s="7">
        <v>0.05</v>
      </c>
      <c r="K501" s="7">
        <f t="shared" si="28"/>
        <v>2.0165000000000002</v>
      </c>
      <c r="L501" s="7" t="s">
        <v>5081</v>
      </c>
      <c r="M501" s="7">
        <v>10</v>
      </c>
      <c r="N501" s="7">
        <f>INDEX('Delivery Distances'!$B$6:$K$20,MATCH('Sales Summary_working sheet'!L501,'Delivery Distances'!$A$6:$A$20,0),MATCH('Sales Summary_working sheet'!M501,'Delivery Distances'!$B$5:$K$5,0))</f>
        <v>2</v>
      </c>
      <c r="O501" s="7" cm="1">
        <f t="array" ref="O501">_xlfn.XLOOKUP(L501,'Delivery Distances'!$A$6:$A$20,_xlfn.XLOOKUP('Sales Summary_working sheet'!M501,'Delivery Distances'!$B$5:$K$5,'Delivery Distances'!$B$6:$K$20))</f>
        <v>2</v>
      </c>
      <c r="P501" s="7">
        <f t="shared" si="29"/>
        <v>6</v>
      </c>
    </row>
    <row r="502" spans="1:16" ht="15.75" customHeight="1" x14ac:dyDescent="0.15">
      <c r="A502" s="13">
        <v>43985</v>
      </c>
      <c r="B502" s="19" t="s">
        <v>5360</v>
      </c>
      <c r="C502" s="7" t="s">
        <v>4723</v>
      </c>
      <c r="D502" s="14">
        <v>10</v>
      </c>
      <c r="E502" s="14" t="str">
        <f>_xlfn.XLOOKUP(D502,'Meal Info'!$A$4:$A$19,'Meal Info'!$B$4:$B$19)</f>
        <v>Protein shake</v>
      </c>
      <c r="F502" s="14" t="str">
        <f>_xlfn.XLOOKUP(D502,'Meal Info'!$A$4:$A$19,'Meal Info'!$C$4:$C$19)</f>
        <v>Charlie</v>
      </c>
      <c r="G502" s="7">
        <v>36.78</v>
      </c>
      <c r="H502" s="7">
        <f t="shared" si="30"/>
        <v>3.6780000000000004</v>
      </c>
      <c r="I502" s="7">
        <f t="shared" si="31"/>
        <v>40.457999999999998</v>
      </c>
      <c r="J502" s="7">
        <v>0.23</v>
      </c>
      <c r="K502" s="7">
        <f t="shared" si="28"/>
        <v>8.4594000000000005</v>
      </c>
      <c r="L502" s="7" t="s">
        <v>5081</v>
      </c>
      <c r="M502" s="7">
        <v>1</v>
      </c>
      <c r="N502" s="7">
        <f>INDEX('Delivery Distances'!$B$6:$K$20,MATCH('Sales Summary_working sheet'!L502,'Delivery Distances'!$A$6:$A$20,0),MATCH('Sales Summary_working sheet'!M502,'Delivery Distances'!$B$5:$K$5,0))</f>
        <v>1</v>
      </c>
      <c r="O502" s="7" cm="1">
        <f t="array" ref="O502">_xlfn.XLOOKUP(L502,'Delivery Distances'!$A$6:$A$20,_xlfn.XLOOKUP('Sales Summary_working sheet'!M502,'Delivery Distances'!$B$5:$K$5,'Delivery Distances'!$B$6:$K$20))</f>
        <v>1</v>
      </c>
      <c r="P502" s="7">
        <f t="shared" si="29"/>
        <v>3</v>
      </c>
    </row>
    <row r="503" spans="1:16" ht="15.75" customHeight="1" x14ac:dyDescent="0.15">
      <c r="A503" s="13">
        <v>43985</v>
      </c>
      <c r="B503" s="19" t="s">
        <v>5360</v>
      </c>
      <c r="C503" s="7" t="s">
        <v>1580</v>
      </c>
      <c r="D503" s="14">
        <v>16</v>
      </c>
      <c r="E503" s="14" t="str">
        <f>_xlfn.XLOOKUP(D503,'Meal Info'!$A$4:$A$19,'Meal Info'!$B$4:$B$19)</f>
        <v>Fish</v>
      </c>
      <c r="F503" s="14" t="str">
        <f>_xlfn.XLOOKUP(D503,'Meal Info'!$A$4:$A$19,'Meal Info'!$C$4:$C$19)</f>
        <v>Charlie</v>
      </c>
      <c r="G503" s="7">
        <v>14.29</v>
      </c>
      <c r="H503" s="7">
        <f t="shared" si="30"/>
        <v>1.429</v>
      </c>
      <c r="I503" s="7">
        <f t="shared" si="31"/>
        <v>15.718999999999999</v>
      </c>
      <c r="J503" s="7">
        <v>0.06</v>
      </c>
      <c r="K503" s="7">
        <f t="shared" si="28"/>
        <v>0.85739999999999994</v>
      </c>
      <c r="L503" s="7" t="s">
        <v>28</v>
      </c>
      <c r="M503" s="7">
        <v>10</v>
      </c>
      <c r="N503" s="7">
        <f>INDEX('Delivery Distances'!$B$6:$K$20,MATCH('Sales Summary_working sheet'!L503,'Delivery Distances'!$A$6:$A$20,0),MATCH('Sales Summary_working sheet'!M503,'Delivery Distances'!$B$5:$K$5,0))</f>
        <v>18</v>
      </c>
      <c r="O503" s="7" cm="1">
        <f t="array" ref="O503">_xlfn.XLOOKUP(L503,'Delivery Distances'!$A$6:$A$20,_xlfn.XLOOKUP('Sales Summary_working sheet'!M503,'Delivery Distances'!$B$5:$K$5,'Delivery Distances'!$B$6:$K$20))</f>
        <v>18</v>
      </c>
      <c r="P503" s="7">
        <f t="shared" si="29"/>
        <v>16</v>
      </c>
    </row>
    <row r="504" spans="1:16" ht="15.75" customHeight="1" x14ac:dyDescent="0.15">
      <c r="A504" s="13">
        <v>43985</v>
      </c>
      <c r="B504" s="19" t="s">
        <v>5360</v>
      </c>
      <c r="C504" s="7" t="s">
        <v>1576</v>
      </c>
      <c r="D504" s="14">
        <v>10</v>
      </c>
      <c r="E504" s="14" t="str">
        <f>_xlfn.XLOOKUP(D504,'Meal Info'!$A$4:$A$19,'Meal Info'!$B$4:$B$19)</f>
        <v>Protein shake</v>
      </c>
      <c r="F504" s="14" t="str">
        <f>_xlfn.XLOOKUP(D504,'Meal Info'!$A$4:$A$19,'Meal Info'!$C$4:$C$19)</f>
        <v>Charlie</v>
      </c>
      <c r="G504" s="7">
        <v>99.81</v>
      </c>
      <c r="H504" s="7">
        <f t="shared" si="30"/>
        <v>9.9810000000000016</v>
      </c>
      <c r="I504" s="7">
        <f t="shared" si="31"/>
        <v>109.791</v>
      </c>
      <c r="J504" s="7">
        <v>0.09</v>
      </c>
      <c r="K504" s="7">
        <f t="shared" si="28"/>
        <v>8.982899999999999</v>
      </c>
      <c r="L504" s="7" t="s">
        <v>5082</v>
      </c>
      <c r="M504" s="7">
        <v>10</v>
      </c>
      <c r="N504" s="7">
        <f>INDEX('Delivery Distances'!$B$6:$K$20,MATCH('Sales Summary_working sheet'!L504,'Delivery Distances'!$A$6:$A$20,0),MATCH('Sales Summary_working sheet'!M504,'Delivery Distances'!$B$5:$K$5,0))</f>
        <v>2</v>
      </c>
      <c r="O504" s="7" cm="1">
        <f t="array" ref="O504">_xlfn.XLOOKUP(L504,'Delivery Distances'!$A$6:$A$20,_xlfn.XLOOKUP('Sales Summary_working sheet'!M504,'Delivery Distances'!$B$5:$K$5,'Delivery Distances'!$B$6:$K$20))</f>
        <v>2</v>
      </c>
      <c r="P504" s="7">
        <f t="shared" si="29"/>
        <v>6</v>
      </c>
    </row>
    <row r="505" spans="1:16" ht="15.75" customHeight="1" x14ac:dyDescent="0.15">
      <c r="A505" s="13">
        <v>43985</v>
      </c>
      <c r="B505" s="19" t="s">
        <v>5360</v>
      </c>
      <c r="C505" s="7" t="s">
        <v>3347</v>
      </c>
      <c r="D505" s="14">
        <v>10</v>
      </c>
      <c r="E505" s="14" t="str">
        <f>_xlfn.XLOOKUP(D505,'Meal Info'!$A$4:$A$19,'Meal Info'!$B$4:$B$19)</f>
        <v>Protein shake</v>
      </c>
      <c r="F505" s="14" t="str">
        <f>_xlfn.XLOOKUP(D505,'Meal Info'!$A$4:$A$19,'Meal Info'!$C$4:$C$19)</f>
        <v>Charlie</v>
      </c>
      <c r="G505" s="7">
        <v>23.53</v>
      </c>
      <c r="H505" s="7">
        <f t="shared" si="30"/>
        <v>2.3530000000000002</v>
      </c>
      <c r="I505" s="7">
        <f t="shared" si="31"/>
        <v>25.883000000000003</v>
      </c>
      <c r="J505" s="7">
        <v>0.17</v>
      </c>
      <c r="K505" s="7">
        <f t="shared" si="28"/>
        <v>4.0001000000000007</v>
      </c>
      <c r="L505" s="7" t="s">
        <v>5078</v>
      </c>
      <c r="M505" s="7">
        <v>7</v>
      </c>
      <c r="N505" s="7">
        <f>INDEX('Delivery Distances'!$B$6:$K$20,MATCH('Sales Summary_working sheet'!L505,'Delivery Distances'!$A$6:$A$20,0),MATCH('Sales Summary_working sheet'!M505,'Delivery Distances'!$B$5:$K$5,0))</f>
        <v>2</v>
      </c>
      <c r="O505" s="7" cm="1">
        <f t="array" ref="O505">_xlfn.XLOOKUP(L505,'Delivery Distances'!$A$6:$A$20,_xlfn.XLOOKUP('Sales Summary_working sheet'!M505,'Delivery Distances'!$B$5:$K$5,'Delivery Distances'!$B$6:$K$20))</f>
        <v>2</v>
      </c>
      <c r="P505" s="7">
        <f t="shared" si="29"/>
        <v>6</v>
      </c>
    </row>
    <row r="506" spans="1:16" ht="15.75" customHeight="1" x14ac:dyDescent="0.15">
      <c r="A506" s="13">
        <v>43985</v>
      </c>
      <c r="B506" s="19" t="s">
        <v>5360</v>
      </c>
      <c r="C506" s="7" t="s">
        <v>775</v>
      </c>
      <c r="D506" s="14">
        <v>10</v>
      </c>
      <c r="E506" s="14" t="str">
        <f>_xlfn.XLOOKUP(D506,'Meal Info'!$A$4:$A$19,'Meal Info'!$B$4:$B$19)</f>
        <v>Protein shake</v>
      </c>
      <c r="F506" s="14" t="str">
        <f>_xlfn.XLOOKUP(D506,'Meal Info'!$A$4:$A$19,'Meal Info'!$C$4:$C$19)</f>
        <v>Charlie</v>
      </c>
      <c r="G506" s="7">
        <v>28.33</v>
      </c>
      <c r="H506" s="7">
        <f t="shared" si="30"/>
        <v>2.8330000000000002</v>
      </c>
      <c r="I506" s="7">
        <f t="shared" si="31"/>
        <v>31.162999999999997</v>
      </c>
      <c r="J506" s="7">
        <v>0.38</v>
      </c>
      <c r="K506" s="7">
        <f t="shared" si="28"/>
        <v>10.7654</v>
      </c>
      <c r="L506" s="7" t="s">
        <v>5079</v>
      </c>
      <c r="M506" s="7">
        <v>4</v>
      </c>
      <c r="N506" s="7">
        <f>INDEX('Delivery Distances'!$B$6:$K$20,MATCH('Sales Summary_working sheet'!L506,'Delivery Distances'!$A$6:$A$20,0),MATCH('Sales Summary_working sheet'!M506,'Delivery Distances'!$B$5:$K$5,0))</f>
        <v>4</v>
      </c>
      <c r="O506" s="7" cm="1">
        <f t="array" ref="O506">_xlfn.XLOOKUP(L506,'Delivery Distances'!$A$6:$A$20,_xlfn.XLOOKUP('Sales Summary_working sheet'!M506,'Delivery Distances'!$B$5:$K$5,'Delivery Distances'!$B$6:$K$20))</f>
        <v>4</v>
      </c>
      <c r="P506" s="7">
        <f t="shared" si="29"/>
        <v>8</v>
      </c>
    </row>
    <row r="507" spans="1:16" ht="15.75" customHeight="1" x14ac:dyDescent="0.15">
      <c r="A507" s="13">
        <v>43985</v>
      </c>
      <c r="B507" s="19" t="s">
        <v>5360</v>
      </c>
      <c r="C507" s="7" t="s">
        <v>1360</v>
      </c>
      <c r="D507" s="14">
        <v>15</v>
      </c>
      <c r="E507" s="14" t="str">
        <f>_xlfn.XLOOKUP(D507,'Meal Info'!$A$4:$A$19,'Meal Info'!$B$4:$B$19)</f>
        <v>Snacks</v>
      </c>
      <c r="F507" s="14" t="str">
        <f>_xlfn.XLOOKUP(D507,'Meal Info'!$A$4:$A$19,'Meal Info'!$C$4:$C$19)</f>
        <v>Charlie</v>
      </c>
      <c r="G507" s="7">
        <v>57.32</v>
      </c>
      <c r="H507" s="7">
        <f t="shared" si="30"/>
        <v>5.7320000000000002</v>
      </c>
      <c r="I507" s="7">
        <f t="shared" si="31"/>
        <v>63.052</v>
      </c>
      <c r="J507" s="7">
        <v>0.15</v>
      </c>
      <c r="K507" s="7">
        <f t="shared" si="28"/>
        <v>8.597999999999999</v>
      </c>
      <c r="L507" s="7" t="s">
        <v>5081</v>
      </c>
      <c r="M507" s="7">
        <v>9</v>
      </c>
      <c r="N507" s="7">
        <f>INDEX('Delivery Distances'!$B$6:$K$20,MATCH('Sales Summary_working sheet'!L507,'Delivery Distances'!$A$6:$A$20,0),MATCH('Sales Summary_working sheet'!M507,'Delivery Distances'!$B$5:$K$5,0))</f>
        <v>1</v>
      </c>
      <c r="O507" s="7" cm="1">
        <f t="array" ref="O507">_xlfn.XLOOKUP(L507,'Delivery Distances'!$A$6:$A$20,_xlfn.XLOOKUP('Sales Summary_working sheet'!M507,'Delivery Distances'!$B$5:$K$5,'Delivery Distances'!$B$6:$K$20))</f>
        <v>1</v>
      </c>
      <c r="P507" s="7">
        <f t="shared" si="29"/>
        <v>3</v>
      </c>
    </row>
    <row r="508" spans="1:16" ht="15.75" customHeight="1" x14ac:dyDescent="0.15">
      <c r="A508" s="13">
        <v>43985</v>
      </c>
      <c r="B508" s="19" t="s">
        <v>5360</v>
      </c>
      <c r="C508" s="7" t="s">
        <v>4428</v>
      </c>
      <c r="D508" s="14">
        <v>10</v>
      </c>
      <c r="E508" s="14" t="str">
        <f>_xlfn.XLOOKUP(D508,'Meal Info'!$A$4:$A$19,'Meal Info'!$B$4:$B$19)</f>
        <v>Protein shake</v>
      </c>
      <c r="F508" s="14" t="str">
        <f>_xlfn.XLOOKUP(D508,'Meal Info'!$A$4:$A$19,'Meal Info'!$C$4:$C$19)</f>
        <v>Charlie</v>
      </c>
      <c r="G508" s="7">
        <v>64.319999999999993</v>
      </c>
      <c r="H508" s="7">
        <f t="shared" si="30"/>
        <v>6.4319999999999995</v>
      </c>
      <c r="I508" s="7">
        <f t="shared" si="31"/>
        <v>70.751999999999995</v>
      </c>
      <c r="J508" s="7">
        <v>0.32</v>
      </c>
      <c r="K508" s="7">
        <f t="shared" si="28"/>
        <v>20.5824</v>
      </c>
      <c r="L508" s="7" t="s">
        <v>5078</v>
      </c>
      <c r="M508" s="7">
        <v>3</v>
      </c>
      <c r="N508" s="7">
        <f>INDEX('Delivery Distances'!$B$6:$K$20,MATCH('Sales Summary_working sheet'!L508,'Delivery Distances'!$A$6:$A$20,0),MATCH('Sales Summary_working sheet'!M508,'Delivery Distances'!$B$5:$K$5,0))</f>
        <v>5</v>
      </c>
      <c r="O508" s="7" cm="1">
        <f t="array" ref="O508">_xlfn.XLOOKUP(L508,'Delivery Distances'!$A$6:$A$20,_xlfn.XLOOKUP('Sales Summary_working sheet'!M508,'Delivery Distances'!$B$5:$K$5,'Delivery Distances'!$B$6:$K$20))</f>
        <v>5</v>
      </c>
      <c r="P508" s="7">
        <f t="shared" si="29"/>
        <v>9</v>
      </c>
    </row>
    <row r="509" spans="1:16" ht="15.75" customHeight="1" x14ac:dyDescent="0.15">
      <c r="A509" s="13">
        <v>43985</v>
      </c>
      <c r="B509" s="19" t="s">
        <v>5360</v>
      </c>
      <c r="C509" s="7" t="s">
        <v>1875</v>
      </c>
      <c r="D509" s="14">
        <v>15</v>
      </c>
      <c r="E509" s="14" t="str">
        <f>_xlfn.XLOOKUP(D509,'Meal Info'!$A$4:$A$19,'Meal Info'!$B$4:$B$19)</f>
        <v>Snacks</v>
      </c>
      <c r="F509" s="14" t="str">
        <f>_xlfn.XLOOKUP(D509,'Meal Info'!$A$4:$A$19,'Meal Info'!$C$4:$C$19)</f>
        <v>Charlie</v>
      </c>
      <c r="G509" s="7">
        <v>87.83</v>
      </c>
      <c r="H509" s="7">
        <f t="shared" si="30"/>
        <v>8.7829999999999995</v>
      </c>
      <c r="I509" s="7">
        <f t="shared" si="31"/>
        <v>96.613</v>
      </c>
      <c r="J509" s="7">
        <v>0.22</v>
      </c>
      <c r="K509" s="7">
        <f t="shared" si="28"/>
        <v>19.322600000000001</v>
      </c>
      <c r="L509" s="7" t="s">
        <v>5076</v>
      </c>
      <c r="M509" s="7">
        <v>1</v>
      </c>
      <c r="N509" s="7">
        <f>INDEX('Delivery Distances'!$B$6:$K$20,MATCH('Sales Summary_working sheet'!L509,'Delivery Distances'!$A$6:$A$20,0),MATCH('Sales Summary_working sheet'!M509,'Delivery Distances'!$B$5:$K$5,0))</f>
        <v>7</v>
      </c>
      <c r="O509" s="7" cm="1">
        <f t="array" ref="O509">_xlfn.XLOOKUP(L509,'Delivery Distances'!$A$6:$A$20,_xlfn.XLOOKUP('Sales Summary_working sheet'!M509,'Delivery Distances'!$B$5:$K$5,'Delivery Distances'!$B$6:$K$20))</f>
        <v>7</v>
      </c>
      <c r="P509" s="7">
        <f t="shared" si="29"/>
        <v>10.5</v>
      </c>
    </row>
    <row r="510" spans="1:16" ht="15.75" customHeight="1" x14ac:dyDescent="0.15">
      <c r="A510" s="13">
        <v>43985</v>
      </c>
      <c r="B510" s="19" t="s">
        <v>5360</v>
      </c>
      <c r="C510" s="7" t="s">
        <v>3278</v>
      </c>
      <c r="D510" s="14">
        <v>10</v>
      </c>
      <c r="E510" s="14" t="str">
        <f>_xlfn.XLOOKUP(D510,'Meal Info'!$A$4:$A$19,'Meal Info'!$B$4:$B$19)</f>
        <v>Protein shake</v>
      </c>
      <c r="F510" s="14" t="str">
        <f>_xlfn.XLOOKUP(D510,'Meal Info'!$A$4:$A$19,'Meal Info'!$C$4:$C$19)</f>
        <v>Charlie</v>
      </c>
      <c r="G510" s="7">
        <v>77.91</v>
      </c>
      <c r="H510" s="7">
        <f t="shared" si="30"/>
        <v>7.7910000000000004</v>
      </c>
      <c r="I510" s="7">
        <f t="shared" si="31"/>
        <v>85.700999999999993</v>
      </c>
      <c r="J510" s="7">
        <v>0.36</v>
      </c>
      <c r="K510" s="7">
        <f t="shared" si="28"/>
        <v>28.047599999999999</v>
      </c>
      <c r="L510" s="7" t="s">
        <v>29</v>
      </c>
      <c r="M510" s="7">
        <v>6</v>
      </c>
      <c r="N510" s="7">
        <f>INDEX('Delivery Distances'!$B$6:$K$20,MATCH('Sales Summary_working sheet'!L510,'Delivery Distances'!$A$6:$A$20,0),MATCH('Sales Summary_working sheet'!M510,'Delivery Distances'!$B$5:$K$5,0))</f>
        <v>2</v>
      </c>
      <c r="O510" s="7" cm="1">
        <f t="array" ref="O510">_xlfn.XLOOKUP(L510,'Delivery Distances'!$A$6:$A$20,_xlfn.XLOOKUP('Sales Summary_working sheet'!M510,'Delivery Distances'!$B$5:$K$5,'Delivery Distances'!$B$6:$K$20))</f>
        <v>2</v>
      </c>
      <c r="P510" s="7">
        <f t="shared" si="29"/>
        <v>6</v>
      </c>
    </row>
    <row r="511" spans="1:16" ht="15.75" customHeight="1" x14ac:dyDescent="0.15">
      <c r="A511" s="13">
        <v>43985</v>
      </c>
      <c r="B511" s="19" t="s">
        <v>5360</v>
      </c>
      <c r="C511" s="7" t="s">
        <v>3092</v>
      </c>
      <c r="D511" s="14">
        <v>16</v>
      </c>
      <c r="E511" s="14" t="str">
        <f>_xlfn.XLOOKUP(D511,'Meal Info'!$A$4:$A$19,'Meal Info'!$B$4:$B$19)</f>
        <v>Fish</v>
      </c>
      <c r="F511" s="14" t="str">
        <f>_xlfn.XLOOKUP(D511,'Meal Info'!$A$4:$A$19,'Meal Info'!$C$4:$C$19)</f>
        <v>Charlie</v>
      </c>
      <c r="G511" s="7">
        <v>8.75</v>
      </c>
      <c r="H511" s="7">
        <f t="shared" si="30"/>
        <v>0.875</v>
      </c>
      <c r="I511" s="7">
        <f t="shared" si="31"/>
        <v>9.625</v>
      </c>
      <c r="J511" s="7">
        <v>0.33</v>
      </c>
      <c r="K511" s="7">
        <f t="shared" si="28"/>
        <v>2.8875000000000002</v>
      </c>
      <c r="L511" s="7" t="s">
        <v>5078</v>
      </c>
      <c r="M511" s="7">
        <v>3</v>
      </c>
      <c r="N511" s="7">
        <f>INDEX('Delivery Distances'!$B$6:$K$20,MATCH('Sales Summary_working sheet'!L511,'Delivery Distances'!$A$6:$A$20,0),MATCH('Sales Summary_working sheet'!M511,'Delivery Distances'!$B$5:$K$5,0))</f>
        <v>5</v>
      </c>
      <c r="O511" s="7" cm="1">
        <f t="array" ref="O511">_xlfn.XLOOKUP(L511,'Delivery Distances'!$A$6:$A$20,_xlfn.XLOOKUP('Sales Summary_working sheet'!M511,'Delivery Distances'!$B$5:$K$5,'Delivery Distances'!$B$6:$K$20))</f>
        <v>5</v>
      </c>
      <c r="P511" s="7">
        <f t="shared" si="29"/>
        <v>9</v>
      </c>
    </row>
    <row r="512" spans="1:16" ht="15.75" customHeight="1" x14ac:dyDescent="0.15">
      <c r="A512" s="13">
        <v>43985</v>
      </c>
      <c r="B512" s="19" t="s">
        <v>5360</v>
      </c>
      <c r="C512" s="7" t="s">
        <v>1986</v>
      </c>
      <c r="D512" s="14">
        <v>10</v>
      </c>
      <c r="E512" s="14" t="str">
        <f>_xlfn.XLOOKUP(D512,'Meal Info'!$A$4:$A$19,'Meal Info'!$B$4:$B$19)</f>
        <v>Protein shake</v>
      </c>
      <c r="F512" s="14" t="str">
        <f>_xlfn.XLOOKUP(D512,'Meal Info'!$A$4:$A$19,'Meal Info'!$C$4:$C$19)</f>
        <v>Charlie</v>
      </c>
      <c r="G512" s="7">
        <v>78.180000000000007</v>
      </c>
      <c r="H512" s="7">
        <f t="shared" si="30"/>
        <v>7.8180000000000014</v>
      </c>
      <c r="I512" s="7">
        <f t="shared" si="31"/>
        <v>85.998000000000005</v>
      </c>
      <c r="J512" s="7">
        <v>0.31</v>
      </c>
      <c r="K512" s="7">
        <f t="shared" si="28"/>
        <v>24.235800000000001</v>
      </c>
      <c r="L512" s="7" t="s">
        <v>31</v>
      </c>
      <c r="M512" s="7">
        <v>4</v>
      </c>
      <c r="N512" s="7">
        <f>INDEX('Delivery Distances'!$B$6:$K$20,MATCH('Sales Summary_working sheet'!L512,'Delivery Distances'!$A$6:$A$20,0),MATCH('Sales Summary_working sheet'!M512,'Delivery Distances'!$B$5:$K$5,0))</f>
        <v>8</v>
      </c>
      <c r="O512" s="7" cm="1">
        <f t="array" ref="O512">_xlfn.XLOOKUP(L512,'Delivery Distances'!$A$6:$A$20,_xlfn.XLOOKUP('Sales Summary_working sheet'!M512,'Delivery Distances'!$B$5:$K$5,'Delivery Distances'!$B$6:$K$20))</f>
        <v>8</v>
      </c>
      <c r="P512" s="7">
        <f t="shared" si="29"/>
        <v>11</v>
      </c>
    </row>
    <row r="513" spans="1:16" ht="15.75" customHeight="1" x14ac:dyDescent="0.15">
      <c r="A513" s="13">
        <v>43985</v>
      </c>
      <c r="B513" s="19" t="s">
        <v>5360</v>
      </c>
      <c r="C513" s="7" t="s">
        <v>4100</v>
      </c>
      <c r="D513" s="14">
        <v>15</v>
      </c>
      <c r="E513" s="14" t="str">
        <f>_xlfn.XLOOKUP(D513,'Meal Info'!$A$4:$A$19,'Meal Info'!$B$4:$B$19)</f>
        <v>Snacks</v>
      </c>
      <c r="F513" s="14" t="str">
        <f>_xlfn.XLOOKUP(D513,'Meal Info'!$A$4:$A$19,'Meal Info'!$C$4:$C$19)</f>
        <v>Charlie</v>
      </c>
      <c r="G513" s="7">
        <v>47.46</v>
      </c>
      <c r="H513" s="7">
        <f t="shared" si="30"/>
        <v>4.7460000000000004</v>
      </c>
      <c r="I513" s="7">
        <f t="shared" si="31"/>
        <v>52.206000000000003</v>
      </c>
      <c r="J513" s="7">
        <v>0.36</v>
      </c>
      <c r="K513" s="7">
        <f t="shared" si="28"/>
        <v>17.085599999999999</v>
      </c>
      <c r="L513" s="7" t="s">
        <v>30</v>
      </c>
      <c r="M513" s="7">
        <v>10</v>
      </c>
      <c r="N513" s="7">
        <f>INDEX('Delivery Distances'!$B$6:$K$20,MATCH('Sales Summary_working sheet'!L513,'Delivery Distances'!$A$6:$A$20,0),MATCH('Sales Summary_working sheet'!M513,'Delivery Distances'!$B$5:$K$5,0))</f>
        <v>15</v>
      </c>
      <c r="O513" s="7" cm="1">
        <f t="array" ref="O513">_xlfn.XLOOKUP(L513,'Delivery Distances'!$A$6:$A$20,_xlfn.XLOOKUP('Sales Summary_working sheet'!M513,'Delivery Distances'!$B$5:$K$5,'Delivery Distances'!$B$6:$K$20))</f>
        <v>15</v>
      </c>
      <c r="P513" s="7">
        <f t="shared" si="29"/>
        <v>14.5</v>
      </c>
    </row>
    <row r="514" spans="1:16" ht="15.75" customHeight="1" x14ac:dyDescent="0.15">
      <c r="A514" s="13">
        <v>43985</v>
      </c>
      <c r="B514" s="19" t="s">
        <v>5360</v>
      </c>
      <c r="C514" s="7" t="s">
        <v>2580</v>
      </c>
      <c r="D514" s="14">
        <v>15</v>
      </c>
      <c r="E514" s="14" t="str">
        <f>_xlfn.XLOOKUP(D514,'Meal Info'!$A$4:$A$19,'Meal Info'!$B$4:$B$19)</f>
        <v>Snacks</v>
      </c>
      <c r="F514" s="14" t="str">
        <f>_xlfn.XLOOKUP(D514,'Meal Info'!$A$4:$A$19,'Meal Info'!$C$4:$C$19)</f>
        <v>Charlie</v>
      </c>
      <c r="G514" s="7">
        <v>35.22</v>
      </c>
      <c r="H514" s="7">
        <f t="shared" si="30"/>
        <v>3.5220000000000002</v>
      </c>
      <c r="I514" s="7">
        <f t="shared" si="31"/>
        <v>38.741999999999997</v>
      </c>
      <c r="J514" s="7">
        <v>0.28999999999999998</v>
      </c>
      <c r="K514" s="7">
        <f t="shared" si="28"/>
        <v>10.213799999999999</v>
      </c>
      <c r="L514" s="7" t="s">
        <v>5079</v>
      </c>
      <c r="M514" s="7">
        <v>9</v>
      </c>
      <c r="N514" s="7">
        <f>INDEX('Delivery Distances'!$B$6:$K$20,MATCH('Sales Summary_working sheet'!L514,'Delivery Distances'!$A$6:$A$20,0),MATCH('Sales Summary_working sheet'!M514,'Delivery Distances'!$B$5:$K$5,0))</f>
        <v>4</v>
      </c>
      <c r="O514" s="7" cm="1">
        <f t="array" ref="O514">_xlfn.XLOOKUP(L514,'Delivery Distances'!$A$6:$A$20,_xlfn.XLOOKUP('Sales Summary_working sheet'!M514,'Delivery Distances'!$B$5:$K$5,'Delivery Distances'!$B$6:$K$20))</f>
        <v>4</v>
      </c>
      <c r="P514" s="7">
        <f t="shared" si="29"/>
        <v>8</v>
      </c>
    </row>
    <row r="515" spans="1:16" ht="15.75" customHeight="1" x14ac:dyDescent="0.15">
      <c r="A515" s="13">
        <v>43985</v>
      </c>
      <c r="B515" s="19" t="s">
        <v>5360</v>
      </c>
      <c r="C515" s="7" t="s">
        <v>945</v>
      </c>
      <c r="D515" s="14">
        <v>15</v>
      </c>
      <c r="E515" s="14" t="str">
        <f>_xlfn.XLOOKUP(D515,'Meal Info'!$A$4:$A$19,'Meal Info'!$B$4:$B$19)</f>
        <v>Snacks</v>
      </c>
      <c r="F515" s="14" t="str">
        <f>_xlfn.XLOOKUP(D515,'Meal Info'!$A$4:$A$19,'Meal Info'!$C$4:$C$19)</f>
        <v>Charlie</v>
      </c>
      <c r="G515" s="7">
        <v>15.07</v>
      </c>
      <c r="H515" s="7">
        <f t="shared" si="30"/>
        <v>1.5070000000000001</v>
      </c>
      <c r="I515" s="7">
        <f t="shared" si="31"/>
        <v>16.577000000000002</v>
      </c>
      <c r="J515" s="7">
        <v>0.31</v>
      </c>
      <c r="K515" s="7">
        <f t="shared" si="28"/>
        <v>4.6717000000000004</v>
      </c>
      <c r="L515" s="7" t="s">
        <v>5082</v>
      </c>
      <c r="M515" s="7">
        <v>8</v>
      </c>
      <c r="N515" s="7">
        <f>INDEX('Delivery Distances'!$B$6:$K$20,MATCH('Sales Summary_working sheet'!L515,'Delivery Distances'!$A$6:$A$20,0),MATCH('Sales Summary_working sheet'!M515,'Delivery Distances'!$B$5:$K$5,0))</f>
        <v>1</v>
      </c>
      <c r="O515" s="7" cm="1">
        <f t="array" ref="O515">_xlfn.XLOOKUP(L515,'Delivery Distances'!$A$6:$A$20,_xlfn.XLOOKUP('Sales Summary_working sheet'!M515,'Delivery Distances'!$B$5:$K$5,'Delivery Distances'!$B$6:$K$20))</f>
        <v>1</v>
      </c>
      <c r="P515" s="7">
        <f t="shared" si="29"/>
        <v>3</v>
      </c>
    </row>
    <row r="516" spans="1:16" ht="15.75" customHeight="1" x14ac:dyDescent="0.15">
      <c r="A516" s="13">
        <v>43985</v>
      </c>
      <c r="B516" s="19" t="s">
        <v>5360</v>
      </c>
      <c r="C516" s="7" t="s">
        <v>3212</v>
      </c>
      <c r="D516" s="14">
        <v>15</v>
      </c>
      <c r="E516" s="14" t="str">
        <f>_xlfn.XLOOKUP(D516,'Meal Info'!$A$4:$A$19,'Meal Info'!$B$4:$B$19)</f>
        <v>Snacks</v>
      </c>
      <c r="F516" s="14" t="str">
        <f>_xlfn.XLOOKUP(D516,'Meal Info'!$A$4:$A$19,'Meal Info'!$C$4:$C$19)</f>
        <v>Charlie</v>
      </c>
      <c r="G516" s="7">
        <v>50.11</v>
      </c>
      <c r="H516" s="7">
        <f t="shared" si="30"/>
        <v>5.0110000000000001</v>
      </c>
      <c r="I516" s="7">
        <f t="shared" si="31"/>
        <v>55.121000000000002</v>
      </c>
      <c r="J516" s="7">
        <v>0.22</v>
      </c>
      <c r="K516" s="7">
        <f t="shared" si="28"/>
        <v>11.0242</v>
      </c>
      <c r="L516" s="7" t="s">
        <v>29</v>
      </c>
      <c r="M516" s="7">
        <v>5</v>
      </c>
      <c r="N516" s="7">
        <f>INDEX('Delivery Distances'!$B$6:$K$20,MATCH('Sales Summary_working sheet'!L516,'Delivery Distances'!$A$6:$A$20,0),MATCH('Sales Summary_working sheet'!M516,'Delivery Distances'!$B$5:$K$5,0))</f>
        <v>14</v>
      </c>
      <c r="O516" s="7" cm="1">
        <f t="array" ref="O516">_xlfn.XLOOKUP(L516,'Delivery Distances'!$A$6:$A$20,_xlfn.XLOOKUP('Sales Summary_working sheet'!M516,'Delivery Distances'!$B$5:$K$5,'Delivery Distances'!$B$6:$K$20))</f>
        <v>14</v>
      </c>
      <c r="P516" s="7">
        <f t="shared" si="29"/>
        <v>14</v>
      </c>
    </row>
    <row r="517" spans="1:16" ht="15.75" customHeight="1" x14ac:dyDescent="0.15">
      <c r="A517" s="13">
        <v>43985</v>
      </c>
      <c r="B517" s="19" t="s">
        <v>5361</v>
      </c>
      <c r="C517" s="7" t="s">
        <v>253</v>
      </c>
      <c r="D517" s="14">
        <v>16</v>
      </c>
      <c r="E517" s="14" t="str">
        <f>_xlfn.XLOOKUP(D517,'Meal Info'!$A$4:$A$19,'Meal Info'!$B$4:$B$19)</f>
        <v>Fish</v>
      </c>
      <c r="F517" s="14" t="str">
        <f>_xlfn.XLOOKUP(D517,'Meal Info'!$A$4:$A$19,'Meal Info'!$C$4:$C$19)</f>
        <v>Charlie</v>
      </c>
      <c r="G517" s="7">
        <v>60.93</v>
      </c>
      <c r="H517" s="7">
        <f t="shared" si="30"/>
        <v>6.093</v>
      </c>
      <c r="I517" s="7">
        <f t="shared" si="31"/>
        <v>67.022999999999996</v>
      </c>
      <c r="J517" s="7">
        <v>0.31</v>
      </c>
      <c r="K517" s="7">
        <f t="shared" ref="K517:K580" si="32">J517*G517</f>
        <v>18.888300000000001</v>
      </c>
      <c r="L517" s="7" t="s">
        <v>5077</v>
      </c>
      <c r="M517" s="7">
        <v>1</v>
      </c>
      <c r="N517" s="7">
        <f>INDEX('Delivery Distances'!$B$6:$K$20,MATCH('Sales Summary_working sheet'!L517,'Delivery Distances'!$A$6:$A$20,0),MATCH('Sales Summary_working sheet'!M517,'Delivery Distances'!$B$5:$K$5,0))</f>
        <v>3</v>
      </c>
      <c r="O517" s="7" cm="1">
        <f t="array" ref="O517">_xlfn.XLOOKUP(L517,'Delivery Distances'!$A$6:$A$20,_xlfn.XLOOKUP('Sales Summary_working sheet'!M517,'Delivery Distances'!$B$5:$K$5,'Delivery Distances'!$B$6:$K$20))</f>
        <v>3</v>
      </c>
      <c r="P517" s="7">
        <f t="shared" ref="P517:P580" si="33">IF(O517&lt;=2, O517*3, IF(O517&lt;=6, 3*2 + (O517-2)*1, 3*2 + 4*1 + (O517-6)*0.5))</f>
        <v>7</v>
      </c>
    </row>
    <row r="518" spans="1:16" ht="15.75" customHeight="1" x14ac:dyDescent="0.15">
      <c r="A518" s="13">
        <v>43985</v>
      </c>
      <c r="B518" s="19" t="s">
        <v>5361</v>
      </c>
      <c r="C518" s="7" t="s">
        <v>3868</v>
      </c>
      <c r="D518" s="14">
        <v>10</v>
      </c>
      <c r="E518" s="14" t="str">
        <f>_xlfn.XLOOKUP(D518,'Meal Info'!$A$4:$A$19,'Meal Info'!$B$4:$B$19)</f>
        <v>Protein shake</v>
      </c>
      <c r="F518" s="14" t="str">
        <f>_xlfn.XLOOKUP(D518,'Meal Info'!$A$4:$A$19,'Meal Info'!$C$4:$C$19)</f>
        <v>Charlie</v>
      </c>
      <c r="G518" s="7">
        <v>82.19</v>
      </c>
      <c r="H518" s="7">
        <f t="shared" si="30"/>
        <v>8.2189999999999994</v>
      </c>
      <c r="I518" s="7">
        <f t="shared" si="31"/>
        <v>90.408999999999992</v>
      </c>
      <c r="J518" s="7">
        <v>0.04</v>
      </c>
      <c r="K518" s="7">
        <f t="shared" si="32"/>
        <v>3.2875999999999999</v>
      </c>
      <c r="L518" s="7" t="s">
        <v>5076</v>
      </c>
      <c r="M518" s="7">
        <v>3</v>
      </c>
      <c r="N518" s="7">
        <f>INDEX('Delivery Distances'!$B$6:$K$20,MATCH('Sales Summary_working sheet'!L518,'Delivery Distances'!$A$6:$A$20,0),MATCH('Sales Summary_working sheet'!M518,'Delivery Distances'!$B$5:$K$5,0))</f>
        <v>11</v>
      </c>
      <c r="O518" s="7" cm="1">
        <f t="array" ref="O518">_xlfn.XLOOKUP(L518,'Delivery Distances'!$A$6:$A$20,_xlfn.XLOOKUP('Sales Summary_working sheet'!M518,'Delivery Distances'!$B$5:$K$5,'Delivery Distances'!$B$6:$K$20))</f>
        <v>11</v>
      </c>
      <c r="P518" s="7">
        <f t="shared" si="33"/>
        <v>12.5</v>
      </c>
    </row>
    <row r="519" spans="1:16" ht="15.75" customHeight="1" x14ac:dyDescent="0.15">
      <c r="A519" s="13">
        <v>43985</v>
      </c>
      <c r="B519" s="19" t="s">
        <v>5361</v>
      </c>
      <c r="C519" s="7" t="s">
        <v>2815</v>
      </c>
      <c r="D519" s="14">
        <v>16</v>
      </c>
      <c r="E519" s="14" t="str">
        <f>_xlfn.XLOOKUP(D519,'Meal Info'!$A$4:$A$19,'Meal Info'!$B$4:$B$19)</f>
        <v>Fish</v>
      </c>
      <c r="F519" s="14" t="str">
        <f>_xlfn.XLOOKUP(D519,'Meal Info'!$A$4:$A$19,'Meal Info'!$C$4:$C$19)</f>
        <v>Charlie</v>
      </c>
      <c r="G519" s="7">
        <v>17.350000000000001</v>
      </c>
      <c r="H519" s="7">
        <f t="shared" si="30"/>
        <v>1.7350000000000003</v>
      </c>
      <c r="I519" s="7">
        <f t="shared" si="31"/>
        <v>19.085000000000001</v>
      </c>
      <c r="J519" s="7">
        <v>0.11</v>
      </c>
      <c r="K519" s="7">
        <f t="shared" si="32"/>
        <v>1.9085000000000001</v>
      </c>
      <c r="L519" s="7" t="s">
        <v>5083</v>
      </c>
      <c r="M519" s="7">
        <v>6</v>
      </c>
      <c r="N519" s="7">
        <f>INDEX('Delivery Distances'!$B$6:$K$20,MATCH('Sales Summary_working sheet'!L519,'Delivery Distances'!$A$6:$A$20,0),MATCH('Sales Summary_working sheet'!M519,'Delivery Distances'!$B$5:$K$5,0))</f>
        <v>2</v>
      </c>
      <c r="O519" s="7" cm="1">
        <f t="array" ref="O519">_xlfn.XLOOKUP(L519,'Delivery Distances'!$A$6:$A$20,_xlfn.XLOOKUP('Sales Summary_working sheet'!M519,'Delivery Distances'!$B$5:$K$5,'Delivery Distances'!$B$6:$K$20))</f>
        <v>2</v>
      </c>
      <c r="P519" s="7">
        <f t="shared" si="33"/>
        <v>6</v>
      </c>
    </row>
    <row r="520" spans="1:16" ht="15.75" customHeight="1" x14ac:dyDescent="0.15">
      <c r="A520" s="13">
        <v>43985</v>
      </c>
      <c r="B520" s="19" t="s">
        <v>5361</v>
      </c>
      <c r="C520" s="7" t="s">
        <v>1320</v>
      </c>
      <c r="D520" s="14">
        <v>16</v>
      </c>
      <c r="E520" s="14" t="str">
        <f>_xlfn.XLOOKUP(D520,'Meal Info'!$A$4:$A$19,'Meal Info'!$B$4:$B$19)</f>
        <v>Fish</v>
      </c>
      <c r="F520" s="14" t="str">
        <f>_xlfn.XLOOKUP(D520,'Meal Info'!$A$4:$A$19,'Meal Info'!$C$4:$C$19)</f>
        <v>Charlie</v>
      </c>
      <c r="G520" s="7">
        <v>47.3</v>
      </c>
      <c r="H520" s="7">
        <f t="shared" si="30"/>
        <v>4.7299999999999995</v>
      </c>
      <c r="I520" s="7">
        <f t="shared" si="31"/>
        <v>52.029999999999994</v>
      </c>
      <c r="J520" s="7">
        <v>0.11</v>
      </c>
      <c r="K520" s="7">
        <f t="shared" si="32"/>
        <v>5.2029999999999994</v>
      </c>
      <c r="L520" s="7" t="s">
        <v>5076</v>
      </c>
      <c r="M520" s="7">
        <v>8</v>
      </c>
      <c r="N520" s="7">
        <f>INDEX('Delivery Distances'!$B$6:$K$20,MATCH('Sales Summary_working sheet'!L520,'Delivery Distances'!$A$6:$A$20,0),MATCH('Sales Summary_working sheet'!M520,'Delivery Distances'!$B$5:$K$5,0))</f>
        <v>6</v>
      </c>
      <c r="O520" s="7" cm="1">
        <f t="array" ref="O520">_xlfn.XLOOKUP(L520,'Delivery Distances'!$A$6:$A$20,_xlfn.XLOOKUP('Sales Summary_working sheet'!M520,'Delivery Distances'!$B$5:$K$5,'Delivery Distances'!$B$6:$K$20))</f>
        <v>6</v>
      </c>
      <c r="P520" s="7">
        <f t="shared" si="33"/>
        <v>10</v>
      </c>
    </row>
    <row r="521" spans="1:16" ht="15.75" customHeight="1" x14ac:dyDescent="0.15">
      <c r="A521" s="13">
        <v>43985</v>
      </c>
      <c r="B521" s="19" t="s">
        <v>5361</v>
      </c>
      <c r="C521" s="7" t="s">
        <v>2591</v>
      </c>
      <c r="D521" s="14">
        <v>16</v>
      </c>
      <c r="E521" s="14" t="str">
        <f>_xlfn.XLOOKUP(D521,'Meal Info'!$A$4:$A$19,'Meal Info'!$B$4:$B$19)</f>
        <v>Fish</v>
      </c>
      <c r="F521" s="14" t="str">
        <f>_xlfn.XLOOKUP(D521,'Meal Info'!$A$4:$A$19,'Meal Info'!$C$4:$C$19)</f>
        <v>Charlie</v>
      </c>
      <c r="G521" s="7">
        <v>17.43</v>
      </c>
      <c r="H521" s="7">
        <f t="shared" ref="H521:H584" si="34">G521*10%</f>
        <v>1.7430000000000001</v>
      </c>
      <c r="I521" s="7">
        <f t="shared" ref="I521:I584" si="35">G521+H521</f>
        <v>19.172999999999998</v>
      </c>
      <c r="J521" s="7">
        <v>0.4</v>
      </c>
      <c r="K521" s="7">
        <f t="shared" si="32"/>
        <v>6.9720000000000004</v>
      </c>
      <c r="L521" s="7" t="s">
        <v>26</v>
      </c>
      <c r="M521" s="7">
        <v>10</v>
      </c>
      <c r="N521" s="7">
        <f>INDEX('Delivery Distances'!$B$6:$K$20,MATCH('Sales Summary_working sheet'!L521,'Delivery Distances'!$A$6:$A$20,0),MATCH('Sales Summary_working sheet'!M521,'Delivery Distances'!$B$5:$K$5,0))</f>
        <v>20</v>
      </c>
      <c r="O521" s="7" cm="1">
        <f t="array" ref="O521">_xlfn.XLOOKUP(L521,'Delivery Distances'!$A$6:$A$20,_xlfn.XLOOKUP('Sales Summary_working sheet'!M521,'Delivery Distances'!$B$5:$K$5,'Delivery Distances'!$B$6:$K$20))</f>
        <v>20</v>
      </c>
      <c r="P521" s="7">
        <f t="shared" si="33"/>
        <v>17</v>
      </c>
    </row>
    <row r="522" spans="1:16" ht="15.75" customHeight="1" x14ac:dyDescent="0.15">
      <c r="A522" s="13">
        <v>43985</v>
      </c>
      <c r="B522" s="19" t="s">
        <v>5361</v>
      </c>
      <c r="C522" s="7" t="s">
        <v>3432</v>
      </c>
      <c r="D522" s="14">
        <v>16</v>
      </c>
      <c r="E522" s="14" t="str">
        <f>_xlfn.XLOOKUP(D522,'Meal Info'!$A$4:$A$19,'Meal Info'!$B$4:$B$19)</f>
        <v>Fish</v>
      </c>
      <c r="F522" s="14" t="str">
        <f>_xlfn.XLOOKUP(D522,'Meal Info'!$A$4:$A$19,'Meal Info'!$C$4:$C$19)</f>
        <v>Charlie</v>
      </c>
      <c r="G522" s="7">
        <v>13.14</v>
      </c>
      <c r="H522" s="7">
        <f t="shared" si="34"/>
        <v>1.3140000000000001</v>
      </c>
      <c r="I522" s="7">
        <f t="shared" si="35"/>
        <v>14.454000000000001</v>
      </c>
      <c r="J522" s="7">
        <v>0.19</v>
      </c>
      <c r="K522" s="7">
        <f t="shared" si="32"/>
        <v>2.4965999999999999</v>
      </c>
      <c r="L522" s="7" t="s">
        <v>26</v>
      </c>
      <c r="M522" s="7">
        <v>3</v>
      </c>
      <c r="N522" s="7">
        <f>INDEX('Delivery Distances'!$B$6:$K$20,MATCH('Sales Summary_working sheet'!L522,'Delivery Distances'!$A$6:$A$20,0),MATCH('Sales Summary_working sheet'!M522,'Delivery Distances'!$B$5:$K$5,0))</f>
        <v>12</v>
      </c>
      <c r="O522" s="7" cm="1">
        <f t="array" ref="O522">_xlfn.XLOOKUP(L522,'Delivery Distances'!$A$6:$A$20,_xlfn.XLOOKUP('Sales Summary_working sheet'!M522,'Delivery Distances'!$B$5:$K$5,'Delivery Distances'!$B$6:$K$20))</f>
        <v>12</v>
      </c>
      <c r="P522" s="7">
        <f t="shared" si="33"/>
        <v>13</v>
      </c>
    </row>
    <row r="523" spans="1:16" ht="15.75" customHeight="1" x14ac:dyDescent="0.15">
      <c r="A523" s="13">
        <v>43985</v>
      </c>
      <c r="B523" s="19" t="s">
        <v>5361</v>
      </c>
      <c r="C523" s="7" t="s">
        <v>2716</v>
      </c>
      <c r="D523" s="14">
        <v>15</v>
      </c>
      <c r="E523" s="14" t="str">
        <f>_xlfn.XLOOKUP(D523,'Meal Info'!$A$4:$A$19,'Meal Info'!$B$4:$B$19)</f>
        <v>Snacks</v>
      </c>
      <c r="F523" s="14" t="str">
        <f>_xlfn.XLOOKUP(D523,'Meal Info'!$A$4:$A$19,'Meal Info'!$C$4:$C$19)</f>
        <v>Charlie</v>
      </c>
      <c r="G523" s="7">
        <v>2.0699999999999998</v>
      </c>
      <c r="H523" s="7">
        <f t="shared" si="34"/>
        <v>0.20699999999999999</v>
      </c>
      <c r="I523" s="7">
        <f t="shared" si="35"/>
        <v>2.2769999999999997</v>
      </c>
      <c r="J523" s="7">
        <v>0.15</v>
      </c>
      <c r="K523" s="7">
        <f t="shared" si="32"/>
        <v>0.31049999999999994</v>
      </c>
      <c r="L523" s="7" t="s">
        <v>29</v>
      </c>
      <c r="M523" s="7">
        <v>6</v>
      </c>
      <c r="N523" s="7">
        <f>INDEX('Delivery Distances'!$B$6:$K$20,MATCH('Sales Summary_working sheet'!L523,'Delivery Distances'!$A$6:$A$20,0),MATCH('Sales Summary_working sheet'!M523,'Delivery Distances'!$B$5:$K$5,0))</f>
        <v>2</v>
      </c>
      <c r="O523" s="7" cm="1">
        <f t="array" ref="O523">_xlfn.XLOOKUP(L523,'Delivery Distances'!$A$6:$A$20,_xlfn.XLOOKUP('Sales Summary_working sheet'!M523,'Delivery Distances'!$B$5:$K$5,'Delivery Distances'!$B$6:$K$20))</f>
        <v>2</v>
      </c>
      <c r="P523" s="7">
        <f t="shared" si="33"/>
        <v>6</v>
      </c>
    </row>
    <row r="524" spans="1:16" ht="15.75" customHeight="1" x14ac:dyDescent="0.15">
      <c r="A524" s="13">
        <v>43985</v>
      </c>
      <c r="B524" s="19" t="s">
        <v>5361</v>
      </c>
      <c r="C524" s="7" t="s">
        <v>1410</v>
      </c>
      <c r="D524" s="14">
        <v>16</v>
      </c>
      <c r="E524" s="14" t="str">
        <f>_xlfn.XLOOKUP(D524,'Meal Info'!$A$4:$A$19,'Meal Info'!$B$4:$B$19)</f>
        <v>Fish</v>
      </c>
      <c r="F524" s="14" t="str">
        <f>_xlfn.XLOOKUP(D524,'Meal Info'!$A$4:$A$19,'Meal Info'!$C$4:$C$19)</f>
        <v>Charlie</v>
      </c>
      <c r="G524" s="7">
        <v>40.94</v>
      </c>
      <c r="H524" s="7">
        <f t="shared" si="34"/>
        <v>4.0940000000000003</v>
      </c>
      <c r="I524" s="7">
        <f t="shared" si="35"/>
        <v>45.033999999999999</v>
      </c>
      <c r="J524" s="7">
        <v>0.13</v>
      </c>
      <c r="K524" s="7">
        <f t="shared" si="32"/>
        <v>5.3221999999999996</v>
      </c>
      <c r="L524" s="7" t="s">
        <v>5077</v>
      </c>
      <c r="M524" s="7">
        <v>3</v>
      </c>
      <c r="N524" s="7">
        <f>INDEX('Delivery Distances'!$B$6:$K$20,MATCH('Sales Summary_working sheet'!L524,'Delivery Distances'!$A$6:$A$20,0),MATCH('Sales Summary_working sheet'!M524,'Delivery Distances'!$B$5:$K$5,0))</f>
        <v>2</v>
      </c>
      <c r="O524" s="7" cm="1">
        <f t="array" ref="O524">_xlfn.XLOOKUP(L524,'Delivery Distances'!$A$6:$A$20,_xlfn.XLOOKUP('Sales Summary_working sheet'!M524,'Delivery Distances'!$B$5:$K$5,'Delivery Distances'!$B$6:$K$20))</f>
        <v>2</v>
      </c>
      <c r="P524" s="7">
        <f t="shared" si="33"/>
        <v>6</v>
      </c>
    </row>
    <row r="525" spans="1:16" ht="15.75" customHeight="1" x14ac:dyDescent="0.15">
      <c r="A525" s="13">
        <v>43985</v>
      </c>
      <c r="B525" s="19" t="s">
        <v>5361</v>
      </c>
      <c r="C525" s="7" t="s">
        <v>1536</v>
      </c>
      <c r="D525" s="14">
        <v>16</v>
      </c>
      <c r="E525" s="14" t="str">
        <f>_xlfn.XLOOKUP(D525,'Meal Info'!$A$4:$A$19,'Meal Info'!$B$4:$B$19)</f>
        <v>Fish</v>
      </c>
      <c r="F525" s="14" t="str">
        <f>_xlfn.XLOOKUP(D525,'Meal Info'!$A$4:$A$19,'Meal Info'!$C$4:$C$19)</f>
        <v>Charlie</v>
      </c>
      <c r="G525" s="7">
        <v>8.6300000000000008</v>
      </c>
      <c r="H525" s="7">
        <f t="shared" si="34"/>
        <v>0.8630000000000001</v>
      </c>
      <c r="I525" s="7">
        <f t="shared" si="35"/>
        <v>9.4930000000000003</v>
      </c>
      <c r="J525" s="7">
        <v>0.19</v>
      </c>
      <c r="K525" s="7">
        <f t="shared" si="32"/>
        <v>1.6397000000000002</v>
      </c>
      <c r="L525" s="7" t="s">
        <v>5081</v>
      </c>
      <c r="M525" s="7">
        <v>7</v>
      </c>
      <c r="N525" s="7">
        <f>INDEX('Delivery Distances'!$B$6:$K$20,MATCH('Sales Summary_working sheet'!L525,'Delivery Distances'!$A$6:$A$20,0),MATCH('Sales Summary_working sheet'!M525,'Delivery Distances'!$B$5:$K$5,0))</f>
        <v>3</v>
      </c>
      <c r="O525" s="7" cm="1">
        <f t="array" ref="O525">_xlfn.XLOOKUP(L525,'Delivery Distances'!$A$6:$A$20,_xlfn.XLOOKUP('Sales Summary_working sheet'!M525,'Delivery Distances'!$B$5:$K$5,'Delivery Distances'!$B$6:$K$20))</f>
        <v>3</v>
      </c>
      <c r="P525" s="7">
        <f t="shared" si="33"/>
        <v>7</v>
      </c>
    </row>
    <row r="526" spans="1:16" ht="15.75" customHeight="1" x14ac:dyDescent="0.15">
      <c r="A526" s="13">
        <v>43985</v>
      </c>
      <c r="B526" s="19" t="s">
        <v>5361</v>
      </c>
      <c r="C526" s="7" t="s">
        <v>2350</v>
      </c>
      <c r="D526" s="14">
        <v>15</v>
      </c>
      <c r="E526" s="14" t="str">
        <f>_xlfn.XLOOKUP(D526,'Meal Info'!$A$4:$A$19,'Meal Info'!$B$4:$B$19)</f>
        <v>Snacks</v>
      </c>
      <c r="F526" s="14" t="str">
        <f>_xlfn.XLOOKUP(D526,'Meal Info'!$A$4:$A$19,'Meal Info'!$C$4:$C$19)</f>
        <v>Charlie</v>
      </c>
      <c r="G526" s="7">
        <v>27.88</v>
      </c>
      <c r="H526" s="7">
        <f t="shared" si="34"/>
        <v>2.7880000000000003</v>
      </c>
      <c r="I526" s="7">
        <f t="shared" si="35"/>
        <v>30.667999999999999</v>
      </c>
      <c r="J526" s="7">
        <v>0.03</v>
      </c>
      <c r="K526" s="7">
        <f t="shared" si="32"/>
        <v>0.83639999999999992</v>
      </c>
      <c r="L526" s="7" t="s">
        <v>27</v>
      </c>
      <c r="M526" s="7">
        <v>4</v>
      </c>
      <c r="N526" s="7">
        <f>INDEX('Delivery Distances'!$B$6:$K$20,MATCH('Sales Summary_working sheet'!L526,'Delivery Distances'!$A$6:$A$20,0),MATCH('Sales Summary_working sheet'!M526,'Delivery Distances'!$B$5:$K$5,0))</f>
        <v>5</v>
      </c>
      <c r="O526" s="7" cm="1">
        <f t="array" ref="O526">_xlfn.XLOOKUP(L526,'Delivery Distances'!$A$6:$A$20,_xlfn.XLOOKUP('Sales Summary_working sheet'!M526,'Delivery Distances'!$B$5:$K$5,'Delivery Distances'!$B$6:$K$20))</f>
        <v>5</v>
      </c>
      <c r="P526" s="7">
        <f t="shared" si="33"/>
        <v>9</v>
      </c>
    </row>
    <row r="527" spans="1:16" ht="15.75" customHeight="1" x14ac:dyDescent="0.15">
      <c r="A527" s="13">
        <v>43985</v>
      </c>
      <c r="B527" s="19" t="s">
        <v>5361</v>
      </c>
      <c r="C527" s="7" t="s">
        <v>3812</v>
      </c>
      <c r="D527" s="14">
        <v>15</v>
      </c>
      <c r="E527" s="14" t="str">
        <f>_xlfn.XLOOKUP(D527,'Meal Info'!$A$4:$A$19,'Meal Info'!$B$4:$B$19)</f>
        <v>Snacks</v>
      </c>
      <c r="F527" s="14" t="str">
        <f>_xlfn.XLOOKUP(D527,'Meal Info'!$A$4:$A$19,'Meal Info'!$C$4:$C$19)</f>
        <v>Charlie</v>
      </c>
      <c r="G527" s="7">
        <v>38.44</v>
      </c>
      <c r="H527" s="7">
        <f t="shared" si="34"/>
        <v>3.8439999999999999</v>
      </c>
      <c r="I527" s="7">
        <f t="shared" si="35"/>
        <v>42.283999999999999</v>
      </c>
      <c r="J527" s="7">
        <v>0.39</v>
      </c>
      <c r="K527" s="7">
        <f t="shared" si="32"/>
        <v>14.9916</v>
      </c>
      <c r="L527" s="7" t="s">
        <v>5079</v>
      </c>
      <c r="M527" s="7">
        <v>3</v>
      </c>
      <c r="N527" s="7">
        <f>INDEX('Delivery Distances'!$B$6:$K$20,MATCH('Sales Summary_working sheet'!L527,'Delivery Distances'!$A$6:$A$20,0),MATCH('Sales Summary_working sheet'!M527,'Delivery Distances'!$B$5:$K$5,0))</f>
        <v>4</v>
      </c>
      <c r="O527" s="7" cm="1">
        <f t="array" ref="O527">_xlfn.XLOOKUP(L527,'Delivery Distances'!$A$6:$A$20,_xlfn.XLOOKUP('Sales Summary_working sheet'!M527,'Delivery Distances'!$B$5:$K$5,'Delivery Distances'!$B$6:$K$20))</f>
        <v>4</v>
      </c>
      <c r="P527" s="7">
        <f t="shared" si="33"/>
        <v>8</v>
      </c>
    </row>
    <row r="528" spans="1:16" ht="15.75" customHeight="1" x14ac:dyDescent="0.15">
      <c r="A528" s="13">
        <v>43985</v>
      </c>
      <c r="B528" s="19" t="s">
        <v>5361</v>
      </c>
      <c r="C528" s="7" t="s">
        <v>2653</v>
      </c>
      <c r="D528" s="14">
        <v>10</v>
      </c>
      <c r="E528" s="14" t="str">
        <f>_xlfn.XLOOKUP(D528,'Meal Info'!$A$4:$A$19,'Meal Info'!$B$4:$B$19)</f>
        <v>Protein shake</v>
      </c>
      <c r="F528" s="14" t="str">
        <f>_xlfn.XLOOKUP(D528,'Meal Info'!$A$4:$A$19,'Meal Info'!$C$4:$C$19)</f>
        <v>Charlie</v>
      </c>
      <c r="G528" s="7">
        <v>83.22</v>
      </c>
      <c r="H528" s="7">
        <f t="shared" si="34"/>
        <v>8.322000000000001</v>
      </c>
      <c r="I528" s="7">
        <f t="shared" si="35"/>
        <v>91.542000000000002</v>
      </c>
      <c r="J528" s="7">
        <v>0.06</v>
      </c>
      <c r="K528" s="7">
        <f t="shared" si="32"/>
        <v>4.9931999999999999</v>
      </c>
      <c r="L528" s="7" t="s">
        <v>31</v>
      </c>
      <c r="M528" s="7">
        <v>9</v>
      </c>
      <c r="N528" s="7">
        <f>INDEX('Delivery Distances'!$B$6:$K$20,MATCH('Sales Summary_working sheet'!L528,'Delivery Distances'!$A$6:$A$20,0),MATCH('Sales Summary_working sheet'!M528,'Delivery Distances'!$B$5:$K$5,0))</f>
        <v>14</v>
      </c>
      <c r="O528" s="7" cm="1">
        <f t="array" ref="O528">_xlfn.XLOOKUP(L528,'Delivery Distances'!$A$6:$A$20,_xlfn.XLOOKUP('Sales Summary_working sheet'!M528,'Delivery Distances'!$B$5:$K$5,'Delivery Distances'!$B$6:$K$20))</f>
        <v>14</v>
      </c>
      <c r="P528" s="7">
        <f t="shared" si="33"/>
        <v>14</v>
      </c>
    </row>
    <row r="529" spans="1:16" ht="15.75" customHeight="1" x14ac:dyDescent="0.15">
      <c r="A529" s="13">
        <v>43985</v>
      </c>
      <c r="B529" s="19" t="s">
        <v>5361</v>
      </c>
      <c r="C529" s="7" t="s">
        <v>3697</v>
      </c>
      <c r="D529" s="14">
        <v>15</v>
      </c>
      <c r="E529" s="14" t="str">
        <f>_xlfn.XLOOKUP(D529,'Meal Info'!$A$4:$A$19,'Meal Info'!$B$4:$B$19)</f>
        <v>Snacks</v>
      </c>
      <c r="F529" s="14" t="str">
        <f>_xlfn.XLOOKUP(D529,'Meal Info'!$A$4:$A$19,'Meal Info'!$C$4:$C$19)</f>
        <v>Charlie</v>
      </c>
      <c r="G529" s="7">
        <v>3.59</v>
      </c>
      <c r="H529" s="7">
        <f t="shared" si="34"/>
        <v>0.35899999999999999</v>
      </c>
      <c r="I529" s="7">
        <f t="shared" si="35"/>
        <v>3.9489999999999998</v>
      </c>
      <c r="J529" s="7">
        <v>0.09</v>
      </c>
      <c r="K529" s="7">
        <f t="shared" si="32"/>
        <v>0.3231</v>
      </c>
      <c r="L529" s="7" t="s">
        <v>5079</v>
      </c>
      <c r="M529" s="7">
        <v>5</v>
      </c>
      <c r="N529" s="7">
        <f>INDEX('Delivery Distances'!$B$6:$K$20,MATCH('Sales Summary_working sheet'!L529,'Delivery Distances'!$A$6:$A$20,0),MATCH('Sales Summary_working sheet'!M529,'Delivery Distances'!$B$5:$K$5,0))</f>
        <v>2</v>
      </c>
      <c r="O529" s="7" cm="1">
        <f t="array" ref="O529">_xlfn.XLOOKUP(L529,'Delivery Distances'!$A$6:$A$20,_xlfn.XLOOKUP('Sales Summary_working sheet'!M529,'Delivery Distances'!$B$5:$K$5,'Delivery Distances'!$B$6:$K$20))</f>
        <v>2</v>
      </c>
      <c r="P529" s="7">
        <f t="shared" si="33"/>
        <v>6</v>
      </c>
    </row>
    <row r="530" spans="1:16" ht="15.75" customHeight="1" x14ac:dyDescent="0.15">
      <c r="A530" s="13">
        <v>43985</v>
      </c>
      <c r="B530" s="19" t="s">
        <v>5361</v>
      </c>
      <c r="C530" s="7" t="s">
        <v>3609</v>
      </c>
      <c r="D530" s="14">
        <v>10</v>
      </c>
      <c r="E530" s="14" t="str">
        <f>_xlfn.XLOOKUP(D530,'Meal Info'!$A$4:$A$19,'Meal Info'!$B$4:$B$19)</f>
        <v>Protein shake</v>
      </c>
      <c r="F530" s="14" t="str">
        <f>_xlfn.XLOOKUP(D530,'Meal Info'!$A$4:$A$19,'Meal Info'!$C$4:$C$19)</f>
        <v>Charlie</v>
      </c>
      <c r="G530" s="7">
        <v>71.8</v>
      </c>
      <c r="H530" s="7">
        <f t="shared" si="34"/>
        <v>7.18</v>
      </c>
      <c r="I530" s="7">
        <f t="shared" si="35"/>
        <v>78.97999999999999</v>
      </c>
      <c r="J530" s="7">
        <v>0.19</v>
      </c>
      <c r="K530" s="7">
        <f t="shared" si="32"/>
        <v>13.641999999999999</v>
      </c>
      <c r="L530" s="7" t="s">
        <v>26</v>
      </c>
      <c r="M530" s="7">
        <v>7</v>
      </c>
      <c r="N530" s="7">
        <f>INDEX('Delivery Distances'!$B$6:$K$20,MATCH('Sales Summary_working sheet'!L530,'Delivery Distances'!$A$6:$A$20,0),MATCH('Sales Summary_working sheet'!M530,'Delivery Distances'!$B$5:$K$5,0))</f>
        <v>16</v>
      </c>
      <c r="O530" s="7" cm="1">
        <f t="array" ref="O530">_xlfn.XLOOKUP(L530,'Delivery Distances'!$A$6:$A$20,_xlfn.XLOOKUP('Sales Summary_working sheet'!M530,'Delivery Distances'!$B$5:$K$5,'Delivery Distances'!$B$6:$K$20))</f>
        <v>16</v>
      </c>
      <c r="P530" s="7">
        <f t="shared" si="33"/>
        <v>15</v>
      </c>
    </row>
    <row r="531" spans="1:16" ht="15.75" customHeight="1" x14ac:dyDescent="0.15">
      <c r="A531" s="13">
        <v>43985</v>
      </c>
      <c r="B531" s="19" t="s">
        <v>5361</v>
      </c>
      <c r="C531" s="7" t="s">
        <v>2877</v>
      </c>
      <c r="D531" s="14">
        <v>15</v>
      </c>
      <c r="E531" s="14" t="str">
        <f>_xlfn.XLOOKUP(D531,'Meal Info'!$A$4:$A$19,'Meal Info'!$B$4:$B$19)</f>
        <v>Snacks</v>
      </c>
      <c r="F531" s="14" t="str">
        <f>_xlfn.XLOOKUP(D531,'Meal Info'!$A$4:$A$19,'Meal Info'!$C$4:$C$19)</f>
        <v>Charlie</v>
      </c>
      <c r="G531" s="7">
        <v>47.38</v>
      </c>
      <c r="H531" s="7">
        <f t="shared" si="34"/>
        <v>4.7380000000000004</v>
      </c>
      <c r="I531" s="7">
        <f t="shared" si="35"/>
        <v>52.118000000000002</v>
      </c>
      <c r="J531" s="7">
        <v>0.04</v>
      </c>
      <c r="K531" s="7">
        <f t="shared" si="32"/>
        <v>1.8952000000000002</v>
      </c>
      <c r="L531" s="7" t="s">
        <v>5082</v>
      </c>
      <c r="M531" s="7">
        <v>6</v>
      </c>
      <c r="N531" s="7">
        <f>INDEX('Delivery Distances'!$B$6:$K$20,MATCH('Sales Summary_working sheet'!L531,'Delivery Distances'!$A$6:$A$20,0),MATCH('Sales Summary_working sheet'!M531,'Delivery Distances'!$B$5:$K$5,0))</f>
        <v>1</v>
      </c>
      <c r="O531" s="7" cm="1">
        <f t="array" ref="O531">_xlfn.XLOOKUP(L531,'Delivery Distances'!$A$6:$A$20,_xlfn.XLOOKUP('Sales Summary_working sheet'!M531,'Delivery Distances'!$B$5:$K$5,'Delivery Distances'!$B$6:$K$20))</f>
        <v>1</v>
      </c>
      <c r="P531" s="7">
        <f t="shared" si="33"/>
        <v>3</v>
      </c>
    </row>
    <row r="532" spans="1:16" ht="15.75" customHeight="1" x14ac:dyDescent="0.15">
      <c r="A532" s="13">
        <v>43985</v>
      </c>
      <c r="B532" s="19" t="s">
        <v>5361</v>
      </c>
      <c r="C532" s="7" t="s">
        <v>4490</v>
      </c>
      <c r="D532" s="14">
        <v>15</v>
      </c>
      <c r="E532" s="14" t="str">
        <f>_xlfn.XLOOKUP(D532,'Meal Info'!$A$4:$A$19,'Meal Info'!$B$4:$B$19)</f>
        <v>Snacks</v>
      </c>
      <c r="F532" s="14" t="str">
        <f>_xlfn.XLOOKUP(D532,'Meal Info'!$A$4:$A$19,'Meal Info'!$C$4:$C$19)</f>
        <v>Charlie</v>
      </c>
      <c r="G532" s="7">
        <v>8.6199999999999992</v>
      </c>
      <c r="H532" s="7">
        <f t="shared" si="34"/>
        <v>0.86199999999999999</v>
      </c>
      <c r="I532" s="7">
        <f t="shared" si="35"/>
        <v>9.4819999999999993</v>
      </c>
      <c r="J532" s="7">
        <v>0.03</v>
      </c>
      <c r="K532" s="7">
        <f t="shared" si="32"/>
        <v>0.25859999999999994</v>
      </c>
      <c r="L532" s="7" t="s">
        <v>5079</v>
      </c>
      <c r="M532" s="7">
        <v>9</v>
      </c>
      <c r="N532" s="7">
        <f>INDEX('Delivery Distances'!$B$6:$K$20,MATCH('Sales Summary_working sheet'!L532,'Delivery Distances'!$A$6:$A$20,0),MATCH('Sales Summary_working sheet'!M532,'Delivery Distances'!$B$5:$K$5,0))</f>
        <v>4</v>
      </c>
      <c r="O532" s="7" cm="1">
        <f t="array" ref="O532">_xlfn.XLOOKUP(L532,'Delivery Distances'!$A$6:$A$20,_xlfn.XLOOKUP('Sales Summary_working sheet'!M532,'Delivery Distances'!$B$5:$K$5,'Delivery Distances'!$B$6:$K$20))</f>
        <v>4</v>
      </c>
      <c r="P532" s="7">
        <f t="shared" si="33"/>
        <v>8</v>
      </c>
    </row>
    <row r="533" spans="1:16" ht="15.75" customHeight="1" x14ac:dyDescent="0.15">
      <c r="A533" s="13">
        <v>43985</v>
      </c>
      <c r="B533" s="19" t="s">
        <v>5361</v>
      </c>
      <c r="C533" s="7" t="s">
        <v>2609</v>
      </c>
      <c r="D533" s="14">
        <v>15</v>
      </c>
      <c r="E533" s="14" t="str">
        <f>_xlfn.XLOOKUP(D533,'Meal Info'!$A$4:$A$19,'Meal Info'!$B$4:$B$19)</f>
        <v>Snacks</v>
      </c>
      <c r="F533" s="14" t="str">
        <f>_xlfn.XLOOKUP(D533,'Meal Info'!$A$4:$A$19,'Meal Info'!$C$4:$C$19)</f>
        <v>Charlie</v>
      </c>
      <c r="G533" s="7">
        <v>73.39</v>
      </c>
      <c r="H533" s="7">
        <f t="shared" si="34"/>
        <v>7.3390000000000004</v>
      </c>
      <c r="I533" s="7">
        <f t="shared" si="35"/>
        <v>80.728999999999999</v>
      </c>
      <c r="J533" s="7">
        <v>0.05</v>
      </c>
      <c r="K533" s="7">
        <f t="shared" si="32"/>
        <v>3.6695000000000002</v>
      </c>
      <c r="L533" s="7" t="s">
        <v>5079</v>
      </c>
      <c r="M533" s="7">
        <v>4</v>
      </c>
      <c r="N533" s="7">
        <f>INDEX('Delivery Distances'!$B$6:$K$20,MATCH('Sales Summary_working sheet'!L533,'Delivery Distances'!$A$6:$A$20,0),MATCH('Sales Summary_working sheet'!M533,'Delivery Distances'!$B$5:$K$5,0))</f>
        <v>4</v>
      </c>
      <c r="O533" s="7" cm="1">
        <f t="array" ref="O533">_xlfn.XLOOKUP(L533,'Delivery Distances'!$A$6:$A$20,_xlfn.XLOOKUP('Sales Summary_working sheet'!M533,'Delivery Distances'!$B$5:$K$5,'Delivery Distances'!$B$6:$K$20))</f>
        <v>4</v>
      </c>
      <c r="P533" s="7">
        <f t="shared" si="33"/>
        <v>8</v>
      </c>
    </row>
    <row r="534" spans="1:16" ht="15.75" customHeight="1" x14ac:dyDescent="0.15">
      <c r="A534" s="13">
        <v>43985</v>
      </c>
      <c r="B534" s="19" t="s">
        <v>5361</v>
      </c>
      <c r="C534" s="7" t="s">
        <v>2563</v>
      </c>
      <c r="D534" s="14">
        <v>16</v>
      </c>
      <c r="E534" s="14" t="str">
        <f>_xlfn.XLOOKUP(D534,'Meal Info'!$A$4:$A$19,'Meal Info'!$B$4:$B$19)</f>
        <v>Fish</v>
      </c>
      <c r="F534" s="14" t="str">
        <f>_xlfn.XLOOKUP(D534,'Meal Info'!$A$4:$A$19,'Meal Info'!$C$4:$C$19)</f>
        <v>Charlie</v>
      </c>
      <c r="G534" s="7">
        <v>70.760000000000005</v>
      </c>
      <c r="H534" s="7">
        <f t="shared" si="34"/>
        <v>7.0760000000000005</v>
      </c>
      <c r="I534" s="7">
        <f t="shared" si="35"/>
        <v>77.836000000000013</v>
      </c>
      <c r="J534" s="7">
        <v>0.33</v>
      </c>
      <c r="K534" s="7">
        <f t="shared" si="32"/>
        <v>23.350800000000003</v>
      </c>
      <c r="L534" s="7" t="s">
        <v>28</v>
      </c>
      <c r="M534" s="7">
        <v>6</v>
      </c>
      <c r="N534" s="7">
        <f>INDEX('Delivery Distances'!$B$6:$K$20,MATCH('Sales Summary_working sheet'!L534,'Delivery Distances'!$A$6:$A$20,0),MATCH('Sales Summary_working sheet'!M534,'Delivery Distances'!$B$5:$K$5,0))</f>
        <v>6</v>
      </c>
      <c r="O534" s="7" cm="1">
        <f t="array" ref="O534">_xlfn.XLOOKUP(L534,'Delivery Distances'!$A$6:$A$20,_xlfn.XLOOKUP('Sales Summary_working sheet'!M534,'Delivery Distances'!$B$5:$K$5,'Delivery Distances'!$B$6:$K$20))</f>
        <v>6</v>
      </c>
      <c r="P534" s="7">
        <f t="shared" si="33"/>
        <v>10</v>
      </c>
    </row>
    <row r="535" spans="1:16" ht="15.75" customHeight="1" x14ac:dyDescent="0.15">
      <c r="A535" s="13">
        <v>43985</v>
      </c>
      <c r="B535" s="19" t="s">
        <v>5362</v>
      </c>
      <c r="C535" s="7" t="s">
        <v>4298</v>
      </c>
      <c r="D535" s="14">
        <v>10</v>
      </c>
      <c r="E535" s="14" t="str">
        <f>_xlfn.XLOOKUP(D535,'Meal Info'!$A$4:$A$19,'Meal Info'!$B$4:$B$19)</f>
        <v>Protein shake</v>
      </c>
      <c r="F535" s="14" t="str">
        <f>_xlfn.XLOOKUP(D535,'Meal Info'!$A$4:$A$19,'Meal Info'!$C$4:$C$19)</f>
        <v>Charlie</v>
      </c>
      <c r="G535" s="7">
        <v>25.48</v>
      </c>
      <c r="H535" s="7">
        <f t="shared" si="34"/>
        <v>2.548</v>
      </c>
      <c r="I535" s="7">
        <f t="shared" si="35"/>
        <v>28.027999999999999</v>
      </c>
      <c r="J535" s="7">
        <v>0.37</v>
      </c>
      <c r="K535" s="7">
        <f t="shared" si="32"/>
        <v>9.4276</v>
      </c>
      <c r="L535" s="7" t="s">
        <v>5079</v>
      </c>
      <c r="M535" s="7">
        <v>4</v>
      </c>
      <c r="N535" s="7">
        <f>INDEX('Delivery Distances'!$B$6:$K$20,MATCH('Sales Summary_working sheet'!L535,'Delivery Distances'!$A$6:$A$20,0),MATCH('Sales Summary_working sheet'!M535,'Delivery Distances'!$B$5:$K$5,0))</f>
        <v>4</v>
      </c>
      <c r="O535" s="7" cm="1">
        <f t="array" ref="O535">_xlfn.XLOOKUP(L535,'Delivery Distances'!$A$6:$A$20,_xlfn.XLOOKUP('Sales Summary_working sheet'!M535,'Delivery Distances'!$B$5:$K$5,'Delivery Distances'!$B$6:$K$20))</f>
        <v>4</v>
      </c>
      <c r="P535" s="7">
        <f t="shared" si="33"/>
        <v>8</v>
      </c>
    </row>
    <row r="536" spans="1:16" ht="15.75" customHeight="1" x14ac:dyDescent="0.15">
      <c r="A536" s="13">
        <v>43985</v>
      </c>
      <c r="B536" s="19" t="s">
        <v>5362</v>
      </c>
      <c r="C536" s="7" t="s">
        <v>2711</v>
      </c>
      <c r="D536" s="14">
        <v>10</v>
      </c>
      <c r="E536" s="14" t="str">
        <f>_xlfn.XLOOKUP(D536,'Meal Info'!$A$4:$A$19,'Meal Info'!$B$4:$B$19)</f>
        <v>Protein shake</v>
      </c>
      <c r="F536" s="14" t="str">
        <f>_xlfn.XLOOKUP(D536,'Meal Info'!$A$4:$A$19,'Meal Info'!$C$4:$C$19)</f>
        <v>Charlie</v>
      </c>
      <c r="G536" s="7">
        <v>12.05</v>
      </c>
      <c r="H536" s="7">
        <f t="shared" si="34"/>
        <v>1.2050000000000001</v>
      </c>
      <c r="I536" s="7">
        <f t="shared" si="35"/>
        <v>13.255000000000001</v>
      </c>
      <c r="J536" s="7">
        <v>0.34</v>
      </c>
      <c r="K536" s="7">
        <f t="shared" si="32"/>
        <v>4.0970000000000004</v>
      </c>
      <c r="L536" s="7" t="s">
        <v>28</v>
      </c>
      <c r="M536" s="7">
        <v>10</v>
      </c>
      <c r="N536" s="7">
        <f>INDEX('Delivery Distances'!$B$6:$K$20,MATCH('Sales Summary_working sheet'!L536,'Delivery Distances'!$A$6:$A$20,0),MATCH('Sales Summary_working sheet'!M536,'Delivery Distances'!$B$5:$K$5,0))</f>
        <v>18</v>
      </c>
      <c r="O536" s="7" cm="1">
        <f t="array" ref="O536">_xlfn.XLOOKUP(L536,'Delivery Distances'!$A$6:$A$20,_xlfn.XLOOKUP('Sales Summary_working sheet'!M536,'Delivery Distances'!$B$5:$K$5,'Delivery Distances'!$B$6:$K$20))</f>
        <v>18</v>
      </c>
      <c r="P536" s="7">
        <f t="shared" si="33"/>
        <v>16</v>
      </c>
    </row>
    <row r="537" spans="1:16" ht="15.75" customHeight="1" x14ac:dyDescent="0.15">
      <c r="A537" s="13">
        <v>43985</v>
      </c>
      <c r="B537" s="19" t="s">
        <v>5362</v>
      </c>
      <c r="C537" s="7" t="s">
        <v>959</v>
      </c>
      <c r="D537" s="14">
        <v>10</v>
      </c>
      <c r="E537" s="14" t="str">
        <f>_xlfn.XLOOKUP(D537,'Meal Info'!$A$4:$A$19,'Meal Info'!$B$4:$B$19)</f>
        <v>Protein shake</v>
      </c>
      <c r="F537" s="14" t="str">
        <f>_xlfn.XLOOKUP(D537,'Meal Info'!$A$4:$A$19,'Meal Info'!$C$4:$C$19)</f>
        <v>Charlie</v>
      </c>
      <c r="G537" s="7">
        <v>52.26</v>
      </c>
      <c r="H537" s="7">
        <f t="shared" si="34"/>
        <v>5.226</v>
      </c>
      <c r="I537" s="7">
        <f t="shared" si="35"/>
        <v>57.485999999999997</v>
      </c>
      <c r="J537" s="7">
        <v>0.14000000000000001</v>
      </c>
      <c r="K537" s="7">
        <f t="shared" si="32"/>
        <v>7.3164000000000007</v>
      </c>
      <c r="L537" s="7" t="s">
        <v>29</v>
      </c>
      <c r="M537" s="7">
        <v>9</v>
      </c>
      <c r="N537" s="7">
        <f>INDEX('Delivery Distances'!$B$6:$K$20,MATCH('Sales Summary_working sheet'!L537,'Delivery Distances'!$A$6:$A$20,0),MATCH('Sales Summary_working sheet'!M537,'Delivery Distances'!$B$5:$K$5,0))</f>
        <v>6</v>
      </c>
      <c r="O537" s="7" cm="1">
        <f t="array" ref="O537">_xlfn.XLOOKUP(L537,'Delivery Distances'!$A$6:$A$20,_xlfn.XLOOKUP('Sales Summary_working sheet'!M537,'Delivery Distances'!$B$5:$K$5,'Delivery Distances'!$B$6:$K$20))</f>
        <v>6</v>
      </c>
      <c r="P537" s="7">
        <f t="shared" si="33"/>
        <v>10</v>
      </c>
    </row>
    <row r="538" spans="1:16" ht="15.75" customHeight="1" x14ac:dyDescent="0.15">
      <c r="A538" s="13">
        <v>43985</v>
      </c>
      <c r="B538" s="19" t="s">
        <v>5362</v>
      </c>
      <c r="C538" s="7" t="s">
        <v>493</v>
      </c>
      <c r="D538" s="14">
        <v>10</v>
      </c>
      <c r="E538" s="14" t="str">
        <f>_xlfn.XLOOKUP(D538,'Meal Info'!$A$4:$A$19,'Meal Info'!$B$4:$B$19)</f>
        <v>Protein shake</v>
      </c>
      <c r="F538" s="14" t="str">
        <f>_xlfn.XLOOKUP(D538,'Meal Info'!$A$4:$A$19,'Meal Info'!$C$4:$C$19)</f>
        <v>Charlie</v>
      </c>
      <c r="G538" s="7">
        <v>55.37</v>
      </c>
      <c r="H538" s="7">
        <f t="shared" si="34"/>
        <v>5.5369999999999999</v>
      </c>
      <c r="I538" s="7">
        <f t="shared" si="35"/>
        <v>60.906999999999996</v>
      </c>
      <c r="J538" s="7">
        <v>0.04</v>
      </c>
      <c r="K538" s="7">
        <f t="shared" si="32"/>
        <v>2.2147999999999999</v>
      </c>
      <c r="L538" s="7" t="s">
        <v>27</v>
      </c>
      <c r="M538" s="7">
        <v>1</v>
      </c>
      <c r="N538" s="7">
        <f>INDEX('Delivery Distances'!$B$6:$K$20,MATCH('Sales Summary_working sheet'!L538,'Delivery Distances'!$A$6:$A$20,0),MATCH('Sales Summary_working sheet'!M538,'Delivery Distances'!$B$5:$K$5,0))</f>
        <v>18</v>
      </c>
      <c r="O538" s="7" cm="1">
        <f t="array" ref="O538">_xlfn.XLOOKUP(L538,'Delivery Distances'!$A$6:$A$20,_xlfn.XLOOKUP('Sales Summary_working sheet'!M538,'Delivery Distances'!$B$5:$K$5,'Delivery Distances'!$B$6:$K$20))</f>
        <v>18</v>
      </c>
      <c r="P538" s="7">
        <f t="shared" si="33"/>
        <v>16</v>
      </c>
    </row>
    <row r="539" spans="1:16" ht="15.75" customHeight="1" x14ac:dyDescent="0.15">
      <c r="A539" s="13">
        <v>43985</v>
      </c>
      <c r="B539" s="19" t="s">
        <v>5362</v>
      </c>
      <c r="C539" s="7" t="s">
        <v>3601</v>
      </c>
      <c r="D539" s="14">
        <v>10</v>
      </c>
      <c r="E539" s="14" t="str">
        <f>_xlfn.XLOOKUP(D539,'Meal Info'!$A$4:$A$19,'Meal Info'!$B$4:$B$19)</f>
        <v>Protein shake</v>
      </c>
      <c r="F539" s="14" t="str">
        <f>_xlfn.XLOOKUP(D539,'Meal Info'!$A$4:$A$19,'Meal Info'!$C$4:$C$19)</f>
        <v>Charlie</v>
      </c>
      <c r="G539" s="7">
        <v>11.27</v>
      </c>
      <c r="H539" s="7">
        <f t="shared" si="34"/>
        <v>1.127</v>
      </c>
      <c r="I539" s="7">
        <f t="shared" si="35"/>
        <v>12.397</v>
      </c>
      <c r="J539" s="7">
        <v>0.16</v>
      </c>
      <c r="K539" s="7">
        <f t="shared" si="32"/>
        <v>1.8031999999999999</v>
      </c>
      <c r="L539" s="7" t="s">
        <v>5077</v>
      </c>
      <c r="M539" s="7">
        <v>6</v>
      </c>
      <c r="N539" s="7">
        <f>INDEX('Delivery Distances'!$B$6:$K$20,MATCH('Sales Summary_working sheet'!L539,'Delivery Distances'!$A$6:$A$20,0),MATCH('Sales Summary_working sheet'!M539,'Delivery Distances'!$B$5:$K$5,0))</f>
        <v>6</v>
      </c>
      <c r="O539" s="7" cm="1">
        <f t="array" ref="O539">_xlfn.XLOOKUP(L539,'Delivery Distances'!$A$6:$A$20,_xlfn.XLOOKUP('Sales Summary_working sheet'!M539,'Delivery Distances'!$B$5:$K$5,'Delivery Distances'!$B$6:$K$20))</f>
        <v>6</v>
      </c>
      <c r="P539" s="7">
        <f t="shared" si="33"/>
        <v>10</v>
      </c>
    </row>
    <row r="540" spans="1:16" ht="15.75" customHeight="1" x14ac:dyDescent="0.15">
      <c r="A540" s="13">
        <v>43985</v>
      </c>
      <c r="B540" s="19" t="s">
        <v>5362</v>
      </c>
      <c r="C540" s="7" t="s">
        <v>3258</v>
      </c>
      <c r="D540" s="14">
        <v>15</v>
      </c>
      <c r="E540" s="14" t="str">
        <f>_xlfn.XLOOKUP(D540,'Meal Info'!$A$4:$A$19,'Meal Info'!$B$4:$B$19)</f>
        <v>Snacks</v>
      </c>
      <c r="F540" s="14" t="str">
        <f>_xlfn.XLOOKUP(D540,'Meal Info'!$A$4:$A$19,'Meal Info'!$C$4:$C$19)</f>
        <v>Charlie</v>
      </c>
      <c r="G540" s="7">
        <v>73</v>
      </c>
      <c r="H540" s="7">
        <f t="shared" si="34"/>
        <v>7.3000000000000007</v>
      </c>
      <c r="I540" s="7">
        <f t="shared" si="35"/>
        <v>80.3</v>
      </c>
      <c r="J540" s="7">
        <v>0.21</v>
      </c>
      <c r="K540" s="7">
        <f t="shared" si="32"/>
        <v>15.33</v>
      </c>
      <c r="L540" s="7" t="s">
        <v>5076</v>
      </c>
      <c r="M540" s="7">
        <v>8</v>
      </c>
      <c r="N540" s="7">
        <f>INDEX('Delivery Distances'!$B$6:$K$20,MATCH('Sales Summary_working sheet'!L540,'Delivery Distances'!$A$6:$A$20,0),MATCH('Sales Summary_working sheet'!M540,'Delivery Distances'!$B$5:$K$5,0))</f>
        <v>6</v>
      </c>
      <c r="O540" s="7" cm="1">
        <f t="array" ref="O540">_xlfn.XLOOKUP(L540,'Delivery Distances'!$A$6:$A$20,_xlfn.XLOOKUP('Sales Summary_working sheet'!M540,'Delivery Distances'!$B$5:$K$5,'Delivery Distances'!$B$6:$K$20))</f>
        <v>6</v>
      </c>
      <c r="P540" s="7">
        <f t="shared" si="33"/>
        <v>10</v>
      </c>
    </row>
    <row r="541" spans="1:16" ht="15.75" customHeight="1" x14ac:dyDescent="0.15">
      <c r="A541" s="13">
        <v>43985</v>
      </c>
      <c r="B541" s="19" t="s">
        <v>5362</v>
      </c>
      <c r="C541" s="7" t="s">
        <v>4143</v>
      </c>
      <c r="D541" s="14">
        <v>16</v>
      </c>
      <c r="E541" s="14" t="str">
        <f>_xlfn.XLOOKUP(D541,'Meal Info'!$A$4:$A$19,'Meal Info'!$B$4:$B$19)</f>
        <v>Fish</v>
      </c>
      <c r="F541" s="14" t="str">
        <f>_xlfn.XLOOKUP(D541,'Meal Info'!$A$4:$A$19,'Meal Info'!$C$4:$C$19)</f>
        <v>Charlie</v>
      </c>
      <c r="G541" s="7">
        <v>4.66</v>
      </c>
      <c r="H541" s="7">
        <f t="shared" si="34"/>
        <v>0.46600000000000003</v>
      </c>
      <c r="I541" s="7">
        <f t="shared" si="35"/>
        <v>5.1260000000000003</v>
      </c>
      <c r="J541" s="7">
        <v>0.11</v>
      </c>
      <c r="K541" s="7">
        <f t="shared" si="32"/>
        <v>0.51260000000000006</v>
      </c>
      <c r="L541" s="7" t="s">
        <v>27</v>
      </c>
      <c r="M541" s="7">
        <v>2</v>
      </c>
      <c r="N541" s="7">
        <f>INDEX('Delivery Distances'!$B$6:$K$20,MATCH('Sales Summary_working sheet'!L541,'Delivery Distances'!$A$6:$A$20,0),MATCH('Sales Summary_working sheet'!M541,'Delivery Distances'!$B$5:$K$5,0))</f>
        <v>8</v>
      </c>
      <c r="O541" s="7" cm="1">
        <f t="array" ref="O541">_xlfn.XLOOKUP(L541,'Delivery Distances'!$A$6:$A$20,_xlfn.XLOOKUP('Sales Summary_working sheet'!M541,'Delivery Distances'!$B$5:$K$5,'Delivery Distances'!$B$6:$K$20))</f>
        <v>8</v>
      </c>
      <c r="P541" s="7">
        <f t="shared" si="33"/>
        <v>11</v>
      </c>
    </row>
    <row r="542" spans="1:16" ht="15.75" customHeight="1" x14ac:dyDescent="0.15">
      <c r="A542" s="13">
        <v>43985</v>
      </c>
      <c r="B542" s="19" t="s">
        <v>5362</v>
      </c>
      <c r="C542" s="7" t="s">
        <v>1171</v>
      </c>
      <c r="D542" s="14">
        <v>15</v>
      </c>
      <c r="E542" s="14" t="str">
        <f>_xlfn.XLOOKUP(D542,'Meal Info'!$A$4:$A$19,'Meal Info'!$B$4:$B$19)</f>
        <v>Snacks</v>
      </c>
      <c r="F542" s="14" t="str">
        <f>_xlfn.XLOOKUP(D542,'Meal Info'!$A$4:$A$19,'Meal Info'!$C$4:$C$19)</f>
        <v>Charlie</v>
      </c>
      <c r="G542" s="7">
        <v>54.77</v>
      </c>
      <c r="H542" s="7">
        <f t="shared" si="34"/>
        <v>5.4770000000000003</v>
      </c>
      <c r="I542" s="7">
        <f t="shared" si="35"/>
        <v>60.247</v>
      </c>
      <c r="J542" s="7">
        <v>0.35</v>
      </c>
      <c r="K542" s="7">
        <f t="shared" si="32"/>
        <v>19.169499999999999</v>
      </c>
      <c r="L542" s="7" t="s">
        <v>31</v>
      </c>
      <c r="M542" s="7">
        <v>1</v>
      </c>
      <c r="N542" s="7">
        <f>INDEX('Delivery Distances'!$B$6:$K$20,MATCH('Sales Summary_working sheet'!L542,'Delivery Distances'!$A$6:$A$20,0),MATCH('Sales Summary_working sheet'!M542,'Delivery Distances'!$B$5:$K$5,0))</f>
        <v>10</v>
      </c>
      <c r="O542" s="7" cm="1">
        <f t="array" ref="O542">_xlfn.XLOOKUP(L542,'Delivery Distances'!$A$6:$A$20,_xlfn.XLOOKUP('Sales Summary_working sheet'!M542,'Delivery Distances'!$B$5:$K$5,'Delivery Distances'!$B$6:$K$20))</f>
        <v>10</v>
      </c>
      <c r="P542" s="7">
        <f t="shared" si="33"/>
        <v>12</v>
      </c>
    </row>
    <row r="543" spans="1:16" ht="15.75" customHeight="1" x14ac:dyDescent="0.15">
      <c r="A543" s="13">
        <v>43985</v>
      </c>
      <c r="B543" s="19" t="s">
        <v>5362</v>
      </c>
      <c r="C543" s="7" t="s">
        <v>3536</v>
      </c>
      <c r="D543" s="14">
        <v>10</v>
      </c>
      <c r="E543" s="14" t="str">
        <f>_xlfn.XLOOKUP(D543,'Meal Info'!$A$4:$A$19,'Meal Info'!$B$4:$B$19)</f>
        <v>Protein shake</v>
      </c>
      <c r="F543" s="14" t="str">
        <f>_xlfn.XLOOKUP(D543,'Meal Info'!$A$4:$A$19,'Meal Info'!$C$4:$C$19)</f>
        <v>Charlie</v>
      </c>
      <c r="G543" s="7">
        <v>64.16</v>
      </c>
      <c r="H543" s="7">
        <f t="shared" si="34"/>
        <v>6.4160000000000004</v>
      </c>
      <c r="I543" s="7">
        <f t="shared" si="35"/>
        <v>70.575999999999993</v>
      </c>
      <c r="J543" s="7">
        <v>0.28000000000000003</v>
      </c>
      <c r="K543" s="7">
        <f t="shared" si="32"/>
        <v>17.9648</v>
      </c>
      <c r="L543" s="7" t="s">
        <v>27</v>
      </c>
      <c r="M543" s="7">
        <v>6</v>
      </c>
      <c r="N543" s="7">
        <f>INDEX('Delivery Distances'!$B$6:$K$20,MATCH('Sales Summary_working sheet'!L543,'Delivery Distances'!$A$6:$A$20,0),MATCH('Sales Summary_working sheet'!M543,'Delivery Distances'!$B$5:$K$5,0))</f>
        <v>9</v>
      </c>
      <c r="O543" s="7" cm="1">
        <f t="array" ref="O543">_xlfn.XLOOKUP(L543,'Delivery Distances'!$A$6:$A$20,_xlfn.XLOOKUP('Sales Summary_working sheet'!M543,'Delivery Distances'!$B$5:$K$5,'Delivery Distances'!$B$6:$K$20))</f>
        <v>9</v>
      </c>
      <c r="P543" s="7">
        <f t="shared" si="33"/>
        <v>11.5</v>
      </c>
    </row>
    <row r="544" spans="1:16" ht="15.75" customHeight="1" x14ac:dyDescent="0.15">
      <c r="A544" s="13">
        <v>43985</v>
      </c>
      <c r="B544" s="19" t="s">
        <v>5362</v>
      </c>
      <c r="C544" s="7" t="s">
        <v>1032</v>
      </c>
      <c r="D544" s="14">
        <v>16</v>
      </c>
      <c r="E544" s="14" t="str">
        <f>_xlfn.XLOOKUP(D544,'Meal Info'!$A$4:$A$19,'Meal Info'!$B$4:$B$19)</f>
        <v>Fish</v>
      </c>
      <c r="F544" s="14" t="str">
        <f>_xlfn.XLOOKUP(D544,'Meal Info'!$A$4:$A$19,'Meal Info'!$C$4:$C$19)</f>
        <v>Charlie</v>
      </c>
      <c r="G544" s="7">
        <v>35.61</v>
      </c>
      <c r="H544" s="7">
        <f t="shared" si="34"/>
        <v>3.5609999999999999</v>
      </c>
      <c r="I544" s="7">
        <f t="shared" si="35"/>
        <v>39.170999999999999</v>
      </c>
      <c r="J544" s="7">
        <v>0.09</v>
      </c>
      <c r="K544" s="7">
        <f t="shared" si="32"/>
        <v>3.2048999999999999</v>
      </c>
      <c r="L544" s="7" t="s">
        <v>5077</v>
      </c>
      <c r="M544" s="7">
        <v>4</v>
      </c>
      <c r="N544" s="7">
        <f>INDEX('Delivery Distances'!$B$6:$K$20,MATCH('Sales Summary_working sheet'!L544,'Delivery Distances'!$A$6:$A$20,0),MATCH('Sales Summary_working sheet'!M544,'Delivery Distances'!$B$5:$K$5,0))</f>
        <v>5</v>
      </c>
      <c r="O544" s="7" cm="1">
        <f t="array" ref="O544">_xlfn.XLOOKUP(L544,'Delivery Distances'!$A$6:$A$20,_xlfn.XLOOKUP('Sales Summary_working sheet'!M544,'Delivery Distances'!$B$5:$K$5,'Delivery Distances'!$B$6:$K$20))</f>
        <v>5</v>
      </c>
      <c r="P544" s="7">
        <f t="shared" si="33"/>
        <v>9</v>
      </c>
    </row>
    <row r="545" spans="1:16" ht="15.75" customHeight="1" x14ac:dyDescent="0.15">
      <c r="A545" s="13">
        <v>43985</v>
      </c>
      <c r="B545" s="19" t="s">
        <v>5362</v>
      </c>
      <c r="C545" s="7" t="s">
        <v>2084</v>
      </c>
      <c r="D545" s="14">
        <v>16</v>
      </c>
      <c r="E545" s="14" t="str">
        <f>_xlfn.XLOOKUP(D545,'Meal Info'!$A$4:$A$19,'Meal Info'!$B$4:$B$19)</f>
        <v>Fish</v>
      </c>
      <c r="F545" s="14" t="str">
        <f>_xlfn.XLOOKUP(D545,'Meal Info'!$A$4:$A$19,'Meal Info'!$C$4:$C$19)</f>
        <v>Charlie</v>
      </c>
      <c r="G545" s="7">
        <v>38.81</v>
      </c>
      <c r="H545" s="7">
        <f t="shared" si="34"/>
        <v>3.8810000000000002</v>
      </c>
      <c r="I545" s="7">
        <f t="shared" si="35"/>
        <v>42.691000000000003</v>
      </c>
      <c r="J545" s="7">
        <v>0.03</v>
      </c>
      <c r="K545" s="7">
        <f t="shared" si="32"/>
        <v>1.1643000000000001</v>
      </c>
      <c r="L545" s="7" t="s">
        <v>5080</v>
      </c>
      <c r="M545" s="7">
        <v>10</v>
      </c>
      <c r="N545" s="7">
        <f>INDEX('Delivery Distances'!$B$6:$K$20,MATCH('Sales Summary_working sheet'!L545,'Delivery Distances'!$A$6:$A$20,0),MATCH('Sales Summary_working sheet'!M545,'Delivery Distances'!$B$5:$K$5,0))</f>
        <v>5</v>
      </c>
      <c r="O545" s="7" cm="1">
        <f t="array" ref="O545">_xlfn.XLOOKUP(L545,'Delivery Distances'!$A$6:$A$20,_xlfn.XLOOKUP('Sales Summary_working sheet'!M545,'Delivery Distances'!$B$5:$K$5,'Delivery Distances'!$B$6:$K$20))</f>
        <v>5</v>
      </c>
      <c r="P545" s="7">
        <f t="shared" si="33"/>
        <v>9</v>
      </c>
    </row>
    <row r="546" spans="1:16" ht="15.75" customHeight="1" x14ac:dyDescent="0.15">
      <c r="A546" s="13">
        <v>43985</v>
      </c>
      <c r="B546" s="19" t="s">
        <v>5362</v>
      </c>
      <c r="C546" s="7" t="s">
        <v>2904</v>
      </c>
      <c r="D546" s="14">
        <v>15</v>
      </c>
      <c r="E546" s="14" t="str">
        <f>_xlfn.XLOOKUP(D546,'Meal Info'!$A$4:$A$19,'Meal Info'!$B$4:$B$19)</f>
        <v>Snacks</v>
      </c>
      <c r="F546" s="14" t="str">
        <f>_xlfn.XLOOKUP(D546,'Meal Info'!$A$4:$A$19,'Meal Info'!$C$4:$C$19)</f>
        <v>Charlie</v>
      </c>
      <c r="G546" s="7">
        <v>98.01</v>
      </c>
      <c r="H546" s="7">
        <f t="shared" si="34"/>
        <v>9.8010000000000019</v>
      </c>
      <c r="I546" s="7">
        <f t="shared" si="35"/>
        <v>107.81100000000001</v>
      </c>
      <c r="J546" s="7">
        <v>0.28000000000000003</v>
      </c>
      <c r="K546" s="7">
        <f t="shared" si="32"/>
        <v>27.442800000000005</v>
      </c>
      <c r="L546" s="7" t="s">
        <v>26</v>
      </c>
      <c r="M546" s="7">
        <v>3</v>
      </c>
      <c r="N546" s="7">
        <f>INDEX('Delivery Distances'!$B$6:$K$20,MATCH('Sales Summary_working sheet'!L546,'Delivery Distances'!$A$6:$A$20,0),MATCH('Sales Summary_working sheet'!M546,'Delivery Distances'!$B$5:$K$5,0))</f>
        <v>12</v>
      </c>
      <c r="O546" s="7" cm="1">
        <f t="array" ref="O546">_xlfn.XLOOKUP(L546,'Delivery Distances'!$A$6:$A$20,_xlfn.XLOOKUP('Sales Summary_working sheet'!M546,'Delivery Distances'!$B$5:$K$5,'Delivery Distances'!$B$6:$K$20))</f>
        <v>12</v>
      </c>
      <c r="P546" s="7">
        <f t="shared" si="33"/>
        <v>13</v>
      </c>
    </row>
    <row r="547" spans="1:16" ht="15.75" customHeight="1" x14ac:dyDescent="0.15">
      <c r="A547" s="13">
        <v>43985</v>
      </c>
      <c r="B547" s="19" t="s">
        <v>5362</v>
      </c>
      <c r="C547" s="7" t="s">
        <v>190</v>
      </c>
      <c r="D547" s="14">
        <v>10</v>
      </c>
      <c r="E547" s="14" t="str">
        <f>_xlfn.XLOOKUP(D547,'Meal Info'!$A$4:$A$19,'Meal Info'!$B$4:$B$19)</f>
        <v>Protein shake</v>
      </c>
      <c r="F547" s="14" t="str">
        <f>_xlfn.XLOOKUP(D547,'Meal Info'!$A$4:$A$19,'Meal Info'!$C$4:$C$19)</f>
        <v>Charlie</v>
      </c>
      <c r="G547" s="7">
        <v>18.91</v>
      </c>
      <c r="H547" s="7">
        <f t="shared" si="34"/>
        <v>1.891</v>
      </c>
      <c r="I547" s="7">
        <f t="shared" si="35"/>
        <v>20.801000000000002</v>
      </c>
      <c r="J547" s="7">
        <v>0.28000000000000003</v>
      </c>
      <c r="K547" s="7">
        <f t="shared" si="32"/>
        <v>5.2948000000000004</v>
      </c>
      <c r="L547" s="7" t="s">
        <v>5075</v>
      </c>
      <c r="M547" s="7">
        <v>8</v>
      </c>
      <c r="N547" s="7">
        <f>INDEX('Delivery Distances'!$B$6:$K$20,MATCH('Sales Summary_working sheet'!L547,'Delivery Distances'!$A$6:$A$20,0),MATCH('Sales Summary_working sheet'!M547,'Delivery Distances'!$B$5:$K$5,0))</f>
        <v>2</v>
      </c>
      <c r="O547" s="7" cm="1">
        <f t="array" ref="O547">_xlfn.XLOOKUP(L547,'Delivery Distances'!$A$6:$A$20,_xlfn.XLOOKUP('Sales Summary_working sheet'!M547,'Delivery Distances'!$B$5:$K$5,'Delivery Distances'!$B$6:$K$20))</f>
        <v>2</v>
      </c>
      <c r="P547" s="7">
        <f t="shared" si="33"/>
        <v>6</v>
      </c>
    </row>
    <row r="548" spans="1:16" ht="15.75" customHeight="1" x14ac:dyDescent="0.15">
      <c r="A548" s="13">
        <v>43986</v>
      </c>
      <c r="B548" s="19" t="s">
        <v>5354</v>
      </c>
      <c r="C548" s="7" t="s">
        <v>2552</v>
      </c>
      <c r="D548" s="14">
        <v>16</v>
      </c>
      <c r="E548" s="14" t="str">
        <f>_xlfn.XLOOKUP(D548,'Meal Info'!$A$4:$A$19,'Meal Info'!$B$4:$B$19)</f>
        <v>Fish</v>
      </c>
      <c r="F548" s="14" t="str">
        <f>_xlfn.XLOOKUP(D548,'Meal Info'!$A$4:$A$19,'Meal Info'!$C$4:$C$19)</f>
        <v>Charlie</v>
      </c>
      <c r="G548" s="7">
        <v>57</v>
      </c>
      <c r="H548" s="7">
        <f t="shared" si="34"/>
        <v>5.7</v>
      </c>
      <c r="I548" s="7">
        <f t="shared" si="35"/>
        <v>62.7</v>
      </c>
      <c r="J548" s="7">
        <v>0.31</v>
      </c>
      <c r="K548" s="7">
        <f t="shared" si="32"/>
        <v>17.669999999999998</v>
      </c>
      <c r="L548" s="7" t="s">
        <v>5082</v>
      </c>
      <c r="M548" s="7">
        <v>1</v>
      </c>
      <c r="N548" s="7">
        <f>INDEX('Delivery Distances'!$B$6:$K$20,MATCH('Sales Summary_working sheet'!L548,'Delivery Distances'!$A$6:$A$20,0),MATCH('Sales Summary_working sheet'!M548,'Delivery Distances'!$B$5:$K$5,0))</f>
        <v>3</v>
      </c>
      <c r="O548" s="7" cm="1">
        <f t="array" ref="O548">_xlfn.XLOOKUP(L548,'Delivery Distances'!$A$6:$A$20,_xlfn.XLOOKUP('Sales Summary_working sheet'!M548,'Delivery Distances'!$B$5:$K$5,'Delivery Distances'!$B$6:$K$20))</f>
        <v>3</v>
      </c>
      <c r="P548" s="7">
        <f t="shared" si="33"/>
        <v>7</v>
      </c>
    </row>
    <row r="549" spans="1:16" ht="15.75" customHeight="1" x14ac:dyDescent="0.15">
      <c r="A549" s="13">
        <v>43986</v>
      </c>
      <c r="B549" s="19" t="s">
        <v>5354</v>
      </c>
      <c r="C549" s="7" t="s">
        <v>4249</v>
      </c>
      <c r="D549" s="14">
        <v>10</v>
      </c>
      <c r="E549" s="14" t="str">
        <f>_xlfn.XLOOKUP(D549,'Meal Info'!$A$4:$A$19,'Meal Info'!$B$4:$B$19)</f>
        <v>Protein shake</v>
      </c>
      <c r="F549" s="14" t="str">
        <f>_xlfn.XLOOKUP(D549,'Meal Info'!$A$4:$A$19,'Meal Info'!$C$4:$C$19)</f>
        <v>Charlie</v>
      </c>
      <c r="G549" s="7">
        <v>78.790000000000006</v>
      </c>
      <c r="H549" s="7">
        <f t="shared" si="34"/>
        <v>7.8790000000000013</v>
      </c>
      <c r="I549" s="7">
        <f t="shared" si="35"/>
        <v>86.669000000000011</v>
      </c>
      <c r="J549" s="7">
        <v>0.38</v>
      </c>
      <c r="K549" s="7">
        <f t="shared" si="32"/>
        <v>29.940200000000004</v>
      </c>
      <c r="L549" s="7" t="s">
        <v>5083</v>
      </c>
      <c r="M549" s="7">
        <v>10</v>
      </c>
      <c r="N549" s="7">
        <f>INDEX('Delivery Distances'!$B$6:$K$20,MATCH('Sales Summary_working sheet'!L549,'Delivery Distances'!$A$6:$A$20,0),MATCH('Sales Summary_working sheet'!M549,'Delivery Distances'!$B$5:$K$5,0))</f>
        <v>2</v>
      </c>
      <c r="O549" s="7" cm="1">
        <f t="array" ref="O549">_xlfn.XLOOKUP(L549,'Delivery Distances'!$A$6:$A$20,_xlfn.XLOOKUP('Sales Summary_working sheet'!M549,'Delivery Distances'!$B$5:$K$5,'Delivery Distances'!$B$6:$K$20))</f>
        <v>2</v>
      </c>
      <c r="P549" s="7">
        <f t="shared" si="33"/>
        <v>6</v>
      </c>
    </row>
    <row r="550" spans="1:16" ht="15.75" customHeight="1" x14ac:dyDescent="0.15">
      <c r="A550" s="13">
        <v>43986</v>
      </c>
      <c r="B550" s="19" t="s">
        <v>5354</v>
      </c>
      <c r="C550" s="7" t="s">
        <v>1829</v>
      </c>
      <c r="D550" s="14">
        <v>16</v>
      </c>
      <c r="E550" s="14" t="str">
        <f>_xlfn.XLOOKUP(D550,'Meal Info'!$A$4:$A$19,'Meal Info'!$B$4:$B$19)</f>
        <v>Fish</v>
      </c>
      <c r="F550" s="14" t="str">
        <f>_xlfn.XLOOKUP(D550,'Meal Info'!$A$4:$A$19,'Meal Info'!$C$4:$C$19)</f>
        <v>Charlie</v>
      </c>
      <c r="G550" s="7">
        <v>12.35</v>
      </c>
      <c r="H550" s="7">
        <f t="shared" si="34"/>
        <v>1.2350000000000001</v>
      </c>
      <c r="I550" s="7">
        <f t="shared" si="35"/>
        <v>13.584999999999999</v>
      </c>
      <c r="J550" s="7">
        <v>0.27</v>
      </c>
      <c r="K550" s="7">
        <f t="shared" si="32"/>
        <v>3.3345000000000002</v>
      </c>
      <c r="L550" s="7" t="s">
        <v>5078</v>
      </c>
      <c r="M550" s="7">
        <v>3</v>
      </c>
      <c r="N550" s="7">
        <f>INDEX('Delivery Distances'!$B$6:$K$20,MATCH('Sales Summary_working sheet'!L550,'Delivery Distances'!$A$6:$A$20,0),MATCH('Sales Summary_working sheet'!M550,'Delivery Distances'!$B$5:$K$5,0))</f>
        <v>5</v>
      </c>
      <c r="O550" s="7" cm="1">
        <f t="array" ref="O550">_xlfn.XLOOKUP(L550,'Delivery Distances'!$A$6:$A$20,_xlfn.XLOOKUP('Sales Summary_working sheet'!M550,'Delivery Distances'!$B$5:$K$5,'Delivery Distances'!$B$6:$K$20))</f>
        <v>5</v>
      </c>
      <c r="P550" s="7">
        <f t="shared" si="33"/>
        <v>9</v>
      </c>
    </row>
    <row r="551" spans="1:16" ht="15.75" customHeight="1" x14ac:dyDescent="0.15">
      <c r="A551" s="13">
        <v>43986</v>
      </c>
      <c r="B551" s="19" t="s">
        <v>5354</v>
      </c>
      <c r="C551" s="7" t="s">
        <v>2849</v>
      </c>
      <c r="D551" s="14">
        <v>15</v>
      </c>
      <c r="E551" s="14" t="str">
        <f>_xlfn.XLOOKUP(D551,'Meal Info'!$A$4:$A$19,'Meal Info'!$B$4:$B$19)</f>
        <v>Snacks</v>
      </c>
      <c r="F551" s="14" t="str">
        <f>_xlfn.XLOOKUP(D551,'Meal Info'!$A$4:$A$19,'Meal Info'!$C$4:$C$19)</f>
        <v>Charlie</v>
      </c>
      <c r="G551" s="7">
        <v>27.51</v>
      </c>
      <c r="H551" s="7">
        <f t="shared" si="34"/>
        <v>2.7510000000000003</v>
      </c>
      <c r="I551" s="7">
        <f t="shared" si="35"/>
        <v>30.261000000000003</v>
      </c>
      <c r="J551" s="7">
        <v>0.06</v>
      </c>
      <c r="K551" s="7">
        <f t="shared" si="32"/>
        <v>1.6506000000000001</v>
      </c>
      <c r="L551" s="7" t="s">
        <v>5076</v>
      </c>
      <c r="M551" s="7">
        <v>6</v>
      </c>
      <c r="N551" s="7">
        <f>INDEX('Delivery Distances'!$B$6:$K$20,MATCH('Sales Summary_working sheet'!L551,'Delivery Distances'!$A$6:$A$20,0),MATCH('Sales Summary_working sheet'!M551,'Delivery Distances'!$B$5:$K$5,0))</f>
        <v>9</v>
      </c>
      <c r="O551" s="7" cm="1">
        <f t="array" ref="O551">_xlfn.XLOOKUP(L551,'Delivery Distances'!$A$6:$A$20,_xlfn.XLOOKUP('Sales Summary_working sheet'!M551,'Delivery Distances'!$B$5:$K$5,'Delivery Distances'!$B$6:$K$20))</f>
        <v>9</v>
      </c>
      <c r="P551" s="7">
        <f t="shared" si="33"/>
        <v>11.5</v>
      </c>
    </row>
    <row r="552" spans="1:16" ht="15.75" customHeight="1" x14ac:dyDescent="0.15">
      <c r="A552" s="13">
        <v>43986</v>
      </c>
      <c r="B552" s="19" t="s">
        <v>5354</v>
      </c>
      <c r="C552" s="7" t="s">
        <v>3276</v>
      </c>
      <c r="D552" s="14">
        <v>15</v>
      </c>
      <c r="E552" s="14" t="str">
        <f>_xlfn.XLOOKUP(D552,'Meal Info'!$A$4:$A$19,'Meal Info'!$B$4:$B$19)</f>
        <v>Snacks</v>
      </c>
      <c r="F552" s="14" t="str">
        <f>_xlfn.XLOOKUP(D552,'Meal Info'!$A$4:$A$19,'Meal Info'!$C$4:$C$19)</f>
        <v>Charlie</v>
      </c>
      <c r="G552" s="7">
        <v>52.69</v>
      </c>
      <c r="H552" s="7">
        <f t="shared" si="34"/>
        <v>5.2690000000000001</v>
      </c>
      <c r="I552" s="7">
        <f t="shared" si="35"/>
        <v>57.958999999999996</v>
      </c>
      <c r="J552" s="7">
        <v>0.2</v>
      </c>
      <c r="K552" s="7">
        <f t="shared" si="32"/>
        <v>10.538</v>
      </c>
      <c r="L552" s="7" t="s">
        <v>5076</v>
      </c>
      <c r="M552" s="7">
        <v>5</v>
      </c>
      <c r="N552" s="7">
        <f>INDEX('Delivery Distances'!$B$6:$K$20,MATCH('Sales Summary_working sheet'!L552,'Delivery Distances'!$A$6:$A$20,0),MATCH('Sales Summary_working sheet'!M552,'Delivery Distances'!$B$5:$K$5,0))</f>
        <v>6</v>
      </c>
      <c r="O552" s="7" cm="1">
        <f t="array" ref="O552">_xlfn.XLOOKUP(L552,'Delivery Distances'!$A$6:$A$20,_xlfn.XLOOKUP('Sales Summary_working sheet'!M552,'Delivery Distances'!$B$5:$K$5,'Delivery Distances'!$B$6:$K$20))</f>
        <v>6</v>
      </c>
      <c r="P552" s="7">
        <f t="shared" si="33"/>
        <v>10</v>
      </c>
    </row>
    <row r="553" spans="1:16" ht="15.75" customHeight="1" x14ac:dyDescent="0.15">
      <c r="A553" s="13">
        <v>43986</v>
      </c>
      <c r="B553" s="19" t="s">
        <v>5354</v>
      </c>
      <c r="C553" s="7" t="s">
        <v>4749</v>
      </c>
      <c r="D553" s="14">
        <v>10</v>
      </c>
      <c r="E553" s="14" t="str">
        <f>_xlfn.XLOOKUP(D553,'Meal Info'!$A$4:$A$19,'Meal Info'!$B$4:$B$19)</f>
        <v>Protein shake</v>
      </c>
      <c r="F553" s="14" t="str">
        <f>_xlfn.XLOOKUP(D553,'Meal Info'!$A$4:$A$19,'Meal Info'!$C$4:$C$19)</f>
        <v>Charlie</v>
      </c>
      <c r="G553" s="7">
        <v>83.25</v>
      </c>
      <c r="H553" s="7">
        <f t="shared" si="34"/>
        <v>8.3250000000000011</v>
      </c>
      <c r="I553" s="7">
        <f t="shared" si="35"/>
        <v>91.575000000000003</v>
      </c>
      <c r="J553" s="7">
        <v>0.01</v>
      </c>
      <c r="K553" s="7">
        <f t="shared" si="32"/>
        <v>0.83250000000000002</v>
      </c>
      <c r="L553" s="7" t="s">
        <v>27</v>
      </c>
      <c r="M553" s="7">
        <v>9</v>
      </c>
      <c r="N553" s="7">
        <f>INDEX('Delivery Distances'!$B$6:$K$20,MATCH('Sales Summary_working sheet'!L553,'Delivery Distances'!$A$6:$A$20,0),MATCH('Sales Summary_working sheet'!M553,'Delivery Distances'!$B$5:$K$5,0))</f>
        <v>9</v>
      </c>
      <c r="O553" s="7" cm="1">
        <f t="array" ref="O553">_xlfn.XLOOKUP(L553,'Delivery Distances'!$A$6:$A$20,_xlfn.XLOOKUP('Sales Summary_working sheet'!M553,'Delivery Distances'!$B$5:$K$5,'Delivery Distances'!$B$6:$K$20))</f>
        <v>9</v>
      </c>
      <c r="P553" s="7">
        <f t="shared" si="33"/>
        <v>11.5</v>
      </c>
    </row>
    <row r="554" spans="1:16" ht="15.75" customHeight="1" x14ac:dyDescent="0.15">
      <c r="A554" s="13">
        <v>43986</v>
      </c>
      <c r="B554" s="19" t="s">
        <v>5354</v>
      </c>
      <c r="C554" s="7" t="s">
        <v>3447</v>
      </c>
      <c r="D554" s="14">
        <v>16</v>
      </c>
      <c r="E554" s="14" t="str">
        <f>_xlfn.XLOOKUP(D554,'Meal Info'!$A$4:$A$19,'Meal Info'!$B$4:$B$19)</f>
        <v>Fish</v>
      </c>
      <c r="F554" s="14" t="str">
        <f>_xlfn.XLOOKUP(D554,'Meal Info'!$A$4:$A$19,'Meal Info'!$C$4:$C$19)</f>
        <v>Charlie</v>
      </c>
      <c r="G554" s="7">
        <v>28.15</v>
      </c>
      <c r="H554" s="7">
        <f t="shared" si="34"/>
        <v>2.8149999999999999</v>
      </c>
      <c r="I554" s="7">
        <f t="shared" si="35"/>
        <v>30.965</v>
      </c>
      <c r="J554" s="7">
        <v>0.32</v>
      </c>
      <c r="K554" s="7">
        <f t="shared" si="32"/>
        <v>9.0079999999999991</v>
      </c>
      <c r="L554" s="7" t="s">
        <v>26</v>
      </c>
      <c r="M554" s="7">
        <v>7</v>
      </c>
      <c r="N554" s="7">
        <f>INDEX('Delivery Distances'!$B$6:$K$20,MATCH('Sales Summary_working sheet'!L554,'Delivery Distances'!$A$6:$A$20,0),MATCH('Sales Summary_working sheet'!M554,'Delivery Distances'!$B$5:$K$5,0))</f>
        <v>16</v>
      </c>
      <c r="O554" s="7" cm="1">
        <f t="array" ref="O554">_xlfn.XLOOKUP(L554,'Delivery Distances'!$A$6:$A$20,_xlfn.XLOOKUP('Sales Summary_working sheet'!M554,'Delivery Distances'!$B$5:$K$5,'Delivery Distances'!$B$6:$K$20))</f>
        <v>16</v>
      </c>
      <c r="P554" s="7">
        <f t="shared" si="33"/>
        <v>15</v>
      </c>
    </row>
    <row r="555" spans="1:16" ht="15.75" customHeight="1" x14ac:dyDescent="0.15">
      <c r="A555" s="13">
        <v>43986</v>
      </c>
      <c r="B555" s="19" t="s">
        <v>5354</v>
      </c>
      <c r="C555" s="7" t="s">
        <v>4824</v>
      </c>
      <c r="D555" s="14">
        <v>15</v>
      </c>
      <c r="E555" s="14" t="str">
        <f>_xlfn.XLOOKUP(D555,'Meal Info'!$A$4:$A$19,'Meal Info'!$B$4:$B$19)</f>
        <v>Snacks</v>
      </c>
      <c r="F555" s="14" t="str">
        <f>_xlfn.XLOOKUP(D555,'Meal Info'!$A$4:$A$19,'Meal Info'!$C$4:$C$19)</f>
        <v>Charlie</v>
      </c>
      <c r="G555" s="7">
        <v>82.72</v>
      </c>
      <c r="H555" s="7">
        <f t="shared" si="34"/>
        <v>8.2720000000000002</v>
      </c>
      <c r="I555" s="7">
        <f t="shared" si="35"/>
        <v>90.992000000000004</v>
      </c>
      <c r="J555" s="7">
        <v>0.39</v>
      </c>
      <c r="K555" s="7">
        <f t="shared" si="32"/>
        <v>32.260800000000003</v>
      </c>
      <c r="L555" s="7" t="s">
        <v>5079</v>
      </c>
      <c r="M555" s="7">
        <v>6</v>
      </c>
      <c r="N555" s="7">
        <f>INDEX('Delivery Distances'!$B$6:$K$20,MATCH('Sales Summary_working sheet'!L555,'Delivery Distances'!$A$6:$A$20,0),MATCH('Sales Summary_working sheet'!M555,'Delivery Distances'!$B$5:$K$5,0))</f>
        <v>3</v>
      </c>
      <c r="O555" s="7" cm="1">
        <f t="array" ref="O555">_xlfn.XLOOKUP(L555,'Delivery Distances'!$A$6:$A$20,_xlfn.XLOOKUP('Sales Summary_working sheet'!M555,'Delivery Distances'!$B$5:$K$5,'Delivery Distances'!$B$6:$K$20))</f>
        <v>3</v>
      </c>
      <c r="P555" s="7">
        <f t="shared" si="33"/>
        <v>7</v>
      </c>
    </row>
    <row r="556" spans="1:16" ht="15.75" customHeight="1" x14ac:dyDescent="0.15">
      <c r="A556" s="13">
        <v>43986</v>
      </c>
      <c r="B556" s="19" t="s">
        <v>5354</v>
      </c>
      <c r="C556" s="7" t="s">
        <v>3009</v>
      </c>
      <c r="D556" s="14">
        <v>10</v>
      </c>
      <c r="E556" s="14" t="str">
        <f>_xlfn.XLOOKUP(D556,'Meal Info'!$A$4:$A$19,'Meal Info'!$B$4:$B$19)</f>
        <v>Protein shake</v>
      </c>
      <c r="F556" s="14" t="str">
        <f>_xlfn.XLOOKUP(D556,'Meal Info'!$A$4:$A$19,'Meal Info'!$C$4:$C$19)</f>
        <v>Charlie</v>
      </c>
      <c r="G556" s="7">
        <v>58.05</v>
      </c>
      <c r="H556" s="7">
        <f t="shared" si="34"/>
        <v>5.8049999999999997</v>
      </c>
      <c r="I556" s="7">
        <f t="shared" si="35"/>
        <v>63.854999999999997</v>
      </c>
      <c r="J556" s="7">
        <v>0.02</v>
      </c>
      <c r="K556" s="7">
        <f t="shared" si="32"/>
        <v>1.161</v>
      </c>
      <c r="L556" s="7" t="s">
        <v>5081</v>
      </c>
      <c r="M556" s="7">
        <v>1</v>
      </c>
      <c r="N556" s="7">
        <f>INDEX('Delivery Distances'!$B$6:$K$20,MATCH('Sales Summary_working sheet'!L556,'Delivery Distances'!$A$6:$A$20,0),MATCH('Sales Summary_working sheet'!M556,'Delivery Distances'!$B$5:$K$5,0))</f>
        <v>1</v>
      </c>
      <c r="O556" s="7" cm="1">
        <f t="array" ref="O556">_xlfn.XLOOKUP(L556,'Delivery Distances'!$A$6:$A$20,_xlfn.XLOOKUP('Sales Summary_working sheet'!M556,'Delivery Distances'!$B$5:$K$5,'Delivery Distances'!$B$6:$K$20))</f>
        <v>1</v>
      </c>
      <c r="P556" s="7">
        <f t="shared" si="33"/>
        <v>3</v>
      </c>
    </row>
    <row r="557" spans="1:16" ht="15.75" customHeight="1" x14ac:dyDescent="0.15">
      <c r="A557" s="13">
        <v>43986</v>
      </c>
      <c r="B557" s="19" t="s">
        <v>5354</v>
      </c>
      <c r="C557" s="7" t="s">
        <v>1974</v>
      </c>
      <c r="D557" s="14">
        <v>16</v>
      </c>
      <c r="E557" s="14" t="str">
        <f>_xlfn.XLOOKUP(D557,'Meal Info'!$A$4:$A$19,'Meal Info'!$B$4:$B$19)</f>
        <v>Fish</v>
      </c>
      <c r="F557" s="14" t="str">
        <f>_xlfn.XLOOKUP(D557,'Meal Info'!$A$4:$A$19,'Meal Info'!$C$4:$C$19)</f>
        <v>Charlie</v>
      </c>
      <c r="G557" s="7">
        <v>42.46</v>
      </c>
      <c r="H557" s="7">
        <f t="shared" si="34"/>
        <v>4.2460000000000004</v>
      </c>
      <c r="I557" s="7">
        <f t="shared" si="35"/>
        <v>46.706000000000003</v>
      </c>
      <c r="J557" s="7">
        <v>0.23</v>
      </c>
      <c r="K557" s="7">
        <f t="shared" si="32"/>
        <v>9.7658000000000005</v>
      </c>
      <c r="L557" s="7" t="s">
        <v>5081</v>
      </c>
      <c r="M557" s="7">
        <v>7</v>
      </c>
      <c r="N557" s="7">
        <f>INDEX('Delivery Distances'!$B$6:$K$20,MATCH('Sales Summary_working sheet'!L557,'Delivery Distances'!$A$6:$A$20,0),MATCH('Sales Summary_working sheet'!M557,'Delivery Distances'!$B$5:$K$5,0))</f>
        <v>3</v>
      </c>
      <c r="O557" s="7" cm="1">
        <f t="array" ref="O557">_xlfn.XLOOKUP(L557,'Delivery Distances'!$A$6:$A$20,_xlfn.XLOOKUP('Sales Summary_working sheet'!M557,'Delivery Distances'!$B$5:$K$5,'Delivery Distances'!$B$6:$K$20))</f>
        <v>3</v>
      </c>
      <c r="P557" s="7">
        <f t="shared" si="33"/>
        <v>7</v>
      </c>
    </row>
    <row r="558" spans="1:16" ht="15.75" customHeight="1" x14ac:dyDescent="0.15">
      <c r="A558" s="13">
        <v>43986</v>
      </c>
      <c r="B558" s="19" t="s">
        <v>5354</v>
      </c>
      <c r="C558" s="7" t="s">
        <v>2962</v>
      </c>
      <c r="D558" s="14">
        <v>10</v>
      </c>
      <c r="E558" s="14" t="str">
        <f>_xlfn.XLOOKUP(D558,'Meal Info'!$A$4:$A$19,'Meal Info'!$B$4:$B$19)</f>
        <v>Protein shake</v>
      </c>
      <c r="F558" s="14" t="str">
        <f>_xlfn.XLOOKUP(D558,'Meal Info'!$A$4:$A$19,'Meal Info'!$C$4:$C$19)</f>
        <v>Charlie</v>
      </c>
      <c r="G558" s="7">
        <v>38.43</v>
      </c>
      <c r="H558" s="7">
        <f t="shared" si="34"/>
        <v>3.843</v>
      </c>
      <c r="I558" s="7">
        <f t="shared" si="35"/>
        <v>42.272999999999996</v>
      </c>
      <c r="J558" s="7">
        <v>0.27</v>
      </c>
      <c r="K558" s="7">
        <f t="shared" si="32"/>
        <v>10.376100000000001</v>
      </c>
      <c r="L558" s="7" t="s">
        <v>29</v>
      </c>
      <c r="M558" s="7">
        <v>2</v>
      </c>
      <c r="N558" s="7">
        <f>INDEX('Delivery Distances'!$B$6:$K$20,MATCH('Sales Summary_working sheet'!L558,'Delivery Distances'!$A$6:$A$20,0),MATCH('Sales Summary_working sheet'!M558,'Delivery Distances'!$B$5:$K$5,0))</f>
        <v>18</v>
      </c>
      <c r="O558" s="7" cm="1">
        <f t="array" ref="O558">_xlfn.XLOOKUP(L558,'Delivery Distances'!$A$6:$A$20,_xlfn.XLOOKUP('Sales Summary_working sheet'!M558,'Delivery Distances'!$B$5:$K$5,'Delivery Distances'!$B$6:$K$20))</f>
        <v>18</v>
      </c>
      <c r="P558" s="7">
        <f t="shared" si="33"/>
        <v>16</v>
      </c>
    </row>
    <row r="559" spans="1:16" ht="15.75" customHeight="1" x14ac:dyDescent="0.15">
      <c r="A559" s="13">
        <v>43986</v>
      </c>
      <c r="B559" s="19" t="s">
        <v>5354</v>
      </c>
      <c r="C559" s="7" t="s">
        <v>1470</v>
      </c>
      <c r="D559" s="14">
        <v>15</v>
      </c>
      <c r="E559" s="14" t="str">
        <f>_xlfn.XLOOKUP(D559,'Meal Info'!$A$4:$A$19,'Meal Info'!$B$4:$B$19)</f>
        <v>Snacks</v>
      </c>
      <c r="F559" s="14" t="str">
        <f>_xlfn.XLOOKUP(D559,'Meal Info'!$A$4:$A$19,'Meal Info'!$C$4:$C$19)</f>
        <v>Charlie</v>
      </c>
      <c r="G559" s="7">
        <v>98.46</v>
      </c>
      <c r="H559" s="7">
        <f t="shared" si="34"/>
        <v>9.8460000000000001</v>
      </c>
      <c r="I559" s="7">
        <f t="shared" si="35"/>
        <v>108.306</v>
      </c>
      <c r="J559" s="7">
        <v>0.13</v>
      </c>
      <c r="K559" s="7">
        <f t="shared" si="32"/>
        <v>12.799799999999999</v>
      </c>
      <c r="L559" s="7" t="s">
        <v>26</v>
      </c>
      <c r="M559" s="7">
        <v>6</v>
      </c>
      <c r="N559" s="7">
        <f>INDEX('Delivery Distances'!$B$6:$K$20,MATCH('Sales Summary_working sheet'!L559,'Delivery Distances'!$A$6:$A$20,0),MATCH('Sales Summary_working sheet'!M559,'Delivery Distances'!$B$5:$K$5,0))</f>
        <v>14</v>
      </c>
      <c r="O559" s="7" cm="1">
        <f t="array" ref="O559">_xlfn.XLOOKUP(L559,'Delivery Distances'!$A$6:$A$20,_xlfn.XLOOKUP('Sales Summary_working sheet'!M559,'Delivery Distances'!$B$5:$K$5,'Delivery Distances'!$B$6:$K$20))</f>
        <v>14</v>
      </c>
      <c r="P559" s="7">
        <f t="shared" si="33"/>
        <v>14</v>
      </c>
    </row>
    <row r="560" spans="1:16" ht="15.75" customHeight="1" x14ac:dyDescent="0.15">
      <c r="A560" s="13">
        <v>43986</v>
      </c>
      <c r="B560" s="19" t="s">
        <v>5354</v>
      </c>
      <c r="C560" s="7" t="s">
        <v>1615</v>
      </c>
      <c r="D560" s="14">
        <v>10</v>
      </c>
      <c r="E560" s="14" t="str">
        <f>_xlfn.XLOOKUP(D560,'Meal Info'!$A$4:$A$19,'Meal Info'!$B$4:$B$19)</f>
        <v>Protein shake</v>
      </c>
      <c r="F560" s="14" t="str">
        <f>_xlfn.XLOOKUP(D560,'Meal Info'!$A$4:$A$19,'Meal Info'!$C$4:$C$19)</f>
        <v>Charlie</v>
      </c>
      <c r="G560" s="7">
        <v>85.66</v>
      </c>
      <c r="H560" s="7">
        <f t="shared" si="34"/>
        <v>8.5660000000000007</v>
      </c>
      <c r="I560" s="7">
        <f t="shared" si="35"/>
        <v>94.225999999999999</v>
      </c>
      <c r="J560" s="7">
        <v>0.1</v>
      </c>
      <c r="K560" s="7">
        <f t="shared" si="32"/>
        <v>8.5660000000000007</v>
      </c>
      <c r="L560" s="7" t="s">
        <v>5081</v>
      </c>
      <c r="M560" s="7">
        <v>6</v>
      </c>
      <c r="N560" s="7">
        <f>INDEX('Delivery Distances'!$B$6:$K$20,MATCH('Sales Summary_working sheet'!L560,'Delivery Distances'!$A$6:$A$20,0),MATCH('Sales Summary_working sheet'!M560,'Delivery Distances'!$B$5:$K$5,0))</f>
        <v>3</v>
      </c>
      <c r="O560" s="7" cm="1">
        <f t="array" ref="O560">_xlfn.XLOOKUP(L560,'Delivery Distances'!$A$6:$A$20,_xlfn.XLOOKUP('Sales Summary_working sheet'!M560,'Delivery Distances'!$B$5:$K$5,'Delivery Distances'!$B$6:$K$20))</f>
        <v>3</v>
      </c>
      <c r="P560" s="7">
        <f t="shared" si="33"/>
        <v>7</v>
      </c>
    </row>
    <row r="561" spans="1:16" ht="15.75" customHeight="1" x14ac:dyDescent="0.15">
      <c r="A561" s="13">
        <v>43986</v>
      </c>
      <c r="B561" s="19" t="s">
        <v>5354</v>
      </c>
      <c r="C561" s="7" t="s">
        <v>4373</v>
      </c>
      <c r="D561" s="14">
        <v>10</v>
      </c>
      <c r="E561" s="14" t="str">
        <f>_xlfn.XLOOKUP(D561,'Meal Info'!$A$4:$A$19,'Meal Info'!$B$4:$B$19)</f>
        <v>Protein shake</v>
      </c>
      <c r="F561" s="14" t="str">
        <f>_xlfn.XLOOKUP(D561,'Meal Info'!$A$4:$A$19,'Meal Info'!$C$4:$C$19)</f>
        <v>Charlie</v>
      </c>
      <c r="G561" s="7">
        <v>17</v>
      </c>
      <c r="H561" s="7">
        <f t="shared" si="34"/>
        <v>1.7000000000000002</v>
      </c>
      <c r="I561" s="7">
        <f t="shared" si="35"/>
        <v>18.7</v>
      </c>
      <c r="J561" s="7">
        <v>0.01</v>
      </c>
      <c r="K561" s="7">
        <f t="shared" si="32"/>
        <v>0.17</v>
      </c>
      <c r="L561" s="7" t="s">
        <v>26</v>
      </c>
      <c r="M561" s="7">
        <v>10</v>
      </c>
      <c r="N561" s="7">
        <f>INDEX('Delivery Distances'!$B$6:$K$20,MATCH('Sales Summary_working sheet'!L561,'Delivery Distances'!$A$6:$A$20,0),MATCH('Sales Summary_working sheet'!M561,'Delivery Distances'!$B$5:$K$5,0))</f>
        <v>20</v>
      </c>
      <c r="O561" s="7" cm="1">
        <f t="array" ref="O561">_xlfn.XLOOKUP(L561,'Delivery Distances'!$A$6:$A$20,_xlfn.XLOOKUP('Sales Summary_working sheet'!M561,'Delivery Distances'!$B$5:$K$5,'Delivery Distances'!$B$6:$K$20))</f>
        <v>20</v>
      </c>
      <c r="P561" s="7">
        <f t="shared" si="33"/>
        <v>17</v>
      </c>
    </row>
    <row r="562" spans="1:16" ht="15.75" customHeight="1" x14ac:dyDescent="0.15">
      <c r="A562" s="13">
        <v>43986</v>
      </c>
      <c r="B562" s="19" t="s">
        <v>5354</v>
      </c>
      <c r="C562" s="7" t="s">
        <v>4691</v>
      </c>
      <c r="D562" s="14">
        <v>10</v>
      </c>
      <c r="E562" s="14" t="str">
        <f>_xlfn.XLOOKUP(D562,'Meal Info'!$A$4:$A$19,'Meal Info'!$B$4:$B$19)</f>
        <v>Protein shake</v>
      </c>
      <c r="F562" s="14" t="str">
        <f>_xlfn.XLOOKUP(D562,'Meal Info'!$A$4:$A$19,'Meal Info'!$C$4:$C$19)</f>
        <v>Charlie</v>
      </c>
      <c r="G562" s="7">
        <v>20.309999999999999</v>
      </c>
      <c r="H562" s="7">
        <f t="shared" si="34"/>
        <v>2.0310000000000001</v>
      </c>
      <c r="I562" s="7">
        <f t="shared" si="35"/>
        <v>22.340999999999998</v>
      </c>
      <c r="J562" s="7">
        <v>0.28999999999999998</v>
      </c>
      <c r="K562" s="7">
        <f t="shared" si="32"/>
        <v>5.889899999999999</v>
      </c>
      <c r="L562" s="7" t="s">
        <v>27</v>
      </c>
      <c r="M562" s="7">
        <v>6</v>
      </c>
      <c r="N562" s="7">
        <f>INDEX('Delivery Distances'!$B$6:$K$20,MATCH('Sales Summary_working sheet'!L562,'Delivery Distances'!$A$6:$A$20,0),MATCH('Sales Summary_working sheet'!M562,'Delivery Distances'!$B$5:$K$5,0))</f>
        <v>9</v>
      </c>
      <c r="O562" s="7" cm="1">
        <f t="array" ref="O562">_xlfn.XLOOKUP(L562,'Delivery Distances'!$A$6:$A$20,_xlfn.XLOOKUP('Sales Summary_working sheet'!M562,'Delivery Distances'!$B$5:$K$5,'Delivery Distances'!$B$6:$K$20))</f>
        <v>9</v>
      </c>
      <c r="P562" s="7">
        <f t="shared" si="33"/>
        <v>11.5</v>
      </c>
    </row>
    <row r="563" spans="1:16" ht="15.75" customHeight="1" x14ac:dyDescent="0.15">
      <c r="A563" s="13">
        <v>43986</v>
      </c>
      <c r="B563" s="19" t="s">
        <v>5354</v>
      </c>
      <c r="C563" s="7" t="s">
        <v>1990</v>
      </c>
      <c r="D563" s="14">
        <v>15</v>
      </c>
      <c r="E563" s="14" t="str">
        <f>_xlfn.XLOOKUP(D563,'Meal Info'!$A$4:$A$19,'Meal Info'!$B$4:$B$19)</f>
        <v>Snacks</v>
      </c>
      <c r="F563" s="14" t="str">
        <f>_xlfn.XLOOKUP(D563,'Meal Info'!$A$4:$A$19,'Meal Info'!$C$4:$C$19)</f>
        <v>Charlie</v>
      </c>
      <c r="G563" s="7">
        <v>29.72</v>
      </c>
      <c r="H563" s="7">
        <f t="shared" si="34"/>
        <v>2.972</v>
      </c>
      <c r="I563" s="7">
        <f t="shared" si="35"/>
        <v>32.692</v>
      </c>
      <c r="J563" s="7">
        <v>0.27</v>
      </c>
      <c r="K563" s="7">
        <f t="shared" si="32"/>
        <v>8.0244</v>
      </c>
      <c r="L563" s="7" t="s">
        <v>27</v>
      </c>
      <c r="M563" s="7">
        <v>10</v>
      </c>
      <c r="N563" s="7">
        <f>INDEX('Delivery Distances'!$B$6:$K$20,MATCH('Sales Summary_working sheet'!L563,'Delivery Distances'!$A$6:$A$20,0),MATCH('Sales Summary_working sheet'!M563,'Delivery Distances'!$B$5:$K$5,0))</f>
        <v>18</v>
      </c>
      <c r="O563" s="7" cm="1">
        <f t="array" ref="O563">_xlfn.XLOOKUP(L563,'Delivery Distances'!$A$6:$A$20,_xlfn.XLOOKUP('Sales Summary_working sheet'!M563,'Delivery Distances'!$B$5:$K$5,'Delivery Distances'!$B$6:$K$20))</f>
        <v>18</v>
      </c>
      <c r="P563" s="7">
        <f t="shared" si="33"/>
        <v>16</v>
      </c>
    </row>
    <row r="564" spans="1:16" ht="15.75" customHeight="1" x14ac:dyDescent="0.15">
      <c r="A564" s="13">
        <v>43986</v>
      </c>
      <c r="B564" s="19" t="s">
        <v>5354</v>
      </c>
      <c r="C564" s="7" t="s">
        <v>4520</v>
      </c>
      <c r="D564" s="14">
        <v>16</v>
      </c>
      <c r="E564" s="14" t="str">
        <f>_xlfn.XLOOKUP(D564,'Meal Info'!$A$4:$A$19,'Meal Info'!$B$4:$B$19)</f>
        <v>Fish</v>
      </c>
      <c r="F564" s="14" t="str">
        <f>_xlfn.XLOOKUP(D564,'Meal Info'!$A$4:$A$19,'Meal Info'!$C$4:$C$19)</f>
        <v>Charlie</v>
      </c>
      <c r="G564" s="7">
        <v>51.55</v>
      </c>
      <c r="H564" s="7">
        <f t="shared" si="34"/>
        <v>5.1550000000000002</v>
      </c>
      <c r="I564" s="7">
        <f t="shared" si="35"/>
        <v>56.704999999999998</v>
      </c>
      <c r="J564" s="7">
        <v>0.21</v>
      </c>
      <c r="K564" s="7">
        <f t="shared" si="32"/>
        <v>10.825499999999998</v>
      </c>
      <c r="L564" s="7" t="s">
        <v>5080</v>
      </c>
      <c r="M564" s="7">
        <v>5</v>
      </c>
      <c r="N564" s="7">
        <f>INDEX('Delivery Distances'!$B$6:$K$20,MATCH('Sales Summary_working sheet'!L564,'Delivery Distances'!$A$6:$A$20,0),MATCH('Sales Summary_working sheet'!M564,'Delivery Distances'!$B$5:$K$5,0))</f>
        <v>5</v>
      </c>
      <c r="O564" s="7" cm="1">
        <f t="array" ref="O564">_xlfn.XLOOKUP(L564,'Delivery Distances'!$A$6:$A$20,_xlfn.XLOOKUP('Sales Summary_working sheet'!M564,'Delivery Distances'!$B$5:$K$5,'Delivery Distances'!$B$6:$K$20))</f>
        <v>5</v>
      </c>
      <c r="P564" s="7">
        <f t="shared" si="33"/>
        <v>9</v>
      </c>
    </row>
    <row r="565" spans="1:16" ht="15.75" customHeight="1" x14ac:dyDescent="0.15">
      <c r="A565" s="13">
        <v>43986</v>
      </c>
      <c r="B565" s="19" t="s">
        <v>5354</v>
      </c>
      <c r="C565" s="7" t="s">
        <v>262</v>
      </c>
      <c r="D565" s="14">
        <v>15</v>
      </c>
      <c r="E565" s="14" t="str">
        <f>_xlfn.XLOOKUP(D565,'Meal Info'!$A$4:$A$19,'Meal Info'!$B$4:$B$19)</f>
        <v>Snacks</v>
      </c>
      <c r="F565" s="14" t="str">
        <f>_xlfn.XLOOKUP(D565,'Meal Info'!$A$4:$A$19,'Meal Info'!$C$4:$C$19)</f>
        <v>Charlie</v>
      </c>
      <c r="G565" s="7">
        <v>26.41</v>
      </c>
      <c r="H565" s="7">
        <f t="shared" si="34"/>
        <v>2.641</v>
      </c>
      <c r="I565" s="7">
        <f t="shared" si="35"/>
        <v>29.051000000000002</v>
      </c>
      <c r="J565" s="7">
        <v>0.2</v>
      </c>
      <c r="K565" s="7">
        <f t="shared" si="32"/>
        <v>5.282</v>
      </c>
      <c r="L565" s="7" t="s">
        <v>31</v>
      </c>
      <c r="M565" s="7">
        <v>3</v>
      </c>
      <c r="N565" s="7">
        <f>INDEX('Delivery Distances'!$B$6:$K$20,MATCH('Sales Summary_working sheet'!L565,'Delivery Distances'!$A$6:$A$20,0),MATCH('Sales Summary_working sheet'!M565,'Delivery Distances'!$B$5:$K$5,0))</f>
        <v>9</v>
      </c>
      <c r="O565" s="7" cm="1">
        <f t="array" ref="O565">_xlfn.XLOOKUP(L565,'Delivery Distances'!$A$6:$A$20,_xlfn.XLOOKUP('Sales Summary_working sheet'!M565,'Delivery Distances'!$B$5:$K$5,'Delivery Distances'!$B$6:$K$20))</f>
        <v>9</v>
      </c>
      <c r="P565" s="7">
        <f t="shared" si="33"/>
        <v>11.5</v>
      </c>
    </row>
    <row r="566" spans="1:16" ht="15.75" customHeight="1" x14ac:dyDescent="0.15">
      <c r="A566" s="13">
        <v>43986</v>
      </c>
      <c r="B566" s="19" t="s">
        <v>5354</v>
      </c>
      <c r="C566" s="7" t="s">
        <v>3017</v>
      </c>
      <c r="D566" s="14">
        <v>10</v>
      </c>
      <c r="E566" s="14" t="str">
        <f>_xlfn.XLOOKUP(D566,'Meal Info'!$A$4:$A$19,'Meal Info'!$B$4:$B$19)</f>
        <v>Protein shake</v>
      </c>
      <c r="F566" s="14" t="str">
        <f>_xlfn.XLOOKUP(D566,'Meal Info'!$A$4:$A$19,'Meal Info'!$C$4:$C$19)</f>
        <v>Charlie</v>
      </c>
      <c r="G566" s="7">
        <v>58.48</v>
      </c>
      <c r="H566" s="7">
        <f t="shared" si="34"/>
        <v>5.8479999999999999</v>
      </c>
      <c r="I566" s="7">
        <f t="shared" si="35"/>
        <v>64.328000000000003</v>
      </c>
      <c r="J566" s="7">
        <v>0.03</v>
      </c>
      <c r="K566" s="7">
        <f t="shared" si="32"/>
        <v>1.7543999999999997</v>
      </c>
      <c r="L566" s="7" t="s">
        <v>28</v>
      </c>
      <c r="M566" s="7">
        <v>7</v>
      </c>
      <c r="N566" s="7">
        <f>INDEX('Delivery Distances'!$B$6:$K$20,MATCH('Sales Summary_working sheet'!L566,'Delivery Distances'!$A$6:$A$20,0),MATCH('Sales Summary_working sheet'!M566,'Delivery Distances'!$B$5:$K$5,0))</f>
        <v>3</v>
      </c>
      <c r="O566" s="7" cm="1">
        <f t="array" ref="O566">_xlfn.XLOOKUP(L566,'Delivery Distances'!$A$6:$A$20,_xlfn.XLOOKUP('Sales Summary_working sheet'!M566,'Delivery Distances'!$B$5:$K$5,'Delivery Distances'!$B$6:$K$20))</f>
        <v>3</v>
      </c>
      <c r="P566" s="7">
        <f t="shared" si="33"/>
        <v>7</v>
      </c>
    </row>
    <row r="567" spans="1:16" ht="15.75" customHeight="1" x14ac:dyDescent="0.15">
      <c r="A567" s="13">
        <v>43986</v>
      </c>
      <c r="B567" s="19" t="s">
        <v>5354</v>
      </c>
      <c r="C567" s="7" t="s">
        <v>2171</v>
      </c>
      <c r="D567" s="14">
        <v>16</v>
      </c>
      <c r="E567" s="14" t="str">
        <f>_xlfn.XLOOKUP(D567,'Meal Info'!$A$4:$A$19,'Meal Info'!$B$4:$B$19)</f>
        <v>Fish</v>
      </c>
      <c r="F567" s="14" t="str">
        <f>_xlfn.XLOOKUP(D567,'Meal Info'!$A$4:$A$19,'Meal Info'!$C$4:$C$19)</f>
        <v>Charlie</v>
      </c>
      <c r="G567" s="7">
        <v>75.760000000000005</v>
      </c>
      <c r="H567" s="7">
        <f t="shared" si="34"/>
        <v>7.5760000000000005</v>
      </c>
      <c r="I567" s="7">
        <f t="shared" si="35"/>
        <v>83.336000000000013</v>
      </c>
      <c r="J567" s="7">
        <v>0.08</v>
      </c>
      <c r="K567" s="7">
        <f t="shared" si="32"/>
        <v>6.0608000000000004</v>
      </c>
      <c r="L567" s="7" t="s">
        <v>5081</v>
      </c>
      <c r="M567" s="7">
        <v>6</v>
      </c>
      <c r="N567" s="7">
        <f>INDEX('Delivery Distances'!$B$6:$K$20,MATCH('Sales Summary_working sheet'!L567,'Delivery Distances'!$A$6:$A$20,0),MATCH('Sales Summary_working sheet'!M567,'Delivery Distances'!$B$5:$K$5,0))</f>
        <v>3</v>
      </c>
      <c r="O567" s="7" cm="1">
        <f t="array" ref="O567">_xlfn.XLOOKUP(L567,'Delivery Distances'!$A$6:$A$20,_xlfn.XLOOKUP('Sales Summary_working sheet'!M567,'Delivery Distances'!$B$5:$K$5,'Delivery Distances'!$B$6:$K$20))</f>
        <v>3</v>
      </c>
      <c r="P567" s="7">
        <f t="shared" si="33"/>
        <v>7</v>
      </c>
    </row>
    <row r="568" spans="1:16" ht="15.75" customHeight="1" x14ac:dyDescent="0.15">
      <c r="A568" s="13">
        <v>43986</v>
      </c>
      <c r="B568" s="19" t="s">
        <v>5354</v>
      </c>
      <c r="C568" s="7" t="s">
        <v>2212</v>
      </c>
      <c r="D568" s="14">
        <v>15</v>
      </c>
      <c r="E568" s="14" t="str">
        <f>_xlfn.XLOOKUP(D568,'Meal Info'!$A$4:$A$19,'Meal Info'!$B$4:$B$19)</f>
        <v>Snacks</v>
      </c>
      <c r="F568" s="14" t="str">
        <f>_xlfn.XLOOKUP(D568,'Meal Info'!$A$4:$A$19,'Meal Info'!$C$4:$C$19)</f>
        <v>Charlie</v>
      </c>
      <c r="G568" s="7">
        <v>68.709999999999994</v>
      </c>
      <c r="H568" s="7">
        <f t="shared" si="34"/>
        <v>6.8709999999999996</v>
      </c>
      <c r="I568" s="7">
        <f t="shared" si="35"/>
        <v>75.580999999999989</v>
      </c>
      <c r="J568" s="7">
        <v>0.39</v>
      </c>
      <c r="K568" s="7">
        <f t="shared" si="32"/>
        <v>26.796899999999997</v>
      </c>
      <c r="L568" s="7" t="s">
        <v>5079</v>
      </c>
      <c r="M568" s="7">
        <v>3</v>
      </c>
      <c r="N568" s="7">
        <f>INDEX('Delivery Distances'!$B$6:$K$20,MATCH('Sales Summary_working sheet'!L568,'Delivery Distances'!$A$6:$A$20,0),MATCH('Sales Summary_working sheet'!M568,'Delivery Distances'!$B$5:$K$5,0))</f>
        <v>4</v>
      </c>
      <c r="O568" s="7" cm="1">
        <f t="array" ref="O568">_xlfn.XLOOKUP(L568,'Delivery Distances'!$A$6:$A$20,_xlfn.XLOOKUP('Sales Summary_working sheet'!M568,'Delivery Distances'!$B$5:$K$5,'Delivery Distances'!$B$6:$K$20))</f>
        <v>4</v>
      </c>
      <c r="P568" s="7">
        <f t="shared" si="33"/>
        <v>8</v>
      </c>
    </row>
    <row r="569" spans="1:16" ht="15.75" customHeight="1" x14ac:dyDescent="0.15">
      <c r="A569" s="13">
        <v>43986</v>
      </c>
      <c r="B569" s="19" t="s">
        <v>5354</v>
      </c>
      <c r="C569" s="7" t="s">
        <v>1640</v>
      </c>
      <c r="D569" s="14">
        <v>15</v>
      </c>
      <c r="E569" s="14" t="str">
        <f>_xlfn.XLOOKUP(D569,'Meal Info'!$A$4:$A$19,'Meal Info'!$B$4:$B$19)</f>
        <v>Snacks</v>
      </c>
      <c r="F569" s="14" t="str">
        <f>_xlfn.XLOOKUP(D569,'Meal Info'!$A$4:$A$19,'Meal Info'!$C$4:$C$19)</f>
        <v>Charlie</v>
      </c>
      <c r="G569" s="7">
        <v>18.809999999999999</v>
      </c>
      <c r="H569" s="7">
        <f t="shared" si="34"/>
        <v>1.881</v>
      </c>
      <c r="I569" s="7">
        <f t="shared" si="35"/>
        <v>20.690999999999999</v>
      </c>
      <c r="J569" s="7">
        <v>0.18</v>
      </c>
      <c r="K569" s="7">
        <f t="shared" si="32"/>
        <v>3.3857999999999997</v>
      </c>
      <c r="L569" s="7" t="s">
        <v>5075</v>
      </c>
      <c r="M569" s="7">
        <v>6</v>
      </c>
      <c r="N569" s="7">
        <f>INDEX('Delivery Distances'!$B$6:$K$20,MATCH('Sales Summary_working sheet'!L569,'Delivery Distances'!$A$6:$A$20,0),MATCH('Sales Summary_working sheet'!M569,'Delivery Distances'!$B$5:$K$5,0))</f>
        <v>11</v>
      </c>
      <c r="O569" s="7" cm="1">
        <f t="array" ref="O569">_xlfn.XLOOKUP(L569,'Delivery Distances'!$A$6:$A$20,_xlfn.XLOOKUP('Sales Summary_working sheet'!M569,'Delivery Distances'!$B$5:$K$5,'Delivery Distances'!$B$6:$K$20))</f>
        <v>11</v>
      </c>
      <c r="P569" s="7">
        <f t="shared" si="33"/>
        <v>12.5</v>
      </c>
    </row>
    <row r="570" spans="1:16" ht="15.75" customHeight="1" x14ac:dyDescent="0.15">
      <c r="A570" s="13">
        <v>43986</v>
      </c>
      <c r="B570" s="19" t="s">
        <v>5354</v>
      </c>
      <c r="C570" s="7" t="s">
        <v>3115</v>
      </c>
      <c r="D570" s="14">
        <v>15</v>
      </c>
      <c r="E570" s="14" t="str">
        <f>_xlfn.XLOOKUP(D570,'Meal Info'!$A$4:$A$19,'Meal Info'!$B$4:$B$19)</f>
        <v>Snacks</v>
      </c>
      <c r="F570" s="14" t="str">
        <f>_xlfn.XLOOKUP(D570,'Meal Info'!$A$4:$A$19,'Meal Info'!$C$4:$C$19)</f>
        <v>Charlie</v>
      </c>
      <c r="G570" s="7">
        <v>88.34</v>
      </c>
      <c r="H570" s="7">
        <f t="shared" si="34"/>
        <v>8.8340000000000014</v>
      </c>
      <c r="I570" s="7">
        <f t="shared" si="35"/>
        <v>97.174000000000007</v>
      </c>
      <c r="J570" s="7">
        <v>7.0000000000000007E-2</v>
      </c>
      <c r="K570" s="7">
        <f t="shared" si="32"/>
        <v>6.1838000000000006</v>
      </c>
      <c r="L570" s="7" t="s">
        <v>30</v>
      </c>
      <c r="M570" s="7">
        <v>5</v>
      </c>
      <c r="N570" s="7">
        <f>INDEX('Delivery Distances'!$B$6:$K$20,MATCH('Sales Summary_working sheet'!L570,'Delivery Distances'!$A$6:$A$20,0),MATCH('Sales Summary_working sheet'!M570,'Delivery Distances'!$B$5:$K$5,0))</f>
        <v>18</v>
      </c>
      <c r="O570" s="7" cm="1">
        <f t="array" ref="O570">_xlfn.XLOOKUP(L570,'Delivery Distances'!$A$6:$A$20,_xlfn.XLOOKUP('Sales Summary_working sheet'!M570,'Delivery Distances'!$B$5:$K$5,'Delivery Distances'!$B$6:$K$20))</f>
        <v>18</v>
      </c>
      <c r="P570" s="7">
        <f t="shared" si="33"/>
        <v>16</v>
      </c>
    </row>
    <row r="571" spans="1:16" ht="15.75" customHeight="1" x14ac:dyDescent="0.15">
      <c r="A571" s="13">
        <v>43986</v>
      </c>
      <c r="B571" s="19" t="s">
        <v>5354</v>
      </c>
      <c r="C571" s="7" t="s">
        <v>3450</v>
      </c>
      <c r="D571" s="14">
        <v>10</v>
      </c>
      <c r="E571" s="14" t="str">
        <f>_xlfn.XLOOKUP(D571,'Meal Info'!$A$4:$A$19,'Meal Info'!$B$4:$B$19)</f>
        <v>Protein shake</v>
      </c>
      <c r="F571" s="14" t="str">
        <f>_xlfn.XLOOKUP(D571,'Meal Info'!$A$4:$A$19,'Meal Info'!$C$4:$C$19)</f>
        <v>Charlie</v>
      </c>
      <c r="G571" s="7">
        <v>47.98</v>
      </c>
      <c r="H571" s="7">
        <f t="shared" si="34"/>
        <v>4.798</v>
      </c>
      <c r="I571" s="7">
        <f t="shared" si="35"/>
        <v>52.777999999999999</v>
      </c>
      <c r="J571" s="7">
        <v>0.32</v>
      </c>
      <c r="K571" s="7">
        <f t="shared" si="32"/>
        <v>15.3536</v>
      </c>
      <c r="L571" s="7" t="s">
        <v>29</v>
      </c>
      <c r="M571" s="7">
        <v>7</v>
      </c>
      <c r="N571" s="7">
        <f>INDEX('Delivery Distances'!$B$6:$K$20,MATCH('Sales Summary_working sheet'!L571,'Delivery Distances'!$A$6:$A$20,0),MATCH('Sales Summary_working sheet'!M571,'Delivery Distances'!$B$5:$K$5,0))</f>
        <v>5</v>
      </c>
      <c r="O571" s="7" cm="1">
        <f t="array" ref="O571">_xlfn.XLOOKUP(L571,'Delivery Distances'!$A$6:$A$20,_xlfn.XLOOKUP('Sales Summary_working sheet'!M571,'Delivery Distances'!$B$5:$K$5,'Delivery Distances'!$B$6:$K$20))</f>
        <v>5</v>
      </c>
      <c r="P571" s="7">
        <f t="shared" si="33"/>
        <v>9</v>
      </c>
    </row>
    <row r="572" spans="1:16" ht="15.75" customHeight="1" x14ac:dyDescent="0.15">
      <c r="A572" s="13">
        <v>43986</v>
      </c>
      <c r="B572" s="19" t="s">
        <v>5355</v>
      </c>
      <c r="C572" s="7" t="s">
        <v>3238</v>
      </c>
      <c r="D572" s="14">
        <v>16</v>
      </c>
      <c r="E572" s="14" t="str">
        <f>_xlfn.XLOOKUP(D572,'Meal Info'!$A$4:$A$19,'Meal Info'!$B$4:$B$19)</f>
        <v>Fish</v>
      </c>
      <c r="F572" s="14" t="str">
        <f>_xlfn.XLOOKUP(D572,'Meal Info'!$A$4:$A$19,'Meal Info'!$C$4:$C$19)</f>
        <v>Charlie</v>
      </c>
      <c r="G572" s="7">
        <v>62.79</v>
      </c>
      <c r="H572" s="7">
        <f t="shared" si="34"/>
        <v>6.2789999999999999</v>
      </c>
      <c r="I572" s="7">
        <f t="shared" si="35"/>
        <v>69.069000000000003</v>
      </c>
      <c r="J572" s="7">
        <v>7.0000000000000007E-2</v>
      </c>
      <c r="K572" s="7">
        <f t="shared" si="32"/>
        <v>4.3953000000000007</v>
      </c>
      <c r="L572" s="7" t="s">
        <v>5075</v>
      </c>
      <c r="M572" s="7">
        <v>6</v>
      </c>
      <c r="N572" s="7">
        <f>INDEX('Delivery Distances'!$B$6:$K$20,MATCH('Sales Summary_working sheet'!L572,'Delivery Distances'!$A$6:$A$20,0),MATCH('Sales Summary_working sheet'!M572,'Delivery Distances'!$B$5:$K$5,0))</f>
        <v>11</v>
      </c>
      <c r="O572" s="7" cm="1">
        <f t="array" ref="O572">_xlfn.XLOOKUP(L572,'Delivery Distances'!$A$6:$A$20,_xlfn.XLOOKUP('Sales Summary_working sheet'!M572,'Delivery Distances'!$B$5:$K$5,'Delivery Distances'!$B$6:$K$20))</f>
        <v>11</v>
      </c>
      <c r="P572" s="7">
        <f t="shared" si="33"/>
        <v>12.5</v>
      </c>
    </row>
    <row r="573" spans="1:16" ht="15.75" customHeight="1" x14ac:dyDescent="0.15">
      <c r="A573" s="13">
        <v>43986</v>
      </c>
      <c r="B573" s="19" t="s">
        <v>5355</v>
      </c>
      <c r="C573" s="7" t="s">
        <v>3863</v>
      </c>
      <c r="D573" s="14">
        <v>15</v>
      </c>
      <c r="E573" s="14" t="str">
        <f>_xlfn.XLOOKUP(D573,'Meal Info'!$A$4:$A$19,'Meal Info'!$B$4:$B$19)</f>
        <v>Snacks</v>
      </c>
      <c r="F573" s="14" t="str">
        <f>_xlfn.XLOOKUP(D573,'Meal Info'!$A$4:$A$19,'Meal Info'!$C$4:$C$19)</f>
        <v>Charlie</v>
      </c>
      <c r="G573" s="7">
        <v>1.93</v>
      </c>
      <c r="H573" s="7">
        <f t="shared" si="34"/>
        <v>0.193</v>
      </c>
      <c r="I573" s="7">
        <f t="shared" si="35"/>
        <v>2.1229999999999998</v>
      </c>
      <c r="J573" s="7">
        <v>0.14000000000000001</v>
      </c>
      <c r="K573" s="7">
        <f t="shared" si="32"/>
        <v>0.2702</v>
      </c>
      <c r="L573" s="7" t="s">
        <v>30</v>
      </c>
      <c r="M573" s="7">
        <v>8</v>
      </c>
      <c r="N573" s="7">
        <f>INDEX('Delivery Distances'!$B$6:$K$20,MATCH('Sales Summary_working sheet'!L573,'Delivery Distances'!$A$6:$A$20,0),MATCH('Sales Summary_working sheet'!M573,'Delivery Distances'!$B$5:$K$5,0))</f>
        <v>6</v>
      </c>
      <c r="O573" s="7" cm="1">
        <f t="array" ref="O573">_xlfn.XLOOKUP(L573,'Delivery Distances'!$A$6:$A$20,_xlfn.XLOOKUP('Sales Summary_working sheet'!M573,'Delivery Distances'!$B$5:$K$5,'Delivery Distances'!$B$6:$K$20))</f>
        <v>6</v>
      </c>
      <c r="P573" s="7">
        <f t="shared" si="33"/>
        <v>10</v>
      </c>
    </row>
    <row r="574" spans="1:16" ht="15.75" customHeight="1" x14ac:dyDescent="0.15">
      <c r="A574" s="13">
        <v>43986</v>
      </c>
      <c r="B574" s="19" t="s">
        <v>5355</v>
      </c>
      <c r="C574" s="7" t="s">
        <v>4865</v>
      </c>
      <c r="D574" s="14">
        <v>15</v>
      </c>
      <c r="E574" s="14" t="str">
        <f>_xlfn.XLOOKUP(D574,'Meal Info'!$A$4:$A$19,'Meal Info'!$B$4:$B$19)</f>
        <v>Snacks</v>
      </c>
      <c r="F574" s="14" t="str">
        <f>_xlfn.XLOOKUP(D574,'Meal Info'!$A$4:$A$19,'Meal Info'!$C$4:$C$19)</f>
        <v>Charlie</v>
      </c>
      <c r="G574" s="7">
        <v>75.2</v>
      </c>
      <c r="H574" s="7">
        <f t="shared" si="34"/>
        <v>7.5200000000000005</v>
      </c>
      <c r="I574" s="7">
        <f t="shared" si="35"/>
        <v>82.72</v>
      </c>
      <c r="J574" s="7">
        <v>0.18</v>
      </c>
      <c r="K574" s="7">
        <f t="shared" si="32"/>
        <v>13.536</v>
      </c>
      <c r="L574" s="7" t="s">
        <v>28</v>
      </c>
      <c r="M574" s="7">
        <v>5</v>
      </c>
      <c r="N574" s="7">
        <f>INDEX('Delivery Distances'!$B$6:$K$20,MATCH('Sales Summary_working sheet'!L574,'Delivery Distances'!$A$6:$A$20,0),MATCH('Sales Summary_working sheet'!M574,'Delivery Distances'!$B$5:$K$5,0))</f>
        <v>11</v>
      </c>
      <c r="O574" s="7" cm="1">
        <f t="array" ref="O574">_xlfn.XLOOKUP(L574,'Delivery Distances'!$A$6:$A$20,_xlfn.XLOOKUP('Sales Summary_working sheet'!M574,'Delivery Distances'!$B$5:$K$5,'Delivery Distances'!$B$6:$K$20))</f>
        <v>11</v>
      </c>
      <c r="P574" s="7">
        <f t="shared" si="33"/>
        <v>12.5</v>
      </c>
    </row>
    <row r="575" spans="1:16" ht="15.75" customHeight="1" x14ac:dyDescent="0.15">
      <c r="A575" s="13">
        <v>43986</v>
      </c>
      <c r="B575" s="19" t="s">
        <v>5355</v>
      </c>
      <c r="C575" s="7" t="s">
        <v>1616</v>
      </c>
      <c r="D575" s="14">
        <v>16</v>
      </c>
      <c r="E575" s="14" t="str">
        <f>_xlfn.XLOOKUP(D575,'Meal Info'!$A$4:$A$19,'Meal Info'!$B$4:$B$19)</f>
        <v>Fish</v>
      </c>
      <c r="F575" s="14" t="str">
        <f>_xlfn.XLOOKUP(D575,'Meal Info'!$A$4:$A$19,'Meal Info'!$C$4:$C$19)</f>
        <v>Charlie</v>
      </c>
      <c r="G575" s="7">
        <v>22.27</v>
      </c>
      <c r="H575" s="7">
        <f t="shared" si="34"/>
        <v>2.2269999999999999</v>
      </c>
      <c r="I575" s="7">
        <f t="shared" si="35"/>
        <v>24.497</v>
      </c>
      <c r="J575" s="7">
        <v>0.31</v>
      </c>
      <c r="K575" s="7">
        <f t="shared" si="32"/>
        <v>6.9036999999999997</v>
      </c>
      <c r="L575" s="7" t="s">
        <v>29</v>
      </c>
      <c r="M575" s="7">
        <v>9</v>
      </c>
      <c r="N575" s="7">
        <f>INDEX('Delivery Distances'!$B$6:$K$20,MATCH('Sales Summary_working sheet'!L575,'Delivery Distances'!$A$6:$A$20,0),MATCH('Sales Summary_working sheet'!M575,'Delivery Distances'!$B$5:$K$5,0))</f>
        <v>6</v>
      </c>
      <c r="O575" s="7" cm="1">
        <f t="array" ref="O575">_xlfn.XLOOKUP(L575,'Delivery Distances'!$A$6:$A$20,_xlfn.XLOOKUP('Sales Summary_working sheet'!M575,'Delivery Distances'!$B$5:$K$5,'Delivery Distances'!$B$6:$K$20))</f>
        <v>6</v>
      </c>
      <c r="P575" s="7">
        <f t="shared" si="33"/>
        <v>10</v>
      </c>
    </row>
    <row r="576" spans="1:16" ht="15.75" customHeight="1" x14ac:dyDescent="0.15">
      <c r="A576" s="13">
        <v>43986</v>
      </c>
      <c r="B576" s="19" t="s">
        <v>5355</v>
      </c>
      <c r="C576" s="7" t="s">
        <v>3519</v>
      </c>
      <c r="D576" s="14">
        <v>16</v>
      </c>
      <c r="E576" s="14" t="str">
        <f>_xlfn.XLOOKUP(D576,'Meal Info'!$A$4:$A$19,'Meal Info'!$B$4:$B$19)</f>
        <v>Fish</v>
      </c>
      <c r="F576" s="14" t="str">
        <f>_xlfn.XLOOKUP(D576,'Meal Info'!$A$4:$A$19,'Meal Info'!$C$4:$C$19)</f>
        <v>Charlie</v>
      </c>
      <c r="G576" s="7">
        <v>97.87</v>
      </c>
      <c r="H576" s="7">
        <f t="shared" si="34"/>
        <v>9.7870000000000008</v>
      </c>
      <c r="I576" s="7">
        <f t="shared" si="35"/>
        <v>107.65700000000001</v>
      </c>
      <c r="J576" s="7">
        <v>0.34</v>
      </c>
      <c r="K576" s="7">
        <f t="shared" si="32"/>
        <v>33.275800000000004</v>
      </c>
      <c r="L576" s="7" t="s">
        <v>5083</v>
      </c>
      <c r="M576" s="7">
        <v>8</v>
      </c>
      <c r="N576" s="7">
        <f>INDEX('Delivery Distances'!$B$6:$K$20,MATCH('Sales Summary_working sheet'!L576,'Delivery Distances'!$A$6:$A$20,0),MATCH('Sales Summary_working sheet'!M576,'Delivery Distances'!$B$5:$K$5,0))</f>
        <v>3</v>
      </c>
      <c r="O576" s="7" cm="1">
        <f t="array" ref="O576">_xlfn.XLOOKUP(L576,'Delivery Distances'!$A$6:$A$20,_xlfn.XLOOKUP('Sales Summary_working sheet'!M576,'Delivery Distances'!$B$5:$K$5,'Delivery Distances'!$B$6:$K$20))</f>
        <v>3</v>
      </c>
      <c r="P576" s="7">
        <f t="shared" si="33"/>
        <v>7</v>
      </c>
    </row>
    <row r="577" spans="1:16" ht="15.75" customHeight="1" x14ac:dyDescent="0.15">
      <c r="A577" s="13">
        <v>43986</v>
      </c>
      <c r="B577" s="19" t="s">
        <v>5355</v>
      </c>
      <c r="C577" s="7" t="s">
        <v>1303</v>
      </c>
      <c r="D577" s="14">
        <v>10</v>
      </c>
      <c r="E577" s="14" t="str">
        <f>_xlfn.XLOOKUP(D577,'Meal Info'!$A$4:$A$19,'Meal Info'!$B$4:$B$19)</f>
        <v>Protein shake</v>
      </c>
      <c r="F577" s="14" t="str">
        <f>_xlfn.XLOOKUP(D577,'Meal Info'!$A$4:$A$19,'Meal Info'!$C$4:$C$19)</f>
        <v>Charlie</v>
      </c>
      <c r="G577" s="7">
        <v>14.4</v>
      </c>
      <c r="H577" s="7">
        <f t="shared" si="34"/>
        <v>1.4400000000000002</v>
      </c>
      <c r="I577" s="7">
        <f t="shared" si="35"/>
        <v>15.84</v>
      </c>
      <c r="J577" s="7">
        <v>0.24</v>
      </c>
      <c r="K577" s="7">
        <f t="shared" si="32"/>
        <v>3.456</v>
      </c>
      <c r="L577" s="7" t="s">
        <v>5075</v>
      </c>
      <c r="M577" s="7">
        <v>6</v>
      </c>
      <c r="N577" s="7">
        <f>INDEX('Delivery Distances'!$B$6:$K$20,MATCH('Sales Summary_working sheet'!L577,'Delivery Distances'!$A$6:$A$20,0),MATCH('Sales Summary_working sheet'!M577,'Delivery Distances'!$B$5:$K$5,0))</f>
        <v>11</v>
      </c>
      <c r="O577" s="7" cm="1">
        <f t="array" ref="O577">_xlfn.XLOOKUP(L577,'Delivery Distances'!$A$6:$A$20,_xlfn.XLOOKUP('Sales Summary_working sheet'!M577,'Delivery Distances'!$B$5:$K$5,'Delivery Distances'!$B$6:$K$20))</f>
        <v>11</v>
      </c>
      <c r="P577" s="7">
        <f t="shared" si="33"/>
        <v>12.5</v>
      </c>
    </row>
    <row r="578" spans="1:16" ht="15.75" customHeight="1" x14ac:dyDescent="0.15">
      <c r="A578" s="13">
        <v>43986</v>
      </c>
      <c r="B578" s="19" t="s">
        <v>5355</v>
      </c>
      <c r="C578" s="7" t="s">
        <v>2972</v>
      </c>
      <c r="D578" s="14">
        <v>15</v>
      </c>
      <c r="E578" s="14" t="str">
        <f>_xlfn.XLOOKUP(D578,'Meal Info'!$A$4:$A$19,'Meal Info'!$B$4:$B$19)</f>
        <v>Snacks</v>
      </c>
      <c r="F578" s="14" t="str">
        <f>_xlfn.XLOOKUP(D578,'Meal Info'!$A$4:$A$19,'Meal Info'!$C$4:$C$19)</f>
        <v>Charlie</v>
      </c>
      <c r="G578" s="7">
        <v>19.510000000000002</v>
      </c>
      <c r="H578" s="7">
        <f t="shared" si="34"/>
        <v>1.9510000000000003</v>
      </c>
      <c r="I578" s="7">
        <f t="shared" si="35"/>
        <v>21.461000000000002</v>
      </c>
      <c r="J578" s="7">
        <v>0.3</v>
      </c>
      <c r="K578" s="7">
        <f t="shared" si="32"/>
        <v>5.8530000000000006</v>
      </c>
      <c r="L578" s="7" t="s">
        <v>5076</v>
      </c>
      <c r="M578" s="7">
        <v>2</v>
      </c>
      <c r="N578" s="7">
        <f>INDEX('Delivery Distances'!$B$6:$K$20,MATCH('Sales Summary_working sheet'!L578,'Delivery Distances'!$A$6:$A$20,0),MATCH('Sales Summary_working sheet'!M578,'Delivery Distances'!$B$5:$K$5,0))</f>
        <v>11</v>
      </c>
      <c r="O578" s="7" cm="1">
        <f t="array" ref="O578">_xlfn.XLOOKUP(L578,'Delivery Distances'!$A$6:$A$20,_xlfn.XLOOKUP('Sales Summary_working sheet'!M578,'Delivery Distances'!$B$5:$K$5,'Delivery Distances'!$B$6:$K$20))</f>
        <v>11</v>
      </c>
      <c r="P578" s="7">
        <f t="shared" si="33"/>
        <v>12.5</v>
      </c>
    </row>
    <row r="579" spans="1:16" ht="15.75" customHeight="1" x14ac:dyDescent="0.15">
      <c r="A579" s="13">
        <v>43986</v>
      </c>
      <c r="B579" s="19" t="s">
        <v>5355</v>
      </c>
      <c r="C579" s="7" t="s">
        <v>2029</v>
      </c>
      <c r="D579" s="14">
        <v>10</v>
      </c>
      <c r="E579" s="14" t="str">
        <f>_xlfn.XLOOKUP(D579,'Meal Info'!$A$4:$A$19,'Meal Info'!$B$4:$B$19)</f>
        <v>Protein shake</v>
      </c>
      <c r="F579" s="14" t="str">
        <f>_xlfn.XLOOKUP(D579,'Meal Info'!$A$4:$A$19,'Meal Info'!$C$4:$C$19)</f>
        <v>Charlie</v>
      </c>
      <c r="G579" s="7">
        <v>0.11</v>
      </c>
      <c r="H579" s="7">
        <f t="shared" si="34"/>
        <v>1.1000000000000001E-2</v>
      </c>
      <c r="I579" s="7">
        <f t="shared" si="35"/>
        <v>0.121</v>
      </c>
      <c r="J579" s="7">
        <v>0.23</v>
      </c>
      <c r="K579" s="7">
        <f t="shared" si="32"/>
        <v>2.53E-2</v>
      </c>
      <c r="L579" s="7" t="s">
        <v>5083</v>
      </c>
      <c r="M579" s="7">
        <v>7</v>
      </c>
      <c r="N579" s="7">
        <f>INDEX('Delivery Distances'!$B$6:$K$20,MATCH('Sales Summary_working sheet'!L579,'Delivery Distances'!$A$6:$A$20,0),MATCH('Sales Summary_working sheet'!M579,'Delivery Distances'!$B$5:$K$5,0))</f>
        <v>3</v>
      </c>
      <c r="O579" s="7" cm="1">
        <f t="array" ref="O579">_xlfn.XLOOKUP(L579,'Delivery Distances'!$A$6:$A$20,_xlfn.XLOOKUP('Sales Summary_working sheet'!M579,'Delivery Distances'!$B$5:$K$5,'Delivery Distances'!$B$6:$K$20))</f>
        <v>3</v>
      </c>
      <c r="P579" s="7">
        <f t="shared" si="33"/>
        <v>7</v>
      </c>
    </row>
    <row r="580" spans="1:16" ht="15.75" customHeight="1" x14ac:dyDescent="0.15">
      <c r="A580" s="13">
        <v>43986</v>
      </c>
      <c r="B580" s="19" t="s">
        <v>5355</v>
      </c>
      <c r="C580" s="7" t="s">
        <v>983</v>
      </c>
      <c r="D580" s="14">
        <v>16</v>
      </c>
      <c r="E580" s="14" t="str">
        <f>_xlfn.XLOOKUP(D580,'Meal Info'!$A$4:$A$19,'Meal Info'!$B$4:$B$19)</f>
        <v>Fish</v>
      </c>
      <c r="F580" s="14" t="str">
        <f>_xlfn.XLOOKUP(D580,'Meal Info'!$A$4:$A$19,'Meal Info'!$C$4:$C$19)</f>
        <v>Charlie</v>
      </c>
      <c r="G580" s="7">
        <v>41.67</v>
      </c>
      <c r="H580" s="7">
        <f t="shared" si="34"/>
        <v>4.1670000000000007</v>
      </c>
      <c r="I580" s="7">
        <f t="shared" si="35"/>
        <v>45.837000000000003</v>
      </c>
      <c r="J580" s="7">
        <v>0.2</v>
      </c>
      <c r="K580" s="7">
        <f t="shared" si="32"/>
        <v>8.3340000000000014</v>
      </c>
      <c r="L580" s="7" t="s">
        <v>5079</v>
      </c>
      <c r="M580" s="7">
        <v>9</v>
      </c>
      <c r="N580" s="7">
        <f>INDEX('Delivery Distances'!$B$6:$K$20,MATCH('Sales Summary_working sheet'!L580,'Delivery Distances'!$A$6:$A$20,0),MATCH('Sales Summary_working sheet'!M580,'Delivery Distances'!$B$5:$K$5,0))</f>
        <v>4</v>
      </c>
      <c r="O580" s="7" cm="1">
        <f t="array" ref="O580">_xlfn.XLOOKUP(L580,'Delivery Distances'!$A$6:$A$20,_xlfn.XLOOKUP('Sales Summary_working sheet'!M580,'Delivery Distances'!$B$5:$K$5,'Delivery Distances'!$B$6:$K$20))</f>
        <v>4</v>
      </c>
      <c r="P580" s="7">
        <f t="shared" si="33"/>
        <v>8</v>
      </c>
    </row>
    <row r="581" spans="1:16" ht="15.75" customHeight="1" x14ac:dyDescent="0.15">
      <c r="A581" s="13">
        <v>43986</v>
      </c>
      <c r="B581" s="19" t="s">
        <v>5355</v>
      </c>
      <c r="C581" s="7" t="s">
        <v>2302</v>
      </c>
      <c r="D581" s="14">
        <v>16</v>
      </c>
      <c r="E581" s="14" t="str">
        <f>_xlfn.XLOOKUP(D581,'Meal Info'!$A$4:$A$19,'Meal Info'!$B$4:$B$19)</f>
        <v>Fish</v>
      </c>
      <c r="F581" s="14" t="str">
        <f>_xlfn.XLOOKUP(D581,'Meal Info'!$A$4:$A$19,'Meal Info'!$C$4:$C$19)</f>
        <v>Charlie</v>
      </c>
      <c r="G581" s="7">
        <v>22.15</v>
      </c>
      <c r="H581" s="7">
        <f t="shared" si="34"/>
        <v>2.2149999999999999</v>
      </c>
      <c r="I581" s="7">
        <f t="shared" si="35"/>
        <v>24.364999999999998</v>
      </c>
      <c r="J581" s="7">
        <v>0.16</v>
      </c>
      <c r="K581" s="7">
        <f t="shared" ref="K581:K644" si="36">J581*G581</f>
        <v>3.544</v>
      </c>
      <c r="L581" s="7" t="s">
        <v>5079</v>
      </c>
      <c r="M581" s="7">
        <v>10</v>
      </c>
      <c r="N581" s="7">
        <f>INDEX('Delivery Distances'!$B$6:$K$20,MATCH('Sales Summary_working sheet'!L581,'Delivery Distances'!$A$6:$A$20,0),MATCH('Sales Summary_working sheet'!M581,'Delivery Distances'!$B$5:$K$5,0))</f>
        <v>4</v>
      </c>
      <c r="O581" s="7" cm="1">
        <f t="array" ref="O581">_xlfn.XLOOKUP(L581,'Delivery Distances'!$A$6:$A$20,_xlfn.XLOOKUP('Sales Summary_working sheet'!M581,'Delivery Distances'!$B$5:$K$5,'Delivery Distances'!$B$6:$K$20))</f>
        <v>4</v>
      </c>
      <c r="P581" s="7">
        <f t="shared" ref="P581:P644" si="37">IF(O581&lt;=2, O581*3, IF(O581&lt;=6, 3*2 + (O581-2)*1, 3*2 + 4*1 + (O581-6)*0.5))</f>
        <v>8</v>
      </c>
    </row>
    <row r="582" spans="1:16" ht="15.75" customHeight="1" x14ac:dyDescent="0.15">
      <c r="A582" s="13">
        <v>43986</v>
      </c>
      <c r="B582" s="19" t="s">
        <v>5355</v>
      </c>
      <c r="C582" s="7" t="s">
        <v>4164</v>
      </c>
      <c r="D582" s="14">
        <v>15</v>
      </c>
      <c r="E582" s="14" t="str">
        <f>_xlfn.XLOOKUP(D582,'Meal Info'!$A$4:$A$19,'Meal Info'!$B$4:$B$19)</f>
        <v>Snacks</v>
      </c>
      <c r="F582" s="14" t="str">
        <f>_xlfn.XLOOKUP(D582,'Meal Info'!$A$4:$A$19,'Meal Info'!$C$4:$C$19)</f>
        <v>Charlie</v>
      </c>
      <c r="G582" s="7">
        <v>6.81</v>
      </c>
      <c r="H582" s="7">
        <f t="shared" si="34"/>
        <v>0.68100000000000005</v>
      </c>
      <c r="I582" s="7">
        <f t="shared" si="35"/>
        <v>7.4909999999999997</v>
      </c>
      <c r="J582" s="7">
        <v>0.06</v>
      </c>
      <c r="K582" s="7">
        <f t="shared" si="36"/>
        <v>0.40859999999999996</v>
      </c>
      <c r="L582" s="7" t="s">
        <v>5076</v>
      </c>
      <c r="M582" s="7">
        <v>5</v>
      </c>
      <c r="N582" s="7">
        <f>INDEX('Delivery Distances'!$B$6:$K$20,MATCH('Sales Summary_working sheet'!L582,'Delivery Distances'!$A$6:$A$20,0),MATCH('Sales Summary_working sheet'!M582,'Delivery Distances'!$B$5:$K$5,0))</f>
        <v>6</v>
      </c>
      <c r="O582" s="7" cm="1">
        <f t="array" ref="O582">_xlfn.XLOOKUP(L582,'Delivery Distances'!$A$6:$A$20,_xlfn.XLOOKUP('Sales Summary_working sheet'!M582,'Delivery Distances'!$B$5:$K$5,'Delivery Distances'!$B$6:$K$20))</f>
        <v>6</v>
      </c>
      <c r="P582" s="7">
        <f t="shared" si="37"/>
        <v>10</v>
      </c>
    </row>
    <row r="583" spans="1:16" ht="15.75" customHeight="1" x14ac:dyDescent="0.15">
      <c r="A583" s="13">
        <v>43986</v>
      </c>
      <c r="B583" s="19" t="s">
        <v>5355</v>
      </c>
      <c r="C583" s="7" t="s">
        <v>2647</v>
      </c>
      <c r="D583" s="14">
        <v>10</v>
      </c>
      <c r="E583" s="14" t="str">
        <f>_xlfn.XLOOKUP(D583,'Meal Info'!$A$4:$A$19,'Meal Info'!$B$4:$B$19)</f>
        <v>Protein shake</v>
      </c>
      <c r="F583" s="14" t="str">
        <f>_xlfn.XLOOKUP(D583,'Meal Info'!$A$4:$A$19,'Meal Info'!$C$4:$C$19)</f>
        <v>Charlie</v>
      </c>
      <c r="G583" s="7">
        <v>16.88</v>
      </c>
      <c r="H583" s="7">
        <f t="shared" si="34"/>
        <v>1.6879999999999999</v>
      </c>
      <c r="I583" s="7">
        <f t="shared" si="35"/>
        <v>18.567999999999998</v>
      </c>
      <c r="J583" s="7">
        <v>0.34</v>
      </c>
      <c r="K583" s="7">
        <f t="shared" si="36"/>
        <v>5.7392000000000003</v>
      </c>
      <c r="L583" s="7" t="s">
        <v>27</v>
      </c>
      <c r="M583" s="7">
        <v>1</v>
      </c>
      <c r="N583" s="7">
        <f>INDEX('Delivery Distances'!$B$6:$K$20,MATCH('Sales Summary_working sheet'!L583,'Delivery Distances'!$A$6:$A$20,0),MATCH('Sales Summary_working sheet'!M583,'Delivery Distances'!$B$5:$K$5,0))</f>
        <v>18</v>
      </c>
      <c r="O583" s="7" cm="1">
        <f t="array" ref="O583">_xlfn.XLOOKUP(L583,'Delivery Distances'!$A$6:$A$20,_xlfn.XLOOKUP('Sales Summary_working sheet'!M583,'Delivery Distances'!$B$5:$K$5,'Delivery Distances'!$B$6:$K$20))</f>
        <v>18</v>
      </c>
      <c r="P583" s="7">
        <f t="shared" si="37"/>
        <v>16</v>
      </c>
    </row>
    <row r="584" spans="1:16" ht="15.75" customHeight="1" x14ac:dyDescent="0.15">
      <c r="A584" s="13">
        <v>43986</v>
      </c>
      <c r="B584" s="19" t="s">
        <v>5355</v>
      </c>
      <c r="C584" s="7" t="s">
        <v>2545</v>
      </c>
      <c r="D584" s="14">
        <v>10</v>
      </c>
      <c r="E584" s="14" t="str">
        <f>_xlfn.XLOOKUP(D584,'Meal Info'!$A$4:$A$19,'Meal Info'!$B$4:$B$19)</f>
        <v>Protein shake</v>
      </c>
      <c r="F584" s="14" t="str">
        <f>_xlfn.XLOOKUP(D584,'Meal Info'!$A$4:$A$19,'Meal Info'!$C$4:$C$19)</f>
        <v>Charlie</v>
      </c>
      <c r="G584" s="7">
        <v>29.63</v>
      </c>
      <c r="H584" s="7">
        <f t="shared" si="34"/>
        <v>2.9630000000000001</v>
      </c>
      <c r="I584" s="7">
        <f t="shared" si="35"/>
        <v>32.592999999999996</v>
      </c>
      <c r="J584" s="7">
        <v>0.12</v>
      </c>
      <c r="K584" s="7">
        <f t="shared" si="36"/>
        <v>3.5555999999999996</v>
      </c>
      <c r="L584" s="7" t="s">
        <v>5081</v>
      </c>
      <c r="M584" s="7">
        <v>8</v>
      </c>
      <c r="N584" s="7">
        <f>INDEX('Delivery Distances'!$B$6:$K$20,MATCH('Sales Summary_working sheet'!L584,'Delivery Distances'!$A$6:$A$20,0),MATCH('Sales Summary_working sheet'!M584,'Delivery Distances'!$B$5:$K$5,0))</f>
        <v>2</v>
      </c>
      <c r="O584" s="7" cm="1">
        <f t="array" ref="O584">_xlfn.XLOOKUP(L584,'Delivery Distances'!$A$6:$A$20,_xlfn.XLOOKUP('Sales Summary_working sheet'!M584,'Delivery Distances'!$B$5:$K$5,'Delivery Distances'!$B$6:$K$20))</f>
        <v>2</v>
      </c>
      <c r="P584" s="7">
        <f t="shared" si="37"/>
        <v>6</v>
      </c>
    </row>
    <row r="585" spans="1:16" ht="15.75" customHeight="1" x14ac:dyDescent="0.15">
      <c r="A585" s="13">
        <v>43986</v>
      </c>
      <c r="B585" s="19" t="s">
        <v>5355</v>
      </c>
      <c r="C585" s="7" t="s">
        <v>1473</v>
      </c>
      <c r="D585" s="14">
        <v>16</v>
      </c>
      <c r="E585" s="14" t="str">
        <f>_xlfn.XLOOKUP(D585,'Meal Info'!$A$4:$A$19,'Meal Info'!$B$4:$B$19)</f>
        <v>Fish</v>
      </c>
      <c r="F585" s="14" t="str">
        <f>_xlfn.XLOOKUP(D585,'Meal Info'!$A$4:$A$19,'Meal Info'!$C$4:$C$19)</f>
        <v>Charlie</v>
      </c>
      <c r="G585" s="7">
        <v>61.28</v>
      </c>
      <c r="H585" s="7">
        <f t="shared" ref="H585:H648" si="38">G585*10%</f>
        <v>6.1280000000000001</v>
      </c>
      <c r="I585" s="7">
        <f t="shared" ref="I585:I648" si="39">G585+H585</f>
        <v>67.408000000000001</v>
      </c>
      <c r="J585" s="7">
        <v>0.24</v>
      </c>
      <c r="K585" s="7">
        <f t="shared" si="36"/>
        <v>14.7072</v>
      </c>
      <c r="L585" s="7" t="s">
        <v>5078</v>
      </c>
      <c r="M585" s="7">
        <v>1</v>
      </c>
      <c r="N585" s="7">
        <f>INDEX('Delivery Distances'!$B$6:$K$20,MATCH('Sales Summary_working sheet'!L585,'Delivery Distances'!$A$6:$A$20,0),MATCH('Sales Summary_working sheet'!M585,'Delivery Distances'!$B$5:$K$5,0))</f>
        <v>5</v>
      </c>
      <c r="O585" s="7" cm="1">
        <f t="array" ref="O585">_xlfn.XLOOKUP(L585,'Delivery Distances'!$A$6:$A$20,_xlfn.XLOOKUP('Sales Summary_working sheet'!M585,'Delivery Distances'!$B$5:$K$5,'Delivery Distances'!$B$6:$K$20))</f>
        <v>5</v>
      </c>
      <c r="P585" s="7">
        <f t="shared" si="37"/>
        <v>9</v>
      </c>
    </row>
    <row r="586" spans="1:16" ht="15.75" customHeight="1" x14ac:dyDescent="0.15">
      <c r="A586" s="13">
        <v>43986</v>
      </c>
      <c r="B586" s="19" t="s">
        <v>5355</v>
      </c>
      <c r="C586" s="7" t="s">
        <v>215</v>
      </c>
      <c r="D586" s="14">
        <v>16</v>
      </c>
      <c r="E586" s="14" t="str">
        <f>_xlfn.XLOOKUP(D586,'Meal Info'!$A$4:$A$19,'Meal Info'!$B$4:$B$19)</f>
        <v>Fish</v>
      </c>
      <c r="F586" s="14" t="str">
        <f>_xlfn.XLOOKUP(D586,'Meal Info'!$A$4:$A$19,'Meal Info'!$C$4:$C$19)</f>
        <v>Charlie</v>
      </c>
      <c r="G586" s="7">
        <v>82.89</v>
      </c>
      <c r="H586" s="7">
        <f t="shared" si="38"/>
        <v>8.2889999999999997</v>
      </c>
      <c r="I586" s="7">
        <f t="shared" si="39"/>
        <v>91.179000000000002</v>
      </c>
      <c r="J586" s="7">
        <v>0.31</v>
      </c>
      <c r="K586" s="7">
        <f t="shared" si="36"/>
        <v>25.695900000000002</v>
      </c>
      <c r="L586" s="7" t="s">
        <v>5082</v>
      </c>
      <c r="M586" s="7">
        <v>1</v>
      </c>
      <c r="N586" s="7">
        <f>INDEX('Delivery Distances'!$B$6:$K$20,MATCH('Sales Summary_working sheet'!L586,'Delivery Distances'!$A$6:$A$20,0),MATCH('Sales Summary_working sheet'!M586,'Delivery Distances'!$B$5:$K$5,0))</f>
        <v>3</v>
      </c>
      <c r="O586" s="7" cm="1">
        <f t="array" ref="O586">_xlfn.XLOOKUP(L586,'Delivery Distances'!$A$6:$A$20,_xlfn.XLOOKUP('Sales Summary_working sheet'!M586,'Delivery Distances'!$B$5:$K$5,'Delivery Distances'!$B$6:$K$20))</f>
        <v>3</v>
      </c>
      <c r="P586" s="7">
        <f t="shared" si="37"/>
        <v>7</v>
      </c>
    </row>
    <row r="587" spans="1:16" ht="15.75" customHeight="1" x14ac:dyDescent="0.15">
      <c r="A587" s="13">
        <v>43986</v>
      </c>
      <c r="B587" s="19" t="s">
        <v>5356</v>
      </c>
      <c r="C587" s="7" t="s">
        <v>273</v>
      </c>
      <c r="D587" s="14">
        <v>15</v>
      </c>
      <c r="E587" s="14" t="str">
        <f>_xlfn.XLOOKUP(D587,'Meal Info'!$A$4:$A$19,'Meal Info'!$B$4:$B$19)</f>
        <v>Snacks</v>
      </c>
      <c r="F587" s="14" t="str">
        <f>_xlfn.XLOOKUP(D587,'Meal Info'!$A$4:$A$19,'Meal Info'!$C$4:$C$19)</f>
        <v>Charlie</v>
      </c>
      <c r="G587" s="7">
        <v>50.75</v>
      </c>
      <c r="H587" s="7">
        <f t="shared" si="38"/>
        <v>5.0750000000000002</v>
      </c>
      <c r="I587" s="7">
        <f t="shared" si="39"/>
        <v>55.825000000000003</v>
      </c>
      <c r="J587" s="7">
        <v>0.09</v>
      </c>
      <c r="K587" s="7">
        <f t="shared" si="36"/>
        <v>4.5674999999999999</v>
      </c>
      <c r="L587" s="7" t="s">
        <v>5078</v>
      </c>
      <c r="M587" s="7">
        <v>5</v>
      </c>
      <c r="N587" s="7">
        <f>INDEX('Delivery Distances'!$B$6:$K$20,MATCH('Sales Summary_working sheet'!L587,'Delivery Distances'!$A$6:$A$20,0),MATCH('Sales Summary_working sheet'!M587,'Delivery Distances'!$B$5:$K$5,0))</f>
        <v>5</v>
      </c>
      <c r="O587" s="7" cm="1">
        <f t="array" ref="O587">_xlfn.XLOOKUP(L587,'Delivery Distances'!$A$6:$A$20,_xlfn.XLOOKUP('Sales Summary_working sheet'!M587,'Delivery Distances'!$B$5:$K$5,'Delivery Distances'!$B$6:$K$20))</f>
        <v>5</v>
      </c>
      <c r="P587" s="7">
        <f t="shared" si="37"/>
        <v>9</v>
      </c>
    </row>
    <row r="588" spans="1:16" ht="15.75" customHeight="1" x14ac:dyDescent="0.15">
      <c r="A588" s="13">
        <v>43986</v>
      </c>
      <c r="B588" s="19" t="s">
        <v>5356</v>
      </c>
      <c r="C588" s="7" t="s">
        <v>4157</v>
      </c>
      <c r="D588" s="14">
        <v>16</v>
      </c>
      <c r="E588" s="14" t="str">
        <f>_xlfn.XLOOKUP(D588,'Meal Info'!$A$4:$A$19,'Meal Info'!$B$4:$B$19)</f>
        <v>Fish</v>
      </c>
      <c r="F588" s="14" t="str">
        <f>_xlfn.XLOOKUP(D588,'Meal Info'!$A$4:$A$19,'Meal Info'!$C$4:$C$19)</f>
        <v>Charlie</v>
      </c>
      <c r="G588" s="7">
        <v>19.23</v>
      </c>
      <c r="H588" s="7">
        <f t="shared" si="38"/>
        <v>1.923</v>
      </c>
      <c r="I588" s="7">
        <f t="shared" si="39"/>
        <v>21.152999999999999</v>
      </c>
      <c r="J588" s="7">
        <v>0.35</v>
      </c>
      <c r="K588" s="7">
        <f t="shared" si="36"/>
        <v>6.7305000000000001</v>
      </c>
      <c r="L588" s="7" t="s">
        <v>28</v>
      </c>
      <c r="M588" s="7">
        <v>1</v>
      </c>
      <c r="N588" s="7">
        <f>INDEX('Delivery Distances'!$B$6:$K$20,MATCH('Sales Summary_working sheet'!L588,'Delivery Distances'!$A$6:$A$20,0),MATCH('Sales Summary_working sheet'!M588,'Delivery Distances'!$B$5:$K$5,0))</f>
        <v>18</v>
      </c>
      <c r="O588" s="7" cm="1">
        <f t="array" ref="O588">_xlfn.XLOOKUP(L588,'Delivery Distances'!$A$6:$A$20,_xlfn.XLOOKUP('Sales Summary_working sheet'!M588,'Delivery Distances'!$B$5:$K$5,'Delivery Distances'!$B$6:$K$20))</f>
        <v>18</v>
      </c>
      <c r="P588" s="7">
        <f t="shared" si="37"/>
        <v>16</v>
      </c>
    </row>
    <row r="589" spans="1:16" ht="15.75" customHeight="1" x14ac:dyDescent="0.15">
      <c r="A589" s="13">
        <v>43986</v>
      </c>
      <c r="B589" s="19" t="s">
        <v>5356</v>
      </c>
      <c r="C589" s="7" t="s">
        <v>4444</v>
      </c>
      <c r="D589" s="14">
        <v>15</v>
      </c>
      <c r="E589" s="14" t="str">
        <f>_xlfn.XLOOKUP(D589,'Meal Info'!$A$4:$A$19,'Meal Info'!$B$4:$B$19)</f>
        <v>Snacks</v>
      </c>
      <c r="F589" s="14" t="str">
        <f>_xlfn.XLOOKUP(D589,'Meal Info'!$A$4:$A$19,'Meal Info'!$C$4:$C$19)</f>
        <v>Charlie</v>
      </c>
      <c r="G589" s="7">
        <v>28.96</v>
      </c>
      <c r="H589" s="7">
        <f t="shared" si="38"/>
        <v>2.8960000000000004</v>
      </c>
      <c r="I589" s="7">
        <f t="shared" si="39"/>
        <v>31.856000000000002</v>
      </c>
      <c r="J589" s="7">
        <v>0.34</v>
      </c>
      <c r="K589" s="7">
        <f t="shared" si="36"/>
        <v>9.8464000000000009</v>
      </c>
      <c r="L589" s="7" t="s">
        <v>26</v>
      </c>
      <c r="M589" s="7">
        <v>8</v>
      </c>
      <c r="N589" s="7">
        <f>INDEX('Delivery Distances'!$B$6:$K$20,MATCH('Sales Summary_working sheet'!L589,'Delivery Distances'!$A$6:$A$20,0),MATCH('Sales Summary_working sheet'!M589,'Delivery Distances'!$B$5:$K$5,0))</f>
        <v>2</v>
      </c>
      <c r="O589" s="7" cm="1">
        <f t="array" ref="O589">_xlfn.XLOOKUP(L589,'Delivery Distances'!$A$6:$A$20,_xlfn.XLOOKUP('Sales Summary_working sheet'!M589,'Delivery Distances'!$B$5:$K$5,'Delivery Distances'!$B$6:$K$20))</f>
        <v>2</v>
      </c>
      <c r="P589" s="7">
        <f t="shared" si="37"/>
        <v>6</v>
      </c>
    </row>
    <row r="590" spans="1:16" ht="15.75" customHeight="1" x14ac:dyDescent="0.15">
      <c r="A590" s="13">
        <v>43986</v>
      </c>
      <c r="B590" s="19" t="s">
        <v>5356</v>
      </c>
      <c r="C590" s="7" t="s">
        <v>4353</v>
      </c>
      <c r="D590" s="14">
        <v>15</v>
      </c>
      <c r="E590" s="14" t="str">
        <f>_xlfn.XLOOKUP(D590,'Meal Info'!$A$4:$A$19,'Meal Info'!$B$4:$B$19)</f>
        <v>Snacks</v>
      </c>
      <c r="F590" s="14" t="str">
        <f>_xlfn.XLOOKUP(D590,'Meal Info'!$A$4:$A$19,'Meal Info'!$C$4:$C$19)</f>
        <v>Charlie</v>
      </c>
      <c r="G590" s="7">
        <v>81.05</v>
      </c>
      <c r="H590" s="7">
        <f t="shared" si="38"/>
        <v>8.1050000000000004</v>
      </c>
      <c r="I590" s="7">
        <f t="shared" si="39"/>
        <v>89.155000000000001</v>
      </c>
      <c r="J590" s="7">
        <v>0.3</v>
      </c>
      <c r="K590" s="7">
        <f t="shared" si="36"/>
        <v>24.314999999999998</v>
      </c>
      <c r="L590" s="7" t="s">
        <v>5080</v>
      </c>
      <c r="M590" s="7">
        <v>8</v>
      </c>
      <c r="N590" s="7">
        <f>INDEX('Delivery Distances'!$B$6:$K$20,MATCH('Sales Summary_working sheet'!L590,'Delivery Distances'!$A$6:$A$20,0),MATCH('Sales Summary_working sheet'!M590,'Delivery Distances'!$B$5:$K$5,0))</f>
        <v>2</v>
      </c>
      <c r="O590" s="7" cm="1">
        <f t="array" ref="O590">_xlfn.XLOOKUP(L590,'Delivery Distances'!$A$6:$A$20,_xlfn.XLOOKUP('Sales Summary_working sheet'!M590,'Delivery Distances'!$B$5:$K$5,'Delivery Distances'!$B$6:$K$20))</f>
        <v>2</v>
      </c>
      <c r="P590" s="7">
        <f t="shared" si="37"/>
        <v>6</v>
      </c>
    </row>
    <row r="591" spans="1:16" ht="15.75" customHeight="1" x14ac:dyDescent="0.15">
      <c r="A591" s="13">
        <v>43986</v>
      </c>
      <c r="B591" s="19" t="s">
        <v>5356</v>
      </c>
      <c r="C591" s="7" t="s">
        <v>2246</v>
      </c>
      <c r="D591" s="14">
        <v>15</v>
      </c>
      <c r="E591" s="14" t="str">
        <f>_xlfn.XLOOKUP(D591,'Meal Info'!$A$4:$A$19,'Meal Info'!$B$4:$B$19)</f>
        <v>Snacks</v>
      </c>
      <c r="F591" s="14" t="str">
        <f>_xlfn.XLOOKUP(D591,'Meal Info'!$A$4:$A$19,'Meal Info'!$C$4:$C$19)</f>
        <v>Charlie</v>
      </c>
      <c r="G591" s="7">
        <v>19.97</v>
      </c>
      <c r="H591" s="7">
        <f t="shared" si="38"/>
        <v>1.9969999999999999</v>
      </c>
      <c r="I591" s="7">
        <f t="shared" si="39"/>
        <v>21.966999999999999</v>
      </c>
      <c r="J591" s="7">
        <v>0.25</v>
      </c>
      <c r="K591" s="7">
        <f t="shared" si="36"/>
        <v>4.9924999999999997</v>
      </c>
      <c r="L591" s="7" t="s">
        <v>28</v>
      </c>
      <c r="M591" s="7">
        <v>5</v>
      </c>
      <c r="N591" s="7">
        <f>INDEX('Delivery Distances'!$B$6:$K$20,MATCH('Sales Summary_working sheet'!L591,'Delivery Distances'!$A$6:$A$20,0),MATCH('Sales Summary_working sheet'!M591,'Delivery Distances'!$B$5:$K$5,0))</f>
        <v>11</v>
      </c>
      <c r="O591" s="7" cm="1">
        <f t="array" ref="O591">_xlfn.XLOOKUP(L591,'Delivery Distances'!$A$6:$A$20,_xlfn.XLOOKUP('Sales Summary_working sheet'!M591,'Delivery Distances'!$B$5:$K$5,'Delivery Distances'!$B$6:$K$20))</f>
        <v>11</v>
      </c>
      <c r="P591" s="7">
        <f t="shared" si="37"/>
        <v>12.5</v>
      </c>
    </row>
    <row r="592" spans="1:16" ht="15.75" customHeight="1" x14ac:dyDescent="0.15">
      <c r="A592" s="13">
        <v>43986</v>
      </c>
      <c r="B592" s="19" t="s">
        <v>5356</v>
      </c>
      <c r="C592" s="7" t="s">
        <v>1577</v>
      </c>
      <c r="D592" s="14">
        <v>16</v>
      </c>
      <c r="E592" s="14" t="str">
        <f>_xlfn.XLOOKUP(D592,'Meal Info'!$A$4:$A$19,'Meal Info'!$B$4:$B$19)</f>
        <v>Fish</v>
      </c>
      <c r="F592" s="14" t="str">
        <f>_xlfn.XLOOKUP(D592,'Meal Info'!$A$4:$A$19,'Meal Info'!$C$4:$C$19)</f>
        <v>Charlie</v>
      </c>
      <c r="G592" s="7">
        <v>31.19</v>
      </c>
      <c r="H592" s="7">
        <f t="shared" si="38"/>
        <v>3.1190000000000002</v>
      </c>
      <c r="I592" s="7">
        <f t="shared" si="39"/>
        <v>34.309000000000005</v>
      </c>
      <c r="J592" s="7">
        <v>0.2</v>
      </c>
      <c r="K592" s="7">
        <f t="shared" si="36"/>
        <v>6.2380000000000004</v>
      </c>
      <c r="L592" s="7" t="s">
        <v>5080</v>
      </c>
      <c r="M592" s="7">
        <v>6</v>
      </c>
      <c r="N592" s="7">
        <f>INDEX('Delivery Distances'!$B$6:$K$20,MATCH('Sales Summary_working sheet'!L592,'Delivery Distances'!$A$6:$A$20,0),MATCH('Sales Summary_working sheet'!M592,'Delivery Distances'!$B$5:$K$5,0))</f>
        <v>3</v>
      </c>
      <c r="O592" s="7" cm="1">
        <f t="array" ref="O592">_xlfn.XLOOKUP(L592,'Delivery Distances'!$A$6:$A$20,_xlfn.XLOOKUP('Sales Summary_working sheet'!M592,'Delivery Distances'!$B$5:$K$5,'Delivery Distances'!$B$6:$K$20))</f>
        <v>3</v>
      </c>
      <c r="P592" s="7">
        <f t="shared" si="37"/>
        <v>7</v>
      </c>
    </row>
    <row r="593" spans="1:16" ht="15.75" customHeight="1" x14ac:dyDescent="0.15">
      <c r="A593" s="13">
        <v>43986</v>
      </c>
      <c r="B593" s="19" t="s">
        <v>5356</v>
      </c>
      <c r="C593" s="7" t="s">
        <v>274</v>
      </c>
      <c r="D593" s="14">
        <v>16</v>
      </c>
      <c r="E593" s="14" t="str">
        <f>_xlfn.XLOOKUP(D593,'Meal Info'!$A$4:$A$19,'Meal Info'!$B$4:$B$19)</f>
        <v>Fish</v>
      </c>
      <c r="F593" s="14" t="str">
        <f>_xlfn.XLOOKUP(D593,'Meal Info'!$A$4:$A$19,'Meal Info'!$C$4:$C$19)</f>
        <v>Charlie</v>
      </c>
      <c r="G593" s="7">
        <v>68.400000000000006</v>
      </c>
      <c r="H593" s="7">
        <f t="shared" si="38"/>
        <v>6.8400000000000007</v>
      </c>
      <c r="I593" s="7">
        <f t="shared" si="39"/>
        <v>75.240000000000009</v>
      </c>
      <c r="J593" s="7">
        <v>0.19</v>
      </c>
      <c r="K593" s="7">
        <f t="shared" si="36"/>
        <v>12.996</v>
      </c>
      <c r="L593" s="7" t="s">
        <v>30</v>
      </c>
      <c r="M593" s="7">
        <v>10</v>
      </c>
      <c r="N593" s="7">
        <f>INDEX('Delivery Distances'!$B$6:$K$20,MATCH('Sales Summary_working sheet'!L593,'Delivery Distances'!$A$6:$A$20,0),MATCH('Sales Summary_working sheet'!M593,'Delivery Distances'!$B$5:$K$5,0))</f>
        <v>15</v>
      </c>
      <c r="O593" s="7" cm="1">
        <f t="array" ref="O593">_xlfn.XLOOKUP(L593,'Delivery Distances'!$A$6:$A$20,_xlfn.XLOOKUP('Sales Summary_working sheet'!M593,'Delivery Distances'!$B$5:$K$5,'Delivery Distances'!$B$6:$K$20))</f>
        <v>15</v>
      </c>
      <c r="P593" s="7">
        <f t="shared" si="37"/>
        <v>14.5</v>
      </c>
    </row>
    <row r="594" spans="1:16" ht="15.75" customHeight="1" x14ac:dyDescent="0.15">
      <c r="A594" s="13">
        <v>43986</v>
      </c>
      <c r="B594" s="19" t="s">
        <v>5356</v>
      </c>
      <c r="C594" s="7" t="s">
        <v>1825</v>
      </c>
      <c r="D594" s="14">
        <v>16</v>
      </c>
      <c r="E594" s="14" t="str">
        <f>_xlfn.XLOOKUP(D594,'Meal Info'!$A$4:$A$19,'Meal Info'!$B$4:$B$19)</f>
        <v>Fish</v>
      </c>
      <c r="F594" s="14" t="str">
        <f>_xlfn.XLOOKUP(D594,'Meal Info'!$A$4:$A$19,'Meal Info'!$C$4:$C$19)</f>
        <v>Charlie</v>
      </c>
      <c r="G594" s="7">
        <v>26.7</v>
      </c>
      <c r="H594" s="7">
        <f t="shared" si="38"/>
        <v>2.67</v>
      </c>
      <c r="I594" s="7">
        <f t="shared" si="39"/>
        <v>29.369999999999997</v>
      </c>
      <c r="J594" s="7">
        <v>0.03</v>
      </c>
      <c r="K594" s="7">
        <f t="shared" si="36"/>
        <v>0.80099999999999993</v>
      </c>
      <c r="L594" s="7" t="s">
        <v>5081</v>
      </c>
      <c r="M594" s="7">
        <v>5</v>
      </c>
      <c r="N594" s="7">
        <f>INDEX('Delivery Distances'!$B$6:$K$20,MATCH('Sales Summary_working sheet'!L594,'Delivery Distances'!$A$6:$A$20,0),MATCH('Sales Summary_working sheet'!M594,'Delivery Distances'!$B$5:$K$5,0))</f>
        <v>3</v>
      </c>
      <c r="O594" s="7" cm="1">
        <f t="array" ref="O594">_xlfn.XLOOKUP(L594,'Delivery Distances'!$A$6:$A$20,_xlfn.XLOOKUP('Sales Summary_working sheet'!M594,'Delivery Distances'!$B$5:$K$5,'Delivery Distances'!$B$6:$K$20))</f>
        <v>3</v>
      </c>
      <c r="P594" s="7">
        <f t="shared" si="37"/>
        <v>7</v>
      </c>
    </row>
    <row r="595" spans="1:16" ht="15.75" customHeight="1" x14ac:dyDescent="0.15">
      <c r="A595" s="13">
        <v>43986</v>
      </c>
      <c r="B595" s="19" t="s">
        <v>5356</v>
      </c>
      <c r="C595" s="7" t="s">
        <v>4914</v>
      </c>
      <c r="D595" s="14">
        <v>16</v>
      </c>
      <c r="E595" s="14" t="str">
        <f>_xlfn.XLOOKUP(D595,'Meal Info'!$A$4:$A$19,'Meal Info'!$B$4:$B$19)</f>
        <v>Fish</v>
      </c>
      <c r="F595" s="14" t="str">
        <f>_xlfn.XLOOKUP(D595,'Meal Info'!$A$4:$A$19,'Meal Info'!$C$4:$C$19)</f>
        <v>Charlie</v>
      </c>
      <c r="G595" s="7">
        <v>4.22</v>
      </c>
      <c r="H595" s="7">
        <f t="shared" si="38"/>
        <v>0.42199999999999999</v>
      </c>
      <c r="I595" s="7">
        <f t="shared" si="39"/>
        <v>4.6419999999999995</v>
      </c>
      <c r="J595" s="7">
        <v>0.16</v>
      </c>
      <c r="K595" s="7">
        <f t="shared" si="36"/>
        <v>0.67520000000000002</v>
      </c>
      <c r="L595" s="7" t="s">
        <v>29</v>
      </c>
      <c r="M595" s="7">
        <v>9</v>
      </c>
      <c r="N595" s="7">
        <f>INDEX('Delivery Distances'!$B$6:$K$20,MATCH('Sales Summary_working sheet'!L595,'Delivery Distances'!$A$6:$A$20,0),MATCH('Sales Summary_working sheet'!M595,'Delivery Distances'!$B$5:$K$5,0))</f>
        <v>6</v>
      </c>
      <c r="O595" s="7" cm="1">
        <f t="array" ref="O595">_xlfn.XLOOKUP(L595,'Delivery Distances'!$A$6:$A$20,_xlfn.XLOOKUP('Sales Summary_working sheet'!M595,'Delivery Distances'!$B$5:$K$5,'Delivery Distances'!$B$6:$K$20))</f>
        <v>6</v>
      </c>
      <c r="P595" s="7">
        <f t="shared" si="37"/>
        <v>10</v>
      </c>
    </row>
    <row r="596" spans="1:16" ht="15.75" customHeight="1" x14ac:dyDescent="0.15">
      <c r="A596" s="13">
        <v>43986</v>
      </c>
      <c r="B596" s="19" t="s">
        <v>5356</v>
      </c>
      <c r="C596" s="7" t="s">
        <v>3010</v>
      </c>
      <c r="D596" s="14">
        <v>16</v>
      </c>
      <c r="E596" s="14" t="str">
        <f>_xlfn.XLOOKUP(D596,'Meal Info'!$A$4:$A$19,'Meal Info'!$B$4:$B$19)</f>
        <v>Fish</v>
      </c>
      <c r="F596" s="14" t="str">
        <f>_xlfn.XLOOKUP(D596,'Meal Info'!$A$4:$A$19,'Meal Info'!$C$4:$C$19)</f>
        <v>Charlie</v>
      </c>
      <c r="G596" s="7">
        <v>1.05</v>
      </c>
      <c r="H596" s="7">
        <f t="shared" si="38"/>
        <v>0.10500000000000001</v>
      </c>
      <c r="I596" s="7">
        <f t="shared" si="39"/>
        <v>1.155</v>
      </c>
      <c r="J596" s="7">
        <v>0.18</v>
      </c>
      <c r="K596" s="7">
        <f t="shared" si="36"/>
        <v>0.189</v>
      </c>
      <c r="L596" s="7" t="s">
        <v>5083</v>
      </c>
      <c r="M596" s="7">
        <v>4</v>
      </c>
      <c r="N596" s="7">
        <f>INDEX('Delivery Distances'!$B$6:$K$20,MATCH('Sales Summary_working sheet'!L596,'Delivery Distances'!$A$6:$A$20,0),MATCH('Sales Summary_working sheet'!M596,'Delivery Distances'!$B$5:$K$5,0))</f>
        <v>1</v>
      </c>
      <c r="O596" s="7" cm="1">
        <f t="array" ref="O596">_xlfn.XLOOKUP(L596,'Delivery Distances'!$A$6:$A$20,_xlfn.XLOOKUP('Sales Summary_working sheet'!M596,'Delivery Distances'!$B$5:$K$5,'Delivery Distances'!$B$6:$K$20))</f>
        <v>1</v>
      </c>
      <c r="P596" s="7">
        <f t="shared" si="37"/>
        <v>3</v>
      </c>
    </row>
    <row r="597" spans="1:16" ht="15.75" customHeight="1" x14ac:dyDescent="0.15">
      <c r="A597" s="13">
        <v>43986</v>
      </c>
      <c r="B597" s="19" t="s">
        <v>5356</v>
      </c>
      <c r="C597" s="7" t="s">
        <v>528</v>
      </c>
      <c r="D597" s="14">
        <v>10</v>
      </c>
      <c r="E597" s="14" t="str">
        <f>_xlfn.XLOOKUP(D597,'Meal Info'!$A$4:$A$19,'Meal Info'!$B$4:$B$19)</f>
        <v>Protein shake</v>
      </c>
      <c r="F597" s="14" t="str">
        <f>_xlfn.XLOOKUP(D597,'Meal Info'!$A$4:$A$19,'Meal Info'!$C$4:$C$19)</f>
        <v>Charlie</v>
      </c>
      <c r="G597" s="7">
        <v>40.54</v>
      </c>
      <c r="H597" s="7">
        <f t="shared" si="38"/>
        <v>4.0540000000000003</v>
      </c>
      <c r="I597" s="7">
        <f t="shared" si="39"/>
        <v>44.594000000000001</v>
      </c>
      <c r="J597" s="7">
        <v>0.28999999999999998</v>
      </c>
      <c r="K597" s="7">
        <f t="shared" si="36"/>
        <v>11.756599999999999</v>
      </c>
      <c r="L597" s="7" t="s">
        <v>5076</v>
      </c>
      <c r="M597" s="7">
        <v>2</v>
      </c>
      <c r="N597" s="7">
        <f>INDEX('Delivery Distances'!$B$6:$K$20,MATCH('Sales Summary_working sheet'!L597,'Delivery Distances'!$A$6:$A$20,0),MATCH('Sales Summary_working sheet'!M597,'Delivery Distances'!$B$5:$K$5,0))</f>
        <v>11</v>
      </c>
      <c r="O597" s="7" cm="1">
        <f t="array" ref="O597">_xlfn.XLOOKUP(L597,'Delivery Distances'!$A$6:$A$20,_xlfn.XLOOKUP('Sales Summary_working sheet'!M597,'Delivery Distances'!$B$5:$K$5,'Delivery Distances'!$B$6:$K$20))</f>
        <v>11</v>
      </c>
      <c r="P597" s="7">
        <f t="shared" si="37"/>
        <v>12.5</v>
      </c>
    </row>
    <row r="598" spans="1:16" ht="15.75" customHeight="1" x14ac:dyDescent="0.15">
      <c r="A598" s="13">
        <v>43986</v>
      </c>
      <c r="B598" s="19" t="s">
        <v>5356</v>
      </c>
      <c r="C598" s="7" t="s">
        <v>214</v>
      </c>
      <c r="D598" s="14">
        <v>10</v>
      </c>
      <c r="E598" s="14" t="str">
        <f>_xlfn.XLOOKUP(D598,'Meal Info'!$A$4:$A$19,'Meal Info'!$B$4:$B$19)</f>
        <v>Protein shake</v>
      </c>
      <c r="F598" s="14" t="str">
        <f>_xlfn.XLOOKUP(D598,'Meal Info'!$A$4:$A$19,'Meal Info'!$C$4:$C$19)</f>
        <v>Charlie</v>
      </c>
      <c r="G598" s="7">
        <v>57.11</v>
      </c>
      <c r="H598" s="7">
        <f t="shared" si="38"/>
        <v>5.7110000000000003</v>
      </c>
      <c r="I598" s="7">
        <f t="shared" si="39"/>
        <v>62.820999999999998</v>
      </c>
      <c r="J598" s="7">
        <v>0.18</v>
      </c>
      <c r="K598" s="7">
        <f t="shared" si="36"/>
        <v>10.2798</v>
      </c>
      <c r="L598" s="7" t="s">
        <v>28</v>
      </c>
      <c r="M598" s="7">
        <v>2</v>
      </c>
      <c r="N598" s="7">
        <f>INDEX('Delivery Distances'!$B$6:$K$20,MATCH('Sales Summary_working sheet'!L598,'Delivery Distances'!$A$6:$A$20,0),MATCH('Sales Summary_working sheet'!M598,'Delivery Distances'!$B$5:$K$5,0))</f>
        <v>12</v>
      </c>
      <c r="O598" s="7" cm="1">
        <f t="array" ref="O598">_xlfn.XLOOKUP(L598,'Delivery Distances'!$A$6:$A$20,_xlfn.XLOOKUP('Sales Summary_working sheet'!M598,'Delivery Distances'!$B$5:$K$5,'Delivery Distances'!$B$6:$K$20))</f>
        <v>12</v>
      </c>
      <c r="P598" s="7">
        <f t="shared" si="37"/>
        <v>13</v>
      </c>
    </row>
    <row r="599" spans="1:16" ht="15.75" customHeight="1" x14ac:dyDescent="0.15">
      <c r="A599" s="13">
        <v>43986</v>
      </c>
      <c r="B599" s="19" t="s">
        <v>5356</v>
      </c>
      <c r="C599" s="7" t="s">
        <v>3848</v>
      </c>
      <c r="D599" s="14">
        <v>10</v>
      </c>
      <c r="E599" s="14" t="str">
        <f>_xlfn.XLOOKUP(D599,'Meal Info'!$A$4:$A$19,'Meal Info'!$B$4:$B$19)</f>
        <v>Protein shake</v>
      </c>
      <c r="F599" s="14" t="str">
        <f>_xlfn.XLOOKUP(D599,'Meal Info'!$A$4:$A$19,'Meal Info'!$C$4:$C$19)</f>
        <v>Charlie</v>
      </c>
      <c r="G599" s="7">
        <v>8.48</v>
      </c>
      <c r="H599" s="7">
        <f t="shared" si="38"/>
        <v>0.84800000000000009</v>
      </c>
      <c r="I599" s="7">
        <f t="shared" si="39"/>
        <v>9.3280000000000012</v>
      </c>
      <c r="J599" s="7">
        <v>0.35</v>
      </c>
      <c r="K599" s="7">
        <f t="shared" si="36"/>
        <v>2.968</v>
      </c>
      <c r="L599" s="7" t="s">
        <v>5083</v>
      </c>
      <c r="M599" s="7">
        <v>2</v>
      </c>
      <c r="N599" s="7">
        <f>INDEX('Delivery Distances'!$B$6:$K$20,MATCH('Sales Summary_working sheet'!L599,'Delivery Distances'!$A$6:$A$20,0),MATCH('Sales Summary_working sheet'!M599,'Delivery Distances'!$B$5:$K$5,0))</f>
        <v>1</v>
      </c>
      <c r="O599" s="7" cm="1">
        <f t="array" ref="O599">_xlfn.XLOOKUP(L599,'Delivery Distances'!$A$6:$A$20,_xlfn.XLOOKUP('Sales Summary_working sheet'!M599,'Delivery Distances'!$B$5:$K$5,'Delivery Distances'!$B$6:$K$20))</f>
        <v>1</v>
      </c>
      <c r="P599" s="7">
        <f t="shared" si="37"/>
        <v>3</v>
      </c>
    </row>
    <row r="600" spans="1:16" ht="15.75" customHeight="1" x14ac:dyDescent="0.15">
      <c r="A600" s="13">
        <v>43986</v>
      </c>
      <c r="B600" s="19" t="s">
        <v>5356</v>
      </c>
      <c r="C600" s="7" t="s">
        <v>481</v>
      </c>
      <c r="D600" s="14">
        <v>10</v>
      </c>
      <c r="E600" s="14" t="str">
        <f>_xlfn.XLOOKUP(D600,'Meal Info'!$A$4:$A$19,'Meal Info'!$B$4:$B$19)</f>
        <v>Protein shake</v>
      </c>
      <c r="F600" s="14" t="str">
        <f>_xlfn.XLOOKUP(D600,'Meal Info'!$A$4:$A$19,'Meal Info'!$C$4:$C$19)</f>
        <v>Charlie</v>
      </c>
      <c r="G600" s="7">
        <v>49.04</v>
      </c>
      <c r="H600" s="7">
        <f t="shared" si="38"/>
        <v>4.9039999999999999</v>
      </c>
      <c r="I600" s="7">
        <f t="shared" si="39"/>
        <v>53.944000000000003</v>
      </c>
      <c r="J600" s="7">
        <v>0.38</v>
      </c>
      <c r="K600" s="7">
        <f t="shared" si="36"/>
        <v>18.635200000000001</v>
      </c>
      <c r="L600" s="7" t="s">
        <v>30</v>
      </c>
      <c r="M600" s="7">
        <v>10</v>
      </c>
      <c r="N600" s="7">
        <f>INDEX('Delivery Distances'!$B$6:$K$20,MATCH('Sales Summary_working sheet'!L600,'Delivery Distances'!$A$6:$A$20,0),MATCH('Sales Summary_working sheet'!M600,'Delivery Distances'!$B$5:$K$5,0))</f>
        <v>15</v>
      </c>
      <c r="O600" s="7" cm="1">
        <f t="array" ref="O600">_xlfn.XLOOKUP(L600,'Delivery Distances'!$A$6:$A$20,_xlfn.XLOOKUP('Sales Summary_working sheet'!M600,'Delivery Distances'!$B$5:$K$5,'Delivery Distances'!$B$6:$K$20))</f>
        <v>15</v>
      </c>
      <c r="P600" s="7">
        <f t="shared" si="37"/>
        <v>14.5</v>
      </c>
    </row>
    <row r="601" spans="1:16" ht="15.75" customHeight="1" x14ac:dyDescent="0.15">
      <c r="A601" s="13">
        <v>43986</v>
      </c>
      <c r="B601" s="19" t="s">
        <v>5356</v>
      </c>
      <c r="C601" s="7" t="s">
        <v>1027</v>
      </c>
      <c r="D601" s="14">
        <v>15</v>
      </c>
      <c r="E601" s="14" t="str">
        <f>_xlfn.XLOOKUP(D601,'Meal Info'!$A$4:$A$19,'Meal Info'!$B$4:$B$19)</f>
        <v>Snacks</v>
      </c>
      <c r="F601" s="14" t="str">
        <f>_xlfn.XLOOKUP(D601,'Meal Info'!$A$4:$A$19,'Meal Info'!$C$4:$C$19)</f>
        <v>Charlie</v>
      </c>
      <c r="G601" s="7">
        <v>79.709999999999994</v>
      </c>
      <c r="H601" s="7">
        <f t="shared" si="38"/>
        <v>7.9710000000000001</v>
      </c>
      <c r="I601" s="7">
        <f t="shared" si="39"/>
        <v>87.680999999999997</v>
      </c>
      <c r="J601" s="7">
        <v>0.35</v>
      </c>
      <c r="K601" s="7">
        <f t="shared" si="36"/>
        <v>27.898499999999995</v>
      </c>
      <c r="L601" s="7" t="s">
        <v>5080</v>
      </c>
      <c r="M601" s="7">
        <v>5</v>
      </c>
      <c r="N601" s="7">
        <f>INDEX('Delivery Distances'!$B$6:$K$20,MATCH('Sales Summary_working sheet'!L601,'Delivery Distances'!$A$6:$A$20,0),MATCH('Sales Summary_working sheet'!M601,'Delivery Distances'!$B$5:$K$5,0))</f>
        <v>5</v>
      </c>
      <c r="O601" s="7" cm="1">
        <f t="array" ref="O601">_xlfn.XLOOKUP(L601,'Delivery Distances'!$A$6:$A$20,_xlfn.XLOOKUP('Sales Summary_working sheet'!M601,'Delivery Distances'!$B$5:$K$5,'Delivery Distances'!$B$6:$K$20))</f>
        <v>5</v>
      </c>
      <c r="P601" s="7">
        <f t="shared" si="37"/>
        <v>9</v>
      </c>
    </row>
    <row r="602" spans="1:16" ht="15.75" customHeight="1" x14ac:dyDescent="0.15">
      <c r="A602" s="13">
        <v>43986</v>
      </c>
      <c r="B602" s="19" t="s">
        <v>5357</v>
      </c>
      <c r="C602" s="7" t="s">
        <v>3759</v>
      </c>
      <c r="D602" s="14">
        <v>16</v>
      </c>
      <c r="E602" s="14" t="str">
        <f>_xlfn.XLOOKUP(D602,'Meal Info'!$A$4:$A$19,'Meal Info'!$B$4:$B$19)</f>
        <v>Fish</v>
      </c>
      <c r="F602" s="14" t="str">
        <f>_xlfn.XLOOKUP(D602,'Meal Info'!$A$4:$A$19,'Meal Info'!$C$4:$C$19)</f>
        <v>Charlie</v>
      </c>
      <c r="G602" s="7">
        <v>47.35</v>
      </c>
      <c r="H602" s="7">
        <f t="shared" si="38"/>
        <v>4.7350000000000003</v>
      </c>
      <c r="I602" s="7">
        <f t="shared" si="39"/>
        <v>52.085000000000001</v>
      </c>
      <c r="J602" s="7">
        <v>0.38</v>
      </c>
      <c r="K602" s="7">
        <f t="shared" si="36"/>
        <v>17.993000000000002</v>
      </c>
      <c r="L602" s="7" t="s">
        <v>5082</v>
      </c>
      <c r="M602" s="7">
        <v>3</v>
      </c>
      <c r="N602" s="7">
        <f>INDEX('Delivery Distances'!$B$6:$K$20,MATCH('Sales Summary_working sheet'!L602,'Delivery Distances'!$A$6:$A$20,0),MATCH('Sales Summary_working sheet'!M602,'Delivery Distances'!$B$5:$K$5,0))</f>
        <v>3</v>
      </c>
      <c r="O602" s="7" cm="1">
        <f t="array" ref="O602">_xlfn.XLOOKUP(L602,'Delivery Distances'!$A$6:$A$20,_xlfn.XLOOKUP('Sales Summary_working sheet'!M602,'Delivery Distances'!$B$5:$K$5,'Delivery Distances'!$B$6:$K$20))</f>
        <v>3</v>
      </c>
      <c r="P602" s="7">
        <f t="shared" si="37"/>
        <v>7</v>
      </c>
    </row>
    <row r="603" spans="1:16" ht="15.75" customHeight="1" x14ac:dyDescent="0.15">
      <c r="A603" s="13">
        <v>43986</v>
      </c>
      <c r="B603" s="19" t="s">
        <v>5357</v>
      </c>
      <c r="C603" s="7" t="s">
        <v>2862</v>
      </c>
      <c r="D603" s="14">
        <v>16</v>
      </c>
      <c r="E603" s="14" t="str">
        <f>_xlfn.XLOOKUP(D603,'Meal Info'!$A$4:$A$19,'Meal Info'!$B$4:$B$19)</f>
        <v>Fish</v>
      </c>
      <c r="F603" s="14" t="str">
        <f>_xlfn.XLOOKUP(D603,'Meal Info'!$A$4:$A$19,'Meal Info'!$C$4:$C$19)</f>
        <v>Charlie</v>
      </c>
      <c r="G603" s="7">
        <v>51.29</v>
      </c>
      <c r="H603" s="7">
        <f t="shared" si="38"/>
        <v>5.1290000000000004</v>
      </c>
      <c r="I603" s="7">
        <f t="shared" si="39"/>
        <v>56.418999999999997</v>
      </c>
      <c r="J603" s="7">
        <v>0.11</v>
      </c>
      <c r="K603" s="7">
        <f t="shared" si="36"/>
        <v>5.6418999999999997</v>
      </c>
      <c r="L603" s="7" t="s">
        <v>5082</v>
      </c>
      <c r="M603" s="7">
        <v>2</v>
      </c>
      <c r="N603" s="7">
        <f>INDEX('Delivery Distances'!$B$6:$K$20,MATCH('Sales Summary_working sheet'!L603,'Delivery Distances'!$A$6:$A$20,0),MATCH('Sales Summary_working sheet'!M603,'Delivery Distances'!$B$5:$K$5,0))</f>
        <v>3</v>
      </c>
      <c r="O603" s="7" cm="1">
        <f t="array" ref="O603">_xlfn.XLOOKUP(L603,'Delivery Distances'!$A$6:$A$20,_xlfn.XLOOKUP('Sales Summary_working sheet'!M603,'Delivery Distances'!$B$5:$K$5,'Delivery Distances'!$B$6:$K$20))</f>
        <v>3</v>
      </c>
      <c r="P603" s="7">
        <f t="shared" si="37"/>
        <v>7</v>
      </c>
    </row>
    <row r="604" spans="1:16" ht="15.75" customHeight="1" x14ac:dyDescent="0.15">
      <c r="A604" s="13">
        <v>43986</v>
      </c>
      <c r="B604" s="19" t="s">
        <v>5357</v>
      </c>
      <c r="C604" s="7" t="s">
        <v>333</v>
      </c>
      <c r="D604" s="14">
        <v>16</v>
      </c>
      <c r="E604" s="14" t="str">
        <f>_xlfn.XLOOKUP(D604,'Meal Info'!$A$4:$A$19,'Meal Info'!$B$4:$B$19)</f>
        <v>Fish</v>
      </c>
      <c r="F604" s="14" t="str">
        <f>_xlfn.XLOOKUP(D604,'Meal Info'!$A$4:$A$19,'Meal Info'!$C$4:$C$19)</f>
        <v>Charlie</v>
      </c>
      <c r="G604" s="7">
        <v>48.02</v>
      </c>
      <c r="H604" s="7">
        <f t="shared" si="38"/>
        <v>4.8020000000000005</v>
      </c>
      <c r="I604" s="7">
        <f t="shared" si="39"/>
        <v>52.822000000000003</v>
      </c>
      <c r="J604" s="7">
        <v>0.26</v>
      </c>
      <c r="K604" s="7">
        <f t="shared" si="36"/>
        <v>12.485200000000001</v>
      </c>
      <c r="L604" s="7" t="s">
        <v>5076</v>
      </c>
      <c r="M604" s="7">
        <v>10</v>
      </c>
      <c r="N604" s="7">
        <f>INDEX('Delivery Distances'!$B$6:$K$20,MATCH('Sales Summary_working sheet'!L604,'Delivery Distances'!$A$6:$A$20,0),MATCH('Sales Summary_working sheet'!M604,'Delivery Distances'!$B$5:$K$5,0))</f>
        <v>3</v>
      </c>
      <c r="O604" s="7" cm="1">
        <f t="array" ref="O604">_xlfn.XLOOKUP(L604,'Delivery Distances'!$A$6:$A$20,_xlfn.XLOOKUP('Sales Summary_working sheet'!M604,'Delivery Distances'!$B$5:$K$5,'Delivery Distances'!$B$6:$K$20))</f>
        <v>3</v>
      </c>
      <c r="P604" s="7">
        <f t="shared" si="37"/>
        <v>7</v>
      </c>
    </row>
    <row r="605" spans="1:16" ht="15.75" customHeight="1" x14ac:dyDescent="0.15">
      <c r="A605" s="13">
        <v>43986</v>
      </c>
      <c r="B605" s="19" t="s">
        <v>5357</v>
      </c>
      <c r="C605" s="7" t="s">
        <v>4117</v>
      </c>
      <c r="D605" s="14">
        <v>10</v>
      </c>
      <c r="E605" s="14" t="str">
        <f>_xlfn.XLOOKUP(D605,'Meal Info'!$A$4:$A$19,'Meal Info'!$B$4:$B$19)</f>
        <v>Protein shake</v>
      </c>
      <c r="F605" s="14" t="str">
        <f>_xlfn.XLOOKUP(D605,'Meal Info'!$A$4:$A$19,'Meal Info'!$C$4:$C$19)</f>
        <v>Charlie</v>
      </c>
      <c r="G605" s="7">
        <v>12.77</v>
      </c>
      <c r="H605" s="7">
        <f t="shared" si="38"/>
        <v>1.2770000000000001</v>
      </c>
      <c r="I605" s="7">
        <f t="shared" si="39"/>
        <v>14.047000000000001</v>
      </c>
      <c r="J605" s="7">
        <v>0.08</v>
      </c>
      <c r="K605" s="7">
        <f t="shared" si="36"/>
        <v>1.0216000000000001</v>
      </c>
      <c r="L605" s="7" t="s">
        <v>30</v>
      </c>
      <c r="M605" s="7">
        <v>10</v>
      </c>
      <c r="N605" s="7">
        <f>INDEX('Delivery Distances'!$B$6:$K$20,MATCH('Sales Summary_working sheet'!L605,'Delivery Distances'!$A$6:$A$20,0),MATCH('Sales Summary_working sheet'!M605,'Delivery Distances'!$B$5:$K$5,0))</f>
        <v>15</v>
      </c>
      <c r="O605" s="7" cm="1">
        <f t="array" ref="O605">_xlfn.XLOOKUP(L605,'Delivery Distances'!$A$6:$A$20,_xlfn.XLOOKUP('Sales Summary_working sheet'!M605,'Delivery Distances'!$B$5:$K$5,'Delivery Distances'!$B$6:$K$20))</f>
        <v>15</v>
      </c>
      <c r="P605" s="7">
        <f t="shared" si="37"/>
        <v>14.5</v>
      </c>
    </row>
    <row r="606" spans="1:16" ht="15.75" customHeight="1" x14ac:dyDescent="0.15">
      <c r="A606" s="13">
        <v>43986</v>
      </c>
      <c r="B606" s="19" t="s">
        <v>5357</v>
      </c>
      <c r="C606" s="7" t="s">
        <v>4470</v>
      </c>
      <c r="D606" s="14">
        <v>15</v>
      </c>
      <c r="E606" s="14" t="str">
        <f>_xlfn.XLOOKUP(D606,'Meal Info'!$A$4:$A$19,'Meal Info'!$B$4:$B$19)</f>
        <v>Snacks</v>
      </c>
      <c r="F606" s="14" t="str">
        <f>_xlfn.XLOOKUP(D606,'Meal Info'!$A$4:$A$19,'Meal Info'!$C$4:$C$19)</f>
        <v>Charlie</v>
      </c>
      <c r="G606" s="7">
        <v>14.61</v>
      </c>
      <c r="H606" s="7">
        <f t="shared" si="38"/>
        <v>1.4610000000000001</v>
      </c>
      <c r="I606" s="7">
        <f t="shared" si="39"/>
        <v>16.070999999999998</v>
      </c>
      <c r="J606" s="7">
        <v>0.15</v>
      </c>
      <c r="K606" s="7">
        <f t="shared" si="36"/>
        <v>2.1915</v>
      </c>
      <c r="L606" s="7" t="s">
        <v>5082</v>
      </c>
      <c r="M606" s="7">
        <v>3</v>
      </c>
      <c r="N606" s="7">
        <f>INDEX('Delivery Distances'!$B$6:$K$20,MATCH('Sales Summary_working sheet'!L606,'Delivery Distances'!$A$6:$A$20,0),MATCH('Sales Summary_working sheet'!M606,'Delivery Distances'!$B$5:$K$5,0))</f>
        <v>3</v>
      </c>
      <c r="O606" s="7" cm="1">
        <f t="array" ref="O606">_xlfn.XLOOKUP(L606,'Delivery Distances'!$A$6:$A$20,_xlfn.XLOOKUP('Sales Summary_working sheet'!M606,'Delivery Distances'!$B$5:$K$5,'Delivery Distances'!$B$6:$K$20))</f>
        <v>3</v>
      </c>
      <c r="P606" s="7">
        <f t="shared" si="37"/>
        <v>7</v>
      </c>
    </row>
    <row r="607" spans="1:16" ht="15.75" customHeight="1" x14ac:dyDescent="0.15">
      <c r="A607" s="13">
        <v>43986</v>
      </c>
      <c r="B607" s="19" t="s">
        <v>5357</v>
      </c>
      <c r="C607" s="7" t="s">
        <v>1792</v>
      </c>
      <c r="D607" s="14">
        <v>16</v>
      </c>
      <c r="E607" s="14" t="str">
        <f>_xlfn.XLOOKUP(D607,'Meal Info'!$A$4:$A$19,'Meal Info'!$B$4:$B$19)</f>
        <v>Fish</v>
      </c>
      <c r="F607" s="14" t="str">
        <f>_xlfn.XLOOKUP(D607,'Meal Info'!$A$4:$A$19,'Meal Info'!$C$4:$C$19)</f>
        <v>Charlie</v>
      </c>
      <c r="G607" s="7">
        <v>61.3</v>
      </c>
      <c r="H607" s="7">
        <f t="shared" si="38"/>
        <v>6.13</v>
      </c>
      <c r="I607" s="7">
        <f t="shared" si="39"/>
        <v>67.429999999999993</v>
      </c>
      <c r="J607" s="7">
        <v>0.32</v>
      </c>
      <c r="K607" s="7">
        <f t="shared" si="36"/>
        <v>19.616</v>
      </c>
      <c r="L607" s="7" t="s">
        <v>5082</v>
      </c>
      <c r="M607" s="7">
        <v>3</v>
      </c>
      <c r="N607" s="7">
        <f>INDEX('Delivery Distances'!$B$6:$K$20,MATCH('Sales Summary_working sheet'!L607,'Delivery Distances'!$A$6:$A$20,0),MATCH('Sales Summary_working sheet'!M607,'Delivery Distances'!$B$5:$K$5,0))</f>
        <v>3</v>
      </c>
      <c r="O607" s="7" cm="1">
        <f t="array" ref="O607">_xlfn.XLOOKUP(L607,'Delivery Distances'!$A$6:$A$20,_xlfn.XLOOKUP('Sales Summary_working sheet'!M607,'Delivery Distances'!$B$5:$K$5,'Delivery Distances'!$B$6:$K$20))</f>
        <v>3</v>
      </c>
      <c r="P607" s="7">
        <f t="shared" si="37"/>
        <v>7</v>
      </c>
    </row>
    <row r="608" spans="1:16" ht="15.75" customHeight="1" x14ac:dyDescent="0.15">
      <c r="A608" s="13">
        <v>43986</v>
      </c>
      <c r="B608" s="19" t="s">
        <v>5357</v>
      </c>
      <c r="C608" s="7" t="s">
        <v>715</v>
      </c>
      <c r="D608" s="14">
        <v>16</v>
      </c>
      <c r="E608" s="14" t="str">
        <f>_xlfn.XLOOKUP(D608,'Meal Info'!$A$4:$A$19,'Meal Info'!$B$4:$B$19)</f>
        <v>Fish</v>
      </c>
      <c r="F608" s="14" t="str">
        <f>_xlfn.XLOOKUP(D608,'Meal Info'!$A$4:$A$19,'Meal Info'!$C$4:$C$19)</f>
        <v>Charlie</v>
      </c>
      <c r="G608" s="7">
        <v>1.3</v>
      </c>
      <c r="H608" s="7">
        <f t="shared" si="38"/>
        <v>0.13</v>
      </c>
      <c r="I608" s="7">
        <f t="shared" si="39"/>
        <v>1.4300000000000002</v>
      </c>
      <c r="J608" s="7">
        <v>0.36</v>
      </c>
      <c r="K608" s="7">
        <f t="shared" si="36"/>
        <v>0.46799999999999997</v>
      </c>
      <c r="L608" s="7" t="s">
        <v>26</v>
      </c>
      <c r="M608" s="7">
        <v>8</v>
      </c>
      <c r="N608" s="7">
        <f>INDEX('Delivery Distances'!$B$6:$K$20,MATCH('Sales Summary_working sheet'!L608,'Delivery Distances'!$A$6:$A$20,0),MATCH('Sales Summary_working sheet'!M608,'Delivery Distances'!$B$5:$K$5,0))</f>
        <v>2</v>
      </c>
      <c r="O608" s="7" cm="1">
        <f t="array" ref="O608">_xlfn.XLOOKUP(L608,'Delivery Distances'!$A$6:$A$20,_xlfn.XLOOKUP('Sales Summary_working sheet'!M608,'Delivery Distances'!$B$5:$K$5,'Delivery Distances'!$B$6:$K$20))</f>
        <v>2</v>
      </c>
      <c r="P608" s="7">
        <f t="shared" si="37"/>
        <v>6</v>
      </c>
    </row>
    <row r="609" spans="1:16" ht="15.75" customHeight="1" x14ac:dyDescent="0.15">
      <c r="A609" s="13">
        <v>43986</v>
      </c>
      <c r="B609" s="19" t="s">
        <v>5357</v>
      </c>
      <c r="C609" s="7" t="s">
        <v>2758</v>
      </c>
      <c r="D609" s="14">
        <v>16</v>
      </c>
      <c r="E609" s="14" t="str">
        <f>_xlfn.XLOOKUP(D609,'Meal Info'!$A$4:$A$19,'Meal Info'!$B$4:$B$19)</f>
        <v>Fish</v>
      </c>
      <c r="F609" s="14" t="str">
        <f>_xlfn.XLOOKUP(D609,'Meal Info'!$A$4:$A$19,'Meal Info'!$C$4:$C$19)</f>
        <v>Charlie</v>
      </c>
      <c r="G609" s="7">
        <v>30.1</v>
      </c>
      <c r="H609" s="7">
        <f t="shared" si="38"/>
        <v>3.0100000000000002</v>
      </c>
      <c r="I609" s="7">
        <f t="shared" si="39"/>
        <v>33.11</v>
      </c>
      <c r="J609" s="7">
        <v>0.3</v>
      </c>
      <c r="K609" s="7">
        <f t="shared" si="36"/>
        <v>9.0299999999999994</v>
      </c>
      <c r="L609" s="7" t="s">
        <v>27</v>
      </c>
      <c r="M609" s="7">
        <v>5</v>
      </c>
      <c r="N609" s="7">
        <f>INDEX('Delivery Distances'!$B$6:$K$20,MATCH('Sales Summary_working sheet'!L609,'Delivery Distances'!$A$6:$A$20,0),MATCH('Sales Summary_working sheet'!M609,'Delivery Distances'!$B$5:$K$5,0))</f>
        <v>14</v>
      </c>
      <c r="O609" s="7" cm="1">
        <f t="array" ref="O609">_xlfn.XLOOKUP(L609,'Delivery Distances'!$A$6:$A$20,_xlfn.XLOOKUP('Sales Summary_working sheet'!M609,'Delivery Distances'!$B$5:$K$5,'Delivery Distances'!$B$6:$K$20))</f>
        <v>14</v>
      </c>
      <c r="P609" s="7">
        <f t="shared" si="37"/>
        <v>14</v>
      </c>
    </row>
    <row r="610" spans="1:16" ht="15.75" customHeight="1" x14ac:dyDescent="0.15">
      <c r="A610" s="13">
        <v>43986</v>
      </c>
      <c r="B610" s="19" t="s">
        <v>5357</v>
      </c>
      <c r="C610" s="7" t="s">
        <v>3262</v>
      </c>
      <c r="D610" s="14">
        <v>10</v>
      </c>
      <c r="E610" s="14" t="str">
        <f>_xlfn.XLOOKUP(D610,'Meal Info'!$A$4:$A$19,'Meal Info'!$B$4:$B$19)</f>
        <v>Protein shake</v>
      </c>
      <c r="F610" s="14" t="str">
        <f>_xlfn.XLOOKUP(D610,'Meal Info'!$A$4:$A$19,'Meal Info'!$C$4:$C$19)</f>
        <v>Charlie</v>
      </c>
      <c r="G610" s="7">
        <v>45.39</v>
      </c>
      <c r="H610" s="7">
        <f t="shared" si="38"/>
        <v>4.5390000000000006</v>
      </c>
      <c r="I610" s="7">
        <f t="shared" si="39"/>
        <v>49.929000000000002</v>
      </c>
      <c r="J610" s="7">
        <v>0.28000000000000003</v>
      </c>
      <c r="K610" s="7">
        <f t="shared" si="36"/>
        <v>12.709200000000001</v>
      </c>
      <c r="L610" s="7" t="s">
        <v>5078</v>
      </c>
      <c r="M610" s="7">
        <v>9</v>
      </c>
      <c r="N610" s="7">
        <f>INDEX('Delivery Distances'!$B$6:$K$20,MATCH('Sales Summary_working sheet'!L610,'Delivery Distances'!$A$6:$A$20,0),MATCH('Sales Summary_working sheet'!M610,'Delivery Distances'!$B$5:$K$5,0))</f>
        <v>6</v>
      </c>
      <c r="O610" s="7" cm="1">
        <f t="array" ref="O610">_xlfn.XLOOKUP(L610,'Delivery Distances'!$A$6:$A$20,_xlfn.XLOOKUP('Sales Summary_working sheet'!M610,'Delivery Distances'!$B$5:$K$5,'Delivery Distances'!$B$6:$K$20))</f>
        <v>6</v>
      </c>
      <c r="P610" s="7">
        <f t="shared" si="37"/>
        <v>10</v>
      </c>
    </row>
    <row r="611" spans="1:16" ht="15.75" customHeight="1" x14ac:dyDescent="0.15">
      <c r="A611" s="13">
        <v>43986</v>
      </c>
      <c r="B611" s="19" t="s">
        <v>5357</v>
      </c>
      <c r="C611" s="7" t="s">
        <v>1218</v>
      </c>
      <c r="D611" s="14">
        <v>16</v>
      </c>
      <c r="E611" s="14" t="str">
        <f>_xlfn.XLOOKUP(D611,'Meal Info'!$A$4:$A$19,'Meal Info'!$B$4:$B$19)</f>
        <v>Fish</v>
      </c>
      <c r="F611" s="14" t="str">
        <f>_xlfn.XLOOKUP(D611,'Meal Info'!$A$4:$A$19,'Meal Info'!$C$4:$C$19)</f>
        <v>Charlie</v>
      </c>
      <c r="G611" s="7">
        <v>83</v>
      </c>
      <c r="H611" s="7">
        <f t="shared" si="38"/>
        <v>8.3000000000000007</v>
      </c>
      <c r="I611" s="7">
        <f t="shared" si="39"/>
        <v>91.3</v>
      </c>
      <c r="J611" s="7">
        <v>0.31</v>
      </c>
      <c r="K611" s="7">
        <f t="shared" si="36"/>
        <v>25.73</v>
      </c>
      <c r="L611" s="7" t="s">
        <v>30</v>
      </c>
      <c r="M611" s="7">
        <v>6</v>
      </c>
      <c r="N611" s="7">
        <f>INDEX('Delivery Distances'!$B$6:$K$20,MATCH('Sales Summary_working sheet'!L611,'Delivery Distances'!$A$6:$A$20,0),MATCH('Sales Summary_working sheet'!M611,'Delivery Distances'!$B$5:$K$5,0))</f>
        <v>15</v>
      </c>
      <c r="O611" s="7" cm="1">
        <f t="array" ref="O611">_xlfn.XLOOKUP(L611,'Delivery Distances'!$A$6:$A$20,_xlfn.XLOOKUP('Sales Summary_working sheet'!M611,'Delivery Distances'!$B$5:$K$5,'Delivery Distances'!$B$6:$K$20))</f>
        <v>15</v>
      </c>
      <c r="P611" s="7">
        <f t="shared" si="37"/>
        <v>14.5</v>
      </c>
    </row>
    <row r="612" spans="1:16" ht="15.75" customHeight="1" x14ac:dyDescent="0.15">
      <c r="A612" s="13">
        <v>43986</v>
      </c>
      <c r="B612" s="19" t="s">
        <v>5357</v>
      </c>
      <c r="C612" s="7" t="s">
        <v>3849</v>
      </c>
      <c r="D612" s="14">
        <v>10</v>
      </c>
      <c r="E612" s="14" t="str">
        <f>_xlfn.XLOOKUP(D612,'Meal Info'!$A$4:$A$19,'Meal Info'!$B$4:$B$19)</f>
        <v>Protein shake</v>
      </c>
      <c r="F612" s="14" t="str">
        <f>_xlfn.XLOOKUP(D612,'Meal Info'!$A$4:$A$19,'Meal Info'!$C$4:$C$19)</f>
        <v>Charlie</v>
      </c>
      <c r="G612" s="7">
        <v>9.3000000000000007</v>
      </c>
      <c r="H612" s="7">
        <f t="shared" si="38"/>
        <v>0.93000000000000016</v>
      </c>
      <c r="I612" s="7">
        <f t="shared" si="39"/>
        <v>10.23</v>
      </c>
      <c r="J612" s="7">
        <v>0.21</v>
      </c>
      <c r="K612" s="7">
        <f t="shared" si="36"/>
        <v>1.9530000000000001</v>
      </c>
      <c r="L612" s="7" t="s">
        <v>5076</v>
      </c>
      <c r="M612" s="7">
        <v>6</v>
      </c>
      <c r="N612" s="7">
        <f>INDEX('Delivery Distances'!$B$6:$K$20,MATCH('Sales Summary_working sheet'!L612,'Delivery Distances'!$A$6:$A$20,0),MATCH('Sales Summary_working sheet'!M612,'Delivery Distances'!$B$5:$K$5,0))</f>
        <v>9</v>
      </c>
      <c r="O612" s="7" cm="1">
        <f t="array" ref="O612">_xlfn.XLOOKUP(L612,'Delivery Distances'!$A$6:$A$20,_xlfn.XLOOKUP('Sales Summary_working sheet'!M612,'Delivery Distances'!$B$5:$K$5,'Delivery Distances'!$B$6:$K$20))</f>
        <v>9</v>
      </c>
      <c r="P612" s="7">
        <f t="shared" si="37"/>
        <v>11.5</v>
      </c>
    </row>
    <row r="613" spans="1:16" ht="15.75" customHeight="1" x14ac:dyDescent="0.15">
      <c r="A613" s="13">
        <v>43986</v>
      </c>
      <c r="B613" s="19" t="s">
        <v>5357</v>
      </c>
      <c r="C613" s="7" t="s">
        <v>4720</v>
      </c>
      <c r="D613" s="14">
        <v>15</v>
      </c>
      <c r="E613" s="14" t="str">
        <f>_xlfn.XLOOKUP(D613,'Meal Info'!$A$4:$A$19,'Meal Info'!$B$4:$B$19)</f>
        <v>Snacks</v>
      </c>
      <c r="F613" s="14" t="str">
        <f>_xlfn.XLOOKUP(D613,'Meal Info'!$A$4:$A$19,'Meal Info'!$C$4:$C$19)</f>
        <v>Charlie</v>
      </c>
      <c r="G613" s="7">
        <v>52.04</v>
      </c>
      <c r="H613" s="7">
        <f t="shared" si="38"/>
        <v>5.2040000000000006</v>
      </c>
      <c r="I613" s="7">
        <f t="shared" si="39"/>
        <v>57.244</v>
      </c>
      <c r="J613" s="7">
        <v>0.05</v>
      </c>
      <c r="K613" s="7">
        <f t="shared" si="36"/>
        <v>2.6020000000000003</v>
      </c>
      <c r="L613" s="7" t="s">
        <v>5076</v>
      </c>
      <c r="M613" s="7">
        <v>2</v>
      </c>
      <c r="N613" s="7">
        <f>INDEX('Delivery Distances'!$B$6:$K$20,MATCH('Sales Summary_working sheet'!L613,'Delivery Distances'!$A$6:$A$20,0),MATCH('Sales Summary_working sheet'!M613,'Delivery Distances'!$B$5:$K$5,0))</f>
        <v>11</v>
      </c>
      <c r="O613" s="7" cm="1">
        <f t="array" ref="O613">_xlfn.XLOOKUP(L613,'Delivery Distances'!$A$6:$A$20,_xlfn.XLOOKUP('Sales Summary_working sheet'!M613,'Delivery Distances'!$B$5:$K$5,'Delivery Distances'!$B$6:$K$20))</f>
        <v>11</v>
      </c>
      <c r="P613" s="7">
        <f t="shared" si="37"/>
        <v>12.5</v>
      </c>
    </row>
    <row r="614" spans="1:16" ht="15.75" customHeight="1" x14ac:dyDescent="0.15">
      <c r="A614" s="13">
        <v>43986</v>
      </c>
      <c r="B614" s="19" t="s">
        <v>5357</v>
      </c>
      <c r="C614" s="7" t="s">
        <v>609</v>
      </c>
      <c r="D614" s="14">
        <v>10</v>
      </c>
      <c r="E614" s="14" t="str">
        <f>_xlfn.XLOOKUP(D614,'Meal Info'!$A$4:$A$19,'Meal Info'!$B$4:$B$19)</f>
        <v>Protein shake</v>
      </c>
      <c r="F614" s="14" t="str">
        <f>_xlfn.XLOOKUP(D614,'Meal Info'!$A$4:$A$19,'Meal Info'!$C$4:$C$19)</f>
        <v>Charlie</v>
      </c>
      <c r="G614" s="7">
        <v>46.48</v>
      </c>
      <c r="H614" s="7">
        <f t="shared" si="38"/>
        <v>4.6479999999999997</v>
      </c>
      <c r="I614" s="7">
        <f t="shared" si="39"/>
        <v>51.128</v>
      </c>
      <c r="J614" s="7">
        <v>0.23</v>
      </c>
      <c r="K614" s="7">
        <f t="shared" si="36"/>
        <v>10.6904</v>
      </c>
      <c r="L614" s="7" t="s">
        <v>30</v>
      </c>
      <c r="M614" s="7">
        <v>5</v>
      </c>
      <c r="N614" s="7">
        <f>INDEX('Delivery Distances'!$B$6:$K$20,MATCH('Sales Summary_working sheet'!L614,'Delivery Distances'!$A$6:$A$20,0),MATCH('Sales Summary_working sheet'!M614,'Delivery Distances'!$B$5:$K$5,0))</f>
        <v>18</v>
      </c>
      <c r="O614" s="7" cm="1">
        <f t="array" ref="O614">_xlfn.XLOOKUP(L614,'Delivery Distances'!$A$6:$A$20,_xlfn.XLOOKUP('Sales Summary_working sheet'!M614,'Delivery Distances'!$B$5:$K$5,'Delivery Distances'!$B$6:$K$20))</f>
        <v>18</v>
      </c>
      <c r="P614" s="7">
        <f t="shared" si="37"/>
        <v>16</v>
      </c>
    </row>
    <row r="615" spans="1:16" ht="15.75" customHeight="1" x14ac:dyDescent="0.15">
      <c r="A615" s="13">
        <v>43986</v>
      </c>
      <c r="B615" s="19" t="s">
        <v>5357</v>
      </c>
      <c r="C615" s="7" t="s">
        <v>3750</v>
      </c>
      <c r="D615" s="14">
        <v>16</v>
      </c>
      <c r="E615" s="14" t="str">
        <f>_xlfn.XLOOKUP(D615,'Meal Info'!$A$4:$A$19,'Meal Info'!$B$4:$B$19)</f>
        <v>Fish</v>
      </c>
      <c r="F615" s="14" t="str">
        <f>_xlfn.XLOOKUP(D615,'Meal Info'!$A$4:$A$19,'Meal Info'!$C$4:$C$19)</f>
        <v>Charlie</v>
      </c>
      <c r="G615" s="7">
        <v>36.01</v>
      </c>
      <c r="H615" s="7">
        <f t="shared" si="38"/>
        <v>3.601</v>
      </c>
      <c r="I615" s="7">
        <f t="shared" si="39"/>
        <v>39.610999999999997</v>
      </c>
      <c r="J615" s="7">
        <v>0.4</v>
      </c>
      <c r="K615" s="7">
        <f t="shared" si="36"/>
        <v>14.404</v>
      </c>
      <c r="L615" s="7" t="s">
        <v>5077</v>
      </c>
      <c r="M615" s="7">
        <v>4</v>
      </c>
      <c r="N615" s="7">
        <f>INDEX('Delivery Distances'!$B$6:$K$20,MATCH('Sales Summary_working sheet'!L615,'Delivery Distances'!$A$6:$A$20,0),MATCH('Sales Summary_working sheet'!M615,'Delivery Distances'!$B$5:$K$5,0))</f>
        <v>5</v>
      </c>
      <c r="O615" s="7" cm="1">
        <f t="array" ref="O615">_xlfn.XLOOKUP(L615,'Delivery Distances'!$A$6:$A$20,_xlfn.XLOOKUP('Sales Summary_working sheet'!M615,'Delivery Distances'!$B$5:$K$5,'Delivery Distances'!$B$6:$K$20))</f>
        <v>5</v>
      </c>
      <c r="P615" s="7">
        <f t="shared" si="37"/>
        <v>9</v>
      </c>
    </row>
    <row r="616" spans="1:16" ht="15.75" customHeight="1" x14ac:dyDescent="0.15">
      <c r="A616" s="13">
        <v>43986</v>
      </c>
      <c r="B616" s="19" t="s">
        <v>5357</v>
      </c>
      <c r="C616" s="7" t="s">
        <v>3739</v>
      </c>
      <c r="D616" s="14">
        <v>15</v>
      </c>
      <c r="E616" s="14" t="str">
        <f>_xlfn.XLOOKUP(D616,'Meal Info'!$A$4:$A$19,'Meal Info'!$B$4:$B$19)</f>
        <v>Snacks</v>
      </c>
      <c r="F616" s="14" t="str">
        <f>_xlfn.XLOOKUP(D616,'Meal Info'!$A$4:$A$19,'Meal Info'!$C$4:$C$19)</f>
        <v>Charlie</v>
      </c>
      <c r="G616" s="7">
        <v>90.14</v>
      </c>
      <c r="H616" s="7">
        <f t="shared" si="38"/>
        <v>9.0140000000000011</v>
      </c>
      <c r="I616" s="7">
        <f t="shared" si="39"/>
        <v>99.153999999999996</v>
      </c>
      <c r="J616" s="7">
        <v>0.23</v>
      </c>
      <c r="K616" s="7">
        <f t="shared" si="36"/>
        <v>20.732200000000002</v>
      </c>
      <c r="L616" s="7" t="s">
        <v>5075</v>
      </c>
      <c r="M616" s="7">
        <v>5</v>
      </c>
      <c r="N616" s="7">
        <f>INDEX('Delivery Distances'!$B$6:$K$20,MATCH('Sales Summary_working sheet'!L616,'Delivery Distances'!$A$6:$A$20,0),MATCH('Sales Summary_working sheet'!M616,'Delivery Distances'!$B$5:$K$5,0))</f>
        <v>2</v>
      </c>
      <c r="O616" s="7" cm="1">
        <f t="array" ref="O616">_xlfn.XLOOKUP(L616,'Delivery Distances'!$A$6:$A$20,_xlfn.XLOOKUP('Sales Summary_working sheet'!M616,'Delivery Distances'!$B$5:$K$5,'Delivery Distances'!$B$6:$K$20))</f>
        <v>2</v>
      </c>
      <c r="P616" s="7">
        <f t="shared" si="37"/>
        <v>6</v>
      </c>
    </row>
    <row r="617" spans="1:16" ht="15.75" customHeight="1" x14ac:dyDescent="0.15">
      <c r="A617" s="13">
        <v>43986</v>
      </c>
      <c r="B617" s="19" t="s">
        <v>5357</v>
      </c>
      <c r="C617" s="7" t="s">
        <v>3431</v>
      </c>
      <c r="D617" s="14">
        <v>16</v>
      </c>
      <c r="E617" s="14" t="str">
        <f>_xlfn.XLOOKUP(D617,'Meal Info'!$A$4:$A$19,'Meal Info'!$B$4:$B$19)</f>
        <v>Fish</v>
      </c>
      <c r="F617" s="14" t="str">
        <f>_xlfn.XLOOKUP(D617,'Meal Info'!$A$4:$A$19,'Meal Info'!$C$4:$C$19)</f>
        <v>Charlie</v>
      </c>
      <c r="G617" s="7">
        <v>9.61</v>
      </c>
      <c r="H617" s="7">
        <f t="shared" si="38"/>
        <v>0.96099999999999997</v>
      </c>
      <c r="I617" s="7">
        <f t="shared" si="39"/>
        <v>10.571</v>
      </c>
      <c r="J617" s="7">
        <v>0.34</v>
      </c>
      <c r="K617" s="7">
        <f t="shared" si="36"/>
        <v>3.2673999999999999</v>
      </c>
      <c r="L617" s="7" t="s">
        <v>5080</v>
      </c>
      <c r="M617" s="7">
        <v>5</v>
      </c>
      <c r="N617" s="7">
        <f>INDEX('Delivery Distances'!$B$6:$K$20,MATCH('Sales Summary_working sheet'!L617,'Delivery Distances'!$A$6:$A$20,0),MATCH('Sales Summary_working sheet'!M617,'Delivery Distances'!$B$5:$K$5,0))</f>
        <v>5</v>
      </c>
      <c r="O617" s="7" cm="1">
        <f t="array" ref="O617">_xlfn.XLOOKUP(L617,'Delivery Distances'!$A$6:$A$20,_xlfn.XLOOKUP('Sales Summary_working sheet'!M617,'Delivery Distances'!$B$5:$K$5,'Delivery Distances'!$B$6:$K$20))</f>
        <v>5</v>
      </c>
      <c r="P617" s="7">
        <f t="shared" si="37"/>
        <v>9</v>
      </c>
    </row>
    <row r="618" spans="1:16" ht="15.75" customHeight="1" x14ac:dyDescent="0.15">
      <c r="A618" s="13">
        <v>43986</v>
      </c>
      <c r="B618" s="19" t="s">
        <v>5357</v>
      </c>
      <c r="C618" s="7" t="s">
        <v>2320</v>
      </c>
      <c r="D618" s="14">
        <v>15</v>
      </c>
      <c r="E618" s="14" t="str">
        <f>_xlfn.XLOOKUP(D618,'Meal Info'!$A$4:$A$19,'Meal Info'!$B$4:$B$19)</f>
        <v>Snacks</v>
      </c>
      <c r="F618" s="14" t="str">
        <f>_xlfn.XLOOKUP(D618,'Meal Info'!$A$4:$A$19,'Meal Info'!$C$4:$C$19)</f>
        <v>Charlie</v>
      </c>
      <c r="G618" s="7">
        <v>52.85</v>
      </c>
      <c r="H618" s="7">
        <f t="shared" si="38"/>
        <v>5.2850000000000001</v>
      </c>
      <c r="I618" s="7">
        <f t="shared" si="39"/>
        <v>58.135000000000005</v>
      </c>
      <c r="J618" s="7">
        <v>0.23</v>
      </c>
      <c r="K618" s="7">
        <f t="shared" si="36"/>
        <v>12.1555</v>
      </c>
      <c r="L618" s="7" t="s">
        <v>5079</v>
      </c>
      <c r="M618" s="7">
        <v>10</v>
      </c>
      <c r="N618" s="7">
        <f>INDEX('Delivery Distances'!$B$6:$K$20,MATCH('Sales Summary_working sheet'!L618,'Delivery Distances'!$A$6:$A$20,0),MATCH('Sales Summary_working sheet'!M618,'Delivery Distances'!$B$5:$K$5,0))</f>
        <v>4</v>
      </c>
      <c r="O618" s="7" cm="1">
        <f t="array" ref="O618">_xlfn.XLOOKUP(L618,'Delivery Distances'!$A$6:$A$20,_xlfn.XLOOKUP('Sales Summary_working sheet'!M618,'Delivery Distances'!$B$5:$K$5,'Delivery Distances'!$B$6:$K$20))</f>
        <v>4</v>
      </c>
      <c r="P618" s="7">
        <f t="shared" si="37"/>
        <v>8</v>
      </c>
    </row>
    <row r="619" spans="1:16" ht="15.75" customHeight="1" x14ac:dyDescent="0.15">
      <c r="A619" s="13">
        <v>43986</v>
      </c>
      <c r="B619" s="19" t="s">
        <v>5357</v>
      </c>
      <c r="C619" s="7" t="s">
        <v>2296</v>
      </c>
      <c r="D619" s="14">
        <v>15</v>
      </c>
      <c r="E619" s="14" t="str">
        <f>_xlfn.XLOOKUP(D619,'Meal Info'!$A$4:$A$19,'Meal Info'!$B$4:$B$19)</f>
        <v>Snacks</v>
      </c>
      <c r="F619" s="14" t="str">
        <f>_xlfn.XLOOKUP(D619,'Meal Info'!$A$4:$A$19,'Meal Info'!$C$4:$C$19)</f>
        <v>Charlie</v>
      </c>
      <c r="G619" s="7">
        <v>38.54</v>
      </c>
      <c r="H619" s="7">
        <f t="shared" si="38"/>
        <v>3.8540000000000001</v>
      </c>
      <c r="I619" s="7">
        <f t="shared" si="39"/>
        <v>42.393999999999998</v>
      </c>
      <c r="J619" s="7">
        <v>0.35</v>
      </c>
      <c r="K619" s="7">
        <f t="shared" si="36"/>
        <v>13.488999999999999</v>
      </c>
      <c r="L619" s="7" t="s">
        <v>5077</v>
      </c>
      <c r="M619" s="7">
        <v>6</v>
      </c>
      <c r="N619" s="7">
        <f>INDEX('Delivery Distances'!$B$6:$K$20,MATCH('Sales Summary_working sheet'!L619,'Delivery Distances'!$A$6:$A$20,0),MATCH('Sales Summary_working sheet'!M619,'Delivery Distances'!$B$5:$K$5,0))</f>
        <v>6</v>
      </c>
      <c r="O619" s="7" cm="1">
        <f t="array" ref="O619">_xlfn.XLOOKUP(L619,'Delivery Distances'!$A$6:$A$20,_xlfn.XLOOKUP('Sales Summary_working sheet'!M619,'Delivery Distances'!$B$5:$K$5,'Delivery Distances'!$B$6:$K$20))</f>
        <v>6</v>
      </c>
      <c r="P619" s="7">
        <f t="shared" si="37"/>
        <v>10</v>
      </c>
    </row>
    <row r="620" spans="1:16" ht="15.75" customHeight="1" x14ac:dyDescent="0.15">
      <c r="A620" s="13">
        <v>43986</v>
      </c>
      <c r="B620" s="19" t="s">
        <v>5357</v>
      </c>
      <c r="C620" s="7" t="s">
        <v>1284</v>
      </c>
      <c r="D620" s="14">
        <v>10</v>
      </c>
      <c r="E620" s="14" t="str">
        <f>_xlfn.XLOOKUP(D620,'Meal Info'!$A$4:$A$19,'Meal Info'!$B$4:$B$19)</f>
        <v>Protein shake</v>
      </c>
      <c r="F620" s="14" t="str">
        <f>_xlfn.XLOOKUP(D620,'Meal Info'!$A$4:$A$19,'Meal Info'!$C$4:$C$19)</f>
        <v>Charlie</v>
      </c>
      <c r="G620" s="7">
        <v>18.010000000000002</v>
      </c>
      <c r="H620" s="7">
        <f t="shared" si="38"/>
        <v>1.8010000000000002</v>
      </c>
      <c r="I620" s="7">
        <f t="shared" si="39"/>
        <v>19.811</v>
      </c>
      <c r="J620" s="7">
        <v>0.06</v>
      </c>
      <c r="K620" s="7">
        <f t="shared" si="36"/>
        <v>1.0806</v>
      </c>
      <c r="L620" s="7" t="s">
        <v>26</v>
      </c>
      <c r="M620" s="7">
        <v>1</v>
      </c>
      <c r="N620" s="7">
        <f>INDEX('Delivery Distances'!$B$6:$K$20,MATCH('Sales Summary_working sheet'!L620,'Delivery Distances'!$A$6:$A$20,0),MATCH('Sales Summary_working sheet'!M620,'Delivery Distances'!$B$5:$K$5,0))</f>
        <v>2</v>
      </c>
      <c r="O620" s="7" cm="1">
        <f t="array" ref="O620">_xlfn.XLOOKUP(L620,'Delivery Distances'!$A$6:$A$20,_xlfn.XLOOKUP('Sales Summary_working sheet'!M620,'Delivery Distances'!$B$5:$K$5,'Delivery Distances'!$B$6:$K$20))</f>
        <v>2</v>
      </c>
      <c r="P620" s="7">
        <f t="shared" si="37"/>
        <v>6</v>
      </c>
    </row>
    <row r="621" spans="1:16" ht="15.75" customHeight="1" x14ac:dyDescent="0.15">
      <c r="A621" s="13">
        <v>43986</v>
      </c>
      <c r="B621" s="19" t="s">
        <v>5357</v>
      </c>
      <c r="C621" s="7" t="s">
        <v>276</v>
      </c>
      <c r="D621" s="14">
        <v>10</v>
      </c>
      <c r="E621" s="14" t="str">
        <f>_xlfn.XLOOKUP(D621,'Meal Info'!$A$4:$A$19,'Meal Info'!$B$4:$B$19)</f>
        <v>Protein shake</v>
      </c>
      <c r="F621" s="14" t="str">
        <f>_xlfn.XLOOKUP(D621,'Meal Info'!$A$4:$A$19,'Meal Info'!$C$4:$C$19)</f>
        <v>Charlie</v>
      </c>
      <c r="G621" s="7">
        <v>78.39</v>
      </c>
      <c r="H621" s="7">
        <f t="shared" si="38"/>
        <v>7.8390000000000004</v>
      </c>
      <c r="I621" s="7">
        <f t="shared" si="39"/>
        <v>86.228999999999999</v>
      </c>
      <c r="J621" s="7">
        <v>0.33</v>
      </c>
      <c r="K621" s="7">
        <f t="shared" si="36"/>
        <v>25.8687</v>
      </c>
      <c r="L621" s="7" t="s">
        <v>5081</v>
      </c>
      <c r="M621" s="7">
        <v>5</v>
      </c>
      <c r="N621" s="7">
        <f>INDEX('Delivery Distances'!$B$6:$K$20,MATCH('Sales Summary_working sheet'!L621,'Delivery Distances'!$A$6:$A$20,0),MATCH('Sales Summary_working sheet'!M621,'Delivery Distances'!$B$5:$K$5,0))</f>
        <v>3</v>
      </c>
      <c r="O621" s="7" cm="1">
        <f t="array" ref="O621">_xlfn.XLOOKUP(L621,'Delivery Distances'!$A$6:$A$20,_xlfn.XLOOKUP('Sales Summary_working sheet'!M621,'Delivery Distances'!$B$5:$K$5,'Delivery Distances'!$B$6:$K$20))</f>
        <v>3</v>
      </c>
      <c r="P621" s="7">
        <f t="shared" si="37"/>
        <v>7</v>
      </c>
    </row>
    <row r="622" spans="1:16" ht="15.75" customHeight="1" x14ac:dyDescent="0.15">
      <c r="A622" s="13">
        <v>43986</v>
      </c>
      <c r="B622" s="19" t="s">
        <v>5357</v>
      </c>
      <c r="C622" s="7" t="s">
        <v>1401</v>
      </c>
      <c r="D622" s="14">
        <v>15</v>
      </c>
      <c r="E622" s="14" t="str">
        <f>_xlfn.XLOOKUP(D622,'Meal Info'!$A$4:$A$19,'Meal Info'!$B$4:$B$19)</f>
        <v>Snacks</v>
      </c>
      <c r="F622" s="14" t="str">
        <f>_xlfn.XLOOKUP(D622,'Meal Info'!$A$4:$A$19,'Meal Info'!$C$4:$C$19)</f>
        <v>Charlie</v>
      </c>
      <c r="G622" s="7">
        <v>10.28</v>
      </c>
      <c r="H622" s="7">
        <f t="shared" si="38"/>
        <v>1.028</v>
      </c>
      <c r="I622" s="7">
        <f t="shared" si="39"/>
        <v>11.308</v>
      </c>
      <c r="J622" s="7">
        <v>0.21</v>
      </c>
      <c r="K622" s="7">
        <f t="shared" si="36"/>
        <v>2.1587999999999998</v>
      </c>
      <c r="L622" s="7" t="s">
        <v>28</v>
      </c>
      <c r="M622" s="7">
        <v>1</v>
      </c>
      <c r="N622" s="7">
        <f>INDEX('Delivery Distances'!$B$6:$K$20,MATCH('Sales Summary_working sheet'!L622,'Delivery Distances'!$A$6:$A$20,0),MATCH('Sales Summary_working sheet'!M622,'Delivery Distances'!$B$5:$K$5,0))</f>
        <v>18</v>
      </c>
      <c r="O622" s="7" cm="1">
        <f t="array" ref="O622">_xlfn.XLOOKUP(L622,'Delivery Distances'!$A$6:$A$20,_xlfn.XLOOKUP('Sales Summary_working sheet'!M622,'Delivery Distances'!$B$5:$K$5,'Delivery Distances'!$B$6:$K$20))</f>
        <v>18</v>
      </c>
      <c r="P622" s="7">
        <f t="shared" si="37"/>
        <v>16</v>
      </c>
    </row>
    <row r="623" spans="1:16" ht="15.75" customHeight="1" x14ac:dyDescent="0.15">
      <c r="A623" s="13">
        <v>43986</v>
      </c>
      <c r="B623" s="19" t="s">
        <v>5357</v>
      </c>
      <c r="C623" s="7" t="s">
        <v>2322</v>
      </c>
      <c r="D623" s="14">
        <v>10</v>
      </c>
      <c r="E623" s="14" t="str">
        <f>_xlfn.XLOOKUP(D623,'Meal Info'!$A$4:$A$19,'Meal Info'!$B$4:$B$19)</f>
        <v>Protein shake</v>
      </c>
      <c r="F623" s="14" t="str">
        <f>_xlfn.XLOOKUP(D623,'Meal Info'!$A$4:$A$19,'Meal Info'!$C$4:$C$19)</f>
        <v>Charlie</v>
      </c>
      <c r="G623" s="7">
        <v>20.52</v>
      </c>
      <c r="H623" s="7">
        <f t="shared" si="38"/>
        <v>2.052</v>
      </c>
      <c r="I623" s="7">
        <f t="shared" si="39"/>
        <v>22.571999999999999</v>
      </c>
      <c r="J623" s="7">
        <v>0.27</v>
      </c>
      <c r="K623" s="7">
        <f t="shared" si="36"/>
        <v>5.5404</v>
      </c>
      <c r="L623" s="7" t="s">
        <v>5082</v>
      </c>
      <c r="M623" s="7">
        <v>7</v>
      </c>
      <c r="N623" s="7">
        <f>INDEX('Delivery Distances'!$B$6:$K$20,MATCH('Sales Summary_working sheet'!L623,'Delivery Distances'!$A$6:$A$20,0),MATCH('Sales Summary_working sheet'!M623,'Delivery Distances'!$B$5:$K$5,0))</f>
        <v>1</v>
      </c>
      <c r="O623" s="7" cm="1">
        <f t="array" ref="O623">_xlfn.XLOOKUP(L623,'Delivery Distances'!$A$6:$A$20,_xlfn.XLOOKUP('Sales Summary_working sheet'!M623,'Delivery Distances'!$B$5:$K$5,'Delivery Distances'!$B$6:$K$20))</f>
        <v>1</v>
      </c>
      <c r="P623" s="7">
        <f t="shared" si="37"/>
        <v>3</v>
      </c>
    </row>
    <row r="624" spans="1:16" ht="15.75" customHeight="1" x14ac:dyDescent="0.15">
      <c r="A624" s="13">
        <v>43986</v>
      </c>
      <c r="B624" s="19" t="s">
        <v>5357</v>
      </c>
      <c r="C624" s="7" t="s">
        <v>896</v>
      </c>
      <c r="D624" s="14">
        <v>15</v>
      </c>
      <c r="E624" s="14" t="str">
        <f>_xlfn.XLOOKUP(D624,'Meal Info'!$A$4:$A$19,'Meal Info'!$B$4:$B$19)</f>
        <v>Snacks</v>
      </c>
      <c r="F624" s="14" t="str">
        <f>_xlfn.XLOOKUP(D624,'Meal Info'!$A$4:$A$19,'Meal Info'!$C$4:$C$19)</f>
        <v>Charlie</v>
      </c>
      <c r="G624" s="7">
        <v>66.06</v>
      </c>
      <c r="H624" s="7">
        <f t="shared" si="38"/>
        <v>6.6060000000000008</v>
      </c>
      <c r="I624" s="7">
        <f t="shared" si="39"/>
        <v>72.665999999999997</v>
      </c>
      <c r="J624" s="7">
        <v>0.15</v>
      </c>
      <c r="K624" s="7">
        <f t="shared" si="36"/>
        <v>9.9090000000000007</v>
      </c>
      <c r="L624" s="7" t="s">
        <v>5079</v>
      </c>
      <c r="M624" s="7">
        <v>7</v>
      </c>
      <c r="N624" s="7">
        <f>INDEX('Delivery Distances'!$B$6:$K$20,MATCH('Sales Summary_working sheet'!L624,'Delivery Distances'!$A$6:$A$20,0),MATCH('Sales Summary_working sheet'!M624,'Delivery Distances'!$B$5:$K$5,0))</f>
        <v>2</v>
      </c>
      <c r="O624" s="7" cm="1">
        <f t="array" ref="O624">_xlfn.XLOOKUP(L624,'Delivery Distances'!$A$6:$A$20,_xlfn.XLOOKUP('Sales Summary_working sheet'!M624,'Delivery Distances'!$B$5:$K$5,'Delivery Distances'!$B$6:$K$20))</f>
        <v>2</v>
      </c>
      <c r="P624" s="7">
        <f t="shared" si="37"/>
        <v>6</v>
      </c>
    </row>
    <row r="625" spans="1:16" ht="15.75" customHeight="1" x14ac:dyDescent="0.15">
      <c r="A625" s="13">
        <v>43986</v>
      </c>
      <c r="B625" s="19" t="s">
        <v>5357</v>
      </c>
      <c r="C625" s="7" t="s">
        <v>1384</v>
      </c>
      <c r="D625" s="14">
        <v>16</v>
      </c>
      <c r="E625" s="14" t="str">
        <f>_xlfn.XLOOKUP(D625,'Meal Info'!$A$4:$A$19,'Meal Info'!$B$4:$B$19)</f>
        <v>Fish</v>
      </c>
      <c r="F625" s="14" t="str">
        <f>_xlfn.XLOOKUP(D625,'Meal Info'!$A$4:$A$19,'Meal Info'!$C$4:$C$19)</f>
        <v>Charlie</v>
      </c>
      <c r="G625" s="7">
        <v>85.5</v>
      </c>
      <c r="H625" s="7">
        <f t="shared" si="38"/>
        <v>8.5500000000000007</v>
      </c>
      <c r="I625" s="7">
        <f t="shared" si="39"/>
        <v>94.05</v>
      </c>
      <c r="J625" s="7">
        <v>0.28000000000000003</v>
      </c>
      <c r="K625" s="7">
        <f t="shared" si="36"/>
        <v>23.94</v>
      </c>
      <c r="L625" s="7" t="s">
        <v>30</v>
      </c>
      <c r="M625" s="7">
        <v>4</v>
      </c>
      <c r="N625" s="7">
        <f>INDEX('Delivery Distances'!$B$6:$K$20,MATCH('Sales Summary_working sheet'!L625,'Delivery Distances'!$A$6:$A$20,0),MATCH('Sales Summary_working sheet'!M625,'Delivery Distances'!$B$5:$K$5,0))</f>
        <v>6</v>
      </c>
      <c r="O625" s="7" cm="1">
        <f t="array" ref="O625">_xlfn.XLOOKUP(L625,'Delivery Distances'!$A$6:$A$20,_xlfn.XLOOKUP('Sales Summary_working sheet'!M625,'Delivery Distances'!$B$5:$K$5,'Delivery Distances'!$B$6:$K$20))</f>
        <v>6</v>
      </c>
      <c r="P625" s="7">
        <f t="shared" si="37"/>
        <v>10</v>
      </c>
    </row>
    <row r="626" spans="1:16" ht="15.75" customHeight="1" x14ac:dyDescent="0.15">
      <c r="A626" s="13">
        <v>43986</v>
      </c>
      <c r="B626" s="19" t="s">
        <v>5358</v>
      </c>
      <c r="C626" s="7" t="s">
        <v>1920</v>
      </c>
      <c r="D626" s="14">
        <v>16</v>
      </c>
      <c r="E626" s="14" t="str">
        <f>_xlfn.XLOOKUP(D626,'Meal Info'!$A$4:$A$19,'Meal Info'!$B$4:$B$19)</f>
        <v>Fish</v>
      </c>
      <c r="F626" s="14" t="str">
        <f>_xlfn.XLOOKUP(D626,'Meal Info'!$A$4:$A$19,'Meal Info'!$C$4:$C$19)</f>
        <v>Charlie</v>
      </c>
      <c r="G626" s="7">
        <v>49.65</v>
      </c>
      <c r="H626" s="7">
        <f t="shared" si="38"/>
        <v>4.9649999999999999</v>
      </c>
      <c r="I626" s="7">
        <f t="shared" si="39"/>
        <v>54.614999999999995</v>
      </c>
      <c r="J626" s="7">
        <v>0.1</v>
      </c>
      <c r="K626" s="7">
        <f t="shared" si="36"/>
        <v>4.9649999999999999</v>
      </c>
      <c r="L626" s="7" t="s">
        <v>5078</v>
      </c>
      <c r="M626" s="7">
        <v>7</v>
      </c>
      <c r="N626" s="7">
        <f>INDEX('Delivery Distances'!$B$6:$K$20,MATCH('Sales Summary_working sheet'!L626,'Delivery Distances'!$A$6:$A$20,0),MATCH('Sales Summary_working sheet'!M626,'Delivery Distances'!$B$5:$K$5,0))</f>
        <v>2</v>
      </c>
      <c r="O626" s="7" cm="1">
        <f t="array" ref="O626">_xlfn.XLOOKUP(L626,'Delivery Distances'!$A$6:$A$20,_xlfn.XLOOKUP('Sales Summary_working sheet'!M626,'Delivery Distances'!$B$5:$K$5,'Delivery Distances'!$B$6:$K$20))</f>
        <v>2</v>
      </c>
      <c r="P626" s="7">
        <f t="shared" si="37"/>
        <v>6</v>
      </c>
    </row>
    <row r="627" spans="1:16" ht="15.75" customHeight="1" x14ac:dyDescent="0.15">
      <c r="A627" s="13">
        <v>43986</v>
      </c>
      <c r="B627" s="19" t="s">
        <v>5358</v>
      </c>
      <c r="C627" s="7" t="s">
        <v>3331</v>
      </c>
      <c r="D627" s="14">
        <v>15</v>
      </c>
      <c r="E627" s="14" t="str">
        <f>_xlfn.XLOOKUP(D627,'Meal Info'!$A$4:$A$19,'Meal Info'!$B$4:$B$19)</f>
        <v>Snacks</v>
      </c>
      <c r="F627" s="14" t="str">
        <f>_xlfn.XLOOKUP(D627,'Meal Info'!$A$4:$A$19,'Meal Info'!$C$4:$C$19)</f>
        <v>Charlie</v>
      </c>
      <c r="G627" s="7">
        <v>98.63</v>
      </c>
      <c r="H627" s="7">
        <f t="shared" si="38"/>
        <v>9.8629999999999995</v>
      </c>
      <c r="I627" s="7">
        <f t="shared" si="39"/>
        <v>108.49299999999999</v>
      </c>
      <c r="J627" s="7">
        <v>0.16</v>
      </c>
      <c r="K627" s="7">
        <f t="shared" si="36"/>
        <v>15.780799999999999</v>
      </c>
      <c r="L627" s="7" t="s">
        <v>5083</v>
      </c>
      <c r="M627" s="7">
        <v>3</v>
      </c>
      <c r="N627" s="7">
        <f>INDEX('Delivery Distances'!$B$6:$K$20,MATCH('Sales Summary_working sheet'!L627,'Delivery Distances'!$A$6:$A$20,0),MATCH('Sales Summary_working sheet'!M627,'Delivery Distances'!$B$5:$K$5,0))</f>
        <v>1</v>
      </c>
      <c r="O627" s="7" cm="1">
        <f t="array" ref="O627">_xlfn.XLOOKUP(L627,'Delivery Distances'!$A$6:$A$20,_xlfn.XLOOKUP('Sales Summary_working sheet'!M627,'Delivery Distances'!$B$5:$K$5,'Delivery Distances'!$B$6:$K$20))</f>
        <v>1</v>
      </c>
      <c r="P627" s="7">
        <f t="shared" si="37"/>
        <v>3</v>
      </c>
    </row>
    <row r="628" spans="1:16" ht="15.75" customHeight="1" x14ac:dyDescent="0.15">
      <c r="A628" s="13">
        <v>43986</v>
      </c>
      <c r="B628" s="19" t="s">
        <v>5358</v>
      </c>
      <c r="C628" s="7" t="s">
        <v>4237</v>
      </c>
      <c r="D628" s="14">
        <v>15</v>
      </c>
      <c r="E628" s="14" t="str">
        <f>_xlfn.XLOOKUP(D628,'Meal Info'!$A$4:$A$19,'Meal Info'!$B$4:$B$19)</f>
        <v>Snacks</v>
      </c>
      <c r="F628" s="14" t="str">
        <f>_xlfn.XLOOKUP(D628,'Meal Info'!$A$4:$A$19,'Meal Info'!$C$4:$C$19)</f>
        <v>Charlie</v>
      </c>
      <c r="G628" s="7">
        <v>26.58</v>
      </c>
      <c r="H628" s="7">
        <f t="shared" si="38"/>
        <v>2.6579999999999999</v>
      </c>
      <c r="I628" s="7">
        <f t="shared" si="39"/>
        <v>29.238</v>
      </c>
      <c r="J628" s="7">
        <v>0.31</v>
      </c>
      <c r="K628" s="7">
        <f t="shared" si="36"/>
        <v>8.2397999999999989</v>
      </c>
      <c r="L628" s="7" t="s">
        <v>5080</v>
      </c>
      <c r="M628" s="7">
        <v>4</v>
      </c>
      <c r="N628" s="7">
        <f>INDEX('Delivery Distances'!$B$6:$K$20,MATCH('Sales Summary_working sheet'!L628,'Delivery Distances'!$A$6:$A$20,0),MATCH('Sales Summary_working sheet'!M628,'Delivery Distances'!$B$5:$K$5,0))</f>
        <v>5</v>
      </c>
      <c r="O628" s="7" cm="1">
        <f t="array" ref="O628">_xlfn.XLOOKUP(L628,'Delivery Distances'!$A$6:$A$20,_xlfn.XLOOKUP('Sales Summary_working sheet'!M628,'Delivery Distances'!$B$5:$K$5,'Delivery Distances'!$B$6:$K$20))</f>
        <v>5</v>
      </c>
      <c r="P628" s="7">
        <f t="shared" si="37"/>
        <v>9</v>
      </c>
    </row>
    <row r="629" spans="1:16" ht="15.75" customHeight="1" x14ac:dyDescent="0.15">
      <c r="A629" s="13">
        <v>43986</v>
      </c>
      <c r="B629" s="19" t="s">
        <v>5358</v>
      </c>
      <c r="C629" s="7" t="s">
        <v>4186</v>
      </c>
      <c r="D629" s="14">
        <v>10</v>
      </c>
      <c r="E629" s="14" t="str">
        <f>_xlfn.XLOOKUP(D629,'Meal Info'!$A$4:$A$19,'Meal Info'!$B$4:$B$19)</f>
        <v>Protein shake</v>
      </c>
      <c r="F629" s="14" t="str">
        <f>_xlfn.XLOOKUP(D629,'Meal Info'!$A$4:$A$19,'Meal Info'!$C$4:$C$19)</f>
        <v>Charlie</v>
      </c>
      <c r="G629" s="7">
        <v>49.59</v>
      </c>
      <c r="H629" s="7">
        <f t="shared" si="38"/>
        <v>4.9590000000000005</v>
      </c>
      <c r="I629" s="7">
        <f t="shared" si="39"/>
        <v>54.549000000000007</v>
      </c>
      <c r="J629" s="7">
        <v>0.2</v>
      </c>
      <c r="K629" s="7">
        <f t="shared" si="36"/>
        <v>9.918000000000001</v>
      </c>
      <c r="L629" s="7" t="s">
        <v>31</v>
      </c>
      <c r="M629" s="7">
        <v>9</v>
      </c>
      <c r="N629" s="7">
        <f>INDEX('Delivery Distances'!$B$6:$K$20,MATCH('Sales Summary_working sheet'!L629,'Delivery Distances'!$A$6:$A$20,0),MATCH('Sales Summary_working sheet'!M629,'Delivery Distances'!$B$5:$K$5,0))</f>
        <v>14</v>
      </c>
      <c r="O629" s="7" cm="1">
        <f t="array" ref="O629">_xlfn.XLOOKUP(L629,'Delivery Distances'!$A$6:$A$20,_xlfn.XLOOKUP('Sales Summary_working sheet'!M629,'Delivery Distances'!$B$5:$K$5,'Delivery Distances'!$B$6:$K$20))</f>
        <v>14</v>
      </c>
      <c r="P629" s="7">
        <f t="shared" si="37"/>
        <v>14</v>
      </c>
    </row>
    <row r="630" spans="1:16" ht="15.75" customHeight="1" x14ac:dyDescent="0.15">
      <c r="A630" s="13">
        <v>43986</v>
      </c>
      <c r="B630" s="19" t="s">
        <v>5358</v>
      </c>
      <c r="C630" s="7" t="s">
        <v>1460</v>
      </c>
      <c r="D630" s="14">
        <v>10</v>
      </c>
      <c r="E630" s="14" t="str">
        <f>_xlfn.XLOOKUP(D630,'Meal Info'!$A$4:$A$19,'Meal Info'!$B$4:$B$19)</f>
        <v>Protein shake</v>
      </c>
      <c r="F630" s="14" t="str">
        <f>_xlfn.XLOOKUP(D630,'Meal Info'!$A$4:$A$19,'Meal Info'!$C$4:$C$19)</f>
        <v>Charlie</v>
      </c>
      <c r="G630" s="7">
        <v>64.87</v>
      </c>
      <c r="H630" s="7">
        <f t="shared" si="38"/>
        <v>6.487000000000001</v>
      </c>
      <c r="I630" s="7">
        <f t="shared" si="39"/>
        <v>71.356999999999999</v>
      </c>
      <c r="J630" s="7">
        <v>0.38</v>
      </c>
      <c r="K630" s="7">
        <f t="shared" si="36"/>
        <v>24.650600000000001</v>
      </c>
      <c r="L630" s="7" t="s">
        <v>27</v>
      </c>
      <c r="M630" s="7">
        <v>5</v>
      </c>
      <c r="N630" s="7">
        <f>INDEX('Delivery Distances'!$B$6:$K$20,MATCH('Sales Summary_working sheet'!L630,'Delivery Distances'!$A$6:$A$20,0),MATCH('Sales Summary_working sheet'!M630,'Delivery Distances'!$B$5:$K$5,0))</f>
        <v>14</v>
      </c>
      <c r="O630" s="7" cm="1">
        <f t="array" ref="O630">_xlfn.XLOOKUP(L630,'Delivery Distances'!$A$6:$A$20,_xlfn.XLOOKUP('Sales Summary_working sheet'!M630,'Delivery Distances'!$B$5:$K$5,'Delivery Distances'!$B$6:$K$20))</f>
        <v>14</v>
      </c>
      <c r="P630" s="7">
        <f t="shared" si="37"/>
        <v>14</v>
      </c>
    </row>
    <row r="631" spans="1:16" ht="15.75" customHeight="1" x14ac:dyDescent="0.15">
      <c r="A631" s="13">
        <v>43986</v>
      </c>
      <c r="B631" s="19" t="s">
        <v>5358</v>
      </c>
      <c r="C631" s="7" t="s">
        <v>4425</v>
      </c>
      <c r="D631" s="14">
        <v>16</v>
      </c>
      <c r="E631" s="14" t="str">
        <f>_xlfn.XLOOKUP(D631,'Meal Info'!$A$4:$A$19,'Meal Info'!$B$4:$B$19)</f>
        <v>Fish</v>
      </c>
      <c r="F631" s="14" t="str">
        <f>_xlfn.XLOOKUP(D631,'Meal Info'!$A$4:$A$19,'Meal Info'!$C$4:$C$19)</f>
        <v>Charlie</v>
      </c>
      <c r="G631" s="7">
        <v>39.869999999999997</v>
      </c>
      <c r="H631" s="7">
        <f t="shared" si="38"/>
        <v>3.9870000000000001</v>
      </c>
      <c r="I631" s="7">
        <f t="shared" si="39"/>
        <v>43.856999999999999</v>
      </c>
      <c r="J631" s="7">
        <v>0.37</v>
      </c>
      <c r="K631" s="7">
        <f t="shared" si="36"/>
        <v>14.751899999999999</v>
      </c>
      <c r="L631" s="7" t="s">
        <v>28</v>
      </c>
      <c r="M631" s="7">
        <v>5</v>
      </c>
      <c r="N631" s="7">
        <f>INDEX('Delivery Distances'!$B$6:$K$20,MATCH('Sales Summary_working sheet'!L631,'Delivery Distances'!$A$6:$A$20,0),MATCH('Sales Summary_working sheet'!M631,'Delivery Distances'!$B$5:$K$5,0))</f>
        <v>11</v>
      </c>
      <c r="O631" s="7" cm="1">
        <f t="array" ref="O631">_xlfn.XLOOKUP(L631,'Delivery Distances'!$A$6:$A$20,_xlfn.XLOOKUP('Sales Summary_working sheet'!M631,'Delivery Distances'!$B$5:$K$5,'Delivery Distances'!$B$6:$K$20))</f>
        <v>11</v>
      </c>
      <c r="P631" s="7">
        <f t="shared" si="37"/>
        <v>12.5</v>
      </c>
    </row>
    <row r="632" spans="1:16" ht="15.75" customHeight="1" x14ac:dyDescent="0.15">
      <c r="A632" s="13">
        <v>43986</v>
      </c>
      <c r="B632" s="19" t="s">
        <v>5358</v>
      </c>
      <c r="C632" s="7" t="s">
        <v>4436</v>
      </c>
      <c r="D632" s="14">
        <v>10</v>
      </c>
      <c r="E632" s="14" t="str">
        <f>_xlfn.XLOOKUP(D632,'Meal Info'!$A$4:$A$19,'Meal Info'!$B$4:$B$19)</f>
        <v>Protein shake</v>
      </c>
      <c r="F632" s="14" t="str">
        <f>_xlfn.XLOOKUP(D632,'Meal Info'!$A$4:$A$19,'Meal Info'!$C$4:$C$19)</f>
        <v>Charlie</v>
      </c>
      <c r="G632" s="7">
        <v>69.16</v>
      </c>
      <c r="H632" s="7">
        <f t="shared" si="38"/>
        <v>6.9160000000000004</v>
      </c>
      <c r="I632" s="7">
        <f t="shared" si="39"/>
        <v>76.075999999999993</v>
      </c>
      <c r="J632" s="7">
        <v>0.08</v>
      </c>
      <c r="K632" s="7">
        <f t="shared" si="36"/>
        <v>5.5327999999999999</v>
      </c>
      <c r="L632" s="7" t="s">
        <v>5083</v>
      </c>
      <c r="M632" s="7">
        <v>2</v>
      </c>
      <c r="N632" s="7">
        <f>INDEX('Delivery Distances'!$B$6:$K$20,MATCH('Sales Summary_working sheet'!L632,'Delivery Distances'!$A$6:$A$20,0),MATCH('Sales Summary_working sheet'!M632,'Delivery Distances'!$B$5:$K$5,0))</f>
        <v>1</v>
      </c>
      <c r="O632" s="7" cm="1">
        <f t="array" ref="O632">_xlfn.XLOOKUP(L632,'Delivery Distances'!$A$6:$A$20,_xlfn.XLOOKUP('Sales Summary_working sheet'!M632,'Delivery Distances'!$B$5:$K$5,'Delivery Distances'!$B$6:$K$20))</f>
        <v>1</v>
      </c>
      <c r="P632" s="7">
        <f t="shared" si="37"/>
        <v>3</v>
      </c>
    </row>
    <row r="633" spans="1:16" ht="15.75" customHeight="1" x14ac:dyDescent="0.15">
      <c r="A633" s="13">
        <v>43986</v>
      </c>
      <c r="B633" s="19" t="s">
        <v>5358</v>
      </c>
      <c r="C633" s="7" t="s">
        <v>3575</v>
      </c>
      <c r="D633" s="14">
        <v>16</v>
      </c>
      <c r="E633" s="14" t="str">
        <f>_xlfn.XLOOKUP(D633,'Meal Info'!$A$4:$A$19,'Meal Info'!$B$4:$B$19)</f>
        <v>Fish</v>
      </c>
      <c r="F633" s="14" t="str">
        <f>_xlfn.XLOOKUP(D633,'Meal Info'!$A$4:$A$19,'Meal Info'!$C$4:$C$19)</f>
        <v>Charlie</v>
      </c>
      <c r="G633" s="7">
        <v>48.98</v>
      </c>
      <c r="H633" s="7">
        <f t="shared" si="38"/>
        <v>4.8979999999999997</v>
      </c>
      <c r="I633" s="7">
        <f t="shared" si="39"/>
        <v>53.878</v>
      </c>
      <c r="J633" s="7">
        <v>0.14000000000000001</v>
      </c>
      <c r="K633" s="7">
        <f t="shared" si="36"/>
        <v>6.8572000000000006</v>
      </c>
      <c r="L633" s="7" t="s">
        <v>5080</v>
      </c>
      <c r="M633" s="7">
        <v>4</v>
      </c>
      <c r="N633" s="7">
        <f>INDEX('Delivery Distances'!$B$6:$K$20,MATCH('Sales Summary_working sheet'!L633,'Delivery Distances'!$A$6:$A$20,0),MATCH('Sales Summary_working sheet'!M633,'Delivery Distances'!$B$5:$K$5,0))</f>
        <v>5</v>
      </c>
      <c r="O633" s="7" cm="1">
        <f t="array" ref="O633">_xlfn.XLOOKUP(L633,'Delivery Distances'!$A$6:$A$20,_xlfn.XLOOKUP('Sales Summary_working sheet'!M633,'Delivery Distances'!$B$5:$K$5,'Delivery Distances'!$B$6:$K$20))</f>
        <v>5</v>
      </c>
      <c r="P633" s="7">
        <f t="shared" si="37"/>
        <v>9</v>
      </c>
    </row>
    <row r="634" spans="1:16" ht="15.75" customHeight="1" x14ac:dyDescent="0.15">
      <c r="A634" s="13">
        <v>43986</v>
      </c>
      <c r="B634" s="19" t="s">
        <v>5358</v>
      </c>
      <c r="C634" s="7" t="s">
        <v>396</v>
      </c>
      <c r="D634" s="14">
        <v>10</v>
      </c>
      <c r="E634" s="14" t="str">
        <f>_xlfn.XLOOKUP(D634,'Meal Info'!$A$4:$A$19,'Meal Info'!$B$4:$B$19)</f>
        <v>Protein shake</v>
      </c>
      <c r="F634" s="14" t="str">
        <f>_xlfn.XLOOKUP(D634,'Meal Info'!$A$4:$A$19,'Meal Info'!$C$4:$C$19)</f>
        <v>Charlie</v>
      </c>
      <c r="G634" s="7">
        <v>52.04</v>
      </c>
      <c r="H634" s="7">
        <f t="shared" si="38"/>
        <v>5.2040000000000006</v>
      </c>
      <c r="I634" s="7">
        <f t="shared" si="39"/>
        <v>57.244</v>
      </c>
      <c r="J634" s="7">
        <v>0.22</v>
      </c>
      <c r="K634" s="7">
        <f t="shared" si="36"/>
        <v>11.4488</v>
      </c>
      <c r="L634" s="7" t="s">
        <v>26</v>
      </c>
      <c r="M634" s="7">
        <v>9</v>
      </c>
      <c r="N634" s="7">
        <f>INDEX('Delivery Distances'!$B$6:$K$20,MATCH('Sales Summary_working sheet'!L634,'Delivery Distances'!$A$6:$A$20,0),MATCH('Sales Summary_working sheet'!M634,'Delivery Distances'!$B$5:$K$5,0))</f>
        <v>20</v>
      </c>
      <c r="O634" s="7" cm="1">
        <f t="array" ref="O634">_xlfn.XLOOKUP(L634,'Delivery Distances'!$A$6:$A$20,_xlfn.XLOOKUP('Sales Summary_working sheet'!M634,'Delivery Distances'!$B$5:$K$5,'Delivery Distances'!$B$6:$K$20))</f>
        <v>20</v>
      </c>
      <c r="P634" s="7">
        <f t="shared" si="37"/>
        <v>17</v>
      </c>
    </row>
    <row r="635" spans="1:16" ht="15.75" customHeight="1" x14ac:dyDescent="0.15">
      <c r="A635" s="13">
        <v>43986</v>
      </c>
      <c r="B635" s="19" t="s">
        <v>5358</v>
      </c>
      <c r="C635" s="7" t="s">
        <v>4064</v>
      </c>
      <c r="D635" s="14">
        <v>16</v>
      </c>
      <c r="E635" s="14" t="str">
        <f>_xlfn.XLOOKUP(D635,'Meal Info'!$A$4:$A$19,'Meal Info'!$B$4:$B$19)</f>
        <v>Fish</v>
      </c>
      <c r="F635" s="14" t="str">
        <f>_xlfn.XLOOKUP(D635,'Meal Info'!$A$4:$A$19,'Meal Info'!$C$4:$C$19)</f>
        <v>Charlie</v>
      </c>
      <c r="G635" s="7">
        <v>63.95</v>
      </c>
      <c r="H635" s="7">
        <f t="shared" si="38"/>
        <v>6.3950000000000005</v>
      </c>
      <c r="I635" s="7">
        <f t="shared" si="39"/>
        <v>70.344999999999999</v>
      </c>
      <c r="J635" s="7">
        <v>0.01</v>
      </c>
      <c r="K635" s="7">
        <f t="shared" si="36"/>
        <v>0.63950000000000007</v>
      </c>
      <c r="L635" s="7" t="s">
        <v>5075</v>
      </c>
      <c r="M635" s="7">
        <v>9</v>
      </c>
      <c r="N635" s="7">
        <f>INDEX('Delivery Distances'!$B$6:$K$20,MATCH('Sales Summary_working sheet'!L635,'Delivery Distances'!$A$6:$A$20,0),MATCH('Sales Summary_working sheet'!M635,'Delivery Distances'!$B$5:$K$5,0))</f>
        <v>9</v>
      </c>
      <c r="O635" s="7" cm="1">
        <f t="array" ref="O635">_xlfn.XLOOKUP(L635,'Delivery Distances'!$A$6:$A$20,_xlfn.XLOOKUP('Sales Summary_working sheet'!M635,'Delivery Distances'!$B$5:$K$5,'Delivery Distances'!$B$6:$K$20))</f>
        <v>9</v>
      </c>
      <c r="P635" s="7">
        <f t="shared" si="37"/>
        <v>11.5</v>
      </c>
    </row>
    <row r="636" spans="1:16" ht="15.75" customHeight="1" x14ac:dyDescent="0.15">
      <c r="A636" s="13">
        <v>43986</v>
      </c>
      <c r="B636" s="19" t="s">
        <v>5358</v>
      </c>
      <c r="C636" s="7" t="s">
        <v>4337</v>
      </c>
      <c r="D636" s="14">
        <v>10</v>
      </c>
      <c r="E636" s="14" t="str">
        <f>_xlfn.XLOOKUP(D636,'Meal Info'!$A$4:$A$19,'Meal Info'!$B$4:$B$19)</f>
        <v>Protein shake</v>
      </c>
      <c r="F636" s="14" t="str">
        <f>_xlfn.XLOOKUP(D636,'Meal Info'!$A$4:$A$19,'Meal Info'!$C$4:$C$19)</f>
        <v>Charlie</v>
      </c>
      <c r="G636" s="7">
        <v>43.47</v>
      </c>
      <c r="H636" s="7">
        <f t="shared" si="38"/>
        <v>4.3470000000000004</v>
      </c>
      <c r="I636" s="7">
        <f t="shared" si="39"/>
        <v>47.817</v>
      </c>
      <c r="J636" s="7">
        <v>0.33</v>
      </c>
      <c r="K636" s="7">
        <f t="shared" si="36"/>
        <v>14.3451</v>
      </c>
      <c r="L636" s="7" t="s">
        <v>5080</v>
      </c>
      <c r="M636" s="7">
        <v>9</v>
      </c>
      <c r="N636" s="7">
        <f>INDEX('Delivery Distances'!$B$6:$K$20,MATCH('Sales Summary_working sheet'!L636,'Delivery Distances'!$A$6:$A$20,0),MATCH('Sales Summary_working sheet'!M636,'Delivery Distances'!$B$5:$K$5,0))</f>
        <v>4</v>
      </c>
      <c r="O636" s="7" cm="1">
        <f t="array" ref="O636">_xlfn.XLOOKUP(L636,'Delivery Distances'!$A$6:$A$20,_xlfn.XLOOKUP('Sales Summary_working sheet'!M636,'Delivery Distances'!$B$5:$K$5,'Delivery Distances'!$B$6:$K$20))</f>
        <v>4</v>
      </c>
      <c r="P636" s="7">
        <f t="shared" si="37"/>
        <v>8</v>
      </c>
    </row>
    <row r="637" spans="1:16" ht="15.75" customHeight="1" x14ac:dyDescent="0.15">
      <c r="A637" s="13">
        <v>43986</v>
      </c>
      <c r="B637" s="19" t="s">
        <v>5358</v>
      </c>
      <c r="C637" s="7" t="s">
        <v>1412</v>
      </c>
      <c r="D637" s="14">
        <v>16</v>
      </c>
      <c r="E637" s="14" t="str">
        <f>_xlfn.XLOOKUP(D637,'Meal Info'!$A$4:$A$19,'Meal Info'!$B$4:$B$19)</f>
        <v>Fish</v>
      </c>
      <c r="F637" s="14" t="str">
        <f>_xlfn.XLOOKUP(D637,'Meal Info'!$A$4:$A$19,'Meal Info'!$C$4:$C$19)</f>
        <v>Charlie</v>
      </c>
      <c r="G637" s="7">
        <v>3.7</v>
      </c>
      <c r="H637" s="7">
        <f t="shared" si="38"/>
        <v>0.37000000000000005</v>
      </c>
      <c r="I637" s="7">
        <f t="shared" si="39"/>
        <v>4.07</v>
      </c>
      <c r="J637" s="7">
        <v>0.12</v>
      </c>
      <c r="K637" s="7">
        <f t="shared" si="36"/>
        <v>0.44400000000000001</v>
      </c>
      <c r="L637" s="7" t="s">
        <v>5083</v>
      </c>
      <c r="M637" s="7">
        <v>5</v>
      </c>
      <c r="N637" s="7">
        <f>INDEX('Delivery Distances'!$B$6:$K$20,MATCH('Sales Summary_working sheet'!L637,'Delivery Distances'!$A$6:$A$20,0),MATCH('Sales Summary_working sheet'!M637,'Delivery Distances'!$B$5:$K$5,0))</f>
        <v>1</v>
      </c>
      <c r="O637" s="7" cm="1">
        <f t="array" ref="O637">_xlfn.XLOOKUP(L637,'Delivery Distances'!$A$6:$A$20,_xlfn.XLOOKUP('Sales Summary_working sheet'!M637,'Delivery Distances'!$B$5:$K$5,'Delivery Distances'!$B$6:$K$20))</f>
        <v>1</v>
      </c>
      <c r="P637" s="7">
        <f t="shared" si="37"/>
        <v>3</v>
      </c>
    </row>
    <row r="638" spans="1:16" ht="15.75" customHeight="1" x14ac:dyDescent="0.15">
      <c r="A638" s="13">
        <v>43986</v>
      </c>
      <c r="B638" s="19" t="s">
        <v>5358</v>
      </c>
      <c r="C638" s="7" t="s">
        <v>719</v>
      </c>
      <c r="D638" s="14">
        <v>10</v>
      </c>
      <c r="E638" s="14" t="str">
        <f>_xlfn.XLOOKUP(D638,'Meal Info'!$A$4:$A$19,'Meal Info'!$B$4:$B$19)</f>
        <v>Protein shake</v>
      </c>
      <c r="F638" s="14" t="str">
        <f>_xlfn.XLOOKUP(D638,'Meal Info'!$A$4:$A$19,'Meal Info'!$C$4:$C$19)</f>
        <v>Charlie</v>
      </c>
      <c r="G638" s="7">
        <v>43.51</v>
      </c>
      <c r="H638" s="7">
        <f t="shared" si="38"/>
        <v>4.351</v>
      </c>
      <c r="I638" s="7">
        <f t="shared" si="39"/>
        <v>47.860999999999997</v>
      </c>
      <c r="J638" s="7">
        <v>0.08</v>
      </c>
      <c r="K638" s="7">
        <f t="shared" si="36"/>
        <v>3.4807999999999999</v>
      </c>
      <c r="L638" s="7" t="s">
        <v>30</v>
      </c>
      <c r="M638" s="7">
        <v>4</v>
      </c>
      <c r="N638" s="7">
        <f>INDEX('Delivery Distances'!$B$6:$K$20,MATCH('Sales Summary_working sheet'!L638,'Delivery Distances'!$A$6:$A$20,0),MATCH('Sales Summary_working sheet'!M638,'Delivery Distances'!$B$5:$K$5,0))</f>
        <v>6</v>
      </c>
      <c r="O638" s="7" cm="1">
        <f t="array" ref="O638">_xlfn.XLOOKUP(L638,'Delivery Distances'!$A$6:$A$20,_xlfn.XLOOKUP('Sales Summary_working sheet'!M638,'Delivery Distances'!$B$5:$K$5,'Delivery Distances'!$B$6:$K$20))</f>
        <v>6</v>
      </c>
      <c r="P638" s="7">
        <f t="shared" si="37"/>
        <v>10</v>
      </c>
    </row>
    <row r="639" spans="1:16" ht="15.75" customHeight="1" x14ac:dyDescent="0.15">
      <c r="A639" s="13">
        <v>43986</v>
      </c>
      <c r="B639" s="19" t="s">
        <v>5358</v>
      </c>
      <c r="C639" s="7" t="s">
        <v>3629</v>
      </c>
      <c r="D639" s="14">
        <v>15</v>
      </c>
      <c r="E639" s="14" t="str">
        <f>_xlfn.XLOOKUP(D639,'Meal Info'!$A$4:$A$19,'Meal Info'!$B$4:$B$19)</f>
        <v>Snacks</v>
      </c>
      <c r="F639" s="14" t="str">
        <f>_xlfn.XLOOKUP(D639,'Meal Info'!$A$4:$A$19,'Meal Info'!$C$4:$C$19)</f>
        <v>Charlie</v>
      </c>
      <c r="G639" s="7">
        <v>54.54</v>
      </c>
      <c r="H639" s="7">
        <f t="shared" si="38"/>
        <v>5.4540000000000006</v>
      </c>
      <c r="I639" s="7">
        <f t="shared" si="39"/>
        <v>59.994</v>
      </c>
      <c r="J639" s="7">
        <v>0.4</v>
      </c>
      <c r="K639" s="7">
        <f t="shared" si="36"/>
        <v>21.816000000000003</v>
      </c>
      <c r="L639" s="7" t="s">
        <v>29</v>
      </c>
      <c r="M639" s="7">
        <v>6</v>
      </c>
      <c r="N639" s="7">
        <f>INDEX('Delivery Distances'!$B$6:$K$20,MATCH('Sales Summary_working sheet'!L639,'Delivery Distances'!$A$6:$A$20,0),MATCH('Sales Summary_working sheet'!M639,'Delivery Distances'!$B$5:$K$5,0))</f>
        <v>2</v>
      </c>
      <c r="O639" s="7" cm="1">
        <f t="array" ref="O639">_xlfn.XLOOKUP(L639,'Delivery Distances'!$A$6:$A$20,_xlfn.XLOOKUP('Sales Summary_working sheet'!M639,'Delivery Distances'!$B$5:$K$5,'Delivery Distances'!$B$6:$K$20))</f>
        <v>2</v>
      </c>
      <c r="P639" s="7">
        <f t="shared" si="37"/>
        <v>6</v>
      </c>
    </row>
    <row r="640" spans="1:16" ht="15.75" customHeight="1" x14ac:dyDescent="0.15">
      <c r="A640" s="13">
        <v>43986</v>
      </c>
      <c r="B640" s="19" t="s">
        <v>5358</v>
      </c>
      <c r="C640" s="7" t="s">
        <v>2937</v>
      </c>
      <c r="D640" s="14">
        <v>15</v>
      </c>
      <c r="E640" s="14" t="str">
        <f>_xlfn.XLOOKUP(D640,'Meal Info'!$A$4:$A$19,'Meal Info'!$B$4:$B$19)</f>
        <v>Snacks</v>
      </c>
      <c r="F640" s="14" t="str">
        <f>_xlfn.XLOOKUP(D640,'Meal Info'!$A$4:$A$19,'Meal Info'!$C$4:$C$19)</f>
        <v>Charlie</v>
      </c>
      <c r="G640" s="7">
        <v>10.41</v>
      </c>
      <c r="H640" s="7">
        <f t="shared" si="38"/>
        <v>1.0410000000000001</v>
      </c>
      <c r="I640" s="7">
        <f t="shared" si="39"/>
        <v>11.451000000000001</v>
      </c>
      <c r="J640" s="7">
        <v>0.09</v>
      </c>
      <c r="K640" s="7">
        <f t="shared" si="36"/>
        <v>0.93689999999999996</v>
      </c>
      <c r="L640" s="7" t="s">
        <v>28</v>
      </c>
      <c r="M640" s="7">
        <v>7</v>
      </c>
      <c r="N640" s="7">
        <f>INDEX('Delivery Distances'!$B$6:$K$20,MATCH('Sales Summary_working sheet'!L640,'Delivery Distances'!$A$6:$A$20,0),MATCH('Sales Summary_working sheet'!M640,'Delivery Distances'!$B$5:$K$5,0))</f>
        <v>3</v>
      </c>
      <c r="O640" s="7" cm="1">
        <f t="array" ref="O640">_xlfn.XLOOKUP(L640,'Delivery Distances'!$A$6:$A$20,_xlfn.XLOOKUP('Sales Summary_working sheet'!M640,'Delivery Distances'!$B$5:$K$5,'Delivery Distances'!$B$6:$K$20))</f>
        <v>3</v>
      </c>
      <c r="P640" s="7">
        <f t="shared" si="37"/>
        <v>7</v>
      </c>
    </row>
    <row r="641" spans="1:16" ht="15.75" customHeight="1" x14ac:dyDescent="0.15">
      <c r="A641" s="13">
        <v>43986</v>
      </c>
      <c r="B641" s="19" t="s">
        <v>5358</v>
      </c>
      <c r="C641" s="7" t="s">
        <v>1884</v>
      </c>
      <c r="D641" s="14">
        <v>15</v>
      </c>
      <c r="E641" s="14" t="str">
        <f>_xlfn.XLOOKUP(D641,'Meal Info'!$A$4:$A$19,'Meal Info'!$B$4:$B$19)</f>
        <v>Snacks</v>
      </c>
      <c r="F641" s="14" t="str">
        <f>_xlfn.XLOOKUP(D641,'Meal Info'!$A$4:$A$19,'Meal Info'!$C$4:$C$19)</f>
        <v>Charlie</v>
      </c>
      <c r="G641" s="7">
        <v>79.930000000000007</v>
      </c>
      <c r="H641" s="7">
        <f t="shared" si="38"/>
        <v>7.9930000000000012</v>
      </c>
      <c r="I641" s="7">
        <f t="shared" si="39"/>
        <v>87.923000000000002</v>
      </c>
      <c r="J641" s="7">
        <v>0.09</v>
      </c>
      <c r="K641" s="7">
        <f t="shared" si="36"/>
        <v>7.1937000000000006</v>
      </c>
      <c r="L641" s="7" t="s">
        <v>5080</v>
      </c>
      <c r="M641" s="7">
        <v>6</v>
      </c>
      <c r="N641" s="7">
        <f>INDEX('Delivery Distances'!$B$6:$K$20,MATCH('Sales Summary_working sheet'!L641,'Delivery Distances'!$A$6:$A$20,0),MATCH('Sales Summary_working sheet'!M641,'Delivery Distances'!$B$5:$K$5,0))</f>
        <v>3</v>
      </c>
      <c r="O641" s="7" cm="1">
        <f t="array" ref="O641">_xlfn.XLOOKUP(L641,'Delivery Distances'!$A$6:$A$20,_xlfn.XLOOKUP('Sales Summary_working sheet'!M641,'Delivery Distances'!$B$5:$K$5,'Delivery Distances'!$B$6:$K$20))</f>
        <v>3</v>
      </c>
      <c r="P641" s="7">
        <f t="shared" si="37"/>
        <v>7</v>
      </c>
    </row>
    <row r="642" spans="1:16" ht="15.75" customHeight="1" x14ac:dyDescent="0.15">
      <c r="A642" s="13">
        <v>43986</v>
      </c>
      <c r="B642" s="19" t="s">
        <v>5359</v>
      </c>
      <c r="C642" s="7" t="s">
        <v>2257</v>
      </c>
      <c r="D642" s="14">
        <v>10</v>
      </c>
      <c r="E642" s="14" t="str">
        <f>_xlfn.XLOOKUP(D642,'Meal Info'!$A$4:$A$19,'Meal Info'!$B$4:$B$19)</f>
        <v>Protein shake</v>
      </c>
      <c r="F642" s="14" t="str">
        <f>_xlfn.XLOOKUP(D642,'Meal Info'!$A$4:$A$19,'Meal Info'!$C$4:$C$19)</f>
        <v>Charlie</v>
      </c>
      <c r="G642" s="7">
        <v>27.09</v>
      </c>
      <c r="H642" s="7">
        <f t="shared" si="38"/>
        <v>2.7090000000000001</v>
      </c>
      <c r="I642" s="7">
        <f t="shared" si="39"/>
        <v>29.798999999999999</v>
      </c>
      <c r="J642" s="7">
        <v>0.38</v>
      </c>
      <c r="K642" s="7">
        <f t="shared" si="36"/>
        <v>10.2942</v>
      </c>
      <c r="L642" s="7" t="s">
        <v>5080</v>
      </c>
      <c r="M642" s="7">
        <v>3</v>
      </c>
      <c r="N642" s="7">
        <f>INDEX('Delivery Distances'!$B$6:$K$20,MATCH('Sales Summary_working sheet'!L642,'Delivery Distances'!$A$6:$A$20,0),MATCH('Sales Summary_working sheet'!M642,'Delivery Distances'!$B$5:$K$5,0))</f>
        <v>5</v>
      </c>
      <c r="O642" s="7" cm="1">
        <f t="array" ref="O642">_xlfn.XLOOKUP(L642,'Delivery Distances'!$A$6:$A$20,_xlfn.XLOOKUP('Sales Summary_working sheet'!M642,'Delivery Distances'!$B$5:$K$5,'Delivery Distances'!$B$6:$K$20))</f>
        <v>5</v>
      </c>
      <c r="P642" s="7">
        <f t="shared" si="37"/>
        <v>9</v>
      </c>
    </row>
    <row r="643" spans="1:16" ht="15.75" customHeight="1" x14ac:dyDescent="0.15">
      <c r="A643" s="13">
        <v>43986</v>
      </c>
      <c r="B643" s="19" t="s">
        <v>5359</v>
      </c>
      <c r="C643" s="7" t="s">
        <v>4548</v>
      </c>
      <c r="D643" s="14">
        <v>10</v>
      </c>
      <c r="E643" s="14" t="str">
        <f>_xlfn.XLOOKUP(D643,'Meal Info'!$A$4:$A$19,'Meal Info'!$B$4:$B$19)</f>
        <v>Protein shake</v>
      </c>
      <c r="F643" s="14" t="str">
        <f>_xlfn.XLOOKUP(D643,'Meal Info'!$A$4:$A$19,'Meal Info'!$C$4:$C$19)</f>
        <v>Charlie</v>
      </c>
      <c r="G643" s="7">
        <v>87.81</v>
      </c>
      <c r="H643" s="7">
        <f t="shared" si="38"/>
        <v>8.7810000000000006</v>
      </c>
      <c r="I643" s="7">
        <f t="shared" si="39"/>
        <v>96.591000000000008</v>
      </c>
      <c r="J643" s="7">
        <v>0.17</v>
      </c>
      <c r="K643" s="7">
        <f t="shared" si="36"/>
        <v>14.927700000000002</v>
      </c>
      <c r="L643" s="7" t="s">
        <v>5076</v>
      </c>
      <c r="M643" s="7">
        <v>2</v>
      </c>
      <c r="N643" s="7">
        <f>INDEX('Delivery Distances'!$B$6:$K$20,MATCH('Sales Summary_working sheet'!L643,'Delivery Distances'!$A$6:$A$20,0),MATCH('Sales Summary_working sheet'!M643,'Delivery Distances'!$B$5:$K$5,0))</f>
        <v>11</v>
      </c>
      <c r="O643" s="7" cm="1">
        <f t="array" ref="O643">_xlfn.XLOOKUP(L643,'Delivery Distances'!$A$6:$A$20,_xlfn.XLOOKUP('Sales Summary_working sheet'!M643,'Delivery Distances'!$B$5:$K$5,'Delivery Distances'!$B$6:$K$20))</f>
        <v>11</v>
      </c>
      <c r="P643" s="7">
        <f t="shared" si="37"/>
        <v>12.5</v>
      </c>
    </row>
    <row r="644" spans="1:16" ht="15.75" customHeight="1" x14ac:dyDescent="0.15">
      <c r="A644" s="13">
        <v>43986</v>
      </c>
      <c r="B644" s="19" t="s">
        <v>5359</v>
      </c>
      <c r="C644" s="7" t="s">
        <v>1073</v>
      </c>
      <c r="D644" s="14">
        <v>16</v>
      </c>
      <c r="E644" s="14" t="str">
        <f>_xlfn.XLOOKUP(D644,'Meal Info'!$A$4:$A$19,'Meal Info'!$B$4:$B$19)</f>
        <v>Fish</v>
      </c>
      <c r="F644" s="14" t="str">
        <f>_xlfn.XLOOKUP(D644,'Meal Info'!$A$4:$A$19,'Meal Info'!$C$4:$C$19)</f>
        <v>Charlie</v>
      </c>
      <c r="G644" s="7">
        <v>77.260000000000005</v>
      </c>
      <c r="H644" s="7">
        <f t="shared" si="38"/>
        <v>7.7260000000000009</v>
      </c>
      <c r="I644" s="7">
        <f t="shared" si="39"/>
        <v>84.986000000000004</v>
      </c>
      <c r="J644" s="7">
        <v>0.25</v>
      </c>
      <c r="K644" s="7">
        <f t="shared" si="36"/>
        <v>19.315000000000001</v>
      </c>
      <c r="L644" s="7" t="s">
        <v>5079</v>
      </c>
      <c r="M644" s="7">
        <v>6</v>
      </c>
      <c r="N644" s="7">
        <f>INDEX('Delivery Distances'!$B$6:$K$20,MATCH('Sales Summary_working sheet'!L644,'Delivery Distances'!$A$6:$A$20,0),MATCH('Sales Summary_working sheet'!M644,'Delivery Distances'!$B$5:$K$5,0))</f>
        <v>3</v>
      </c>
      <c r="O644" s="7" cm="1">
        <f t="array" ref="O644">_xlfn.XLOOKUP(L644,'Delivery Distances'!$A$6:$A$20,_xlfn.XLOOKUP('Sales Summary_working sheet'!M644,'Delivery Distances'!$B$5:$K$5,'Delivery Distances'!$B$6:$K$20))</f>
        <v>3</v>
      </c>
      <c r="P644" s="7">
        <f t="shared" si="37"/>
        <v>7</v>
      </c>
    </row>
    <row r="645" spans="1:16" ht="15.75" customHeight="1" x14ac:dyDescent="0.15">
      <c r="A645" s="13">
        <v>43986</v>
      </c>
      <c r="B645" s="19" t="s">
        <v>5359</v>
      </c>
      <c r="C645" s="7" t="s">
        <v>331</v>
      </c>
      <c r="D645" s="14">
        <v>10</v>
      </c>
      <c r="E645" s="14" t="str">
        <f>_xlfn.XLOOKUP(D645,'Meal Info'!$A$4:$A$19,'Meal Info'!$B$4:$B$19)</f>
        <v>Protein shake</v>
      </c>
      <c r="F645" s="14" t="str">
        <f>_xlfn.XLOOKUP(D645,'Meal Info'!$A$4:$A$19,'Meal Info'!$C$4:$C$19)</f>
        <v>Charlie</v>
      </c>
      <c r="G645" s="7">
        <v>71.180000000000007</v>
      </c>
      <c r="H645" s="7">
        <f t="shared" si="38"/>
        <v>7.1180000000000012</v>
      </c>
      <c r="I645" s="7">
        <f t="shared" si="39"/>
        <v>78.298000000000002</v>
      </c>
      <c r="J645" s="7">
        <v>0.28000000000000003</v>
      </c>
      <c r="K645" s="7">
        <f t="shared" ref="K645:K708" si="40">J645*G645</f>
        <v>19.930400000000002</v>
      </c>
      <c r="L645" s="7" t="s">
        <v>5077</v>
      </c>
      <c r="M645" s="7">
        <v>5</v>
      </c>
      <c r="N645" s="7">
        <f>INDEX('Delivery Distances'!$B$6:$K$20,MATCH('Sales Summary_working sheet'!L645,'Delivery Distances'!$A$6:$A$20,0),MATCH('Sales Summary_working sheet'!M645,'Delivery Distances'!$B$5:$K$5,0))</f>
        <v>2</v>
      </c>
      <c r="O645" s="7" cm="1">
        <f t="array" ref="O645">_xlfn.XLOOKUP(L645,'Delivery Distances'!$A$6:$A$20,_xlfn.XLOOKUP('Sales Summary_working sheet'!M645,'Delivery Distances'!$B$5:$K$5,'Delivery Distances'!$B$6:$K$20))</f>
        <v>2</v>
      </c>
      <c r="P645" s="7">
        <f t="shared" ref="P645:P708" si="41">IF(O645&lt;=2, O645*3, IF(O645&lt;=6, 3*2 + (O645-2)*1, 3*2 + 4*1 + (O645-6)*0.5))</f>
        <v>6</v>
      </c>
    </row>
    <row r="646" spans="1:16" ht="15.75" customHeight="1" x14ac:dyDescent="0.15">
      <c r="A646" s="13">
        <v>43986</v>
      </c>
      <c r="B646" s="19" t="s">
        <v>5359</v>
      </c>
      <c r="C646" s="7" t="s">
        <v>751</v>
      </c>
      <c r="D646" s="14">
        <v>16</v>
      </c>
      <c r="E646" s="14" t="str">
        <f>_xlfn.XLOOKUP(D646,'Meal Info'!$A$4:$A$19,'Meal Info'!$B$4:$B$19)</f>
        <v>Fish</v>
      </c>
      <c r="F646" s="14" t="str">
        <f>_xlfn.XLOOKUP(D646,'Meal Info'!$A$4:$A$19,'Meal Info'!$C$4:$C$19)</f>
        <v>Charlie</v>
      </c>
      <c r="G646" s="7">
        <v>30.65</v>
      </c>
      <c r="H646" s="7">
        <f t="shared" si="38"/>
        <v>3.0649999999999999</v>
      </c>
      <c r="I646" s="7">
        <f t="shared" si="39"/>
        <v>33.714999999999996</v>
      </c>
      <c r="J646" s="7">
        <v>0.19</v>
      </c>
      <c r="K646" s="7">
        <f t="shared" si="40"/>
        <v>5.8235000000000001</v>
      </c>
      <c r="L646" s="7" t="s">
        <v>28</v>
      </c>
      <c r="M646" s="7">
        <v>8</v>
      </c>
      <c r="N646" s="7">
        <f>INDEX('Delivery Distances'!$B$6:$K$20,MATCH('Sales Summary_working sheet'!L646,'Delivery Distances'!$A$6:$A$20,0),MATCH('Sales Summary_working sheet'!M646,'Delivery Distances'!$B$5:$K$5,0))</f>
        <v>17</v>
      </c>
      <c r="O646" s="7" cm="1">
        <f t="array" ref="O646">_xlfn.XLOOKUP(L646,'Delivery Distances'!$A$6:$A$20,_xlfn.XLOOKUP('Sales Summary_working sheet'!M646,'Delivery Distances'!$B$5:$K$5,'Delivery Distances'!$B$6:$K$20))</f>
        <v>17</v>
      </c>
      <c r="P646" s="7">
        <f t="shared" si="41"/>
        <v>15.5</v>
      </c>
    </row>
    <row r="647" spans="1:16" ht="15.75" customHeight="1" x14ac:dyDescent="0.15">
      <c r="A647" s="13">
        <v>43986</v>
      </c>
      <c r="B647" s="19" t="s">
        <v>5359</v>
      </c>
      <c r="C647" s="7" t="s">
        <v>2944</v>
      </c>
      <c r="D647" s="14">
        <v>10</v>
      </c>
      <c r="E647" s="14" t="str">
        <f>_xlfn.XLOOKUP(D647,'Meal Info'!$A$4:$A$19,'Meal Info'!$B$4:$B$19)</f>
        <v>Protein shake</v>
      </c>
      <c r="F647" s="14" t="str">
        <f>_xlfn.XLOOKUP(D647,'Meal Info'!$A$4:$A$19,'Meal Info'!$C$4:$C$19)</f>
        <v>Charlie</v>
      </c>
      <c r="G647" s="7">
        <v>63.95</v>
      </c>
      <c r="H647" s="7">
        <f t="shared" si="38"/>
        <v>6.3950000000000005</v>
      </c>
      <c r="I647" s="7">
        <f t="shared" si="39"/>
        <v>70.344999999999999</v>
      </c>
      <c r="J647" s="7">
        <v>0.32</v>
      </c>
      <c r="K647" s="7">
        <f t="shared" si="40"/>
        <v>20.464000000000002</v>
      </c>
      <c r="L647" s="7" t="s">
        <v>5079</v>
      </c>
      <c r="M647" s="7">
        <v>3</v>
      </c>
      <c r="N647" s="7">
        <f>INDEX('Delivery Distances'!$B$6:$K$20,MATCH('Sales Summary_working sheet'!L647,'Delivery Distances'!$A$6:$A$20,0),MATCH('Sales Summary_working sheet'!M647,'Delivery Distances'!$B$5:$K$5,0))</f>
        <v>4</v>
      </c>
      <c r="O647" s="7" cm="1">
        <f t="array" ref="O647">_xlfn.XLOOKUP(L647,'Delivery Distances'!$A$6:$A$20,_xlfn.XLOOKUP('Sales Summary_working sheet'!M647,'Delivery Distances'!$B$5:$K$5,'Delivery Distances'!$B$6:$K$20))</f>
        <v>4</v>
      </c>
      <c r="P647" s="7">
        <f t="shared" si="41"/>
        <v>8</v>
      </c>
    </row>
    <row r="648" spans="1:16" ht="15.75" customHeight="1" x14ac:dyDescent="0.15">
      <c r="A648" s="13">
        <v>43986</v>
      </c>
      <c r="B648" s="19" t="s">
        <v>5359</v>
      </c>
      <c r="C648" s="7" t="s">
        <v>1490</v>
      </c>
      <c r="D648" s="14">
        <v>15</v>
      </c>
      <c r="E648" s="14" t="str">
        <f>_xlfn.XLOOKUP(D648,'Meal Info'!$A$4:$A$19,'Meal Info'!$B$4:$B$19)</f>
        <v>Snacks</v>
      </c>
      <c r="F648" s="14" t="str">
        <f>_xlfn.XLOOKUP(D648,'Meal Info'!$A$4:$A$19,'Meal Info'!$C$4:$C$19)</f>
        <v>Charlie</v>
      </c>
      <c r="G648" s="7">
        <v>41.52</v>
      </c>
      <c r="H648" s="7">
        <f t="shared" si="38"/>
        <v>4.1520000000000001</v>
      </c>
      <c r="I648" s="7">
        <f t="shared" si="39"/>
        <v>45.672000000000004</v>
      </c>
      <c r="J648" s="7">
        <v>0.01</v>
      </c>
      <c r="K648" s="7">
        <f t="shared" si="40"/>
        <v>0.41520000000000001</v>
      </c>
      <c r="L648" s="7" t="s">
        <v>5083</v>
      </c>
      <c r="M648" s="7">
        <v>5</v>
      </c>
      <c r="N648" s="7">
        <f>INDEX('Delivery Distances'!$B$6:$K$20,MATCH('Sales Summary_working sheet'!L648,'Delivery Distances'!$A$6:$A$20,0),MATCH('Sales Summary_working sheet'!M648,'Delivery Distances'!$B$5:$K$5,0))</f>
        <v>1</v>
      </c>
      <c r="O648" s="7" cm="1">
        <f t="array" ref="O648">_xlfn.XLOOKUP(L648,'Delivery Distances'!$A$6:$A$20,_xlfn.XLOOKUP('Sales Summary_working sheet'!M648,'Delivery Distances'!$B$5:$K$5,'Delivery Distances'!$B$6:$K$20))</f>
        <v>1</v>
      </c>
      <c r="P648" s="7">
        <f t="shared" si="41"/>
        <v>3</v>
      </c>
    </row>
    <row r="649" spans="1:16" ht="15.75" customHeight="1" x14ac:dyDescent="0.15">
      <c r="A649" s="13">
        <v>43986</v>
      </c>
      <c r="B649" s="19" t="s">
        <v>5359</v>
      </c>
      <c r="C649" s="7" t="s">
        <v>2279</v>
      </c>
      <c r="D649" s="14">
        <v>10</v>
      </c>
      <c r="E649" s="14" t="str">
        <f>_xlfn.XLOOKUP(D649,'Meal Info'!$A$4:$A$19,'Meal Info'!$B$4:$B$19)</f>
        <v>Protein shake</v>
      </c>
      <c r="F649" s="14" t="str">
        <f>_xlfn.XLOOKUP(D649,'Meal Info'!$A$4:$A$19,'Meal Info'!$C$4:$C$19)</f>
        <v>Charlie</v>
      </c>
      <c r="G649" s="7">
        <v>47.72</v>
      </c>
      <c r="H649" s="7">
        <f t="shared" ref="H649:H712" si="42">G649*10%</f>
        <v>4.7720000000000002</v>
      </c>
      <c r="I649" s="7">
        <f t="shared" ref="I649:I712" si="43">G649+H649</f>
        <v>52.491999999999997</v>
      </c>
      <c r="J649" s="7">
        <v>0.34</v>
      </c>
      <c r="K649" s="7">
        <f t="shared" si="40"/>
        <v>16.224800000000002</v>
      </c>
      <c r="L649" s="7" t="s">
        <v>26</v>
      </c>
      <c r="M649" s="7">
        <v>8</v>
      </c>
      <c r="N649" s="7">
        <f>INDEX('Delivery Distances'!$B$6:$K$20,MATCH('Sales Summary_working sheet'!L649,'Delivery Distances'!$A$6:$A$20,0),MATCH('Sales Summary_working sheet'!M649,'Delivery Distances'!$B$5:$K$5,0))</f>
        <v>2</v>
      </c>
      <c r="O649" s="7" cm="1">
        <f t="array" ref="O649">_xlfn.XLOOKUP(L649,'Delivery Distances'!$A$6:$A$20,_xlfn.XLOOKUP('Sales Summary_working sheet'!M649,'Delivery Distances'!$B$5:$K$5,'Delivery Distances'!$B$6:$K$20))</f>
        <v>2</v>
      </c>
      <c r="P649" s="7">
        <f t="shared" si="41"/>
        <v>6</v>
      </c>
    </row>
    <row r="650" spans="1:16" ht="15.75" customHeight="1" x14ac:dyDescent="0.15">
      <c r="A650" s="13">
        <v>43986</v>
      </c>
      <c r="B650" s="19" t="s">
        <v>5359</v>
      </c>
      <c r="C650" s="7" t="s">
        <v>1435</v>
      </c>
      <c r="D650" s="14">
        <v>10</v>
      </c>
      <c r="E650" s="14" t="str">
        <f>_xlfn.XLOOKUP(D650,'Meal Info'!$A$4:$A$19,'Meal Info'!$B$4:$B$19)</f>
        <v>Protein shake</v>
      </c>
      <c r="F650" s="14" t="str">
        <f>_xlfn.XLOOKUP(D650,'Meal Info'!$A$4:$A$19,'Meal Info'!$C$4:$C$19)</f>
        <v>Charlie</v>
      </c>
      <c r="G650" s="7">
        <v>26.84</v>
      </c>
      <c r="H650" s="7">
        <f t="shared" si="42"/>
        <v>2.6840000000000002</v>
      </c>
      <c r="I650" s="7">
        <f t="shared" si="43"/>
        <v>29.524000000000001</v>
      </c>
      <c r="J650" s="7">
        <v>0.3</v>
      </c>
      <c r="K650" s="7">
        <f t="shared" si="40"/>
        <v>8.0519999999999996</v>
      </c>
      <c r="L650" s="7" t="s">
        <v>27</v>
      </c>
      <c r="M650" s="7">
        <v>8</v>
      </c>
      <c r="N650" s="7">
        <f>INDEX('Delivery Distances'!$B$6:$K$20,MATCH('Sales Summary_working sheet'!L650,'Delivery Distances'!$A$6:$A$20,0),MATCH('Sales Summary_working sheet'!M650,'Delivery Distances'!$B$5:$K$5,0))</f>
        <v>8</v>
      </c>
      <c r="O650" s="7" cm="1">
        <f t="array" ref="O650">_xlfn.XLOOKUP(L650,'Delivery Distances'!$A$6:$A$20,_xlfn.XLOOKUP('Sales Summary_working sheet'!M650,'Delivery Distances'!$B$5:$K$5,'Delivery Distances'!$B$6:$K$20))</f>
        <v>8</v>
      </c>
      <c r="P650" s="7">
        <f t="shared" si="41"/>
        <v>11</v>
      </c>
    </row>
    <row r="651" spans="1:16" ht="15.75" customHeight="1" x14ac:dyDescent="0.15">
      <c r="A651" s="13">
        <v>43986</v>
      </c>
      <c r="B651" s="19" t="s">
        <v>5359</v>
      </c>
      <c r="C651" s="7" t="s">
        <v>4618</v>
      </c>
      <c r="D651" s="14">
        <v>10</v>
      </c>
      <c r="E651" s="14" t="str">
        <f>_xlfn.XLOOKUP(D651,'Meal Info'!$A$4:$A$19,'Meal Info'!$B$4:$B$19)</f>
        <v>Protein shake</v>
      </c>
      <c r="F651" s="14" t="str">
        <f>_xlfn.XLOOKUP(D651,'Meal Info'!$A$4:$A$19,'Meal Info'!$C$4:$C$19)</f>
        <v>Charlie</v>
      </c>
      <c r="G651" s="7">
        <v>1.62</v>
      </c>
      <c r="H651" s="7">
        <f t="shared" si="42"/>
        <v>0.16200000000000003</v>
      </c>
      <c r="I651" s="7">
        <f t="shared" si="43"/>
        <v>1.782</v>
      </c>
      <c r="J651" s="7">
        <v>0.32</v>
      </c>
      <c r="K651" s="7">
        <f t="shared" si="40"/>
        <v>0.51840000000000008</v>
      </c>
      <c r="L651" s="7" t="s">
        <v>30</v>
      </c>
      <c r="M651" s="7">
        <v>10</v>
      </c>
      <c r="N651" s="7">
        <f>INDEX('Delivery Distances'!$B$6:$K$20,MATCH('Sales Summary_working sheet'!L651,'Delivery Distances'!$A$6:$A$20,0),MATCH('Sales Summary_working sheet'!M651,'Delivery Distances'!$B$5:$K$5,0))</f>
        <v>15</v>
      </c>
      <c r="O651" s="7" cm="1">
        <f t="array" ref="O651">_xlfn.XLOOKUP(L651,'Delivery Distances'!$A$6:$A$20,_xlfn.XLOOKUP('Sales Summary_working sheet'!M651,'Delivery Distances'!$B$5:$K$5,'Delivery Distances'!$B$6:$K$20))</f>
        <v>15</v>
      </c>
      <c r="P651" s="7">
        <f t="shared" si="41"/>
        <v>14.5</v>
      </c>
    </row>
    <row r="652" spans="1:16" ht="15.75" customHeight="1" x14ac:dyDescent="0.15">
      <c r="A652" s="13">
        <v>43986</v>
      </c>
      <c r="B652" s="19" t="s">
        <v>5359</v>
      </c>
      <c r="C652" s="7" t="s">
        <v>3510</v>
      </c>
      <c r="D652" s="14">
        <v>15</v>
      </c>
      <c r="E652" s="14" t="str">
        <f>_xlfn.XLOOKUP(D652,'Meal Info'!$A$4:$A$19,'Meal Info'!$B$4:$B$19)</f>
        <v>Snacks</v>
      </c>
      <c r="F652" s="14" t="str">
        <f>_xlfn.XLOOKUP(D652,'Meal Info'!$A$4:$A$19,'Meal Info'!$C$4:$C$19)</f>
        <v>Charlie</v>
      </c>
      <c r="G652" s="7">
        <v>97.69</v>
      </c>
      <c r="H652" s="7">
        <f t="shared" si="42"/>
        <v>9.7690000000000001</v>
      </c>
      <c r="I652" s="7">
        <f t="shared" si="43"/>
        <v>107.459</v>
      </c>
      <c r="J652" s="7">
        <v>0.09</v>
      </c>
      <c r="K652" s="7">
        <f t="shared" si="40"/>
        <v>8.7920999999999996</v>
      </c>
      <c r="L652" s="7" t="s">
        <v>28</v>
      </c>
      <c r="M652" s="7">
        <v>1</v>
      </c>
      <c r="N652" s="7">
        <f>INDEX('Delivery Distances'!$B$6:$K$20,MATCH('Sales Summary_working sheet'!L652,'Delivery Distances'!$A$6:$A$20,0),MATCH('Sales Summary_working sheet'!M652,'Delivery Distances'!$B$5:$K$5,0))</f>
        <v>18</v>
      </c>
      <c r="O652" s="7" cm="1">
        <f t="array" ref="O652">_xlfn.XLOOKUP(L652,'Delivery Distances'!$A$6:$A$20,_xlfn.XLOOKUP('Sales Summary_working sheet'!M652,'Delivery Distances'!$B$5:$K$5,'Delivery Distances'!$B$6:$K$20))</f>
        <v>18</v>
      </c>
      <c r="P652" s="7">
        <f t="shared" si="41"/>
        <v>16</v>
      </c>
    </row>
    <row r="653" spans="1:16" ht="15.75" customHeight="1" x14ac:dyDescent="0.15">
      <c r="A653" s="13">
        <v>43986</v>
      </c>
      <c r="B653" s="19" t="s">
        <v>5359</v>
      </c>
      <c r="C653" s="7" t="s">
        <v>1690</v>
      </c>
      <c r="D653" s="14">
        <v>15</v>
      </c>
      <c r="E653" s="14" t="str">
        <f>_xlfn.XLOOKUP(D653,'Meal Info'!$A$4:$A$19,'Meal Info'!$B$4:$B$19)</f>
        <v>Snacks</v>
      </c>
      <c r="F653" s="14" t="str">
        <f>_xlfn.XLOOKUP(D653,'Meal Info'!$A$4:$A$19,'Meal Info'!$C$4:$C$19)</f>
        <v>Charlie</v>
      </c>
      <c r="G653" s="7">
        <v>43.36</v>
      </c>
      <c r="H653" s="7">
        <f t="shared" si="42"/>
        <v>4.3360000000000003</v>
      </c>
      <c r="I653" s="7">
        <f t="shared" si="43"/>
        <v>47.695999999999998</v>
      </c>
      <c r="J653" s="7">
        <v>0.02</v>
      </c>
      <c r="K653" s="7">
        <f t="shared" si="40"/>
        <v>0.86719999999999997</v>
      </c>
      <c r="L653" s="7" t="s">
        <v>5076</v>
      </c>
      <c r="M653" s="7">
        <v>3</v>
      </c>
      <c r="N653" s="7">
        <f>INDEX('Delivery Distances'!$B$6:$K$20,MATCH('Sales Summary_working sheet'!L653,'Delivery Distances'!$A$6:$A$20,0),MATCH('Sales Summary_working sheet'!M653,'Delivery Distances'!$B$5:$K$5,0))</f>
        <v>11</v>
      </c>
      <c r="O653" s="7" cm="1">
        <f t="array" ref="O653">_xlfn.XLOOKUP(L653,'Delivery Distances'!$A$6:$A$20,_xlfn.XLOOKUP('Sales Summary_working sheet'!M653,'Delivery Distances'!$B$5:$K$5,'Delivery Distances'!$B$6:$K$20))</f>
        <v>11</v>
      </c>
      <c r="P653" s="7">
        <f t="shared" si="41"/>
        <v>12.5</v>
      </c>
    </row>
    <row r="654" spans="1:16" ht="15.75" customHeight="1" x14ac:dyDescent="0.15">
      <c r="A654" s="13">
        <v>43986</v>
      </c>
      <c r="B654" s="19" t="s">
        <v>5359</v>
      </c>
      <c r="C654" s="7" t="s">
        <v>2275</v>
      </c>
      <c r="D654" s="14">
        <v>15</v>
      </c>
      <c r="E654" s="14" t="str">
        <f>_xlfn.XLOOKUP(D654,'Meal Info'!$A$4:$A$19,'Meal Info'!$B$4:$B$19)</f>
        <v>Snacks</v>
      </c>
      <c r="F654" s="14" t="str">
        <f>_xlfn.XLOOKUP(D654,'Meal Info'!$A$4:$A$19,'Meal Info'!$C$4:$C$19)</f>
        <v>Charlie</v>
      </c>
      <c r="G654" s="7">
        <v>87.5</v>
      </c>
      <c r="H654" s="7">
        <f t="shared" si="42"/>
        <v>8.75</v>
      </c>
      <c r="I654" s="7">
        <f t="shared" si="43"/>
        <v>96.25</v>
      </c>
      <c r="J654" s="7">
        <v>0.21</v>
      </c>
      <c r="K654" s="7">
        <f t="shared" si="40"/>
        <v>18.375</v>
      </c>
      <c r="L654" s="7" t="s">
        <v>29</v>
      </c>
      <c r="M654" s="7">
        <v>5</v>
      </c>
      <c r="N654" s="7">
        <f>INDEX('Delivery Distances'!$B$6:$K$20,MATCH('Sales Summary_working sheet'!L654,'Delivery Distances'!$A$6:$A$20,0),MATCH('Sales Summary_working sheet'!M654,'Delivery Distances'!$B$5:$K$5,0))</f>
        <v>14</v>
      </c>
      <c r="O654" s="7" cm="1">
        <f t="array" ref="O654">_xlfn.XLOOKUP(L654,'Delivery Distances'!$A$6:$A$20,_xlfn.XLOOKUP('Sales Summary_working sheet'!M654,'Delivery Distances'!$B$5:$K$5,'Delivery Distances'!$B$6:$K$20))</f>
        <v>14</v>
      </c>
      <c r="P654" s="7">
        <f t="shared" si="41"/>
        <v>14</v>
      </c>
    </row>
    <row r="655" spans="1:16" ht="15.75" customHeight="1" x14ac:dyDescent="0.15">
      <c r="A655" s="13">
        <v>43986</v>
      </c>
      <c r="B655" s="19" t="s">
        <v>5359</v>
      </c>
      <c r="C655" s="7" t="s">
        <v>234</v>
      </c>
      <c r="D655" s="14">
        <v>15</v>
      </c>
      <c r="E655" s="14" t="str">
        <f>_xlfn.XLOOKUP(D655,'Meal Info'!$A$4:$A$19,'Meal Info'!$B$4:$B$19)</f>
        <v>Snacks</v>
      </c>
      <c r="F655" s="14" t="str">
        <f>_xlfn.XLOOKUP(D655,'Meal Info'!$A$4:$A$19,'Meal Info'!$C$4:$C$19)</f>
        <v>Charlie</v>
      </c>
      <c r="G655" s="7">
        <v>17.97</v>
      </c>
      <c r="H655" s="7">
        <f t="shared" si="42"/>
        <v>1.7969999999999999</v>
      </c>
      <c r="I655" s="7">
        <f t="shared" si="43"/>
        <v>19.766999999999999</v>
      </c>
      <c r="J655" s="7">
        <v>0.22</v>
      </c>
      <c r="K655" s="7">
        <f t="shared" si="40"/>
        <v>3.9533999999999998</v>
      </c>
      <c r="L655" s="7" t="s">
        <v>26</v>
      </c>
      <c r="M655" s="7">
        <v>8</v>
      </c>
      <c r="N655" s="7">
        <f>INDEX('Delivery Distances'!$B$6:$K$20,MATCH('Sales Summary_working sheet'!L655,'Delivery Distances'!$A$6:$A$20,0),MATCH('Sales Summary_working sheet'!M655,'Delivery Distances'!$B$5:$K$5,0))</f>
        <v>2</v>
      </c>
      <c r="O655" s="7" cm="1">
        <f t="array" ref="O655">_xlfn.XLOOKUP(L655,'Delivery Distances'!$A$6:$A$20,_xlfn.XLOOKUP('Sales Summary_working sheet'!M655,'Delivery Distances'!$B$5:$K$5,'Delivery Distances'!$B$6:$K$20))</f>
        <v>2</v>
      </c>
      <c r="P655" s="7">
        <f t="shared" si="41"/>
        <v>6</v>
      </c>
    </row>
    <row r="656" spans="1:16" ht="15.75" customHeight="1" x14ac:dyDescent="0.15">
      <c r="A656" s="13">
        <v>43986</v>
      </c>
      <c r="B656" s="19" t="s">
        <v>5359</v>
      </c>
      <c r="C656" s="7" t="s">
        <v>4901</v>
      </c>
      <c r="D656" s="14">
        <v>16</v>
      </c>
      <c r="E656" s="14" t="str">
        <f>_xlfn.XLOOKUP(D656,'Meal Info'!$A$4:$A$19,'Meal Info'!$B$4:$B$19)</f>
        <v>Fish</v>
      </c>
      <c r="F656" s="14" t="str">
        <f>_xlfn.XLOOKUP(D656,'Meal Info'!$A$4:$A$19,'Meal Info'!$C$4:$C$19)</f>
        <v>Charlie</v>
      </c>
      <c r="G656" s="7">
        <v>24.51</v>
      </c>
      <c r="H656" s="7">
        <f t="shared" si="42"/>
        <v>2.4510000000000005</v>
      </c>
      <c r="I656" s="7">
        <f t="shared" si="43"/>
        <v>26.961000000000002</v>
      </c>
      <c r="J656" s="7">
        <v>0.38</v>
      </c>
      <c r="K656" s="7">
        <f t="shared" si="40"/>
        <v>9.3138000000000005</v>
      </c>
      <c r="L656" s="7" t="s">
        <v>5078</v>
      </c>
      <c r="M656" s="7">
        <v>10</v>
      </c>
      <c r="N656" s="7">
        <f>INDEX('Delivery Distances'!$B$6:$K$20,MATCH('Sales Summary_working sheet'!L656,'Delivery Distances'!$A$6:$A$20,0),MATCH('Sales Summary_working sheet'!M656,'Delivery Distances'!$B$5:$K$5,0))</f>
        <v>6</v>
      </c>
      <c r="O656" s="7" cm="1">
        <f t="array" ref="O656">_xlfn.XLOOKUP(L656,'Delivery Distances'!$A$6:$A$20,_xlfn.XLOOKUP('Sales Summary_working sheet'!M656,'Delivery Distances'!$B$5:$K$5,'Delivery Distances'!$B$6:$K$20))</f>
        <v>6</v>
      </c>
      <c r="P656" s="7">
        <f t="shared" si="41"/>
        <v>10</v>
      </c>
    </row>
    <row r="657" spans="1:16" ht="15.75" customHeight="1" x14ac:dyDescent="0.15">
      <c r="A657" s="13">
        <v>43986</v>
      </c>
      <c r="B657" s="19" t="s">
        <v>5359</v>
      </c>
      <c r="C657" s="7" t="s">
        <v>3813</v>
      </c>
      <c r="D657" s="14">
        <v>16</v>
      </c>
      <c r="E657" s="14" t="str">
        <f>_xlfn.XLOOKUP(D657,'Meal Info'!$A$4:$A$19,'Meal Info'!$B$4:$B$19)</f>
        <v>Fish</v>
      </c>
      <c r="F657" s="14" t="str">
        <f>_xlfn.XLOOKUP(D657,'Meal Info'!$A$4:$A$19,'Meal Info'!$C$4:$C$19)</f>
        <v>Charlie</v>
      </c>
      <c r="G657" s="7">
        <v>24.87</v>
      </c>
      <c r="H657" s="7">
        <f t="shared" si="42"/>
        <v>2.4870000000000001</v>
      </c>
      <c r="I657" s="7">
        <f t="shared" si="43"/>
        <v>27.356999999999999</v>
      </c>
      <c r="J657" s="7">
        <v>0.36</v>
      </c>
      <c r="K657" s="7">
        <f t="shared" si="40"/>
        <v>8.9532000000000007</v>
      </c>
      <c r="L657" s="7" t="s">
        <v>31</v>
      </c>
      <c r="M657" s="7">
        <v>8</v>
      </c>
      <c r="N657" s="7">
        <f>INDEX('Delivery Distances'!$B$6:$K$20,MATCH('Sales Summary_working sheet'!L657,'Delivery Distances'!$A$6:$A$20,0),MATCH('Sales Summary_working sheet'!M657,'Delivery Distances'!$B$5:$K$5,0))</f>
        <v>8</v>
      </c>
      <c r="O657" s="7" cm="1">
        <f t="array" ref="O657">_xlfn.XLOOKUP(L657,'Delivery Distances'!$A$6:$A$20,_xlfn.XLOOKUP('Sales Summary_working sheet'!M657,'Delivery Distances'!$B$5:$K$5,'Delivery Distances'!$B$6:$K$20))</f>
        <v>8</v>
      </c>
      <c r="P657" s="7">
        <f t="shared" si="41"/>
        <v>11</v>
      </c>
    </row>
    <row r="658" spans="1:16" ht="15.75" customHeight="1" x14ac:dyDescent="0.15">
      <c r="A658" s="13">
        <v>43986</v>
      </c>
      <c r="B658" s="19" t="s">
        <v>5359</v>
      </c>
      <c r="C658" s="7" t="s">
        <v>3527</v>
      </c>
      <c r="D658" s="14">
        <v>15</v>
      </c>
      <c r="E658" s="14" t="str">
        <f>_xlfn.XLOOKUP(D658,'Meal Info'!$A$4:$A$19,'Meal Info'!$B$4:$B$19)</f>
        <v>Snacks</v>
      </c>
      <c r="F658" s="14" t="str">
        <f>_xlfn.XLOOKUP(D658,'Meal Info'!$A$4:$A$19,'Meal Info'!$C$4:$C$19)</f>
        <v>Charlie</v>
      </c>
      <c r="G658" s="7">
        <v>97.17</v>
      </c>
      <c r="H658" s="7">
        <f t="shared" si="42"/>
        <v>9.7170000000000005</v>
      </c>
      <c r="I658" s="7">
        <f t="shared" si="43"/>
        <v>106.887</v>
      </c>
      <c r="J658" s="7">
        <v>0.38</v>
      </c>
      <c r="K658" s="7">
        <f t="shared" si="40"/>
        <v>36.924599999999998</v>
      </c>
      <c r="L658" s="7" t="s">
        <v>5082</v>
      </c>
      <c r="M658" s="7">
        <v>9</v>
      </c>
      <c r="N658" s="7">
        <f>INDEX('Delivery Distances'!$B$6:$K$20,MATCH('Sales Summary_working sheet'!L658,'Delivery Distances'!$A$6:$A$20,0),MATCH('Sales Summary_working sheet'!M658,'Delivery Distances'!$B$5:$K$5,0))</f>
        <v>2</v>
      </c>
      <c r="O658" s="7" cm="1">
        <f t="array" ref="O658">_xlfn.XLOOKUP(L658,'Delivery Distances'!$A$6:$A$20,_xlfn.XLOOKUP('Sales Summary_working sheet'!M658,'Delivery Distances'!$B$5:$K$5,'Delivery Distances'!$B$6:$K$20))</f>
        <v>2</v>
      </c>
      <c r="P658" s="7">
        <f t="shared" si="41"/>
        <v>6</v>
      </c>
    </row>
    <row r="659" spans="1:16" ht="15.75" customHeight="1" x14ac:dyDescent="0.15">
      <c r="A659" s="13">
        <v>43986</v>
      </c>
      <c r="B659" s="19" t="s">
        <v>5359</v>
      </c>
      <c r="C659" s="7" t="s">
        <v>4229</v>
      </c>
      <c r="D659" s="14">
        <v>15</v>
      </c>
      <c r="E659" s="14" t="str">
        <f>_xlfn.XLOOKUP(D659,'Meal Info'!$A$4:$A$19,'Meal Info'!$B$4:$B$19)</f>
        <v>Snacks</v>
      </c>
      <c r="F659" s="14" t="str">
        <f>_xlfn.XLOOKUP(D659,'Meal Info'!$A$4:$A$19,'Meal Info'!$C$4:$C$19)</f>
        <v>Charlie</v>
      </c>
      <c r="G659" s="7">
        <v>25.92</v>
      </c>
      <c r="H659" s="7">
        <f t="shared" si="42"/>
        <v>2.5920000000000005</v>
      </c>
      <c r="I659" s="7">
        <f t="shared" si="43"/>
        <v>28.512</v>
      </c>
      <c r="J659" s="7">
        <v>0.33</v>
      </c>
      <c r="K659" s="7">
        <f t="shared" si="40"/>
        <v>8.5536000000000012</v>
      </c>
      <c r="L659" s="7" t="s">
        <v>5078</v>
      </c>
      <c r="M659" s="7">
        <v>8</v>
      </c>
      <c r="N659" s="7">
        <f>INDEX('Delivery Distances'!$B$6:$K$20,MATCH('Sales Summary_working sheet'!L659,'Delivery Distances'!$A$6:$A$20,0),MATCH('Sales Summary_working sheet'!M659,'Delivery Distances'!$B$5:$K$5,0))</f>
        <v>5</v>
      </c>
      <c r="O659" s="7" cm="1">
        <f t="array" ref="O659">_xlfn.XLOOKUP(L659,'Delivery Distances'!$A$6:$A$20,_xlfn.XLOOKUP('Sales Summary_working sheet'!M659,'Delivery Distances'!$B$5:$K$5,'Delivery Distances'!$B$6:$K$20))</f>
        <v>5</v>
      </c>
      <c r="P659" s="7">
        <f t="shared" si="41"/>
        <v>9</v>
      </c>
    </row>
    <row r="660" spans="1:16" ht="15.75" customHeight="1" x14ac:dyDescent="0.15">
      <c r="A660" s="13">
        <v>43986</v>
      </c>
      <c r="B660" s="19" t="s">
        <v>5359</v>
      </c>
      <c r="C660" s="7" t="s">
        <v>3986</v>
      </c>
      <c r="D660" s="14">
        <v>10</v>
      </c>
      <c r="E660" s="14" t="str">
        <f>_xlfn.XLOOKUP(D660,'Meal Info'!$A$4:$A$19,'Meal Info'!$B$4:$B$19)</f>
        <v>Protein shake</v>
      </c>
      <c r="F660" s="14" t="str">
        <f>_xlfn.XLOOKUP(D660,'Meal Info'!$A$4:$A$19,'Meal Info'!$C$4:$C$19)</f>
        <v>Charlie</v>
      </c>
      <c r="G660" s="7">
        <v>59.84</v>
      </c>
      <c r="H660" s="7">
        <f t="shared" si="42"/>
        <v>5.9840000000000009</v>
      </c>
      <c r="I660" s="7">
        <f t="shared" si="43"/>
        <v>65.823999999999998</v>
      </c>
      <c r="J660" s="7">
        <v>0.22</v>
      </c>
      <c r="K660" s="7">
        <f t="shared" si="40"/>
        <v>13.164800000000001</v>
      </c>
      <c r="L660" s="7" t="s">
        <v>29</v>
      </c>
      <c r="M660" s="7">
        <v>4</v>
      </c>
      <c r="N660" s="7">
        <f>INDEX('Delivery Distances'!$B$6:$K$20,MATCH('Sales Summary_working sheet'!L660,'Delivery Distances'!$A$6:$A$20,0),MATCH('Sales Summary_working sheet'!M660,'Delivery Distances'!$B$5:$K$5,0))</f>
        <v>14</v>
      </c>
      <c r="O660" s="7" cm="1">
        <f t="array" ref="O660">_xlfn.XLOOKUP(L660,'Delivery Distances'!$A$6:$A$20,_xlfn.XLOOKUP('Sales Summary_working sheet'!M660,'Delivery Distances'!$B$5:$K$5,'Delivery Distances'!$B$6:$K$20))</f>
        <v>14</v>
      </c>
      <c r="P660" s="7">
        <f t="shared" si="41"/>
        <v>14</v>
      </c>
    </row>
    <row r="661" spans="1:16" ht="15.75" customHeight="1" x14ac:dyDescent="0.15">
      <c r="A661" s="13">
        <v>43986</v>
      </c>
      <c r="B661" s="19" t="s">
        <v>5359</v>
      </c>
      <c r="C661" s="7" t="s">
        <v>3744</v>
      </c>
      <c r="D661" s="14">
        <v>10</v>
      </c>
      <c r="E661" s="14" t="str">
        <f>_xlfn.XLOOKUP(D661,'Meal Info'!$A$4:$A$19,'Meal Info'!$B$4:$B$19)</f>
        <v>Protein shake</v>
      </c>
      <c r="F661" s="14" t="str">
        <f>_xlfn.XLOOKUP(D661,'Meal Info'!$A$4:$A$19,'Meal Info'!$C$4:$C$19)</f>
        <v>Charlie</v>
      </c>
      <c r="G661" s="7">
        <v>28.16</v>
      </c>
      <c r="H661" s="7">
        <f t="shared" si="42"/>
        <v>2.8160000000000003</v>
      </c>
      <c r="I661" s="7">
        <f t="shared" si="43"/>
        <v>30.975999999999999</v>
      </c>
      <c r="J661" s="7">
        <v>0.3</v>
      </c>
      <c r="K661" s="7">
        <f t="shared" si="40"/>
        <v>8.4480000000000004</v>
      </c>
      <c r="L661" s="7" t="s">
        <v>31</v>
      </c>
      <c r="M661" s="7">
        <v>2</v>
      </c>
      <c r="N661" s="7">
        <f>INDEX('Delivery Distances'!$B$6:$K$20,MATCH('Sales Summary_working sheet'!L661,'Delivery Distances'!$A$6:$A$20,0),MATCH('Sales Summary_working sheet'!M661,'Delivery Distances'!$B$5:$K$5,0))</f>
        <v>14</v>
      </c>
      <c r="O661" s="7" cm="1">
        <f t="array" ref="O661">_xlfn.XLOOKUP(L661,'Delivery Distances'!$A$6:$A$20,_xlfn.XLOOKUP('Sales Summary_working sheet'!M661,'Delivery Distances'!$B$5:$K$5,'Delivery Distances'!$B$6:$K$20))</f>
        <v>14</v>
      </c>
      <c r="P661" s="7">
        <f t="shared" si="41"/>
        <v>14</v>
      </c>
    </row>
    <row r="662" spans="1:16" ht="15.75" customHeight="1" x14ac:dyDescent="0.15">
      <c r="A662" s="13">
        <v>43986</v>
      </c>
      <c r="B662" s="19" t="s">
        <v>5359</v>
      </c>
      <c r="C662" s="7" t="s">
        <v>4273</v>
      </c>
      <c r="D662" s="14">
        <v>10</v>
      </c>
      <c r="E662" s="14" t="str">
        <f>_xlfn.XLOOKUP(D662,'Meal Info'!$A$4:$A$19,'Meal Info'!$B$4:$B$19)</f>
        <v>Protein shake</v>
      </c>
      <c r="F662" s="14" t="str">
        <f>_xlfn.XLOOKUP(D662,'Meal Info'!$A$4:$A$19,'Meal Info'!$C$4:$C$19)</f>
        <v>Charlie</v>
      </c>
      <c r="G662" s="7">
        <v>12.12</v>
      </c>
      <c r="H662" s="7">
        <f t="shared" si="42"/>
        <v>1.212</v>
      </c>
      <c r="I662" s="7">
        <f t="shared" si="43"/>
        <v>13.331999999999999</v>
      </c>
      <c r="J662" s="7">
        <v>0.12</v>
      </c>
      <c r="K662" s="7">
        <f t="shared" si="40"/>
        <v>1.4543999999999999</v>
      </c>
      <c r="L662" s="7" t="s">
        <v>5082</v>
      </c>
      <c r="M662" s="7">
        <v>1</v>
      </c>
      <c r="N662" s="7">
        <f>INDEX('Delivery Distances'!$B$6:$K$20,MATCH('Sales Summary_working sheet'!L662,'Delivery Distances'!$A$6:$A$20,0),MATCH('Sales Summary_working sheet'!M662,'Delivery Distances'!$B$5:$K$5,0))</f>
        <v>3</v>
      </c>
      <c r="O662" s="7" cm="1">
        <f t="array" ref="O662">_xlfn.XLOOKUP(L662,'Delivery Distances'!$A$6:$A$20,_xlfn.XLOOKUP('Sales Summary_working sheet'!M662,'Delivery Distances'!$B$5:$K$5,'Delivery Distances'!$B$6:$K$20))</f>
        <v>3</v>
      </c>
      <c r="P662" s="7">
        <f t="shared" si="41"/>
        <v>7</v>
      </c>
    </row>
    <row r="663" spans="1:16" ht="15.75" customHeight="1" x14ac:dyDescent="0.15">
      <c r="A663" s="13">
        <v>43986</v>
      </c>
      <c r="B663" s="19" t="s">
        <v>5360</v>
      </c>
      <c r="C663" s="7" t="s">
        <v>1745</v>
      </c>
      <c r="D663" s="14">
        <v>15</v>
      </c>
      <c r="E663" s="14" t="str">
        <f>_xlfn.XLOOKUP(D663,'Meal Info'!$A$4:$A$19,'Meal Info'!$B$4:$B$19)</f>
        <v>Snacks</v>
      </c>
      <c r="F663" s="14" t="str">
        <f>_xlfn.XLOOKUP(D663,'Meal Info'!$A$4:$A$19,'Meal Info'!$C$4:$C$19)</f>
        <v>Charlie</v>
      </c>
      <c r="G663" s="7">
        <v>48.7</v>
      </c>
      <c r="H663" s="7">
        <f t="shared" si="42"/>
        <v>4.870000000000001</v>
      </c>
      <c r="I663" s="7">
        <f t="shared" si="43"/>
        <v>53.570000000000007</v>
      </c>
      <c r="J663" s="7">
        <v>0.39</v>
      </c>
      <c r="K663" s="7">
        <f t="shared" si="40"/>
        <v>18.993000000000002</v>
      </c>
      <c r="L663" s="7" t="s">
        <v>5082</v>
      </c>
      <c r="M663" s="7">
        <v>5</v>
      </c>
      <c r="N663" s="7">
        <f>INDEX('Delivery Distances'!$B$6:$K$20,MATCH('Sales Summary_working sheet'!L663,'Delivery Distances'!$A$6:$A$20,0),MATCH('Sales Summary_working sheet'!M663,'Delivery Distances'!$B$5:$K$5,0))</f>
        <v>2</v>
      </c>
      <c r="O663" s="7" cm="1">
        <f t="array" ref="O663">_xlfn.XLOOKUP(L663,'Delivery Distances'!$A$6:$A$20,_xlfn.XLOOKUP('Sales Summary_working sheet'!M663,'Delivery Distances'!$B$5:$K$5,'Delivery Distances'!$B$6:$K$20))</f>
        <v>2</v>
      </c>
      <c r="P663" s="7">
        <f t="shared" si="41"/>
        <v>6</v>
      </c>
    </row>
    <row r="664" spans="1:16" ht="15.75" customHeight="1" x14ac:dyDescent="0.15">
      <c r="A664" s="13">
        <v>43986</v>
      </c>
      <c r="B664" s="19" t="s">
        <v>5360</v>
      </c>
      <c r="C664" s="7" t="s">
        <v>2309</v>
      </c>
      <c r="D664" s="14">
        <v>10</v>
      </c>
      <c r="E664" s="14" t="str">
        <f>_xlfn.XLOOKUP(D664,'Meal Info'!$A$4:$A$19,'Meal Info'!$B$4:$B$19)</f>
        <v>Protein shake</v>
      </c>
      <c r="F664" s="14" t="str">
        <f>_xlfn.XLOOKUP(D664,'Meal Info'!$A$4:$A$19,'Meal Info'!$C$4:$C$19)</f>
        <v>Charlie</v>
      </c>
      <c r="G664" s="7">
        <v>24.78</v>
      </c>
      <c r="H664" s="7">
        <f t="shared" si="42"/>
        <v>2.4780000000000002</v>
      </c>
      <c r="I664" s="7">
        <f t="shared" si="43"/>
        <v>27.258000000000003</v>
      </c>
      <c r="J664" s="7">
        <v>0.05</v>
      </c>
      <c r="K664" s="7">
        <f t="shared" si="40"/>
        <v>1.2390000000000001</v>
      </c>
      <c r="L664" s="7" t="s">
        <v>28</v>
      </c>
      <c r="M664" s="7">
        <v>6</v>
      </c>
      <c r="N664" s="7">
        <f>INDEX('Delivery Distances'!$B$6:$K$20,MATCH('Sales Summary_working sheet'!L664,'Delivery Distances'!$A$6:$A$20,0),MATCH('Sales Summary_working sheet'!M664,'Delivery Distances'!$B$5:$K$5,0))</f>
        <v>6</v>
      </c>
      <c r="O664" s="7" cm="1">
        <f t="array" ref="O664">_xlfn.XLOOKUP(L664,'Delivery Distances'!$A$6:$A$20,_xlfn.XLOOKUP('Sales Summary_working sheet'!M664,'Delivery Distances'!$B$5:$K$5,'Delivery Distances'!$B$6:$K$20))</f>
        <v>6</v>
      </c>
      <c r="P664" s="7">
        <f t="shared" si="41"/>
        <v>10</v>
      </c>
    </row>
    <row r="665" spans="1:16" ht="15.75" customHeight="1" x14ac:dyDescent="0.15">
      <c r="A665" s="13">
        <v>43986</v>
      </c>
      <c r="B665" s="19" t="s">
        <v>5360</v>
      </c>
      <c r="C665" s="7" t="s">
        <v>1664</v>
      </c>
      <c r="D665" s="14">
        <v>16</v>
      </c>
      <c r="E665" s="14" t="str">
        <f>_xlfn.XLOOKUP(D665,'Meal Info'!$A$4:$A$19,'Meal Info'!$B$4:$B$19)</f>
        <v>Fish</v>
      </c>
      <c r="F665" s="14" t="str">
        <f>_xlfn.XLOOKUP(D665,'Meal Info'!$A$4:$A$19,'Meal Info'!$C$4:$C$19)</f>
        <v>Charlie</v>
      </c>
      <c r="G665" s="7">
        <v>77.5</v>
      </c>
      <c r="H665" s="7">
        <f t="shared" si="42"/>
        <v>7.75</v>
      </c>
      <c r="I665" s="7">
        <f t="shared" si="43"/>
        <v>85.25</v>
      </c>
      <c r="J665" s="7">
        <v>0.34</v>
      </c>
      <c r="K665" s="7">
        <f t="shared" si="40"/>
        <v>26.35</v>
      </c>
      <c r="L665" s="7" t="s">
        <v>5076</v>
      </c>
      <c r="M665" s="7">
        <v>9</v>
      </c>
      <c r="N665" s="7">
        <f>INDEX('Delivery Distances'!$B$6:$K$20,MATCH('Sales Summary_working sheet'!L665,'Delivery Distances'!$A$6:$A$20,0),MATCH('Sales Summary_working sheet'!M665,'Delivery Distances'!$B$5:$K$5,0))</f>
        <v>8</v>
      </c>
      <c r="O665" s="7" cm="1">
        <f t="array" ref="O665">_xlfn.XLOOKUP(L665,'Delivery Distances'!$A$6:$A$20,_xlfn.XLOOKUP('Sales Summary_working sheet'!M665,'Delivery Distances'!$B$5:$K$5,'Delivery Distances'!$B$6:$K$20))</f>
        <v>8</v>
      </c>
      <c r="P665" s="7">
        <f t="shared" si="41"/>
        <v>11</v>
      </c>
    </row>
    <row r="666" spans="1:16" ht="15.75" customHeight="1" x14ac:dyDescent="0.15">
      <c r="A666" s="13">
        <v>43986</v>
      </c>
      <c r="B666" s="19" t="s">
        <v>5360</v>
      </c>
      <c r="C666" s="7" t="s">
        <v>4924</v>
      </c>
      <c r="D666" s="14">
        <v>10</v>
      </c>
      <c r="E666" s="14" t="str">
        <f>_xlfn.XLOOKUP(D666,'Meal Info'!$A$4:$A$19,'Meal Info'!$B$4:$B$19)</f>
        <v>Protein shake</v>
      </c>
      <c r="F666" s="14" t="str">
        <f>_xlfn.XLOOKUP(D666,'Meal Info'!$A$4:$A$19,'Meal Info'!$C$4:$C$19)</f>
        <v>Charlie</v>
      </c>
      <c r="G666" s="7">
        <v>56.81</v>
      </c>
      <c r="H666" s="7">
        <f t="shared" si="42"/>
        <v>5.6810000000000009</v>
      </c>
      <c r="I666" s="7">
        <f t="shared" si="43"/>
        <v>62.491</v>
      </c>
      <c r="J666" s="7">
        <v>0.23</v>
      </c>
      <c r="K666" s="7">
        <f t="shared" si="40"/>
        <v>13.066300000000002</v>
      </c>
      <c r="L666" s="7" t="s">
        <v>5076</v>
      </c>
      <c r="M666" s="7">
        <v>8</v>
      </c>
      <c r="N666" s="7">
        <f>INDEX('Delivery Distances'!$B$6:$K$20,MATCH('Sales Summary_working sheet'!L666,'Delivery Distances'!$A$6:$A$20,0),MATCH('Sales Summary_working sheet'!M666,'Delivery Distances'!$B$5:$K$5,0))</f>
        <v>6</v>
      </c>
      <c r="O666" s="7" cm="1">
        <f t="array" ref="O666">_xlfn.XLOOKUP(L666,'Delivery Distances'!$A$6:$A$20,_xlfn.XLOOKUP('Sales Summary_working sheet'!M666,'Delivery Distances'!$B$5:$K$5,'Delivery Distances'!$B$6:$K$20))</f>
        <v>6</v>
      </c>
      <c r="P666" s="7">
        <f t="shared" si="41"/>
        <v>10</v>
      </c>
    </row>
    <row r="667" spans="1:16" ht="15.75" customHeight="1" x14ac:dyDescent="0.15">
      <c r="A667" s="13">
        <v>43986</v>
      </c>
      <c r="B667" s="19" t="s">
        <v>5360</v>
      </c>
      <c r="C667" s="7" t="s">
        <v>2826</v>
      </c>
      <c r="D667" s="14">
        <v>10</v>
      </c>
      <c r="E667" s="14" t="str">
        <f>_xlfn.XLOOKUP(D667,'Meal Info'!$A$4:$A$19,'Meal Info'!$B$4:$B$19)</f>
        <v>Protein shake</v>
      </c>
      <c r="F667" s="14" t="str">
        <f>_xlfn.XLOOKUP(D667,'Meal Info'!$A$4:$A$19,'Meal Info'!$C$4:$C$19)</f>
        <v>Charlie</v>
      </c>
      <c r="G667" s="7">
        <v>97</v>
      </c>
      <c r="H667" s="7">
        <f t="shared" si="42"/>
        <v>9.7000000000000011</v>
      </c>
      <c r="I667" s="7">
        <f t="shared" si="43"/>
        <v>106.7</v>
      </c>
      <c r="J667" s="7">
        <v>0.3</v>
      </c>
      <c r="K667" s="7">
        <f t="shared" si="40"/>
        <v>29.099999999999998</v>
      </c>
      <c r="L667" s="7" t="s">
        <v>27</v>
      </c>
      <c r="M667" s="7">
        <v>3</v>
      </c>
      <c r="N667" s="7">
        <f>INDEX('Delivery Distances'!$B$6:$K$20,MATCH('Sales Summary_working sheet'!L667,'Delivery Distances'!$A$6:$A$20,0),MATCH('Sales Summary_working sheet'!M667,'Delivery Distances'!$B$5:$K$5,0))</f>
        <v>17</v>
      </c>
      <c r="O667" s="7" cm="1">
        <f t="array" ref="O667">_xlfn.XLOOKUP(L667,'Delivery Distances'!$A$6:$A$20,_xlfn.XLOOKUP('Sales Summary_working sheet'!M667,'Delivery Distances'!$B$5:$K$5,'Delivery Distances'!$B$6:$K$20))</f>
        <v>17</v>
      </c>
      <c r="P667" s="7">
        <f t="shared" si="41"/>
        <v>15.5</v>
      </c>
    </row>
    <row r="668" spans="1:16" ht="15.75" customHeight="1" x14ac:dyDescent="0.15">
      <c r="A668" s="13">
        <v>43986</v>
      </c>
      <c r="B668" s="19" t="s">
        <v>5360</v>
      </c>
      <c r="C668" s="7" t="s">
        <v>322</v>
      </c>
      <c r="D668" s="14">
        <v>15</v>
      </c>
      <c r="E668" s="14" t="str">
        <f>_xlfn.XLOOKUP(D668,'Meal Info'!$A$4:$A$19,'Meal Info'!$B$4:$B$19)</f>
        <v>Snacks</v>
      </c>
      <c r="F668" s="14" t="str">
        <f>_xlfn.XLOOKUP(D668,'Meal Info'!$A$4:$A$19,'Meal Info'!$C$4:$C$19)</f>
        <v>Charlie</v>
      </c>
      <c r="G668" s="7">
        <v>36.49</v>
      </c>
      <c r="H668" s="7">
        <f t="shared" si="42"/>
        <v>3.6490000000000005</v>
      </c>
      <c r="I668" s="7">
        <f t="shared" si="43"/>
        <v>40.139000000000003</v>
      </c>
      <c r="J668" s="7">
        <v>0.19</v>
      </c>
      <c r="K668" s="7">
        <f t="shared" si="40"/>
        <v>6.9331000000000005</v>
      </c>
      <c r="L668" s="7" t="s">
        <v>5081</v>
      </c>
      <c r="M668" s="7">
        <v>6</v>
      </c>
      <c r="N668" s="7">
        <f>INDEX('Delivery Distances'!$B$6:$K$20,MATCH('Sales Summary_working sheet'!L668,'Delivery Distances'!$A$6:$A$20,0),MATCH('Sales Summary_working sheet'!M668,'Delivery Distances'!$B$5:$K$5,0))</f>
        <v>3</v>
      </c>
      <c r="O668" s="7" cm="1">
        <f t="array" ref="O668">_xlfn.XLOOKUP(L668,'Delivery Distances'!$A$6:$A$20,_xlfn.XLOOKUP('Sales Summary_working sheet'!M668,'Delivery Distances'!$B$5:$K$5,'Delivery Distances'!$B$6:$K$20))</f>
        <v>3</v>
      </c>
      <c r="P668" s="7">
        <f t="shared" si="41"/>
        <v>7</v>
      </c>
    </row>
    <row r="669" spans="1:16" ht="15.75" customHeight="1" x14ac:dyDescent="0.15">
      <c r="A669" s="13">
        <v>43986</v>
      </c>
      <c r="B669" s="19" t="s">
        <v>5360</v>
      </c>
      <c r="C669" s="7" t="s">
        <v>2793</v>
      </c>
      <c r="D669" s="14">
        <v>15</v>
      </c>
      <c r="E669" s="14" t="str">
        <f>_xlfn.XLOOKUP(D669,'Meal Info'!$A$4:$A$19,'Meal Info'!$B$4:$B$19)</f>
        <v>Snacks</v>
      </c>
      <c r="F669" s="14" t="str">
        <f>_xlfn.XLOOKUP(D669,'Meal Info'!$A$4:$A$19,'Meal Info'!$C$4:$C$19)</f>
        <v>Charlie</v>
      </c>
      <c r="G669" s="7">
        <v>74.81</v>
      </c>
      <c r="H669" s="7">
        <f t="shared" si="42"/>
        <v>7.4810000000000008</v>
      </c>
      <c r="I669" s="7">
        <f t="shared" si="43"/>
        <v>82.290999999999997</v>
      </c>
      <c r="J669" s="7">
        <v>0.17</v>
      </c>
      <c r="K669" s="7">
        <f t="shared" si="40"/>
        <v>12.717700000000001</v>
      </c>
      <c r="L669" s="7" t="s">
        <v>5082</v>
      </c>
      <c r="M669" s="7">
        <v>7</v>
      </c>
      <c r="N669" s="7">
        <f>INDEX('Delivery Distances'!$B$6:$K$20,MATCH('Sales Summary_working sheet'!L669,'Delivery Distances'!$A$6:$A$20,0),MATCH('Sales Summary_working sheet'!M669,'Delivery Distances'!$B$5:$K$5,0))</f>
        <v>1</v>
      </c>
      <c r="O669" s="7" cm="1">
        <f t="array" ref="O669">_xlfn.XLOOKUP(L669,'Delivery Distances'!$A$6:$A$20,_xlfn.XLOOKUP('Sales Summary_working sheet'!M669,'Delivery Distances'!$B$5:$K$5,'Delivery Distances'!$B$6:$K$20))</f>
        <v>1</v>
      </c>
      <c r="P669" s="7">
        <f t="shared" si="41"/>
        <v>3</v>
      </c>
    </row>
    <row r="670" spans="1:16" ht="15.75" customHeight="1" x14ac:dyDescent="0.15">
      <c r="A670" s="13">
        <v>43986</v>
      </c>
      <c r="B670" s="19" t="s">
        <v>5360</v>
      </c>
      <c r="C670" s="7" t="s">
        <v>3330</v>
      </c>
      <c r="D670" s="14">
        <v>10</v>
      </c>
      <c r="E670" s="14" t="str">
        <f>_xlfn.XLOOKUP(D670,'Meal Info'!$A$4:$A$19,'Meal Info'!$B$4:$B$19)</f>
        <v>Protein shake</v>
      </c>
      <c r="F670" s="14" t="str">
        <f>_xlfn.XLOOKUP(D670,'Meal Info'!$A$4:$A$19,'Meal Info'!$C$4:$C$19)</f>
        <v>Charlie</v>
      </c>
      <c r="G670" s="7">
        <v>19.41</v>
      </c>
      <c r="H670" s="7">
        <f t="shared" si="42"/>
        <v>1.9410000000000001</v>
      </c>
      <c r="I670" s="7">
        <f t="shared" si="43"/>
        <v>21.350999999999999</v>
      </c>
      <c r="J670" s="7">
        <v>0.35</v>
      </c>
      <c r="K670" s="7">
        <f t="shared" si="40"/>
        <v>6.7934999999999999</v>
      </c>
      <c r="L670" s="7" t="s">
        <v>5083</v>
      </c>
      <c r="M670" s="7">
        <v>5</v>
      </c>
      <c r="N670" s="7">
        <f>INDEX('Delivery Distances'!$B$6:$K$20,MATCH('Sales Summary_working sheet'!L670,'Delivery Distances'!$A$6:$A$20,0),MATCH('Sales Summary_working sheet'!M670,'Delivery Distances'!$B$5:$K$5,0))</f>
        <v>1</v>
      </c>
      <c r="O670" s="7" cm="1">
        <f t="array" ref="O670">_xlfn.XLOOKUP(L670,'Delivery Distances'!$A$6:$A$20,_xlfn.XLOOKUP('Sales Summary_working sheet'!M670,'Delivery Distances'!$B$5:$K$5,'Delivery Distances'!$B$6:$K$20))</f>
        <v>1</v>
      </c>
      <c r="P670" s="7">
        <f t="shared" si="41"/>
        <v>3</v>
      </c>
    </row>
    <row r="671" spans="1:16" ht="15.75" customHeight="1" x14ac:dyDescent="0.15">
      <c r="A671" s="13">
        <v>43986</v>
      </c>
      <c r="B671" s="19" t="s">
        <v>5360</v>
      </c>
      <c r="C671" s="7" t="s">
        <v>2628</v>
      </c>
      <c r="D671" s="14">
        <v>16</v>
      </c>
      <c r="E671" s="14" t="str">
        <f>_xlfn.XLOOKUP(D671,'Meal Info'!$A$4:$A$19,'Meal Info'!$B$4:$B$19)</f>
        <v>Fish</v>
      </c>
      <c r="F671" s="14" t="str">
        <f>_xlfn.XLOOKUP(D671,'Meal Info'!$A$4:$A$19,'Meal Info'!$C$4:$C$19)</f>
        <v>Charlie</v>
      </c>
      <c r="G671" s="7">
        <v>73.239999999999995</v>
      </c>
      <c r="H671" s="7">
        <f t="shared" si="42"/>
        <v>7.3239999999999998</v>
      </c>
      <c r="I671" s="7">
        <f t="shared" si="43"/>
        <v>80.563999999999993</v>
      </c>
      <c r="J671" s="7">
        <v>0.34</v>
      </c>
      <c r="K671" s="7">
        <f t="shared" si="40"/>
        <v>24.901599999999998</v>
      </c>
      <c r="L671" s="7" t="s">
        <v>5076</v>
      </c>
      <c r="M671" s="7">
        <v>9</v>
      </c>
      <c r="N671" s="7">
        <f>INDEX('Delivery Distances'!$B$6:$K$20,MATCH('Sales Summary_working sheet'!L671,'Delivery Distances'!$A$6:$A$20,0),MATCH('Sales Summary_working sheet'!M671,'Delivery Distances'!$B$5:$K$5,0))</f>
        <v>8</v>
      </c>
      <c r="O671" s="7" cm="1">
        <f t="array" ref="O671">_xlfn.XLOOKUP(L671,'Delivery Distances'!$A$6:$A$20,_xlfn.XLOOKUP('Sales Summary_working sheet'!M671,'Delivery Distances'!$B$5:$K$5,'Delivery Distances'!$B$6:$K$20))</f>
        <v>8</v>
      </c>
      <c r="P671" s="7">
        <f t="shared" si="41"/>
        <v>11</v>
      </c>
    </row>
    <row r="672" spans="1:16" ht="15.75" customHeight="1" x14ac:dyDescent="0.15">
      <c r="A672" s="13">
        <v>43986</v>
      </c>
      <c r="B672" s="19" t="s">
        <v>5360</v>
      </c>
      <c r="C672" s="7" t="s">
        <v>2500</v>
      </c>
      <c r="D672" s="14">
        <v>16</v>
      </c>
      <c r="E672" s="14" t="str">
        <f>_xlfn.XLOOKUP(D672,'Meal Info'!$A$4:$A$19,'Meal Info'!$B$4:$B$19)</f>
        <v>Fish</v>
      </c>
      <c r="F672" s="14" t="str">
        <f>_xlfn.XLOOKUP(D672,'Meal Info'!$A$4:$A$19,'Meal Info'!$C$4:$C$19)</f>
        <v>Charlie</v>
      </c>
      <c r="G672" s="7">
        <v>59.89</v>
      </c>
      <c r="H672" s="7">
        <f t="shared" si="42"/>
        <v>5.9890000000000008</v>
      </c>
      <c r="I672" s="7">
        <f t="shared" si="43"/>
        <v>65.879000000000005</v>
      </c>
      <c r="J672" s="7">
        <v>0.19</v>
      </c>
      <c r="K672" s="7">
        <f t="shared" si="40"/>
        <v>11.379100000000001</v>
      </c>
      <c r="L672" s="7" t="s">
        <v>27</v>
      </c>
      <c r="M672" s="7">
        <v>2</v>
      </c>
      <c r="N672" s="7">
        <f>INDEX('Delivery Distances'!$B$6:$K$20,MATCH('Sales Summary_working sheet'!L672,'Delivery Distances'!$A$6:$A$20,0),MATCH('Sales Summary_working sheet'!M672,'Delivery Distances'!$B$5:$K$5,0))</f>
        <v>8</v>
      </c>
      <c r="O672" s="7" cm="1">
        <f t="array" ref="O672">_xlfn.XLOOKUP(L672,'Delivery Distances'!$A$6:$A$20,_xlfn.XLOOKUP('Sales Summary_working sheet'!M672,'Delivery Distances'!$B$5:$K$5,'Delivery Distances'!$B$6:$K$20))</f>
        <v>8</v>
      </c>
      <c r="P672" s="7">
        <f t="shared" si="41"/>
        <v>11</v>
      </c>
    </row>
    <row r="673" spans="1:16" ht="15.75" customHeight="1" x14ac:dyDescent="0.15">
      <c r="A673" s="13">
        <v>43986</v>
      </c>
      <c r="B673" s="19" t="s">
        <v>5360</v>
      </c>
      <c r="C673" s="7" t="s">
        <v>5021</v>
      </c>
      <c r="D673" s="14">
        <v>15</v>
      </c>
      <c r="E673" s="14" t="str">
        <f>_xlfn.XLOOKUP(D673,'Meal Info'!$A$4:$A$19,'Meal Info'!$B$4:$B$19)</f>
        <v>Snacks</v>
      </c>
      <c r="F673" s="14" t="str">
        <f>_xlfn.XLOOKUP(D673,'Meal Info'!$A$4:$A$19,'Meal Info'!$C$4:$C$19)</f>
        <v>Charlie</v>
      </c>
      <c r="G673" s="7">
        <v>96.33</v>
      </c>
      <c r="H673" s="7">
        <f t="shared" si="42"/>
        <v>9.6330000000000009</v>
      </c>
      <c r="I673" s="7">
        <f t="shared" si="43"/>
        <v>105.96299999999999</v>
      </c>
      <c r="J673" s="7">
        <v>0.31</v>
      </c>
      <c r="K673" s="7">
        <f t="shared" si="40"/>
        <v>29.862299999999998</v>
      </c>
      <c r="L673" s="7" t="s">
        <v>5082</v>
      </c>
      <c r="M673" s="7">
        <v>1</v>
      </c>
      <c r="N673" s="7">
        <f>INDEX('Delivery Distances'!$B$6:$K$20,MATCH('Sales Summary_working sheet'!L673,'Delivery Distances'!$A$6:$A$20,0),MATCH('Sales Summary_working sheet'!M673,'Delivery Distances'!$B$5:$K$5,0))</f>
        <v>3</v>
      </c>
      <c r="O673" s="7" cm="1">
        <f t="array" ref="O673">_xlfn.XLOOKUP(L673,'Delivery Distances'!$A$6:$A$20,_xlfn.XLOOKUP('Sales Summary_working sheet'!M673,'Delivery Distances'!$B$5:$K$5,'Delivery Distances'!$B$6:$K$20))</f>
        <v>3</v>
      </c>
      <c r="P673" s="7">
        <f t="shared" si="41"/>
        <v>7</v>
      </c>
    </row>
    <row r="674" spans="1:16" ht="15.75" customHeight="1" x14ac:dyDescent="0.15">
      <c r="A674" s="13">
        <v>43986</v>
      </c>
      <c r="B674" s="19" t="s">
        <v>5360</v>
      </c>
      <c r="C674" s="7" t="s">
        <v>3139</v>
      </c>
      <c r="D674" s="14">
        <v>16</v>
      </c>
      <c r="E674" s="14" t="str">
        <f>_xlfn.XLOOKUP(D674,'Meal Info'!$A$4:$A$19,'Meal Info'!$B$4:$B$19)</f>
        <v>Fish</v>
      </c>
      <c r="F674" s="14" t="str">
        <f>_xlfn.XLOOKUP(D674,'Meal Info'!$A$4:$A$19,'Meal Info'!$C$4:$C$19)</f>
        <v>Charlie</v>
      </c>
      <c r="G674" s="7">
        <v>74.67</v>
      </c>
      <c r="H674" s="7">
        <f t="shared" si="42"/>
        <v>7.4670000000000005</v>
      </c>
      <c r="I674" s="7">
        <f t="shared" si="43"/>
        <v>82.137</v>
      </c>
      <c r="J674" s="7">
        <v>0.06</v>
      </c>
      <c r="K674" s="7">
        <f t="shared" si="40"/>
        <v>4.4802</v>
      </c>
      <c r="L674" s="7" t="s">
        <v>5079</v>
      </c>
      <c r="M674" s="7">
        <v>1</v>
      </c>
      <c r="N674" s="7">
        <f>INDEX('Delivery Distances'!$B$6:$K$20,MATCH('Sales Summary_working sheet'!L674,'Delivery Distances'!$A$6:$A$20,0),MATCH('Sales Summary_working sheet'!M674,'Delivery Distances'!$B$5:$K$5,0))</f>
        <v>5</v>
      </c>
      <c r="O674" s="7" cm="1">
        <f t="array" ref="O674">_xlfn.XLOOKUP(L674,'Delivery Distances'!$A$6:$A$20,_xlfn.XLOOKUP('Sales Summary_working sheet'!M674,'Delivery Distances'!$B$5:$K$5,'Delivery Distances'!$B$6:$K$20))</f>
        <v>5</v>
      </c>
      <c r="P674" s="7">
        <f t="shared" si="41"/>
        <v>9</v>
      </c>
    </row>
    <row r="675" spans="1:16" ht="15.75" customHeight="1" x14ac:dyDescent="0.15">
      <c r="A675" s="13">
        <v>43986</v>
      </c>
      <c r="B675" s="19" t="s">
        <v>5360</v>
      </c>
      <c r="C675" s="7" t="s">
        <v>4201</v>
      </c>
      <c r="D675" s="14">
        <v>15</v>
      </c>
      <c r="E675" s="14" t="str">
        <f>_xlfn.XLOOKUP(D675,'Meal Info'!$A$4:$A$19,'Meal Info'!$B$4:$B$19)</f>
        <v>Snacks</v>
      </c>
      <c r="F675" s="14" t="str">
        <f>_xlfn.XLOOKUP(D675,'Meal Info'!$A$4:$A$19,'Meal Info'!$C$4:$C$19)</f>
        <v>Charlie</v>
      </c>
      <c r="G675" s="7">
        <v>10.55</v>
      </c>
      <c r="H675" s="7">
        <f t="shared" si="42"/>
        <v>1.0550000000000002</v>
      </c>
      <c r="I675" s="7">
        <f t="shared" si="43"/>
        <v>11.605</v>
      </c>
      <c r="J675" s="7">
        <v>0.37</v>
      </c>
      <c r="K675" s="7">
        <f t="shared" si="40"/>
        <v>3.9035000000000002</v>
      </c>
      <c r="L675" s="7" t="s">
        <v>5080</v>
      </c>
      <c r="M675" s="7">
        <v>2</v>
      </c>
      <c r="N675" s="7">
        <f>INDEX('Delivery Distances'!$B$6:$K$20,MATCH('Sales Summary_working sheet'!L675,'Delivery Distances'!$A$6:$A$20,0),MATCH('Sales Summary_working sheet'!M675,'Delivery Distances'!$B$5:$K$5,0))</f>
        <v>1</v>
      </c>
      <c r="O675" s="7" cm="1">
        <f t="array" ref="O675">_xlfn.XLOOKUP(L675,'Delivery Distances'!$A$6:$A$20,_xlfn.XLOOKUP('Sales Summary_working sheet'!M675,'Delivery Distances'!$B$5:$K$5,'Delivery Distances'!$B$6:$K$20))</f>
        <v>1</v>
      </c>
      <c r="P675" s="7">
        <f t="shared" si="41"/>
        <v>3</v>
      </c>
    </row>
    <row r="676" spans="1:16" ht="15.75" customHeight="1" x14ac:dyDescent="0.15">
      <c r="A676" s="13">
        <v>43986</v>
      </c>
      <c r="B676" s="19" t="s">
        <v>5360</v>
      </c>
      <c r="C676" s="7" t="s">
        <v>3847</v>
      </c>
      <c r="D676" s="14">
        <v>16</v>
      </c>
      <c r="E676" s="14" t="str">
        <f>_xlfn.XLOOKUP(D676,'Meal Info'!$A$4:$A$19,'Meal Info'!$B$4:$B$19)</f>
        <v>Fish</v>
      </c>
      <c r="F676" s="14" t="str">
        <f>_xlfn.XLOOKUP(D676,'Meal Info'!$A$4:$A$19,'Meal Info'!$C$4:$C$19)</f>
        <v>Charlie</v>
      </c>
      <c r="G676" s="7">
        <v>92.46</v>
      </c>
      <c r="H676" s="7">
        <f t="shared" si="42"/>
        <v>9.2460000000000004</v>
      </c>
      <c r="I676" s="7">
        <f t="shared" si="43"/>
        <v>101.70599999999999</v>
      </c>
      <c r="J676" s="7">
        <v>0.04</v>
      </c>
      <c r="K676" s="7">
        <f t="shared" si="40"/>
        <v>3.6983999999999999</v>
      </c>
      <c r="L676" s="7" t="s">
        <v>29</v>
      </c>
      <c r="M676" s="7">
        <v>4</v>
      </c>
      <c r="N676" s="7">
        <f>INDEX('Delivery Distances'!$B$6:$K$20,MATCH('Sales Summary_working sheet'!L676,'Delivery Distances'!$A$6:$A$20,0),MATCH('Sales Summary_working sheet'!M676,'Delivery Distances'!$B$5:$K$5,0))</f>
        <v>14</v>
      </c>
      <c r="O676" s="7" cm="1">
        <f t="array" ref="O676">_xlfn.XLOOKUP(L676,'Delivery Distances'!$A$6:$A$20,_xlfn.XLOOKUP('Sales Summary_working sheet'!M676,'Delivery Distances'!$B$5:$K$5,'Delivery Distances'!$B$6:$K$20))</f>
        <v>14</v>
      </c>
      <c r="P676" s="7">
        <f t="shared" si="41"/>
        <v>14</v>
      </c>
    </row>
    <row r="677" spans="1:16" ht="15.75" customHeight="1" x14ac:dyDescent="0.15">
      <c r="A677" s="13">
        <v>43986</v>
      </c>
      <c r="B677" s="19" t="s">
        <v>5360</v>
      </c>
      <c r="C677" s="7" t="s">
        <v>2836</v>
      </c>
      <c r="D677" s="14">
        <v>10</v>
      </c>
      <c r="E677" s="14" t="str">
        <f>_xlfn.XLOOKUP(D677,'Meal Info'!$A$4:$A$19,'Meal Info'!$B$4:$B$19)</f>
        <v>Protein shake</v>
      </c>
      <c r="F677" s="14" t="str">
        <f>_xlfn.XLOOKUP(D677,'Meal Info'!$A$4:$A$19,'Meal Info'!$C$4:$C$19)</f>
        <v>Charlie</v>
      </c>
      <c r="G677" s="7">
        <v>19.23</v>
      </c>
      <c r="H677" s="7">
        <f t="shared" si="42"/>
        <v>1.923</v>
      </c>
      <c r="I677" s="7">
        <f t="shared" si="43"/>
        <v>21.152999999999999</v>
      </c>
      <c r="J677" s="7">
        <v>0.4</v>
      </c>
      <c r="K677" s="7">
        <f t="shared" si="40"/>
        <v>7.6920000000000002</v>
      </c>
      <c r="L677" s="7" t="s">
        <v>30</v>
      </c>
      <c r="M677" s="7">
        <v>4</v>
      </c>
      <c r="N677" s="7">
        <f>INDEX('Delivery Distances'!$B$6:$K$20,MATCH('Sales Summary_working sheet'!L677,'Delivery Distances'!$A$6:$A$20,0),MATCH('Sales Summary_working sheet'!M677,'Delivery Distances'!$B$5:$K$5,0))</f>
        <v>6</v>
      </c>
      <c r="O677" s="7" cm="1">
        <f t="array" ref="O677">_xlfn.XLOOKUP(L677,'Delivery Distances'!$A$6:$A$20,_xlfn.XLOOKUP('Sales Summary_working sheet'!M677,'Delivery Distances'!$B$5:$K$5,'Delivery Distances'!$B$6:$K$20))</f>
        <v>6</v>
      </c>
      <c r="P677" s="7">
        <f t="shared" si="41"/>
        <v>10</v>
      </c>
    </row>
    <row r="678" spans="1:16" ht="15.75" customHeight="1" x14ac:dyDescent="0.15">
      <c r="A678" s="13">
        <v>43986</v>
      </c>
      <c r="B678" s="19" t="s">
        <v>5360</v>
      </c>
      <c r="C678" s="7" t="s">
        <v>3394</v>
      </c>
      <c r="D678" s="14">
        <v>10</v>
      </c>
      <c r="E678" s="14" t="str">
        <f>_xlfn.XLOOKUP(D678,'Meal Info'!$A$4:$A$19,'Meal Info'!$B$4:$B$19)</f>
        <v>Protein shake</v>
      </c>
      <c r="F678" s="14" t="str">
        <f>_xlfn.XLOOKUP(D678,'Meal Info'!$A$4:$A$19,'Meal Info'!$C$4:$C$19)</f>
        <v>Charlie</v>
      </c>
      <c r="G678" s="7">
        <v>89.89</v>
      </c>
      <c r="H678" s="7">
        <f t="shared" si="42"/>
        <v>8.9890000000000008</v>
      </c>
      <c r="I678" s="7">
        <f t="shared" si="43"/>
        <v>98.879000000000005</v>
      </c>
      <c r="J678" s="7">
        <v>0.25</v>
      </c>
      <c r="K678" s="7">
        <f t="shared" si="40"/>
        <v>22.4725</v>
      </c>
      <c r="L678" s="7" t="s">
        <v>5079</v>
      </c>
      <c r="M678" s="7">
        <v>2</v>
      </c>
      <c r="N678" s="7">
        <f>INDEX('Delivery Distances'!$B$6:$K$20,MATCH('Sales Summary_working sheet'!L678,'Delivery Distances'!$A$6:$A$20,0),MATCH('Sales Summary_working sheet'!M678,'Delivery Distances'!$B$5:$K$5,0))</f>
        <v>6</v>
      </c>
      <c r="O678" s="7" cm="1">
        <f t="array" ref="O678">_xlfn.XLOOKUP(L678,'Delivery Distances'!$A$6:$A$20,_xlfn.XLOOKUP('Sales Summary_working sheet'!M678,'Delivery Distances'!$B$5:$K$5,'Delivery Distances'!$B$6:$K$20))</f>
        <v>6</v>
      </c>
      <c r="P678" s="7">
        <f t="shared" si="41"/>
        <v>10</v>
      </c>
    </row>
    <row r="679" spans="1:16" ht="15.75" customHeight="1" x14ac:dyDescent="0.15">
      <c r="A679" s="13">
        <v>43986</v>
      </c>
      <c r="B679" s="19" t="s">
        <v>5360</v>
      </c>
      <c r="C679" s="7" t="s">
        <v>4583</v>
      </c>
      <c r="D679" s="14">
        <v>10</v>
      </c>
      <c r="E679" s="14" t="str">
        <f>_xlfn.XLOOKUP(D679,'Meal Info'!$A$4:$A$19,'Meal Info'!$B$4:$B$19)</f>
        <v>Protein shake</v>
      </c>
      <c r="F679" s="14" t="str">
        <f>_xlfn.XLOOKUP(D679,'Meal Info'!$A$4:$A$19,'Meal Info'!$C$4:$C$19)</f>
        <v>Charlie</v>
      </c>
      <c r="G679" s="7">
        <v>77.39</v>
      </c>
      <c r="H679" s="7">
        <f t="shared" si="42"/>
        <v>7.7390000000000008</v>
      </c>
      <c r="I679" s="7">
        <f t="shared" si="43"/>
        <v>85.129000000000005</v>
      </c>
      <c r="J679" s="7">
        <v>0.33</v>
      </c>
      <c r="K679" s="7">
        <f t="shared" si="40"/>
        <v>25.538700000000002</v>
      </c>
      <c r="L679" s="7" t="s">
        <v>5078</v>
      </c>
      <c r="M679" s="7">
        <v>3</v>
      </c>
      <c r="N679" s="7">
        <f>INDEX('Delivery Distances'!$B$6:$K$20,MATCH('Sales Summary_working sheet'!L679,'Delivery Distances'!$A$6:$A$20,0),MATCH('Sales Summary_working sheet'!M679,'Delivery Distances'!$B$5:$K$5,0))</f>
        <v>5</v>
      </c>
      <c r="O679" s="7" cm="1">
        <f t="array" ref="O679">_xlfn.XLOOKUP(L679,'Delivery Distances'!$A$6:$A$20,_xlfn.XLOOKUP('Sales Summary_working sheet'!M679,'Delivery Distances'!$B$5:$K$5,'Delivery Distances'!$B$6:$K$20))</f>
        <v>5</v>
      </c>
      <c r="P679" s="7">
        <f t="shared" si="41"/>
        <v>9</v>
      </c>
    </row>
    <row r="680" spans="1:16" ht="15.75" customHeight="1" x14ac:dyDescent="0.15">
      <c r="A680" s="13">
        <v>43986</v>
      </c>
      <c r="B680" s="19" t="s">
        <v>5361</v>
      </c>
      <c r="C680" s="7" t="s">
        <v>1000</v>
      </c>
      <c r="D680" s="14">
        <v>16</v>
      </c>
      <c r="E680" s="14" t="str">
        <f>_xlfn.XLOOKUP(D680,'Meal Info'!$A$4:$A$19,'Meal Info'!$B$4:$B$19)</f>
        <v>Fish</v>
      </c>
      <c r="F680" s="14" t="str">
        <f>_xlfn.XLOOKUP(D680,'Meal Info'!$A$4:$A$19,'Meal Info'!$C$4:$C$19)</f>
        <v>Charlie</v>
      </c>
      <c r="G680" s="7">
        <v>56.25</v>
      </c>
      <c r="H680" s="7">
        <f t="shared" si="42"/>
        <v>5.625</v>
      </c>
      <c r="I680" s="7">
        <f t="shared" si="43"/>
        <v>61.875</v>
      </c>
      <c r="J680" s="7">
        <v>0.05</v>
      </c>
      <c r="K680" s="7">
        <f t="shared" si="40"/>
        <v>2.8125</v>
      </c>
      <c r="L680" s="7" t="s">
        <v>5079</v>
      </c>
      <c r="M680" s="7">
        <v>4</v>
      </c>
      <c r="N680" s="7">
        <f>INDEX('Delivery Distances'!$B$6:$K$20,MATCH('Sales Summary_working sheet'!L680,'Delivery Distances'!$A$6:$A$20,0),MATCH('Sales Summary_working sheet'!M680,'Delivery Distances'!$B$5:$K$5,0))</f>
        <v>4</v>
      </c>
      <c r="O680" s="7" cm="1">
        <f t="array" ref="O680">_xlfn.XLOOKUP(L680,'Delivery Distances'!$A$6:$A$20,_xlfn.XLOOKUP('Sales Summary_working sheet'!M680,'Delivery Distances'!$B$5:$K$5,'Delivery Distances'!$B$6:$K$20))</f>
        <v>4</v>
      </c>
      <c r="P680" s="7">
        <f t="shared" si="41"/>
        <v>8</v>
      </c>
    </row>
    <row r="681" spans="1:16" ht="15.75" customHeight="1" x14ac:dyDescent="0.15">
      <c r="A681" s="13">
        <v>43986</v>
      </c>
      <c r="B681" s="19" t="s">
        <v>5361</v>
      </c>
      <c r="C681" s="7" t="s">
        <v>1502</v>
      </c>
      <c r="D681" s="14">
        <v>15</v>
      </c>
      <c r="E681" s="14" t="str">
        <f>_xlfn.XLOOKUP(D681,'Meal Info'!$A$4:$A$19,'Meal Info'!$B$4:$B$19)</f>
        <v>Snacks</v>
      </c>
      <c r="F681" s="14" t="str">
        <f>_xlfn.XLOOKUP(D681,'Meal Info'!$A$4:$A$19,'Meal Info'!$C$4:$C$19)</f>
        <v>Charlie</v>
      </c>
      <c r="G681" s="7">
        <v>87.94</v>
      </c>
      <c r="H681" s="7">
        <f t="shared" si="42"/>
        <v>8.7940000000000005</v>
      </c>
      <c r="I681" s="7">
        <f t="shared" si="43"/>
        <v>96.733999999999995</v>
      </c>
      <c r="J681" s="7">
        <v>0.16</v>
      </c>
      <c r="K681" s="7">
        <f t="shared" si="40"/>
        <v>14.070399999999999</v>
      </c>
      <c r="L681" s="7" t="s">
        <v>5083</v>
      </c>
      <c r="M681" s="7">
        <v>2</v>
      </c>
      <c r="N681" s="7">
        <f>INDEX('Delivery Distances'!$B$6:$K$20,MATCH('Sales Summary_working sheet'!L681,'Delivery Distances'!$A$6:$A$20,0),MATCH('Sales Summary_working sheet'!M681,'Delivery Distances'!$B$5:$K$5,0))</f>
        <v>1</v>
      </c>
      <c r="O681" s="7" cm="1">
        <f t="array" ref="O681">_xlfn.XLOOKUP(L681,'Delivery Distances'!$A$6:$A$20,_xlfn.XLOOKUP('Sales Summary_working sheet'!M681,'Delivery Distances'!$B$5:$K$5,'Delivery Distances'!$B$6:$K$20))</f>
        <v>1</v>
      </c>
      <c r="P681" s="7">
        <f t="shared" si="41"/>
        <v>3</v>
      </c>
    </row>
    <row r="682" spans="1:16" ht="15.75" customHeight="1" x14ac:dyDescent="0.15">
      <c r="A682" s="13">
        <v>43986</v>
      </c>
      <c r="B682" s="19" t="s">
        <v>5361</v>
      </c>
      <c r="C682" s="7" t="s">
        <v>1170</v>
      </c>
      <c r="D682" s="14">
        <v>16</v>
      </c>
      <c r="E682" s="14" t="str">
        <f>_xlfn.XLOOKUP(D682,'Meal Info'!$A$4:$A$19,'Meal Info'!$B$4:$B$19)</f>
        <v>Fish</v>
      </c>
      <c r="F682" s="14" t="str">
        <f>_xlfn.XLOOKUP(D682,'Meal Info'!$A$4:$A$19,'Meal Info'!$C$4:$C$19)</f>
        <v>Charlie</v>
      </c>
      <c r="G682" s="7">
        <v>59.59</v>
      </c>
      <c r="H682" s="7">
        <f t="shared" si="42"/>
        <v>5.9590000000000005</v>
      </c>
      <c r="I682" s="7">
        <f t="shared" si="43"/>
        <v>65.549000000000007</v>
      </c>
      <c r="J682" s="7">
        <v>0.31</v>
      </c>
      <c r="K682" s="7">
        <f t="shared" si="40"/>
        <v>18.472899999999999</v>
      </c>
      <c r="L682" s="7" t="s">
        <v>5082</v>
      </c>
      <c r="M682" s="7">
        <v>2</v>
      </c>
      <c r="N682" s="7">
        <f>INDEX('Delivery Distances'!$B$6:$K$20,MATCH('Sales Summary_working sheet'!L682,'Delivery Distances'!$A$6:$A$20,0),MATCH('Sales Summary_working sheet'!M682,'Delivery Distances'!$B$5:$K$5,0))</f>
        <v>3</v>
      </c>
      <c r="O682" s="7" cm="1">
        <f t="array" ref="O682">_xlfn.XLOOKUP(L682,'Delivery Distances'!$A$6:$A$20,_xlfn.XLOOKUP('Sales Summary_working sheet'!M682,'Delivery Distances'!$B$5:$K$5,'Delivery Distances'!$B$6:$K$20))</f>
        <v>3</v>
      </c>
      <c r="P682" s="7">
        <f t="shared" si="41"/>
        <v>7</v>
      </c>
    </row>
    <row r="683" spans="1:16" ht="15.75" customHeight="1" x14ac:dyDescent="0.15">
      <c r="A683" s="13">
        <v>43986</v>
      </c>
      <c r="B683" s="19" t="s">
        <v>5361</v>
      </c>
      <c r="C683" s="7" t="s">
        <v>4134</v>
      </c>
      <c r="D683" s="14">
        <v>15</v>
      </c>
      <c r="E683" s="14" t="str">
        <f>_xlfn.XLOOKUP(D683,'Meal Info'!$A$4:$A$19,'Meal Info'!$B$4:$B$19)</f>
        <v>Snacks</v>
      </c>
      <c r="F683" s="14" t="str">
        <f>_xlfn.XLOOKUP(D683,'Meal Info'!$A$4:$A$19,'Meal Info'!$C$4:$C$19)</f>
        <v>Charlie</v>
      </c>
      <c r="G683" s="7">
        <v>15.37</v>
      </c>
      <c r="H683" s="7">
        <f t="shared" si="42"/>
        <v>1.5369999999999999</v>
      </c>
      <c r="I683" s="7">
        <f t="shared" si="43"/>
        <v>16.907</v>
      </c>
      <c r="J683" s="7">
        <v>0.05</v>
      </c>
      <c r="K683" s="7">
        <f t="shared" si="40"/>
        <v>0.76849999999999996</v>
      </c>
      <c r="L683" s="7" t="s">
        <v>5083</v>
      </c>
      <c r="M683" s="7">
        <v>2</v>
      </c>
      <c r="N683" s="7">
        <f>INDEX('Delivery Distances'!$B$6:$K$20,MATCH('Sales Summary_working sheet'!L683,'Delivery Distances'!$A$6:$A$20,0),MATCH('Sales Summary_working sheet'!M683,'Delivery Distances'!$B$5:$K$5,0))</f>
        <v>1</v>
      </c>
      <c r="O683" s="7" cm="1">
        <f t="array" ref="O683">_xlfn.XLOOKUP(L683,'Delivery Distances'!$A$6:$A$20,_xlfn.XLOOKUP('Sales Summary_working sheet'!M683,'Delivery Distances'!$B$5:$K$5,'Delivery Distances'!$B$6:$K$20))</f>
        <v>1</v>
      </c>
      <c r="P683" s="7">
        <f t="shared" si="41"/>
        <v>3</v>
      </c>
    </row>
    <row r="684" spans="1:16" ht="15.75" customHeight="1" x14ac:dyDescent="0.15">
      <c r="A684" s="13">
        <v>43986</v>
      </c>
      <c r="B684" s="19" t="s">
        <v>5361</v>
      </c>
      <c r="C684" s="7" t="s">
        <v>3910</v>
      </c>
      <c r="D684" s="14">
        <v>10</v>
      </c>
      <c r="E684" s="14" t="str">
        <f>_xlfn.XLOOKUP(D684,'Meal Info'!$A$4:$A$19,'Meal Info'!$B$4:$B$19)</f>
        <v>Protein shake</v>
      </c>
      <c r="F684" s="14" t="str">
        <f>_xlfn.XLOOKUP(D684,'Meal Info'!$A$4:$A$19,'Meal Info'!$C$4:$C$19)</f>
        <v>Charlie</v>
      </c>
      <c r="G684" s="7">
        <v>80.03</v>
      </c>
      <c r="H684" s="7">
        <f t="shared" si="42"/>
        <v>8.0030000000000001</v>
      </c>
      <c r="I684" s="7">
        <f t="shared" si="43"/>
        <v>88.033000000000001</v>
      </c>
      <c r="J684" s="7">
        <v>0.21</v>
      </c>
      <c r="K684" s="7">
        <f t="shared" si="40"/>
        <v>16.8063</v>
      </c>
      <c r="L684" s="7" t="s">
        <v>26</v>
      </c>
      <c r="M684" s="7">
        <v>2</v>
      </c>
      <c r="N684" s="7">
        <f>INDEX('Delivery Distances'!$B$6:$K$20,MATCH('Sales Summary_working sheet'!L684,'Delivery Distances'!$A$6:$A$20,0),MATCH('Sales Summary_working sheet'!M684,'Delivery Distances'!$B$5:$K$5,0))</f>
        <v>2</v>
      </c>
      <c r="O684" s="7" cm="1">
        <f t="array" ref="O684">_xlfn.XLOOKUP(L684,'Delivery Distances'!$A$6:$A$20,_xlfn.XLOOKUP('Sales Summary_working sheet'!M684,'Delivery Distances'!$B$5:$K$5,'Delivery Distances'!$B$6:$K$20))</f>
        <v>2</v>
      </c>
      <c r="P684" s="7">
        <f t="shared" si="41"/>
        <v>6</v>
      </c>
    </row>
    <row r="685" spans="1:16" ht="15.75" customHeight="1" x14ac:dyDescent="0.15">
      <c r="A685" s="13">
        <v>43986</v>
      </c>
      <c r="B685" s="19" t="s">
        <v>5361</v>
      </c>
      <c r="C685" s="7" t="s">
        <v>4570</v>
      </c>
      <c r="D685" s="14">
        <v>10</v>
      </c>
      <c r="E685" s="14" t="str">
        <f>_xlfn.XLOOKUP(D685,'Meal Info'!$A$4:$A$19,'Meal Info'!$B$4:$B$19)</f>
        <v>Protein shake</v>
      </c>
      <c r="F685" s="14" t="str">
        <f>_xlfn.XLOOKUP(D685,'Meal Info'!$A$4:$A$19,'Meal Info'!$C$4:$C$19)</f>
        <v>Charlie</v>
      </c>
      <c r="G685" s="7">
        <v>75.56</v>
      </c>
      <c r="H685" s="7">
        <f t="shared" si="42"/>
        <v>7.5560000000000009</v>
      </c>
      <c r="I685" s="7">
        <f t="shared" si="43"/>
        <v>83.116</v>
      </c>
      <c r="J685" s="7">
        <v>0.3</v>
      </c>
      <c r="K685" s="7">
        <f t="shared" si="40"/>
        <v>22.667999999999999</v>
      </c>
      <c r="L685" s="7" t="s">
        <v>5083</v>
      </c>
      <c r="M685" s="7">
        <v>6</v>
      </c>
      <c r="N685" s="7">
        <f>INDEX('Delivery Distances'!$B$6:$K$20,MATCH('Sales Summary_working sheet'!L685,'Delivery Distances'!$A$6:$A$20,0),MATCH('Sales Summary_working sheet'!M685,'Delivery Distances'!$B$5:$K$5,0))</f>
        <v>2</v>
      </c>
      <c r="O685" s="7" cm="1">
        <f t="array" ref="O685">_xlfn.XLOOKUP(L685,'Delivery Distances'!$A$6:$A$20,_xlfn.XLOOKUP('Sales Summary_working sheet'!M685,'Delivery Distances'!$B$5:$K$5,'Delivery Distances'!$B$6:$K$20))</f>
        <v>2</v>
      </c>
      <c r="P685" s="7">
        <f t="shared" si="41"/>
        <v>6</v>
      </c>
    </row>
    <row r="686" spans="1:16" ht="15.75" customHeight="1" x14ac:dyDescent="0.15">
      <c r="A686" s="13">
        <v>43986</v>
      </c>
      <c r="B686" s="19" t="s">
        <v>5361</v>
      </c>
      <c r="C686" s="7" t="s">
        <v>4656</v>
      </c>
      <c r="D686" s="14">
        <v>16</v>
      </c>
      <c r="E686" s="14" t="str">
        <f>_xlfn.XLOOKUP(D686,'Meal Info'!$A$4:$A$19,'Meal Info'!$B$4:$B$19)</f>
        <v>Fish</v>
      </c>
      <c r="F686" s="14" t="str">
        <f>_xlfn.XLOOKUP(D686,'Meal Info'!$A$4:$A$19,'Meal Info'!$C$4:$C$19)</f>
        <v>Charlie</v>
      </c>
      <c r="G686" s="7">
        <v>80.19</v>
      </c>
      <c r="H686" s="7">
        <f t="shared" si="42"/>
        <v>8.0190000000000001</v>
      </c>
      <c r="I686" s="7">
        <f t="shared" si="43"/>
        <v>88.209000000000003</v>
      </c>
      <c r="J686" s="7">
        <v>0.38</v>
      </c>
      <c r="K686" s="7">
        <f t="shared" si="40"/>
        <v>30.472200000000001</v>
      </c>
      <c r="L686" s="7" t="s">
        <v>5082</v>
      </c>
      <c r="M686" s="7">
        <v>7</v>
      </c>
      <c r="N686" s="7">
        <f>INDEX('Delivery Distances'!$B$6:$K$20,MATCH('Sales Summary_working sheet'!L686,'Delivery Distances'!$A$6:$A$20,0),MATCH('Sales Summary_working sheet'!M686,'Delivery Distances'!$B$5:$K$5,0))</f>
        <v>1</v>
      </c>
      <c r="O686" s="7" cm="1">
        <f t="array" ref="O686">_xlfn.XLOOKUP(L686,'Delivery Distances'!$A$6:$A$20,_xlfn.XLOOKUP('Sales Summary_working sheet'!M686,'Delivery Distances'!$B$5:$K$5,'Delivery Distances'!$B$6:$K$20))</f>
        <v>1</v>
      </c>
      <c r="P686" s="7">
        <f t="shared" si="41"/>
        <v>3</v>
      </c>
    </row>
    <row r="687" spans="1:16" ht="15.75" customHeight="1" x14ac:dyDescent="0.15">
      <c r="A687" s="13">
        <v>43986</v>
      </c>
      <c r="B687" s="19" t="s">
        <v>5361</v>
      </c>
      <c r="C687" s="7" t="s">
        <v>170</v>
      </c>
      <c r="D687" s="14">
        <v>10</v>
      </c>
      <c r="E687" s="14" t="str">
        <f>_xlfn.XLOOKUP(D687,'Meal Info'!$A$4:$A$19,'Meal Info'!$B$4:$B$19)</f>
        <v>Protein shake</v>
      </c>
      <c r="F687" s="14" t="str">
        <f>_xlfn.XLOOKUP(D687,'Meal Info'!$A$4:$A$19,'Meal Info'!$C$4:$C$19)</f>
        <v>Charlie</v>
      </c>
      <c r="G687" s="7">
        <v>8.2100000000000009</v>
      </c>
      <c r="H687" s="7">
        <f t="shared" si="42"/>
        <v>0.82100000000000017</v>
      </c>
      <c r="I687" s="7">
        <f t="shared" si="43"/>
        <v>9.0310000000000006</v>
      </c>
      <c r="J687" s="7">
        <v>0.16</v>
      </c>
      <c r="K687" s="7">
        <f t="shared" si="40"/>
        <v>1.3136000000000001</v>
      </c>
      <c r="L687" s="7" t="s">
        <v>5083</v>
      </c>
      <c r="M687" s="7">
        <v>9</v>
      </c>
      <c r="N687" s="7">
        <f>INDEX('Delivery Distances'!$B$6:$K$20,MATCH('Sales Summary_working sheet'!L687,'Delivery Distances'!$A$6:$A$20,0),MATCH('Sales Summary_working sheet'!M687,'Delivery Distances'!$B$5:$K$5,0))</f>
        <v>2</v>
      </c>
      <c r="O687" s="7" cm="1">
        <f t="array" ref="O687">_xlfn.XLOOKUP(L687,'Delivery Distances'!$A$6:$A$20,_xlfn.XLOOKUP('Sales Summary_working sheet'!M687,'Delivery Distances'!$B$5:$K$5,'Delivery Distances'!$B$6:$K$20))</f>
        <v>2</v>
      </c>
      <c r="P687" s="7">
        <f t="shared" si="41"/>
        <v>6</v>
      </c>
    </row>
    <row r="688" spans="1:16" ht="15.75" customHeight="1" x14ac:dyDescent="0.15">
      <c r="A688" s="13">
        <v>43986</v>
      </c>
      <c r="B688" s="19" t="s">
        <v>5361</v>
      </c>
      <c r="C688" s="7" t="s">
        <v>4781</v>
      </c>
      <c r="D688" s="14">
        <v>15</v>
      </c>
      <c r="E688" s="14" t="str">
        <f>_xlfn.XLOOKUP(D688,'Meal Info'!$A$4:$A$19,'Meal Info'!$B$4:$B$19)</f>
        <v>Snacks</v>
      </c>
      <c r="F688" s="14" t="str">
        <f>_xlfn.XLOOKUP(D688,'Meal Info'!$A$4:$A$19,'Meal Info'!$C$4:$C$19)</f>
        <v>Charlie</v>
      </c>
      <c r="G688" s="7">
        <v>63.23</v>
      </c>
      <c r="H688" s="7">
        <f t="shared" si="42"/>
        <v>6.3230000000000004</v>
      </c>
      <c r="I688" s="7">
        <f t="shared" si="43"/>
        <v>69.552999999999997</v>
      </c>
      <c r="J688" s="7">
        <v>0.16</v>
      </c>
      <c r="K688" s="7">
        <f t="shared" si="40"/>
        <v>10.1168</v>
      </c>
      <c r="L688" s="7" t="s">
        <v>28</v>
      </c>
      <c r="M688" s="7">
        <v>9</v>
      </c>
      <c r="N688" s="7">
        <f>INDEX('Delivery Distances'!$B$6:$K$20,MATCH('Sales Summary_working sheet'!L688,'Delivery Distances'!$A$6:$A$20,0),MATCH('Sales Summary_working sheet'!M688,'Delivery Distances'!$B$5:$K$5,0))</f>
        <v>8</v>
      </c>
      <c r="O688" s="7" cm="1">
        <f t="array" ref="O688">_xlfn.XLOOKUP(L688,'Delivery Distances'!$A$6:$A$20,_xlfn.XLOOKUP('Sales Summary_working sheet'!M688,'Delivery Distances'!$B$5:$K$5,'Delivery Distances'!$B$6:$K$20))</f>
        <v>8</v>
      </c>
      <c r="P688" s="7">
        <f t="shared" si="41"/>
        <v>11</v>
      </c>
    </row>
    <row r="689" spans="1:16" ht="15.75" customHeight="1" x14ac:dyDescent="0.15">
      <c r="A689" s="13">
        <v>43986</v>
      </c>
      <c r="B689" s="19" t="s">
        <v>5361</v>
      </c>
      <c r="C689" s="7" t="s">
        <v>3770</v>
      </c>
      <c r="D689" s="14">
        <v>16</v>
      </c>
      <c r="E689" s="14" t="str">
        <f>_xlfn.XLOOKUP(D689,'Meal Info'!$A$4:$A$19,'Meal Info'!$B$4:$B$19)</f>
        <v>Fish</v>
      </c>
      <c r="F689" s="14" t="str">
        <f>_xlfn.XLOOKUP(D689,'Meal Info'!$A$4:$A$19,'Meal Info'!$C$4:$C$19)</f>
        <v>Charlie</v>
      </c>
      <c r="G689" s="7">
        <v>12.62</v>
      </c>
      <c r="H689" s="7">
        <f t="shared" si="42"/>
        <v>1.262</v>
      </c>
      <c r="I689" s="7">
        <f t="shared" si="43"/>
        <v>13.882</v>
      </c>
      <c r="J689" s="7">
        <v>0.4</v>
      </c>
      <c r="K689" s="7">
        <f t="shared" si="40"/>
        <v>5.048</v>
      </c>
      <c r="L689" s="7" t="s">
        <v>27</v>
      </c>
      <c r="M689" s="7">
        <v>2</v>
      </c>
      <c r="N689" s="7">
        <f>INDEX('Delivery Distances'!$B$6:$K$20,MATCH('Sales Summary_working sheet'!L689,'Delivery Distances'!$A$6:$A$20,0),MATCH('Sales Summary_working sheet'!M689,'Delivery Distances'!$B$5:$K$5,0))</f>
        <v>8</v>
      </c>
      <c r="O689" s="7" cm="1">
        <f t="array" ref="O689">_xlfn.XLOOKUP(L689,'Delivery Distances'!$A$6:$A$20,_xlfn.XLOOKUP('Sales Summary_working sheet'!M689,'Delivery Distances'!$B$5:$K$5,'Delivery Distances'!$B$6:$K$20))</f>
        <v>8</v>
      </c>
      <c r="P689" s="7">
        <f t="shared" si="41"/>
        <v>11</v>
      </c>
    </row>
    <row r="690" spans="1:16" ht="15.75" customHeight="1" x14ac:dyDescent="0.15">
      <c r="A690" s="13">
        <v>43986</v>
      </c>
      <c r="B690" s="19" t="s">
        <v>5361</v>
      </c>
      <c r="C690" s="7" t="s">
        <v>561</v>
      </c>
      <c r="D690" s="14">
        <v>15</v>
      </c>
      <c r="E690" s="14" t="str">
        <f>_xlfn.XLOOKUP(D690,'Meal Info'!$A$4:$A$19,'Meal Info'!$B$4:$B$19)</f>
        <v>Snacks</v>
      </c>
      <c r="F690" s="14" t="str">
        <f>_xlfn.XLOOKUP(D690,'Meal Info'!$A$4:$A$19,'Meal Info'!$C$4:$C$19)</f>
        <v>Charlie</v>
      </c>
      <c r="G690" s="7">
        <v>55.72</v>
      </c>
      <c r="H690" s="7">
        <f t="shared" si="42"/>
        <v>5.5720000000000001</v>
      </c>
      <c r="I690" s="7">
        <f t="shared" si="43"/>
        <v>61.292000000000002</v>
      </c>
      <c r="J690" s="7">
        <v>0.21</v>
      </c>
      <c r="K690" s="7">
        <f t="shared" si="40"/>
        <v>11.7012</v>
      </c>
      <c r="L690" s="7" t="s">
        <v>28</v>
      </c>
      <c r="M690" s="7">
        <v>10</v>
      </c>
      <c r="N690" s="7">
        <f>INDEX('Delivery Distances'!$B$6:$K$20,MATCH('Sales Summary_working sheet'!L690,'Delivery Distances'!$A$6:$A$20,0),MATCH('Sales Summary_working sheet'!M690,'Delivery Distances'!$B$5:$K$5,0))</f>
        <v>18</v>
      </c>
      <c r="O690" s="7" cm="1">
        <f t="array" ref="O690">_xlfn.XLOOKUP(L690,'Delivery Distances'!$A$6:$A$20,_xlfn.XLOOKUP('Sales Summary_working sheet'!M690,'Delivery Distances'!$B$5:$K$5,'Delivery Distances'!$B$6:$K$20))</f>
        <v>18</v>
      </c>
      <c r="P690" s="7">
        <f t="shared" si="41"/>
        <v>16</v>
      </c>
    </row>
    <row r="691" spans="1:16" ht="15.75" customHeight="1" x14ac:dyDescent="0.15">
      <c r="A691" s="13">
        <v>43986</v>
      </c>
      <c r="B691" s="19" t="s">
        <v>5361</v>
      </c>
      <c r="C691" s="7" t="s">
        <v>2722</v>
      </c>
      <c r="D691" s="14">
        <v>15</v>
      </c>
      <c r="E691" s="14" t="str">
        <f>_xlfn.XLOOKUP(D691,'Meal Info'!$A$4:$A$19,'Meal Info'!$B$4:$B$19)</f>
        <v>Snacks</v>
      </c>
      <c r="F691" s="14" t="str">
        <f>_xlfn.XLOOKUP(D691,'Meal Info'!$A$4:$A$19,'Meal Info'!$C$4:$C$19)</f>
        <v>Charlie</v>
      </c>
      <c r="G691" s="7">
        <v>47.97</v>
      </c>
      <c r="H691" s="7">
        <f t="shared" si="42"/>
        <v>4.7969999999999997</v>
      </c>
      <c r="I691" s="7">
        <f t="shared" si="43"/>
        <v>52.766999999999996</v>
      </c>
      <c r="J691" s="7">
        <v>0.18</v>
      </c>
      <c r="K691" s="7">
        <f t="shared" si="40"/>
        <v>8.6345999999999989</v>
      </c>
      <c r="L691" s="7" t="s">
        <v>5081</v>
      </c>
      <c r="M691" s="7">
        <v>8</v>
      </c>
      <c r="N691" s="7">
        <f>INDEX('Delivery Distances'!$B$6:$K$20,MATCH('Sales Summary_working sheet'!L691,'Delivery Distances'!$A$6:$A$20,0),MATCH('Sales Summary_working sheet'!M691,'Delivery Distances'!$B$5:$K$5,0))</f>
        <v>2</v>
      </c>
      <c r="O691" s="7" cm="1">
        <f t="array" ref="O691">_xlfn.XLOOKUP(L691,'Delivery Distances'!$A$6:$A$20,_xlfn.XLOOKUP('Sales Summary_working sheet'!M691,'Delivery Distances'!$B$5:$K$5,'Delivery Distances'!$B$6:$K$20))</f>
        <v>2</v>
      </c>
      <c r="P691" s="7">
        <f t="shared" si="41"/>
        <v>6</v>
      </c>
    </row>
    <row r="692" spans="1:16" ht="15.75" customHeight="1" x14ac:dyDescent="0.15">
      <c r="A692" s="13">
        <v>43986</v>
      </c>
      <c r="B692" s="19" t="s">
        <v>5361</v>
      </c>
      <c r="C692" s="7" t="s">
        <v>4812</v>
      </c>
      <c r="D692" s="14">
        <v>10</v>
      </c>
      <c r="E692" s="14" t="str">
        <f>_xlfn.XLOOKUP(D692,'Meal Info'!$A$4:$A$19,'Meal Info'!$B$4:$B$19)</f>
        <v>Protein shake</v>
      </c>
      <c r="F692" s="14" t="str">
        <f>_xlfn.XLOOKUP(D692,'Meal Info'!$A$4:$A$19,'Meal Info'!$C$4:$C$19)</f>
        <v>Charlie</v>
      </c>
      <c r="G692" s="7">
        <v>34.409999999999997</v>
      </c>
      <c r="H692" s="7">
        <f t="shared" si="42"/>
        <v>3.4409999999999998</v>
      </c>
      <c r="I692" s="7">
        <f t="shared" si="43"/>
        <v>37.850999999999999</v>
      </c>
      <c r="J692" s="7">
        <v>0.38</v>
      </c>
      <c r="K692" s="7">
        <f t="shared" si="40"/>
        <v>13.075799999999999</v>
      </c>
      <c r="L692" s="7" t="s">
        <v>5079</v>
      </c>
      <c r="M692" s="7">
        <v>3</v>
      </c>
      <c r="N692" s="7">
        <f>INDEX('Delivery Distances'!$B$6:$K$20,MATCH('Sales Summary_working sheet'!L692,'Delivery Distances'!$A$6:$A$20,0),MATCH('Sales Summary_working sheet'!M692,'Delivery Distances'!$B$5:$K$5,0))</f>
        <v>4</v>
      </c>
      <c r="O692" s="7" cm="1">
        <f t="array" ref="O692">_xlfn.XLOOKUP(L692,'Delivery Distances'!$A$6:$A$20,_xlfn.XLOOKUP('Sales Summary_working sheet'!M692,'Delivery Distances'!$B$5:$K$5,'Delivery Distances'!$B$6:$K$20))</f>
        <v>4</v>
      </c>
      <c r="P692" s="7">
        <f t="shared" si="41"/>
        <v>8</v>
      </c>
    </row>
    <row r="693" spans="1:16" ht="15.75" customHeight="1" x14ac:dyDescent="0.15">
      <c r="A693" s="13">
        <v>43986</v>
      </c>
      <c r="B693" s="19" t="s">
        <v>5361</v>
      </c>
      <c r="C693" s="7" t="s">
        <v>3774</v>
      </c>
      <c r="D693" s="14">
        <v>10</v>
      </c>
      <c r="E693" s="14" t="str">
        <f>_xlfn.XLOOKUP(D693,'Meal Info'!$A$4:$A$19,'Meal Info'!$B$4:$B$19)</f>
        <v>Protein shake</v>
      </c>
      <c r="F693" s="14" t="str">
        <f>_xlfn.XLOOKUP(D693,'Meal Info'!$A$4:$A$19,'Meal Info'!$C$4:$C$19)</f>
        <v>Charlie</v>
      </c>
      <c r="G693" s="7">
        <v>91.98</v>
      </c>
      <c r="H693" s="7">
        <f t="shared" si="42"/>
        <v>9.1980000000000004</v>
      </c>
      <c r="I693" s="7">
        <f t="shared" si="43"/>
        <v>101.178</v>
      </c>
      <c r="J693" s="7">
        <v>0.13</v>
      </c>
      <c r="K693" s="7">
        <f t="shared" si="40"/>
        <v>11.957400000000002</v>
      </c>
      <c r="L693" s="7" t="s">
        <v>5076</v>
      </c>
      <c r="M693" s="7">
        <v>8</v>
      </c>
      <c r="N693" s="7">
        <f>INDEX('Delivery Distances'!$B$6:$K$20,MATCH('Sales Summary_working sheet'!L693,'Delivery Distances'!$A$6:$A$20,0),MATCH('Sales Summary_working sheet'!M693,'Delivery Distances'!$B$5:$K$5,0))</f>
        <v>6</v>
      </c>
      <c r="O693" s="7" cm="1">
        <f t="array" ref="O693">_xlfn.XLOOKUP(L693,'Delivery Distances'!$A$6:$A$20,_xlfn.XLOOKUP('Sales Summary_working sheet'!M693,'Delivery Distances'!$B$5:$K$5,'Delivery Distances'!$B$6:$K$20))</f>
        <v>6</v>
      </c>
      <c r="P693" s="7">
        <f t="shared" si="41"/>
        <v>10</v>
      </c>
    </row>
    <row r="694" spans="1:16" ht="15.75" customHeight="1" x14ac:dyDescent="0.15">
      <c r="A694" s="13">
        <v>43986</v>
      </c>
      <c r="B694" s="19" t="s">
        <v>5361</v>
      </c>
      <c r="C694" s="7" t="s">
        <v>732</v>
      </c>
      <c r="D694" s="14">
        <v>15</v>
      </c>
      <c r="E694" s="14" t="str">
        <f>_xlfn.XLOOKUP(D694,'Meal Info'!$A$4:$A$19,'Meal Info'!$B$4:$B$19)</f>
        <v>Snacks</v>
      </c>
      <c r="F694" s="14" t="str">
        <f>_xlfn.XLOOKUP(D694,'Meal Info'!$A$4:$A$19,'Meal Info'!$C$4:$C$19)</f>
        <v>Charlie</v>
      </c>
      <c r="G694" s="7">
        <v>5.49</v>
      </c>
      <c r="H694" s="7">
        <f t="shared" si="42"/>
        <v>0.54900000000000004</v>
      </c>
      <c r="I694" s="7">
        <f t="shared" si="43"/>
        <v>6.0390000000000006</v>
      </c>
      <c r="J694" s="7">
        <v>0.12</v>
      </c>
      <c r="K694" s="7">
        <f t="shared" si="40"/>
        <v>0.65880000000000005</v>
      </c>
      <c r="L694" s="7" t="s">
        <v>5076</v>
      </c>
      <c r="M694" s="7">
        <v>6</v>
      </c>
      <c r="N694" s="7">
        <f>INDEX('Delivery Distances'!$B$6:$K$20,MATCH('Sales Summary_working sheet'!L694,'Delivery Distances'!$A$6:$A$20,0),MATCH('Sales Summary_working sheet'!M694,'Delivery Distances'!$B$5:$K$5,0))</f>
        <v>9</v>
      </c>
      <c r="O694" s="7" cm="1">
        <f t="array" ref="O694">_xlfn.XLOOKUP(L694,'Delivery Distances'!$A$6:$A$20,_xlfn.XLOOKUP('Sales Summary_working sheet'!M694,'Delivery Distances'!$B$5:$K$5,'Delivery Distances'!$B$6:$K$20))</f>
        <v>9</v>
      </c>
      <c r="P694" s="7">
        <f t="shared" si="41"/>
        <v>11.5</v>
      </c>
    </row>
    <row r="695" spans="1:16" ht="15.75" customHeight="1" x14ac:dyDescent="0.15">
      <c r="A695" s="13">
        <v>43986</v>
      </c>
      <c r="B695" s="19" t="s">
        <v>5361</v>
      </c>
      <c r="C695" s="7" t="s">
        <v>2227</v>
      </c>
      <c r="D695" s="14">
        <v>16</v>
      </c>
      <c r="E695" s="14" t="str">
        <f>_xlfn.XLOOKUP(D695,'Meal Info'!$A$4:$A$19,'Meal Info'!$B$4:$B$19)</f>
        <v>Fish</v>
      </c>
      <c r="F695" s="14" t="str">
        <f>_xlfn.XLOOKUP(D695,'Meal Info'!$A$4:$A$19,'Meal Info'!$C$4:$C$19)</f>
        <v>Charlie</v>
      </c>
      <c r="G695" s="7">
        <v>66.34</v>
      </c>
      <c r="H695" s="7">
        <f t="shared" si="42"/>
        <v>6.6340000000000003</v>
      </c>
      <c r="I695" s="7">
        <f t="shared" si="43"/>
        <v>72.974000000000004</v>
      </c>
      <c r="J695" s="7">
        <v>0.39</v>
      </c>
      <c r="K695" s="7">
        <f t="shared" si="40"/>
        <v>25.872600000000002</v>
      </c>
      <c r="L695" s="7" t="s">
        <v>5079</v>
      </c>
      <c r="M695" s="7">
        <v>2</v>
      </c>
      <c r="N695" s="7">
        <f>INDEX('Delivery Distances'!$B$6:$K$20,MATCH('Sales Summary_working sheet'!L695,'Delivery Distances'!$A$6:$A$20,0),MATCH('Sales Summary_working sheet'!M695,'Delivery Distances'!$B$5:$K$5,0))</f>
        <v>6</v>
      </c>
      <c r="O695" s="7" cm="1">
        <f t="array" ref="O695">_xlfn.XLOOKUP(L695,'Delivery Distances'!$A$6:$A$20,_xlfn.XLOOKUP('Sales Summary_working sheet'!M695,'Delivery Distances'!$B$5:$K$5,'Delivery Distances'!$B$6:$K$20))</f>
        <v>6</v>
      </c>
      <c r="P695" s="7">
        <f t="shared" si="41"/>
        <v>10</v>
      </c>
    </row>
    <row r="696" spans="1:16" ht="15.75" customHeight="1" x14ac:dyDescent="0.15">
      <c r="A696" s="13">
        <v>43986</v>
      </c>
      <c r="B696" s="19" t="s">
        <v>5361</v>
      </c>
      <c r="C696" s="7" t="s">
        <v>1381</v>
      </c>
      <c r="D696" s="14">
        <v>15</v>
      </c>
      <c r="E696" s="14" t="str">
        <f>_xlfn.XLOOKUP(D696,'Meal Info'!$A$4:$A$19,'Meal Info'!$B$4:$B$19)</f>
        <v>Snacks</v>
      </c>
      <c r="F696" s="14" t="str">
        <f>_xlfn.XLOOKUP(D696,'Meal Info'!$A$4:$A$19,'Meal Info'!$C$4:$C$19)</f>
        <v>Charlie</v>
      </c>
      <c r="G696" s="7">
        <v>86.47</v>
      </c>
      <c r="H696" s="7">
        <f t="shared" si="42"/>
        <v>8.6470000000000002</v>
      </c>
      <c r="I696" s="7">
        <f t="shared" si="43"/>
        <v>95.117000000000004</v>
      </c>
      <c r="J696" s="7">
        <v>0.08</v>
      </c>
      <c r="K696" s="7">
        <f t="shared" si="40"/>
        <v>6.9176000000000002</v>
      </c>
      <c r="L696" s="7" t="s">
        <v>5081</v>
      </c>
      <c r="M696" s="7">
        <v>8</v>
      </c>
      <c r="N696" s="7">
        <f>INDEX('Delivery Distances'!$B$6:$K$20,MATCH('Sales Summary_working sheet'!L696,'Delivery Distances'!$A$6:$A$20,0),MATCH('Sales Summary_working sheet'!M696,'Delivery Distances'!$B$5:$K$5,0))</f>
        <v>2</v>
      </c>
      <c r="O696" s="7" cm="1">
        <f t="array" ref="O696">_xlfn.XLOOKUP(L696,'Delivery Distances'!$A$6:$A$20,_xlfn.XLOOKUP('Sales Summary_working sheet'!M696,'Delivery Distances'!$B$5:$K$5,'Delivery Distances'!$B$6:$K$20))</f>
        <v>2</v>
      </c>
      <c r="P696" s="7">
        <f t="shared" si="41"/>
        <v>6</v>
      </c>
    </row>
    <row r="697" spans="1:16" ht="15.75" customHeight="1" x14ac:dyDescent="0.15">
      <c r="A697" s="13">
        <v>43986</v>
      </c>
      <c r="B697" s="19" t="s">
        <v>5361</v>
      </c>
      <c r="C697" s="7" t="s">
        <v>655</v>
      </c>
      <c r="D697" s="14">
        <v>15</v>
      </c>
      <c r="E697" s="14" t="str">
        <f>_xlfn.XLOOKUP(D697,'Meal Info'!$A$4:$A$19,'Meal Info'!$B$4:$B$19)</f>
        <v>Snacks</v>
      </c>
      <c r="F697" s="14" t="str">
        <f>_xlfn.XLOOKUP(D697,'Meal Info'!$A$4:$A$19,'Meal Info'!$C$4:$C$19)</f>
        <v>Charlie</v>
      </c>
      <c r="G697" s="7">
        <v>69.2</v>
      </c>
      <c r="H697" s="7">
        <f t="shared" si="42"/>
        <v>6.9200000000000008</v>
      </c>
      <c r="I697" s="7">
        <f t="shared" si="43"/>
        <v>76.12</v>
      </c>
      <c r="J697" s="7">
        <v>0.36</v>
      </c>
      <c r="K697" s="7">
        <f t="shared" si="40"/>
        <v>24.911999999999999</v>
      </c>
      <c r="L697" s="7" t="s">
        <v>30</v>
      </c>
      <c r="M697" s="7">
        <v>9</v>
      </c>
      <c r="N697" s="7">
        <f>INDEX('Delivery Distances'!$B$6:$K$20,MATCH('Sales Summary_working sheet'!L697,'Delivery Distances'!$A$6:$A$20,0),MATCH('Sales Summary_working sheet'!M697,'Delivery Distances'!$B$5:$K$5,0))</f>
        <v>17</v>
      </c>
      <c r="O697" s="7" cm="1">
        <f t="array" ref="O697">_xlfn.XLOOKUP(L697,'Delivery Distances'!$A$6:$A$20,_xlfn.XLOOKUP('Sales Summary_working sheet'!M697,'Delivery Distances'!$B$5:$K$5,'Delivery Distances'!$B$6:$K$20))</f>
        <v>17</v>
      </c>
      <c r="P697" s="7">
        <f t="shared" si="41"/>
        <v>15.5</v>
      </c>
    </row>
    <row r="698" spans="1:16" ht="15.75" customHeight="1" x14ac:dyDescent="0.15">
      <c r="A698" s="13">
        <v>43986</v>
      </c>
      <c r="B698" s="19" t="s">
        <v>5361</v>
      </c>
      <c r="C698" s="7" t="s">
        <v>1308</v>
      </c>
      <c r="D698" s="14">
        <v>15</v>
      </c>
      <c r="E698" s="14" t="str">
        <f>_xlfn.XLOOKUP(D698,'Meal Info'!$A$4:$A$19,'Meal Info'!$B$4:$B$19)</f>
        <v>Snacks</v>
      </c>
      <c r="F698" s="14" t="str">
        <f>_xlfn.XLOOKUP(D698,'Meal Info'!$A$4:$A$19,'Meal Info'!$C$4:$C$19)</f>
        <v>Charlie</v>
      </c>
      <c r="G698" s="7">
        <v>81.22</v>
      </c>
      <c r="H698" s="7">
        <f t="shared" si="42"/>
        <v>8.1219999999999999</v>
      </c>
      <c r="I698" s="7">
        <f t="shared" si="43"/>
        <v>89.341999999999999</v>
      </c>
      <c r="J698" s="7">
        <v>0.04</v>
      </c>
      <c r="K698" s="7">
        <f t="shared" si="40"/>
        <v>3.2488000000000001</v>
      </c>
      <c r="L698" s="7" t="s">
        <v>5078</v>
      </c>
      <c r="M698" s="7">
        <v>9</v>
      </c>
      <c r="N698" s="7">
        <f>INDEX('Delivery Distances'!$B$6:$K$20,MATCH('Sales Summary_working sheet'!L698,'Delivery Distances'!$A$6:$A$20,0),MATCH('Sales Summary_working sheet'!M698,'Delivery Distances'!$B$5:$K$5,0))</f>
        <v>6</v>
      </c>
      <c r="O698" s="7" cm="1">
        <f t="array" ref="O698">_xlfn.XLOOKUP(L698,'Delivery Distances'!$A$6:$A$20,_xlfn.XLOOKUP('Sales Summary_working sheet'!M698,'Delivery Distances'!$B$5:$K$5,'Delivery Distances'!$B$6:$K$20))</f>
        <v>6</v>
      </c>
      <c r="P698" s="7">
        <f t="shared" si="41"/>
        <v>10</v>
      </c>
    </row>
    <row r="699" spans="1:16" ht="15.75" customHeight="1" x14ac:dyDescent="0.15">
      <c r="A699" s="13">
        <v>43986</v>
      </c>
      <c r="B699" s="19" t="s">
        <v>5361</v>
      </c>
      <c r="C699" s="7" t="s">
        <v>1913</v>
      </c>
      <c r="D699" s="14">
        <v>15</v>
      </c>
      <c r="E699" s="14" t="str">
        <f>_xlfn.XLOOKUP(D699,'Meal Info'!$A$4:$A$19,'Meal Info'!$B$4:$B$19)</f>
        <v>Snacks</v>
      </c>
      <c r="F699" s="14" t="str">
        <f>_xlfn.XLOOKUP(D699,'Meal Info'!$A$4:$A$19,'Meal Info'!$C$4:$C$19)</f>
        <v>Charlie</v>
      </c>
      <c r="G699" s="7">
        <v>19.93</v>
      </c>
      <c r="H699" s="7">
        <f t="shared" si="42"/>
        <v>1.9930000000000001</v>
      </c>
      <c r="I699" s="7">
        <f t="shared" si="43"/>
        <v>21.922999999999998</v>
      </c>
      <c r="J699" s="7">
        <v>0.36</v>
      </c>
      <c r="K699" s="7">
        <f t="shared" si="40"/>
        <v>7.1747999999999994</v>
      </c>
      <c r="L699" s="7" t="s">
        <v>26</v>
      </c>
      <c r="M699" s="7">
        <v>6</v>
      </c>
      <c r="N699" s="7">
        <f>INDEX('Delivery Distances'!$B$6:$K$20,MATCH('Sales Summary_working sheet'!L699,'Delivery Distances'!$A$6:$A$20,0),MATCH('Sales Summary_working sheet'!M699,'Delivery Distances'!$B$5:$K$5,0))</f>
        <v>14</v>
      </c>
      <c r="O699" s="7" cm="1">
        <f t="array" ref="O699">_xlfn.XLOOKUP(L699,'Delivery Distances'!$A$6:$A$20,_xlfn.XLOOKUP('Sales Summary_working sheet'!M699,'Delivery Distances'!$B$5:$K$5,'Delivery Distances'!$B$6:$K$20))</f>
        <v>14</v>
      </c>
      <c r="P699" s="7">
        <f t="shared" si="41"/>
        <v>14</v>
      </c>
    </row>
    <row r="700" spans="1:16" ht="15.75" customHeight="1" x14ac:dyDescent="0.15">
      <c r="A700" s="13">
        <v>43986</v>
      </c>
      <c r="B700" s="19" t="s">
        <v>5361</v>
      </c>
      <c r="C700" s="7" t="s">
        <v>5014</v>
      </c>
      <c r="D700" s="14">
        <v>15</v>
      </c>
      <c r="E700" s="14" t="str">
        <f>_xlfn.XLOOKUP(D700,'Meal Info'!$A$4:$A$19,'Meal Info'!$B$4:$B$19)</f>
        <v>Snacks</v>
      </c>
      <c r="F700" s="14" t="str">
        <f>_xlfn.XLOOKUP(D700,'Meal Info'!$A$4:$A$19,'Meal Info'!$C$4:$C$19)</f>
        <v>Charlie</v>
      </c>
      <c r="G700" s="7">
        <v>28</v>
      </c>
      <c r="H700" s="7">
        <f t="shared" si="42"/>
        <v>2.8000000000000003</v>
      </c>
      <c r="I700" s="7">
        <f t="shared" si="43"/>
        <v>30.8</v>
      </c>
      <c r="J700" s="7">
        <v>0.4</v>
      </c>
      <c r="K700" s="7">
        <f t="shared" si="40"/>
        <v>11.200000000000001</v>
      </c>
      <c r="L700" s="7" t="s">
        <v>31</v>
      </c>
      <c r="M700" s="7">
        <v>6</v>
      </c>
      <c r="N700" s="7">
        <f>INDEX('Delivery Distances'!$B$6:$K$20,MATCH('Sales Summary_working sheet'!L700,'Delivery Distances'!$A$6:$A$20,0),MATCH('Sales Summary_working sheet'!M700,'Delivery Distances'!$B$5:$K$5,0))</f>
        <v>17</v>
      </c>
      <c r="O700" s="7" cm="1">
        <f t="array" ref="O700">_xlfn.XLOOKUP(L700,'Delivery Distances'!$A$6:$A$20,_xlfn.XLOOKUP('Sales Summary_working sheet'!M700,'Delivery Distances'!$B$5:$K$5,'Delivery Distances'!$B$6:$K$20))</f>
        <v>17</v>
      </c>
      <c r="P700" s="7">
        <f t="shared" si="41"/>
        <v>15.5</v>
      </c>
    </row>
    <row r="701" spans="1:16" ht="15.75" customHeight="1" x14ac:dyDescent="0.15">
      <c r="A701" s="13">
        <v>43986</v>
      </c>
      <c r="B701" s="19" t="s">
        <v>5361</v>
      </c>
      <c r="C701" s="7" t="s">
        <v>3041</v>
      </c>
      <c r="D701" s="14">
        <v>10</v>
      </c>
      <c r="E701" s="14" t="str">
        <f>_xlfn.XLOOKUP(D701,'Meal Info'!$A$4:$A$19,'Meal Info'!$B$4:$B$19)</f>
        <v>Protein shake</v>
      </c>
      <c r="F701" s="14" t="str">
        <f>_xlfn.XLOOKUP(D701,'Meal Info'!$A$4:$A$19,'Meal Info'!$C$4:$C$19)</f>
        <v>Charlie</v>
      </c>
      <c r="G701" s="7">
        <v>86.01</v>
      </c>
      <c r="H701" s="7">
        <f t="shared" si="42"/>
        <v>8.6010000000000009</v>
      </c>
      <c r="I701" s="7">
        <f t="shared" si="43"/>
        <v>94.611000000000004</v>
      </c>
      <c r="J701" s="7">
        <v>0.26</v>
      </c>
      <c r="K701" s="7">
        <f t="shared" si="40"/>
        <v>22.3626</v>
      </c>
      <c r="L701" s="7" t="s">
        <v>30</v>
      </c>
      <c r="M701" s="7">
        <v>2</v>
      </c>
      <c r="N701" s="7">
        <f>INDEX('Delivery Distances'!$B$6:$K$20,MATCH('Sales Summary_working sheet'!L701,'Delivery Distances'!$A$6:$A$20,0),MATCH('Sales Summary_working sheet'!M701,'Delivery Distances'!$B$5:$K$5,0))</f>
        <v>12</v>
      </c>
      <c r="O701" s="7" cm="1">
        <f t="array" ref="O701">_xlfn.XLOOKUP(L701,'Delivery Distances'!$A$6:$A$20,_xlfn.XLOOKUP('Sales Summary_working sheet'!M701,'Delivery Distances'!$B$5:$K$5,'Delivery Distances'!$B$6:$K$20))</f>
        <v>12</v>
      </c>
      <c r="P701" s="7">
        <f t="shared" si="41"/>
        <v>13</v>
      </c>
    </row>
    <row r="702" spans="1:16" ht="15.75" customHeight="1" x14ac:dyDescent="0.15">
      <c r="A702" s="13">
        <v>43986</v>
      </c>
      <c r="B702" s="19" t="s">
        <v>5361</v>
      </c>
      <c r="C702" s="7" t="s">
        <v>1316</v>
      </c>
      <c r="D702" s="14">
        <v>16</v>
      </c>
      <c r="E702" s="14" t="str">
        <f>_xlfn.XLOOKUP(D702,'Meal Info'!$A$4:$A$19,'Meal Info'!$B$4:$B$19)</f>
        <v>Fish</v>
      </c>
      <c r="F702" s="14" t="str">
        <f>_xlfn.XLOOKUP(D702,'Meal Info'!$A$4:$A$19,'Meal Info'!$C$4:$C$19)</f>
        <v>Charlie</v>
      </c>
      <c r="G702" s="7">
        <v>99.84</v>
      </c>
      <c r="H702" s="7">
        <f t="shared" si="42"/>
        <v>9.9840000000000018</v>
      </c>
      <c r="I702" s="7">
        <f t="shared" si="43"/>
        <v>109.82400000000001</v>
      </c>
      <c r="J702" s="7">
        <v>0.14000000000000001</v>
      </c>
      <c r="K702" s="7">
        <f t="shared" si="40"/>
        <v>13.977600000000002</v>
      </c>
      <c r="L702" s="7" t="s">
        <v>5077</v>
      </c>
      <c r="M702" s="7">
        <v>2</v>
      </c>
      <c r="N702" s="7">
        <f>INDEX('Delivery Distances'!$B$6:$K$20,MATCH('Sales Summary_working sheet'!L702,'Delivery Distances'!$A$6:$A$20,0),MATCH('Sales Summary_working sheet'!M702,'Delivery Distances'!$B$5:$K$5,0))</f>
        <v>4</v>
      </c>
      <c r="O702" s="7" cm="1">
        <f t="array" ref="O702">_xlfn.XLOOKUP(L702,'Delivery Distances'!$A$6:$A$20,_xlfn.XLOOKUP('Sales Summary_working sheet'!M702,'Delivery Distances'!$B$5:$K$5,'Delivery Distances'!$B$6:$K$20))</f>
        <v>4</v>
      </c>
      <c r="P702" s="7">
        <f t="shared" si="41"/>
        <v>8</v>
      </c>
    </row>
    <row r="703" spans="1:16" ht="15.75" customHeight="1" x14ac:dyDescent="0.15">
      <c r="A703" s="13">
        <v>43986</v>
      </c>
      <c r="B703" s="19" t="s">
        <v>5361</v>
      </c>
      <c r="C703" s="7" t="s">
        <v>4145</v>
      </c>
      <c r="D703" s="14">
        <v>16</v>
      </c>
      <c r="E703" s="14" t="str">
        <f>_xlfn.XLOOKUP(D703,'Meal Info'!$A$4:$A$19,'Meal Info'!$B$4:$B$19)</f>
        <v>Fish</v>
      </c>
      <c r="F703" s="14" t="str">
        <f>_xlfn.XLOOKUP(D703,'Meal Info'!$A$4:$A$19,'Meal Info'!$C$4:$C$19)</f>
        <v>Charlie</v>
      </c>
      <c r="G703" s="7">
        <v>84.43</v>
      </c>
      <c r="H703" s="7">
        <f t="shared" si="42"/>
        <v>8.4430000000000014</v>
      </c>
      <c r="I703" s="7">
        <f t="shared" si="43"/>
        <v>92.873000000000005</v>
      </c>
      <c r="J703" s="7">
        <v>0.38</v>
      </c>
      <c r="K703" s="7">
        <f t="shared" si="40"/>
        <v>32.083400000000005</v>
      </c>
      <c r="L703" s="7" t="s">
        <v>5075</v>
      </c>
      <c r="M703" s="7">
        <v>10</v>
      </c>
      <c r="N703" s="7">
        <f>INDEX('Delivery Distances'!$B$6:$K$20,MATCH('Sales Summary_working sheet'!L703,'Delivery Distances'!$A$6:$A$20,0),MATCH('Sales Summary_working sheet'!M703,'Delivery Distances'!$B$5:$K$5,0))</f>
        <v>14</v>
      </c>
      <c r="O703" s="7" cm="1">
        <f t="array" ref="O703">_xlfn.XLOOKUP(L703,'Delivery Distances'!$A$6:$A$20,_xlfn.XLOOKUP('Sales Summary_working sheet'!M703,'Delivery Distances'!$B$5:$K$5,'Delivery Distances'!$B$6:$K$20))</f>
        <v>14</v>
      </c>
      <c r="P703" s="7">
        <f t="shared" si="41"/>
        <v>14</v>
      </c>
    </row>
    <row r="704" spans="1:16" ht="15.75" customHeight="1" x14ac:dyDescent="0.15">
      <c r="A704" s="13">
        <v>43986</v>
      </c>
      <c r="B704" s="19" t="s">
        <v>5361</v>
      </c>
      <c r="C704" s="7" t="s">
        <v>3885</v>
      </c>
      <c r="D704" s="14">
        <v>15</v>
      </c>
      <c r="E704" s="14" t="str">
        <f>_xlfn.XLOOKUP(D704,'Meal Info'!$A$4:$A$19,'Meal Info'!$B$4:$B$19)</f>
        <v>Snacks</v>
      </c>
      <c r="F704" s="14" t="str">
        <f>_xlfn.XLOOKUP(D704,'Meal Info'!$A$4:$A$19,'Meal Info'!$C$4:$C$19)</f>
        <v>Charlie</v>
      </c>
      <c r="G704" s="7">
        <v>66.23</v>
      </c>
      <c r="H704" s="7">
        <f t="shared" si="42"/>
        <v>6.6230000000000011</v>
      </c>
      <c r="I704" s="7">
        <f t="shared" si="43"/>
        <v>72.853000000000009</v>
      </c>
      <c r="J704" s="7">
        <v>0.24</v>
      </c>
      <c r="K704" s="7">
        <f t="shared" si="40"/>
        <v>15.895200000000001</v>
      </c>
      <c r="L704" s="7" t="s">
        <v>31</v>
      </c>
      <c r="M704" s="7">
        <v>1</v>
      </c>
      <c r="N704" s="7">
        <f>INDEX('Delivery Distances'!$B$6:$K$20,MATCH('Sales Summary_working sheet'!L704,'Delivery Distances'!$A$6:$A$20,0),MATCH('Sales Summary_working sheet'!M704,'Delivery Distances'!$B$5:$K$5,0))</f>
        <v>10</v>
      </c>
      <c r="O704" s="7" cm="1">
        <f t="array" ref="O704">_xlfn.XLOOKUP(L704,'Delivery Distances'!$A$6:$A$20,_xlfn.XLOOKUP('Sales Summary_working sheet'!M704,'Delivery Distances'!$B$5:$K$5,'Delivery Distances'!$B$6:$K$20))</f>
        <v>10</v>
      </c>
      <c r="P704" s="7">
        <f t="shared" si="41"/>
        <v>12</v>
      </c>
    </row>
    <row r="705" spans="1:16" ht="15.75" customHeight="1" x14ac:dyDescent="0.15">
      <c r="A705" s="13">
        <v>43986</v>
      </c>
      <c r="B705" s="19" t="s">
        <v>5361</v>
      </c>
      <c r="C705" s="7" t="s">
        <v>981</v>
      </c>
      <c r="D705" s="14">
        <v>10</v>
      </c>
      <c r="E705" s="14" t="str">
        <f>_xlfn.XLOOKUP(D705,'Meal Info'!$A$4:$A$19,'Meal Info'!$B$4:$B$19)</f>
        <v>Protein shake</v>
      </c>
      <c r="F705" s="14" t="str">
        <f>_xlfn.XLOOKUP(D705,'Meal Info'!$A$4:$A$19,'Meal Info'!$C$4:$C$19)</f>
        <v>Charlie</v>
      </c>
      <c r="G705" s="7">
        <v>92.94</v>
      </c>
      <c r="H705" s="7">
        <f t="shared" si="42"/>
        <v>9.2940000000000005</v>
      </c>
      <c r="I705" s="7">
        <f t="shared" si="43"/>
        <v>102.23399999999999</v>
      </c>
      <c r="J705" s="7">
        <v>0.04</v>
      </c>
      <c r="K705" s="7">
        <f t="shared" si="40"/>
        <v>3.7176</v>
      </c>
      <c r="L705" s="7" t="s">
        <v>5081</v>
      </c>
      <c r="M705" s="7">
        <v>5</v>
      </c>
      <c r="N705" s="7">
        <f>INDEX('Delivery Distances'!$B$6:$K$20,MATCH('Sales Summary_working sheet'!L705,'Delivery Distances'!$A$6:$A$20,0),MATCH('Sales Summary_working sheet'!M705,'Delivery Distances'!$B$5:$K$5,0))</f>
        <v>3</v>
      </c>
      <c r="O705" s="7" cm="1">
        <f t="array" ref="O705">_xlfn.XLOOKUP(L705,'Delivery Distances'!$A$6:$A$20,_xlfn.XLOOKUP('Sales Summary_working sheet'!M705,'Delivery Distances'!$B$5:$K$5,'Delivery Distances'!$B$6:$K$20))</f>
        <v>3</v>
      </c>
      <c r="P705" s="7">
        <f t="shared" si="41"/>
        <v>7</v>
      </c>
    </row>
    <row r="706" spans="1:16" ht="15.75" customHeight="1" x14ac:dyDescent="0.15">
      <c r="A706" s="13">
        <v>43986</v>
      </c>
      <c r="B706" s="19" t="s">
        <v>5361</v>
      </c>
      <c r="C706" s="7" t="s">
        <v>3908</v>
      </c>
      <c r="D706" s="14">
        <v>16</v>
      </c>
      <c r="E706" s="14" t="str">
        <f>_xlfn.XLOOKUP(D706,'Meal Info'!$A$4:$A$19,'Meal Info'!$B$4:$B$19)</f>
        <v>Fish</v>
      </c>
      <c r="F706" s="14" t="str">
        <f>_xlfn.XLOOKUP(D706,'Meal Info'!$A$4:$A$19,'Meal Info'!$C$4:$C$19)</f>
        <v>Charlie</v>
      </c>
      <c r="G706" s="7">
        <v>70.08</v>
      </c>
      <c r="H706" s="7">
        <f t="shared" si="42"/>
        <v>7.008</v>
      </c>
      <c r="I706" s="7">
        <f t="shared" si="43"/>
        <v>77.087999999999994</v>
      </c>
      <c r="J706" s="7">
        <v>0.16</v>
      </c>
      <c r="K706" s="7">
        <f t="shared" si="40"/>
        <v>11.2128</v>
      </c>
      <c r="L706" s="7" t="s">
        <v>5081</v>
      </c>
      <c r="M706" s="7">
        <v>5</v>
      </c>
      <c r="N706" s="7">
        <f>INDEX('Delivery Distances'!$B$6:$K$20,MATCH('Sales Summary_working sheet'!L706,'Delivery Distances'!$A$6:$A$20,0),MATCH('Sales Summary_working sheet'!M706,'Delivery Distances'!$B$5:$K$5,0))</f>
        <v>3</v>
      </c>
      <c r="O706" s="7" cm="1">
        <f t="array" ref="O706">_xlfn.XLOOKUP(L706,'Delivery Distances'!$A$6:$A$20,_xlfn.XLOOKUP('Sales Summary_working sheet'!M706,'Delivery Distances'!$B$5:$K$5,'Delivery Distances'!$B$6:$K$20))</f>
        <v>3</v>
      </c>
      <c r="P706" s="7">
        <f t="shared" si="41"/>
        <v>7</v>
      </c>
    </row>
    <row r="707" spans="1:16" ht="15.75" customHeight="1" x14ac:dyDescent="0.15">
      <c r="A707" s="13">
        <v>43986</v>
      </c>
      <c r="B707" s="19" t="s">
        <v>5361</v>
      </c>
      <c r="C707" s="7" t="s">
        <v>4084</v>
      </c>
      <c r="D707" s="14">
        <v>16</v>
      </c>
      <c r="E707" s="14" t="str">
        <f>_xlfn.XLOOKUP(D707,'Meal Info'!$A$4:$A$19,'Meal Info'!$B$4:$B$19)</f>
        <v>Fish</v>
      </c>
      <c r="F707" s="14" t="str">
        <f>_xlfn.XLOOKUP(D707,'Meal Info'!$A$4:$A$19,'Meal Info'!$C$4:$C$19)</f>
        <v>Charlie</v>
      </c>
      <c r="G707" s="7">
        <v>64.48</v>
      </c>
      <c r="H707" s="7">
        <f t="shared" si="42"/>
        <v>6.4480000000000004</v>
      </c>
      <c r="I707" s="7">
        <f t="shared" si="43"/>
        <v>70.927999999999997</v>
      </c>
      <c r="J707" s="7">
        <v>0.11</v>
      </c>
      <c r="K707" s="7">
        <f t="shared" si="40"/>
        <v>7.0928000000000004</v>
      </c>
      <c r="L707" s="7" t="s">
        <v>31</v>
      </c>
      <c r="M707" s="7">
        <v>5</v>
      </c>
      <c r="N707" s="7">
        <f>INDEX('Delivery Distances'!$B$6:$K$20,MATCH('Sales Summary_working sheet'!L707,'Delivery Distances'!$A$6:$A$20,0),MATCH('Sales Summary_working sheet'!M707,'Delivery Distances'!$B$5:$K$5,0))</f>
        <v>3</v>
      </c>
      <c r="O707" s="7" cm="1">
        <f t="array" ref="O707">_xlfn.XLOOKUP(L707,'Delivery Distances'!$A$6:$A$20,_xlfn.XLOOKUP('Sales Summary_working sheet'!M707,'Delivery Distances'!$B$5:$K$5,'Delivery Distances'!$B$6:$K$20))</f>
        <v>3</v>
      </c>
      <c r="P707" s="7">
        <f t="shared" si="41"/>
        <v>7</v>
      </c>
    </row>
    <row r="708" spans="1:16" ht="15.75" customHeight="1" x14ac:dyDescent="0.15">
      <c r="A708" s="13">
        <v>43986</v>
      </c>
      <c r="B708" s="19" t="s">
        <v>5361</v>
      </c>
      <c r="C708" s="7" t="s">
        <v>980</v>
      </c>
      <c r="D708" s="14">
        <v>10</v>
      </c>
      <c r="E708" s="14" t="str">
        <f>_xlfn.XLOOKUP(D708,'Meal Info'!$A$4:$A$19,'Meal Info'!$B$4:$B$19)</f>
        <v>Protein shake</v>
      </c>
      <c r="F708" s="14" t="str">
        <f>_xlfn.XLOOKUP(D708,'Meal Info'!$A$4:$A$19,'Meal Info'!$C$4:$C$19)</f>
        <v>Charlie</v>
      </c>
      <c r="G708" s="7">
        <v>31.77</v>
      </c>
      <c r="H708" s="7">
        <f t="shared" si="42"/>
        <v>3.177</v>
      </c>
      <c r="I708" s="7">
        <f t="shared" si="43"/>
        <v>34.947000000000003</v>
      </c>
      <c r="J708" s="7">
        <v>0.25</v>
      </c>
      <c r="K708" s="7">
        <f t="shared" si="40"/>
        <v>7.9424999999999999</v>
      </c>
      <c r="L708" s="7" t="s">
        <v>26</v>
      </c>
      <c r="M708" s="7">
        <v>5</v>
      </c>
      <c r="N708" s="7">
        <f>INDEX('Delivery Distances'!$B$6:$K$20,MATCH('Sales Summary_working sheet'!L708,'Delivery Distances'!$A$6:$A$20,0),MATCH('Sales Summary_working sheet'!M708,'Delivery Distances'!$B$5:$K$5,0))</f>
        <v>16</v>
      </c>
      <c r="O708" s="7" cm="1">
        <f t="array" ref="O708">_xlfn.XLOOKUP(L708,'Delivery Distances'!$A$6:$A$20,_xlfn.XLOOKUP('Sales Summary_working sheet'!M708,'Delivery Distances'!$B$5:$K$5,'Delivery Distances'!$B$6:$K$20))</f>
        <v>16</v>
      </c>
      <c r="P708" s="7">
        <f t="shared" si="41"/>
        <v>15</v>
      </c>
    </row>
    <row r="709" spans="1:16" ht="15.75" customHeight="1" x14ac:dyDescent="0.15">
      <c r="A709" s="13">
        <v>43986</v>
      </c>
      <c r="B709" s="19" t="s">
        <v>5362</v>
      </c>
      <c r="C709" s="7" t="s">
        <v>4088</v>
      </c>
      <c r="D709" s="14">
        <v>16</v>
      </c>
      <c r="E709" s="14" t="str">
        <f>_xlfn.XLOOKUP(D709,'Meal Info'!$A$4:$A$19,'Meal Info'!$B$4:$B$19)</f>
        <v>Fish</v>
      </c>
      <c r="F709" s="14" t="str">
        <f>_xlfn.XLOOKUP(D709,'Meal Info'!$A$4:$A$19,'Meal Info'!$C$4:$C$19)</f>
        <v>Charlie</v>
      </c>
      <c r="G709" s="7">
        <v>40.520000000000003</v>
      </c>
      <c r="H709" s="7">
        <f t="shared" si="42"/>
        <v>4.0520000000000005</v>
      </c>
      <c r="I709" s="7">
        <f t="shared" si="43"/>
        <v>44.572000000000003</v>
      </c>
      <c r="J709" s="7">
        <v>0.12</v>
      </c>
      <c r="K709" s="7">
        <f t="shared" ref="K709:K772" si="44">J709*G709</f>
        <v>4.8624000000000001</v>
      </c>
      <c r="L709" s="7" t="s">
        <v>5078</v>
      </c>
      <c r="M709" s="7">
        <v>1</v>
      </c>
      <c r="N709" s="7">
        <f>INDEX('Delivery Distances'!$B$6:$K$20,MATCH('Sales Summary_working sheet'!L709,'Delivery Distances'!$A$6:$A$20,0),MATCH('Sales Summary_working sheet'!M709,'Delivery Distances'!$B$5:$K$5,0))</f>
        <v>5</v>
      </c>
      <c r="O709" s="7" cm="1">
        <f t="array" ref="O709">_xlfn.XLOOKUP(L709,'Delivery Distances'!$A$6:$A$20,_xlfn.XLOOKUP('Sales Summary_working sheet'!M709,'Delivery Distances'!$B$5:$K$5,'Delivery Distances'!$B$6:$K$20))</f>
        <v>5</v>
      </c>
      <c r="P709" s="7">
        <f t="shared" ref="P709:P772" si="45">IF(O709&lt;=2, O709*3, IF(O709&lt;=6, 3*2 + (O709-2)*1, 3*2 + 4*1 + (O709-6)*0.5))</f>
        <v>9</v>
      </c>
    </row>
    <row r="710" spans="1:16" ht="15.75" customHeight="1" x14ac:dyDescent="0.15">
      <c r="A710" s="13">
        <v>43986</v>
      </c>
      <c r="B710" s="19" t="s">
        <v>5362</v>
      </c>
      <c r="C710" s="7" t="s">
        <v>699</v>
      </c>
      <c r="D710" s="14">
        <v>16</v>
      </c>
      <c r="E710" s="14" t="str">
        <f>_xlfn.XLOOKUP(D710,'Meal Info'!$A$4:$A$19,'Meal Info'!$B$4:$B$19)</f>
        <v>Fish</v>
      </c>
      <c r="F710" s="14" t="str">
        <f>_xlfn.XLOOKUP(D710,'Meal Info'!$A$4:$A$19,'Meal Info'!$C$4:$C$19)</f>
        <v>Charlie</v>
      </c>
      <c r="G710" s="7">
        <v>77.55</v>
      </c>
      <c r="H710" s="7">
        <f t="shared" si="42"/>
        <v>7.7549999999999999</v>
      </c>
      <c r="I710" s="7">
        <f t="shared" si="43"/>
        <v>85.304999999999993</v>
      </c>
      <c r="J710" s="7">
        <v>0.03</v>
      </c>
      <c r="K710" s="7">
        <f t="shared" si="44"/>
        <v>2.3264999999999998</v>
      </c>
      <c r="L710" s="7" t="s">
        <v>5076</v>
      </c>
      <c r="M710" s="7">
        <v>4</v>
      </c>
      <c r="N710" s="7">
        <f>INDEX('Delivery Distances'!$B$6:$K$20,MATCH('Sales Summary_working sheet'!L710,'Delivery Distances'!$A$6:$A$20,0),MATCH('Sales Summary_working sheet'!M710,'Delivery Distances'!$B$5:$K$5,0))</f>
        <v>11</v>
      </c>
      <c r="O710" s="7" cm="1">
        <f t="array" ref="O710">_xlfn.XLOOKUP(L710,'Delivery Distances'!$A$6:$A$20,_xlfn.XLOOKUP('Sales Summary_working sheet'!M710,'Delivery Distances'!$B$5:$K$5,'Delivery Distances'!$B$6:$K$20))</f>
        <v>11</v>
      </c>
      <c r="P710" s="7">
        <f t="shared" si="45"/>
        <v>12.5</v>
      </c>
    </row>
    <row r="711" spans="1:16" ht="15.75" customHeight="1" x14ac:dyDescent="0.15">
      <c r="A711" s="13">
        <v>43986</v>
      </c>
      <c r="B711" s="19" t="s">
        <v>5362</v>
      </c>
      <c r="C711" s="7" t="s">
        <v>2714</v>
      </c>
      <c r="D711" s="14">
        <v>15</v>
      </c>
      <c r="E711" s="14" t="str">
        <f>_xlfn.XLOOKUP(D711,'Meal Info'!$A$4:$A$19,'Meal Info'!$B$4:$B$19)</f>
        <v>Snacks</v>
      </c>
      <c r="F711" s="14" t="str">
        <f>_xlfn.XLOOKUP(D711,'Meal Info'!$A$4:$A$19,'Meal Info'!$C$4:$C$19)</f>
        <v>Charlie</v>
      </c>
      <c r="G711" s="7">
        <v>43.5</v>
      </c>
      <c r="H711" s="7">
        <f t="shared" si="42"/>
        <v>4.3500000000000005</v>
      </c>
      <c r="I711" s="7">
        <f t="shared" si="43"/>
        <v>47.85</v>
      </c>
      <c r="J711" s="7">
        <v>7.0000000000000007E-2</v>
      </c>
      <c r="K711" s="7">
        <f t="shared" si="44"/>
        <v>3.0450000000000004</v>
      </c>
      <c r="L711" s="7" t="s">
        <v>29</v>
      </c>
      <c r="M711" s="7">
        <v>10</v>
      </c>
      <c r="N711" s="7">
        <f>INDEX('Delivery Distances'!$B$6:$K$20,MATCH('Sales Summary_working sheet'!L711,'Delivery Distances'!$A$6:$A$20,0),MATCH('Sales Summary_working sheet'!M711,'Delivery Distances'!$B$5:$K$5,0))</f>
        <v>15</v>
      </c>
      <c r="O711" s="7" cm="1">
        <f t="array" ref="O711">_xlfn.XLOOKUP(L711,'Delivery Distances'!$A$6:$A$20,_xlfn.XLOOKUP('Sales Summary_working sheet'!M711,'Delivery Distances'!$B$5:$K$5,'Delivery Distances'!$B$6:$K$20))</f>
        <v>15</v>
      </c>
      <c r="P711" s="7">
        <f t="shared" si="45"/>
        <v>14.5</v>
      </c>
    </row>
    <row r="712" spans="1:16" ht="15.75" customHeight="1" x14ac:dyDescent="0.15">
      <c r="A712" s="13">
        <v>43986</v>
      </c>
      <c r="B712" s="19" t="s">
        <v>5362</v>
      </c>
      <c r="C712" s="7" t="s">
        <v>3645</v>
      </c>
      <c r="D712" s="14">
        <v>10</v>
      </c>
      <c r="E712" s="14" t="str">
        <f>_xlfn.XLOOKUP(D712,'Meal Info'!$A$4:$A$19,'Meal Info'!$B$4:$B$19)</f>
        <v>Protein shake</v>
      </c>
      <c r="F712" s="14" t="str">
        <f>_xlfn.XLOOKUP(D712,'Meal Info'!$A$4:$A$19,'Meal Info'!$C$4:$C$19)</f>
        <v>Charlie</v>
      </c>
      <c r="G712" s="7">
        <v>76.47</v>
      </c>
      <c r="H712" s="7">
        <f t="shared" si="42"/>
        <v>7.6470000000000002</v>
      </c>
      <c r="I712" s="7">
        <f t="shared" si="43"/>
        <v>84.117000000000004</v>
      </c>
      <c r="J712" s="7">
        <v>0.12</v>
      </c>
      <c r="K712" s="7">
        <f t="shared" si="44"/>
        <v>9.1763999999999992</v>
      </c>
      <c r="L712" s="7" t="s">
        <v>5077</v>
      </c>
      <c r="M712" s="7">
        <v>8</v>
      </c>
      <c r="N712" s="7">
        <f>INDEX('Delivery Distances'!$B$6:$K$20,MATCH('Sales Summary_working sheet'!L712,'Delivery Distances'!$A$6:$A$20,0),MATCH('Sales Summary_working sheet'!M712,'Delivery Distances'!$B$5:$K$5,0))</f>
        <v>4</v>
      </c>
      <c r="O712" s="7" cm="1">
        <f t="array" ref="O712">_xlfn.XLOOKUP(L712,'Delivery Distances'!$A$6:$A$20,_xlfn.XLOOKUP('Sales Summary_working sheet'!M712,'Delivery Distances'!$B$5:$K$5,'Delivery Distances'!$B$6:$K$20))</f>
        <v>4</v>
      </c>
      <c r="P712" s="7">
        <f t="shared" si="45"/>
        <v>8</v>
      </c>
    </row>
    <row r="713" spans="1:16" ht="15.75" customHeight="1" x14ac:dyDescent="0.15">
      <c r="A713" s="13">
        <v>43986</v>
      </c>
      <c r="B713" s="19" t="s">
        <v>5362</v>
      </c>
      <c r="C713" s="7" t="s">
        <v>143</v>
      </c>
      <c r="D713" s="14">
        <v>16</v>
      </c>
      <c r="E713" s="14" t="str">
        <f>_xlfn.XLOOKUP(D713,'Meal Info'!$A$4:$A$19,'Meal Info'!$B$4:$B$19)</f>
        <v>Fish</v>
      </c>
      <c r="F713" s="14" t="str">
        <f>_xlfn.XLOOKUP(D713,'Meal Info'!$A$4:$A$19,'Meal Info'!$C$4:$C$19)</f>
        <v>Charlie</v>
      </c>
      <c r="G713" s="7">
        <v>23.34</v>
      </c>
      <c r="H713" s="7">
        <f t="shared" ref="H713:H776" si="46">G713*10%</f>
        <v>2.3340000000000001</v>
      </c>
      <c r="I713" s="7">
        <f t="shared" ref="I713:I776" si="47">G713+H713</f>
        <v>25.673999999999999</v>
      </c>
      <c r="J713" s="7">
        <v>0.12</v>
      </c>
      <c r="K713" s="7">
        <f t="shared" si="44"/>
        <v>2.8007999999999997</v>
      </c>
      <c r="L713" s="7" t="s">
        <v>5076</v>
      </c>
      <c r="M713" s="7">
        <v>2</v>
      </c>
      <c r="N713" s="7">
        <f>INDEX('Delivery Distances'!$B$6:$K$20,MATCH('Sales Summary_working sheet'!L713,'Delivery Distances'!$A$6:$A$20,0),MATCH('Sales Summary_working sheet'!M713,'Delivery Distances'!$B$5:$K$5,0))</f>
        <v>11</v>
      </c>
      <c r="O713" s="7" cm="1">
        <f t="array" ref="O713">_xlfn.XLOOKUP(L713,'Delivery Distances'!$A$6:$A$20,_xlfn.XLOOKUP('Sales Summary_working sheet'!M713,'Delivery Distances'!$B$5:$K$5,'Delivery Distances'!$B$6:$K$20))</f>
        <v>11</v>
      </c>
      <c r="P713" s="7">
        <f t="shared" si="45"/>
        <v>12.5</v>
      </c>
    </row>
    <row r="714" spans="1:16" ht="15.75" customHeight="1" x14ac:dyDescent="0.15">
      <c r="A714" s="13">
        <v>43986</v>
      </c>
      <c r="B714" s="19" t="s">
        <v>5362</v>
      </c>
      <c r="C714" s="7" t="s">
        <v>4883</v>
      </c>
      <c r="D714" s="14">
        <v>10</v>
      </c>
      <c r="E714" s="14" t="str">
        <f>_xlfn.XLOOKUP(D714,'Meal Info'!$A$4:$A$19,'Meal Info'!$B$4:$B$19)</f>
        <v>Protein shake</v>
      </c>
      <c r="F714" s="14" t="str">
        <f>_xlfn.XLOOKUP(D714,'Meal Info'!$A$4:$A$19,'Meal Info'!$C$4:$C$19)</f>
        <v>Charlie</v>
      </c>
      <c r="G714" s="7">
        <v>15.94</v>
      </c>
      <c r="H714" s="7">
        <f t="shared" si="46"/>
        <v>1.5940000000000001</v>
      </c>
      <c r="I714" s="7">
        <f t="shared" si="47"/>
        <v>17.533999999999999</v>
      </c>
      <c r="J714" s="7">
        <v>0.23</v>
      </c>
      <c r="K714" s="7">
        <f t="shared" si="44"/>
        <v>3.6661999999999999</v>
      </c>
      <c r="L714" s="7" t="s">
        <v>5078</v>
      </c>
      <c r="M714" s="7">
        <v>1</v>
      </c>
      <c r="N714" s="7">
        <f>INDEX('Delivery Distances'!$B$6:$K$20,MATCH('Sales Summary_working sheet'!L714,'Delivery Distances'!$A$6:$A$20,0),MATCH('Sales Summary_working sheet'!M714,'Delivery Distances'!$B$5:$K$5,0))</f>
        <v>5</v>
      </c>
      <c r="O714" s="7" cm="1">
        <f t="array" ref="O714">_xlfn.XLOOKUP(L714,'Delivery Distances'!$A$6:$A$20,_xlfn.XLOOKUP('Sales Summary_working sheet'!M714,'Delivery Distances'!$B$5:$K$5,'Delivery Distances'!$B$6:$K$20))</f>
        <v>5</v>
      </c>
      <c r="P714" s="7">
        <f t="shared" si="45"/>
        <v>9</v>
      </c>
    </row>
    <row r="715" spans="1:16" ht="15.75" customHeight="1" x14ac:dyDescent="0.15">
      <c r="A715" s="13">
        <v>43986</v>
      </c>
      <c r="B715" s="19" t="s">
        <v>5362</v>
      </c>
      <c r="C715" s="7" t="s">
        <v>3173</v>
      </c>
      <c r="D715" s="14">
        <v>10</v>
      </c>
      <c r="E715" s="14" t="str">
        <f>_xlfn.XLOOKUP(D715,'Meal Info'!$A$4:$A$19,'Meal Info'!$B$4:$B$19)</f>
        <v>Protein shake</v>
      </c>
      <c r="F715" s="14" t="str">
        <f>_xlfn.XLOOKUP(D715,'Meal Info'!$A$4:$A$19,'Meal Info'!$C$4:$C$19)</f>
        <v>Charlie</v>
      </c>
      <c r="G715" s="7">
        <v>76.06</v>
      </c>
      <c r="H715" s="7">
        <f t="shared" si="46"/>
        <v>7.6060000000000008</v>
      </c>
      <c r="I715" s="7">
        <f t="shared" si="47"/>
        <v>83.665999999999997</v>
      </c>
      <c r="J715" s="7">
        <v>0.08</v>
      </c>
      <c r="K715" s="7">
        <f t="shared" si="44"/>
        <v>6.0848000000000004</v>
      </c>
      <c r="L715" s="7" t="s">
        <v>5082</v>
      </c>
      <c r="M715" s="7">
        <v>2</v>
      </c>
      <c r="N715" s="7">
        <f>INDEX('Delivery Distances'!$B$6:$K$20,MATCH('Sales Summary_working sheet'!L715,'Delivery Distances'!$A$6:$A$20,0),MATCH('Sales Summary_working sheet'!M715,'Delivery Distances'!$B$5:$K$5,0))</f>
        <v>3</v>
      </c>
      <c r="O715" s="7" cm="1">
        <f t="array" ref="O715">_xlfn.XLOOKUP(L715,'Delivery Distances'!$A$6:$A$20,_xlfn.XLOOKUP('Sales Summary_working sheet'!M715,'Delivery Distances'!$B$5:$K$5,'Delivery Distances'!$B$6:$K$20))</f>
        <v>3</v>
      </c>
      <c r="P715" s="7">
        <f t="shared" si="45"/>
        <v>7</v>
      </c>
    </row>
    <row r="716" spans="1:16" ht="15.75" customHeight="1" x14ac:dyDescent="0.15">
      <c r="A716" s="13">
        <v>43986</v>
      </c>
      <c r="B716" s="19" t="s">
        <v>5362</v>
      </c>
      <c r="C716" s="7" t="s">
        <v>2597</v>
      </c>
      <c r="D716" s="14">
        <v>10</v>
      </c>
      <c r="E716" s="14" t="str">
        <f>_xlfn.XLOOKUP(D716,'Meal Info'!$A$4:$A$19,'Meal Info'!$B$4:$B$19)</f>
        <v>Protein shake</v>
      </c>
      <c r="F716" s="14" t="str">
        <f>_xlfn.XLOOKUP(D716,'Meal Info'!$A$4:$A$19,'Meal Info'!$C$4:$C$19)</f>
        <v>Charlie</v>
      </c>
      <c r="G716" s="7">
        <v>61.27</v>
      </c>
      <c r="H716" s="7">
        <f t="shared" si="46"/>
        <v>6.1270000000000007</v>
      </c>
      <c r="I716" s="7">
        <f t="shared" si="47"/>
        <v>67.397000000000006</v>
      </c>
      <c r="J716" s="7">
        <v>0.24</v>
      </c>
      <c r="K716" s="7">
        <f t="shared" si="44"/>
        <v>14.704800000000001</v>
      </c>
      <c r="L716" s="7" t="s">
        <v>5080</v>
      </c>
      <c r="M716" s="7">
        <v>9</v>
      </c>
      <c r="N716" s="7">
        <f>INDEX('Delivery Distances'!$B$6:$K$20,MATCH('Sales Summary_working sheet'!L716,'Delivery Distances'!$A$6:$A$20,0),MATCH('Sales Summary_working sheet'!M716,'Delivery Distances'!$B$5:$K$5,0))</f>
        <v>4</v>
      </c>
      <c r="O716" s="7" cm="1">
        <f t="array" ref="O716">_xlfn.XLOOKUP(L716,'Delivery Distances'!$A$6:$A$20,_xlfn.XLOOKUP('Sales Summary_working sheet'!M716,'Delivery Distances'!$B$5:$K$5,'Delivery Distances'!$B$6:$K$20))</f>
        <v>4</v>
      </c>
      <c r="P716" s="7">
        <f t="shared" si="45"/>
        <v>8</v>
      </c>
    </row>
    <row r="717" spans="1:16" ht="15.75" customHeight="1" x14ac:dyDescent="0.15">
      <c r="A717" s="13">
        <v>43986</v>
      </c>
      <c r="B717" s="19" t="s">
        <v>5362</v>
      </c>
      <c r="C717" s="7" t="s">
        <v>3434</v>
      </c>
      <c r="D717" s="14">
        <v>10</v>
      </c>
      <c r="E717" s="14" t="str">
        <f>_xlfn.XLOOKUP(D717,'Meal Info'!$A$4:$A$19,'Meal Info'!$B$4:$B$19)</f>
        <v>Protein shake</v>
      </c>
      <c r="F717" s="14" t="str">
        <f>_xlfn.XLOOKUP(D717,'Meal Info'!$A$4:$A$19,'Meal Info'!$C$4:$C$19)</f>
        <v>Charlie</v>
      </c>
      <c r="G717" s="7">
        <v>40.58</v>
      </c>
      <c r="H717" s="7">
        <f t="shared" si="46"/>
        <v>4.0579999999999998</v>
      </c>
      <c r="I717" s="7">
        <f t="shared" si="47"/>
        <v>44.637999999999998</v>
      </c>
      <c r="J717" s="7">
        <v>0.37</v>
      </c>
      <c r="K717" s="7">
        <f t="shared" si="44"/>
        <v>15.0146</v>
      </c>
      <c r="L717" s="7" t="s">
        <v>26</v>
      </c>
      <c r="M717" s="7">
        <v>6</v>
      </c>
      <c r="N717" s="7">
        <f>INDEX('Delivery Distances'!$B$6:$K$20,MATCH('Sales Summary_working sheet'!L717,'Delivery Distances'!$A$6:$A$20,0),MATCH('Sales Summary_working sheet'!M717,'Delivery Distances'!$B$5:$K$5,0))</f>
        <v>14</v>
      </c>
      <c r="O717" s="7" cm="1">
        <f t="array" ref="O717">_xlfn.XLOOKUP(L717,'Delivery Distances'!$A$6:$A$20,_xlfn.XLOOKUP('Sales Summary_working sheet'!M717,'Delivery Distances'!$B$5:$K$5,'Delivery Distances'!$B$6:$K$20))</f>
        <v>14</v>
      </c>
      <c r="P717" s="7">
        <f t="shared" si="45"/>
        <v>14</v>
      </c>
    </row>
    <row r="718" spans="1:16" ht="15.75" customHeight="1" x14ac:dyDescent="0.15">
      <c r="A718" s="13">
        <v>43986</v>
      </c>
      <c r="B718" s="19" t="s">
        <v>5362</v>
      </c>
      <c r="C718" s="7" t="s">
        <v>3492</v>
      </c>
      <c r="D718" s="14">
        <v>16</v>
      </c>
      <c r="E718" s="14" t="str">
        <f>_xlfn.XLOOKUP(D718,'Meal Info'!$A$4:$A$19,'Meal Info'!$B$4:$B$19)</f>
        <v>Fish</v>
      </c>
      <c r="F718" s="14" t="str">
        <f>_xlfn.XLOOKUP(D718,'Meal Info'!$A$4:$A$19,'Meal Info'!$C$4:$C$19)</f>
        <v>Charlie</v>
      </c>
      <c r="G718" s="7">
        <v>75</v>
      </c>
      <c r="H718" s="7">
        <f t="shared" si="46"/>
        <v>7.5</v>
      </c>
      <c r="I718" s="7">
        <f t="shared" si="47"/>
        <v>82.5</v>
      </c>
      <c r="J718" s="7">
        <v>0.19</v>
      </c>
      <c r="K718" s="7">
        <f t="shared" si="44"/>
        <v>14.25</v>
      </c>
      <c r="L718" s="7" t="s">
        <v>5079</v>
      </c>
      <c r="M718" s="7">
        <v>6</v>
      </c>
      <c r="N718" s="7">
        <f>INDEX('Delivery Distances'!$B$6:$K$20,MATCH('Sales Summary_working sheet'!L718,'Delivery Distances'!$A$6:$A$20,0),MATCH('Sales Summary_working sheet'!M718,'Delivery Distances'!$B$5:$K$5,0))</f>
        <v>3</v>
      </c>
      <c r="O718" s="7" cm="1">
        <f t="array" ref="O718">_xlfn.XLOOKUP(L718,'Delivery Distances'!$A$6:$A$20,_xlfn.XLOOKUP('Sales Summary_working sheet'!M718,'Delivery Distances'!$B$5:$K$5,'Delivery Distances'!$B$6:$K$20))</f>
        <v>3</v>
      </c>
      <c r="P718" s="7">
        <f t="shared" si="45"/>
        <v>7</v>
      </c>
    </row>
    <row r="719" spans="1:16" ht="15.75" customHeight="1" x14ac:dyDescent="0.15">
      <c r="A719" s="13">
        <v>43986</v>
      </c>
      <c r="B719" s="19" t="s">
        <v>5362</v>
      </c>
      <c r="C719" s="7" t="s">
        <v>2629</v>
      </c>
      <c r="D719" s="14">
        <v>10</v>
      </c>
      <c r="E719" s="14" t="str">
        <f>_xlfn.XLOOKUP(D719,'Meal Info'!$A$4:$A$19,'Meal Info'!$B$4:$B$19)</f>
        <v>Protein shake</v>
      </c>
      <c r="F719" s="14" t="str">
        <f>_xlfn.XLOOKUP(D719,'Meal Info'!$A$4:$A$19,'Meal Info'!$C$4:$C$19)</f>
        <v>Charlie</v>
      </c>
      <c r="G719" s="7">
        <v>50.35</v>
      </c>
      <c r="H719" s="7">
        <f t="shared" si="46"/>
        <v>5.0350000000000001</v>
      </c>
      <c r="I719" s="7">
        <f t="shared" si="47"/>
        <v>55.385000000000005</v>
      </c>
      <c r="J719" s="7">
        <v>0.05</v>
      </c>
      <c r="K719" s="7">
        <f t="shared" si="44"/>
        <v>2.5175000000000001</v>
      </c>
      <c r="L719" s="7" t="s">
        <v>28</v>
      </c>
      <c r="M719" s="7">
        <v>3</v>
      </c>
      <c r="N719" s="7">
        <f>INDEX('Delivery Distances'!$B$6:$K$20,MATCH('Sales Summary_working sheet'!L719,'Delivery Distances'!$A$6:$A$20,0),MATCH('Sales Summary_working sheet'!M719,'Delivery Distances'!$B$5:$K$5,0))</f>
        <v>6</v>
      </c>
      <c r="O719" s="7" cm="1">
        <f t="array" ref="O719">_xlfn.XLOOKUP(L719,'Delivery Distances'!$A$6:$A$20,_xlfn.XLOOKUP('Sales Summary_working sheet'!M719,'Delivery Distances'!$B$5:$K$5,'Delivery Distances'!$B$6:$K$20))</f>
        <v>6</v>
      </c>
      <c r="P719" s="7">
        <f t="shared" si="45"/>
        <v>10</v>
      </c>
    </row>
    <row r="720" spans="1:16" ht="15.75" customHeight="1" x14ac:dyDescent="0.15">
      <c r="A720" s="13">
        <v>43986</v>
      </c>
      <c r="B720" s="19" t="s">
        <v>5362</v>
      </c>
      <c r="C720" s="7" t="s">
        <v>1672</v>
      </c>
      <c r="D720" s="14">
        <v>16</v>
      </c>
      <c r="E720" s="14" t="str">
        <f>_xlfn.XLOOKUP(D720,'Meal Info'!$A$4:$A$19,'Meal Info'!$B$4:$B$19)</f>
        <v>Fish</v>
      </c>
      <c r="F720" s="14" t="str">
        <f>_xlfn.XLOOKUP(D720,'Meal Info'!$A$4:$A$19,'Meal Info'!$C$4:$C$19)</f>
        <v>Charlie</v>
      </c>
      <c r="G720" s="7">
        <v>44.51</v>
      </c>
      <c r="H720" s="7">
        <f t="shared" si="46"/>
        <v>4.4509999999999996</v>
      </c>
      <c r="I720" s="7">
        <f t="shared" si="47"/>
        <v>48.960999999999999</v>
      </c>
      <c r="J720" s="7">
        <v>0.26</v>
      </c>
      <c r="K720" s="7">
        <f t="shared" si="44"/>
        <v>11.5726</v>
      </c>
      <c r="L720" s="7" t="s">
        <v>5076</v>
      </c>
      <c r="M720" s="7">
        <v>5</v>
      </c>
      <c r="N720" s="7">
        <f>INDEX('Delivery Distances'!$B$6:$K$20,MATCH('Sales Summary_working sheet'!L720,'Delivery Distances'!$A$6:$A$20,0),MATCH('Sales Summary_working sheet'!M720,'Delivery Distances'!$B$5:$K$5,0))</f>
        <v>6</v>
      </c>
      <c r="O720" s="7" cm="1">
        <f t="array" ref="O720">_xlfn.XLOOKUP(L720,'Delivery Distances'!$A$6:$A$20,_xlfn.XLOOKUP('Sales Summary_working sheet'!M720,'Delivery Distances'!$B$5:$K$5,'Delivery Distances'!$B$6:$K$20))</f>
        <v>6</v>
      </c>
      <c r="P720" s="7">
        <f t="shared" si="45"/>
        <v>10</v>
      </c>
    </row>
    <row r="721" spans="1:16" ht="15.75" customHeight="1" x14ac:dyDescent="0.15">
      <c r="A721" s="13">
        <v>43986</v>
      </c>
      <c r="B721" s="19" t="s">
        <v>5362</v>
      </c>
      <c r="C721" s="7" t="s">
        <v>4630</v>
      </c>
      <c r="D721" s="14">
        <v>15</v>
      </c>
      <c r="E721" s="14" t="str">
        <f>_xlfn.XLOOKUP(D721,'Meal Info'!$A$4:$A$19,'Meal Info'!$B$4:$B$19)</f>
        <v>Snacks</v>
      </c>
      <c r="F721" s="14" t="str">
        <f>_xlfn.XLOOKUP(D721,'Meal Info'!$A$4:$A$19,'Meal Info'!$C$4:$C$19)</f>
        <v>Charlie</v>
      </c>
      <c r="G721" s="7">
        <v>36.83</v>
      </c>
      <c r="H721" s="7">
        <f t="shared" si="46"/>
        <v>3.6829999999999998</v>
      </c>
      <c r="I721" s="7">
        <f t="shared" si="47"/>
        <v>40.512999999999998</v>
      </c>
      <c r="J721" s="7">
        <v>0.34</v>
      </c>
      <c r="K721" s="7">
        <f t="shared" si="44"/>
        <v>12.5222</v>
      </c>
      <c r="L721" s="7" t="s">
        <v>5078</v>
      </c>
      <c r="M721" s="7">
        <v>10</v>
      </c>
      <c r="N721" s="7">
        <f>INDEX('Delivery Distances'!$B$6:$K$20,MATCH('Sales Summary_working sheet'!L721,'Delivery Distances'!$A$6:$A$20,0),MATCH('Sales Summary_working sheet'!M721,'Delivery Distances'!$B$5:$K$5,0))</f>
        <v>6</v>
      </c>
      <c r="O721" s="7" cm="1">
        <f t="array" ref="O721">_xlfn.XLOOKUP(L721,'Delivery Distances'!$A$6:$A$20,_xlfn.XLOOKUP('Sales Summary_working sheet'!M721,'Delivery Distances'!$B$5:$K$5,'Delivery Distances'!$B$6:$K$20))</f>
        <v>6</v>
      </c>
      <c r="P721" s="7">
        <f t="shared" si="45"/>
        <v>10</v>
      </c>
    </row>
    <row r="722" spans="1:16" ht="15.75" customHeight="1" x14ac:dyDescent="0.15">
      <c r="A722" s="13">
        <v>43986</v>
      </c>
      <c r="B722" s="19" t="s">
        <v>5362</v>
      </c>
      <c r="C722" s="7" t="s">
        <v>974</v>
      </c>
      <c r="D722" s="14">
        <v>15</v>
      </c>
      <c r="E722" s="14" t="str">
        <f>_xlfn.XLOOKUP(D722,'Meal Info'!$A$4:$A$19,'Meal Info'!$B$4:$B$19)</f>
        <v>Snacks</v>
      </c>
      <c r="F722" s="14" t="str">
        <f>_xlfn.XLOOKUP(D722,'Meal Info'!$A$4:$A$19,'Meal Info'!$C$4:$C$19)</f>
        <v>Charlie</v>
      </c>
      <c r="G722" s="7">
        <v>91.74</v>
      </c>
      <c r="H722" s="7">
        <f t="shared" si="46"/>
        <v>9.1739999999999995</v>
      </c>
      <c r="I722" s="7">
        <f t="shared" si="47"/>
        <v>100.91399999999999</v>
      </c>
      <c r="J722" s="7">
        <v>0.21</v>
      </c>
      <c r="K722" s="7">
        <f t="shared" si="44"/>
        <v>19.2654</v>
      </c>
      <c r="L722" s="7" t="s">
        <v>5079</v>
      </c>
      <c r="M722" s="7">
        <v>1</v>
      </c>
      <c r="N722" s="7">
        <f>INDEX('Delivery Distances'!$B$6:$K$20,MATCH('Sales Summary_working sheet'!L722,'Delivery Distances'!$A$6:$A$20,0),MATCH('Sales Summary_working sheet'!M722,'Delivery Distances'!$B$5:$K$5,0))</f>
        <v>5</v>
      </c>
      <c r="O722" s="7" cm="1">
        <f t="array" ref="O722">_xlfn.XLOOKUP(L722,'Delivery Distances'!$A$6:$A$20,_xlfn.XLOOKUP('Sales Summary_working sheet'!M722,'Delivery Distances'!$B$5:$K$5,'Delivery Distances'!$B$6:$K$20))</f>
        <v>5</v>
      </c>
      <c r="P722" s="7">
        <f t="shared" si="45"/>
        <v>9</v>
      </c>
    </row>
    <row r="723" spans="1:16" ht="15.75" customHeight="1" x14ac:dyDescent="0.15">
      <c r="A723" s="13">
        <v>43986</v>
      </c>
      <c r="B723" s="19" t="s">
        <v>5362</v>
      </c>
      <c r="C723" s="7" t="s">
        <v>4159</v>
      </c>
      <c r="D723" s="14">
        <v>10</v>
      </c>
      <c r="E723" s="14" t="str">
        <f>_xlfn.XLOOKUP(D723,'Meal Info'!$A$4:$A$19,'Meal Info'!$B$4:$B$19)</f>
        <v>Protein shake</v>
      </c>
      <c r="F723" s="14" t="str">
        <f>_xlfn.XLOOKUP(D723,'Meal Info'!$A$4:$A$19,'Meal Info'!$C$4:$C$19)</f>
        <v>Charlie</v>
      </c>
      <c r="G723" s="7">
        <v>88.77</v>
      </c>
      <c r="H723" s="7">
        <f t="shared" si="46"/>
        <v>8.8770000000000007</v>
      </c>
      <c r="I723" s="7">
        <f t="shared" si="47"/>
        <v>97.646999999999991</v>
      </c>
      <c r="J723" s="7">
        <v>0.22</v>
      </c>
      <c r="K723" s="7">
        <f t="shared" si="44"/>
        <v>19.529399999999999</v>
      </c>
      <c r="L723" s="7" t="s">
        <v>5076</v>
      </c>
      <c r="M723" s="7">
        <v>3</v>
      </c>
      <c r="N723" s="7">
        <f>INDEX('Delivery Distances'!$B$6:$K$20,MATCH('Sales Summary_working sheet'!L723,'Delivery Distances'!$A$6:$A$20,0),MATCH('Sales Summary_working sheet'!M723,'Delivery Distances'!$B$5:$K$5,0))</f>
        <v>11</v>
      </c>
      <c r="O723" s="7" cm="1">
        <f t="array" ref="O723">_xlfn.XLOOKUP(L723,'Delivery Distances'!$A$6:$A$20,_xlfn.XLOOKUP('Sales Summary_working sheet'!M723,'Delivery Distances'!$B$5:$K$5,'Delivery Distances'!$B$6:$K$20))</f>
        <v>11</v>
      </c>
      <c r="P723" s="7">
        <f t="shared" si="45"/>
        <v>12.5</v>
      </c>
    </row>
    <row r="724" spans="1:16" ht="15.75" customHeight="1" x14ac:dyDescent="0.15">
      <c r="A724" s="13">
        <v>43986</v>
      </c>
      <c r="B724" s="19" t="s">
        <v>5362</v>
      </c>
      <c r="C724" s="7" t="s">
        <v>2316</v>
      </c>
      <c r="D724" s="14">
        <v>15</v>
      </c>
      <c r="E724" s="14" t="str">
        <f>_xlfn.XLOOKUP(D724,'Meal Info'!$A$4:$A$19,'Meal Info'!$B$4:$B$19)</f>
        <v>Snacks</v>
      </c>
      <c r="F724" s="14" t="str">
        <f>_xlfn.XLOOKUP(D724,'Meal Info'!$A$4:$A$19,'Meal Info'!$C$4:$C$19)</f>
        <v>Charlie</v>
      </c>
      <c r="G724" s="7">
        <v>16.14</v>
      </c>
      <c r="H724" s="7">
        <f t="shared" si="46"/>
        <v>1.6140000000000001</v>
      </c>
      <c r="I724" s="7">
        <f t="shared" si="47"/>
        <v>17.754000000000001</v>
      </c>
      <c r="J724" s="7">
        <v>0.11</v>
      </c>
      <c r="K724" s="7">
        <f t="shared" si="44"/>
        <v>1.7754000000000001</v>
      </c>
      <c r="L724" s="7" t="s">
        <v>5079</v>
      </c>
      <c r="M724" s="7">
        <v>4</v>
      </c>
      <c r="N724" s="7">
        <f>INDEX('Delivery Distances'!$B$6:$K$20,MATCH('Sales Summary_working sheet'!L724,'Delivery Distances'!$A$6:$A$20,0),MATCH('Sales Summary_working sheet'!M724,'Delivery Distances'!$B$5:$K$5,0))</f>
        <v>4</v>
      </c>
      <c r="O724" s="7" cm="1">
        <f t="array" ref="O724">_xlfn.XLOOKUP(L724,'Delivery Distances'!$A$6:$A$20,_xlfn.XLOOKUP('Sales Summary_working sheet'!M724,'Delivery Distances'!$B$5:$K$5,'Delivery Distances'!$B$6:$K$20))</f>
        <v>4</v>
      </c>
      <c r="P724" s="7">
        <f t="shared" si="45"/>
        <v>8</v>
      </c>
    </row>
    <row r="725" spans="1:16" ht="15.75" customHeight="1" x14ac:dyDescent="0.15">
      <c r="A725" s="13">
        <v>43986</v>
      </c>
      <c r="B725" s="19" t="s">
        <v>5362</v>
      </c>
      <c r="C725" s="7" t="s">
        <v>3265</v>
      </c>
      <c r="D725" s="14">
        <v>16</v>
      </c>
      <c r="E725" s="14" t="str">
        <f>_xlfn.XLOOKUP(D725,'Meal Info'!$A$4:$A$19,'Meal Info'!$B$4:$B$19)</f>
        <v>Fish</v>
      </c>
      <c r="F725" s="14" t="str">
        <f>_xlfn.XLOOKUP(D725,'Meal Info'!$A$4:$A$19,'Meal Info'!$C$4:$C$19)</f>
        <v>Charlie</v>
      </c>
      <c r="G725" s="7">
        <v>35.93</v>
      </c>
      <c r="H725" s="7">
        <f t="shared" si="46"/>
        <v>3.593</v>
      </c>
      <c r="I725" s="7">
        <f t="shared" si="47"/>
        <v>39.522999999999996</v>
      </c>
      <c r="J725" s="7">
        <v>0.03</v>
      </c>
      <c r="K725" s="7">
        <f t="shared" si="44"/>
        <v>1.0778999999999999</v>
      </c>
      <c r="L725" s="7" t="s">
        <v>5078</v>
      </c>
      <c r="M725" s="7">
        <v>6</v>
      </c>
      <c r="N725" s="7">
        <f>INDEX('Delivery Distances'!$B$6:$K$20,MATCH('Sales Summary_working sheet'!L725,'Delivery Distances'!$A$6:$A$20,0),MATCH('Sales Summary_working sheet'!M725,'Delivery Distances'!$B$5:$K$5,0))</f>
        <v>5</v>
      </c>
      <c r="O725" s="7" cm="1">
        <f t="array" ref="O725">_xlfn.XLOOKUP(L725,'Delivery Distances'!$A$6:$A$20,_xlfn.XLOOKUP('Sales Summary_working sheet'!M725,'Delivery Distances'!$B$5:$K$5,'Delivery Distances'!$B$6:$K$20))</f>
        <v>5</v>
      </c>
      <c r="P725" s="7">
        <f t="shared" si="45"/>
        <v>9</v>
      </c>
    </row>
    <row r="726" spans="1:16" ht="15.75" customHeight="1" x14ac:dyDescent="0.15">
      <c r="A726" s="13">
        <v>43987</v>
      </c>
      <c r="B726" s="19" t="s">
        <v>5354</v>
      </c>
      <c r="C726" s="7" t="s">
        <v>263</v>
      </c>
      <c r="D726" s="14">
        <v>16</v>
      </c>
      <c r="E726" s="14" t="str">
        <f>_xlfn.XLOOKUP(D726,'Meal Info'!$A$4:$A$19,'Meal Info'!$B$4:$B$19)</f>
        <v>Fish</v>
      </c>
      <c r="F726" s="14" t="str">
        <f>_xlfn.XLOOKUP(D726,'Meal Info'!$A$4:$A$19,'Meal Info'!$C$4:$C$19)</f>
        <v>Charlie</v>
      </c>
      <c r="G726" s="7">
        <v>85.25</v>
      </c>
      <c r="H726" s="7">
        <f t="shared" si="46"/>
        <v>8.5250000000000004</v>
      </c>
      <c r="I726" s="7">
        <f t="shared" si="47"/>
        <v>93.775000000000006</v>
      </c>
      <c r="J726" s="7">
        <v>0.11</v>
      </c>
      <c r="K726" s="7">
        <f t="shared" si="44"/>
        <v>9.3774999999999995</v>
      </c>
      <c r="L726" s="7" t="s">
        <v>27</v>
      </c>
      <c r="M726" s="7">
        <v>4</v>
      </c>
      <c r="N726" s="7">
        <f>INDEX('Delivery Distances'!$B$6:$K$20,MATCH('Sales Summary_working sheet'!L726,'Delivery Distances'!$A$6:$A$20,0),MATCH('Sales Summary_working sheet'!M726,'Delivery Distances'!$B$5:$K$5,0))</f>
        <v>5</v>
      </c>
      <c r="O726" s="7" cm="1">
        <f t="array" ref="O726">_xlfn.XLOOKUP(L726,'Delivery Distances'!$A$6:$A$20,_xlfn.XLOOKUP('Sales Summary_working sheet'!M726,'Delivery Distances'!$B$5:$K$5,'Delivery Distances'!$B$6:$K$20))</f>
        <v>5</v>
      </c>
      <c r="P726" s="7">
        <f t="shared" si="45"/>
        <v>9</v>
      </c>
    </row>
    <row r="727" spans="1:16" ht="15.75" customHeight="1" x14ac:dyDescent="0.15">
      <c r="A727" s="13">
        <v>43987</v>
      </c>
      <c r="B727" s="19" t="s">
        <v>5354</v>
      </c>
      <c r="C727" s="7" t="s">
        <v>4110</v>
      </c>
      <c r="D727" s="14">
        <v>16</v>
      </c>
      <c r="E727" s="14" t="str">
        <f>_xlfn.XLOOKUP(D727,'Meal Info'!$A$4:$A$19,'Meal Info'!$B$4:$B$19)</f>
        <v>Fish</v>
      </c>
      <c r="F727" s="14" t="str">
        <f>_xlfn.XLOOKUP(D727,'Meal Info'!$A$4:$A$19,'Meal Info'!$C$4:$C$19)</f>
        <v>Charlie</v>
      </c>
      <c r="G727" s="7">
        <v>20.7</v>
      </c>
      <c r="H727" s="7">
        <f t="shared" si="46"/>
        <v>2.0699999999999998</v>
      </c>
      <c r="I727" s="7">
        <f t="shared" si="47"/>
        <v>22.77</v>
      </c>
      <c r="J727" s="7">
        <v>0.28999999999999998</v>
      </c>
      <c r="K727" s="7">
        <f t="shared" si="44"/>
        <v>6.0029999999999992</v>
      </c>
      <c r="L727" s="7" t="s">
        <v>5079</v>
      </c>
      <c r="M727" s="7">
        <v>3</v>
      </c>
      <c r="N727" s="7">
        <f>INDEX('Delivery Distances'!$B$6:$K$20,MATCH('Sales Summary_working sheet'!L727,'Delivery Distances'!$A$6:$A$20,0),MATCH('Sales Summary_working sheet'!M727,'Delivery Distances'!$B$5:$K$5,0))</f>
        <v>4</v>
      </c>
      <c r="O727" s="7" cm="1">
        <f t="array" ref="O727">_xlfn.XLOOKUP(L727,'Delivery Distances'!$A$6:$A$20,_xlfn.XLOOKUP('Sales Summary_working sheet'!M727,'Delivery Distances'!$B$5:$K$5,'Delivery Distances'!$B$6:$K$20))</f>
        <v>4</v>
      </c>
      <c r="P727" s="7">
        <f t="shared" si="45"/>
        <v>8</v>
      </c>
    </row>
    <row r="728" spans="1:16" ht="15.75" customHeight="1" x14ac:dyDescent="0.15">
      <c r="A728" s="13">
        <v>43987</v>
      </c>
      <c r="B728" s="19" t="s">
        <v>5354</v>
      </c>
      <c r="C728" s="7" t="s">
        <v>1919</v>
      </c>
      <c r="D728" s="14">
        <v>16</v>
      </c>
      <c r="E728" s="14" t="str">
        <f>_xlfn.XLOOKUP(D728,'Meal Info'!$A$4:$A$19,'Meal Info'!$B$4:$B$19)</f>
        <v>Fish</v>
      </c>
      <c r="F728" s="14" t="str">
        <f>_xlfn.XLOOKUP(D728,'Meal Info'!$A$4:$A$19,'Meal Info'!$C$4:$C$19)</f>
        <v>Charlie</v>
      </c>
      <c r="G728" s="7">
        <v>86.4</v>
      </c>
      <c r="H728" s="7">
        <f t="shared" si="46"/>
        <v>8.64</v>
      </c>
      <c r="I728" s="7">
        <f t="shared" si="47"/>
        <v>95.04</v>
      </c>
      <c r="J728" s="7">
        <v>0.1</v>
      </c>
      <c r="K728" s="7">
        <f t="shared" si="44"/>
        <v>8.64</v>
      </c>
      <c r="L728" s="7" t="s">
        <v>29</v>
      </c>
      <c r="M728" s="7">
        <v>7</v>
      </c>
      <c r="N728" s="7">
        <f>INDEX('Delivery Distances'!$B$6:$K$20,MATCH('Sales Summary_working sheet'!L728,'Delivery Distances'!$A$6:$A$20,0),MATCH('Sales Summary_working sheet'!M728,'Delivery Distances'!$B$5:$K$5,0))</f>
        <v>5</v>
      </c>
      <c r="O728" s="7" cm="1">
        <f t="array" ref="O728">_xlfn.XLOOKUP(L728,'Delivery Distances'!$A$6:$A$20,_xlfn.XLOOKUP('Sales Summary_working sheet'!M728,'Delivery Distances'!$B$5:$K$5,'Delivery Distances'!$B$6:$K$20))</f>
        <v>5</v>
      </c>
      <c r="P728" s="7">
        <f t="shared" si="45"/>
        <v>9</v>
      </c>
    </row>
    <row r="729" spans="1:16" ht="15.75" customHeight="1" x14ac:dyDescent="0.15">
      <c r="A729" s="13">
        <v>43987</v>
      </c>
      <c r="B729" s="19" t="s">
        <v>5354</v>
      </c>
      <c r="C729" s="7" t="s">
        <v>4938</v>
      </c>
      <c r="D729" s="14">
        <v>10</v>
      </c>
      <c r="E729" s="14" t="str">
        <f>_xlfn.XLOOKUP(D729,'Meal Info'!$A$4:$A$19,'Meal Info'!$B$4:$B$19)</f>
        <v>Protein shake</v>
      </c>
      <c r="F729" s="14" t="str">
        <f>_xlfn.XLOOKUP(D729,'Meal Info'!$A$4:$A$19,'Meal Info'!$C$4:$C$19)</f>
        <v>Charlie</v>
      </c>
      <c r="G729" s="7">
        <v>55.44</v>
      </c>
      <c r="H729" s="7">
        <f t="shared" si="46"/>
        <v>5.5440000000000005</v>
      </c>
      <c r="I729" s="7">
        <f t="shared" si="47"/>
        <v>60.983999999999995</v>
      </c>
      <c r="J729" s="7">
        <v>0.13</v>
      </c>
      <c r="K729" s="7">
        <f t="shared" si="44"/>
        <v>7.2072000000000003</v>
      </c>
      <c r="L729" s="7" t="s">
        <v>5079</v>
      </c>
      <c r="M729" s="7">
        <v>5</v>
      </c>
      <c r="N729" s="7">
        <f>INDEX('Delivery Distances'!$B$6:$K$20,MATCH('Sales Summary_working sheet'!L729,'Delivery Distances'!$A$6:$A$20,0),MATCH('Sales Summary_working sheet'!M729,'Delivery Distances'!$B$5:$K$5,0))</f>
        <v>2</v>
      </c>
      <c r="O729" s="7" cm="1">
        <f t="array" ref="O729">_xlfn.XLOOKUP(L729,'Delivery Distances'!$A$6:$A$20,_xlfn.XLOOKUP('Sales Summary_working sheet'!M729,'Delivery Distances'!$B$5:$K$5,'Delivery Distances'!$B$6:$K$20))</f>
        <v>2</v>
      </c>
      <c r="P729" s="7">
        <f t="shared" si="45"/>
        <v>6</v>
      </c>
    </row>
    <row r="730" spans="1:16" ht="15.75" customHeight="1" x14ac:dyDescent="0.15">
      <c r="A730" s="13">
        <v>43987</v>
      </c>
      <c r="B730" s="19" t="s">
        <v>5354</v>
      </c>
      <c r="C730" s="7" t="s">
        <v>1772</v>
      </c>
      <c r="D730" s="14">
        <v>15</v>
      </c>
      <c r="E730" s="14" t="str">
        <f>_xlfn.XLOOKUP(D730,'Meal Info'!$A$4:$A$19,'Meal Info'!$B$4:$B$19)</f>
        <v>Snacks</v>
      </c>
      <c r="F730" s="14" t="str">
        <f>_xlfn.XLOOKUP(D730,'Meal Info'!$A$4:$A$19,'Meal Info'!$C$4:$C$19)</f>
        <v>Charlie</v>
      </c>
      <c r="G730" s="7">
        <v>51.77</v>
      </c>
      <c r="H730" s="7">
        <f t="shared" si="46"/>
        <v>5.1770000000000005</v>
      </c>
      <c r="I730" s="7">
        <f t="shared" si="47"/>
        <v>56.947000000000003</v>
      </c>
      <c r="J730" s="7">
        <v>0.2</v>
      </c>
      <c r="K730" s="7">
        <f t="shared" si="44"/>
        <v>10.354000000000001</v>
      </c>
      <c r="L730" s="7" t="s">
        <v>5080</v>
      </c>
      <c r="M730" s="7">
        <v>3</v>
      </c>
      <c r="N730" s="7">
        <f>INDEX('Delivery Distances'!$B$6:$K$20,MATCH('Sales Summary_working sheet'!L730,'Delivery Distances'!$A$6:$A$20,0),MATCH('Sales Summary_working sheet'!M730,'Delivery Distances'!$B$5:$K$5,0))</f>
        <v>5</v>
      </c>
      <c r="O730" s="7" cm="1">
        <f t="array" ref="O730">_xlfn.XLOOKUP(L730,'Delivery Distances'!$A$6:$A$20,_xlfn.XLOOKUP('Sales Summary_working sheet'!M730,'Delivery Distances'!$B$5:$K$5,'Delivery Distances'!$B$6:$K$20))</f>
        <v>5</v>
      </c>
      <c r="P730" s="7">
        <f t="shared" si="45"/>
        <v>9</v>
      </c>
    </row>
    <row r="731" spans="1:16" ht="15.75" customHeight="1" x14ac:dyDescent="0.15">
      <c r="A731" s="13">
        <v>43987</v>
      </c>
      <c r="B731" s="19" t="s">
        <v>5354</v>
      </c>
      <c r="C731" s="7" t="s">
        <v>2936</v>
      </c>
      <c r="D731" s="14">
        <v>15</v>
      </c>
      <c r="E731" s="14" t="str">
        <f>_xlfn.XLOOKUP(D731,'Meal Info'!$A$4:$A$19,'Meal Info'!$B$4:$B$19)</f>
        <v>Snacks</v>
      </c>
      <c r="F731" s="14" t="str">
        <f>_xlfn.XLOOKUP(D731,'Meal Info'!$A$4:$A$19,'Meal Info'!$C$4:$C$19)</f>
        <v>Charlie</v>
      </c>
      <c r="G731" s="7">
        <v>42.87</v>
      </c>
      <c r="H731" s="7">
        <f t="shared" si="46"/>
        <v>4.2869999999999999</v>
      </c>
      <c r="I731" s="7">
        <f t="shared" si="47"/>
        <v>47.156999999999996</v>
      </c>
      <c r="J731" s="7">
        <v>0.36</v>
      </c>
      <c r="K731" s="7">
        <f t="shared" si="44"/>
        <v>15.433199999999999</v>
      </c>
      <c r="L731" s="7" t="s">
        <v>5078</v>
      </c>
      <c r="M731" s="7">
        <v>10</v>
      </c>
      <c r="N731" s="7">
        <f>INDEX('Delivery Distances'!$B$6:$K$20,MATCH('Sales Summary_working sheet'!L731,'Delivery Distances'!$A$6:$A$20,0),MATCH('Sales Summary_working sheet'!M731,'Delivery Distances'!$B$5:$K$5,0))</f>
        <v>6</v>
      </c>
      <c r="O731" s="7" cm="1">
        <f t="array" ref="O731">_xlfn.XLOOKUP(L731,'Delivery Distances'!$A$6:$A$20,_xlfn.XLOOKUP('Sales Summary_working sheet'!M731,'Delivery Distances'!$B$5:$K$5,'Delivery Distances'!$B$6:$K$20))</f>
        <v>6</v>
      </c>
      <c r="P731" s="7">
        <f t="shared" si="45"/>
        <v>10</v>
      </c>
    </row>
    <row r="732" spans="1:16" ht="15.75" customHeight="1" x14ac:dyDescent="0.15">
      <c r="A732" s="13">
        <v>43987</v>
      </c>
      <c r="B732" s="19" t="s">
        <v>5354</v>
      </c>
      <c r="C732" s="7" t="s">
        <v>2179</v>
      </c>
      <c r="D732" s="14">
        <v>15</v>
      </c>
      <c r="E732" s="14" t="str">
        <f>_xlfn.XLOOKUP(D732,'Meal Info'!$A$4:$A$19,'Meal Info'!$B$4:$B$19)</f>
        <v>Snacks</v>
      </c>
      <c r="F732" s="14" t="str">
        <f>_xlfn.XLOOKUP(D732,'Meal Info'!$A$4:$A$19,'Meal Info'!$C$4:$C$19)</f>
        <v>Charlie</v>
      </c>
      <c r="G732" s="7">
        <v>45.66</v>
      </c>
      <c r="H732" s="7">
        <f t="shared" si="46"/>
        <v>4.5659999999999998</v>
      </c>
      <c r="I732" s="7">
        <f t="shared" si="47"/>
        <v>50.225999999999999</v>
      </c>
      <c r="J732" s="7">
        <v>0.12</v>
      </c>
      <c r="K732" s="7">
        <f t="shared" si="44"/>
        <v>5.4791999999999996</v>
      </c>
      <c r="L732" s="7" t="s">
        <v>5076</v>
      </c>
      <c r="M732" s="7">
        <v>2</v>
      </c>
      <c r="N732" s="7">
        <f>INDEX('Delivery Distances'!$B$6:$K$20,MATCH('Sales Summary_working sheet'!L732,'Delivery Distances'!$A$6:$A$20,0),MATCH('Sales Summary_working sheet'!M732,'Delivery Distances'!$B$5:$K$5,0))</f>
        <v>11</v>
      </c>
      <c r="O732" s="7" cm="1">
        <f t="array" ref="O732">_xlfn.XLOOKUP(L732,'Delivery Distances'!$A$6:$A$20,_xlfn.XLOOKUP('Sales Summary_working sheet'!M732,'Delivery Distances'!$B$5:$K$5,'Delivery Distances'!$B$6:$K$20))</f>
        <v>11</v>
      </c>
      <c r="P732" s="7">
        <f t="shared" si="45"/>
        <v>12.5</v>
      </c>
    </row>
    <row r="733" spans="1:16" ht="15.75" customHeight="1" x14ac:dyDescent="0.15">
      <c r="A733" s="13">
        <v>43987</v>
      </c>
      <c r="B733" s="19" t="s">
        <v>5354</v>
      </c>
      <c r="C733" s="7" t="s">
        <v>4193</v>
      </c>
      <c r="D733" s="14">
        <v>15</v>
      </c>
      <c r="E733" s="14" t="str">
        <f>_xlfn.XLOOKUP(D733,'Meal Info'!$A$4:$A$19,'Meal Info'!$B$4:$B$19)</f>
        <v>Snacks</v>
      </c>
      <c r="F733" s="14" t="str">
        <f>_xlfn.XLOOKUP(D733,'Meal Info'!$A$4:$A$19,'Meal Info'!$C$4:$C$19)</f>
        <v>Charlie</v>
      </c>
      <c r="G733" s="7">
        <v>73.61</v>
      </c>
      <c r="H733" s="7">
        <f t="shared" si="46"/>
        <v>7.3610000000000007</v>
      </c>
      <c r="I733" s="7">
        <f t="shared" si="47"/>
        <v>80.971000000000004</v>
      </c>
      <c r="J733" s="7">
        <v>0.15</v>
      </c>
      <c r="K733" s="7">
        <f t="shared" si="44"/>
        <v>11.041499999999999</v>
      </c>
      <c r="L733" s="7" t="s">
        <v>5080</v>
      </c>
      <c r="M733" s="7">
        <v>4</v>
      </c>
      <c r="N733" s="7">
        <f>INDEX('Delivery Distances'!$B$6:$K$20,MATCH('Sales Summary_working sheet'!L733,'Delivery Distances'!$A$6:$A$20,0),MATCH('Sales Summary_working sheet'!M733,'Delivery Distances'!$B$5:$K$5,0))</f>
        <v>5</v>
      </c>
      <c r="O733" s="7" cm="1">
        <f t="array" ref="O733">_xlfn.XLOOKUP(L733,'Delivery Distances'!$A$6:$A$20,_xlfn.XLOOKUP('Sales Summary_working sheet'!M733,'Delivery Distances'!$B$5:$K$5,'Delivery Distances'!$B$6:$K$20))</f>
        <v>5</v>
      </c>
      <c r="P733" s="7">
        <f t="shared" si="45"/>
        <v>9</v>
      </c>
    </row>
    <row r="734" spans="1:16" ht="15.75" customHeight="1" x14ac:dyDescent="0.15">
      <c r="A734" s="13">
        <v>43987</v>
      </c>
      <c r="B734" s="19" t="s">
        <v>5354</v>
      </c>
      <c r="C734" s="7" t="s">
        <v>2869</v>
      </c>
      <c r="D734" s="14">
        <v>15</v>
      </c>
      <c r="E734" s="14" t="str">
        <f>_xlfn.XLOOKUP(D734,'Meal Info'!$A$4:$A$19,'Meal Info'!$B$4:$B$19)</f>
        <v>Snacks</v>
      </c>
      <c r="F734" s="14" t="str">
        <f>_xlfn.XLOOKUP(D734,'Meal Info'!$A$4:$A$19,'Meal Info'!$C$4:$C$19)</f>
        <v>Charlie</v>
      </c>
      <c r="G734" s="7">
        <v>5.88</v>
      </c>
      <c r="H734" s="7">
        <f t="shared" si="46"/>
        <v>0.58799999999999997</v>
      </c>
      <c r="I734" s="7">
        <f t="shared" si="47"/>
        <v>6.468</v>
      </c>
      <c r="J734" s="7">
        <v>0.19</v>
      </c>
      <c r="K734" s="7">
        <f t="shared" si="44"/>
        <v>1.1172</v>
      </c>
      <c r="L734" s="7" t="s">
        <v>30</v>
      </c>
      <c r="M734" s="7">
        <v>6</v>
      </c>
      <c r="N734" s="7">
        <f>INDEX('Delivery Distances'!$B$6:$K$20,MATCH('Sales Summary_working sheet'!L734,'Delivery Distances'!$A$6:$A$20,0),MATCH('Sales Summary_working sheet'!M734,'Delivery Distances'!$B$5:$K$5,0))</f>
        <v>15</v>
      </c>
      <c r="O734" s="7" cm="1">
        <f t="array" ref="O734">_xlfn.XLOOKUP(L734,'Delivery Distances'!$A$6:$A$20,_xlfn.XLOOKUP('Sales Summary_working sheet'!M734,'Delivery Distances'!$B$5:$K$5,'Delivery Distances'!$B$6:$K$20))</f>
        <v>15</v>
      </c>
      <c r="P734" s="7">
        <f t="shared" si="45"/>
        <v>14.5</v>
      </c>
    </row>
    <row r="735" spans="1:16" ht="15.75" customHeight="1" x14ac:dyDescent="0.15">
      <c r="A735" s="13">
        <v>43987</v>
      </c>
      <c r="B735" s="19" t="s">
        <v>5354</v>
      </c>
      <c r="C735" s="7" t="s">
        <v>3287</v>
      </c>
      <c r="D735" s="14">
        <v>16</v>
      </c>
      <c r="E735" s="14" t="str">
        <f>_xlfn.XLOOKUP(D735,'Meal Info'!$A$4:$A$19,'Meal Info'!$B$4:$B$19)</f>
        <v>Fish</v>
      </c>
      <c r="F735" s="14" t="str">
        <f>_xlfn.XLOOKUP(D735,'Meal Info'!$A$4:$A$19,'Meal Info'!$C$4:$C$19)</f>
        <v>Charlie</v>
      </c>
      <c r="G735" s="7">
        <v>97.49</v>
      </c>
      <c r="H735" s="7">
        <f t="shared" si="46"/>
        <v>9.7490000000000006</v>
      </c>
      <c r="I735" s="7">
        <f t="shared" si="47"/>
        <v>107.23899999999999</v>
      </c>
      <c r="J735" s="7">
        <v>0.19</v>
      </c>
      <c r="K735" s="7">
        <f t="shared" si="44"/>
        <v>18.523099999999999</v>
      </c>
      <c r="L735" s="7" t="s">
        <v>5075</v>
      </c>
      <c r="M735" s="7">
        <v>8</v>
      </c>
      <c r="N735" s="7">
        <f>INDEX('Delivery Distances'!$B$6:$K$20,MATCH('Sales Summary_working sheet'!L735,'Delivery Distances'!$A$6:$A$20,0),MATCH('Sales Summary_working sheet'!M735,'Delivery Distances'!$B$5:$K$5,0))</f>
        <v>2</v>
      </c>
      <c r="O735" s="7" cm="1">
        <f t="array" ref="O735">_xlfn.XLOOKUP(L735,'Delivery Distances'!$A$6:$A$20,_xlfn.XLOOKUP('Sales Summary_working sheet'!M735,'Delivery Distances'!$B$5:$K$5,'Delivery Distances'!$B$6:$K$20))</f>
        <v>2</v>
      </c>
      <c r="P735" s="7">
        <f t="shared" si="45"/>
        <v>6</v>
      </c>
    </row>
    <row r="736" spans="1:16" ht="15.75" customHeight="1" x14ac:dyDescent="0.15">
      <c r="A736" s="13">
        <v>43987</v>
      </c>
      <c r="B736" s="19" t="s">
        <v>5354</v>
      </c>
      <c r="C736" s="7" t="s">
        <v>1732</v>
      </c>
      <c r="D736" s="14">
        <v>10</v>
      </c>
      <c r="E736" s="14" t="str">
        <f>_xlfn.XLOOKUP(D736,'Meal Info'!$A$4:$A$19,'Meal Info'!$B$4:$B$19)</f>
        <v>Protein shake</v>
      </c>
      <c r="F736" s="14" t="str">
        <f>_xlfn.XLOOKUP(D736,'Meal Info'!$A$4:$A$19,'Meal Info'!$C$4:$C$19)</f>
        <v>Charlie</v>
      </c>
      <c r="G736" s="7">
        <v>72.64</v>
      </c>
      <c r="H736" s="7">
        <f t="shared" si="46"/>
        <v>7.2640000000000002</v>
      </c>
      <c r="I736" s="7">
        <f t="shared" si="47"/>
        <v>79.903999999999996</v>
      </c>
      <c r="J736" s="7">
        <v>0.28000000000000003</v>
      </c>
      <c r="K736" s="7">
        <f t="shared" si="44"/>
        <v>20.339200000000002</v>
      </c>
      <c r="L736" s="7" t="s">
        <v>5082</v>
      </c>
      <c r="M736" s="7">
        <v>2</v>
      </c>
      <c r="N736" s="7">
        <f>INDEX('Delivery Distances'!$B$6:$K$20,MATCH('Sales Summary_working sheet'!L736,'Delivery Distances'!$A$6:$A$20,0),MATCH('Sales Summary_working sheet'!M736,'Delivery Distances'!$B$5:$K$5,0))</f>
        <v>3</v>
      </c>
      <c r="O736" s="7" cm="1">
        <f t="array" ref="O736">_xlfn.XLOOKUP(L736,'Delivery Distances'!$A$6:$A$20,_xlfn.XLOOKUP('Sales Summary_working sheet'!M736,'Delivery Distances'!$B$5:$K$5,'Delivery Distances'!$B$6:$K$20))</f>
        <v>3</v>
      </c>
      <c r="P736" s="7">
        <f t="shared" si="45"/>
        <v>7</v>
      </c>
    </row>
    <row r="737" spans="1:16" ht="15.75" customHeight="1" x14ac:dyDescent="0.15">
      <c r="A737" s="13">
        <v>43987</v>
      </c>
      <c r="B737" s="19" t="s">
        <v>5354</v>
      </c>
      <c r="C737" s="7" t="s">
        <v>4508</v>
      </c>
      <c r="D737" s="14">
        <v>15</v>
      </c>
      <c r="E737" s="14" t="str">
        <f>_xlfn.XLOOKUP(D737,'Meal Info'!$A$4:$A$19,'Meal Info'!$B$4:$B$19)</f>
        <v>Snacks</v>
      </c>
      <c r="F737" s="14" t="str">
        <f>_xlfn.XLOOKUP(D737,'Meal Info'!$A$4:$A$19,'Meal Info'!$C$4:$C$19)</f>
        <v>Charlie</v>
      </c>
      <c r="G737" s="7">
        <v>77.180000000000007</v>
      </c>
      <c r="H737" s="7">
        <f t="shared" si="46"/>
        <v>7.7180000000000009</v>
      </c>
      <c r="I737" s="7">
        <f t="shared" si="47"/>
        <v>84.89800000000001</v>
      </c>
      <c r="J737" s="7">
        <v>0.03</v>
      </c>
      <c r="K737" s="7">
        <f t="shared" si="44"/>
        <v>2.3153999999999999</v>
      </c>
      <c r="L737" s="7" t="s">
        <v>5081</v>
      </c>
      <c r="M737" s="7">
        <v>10</v>
      </c>
      <c r="N737" s="7">
        <f>INDEX('Delivery Distances'!$B$6:$K$20,MATCH('Sales Summary_working sheet'!L737,'Delivery Distances'!$A$6:$A$20,0),MATCH('Sales Summary_working sheet'!M737,'Delivery Distances'!$B$5:$K$5,0))</f>
        <v>2</v>
      </c>
      <c r="O737" s="7" cm="1">
        <f t="array" ref="O737">_xlfn.XLOOKUP(L737,'Delivery Distances'!$A$6:$A$20,_xlfn.XLOOKUP('Sales Summary_working sheet'!M737,'Delivery Distances'!$B$5:$K$5,'Delivery Distances'!$B$6:$K$20))</f>
        <v>2</v>
      </c>
      <c r="P737" s="7">
        <f t="shared" si="45"/>
        <v>6</v>
      </c>
    </row>
    <row r="738" spans="1:16" ht="15.75" customHeight="1" x14ac:dyDescent="0.15">
      <c r="A738" s="13">
        <v>43987</v>
      </c>
      <c r="B738" s="19" t="s">
        <v>5354</v>
      </c>
      <c r="C738" s="7" t="s">
        <v>1442</v>
      </c>
      <c r="D738" s="14">
        <v>10</v>
      </c>
      <c r="E738" s="14" t="str">
        <f>_xlfn.XLOOKUP(D738,'Meal Info'!$A$4:$A$19,'Meal Info'!$B$4:$B$19)</f>
        <v>Protein shake</v>
      </c>
      <c r="F738" s="14" t="str">
        <f>_xlfn.XLOOKUP(D738,'Meal Info'!$A$4:$A$19,'Meal Info'!$C$4:$C$19)</f>
        <v>Charlie</v>
      </c>
      <c r="G738" s="7">
        <v>44.76</v>
      </c>
      <c r="H738" s="7">
        <f t="shared" si="46"/>
        <v>4.476</v>
      </c>
      <c r="I738" s="7">
        <f t="shared" si="47"/>
        <v>49.235999999999997</v>
      </c>
      <c r="J738" s="7">
        <v>0.16</v>
      </c>
      <c r="K738" s="7">
        <f t="shared" si="44"/>
        <v>7.1616</v>
      </c>
      <c r="L738" s="7" t="s">
        <v>5081</v>
      </c>
      <c r="M738" s="7">
        <v>9</v>
      </c>
      <c r="N738" s="7">
        <f>INDEX('Delivery Distances'!$B$6:$K$20,MATCH('Sales Summary_working sheet'!L738,'Delivery Distances'!$A$6:$A$20,0),MATCH('Sales Summary_working sheet'!M738,'Delivery Distances'!$B$5:$K$5,0))</f>
        <v>1</v>
      </c>
      <c r="O738" s="7" cm="1">
        <f t="array" ref="O738">_xlfn.XLOOKUP(L738,'Delivery Distances'!$A$6:$A$20,_xlfn.XLOOKUP('Sales Summary_working sheet'!M738,'Delivery Distances'!$B$5:$K$5,'Delivery Distances'!$B$6:$K$20))</f>
        <v>1</v>
      </c>
      <c r="P738" s="7">
        <f t="shared" si="45"/>
        <v>3</v>
      </c>
    </row>
    <row r="739" spans="1:16" ht="15.75" customHeight="1" x14ac:dyDescent="0.15">
      <c r="A739" s="13">
        <v>43987</v>
      </c>
      <c r="B739" s="19" t="s">
        <v>5354</v>
      </c>
      <c r="C739" s="7" t="s">
        <v>1413</v>
      </c>
      <c r="D739" s="14">
        <v>15</v>
      </c>
      <c r="E739" s="14" t="str">
        <f>_xlfn.XLOOKUP(D739,'Meal Info'!$A$4:$A$19,'Meal Info'!$B$4:$B$19)</f>
        <v>Snacks</v>
      </c>
      <c r="F739" s="14" t="str">
        <f>_xlfn.XLOOKUP(D739,'Meal Info'!$A$4:$A$19,'Meal Info'!$C$4:$C$19)</f>
        <v>Charlie</v>
      </c>
      <c r="G739" s="7">
        <v>55.24</v>
      </c>
      <c r="H739" s="7">
        <f t="shared" si="46"/>
        <v>5.5240000000000009</v>
      </c>
      <c r="I739" s="7">
        <f t="shared" si="47"/>
        <v>60.764000000000003</v>
      </c>
      <c r="J739" s="7">
        <v>0.2</v>
      </c>
      <c r="K739" s="7">
        <f t="shared" si="44"/>
        <v>11.048000000000002</v>
      </c>
      <c r="L739" s="7" t="s">
        <v>5082</v>
      </c>
      <c r="M739" s="7">
        <v>3</v>
      </c>
      <c r="N739" s="7">
        <f>INDEX('Delivery Distances'!$B$6:$K$20,MATCH('Sales Summary_working sheet'!L739,'Delivery Distances'!$A$6:$A$20,0),MATCH('Sales Summary_working sheet'!M739,'Delivery Distances'!$B$5:$K$5,0))</f>
        <v>3</v>
      </c>
      <c r="O739" s="7" cm="1">
        <f t="array" ref="O739">_xlfn.XLOOKUP(L739,'Delivery Distances'!$A$6:$A$20,_xlfn.XLOOKUP('Sales Summary_working sheet'!M739,'Delivery Distances'!$B$5:$K$5,'Delivery Distances'!$B$6:$K$20))</f>
        <v>3</v>
      </c>
      <c r="P739" s="7">
        <f t="shared" si="45"/>
        <v>7</v>
      </c>
    </row>
    <row r="740" spans="1:16" ht="15.75" customHeight="1" x14ac:dyDescent="0.15">
      <c r="A740" s="13">
        <v>43987</v>
      </c>
      <c r="B740" s="19" t="s">
        <v>5354</v>
      </c>
      <c r="C740" s="7" t="s">
        <v>4181</v>
      </c>
      <c r="D740" s="14">
        <v>16</v>
      </c>
      <c r="E740" s="14" t="str">
        <f>_xlfn.XLOOKUP(D740,'Meal Info'!$A$4:$A$19,'Meal Info'!$B$4:$B$19)</f>
        <v>Fish</v>
      </c>
      <c r="F740" s="14" t="str">
        <f>_xlfn.XLOOKUP(D740,'Meal Info'!$A$4:$A$19,'Meal Info'!$C$4:$C$19)</f>
        <v>Charlie</v>
      </c>
      <c r="G740" s="7">
        <v>12.26</v>
      </c>
      <c r="H740" s="7">
        <f t="shared" si="46"/>
        <v>1.226</v>
      </c>
      <c r="I740" s="7">
        <f t="shared" si="47"/>
        <v>13.486000000000001</v>
      </c>
      <c r="J740" s="7">
        <v>0.17</v>
      </c>
      <c r="K740" s="7">
        <f t="shared" si="44"/>
        <v>2.0842000000000001</v>
      </c>
      <c r="L740" s="7" t="s">
        <v>31</v>
      </c>
      <c r="M740" s="7">
        <v>6</v>
      </c>
      <c r="N740" s="7">
        <f>INDEX('Delivery Distances'!$B$6:$K$20,MATCH('Sales Summary_working sheet'!L740,'Delivery Distances'!$A$6:$A$20,0),MATCH('Sales Summary_working sheet'!M740,'Delivery Distances'!$B$5:$K$5,0))</f>
        <v>17</v>
      </c>
      <c r="O740" s="7" cm="1">
        <f t="array" ref="O740">_xlfn.XLOOKUP(L740,'Delivery Distances'!$A$6:$A$20,_xlfn.XLOOKUP('Sales Summary_working sheet'!M740,'Delivery Distances'!$B$5:$K$5,'Delivery Distances'!$B$6:$K$20))</f>
        <v>17</v>
      </c>
      <c r="P740" s="7">
        <f t="shared" si="45"/>
        <v>15.5</v>
      </c>
    </row>
    <row r="741" spans="1:16" ht="15.75" customHeight="1" x14ac:dyDescent="0.15">
      <c r="A741" s="13">
        <v>43987</v>
      </c>
      <c r="B741" s="19" t="s">
        <v>5354</v>
      </c>
      <c r="C741" s="7" t="s">
        <v>1853</v>
      </c>
      <c r="D741" s="14">
        <v>16</v>
      </c>
      <c r="E741" s="14" t="str">
        <f>_xlfn.XLOOKUP(D741,'Meal Info'!$A$4:$A$19,'Meal Info'!$B$4:$B$19)</f>
        <v>Fish</v>
      </c>
      <c r="F741" s="14" t="str">
        <f>_xlfn.XLOOKUP(D741,'Meal Info'!$A$4:$A$19,'Meal Info'!$C$4:$C$19)</f>
        <v>Charlie</v>
      </c>
      <c r="G741" s="7">
        <v>18.600000000000001</v>
      </c>
      <c r="H741" s="7">
        <f t="shared" si="46"/>
        <v>1.8600000000000003</v>
      </c>
      <c r="I741" s="7">
        <f t="shared" si="47"/>
        <v>20.46</v>
      </c>
      <c r="J741" s="7">
        <v>0.04</v>
      </c>
      <c r="K741" s="7">
        <f t="shared" si="44"/>
        <v>0.74400000000000011</v>
      </c>
      <c r="L741" s="7" t="s">
        <v>5077</v>
      </c>
      <c r="M741" s="7">
        <v>4</v>
      </c>
      <c r="N741" s="7">
        <f>INDEX('Delivery Distances'!$B$6:$K$20,MATCH('Sales Summary_working sheet'!L741,'Delivery Distances'!$A$6:$A$20,0),MATCH('Sales Summary_working sheet'!M741,'Delivery Distances'!$B$5:$K$5,0))</f>
        <v>5</v>
      </c>
      <c r="O741" s="7" cm="1">
        <f t="array" ref="O741">_xlfn.XLOOKUP(L741,'Delivery Distances'!$A$6:$A$20,_xlfn.XLOOKUP('Sales Summary_working sheet'!M741,'Delivery Distances'!$B$5:$K$5,'Delivery Distances'!$B$6:$K$20))</f>
        <v>5</v>
      </c>
      <c r="P741" s="7">
        <f t="shared" si="45"/>
        <v>9</v>
      </c>
    </row>
    <row r="742" spans="1:16" ht="15.75" customHeight="1" x14ac:dyDescent="0.15">
      <c r="A742" s="13">
        <v>43987</v>
      </c>
      <c r="B742" s="19" t="s">
        <v>5354</v>
      </c>
      <c r="C742" s="7" t="s">
        <v>3226</v>
      </c>
      <c r="D742" s="14">
        <v>16</v>
      </c>
      <c r="E742" s="14" t="str">
        <f>_xlfn.XLOOKUP(D742,'Meal Info'!$A$4:$A$19,'Meal Info'!$B$4:$B$19)</f>
        <v>Fish</v>
      </c>
      <c r="F742" s="14" t="str">
        <f>_xlfn.XLOOKUP(D742,'Meal Info'!$A$4:$A$19,'Meal Info'!$C$4:$C$19)</f>
        <v>Charlie</v>
      </c>
      <c r="G742" s="7">
        <v>97.78</v>
      </c>
      <c r="H742" s="7">
        <f t="shared" si="46"/>
        <v>9.7780000000000005</v>
      </c>
      <c r="I742" s="7">
        <f t="shared" si="47"/>
        <v>107.55800000000001</v>
      </c>
      <c r="J742" s="7">
        <v>0.22</v>
      </c>
      <c r="K742" s="7">
        <f t="shared" si="44"/>
        <v>21.511600000000001</v>
      </c>
      <c r="L742" s="7" t="s">
        <v>26</v>
      </c>
      <c r="M742" s="7">
        <v>10</v>
      </c>
      <c r="N742" s="7">
        <f>INDEX('Delivery Distances'!$B$6:$K$20,MATCH('Sales Summary_working sheet'!L742,'Delivery Distances'!$A$6:$A$20,0),MATCH('Sales Summary_working sheet'!M742,'Delivery Distances'!$B$5:$K$5,0))</f>
        <v>20</v>
      </c>
      <c r="O742" s="7" cm="1">
        <f t="array" ref="O742">_xlfn.XLOOKUP(L742,'Delivery Distances'!$A$6:$A$20,_xlfn.XLOOKUP('Sales Summary_working sheet'!M742,'Delivery Distances'!$B$5:$K$5,'Delivery Distances'!$B$6:$K$20))</f>
        <v>20</v>
      </c>
      <c r="P742" s="7">
        <f t="shared" si="45"/>
        <v>17</v>
      </c>
    </row>
    <row r="743" spans="1:16" ht="15.75" customHeight="1" x14ac:dyDescent="0.15">
      <c r="A743" s="13">
        <v>43987</v>
      </c>
      <c r="B743" s="19" t="s">
        <v>5354</v>
      </c>
      <c r="C743" s="7" t="s">
        <v>2358</v>
      </c>
      <c r="D743" s="14">
        <v>16</v>
      </c>
      <c r="E743" s="14" t="str">
        <f>_xlfn.XLOOKUP(D743,'Meal Info'!$A$4:$A$19,'Meal Info'!$B$4:$B$19)</f>
        <v>Fish</v>
      </c>
      <c r="F743" s="14" t="str">
        <f>_xlfn.XLOOKUP(D743,'Meal Info'!$A$4:$A$19,'Meal Info'!$C$4:$C$19)</f>
        <v>Charlie</v>
      </c>
      <c r="G743" s="7">
        <v>60.92</v>
      </c>
      <c r="H743" s="7">
        <f t="shared" si="46"/>
        <v>6.0920000000000005</v>
      </c>
      <c r="I743" s="7">
        <f t="shared" si="47"/>
        <v>67.012</v>
      </c>
      <c r="J743" s="7">
        <v>0.02</v>
      </c>
      <c r="K743" s="7">
        <f t="shared" si="44"/>
        <v>1.2184000000000001</v>
      </c>
      <c r="L743" s="7" t="s">
        <v>27</v>
      </c>
      <c r="M743" s="7">
        <v>10</v>
      </c>
      <c r="N743" s="7">
        <f>INDEX('Delivery Distances'!$B$6:$K$20,MATCH('Sales Summary_working sheet'!L743,'Delivery Distances'!$A$6:$A$20,0),MATCH('Sales Summary_working sheet'!M743,'Delivery Distances'!$B$5:$K$5,0))</f>
        <v>18</v>
      </c>
      <c r="O743" s="7" cm="1">
        <f t="array" ref="O743">_xlfn.XLOOKUP(L743,'Delivery Distances'!$A$6:$A$20,_xlfn.XLOOKUP('Sales Summary_working sheet'!M743,'Delivery Distances'!$B$5:$K$5,'Delivery Distances'!$B$6:$K$20))</f>
        <v>18</v>
      </c>
      <c r="P743" s="7">
        <f t="shared" si="45"/>
        <v>16</v>
      </c>
    </row>
    <row r="744" spans="1:16" ht="15.75" customHeight="1" x14ac:dyDescent="0.15">
      <c r="A744" s="13">
        <v>43987</v>
      </c>
      <c r="B744" s="19" t="s">
        <v>5354</v>
      </c>
      <c r="C744" s="7" t="s">
        <v>2164</v>
      </c>
      <c r="D744" s="14">
        <v>15</v>
      </c>
      <c r="E744" s="14" t="str">
        <f>_xlfn.XLOOKUP(D744,'Meal Info'!$A$4:$A$19,'Meal Info'!$B$4:$B$19)</f>
        <v>Snacks</v>
      </c>
      <c r="F744" s="14" t="str">
        <f>_xlfn.XLOOKUP(D744,'Meal Info'!$A$4:$A$19,'Meal Info'!$C$4:$C$19)</f>
        <v>Charlie</v>
      </c>
      <c r="G744" s="7">
        <v>36.14</v>
      </c>
      <c r="H744" s="7">
        <f t="shared" si="46"/>
        <v>3.6140000000000003</v>
      </c>
      <c r="I744" s="7">
        <f t="shared" si="47"/>
        <v>39.753999999999998</v>
      </c>
      <c r="J744" s="7">
        <v>0.1</v>
      </c>
      <c r="K744" s="7">
        <f t="shared" si="44"/>
        <v>3.6140000000000003</v>
      </c>
      <c r="L744" s="7" t="s">
        <v>5075</v>
      </c>
      <c r="M744" s="7">
        <v>10</v>
      </c>
      <c r="N744" s="7">
        <f>INDEX('Delivery Distances'!$B$6:$K$20,MATCH('Sales Summary_working sheet'!L744,'Delivery Distances'!$A$6:$A$20,0),MATCH('Sales Summary_working sheet'!M744,'Delivery Distances'!$B$5:$K$5,0))</f>
        <v>14</v>
      </c>
      <c r="O744" s="7" cm="1">
        <f t="array" ref="O744">_xlfn.XLOOKUP(L744,'Delivery Distances'!$A$6:$A$20,_xlfn.XLOOKUP('Sales Summary_working sheet'!M744,'Delivery Distances'!$B$5:$K$5,'Delivery Distances'!$B$6:$K$20))</f>
        <v>14</v>
      </c>
      <c r="P744" s="7">
        <f t="shared" si="45"/>
        <v>14</v>
      </c>
    </row>
    <row r="745" spans="1:16" ht="15.75" customHeight="1" x14ac:dyDescent="0.15">
      <c r="A745" s="13">
        <v>43987</v>
      </c>
      <c r="B745" s="19" t="s">
        <v>5354</v>
      </c>
      <c r="C745" s="7" t="s">
        <v>3052</v>
      </c>
      <c r="D745" s="14">
        <v>10</v>
      </c>
      <c r="E745" s="14" t="str">
        <f>_xlfn.XLOOKUP(D745,'Meal Info'!$A$4:$A$19,'Meal Info'!$B$4:$B$19)</f>
        <v>Protein shake</v>
      </c>
      <c r="F745" s="14" t="str">
        <f>_xlfn.XLOOKUP(D745,'Meal Info'!$A$4:$A$19,'Meal Info'!$C$4:$C$19)</f>
        <v>Charlie</v>
      </c>
      <c r="G745" s="7">
        <v>54.58</v>
      </c>
      <c r="H745" s="7">
        <f t="shared" si="46"/>
        <v>5.4580000000000002</v>
      </c>
      <c r="I745" s="7">
        <f t="shared" si="47"/>
        <v>60.037999999999997</v>
      </c>
      <c r="J745" s="7">
        <v>0.28999999999999998</v>
      </c>
      <c r="K745" s="7">
        <f t="shared" si="44"/>
        <v>15.828199999999999</v>
      </c>
      <c r="L745" s="7" t="s">
        <v>5083</v>
      </c>
      <c r="M745" s="7">
        <v>2</v>
      </c>
      <c r="N745" s="7">
        <f>INDEX('Delivery Distances'!$B$6:$K$20,MATCH('Sales Summary_working sheet'!L745,'Delivery Distances'!$A$6:$A$20,0),MATCH('Sales Summary_working sheet'!M745,'Delivery Distances'!$B$5:$K$5,0))</f>
        <v>1</v>
      </c>
      <c r="O745" s="7" cm="1">
        <f t="array" ref="O745">_xlfn.XLOOKUP(L745,'Delivery Distances'!$A$6:$A$20,_xlfn.XLOOKUP('Sales Summary_working sheet'!M745,'Delivery Distances'!$B$5:$K$5,'Delivery Distances'!$B$6:$K$20))</f>
        <v>1</v>
      </c>
      <c r="P745" s="7">
        <f t="shared" si="45"/>
        <v>3</v>
      </c>
    </row>
    <row r="746" spans="1:16" ht="15.75" customHeight="1" x14ac:dyDescent="0.15">
      <c r="A746" s="13">
        <v>43987</v>
      </c>
      <c r="B746" s="19" t="s">
        <v>5354</v>
      </c>
      <c r="C746" s="7" t="s">
        <v>4629</v>
      </c>
      <c r="D746" s="14">
        <v>16</v>
      </c>
      <c r="E746" s="14" t="str">
        <f>_xlfn.XLOOKUP(D746,'Meal Info'!$A$4:$A$19,'Meal Info'!$B$4:$B$19)</f>
        <v>Fish</v>
      </c>
      <c r="F746" s="14" t="str">
        <f>_xlfn.XLOOKUP(D746,'Meal Info'!$A$4:$A$19,'Meal Info'!$C$4:$C$19)</f>
        <v>Charlie</v>
      </c>
      <c r="G746" s="7">
        <v>78.28</v>
      </c>
      <c r="H746" s="7">
        <f t="shared" si="46"/>
        <v>7.8280000000000003</v>
      </c>
      <c r="I746" s="7">
        <f t="shared" si="47"/>
        <v>86.108000000000004</v>
      </c>
      <c r="J746" s="7">
        <v>0.39</v>
      </c>
      <c r="K746" s="7">
        <f t="shared" si="44"/>
        <v>30.529200000000003</v>
      </c>
      <c r="L746" s="7" t="s">
        <v>5077</v>
      </c>
      <c r="M746" s="7">
        <v>3</v>
      </c>
      <c r="N746" s="7">
        <f>INDEX('Delivery Distances'!$B$6:$K$20,MATCH('Sales Summary_working sheet'!L746,'Delivery Distances'!$A$6:$A$20,0),MATCH('Sales Summary_working sheet'!M746,'Delivery Distances'!$B$5:$K$5,0))</f>
        <v>2</v>
      </c>
      <c r="O746" s="7" cm="1">
        <f t="array" ref="O746">_xlfn.XLOOKUP(L746,'Delivery Distances'!$A$6:$A$20,_xlfn.XLOOKUP('Sales Summary_working sheet'!M746,'Delivery Distances'!$B$5:$K$5,'Delivery Distances'!$B$6:$K$20))</f>
        <v>2</v>
      </c>
      <c r="P746" s="7">
        <f t="shared" si="45"/>
        <v>6</v>
      </c>
    </row>
    <row r="747" spans="1:16" ht="15.75" customHeight="1" x14ac:dyDescent="0.15">
      <c r="A747" s="13">
        <v>43987</v>
      </c>
      <c r="B747" s="19" t="s">
        <v>5354</v>
      </c>
      <c r="C747" s="7" t="s">
        <v>1045</v>
      </c>
      <c r="D747" s="14">
        <v>15</v>
      </c>
      <c r="E747" s="14" t="str">
        <f>_xlfn.XLOOKUP(D747,'Meal Info'!$A$4:$A$19,'Meal Info'!$B$4:$B$19)</f>
        <v>Snacks</v>
      </c>
      <c r="F747" s="14" t="str">
        <f>_xlfn.XLOOKUP(D747,'Meal Info'!$A$4:$A$19,'Meal Info'!$C$4:$C$19)</f>
        <v>Charlie</v>
      </c>
      <c r="G747" s="7">
        <v>36.47</v>
      </c>
      <c r="H747" s="7">
        <f t="shared" si="46"/>
        <v>3.6470000000000002</v>
      </c>
      <c r="I747" s="7">
        <f t="shared" si="47"/>
        <v>40.116999999999997</v>
      </c>
      <c r="J747" s="7">
        <v>0.15</v>
      </c>
      <c r="K747" s="7">
        <f t="shared" si="44"/>
        <v>5.4704999999999995</v>
      </c>
      <c r="L747" s="7" t="s">
        <v>5078</v>
      </c>
      <c r="M747" s="7">
        <v>8</v>
      </c>
      <c r="N747" s="7">
        <f>INDEX('Delivery Distances'!$B$6:$K$20,MATCH('Sales Summary_working sheet'!L747,'Delivery Distances'!$A$6:$A$20,0),MATCH('Sales Summary_working sheet'!M747,'Delivery Distances'!$B$5:$K$5,0))</f>
        <v>5</v>
      </c>
      <c r="O747" s="7" cm="1">
        <f t="array" ref="O747">_xlfn.XLOOKUP(L747,'Delivery Distances'!$A$6:$A$20,_xlfn.XLOOKUP('Sales Summary_working sheet'!M747,'Delivery Distances'!$B$5:$K$5,'Delivery Distances'!$B$6:$K$20))</f>
        <v>5</v>
      </c>
      <c r="P747" s="7">
        <f t="shared" si="45"/>
        <v>9</v>
      </c>
    </row>
    <row r="748" spans="1:16" ht="15.75" customHeight="1" x14ac:dyDescent="0.15">
      <c r="A748" s="13">
        <v>43987</v>
      </c>
      <c r="B748" s="19" t="s">
        <v>5354</v>
      </c>
      <c r="C748" s="7" t="s">
        <v>2174</v>
      </c>
      <c r="D748" s="14">
        <v>15</v>
      </c>
      <c r="E748" s="14" t="str">
        <f>_xlfn.XLOOKUP(D748,'Meal Info'!$A$4:$A$19,'Meal Info'!$B$4:$B$19)</f>
        <v>Snacks</v>
      </c>
      <c r="F748" s="14" t="str">
        <f>_xlfn.XLOOKUP(D748,'Meal Info'!$A$4:$A$19,'Meal Info'!$C$4:$C$19)</f>
        <v>Charlie</v>
      </c>
      <c r="G748" s="7">
        <v>27.8</v>
      </c>
      <c r="H748" s="7">
        <f t="shared" si="46"/>
        <v>2.7800000000000002</v>
      </c>
      <c r="I748" s="7">
        <f t="shared" si="47"/>
        <v>30.580000000000002</v>
      </c>
      <c r="J748" s="7">
        <v>0.27</v>
      </c>
      <c r="K748" s="7">
        <f t="shared" si="44"/>
        <v>7.5060000000000011</v>
      </c>
      <c r="L748" s="7" t="s">
        <v>5081</v>
      </c>
      <c r="M748" s="7">
        <v>1</v>
      </c>
      <c r="N748" s="7">
        <f>INDEX('Delivery Distances'!$B$6:$K$20,MATCH('Sales Summary_working sheet'!L748,'Delivery Distances'!$A$6:$A$20,0),MATCH('Sales Summary_working sheet'!M748,'Delivery Distances'!$B$5:$K$5,0))</f>
        <v>1</v>
      </c>
      <c r="O748" s="7" cm="1">
        <f t="array" ref="O748">_xlfn.XLOOKUP(L748,'Delivery Distances'!$A$6:$A$20,_xlfn.XLOOKUP('Sales Summary_working sheet'!M748,'Delivery Distances'!$B$5:$K$5,'Delivery Distances'!$B$6:$K$20))</f>
        <v>1</v>
      </c>
      <c r="P748" s="7">
        <f t="shared" si="45"/>
        <v>3</v>
      </c>
    </row>
    <row r="749" spans="1:16" ht="15.75" customHeight="1" x14ac:dyDescent="0.15">
      <c r="A749" s="13">
        <v>43987</v>
      </c>
      <c r="B749" s="19" t="s">
        <v>5354</v>
      </c>
      <c r="C749" s="7" t="s">
        <v>3642</v>
      </c>
      <c r="D749" s="14">
        <v>10</v>
      </c>
      <c r="E749" s="14" t="str">
        <f>_xlfn.XLOOKUP(D749,'Meal Info'!$A$4:$A$19,'Meal Info'!$B$4:$B$19)</f>
        <v>Protein shake</v>
      </c>
      <c r="F749" s="14" t="str">
        <f>_xlfn.XLOOKUP(D749,'Meal Info'!$A$4:$A$19,'Meal Info'!$C$4:$C$19)</f>
        <v>Charlie</v>
      </c>
      <c r="G749" s="7">
        <v>74.55</v>
      </c>
      <c r="H749" s="7">
        <f t="shared" si="46"/>
        <v>7.4550000000000001</v>
      </c>
      <c r="I749" s="7">
        <f t="shared" si="47"/>
        <v>82.004999999999995</v>
      </c>
      <c r="J749" s="7">
        <v>0.05</v>
      </c>
      <c r="K749" s="7">
        <f t="shared" si="44"/>
        <v>3.7275</v>
      </c>
      <c r="L749" s="7" t="s">
        <v>5083</v>
      </c>
      <c r="M749" s="7">
        <v>9</v>
      </c>
      <c r="N749" s="7">
        <f>INDEX('Delivery Distances'!$B$6:$K$20,MATCH('Sales Summary_working sheet'!L749,'Delivery Distances'!$A$6:$A$20,0),MATCH('Sales Summary_working sheet'!M749,'Delivery Distances'!$B$5:$K$5,0))</f>
        <v>2</v>
      </c>
      <c r="O749" s="7" cm="1">
        <f t="array" ref="O749">_xlfn.XLOOKUP(L749,'Delivery Distances'!$A$6:$A$20,_xlfn.XLOOKUP('Sales Summary_working sheet'!M749,'Delivery Distances'!$B$5:$K$5,'Delivery Distances'!$B$6:$K$20))</f>
        <v>2</v>
      </c>
      <c r="P749" s="7">
        <f t="shared" si="45"/>
        <v>6</v>
      </c>
    </row>
    <row r="750" spans="1:16" ht="15.75" customHeight="1" x14ac:dyDescent="0.15">
      <c r="A750" s="13">
        <v>43987</v>
      </c>
      <c r="B750" s="19" t="s">
        <v>5354</v>
      </c>
      <c r="C750" s="7" t="s">
        <v>183</v>
      </c>
      <c r="D750" s="14">
        <v>10</v>
      </c>
      <c r="E750" s="14" t="str">
        <f>_xlfn.XLOOKUP(D750,'Meal Info'!$A$4:$A$19,'Meal Info'!$B$4:$B$19)</f>
        <v>Protein shake</v>
      </c>
      <c r="F750" s="14" t="str">
        <f>_xlfn.XLOOKUP(D750,'Meal Info'!$A$4:$A$19,'Meal Info'!$C$4:$C$19)</f>
        <v>Charlie</v>
      </c>
      <c r="G750" s="7">
        <v>48.3</v>
      </c>
      <c r="H750" s="7">
        <f t="shared" si="46"/>
        <v>4.83</v>
      </c>
      <c r="I750" s="7">
        <f t="shared" si="47"/>
        <v>53.129999999999995</v>
      </c>
      <c r="J750" s="7">
        <v>0.09</v>
      </c>
      <c r="K750" s="7">
        <f t="shared" si="44"/>
        <v>4.3469999999999995</v>
      </c>
      <c r="L750" s="7" t="s">
        <v>30</v>
      </c>
      <c r="M750" s="7">
        <v>2</v>
      </c>
      <c r="N750" s="7">
        <f>INDEX('Delivery Distances'!$B$6:$K$20,MATCH('Sales Summary_working sheet'!L750,'Delivery Distances'!$A$6:$A$20,0),MATCH('Sales Summary_working sheet'!M750,'Delivery Distances'!$B$5:$K$5,0))</f>
        <v>12</v>
      </c>
      <c r="O750" s="7" cm="1">
        <f t="array" ref="O750">_xlfn.XLOOKUP(L750,'Delivery Distances'!$A$6:$A$20,_xlfn.XLOOKUP('Sales Summary_working sheet'!M750,'Delivery Distances'!$B$5:$K$5,'Delivery Distances'!$B$6:$K$20))</f>
        <v>12</v>
      </c>
      <c r="P750" s="7">
        <f t="shared" si="45"/>
        <v>13</v>
      </c>
    </row>
    <row r="751" spans="1:16" ht="15.75" customHeight="1" x14ac:dyDescent="0.15">
      <c r="A751" s="13">
        <v>43987</v>
      </c>
      <c r="B751" s="19" t="s">
        <v>5355</v>
      </c>
      <c r="C751" s="7" t="s">
        <v>1324</v>
      </c>
      <c r="D751" s="14">
        <v>16</v>
      </c>
      <c r="E751" s="14" t="str">
        <f>_xlfn.XLOOKUP(D751,'Meal Info'!$A$4:$A$19,'Meal Info'!$B$4:$B$19)</f>
        <v>Fish</v>
      </c>
      <c r="F751" s="14" t="str">
        <f>_xlfn.XLOOKUP(D751,'Meal Info'!$A$4:$A$19,'Meal Info'!$C$4:$C$19)</f>
        <v>Charlie</v>
      </c>
      <c r="G751" s="7">
        <v>40.6</v>
      </c>
      <c r="H751" s="7">
        <f t="shared" si="46"/>
        <v>4.0600000000000005</v>
      </c>
      <c r="I751" s="7">
        <f t="shared" si="47"/>
        <v>44.660000000000004</v>
      </c>
      <c r="J751" s="7">
        <v>0.28000000000000003</v>
      </c>
      <c r="K751" s="7">
        <f t="shared" si="44"/>
        <v>11.368000000000002</v>
      </c>
      <c r="L751" s="7" t="s">
        <v>5080</v>
      </c>
      <c r="M751" s="7">
        <v>10</v>
      </c>
      <c r="N751" s="7">
        <f>INDEX('Delivery Distances'!$B$6:$K$20,MATCH('Sales Summary_working sheet'!L751,'Delivery Distances'!$A$6:$A$20,0),MATCH('Sales Summary_working sheet'!M751,'Delivery Distances'!$B$5:$K$5,0))</f>
        <v>5</v>
      </c>
      <c r="O751" s="7" cm="1">
        <f t="array" ref="O751">_xlfn.XLOOKUP(L751,'Delivery Distances'!$A$6:$A$20,_xlfn.XLOOKUP('Sales Summary_working sheet'!M751,'Delivery Distances'!$B$5:$K$5,'Delivery Distances'!$B$6:$K$20))</f>
        <v>5</v>
      </c>
      <c r="P751" s="7">
        <f t="shared" si="45"/>
        <v>9</v>
      </c>
    </row>
    <row r="752" spans="1:16" ht="15.75" customHeight="1" x14ac:dyDescent="0.15">
      <c r="A752" s="13">
        <v>43987</v>
      </c>
      <c r="B752" s="19" t="s">
        <v>5355</v>
      </c>
      <c r="C752" s="7" t="s">
        <v>2427</v>
      </c>
      <c r="D752" s="14">
        <v>16</v>
      </c>
      <c r="E752" s="14" t="str">
        <f>_xlfn.XLOOKUP(D752,'Meal Info'!$A$4:$A$19,'Meal Info'!$B$4:$B$19)</f>
        <v>Fish</v>
      </c>
      <c r="F752" s="14" t="str">
        <f>_xlfn.XLOOKUP(D752,'Meal Info'!$A$4:$A$19,'Meal Info'!$C$4:$C$19)</f>
        <v>Charlie</v>
      </c>
      <c r="G752" s="7">
        <v>99.54</v>
      </c>
      <c r="H752" s="7">
        <f t="shared" si="46"/>
        <v>9.9540000000000006</v>
      </c>
      <c r="I752" s="7">
        <f t="shared" si="47"/>
        <v>109.494</v>
      </c>
      <c r="J752" s="7">
        <v>0.02</v>
      </c>
      <c r="K752" s="7">
        <f t="shared" si="44"/>
        <v>1.9908000000000001</v>
      </c>
      <c r="L752" s="7" t="s">
        <v>30</v>
      </c>
      <c r="M752" s="7">
        <v>6</v>
      </c>
      <c r="N752" s="7">
        <f>INDEX('Delivery Distances'!$B$6:$K$20,MATCH('Sales Summary_working sheet'!L752,'Delivery Distances'!$A$6:$A$20,0),MATCH('Sales Summary_working sheet'!M752,'Delivery Distances'!$B$5:$K$5,0))</f>
        <v>15</v>
      </c>
      <c r="O752" s="7" cm="1">
        <f t="array" ref="O752">_xlfn.XLOOKUP(L752,'Delivery Distances'!$A$6:$A$20,_xlfn.XLOOKUP('Sales Summary_working sheet'!M752,'Delivery Distances'!$B$5:$K$5,'Delivery Distances'!$B$6:$K$20))</f>
        <v>15</v>
      </c>
      <c r="P752" s="7">
        <f t="shared" si="45"/>
        <v>14.5</v>
      </c>
    </row>
    <row r="753" spans="1:16" ht="15.75" customHeight="1" x14ac:dyDescent="0.15">
      <c r="A753" s="13">
        <v>43987</v>
      </c>
      <c r="B753" s="19" t="s">
        <v>5355</v>
      </c>
      <c r="C753" s="7" t="s">
        <v>1358</v>
      </c>
      <c r="D753" s="14">
        <v>16</v>
      </c>
      <c r="E753" s="14" t="str">
        <f>_xlfn.XLOOKUP(D753,'Meal Info'!$A$4:$A$19,'Meal Info'!$B$4:$B$19)</f>
        <v>Fish</v>
      </c>
      <c r="F753" s="14" t="str">
        <f>_xlfn.XLOOKUP(D753,'Meal Info'!$A$4:$A$19,'Meal Info'!$C$4:$C$19)</f>
        <v>Charlie</v>
      </c>
      <c r="G753" s="7">
        <v>76.430000000000007</v>
      </c>
      <c r="H753" s="7">
        <f t="shared" si="46"/>
        <v>7.6430000000000007</v>
      </c>
      <c r="I753" s="7">
        <f t="shared" si="47"/>
        <v>84.073000000000008</v>
      </c>
      <c r="J753" s="7">
        <v>0.13</v>
      </c>
      <c r="K753" s="7">
        <f t="shared" si="44"/>
        <v>9.935900000000002</v>
      </c>
      <c r="L753" s="7" t="s">
        <v>5077</v>
      </c>
      <c r="M753" s="7">
        <v>7</v>
      </c>
      <c r="N753" s="7">
        <f>INDEX('Delivery Distances'!$B$6:$K$20,MATCH('Sales Summary_working sheet'!L753,'Delivery Distances'!$A$6:$A$20,0),MATCH('Sales Summary_working sheet'!M753,'Delivery Distances'!$B$5:$K$5,0))</f>
        <v>1</v>
      </c>
      <c r="O753" s="7" cm="1">
        <f t="array" ref="O753">_xlfn.XLOOKUP(L753,'Delivery Distances'!$A$6:$A$20,_xlfn.XLOOKUP('Sales Summary_working sheet'!M753,'Delivery Distances'!$B$5:$K$5,'Delivery Distances'!$B$6:$K$20))</f>
        <v>1</v>
      </c>
      <c r="P753" s="7">
        <f t="shared" si="45"/>
        <v>3</v>
      </c>
    </row>
    <row r="754" spans="1:16" ht="15.75" customHeight="1" x14ac:dyDescent="0.15">
      <c r="A754" s="13">
        <v>43987</v>
      </c>
      <c r="B754" s="19" t="s">
        <v>5355</v>
      </c>
      <c r="C754" s="7" t="s">
        <v>3522</v>
      </c>
      <c r="D754" s="14">
        <v>15</v>
      </c>
      <c r="E754" s="14" t="str">
        <f>_xlfn.XLOOKUP(D754,'Meal Info'!$A$4:$A$19,'Meal Info'!$B$4:$B$19)</f>
        <v>Snacks</v>
      </c>
      <c r="F754" s="14" t="str">
        <f>_xlfn.XLOOKUP(D754,'Meal Info'!$A$4:$A$19,'Meal Info'!$C$4:$C$19)</f>
        <v>Charlie</v>
      </c>
      <c r="G754" s="7">
        <v>64.8</v>
      </c>
      <c r="H754" s="7">
        <f t="shared" si="46"/>
        <v>6.48</v>
      </c>
      <c r="I754" s="7">
        <f t="shared" si="47"/>
        <v>71.28</v>
      </c>
      <c r="J754" s="7">
        <v>0.27</v>
      </c>
      <c r="K754" s="7">
        <f t="shared" si="44"/>
        <v>17.495999999999999</v>
      </c>
      <c r="L754" s="7" t="s">
        <v>5075</v>
      </c>
      <c r="M754" s="7">
        <v>4</v>
      </c>
      <c r="N754" s="7">
        <f>INDEX('Delivery Distances'!$B$6:$K$20,MATCH('Sales Summary_working sheet'!L754,'Delivery Distances'!$A$6:$A$20,0),MATCH('Sales Summary_working sheet'!M754,'Delivery Distances'!$B$5:$K$5,0))</f>
        <v>17</v>
      </c>
      <c r="O754" s="7" cm="1">
        <f t="array" ref="O754">_xlfn.XLOOKUP(L754,'Delivery Distances'!$A$6:$A$20,_xlfn.XLOOKUP('Sales Summary_working sheet'!M754,'Delivery Distances'!$B$5:$K$5,'Delivery Distances'!$B$6:$K$20))</f>
        <v>17</v>
      </c>
      <c r="P754" s="7">
        <f t="shared" si="45"/>
        <v>15.5</v>
      </c>
    </row>
    <row r="755" spans="1:16" ht="15.75" customHeight="1" x14ac:dyDescent="0.15">
      <c r="A755" s="13">
        <v>43987</v>
      </c>
      <c r="B755" s="19" t="s">
        <v>5355</v>
      </c>
      <c r="C755" s="7" t="s">
        <v>2706</v>
      </c>
      <c r="D755" s="14">
        <v>15</v>
      </c>
      <c r="E755" s="14" t="str">
        <f>_xlfn.XLOOKUP(D755,'Meal Info'!$A$4:$A$19,'Meal Info'!$B$4:$B$19)</f>
        <v>Snacks</v>
      </c>
      <c r="F755" s="14" t="str">
        <f>_xlfn.XLOOKUP(D755,'Meal Info'!$A$4:$A$19,'Meal Info'!$C$4:$C$19)</f>
        <v>Charlie</v>
      </c>
      <c r="G755" s="7">
        <v>75.94</v>
      </c>
      <c r="H755" s="7">
        <f t="shared" si="46"/>
        <v>7.5940000000000003</v>
      </c>
      <c r="I755" s="7">
        <f t="shared" si="47"/>
        <v>83.533999999999992</v>
      </c>
      <c r="J755" s="7">
        <v>0.15</v>
      </c>
      <c r="K755" s="7">
        <f t="shared" si="44"/>
        <v>11.391</v>
      </c>
      <c r="L755" s="7" t="s">
        <v>5079</v>
      </c>
      <c r="M755" s="7">
        <v>3</v>
      </c>
      <c r="N755" s="7">
        <f>INDEX('Delivery Distances'!$B$6:$K$20,MATCH('Sales Summary_working sheet'!L755,'Delivery Distances'!$A$6:$A$20,0),MATCH('Sales Summary_working sheet'!M755,'Delivery Distances'!$B$5:$K$5,0))</f>
        <v>4</v>
      </c>
      <c r="O755" s="7" cm="1">
        <f t="array" ref="O755">_xlfn.XLOOKUP(L755,'Delivery Distances'!$A$6:$A$20,_xlfn.XLOOKUP('Sales Summary_working sheet'!M755,'Delivery Distances'!$B$5:$K$5,'Delivery Distances'!$B$6:$K$20))</f>
        <v>4</v>
      </c>
      <c r="P755" s="7">
        <f t="shared" si="45"/>
        <v>8</v>
      </c>
    </row>
    <row r="756" spans="1:16" ht="15.75" customHeight="1" x14ac:dyDescent="0.15">
      <c r="A756" s="13">
        <v>43987</v>
      </c>
      <c r="B756" s="19" t="s">
        <v>5355</v>
      </c>
      <c r="C756" s="7" t="s">
        <v>340</v>
      </c>
      <c r="D756" s="14">
        <v>16</v>
      </c>
      <c r="E756" s="14" t="str">
        <f>_xlfn.XLOOKUP(D756,'Meal Info'!$A$4:$A$19,'Meal Info'!$B$4:$B$19)</f>
        <v>Fish</v>
      </c>
      <c r="F756" s="14" t="str">
        <f>_xlfn.XLOOKUP(D756,'Meal Info'!$A$4:$A$19,'Meal Info'!$C$4:$C$19)</f>
        <v>Charlie</v>
      </c>
      <c r="G756" s="7">
        <v>25.25</v>
      </c>
      <c r="H756" s="7">
        <f t="shared" si="46"/>
        <v>2.5250000000000004</v>
      </c>
      <c r="I756" s="7">
        <f t="shared" si="47"/>
        <v>27.774999999999999</v>
      </c>
      <c r="J756" s="7">
        <v>0.12</v>
      </c>
      <c r="K756" s="7">
        <f t="shared" si="44"/>
        <v>3.03</v>
      </c>
      <c r="L756" s="7" t="s">
        <v>5083</v>
      </c>
      <c r="M756" s="7">
        <v>5</v>
      </c>
      <c r="N756" s="7">
        <f>INDEX('Delivery Distances'!$B$6:$K$20,MATCH('Sales Summary_working sheet'!L756,'Delivery Distances'!$A$6:$A$20,0),MATCH('Sales Summary_working sheet'!M756,'Delivery Distances'!$B$5:$K$5,0))</f>
        <v>1</v>
      </c>
      <c r="O756" s="7" cm="1">
        <f t="array" ref="O756">_xlfn.XLOOKUP(L756,'Delivery Distances'!$A$6:$A$20,_xlfn.XLOOKUP('Sales Summary_working sheet'!M756,'Delivery Distances'!$B$5:$K$5,'Delivery Distances'!$B$6:$K$20))</f>
        <v>1</v>
      </c>
      <c r="P756" s="7">
        <f t="shared" si="45"/>
        <v>3</v>
      </c>
    </row>
    <row r="757" spans="1:16" ht="15.75" customHeight="1" x14ac:dyDescent="0.15">
      <c r="A757" s="13">
        <v>43987</v>
      </c>
      <c r="B757" s="19" t="s">
        <v>5355</v>
      </c>
      <c r="C757" s="7" t="s">
        <v>2623</v>
      </c>
      <c r="D757" s="14">
        <v>10</v>
      </c>
      <c r="E757" s="14" t="str">
        <f>_xlfn.XLOOKUP(D757,'Meal Info'!$A$4:$A$19,'Meal Info'!$B$4:$B$19)</f>
        <v>Protein shake</v>
      </c>
      <c r="F757" s="14" t="str">
        <f>_xlfn.XLOOKUP(D757,'Meal Info'!$A$4:$A$19,'Meal Info'!$C$4:$C$19)</f>
        <v>Charlie</v>
      </c>
      <c r="G757" s="7">
        <v>96.59</v>
      </c>
      <c r="H757" s="7">
        <f t="shared" si="46"/>
        <v>9.6590000000000007</v>
      </c>
      <c r="I757" s="7">
        <f t="shared" si="47"/>
        <v>106.24900000000001</v>
      </c>
      <c r="J757" s="7">
        <v>0.27</v>
      </c>
      <c r="K757" s="7">
        <f t="shared" si="44"/>
        <v>26.079300000000003</v>
      </c>
      <c r="L757" s="7" t="s">
        <v>5076</v>
      </c>
      <c r="M757" s="7">
        <v>6</v>
      </c>
      <c r="N757" s="7">
        <f>INDEX('Delivery Distances'!$B$6:$K$20,MATCH('Sales Summary_working sheet'!L757,'Delivery Distances'!$A$6:$A$20,0),MATCH('Sales Summary_working sheet'!M757,'Delivery Distances'!$B$5:$K$5,0))</f>
        <v>9</v>
      </c>
      <c r="O757" s="7" cm="1">
        <f t="array" ref="O757">_xlfn.XLOOKUP(L757,'Delivery Distances'!$A$6:$A$20,_xlfn.XLOOKUP('Sales Summary_working sheet'!M757,'Delivery Distances'!$B$5:$K$5,'Delivery Distances'!$B$6:$K$20))</f>
        <v>9</v>
      </c>
      <c r="P757" s="7">
        <f t="shared" si="45"/>
        <v>11.5</v>
      </c>
    </row>
    <row r="758" spans="1:16" ht="15.75" customHeight="1" x14ac:dyDescent="0.15">
      <c r="A758" s="13">
        <v>43987</v>
      </c>
      <c r="B758" s="19" t="s">
        <v>5355</v>
      </c>
      <c r="C758" s="7" t="s">
        <v>2466</v>
      </c>
      <c r="D758" s="14">
        <v>15</v>
      </c>
      <c r="E758" s="14" t="str">
        <f>_xlfn.XLOOKUP(D758,'Meal Info'!$A$4:$A$19,'Meal Info'!$B$4:$B$19)</f>
        <v>Snacks</v>
      </c>
      <c r="F758" s="14" t="str">
        <f>_xlfn.XLOOKUP(D758,'Meal Info'!$A$4:$A$19,'Meal Info'!$C$4:$C$19)</f>
        <v>Charlie</v>
      </c>
      <c r="G758" s="7">
        <v>90.78</v>
      </c>
      <c r="H758" s="7">
        <f t="shared" si="46"/>
        <v>9.0780000000000012</v>
      </c>
      <c r="I758" s="7">
        <f t="shared" si="47"/>
        <v>99.858000000000004</v>
      </c>
      <c r="J758" s="7">
        <v>0.03</v>
      </c>
      <c r="K758" s="7">
        <f t="shared" si="44"/>
        <v>2.7233999999999998</v>
      </c>
      <c r="L758" s="7" t="s">
        <v>31</v>
      </c>
      <c r="M758" s="7">
        <v>6</v>
      </c>
      <c r="N758" s="7">
        <f>INDEX('Delivery Distances'!$B$6:$K$20,MATCH('Sales Summary_working sheet'!L758,'Delivery Distances'!$A$6:$A$20,0),MATCH('Sales Summary_working sheet'!M758,'Delivery Distances'!$B$5:$K$5,0))</f>
        <v>17</v>
      </c>
      <c r="O758" s="7" cm="1">
        <f t="array" ref="O758">_xlfn.XLOOKUP(L758,'Delivery Distances'!$A$6:$A$20,_xlfn.XLOOKUP('Sales Summary_working sheet'!M758,'Delivery Distances'!$B$5:$K$5,'Delivery Distances'!$B$6:$K$20))</f>
        <v>17</v>
      </c>
      <c r="P758" s="7">
        <f t="shared" si="45"/>
        <v>15.5</v>
      </c>
    </row>
    <row r="759" spans="1:16" ht="15.75" customHeight="1" x14ac:dyDescent="0.15">
      <c r="A759" s="13">
        <v>43987</v>
      </c>
      <c r="B759" s="19" t="s">
        <v>5355</v>
      </c>
      <c r="C759" s="7" t="s">
        <v>562</v>
      </c>
      <c r="D759" s="14">
        <v>16</v>
      </c>
      <c r="E759" s="14" t="str">
        <f>_xlfn.XLOOKUP(D759,'Meal Info'!$A$4:$A$19,'Meal Info'!$B$4:$B$19)</f>
        <v>Fish</v>
      </c>
      <c r="F759" s="14" t="str">
        <f>_xlfn.XLOOKUP(D759,'Meal Info'!$A$4:$A$19,'Meal Info'!$C$4:$C$19)</f>
        <v>Charlie</v>
      </c>
      <c r="G759" s="7">
        <v>20.89</v>
      </c>
      <c r="H759" s="7">
        <f t="shared" si="46"/>
        <v>2.089</v>
      </c>
      <c r="I759" s="7">
        <f t="shared" si="47"/>
        <v>22.978999999999999</v>
      </c>
      <c r="J759" s="7">
        <v>0.28000000000000003</v>
      </c>
      <c r="K759" s="7">
        <f t="shared" si="44"/>
        <v>5.8492000000000006</v>
      </c>
      <c r="L759" s="7" t="s">
        <v>5078</v>
      </c>
      <c r="M759" s="7">
        <v>6</v>
      </c>
      <c r="N759" s="7">
        <f>INDEX('Delivery Distances'!$B$6:$K$20,MATCH('Sales Summary_working sheet'!L759,'Delivery Distances'!$A$6:$A$20,0),MATCH('Sales Summary_working sheet'!M759,'Delivery Distances'!$B$5:$K$5,0))</f>
        <v>5</v>
      </c>
      <c r="O759" s="7" cm="1">
        <f t="array" ref="O759">_xlfn.XLOOKUP(L759,'Delivery Distances'!$A$6:$A$20,_xlfn.XLOOKUP('Sales Summary_working sheet'!M759,'Delivery Distances'!$B$5:$K$5,'Delivery Distances'!$B$6:$K$20))</f>
        <v>5</v>
      </c>
      <c r="P759" s="7">
        <f t="shared" si="45"/>
        <v>9</v>
      </c>
    </row>
    <row r="760" spans="1:16" ht="15.75" customHeight="1" x14ac:dyDescent="0.15">
      <c r="A760" s="13">
        <v>43987</v>
      </c>
      <c r="B760" s="19" t="s">
        <v>5355</v>
      </c>
      <c r="C760" s="7" t="s">
        <v>3995</v>
      </c>
      <c r="D760" s="14">
        <v>16</v>
      </c>
      <c r="E760" s="14" t="str">
        <f>_xlfn.XLOOKUP(D760,'Meal Info'!$A$4:$A$19,'Meal Info'!$B$4:$B$19)</f>
        <v>Fish</v>
      </c>
      <c r="F760" s="14" t="str">
        <f>_xlfn.XLOOKUP(D760,'Meal Info'!$A$4:$A$19,'Meal Info'!$C$4:$C$19)</f>
        <v>Charlie</v>
      </c>
      <c r="G760" s="7">
        <v>73.41</v>
      </c>
      <c r="H760" s="7">
        <f t="shared" si="46"/>
        <v>7.3410000000000002</v>
      </c>
      <c r="I760" s="7">
        <f t="shared" si="47"/>
        <v>80.750999999999991</v>
      </c>
      <c r="J760" s="7">
        <v>0.34</v>
      </c>
      <c r="K760" s="7">
        <f t="shared" si="44"/>
        <v>24.959400000000002</v>
      </c>
      <c r="L760" s="7" t="s">
        <v>31</v>
      </c>
      <c r="M760" s="7">
        <v>3</v>
      </c>
      <c r="N760" s="7">
        <f>INDEX('Delivery Distances'!$B$6:$K$20,MATCH('Sales Summary_working sheet'!L760,'Delivery Distances'!$A$6:$A$20,0),MATCH('Sales Summary_working sheet'!M760,'Delivery Distances'!$B$5:$K$5,0))</f>
        <v>9</v>
      </c>
      <c r="O760" s="7" cm="1">
        <f t="array" ref="O760">_xlfn.XLOOKUP(L760,'Delivery Distances'!$A$6:$A$20,_xlfn.XLOOKUP('Sales Summary_working sheet'!M760,'Delivery Distances'!$B$5:$K$5,'Delivery Distances'!$B$6:$K$20))</f>
        <v>9</v>
      </c>
      <c r="P760" s="7">
        <f t="shared" si="45"/>
        <v>11.5</v>
      </c>
    </row>
    <row r="761" spans="1:16" ht="15.75" customHeight="1" x14ac:dyDescent="0.15">
      <c r="A761" s="13">
        <v>43987</v>
      </c>
      <c r="B761" s="19" t="s">
        <v>5355</v>
      </c>
      <c r="C761" s="7" t="s">
        <v>1754</v>
      </c>
      <c r="D761" s="14">
        <v>15</v>
      </c>
      <c r="E761" s="14" t="str">
        <f>_xlfn.XLOOKUP(D761,'Meal Info'!$A$4:$A$19,'Meal Info'!$B$4:$B$19)</f>
        <v>Snacks</v>
      </c>
      <c r="F761" s="14" t="str">
        <f>_xlfn.XLOOKUP(D761,'Meal Info'!$A$4:$A$19,'Meal Info'!$C$4:$C$19)</f>
        <v>Charlie</v>
      </c>
      <c r="G761" s="7">
        <v>29.31</v>
      </c>
      <c r="H761" s="7">
        <f t="shared" si="46"/>
        <v>2.931</v>
      </c>
      <c r="I761" s="7">
        <f t="shared" si="47"/>
        <v>32.241</v>
      </c>
      <c r="J761" s="7">
        <v>0.11</v>
      </c>
      <c r="K761" s="7">
        <f t="shared" si="44"/>
        <v>3.2241</v>
      </c>
      <c r="L761" s="7" t="s">
        <v>27</v>
      </c>
      <c r="M761" s="7">
        <v>4</v>
      </c>
      <c r="N761" s="7">
        <f>INDEX('Delivery Distances'!$B$6:$K$20,MATCH('Sales Summary_working sheet'!L761,'Delivery Distances'!$A$6:$A$20,0),MATCH('Sales Summary_working sheet'!M761,'Delivery Distances'!$B$5:$K$5,0))</f>
        <v>5</v>
      </c>
      <c r="O761" s="7" cm="1">
        <f t="array" ref="O761">_xlfn.XLOOKUP(L761,'Delivery Distances'!$A$6:$A$20,_xlfn.XLOOKUP('Sales Summary_working sheet'!M761,'Delivery Distances'!$B$5:$K$5,'Delivery Distances'!$B$6:$K$20))</f>
        <v>5</v>
      </c>
      <c r="P761" s="7">
        <f t="shared" si="45"/>
        <v>9</v>
      </c>
    </row>
    <row r="762" spans="1:16" ht="15.75" customHeight="1" x14ac:dyDescent="0.15">
      <c r="A762" s="13">
        <v>43987</v>
      </c>
      <c r="B762" s="19" t="s">
        <v>5355</v>
      </c>
      <c r="C762" s="7" t="s">
        <v>1297</v>
      </c>
      <c r="D762" s="14">
        <v>15</v>
      </c>
      <c r="E762" s="14" t="str">
        <f>_xlfn.XLOOKUP(D762,'Meal Info'!$A$4:$A$19,'Meal Info'!$B$4:$B$19)</f>
        <v>Snacks</v>
      </c>
      <c r="F762" s="14" t="str">
        <f>_xlfn.XLOOKUP(D762,'Meal Info'!$A$4:$A$19,'Meal Info'!$C$4:$C$19)</f>
        <v>Charlie</v>
      </c>
      <c r="G762" s="7">
        <v>65.650000000000006</v>
      </c>
      <c r="H762" s="7">
        <f t="shared" si="46"/>
        <v>6.5650000000000013</v>
      </c>
      <c r="I762" s="7">
        <f t="shared" si="47"/>
        <v>72.215000000000003</v>
      </c>
      <c r="J762" s="7">
        <v>0.13</v>
      </c>
      <c r="K762" s="7">
        <f t="shared" si="44"/>
        <v>8.5345000000000013</v>
      </c>
      <c r="L762" s="7" t="s">
        <v>28</v>
      </c>
      <c r="M762" s="7">
        <v>1</v>
      </c>
      <c r="N762" s="7">
        <f>INDEX('Delivery Distances'!$B$6:$K$20,MATCH('Sales Summary_working sheet'!L762,'Delivery Distances'!$A$6:$A$20,0),MATCH('Sales Summary_working sheet'!M762,'Delivery Distances'!$B$5:$K$5,0))</f>
        <v>18</v>
      </c>
      <c r="O762" s="7" cm="1">
        <f t="array" ref="O762">_xlfn.XLOOKUP(L762,'Delivery Distances'!$A$6:$A$20,_xlfn.XLOOKUP('Sales Summary_working sheet'!M762,'Delivery Distances'!$B$5:$K$5,'Delivery Distances'!$B$6:$K$20))</f>
        <v>18</v>
      </c>
      <c r="P762" s="7">
        <f t="shared" si="45"/>
        <v>16</v>
      </c>
    </row>
    <row r="763" spans="1:16" ht="15.75" customHeight="1" x14ac:dyDescent="0.15">
      <c r="A763" s="13">
        <v>43987</v>
      </c>
      <c r="B763" s="19" t="s">
        <v>5355</v>
      </c>
      <c r="C763" s="7" t="s">
        <v>3729</v>
      </c>
      <c r="D763" s="14">
        <v>10</v>
      </c>
      <c r="E763" s="14" t="str">
        <f>_xlfn.XLOOKUP(D763,'Meal Info'!$A$4:$A$19,'Meal Info'!$B$4:$B$19)</f>
        <v>Protein shake</v>
      </c>
      <c r="F763" s="14" t="str">
        <f>_xlfn.XLOOKUP(D763,'Meal Info'!$A$4:$A$19,'Meal Info'!$C$4:$C$19)</f>
        <v>Charlie</v>
      </c>
      <c r="G763" s="7">
        <v>6.58</v>
      </c>
      <c r="H763" s="7">
        <f t="shared" si="46"/>
        <v>0.65800000000000003</v>
      </c>
      <c r="I763" s="7">
        <f t="shared" si="47"/>
        <v>7.2380000000000004</v>
      </c>
      <c r="J763" s="7">
        <v>0.04</v>
      </c>
      <c r="K763" s="7">
        <f t="shared" si="44"/>
        <v>0.26319999999999999</v>
      </c>
      <c r="L763" s="7" t="s">
        <v>26</v>
      </c>
      <c r="M763" s="7">
        <v>5</v>
      </c>
      <c r="N763" s="7">
        <f>INDEX('Delivery Distances'!$B$6:$K$20,MATCH('Sales Summary_working sheet'!L763,'Delivery Distances'!$A$6:$A$20,0),MATCH('Sales Summary_working sheet'!M763,'Delivery Distances'!$B$5:$K$5,0))</f>
        <v>16</v>
      </c>
      <c r="O763" s="7" cm="1">
        <f t="array" ref="O763">_xlfn.XLOOKUP(L763,'Delivery Distances'!$A$6:$A$20,_xlfn.XLOOKUP('Sales Summary_working sheet'!M763,'Delivery Distances'!$B$5:$K$5,'Delivery Distances'!$B$6:$K$20))</f>
        <v>16</v>
      </c>
      <c r="P763" s="7">
        <f t="shared" si="45"/>
        <v>15</v>
      </c>
    </row>
    <row r="764" spans="1:16" ht="15.75" customHeight="1" x14ac:dyDescent="0.15">
      <c r="A764" s="13">
        <v>43987</v>
      </c>
      <c r="B764" s="19" t="s">
        <v>5355</v>
      </c>
      <c r="C764" s="7" t="s">
        <v>904</v>
      </c>
      <c r="D764" s="14">
        <v>16</v>
      </c>
      <c r="E764" s="14" t="str">
        <f>_xlfn.XLOOKUP(D764,'Meal Info'!$A$4:$A$19,'Meal Info'!$B$4:$B$19)</f>
        <v>Fish</v>
      </c>
      <c r="F764" s="14" t="str">
        <f>_xlfn.XLOOKUP(D764,'Meal Info'!$A$4:$A$19,'Meal Info'!$C$4:$C$19)</f>
        <v>Charlie</v>
      </c>
      <c r="G764" s="7">
        <v>42.23</v>
      </c>
      <c r="H764" s="7">
        <f t="shared" si="46"/>
        <v>4.2229999999999999</v>
      </c>
      <c r="I764" s="7">
        <f t="shared" si="47"/>
        <v>46.452999999999996</v>
      </c>
      <c r="J764" s="7">
        <v>0.09</v>
      </c>
      <c r="K764" s="7">
        <f t="shared" si="44"/>
        <v>3.8006999999999995</v>
      </c>
      <c r="L764" s="7" t="s">
        <v>5076</v>
      </c>
      <c r="M764" s="7">
        <v>9</v>
      </c>
      <c r="N764" s="7">
        <f>INDEX('Delivery Distances'!$B$6:$K$20,MATCH('Sales Summary_working sheet'!L764,'Delivery Distances'!$A$6:$A$20,0),MATCH('Sales Summary_working sheet'!M764,'Delivery Distances'!$B$5:$K$5,0))</f>
        <v>8</v>
      </c>
      <c r="O764" s="7" cm="1">
        <f t="array" ref="O764">_xlfn.XLOOKUP(L764,'Delivery Distances'!$A$6:$A$20,_xlfn.XLOOKUP('Sales Summary_working sheet'!M764,'Delivery Distances'!$B$5:$K$5,'Delivery Distances'!$B$6:$K$20))</f>
        <v>8</v>
      </c>
      <c r="P764" s="7">
        <f t="shared" si="45"/>
        <v>11</v>
      </c>
    </row>
    <row r="765" spans="1:16" ht="15.75" customHeight="1" x14ac:dyDescent="0.15">
      <c r="A765" s="13">
        <v>43987</v>
      </c>
      <c r="B765" s="19" t="s">
        <v>5355</v>
      </c>
      <c r="C765" s="7" t="s">
        <v>3566</v>
      </c>
      <c r="D765" s="14">
        <v>16</v>
      </c>
      <c r="E765" s="14" t="str">
        <f>_xlfn.XLOOKUP(D765,'Meal Info'!$A$4:$A$19,'Meal Info'!$B$4:$B$19)</f>
        <v>Fish</v>
      </c>
      <c r="F765" s="14" t="str">
        <f>_xlfn.XLOOKUP(D765,'Meal Info'!$A$4:$A$19,'Meal Info'!$C$4:$C$19)</f>
        <v>Charlie</v>
      </c>
      <c r="G765" s="7">
        <v>47.2</v>
      </c>
      <c r="H765" s="7">
        <f t="shared" si="46"/>
        <v>4.7200000000000006</v>
      </c>
      <c r="I765" s="7">
        <f t="shared" si="47"/>
        <v>51.92</v>
      </c>
      <c r="J765" s="7">
        <v>0.02</v>
      </c>
      <c r="K765" s="7">
        <f t="shared" si="44"/>
        <v>0.94400000000000006</v>
      </c>
      <c r="L765" s="7" t="s">
        <v>31</v>
      </c>
      <c r="M765" s="7">
        <v>6</v>
      </c>
      <c r="N765" s="7">
        <f>INDEX('Delivery Distances'!$B$6:$K$20,MATCH('Sales Summary_working sheet'!L765,'Delivery Distances'!$A$6:$A$20,0),MATCH('Sales Summary_working sheet'!M765,'Delivery Distances'!$B$5:$K$5,0))</f>
        <v>17</v>
      </c>
      <c r="O765" s="7" cm="1">
        <f t="array" ref="O765">_xlfn.XLOOKUP(L765,'Delivery Distances'!$A$6:$A$20,_xlfn.XLOOKUP('Sales Summary_working sheet'!M765,'Delivery Distances'!$B$5:$K$5,'Delivery Distances'!$B$6:$K$20))</f>
        <v>17</v>
      </c>
      <c r="P765" s="7">
        <f t="shared" si="45"/>
        <v>15.5</v>
      </c>
    </row>
    <row r="766" spans="1:16" ht="15.75" customHeight="1" x14ac:dyDescent="0.15">
      <c r="A766" s="13">
        <v>43987</v>
      </c>
      <c r="B766" s="19" t="s">
        <v>5355</v>
      </c>
      <c r="C766" s="7" t="s">
        <v>2421</v>
      </c>
      <c r="D766" s="14">
        <v>10</v>
      </c>
      <c r="E766" s="14" t="str">
        <f>_xlfn.XLOOKUP(D766,'Meal Info'!$A$4:$A$19,'Meal Info'!$B$4:$B$19)</f>
        <v>Protein shake</v>
      </c>
      <c r="F766" s="14" t="str">
        <f>_xlfn.XLOOKUP(D766,'Meal Info'!$A$4:$A$19,'Meal Info'!$C$4:$C$19)</f>
        <v>Charlie</v>
      </c>
      <c r="G766" s="7">
        <v>96.14</v>
      </c>
      <c r="H766" s="7">
        <f t="shared" si="46"/>
        <v>9.6140000000000008</v>
      </c>
      <c r="I766" s="7">
        <f t="shared" si="47"/>
        <v>105.754</v>
      </c>
      <c r="J766" s="7">
        <v>0.09</v>
      </c>
      <c r="K766" s="7">
        <f t="shared" si="44"/>
        <v>8.6525999999999996</v>
      </c>
      <c r="L766" s="7" t="s">
        <v>5080</v>
      </c>
      <c r="M766" s="7">
        <v>7</v>
      </c>
      <c r="N766" s="7">
        <f>INDEX('Delivery Distances'!$B$6:$K$20,MATCH('Sales Summary_working sheet'!L766,'Delivery Distances'!$A$6:$A$20,0),MATCH('Sales Summary_working sheet'!M766,'Delivery Distances'!$B$5:$K$5,0))</f>
        <v>1</v>
      </c>
      <c r="O766" s="7" cm="1">
        <f t="array" ref="O766">_xlfn.XLOOKUP(L766,'Delivery Distances'!$A$6:$A$20,_xlfn.XLOOKUP('Sales Summary_working sheet'!M766,'Delivery Distances'!$B$5:$K$5,'Delivery Distances'!$B$6:$K$20))</f>
        <v>1</v>
      </c>
      <c r="P766" s="7">
        <f t="shared" si="45"/>
        <v>3</v>
      </c>
    </row>
    <row r="767" spans="1:16" ht="15.75" customHeight="1" x14ac:dyDescent="0.15">
      <c r="A767" s="13">
        <v>43987</v>
      </c>
      <c r="B767" s="19" t="s">
        <v>5355</v>
      </c>
      <c r="C767" s="7" t="s">
        <v>2562</v>
      </c>
      <c r="D767" s="14">
        <v>10</v>
      </c>
      <c r="E767" s="14" t="str">
        <f>_xlfn.XLOOKUP(D767,'Meal Info'!$A$4:$A$19,'Meal Info'!$B$4:$B$19)</f>
        <v>Protein shake</v>
      </c>
      <c r="F767" s="14" t="str">
        <f>_xlfn.XLOOKUP(D767,'Meal Info'!$A$4:$A$19,'Meal Info'!$C$4:$C$19)</f>
        <v>Charlie</v>
      </c>
      <c r="G767" s="7">
        <v>87.56</v>
      </c>
      <c r="H767" s="7">
        <f t="shared" si="46"/>
        <v>8.7560000000000002</v>
      </c>
      <c r="I767" s="7">
        <f t="shared" si="47"/>
        <v>96.316000000000003</v>
      </c>
      <c r="J767" s="7">
        <v>0.27</v>
      </c>
      <c r="K767" s="7">
        <f t="shared" si="44"/>
        <v>23.641200000000001</v>
      </c>
      <c r="L767" s="7" t="s">
        <v>26</v>
      </c>
      <c r="M767" s="7">
        <v>7</v>
      </c>
      <c r="N767" s="7">
        <f>INDEX('Delivery Distances'!$B$6:$K$20,MATCH('Sales Summary_working sheet'!L767,'Delivery Distances'!$A$6:$A$20,0),MATCH('Sales Summary_working sheet'!M767,'Delivery Distances'!$B$5:$K$5,0))</f>
        <v>16</v>
      </c>
      <c r="O767" s="7" cm="1">
        <f t="array" ref="O767">_xlfn.XLOOKUP(L767,'Delivery Distances'!$A$6:$A$20,_xlfn.XLOOKUP('Sales Summary_working sheet'!M767,'Delivery Distances'!$B$5:$K$5,'Delivery Distances'!$B$6:$K$20))</f>
        <v>16</v>
      </c>
      <c r="P767" s="7">
        <f t="shared" si="45"/>
        <v>15</v>
      </c>
    </row>
    <row r="768" spans="1:16" ht="15.75" customHeight="1" x14ac:dyDescent="0.15">
      <c r="A768" s="13">
        <v>43987</v>
      </c>
      <c r="B768" s="19" t="s">
        <v>5355</v>
      </c>
      <c r="C768" s="7" t="s">
        <v>4887</v>
      </c>
      <c r="D768" s="14">
        <v>16</v>
      </c>
      <c r="E768" s="14" t="str">
        <f>_xlfn.XLOOKUP(D768,'Meal Info'!$A$4:$A$19,'Meal Info'!$B$4:$B$19)</f>
        <v>Fish</v>
      </c>
      <c r="F768" s="14" t="str">
        <f>_xlfn.XLOOKUP(D768,'Meal Info'!$A$4:$A$19,'Meal Info'!$C$4:$C$19)</f>
        <v>Charlie</v>
      </c>
      <c r="G768" s="7">
        <v>70.989999999999995</v>
      </c>
      <c r="H768" s="7">
        <f t="shared" si="46"/>
        <v>7.0990000000000002</v>
      </c>
      <c r="I768" s="7">
        <f t="shared" si="47"/>
        <v>78.088999999999999</v>
      </c>
      <c r="J768" s="7">
        <v>0.33</v>
      </c>
      <c r="K768" s="7">
        <f t="shared" si="44"/>
        <v>23.4267</v>
      </c>
      <c r="L768" s="7" t="s">
        <v>5077</v>
      </c>
      <c r="M768" s="7">
        <v>9</v>
      </c>
      <c r="N768" s="7">
        <f>INDEX('Delivery Distances'!$B$6:$K$20,MATCH('Sales Summary_working sheet'!L768,'Delivery Distances'!$A$6:$A$20,0),MATCH('Sales Summary_working sheet'!M768,'Delivery Distances'!$B$5:$K$5,0))</f>
        <v>4</v>
      </c>
      <c r="O768" s="7" cm="1">
        <f t="array" ref="O768">_xlfn.XLOOKUP(L768,'Delivery Distances'!$A$6:$A$20,_xlfn.XLOOKUP('Sales Summary_working sheet'!M768,'Delivery Distances'!$B$5:$K$5,'Delivery Distances'!$B$6:$K$20))</f>
        <v>4</v>
      </c>
      <c r="P768" s="7">
        <f t="shared" si="45"/>
        <v>8</v>
      </c>
    </row>
    <row r="769" spans="1:16" ht="15.75" customHeight="1" x14ac:dyDescent="0.15">
      <c r="A769" s="13">
        <v>43987</v>
      </c>
      <c r="B769" s="19" t="s">
        <v>5355</v>
      </c>
      <c r="C769" s="7" t="s">
        <v>2739</v>
      </c>
      <c r="D769" s="14">
        <v>15</v>
      </c>
      <c r="E769" s="14" t="str">
        <f>_xlfn.XLOOKUP(D769,'Meal Info'!$A$4:$A$19,'Meal Info'!$B$4:$B$19)</f>
        <v>Snacks</v>
      </c>
      <c r="F769" s="14" t="str">
        <f>_xlfn.XLOOKUP(D769,'Meal Info'!$A$4:$A$19,'Meal Info'!$C$4:$C$19)</f>
        <v>Charlie</v>
      </c>
      <c r="G769" s="7">
        <v>80.81</v>
      </c>
      <c r="H769" s="7">
        <f t="shared" si="46"/>
        <v>8.0810000000000013</v>
      </c>
      <c r="I769" s="7">
        <f t="shared" si="47"/>
        <v>88.891000000000005</v>
      </c>
      <c r="J769" s="7">
        <v>0.1</v>
      </c>
      <c r="K769" s="7">
        <f t="shared" si="44"/>
        <v>8.0810000000000013</v>
      </c>
      <c r="L769" s="7" t="s">
        <v>5076</v>
      </c>
      <c r="M769" s="7">
        <v>7</v>
      </c>
      <c r="N769" s="7">
        <f>INDEX('Delivery Distances'!$B$6:$K$20,MATCH('Sales Summary_working sheet'!L769,'Delivery Distances'!$A$6:$A$20,0),MATCH('Sales Summary_working sheet'!M769,'Delivery Distances'!$B$5:$K$5,0))</f>
        <v>15</v>
      </c>
      <c r="O769" s="7" cm="1">
        <f t="array" ref="O769">_xlfn.XLOOKUP(L769,'Delivery Distances'!$A$6:$A$20,_xlfn.XLOOKUP('Sales Summary_working sheet'!M769,'Delivery Distances'!$B$5:$K$5,'Delivery Distances'!$B$6:$K$20))</f>
        <v>15</v>
      </c>
      <c r="P769" s="7">
        <f t="shared" si="45"/>
        <v>14.5</v>
      </c>
    </row>
    <row r="770" spans="1:16" ht="15.75" customHeight="1" x14ac:dyDescent="0.15">
      <c r="A770" s="13">
        <v>43987</v>
      </c>
      <c r="B770" s="19" t="s">
        <v>5356</v>
      </c>
      <c r="C770" s="7" t="s">
        <v>4066</v>
      </c>
      <c r="D770" s="14">
        <v>10</v>
      </c>
      <c r="E770" s="14" t="str">
        <f>_xlfn.XLOOKUP(D770,'Meal Info'!$A$4:$A$19,'Meal Info'!$B$4:$B$19)</f>
        <v>Protein shake</v>
      </c>
      <c r="F770" s="14" t="str">
        <f>_xlfn.XLOOKUP(D770,'Meal Info'!$A$4:$A$19,'Meal Info'!$C$4:$C$19)</f>
        <v>Charlie</v>
      </c>
      <c r="G770" s="7">
        <v>13.39</v>
      </c>
      <c r="H770" s="7">
        <f t="shared" si="46"/>
        <v>1.3390000000000002</v>
      </c>
      <c r="I770" s="7">
        <f t="shared" si="47"/>
        <v>14.729000000000001</v>
      </c>
      <c r="J770" s="7">
        <v>0.35</v>
      </c>
      <c r="K770" s="7">
        <f t="shared" si="44"/>
        <v>4.6864999999999997</v>
      </c>
      <c r="L770" s="7" t="s">
        <v>28</v>
      </c>
      <c r="M770" s="7">
        <v>5</v>
      </c>
      <c r="N770" s="7">
        <f>INDEX('Delivery Distances'!$B$6:$K$20,MATCH('Sales Summary_working sheet'!L770,'Delivery Distances'!$A$6:$A$20,0),MATCH('Sales Summary_working sheet'!M770,'Delivery Distances'!$B$5:$K$5,0))</f>
        <v>11</v>
      </c>
      <c r="O770" s="7" cm="1">
        <f t="array" ref="O770">_xlfn.XLOOKUP(L770,'Delivery Distances'!$A$6:$A$20,_xlfn.XLOOKUP('Sales Summary_working sheet'!M770,'Delivery Distances'!$B$5:$K$5,'Delivery Distances'!$B$6:$K$20))</f>
        <v>11</v>
      </c>
      <c r="P770" s="7">
        <f t="shared" si="45"/>
        <v>12.5</v>
      </c>
    </row>
    <row r="771" spans="1:16" ht="15.75" customHeight="1" x14ac:dyDescent="0.15">
      <c r="A771" s="13">
        <v>43987</v>
      </c>
      <c r="B771" s="19" t="s">
        <v>5356</v>
      </c>
      <c r="C771" s="7" t="s">
        <v>1368</v>
      </c>
      <c r="D771" s="14">
        <v>16</v>
      </c>
      <c r="E771" s="14" t="str">
        <f>_xlfn.XLOOKUP(D771,'Meal Info'!$A$4:$A$19,'Meal Info'!$B$4:$B$19)</f>
        <v>Fish</v>
      </c>
      <c r="F771" s="14" t="str">
        <f>_xlfn.XLOOKUP(D771,'Meal Info'!$A$4:$A$19,'Meal Info'!$C$4:$C$19)</f>
        <v>Charlie</v>
      </c>
      <c r="G771" s="7">
        <v>61.53</v>
      </c>
      <c r="H771" s="7">
        <f t="shared" si="46"/>
        <v>6.1530000000000005</v>
      </c>
      <c r="I771" s="7">
        <f t="shared" si="47"/>
        <v>67.683000000000007</v>
      </c>
      <c r="J771" s="7">
        <v>0.11</v>
      </c>
      <c r="K771" s="7">
        <f t="shared" si="44"/>
        <v>6.7683</v>
      </c>
      <c r="L771" s="7" t="s">
        <v>5076</v>
      </c>
      <c r="M771" s="7">
        <v>9</v>
      </c>
      <c r="N771" s="7">
        <f>INDEX('Delivery Distances'!$B$6:$K$20,MATCH('Sales Summary_working sheet'!L771,'Delivery Distances'!$A$6:$A$20,0),MATCH('Sales Summary_working sheet'!M771,'Delivery Distances'!$B$5:$K$5,0))</f>
        <v>8</v>
      </c>
      <c r="O771" s="7" cm="1">
        <f t="array" ref="O771">_xlfn.XLOOKUP(L771,'Delivery Distances'!$A$6:$A$20,_xlfn.XLOOKUP('Sales Summary_working sheet'!M771,'Delivery Distances'!$B$5:$K$5,'Delivery Distances'!$B$6:$K$20))</f>
        <v>8</v>
      </c>
      <c r="P771" s="7">
        <f t="shared" si="45"/>
        <v>11</v>
      </c>
    </row>
    <row r="772" spans="1:16" ht="15.75" customHeight="1" x14ac:dyDescent="0.15">
      <c r="A772" s="13">
        <v>43987</v>
      </c>
      <c r="B772" s="19" t="s">
        <v>5356</v>
      </c>
      <c r="C772" s="7" t="s">
        <v>917</v>
      </c>
      <c r="D772" s="14">
        <v>15</v>
      </c>
      <c r="E772" s="14" t="str">
        <f>_xlfn.XLOOKUP(D772,'Meal Info'!$A$4:$A$19,'Meal Info'!$B$4:$B$19)</f>
        <v>Snacks</v>
      </c>
      <c r="F772" s="14" t="str">
        <f>_xlfn.XLOOKUP(D772,'Meal Info'!$A$4:$A$19,'Meal Info'!$C$4:$C$19)</f>
        <v>Charlie</v>
      </c>
      <c r="G772" s="7">
        <v>30.98</v>
      </c>
      <c r="H772" s="7">
        <f t="shared" si="46"/>
        <v>3.0980000000000003</v>
      </c>
      <c r="I772" s="7">
        <f t="shared" si="47"/>
        <v>34.078000000000003</v>
      </c>
      <c r="J772" s="7">
        <v>0.37</v>
      </c>
      <c r="K772" s="7">
        <f t="shared" si="44"/>
        <v>11.4626</v>
      </c>
      <c r="L772" s="7" t="s">
        <v>26</v>
      </c>
      <c r="M772" s="7">
        <v>3</v>
      </c>
      <c r="N772" s="7">
        <f>INDEX('Delivery Distances'!$B$6:$K$20,MATCH('Sales Summary_working sheet'!L772,'Delivery Distances'!$A$6:$A$20,0),MATCH('Sales Summary_working sheet'!M772,'Delivery Distances'!$B$5:$K$5,0))</f>
        <v>12</v>
      </c>
      <c r="O772" s="7" cm="1">
        <f t="array" ref="O772">_xlfn.XLOOKUP(L772,'Delivery Distances'!$A$6:$A$20,_xlfn.XLOOKUP('Sales Summary_working sheet'!M772,'Delivery Distances'!$B$5:$K$5,'Delivery Distances'!$B$6:$K$20))</f>
        <v>12</v>
      </c>
      <c r="P772" s="7">
        <f t="shared" si="45"/>
        <v>13</v>
      </c>
    </row>
    <row r="773" spans="1:16" ht="15.75" customHeight="1" x14ac:dyDescent="0.15">
      <c r="A773" s="13">
        <v>43987</v>
      </c>
      <c r="B773" s="19" t="s">
        <v>5356</v>
      </c>
      <c r="C773" s="7" t="s">
        <v>4638</v>
      </c>
      <c r="D773" s="14">
        <v>16</v>
      </c>
      <c r="E773" s="14" t="str">
        <f>_xlfn.XLOOKUP(D773,'Meal Info'!$A$4:$A$19,'Meal Info'!$B$4:$B$19)</f>
        <v>Fish</v>
      </c>
      <c r="F773" s="14" t="str">
        <f>_xlfn.XLOOKUP(D773,'Meal Info'!$A$4:$A$19,'Meal Info'!$C$4:$C$19)</f>
        <v>Charlie</v>
      </c>
      <c r="G773" s="7">
        <v>72.78</v>
      </c>
      <c r="H773" s="7">
        <f t="shared" si="46"/>
        <v>7.2780000000000005</v>
      </c>
      <c r="I773" s="7">
        <f t="shared" si="47"/>
        <v>80.058000000000007</v>
      </c>
      <c r="J773" s="7">
        <v>0.21</v>
      </c>
      <c r="K773" s="7">
        <f t="shared" ref="K773:K836" si="48">J773*G773</f>
        <v>15.283799999999999</v>
      </c>
      <c r="L773" s="7" t="s">
        <v>5078</v>
      </c>
      <c r="M773" s="7">
        <v>5</v>
      </c>
      <c r="N773" s="7">
        <f>INDEX('Delivery Distances'!$B$6:$K$20,MATCH('Sales Summary_working sheet'!L773,'Delivery Distances'!$A$6:$A$20,0),MATCH('Sales Summary_working sheet'!M773,'Delivery Distances'!$B$5:$K$5,0))</f>
        <v>5</v>
      </c>
      <c r="O773" s="7" cm="1">
        <f t="array" ref="O773">_xlfn.XLOOKUP(L773,'Delivery Distances'!$A$6:$A$20,_xlfn.XLOOKUP('Sales Summary_working sheet'!M773,'Delivery Distances'!$B$5:$K$5,'Delivery Distances'!$B$6:$K$20))</f>
        <v>5</v>
      </c>
      <c r="P773" s="7">
        <f t="shared" ref="P773:P836" si="49">IF(O773&lt;=2, O773*3, IF(O773&lt;=6, 3*2 + (O773-2)*1, 3*2 + 4*1 + (O773-6)*0.5))</f>
        <v>9</v>
      </c>
    </row>
    <row r="774" spans="1:16" ht="15.75" customHeight="1" x14ac:dyDescent="0.15">
      <c r="A774" s="13">
        <v>43987</v>
      </c>
      <c r="B774" s="19" t="s">
        <v>5356</v>
      </c>
      <c r="C774" s="7" t="s">
        <v>542</v>
      </c>
      <c r="D774" s="14">
        <v>16</v>
      </c>
      <c r="E774" s="14" t="str">
        <f>_xlfn.XLOOKUP(D774,'Meal Info'!$A$4:$A$19,'Meal Info'!$B$4:$B$19)</f>
        <v>Fish</v>
      </c>
      <c r="F774" s="14" t="str">
        <f>_xlfn.XLOOKUP(D774,'Meal Info'!$A$4:$A$19,'Meal Info'!$C$4:$C$19)</f>
        <v>Charlie</v>
      </c>
      <c r="G774" s="7">
        <v>9.15</v>
      </c>
      <c r="H774" s="7">
        <f t="shared" si="46"/>
        <v>0.91500000000000004</v>
      </c>
      <c r="I774" s="7">
        <f t="shared" si="47"/>
        <v>10.065000000000001</v>
      </c>
      <c r="J774" s="7">
        <v>0.2</v>
      </c>
      <c r="K774" s="7">
        <f t="shared" si="48"/>
        <v>1.83</v>
      </c>
      <c r="L774" s="7" t="s">
        <v>27</v>
      </c>
      <c r="M774" s="7">
        <v>1</v>
      </c>
      <c r="N774" s="7">
        <f>INDEX('Delivery Distances'!$B$6:$K$20,MATCH('Sales Summary_working sheet'!L774,'Delivery Distances'!$A$6:$A$20,0),MATCH('Sales Summary_working sheet'!M774,'Delivery Distances'!$B$5:$K$5,0))</f>
        <v>18</v>
      </c>
      <c r="O774" s="7" cm="1">
        <f t="array" ref="O774">_xlfn.XLOOKUP(L774,'Delivery Distances'!$A$6:$A$20,_xlfn.XLOOKUP('Sales Summary_working sheet'!M774,'Delivery Distances'!$B$5:$K$5,'Delivery Distances'!$B$6:$K$20))</f>
        <v>18</v>
      </c>
      <c r="P774" s="7">
        <f t="shared" si="49"/>
        <v>16</v>
      </c>
    </row>
    <row r="775" spans="1:16" ht="15.75" customHeight="1" x14ac:dyDescent="0.15">
      <c r="A775" s="13">
        <v>43987</v>
      </c>
      <c r="B775" s="19" t="s">
        <v>5356</v>
      </c>
      <c r="C775" s="7" t="s">
        <v>907</v>
      </c>
      <c r="D775" s="14">
        <v>10</v>
      </c>
      <c r="E775" s="14" t="str">
        <f>_xlfn.XLOOKUP(D775,'Meal Info'!$A$4:$A$19,'Meal Info'!$B$4:$B$19)</f>
        <v>Protein shake</v>
      </c>
      <c r="F775" s="14" t="str">
        <f>_xlfn.XLOOKUP(D775,'Meal Info'!$A$4:$A$19,'Meal Info'!$C$4:$C$19)</f>
        <v>Charlie</v>
      </c>
      <c r="G775" s="7">
        <v>98.67</v>
      </c>
      <c r="H775" s="7">
        <f t="shared" si="46"/>
        <v>9.8670000000000009</v>
      </c>
      <c r="I775" s="7">
        <f t="shared" si="47"/>
        <v>108.53700000000001</v>
      </c>
      <c r="J775" s="7">
        <v>0.09</v>
      </c>
      <c r="K775" s="7">
        <f t="shared" si="48"/>
        <v>8.8803000000000001</v>
      </c>
      <c r="L775" s="7" t="s">
        <v>28</v>
      </c>
      <c r="M775" s="7">
        <v>4</v>
      </c>
      <c r="N775" s="7">
        <f>INDEX('Delivery Distances'!$B$6:$K$20,MATCH('Sales Summary_working sheet'!L775,'Delivery Distances'!$A$6:$A$20,0),MATCH('Sales Summary_working sheet'!M775,'Delivery Distances'!$B$5:$K$5,0))</f>
        <v>8</v>
      </c>
      <c r="O775" s="7" cm="1">
        <f t="array" ref="O775">_xlfn.XLOOKUP(L775,'Delivery Distances'!$A$6:$A$20,_xlfn.XLOOKUP('Sales Summary_working sheet'!M775,'Delivery Distances'!$B$5:$K$5,'Delivery Distances'!$B$6:$K$20))</f>
        <v>8</v>
      </c>
      <c r="P775" s="7">
        <f t="shared" si="49"/>
        <v>11</v>
      </c>
    </row>
    <row r="776" spans="1:16" ht="15.75" customHeight="1" x14ac:dyDescent="0.15">
      <c r="A776" s="13">
        <v>43987</v>
      </c>
      <c r="B776" s="19" t="s">
        <v>5356</v>
      </c>
      <c r="C776" s="7" t="s">
        <v>3079</v>
      </c>
      <c r="D776" s="14">
        <v>16</v>
      </c>
      <c r="E776" s="14" t="str">
        <f>_xlfn.XLOOKUP(D776,'Meal Info'!$A$4:$A$19,'Meal Info'!$B$4:$B$19)</f>
        <v>Fish</v>
      </c>
      <c r="F776" s="14" t="str">
        <f>_xlfn.XLOOKUP(D776,'Meal Info'!$A$4:$A$19,'Meal Info'!$C$4:$C$19)</f>
        <v>Charlie</v>
      </c>
      <c r="G776" s="7">
        <v>24.99</v>
      </c>
      <c r="H776" s="7">
        <f t="shared" si="46"/>
        <v>2.4990000000000001</v>
      </c>
      <c r="I776" s="7">
        <f t="shared" si="47"/>
        <v>27.488999999999997</v>
      </c>
      <c r="J776" s="7">
        <v>0.39</v>
      </c>
      <c r="K776" s="7">
        <f t="shared" si="48"/>
        <v>9.7461000000000002</v>
      </c>
      <c r="L776" s="7" t="s">
        <v>30</v>
      </c>
      <c r="M776" s="7">
        <v>3</v>
      </c>
      <c r="N776" s="7">
        <f>INDEX('Delivery Distances'!$B$6:$K$20,MATCH('Sales Summary_working sheet'!L776,'Delivery Distances'!$A$6:$A$20,0),MATCH('Sales Summary_working sheet'!M776,'Delivery Distances'!$B$5:$K$5,0))</f>
        <v>9</v>
      </c>
      <c r="O776" s="7" cm="1">
        <f t="array" ref="O776">_xlfn.XLOOKUP(L776,'Delivery Distances'!$A$6:$A$20,_xlfn.XLOOKUP('Sales Summary_working sheet'!M776,'Delivery Distances'!$B$5:$K$5,'Delivery Distances'!$B$6:$K$20))</f>
        <v>9</v>
      </c>
      <c r="P776" s="7">
        <f t="shared" si="49"/>
        <v>11.5</v>
      </c>
    </row>
    <row r="777" spans="1:16" ht="15.75" customHeight="1" x14ac:dyDescent="0.15">
      <c r="A777" s="13">
        <v>43987</v>
      </c>
      <c r="B777" s="19" t="s">
        <v>5356</v>
      </c>
      <c r="C777" s="7" t="s">
        <v>3424</v>
      </c>
      <c r="D777" s="14">
        <v>10</v>
      </c>
      <c r="E777" s="14" t="str">
        <f>_xlfn.XLOOKUP(D777,'Meal Info'!$A$4:$A$19,'Meal Info'!$B$4:$B$19)</f>
        <v>Protein shake</v>
      </c>
      <c r="F777" s="14" t="str">
        <f>_xlfn.XLOOKUP(D777,'Meal Info'!$A$4:$A$19,'Meal Info'!$C$4:$C$19)</f>
        <v>Charlie</v>
      </c>
      <c r="G777" s="7">
        <v>96.39</v>
      </c>
      <c r="H777" s="7">
        <f t="shared" ref="H777:H840" si="50">G777*10%</f>
        <v>9.6390000000000011</v>
      </c>
      <c r="I777" s="7">
        <f t="shared" ref="I777:I840" si="51">G777+H777</f>
        <v>106.029</v>
      </c>
      <c r="J777" s="7">
        <v>0.34</v>
      </c>
      <c r="K777" s="7">
        <f t="shared" si="48"/>
        <v>32.772600000000004</v>
      </c>
      <c r="L777" s="7" t="s">
        <v>30</v>
      </c>
      <c r="M777" s="7">
        <v>7</v>
      </c>
      <c r="N777" s="7">
        <f>INDEX('Delivery Distances'!$B$6:$K$20,MATCH('Sales Summary_working sheet'!L777,'Delivery Distances'!$A$6:$A$20,0),MATCH('Sales Summary_working sheet'!M777,'Delivery Distances'!$B$5:$K$5,0))</f>
        <v>9</v>
      </c>
      <c r="O777" s="7" cm="1">
        <f t="array" ref="O777">_xlfn.XLOOKUP(L777,'Delivery Distances'!$A$6:$A$20,_xlfn.XLOOKUP('Sales Summary_working sheet'!M777,'Delivery Distances'!$B$5:$K$5,'Delivery Distances'!$B$6:$K$20))</f>
        <v>9</v>
      </c>
      <c r="P777" s="7">
        <f t="shared" si="49"/>
        <v>11.5</v>
      </c>
    </row>
    <row r="778" spans="1:16" ht="15.75" customHeight="1" x14ac:dyDescent="0.15">
      <c r="A778" s="13">
        <v>43987</v>
      </c>
      <c r="B778" s="19" t="s">
        <v>5356</v>
      </c>
      <c r="C778" s="7" t="s">
        <v>2773</v>
      </c>
      <c r="D778" s="14">
        <v>10</v>
      </c>
      <c r="E778" s="14" t="str">
        <f>_xlfn.XLOOKUP(D778,'Meal Info'!$A$4:$A$19,'Meal Info'!$B$4:$B$19)</f>
        <v>Protein shake</v>
      </c>
      <c r="F778" s="14" t="str">
        <f>_xlfn.XLOOKUP(D778,'Meal Info'!$A$4:$A$19,'Meal Info'!$C$4:$C$19)</f>
        <v>Charlie</v>
      </c>
      <c r="G778" s="7">
        <v>78.739999999999995</v>
      </c>
      <c r="H778" s="7">
        <f t="shared" si="50"/>
        <v>7.8739999999999997</v>
      </c>
      <c r="I778" s="7">
        <f t="shared" si="51"/>
        <v>86.61399999999999</v>
      </c>
      <c r="J778" s="7">
        <v>0.21</v>
      </c>
      <c r="K778" s="7">
        <f t="shared" si="48"/>
        <v>16.535399999999999</v>
      </c>
      <c r="L778" s="7" t="s">
        <v>5079</v>
      </c>
      <c r="M778" s="7">
        <v>4</v>
      </c>
      <c r="N778" s="7">
        <f>INDEX('Delivery Distances'!$B$6:$K$20,MATCH('Sales Summary_working sheet'!L778,'Delivery Distances'!$A$6:$A$20,0),MATCH('Sales Summary_working sheet'!M778,'Delivery Distances'!$B$5:$K$5,0))</f>
        <v>4</v>
      </c>
      <c r="O778" s="7" cm="1">
        <f t="array" ref="O778">_xlfn.XLOOKUP(L778,'Delivery Distances'!$A$6:$A$20,_xlfn.XLOOKUP('Sales Summary_working sheet'!M778,'Delivery Distances'!$B$5:$K$5,'Delivery Distances'!$B$6:$K$20))</f>
        <v>4</v>
      </c>
      <c r="P778" s="7">
        <f t="shared" si="49"/>
        <v>8</v>
      </c>
    </row>
    <row r="779" spans="1:16" ht="15.75" customHeight="1" x14ac:dyDescent="0.15">
      <c r="A779" s="13">
        <v>43987</v>
      </c>
      <c r="B779" s="19" t="s">
        <v>5356</v>
      </c>
      <c r="C779" s="7" t="s">
        <v>3452</v>
      </c>
      <c r="D779" s="14">
        <v>16</v>
      </c>
      <c r="E779" s="14" t="str">
        <f>_xlfn.XLOOKUP(D779,'Meal Info'!$A$4:$A$19,'Meal Info'!$B$4:$B$19)</f>
        <v>Fish</v>
      </c>
      <c r="F779" s="14" t="str">
        <f>_xlfn.XLOOKUP(D779,'Meal Info'!$A$4:$A$19,'Meal Info'!$C$4:$C$19)</f>
        <v>Charlie</v>
      </c>
      <c r="G779" s="7">
        <v>21.04</v>
      </c>
      <c r="H779" s="7">
        <f t="shared" si="50"/>
        <v>2.1040000000000001</v>
      </c>
      <c r="I779" s="7">
        <f t="shared" si="51"/>
        <v>23.143999999999998</v>
      </c>
      <c r="J779" s="7">
        <v>0.12</v>
      </c>
      <c r="K779" s="7">
        <f t="shared" si="48"/>
        <v>2.5247999999999999</v>
      </c>
      <c r="L779" s="7" t="s">
        <v>27</v>
      </c>
      <c r="M779" s="7">
        <v>2</v>
      </c>
      <c r="N779" s="7">
        <f>INDEX('Delivery Distances'!$B$6:$K$20,MATCH('Sales Summary_working sheet'!L779,'Delivery Distances'!$A$6:$A$20,0),MATCH('Sales Summary_working sheet'!M779,'Delivery Distances'!$B$5:$K$5,0))</f>
        <v>8</v>
      </c>
      <c r="O779" s="7" cm="1">
        <f t="array" ref="O779">_xlfn.XLOOKUP(L779,'Delivery Distances'!$A$6:$A$20,_xlfn.XLOOKUP('Sales Summary_working sheet'!M779,'Delivery Distances'!$B$5:$K$5,'Delivery Distances'!$B$6:$K$20))</f>
        <v>8</v>
      </c>
      <c r="P779" s="7">
        <f t="shared" si="49"/>
        <v>11</v>
      </c>
    </row>
    <row r="780" spans="1:16" ht="15.75" customHeight="1" x14ac:dyDescent="0.15">
      <c r="A780" s="13">
        <v>43987</v>
      </c>
      <c r="B780" s="19" t="s">
        <v>5356</v>
      </c>
      <c r="C780" s="7" t="s">
        <v>4003</v>
      </c>
      <c r="D780" s="14">
        <v>10</v>
      </c>
      <c r="E780" s="14" t="str">
        <f>_xlfn.XLOOKUP(D780,'Meal Info'!$A$4:$A$19,'Meal Info'!$B$4:$B$19)</f>
        <v>Protein shake</v>
      </c>
      <c r="F780" s="14" t="str">
        <f>_xlfn.XLOOKUP(D780,'Meal Info'!$A$4:$A$19,'Meal Info'!$C$4:$C$19)</f>
        <v>Charlie</v>
      </c>
      <c r="G780" s="7">
        <v>67.7</v>
      </c>
      <c r="H780" s="7">
        <f t="shared" si="50"/>
        <v>6.7700000000000005</v>
      </c>
      <c r="I780" s="7">
        <f t="shared" si="51"/>
        <v>74.47</v>
      </c>
      <c r="J780" s="7">
        <v>0.3</v>
      </c>
      <c r="K780" s="7">
        <f t="shared" si="48"/>
        <v>20.309999999999999</v>
      </c>
      <c r="L780" s="7" t="s">
        <v>27</v>
      </c>
      <c r="M780" s="7">
        <v>2</v>
      </c>
      <c r="N780" s="7">
        <f>INDEX('Delivery Distances'!$B$6:$K$20,MATCH('Sales Summary_working sheet'!L780,'Delivery Distances'!$A$6:$A$20,0),MATCH('Sales Summary_working sheet'!M780,'Delivery Distances'!$B$5:$K$5,0))</f>
        <v>8</v>
      </c>
      <c r="O780" s="7" cm="1">
        <f t="array" ref="O780">_xlfn.XLOOKUP(L780,'Delivery Distances'!$A$6:$A$20,_xlfn.XLOOKUP('Sales Summary_working sheet'!M780,'Delivery Distances'!$B$5:$K$5,'Delivery Distances'!$B$6:$K$20))</f>
        <v>8</v>
      </c>
      <c r="P780" s="7">
        <f t="shared" si="49"/>
        <v>11</v>
      </c>
    </row>
    <row r="781" spans="1:16" ht="15.75" customHeight="1" x14ac:dyDescent="0.15">
      <c r="A781" s="13">
        <v>43987</v>
      </c>
      <c r="B781" s="19" t="s">
        <v>5356</v>
      </c>
      <c r="C781" s="7" t="s">
        <v>4419</v>
      </c>
      <c r="D781" s="14">
        <v>15</v>
      </c>
      <c r="E781" s="14" t="str">
        <f>_xlfn.XLOOKUP(D781,'Meal Info'!$A$4:$A$19,'Meal Info'!$B$4:$B$19)</f>
        <v>Snacks</v>
      </c>
      <c r="F781" s="14" t="str">
        <f>_xlfn.XLOOKUP(D781,'Meal Info'!$A$4:$A$19,'Meal Info'!$C$4:$C$19)</f>
        <v>Charlie</v>
      </c>
      <c r="G781" s="7">
        <v>49.61</v>
      </c>
      <c r="H781" s="7">
        <f t="shared" si="50"/>
        <v>4.9610000000000003</v>
      </c>
      <c r="I781" s="7">
        <f t="shared" si="51"/>
        <v>54.570999999999998</v>
      </c>
      <c r="J781" s="7">
        <v>0.2</v>
      </c>
      <c r="K781" s="7">
        <f t="shared" si="48"/>
        <v>9.9220000000000006</v>
      </c>
      <c r="L781" s="7" t="s">
        <v>26</v>
      </c>
      <c r="M781" s="7">
        <v>1</v>
      </c>
      <c r="N781" s="7">
        <f>INDEX('Delivery Distances'!$B$6:$K$20,MATCH('Sales Summary_working sheet'!L781,'Delivery Distances'!$A$6:$A$20,0),MATCH('Sales Summary_working sheet'!M781,'Delivery Distances'!$B$5:$K$5,0))</f>
        <v>2</v>
      </c>
      <c r="O781" s="7" cm="1">
        <f t="array" ref="O781">_xlfn.XLOOKUP(L781,'Delivery Distances'!$A$6:$A$20,_xlfn.XLOOKUP('Sales Summary_working sheet'!M781,'Delivery Distances'!$B$5:$K$5,'Delivery Distances'!$B$6:$K$20))</f>
        <v>2</v>
      </c>
      <c r="P781" s="7">
        <f t="shared" si="49"/>
        <v>6</v>
      </c>
    </row>
    <row r="782" spans="1:16" ht="15.75" customHeight="1" x14ac:dyDescent="0.15">
      <c r="A782" s="13">
        <v>43987</v>
      </c>
      <c r="B782" s="19" t="s">
        <v>5356</v>
      </c>
      <c r="C782" s="7" t="s">
        <v>3877</v>
      </c>
      <c r="D782" s="14">
        <v>15</v>
      </c>
      <c r="E782" s="14" t="str">
        <f>_xlfn.XLOOKUP(D782,'Meal Info'!$A$4:$A$19,'Meal Info'!$B$4:$B$19)</f>
        <v>Snacks</v>
      </c>
      <c r="F782" s="14" t="str">
        <f>_xlfn.XLOOKUP(D782,'Meal Info'!$A$4:$A$19,'Meal Info'!$C$4:$C$19)</f>
        <v>Charlie</v>
      </c>
      <c r="G782" s="7">
        <v>96.84</v>
      </c>
      <c r="H782" s="7">
        <f t="shared" si="50"/>
        <v>9.6840000000000011</v>
      </c>
      <c r="I782" s="7">
        <f t="shared" si="51"/>
        <v>106.524</v>
      </c>
      <c r="J782" s="7">
        <v>0.08</v>
      </c>
      <c r="K782" s="7">
        <f t="shared" si="48"/>
        <v>7.7472000000000003</v>
      </c>
      <c r="L782" s="7" t="s">
        <v>31</v>
      </c>
      <c r="M782" s="7">
        <v>9</v>
      </c>
      <c r="N782" s="7">
        <f>INDEX('Delivery Distances'!$B$6:$K$20,MATCH('Sales Summary_working sheet'!L782,'Delivery Distances'!$A$6:$A$20,0),MATCH('Sales Summary_working sheet'!M782,'Delivery Distances'!$B$5:$K$5,0))</f>
        <v>14</v>
      </c>
      <c r="O782" s="7" cm="1">
        <f t="array" ref="O782">_xlfn.XLOOKUP(L782,'Delivery Distances'!$A$6:$A$20,_xlfn.XLOOKUP('Sales Summary_working sheet'!M782,'Delivery Distances'!$B$5:$K$5,'Delivery Distances'!$B$6:$K$20))</f>
        <v>14</v>
      </c>
      <c r="P782" s="7">
        <f t="shared" si="49"/>
        <v>14</v>
      </c>
    </row>
    <row r="783" spans="1:16" ht="15.75" customHeight="1" x14ac:dyDescent="0.15">
      <c r="A783" s="13">
        <v>43987</v>
      </c>
      <c r="B783" s="19" t="s">
        <v>5356</v>
      </c>
      <c r="C783" s="7" t="s">
        <v>3027</v>
      </c>
      <c r="D783" s="14">
        <v>16</v>
      </c>
      <c r="E783" s="14" t="str">
        <f>_xlfn.XLOOKUP(D783,'Meal Info'!$A$4:$A$19,'Meal Info'!$B$4:$B$19)</f>
        <v>Fish</v>
      </c>
      <c r="F783" s="14" t="str">
        <f>_xlfn.XLOOKUP(D783,'Meal Info'!$A$4:$A$19,'Meal Info'!$C$4:$C$19)</f>
        <v>Charlie</v>
      </c>
      <c r="G783" s="7">
        <v>17.54</v>
      </c>
      <c r="H783" s="7">
        <f t="shared" si="50"/>
        <v>1.754</v>
      </c>
      <c r="I783" s="7">
        <f t="shared" si="51"/>
        <v>19.294</v>
      </c>
      <c r="J783" s="7">
        <v>0.33</v>
      </c>
      <c r="K783" s="7">
        <f t="shared" si="48"/>
        <v>5.7881999999999998</v>
      </c>
      <c r="L783" s="7" t="s">
        <v>5079</v>
      </c>
      <c r="M783" s="7">
        <v>10</v>
      </c>
      <c r="N783" s="7">
        <f>INDEX('Delivery Distances'!$B$6:$K$20,MATCH('Sales Summary_working sheet'!L783,'Delivery Distances'!$A$6:$A$20,0),MATCH('Sales Summary_working sheet'!M783,'Delivery Distances'!$B$5:$K$5,0))</f>
        <v>4</v>
      </c>
      <c r="O783" s="7" cm="1">
        <f t="array" ref="O783">_xlfn.XLOOKUP(L783,'Delivery Distances'!$A$6:$A$20,_xlfn.XLOOKUP('Sales Summary_working sheet'!M783,'Delivery Distances'!$B$5:$K$5,'Delivery Distances'!$B$6:$K$20))</f>
        <v>4</v>
      </c>
      <c r="P783" s="7">
        <f t="shared" si="49"/>
        <v>8</v>
      </c>
    </row>
    <row r="784" spans="1:16" ht="15.75" customHeight="1" x14ac:dyDescent="0.15">
      <c r="A784" s="13">
        <v>43987</v>
      </c>
      <c r="B784" s="19" t="s">
        <v>5356</v>
      </c>
      <c r="C784" s="7" t="s">
        <v>2453</v>
      </c>
      <c r="D784" s="14">
        <v>10</v>
      </c>
      <c r="E784" s="14" t="str">
        <f>_xlfn.XLOOKUP(D784,'Meal Info'!$A$4:$A$19,'Meal Info'!$B$4:$B$19)</f>
        <v>Protein shake</v>
      </c>
      <c r="F784" s="14" t="str">
        <f>_xlfn.XLOOKUP(D784,'Meal Info'!$A$4:$A$19,'Meal Info'!$C$4:$C$19)</f>
        <v>Charlie</v>
      </c>
      <c r="G784" s="7">
        <v>12.87</v>
      </c>
      <c r="H784" s="7">
        <f t="shared" si="50"/>
        <v>1.2869999999999999</v>
      </c>
      <c r="I784" s="7">
        <f t="shared" si="51"/>
        <v>14.157</v>
      </c>
      <c r="J784" s="7">
        <v>0.14000000000000001</v>
      </c>
      <c r="K784" s="7">
        <f t="shared" si="48"/>
        <v>1.8018000000000001</v>
      </c>
      <c r="L784" s="7" t="s">
        <v>31</v>
      </c>
      <c r="M784" s="7">
        <v>4</v>
      </c>
      <c r="N784" s="7">
        <f>INDEX('Delivery Distances'!$B$6:$K$20,MATCH('Sales Summary_working sheet'!L784,'Delivery Distances'!$A$6:$A$20,0),MATCH('Sales Summary_working sheet'!M784,'Delivery Distances'!$B$5:$K$5,0))</f>
        <v>8</v>
      </c>
      <c r="O784" s="7" cm="1">
        <f t="array" ref="O784">_xlfn.XLOOKUP(L784,'Delivery Distances'!$A$6:$A$20,_xlfn.XLOOKUP('Sales Summary_working sheet'!M784,'Delivery Distances'!$B$5:$K$5,'Delivery Distances'!$B$6:$K$20))</f>
        <v>8</v>
      </c>
      <c r="P784" s="7">
        <f t="shared" si="49"/>
        <v>11</v>
      </c>
    </row>
    <row r="785" spans="1:16" ht="15.75" customHeight="1" x14ac:dyDescent="0.15">
      <c r="A785" s="13">
        <v>43987</v>
      </c>
      <c r="B785" s="19" t="s">
        <v>5356</v>
      </c>
      <c r="C785" s="7" t="s">
        <v>2082</v>
      </c>
      <c r="D785" s="14">
        <v>10</v>
      </c>
      <c r="E785" s="14" t="str">
        <f>_xlfn.XLOOKUP(D785,'Meal Info'!$A$4:$A$19,'Meal Info'!$B$4:$B$19)</f>
        <v>Protein shake</v>
      </c>
      <c r="F785" s="14" t="str">
        <f>_xlfn.XLOOKUP(D785,'Meal Info'!$A$4:$A$19,'Meal Info'!$C$4:$C$19)</f>
        <v>Charlie</v>
      </c>
      <c r="G785" s="7">
        <v>54.1</v>
      </c>
      <c r="H785" s="7">
        <f t="shared" si="50"/>
        <v>5.41</v>
      </c>
      <c r="I785" s="7">
        <f t="shared" si="51"/>
        <v>59.510000000000005</v>
      </c>
      <c r="J785" s="7">
        <v>0.2</v>
      </c>
      <c r="K785" s="7">
        <f t="shared" si="48"/>
        <v>10.82</v>
      </c>
      <c r="L785" s="7" t="s">
        <v>5079</v>
      </c>
      <c r="M785" s="7">
        <v>7</v>
      </c>
      <c r="N785" s="7">
        <f>INDEX('Delivery Distances'!$B$6:$K$20,MATCH('Sales Summary_working sheet'!L785,'Delivery Distances'!$A$6:$A$20,0),MATCH('Sales Summary_working sheet'!M785,'Delivery Distances'!$B$5:$K$5,0))</f>
        <v>2</v>
      </c>
      <c r="O785" s="7" cm="1">
        <f t="array" ref="O785">_xlfn.XLOOKUP(L785,'Delivery Distances'!$A$6:$A$20,_xlfn.XLOOKUP('Sales Summary_working sheet'!M785,'Delivery Distances'!$B$5:$K$5,'Delivery Distances'!$B$6:$K$20))</f>
        <v>2</v>
      </c>
      <c r="P785" s="7">
        <f t="shared" si="49"/>
        <v>6</v>
      </c>
    </row>
    <row r="786" spans="1:16" ht="15.75" customHeight="1" x14ac:dyDescent="0.15">
      <c r="A786" s="13">
        <v>43987</v>
      </c>
      <c r="B786" s="19" t="s">
        <v>5356</v>
      </c>
      <c r="C786" s="7" t="s">
        <v>2340</v>
      </c>
      <c r="D786" s="14">
        <v>15</v>
      </c>
      <c r="E786" s="14" t="str">
        <f>_xlfn.XLOOKUP(D786,'Meal Info'!$A$4:$A$19,'Meal Info'!$B$4:$B$19)</f>
        <v>Snacks</v>
      </c>
      <c r="F786" s="14" t="str">
        <f>_xlfn.XLOOKUP(D786,'Meal Info'!$A$4:$A$19,'Meal Info'!$C$4:$C$19)</f>
        <v>Charlie</v>
      </c>
      <c r="G786" s="7">
        <v>81.400000000000006</v>
      </c>
      <c r="H786" s="7">
        <f t="shared" si="50"/>
        <v>8.14</v>
      </c>
      <c r="I786" s="7">
        <f t="shared" si="51"/>
        <v>89.54</v>
      </c>
      <c r="J786" s="7">
        <v>0.26</v>
      </c>
      <c r="K786" s="7">
        <f t="shared" si="48"/>
        <v>21.164000000000001</v>
      </c>
      <c r="L786" s="7" t="s">
        <v>30</v>
      </c>
      <c r="M786" s="7">
        <v>1</v>
      </c>
      <c r="N786" s="7">
        <f>INDEX('Delivery Distances'!$B$6:$K$20,MATCH('Sales Summary_working sheet'!L786,'Delivery Distances'!$A$6:$A$20,0),MATCH('Sales Summary_working sheet'!M786,'Delivery Distances'!$B$5:$K$5,0))</f>
        <v>8</v>
      </c>
      <c r="O786" s="7" cm="1">
        <f t="array" ref="O786">_xlfn.XLOOKUP(L786,'Delivery Distances'!$A$6:$A$20,_xlfn.XLOOKUP('Sales Summary_working sheet'!M786,'Delivery Distances'!$B$5:$K$5,'Delivery Distances'!$B$6:$K$20))</f>
        <v>8</v>
      </c>
      <c r="P786" s="7">
        <f t="shared" si="49"/>
        <v>11</v>
      </c>
    </row>
    <row r="787" spans="1:16" ht="15.75" customHeight="1" x14ac:dyDescent="0.15">
      <c r="A787" s="13">
        <v>43987</v>
      </c>
      <c r="B787" s="19" t="s">
        <v>5356</v>
      </c>
      <c r="C787" s="7" t="s">
        <v>2203</v>
      </c>
      <c r="D787" s="14">
        <v>16</v>
      </c>
      <c r="E787" s="14" t="str">
        <f>_xlfn.XLOOKUP(D787,'Meal Info'!$A$4:$A$19,'Meal Info'!$B$4:$B$19)</f>
        <v>Fish</v>
      </c>
      <c r="F787" s="14" t="str">
        <f>_xlfn.XLOOKUP(D787,'Meal Info'!$A$4:$A$19,'Meal Info'!$C$4:$C$19)</f>
        <v>Charlie</v>
      </c>
      <c r="G787" s="7">
        <v>30.57</v>
      </c>
      <c r="H787" s="7">
        <f t="shared" si="50"/>
        <v>3.0570000000000004</v>
      </c>
      <c r="I787" s="7">
        <f t="shared" si="51"/>
        <v>33.627000000000002</v>
      </c>
      <c r="J787" s="7">
        <v>0.17</v>
      </c>
      <c r="K787" s="7">
        <f t="shared" si="48"/>
        <v>5.1969000000000003</v>
      </c>
      <c r="L787" s="7" t="s">
        <v>5076</v>
      </c>
      <c r="M787" s="7">
        <v>10</v>
      </c>
      <c r="N787" s="7">
        <f>INDEX('Delivery Distances'!$B$6:$K$20,MATCH('Sales Summary_working sheet'!L787,'Delivery Distances'!$A$6:$A$20,0),MATCH('Sales Summary_working sheet'!M787,'Delivery Distances'!$B$5:$K$5,0))</f>
        <v>3</v>
      </c>
      <c r="O787" s="7" cm="1">
        <f t="array" ref="O787">_xlfn.XLOOKUP(L787,'Delivery Distances'!$A$6:$A$20,_xlfn.XLOOKUP('Sales Summary_working sheet'!M787,'Delivery Distances'!$B$5:$K$5,'Delivery Distances'!$B$6:$K$20))</f>
        <v>3</v>
      </c>
      <c r="P787" s="7">
        <f t="shared" si="49"/>
        <v>7</v>
      </c>
    </row>
    <row r="788" spans="1:16" ht="15.75" customHeight="1" x14ac:dyDescent="0.15">
      <c r="A788" s="13">
        <v>43987</v>
      </c>
      <c r="B788" s="19" t="s">
        <v>5356</v>
      </c>
      <c r="C788" s="7" t="s">
        <v>3808</v>
      </c>
      <c r="D788" s="14">
        <v>15</v>
      </c>
      <c r="E788" s="14" t="str">
        <f>_xlfn.XLOOKUP(D788,'Meal Info'!$A$4:$A$19,'Meal Info'!$B$4:$B$19)</f>
        <v>Snacks</v>
      </c>
      <c r="F788" s="14" t="str">
        <f>_xlfn.XLOOKUP(D788,'Meal Info'!$A$4:$A$19,'Meal Info'!$C$4:$C$19)</f>
        <v>Charlie</v>
      </c>
      <c r="G788" s="7">
        <v>81.069999999999993</v>
      </c>
      <c r="H788" s="7">
        <f t="shared" si="50"/>
        <v>8.1069999999999993</v>
      </c>
      <c r="I788" s="7">
        <f t="shared" si="51"/>
        <v>89.176999999999992</v>
      </c>
      <c r="J788" s="7">
        <v>0.37</v>
      </c>
      <c r="K788" s="7">
        <f t="shared" si="48"/>
        <v>29.995899999999995</v>
      </c>
      <c r="L788" s="7" t="s">
        <v>5076</v>
      </c>
      <c r="M788" s="7">
        <v>10</v>
      </c>
      <c r="N788" s="7">
        <f>INDEX('Delivery Distances'!$B$6:$K$20,MATCH('Sales Summary_working sheet'!L788,'Delivery Distances'!$A$6:$A$20,0),MATCH('Sales Summary_working sheet'!M788,'Delivery Distances'!$B$5:$K$5,0))</f>
        <v>3</v>
      </c>
      <c r="O788" s="7" cm="1">
        <f t="array" ref="O788">_xlfn.XLOOKUP(L788,'Delivery Distances'!$A$6:$A$20,_xlfn.XLOOKUP('Sales Summary_working sheet'!M788,'Delivery Distances'!$B$5:$K$5,'Delivery Distances'!$B$6:$K$20))</f>
        <v>3</v>
      </c>
      <c r="P788" s="7">
        <f t="shared" si="49"/>
        <v>7</v>
      </c>
    </row>
    <row r="789" spans="1:16" ht="15.75" customHeight="1" x14ac:dyDescent="0.15">
      <c r="A789" s="13">
        <v>43987</v>
      </c>
      <c r="B789" s="19" t="s">
        <v>5356</v>
      </c>
      <c r="C789" s="7" t="s">
        <v>2871</v>
      </c>
      <c r="D789" s="14">
        <v>15</v>
      </c>
      <c r="E789" s="14" t="str">
        <f>_xlfn.XLOOKUP(D789,'Meal Info'!$A$4:$A$19,'Meal Info'!$B$4:$B$19)</f>
        <v>Snacks</v>
      </c>
      <c r="F789" s="14" t="str">
        <f>_xlfn.XLOOKUP(D789,'Meal Info'!$A$4:$A$19,'Meal Info'!$C$4:$C$19)</f>
        <v>Charlie</v>
      </c>
      <c r="G789" s="7">
        <v>45.53</v>
      </c>
      <c r="H789" s="7">
        <f t="shared" si="50"/>
        <v>4.5529999999999999</v>
      </c>
      <c r="I789" s="7">
        <f t="shared" si="51"/>
        <v>50.082999999999998</v>
      </c>
      <c r="J789" s="7">
        <v>0.21</v>
      </c>
      <c r="K789" s="7">
        <f t="shared" si="48"/>
        <v>9.5612999999999992</v>
      </c>
      <c r="L789" s="7" t="s">
        <v>30</v>
      </c>
      <c r="M789" s="7">
        <v>10</v>
      </c>
      <c r="N789" s="7">
        <f>INDEX('Delivery Distances'!$B$6:$K$20,MATCH('Sales Summary_working sheet'!L789,'Delivery Distances'!$A$6:$A$20,0),MATCH('Sales Summary_working sheet'!M789,'Delivery Distances'!$B$5:$K$5,0))</f>
        <v>15</v>
      </c>
      <c r="O789" s="7" cm="1">
        <f t="array" ref="O789">_xlfn.XLOOKUP(L789,'Delivery Distances'!$A$6:$A$20,_xlfn.XLOOKUP('Sales Summary_working sheet'!M789,'Delivery Distances'!$B$5:$K$5,'Delivery Distances'!$B$6:$K$20))</f>
        <v>15</v>
      </c>
      <c r="P789" s="7">
        <f t="shared" si="49"/>
        <v>14.5</v>
      </c>
    </row>
    <row r="790" spans="1:16" ht="15.75" customHeight="1" x14ac:dyDescent="0.15">
      <c r="A790" s="13">
        <v>43987</v>
      </c>
      <c r="B790" s="19" t="s">
        <v>5356</v>
      </c>
      <c r="C790" s="7" t="s">
        <v>3369</v>
      </c>
      <c r="D790" s="14">
        <v>10</v>
      </c>
      <c r="E790" s="14" t="str">
        <f>_xlfn.XLOOKUP(D790,'Meal Info'!$A$4:$A$19,'Meal Info'!$B$4:$B$19)</f>
        <v>Protein shake</v>
      </c>
      <c r="F790" s="14" t="str">
        <f>_xlfn.XLOOKUP(D790,'Meal Info'!$A$4:$A$19,'Meal Info'!$C$4:$C$19)</f>
        <v>Charlie</v>
      </c>
      <c r="G790" s="7">
        <v>97.76</v>
      </c>
      <c r="H790" s="7">
        <f t="shared" si="50"/>
        <v>9.7760000000000016</v>
      </c>
      <c r="I790" s="7">
        <f t="shared" si="51"/>
        <v>107.536</v>
      </c>
      <c r="J790" s="7">
        <v>0.2</v>
      </c>
      <c r="K790" s="7">
        <f t="shared" si="48"/>
        <v>19.552000000000003</v>
      </c>
      <c r="L790" s="7" t="s">
        <v>5076</v>
      </c>
      <c r="M790" s="7">
        <v>10</v>
      </c>
      <c r="N790" s="7">
        <f>INDEX('Delivery Distances'!$B$6:$K$20,MATCH('Sales Summary_working sheet'!L790,'Delivery Distances'!$A$6:$A$20,0),MATCH('Sales Summary_working sheet'!M790,'Delivery Distances'!$B$5:$K$5,0))</f>
        <v>3</v>
      </c>
      <c r="O790" s="7" cm="1">
        <f t="array" ref="O790">_xlfn.XLOOKUP(L790,'Delivery Distances'!$A$6:$A$20,_xlfn.XLOOKUP('Sales Summary_working sheet'!M790,'Delivery Distances'!$B$5:$K$5,'Delivery Distances'!$B$6:$K$20))</f>
        <v>3</v>
      </c>
      <c r="P790" s="7">
        <f t="shared" si="49"/>
        <v>7</v>
      </c>
    </row>
    <row r="791" spans="1:16" ht="15.75" customHeight="1" x14ac:dyDescent="0.15">
      <c r="A791" s="13">
        <v>43987</v>
      </c>
      <c r="B791" s="19" t="s">
        <v>5356</v>
      </c>
      <c r="C791" s="7" t="s">
        <v>2007</v>
      </c>
      <c r="D791" s="14">
        <v>16</v>
      </c>
      <c r="E791" s="14" t="str">
        <f>_xlfn.XLOOKUP(D791,'Meal Info'!$A$4:$A$19,'Meal Info'!$B$4:$B$19)</f>
        <v>Fish</v>
      </c>
      <c r="F791" s="14" t="str">
        <f>_xlfn.XLOOKUP(D791,'Meal Info'!$A$4:$A$19,'Meal Info'!$C$4:$C$19)</f>
        <v>Charlie</v>
      </c>
      <c r="G791" s="7">
        <v>28.55</v>
      </c>
      <c r="H791" s="7">
        <f t="shared" si="50"/>
        <v>2.8550000000000004</v>
      </c>
      <c r="I791" s="7">
        <f t="shared" si="51"/>
        <v>31.405000000000001</v>
      </c>
      <c r="J791" s="7">
        <v>0.21</v>
      </c>
      <c r="K791" s="7">
        <f t="shared" si="48"/>
        <v>5.9954999999999998</v>
      </c>
      <c r="L791" s="7" t="s">
        <v>5078</v>
      </c>
      <c r="M791" s="7">
        <v>2</v>
      </c>
      <c r="N791" s="7">
        <f>INDEX('Delivery Distances'!$B$6:$K$20,MATCH('Sales Summary_working sheet'!L791,'Delivery Distances'!$A$6:$A$20,0),MATCH('Sales Summary_working sheet'!M791,'Delivery Distances'!$B$5:$K$5,0))</f>
        <v>2</v>
      </c>
      <c r="O791" s="7" cm="1">
        <f t="array" ref="O791">_xlfn.XLOOKUP(L791,'Delivery Distances'!$A$6:$A$20,_xlfn.XLOOKUP('Sales Summary_working sheet'!M791,'Delivery Distances'!$B$5:$K$5,'Delivery Distances'!$B$6:$K$20))</f>
        <v>2</v>
      </c>
      <c r="P791" s="7">
        <f t="shared" si="49"/>
        <v>6</v>
      </c>
    </row>
    <row r="792" spans="1:16" ht="15.75" customHeight="1" x14ac:dyDescent="0.15">
      <c r="A792" s="13">
        <v>43987</v>
      </c>
      <c r="B792" s="19" t="s">
        <v>5356</v>
      </c>
      <c r="C792" s="7" t="s">
        <v>4370</v>
      </c>
      <c r="D792" s="14">
        <v>16</v>
      </c>
      <c r="E792" s="14" t="str">
        <f>_xlfn.XLOOKUP(D792,'Meal Info'!$A$4:$A$19,'Meal Info'!$B$4:$B$19)</f>
        <v>Fish</v>
      </c>
      <c r="F792" s="14" t="str">
        <f>_xlfn.XLOOKUP(D792,'Meal Info'!$A$4:$A$19,'Meal Info'!$C$4:$C$19)</f>
        <v>Charlie</v>
      </c>
      <c r="G792" s="7">
        <v>48</v>
      </c>
      <c r="H792" s="7">
        <f t="shared" si="50"/>
        <v>4.8000000000000007</v>
      </c>
      <c r="I792" s="7">
        <f t="shared" si="51"/>
        <v>52.8</v>
      </c>
      <c r="J792" s="7">
        <v>0.26</v>
      </c>
      <c r="K792" s="7">
        <f t="shared" si="48"/>
        <v>12.48</v>
      </c>
      <c r="L792" s="7" t="s">
        <v>31</v>
      </c>
      <c r="M792" s="7">
        <v>3</v>
      </c>
      <c r="N792" s="7">
        <f>INDEX('Delivery Distances'!$B$6:$K$20,MATCH('Sales Summary_working sheet'!L792,'Delivery Distances'!$A$6:$A$20,0),MATCH('Sales Summary_working sheet'!M792,'Delivery Distances'!$B$5:$K$5,0))</f>
        <v>9</v>
      </c>
      <c r="O792" s="7" cm="1">
        <f t="array" ref="O792">_xlfn.XLOOKUP(L792,'Delivery Distances'!$A$6:$A$20,_xlfn.XLOOKUP('Sales Summary_working sheet'!M792,'Delivery Distances'!$B$5:$K$5,'Delivery Distances'!$B$6:$K$20))</f>
        <v>9</v>
      </c>
      <c r="P792" s="7">
        <f t="shared" si="49"/>
        <v>11.5</v>
      </c>
    </row>
    <row r="793" spans="1:16" ht="15.75" customHeight="1" x14ac:dyDescent="0.15">
      <c r="A793" s="13">
        <v>43987</v>
      </c>
      <c r="B793" s="19" t="s">
        <v>5356</v>
      </c>
      <c r="C793" s="7" t="s">
        <v>2004</v>
      </c>
      <c r="D793" s="14">
        <v>15</v>
      </c>
      <c r="E793" s="14" t="str">
        <f>_xlfn.XLOOKUP(D793,'Meal Info'!$A$4:$A$19,'Meal Info'!$B$4:$B$19)</f>
        <v>Snacks</v>
      </c>
      <c r="F793" s="14" t="str">
        <f>_xlfn.XLOOKUP(D793,'Meal Info'!$A$4:$A$19,'Meal Info'!$C$4:$C$19)</f>
        <v>Charlie</v>
      </c>
      <c r="G793" s="7">
        <v>22.68</v>
      </c>
      <c r="H793" s="7">
        <f t="shared" si="50"/>
        <v>2.2680000000000002</v>
      </c>
      <c r="I793" s="7">
        <f t="shared" si="51"/>
        <v>24.948</v>
      </c>
      <c r="J793" s="7">
        <v>0.39</v>
      </c>
      <c r="K793" s="7">
        <f t="shared" si="48"/>
        <v>8.8452000000000002</v>
      </c>
      <c r="L793" s="7" t="s">
        <v>30</v>
      </c>
      <c r="M793" s="7">
        <v>3</v>
      </c>
      <c r="N793" s="7">
        <f>INDEX('Delivery Distances'!$B$6:$K$20,MATCH('Sales Summary_working sheet'!L793,'Delivery Distances'!$A$6:$A$20,0),MATCH('Sales Summary_working sheet'!M793,'Delivery Distances'!$B$5:$K$5,0))</f>
        <v>9</v>
      </c>
      <c r="O793" s="7" cm="1">
        <f t="array" ref="O793">_xlfn.XLOOKUP(L793,'Delivery Distances'!$A$6:$A$20,_xlfn.XLOOKUP('Sales Summary_working sheet'!M793,'Delivery Distances'!$B$5:$K$5,'Delivery Distances'!$B$6:$K$20))</f>
        <v>9</v>
      </c>
      <c r="P793" s="7">
        <f t="shared" si="49"/>
        <v>11.5</v>
      </c>
    </row>
    <row r="794" spans="1:16" ht="15.75" customHeight="1" x14ac:dyDescent="0.15">
      <c r="A794" s="13">
        <v>43987</v>
      </c>
      <c r="B794" s="19" t="s">
        <v>5357</v>
      </c>
      <c r="C794" s="7" t="s">
        <v>4280</v>
      </c>
      <c r="D794" s="14">
        <v>16</v>
      </c>
      <c r="E794" s="14" t="str">
        <f>_xlfn.XLOOKUP(D794,'Meal Info'!$A$4:$A$19,'Meal Info'!$B$4:$B$19)</f>
        <v>Fish</v>
      </c>
      <c r="F794" s="14" t="str">
        <f>_xlfn.XLOOKUP(D794,'Meal Info'!$A$4:$A$19,'Meal Info'!$C$4:$C$19)</f>
        <v>Charlie</v>
      </c>
      <c r="G794" s="7">
        <v>77.599999999999994</v>
      </c>
      <c r="H794" s="7">
        <f t="shared" si="50"/>
        <v>7.76</v>
      </c>
      <c r="I794" s="7">
        <f t="shared" si="51"/>
        <v>85.36</v>
      </c>
      <c r="J794" s="7">
        <v>0.17</v>
      </c>
      <c r="K794" s="7">
        <f t="shared" si="48"/>
        <v>13.192</v>
      </c>
      <c r="L794" s="7" t="s">
        <v>5075</v>
      </c>
      <c r="M794" s="7">
        <v>10</v>
      </c>
      <c r="N794" s="7">
        <f>INDEX('Delivery Distances'!$B$6:$K$20,MATCH('Sales Summary_working sheet'!L794,'Delivery Distances'!$A$6:$A$20,0),MATCH('Sales Summary_working sheet'!M794,'Delivery Distances'!$B$5:$K$5,0))</f>
        <v>14</v>
      </c>
      <c r="O794" s="7" cm="1">
        <f t="array" ref="O794">_xlfn.XLOOKUP(L794,'Delivery Distances'!$A$6:$A$20,_xlfn.XLOOKUP('Sales Summary_working sheet'!M794,'Delivery Distances'!$B$5:$K$5,'Delivery Distances'!$B$6:$K$20))</f>
        <v>14</v>
      </c>
      <c r="P794" s="7">
        <f t="shared" si="49"/>
        <v>14</v>
      </c>
    </row>
    <row r="795" spans="1:16" ht="15.75" customHeight="1" x14ac:dyDescent="0.15">
      <c r="A795" s="13">
        <v>43987</v>
      </c>
      <c r="B795" s="19" t="s">
        <v>5357</v>
      </c>
      <c r="C795" s="7" t="s">
        <v>2475</v>
      </c>
      <c r="D795" s="14">
        <v>10</v>
      </c>
      <c r="E795" s="14" t="str">
        <f>_xlfn.XLOOKUP(D795,'Meal Info'!$A$4:$A$19,'Meal Info'!$B$4:$B$19)</f>
        <v>Protein shake</v>
      </c>
      <c r="F795" s="14" t="str">
        <f>_xlfn.XLOOKUP(D795,'Meal Info'!$A$4:$A$19,'Meal Info'!$C$4:$C$19)</f>
        <v>Charlie</v>
      </c>
      <c r="G795" s="7">
        <v>34.46</v>
      </c>
      <c r="H795" s="7">
        <f t="shared" si="50"/>
        <v>3.4460000000000002</v>
      </c>
      <c r="I795" s="7">
        <f t="shared" si="51"/>
        <v>37.905999999999999</v>
      </c>
      <c r="J795" s="7">
        <v>0.27</v>
      </c>
      <c r="K795" s="7">
        <f t="shared" si="48"/>
        <v>9.3042000000000016</v>
      </c>
      <c r="L795" s="7" t="s">
        <v>29</v>
      </c>
      <c r="M795" s="7">
        <v>6</v>
      </c>
      <c r="N795" s="7">
        <f>INDEX('Delivery Distances'!$B$6:$K$20,MATCH('Sales Summary_working sheet'!L795,'Delivery Distances'!$A$6:$A$20,0),MATCH('Sales Summary_working sheet'!M795,'Delivery Distances'!$B$5:$K$5,0))</f>
        <v>2</v>
      </c>
      <c r="O795" s="7" cm="1">
        <f t="array" ref="O795">_xlfn.XLOOKUP(L795,'Delivery Distances'!$A$6:$A$20,_xlfn.XLOOKUP('Sales Summary_working sheet'!M795,'Delivery Distances'!$B$5:$K$5,'Delivery Distances'!$B$6:$K$20))</f>
        <v>2</v>
      </c>
      <c r="P795" s="7">
        <f t="shared" si="49"/>
        <v>6</v>
      </c>
    </row>
    <row r="796" spans="1:16" ht="15.75" customHeight="1" x14ac:dyDescent="0.15">
      <c r="A796" s="13">
        <v>43987</v>
      </c>
      <c r="B796" s="19" t="s">
        <v>5357</v>
      </c>
      <c r="C796" s="7" t="s">
        <v>1176</v>
      </c>
      <c r="D796" s="14">
        <v>16</v>
      </c>
      <c r="E796" s="14" t="str">
        <f>_xlfn.XLOOKUP(D796,'Meal Info'!$A$4:$A$19,'Meal Info'!$B$4:$B$19)</f>
        <v>Fish</v>
      </c>
      <c r="F796" s="14" t="str">
        <f>_xlfn.XLOOKUP(D796,'Meal Info'!$A$4:$A$19,'Meal Info'!$C$4:$C$19)</f>
        <v>Charlie</v>
      </c>
      <c r="G796" s="7">
        <v>47.34</v>
      </c>
      <c r="H796" s="7">
        <f t="shared" si="50"/>
        <v>4.7340000000000009</v>
      </c>
      <c r="I796" s="7">
        <f t="shared" si="51"/>
        <v>52.074000000000005</v>
      </c>
      <c r="J796" s="7">
        <v>0.14000000000000001</v>
      </c>
      <c r="K796" s="7">
        <f t="shared" si="48"/>
        <v>6.627600000000001</v>
      </c>
      <c r="L796" s="7" t="s">
        <v>5079</v>
      </c>
      <c r="M796" s="7">
        <v>7</v>
      </c>
      <c r="N796" s="7">
        <f>INDEX('Delivery Distances'!$B$6:$K$20,MATCH('Sales Summary_working sheet'!L796,'Delivery Distances'!$A$6:$A$20,0),MATCH('Sales Summary_working sheet'!M796,'Delivery Distances'!$B$5:$K$5,0))</f>
        <v>2</v>
      </c>
      <c r="O796" s="7" cm="1">
        <f t="array" ref="O796">_xlfn.XLOOKUP(L796,'Delivery Distances'!$A$6:$A$20,_xlfn.XLOOKUP('Sales Summary_working sheet'!M796,'Delivery Distances'!$B$5:$K$5,'Delivery Distances'!$B$6:$K$20))</f>
        <v>2</v>
      </c>
      <c r="P796" s="7">
        <f t="shared" si="49"/>
        <v>6</v>
      </c>
    </row>
    <row r="797" spans="1:16" ht="15.75" customHeight="1" x14ac:dyDescent="0.15">
      <c r="A797" s="13">
        <v>43987</v>
      </c>
      <c r="B797" s="19" t="s">
        <v>5357</v>
      </c>
      <c r="C797" s="7" t="s">
        <v>1396</v>
      </c>
      <c r="D797" s="14">
        <v>16</v>
      </c>
      <c r="E797" s="14" t="str">
        <f>_xlfn.XLOOKUP(D797,'Meal Info'!$A$4:$A$19,'Meal Info'!$B$4:$B$19)</f>
        <v>Fish</v>
      </c>
      <c r="F797" s="14" t="str">
        <f>_xlfn.XLOOKUP(D797,'Meal Info'!$A$4:$A$19,'Meal Info'!$C$4:$C$19)</f>
        <v>Charlie</v>
      </c>
      <c r="G797" s="7">
        <v>52.33</v>
      </c>
      <c r="H797" s="7">
        <f t="shared" si="50"/>
        <v>5.2330000000000005</v>
      </c>
      <c r="I797" s="7">
        <f t="shared" si="51"/>
        <v>57.563000000000002</v>
      </c>
      <c r="J797" s="7">
        <v>0.37</v>
      </c>
      <c r="K797" s="7">
        <f t="shared" si="48"/>
        <v>19.362099999999998</v>
      </c>
      <c r="L797" s="7" t="s">
        <v>5082</v>
      </c>
      <c r="M797" s="7">
        <v>7</v>
      </c>
      <c r="N797" s="7">
        <f>INDEX('Delivery Distances'!$B$6:$K$20,MATCH('Sales Summary_working sheet'!L797,'Delivery Distances'!$A$6:$A$20,0),MATCH('Sales Summary_working sheet'!M797,'Delivery Distances'!$B$5:$K$5,0))</f>
        <v>1</v>
      </c>
      <c r="O797" s="7" cm="1">
        <f t="array" ref="O797">_xlfn.XLOOKUP(L797,'Delivery Distances'!$A$6:$A$20,_xlfn.XLOOKUP('Sales Summary_working sheet'!M797,'Delivery Distances'!$B$5:$K$5,'Delivery Distances'!$B$6:$K$20))</f>
        <v>1</v>
      </c>
      <c r="P797" s="7">
        <f t="shared" si="49"/>
        <v>3</v>
      </c>
    </row>
    <row r="798" spans="1:16" ht="15.75" customHeight="1" x14ac:dyDescent="0.15">
      <c r="A798" s="13">
        <v>43987</v>
      </c>
      <c r="B798" s="19" t="s">
        <v>5357</v>
      </c>
      <c r="C798" s="7" t="s">
        <v>1455</v>
      </c>
      <c r="D798" s="14">
        <v>10</v>
      </c>
      <c r="E798" s="14" t="str">
        <f>_xlfn.XLOOKUP(D798,'Meal Info'!$A$4:$A$19,'Meal Info'!$B$4:$B$19)</f>
        <v>Protein shake</v>
      </c>
      <c r="F798" s="14" t="str">
        <f>_xlfn.XLOOKUP(D798,'Meal Info'!$A$4:$A$19,'Meal Info'!$C$4:$C$19)</f>
        <v>Charlie</v>
      </c>
      <c r="G798" s="7">
        <v>60.39</v>
      </c>
      <c r="H798" s="7">
        <f t="shared" si="50"/>
        <v>6.0390000000000006</v>
      </c>
      <c r="I798" s="7">
        <f t="shared" si="51"/>
        <v>66.429000000000002</v>
      </c>
      <c r="J798" s="7">
        <v>0.3</v>
      </c>
      <c r="K798" s="7">
        <f t="shared" si="48"/>
        <v>18.117000000000001</v>
      </c>
      <c r="L798" s="7" t="s">
        <v>5080</v>
      </c>
      <c r="M798" s="7">
        <v>10</v>
      </c>
      <c r="N798" s="7">
        <f>INDEX('Delivery Distances'!$B$6:$K$20,MATCH('Sales Summary_working sheet'!L798,'Delivery Distances'!$A$6:$A$20,0),MATCH('Sales Summary_working sheet'!M798,'Delivery Distances'!$B$5:$K$5,0))</f>
        <v>5</v>
      </c>
      <c r="O798" s="7" cm="1">
        <f t="array" ref="O798">_xlfn.XLOOKUP(L798,'Delivery Distances'!$A$6:$A$20,_xlfn.XLOOKUP('Sales Summary_working sheet'!M798,'Delivery Distances'!$B$5:$K$5,'Delivery Distances'!$B$6:$K$20))</f>
        <v>5</v>
      </c>
      <c r="P798" s="7">
        <f t="shared" si="49"/>
        <v>9</v>
      </c>
    </row>
    <row r="799" spans="1:16" ht="15.75" customHeight="1" x14ac:dyDescent="0.15">
      <c r="A799" s="13">
        <v>43987</v>
      </c>
      <c r="B799" s="19" t="s">
        <v>5357</v>
      </c>
      <c r="C799" s="7" t="s">
        <v>4983</v>
      </c>
      <c r="D799" s="14">
        <v>10</v>
      </c>
      <c r="E799" s="14" t="str">
        <f>_xlfn.XLOOKUP(D799,'Meal Info'!$A$4:$A$19,'Meal Info'!$B$4:$B$19)</f>
        <v>Protein shake</v>
      </c>
      <c r="F799" s="14" t="str">
        <f>_xlfn.XLOOKUP(D799,'Meal Info'!$A$4:$A$19,'Meal Info'!$C$4:$C$19)</f>
        <v>Charlie</v>
      </c>
      <c r="G799" s="7">
        <v>64.010000000000005</v>
      </c>
      <c r="H799" s="7">
        <f t="shared" si="50"/>
        <v>6.4010000000000007</v>
      </c>
      <c r="I799" s="7">
        <f t="shared" si="51"/>
        <v>70.411000000000001</v>
      </c>
      <c r="J799" s="7">
        <v>0.23</v>
      </c>
      <c r="K799" s="7">
        <f t="shared" si="48"/>
        <v>14.722300000000002</v>
      </c>
      <c r="L799" s="7" t="s">
        <v>30</v>
      </c>
      <c r="M799" s="7">
        <v>7</v>
      </c>
      <c r="N799" s="7">
        <f>INDEX('Delivery Distances'!$B$6:$K$20,MATCH('Sales Summary_working sheet'!L799,'Delivery Distances'!$A$6:$A$20,0),MATCH('Sales Summary_working sheet'!M799,'Delivery Distances'!$B$5:$K$5,0))</f>
        <v>9</v>
      </c>
      <c r="O799" s="7" cm="1">
        <f t="array" ref="O799">_xlfn.XLOOKUP(L799,'Delivery Distances'!$A$6:$A$20,_xlfn.XLOOKUP('Sales Summary_working sheet'!M799,'Delivery Distances'!$B$5:$K$5,'Delivery Distances'!$B$6:$K$20))</f>
        <v>9</v>
      </c>
      <c r="P799" s="7">
        <f t="shared" si="49"/>
        <v>11.5</v>
      </c>
    </row>
    <row r="800" spans="1:16" ht="15.75" customHeight="1" x14ac:dyDescent="0.15">
      <c r="A800" s="13">
        <v>43987</v>
      </c>
      <c r="B800" s="19" t="s">
        <v>5357</v>
      </c>
      <c r="C800" s="7" t="s">
        <v>2961</v>
      </c>
      <c r="D800" s="14">
        <v>16</v>
      </c>
      <c r="E800" s="14" t="str">
        <f>_xlfn.XLOOKUP(D800,'Meal Info'!$A$4:$A$19,'Meal Info'!$B$4:$B$19)</f>
        <v>Fish</v>
      </c>
      <c r="F800" s="14" t="str">
        <f>_xlfn.XLOOKUP(D800,'Meal Info'!$A$4:$A$19,'Meal Info'!$C$4:$C$19)</f>
        <v>Charlie</v>
      </c>
      <c r="G800" s="7">
        <v>44.4</v>
      </c>
      <c r="H800" s="7">
        <f t="shared" si="50"/>
        <v>4.4400000000000004</v>
      </c>
      <c r="I800" s="7">
        <f t="shared" si="51"/>
        <v>48.839999999999996</v>
      </c>
      <c r="J800" s="7">
        <v>0.05</v>
      </c>
      <c r="K800" s="7">
        <f t="shared" si="48"/>
        <v>2.2200000000000002</v>
      </c>
      <c r="L800" s="7" t="s">
        <v>5075</v>
      </c>
      <c r="M800" s="7">
        <v>8</v>
      </c>
      <c r="N800" s="7">
        <f>INDEX('Delivery Distances'!$B$6:$K$20,MATCH('Sales Summary_working sheet'!L800,'Delivery Distances'!$A$6:$A$20,0),MATCH('Sales Summary_working sheet'!M800,'Delivery Distances'!$B$5:$K$5,0))</f>
        <v>2</v>
      </c>
      <c r="O800" s="7" cm="1">
        <f t="array" ref="O800">_xlfn.XLOOKUP(L800,'Delivery Distances'!$A$6:$A$20,_xlfn.XLOOKUP('Sales Summary_working sheet'!M800,'Delivery Distances'!$B$5:$K$5,'Delivery Distances'!$B$6:$K$20))</f>
        <v>2</v>
      </c>
      <c r="P800" s="7">
        <f t="shared" si="49"/>
        <v>6</v>
      </c>
    </row>
    <row r="801" spans="1:16" ht="15.75" customHeight="1" x14ac:dyDescent="0.15">
      <c r="A801" s="13">
        <v>43987</v>
      </c>
      <c r="B801" s="19" t="s">
        <v>5357</v>
      </c>
      <c r="C801" s="7" t="s">
        <v>1428</v>
      </c>
      <c r="D801" s="14">
        <v>16</v>
      </c>
      <c r="E801" s="14" t="str">
        <f>_xlfn.XLOOKUP(D801,'Meal Info'!$A$4:$A$19,'Meal Info'!$B$4:$B$19)</f>
        <v>Fish</v>
      </c>
      <c r="F801" s="14" t="str">
        <f>_xlfn.XLOOKUP(D801,'Meal Info'!$A$4:$A$19,'Meal Info'!$C$4:$C$19)</f>
        <v>Charlie</v>
      </c>
      <c r="G801" s="7">
        <v>33.92</v>
      </c>
      <c r="H801" s="7">
        <f t="shared" si="50"/>
        <v>3.3920000000000003</v>
      </c>
      <c r="I801" s="7">
        <f t="shared" si="51"/>
        <v>37.312000000000005</v>
      </c>
      <c r="J801" s="7">
        <v>0.31</v>
      </c>
      <c r="K801" s="7">
        <f t="shared" si="48"/>
        <v>10.5152</v>
      </c>
      <c r="L801" s="7" t="s">
        <v>5081</v>
      </c>
      <c r="M801" s="7">
        <v>6</v>
      </c>
      <c r="N801" s="7">
        <f>INDEX('Delivery Distances'!$B$6:$K$20,MATCH('Sales Summary_working sheet'!L801,'Delivery Distances'!$A$6:$A$20,0),MATCH('Sales Summary_working sheet'!M801,'Delivery Distances'!$B$5:$K$5,0))</f>
        <v>3</v>
      </c>
      <c r="O801" s="7" cm="1">
        <f t="array" ref="O801">_xlfn.XLOOKUP(L801,'Delivery Distances'!$A$6:$A$20,_xlfn.XLOOKUP('Sales Summary_working sheet'!M801,'Delivery Distances'!$B$5:$K$5,'Delivery Distances'!$B$6:$K$20))</f>
        <v>3</v>
      </c>
      <c r="P801" s="7">
        <f t="shared" si="49"/>
        <v>7</v>
      </c>
    </row>
    <row r="802" spans="1:16" ht="15.75" customHeight="1" x14ac:dyDescent="0.15">
      <c r="A802" s="13">
        <v>43987</v>
      </c>
      <c r="B802" s="19" t="s">
        <v>5357</v>
      </c>
      <c r="C802" s="7" t="s">
        <v>4831</v>
      </c>
      <c r="D802" s="14">
        <v>10</v>
      </c>
      <c r="E802" s="14" t="str">
        <f>_xlfn.XLOOKUP(D802,'Meal Info'!$A$4:$A$19,'Meal Info'!$B$4:$B$19)</f>
        <v>Protein shake</v>
      </c>
      <c r="F802" s="14" t="str">
        <f>_xlfn.XLOOKUP(D802,'Meal Info'!$A$4:$A$19,'Meal Info'!$C$4:$C$19)</f>
        <v>Charlie</v>
      </c>
      <c r="G802" s="7">
        <v>12.94</v>
      </c>
      <c r="H802" s="7">
        <f t="shared" si="50"/>
        <v>1.294</v>
      </c>
      <c r="I802" s="7">
        <f t="shared" si="51"/>
        <v>14.234</v>
      </c>
      <c r="J802" s="7">
        <v>0.38</v>
      </c>
      <c r="K802" s="7">
        <f t="shared" si="48"/>
        <v>4.9172000000000002</v>
      </c>
      <c r="L802" s="7" t="s">
        <v>5080</v>
      </c>
      <c r="M802" s="7">
        <v>9</v>
      </c>
      <c r="N802" s="7">
        <f>INDEX('Delivery Distances'!$B$6:$K$20,MATCH('Sales Summary_working sheet'!L802,'Delivery Distances'!$A$6:$A$20,0),MATCH('Sales Summary_working sheet'!M802,'Delivery Distances'!$B$5:$K$5,0))</f>
        <v>4</v>
      </c>
      <c r="O802" s="7" cm="1">
        <f t="array" ref="O802">_xlfn.XLOOKUP(L802,'Delivery Distances'!$A$6:$A$20,_xlfn.XLOOKUP('Sales Summary_working sheet'!M802,'Delivery Distances'!$B$5:$K$5,'Delivery Distances'!$B$6:$K$20))</f>
        <v>4</v>
      </c>
      <c r="P802" s="7">
        <f t="shared" si="49"/>
        <v>8</v>
      </c>
    </row>
    <row r="803" spans="1:16" ht="15.75" customHeight="1" x14ac:dyDescent="0.15">
      <c r="A803" s="13">
        <v>43987</v>
      </c>
      <c r="B803" s="19" t="s">
        <v>5357</v>
      </c>
      <c r="C803" s="7" t="s">
        <v>416</v>
      </c>
      <c r="D803" s="14">
        <v>10</v>
      </c>
      <c r="E803" s="14" t="str">
        <f>_xlfn.XLOOKUP(D803,'Meal Info'!$A$4:$A$19,'Meal Info'!$B$4:$B$19)</f>
        <v>Protein shake</v>
      </c>
      <c r="F803" s="14" t="str">
        <f>_xlfn.XLOOKUP(D803,'Meal Info'!$A$4:$A$19,'Meal Info'!$C$4:$C$19)</f>
        <v>Charlie</v>
      </c>
      <c r="G803" s="7">
        <v>64.64</v>
      </c>
      <c r="H803" s="7">
        <f t="shared" si="50"/>
        <v>6.4640000000000004</v>
      </c>
      <c r="I803" s="7">
        <f t="shared" si="51"/>
        <v>71.103999999999999</v>
      </c>
      <c r="J803" s="7">
        <v>0.39</v>
      </c>
      <c r="K803" s="7">
        <f t="shared" si="48"/>
        <v>25.209600000000002</v>
      </c>
      <c r="L803" s="7" t="s">
        <v>5076</v>
      </c>
      <c r="M803" s="7">
        <v>7</v>
      </c>
      <c r="N803" s="7">
        <f>INDEX('Delivery Distances'!$B$6:$K$20,MATCH('Sales Summary_working sheet'!L803,'Delivery Distances'!$A$6:$A$20,0),MATCH('Sales Summary_working sheet'!M803,'Delivery Distances'!$B$5:$K$5,0))</f>
        <v>15</v>
      </c>
      <c r="O803" s="7" cm="1">
        <f t="array" ref="O803">_xlfn.XLOOKUP(L803,'Delivery Distances'!$A$6:$A$20,_xlfn.XLOOKUP('Sales Summary_working sheet'!M803,'Delivery Distances'!$B$5:$K$5,'Delivery Distances'!$B$6:$K$20))</f>
        <v>15</v>
      </c>
      <c r="P803" s="7">
        <f t="shared" si="49"/>
        <v>14.5</v>
      </c>
    </row>
    <row r="804" spans="1:16" ht="15.75" customHeight="1" x14ac:dyDescent="0.15">
      <c r="A804" s="13">
        <v>43987</v>
      </c>
      <c r="B804" s="19" t="s">
        <v>5357</v>
      </c>
      <c r="C804" s="7" t="s">
        <v>166</v>
      </c>
      <c r="D804" s="14">
        <v>10</v>
      </c>
      <c r="E804" s="14" t="str">
        <f>_xlfn.XLOOKUP(D804,'Meal Info'!$A$4:$A$19,'Meal Info'!$B$4:$B$19)</f>
        <v>Protein shake</v>
      </c>
      <c r="F804" s="14" t="str">
        <f>_xlfn.XLOOKUP(D804,'Meal Info'!$A$4:$A$19,'Meal Info'!$C$4:$C$19)</f>
        <v>Charlie</v>
      </c>
      <c r="G804" s="7">
        <v>42.14</v>
      </c>
      <c r="H804" s="7">
        <f t="shared" si="50"/>
        <v>4.2140000000000004</v>
      </c>
      <c r="I804" s="7">
        <f t="shared" si="51"/>
        <v>46.353999999999999</v>
      </c>
      <c r="J804" s="7">
        <v>0.06</v>
      </c>
      <c r="K804" s="7">
        <f t="shared" si="48"/>
        <v>2.5284</v>
      </c>
      <c r="L804" s="7" t="s">
        <v>29</v>
      </c>
      <c r="M804" s="7">
        <v>8</v>
      </c>
      <c r="N804" s="7">
        <f>INDEX('Delivery Distances'!$B$6:$K$20,MATCH('Sales Summary_working sheet'!L804,'Delivery Distances'!$A$6:$A$20,0),MATCH('Sales Summary_working sheet'!M804,'Delivery Distances'!$B$5:$K$5,0))</f>
        <v>3</v>
      </c>
      <c r="O804" s="7" cm="1">
        <f t="array" ref="O804">_xlfn.XLOOKUP(L804,'Delivery Distances'!$A$6:$A$20,_xlfn.XLOOKUP('Sales Summary_working sheet'!M804,'Delivery Distances'!$B$5:$K$5,'Delivery Distances'!$B$6:$K$20))</f>
        <v>3</v>
      </c>
      <c r="P804" s="7">
        <f t="shared" si="49"/>
        <v>7</v>
      </c>
    </row>
    <row r="805" spans="1:16" ht="15.75" customHeight="1" x14ac:dyDescent="0.15">
      <c r="A805" s="13">
        <v>43987</v>
      </c>
      <c r="B805" s="19" t="s">
        <v>5357</v>
      </c>
      <c r="C805" s="7" t="s">
        <v>5007</v>
      </c>
      <c r="D805" s="14">
        <v>16</v>
      </c>
      <c r="E805" s="14" t="str">
        <f>_xlfn.XLOOKUP(D805,'Meal Info'!$A$4:$A$19,'Meal Info'!$B$4:$B$19)</f>
        <v>Fish</v>
      </c>
      <c r="F805" s="14" t="str">
        <f>_xlfn.XLOOKUP(D805,'Meal Info'!$A$4:$A$19,'Meal Info'!$C$4:$C$19)</f>
        <v>Charlie</v>
      </c>
      <c r="G805" s="7">
        <v>16.91</v>
      </c>
      <c r="H805" s="7">
        <f t="shared" si="50"/>
        <v>1.6910000000000001</v>
      </c>
      <c r="I805" s="7">
        <f t="shared" si="51"/>
        <v>18.600999999999999</v>
      </c>
      <c r="J805" s="7">
        <v>7.0000000000000007E-2</v>
      </c>
      <c r="K805" s="7">
        <f t="shared" si="48"/>
        <v>1.1837000000000002</v>
      </c>
      <c r="L805" s="7" t="s">
        <v>5081</v>
      </c>
      <c r="M805" s="7">
        <v>6</v>
      </c>
      <c r="N805" s="7">
        <f>INDEX('Delivery Distances'!$B$6:$K$20,MATCH('Sales Summary_working sheet'!L805,'Delivery Distances'!$A$6:$A$20,0),MATCH('Sales Summary_working sheet'!M805,'Delivery Distances'!$B$5:$K$5,0))</f>
        <v>3</v>
      </c>
      <c r="O805" s="7" cm="1">
        <f t="array" ref="O805">_xlfn.XLOOKUP(L805,'Delivery Distances'!$A$6:$A$20,_xlfn.XLOOKUP('Sales Summary_working sheet'!M805,'Delivery Distances'!$B$5:$K$5,'Delivery Distances'!$B$6:$K$20))</f>
        <v>3</v>
      </c>
      <c r="P805" s="7">
        <f t="shared" si="49"/>
        <v>7</v>
      </c>
    </row>
    <row r="806" spans="1:16" ht="15.75" customHeight="1" x14ac:dyDescent="0.15">
      <c r="A806" s="13">
        <v>43987</v>
      </c>
      <c r="B806" s="19" t="s">
        <v>5357</v>
      </c>
      <c r="C806" s="7" t="s">
        <v>76</v>
      </c>
      <c r="D806" s="14">
        <v>16</v>
      </c>
      <c r="E806" s="14" t="str">
        <f>_xlfn.XLOOKUP(D806,'Meal Info'!$A$4:$A$19,'Meal Info'!$B$4:$B$19)</f>
        <v>Fish</v>
      </c>
      <c r="F806" s="14" t="str">
        <f>_xlfn.XLOOKUP(D806,'Meal Info'!$A$4:$A$19,'Meal Info'!$C$4:$C$19)</f>
        <v>Charlie</v>
      </c>
      <c r="G806" s="7">
        <v>12.73</v>
      </c>
      <c r="H806" s="7">
        <f t="shared" si="50"/>
        <v>1.2730000000000001</v>
      </c>
      <c r="I806" s="7">
        <f t="shared" si="51"/>
        <v>14.003</v>
      </c>
      <c r="J806" s="7">
        <v>0.09</v>
      </c>
      <c r="K806" s="7">
        <f t="shared" si="48"/>
        <v>1.1456999999999999</v>
      </c>
      <c r="L806" s="7" t="s">
        <v>29</v>
      </c>
      <c r="M806" s="7">
        <v>10</v>
      </c>
      <c r="N806" s="7">
        <f>INDEX('Delivery Distances'!$B$6:$K$20,MATCH('Sales Summary_working sheet'!L806,'Delivery Distances'!$A$6:$A$20,0),MATCH('Sales Summary_working sheet'!M806,'Delivery Distances'!$B$5:$K$5,0))</f>
        <v>15</v>
      </c>
      <c r="O806" s="7" cm="1">
        <f t="array" ref="O806">_xlfn.XLOOKUP(L806,'Delivery Distances'!$A$6:$A$20,_xlfn.XLOOKUP('Sales Summary_working sheet'!M806,'Delivery Distances'!$B$5:$K$5,'Delivery Distances'!$B$6:$K$20))</f>
        <v>15</v>
      </c>
      <c r="P806" s="7">
        <f t="shared" si="49"/>
        <v>14.5</v>
      </c>
    </row>
    <row r="807" spans="1:16" ht="15.75" customHeight="1" x14ac:dyDescent="0.15">
      <c r="A807" s="13">
        <v>43987</v>
      </c>
      <c r="B807" s="19" t="s">
        <v>5357</v>
      </c>
      <c r="C807" s="7" t="s">
        <v>3883</v>
      </c>
      <c r="D807" s="14">
        <v>10</v>
      </c>
      <c r="E807" s="14" t="str">
        <f>_xlfn.XLOOKUP(D807,'Meal Info'!$A$4:$A$19,'Meal Info'!$B$4:$B$19)</f>
        <v>Protein shake</v>
      </c>
      <c r="F807" s="14" t="str">
        <f>_xlfn.XLOOKUP(D807,'Meal Info'!$A$4:$A$19,'Meal Info'!$C$4:$C$19)</f>
        <v>Charlie</v>
      </c>
      <c r="G807" s="7">
        <v>7.99</v>
      </c>
      <c r="H807" s="7">
        <f t="shared" si="50"/>
        <v>0.79900000000000004</v>
      </c>
      <c r="I807" s="7">
        <f t="shared" si="51"/>
        <v>8.7889999999999997</v>
      </c>
      <c r="J807" s="7">
        <v>0.09</v>
      </c>
      <c r="K807" s="7">
        <f t="shared" si="48"/>
        <v>0.71909999999999996</v>
      </c>
      <c r="L807" s="7" t="s">
        <v>5075</v>
      </c>
      <c r="M807" s="7">
        <v>4</v>
      </c>
      <c r="N807" s="7">
        <f>INDEX('Delivery Distances'!$B$6:$K$20,MATCH('Sales Summary_working sheet'!L807,'Delivery Distances'!$A$6:$A$20,0),MATCH('Sales Summary_working sheet'!M807,'Delivery Distances'!$B$5:$K$5,0))</f>
        <v>17</v>
      </c>
      <c r="O807" s="7" cm="1">
        <f t="array" ref="O807">_xlfn.XLOOKUP(L807,'Delivery Distances'!$A$6:$A$20,_xlfn.XLOOKUP('Sales Summary_working sheet'!M807,'Delivery Distances'!$B$5:$K$5,'Delivery Distances'!$B$6:$K$20))</f>
        <v>17</v>
      </c>
      <c r="P807" s="7">
        <f t="shared" si="49"/>
        <v>15.5</v>
      </c>
    </row>
    <row r="808" spans="1:16" ht="15.75" customHeight="1" x14ac:dyDescent="0.15">
      <c r="A808" s="13">
        <v>43987</v>
      </c>
      <c r="B808" s="19" t="s">
        <v>5357</v>
      </c>
      <c r="C808" s="7" t="s">
        <v>605</v>
      </c>
      <c r="D808" s="14">
        <v>15</v>
      </c>
      <c r="E808" s="14" t="str">
        <f>_xlfn.XLOOKUP(D808,'Meal Info'!$A$4:$A$19,'Meal Info'!$B$4:$B$19)</f>
        <v>Snacks</v>
      </c>
      <c r="F808" s="14" t="str">
        <f>_xlfn.XLOOKUP(D808,'Meal Info'!$A$4:$A$19,'Meal Info'!$C$4:$C$19)</f>
        <v>Charlie</v>
      </c>
      <c r="G808" s="7">
        <v>71.2</v>
      </c>
      <c r="H808" s="7">
        <f t="shared" si="50"/>
        <v>7.120000000000001</v>
      </c>
      <c r="I808" s="7">
        <f t="shared" si="51"/>
        <v>78.320000000000007</v>
      </c>
      <c r="J808" s="7">
        <v>0.09</v>
      </c>
      <c r="K808" s="7">
        <f t="shared" si="48"/>
        <v>6.4080000000000004</v>
      </c>
      <c r="L808" s="7" t="s">
        <v>5078</v>
      </c>
      <c r="M808" s="7">
        <v>4</v>
      </c>
      <c r="N808" s="7">
        <f>INDEX('Delivery Distances'!$B$6:$K$20,MATCH('Sales Summary_working sheet'!L808,'Delivery Distances'!$A$6:$A$20,0),MATCH('Sales Summary_working sheet'!M808,'Delivery Distances'!$B$5:$K$5,0))</f>
        <v>1</v>
      </c>
      <c r="O808" s="7" cm="1">
        <f t="array" ref="O808">_xlfn.XLOOKUP(L808,'Delivery Distances'!$A$6:$A$20,_xlfn.XLOOKUP('Sales Summary_working sheet'!M808,'Delivery Distances'!$B$5:$K$5,'Delivery Distances'!$B$6:$K$20))</f>
        <v>1</v>
      </c>
      <c r="P808" s="7">
        <f t="shared" si="49"/>
        <v>3</v>
      </c>
    </row>
    <row r="809" spans="1:16" ht="15.75" customHeight="1" x14ac:dyDescent="0.15">
      <c r="A809" s="13">
        <v>43987</v>
      </c>
      <c r="B809" s="19" t="s">
        <v>5357</v>
      </c>
      <c r="C809" s="7" t="s">
        <v>2025</v>
      </c>
      <c r="D809" s="14">
        <v>15</v>
      </c>
      <c r="E809" s="14" t="str">
        <f>_xlfn.XLOOKUP(D809,'Meal Info'!$A$4:$A$19,'Meal Info'!$B$4:$B$19)</f>
        <v>Snacks</v>
      </c>
      <c r="F809" s="14" t="str">
        <f>_xlfn.XLOOKUP(D809,'Meal Info'!$A$4:$A$19,'Meal Info'!$C$4:$C$19)</f>
        <v>Charlie</v>
      </c>
      <c r="G809" s="7">
        <v>65.290000000000006</v>
      </c>
      <c r="H809" s="7">
        <f t="shared" si="50"/>
        <v>6.5290000000000008</v>
      </c>
      <c r="I809" s="7">
        <f t="shared" si="51"/>
        <v>71.819000000000003</v>
      </c>
      <c r="J809" s="7">
        <v>0.17</v>
      </c>
      <c r="K809" s="7">
        <f t="shared" si="48"/>
        <v>11.099300000000001</v>
      </c>
      <c r="L809" s="7" t="s">
        <v>27</v>
      </c>
      <c r="M809" s="7">
        <v>8</v>
      </c>
      <c r="N809" s="7">
        <f>INDEX('Delivery Distances'!$B$6:$K$20,MATCH('Sales Summary_working sheet'!L809,'Delivery Distances'!$A$6:$A$20,0),MATCH('Sales Summary_working sheet'!M809,'Delivery Distances'!$B$5:$K$5,0))</f>
        <v>8</v>
      </c>
      <c r="O809" s="7" cm="1">
        <f t="array" ref="O809">_xlfn.XLOOKUP(L809,'Delivery Distances'!$A$6:$A$20,_xlfn.XLOOKUP('Sales Summary_working sheet'!M809,'Delivery Distances'!$B$5:$K$5,'Delivery Distances'!$B$6:$K$20))</f>
        <v>8</v>
      </c>
      <c r="P809" s="7">
        <f t="shared" si="49"/>
        <v>11</v>
      </c>
    </row>
    <row r="810" spans="1:16" ht="15.75" customHeight="1" x14ac:dyDescent="0.15">
      <c r="A810" s="13">
        <v>43987</v>
      </c>
      <c r="B810" s="19" t="s">
        <v>5357</v>
      </c>
      <c r="C810" s="7" t="s">
        <v>1787</v>
      </c>
      <c r="D810" s="14">
        <v>15</v>
      </c>
      <c r="E810" s="14" t="str">
        <f>_xlfn.XLOOKUP(D810,'Meal Info'!$A$4:$A$19,'Meal Info'!$B$4:$B$19)</f>
        <v>Snacks</v>
      </c>
      <c r="F810" s="14" t="str">
        <f>_xlfn.XLOOKUP(D810,'Meal Info'!$A$4:$A$19,'Meal Info'!$C$4:$C$19)</f>
        <v>Charlie</v>
      </c>
      <c r="G810" s="7">
        <v>20.38</v>
      </c>
      <c r="H810" s="7">
        <f t="shared" si="50"/>
        <v>2.0379999999999998</v>
      </c>
      <c r="I810" s="7">
        <f t="shared" si="51"/>
        <v>22.417999999999999</v>
      </c>
      <c r="J810" s="7">
        <v>0.17</v>
      </c>
      <c r="K810" s="7">
        <f t="shared" si="48"/>
        <v>3.4645999999999999</v>
      </c>
      <c r="L810" s="7" t="s">
        <v>5077</v>
      </c>
      <c r="M810" s="7">
        <v>5</v>
      </c>
      <c r="N810" s="7">
        <f>INDEX('Delivery Distances'!$B$6:$K$20,MATCH('Sales Summary_working sheet'!L810,'Delivery Distances'!$A$6:$A$20,0),MATCH('Sales Summary_working sheet'!M810,'Delivery Distances'!$B$5:$K$5,0))</f>
        <v>2</v>
      </c>
      <c r="O810" s="7" cm="1">
        <f t="array" ref="O810">_xlfn.XLOOKUP(L810,'Delivery Distances'!$A$6:$A$20,_xlfn.XLOOKUP('Sales Summary_working sheet'!M810,'Delivery Distances'!$B$5:$K$5,'Delivery Distances'!$B$6:$K$20))</f>
        <v>2</v>
      </c>
      <c r="P810" s="7">
        <f t="shared" si="49"/>
        <v>6</v>
      </c>
    </row>
    <row r="811" spans="1:16" ht="15.75" customHeight="1" x14ac:dyDescent="0.15">
      <c r="A811" s="13">
        <v>43987</v>
      </c>
      <c r="B811" s="19" t="s">
        <v>5357</v>
      </c>
      <c r="C811" s="7" t="s">
        <v>790</v>
      </c>
      <c r="D811" s="14">
        <v>16</v>
      </c>
      <c r="E811" s="14" t="str">
        <f>_xlfn.XLOOKUP(D811,'Meal Info'!$A$4:$A$19,'Meal Info'!$B$4:$B$19)</f>
        <v>Fish</v>
      </c>
      <c r="F811" s="14" t="str">
        <f>_xlfn.XLOOKUP(D811,'Meal Info'!$A$4:$A$19,'Meal Info'!$C$4:$C$19)</f>
        <v>Charlie</v>
      </c>
      <c r="G811" s="7">
        <v>72.069999999999993</v>
      </c>
      <c r="H811" s="7">
        <f t="shared" si="50"/>
        <v>7.2069999999999999</v>
      </c>
      <c r="I811" s="7">
        <f t="shared" si="51"/>
        <v>79.276999999999987</v>
      </c>
      <c r="J811" s="7">
        <v>0.08</v>
      </c>
      <c r="K811" s="7">
        <f t="shared" si="48"/>
        <v>5.7655999999999992</v>
      </c>
      <c r="L811" s="7" t="s">
        <v>5078</v>
      </c>
      <c r="M811" s="7">
        <v>5</v>
      </c>
      <c r="N811" s="7">
        <f>INDEX('Delivery Distances'!$B$6:$K$20,MATCH('Sales Summary_working sheet'!L811,'Delivery Distances'!$A$6:$A$20,0),MATCH('Sales Summary_working sheet'!M811,'Delivery Distances'!$B$5:$K$5,0))</f>
        <v>5</v>
      </c>
      <c r="O811" s="7" cm="1">
        <f t="array" ref="O811">_xlfn.XLOOKUP(L811,'Delivery Distances'!$A$6:$A$20,_xlfn.XLOOKUP('Sales Summary_working sheet'!M811,'Delivery Distances'!$B$5:$K$5,'Delivery Distances'!$B$6:$K$20))</f>
        <v>5</v>
      </c>
      <c r="P811" s="7">
        <f t="shared" si="49"/>
        <v>9</v>
      </c>
    </row>
    <row r="812" spans="1:16" ht="15.75" customHeight="1" x14ac:dyDescent="0.15">
      <c r="A812" s="13">
        <v>43987</v>
      </c>
      <c r="B812" s="19" t="s">
        <v>5357</v>
      </c>
      <c r="C812" s="7" t="s">
        <v>230</v>
      </c>
      <c r="D812" s="14">
        <v>16</v>
      </c>
      <c r="E812" s="14" t="str">
        <f>_xlfn.XLOOKUP(D812,'Meal Info'!$A$4:$A$19,'Meal Info'!$B$4:$B$19)</f>
        <v>Fish</v>
      </c>
      <c r="F812" s="14" t="str">
        <f>_xlfn.XLOOKUP(D812,'Meal Info'!$A$4:$A$19,'Meal Info'!$C$4:$C$19)</f>
        <v>Charlie</v>
      </c>
      <c r="G812" s="7">
        <v>81.09</v>
      </c>
      <c r="H812" s="7">
        <f t="shared" si="50"/>
        <v>8.109</v>
      </c>
      <c r="I812" s="7">
        <f t="shared" si="51"/>
        <v>89.198999999999998</v>
      </c>
      <c r="J812" s="7">
        <v>0.37</v>
      </c>
      <c r="K812" s="7">
        <f t="shared" si="48"/>
        <v>30.003299999999999</v>
      </c>
      <c r="L812" s="7" t="s">
        <v>30</v>
      </c>
      <c r="M812" s="7">
        <v>4</v>
      </c>
      <c r="N812" s="7">
        <f>INDEX('Delivery Distances'!$B$6:$K$20,MATCH('Sales Summary_working sheet'!L812,'Delivery Distances'!$A$6:$A$20,0),MATCH('Sales Summary_working sheet'!M812,'Delivery Distances'!$B$5:$K$5,0))</f>
        <v>6</v>
      </c>
      <c r="O812" s="7" cm="1">
        <f t="array" ref="O812">_xlfn.XLOOKUP(L812,'Delivery Distances'!$A$6:$A$20,_xlfn.XLOOKUP('Sales Summary_working sheet'!M812,'Delivery Distances'!$B$5:$K$5,'Delivery Distances'!$B$6:$K$20))</f>
        <v>6</v>
      </c>
      <c r="P812" s="7">
        <f t="shared" si="49"/>
        <v>10</v>
      </c>
    </row>
    <row r="813" spans="1:16" ht="15.75" customHeight="1" x14ac:dyDescent="0.15">
      <c r="A813" s="13">
        <v>43987</v>
      </c>
      <c r="B813" s="19" t="s">
        <v>5357</v>
      </c>
      <c r="C813" s="7" t="s">
        <v>3966</v>
      </c>
      <c r="D813" s="14">
        <v>10</v>
      </c>
      <c r="E813" s="14" t="str">
        <f>_xlfn.XLOOKUP(D813,'Meal Info'!$A$4:$A$19,'Meal Info'!$B$4:$B$19)</f>
        <v>Protein shake</v>
      </c>
      <c r="F813" s="14" t="str">
        <f>_xlfn.XLOOKUP(D813,'Meal Info'!$A$4:$A$19,'Meal Info'!$C$4:$C$19)</f>
        <v>Charlie</v>
      </c>
      <c r="G813" s="7">
        <v>26.05</v>
      </c>
      <c r="H813" s="7">
        <f t="shared" si="50"/>
        <v>2.6050000000000004</v>
      </c>
      <c r="I813" s="7">
        <f t="shared" si="51"/>
        <v>28.655000000000001</v>
      </c>
      <c r="J813" s="7">
        <v>0.01</v>
      </c>
      <c r="K813" s="7">
        <f t="shared" si="48"/>
        <v>0.26050000000000001</v>
      </c>
      <c r="L813" s="7" t="s">
        <v>5077</v>
      </c>
      <c r="M813" s="7">
        <v>10</v>
      </c>
      <c r="N813" s="7">
        <f>INDEX('Delivery Distances'!$B$6:$K$20,MATCH('Sales Summary_working sheet'!L813,'Delivery Distances'!$A$6:$A$20,0),MATCH('Sales Summary_working sheet'!M813,'Delivery Distances'!$B$5:$K$5,0))</f>
        <v>6</v>
      </c>
      <c r="O813" s="7" cm="1">
        <f t="array" ref="O813">_xlfn.XLOOKUP(L813,'Delivery Distances'!$A$6:$A$20,_xlfn.XLOOKUP('Sales Summary_working sheet'!M813,'Delivery Distances'!$B$5:$K$5,'Delivery Distances'!$B$6:$K$20))</f>
        <v>6</v>
      </c>
      <c r="P813" s="7">
        <f t="shared" si="49"/>
        <v>10</v>
      </c>
    </row>
    <row r="814" spans="1:16" ht="15.75" customHeight="1" x14ac:dyDescent="0.15">
      <c r="A814" s="13">
        <v>43987</v>
      </c>
      <c r="B814" s="19" t="s">
        <v>5358</v>
      </c>
      <c r="C814" s="7" t="s">
        <v>3111</v>
      </c>
      <c r="D814" s="14">
        <v>10</v>
      </c>
      <c r="E814" s="14" t="str">
        <f>_xlfn.XLOOKUP(D814,'Meal Info'!$A$4:$A$19,'Meal Info'!$B$4:$B$19)</f>
        <v>Protein shake</v>
      </c>
      <c r="F814" s="14" t="str">
        <f>_xlfn.XLOOKUP(D814,'Meal Info'!$A$4:$A$19,'Meal Info'!$C$4:$C$19)</f>
        <v>Charlie</v>
      </c>
      <c r="G814" s="7">
        <v>22.33</v>
      </c>
      <c r="H814" s="7">
        <f t="shared" si="50"/>
        <v>2.2330000000000001</v>
      </c>
      <c r="I814" s="7">
        <f t="shared" si="51"/>
        <v>24.562999999999999</v>
      </c>
      <c r="J814" s="7">
        <v>0.15</v>
      </c>
      <c r="K814" s="7">
        <f t="shared" si="48"/>
        <v>3.3494999999999995</v>
      </c>
      <c r="L814" s="7" t="s">
        <v>5075</v>
      </c>
      <c r="M814" s="7">
        <v>2</v>
      </c>
      <c r="N814" s="7">
        <f>INDEX('Delivery Distances'!$B$6:$K$20,MATCH('Sales Summary_working sheet'!L814,'Delivery Distances'!$A$6:$A$20,0),MATCH('Sales Summary_working sheet'!M814,'Delivery Distances'!$B$5:$K$5,0))</f>
        <v>15</v>
      </c>
      <c r="O814" s="7" cm="1">
        <f t="array" ref="O814">_xlfn.XLOOKUP(L814,'Delivery Distances'!$A$6:$A$20,_xlfn.XLOOKUP('Sales Summary_working sheet'!M814,'Delivery Distances'!$B$5:$K$5,'Delivery Distances'!$B$6:$K$20))</f>
        <v>15</v>
      </c>
      <c r="P814" s="7">
        <f t="shared" si="49"/>
        <v>14.5</v>
      </c>
    </row>
    <row r="815" spans="1:16" ht="15.75" customHeight="1" x14ac:dyDescent="0.15">
      <c r="A815" s="13">
        <v>43987</v>
      </c>
      <c r="B815" s="19" t="s">
        <v>5358</v>
      </c>
      <c r="C815" s="7" t="s">
        <v>3602</v>
      </c>
      <c r="D815" s="14">
        <v>16</v>
      </c>
      <c r="E815" s="14" t="str">
        <f>_xlfn.XLOOKUP(D815,'Meal Info'!$A$4:$A$19,'Meal Info'!$B$4:$B$19)</f>
        <v>Fish</v>
      </c>
      <c r="F815" s="14" t="str">
        <f>_xlfn.XLOOKUP(D815,'Meal Info'!$A$4:$A$19,'Meal Info'!$C$4:$C$19)</f>
        <v>Charlie</v>
      </c>
      <c r="G815" s="7">
        <v>39.22</v>
      </c>
      <c r="H815" s="7">
        <f t="shared" si="50"/>
        <v>3.9220000000000002</v>
      </c>
      <c r="I815" s="7">
        <f t="shared" si="51"/>
        <v>43.141999999999996</v>
      </c>
      <c r="J815" s="7">
        <v>0.22</v>
      </c>
      <c r="K815" s="7">
        <f t="shared" si="48"/>
        <v>8.6283999999999992</v>
      </c>
      <c r="L815" s="7" t="s">
        <v>26</v>
      </c>
      <c r="M815" s="7">
        <v>4</v>
      </c>
      <c r="N815" s="7">
        <f>INDEX('Delivery Distances'!$B$6:$K$20,MATCH('Sales Summary_working sheet'!L815,'Delivery Distances'!$A$6:$A$20,0),MATCH('Sales Summary_working sheet'!M815,'Delivery Distances'!$B$5:$K$5,0))</f>
        <v>22</v>
      </c>
      <c r="O815" s="7" cm="1">
        <f t="array" ref="O815">_xlfn.XLOOKUP(L815,'Delivery Distances'!$A$6:$A$20,_xlfn.XLOOKUP('Sales Summary_working sheet'!M815,'Delivery Distances'!$B$5:$K$5,'Delivery Distances'!$B$6:$K$20))</f>
        <v>22</v>
      </c>
      <c r="P815" s="7">
        <f t="shared" si="49"/>
        <v>18</v>
      </c>
    </row>
    <row r="816" spans="1:16" ht="15.75" customHeight="1" x14ac:dyDescent="0.15">
      <c r="A816" s="13">
        <v>43987</v>
      </c>
      <c r="B816" s="19" t="s">
        <v>5358</v>
      </c>
      <c r="C816" s="7" t="s">
        <v>368</v>
      </c>
      <c r="D816" s="14">
        <v>15</v>
      </c>
      <c r="E816" s="14" t="str">
        <f>_xlfn.XLOOKUP(D816,'Meal Info'!$A$4:$A$19,'Meal Info'!$B$4:$B$19)</f>
        <v>Snacks</v>
      </c>
      <c r="F816" s="14" t="str">
        <f>_xlfn.XLOOKUP(D816,'Meal Info'!$A$4:$A$19,'Meal Info'!$C$4:$C$19)</f>
        <v>Charlie</v>
      </c>
      <c r="G816" s="7">
        <v>60.65</v>
      </c>
      <c r="H816" s="7">
        <f t="shared" si="50"/>
        <v>6.0650000000000004</v>
      </c>
      <c r="I816" s="7">
        <f t="shared" si="51"/>
        <v>66.715000000000003</v>
      </c>
      <c r="J816" s="7">
        <v>0.04</v>
      </c>
      <c r="K816" s="7">
        <f t="shared" si="48"/>
        <v>2.4260000000000002</v>
      </c>
      <c r="L816" s="7" t="s">
        <v>5075</v>
      </c>
      <c r="M816" s="7">
        <v>1</v>
      </c>
      <c r="N816" s="7">
        <f>INDEX('Delivery Distances'!$B$6:$K$20,MATCH('Sales Summary_working sheet'!L816,'Delivery Distances'!$A$6:$A$20,0),MATCH('Sales Summary_working sheet'!M816,'Delivery Distances'!$B$5:$K$5,0))</f>
        <v>3</v>
      </c>
      <c r="O816" s="7" cm="1">
        <f t="array" ref="O816">_xlfn.XLOOKUP(L816,'Delivery Distances'!$A$6:$A$20,_xlfn.XLOOKUP('Sales Summary_working sheet'!M816,'Delivery Distances'!$B$5:$K$5,'Delivery Distances'!$B$6:$K$20))</f>
        <v>3</v>
      </c>
      <c r="P816" s="7">
        <f t="shared" si="49"/>
        <v>7</v>
      </c>
    </row>
    <row r="817" spans="1:16" ht="15.75" customHeight="1" x14ac:dyDescent="0.15">
      <c r="A817" s="13">
        <v>43987</v>
      </c>
      <c r="B817" s="19" t="s">
        <v>5358</v>
      </c>
      <c r="C817" s="7" t="s">
        <v>1542</v>
      </c>
      <c r="D817" s="14">
        <v>10</v>
      </c>
      <c r="E817" s="14" t="str">
        <f>_xlfn.XLOOKUP(D817,'Meal Info'!$A$4:$A$19,'Meal Info'!$B$4:$B$19)</f>
        <v>Protein shake</v>
      </c>
      <c r="F817" s="14" t="str">
        <f>_xlfn.XLOOKUP(D817,'Meal Info'!$A$4:$A$19,'Meal Info'!$C$4:$C$19)</f>
        <v>Charlie</v>
      </c>
      <c r="G817" s="7">
        <v>31.49</v>
      </c>
      <c r="H817" s="7">
        <f t="shared" si="50"/>
        <v>3.149</v>
      </c>
      <c r="I817" s="7">
        <f t="shared" si="51"/>
        <v>34.638999999999996</v>
      </c>
      <c r="J817" s="7">
        <v>0.05</v>
      </c>
      <c r="K817" s="7">
        <f t="shared" si="48"/>
        <v>1.5745</v>
      </c>
      <c r="L817" s="7" t="s">
        <v>26</v>
      </c>
      <c r="M817" s="7">
        <v>5</v>
      </c>
      <c r="N817" s="7">
        <f>INDEX('Delivery Distances'!$B$6:$K$20,MATCH('Sales Summary_working sheet'!L817,'Delivery Distances'!$A$6:$A$20,0),MATCH('Sales Summary_working sheet'!M817,'Delivery Distances'!$B$5:$K$5,0))</f>
        <v>16</v>
      </c>
      <c r="O817" s="7" cm="1">
        <f t="array" ref="O817">_xlfn.XLOOKUP(L817,'Delivery Distances'!$A$6:$A$20,_xlfn.XLOOKUP('Sales Summary_working sheet'!M817,'Delivery Distances'!$B$5:$K$5,'Delivery Distances'!$B$6:$K$20))</f>
        <v>16</v>
      </c>
      <c r="P817" s="7">
        <f t="shared" si="49"/>
        <v>15</v>
      </c>
    </row>
    <row r="818" spans="1:16" ht="15.75" customHeight="1" x14ac:dyDescent="0.15">
      <c r="A818" s="13">
        <v>43987</v>
      </c>
      <c r="B818" s="19" t="s">
        <v>5358</v>
      </c>
      <c r="C818" s="7" t="s">
        <v>2326</v>
      </c>
      <c r="D818" s="14">
        <v>10</v>
      </c>
      <c r="E818" s="14" t="str">
        <f>_xlfn.XLOOKUP(D818,'Meal Info'!$A$4:$A$19,'Meal Info'!$B$4:$B$19)</f>
        <v>Protein shake</v>
      </c>
      <c r="F818" s="14" t="str">
        <f>_xlfn.XLOOKUP(D818,'Meal Info'!$A$4:$A$19,'Meal Info'!$C$4:$C$19)</f>
        <v>Charlie</v>
      </c>
      <c r="G818" s="7">
        <v>19.920000000000002</v>
      </c>
      <c r="H818" s="7">
        <f t="shared" si="50"/>
        <v>1.9920000000000002</v>
      </c>
      <c r="I818" s="7">
        <f t="shared" si="51"/>
        <v>21.912000000000003</v>
      </c>
      <c r="J818" s="7">
        <v>0.18</v>
      </c>
      <c r="K818" s="7">
        <f t="shared" si="48"/>
        <v>3.5856000000000003</v>
      </c>
      <c r="L818" s="7" t="s">
        <v>5079</v>
      </c>
      <c r="M818" s="7">
        <v>10</v>
      </c>
      <c r="N818" s="7">
        <f>INDEX('Delivery Distances'!$B$6:$K$20,MATCH('Sales Summary_working sheet'!L818,'Delivery Distances'!$A$6:$A$20,0),MATCH('Sales Summary_working sheet'!M818,'Delivery Distances'!$B$5:$K$5,0))</f>
        <v>4</v>
      </c>
      <c r="O818" s="7" cm="1">
        <f t="array" ref="O818">_xlfn.XLOOKUP(L818,'Delivery Distances'!$A$6:$A$20,_xlfn.XLOOKUP('Sales Summary_working sheet'!M818,'Delivery Distances'!$B$5:$K$5,'Delivery Distances'!$B$6:$K$20))</f>
        <v>4</v>
      </c>
      <c r="P818" s="7">
        <f t="shared" si="49"/>
        <v>8</v>
      </c>
    </row>
    <row r="819" spans="1:16" ht="15.75" customHeight="1" x14ac:dyDescent="0.15">
      <c r="A819" s="13">
        <v>43987</v>
      </c>
      <c r="B819" s="19" t="s">
        <v>5358</v>
      </c>
      <c r="C819" s="7" t="s">
        <v>207</v>
      </c>
      <c r="D819" s="14">
        <v>10</v>
      </c>
      <c r="E819" s="14" t="str">
        <f>_xlfn.XLOOKUP(D819,'Meal Info'!$A$4:$A$19,'Meal Info'!$B$4:$B$19)</f>
        <v>Protein shake</v>
      </c>
      <c r="F819" s="14" t="str">
        <f>_xlfn.XLOOKUP(D819,'Meal Info'!$A$4:$A$19,'Meal Info'!$C$4:$C$19)</f>
        <v>Charlie</v>
      </c>
      <c r="G819" s="7">
        <v>95.26</v>
      </c>
      <c r="H819" s="7">
        <f t="shared" si="50"/>
        <v>9.5260000000000016</v>
      </c>
      <c r="I819" s="7">
        <f t="shared" si="51"/>
        <v>104.786</v>
      </c>
      <c r="J819" s="7">
        <v>0.39</v>
      </c>
      <c r="K819" s="7">
        <f t="shared" si="48"/>
        <v>37.151400000000002</v>
      </c>
      <c r="L819" s="7" t="s">
        <v>5079</v>
      </c>
      <c r="M819" s="7">
        <v>4</v>
      </c>
      <c r="N819" s="7">
        <f>INDEX('Delivery Distances'!$B$6:$K$20,MATCH('Sales Summary_working sheet'!L819,'Delivery Distances'!$A$6:$A$20,0),MATCH('Sales Summary_working sheet'!M819,'Delivery Distances'!$B$5:$K$5,0))</f>
        <v>4</v>
      </c>
      <c r="O819" s="7" cm="1">
        <f t="array" ref="O819">_xlfn.XLOOKUP(L819,'Delivery Distances'!$A$6:$A$20,_xlfn.XLOOKUP('Sales Summary_working sheet'!M819,'Delivery Distances'!$B$5:$K$5,'Delivery Distances'!$B$6:$K$20))</f>
        <v>4</v>
      </c>
      <c r="P819" s="7">
        <f t="shared" si="49"/>
        <v>8</v>
      </c>
    </row>
    <row r="820" spans="1:16" ht="15.75" customHeight="1" x14ac:dyDescent="0.15">
      <c r="A820" s="13">
        <v>43987</v>
      </c>
      <c r="B820" s="19" t="s">
        <v>5358</v>
      </c>
      <c r="C820" s="7" t="s">
        <v>3495</v>
      </c>
      <c r="D820" s="14">
        <v>16</v>
      </c>
      <c r="E820" s="14" t="str">
        <f>_xlfn.XLOOKUP(D820,'Meal Info'!$A$4:$A$19,'Meal Info'!$B$4:$B$19)</f>
        <v>Fish</v>
      </c>
      <c r="F820" s="14" t="str">
        <f>_xlfn.XLOOKUP(D820,'Meal Info'!$A$4:$A$19,'Meal Info'!$C$4:$C$19)</f>
        <v>Charlie</v>
      </c>
      <c r="G820" s="7">
        <v>50.31</v>
      </c>
      <c r="H820" s="7">
        <f t="shared" si="50"/>
        <v>5.0310000000000006</v>
      </c>
      <c r="I820" s="7">
        <f t="shared" si="51"/>
        <v>55.341000000000001</v>
      </c>
      <c r="J820" s="7">
        <v>0.01</v>
      </c>
      <c r="K820" s="7">
        <f t="shared" si="48"/>
        <v>0.50309999999999999</v>
      </c>
      <c r="L820" s="7" t="s">
        <v>5077</v>
      </c>
      <c r="M820" s="7">
        <v>10</v>
      </c>
      <c r="N820" s="7">
        <f>INDEX('Delivery Distances'!$B$6:$K$20,MATCH('Sales Summary_working sheet'!L820,'Delivery Distances'!$A$6:$A$20,0),MATCH('Sales Summary_working sheet'!M820,'Delivery Distances'!$B$5:$K$5,0))</f>
        <v>6</v>
      </c>
      <c r="O820" s="7" cm="1">
        <f t="array" ref="O820">_xlfn.XLOOKUP(L820,'Delivery Distances'!$A$6:$A$20,_xlfn.XLOOKUP('Sales Summary_working sheet'!M820,'Delivery Distances'!$B$5:$K$5,'Delivery Distances'!$B$6:$K$20))</f>
        <v>6</v>
      </c>
      <c r="P820" s="7">
        <f t="shared" si="49"/>
        <v>10</v>
      </c>
    </row>
    <row r="821" spans="1:16" ht="15.75" customHeight="1" x14ac:dyDescent="0.15">
      <c r="A821" s="13">
        <v>43987</v>
      </c>
      <c r="B821" s="19" t="s">
        <v>5358</v>
      </c>
      <c r="C821" s="7" t="s">
        <v>1833</v>
      </c>
      <c r="D821" s="14">
        <v>15</v>
      </c>
      <c r="E821" s="14" t="str">
        <f>_xlfn.XLOOKUP(D821,'Meal Info'!$A$4:$A$19,'Meal Info'!$B$4:$B$19)</f>
        <v>Snacks</v>
      </c>
      <c r="F821" s="14" t="str">
        <f>_xlfn.XLOOKUP(D821,'Meal Info'!$A$4:$A$19,'Meal Info'!$C$4:$C$19)</f>
        <v>Charlie</v>
      </c>
      <c r="G821" s="7">
        <v>4.68</v>
      </c>
      <c r="H821" s="7">
        <f t="shared" si="50"/>
        <v>0.46799999999999997</v>
      </c>
      <c r="I821" s="7">
        <f t="shared" si="51"/>
        <v>5.1479999999999997</v>
      </c>
      <c r="J821" s="7">
        <v>0.3</v>
      </c>
      <c r="K821" s="7">
        <f t="shared" si="48"/>
        <v>1.4039999999999999</v>
      </c>
      <c r="L821" s="7" t="s">
        <v>5075</v>
      </c>
      <c r="M821" s="7">
        <v>8</v>
      </c>
      <c r="N821" s="7">
        <f>INDEX('Delivery Distances'!$B$6:$K$20,MATCH('Sales Summary_working sheet'!L821,'Delivery Distances'!$A$6:$A$20,0),MATCH('Sales Summary_working sheet'!M821,'Delivery Distances'!$B$5:$K$5,0))</f>
        <v>2</v>
      </c>
      <c r="O821" s="7" cm="1">
        <f t="array" ref="O821">_xlfn.XLOOKUP(L821,'Delivery Distances'!$A$6:$A$20,_xlfn.XLOOKUP('Sales Summary_working sheet'!M821,'Delivery Distances'!$B$5:$K$5,'Delivery Distances'!$B$6:$K$20))</f>
        <v>2</v>
      </c>
      <c r="P821" s="7">
        <f t="shared" si="49"/>
        <v>6</v>
      </c>
    </row>
    <row r="822" spans="1:16" ht="15.75" customHeight="1" x14ac:dyDescent="0.15">
      <c r="A822" s="13">
        <v>43987</v>
      </c>
      <c r="B822" s="19" t="s">
        <v>5358</v>
      </c>
      <c r="C822" s="7" t="s">
        <v>2205</v>
      </c>
      <c r="D822" s="14">
        <v>16</v>
      </c>
      <c r="E822" s="14" t="str">
        <f>_xlfn.XLOOKUP(D822,'Meal Info'!$A$4:$A$19,'Meal Info'!$B$4:$B$19)</f>
        <v>Fish</v>
      </c>
      <c r="F822" s="14" t="str">
        <f>_xlfn.XLOOKUP(D822,'Meal Info'!$A$4:$A$19,'Meal Info'!$C$4:$C$19)</f>
        <v>Charlie</v>
      </c>
      <c r="G822" s="7">
        <v>46.26</v>
      </c>
      <c r="H822" s="7">
        <f t="shared" si="50"/>
        <v>4.6260000000000003</v>
      </c>
      <c r="I822" s="7">
        <f t="shared" si="51"/>
        <v>50.885999999999996</v>
      </c>
      <c r="J822" s="7">
        <v>0.2</v>
      </c>
      <c r="K822" s="7">
        <f t="shared" si="48"/>
        <v>9.2520000000000007</v>
      </c>
      <c r="L822" s="7" t="s">
        <v>28</v>
      </c>
      <c r="M822" s="7">
        <v>3</v>
      </c>
      <c r="N822" s="7">
        <f>INDEX('Delivery Distances'!$B$6:$K$20,MATCH('Sales Summary_working sheet'!L822,'Delivery Distances'!$A$6:$A$20,0),MATCH('Sales Summary_working sheet'!M822,'Delivery Distances'!$B$5:$K$5,0))</f>
        <v>6</v>
      </c>
      <c r="O822" s="7" cm="1">
        <f t="array" ref="O822">_xlfn.XLOOKUP(L822,'Delivery Distances'!$A$6:$A$20,_xlfn.XLOOKUP('Sales Summary_working sheet'!M822,'Delivery Distances'!$B$5:$K$5,'Delivery Distances'!$B$6:$K$20))</f>
        <v>6</v>
      </c>
      <c r="P822" s="7">
        <f t="shared" si="49"/>
        <v>10</v>
      </c>
    </row>
    <row r="823" spans="1:16" ht="15.75" customHeight="1" x14ac:dyDescent="0.15">
      <c r="A823" s="13">
        <v>43987</v>
      </c>
      <c r="B823" s="19" t="s">
        <v>5358</v>
      </c>
      <c r="C823" s="7" t="s">
        <v>961</v>
      </c>
      <c r="D823" s="14">
        <v>16</v>
      </c>
      <c r="E823" s="14" t="str">
        <f>_xlfn.XLOOKUP(D823,'Meal Info'!$A$4:$A$19,'Meal Info'!$B$4:$B$19)</f>
        <v>Fish</v>
      </c>
      <c r="F823" s="14" t="str">
        <f>_xlfn.XLOOKUP(D823,'Meal Info'!$A$4:$A$19,'Meal Info'!$C$4:$C$19)</f>
        <v>Charlie</v>
      </c>
      <c r="G823" s="7">
        <v>47.5</v>
      </c>
      <c r="H823" s="7">
        <f t="shared" si="50"/>
        <v>4.75</v>
      </c>
      <c r="I823" s="7">
        <f t="shared" si="51"/>
        <v>52.25</v>
      </c>
      <c r="J823" s="7">
        <v>0.25</v>
      </c>
      <c r="K823" s="7">
        <f t="shared" si="48"/>
        <v>11.875</v>
      </c>
      <c r="L823" s="7" t="s">
        <v>28</v>
      </c>
      <c r="M823" s="7">
        <v>3</v>
      </c>
      <c r="N823" s="7">
        <f>INDEX('Delivery Distances'!$B$6:$K$20,MATCH('Sales Summary_working sheet'!L823,'Delivery Distances'!$A$6:$A$20,0),MATCH('Sales Summary_working sheet'!M823,'Delivery Distances'!$B$5:$K$5,0))</f>
        <v>6</v>
      </c>
      <c r="O823" s="7" cm="1">
        <f t="array" ref="O823">_xlfn.XLOOKUP(L823,'Delivery Distances'!$A$6:$A$20,_xlfn.XLOOKUP('Sales Summary_working sheet'!M823,'Delivery Distances'!$B$5:$K$5,'Delivery Distances'!$B$6:$K$20))</f>
        <v>6</v>
      </c>
      <c r="P823" s="7">
        <f t="shared" si="49"/>
        <v>10</v>
      </c>
    </row>
    <row r="824" spans="1:16" ht="15.75" customHeight="1" x14ac:dyDescent="0.15">
      <c r="A824" s="13">
        <v>43987</v>
      </c>
      <c r="B824" s="19" t="s">
        <v>5358</v>
      </c>
      <c r="C824" s="7" t="s">
        <v>3301</v>
      </c>
      <c r="D824" s="14">
        <v>10</v>
      </c>
      <c r="E824" s="14" t="str">
        <f>_xlfn.XLOOKUP(D824,'Meal Info'!$A$4:$A$19,'Meal Info'!$B$4:$B$19)</f>
        <v>Protein shake</v>
      </c>
      <c r="F824" s="14" t="str">
        <f>_xlfn.XLOOKUP(D824,'Meal Info'!$A$4:$A$19,'Meal Info'!$C$4:$C$19)</f>
        <v>Charlie</v>
      </c>
      <c r="G824" s="7">
        <v>6.76</v>
      </c>
      <c r="H824" s="7">
        <f t="shared" si="50"/>
        <v>0.67600000000000005</v>
      </c>
      <c r="I824" s="7">
        <f t="shared" si="51"/>
        <v>7.4359999999999999</v>
      </c>
      <c r="J824" s="7">
        <v>0.16</v>
      </c>
      <c r="K824" s="7">
        <f t="shared" si="48"/>
        <v>1.0815999999999999</v>
      </c>
      <c r="L824" s="7" t="s">
        <v>28</v>
      </c>
      <c r="M824" s="7">
        <v>8</v>
      </c>
      <c r="N824" s="7">
        <f>INDEX('Delivery Distances'!$B$6:$K$20,MATCH('Sales Summary_working sheet'!L824,'Delivery Distances'!$A$6:$A$20,0),MATCH('Sales Summary_working sheet'!M824,'Delivery Distances'!$B$5:$K$5,0))</f>
        <v>17</v>
      </c>
      <c r="O824" s="7" cm="1">
        <f t="array" ref="O824">_xlfn.XLOOKUP(L824,'Delivery Distances'!$A$6:$A$20,_xlfn.XLOOKUP('Sales Summary_working sheet'!M824,'Delivery Distances'!$B$5:$K$5,'Delivery Distances'!$B$6:$K$20))</f>
        <v>17</v>
      </c>
      <c r="P824" s="7">
        <f t="shared" si="49"/>
        <v>15.5</v>
      </c>
    </row>
    <row r="825" spans="1:16" ht="15.75" customHeight="1" x14ac:dyDescent="0.15">
      <c r="A825" s="13">
        <v>43987</v>
      </c>
      <c r="B825" s="19" t="s">
        <v>5358</v>
      </c>
      <c r="C825" s="7" t="s">
        <v>4027</v>
      </c>
      <c r="D825" s="14">
        <v>10</v>
      </c>
      <c r="E825" s="14" t="str">
        <f>_xlfn.XLOOKUP(D825,'Meal Info'!$A$4:$A$19,'Meal Info'!$B$4:$B$19)</f>
        <v>Protein shake</v>
      </c>
      <c r="F825" s="14" t="str">
        <f>_xlfn.XLOOKUP(D825,'Meal Info'!$A$4:$A$19,'Meal Info'!$C$4:$C$19)</f>
        <v>Charlie</v>
      </c>
      <c r="G825" s="7">
        <v>83.73</v>
      </c>
      <c r="H825" s="7">
        <f t="shared" si="50"/>
        <v>8.3730000000000011</v>
      </c>
      <c r="I825" s="7">
        <f t="shared" si="51"/>
        <v>92.103000000000009</v>
      </c>
      <c r="J825" s="7">
        <v>0.13</v>
      </c>
      <c r="K825" s="7">
        <f t="shared" si="48"/>
        <v>10.8849</v>
      </c>
      <c r="L825" s="7" t="s">
        <v>5075</v>
      </c>
      <c r="M825" s="7">
        <v>6</v>
      </c>
      <c r="N825" s="7">
        <f>INDEX('Delivery Distances'!$B$6:$K$20,MATCH('Sales Summary_working sheet'!L825,'Delivery Distances'!$A$6:$A$20,0),MATCH('Sales Summary_working sheet'!M825,'Delivery Distances'!$B$5:$K$5,0))</f>
        <v>11</v>
      </c>
      <c r="O825" s="7" cm="1">
        <f t="array" ref="O825">_xlfn.XLOOKUP(L825,'Delivery Distances'!$A$6:$A$20,_xlfn.XLOOKUP('Sales Summary_working sheet'!M825,'Delivery Distances'!$B$5:$K$5,'Delivery Distances'!$B$6:$K$20))</f>
        <v>11</v>
      </c>
      <c r="P825" s="7">
        <f t="shared" si="49"/>
        <v>12.5</v>
      </c>
    </row>
    <row r="826" spans="1:16" ht="15.75" customHeight="1" x14ac:dyDescent="0.15">
      <c r="A826" s="13">
        <v>43987</v>
      </c>
      <c r="B826" s="19" t="s">
        <v>5358</v>
      </c>
      <c r="C826" s="7" t="s">
        <v>1722</v>
      </c>
      <c r="D826" s="14">
        <v>16</v>
      </c>
      <c r="E826" s="14" t="str">
        <f>_xlfn.XLOOKUP(D826,'Meal Info'!$A$4:$A$19,'Meal Info'!$B$4:$B$19)</f>
        <v>Fish</v>
      </c>
      <c r="F826" s="14" t="str">
        <f>_xlfn.XLOOKUP(D826,'Meal Info'!$A$4:$A$19,'Meal Info'!$C$4:$C$19)</f>
        <v>Charlie</v>
      </c>
      <c r="G826" s="7">
        <v>57.29</v>
      </c>
      <c r="H826" s="7">
        <f t="shared" si="50"/>
        <v>5.7290000000000001</v>
      </c>
      <c r="I826" s="7">
        <f t="shared" si="51"/>
        <v>63.018999999999998</v>
      </c>
      <c r="J826" s="7">
        <v>0.35</v>
      </c>
      <c r="K826" s="7">
        <f t="shared" si="48"/>
        <v>20.051499999999997</v>
      </c>
      <c r="L826" s="7" t="s">
        <v>5082</v>
      </c>
      <c r="M826" s="7">
        <v>4</v>
      </c>
      <c r="N826" s="7">
        <f>INDEX('Delivery Distances'!$B$6:$K$20,MATCH('Sales Summary_working sheet'!L826,'Delivery Distances'!$A$6:$A$20,0),MATCH('Sales Summary_working sheet'!M826,'Delivery Distances'!$B$5:$K$5,0))</f>
        <v>2</v>
      </c>
      <c r="O826" s="7" cm="1">
        <f t="array" ref="O826">_xlfn.XLOOKUP(L826,'Delivery Distances'!$A$6:$A$20,_xlfn.XLOOKUP('Sales Summary_working sheet'!M826,'Delivery Distances'!$B$5:$K$5,'Delivery Distances'!$B$6:$K$20))</f>
        <v>2</v>
      </c>
      <c r="P826" s="7">
        <f t="shared" si="49"/>
        <v>6</v>
      </c>
    </row>
    <row r="827" spans="1:16" ht="15.75" customHeight="1" x14ac:dyDescent="0.15">
      <c r="A827" s="13">
        <v>43987</v>
      </c>
      <c r="B827" s="19" t="s">
        <v>5358</v>
      </c>
      <c r="C827" s="7" t="s">
        <v>3775</v>
      </c>
      <c r="D827" s="14">
        <v>15</v>
      </c>
      <c r="E827" s="14" t="str">
        <f>_xlfn.XLOOKUP(D827,'Meal Info'!$A$4:$A$19,'Meal Info'!$B$4:$B$19)</f>
        <v>Snacks</v>
      </c>
      <c r="F827" s="14" t="str">
        <f>_xlfn.XLOOKUP(D827,'Meal Info'!$A$4:$A$19,'Meal Info'!$C$4:$C$19)</f>
        <v>Charlie</v>
      </c>
      <c r="G827" s="7">
        <v>97.81</v>
      </c>
      <c r="H827" s="7">
        <f t="shared" si="50"/>
        <v>9.7810000000000006</v>
      </c>
      <c r="I827" s="7">
        <f t="shared" si="51"/>
        <v>107.59100000000001</v>
      </c>
      <c r="J827" s="7">
        <v>0.19</v>
      </c>
      <c r="K827" s="7">
        <f t="shared" si="48"/>
        <v>18.5839</v>
      </c>
      <c r="L827" s="7" t="s">
        <v>27</v>
      </c>
      <c r="M827" s="7">
        <v>6</v>
      </c>
      <c r="N827" s="7">
        <f>INDEX('Delivery Distances'!$B$6:$K$20,MATCH('Sales Summary_working sheet'!L827,'Delivery Distances'!$A$6:$A$20,0),MATCH('Sales Summary_working sheet'!M827,'Delivery Distances'!$B$5:$K$5,0))</f>
        <v>9</v>
      </c>
      <c r="O827" s="7" cm="1">
        <f t="array" ref="O827">_xlfn.XLOOKUP(L827,'Delivery Distances'!$A$6:$A$20,_xlfn.XLOOKUP('Sales Summary_working sheet'!M827,'Delivery Distances'!$B$5:$K$5,'Delivery Distances'!$B$6:$K$20))</f>
        <v>9</v>
      </c>
      <c r="P827" s="7">
        <f t="shared" si="49"/>
        <v>11.5</v>
      </c>
    </row>
    <row r="828" spans="1:16" ht="15.75" customHeight="1" x14ac:dyDescent="0.15">
      <c r="A828" s="13">
        <v>43987</v>
      </c>
      <c r="B828" s="19" t="s">
        <v>5358</v>
      </c>
      <c r="C828" s="7" t="s">
        <v>2159</v>
      </c>
      <c r="D828" s="14">
        <v>10</v>
      </c>
      <c r="E828" s="14" t="str">
        <f>_xlfn.XLOOKUP(D828,'Meal Info'!$A$4:$A$19,'Meal Info'!$B$4:$B$19)</f>
        <v>Protein shake</v>
      </c>
      <c r="F828" s="14" t="str">
        <f>_xlfn.XLOOKUP(D828,'Meal Info'!$A$4:$A$19,'Meal Info'!$C$4:$C$19)</f>
        <v>Charlie</v>
      </c>
      <c r="G828" s="7">
        <v>14.26</v>
      </c>
      <c r="H828" s="7">
        <f t="shared" si="50"/>
        <v>1.4260000000000002</v>
      </c>
      <c r="I828" s="7">
        <f t="shared" si="51"/>
        <v>15.686</v>
      </c>
      <c r="J828" s="7">
        <v>0.09</v>
      </c>
      <c r="K828" s="7">
        <f t="shared" si="48"/>
        <v>1.2833999999999999</v>
      </c>
      <c r="L828" s="7" t="s">
        <v>5082</v>
      </c>
      <c r="M828" s="7">
        <v>5</v>
      </c>
      <c r="N828" s="7">
        <f>INDEX('Delivery Distances'!$B$6:$K$20,MATCH('Sales Summary_working sheet'!L828,'Delivery Distances'!$A$6:$A$20,0),MATCH('Sales Summary_working sheet'!M828,'Delivery Distances'!$B$5:$K$5,0))</f>
        <v>2</v>
      </c>
      <c r="O828" s="7" cm="1">
        <f t="array" ref="O828">_xlfn.XLOOKUP(L828,'Delivery Distances'!$A$6:$A$20,_xlfn.XLOOKUP('Sales Summary_working sheet'!M828,'Delivery Distances'!$B$5:$K$5,'Delivery Distances'!$B$6:$K$20))</f>
        <v>2</v>
      </c>
      <c r="P828" s="7">
        <f t="shared" si="49"/>
        <v>6</v>
      </c>
    </row>
    <row r="829" spans="1:16" ht="15.75" customHeight="1" x14ac:dyDescent="0.15">
      <c r="A829" s="13">
        <v>43987</v>
      </c>
      <c r="B829" s="19" t="s">
        <v>5358</v>
      </c>
      <c r="C829" s="7" t="s">
        <v>1023</v>
      </c>
      <c r="D829" s="14">
        <v>16</v>
      </c>
      <c r="E829" s="14" t="str">
        <f>_xlfn.XLOOKUP(D829,'Meal Info'!$A$4:$A$19,'Meal Info'!$B$4:$B$19)</f>
        <v>Fish</v>
      </c>
      <c r="F829" s="14" t="str">
        <f>_xlfn.XLOOKUP(D829,'Meal Info'!$A$4:$A$19,'Meal Info'!$C$4:$C$19)</f>
        <v>Charlie</v>
      </c>
      <c r="G829" s="7">
        <v>14.9</v>
      </c>
      <c r="H829" s="7">
        <f t="shared" si="50"/>
        <v>1.4900000000000002</v>
      </c>
      <c r="I829" s="7">
        <f t="shared" si="51"/>
        <v>16.39</v>
      </c>
      <c r="J829" s="7">
        <v>0.05</v>
      </c>
      <c r="K829" s="7">
        <f t="shared" si="48"/>
        <v>0.74500000000000011</v>
      </c>
      <c r="L829" s="7" t="s">
        <v>5081</v>
      </c>
      <c r="M829" s="7">
        <v>5</v>
      </c>
      <c r="N829" s="7">
        <f>INDEX('Delivery Distances'!$B$6:$K$20,MATCH('Sales Summary_working sheet'!L829,'Delivery Distances'!$A$6:$A$20,0),MATCH('Sales Summary_working sheet'!M829,'Delivery Distances'!$B$5:$K$5,0))</f>
        <v>3</v>
      </c>
      <c r="O829" s="7" cm="1">
        <f t="array" ref="O829">_xlfn.XLOOKUP(L829,'Delivery Distances'!$A$6:$A$20,_xlfn.XLOOKUP('Sales Summary_working sheet'!M829,'Delivery Distances'!$B$5:$K$5,'Delivery Distances'!$B$6:$K$20))</f>
        <v>3</v>
      </c>
      <c r="P829" s="7">
        <f t="shared" si="49"/>
        <v>7</v>
      </c>
    </row>
    <row r="830" spans="1:16" ht="15.75" customHeight="1" x14ac:dyDescent="0.15">
      <c r="A830" s="13">
        <v>43987</v>
      </c>
      <c r="B830" s="19" t="s">
        <v>5358</v>
      </c>
      <c r="C830" s="7" t="s">
        <v>2103</v>
      </c>
      <c r="D830" s="14">
        <v>10</v>
      </c>
      <c r="E830" s="14" t="str">
        <f>_xlfn.XLOOKUP(D830,'Meal Info'!$A$4:$A$19,'Meal Info'!$B$4:$B$19)</f>
        <v>Protein shake</v>
      </c>
      <c r="F830" s="14" t="str">
        <f>_xlfn.XLOOKUP(D830,'Meal Info'!$A$4:$A$19,'Meal Info'!$C$4:$C$19)</f>
        <v>Charlie</v>
      </c>
      <c r="G830" s="7">
        <v>67.010000000000005</v>
      </c>
      <c r="H830" s="7">
        <f t="shared" si="50"/>
        <v>6.7010000000000005</v>
      </c>
      <c r="I830" s="7">
        <f t="shared" si="51"/>
        <v>73.711000000000013</v>
      </c>
      <c r="J830" s="7">
        <v>0.3</v>
      </c>
      <c r="K830" s="7">
        <f t="shared" si="48"/>
        <v>20.103000000000002</v>
      </c>
      <c r="L830" s="7" t="s">
        <v>5076</v>
      </c>
      <c r="M830" s="7">
        <v>4</v>
      </c>
      <c r="N830" s="7">
        <f>INDEX('Delivery Distances'!$B$6:$K$20,MATCH('Sales Summary_working sheet'!L830,'Delivery Distances'!$A$6:$A$20,0),MATCH('Sales Summary_working sheet'!M830,'Delivery Distances'!$B$5:$K$5,0))</f>
        <v>11</v>
      </c>
      <c r="O830" s="7" cm="1">
        <f t="array" ref="O830">_xlfn.XLOOKUP(L830,'Delivery Distances'!$A$6:$A$20,_xlfn.XLOOKUP('Sales Summary_working sheet'!M830,'Delivery Distances'!$B$5:$K$5,'Delivery Distances'!$B$6:$K$20))</f>
        <v>11</v>
      </c>
      <c r="P830" s="7">
        <f t="shared" si="49"/>
        <v>12.5</v>
      </c>
    </row>
    <row r="831" spans="1:16" ht="15.75" customHeight="1" x14ac:dyDescent="0.15">
      <c r="A831" s="13">
        <v>43987</v>
      </c>
      <c r="B831" s="19" t="s">
        <v>5358</v>
      </c>
      <c r="C831" s="7" t="s">
        <v>4649</v>
      </c>
      <c r="D831" s="14">
        <v>15</v>
      </c>
      <c r="E831" s="14" t="str">
        <f>_xlfn.XLOOKUP(D831,'Meal Info'!$A$4:$A$19,'Meal Info'!$B$4:$B$19)</f>
        <v>Snacks</v>
      </c>
      <c r="F831" s="14" t="str">
        <f>_xlfn.XLOOKUP(D831,'Meal Info'!$A$4:$A$19,'Meal Info'!$C$4:$C$19)</f>
        <v>Charlie</v>
      </c>
      <c r="G831" s="7">
        <v>8.8699999999999992</v>
      </c>
      <c r="H831" s="7">
        <f t="shared" si="50"/>
        <v>0.88700000000000001</v>
      </c>
      <c r="I831" s="7">
        <f t="shared" si="51"/>
        <v>9.7569999999999997</v>
      </c>
      <c r="J831" s="7">
        <v>0.03</v>
      </c>
      <c r="K831" s="7">
        <f t="shared" si="48"/>
        <v>0.26609999999999995</v>
      </c>
      <c r="L831" s="7" t="s">
        <v>5077</v>
      </c>
      <c r="M831" s="7">
        <v>10</v>
      </c>
      <c r="N831" s="7">
        <f>INDEX('Delivery Distances'!$B$6:$K$20,MATCH('Sales Summary_working sheet'!L831,'Delivery Distances'!$A$6:$A$20,0),MATCH('Sales Summary_working sheet'!M831,'Delivery Distances'!$B$5:$K$5,0))</f>
        <v>6</v>
      </c>
      <c r="O831" s="7" cm="1">
        <f t="array" ref="O831">_xlfn.XLOOKUP(L831,'Delivery Distances'!$A$6:$A$20,_xlfn.XLOOKUP('Sales Summary_working sheet'!M831,'Delivery Distances'!$B$5:$K$5,'Delivery Distances'!$B$6:$K$20))</f>
        <v>6</v>
      </c>
      <c r="P831" s="7">
        <f t="shared" si="49"/>
        <v>10</v>
      </c>
    </row>
    <row r="832" spans="1:16" ht="15.75" customHeight="1" x14ac:dyDescent="0.15">
      <c r="A832" s="13">
        <v>43987</v>
      </c>
      <c r="B832" s="19" t="s">
        <v>5359</v>
      </c>
      <c r="C832" s="7" t="s">
        <v>4032</v>
      </c>
      <c r="D832" s="14">
        <v>15</v>
      </c>
      <c r="E832" s="14" t="str">
        <f>_xlfn.XLOOKUP(D832,'Meal Info'!$A$4:$A$19,'Meal Info'!$B$4:$B$19)</f>
        <v>Snacks</v>
      </c>
      <c r="F832" s="14" t="str">
        <f>_xlfn.XLOOKUP(D832,'Meal Info'!$A$4:$A$19,'Meal Info'!$C$4:$C$19)</f>
        <v>Charlie</v>
      </c>
      <c r="G832" s="7">
        <v>65.97</v>
      </c>
      <c r="H832" s="7">
        <f t="shared" si="50"/>
        <v>6.5970000000000004</v>
      </c>
      <c r="I832" s="7">
        <f t="shared" si="51"/>
        <v>72.566999999999993</v>
      </c>
      <c r="J832" s="7">
        <v>0.12</v>
      </c>
      <c r="K832" s="7">
        <f t="shared" si="48"/>
        <v>7.9163999999999994</v>
      </c>
      <c r="L832" s="7" t="s">
        <v>5077</v>
      </c>
      <c r="M832" s="7">
        <v>3</v>
      </c>
      <c r="N832" s="7">
        <f>INDEX('Delivery Distances'!$B$6:$K$20,MATCH('Sales Summary_working sheet'!L832,'Delivery Distances'!$A$6:$A$20,0),MATCH('Sales Summary_working sheet'!M832,'Delivery Distances'!$B$5:$K$5,0))</f>
        <v>2</v>
      </c>
      <c r="O832" s="7" cm="1">
        <f t="array" ref="O832">_xlfn.XLOOKUP(L832,'Delivery Distances'!$A$6:$A$20,_xlfn.XLOOKUP('Sales Summary_working sheet'!M832,'Delivery Distances'!$B$5:$K$5,'Delivery Distances'!$B$6:$K$20))</f>
        <v>2</v>
      </c>
      <c r="P832" s="7">
        <f t="shared" si="49"/>
        <v>6</v>
      </c>
    </row>
    <row r="833" spans="1:16" ht="15.75" customHeight="1" x14ac:dyDescent="0.15">
      <c r="A833" s="13">
        <v>43987</v>
      </c>
      <c r="B833" s="19" t="s">
        <v>5359</v>
      </c>
      <c r="C833" s="7" t="s">
        <v>1474</v>
      </c>
      <c r="D833" s="14">
        <v>15</v>
      </c>
      <c r="E833" s="14" t="str">
        <f>_xlfn.XLOOKUP(D833,'Meal Info'!$A$4:$A$19,'Meal Info'!$B$4:$B$19)</f>
        <v>Snacks</v>
      </c>
      <c r="F833" s="14" t="str">
        <f>_xlfn.XLOOKUP(D833,'Meal Info'!$A$4:$A$19,'Meal Info'!$C$4:$C$19)</f>
        <v>Charlie</v>
      </c>
      <c r="G833" s="7">
        <v>69.739999999999995</v>
      </c>
      <c r="H833" s="7">
        <f t="shared" si="50"/>
        <v>6.9740000000000002</v>
      </c>
      <c r="I833" s="7">
        <f t="shared" si="51"/>
        <v>76.713999999999999</v>
      </c>
      <c r="J833" s="7">
        <v>0.1</v>
      </c>
      <c r="K833" s="7">
        <f t="shared" si="48"/>
        <v>6.9740000000000002</v>
      </c>
      <c r="L833" s="7" t="s">
        <v>27</v>
      </c>
      <c r="M833" s="7">
        <v>1</v>
      </c>
      <c r="N833" s="7">
        <f>INDEX('Delivery Distances'!$B$6:$K$20,MATCH('Sales Summary_working sheet'!L833,'Delivery Distances'!$A$6:$A$20,0),MATCH('Sales Summary_working sheet'!M833,'Delivery Distances'!$B$5:$K$5,0))</f>
        <v>18</v>
      </c>
      <c r="O833" s="7" cm="1">
        <f t="array" ref="O833">_xlfn.XLOOKUP(L833,'Delivery Distances'!$A$6:$A$20,_xlfn.XLOOKUP('Sales Summary_working sheet'!M833,'Delivery Distances'!$B$5:$K$5,'Delivery Distances'!$B$6:$K$20))</f>
        <v>18</v>
      </c>
      <c r="P833" s="7">
        <f t="shared" si="49"/>
        <v>16</v>
      </c>
    </row>
    <row r="834" spans="1:16" ht="15.75" customHeight="1" x14ac:dyDescent="0.15">
      <c r="A834" s="13">
        <v>43987</v>
      </c>
      <c r="B834" s="19" t="s">
        <v>5359</v>
      </c>
      <c r="C834" s="7" t="s">
        <v>2476</v>
      </c>
      <c r="D834" s="14">
        <v>16</v>
      </c>
      <c r="E834" s="14" t="str">
        <f>_xlfn.XLOOKUP(D834,'Meal Info'!$A$4:$A$19,'Meal Info'!$B$4:$B$19)</f>
        <v>Fish</v>
      </c>
      <c r="F834" s="14" t="str">
        <f>_xlfn.XLOOKUP(D834,'Meal Info'!$A$4:$A$19,'Meal Info'!$C$4:$C$19)</f>
        <v>Charlie</v>
      </c>
      <c r="G834" s="7">
        <v>22.27</v>
      </c>
      <c r="H834" s="7">
        <f t="shared" si="50"/>
        <v>2.2269999999999999</v>
      </c>
      <c r="I834" s="7">
        <f t="shared" si="51"/>
        <v>24.497</v>
      </c>
      <c r="J834" s="7">
        <v>0.31</v>
      </c>
      <c r="K834" s="7">
        <f t="shared" si="48"/>
        <v>6.9036999999999997</v>
      </c>
      <c r="L834" s="7" t="s">
        <v>5079</v>
      </c>
      <c r="M834" s="7">
        <v>3</v>
      </c>
      <c r="N834" s="7">
        <f>INDEX('Delivery Distances'!$B$6:$K$20,MATCH('Sales Summary_working sheet'!L834,'Delivery Distances'!$A$6:$A$20,0),MATCH('Sales Summary_working sheet'!M834,'Delivery Distances'!$B$5:$K$5,0))</f>
        <v>4</v>
      </c>
      <c r="O834" s="7" cm="1">
        <f t="array" ref="O834">_xlfn.XLOOKUP(L834,'Delivery Distances'!$A$6:$A$20,_xlfn.XLOOKUP('Sales Summary_working sheet'!M834,'Delivery Distances'!$B$5:$K$5,'Delivery Distances'!$B$6:$K$20))</f>
        <v>4</v>
      </c>
      <c r="P834" s="7">
        <f t="shared" si="49"/>
        <v>8</v>
      </c>
    </row>
    <row r="835" spans="1:16" ht="15.75" customHeight="1" x14ac:dyDescent="0.15">
      <c r="A835" s="13">
        <v>43987</v>
      </c>
      <c r="B835" s="19" t="s">
        <v>5359</v>
      </c>
      <c r="C835" s="7" t="s">
        <v>3042</v>
      </c>
      <c r="D835" s="14">
        <v>15</v>
      </c>
      <c r="E835" s="14" t="str">
        <f>_xlfn.XLOOKUP(D835,'Meal Info'!$A$4:$A$19,'Meal Info'!$B$4:$B$19)</f>
        <v>Snacks</v>
      </c>
      <c r="F835" s="14" t="str">
        <f>_xlfn.XLOOKUP(D835,'Meal Info'!$A$4:$A$19,'Meal Info'!$C$4:$C$19)</f>
        <v>Charlie</v>
      </c>
      <c r="G835" s="7">
        <v>25.18</v>
      </c>
      <c r="H835" s="7">
        <f t="shared" si="50"/>
        <v>2.5180000000000002</v>
      </c>
      <c r="I835" s="7">
        <f t="shared" si="51"/>
        <v>27.698</v>
      </c>
      <c r="J835" s="7">
        <v>0.03</v>
      </c>
      <c r="K835" s="7">
        <f t="shared" si="48"/>
        <v>0.75539999999999996</v>
      </c>
      <c r="L835" s="7" t="s">
        <v>29</v>
      </c>
      <c r="M835" s="7">
        <v>2</v>
      </c>
      <c r="N835" s="7">
        <f>INDEX('Delivery Distances'!$B$6:$K$20,MATCH('Sales Summary_working sheet'!L835,'Delivery Distances'!$A$6:$A$20,0),MATCH('Sales Summary_working sheet'!M835,'Delivery Distances'!$B$5:$K$5,0))</f>
        <v>18</v>
      </c>
      <c r="O835" s="7" cm="1">
        <f t="array" ref="O835">_xlfn.XLOOKUP(L835,'Delivery Distances'!$A$6:$A$20,_xlfn.XLOOKUP('Sales Summary_working sheet'!M835,'Delivery Distances'!$B$5:$K$5,'Delivery Distances'!$B$6:$K$20))</f>
        <v>18</v>
      </c>
      <c r="P835" s="7">
        <f t="shared" si="49"/>
        <v>16</v>
      </c>
    </row>
    <row r="836" spans="1:16" ht="15.75" customHeight="1" x14ac:dyDescent="0.15">
      <c r="A836" s="13">
        <v>43987</v>
      </c>
      <c r="B836" s="19" t="s">
        <v>5359</v>
      </c>
      <c r="C836" s="7" t="s">
        <v>544</v>
      </c>
      <c r="D836" s="14">
        <v>10</v>
      </c>
      <c r="E836" s="14" t="str">
        <f>_xlfn.XLOOKUP(D836,'Meal Info'!$A$4:$A$19,'Meal Info'!$B$4:$B$19)</f>
        <v>Protein shake</v>
      </c>
      <c r="F836" s="14" t="str">
        <f>_xlfn.XLOOKUP(D836,'Meal Info'!$A$4:$A$19,'Meal Info'!$C$4:$C$19)</f>
        <v>Charlie</v>
      </c>
      <c r="G836" s="7">
        <v>92.81</v>
      </c>
      <c r="H836" s="7">
        <f t="shared" si="50"/>
        <v>9.2810000000000006</v>
      </c>
      <c r="I836" s="7">
        <f t="shared" si="51"/>
        <v>102.09100000000001</v>
      </c>
      <c r="J836" s="7">
        <v>0.21</v>
      </c>
      <c r="K836" s="7">
        <f t="shared" si="48"/>
        <v>19.490099999999998</v>
      </c>
      <c r="L836" s="7" t="s">
        <v>5083</v>
      </c>
      <c r="M836" s="7">
        <v>7</v>
      </c>
      <c r="N836" s="7">
        <f>INDEX('Delivery Distances'!$B$6:$K$20,MATCH('Sales Summary_working sheet'!L836,'Delivery Distances'!$A$6:$A$20,0),MATCH('Sales Summary_working sheet'!M836,'Delivery Distances'!$B$5:$K$5,0))</f>
        <v>3</v>
      </c>
      <c r="O836" s="7" cm="1">
        <f t="array" ref="O836">_xlfn.XLOOKUP(L836,'Delivery Distances'!$A$6:$A$20,_xlfn.XLOOKUP('Sales Summary_working sheet'!M836,'Delivery Distances'!$B$5:$K$5,'Delivery Distances'!$B$6:$K$20))</f>
        <v>3</v>
      </c>
      <c r="P836" s="7">
        <f t="shared" si="49"/>
        <v>7</v>
      </c>
    </row>
    <row r="837" spans="1:16" ht="15.75" customHeight="1" x14ac:dyDescent="0.15">
      <c r="A837" s="13">
        <v>43987</v>
      </c>
      <c r="B837" s="19" t="s">
        <v>5359</v>
      </c>
      <c r="C837" s="7" t="s">
        <v>1306</v>
      </c>
      <c r="D837" s="14">
        <v>16</v>
      </c>
      <c r="E837" s="14" t="str">
        <f>_xlfn.XLOOKUP(D837,'Meal Info'!$A$4:$A$19,'Meal Info'!$B$4:$B$19)</f>
        <v>Fish</v>
      </c>
      <c r="F837" s="14" t="str">
        <f>_xlfn.XLOOKUP(D837,'Meal Info'!$A$4:$A$19,'Meal Info'!$C$4:$C$19)</f>
        <v>Charlie</v>
      </c>
      <c r="G837" s="7">
        <v>55.79</v>
      </c>
      <c r="H837" s="7">
        <f t="shared" si="50"/>
        <v>5.5790000000000006</v>
      </c>
      <c r="I837" s="7">
        <f t="shared" si="51"/>
        <v>61.369</v>
      </c>
      <c r="J837" s="7">
        <v>0.26</v>
      </c>
      <c r="K837" s="7">
        <f t="shared" ref="K837:K900" si="52">J837*G837</f>
        <v>14.5054</v>
      </c>
      <c r="L837" s="7" t="s">
        <v>5076</v>
      </c>
      <c r="M837" s="7">
        <v>8</v>
      </c>
      <c r="N837" s="7">
        <f>INDEX('Delivery Distances'!$B$6:$K$20,MATCH('Sales Summary_working sheet'!L837,'Delivery Distances'!$A$6:$A$20,0),MATCH('Sales Summary_working sheet'!M837,'Delivery Distances'!$B$5:$K$5,0))</f>
        <v>6</v>
      </c>
      <c r="O837" s="7" cm="1">
        <f t="array" ref="O837">_xlfn.XLOOKUP(L837,'Delivery Distances'!$A$6:$A$20,_xlfn.XLOOKUP('Sales Summary_working sheet'!M837,'Delivery Distances'!$B$5:$K$5,'Delivery Distances'!$B$6:$K$20))</f>
        <v>6</v>
      </c>
      <c r="P837" s="7">
        <f t="shared" ref="P837:P900" si="53">IF(O837&lt;=2, O837*3, IF(O837&lt;=6, 3*2 + (O837-2)*1, 3*2 + 4*1 + (O837-6)*0.5))</f>
        <v>10</v>
      </c>
    </row>
    <row r="838" spans="1:16" ht="15.75" customHeight="1" x14ac:dyDescent="0.15">
      <c r="A838" s="13">
        <v>43987</v>
      </c>
      <c r="B838" s="19" t="s">
        <v>5359</v>
      </c>
      <c r="C838" s="7" t="s">
        <v>3346</v>
      </c>
      <c r="D838" s="14">
        <v>15</v>
      </c>
      <c r="E838" s="14" t="str">
        <f>_xlfn.XLOOKUP(D838,'Meal Info'!$A$4:$A$19,'Meal Info'!$B$4:$B$19)</f>
        <v>Snacks</v>
      </c>
      <c r="F838" s="14" t="str">
        <f>_xlfn.XLOOKUP(D838,'Meal Info'!$A$4:$A$19,'Meal Info'!$C$4:$C$19)</f>
        <v>Charlie</v>
      </c>
      <c r="G838" s="7">
        <v>57.24</v>
      </c>
      <c r="H838" s="7">
        <f t="shared" si="50"/>
        <v>5.7240000000000002</v>
      </c>
      <c r="I838" s="7">
        <f t="shared" si="51"/>
        <v>62.963999999999999</v>
      </c>
      <c r="J838" s="7">
        <v>0.05</v>
      </c>
      <c r="K838" s="7">
        <f t="shared" si="52"/>
        <v>2.8620000000000001</v>
      </c>
      <c r="L838" s="7" t="s">
        <v>5078</v>
      </c>
      <c r="M838" s="7">
        <v>8</v>
      </c>
      <c r="N838" s="7">
        <f>INDEX('Delivery Distances'!$B$6:$K$20,MATCH('Sales Summary_working sheet'!L838,'Delivery Distances'!$A$6:$A$20,0),MATCH('Sales Summary_working sheet'!M838,'Delivery Distances'!$B$5:$K$5,0))</f>
        <v>5</v>
      </c>
      <c r="O838" s="7" cm="1">
        <f t="array" ref="O838">_xlfn.XLOOKUP(L838,'Delivery Distances'!$A$6:$A$20,_xlfn.XLOOKUP('Sales Summary_working sheet'!M838,'Delivery Distances'!$B$5:$K$5,'Delivery Distances'!$B$6:$K$20))</f>
        <v>5</v>
      </c>
      <c r="P838" s="7">
        <f t="shared" si="53"/>
        <v>9</v>
      </c>
    </row>
    <row r="839" spans="1:16" ht="15.75" customHeight="1" x14ac:dyDescent="0.15">
      <c r="A839" s="13">
        <v>43987</v>
      </c>
      <c r="B839" s="19" t="s">
        <v>5359</v>
      </c>
      <c r="C839" s="7" t="s">
        <v>3674</v>
      </c>
      <c r="D839" s="14">
        <v>15</v>
      </c>
      <c r="E839" s="14" t="str">
        <f>_xlfn.XLOOKUP(D839,'Meal Info'!$A$4:$A$19,'Meal Info'!$B$4:$B$19)</f>
        <v>Snacks</v>
      </c>
      <c r="F839" s="14" t="str">
        <f>_xlfn.XLOOKUP(D839,'Meal Info'!$A$4:$A$19,'Meal Info'!$C$4:$C$19)</f>
        <v>Charlie</v>
      </c>
      <c r="G839" s="7">
        <v>92.12</v>
      </c>
      <c r="H839" s="7">
        <f t="shared" si="50"/>
        <v>9.2120000000000015</v>
      </c>
      <c r="I839" s="7">
        <f t="shared" si="51"/>
        <v>101.33200000000001</v>
      </c>
      <c r="J839" s="7">
        <v>0.08</v>
      </c>
      <c r="K839" s="7">
        <f t="shared" si="52"/>
        <v>7.3696000000000002</v>
      </c>
      <c r="L839" s="7" t="s">
        <v>5080</v>
      </c>
      <c r="M839" s="7">
        <v>9</v>
      </c>
      <c r="N839" s="7">
        <f>INDEX('Delivery Distances'!$B$6:$K$20,MATCH('Sales Summary_working sheet'!L839,'Delivery Distances'!$A$6:$A$20,0),MATCH('Sales Summary_working sheet'!M839,'Delivery Distances'!$B$5:$K$5,0))</f>
        <v>4</v>
      </c>
      <c r="O839" s="7" cm="1">
        <f t="array" ref="O839">_xlfn.XLOOKUP(L839,'Delivery Distances'!$A$6:$A$20,_xlfn.XLOOKUP('Sales Summary_working sheet'!M839,'Delivery Distances'!$B$5:$K$5,'Delivery Distances'!$B$6:$K$20))</f>
        <v>4</v>
      </c>
      <c r="P839" s="7">
        <f t="shared" si="53"/>
        <v>8</v>
      </c>
    </row>
    <row r="840" spans="1:16" ht="15.75" customHeight="1" x14ac:dyDescent="0.15">
      <c r="A840" s="13">
        <v>43987</v>
      </c>
      <c r="B840" s="19" t="s">
        <v>5359</v>
      </c>
      <c r="C840" s="7" t="s">
        <v>1750</v>
      </c>
      <c r="D840" s="14">
        <v>10</v>
      </c>
      <c r="E840" s="14" t="str">
        <f>_xlfn.XLOOKUP(D840,'Meal Info'!$A$4:$A$19,'Meal Info'!$B$4:$B$19)</f>
        <v>Protein shake</v>
      </c>
      <c r="F840" s="14" t="str">
        <f>_xlfn.XLOOKUP(D840,'Meal Info'!$A$4:$A$19,'Meal Info'!$C$4:$C$19)</f>
        <v>Charlie</v>
      </c>
      <c r="G840" s="7">
        <v>84.04</v>
      </c>
      <c r="H840" s="7">
        <f t="shared" si="50"/>
        <v>8.4040000000000017</v>
      </c>
      <c r="I840" s="7">
        <f t="shared" si="51"/>
        <v>92.444000000000003</v>
      </c>
      <c r="J840" s="7">
        <v>0.24</v>
      </c>
      <c r="K840" s="7">
        <f t="shared" si="52"/>
        <v>20.169599999999999</v>
      </c>
      <c r="L840" s="7" t="s">
        <v>28</v>
      </c>
      <c r="M840" s="7">
        <v>5</v>
      </c>
      <c r="N840" s="7">
        <f>INDEX('Delivery Distances'!$B$6:$K$20,MATCH('Sales Summary_working sheet'!L840,'Delivery Distances'!$A$6:$A$20,0),MATCH('Sales Summary_working sheet'!M840,'Delivery Distances'!$B$5:$K$5,0))</f>
        <v>11</v>
      </c>
      <c r="O840" s="7" cm="1">
        <f t="array" ref="O840">_xlfn.XLOOKUP(L840,'Delivery Distances'!$A$6:$A$20,_xlfn.XLOOKUP('Sales Summary_working sheet'!M840,'Delivery Distances'!$B$5:$K$5,'Delivery Distances'!$B$6:$K$20))</f>
        <v>11</v>
      </c>
      <c r="P840" s="7">
        <f t="shared" si="53"/>
        <v>12.5</v>
      </c>
    </row>
    <row r="841" spans="1:16" ht="15.75" customHeight="1" x14ac:dyDescent="0.15">
      <c r="A841" s="13">
        <v>43987</v>
      </c>
      <c r="B841" s="19" t="s">
        <v>5359</v>
      </c>
      <c r="C841" s="7" t="s">
        <v>798</v>
      </c>
      <c r="D841" s="14">
        <v>10</v>
      </c>
      <c r="E841" s="14" t="str">
        <f>_xlfn.XLOOKUP(D841,'Meal Info'!$A$4:$A$19,'Meal Info'!$B$4:$B$19)</f>
        <v>Protein shake</v>
      </c>
      <c r="F841" s="14" t="str">
        <f>_xlfn.XLOOKUP(D841,'Meal Info'!$A$4:$A$19,'Meal Info'!$C$4:$C$19)</f>
        <v>Charlie</v>
      </c>
      <c r="G841" s="7">
        <v>91.74</v>
      </c>
      <c r="H841" s="7">
        <f t="shared" ref="H841:H904" si="54">G841*10%</f>
        <v>9.1739999999999995</v>
      </c>
      <c r="I841" s="7">
        <f t="shared" ref="I841:I904" si="55">G841+H841</f>
        <v>100.91399999999999</v>
      </c>
      <c r="J841" s="7">
        <v>0.13</v>
      </c>
      <c r="K841" s="7">
        <f t="shared" si="52"/>
        <v>11.9262</v>
      </c>
      <c r="L841" s="7" t="s">
        <v>30</v>
      </c>
      <c r="M841" s="7">
        <v>3</v>
      </c>
      <c r="N841" s="7">
        <f>INDEX('Delivery Distances'!$B$6:$K$20,MATCH('Sales Summary_working sheet'!L841,'Delivery Distances'!$A$6:$A$20,0),MATCH('Sales Summary_working sheet'!M841,'Delivery Distances'!$B$5:$K$5,0))</f>
        <v>9</v>
      </c>
      <c r="O841" s="7" cm="1">
        <f t="array" ref="O841">_xlfn.XLOOKUP(L841,'Delivery Distances'!$A$6:$A$20,_xlfn.XLOOKUP('Sales Summary_working sheet'!M841,'Delivery Distances'!$B$5:$K$5,'Delivery Distances'!$B$6:$K$20))</f>
        <v>9</v>
      </c>
      <c r="P841" s="7">
        <f t="shared" si="53"/>
        <v>11.5</v>
      </c>
    </row>
    <row r="842" spans="1:16" ht="15.75" customHeight="1" x14ac:dyDescent="0.15">
      <c r="A842" s="13">
        <v>43987</v>
      </c>
      <c r="B842" s="19" t="s">
        <v>5359</v>
      </c>
      <c r="C842" s="7" t="s">
        <v>1009</v>
      </c>
      <c r="D842" s="14">
        <v>16</v>
      </c>
      <c r="E842" s="14" t="str">
        <f>_xlfn.XLOOKUP(D842,'Meal Info'!$A$4:$A$19,'Meal Info'!$B$4:$B$19)</f>
        <v>Fish</v>
      </c>
      <c r="F842" s="14" t="str">
        <f>_xlfn.XLOOKUP(D842,'Meal Info'!$A$4:$A$19,'Meal Info'!$C$4:$C$19)</f>
        <v>Charlie</v>
      </c>
      <c r="G842" s="7">
        <v>97.82</v>
      </c>
      <c r="H842" s="7">
        <f t="shared" si="54"/>
        <v>9.782</v>
      </c>
      <c r="I842" s="7">
        <f t="shared" si="55"/>
        <v>107.60199999999999</v>
      </c>
      <c r="J842" s="7">
        <v>0.04</v>
      </c>
      <c r="K842" s="7">
        <f t="shared" si="52"/>
        <v>3.9127999999999998</v>
      </c>
      <c r="L842" s="7" t="s">
        <v>5080</v>
      </c>
      <c r="M842" s="7">
        <v>4</v>
      </c>
      <c r="N842" s="7">
        <f>INDEX('Delivery Distances'!$B$6:$K$20,MATCH('Sales Summary_working sheet'!L842,'Delivery Distances'!$A$6:$A$20,0),MATCH('Sales Summary_working sheet'!M842,'Delivery Distances'!$B$5:$K$5,0))</f>
        <v>5</v>
      </c>
      <c r="O842" s="7" cm="1">
        <f t="array" ref="O842">_xlfn.XLOOKUP(L842,'Delivery Distances'!$A$6:$A$20,_xlfn.XLOOKUP('Sales Summary_working sheet'!M842,'Delivery Distances'!$B$5:$K$5,'Delivery Distances'!$B$6:$K$20))</f>
        <v>5</v>
      </c>
      <c r="P842" s="7">
        <f t="shared" si="53"/>
        <v>9</v>
      </c>
    </row>
    <row r="843" spans="1:16" ht="15.75" customHeight="1" x14ac:dyDescent="0.15">
      <c r="A843" s="13">
        <v>43987</v>
      </c>
      <c r="B843" s="19" t="s">
        <v>5359</v>
      </c>
      <c r="C843" s="7" t="s">
        <v>5018</v>
      </c>
      <c r="D843" s="14">
        <v>10</v>
      </c>
      <c r="E843" s="14" t="str">
        <f>_xlfn.XLOOKUP(D843,'Meal Info'!$A$4:$A$19,'Meal Info'!$B$4:$B$19)</f>
        <v>Protein shake</v>
      </c>
      <c r="F843" s="14" t="str">
        <f>_xlfn.XLOOKUP(D843,'Meal Info'!$A$4:$A$19,'Meal Info'!$C$4:$C$19)</f>
        <v>Charlie</v>
      </c>
      <c r="G843" s="7">
        <v>14.54</v>
      </c>
      <c r="H843" s="7">
        <f t="shared" si="54"/>
        <v>1.454</v>
      </c>
      <c r="I843" s="7">
        <f t="shared" si="55"/>
        <v>15.994</v>
      </c>
      <c r="J843" s="7">
        <v>0.1</v>
      </c>
      <c r="K843" s="7">
        <f t="shared" si="52"/>
        <v>1.454</v>
      </c>
      <c r="L843" s="7" t="s">
        <v>5080</v>
      </c>
      <c r="M843" s="7">
        <v>6</v>
      </c>
      <c r="N843" s="7">
        <f>INDEX('Delivery Distances'!$B$6:$K$20,MATCH('Sales Summary_working sheet'!L843,'Delivery Distances'!$A$6:$A$20,0),MATCH('Sales Summary_working sheet'!M843,'Delivery Distances'!$B$5:$K$5,0))</f>
        <v>3</v>
      </c>
      <c r="O843" s="7" cm="1">
        <f t="array" ref="O843">_xlfn.XLOOKUP(L843,'Delivery Distances'!$A$6:$A$20,_xlfn.XLOOKUP('Sales Summary_working sheet'!M843,'Delivery Distances'!$B$5:$K$5,'Delivery Distances'!$B$6:$K$20))</f>
        <v>3</v>
      </c>
      <c r="P843" s="7">
        <f t="shared" si="53"/>
        <v>7</v>
      </c>
    </row>
    <row r="844" spans="1:16" ht="15.75" customHeight="1" x14ac:dyDescent="0.15">
      <c r="A844" s="13">
        <v>43987</v>
      </c>
      <c r="B844" s="19" t="s">
        <v>5359</v>
      </c>
      <c r="C844" s="7" t="s">
        <v>3034</v>
      </c>
      <c r="D844" s="14">
        <v>16</v>
      </c>
      <c r="E844" s="14" t="str">
        <f>_xlfn.XLOOKUP(D844,'Meal Info'!$A$4:$A$19,'Meal Info'!$B$4:$B$19)</f>
        <v>Fish</v>
      </c>
      <c r="F844" s="14" t="str">
        <f>_xlfn.XLOOKUP(D844,'Meal Info'!$A$4:$A$19,'Meal Info'!$C$4:$C$19)</f>
        <v>Charlie</v>
      </c>
      <c r="G844" s="7">
        <v>19.91</v>
      </c>
      <c r="H844" s="7">
        <f t="shared" si="54"/>
        <v>1.9910000000000001</v>
      </c>
      <c r="I844" s="7">
        <f t="shared" si="55"/>
        <v>21.901</v>
      </c>
      <c r="J844" s="7">
        <v>7.0000000000000007E-2</v>
      </c>
      <c r="K844" s="7">
        <f t="shared" si="52"/>
        <v>1.3937000000000002</v>
      </c>
      <c r="L844" s="7" t="s">
        <v>30</v>
      </c>
      <c r="M844" s="7">
        <v>6</v>
      </c>
      <c r="N844" s="7">
        <f>INDEX('Delivery Distances'!$B$6:$K$20,MATCH('Sales Summary_working sheet'!L844,'Delivery Distances'!$A$6:$A$20,0),MATCH('Sales Summary_working sheet'!M844,'Delivery Distances'!$B$5:$K$5,0))</f>
        <v>15</v>
      </c>
      <c r="O844" s="7" cm="1">
        <f t="array" ref="O844">_xlfn.XLOOKUP(L844,'Delivery Distances'!$A$6:$A$20,_xlfn.XLOOKUP('Sales Summary_working sheet'!M844,'Delivery Distances'!$B$5:$K$5,'Delivery Distances'!$B$6:$K$20))</f>
        <v>15</v>
      </c>
      <c r="P844" s="7">
        <f t="shared" si="53"/>
        <v>14.5</v>
      </c>
    </row>
    <row r="845" spans="1:16" ht="15.75" customHeight="1" x14ac:dyDescent="0.15">
      <c r="A845" s="13">
        <v>43987</v>
      </c>
      <c r="B845" s="19" t="s">
        <v>5359</v>
      </c>
      <c r="C845" s="7" t="s">
        <v>1234</v>
      </c>
      <c r="D845" s="14">
        <v>16</v>
      </c>
      <c r="E845" s="14" t="str">
        <f>_xlfn.XLOOKUP(D845,'Meal Info'!$A$4:$A$19,'Meal Info'!$B$4:$B$19)</f>
        <v>Fish</v>
      </c>
      <c r="F845" s="14" t="str">
        <f>_xlfn.XLOOKUP(D845,'Meal Info'!$A$4:$A$19,'Meal Info'!$C$4:$C$19)</f>
        <v>Charlie</v>
      </c>
      <c r="G845" s="7">
        <v>36.020000000000003</v>
      </c>
      <c r="H845" s="7">
        <f t="shared" si="54"/>
        <v>3.6020000000000003</v>
      </c>
      <c r="I845" s="7">
        <f t="shared" si="55"/>
        <v>39.622</v>
      </c>
      <c r="J845" s="7">
        <v>0.38</v>
      </c>
      <c r="K845" s="7">
        <f t="shared" si="52"/>
        <v>13.687600000000002</v>
      </c>
      <c r="L845" s="7" t="s">
        <v>29</v>
      </c>
      <c r="M845" s="7">
        <v>4</v>
      </c>
      <c r="N845" s="7">
        <f>INDEX('Delivery Distances'!$B$6:$K$20,MATCH('Sales Summary_working sheet'!L845,'Delivery Distances'!$A$6:$A$20,0),MATCH('Sales Summary_working sheet'!M845,'Delivery Distances'!$B$5:$K$5,0))</f>
        <v>14</v>
      </c>
      <c r="O845" s="7" cm="1">
        <f t="array" ref="O845">_xlfn.XLOOKUP(L845,'Delivery Distances'!$A$6:$A$20,_xlfn.XLOOKUP('Sales Summary_working sheet'!M845,'Delivery Distances'!$B$5:$K$5,'Delivery Distances'!$B$6:$K$20))</f>
        <v>14</v>
      </c>
      <c r="P845" s="7">
        <f t="shared" si="53"/>
        <v>14</v>
      </c>
    </row>
    <row r="846" spans="1:16" ht="15.75" customHeight="1" x14ac:dyDescent="0.15">
      <c r="A846" s="13">
        <v>43987</v>
      </c>
      <c r="B846" s="19" t="s">
        <v>5359</v>
      </c>
      <c r="C846" s="7" t="s">
        <v>735</v>
      </c>
      <c r="D846" s="14">
        <v>10</v>
      </c>
      <c r="E846" s="14" t="str">
        <f>_xlfn.XLOOKUP(D846,'Meal Info'!$A$4:$A$19,'Meal Info'!$B$4:$B$19)</f>
        <v>Protein shake</v>
      </c>
      <c r="F846" s="14" t="str">
        <f>_xlfn.XLOOKUP(D846,'Meal Info'!$A$4:$A$19,'Meal Info'!$C$4:$C$19)</f>
        <v>Charlie</v>
      </c>
      <c r="G846" s="7">
        <v>88.71</v>
      </c>
      <c r="H846" s="7">
        <f t="shared" si="54"/>
        <v>8.8710000000000004</v>
      </c>
      <c r="I846" s="7">
        <f t="shared" si="55"/>
        <v>97.580999999999989</v>
      </c>
      <c r="J846" s="7">
        <v>0.36</v>
      </c>
      <c r="K846" s="7">
        <f t="shared" si="52"/>
        <v>31.935599999999997</v>
      </c>
      <c r="L846" s="7" t="s">
        <v>5078</v>
      </c>
      <c r="M846" s="7">
        <v>5</v>
      </c>
      <c r="N846" s="7">
        <f>INDEX('Delivery Distances'!$B$6:$K$20,MATCH('Sales Summary_working sheet'!L846,'Delivery Distances'!$A$6:$A$20,0),MATCH('Sales Summary_working sheet'!M846,'Delivery Distances'!$B$5:$K$5,0))</f>
        <v>5</v>
      </c>
      <c r="O846" s="7" cm="1">
        <f t="array" ref="O846">_xlfn.XLOOKUP(L846,'Delivery Distances'!$A$6:$A$20,_xlfn.XLOOKUP('Sales Summary_working sheet'!M846,'Delivery Distances'!$B$5:$K$5,'Delivery Distances'!$B$6:$K$20))</f>
        <v>5</v>
      </c>
      <c r="P846" s="7">
        <f t="shared" si="53"/>
        <v>9</v>
      </c>
    </row>
    <row r="847" spans="1:16" ht="15.75" customHeight="1" x14ac:dyDescent="0.15">
      <c r="A847" s="13">
        <v>43987</v>
      </c>
      <c r="B847" s="19" t="s">
        <v>5359</v>
      </c>
      <c r="C847" s="7" t="s">
        <v>874</v>
      </c>
      <c r="D847" s="14">
        <v>10</v>
      </c>
      <c r="E847" s="14" t="str">
        <f>_xlfn.XLOOKUP(D847,'Meal Info'!$A$4:$A$19,'Meal Info'!$B$4:$B$19)</f>
        <v>Protein shake</v>
      </c>
      <c r="F847" s="14" t="str">
        <f>_xlfn.XLOOKUP(D847,'Meal Info'!$A$4:$A$19,'Meal Info'!$C$4:$C$19)</f>
        <v>Charlie</v>
      </c>
      <c r="G847" s="7">
        <v>20.79</v>
      </c>
      <c r="H847" s="7">
        <f t="shared" si="54"/>
        <v>2.0790000000000002</v>
      </c>
      <c r="I847" s="7">
        <f t="shared" si="55"/>
        <v>22.869</v>
      </c>
      <c r="J847" s="7">
        <v>0.13</v>
      </c>
      <c r="K847" s="7">
        <f t="shared" si="52"/>
        <v>2.7027000000000001</v>
      </c>
      <c r="L847" s="7" t="s">
        <v>5079</v>
      </c>
      <c r="M847" s="7">
        <v>2</v>
      </c>
      <c r="N847" s="7">
        <f>INDEX('Delivery Distances'!$B$6:$K$20,MATCH('Sales Summary_working sheet'!L847,'Delivery Distances'!$A$6:$A$20,0),MATCH('Sales Summary_working sheet'!M847,'Delivery Distances'!$B$5:$K$5,0))</f>
        <v>6</v>
      </c>
      <c r="O847" s="7" cm="1">
        <f t="array" ref="O847">_xlfn.XLOOKUP(L847,'Delivery Distances'!$A$6:$A$20,_xlfn.XLOOKUP('Sales Summary_working sheet'!M847,'Delivery Distances'!$B$5:$K$5,'Delivery Distances'!$B$6:$K$20))</f>
        <v>6</v>
      </c>
      <c r="P847" s="7">
        <f t="shared" si="53"/>
        <v>10</v>
      </c>
    </row>
    <row r="848" spans="1:16" ht="15.75" customHeight="1" x14ac:dyDescent="0.15">
      <c r="A848" s="13">
        <v>43987</v>
      </c>
      <c r="B848" s="19" t="s">
        <v>5359</v>
      </c>
      <c r="C848" s="7" t="s">
        <v>2960</v>
      </c>
      <c r="D848" s="14">
        <v>10</v>
      </c>
      <c r="E848" s="14" t="str">
        <f>_xlfn.XLOOKUP(D848,'Meal Info'!$A$4:$A$19,'Meal Info'!$B$4:$B$19)</f>
        <v>Protein shake</v>
      </c>
      <c r="F848" s="14" t="str">
        <f>_xlfn.XLOOKUP(D848,'Meal Info'!$A$4:$A$19,'Meal Info'!$C$4:$C$19)</f>
        <v>Charlie</v>
      </c>
      <c r="G848" s="7">
        <v>47.64</v>
      </c>
      <c r="H848" s="7">
        <f t="shared" si="54"/>
        <v>4.7640000000000002</v>
      </c>
      <c r="I848" s="7">
        <f t="shared" si="55"/>
        <v>52.404000000000003</v>
      </c>
      <c r="J848" s="7">
        <v>0.24</v>
      </c>
      <c r="K848" s="7">
        <f t="shared" si="52"/>
        <v>11.4336</v>
      </c>
      <c r="L848" s="7" t="s">
        <v>5079</v>
      </c>
      <c r="M848" s="7">
        <v>9</v>
      </c>
      <c r="N848" s="7">
        <f>INDEX('Delivery Distances'!$B$6:$K$20,MATCH('Sales Summary_working sheet'!L848,'Delivery Distances'!$A$6:$A$20,0),MATCH('Sales Summary_working sheet'!M848,'Delivery Distances'!$B$5:$K$5,0))</f>
        <v>4</v>
      </c>
      <c r="O848" s="7" cm="1">
        <f t="array" ref="O848">_xlfn.XLOOKUP(L848,'Delivery Distances'!$A$6:$A$20,_xlfn.XLOOKUP('Sales Summary_working sheet'!M848,'Delivery Distances'!$B$5:$K$5,'Delivery Distances'!$B$6:$K$20))</f>
        <v>4</v>
      </c>
      <c r="P848" s="7">
        <f t="shared" si="53"/>
        <v>8</v>
      </c>
    </row>
    <row r="849" spans="1:16" ht="15.75" customHeight="1" x14ac:dyDescent="0.15">
      <c r="A849" s="13">
        <v>43987</v>
      </c>
      <c r="B849" s="19" t="s">
        <v>5359</v>
      </c>
      <c r="C849" s="7" t="s">
        <v>3412</v>
      </c>
      <c r="D849" s="14">
        <v>15</v>
      </c>
      <c r="E849" s="14" t="str">
        <f>_xlfn.XLOOKUP(D849,'Meal Info'!$A$4:$A$19,'Meal Info'!$B$4:$B$19)</f>
        <v>Snacks</v>
      </c>
      <c r="F849" s="14" t="str">
        <f>_xlfn.XLOOKUP(D849,'Meal Info'!$A$4:$A$19,'Meal Info'!$C$4:$C$19)</f>
        <v>Charlie</v>
      </c>
      <c r="G849" s="7">
        <v>99.97</v>
      </c>
      <c r="H849" s="7">
        <f t="shared" si="54"/>
        <v>9.9969999999999999</v>
      </c>
      <c r="I849" s="7">
        <f t="shared" si="55"/>
        <v>109.967</v>
      </c>
      <c r="J849" s="7">
        <v>0.13</v>
      </c>
      <c r="K849" s="7">
        <f t="shared" si="52"/>
        <v>12.9961</v>
      </c>
      <c r="L849" s="7" t="s">
        <v>28</v>
      </c>
      <c r="M849" s="7">
        <v>10</v>
      </c>
      <c r="N849" s="7">
        <f>INDEX('Delivery Distances'!$B$6:$K$20,MATCH('Sales Summary_working sheet'!L849,'Delivery Distances'!$A$6:$A$20,0),MATCH('Sales Summary_working sheet'!M849,'Delivery Distances'!$B$5:$K$5,0))</f>
        <v>18</v>
      </c>
      <c r="O849" s="7" cm="1">
        <f t="array" ref="O849">_xlfn.XLOOKUP(L849,'Delivery Distances'!$A$6:$A$20,_xlfn.XLOOKUP('Sales Summary_working sheet'!M849,'Delivery Distances'!$B$5:$K$5,'Delivery Distances'!$B$6:$K$20))</f>
        <v>18</v>
      </c>
      <c r="P849" s="7">
        <f t="shared" si="53"/>
        <v>16</v>
      </c>
    </row>
    <row r="850" spans="1:16" ht="15.75" customHeight="1" x14ac:dyDescent="0.15">
      <c r="A850" s="13">
        <v>43987</v>
      </c>
      <c r="B850" s="19" t="s">
        <v>5360</v>
      </c>
      <c r="C850" s="7" t="s">
        <v>4582</v>
      </c>
      <c r="D850" s="14">
        <v>10</v>
      </c>
      <c r="E850" s="14" t="str">
        <f>_xlfn.XLOOKUP(D850,'Meal Info'!$A$4:$A$19,'Meal Info'!$B$4:$B$19)</f>
        <v>Protein shake</v>
      </c>
      <c r="F850" s="14" t="str">
        <f>_xlfn.XLOOKUP(D850,'Meal Info'!$A$4:$A$19,'Meal Info'!$C$4:$C$19)</f>
        <v>Charlie</v>
      </c>
      <c r="G850" s="7">
        <v>43.14</v>
      </c>
      <c r="H850" s="7">
        <f t="shared" si="54"/>
        <v>4.3140000000000001</v>
      </c>
      <c r="I850" s="7">
        <f t="shared" si="55"/>
        <v>47.454000000000001</v>
      </c>
      <c r="J850" s="7">
        <v>0.08</v>
      </c>
      <c r="K850" s="7">
        <f t="shared" si="52"/>
        <v>3.4512</v>
      </c>
      <c r="L850" s="7" t="s">
        <v>27</v>
      </c>
      <c r="M850" s="7">
        <v>2</v>
      </c>
      <c r="N850" s="7">
        <f>INDEX('Delivery Distances'!$B$6:$K$20,MATCH('Sales Summary_working sheet'!L850,'Delivery Distances'!$A$6:$A$20,0),MATCH('Sales Summary_working sheet'!M850,'Delivery Distances'!$B$5:$K$5,0))</f>
        <v>8</v>
      </c>
      <c r="O850" s="7" cm="1">
        <f t="array" ref="O850">_xlfn.XLOOKUP(L850,'Delivery Distances'!$A$6:$A$20,_xlfn.XLOOKUP('Sales Summary_working sheet'!M850,'Delivery Distances'!$B$5:$K$5,'Delivery Distances'!$B$6:$K$20))</f>
        <v>8</v>
      </c>
      <c r="P850" s="7">
        <f t="shared" si="53"/>
        <v>11</v>
      </c>
    </row>
    <row r="851" spans="1:16" ht="15.75" customHeight="1" x14ac:dyDescent="0.15">
      <c r="A851" s="13">
        <v>43987</v>
      </c>
      <c r="B851" s="19" t="s">
        <v>5360</v>
      </c>
      <c r="C851" s="7" t="s">
        <v>2055</v>
      </c>
      <c r="D851" s="14">
        <v>10</v>
      </c>
      <c r="E851" s="14" t="str">
        <f>_xlfn.XLOOKUP(D851,'Meal Info'!$A$4:$A$19,'Meal Info'!$B$4:$B$19)</f>
        <v>Protein shake</v>
      </c>
      <c r="F851" s="14" t="str">
        <f>_xlfn.XLOOKUP(D851,'Meal Info'!$A$4:$A$19,'Meal Info'!$C$4:$C$19)</f>
        <v>Charlie</v>
      </c>
      <c r="G851" s="7">
        <v>48.15</v>
      </c>
      <c r="H851" s="7">
        <f t="shared" si="54"/>
        <v>4.8150000000000004</v>
      </c>
      <c r="I851" s="7">
        <f t="shared" si="55"/>
        <v>52.964999999999996</v>
      </c>
      <c r="J851" s="7">
        <v>0.34</v>
      </c>
      <c r="K851" s="7">
        <f t="shared" si="52"/>
        <v>16.371000000000002</v>
      </c>
      <c r="L851" s="7" t="s">
        <v>5081</v>
      </c>
      <c r="M851" s="7">
        <v>7</v>
      </c>
      <c r="N851" s="7">
        <f>INDEX('Delivery Distances'!$B$6:$K$20,MATCH('Sales Summary_working sheet'!L851,'Delivery Distances'!$A$6:$A$20,0),MATCH('Sales Summary_working sheet'!M851,'Delivery Distances'!$B$5:$K$5,0))</f>
        <v>3</v>
      </c>
      <c r="O851" s="7" cm="1">
        <f t="array" ref="O851">_xlfn.XLOOKUP(L851,'Delivery Distances'!$A$6:$A$20,_xlfn.XLOOKUP('Sales Summary_working sheet'!M851,'Delivery Distances'!$B$5:$K$5,'Delivery Distances'!$B$6:$K$20))</f>
        <v>3</v>
      </c>
      <c r="P851" s="7">
        <f t="shared" si="53"/>
        <v>7</v>
      </c>
    </row>
    <row r="852" spans="1:16" ht="15.75" customHeight="1" x14ac:dyDescent="0.15">
      <c r="A852" s="13">
        <v>43987</v>
      </c>
      <c r="B852" s="19" t="s">
        <v>5360</v>
      </c>
      <c r="C852" s="7" t="s">
        <v>1589</v>
      </c>
      <c r="D852" s="14">
        <v>15</v>
      </c>
      <c r="E852" s="14" t="str">
        <f>_xlfn.XLOOKUP(D852,'Meal Info'!$A$4:$A$19,'Meal Info'!$B$4:$B$19)</f>
        <v>Snacks</v>
      </c>
      <c r="F852" s="14" t="str">
        <f>_xlfn.XLOOKUP(D852,'Meal Info'!$A$4:$A$19,'Meal Info'!$C$4:$C$19)</f>
        <v>Charlie</v>
      </c>
      <c r="G852" s="7">
        <v>66.930000000000007</v>
      </c>
      <c r="H852" s="7">
        <f t="shared" si="54"/>
        <v>6.6930000000000014</v>
      </c>
      <c r="I852" s="7">
        <f t="shared" si="55"/>
        <v>73.623000000000005</v>
      </c>
      <c r="J852" s="7">
        <v>0.39</v>
      </c>
      <c r="K852" s="7">
        <f t="shared" si="52"/>
        <v>26.102700000000002</v>
      </c>
      <c r="L852" s="7" t="s">
        <v>5076</v>
      </c>
      <c r="M852" s="7">
        <v>3</v>
      </c>
      <c r="N852" s="7">
        <f>INDEX('Delivery Distances'!$B$6:$K$20,MATCH('Sales Summary_working sheet'!L852,'Delivery Distances'!$A$6:$A$20,0),MATCH('Sales Summary_working sheet'!M852,'Delivery Distances'!$B$5:$K$5,0))</f>
        <v>11</v>
      </c>
      <c r="O852" s="7" cm="1">
        <f t="array" ref="O852">_xlfn.XLOOKUP(L852,'Delivery Distances'!$A$6:$A$20,_xlfn.XLOOKUP('Sales Summary_working sheet'!M852,'Delivery Distances'!$B$5:$K$5,'Delivery Distances'!$B$6:$K$20))</f>
        <v>11</v>
      </c>
      <c r="P852" s="7">
        <f t="shared" si="53"/>
        <v>12.5</v>
      </c>
    </row>
    <row r="853" spans="1:16" ht="15.75" customHeight="1" x14ac:dyDescent="0.15">
      <c r="A853" s="13">
        <v>43987</v>
      </c>
      <c r="B853" s="19" t="s">
        <v>5360</v>
      </c>
      <c r="C853" s="7" t="s">
        <v>2697</v>
      </c>
      <c r="D853" s="14">
        <v>16</v>
      </c>
      <c r="E853" s="14" t="str">
        <f>_xlfn.XLOOKUP(D853,'Meal Info'!$A$4:$A$19,'Meal Info'!$B$4:$B$19)</f>
        <v>Fish</v>
      </c>
      <c r="F853" s="14" t="str">
        <f>_xlfn.XLOOKUP(D853,'Meal Info'!$A$4:$A$19,'Meal Info'!$C$4:$C$19)</f>
        <v>Charlie</v>
      </c>
      <c r="G853" s="7">
        <v>34.43</v>
      </c>
      <c r="H853" s="7">
        <f t="shared" si="54"/>
        <v>3.4430000000000001</v>
      </c>
      <c r="I853" s="7">
        <f t="shared" si="55"/>
        <v>37.872999999999998</v>
      </c>
      <c r="J853" s="7">
        <v>0.14000000000000001</v>
      </c>
      <c r="K853" s="7">
        <f t="shared" si="52"/>
        <v>4.8202000000000007</v>
      </c>
      <c r="L853" s="7" t="s">
        <v>5082</v>
      </c>
      <c r="M853" s="7">
        <v>7</v>
      </c>
      <c r="N853" s="7">
        <f>INDEX('Delivery Distances'!$B$6:$K$20,MATCH('Sales Summary_working sheet'!L853,'Delivery Distances'!$A$6:$A$20,0),MATCH('Sales Summary_working sheet'!M853,'Delivery Distances'!$B$5:$K$5,0))</f>
        <v>1</v>
      </c>
      <c r="O853" s="7" cm="1">
        <f t="array" ref="O853">_xlfn.XLOOKUP(L853,'Delivery Distances'!$A$6:$A$20,_xlfn.XLOOKUP('Sales Summary_working sheet'!M853,'Delivery Distances'!$B$5:$K$5,'Delivery Distances'!$B$6:$K$20))</f>
        <v>1</v>
      </c>
      <c r="P853" s="7">
        <f t="shared" si="53"/>
        <v>3</v>
      </c>
    </row>
    <row r="854" spans="1:16" ht="15.75" customHeight="1" x14ac:dyDescent="0.15">
      <c r="A854" s="13">
        <v>43987</v>
      </c>
      <c r="B854" s="19" t="s">
        <v>5360</v>
      </c>
      <c r="C854" s="7" t="s">
        <v>4600</v>
      </c>
      <c r="D854" s="14">
        <v>16</v>
      </c>
      <c r="E854" s="14" t="str">
        <f>_xlfn.XLOOKUP(D854,'Meal Info'!$A$4:$A$19,'Meal Info'!$B$4:$B$19)</f>
        <v>Fish</v>
      </c>
      <c r="F854" s="14" t="str">
        <f>_xlfn.XLOOKUP(D854,'Meal Info'!$A$4:$A$19,'Meal Info'!$C$4:$C$19)</f>
        <v>Charlie</v>
      </c>
      <c r="G854" s="7">
        <v>67.16</v>
      </c>
      <c r="H854" s="7">
        <f t="shared" si="54"/>
        <v>6.7160000000000002</v>
      </c>
      <c r="I854" s="7">
        <f t="shared" si="55"/>
        <v>73.875999999999991</v>
      </c>
      <c r="J854" s="7">
        <v>0.36</v>
      </c>
      <c r="K854" s="7">
        <f t="shared" si="52"/>
        <v>24.177599999999998</v>
      </c>
      <c r="L854" s="7" t="s">
        <v>5081</v>
      </c>
      <c r="M854" s="7">
        <v>4</v>
      </c>
      <c r="N854" s="7">
        <f>INDEX('Delivery Distances'!$B$6:$K$20,MATCH('Sales Summary_working sheet'!L854,'Delivery Distances'!$A$6:$A$20,0),MATCH('Sales Summary_working sheet'!M854,'Delivery Distances'!$B$5:$K$5,0))</f>
        <v>2</v>
      </c>
      <c r="O854" s="7" cm="1">
        <f t="array" ref="O854">_xlfn.XLOOKUP(L854,'Delivery Distances'!$A$6:$A$20,_xlfn.XLOOKUP('Sales Summary_working sheet'!M854,'Delivery Distances'!$B$5:$K$5,'Delivery Distances'!$B$6:$K$20))</f>
        <v>2</v>
      </c>
      <c r="P854" s="7">
        <f t="shared" si="53"/>
        <v>6</v>
      </c>
    </row>
    <row r="855" spans="1:16" ht="15.75" customHeight="1" x14ac:dyDescent="0.15">
      <c r="A855" s="13">
        <v>43987</v>
      </c>
      <c r="B855" s="19" t="s">
        <v>5360</v>
      </c>
      <c r="C855" s="7" t="s">
        <v>672</v>
      </c>
      <c r="D855" s="14">
        <v>16</v>
      </c>
      <c r="E855" s="14" t="str">
        <f>_xlfn.XLOOKUP(D855,'Meal Info'!$A$4:$A$19,'Meal Info'!$B$4:$B$19)</f>
        <v>Fish</v>
      </c>
      <c r="F855" s="14" t="str">
        <f>_xlfn.XLOOKUP(D855,'Meal Info'!$A$4:$A$19,'Meal Info'!$C$4:$C$19)</f>
        <v>Charlie</v>
      </c>
      <c r="G855" s="7">
        <v>83.58</v>
      </c>
      <c r="H855" s="7">
        <f t="shared" si="54"/>
        <v>8.3580000000000005</v>
      </c>
      <c r="I855" s="7">
        <f t="shared" si="55"/>
        <v>91.938000000000002</v>
      </c>
      <c r="J855" s="7">
        <v>0.05</v>
      </c>
      <c r="K855" s="7">
        <f t="shared" si="52"/>
        <v>4.1790000000000003</v>
      </c>
      <c r="L855" s="7" t="s">
        <v>5079</v>
      </c>
      <c r="M855" s="7">
        <v>4</v>
      </c>
      <c r="N855" s="7">
        <f>INDEX('Delivery Distances'!$B$6:$K$20,MATCH('Sales Summary_working sheet'!L855,'Delivery Distances'!$A$6:$A$20,0),MATCH('Sales Summary_working sheet'!M855,'Delivery Distances'!$B$5:$K$5,0))</f>
        <v>4</v>
      </c>
      <c r="O855" s="7" cm="1">
        <f t="array" ref="O855">_xlfn.XLOOKUP(L855,'Delivery Distances'!$A$6:$A$20,_xlfn.XLOOKUP('Sales Summary_working sheet'!M855,'Delivery Distances'!$B$5:$K$5,'Delivery Distances'!$B$6:$K$20))</f>
        <v>4</v>
      </c>
      <c r="P855" s="7">
        <f t="shared" si="53"/>
        <v>8</v>
      </c>
    </row>
    <row r="856" spans="1:16" ht="15.75" customHeight="1" x14ac:dyDescent="0.15">
      <c r="A856" s="13">
        <v>43987</v>
      </c>
      <c r="B856" s="19" t="s">
        <v>5360</v>
      </c>
      <c r="C856" s="7" t="s">
        <v>2418</v>
      </c>
      <c r="D856" s="14">
        <v>16</v>
      </c>
      <c r="E856" s="14" t="str">
        <f>_xlfn.XLOOKUP(D856,'Meal Info'!$A$4:$A$19,'Meal Info'!$B$4:$B$19)</f>
        <v>Fish</v>
      </c>
      <c r="F856" s="14" t="str">
        <f>_xlfn.XLOOKUP(D856,'Meal Info'!$A$4:$A$19,'Meal Info'!$C$4:$C$19)</f>
        <v>Charlie</v>
      </c>
      <c r="G856" s="7">
        <v>76.900000000000006</v>
      </c>
      <c r="H856" s="7">
        <f t="shared" si="54"/>
        <v>7.6900000000000013</v>
      </c>
      <c r="I856" s="7">
        <f t="shared" si="55"/>
        <v>84.59</v>
      </c>
      <c r="J856" s="7">
        <v>0.14000000000000001</v>
      </c>
      <c r="K856" s="7">
        <f t="shared" si="52"/>
        <v>10.766000000000002</v>
      </c>
      <c r="L856" s="7" t="s">
        <v>5076</v>
      </c>
      <c r="M856" s="7">
        <v>2</v>
      </c>
      <c r="N856" s="7">
        <f>INDEX('Delivery Distances'!$B$6:$K$20,MATCH('Sales Summary_working sheet'!L856,'Delivery Distances'!$A$6:$A$20,0),MATCH('Sales Summary_working sheet'!M856,'Delivery Distances'!$B$5:$K$5,0))</f>
        <v>11</v>
      </c>
      <c r="O856" s="7" cm="1">
        <f t="array" ref="O856">_xlfn.XLOOKUP(L856,'Delivery Distances'!$A$6:$A$20,_xlfn.XLOOKUP('Sales Summary_working sheet'!M856,'Delivery Distances'!$B$5:$K$5,'Delivery Distances'!$B$6:$K$20))</f>
        <v>11</v>
      </c>
      <c r="P856" s="7">
        <f t="shared" si="53"/>
        <v>12.5</v>
      </c>
    </row>
    <row r="857" spans="1:16" ht="15.75" customHeight="1" x14ac:dyDescent="0.15">
      <c r="A857" s="13">
        <v>43987</v>
      </c>
      <c r="B857" s="19" t="s">
        <v>5360</v>
      </c>
      <c r="C857" s="7" t="s">
        <v>3904</v>
      </c>
      <c r="D857" s="14">
        <v>10</v>
      </c>
      <c r="E857" s="14" t="str">
        <f>_xlfn.XLOOKUP(D857,'Meal Info'!$A$4:$A$19,'Meal Info'!$B$4:$B$19)</f>
        <v>Protein shake</v>
      </c>
      <c r="F857" s="14" t="str">
        <f>_xlfn.XLOOKUP(D857,'Meal Info'!$A$4:$A$19,'Meal Info'!$C$4:$C$19)</f>
        <v>Charlie</v>
      </c>
      <c r="G857" s="7">
        <v>99.77</v>
      </c>
      <c r="H857" s="7">
        <f t="shared" si="54"/>
        <v>9.9770000000000003</v>
      </c>
      <c r="I857" s="7">
        <f t="shared" si="55"/>
        <v>109.747</v>
      </c>
      <c r="J857" s="7">
        <v>0.06</v>
      </c>
      <c r="K857" s="7">
        <f t="shared" si="52"/>
        <v>5.9861999999999993</v>
      </c>
      <c r="L857" s="7" t="s">
        <v>5080</v>
      </c>
      <c r="M857" s="7">
        <v>8</v>
      </c>
      <c r="N857" s="7">
        <f>INDEX('Delivery Distances'!$B$6:$K$20,MATCH('Sales Summary_working sheet'!L857,'Delivery Distances'!$A$6:$A$20,0),MATCH('Sales Summary_working sheet'!M857,'Delivery Distances'!$B$5:$K$5,0))</f>
        <v>2</v>
      </c>
      <c r="O857" s="7" cm="1">
        <f t="array" ref="O857">_xlfn.XLOOKUP(L857,'Delivery Distances'!$A$6:$A$20,_xlfn.XLOOKUP('Sales Summary_working sheet'!M857,'Delivery Distances'!$B$5:$K$5,'Delivery Distances'!$B$6:$K$20))</f>
        <v>2</v>
      </c>
      <c r="P857" s="7">
        <f t="shared" si="53"/>
        <v>6</v>
      </c>
    </row>
    <row r="858" spans="1:16" ht="15.75" customHeight="1" x14ac:dyDescent="0.15">
      <c r="A858" s="13">
        <v>43987</v>
      </c>
      <c r="B858" s="19" t="s">
        <v>5360</v>
      </c>
      <c r="C858" s="7" t="s">
        <v>2081</v>
      </c>
      <c r="D858" s="14">
        <v>16</v>
      </c>
      <c r="E858" s="14" t="str">
        <f>_xlfn.XLOOKUP(D858,'Meal Info'!$A$4:$A$19,'Meal Info'!$B$4:$B$19)</f>
        <v>Fish</v>
      </c>
      <c r="F858" s="14" t="str">
        <f>_xlfn.XLOOKUP(D858,'Meal Info'!$A$4:$A$19,'Meal Info'!$C$4:$C$19)</f>
        <v>Charlie</v>
      </c>
      <c r="G858" s="7">
        <v>75.83</v>
      </c>
      <c r="H858" s="7">
        <f t="shared" si="54"/>
        <v>7.5830000000000002</v>
      </c>
      <c r="I858" s="7">
        <f t="shared" si="55"/>
        <v>83.412999999999997</v>
      </c>
      <c r="J858" s="7">
        <v>0.14000000000000001</v>
      </c>
      <c r="K858" s="7">
        <f t="shared" si="52"/>
        <v>10.616200000000001</v>
      </c>
      <c r="L858" s="7" t="s">
        <v>5082</v>
      </c>
      <c r="M858" s="7">
        <v>8</v>
      </c>
      <c r="N858" s="7">
        <f>INDEX('Delivery Distances'!$B$6:$K$20,MATCH('Sales Summary_working sheet'!L858,'Delivery Distances'!$A$6:$A$20,0),MATCH('Sales Summary_working sheet'!M858,'Delivery Distances'!$B$5:$K$5,0))</f>
        <v>1</v>
      </c>
      <c r="O858" s="7" cm="1">
        <f t="array" ref="O858">_xlfn.XLOOKUP(L858,'Delivery Distances'!$A$6:$A$20,_xlfn.XLOOKUP('Sales Summary_working sheet'!M858,'Delivery Distances'!$B$5:$K$5,'Delivery Distances'!$B$6:$K$20))</f>
        <v>1</v>
      </c>
      <c r="P858" s="7">
        <f t="shared" si="53"/>
        <v>3</v>
      </c>
    </row>
    <row r="859" spans="1:16" ht="15.75" customHeight="1" x14ac:dyDescent="0.15">
      <c r="A859" s="13">
        <v>43987</v>
      </c>
      <c r="B859" s="19" t="s">
        <v>5360</v>
      </c>
      <c r="C859" s="7" t="s">
        <v>2726</v>
      </c>
      <c r="D859" s="14">
        <v>10</v>
      </c>
      <c r="E859" s="14" t="str">
        <f>_xlfn.XLOOKUP(D859,'Meal Info'!$A$4:$A$19,'Meal Info'!$B$4:$B$19)</f>
        <v>Protein shake</v>
      </c>
      <c r="F859" s="14" t="str">
        <f>_xlfn.XLOOKUP(D859,'Meal Info'!$A$4:$A$19,'Meal Info'!$C$4:$C$19)</f>
        <v>Charlie</v>
      </c>
      <c r="G859" s="7">
        <v>8.3800000000000008</v>
      </c>
      <c r="H859" s="7">
        <f t="shared" si="54"/>
        <v>0.83800000000000008</v>
      </c>
      <c r="I859" s="7">
        <f t="shared" si="55"/>
        <v>9.218</v>
      </c>
      <c r="J859" s="7">
        <v>0.06</v>
      </c>
      <c r="K859" s="7">
        <f t="shared" si="52"/>
        <v>0.50280000000000002</v>
      </c>
      <c r="L859" s="7" t="s">
        <v>31</v>
      </c>
      <c r="M859" s="7">
        <v>2</v>
      </c>
      <c r="N859" s="7">
        <f>INDEX('Delivery Distances'!$B$6:$K$20,MATCH('Sales Summary_working sheet'!L859,'Delivery Distances'!$A$6:$A$20,0),MATCH('Sales Summary_working sheet'!M859,'Delivery Distances'!$B$5:$K$5,0))</f>
        <v>14</v>
      </c>
      <c r="O859" s="7" cm="1">
        <f t="array" ref="O859">_xlfn.XLOOKUP(L859,'Delivery Distances'!$A$6:$A$20,_xlfn.XLOOKUP('Sales Summary_working sheet'!M859,'Delivery Distances'!$B$5:$K$5,'Delivery Distances'!$B$6:$K$20))</f>
        <v>14</v>
      </c>
      <c r="P859" s="7">
        <f t="shared" si="53"/>
        <v>14</v>
      </c>
    </row>
    <row r="860" spans="1:16" ht="15.75" customHeight="1" x14ac:dyDescent="0.15">
      <c r="A860" s="13">
        <v>43987</v>
      </c>
      <c r="B860" s="19" t="s">
        <v>5360</v>
      </c>
      <c r="C860" s="7" t="s">
        <v>1992</v>
      </c>
      <c r="D860" s="14">
        <v>15</v>
      </c>
      <c r="E860" s="14" t="str">
        <f>_xlfn.XLOOKUP(D860,'Meal Info'!$A$4:$A$19,'Meal Info'!$B$4:$B$19)</f>
        <v>Snacks</v>
      </c>
      <c r="F860" s="14" t="str">
        <f>_xlfn.XLOOKUP(D860,'Meal Info'!$A$4:$A$19,'Meal Info'!$C$4:$C$19)</f>
        <v>Charlie</v>
      </c>
      <c r="G860" s="7">
        <v>65.78</v>
      </c>
      <c r="H860" s="7">
        <f t="shared" si="54"/>
        <v>6.5780000000000003</v>
      </c>
      <c r="I860" s="7">
        <f t="shared" si="55"/>
        <v>72.358000000000004</v>
      </c>
      <c r="J860" s="7">
        <v>0.01</v>
      </c>
      <c r="K860" s="7">
        <f t="shared" si="52"/>
        <v>0.65780000000000005</v>
      </c>
      <c r="L860" s="7" t="s">
        <v>5078</v>
      </c>
      <c r="M860" s="7">
        <v>2</v>
      </c>
      <c r="N860" s="7">
        <f>INDEX('Delivery Distances'!$B$6:$K$20,MATCH('Sales Summary_working sheet'!L860,'Delivery Distances'!$A$6:$A$20,0),MATCH('Sales Summary_working sheet'!M860,'Delivery Distances'!$B$5:$K$5,0))</f>
        <v>2</v>
      </c>
      <c r="O860" s="7" cm="1">
        <f t="array" ref="O860">_xlfn.XLOOKUP(L860,'Delivery Distances'!$A$6:$A$20,_xlfn.XLOOKUP('Sales Summary_working sheet'!M860,'Delivery Distances'!$B$5:$K$5,'Delivery Distances'!$B$6:$K$20))</f>
        <v>2</v>
      </c>
      <c r="P860" s="7">
        <f t="shared" si="53"/>
        <v>6</v>
      </c>
    </row>
    <row r="861" spans="1:16" ht="15.75" customHeight="1" x14ac:dyDescent="0.15">
      <c r="A861" s="13">
        <v>43987</v>
      </c>
      <c r="B861" s="19" t="s">
        <v>5360</v>
      </c>
      <c r="C861" s="7" t="s">
        <v>2014</v>
      </c>
      <c r="D861" s="14">
        <v>16</v>
      </c>
      <c r="E861" s="14" t="str">
        <f>_xlfn.XLOOKUP(D861,'Meal Info'!$A$4:$A$19,'Meal Info'!$B$4:$B$19)</f>
        <v>Fish</v>
      </c>
      <c r="F861" s="14" t="str">
        <f>_xlfn.XLOOKUP(D861,'Meal Info'!$A$4:$A$19,'Meal Info'!$C$4:$C$19)</f>
        <v>Charlie</v>
      </c>
      <c r="G861" s="7">
        <v>13.38</v>
      </c>
      <c r="H861" s="7">
        <f t="shared" si="54"/>
        <v>1.3380000000000001</v>
      </c>
      <c r="I861" s="7">
        <f t="shared" si="55"/>
        <v>14.718</v>
      </c>
      <c r="J861" s="7">
        <v>0.3</v>
      </c>
      <c r="K861" s="7">
        <f t="shared" si="52"/>
        <v>4.0140000000000002</v>
      </c>
      <c r="L861" s="7" t="s">
        <v>30</v>
      </c>
      <c r="M861" s="7">
        <v>7</v>
      </c>
      <c r="N861" s="7">
        <f>INDEX('Delivery Distances'!$B$6:$K$20,MATCH('Sales Summary_working sheet'!L861,'Delivery Distances'!$A$6:$A$20,0),MATCH('Sales Summary_working sheet'!M861,'Delivery Distances'!$B$5:$K$5,0))</f>
        <v>9</v>
      </c>
      <c r="O861" s="7" cm="1">
        <f t="array" ref="O861">_xlfn.XLOOKUP(L861,'Delivery Distances'!$A$6:$A$20,_xlfn.XLOOKUP('Sales Summary_working sheet'!M861,'Delivery Distances'!$B$5:$K$5,'Delivery Distances'!$B$6:$K$20))</f>
        <v>9</v>
      </c>
      <c r="P861" s="7">
        <f t="shared" si="53"/>
        <v>11.5</v>
      </c>
    </row>
    <row r="862" spans="1:16" ht="15.75" customHeight="1" x14ac:dyDescent="0.15">
      <c r="A862" s="13">
        <v>43987</v>
      </c>
      <c r="B862" s="19" t="s">
        <v>5360</v>
      </c>
      <c r="C862" s="7" t="s">
        <v>3945</v>
      </c>
      <c r="D862" s="14">
        <v>15</v>
      </c>
      <c r="E862" s="14" t="str">
        <f>_xlfn.XLOOKUP(D862,'Meal Info'!$A$4:$A$19,'Meal Info'!$B$4:$B$19)</f>
        <v>Snacks</v>
      </c>
      <c r="F862" s="14" t="str">
        <f>_xlfn.XLOOKUP(D862,'Meal Info'!$A$4:$A$19,'Meal Info'!$C$4:$C$19)</f>
        <v>Charlie</v>
      </c>
      <c r="G862" s="7">
        <v>25.17</v>
      </c>
      <c r="H862" s="7">
        <f t="shared" si="54"/>
        <v>2.5170000000000003</v>
      </c>
      <c r="I862" s="7">
        <f t="shared" si="55"/>
        <v>27.687000000000001</v>
      </c>
      <c r="J862" s="7">
        <v>0.08</v>
      </c>
      <c r="K862" s="7">
        <f t="shared" si="52"/>
        <v>2.0136000000000003</v>
      </c>
      <c r="L862" s="7" t="s">
        <v>28</v>
      </c>
      <c r="M862" s="7">
        <v>9</v>
      </c>
      <c r="N862" s="7">
        <f>INDEX('Delivery Distances'!$B$6:$K$20,MATCH('Sales Summary_working sheet'!L862,'Delivery Distances'!$A$6:$A$20,0),MATCH('Sales Summary_working sheet'!M862,'Delivery Distances'!$B$5:$K$5,0))</f>
        <v>8</v>
      </c>
      <c r="O862" s="7" cm="1">
        <f t="array" ref="O862">_xlfn.XLOOKUP(L862,'Delivery Distances'!$A$6:$A$20,_xlfn.XLOOKUP('Sales Summary_working sheet'!M862,'Delivery Distances'!$B$5:$K$5,'Delivery Distances'!$B$6:$K$20))</f>
        <v>8</v>
      </c>
      <c r="P862" s="7">
        <f t="shared" si="53"/>
        <v>11</v>
      </c>
    </row>
    <row r="863" spans="1:16" ht="15.75" customHeight="1" x14ac:dyDescent="0.15">
      <c r="A863" s="13">
        <v>43987</v>
      </c>
      <c r="B863" s="19" t="s">
        <v>5360</v>
      </c>
      <c r="C863" s="7" t="s">
        <v>1654</v>
      </c>
      <c r="D863" s="14">
        <v>16</v>
      </c>
      <c r="E863" s="14" t="str">
        <f>_xlfn.XLOOKUP(D863,'Meal Info'!$A$4:$A$19,'Meal Info'!$B$4:$B$19)</f>
        <v>Fish</v>
      </c>
      <c r="F863" s="14" t="str">
        <f>_xlfn.XLOOKUP(D863,'Meal Info'!$A$4:$A$19,'Meal Info'!$C$4:$C$19)</f>
        <v>Charlie</v>
      </c>
      <c r="G863" s="7">
        <v>55.43</v>
      </c>
      <c r="H863" s="7">
        <f t="shared" si="54"/>
        <v>5.5430000000000001</v>
      </c>
      <c r="I863" s="7">
        <f t="shared" si="55"/>
        <v>60.972999999999999</v>
      </c>
      <c r="J863" s="7">
        <v>0.25</v>
      </c>
      <c r="K863" s="7">
        <f t="shared" si="52"/>
        <v>13.8575</v>
      </c>
      <c r="L863" s="7" t="s">
        <v>5079</v>
      </c>
      <c r="M863" s="7">
        <v>2</v>
      </c>
      <c r="N863" s="7">
        <f>INDEX('Delivery Distances'!$B$6:$K$20,MATCH('Sales Summary_working sheet'!L863,'Delivery Distances'!$A$6:$A$20,0),MATCH('Sales Summary_working sheet'!M863,'Delivery Distances'!$B$5:$K$5,0))</f>
        <v>6</v>
      </c>
      <c r="O863" s="7" cm="1">
        <f t="array" ref="O863">_xlfn.XLOOKUP(L863,'Delivery Distances'!$A$6:$A$20,_xlfn.XLOOKUP('Sales Summary_working sheet'!M863,'Delivery Distances'!$B$5:$K$5,'Delivery Distances'!$B$6:$K$20))</f>
        <v>6</v>
      </c>
      <c r="P863" s="7">
        <f t="shared" si="53"/>
        <v>10</v>
      </c>
    </row>
    <row r="864" spans="1:16" ht="15.75" customHeight="1" x14ac:dyDescent="0.15">
      <c r="A864" s="13">
        <v>43987</v>
      </c>
      <c r="B864" s="19" t="s">
        <v>5361</v>
      </c>
      <c r="C864" s="7" t="s">
        <v>1375</v>
      </c>
      <c r="D864" s="14">
        <v>15</v>
      </c>
      <c r="E864" s="14" t="str">
        <f>_xlfn.XLOOKUP(D864,'Meal Info'!$A$4:$A$19,'Meal Info'!$B$4:$B$19)</f>
        <v>Snacks</v>
      </c>
      <c r="F864" s="14" t="str">
        <f>_xlfn.XLOOKUP(D864,'Meal Info'!$A$4:$A$19,'Meal Info'!$C$4:$C$19)</f>
        <v>Charlie</v>
      </c>
      <c r="G864" s="7">
        <v>92.75</v>
      </c>
      <c r="H864" s="7">
        <f t="shared" si="54"/>
        <v>9.2750000000000004</v>
      </c>
      <c r="I864" s="7">
        <f t="shared" si="55"/>
        <v>102.02500000000001</v>
      </c>
      <c r="J864" s="7">
        <v>0.32</v>
      </c>
      <c r="K864" s="7">
        <f t="shared" si="52"/>
        <v>29.68</v>
      </c>
      <c r="L864" s="7" t="s">
        <v>29</v>
      </c>
      <c r="M864" s="7">
        <v>10</v>
      </c>
      <c r="N864" s="7">
        <f>INDEX('Delivery Distances'!$B$6:$K$20,MATCH('Sales Summary_working sheet'!L864,'Delivery Distances'!$A$6:$A$20,0),MATCH('Sales Summary_working sheet'!M864,'Delivery Distances'!$B$5:$K$5,0))</f>
        <v>15</v>
      </c>
      <c r="O864" s="7" cm="1">
        <f t="array" ref="O864">_xlfn.XLOOKUP(L864,'Delivery Distances'!$A$6:$A$20,_xlfn.XLOOKUP('Sales Summary_working sheet'!M864,'Delivery Distances'!$B$5:$K$5,'Delivery Distances'!$B$6:$K$20))</f>
        <v>15</v>
      </c>
      <c r="P864" s="7">
        <f t="shared" si="53"/>
        <v>14.5</v>
      </c>
    </row>
    <row r="865" spans="1:16" ht="15.75" customHeight="1" x14ac:dyDescent="0.15">
      <c r="A865" s="13">
        <v>43987</v>
      </c>
      <c r="B865" s="19" t="s">
        <v>5361</v>
      </c>
      <c r="C865" s="7" t="s">
        <v>2642</v>
      </c>
      <c r="D865" s="14">
        <v>10</v>
      </c>
      <c r="E865" s="14" t="str">
        <f>_xlfn.XLOOKUP(D865,'Meal Info'!$A$4:$A$19,'Meal Info'!$B$4:$B$19)</f>
        <v>Protein shake</v>
      </c>
      <c r="F865" s="14" t="str">
        <f>_xlfn.XLOOKUP(D865,'Meal Info'!$A$4:$A$19,'Meal Info'!$C$4:$C$19)</f>
        <v>Charlie</v>
      </c>
      <c r="G865" s="7">
        <v>59.95</v>
      </c>
      <c r="H865" s="7">
        <f t="shared" si="54"/>
        <v>5.995000000000001</v>
      </c>
      <c r="I865" s="7">
        <f t="shared" si="55"/>
        <v>65.945000000000007</v>
      </c>
      <c r="J865" s="7">
        <v>0.18</v>
      </c>
      <c r="K865" s="7">
        <f t="shared" si="52"/>
        <v>10.791</v>
      </c>
      <c r="L865" s="7" t="s">
        <v>28</v>
      </c>
      <c r="M865" s="7">
        <v>5</v>
      </c>
      <c r="N865" s="7">
        <f>INDEX('Delivery Distances'!$B$6:$K$20,MATCH('Sales Summary_working sheet'!L865,'Delivery Distances'!$A$6:$A$20,0),MATCH('Sales Summary_working sheet'!M865,'Delivery Distances'!$B$5:$K$5,0))</f>
        <v>11</v>
      </c>
      <c r="O865" s="7" cm="1">
        <f t="array" ref="O865">_xlfn.XLOOKUP(L865,'Delivery Distances'!$A$6:$A$20,_xlfn.XLOOKUP('Sales Summary_working sheet'!M865,'Delivery Distances'!$B$5:$K$5,'Delivery Distances'!$B$6:$K$20))</f>
        <v>11</v>
      </c>
      <c r="P865" s="7">
        <f t="shared" si="53"/>
        <v>12.5</v>
      </c>
    </row>
    <row r="866" spans="1:16" ht="15.75" customHeight="1" x14ac:dyDescent="0.15">
      <c r="A866" s="13">
        <v>43987</v>
      </c>
      <c r="B866" s="19" t="s">
        <v>5361</v>
      </c>
      <c r="C866" s="7" t="s">
        <v>1195</v>
      </c>
      <c r="D866" s="14">
        <v>10</v>
      </c>
      <c r="E866" s="14" t="str">
        <f>_xlfn.XLOOKUP(D866,'Meal Info'!$A$4:$A$19,'Meal Info'!$B$4:$B$19)</f>
        <v>Protein shake</v>
      </c>
      <c r="F866" s="14" t="str">
        <f>_xlfn.XLOOKUP(D866,'Meal Info'!$A$4:$A$19,'Meal Info'!$C$4:$C$19)</f>
        <v>Charlie</v>
      </c>
      <c r="G866" s="7">
        <v>5.59</v>
      </c>
      <c r="H866" s="7">
        <f t="shared" si="54"/>
        <v>0.55900000000000005</v>
      </c>
      <c r="I866" s="7">
        <f t="shared" si="55"/>
        <v>6.149</v>
      </c>
      <c r="J866" s="7">
        <v>0.16</v>
      </c>
      <c r="K866" s="7">
        <f t="shared" si="52"/>
        <v>0.89439999999999997</v>
      </c>
      <c r="L866" s="7" t="s">
        <v>5080</v>
      </c>
      <c r="M866" s="7">
        <v>5</v>
      </c>
      <c r="N866" s="7">
        <f>INDEX('Delivery Distances'!$B$6:$K$20,MATCH('Sales Summary_working sheet'!L866,'Delivery Distances'!$A$6:$A$20,0),MATCH('Sales Summary_working sheet'!M866,'Delivery Distances'!$B$5:$K$5,0))</f>
        <v>5</v>
      </c>
      <c r="O866" s="7" cm="1">
        <f t="array" ref="O866">_xlfn.XLOOKUP(L866,'Delivery Distances'!$A$6:$A$20,_xlfn.XLOOKUP('Sales Summary_working sheet'!M866,'Delivery Distances'!$B$5:$K$5,'Delivery Distances'!$B$6:$K$20))</f>
        <v>5</v>
      </c>
      <c r="P866" s="7">
        <f t="shared" si="53"/>
        <v>9</v>
      </c>
    </row>
    <row r="867" spans="1:16" ht="15.75" customHeight="1" x14ac:dyDescent="0.15">
      <c r="A867" s="13">
        <v>43987</v>
      </c>
      <c r="B867" s="19" t="s">
        <v>5361</v>
      </c>
      <c r="C867" s="7" t="s">
        <v>2371</v>
      </c>
      <c r="D867" s="14">
        <v>15</v>
      </c>
      <c r="E867" s="14" t="str">
        <f>_xlfn.XLOOKUP(D867,'Meal Info'!$A$4:$A$19,'Meal Info'!$B$4:$B$19)</f>
        <v>Snacks</v>
      </c>
      <c r="F867" s="14" t="str">
        <f>_xlfn.XLOOKUP(D867,'Meal Info'!$A$4:$A$19,'Meal Info'!$C$4:$C$19)</f>
        <v>Charlie</v>
      </c>
      <c r="G867" s="7">
        <v>69.36</v>
      </c>
      <c r="H867" s="7">
        <f t="shared" si="54"/>
        <v>6.9359999999999999</v>
      </c>
      <c r="I867" s="7">
        <f t="shared" si="55"/>
        <v>76.295999999999992</v>
      </c>
      <c r="J867" s="7">
        <v>0.08</v>
      </c>
      <c r="K867" s="7">
        <f t="shared" si="52"/>
        <v>5.5488</v>
      </c>
      <c r="L867" s="7" t="s">
        <v>27</v>
      </c>
      <c r="M867" s="7">
        <v>10</v>
      </c>
      <c r="N867" s="7">
        <f>INDEX('Delivery Distances'!$B$6:$K$20,MATCH('Sales Summary_working sheet'!L867,'Delivery Distances'!$A$6:$A$20,0),MATCH('Sales Summary_working sheet'!M867,'Delivery Distances'!$B$5:$K$5,0))</f>
        <v>18</v>
      </c>
      <c r="O867" s="7" cm="1">
        <f t="array" ref="O867">_xlfn.XLOOKUP(L867,'Delivery Distances'!$A$6:$A$20,_xlfn.XLOOKUP('Sales Summary_working sheet'!M867,'Delivery Distances'!$B$5:$K$5,'Delivery Distances'!$B$6:$K$20))</f>
        <v>18</v>
      </c>
      <c r="P867" s="7">
        <f t="shared" si="53"/>
        <v>16</v>
      </c>
    </row>
    <row r="868" spans="1:16" ht="15.75" customHeight="1" x14ac:dyDescent="0.15">
      <c r="A868" s="13">
        <v>43987</v>
      </c>
      <c r="B868" s="19" t="s">
        <v>5361</v>
      </c>
      <c r="C868" s="7" t="s">
        <v>2986</v>
      </c>
      <c r="D868" s="14">
        <v>10</v>
      </c>
      <c r="E868" s="14" t="str">
        <f>_xlfn.XLOOKUP(D868,'Meal Info'!$A$4:$A$19,'Meal Info'!$B$4:$B$19)</f>
        <v>Protein shake</v>
      </c>
      <c r="F868" s="14" t="str">
        <f>_xlfn.XLOOKUP(D868,'Meal Info'!$A$4:$A$19,'Meal Info'!$C$4:$C$19)</f>
        <v>Charlie</v>
      </c>
      <c r="G868" s="7">
        <v>49.47</v>
      </c>
      <c r="H868" s="7">
        <f t="shared" si="54"/>
        <v>4.9470000000000001</v>
      </c>
      <c r="I868" s="7">
        <f t="shared" si="55"/>
        <v>54.417000000000002</v>
      </c>
      <c r="J868" s="7">
        <v>0.05</v>
      </c>
      <c r="K868" s="7">
        <f t="shared" si="52"/>
        <v>2.4735</v>
      </c>
      <c r="L868" s="7" t="s">
        <v>26</v>
      </c>
      <c r="M868" s="7">
        <v>8</v>
      </c>
      <c r="N868" s="7">
        <f>INDEX('Delivery Distances'!$B$6:$K$20,MATCH('Sales Summary_working sheet'!L868,'Delivery Distances'!$A$6:$A$20,0),MATCH('Sales Summary_working sheet'!M868,'Delivery Distances'!$B$5:$K$5,0))</f>
        <v>2</v>
      </c>
      <c r="O868" s="7" cm="1">
        <f t="array" ref="O868">_xlfn.XLOOKUP(L868,'Delivery Distances'!$A$6:$A$20,_xlfn.XLOOKUP('Sales Summary_working sheet'!M868,'Delivery Distances'!$B$5:$K$5,'Delivery Distances'!$B$6:$K$20))</f>
        <v>2</v>
      </c>
      <c r="P868" s="7">
        <f t="shared" si="53"/>
        <v>6</v>
      </c>
    </row>
    <row r="869" spans="1:16" ht="15.75" customHeight="1" x14ac:dyDescent="0.15">
      <c r="A869" s="13">
        <v>43987</v>
      </c>
      <c r="B869" s="19" t="s">
        <v>5361</v>
      </c>
      <c r="C869" s="7" t="s">
        <v>3840</v>
      </c>
      <c r="D869" s="14">
        <v>10</v>
      </c>
      <c r="E869" s="14" t="str">
        <f>_xlfn.XLOOKUP(D869,'Meal Info'!$A$4:$A$19,'Meal Info'!$B$4:$B$19)</f>
        <v>Protein shake</v>
      </c>
      <c r="F869" s="14" t="str">
        <f>_xlfn.XLOOKUP(D869,'Meal Info'!$A$4:$A$19,'Meal Info'!$C$4:$C$19)</f>
        <v>Charlie</v>
      </c>
      <c r="G869" s="7">
        <v>32.24</v>
      </c>
      <c r="H869" s="7">
        <f t="shared" si="54"/>
        <v>3.2240000000000002</v>
      </c>
      <c r="I869" s="7">
        <f t="shared" si="55"/>
        <v>35.463999999999999</v>
      </c>
      <c r="J869" s="7">
        <v>0.37</v>
      </c>
      <c r="K869" s="7">
        <f t="shared" si="52"/>
        <v>11.928800000000001</v>
      </c>
      <c r="L869" s="7" t="s">
        <v>28</v>
      </c>
      <c r="M869" s="7">
        <v>9</v>
      </c>
      <c r="N869" s="7">
        <f>INDEX('Delivery Distances'!$B$6:$K$20,MATCH('Sales Summary_working sheet'!L869,'Delivery Distances'!$A$6:$A$20,0),MATCH('Sales Summary_working sheet'!M869,'Delivery Distances'!$B$5:$K$5,0))</f>
        <v>8</v>
      </c>
      <c r="O869" s="7" cm="1">
        <f t="array" ref="O869">_xlfn.XLOOKUP(L869,'Delivery Distances'!$A$6:$A$20,_xlfn.XLOOKUP('Sales Summary_working sheet'!M869,'Delivery Distances'!$B$5:$K$5,'Delivery Distances'!$B$6:$K$20))</f>
        <v>8</v>
      </c>
      <c r="P869" s="7">
        <f t="shared" si="53"/>
        <v>11</v>
      </c>
    </row>
    <row r="870" spans="1:16" ht="15.75" customHeight="1" x14ac:dyDescent="0.15">
      <c r="A870" s="13">
        <v>43987</v>
      </c>
      <c r="B870" s="19" t="s">
        <v>5361</v>
      </c>
      <c r="C870" s="7" t="s">
        <v>280</v>
      </c>
      <c r="D870" s="14">
        <v>16</v>
      </c>
      <c r="E870" s="14" t="str">
        <f>_xlfn.XLOOKUP(D870,'Meal Info'!$A$4:$A$19,'Meal Info'!$B$4:$B$19)</f>
        <v>Fish</v>
      </c>
      <c r="F870" s="14" t="str">
        <f>_xlfn.XLOOKUP(D870,'Meal Info'!$A$4:$A$19,'Meal Info'!$C$4:$C$19)</f>
        <v>Charlie</v>
      </c>
      <c r="G870" s="7">
        <v>67.19</v>
      </c>
      <c r="H870" s="7">
        <f t="shared" si="54"/>
        <v>6.7190000000000003</v>
      </c>
      <c r="I870" s="7">
        <f t="shared" si="55"/>
        <v>73.908999999999992</v>
      </c>
      <c r="J870" s="7">
        <v>0.32</v>
      </c>
      <c r="K870" s="7">
        <f t="shared" si="52"/>
        <v>21.500799999999998</v>
      </c>
      <c r="L870" s="7" t="s">
        <v>27</v>
      </c>
      <c r="M870" s="7">
        <v>10</v>
      </c>
      <c r="N870" s="7">
        <f>INDEX('Delivery Distances'!$B$6:$K$20,MATCH('Sales Summary_working sheet'!L870,'Delivery Distances'!$A$6:$A$20,0),MATCH('Sales Summary_working sheet'!M870,'Delivery Distances'!$B$5:$K$5,0))</f>
        <v>18</v>
      </c>
      <c r="O870" s="7" cm="1">
        <f t="array" ref="O870">_xlfn.XLOOKUP(L870,'Delivery Distances'!$A$6:$A$20,_xlfn.XLOOKUP('Sales Summary_working sheet'!M870,'Delivery Distances'!$B$5:$K$5,'Delivery Distances'!$B$6:$K$20))</f>
        <v>18</v>
      </c>
      <c r="P870" s="7">
        <f t="shared" si="53"/>
        <v>16</v>
      </c>
    </row>
    <row r="871" spans="1:16" ht="15.75" customHeight="1" x14ac:dyDescent="0.15">
      <c r="A871" s="13">
        <v>43987</v>
      </c>
      <c r="B871" s="19" t="s">
        <v>5361</v>
      </c>
      <c r="C871" s="7" t="s">
        <v>504</v>
      </c>
      <c r="D871" s="14">
        <v>15</v>
      </c>
      <c r="E871" s="14" t="str">
        <f>_xlfn.XLOOKUP(D871,'Meal Info'!$A$4:$A$19,'Meal Info'!$B$4:$B$19)</f>
        <v>Snacks</v>
      </c>
      <c r="F871" s="14" t="str">
        <f>_xlfn.XLOOKUP(D871,'Meal Info'!$A$4:$A$19,'Meal Info'!$C$4:$C$19)</f>
        <v>Charlie</v>
      </c>
      <c r="G871" s="7">
        <v>82.97</v>
      </c>
      <c r="H871" s="7">
        <f t="shared" si="54"/>
        <v>8.2970000000000006</v>
      </c>
      <c r="I871" s="7">
        <f t="shared" si="55"/>
        <v>91.266999999999996</v>
      </c>
      <c r="J871" s="7">
        <v>0.13</v>
      </c>
      <c r="K871" s="7">
        <f t="shared" si="52"/>
        <v>10.786099999999999</v>
      </c>
      <c r="L871" s="7" t="s">
        <v>28</v>
      </c>
      <c r="M871" s="7">
        <v>7</v>
      </c>
      <c r="N871" s="7">
        <f>INDEX('Delivery Distances'!$B$6:$K$20,MATCH('Sales Summary_working sheet'!L871,'Delivery Distances'!$A$6:$A$20,0),MATCH('Sales Summary_working sheet'!M871,'Delivery Distances'!$B$5:$K$5,0))</f>
        <v>3</v>
      </c>
      <c r="O871" s="7" cm="1">
        <f t="array" ref="O871">_xlfn.XLOOKUP(L871,'Delivery Distances'!$A$6:$A$20,_xlfn.XLOOKUP('Sales Summary_working sheet'!M871,'Delivery Distances'!$B$5:$K$5,'Delivery Distances'!$B$6:$K$20))</f>
        <v>3</v>
      </c>
      <c r="P871" s="7">
        <f t="shared" si="53"/>
        <v>7</v>
      </c>
    </row>
    <row r="872" spans="1:16" ht="15.75" customHeight="1" x14ac:dyDescent="0.15">
      <c r="A872" s="13">
        <v>43987</v>
      </c>
      <c r="B872" s="19" t="s">
        <v>5361</v>
      </c>
      <c r="C872" s="7" t="s">
        <v>3006</v>
      </c>
      <c r="D872" s="14">
        <v>10</v>
      </c>
      <c r="E872" s="14" t="str">
        <f>_xlfn.XLOOKUP(D872,'Meal Info'!$A$4:$A$19,'Meal Info'!$B$4:$B$19)</f>
        <v>Protein shake</v>
      </c>
      <c r="F872" s="14" t="str">
        <f>_xlfn.XLOOKUP(D872,'Meal Info'!$A$4:$A$19,'Meal Info'!$C$4:$C$19)</f>
        <v>Charlie</v>
      </c>
      <c r="G872" s="7">
        <v>66.900000000000006</v>
      </c>
      <c r="H872" s="7">
        <f t="shared" si="54"/>
        <v>6.6900000000000013</v>
      </c>
      <c r="I872" s="7">
        <f t="shared" si="55"/>
        <v>73.59</v>
      </c>
      <c r="J872" s="7">
        <v>0.33</v>
      </c>
      <c r="K872" s="7">
        <f t="shared" si="52"/>
        <v>22.077000000000002</v>
      </c>
      <c r="L872" s="7" t="s">
        <v>5083</v>
      </c>
      <c r="M872" s="7">
        <v>6</v>
      </c>
      <c r="N872" s="7">
        <f>INDEX('Delivery Distances'!$B$6:$K$20,MATCH('Sales Summary_working sheet'!L872,'Delivery Distances'!$A$6:$A$20,0),MATCH('Sales Summary_working sheet'!M872,'Delivery Distances'!$B$5:$K$5,0))</f>
        <v>2</v>
      </c>
      <c r="O872" s="7" cm="1">
        <f t="array" ref="O872">_xlfn.XLOOKUP(L872,'Delivery Distances'!$A$6:$A$20,_xlfn.XLOOKUP('Sales Summary_working sheet'!M872,'Delivery Distances'!$B$5:$K$5,'Delivery Distances'!$B$6:$K$20))</f>
        <v>2</v>
      </c>
      <c r="P872" s="7">
        <f t="shared" si="53"/>
        <v>6</v>
      </c>
    </row>
    <row r="873" spans="1:16" ht="15.75" customHeight="1" x14ac:dyDescent="0.15">
      <c r="A873" s="13">
        <v>43987</v>
      </c>
      <c r="B873" s="19" t="s">
        <v>5361</v>
      </c>
      <c r="C873" s="7" t="s">
        <v>275</v>
      </c>
      <c r="D873" s="14">
        <v>15</v>
      </c>
      <c r="E873" s="14" t="str">
        <f>_xlfn.XLOOKUP(D873,'Meal Info'!$A$4:$A$19,'Meal Info'!$B$4:$B$19)</f>
        <v>Snacks</v>
      </c>
      <c r="F873" s="14" t="str">
        <f>_xlfn.XLOOKUP(D873,'Meal Info'!$A$4:$A$19,'Meal Info'!$C$4:$C$19)</f>
        <v>Charlie</v>
      </c>
      <c r="G873" s="7">
        <v>7.14</v>
      </c>
      <c r="H873" s="7">
        <f t="shared" si="54"/>
        <v>0.71399999999999997</v>
      </c>
      <c r="I873" s="7">
        <f t="shared" si="55"/>
        <v>7.8539999999999992</v>
      </c>
      <c r="J873" s="7">
        <v>0.31</v>
      </c>
      <c r="K873" s="7">
        <f t="shared" si="52"/>
        <v>2.2134</v>
      </c>
      <c r="L873" s="7" t="s">
        <v>5083</v>
      </c>
      <c r="M873" s="7">
        <v>8</v>
      </c>
      <c r="N873" s="7">
        <f>INDEX('Delivery Distances'!$B$6:$K$20,MATCH('Sales Summary_working sheet'!L873,'Delivery Distances'!$A$6:$A$20,0),MATCH('Sales Summary_working sheet'!M873,'Delivery Distances'!$B$5:$K$5,0))</f>
        <v>3</v>
      </c>
      <c r="O873" s="7" cm="1">
        <f t="array" ref="O873">_xlfn.XLOOKUP(L873,'Delivery Distances'!$A$6:$A$20,_xlfn.XLOOKUP('Sales Summary_working sheet'!M873,'Delivery Distances'!$B$5:$K$5,'Delivery Distances'!$B$6:$K$20))</f>
        <v>3</v>
      </c>
      <c r="P873" s="7">
        <f t="shared" si="53"/>
        <v>7</v>
      </c>
    </row>
    <row r="874" spans="1:16" ht="15.75" customHeight="1" x14ac:dyDescent="0.15">
      <c r="A874" s="13">
        <v>43987</v>
      </c>
      <c r="B874" s="19" t="s">
        <v>5361</v>
      </c>
      <c r="C874" s="7" t="s">
        <v>3869</v>
      </c>
      <c r="D874" s="14">
        <v>16</v>
      </c>
      <c r="E874" s="14" t="str">
        <f>_xlfn.XLOOKUP(D874,'Meal Info'!$A$4:$A$19,'Meal Info'!$B$4:$B$19)</f>
        <v>Fish</v>
      </c>
      <c r="F874" s="14" t="str">
        <f>_xlfn.XLOOKUP(D874,'Meal Info'!$A$4:$A$19,'Meal Info'!$C$4:$C$19)</f>
        <v>Charlie</v>
      </c>
      <c r="G874" s="7">
        <v>18.989999999999998</v>
      </c>
      <c r="H874" s="7">
        <f t="shared" si="54"/>
        <v>1.899</v>
      </c>
      <c r="I874" s="7">
        <f t="shared" si="55"/>
        <v>20.888999999999999</v>
      </c>
      <c r="J874" s="7">
        <v>0.06</v>
      </c>
      <c r="K874" s="7">
        <f t="shared" si="52"/>
        <v>1.1394</v>
      </c>
      <c r="L874" s="7" t="s">
        <v>5081</v>
      </c>
      <c r="M874" s="7">
        <v>8</v>
      </c>
      <c r="N874" s="7">
        <f>INDEX('Delivery Distances'!$B$6:$K$20,MATCH('Sales Summary_working sheet'!L874,'Delivery Distances'!$A$6:$A$20,0),MATCH('Sales Summary_working sheet'!M874,'Delivery Distances'!$B$5:$K$5,0))</f>
        <v>2</v>
      </c>
      <c r="O874" s="7" cm="1">
        <f t="array" ref="O874">_xlfn.XLOOKUP(L874,'Delivery Distances'!$A$6:$A$20,_xlfn.XLOOKUP('Sales Summary_working sheet'!M874,'Delivery Distances'!$B$5:$K$5,'Delivery Distances'!$B$6:$K$20))</f>
        <v>2</v>
      </c>
      <c r="P874" s="7">
        <f t="shared" si="53"/>
        <v>6</v>
      </c>
    </row>
    <row r="875" spans="1:16" ht="15.75" customHeight="1" x14ac:dyDescent="0.15">
      <c r="A875" s="13">
        <v>43987</v>
      </c>
      <c r="B875" s="19" t="s">
        <v>5361</v>
      </c>
      <c r="C875" s="7" t="s">
        <v>3146</v>
      </c>
      <c r="D875" s="14">
        <v>10</v>
      </c>
      <c r="E875" s="14" t="str">
        <f>_xlfn.XLOOKUP(D875,'Meal Info'!$A$4:$A$19,'Meal Info'!$B$4:$B$19)</f>
        <v>Protein shake</v>
      </c>
      <c r="F875" s="14" t="str">
        <f>_xlfn.XLOOKUP(D875,'Meal Info'!$A$4:$A$19,'Meal Info'!$C$4:$C$19)</f>
        <v>Charlie</v>
      </c>
      <c r="G875" s="7">
        <v>77.2</v>
      </c>
      <c r="H875" s="7">
        <f t="shared" si="54"/>
        <v>7.7200000000000006</v>
      </c>
      <c r="I875" s="7">
        <f t="shared" si="55"/>
        <v>84.92</v>
      </c>
      <c r="J875" s="7">
        <v>0.11</v>
      </c>
      <c r="K875" s="7">
        <f t="shared" si="52"/>
        <v>8.4920000000000009</v>
      </c>
      <c r="L875" s="7" t="s">
        <v>5076</v>
      </c>
      <c r="M875" s="7">
        <v>5</v>
      </c>
      <c r="N875" s="7">
        <f>INDEX('Delivery Distances'!$B$6:$K$20,MATCH('Sales Summary_working sheet'!L875,'Delivery Distances'!$A$6:$A$20,0),MATCH('Sales Summary_working sheet'!M875,'Delivery Distances'!$B$5:$K$5,0))</f>
        <v>6</v>
      </c>
      <c r="O875" s="7" cm="1">
        <f t="array" ref="O875">_xlfn.XLOOKUP(L875,'Delivery Distances'!$A$6:$A$20,_xlfn.XLOOKUP('Sales Summary_working sheet'!M875,'Delivery Distances'!$B$5:$K$5,'Delivery Distances'!$B$6:$K$20))</f>
        <v>6</v>
      </c>
      <c r="P875" s="7">
        <f t="shared" si="53"/>
        <v>10</v>
      </c>
    </row>
    <row r="876" spans="1:16" ht="15.75" customHeight="1" x14ac:dyDescent="0.15">
      <c r="A876" s="13">
        <v>43987</v>
      </c>
      <c r="B876" s="19" t="s">
        <v>5361</v>
      </c>
      <c r="C876" s="7" t="s">
        <v>1350</v>
      </c>
      <c r="D876" s="14">
        <v>10</v>
      </c>
      <c r="E876" s="14" t="str">
        <f>_xlfn.XLOOKUP(D876,'Meal Info'!$A$4:$A$19,'Meal Info'!$B$4:$B$19)</f>
        <v>Protein shake</v>
      </c>
      <c r="F876" s="14" t="str">
        <f>_xlfn.XLOOKUP(D876,'Meal Info'!$A$4:$A$19,'Meal Info'!$C$4:$C$19)</f>
        <v>Charlie</v>
      </c>
      <c r="G876" s="7">
        <v>32.090000000000003</v>
      </c>
      <c r="H876" s="7">
        <f t="shared" si="54"/>
        <v>3.2090000000000005</v>
      </c>
      <c r="I876" s="7">
        <f t="shared" si="55"/>
        <v>35.299000000000007</v>
      </c>
      <c r="J876" s="7">
        <v>0.31</v>
      </c>
      <c r="K876" s="7">
        <f t="shared" si="52"/>
        <v>9.9479000000000006</v>
      </c>
      <c r="L876" s="7" t="s">
        <v>5083</v>
      </c>
      <c r="M876" s="7">
        <v>7</v>
      </c>
      <c r="N876" s="7">
        <f>INDEX('Delivery Distances'!$B$6:$K$20,MATCH('Sales Summary_working sheet'!L876,'Delivery Distances'!$A$6:$A$20,0),MATCH('Sales Summary_working sheet'!M876,'Delivery Distances'!$B$5:$K$5,0))</f>
        <v>3</v>
      </c>
      <c r="O876" s="7" cm="1">
        <f t="array" ref="O876">_xlfn.XLOOKUP(L876,'Delivery Distances'!$A$6:$A$20,_xlfn.XLOOKUP('Sales Summary_working sheet'!M876,'Delivery Distances'!$B$5:$K$5,'Delivery Distances'!$B$6:$K$20))</f>
        <v>3</v>
      </c>
      <c r="P876" s="7">
        <f t="shared" si="53"/>
        <v>7</v>
      </c>
    </row>
    <row r="877" spans="1:16" ht="15.75" customHeight="1" x14ac:dyDescent="0.15">
      <c r="A877" s="13">
        <v>43987</v>
      </c>
      <c r="B877" s="19" t="s">
        <v>5361</v>
      </c>
      <c r="C877" s="7" t="s">
        <v>641</v>
      </c>
      <c r="D877" s="14">
        <v>15</v>
      </c>
      <c r="E877" s="14" t="str">
        <f>_xlfn.XLOOKUP(D877,'Meal Info'!$A$4:$A$19,'Meal Info'!$B$4:$B$19)</f>
        <v>Snacks</v>
      </c>
      <c r="F877" s="14" t="str">
        <f>_xlfn.XLOOKUP(D877,'Meal Info'!$A$4:$A$19,'Meal Info'!$C$4:$C$19)</f>
        <v>Charlie</v>
      </c>
      <c r="G877" s="7">
        <v>24.91</v>
      </c>
      <c r="H877" s="7">
        <f t="shared" si="54"/>
        <v>2.4910000000000001</v>
      </c>
      <c r="I877" s="7">
        <f t="shared" si="55"/>
        <v>27.401</v>
      </c>
      <c r="J877" s="7">
        <v>0.23</v>
      </c>
      <c r="K877" s="7">
        <f t="shared" si="52"/>
        <v>5.7293000000000003</v>
      </c>
      <c r="L877" s="7" t="s">
        <v>5078</v>
      </c>
      <c r="M877" s="7">
        <v>7</v>
      </c>
      <c r="N877" s="7">
        <f>INDEX('Delivery Distances'!$B$6:$K$20,MATCH('Sales Summary_working sheet'!L877,'Delivery Distances'!$A$6:$A$20,0),MATCH('Sales Summary_working sheet'!M877,'Delivery Distances'!$B$5:$K$5,0))</f>
        <v>2</v>
      </c>
      <c r="O877" s="7" cm="1">
        <f t="array" ref="O877">_xlfn.XLOOKUP(L877,'Delivery Distances'!$A$6:$A$20,_xlfn.XLOOKUP('Sales Summary_working sheet'!M877,'Delivery Distances'!$B$5:$K$5,'Delivery Distances'!$B$6:$K$20))</f>
        <v>2</v>
      </c>
      <c r="P877" s="7">
        <f t="shared" si="53"/>
        <v>6</v>
      </c>
    </row>
    <row r="878" spans="1:16" ht="15.75" customHeight="1" x14ac:dyDescent="0.15">
      <c r="A878" s="13">
        <v>43987</v>
      </c>
      <c r="B878" s="19" t="s">
        <v>5361</v>
      </c>
      <c r="C878" s="7" t="s">
        <v>2100</v>
      </c>
      <c r="D878" s="14">
        <v>10</v>
      </c>
      <c r="E878" s="14" t="str">
        <f>_xlfn.XLOOKUP(D878,'Meal Info'!$A$4:$A$19,'Meal Info'!$B$4:$B$19)</f>
        <v>Protein shake</v>
      </c>
      <c r="F878" s="14" t="str">
        <f>_xlfn.XLOOKUP(D878,'Meal Info'!$A$4:$A$19,'Meal Info'!$C$4:$C$19)</f>
        <v>Charlie</v>
      </c>
      <c r="G878" s="7">
        <v>65.319999999999993</v>
      </c>
      <c r="H878" s="7">
        <f t="shared" si="54"/>
        <v>6.532</v>
      </c>
      <c r="I878" s="7">
        <f t="shared" si="55"/>
        <v>71.85199999999999</v>
      </c>
      <c r="J878" s="7">
        <v>0.1</v>
      </c>
      <c r="K878" s="7">
        <f t="shared" si="52"/>
        <v>6.532</v>
      </c>
      <c r="L878" s="7" t="s">
        <v>5076</v>
      </c>
      <c r="M878" s="7">
        <v>2</v>
      </c>
      <c r="N878" s="7">
        <f>INDEX('Delivery Distances'!$B$6:$K$20,MATCH('Sales Summary_working sheet'!L878,'Delivery Distances'!$A$6:$A$20,0),MATCH('Sales Summary_working sheet'!M878,'Delivery Distances'!$B$5:$K$5,0))</f>
        <v>11</v>
      </c>
      <c r="O878" s="7" cm="1">
        <f t="array" ref="O878">_xlfn.XLOOKUP(L878,'Delivery Distances'!$A$6:$A$20,_xlfn.XLOOKUP('Sales Summary_working sheet'!M878,'Delivery Distances'!$B$5:$K$5,'Delivery Distances'!$B$6:$K$20))</f>
        <v>11</v>
      </c>
      <c r="P878" s="7">
        <f t="shared" si="53"/>
        <v>12.5</v>
      </c>
    </row>
    <row r="879" spans="1:16" ht="15.75" customHeight="1" x14ac:dyDescent="0.15">
      <c r="A879" s="13">
        <v>43987</v>
      </c>
      <c r="B879" s="19" t="s">
        <v>5361</v>
      </c>
      <c r="C879" s="7" t="s">
        <v>3859</v>
      </c>
      <c r="D879" s="14">
        <v>16</v>
      </c>
      <c r="E879" s="14" t="str">
        <f>_xlfn.XLOOKUP(D879,'Meal Info'!$A$4:$A$19,'Meal Info'!$B$4:$B$19)</f>
        <v>Fish</v>
      </c>
      <c r="F879" s="14" t="str">
        <f>_xlfn.XLOOKUP(D879,'Meal Info'!$A$4:$A$19,'Meal Info'!$C$4:$C$19)</f>
        <v>Charlie</v>
      </c>
      <c r="G879" s="7">
        <v>87.43</v>
      </c>
      <c r="H879" s="7">
        <f t="shared" si="54"/>
        <v>8.7430000000000003</v>
      </c>
      <c r="I879" s="7">
        <f t="shared" si="55"/>
        <v>96.173000000000002</v>
      </c>
      <c r="J879" s="7">
        <v>0.12</v>
      </c>
      <c r="K879" s="7">
        <f t="shared" si="52"/>
        <v>10.4916</v>
      </c>
      <c r="L879" s="7" t="s">
        <v>29</v>
      </c>
      <c r="M879" s="7">
        <v>4</v>
      </c>
      <c r="N879" s="7">
        <f>INDEX('Delivery Distances'!$B$6:$K$20,MATCH('Sales Summary_working sheet'!L879,'Delivery Distances'!$A$6:$A$20,0),MATCH('Sales Summary_working sheet'!M879,'Delivery Distances'!$B$5:$K$5,0))</f>
        <v>14</v>
      </c>
      <c r="O879" s="7" cm="1">
        <f t="array" ref="O879">_xlfn.XLOOKUP(L879,'Delivery Distances'!$A$6:$A$20,_xlfn.XLOOKUP('Sales Summary_working sheet'!M879,'Delivery Distances'!$B$5:$K$5,'Delivery Distances'!$B$6:$K$20))</f>
        <v>14</v>
      </c>
      <c r="P879" s="7">
        <f t="shared" si="53"/>
        <v>14</v>
      </c>
    </row>
    <row r="880" spans="1:16" ht="15.75" customHeight="1" x14ac:dyDescent="0.15">
      <c r="A880" s="13">
        <v>43987</v>
      </c>
      <c r="B880" s="19" t="s">
        <v>5361</v>
      </c>
      <c r="C880" s="7" t="s">
        <v>4752</v>
      </c>
      <c r="D880" s="14">
        <v>10</v>
      </c>
      <c r="E880" s="14" t="str">
        <f>_xlfn.XLOOKUP(D880,'Meal Info'!$A$4:$A$19,'Meal Info'!$B$4:$B$19)</f>
        <v>Protein shake</v>
      </c>
      <c r="F880" s="14" t="str">
        <f>_xlfn.XLOOKUP(D880,'Meal Info'!$A$4:$A$19,'Meal Info'!$C$4:$C$19)</f>
        <v>Charlie</v>
      </c>
      <c r="G880" s="7">
        <v>5.94</v>
      </c>
      <c r="H880" s="7">
        <f t="shared" si="54"/>
        <v>0.59400000000000008</v>
      </c>
      <c r="I880" s="7">
        <f t="shared" si="55"/>
        <v>6.5340000000000007</v>
      </c>
      <c r="J880" s="7">
        <v>0.16</v>
      </c>
      <c r="K880" s="7">
        <f t="shared" si="52"/>
        <v>0.95040000000000013</v>
      </c>
      <c r="L880" s="7" t="s">
        <v>26</v>
      </c>
      <c r="M880" s="7">
        <v>8</v>
      </c>
      <c r="N880" s="7">
        <f>INDEX('Delivery Distances'!$B$6:$K$20,MATCH('Sales Summary_working sheet'!L880,'Delivery Distances'!$A$6:$A$20,0),MATCH('Sales Summary_working sheet'!M880,'Delivery Distances'!$B$5:$K$5,0))</f>
        <v>2</v>
      </c>
      <c r="O880" s="7" cm="1">
        <f t="array" ref="O880">_xlfn.XLOOKUP(L880,'Delivery Distances'!$A$6:$A$20,_xlfn.XLOOKUP('Sales Summary_working sheet'!M880,'Delivery Distances'!$B$5:$K$5,'Delivery Distances'!$B$6:$K$20))</f>
        <v>2</v>
      </c>
      <c r="P880" s="7">
        <f t="shared" si="53"/>
        <v>6</v>
      </c>
    </row>
    <row r="881" spans="1:16" ht="15.75" customHeight="1" x14ac:dyDescent="0.15">
      <c r="A881" s="13">
        <v>43987</v>
      </c>
      <c r="B881" s="19" t="s">
        <v>5361</v>
      </c>
      <c r="C881" s="7" t="s">
        <v>3503</v>
      </c>
      <c r="D881" s="14">
        <v>16</v>
      </c>
      <c r="E881" s="14" t="str">
        <f>_xlfn.XLOOKUP(D881,'Meal Info'!$A$4:$A$19,'Meal Info'!$B$4:$B$19)</f>
        <v>Fish</v>
      </c>
      <c r="F881" s="14" t="str">
        <f>_xlfn.XLOOKUP(D881,'Meal Info'!$A$4:$A$19,'Meal Info'!$C$4:$C$19)</f>
        <v>Charlie</v>
      </c>
      <c r="G881" s="7">
        <v>94.9</v>
      </c>
      <c r="H881" s="7">
        <f t="shared" si="54"/>
        <v>9.49</v>
      </c>
      <c r="I881" s="7">
        <f t="shared" si="55"/>
        <v>104.39</v>
      </c>
      <c r="J881" s="7">
        <v>0.11</v>
      </c>
      <c r="K881" s="7">
        <f t="shared" si="52"/>
        <v>10.439</v>
      </c>
      <c r="L881" s="7" t="s">
        <v>28</v>
      </c>
      <c r="M881" s="7">
        <v>6</v>
      </c>
      <c r="N881" s="7">
        <f>INDEX('Delivery Distances'!$B$6:$K$20,MATCH('Sales Summary_working sheet'!L881,'Delivery Distances'!$A$6:$A$20,0),MATCH('Sales Summary_working sheet'!M881,'Delivery Distances'!$B$5:$K$5,0))</f>
        <v>6</v>
      </c>
      <c r="O881" s="7" cm="1">
        <f t="array" ref="O881">_xlfn.XLOOKUP(L881,'Delivery Distances'!$A$6:$A$20,_xlfn.XLOOKUP('Sales Summary_working sheet'!M881,'Delivery Distances'!$B$5:$K$5,'Delivery Distances'!$B$6:$K$20))</f>
        <v>6</v>
      </c>
      <c r="P881" s="7">
        <f t="shared" si="53"/>
        <v>10</v>
      </c>
    </row>
    <row r="882" spans="1:16" ht="15.75" customHeight="1" x14ac:dyDescent="0.15">
      <c r="A882" s="13">
        <v>43987</v>
      </c>
      <c r="B882" s="19" t="s">
        <v>5362</v>
      </c>
      <c r="C882" s="7" t="s">
        <v>1543</v>
      </c>
      <c r="D882" s="14">
        <v>16</v>
      </c>
      <c r="E882" s="14" t="str">
        <f>_xlfn.XLOOKUP(D882,'Meal Info'!$A$4:$A$19,'Meal Info'!$B$4:$B$19)</f>
        <v>Fish</v>
      </c>
      <c r="F882" s="14" t="str">
        <f>_xlfn.XLOOKUP(D882,'Meal Info'!$A$4:$A$19,'Meal Info'!$C$4:$C$19)</f>
        <v>Charlie</v>
      </c>
      <c r="G882" s="7">
        <v>31.44</v>
      </c>
      <c r="H882" s="7">
        <f t="shared" si="54"/>
        <v>3.1440000000000001</v>
      </c>
      <c r="I882" s="7">
        <f t="shared" si="55"/>
        <v>34.584000000000003</v>
      </c>
      <c r="J882" s="7">
        <v>7.0000000000000007E-2</v>
      </c>
      <c r="K882" s="7">
        <f t="shared" si="52"/>
        <v>2.2008000000000001</v>
      </c>
      <c r="L882" s="7" t="s">
        <v>28</v>
      </c>
      <c r="M882" s="7">
        <v>6</v>
      </c>
      <c r="N882" s="7">
        <f>INDEX('Delivery Distances'!$B$6:$K$20,MATCH('Sales Summary_working sheet'!L882,'Delivery Distances'!$A$6:$A$20,0),MATCH('Sales Summary_working sheet'!M882,'Delivery Distances'!$B$5:$K$5,0))</f>
        <v>6</v>
      </c>
      <c r="O882" s="7" cm="1">
        <f t="array" ref="O882">_xlfn.XLOOKUP(L882,'Delivery Distances'!$A$6:$A$20,_xlfn.XLOOKUP('Sales Summary_working sheet'!M882,'Delivery Distances'!$B$5:$K$5,'Delivery Distances'!$B$6:$K$20))</f>
        <v>6</v>
      </c>
      <c r="P882" s="7">
        <f t="shared" si="53"/>
        <v>10</v>
      </c>
    </row>
    <row r="883" spans="1:16" ht="15.75" customHeight="1" x14ac:dyDescent="0.15">
      <c r="A883" s="13">
        <v>43987</v>
      </c>
      <c r="B883" s="19" t="s">
        <v>5362</v>
      </c>
      <c r="C883" s="7" t="s">
        <v>3545</v>
      </c>
      <c r="D883" s="14">
        <v>16</v>
      </c>
      <c r="E883" s="14" t="str">
        <f>_xlfn.XLOOKUP(D883,'Meal Info'!$A$4:$A$19,'Meal Info'!$B$4:$B$19)</f>
        <v>Fish</v>
      </c>
      <c r="F883" s="14" t="str">
        <f>_xlfn.XLOOKUP(D883,'Meal Info'!$A$4:$A$19,'Meal Info'!$C$4:$C$19)</f>
        <v>Charlie</v>
      </c>
      <c r="G883" s="7">
        <v>34.86</v>
      </c>
      <c r="H883" s="7">
        <f t="shared" si="54"/>
        <v>3.4860000000000002</v>
      </c>
      <c r="I883" s="7">
        <f t="shared" si="55"/>
        <v>38.345999999999997</v>
      </c>
      <c r="J883" s="7">
        <v>0.26</v>
      </c>
      <c r="K883" s="7">
        <f t="shared" si="52"/>
        <v>9.063600000000001</v>
      </c>
      <c r="L883" s="7" t="s">
        <v>5082</v>
      </c>
      <c r="M883" s="7">
        <v>6</v>
      </c>
      <c r="N883" s="7">
        <f>INDEX('Delivery Distances'!$B$6:$K$20,MATCH('Sales Summary_working sheet'!L883,'Delivery Distances'!$A$6:$A$20,0),MATCH('Sales Summary_working sheet'!M883,'Delivery Distances'!$B$5:$K$5,0))</f>
        <v>1</v>
      </c>
      <c r="O883" s="7" cm="1">
        <f t="array" ref="O883">_xlfn.XLOOKUP(L883,'Delivery Distances'!$A$6:$A$20,_xlfn.XLOOKUP('Sales Summary_working sheet'!M883,'Delivery Distances'!$B$5:$K$5,'Delivery Distances'!$B$6:$K$20))</f>
        <v>1</v>
      </c>
      <c r="P883" s="7">
        <f t="shared" si="53"/>
        <v>3</v>
      </c>
    </row>
    <row r="884" spans="1:16" ht="15.75" customHeight="1" x14ac:dyDescent="0.15">
      <c r="A884" s="13">
        <v>43987</v>
      </c>
      <c r="B884" s="19" t="s">
        <v>5362</v>
      </c>
      <c r="C884" s="7" t="s">
        <v>4492</v>
      </c>
      <c r="D884" s="14">
        <v>15</v>
      </c>
      <c r="E884" s="14" t="str">
        <f>_xlfn.XLOOKUP(D884,'Meal Info'!$A$4:$A$19,'Meal Info'!$B$4:$B$19)</f>
        <v>Snacks</v>
      </c>
      <c r="F884" s="14" t="str">
        <f>_xlfn.XLOOKUP(D884,'Meal Info'!$A$4:$A$19,'Meal Info'!$C$4:$C$19)</f>
        <v>Charlie</v>
      </c>
      <c r="G884" s="7">
        <v>61.16</v>
      </c>
      <c r="H884" s="7">
        <f t="shared" si="54"/>
        <v>6.1159999999999997</v>
      </c>
      <c r="I884" s="7">
        <f t="shared" si="55"/>
        <v>67.275999999999996</v>
      </c>
      <c r="J884" s="7">
        <v>0.36</v>
      </c>
      <c r="K884" s="7">
        <f t="shared" si="52"/>
        <v>22.017599999999998</v>
      </c>
      <c r="L884" s="7" t="s">
        <v>5077</v>
      </c>
      <c r="M884" s="7">
        <v>3</v>
      </c>
      <c r="N884" s="7">
        <f>INDEX('Delivery Distances'!$B$6:$K$20,MATCH('Sales Summary_working sheet'!L884,'Delivery Distances'!$A$6:$A$20,0),MATCH('Sales Summary_working sheet'!M884,'Delivery Distances'!$B$5:$K$5,0))</f>
        <v>2</v>
      </c>
      <c r="O884" s="7" cm="1">
        <f t="array" ref="O884">_xlfn.XLOOKUP(L884,'Delivery Distances'!$A$6:$A$20,_xlfn.XLOOKUP('Sales Summary_working sheet'!M884,'Delivery Distances'!$B$5:$K$5,'Delivery Distances'!$B$6:$K$20))</f>
        <v>2</v>
      </c>
      <c r="P884" s="7">
        <f t="shared" si="53"/>
        <v>6</v>
      </c>
    </row>
    <row r="885" spans="1:16" ht="15.75" customHeight="1" x14ac:dyDescent="0.15">
      <c r="A885" s="13">
        <v>43987</v>
      </c>
      <c r="B885" s="19" t="s">
        <v>5362</v>
      </c>
      <c r="C885" s="7" t="s">
        <v>2764</v>
      </c>
      <c r="D885" s="14">
        <v>16</v>
      </c>
      <c r="E885" s="14" t="str">
        <f>_xlfn.XLOOKUP(D885,'Meal Info'!$A$4:$A$19,'Meal Info'!$B$4:$B$19)</f>
        <v>Fish</v>
      </c>
      <c r="F885" s="14" t="str">
        <f>_xlfn.XLOOKUP(D885,'Meal Info'!$A$4:$A$19,'Meal Info'!$C$4:$C$19)</f>
        <v>Charlie</v>
      </c>
      <c r="G885" s="7">
        <v>72.61</v>
      </c>
      <c r="H885" s="7">
        <f t="shared" si="54"/>
        <v>7.2610000000000001</v>
      </c>
      <c r="I885" s="7">
        <f t="shared" si="55"/>
        <v>79.870999999999995</v>
      </c>
      <c r="J885" s="7">
        <v>0.33</v>
      </c>
      <c r="K885" s="7">
        <f t="shared" si="52"/>
        <v>23.961300000000001</v>
      </c>
      <c r="L885" s="7" t="s">
        <v>31</v>
      </c>
      <c r="M885" s="7">
        <v>9</v>
      </c>
      <c r="N885" s="7">
        <f>INDEX('Delivery Distances'!$B$6:$K$20,MATCH('Sales Summary_working sheet'!L885,'Delivery Distances'!$A$6:$A$20,0),MATCH('Sales Summary_working sheet'!M885,'Delivery Distances'!$B$5:$K$5,0))</f>
        <v>14</v>
      </c>
      <c r="O885" s="7" cm="1">
        <f t="array" ref="O885">_xlfn.XLOOKUP(L885,'Delivery Distances'!$A$6:$A$20,_xlfn.XLOOKUP('Sales Summary_working sheet'!M885,'Delivery Distances'!$B$5:$K$5,'Delivery Distances'!$B$6:$K$20))</f>
        <v>14</v>
      </c>
      <c r="P885" s="7">
        <f t="shared" si="53"/>
        <v>14</v>
      </c>
    </row>
    <row r="886" spans="1:16" ht="15.75" customHeight="1" x14ac:dyDescent="0.15">
      <c r="A886" s="13">
        <v>43987</v>
      </c>
      <c r="B886" s="19" t="s">
        <v>5362</v>
      </c>
      <c r="C886" s="7" t="s">
        <v>687</v>
      </c>
      <c r="D886" s="14">
        <v>15</v>
      </c>
      <c r="E886" s="14" t="str">
        <f>_xlfn.XLOOKUP(D886,'Meal Info'!$A$4:$A$19,'Meal Info'!$B$4:$B$19)</f>
        <v>Snacks</v>
      </c>
      <c r="F886" s="14" t="str">
        <f>_xlfn.XLOOKUP(D886,'Meal Info'!$A$4:$A$19,'Meal Info'!$C$4:$C$19)</f>
        <v>Charlie</v>
      </c>
      <c r="G886" s="7">
        <v>46.28</v>
      </c>
      <c r="H886" s="7">
        <f t="shared" si="54"/>
        <v>4.6280000000000001</v>
      </c>
      <c r="I886" s="7">
        <f t="shared" si="55"/>
        <v>50.908000000000001</v>
      </c>
      <c r="J886" s="7">
        <v>0.1</v>
      </c>
      <c r="K886" s="7">
        <f t="shared" si="52"/>
        <v>4.6280000000000001</v>
      </c>
      <c r="L886" s="7" t="s">
        <v>5075</v>
      </c>
      <c r="M886" s="7">
        <v>5</v>
      </c>
      <c r="N886" s="7">
        <f>INDEX('Delivery Distances'!$B$6:$K$20,MATCH('Sales Summary_working sheet'!L886,'Delivery Distances'!$A$6:$A$20,0),MATCH('Sales Summary_working sheet'!M886,'Delivery Distances'!$B$5:$K$5,0))</f>
        <v>2</v>
      </c>
      <c r="O886" s="7" cm="1">
        <f t="array" ref="O886">_xlfn.XLOOKUP(L886,'Delivery Distances'!$A$6:$A$20,_xlfn.XLOOKUP('Sales Summary_working sheet'!M886,'Delivery Distances'!$B$5:$K$5,'Delivery Distances'!$B$6:$K$20))</f>
        <v>2</v>
      </c>
      <c r="P886" s="7">
        <f t="shared" si="53"/>
        <v>6</v>
      </c>
    </row>
    <row r="887" spans="1:16" ht="15.75" customHeight="1" x14ac:dyDescent="0.15">
      <c r="A887" s="13">
        <v>43987</v>
      </c>
      <c r="B887" s="19" t="s">
        <v>5362</v>
      </c>
      <c r="C887" s="7" t="s">
        <v>827</v>
      </c>
      <c r="D887" s="14">
        <v>10</v>
      </c>
      <c r="E887" s="14" t="str">
        <f>_xlfn.XLOOKUP(D887,'Meal Info'!$A$4:$A$19,'Meal Info'!$B$4:$B$19)</f>
        <v>Protein shake</v>
      </c>
      <c r="F887" s="14" t="str">
        <f>_xlfn.XLOOKUP(D887,'Meal Info'!$A$4:$A$19,'Meal Info'!$C$4:$C$19)</f>
        <v>Charlie</v>
      </c>
      <c r="G887" s="7">
        <v>86.62</v>
      </c>
      <c r="H887" s="7">
        <f t="shared" si="54"/>
        <v>8.6620000000000008</v>
      </c>
      <c r="I887" s="7">
        <f t="shared" si="55"/>
        <v>95.282000000000011</v>
      </c>
      <c r="J887" s="7">
        <v>7.0000000000000007E-2</v>
      </c>
      <c r="K887" s="7">
        <f t="shared" si="52"/>
        <v>6.0634000000000006</v>
      </c>
      <c r="L887" s="7" t="s">
        <v>5075</v>
      </c>
      <c r="M887" s="7">
        <v>6</v>
      </c>
      <c r="N887" s="7">
        <f>INDEX('Delivery Distances'!$B$6:$K$20,MATCH('Sales Summary_working sheet'!L887,'Delivery Distances'!$A$6:$A$20,0),MATCH('Sales Summary_working sheet'!M887,'Delivery Distances'!$B$5:$K$5,0))</f>
        <v>11</v>
      </c>
      <c r="O887" s="7" cm="1">
        <f t="array" ref="O887">_xlfn.XLOOKUP(L887,'Delivery Distances'!$A$6:$A$20,_xlfn.XLOOKUP('Sales Summary_working sheet'!M887,'Delivery Distances'!$B$5:$K$5,'Delivery Distances'!$B$6:$K$20))</f>
        <v>11</v>
      </c>
      <c r="P887" s="7">
        <f t="shared" si="53"/>
        <v>12.5</v>
      </c>
    </row>
    <row r="888" spans="1:16" ht="15.75" customHeight="1" x14ac:dyDescent="0.15">
      <c r="A888" s="13">
        <v>43987</v>
      </c>
      <c r="B888" s="19" t="s">
        <v>5362</v>
      </c>
      <c r="C888" s="7" t="s">
        <v>3029</v>
      </c>
      <c r="D888" s="14">
        <v>10</v>
      </c>
      <c r="E888" s="14" t="str">
        <f>_xlfn.XLOOKUP(D888,'Meal Info'!$A$4:$A$19,'Meal Info'!$B$4:$B$19)</f>
        <v>Protein shake</v>
      </c>
      <c r="F888" s="14" t="str">
        <f>_xlfn.XLOOKUP(D888,'Meal Info'!$A$4:$A$19,'Meal Info'!$C$4:$C$19)</f>
        <v>Charlie</v>
      </c>
      <c r="G888" s="7">
        <v>16.39</v>
      </c>
      <c r="H888" s="7">
        <f t="shared" si="54"/>
        <v>1.6390000000000002</v>
      </c>
      <c r="I888" s="7">
        <f t="shared" si="55"/>
        <v>18.029</v>
      </c>
      <c r="J888" s="7">
        <v>0.17</v>
      </c>
      <c r="K888" s="7">
        <f t="shared" si="52"/>
        <v>2.7863000000000002</v>
      </c>
      <c r="L888" s="7" t="s">
        <v>27</v>
      </c>
      <c r="M888" s="7">
        <v>2</v>
      </c>
      <c r="N888" s="7">
        <f>INDEX('Delivery Distances'!$B$6:$K$20,MATCH('Sales Summary_working sheet'!L888,'Delivery Distances'!$A$6:$A$20,0),MATCH('Sales Summary_working sheet'!M888,'Delivery Distances'!$B$5:$K$5,0))</f>
        <v>8</v>
      </c>
      <c r="O888" s="7" cm="1">
        <f t="array" ref="O888">_xlfn.XLOOKUP(L888,'Delivery Distances'!$A$6:$A$20,_xlfn.XLOOKUP('Sales Summary_working sheet'!M888,'Delivery Distances'!$B$5:$K$5,'Delivery Distances'!$B$6:$K$20))</f>
        <v>8</v>
      </c>
      <c r="P888" s="7">
        <f t="shared" si="53"/>
        <v>11</v>
      </c>
    </row>
    <row r="889" spans="1:16" ht="15.75" customHeight="1" x14ac:dyDescent="0.15">
      <c r="A889" s="13">
        <v>43987</v>
      </c>
      <c r="B889" s="19" t="s">
        <v>5362</v>
      </c>
      <c r="C889" s="7" t="s">
        <v>517</v>
      </c>
      <c r="D889" s="14">
        <v>15</v>
      </c>
      <c r="E889" s="14" t="str">
        <f>_xlfn.XLOOKUP(D889,'Meal Info'!$A$4:$A$19,'Meal Info'!$B$4:$B$19)</f>
        <v>Snacks</v>
      </c>
      <c r="F889" s="14" t="str">
        <f>_xlfn.XLOOKUP(D889,'Meal Info'!$A$4:$A$19,'Meal Info'!$C$4:$C$19)</f>
        <v>Charlie</v>
      </c>
      <c r="G889" s="7">
        <v>10.57</v>
      </c>
      <c r="H889" s="7">
        <f t="shared" si="54"/>
        <v>1.0570000000000002</v>
      </c>
      <c r="I889" s="7">
        <f t="shared" si="55"/>
        <v>11.627000000000001</v>
      </c>
      <c r="J889" s="7">
        <v>0.24</v>
      </c>
      <c r="K889" s="7">
        <f t="shared" si="52"/>
        <v>2.5367999999999999</v>
      </c>
      <c r="L889" s="7" t="s">
        <v>30</v>
      </c>
      <c r="M889" s="7">
        <v>7</v>
      </c>
      <c r="N889" s="7">
        <f>INDEX('Delivery Distances'!$B$6:$K$20,MATCH('Sales Summary_working sheet'!L889,'Delivery Distances'!$A$6:$A$20,0),MATCH('Sales Summary_working sheet'!M889,'Delivery Distances'!$B$5:$K$5,0))</f>
        <v>9</v>
      </c>
      <c r="O889" s="7" cm="1">
        <f t="array" ref="O889">_xlfn.XLOOKUP(L889,'Delivery Distances'!$A$6:$A$20,_xlfn.XLOOKUP('Sales Summary_working sheet'!M889,'Delivery Distances'!$B$5:$K$5,'Delivery Distances'!$B$6:$K$20))</f>
        <v>9</v>
      </c>
      <c r="P889" s="7">
        <f t="shared" si="53"/>
        <v>11.5</v>
      </c>
    </row>
    <row r="890" spans="1:16" ht="15.75" customHeight="1" x14ac:dyDescent="0.15">
      <c r="A890" s="13">
        <v>43987</v>
      </c>
      <c r="B890" s="19" t="s">
        <v>5362</v>
      </c>
      <c r="C890" s="7" t="s">
        <v>3893</v>
      </c>
      <c r="D890" s="14">
        <v>15</v>
      </c>
      <c r="E890" s="14" t="str">
        <f>_xlfn.XLOOKUP(D890,'Meal Info'!$A$4:$A$19,'Meal Info'!$B$4:$B$19)</f>
        <v>Snacks</v>
      </c>
      <c r="F890" s="14" t="str">
        <f>_xlfn.XLOOKUP(D890,'Meal Info'!$A$4:$A$19,'Meal Info'!$C$4:$C$19)</f>
        <v>Charlie</v>
      </c>
      <c r="G890" s="7">
        <v>24.36</v>
      </c>
      <c r="H890" s="7">
        <f t="shared" si="54"/>
        <v>2.4359999999999999</v>
      </c>
      <c r="I890" s="7">
        <f t="shared" si="55"/>
        <v>26.795999999999999</v>
      </c>
      <c r="J890" s="7">
        <v>0.12</v>
      </c>
      <c r="K890" s="7">
        <f t="shared" si="52"/>
        <v>2.9232</v>
      </c>
      <c r="L890" s="7" t="s">
        <v>5083</v>
      </c>
      <c r="M890" s="7">
        <v>9</v>
      </c>
      <c r="N890" s="7">
        <f>INDEX('Delivery Distances'!$B$6:$K$20,MATCH('Sales Summary_working sheet'!L890,'Delivery Distances'!$A$6:$A$20,0),MATCH('Sales Summary_working sheet'!M890,'Delivery Distances'!$B$5:$K$5,0))</f>
        <v>2</v>
      </c>
      <c r="O890" s="7" cm="1">
        <f t="array" ref="O890">_xlfn.XLOOKUP(L890,'Delivery Distances'!$A$6:$A$20,_xlfn.XLOOKUP('Sales Summary_working sheet'!M890,'Delivery Distances'!$B$5:$K$5,'Delivery Distances'!$B$6:$K$20))</f>
        <v>2</v>
      </c>
      <c r="P890" s="7">
        <f t="shared" si="53"/>
        <v>6</v>
      </c>
    </row>
    <row r="891" spans="1:16" ht="15.75" customHeight="1" x14ac:dyDescent="0.15">
      <c r="A891" s="13">
        <v>43987</v>
      </c>
      <c r="B891" s="19" t="s">
        <v>5362</v>
      </c>
      <c r="C891" s="7" t="s">
        <v>4053</v>
      </c>
      <c r="D891" s="14">
        <v>15</v>
      </c>
      <c r="E891" s="14" t="str">
        <f>_xlfn.XLOOKUP(D891,'Meal Info'!$A$4:$A$19,'Meal Info'!$B$4:$B$19)</f>
        <v>Snacks</v>
      </c>
      <c r="F891" s="14" t="str">
        <f>_xlfn.XLOOKUP(D891,'Meal Info'!$A$4:$A$19,'Meal Info'!$C$4:$C$19)</f>
        <v>Charlie</v>
      </c>
      <c r="G891" s="7">
        <v>5.75</v>
      </c>
      <c r="H891" s="7">
        <f t="shared" si="54"/>
        <v>0.57500000000000007</v>
      </c>
      <c r="I891" s="7">
        <f t="shared" si="55"/>
        <v>6.3250000000000002</v>
      </c>
      <c r="J891" s="7">
        <v>0.4</v>
      </c>
      <c r="K891" s="7">
        <f t="shared" si="52"/>
        <v>2.3000000000000003</v>
      </c>
      <c r="L891" s="7" t="s">
        <v>5078</v>
      </c>
      <c r="M891" s="7">
        <v>6</v>
      </c>
      <c r="N891" s="7">
        <f>INDEX('Delivery Distances'!$B$6:$K$20,MATCH('Sales Summary_working sheet'!L891,'Delivery Distances'!$A$6:$A$20,0),MATCH('Sales Summary_working sheet'!M891,'Delivery Distances'!$B$5:$K$5,0))</f>
        <v>5</v>
      </c>
      <c r="O891" s="7" cm="1">
        <f t="array" ref="O891">_xlfn.XLOOKUP(L891,'Delivery Distances'!$A$6:$A$20,_xlfn.XLOOKUP('Sales Summary_working sheet'!M891,'Delivery Distances'!$B$5:$K$5,'Delivery Distances'!$B$6:$K$20))</f>
        <v>5</v>
      </c>
      <c r="P891" s="7">
        <f t="shared" si="53"/>
        <v>9</v>
      </c>
    </row>
    <row r="892" spans="1:16" ht="15.75" customHeight="1" x14ac:dyDescent="0.15">
      <c r="A892" s="13">
        <v>43987</v>
      </c>
      <c r="B892" s="19" t="s">
        <v>5362</v>
      </c>
      <c r="C892" s="7" t="s">
        <v>2073</v>
      </c>
      <c r="D892" s="14">
        <v>16</v>
      </c>
      <c r="E892" s="14" t="str">
        <f>_xlfn.XLOOKUP(D892,'Meal Info'!$A$4:$A$19,'Meal Info'!$B$4:$B$19)</f>
        <v>Fish</v>
      </c>
      <c r="F892" s="14" t="str">
        <f>_xlfn.XLOOKUP(D892,'Meal Info'!$A$4:$A$19,'Meal Info'!$C$4:$C$19)</f>
        <v>Charlie</v>
      </c>
      <c r="G892" s="7">
        <v>41.69</v>
      </c>
      <c r="H892" s="7">
        <f t="shared" si="54"/>
        <v>4.1689999999999996</v>
      </c>
      <c r="I892" s="7">
        <f t="shared" si="55"/>
        <v>45.858999999999995</v>
      </c>
      <c r="J892" s="7">
        <v>0.38</v>
      </c>
      <c r="K892" s="7">
        <f t="shared" si="52"/>
        <v>15.8422</v>
      </c>
      <c r="L892" s="7" t="s">
        <v>5076</v>
      </c>
      <c r="M892" s="7">
        <v>4</v>
      </c>
      <c r="N892" s="7">
        <f>INDEX('Delivery Distances'!$B$6:$K$20,MATCH('Sales Summary_working sheet'!L892,'Delivery Distances'!$A$6:$A$20,0),MATCH('Sales Summary_working sheet'!M892,'Delivery Distances'!$B$5:$K$5,0))</f>
        <v>11</v>
      </c>
      <c r="O892" s="7" cm="1">
        <f t="array" ref="O892">_xlfn.XLOOKUP(L892,'Delivery Distances'!$A$6:$A$20,_xlfn.XLOOKUP('Sales Summary_working sheet'!M892,'Delivery Distances'!$B$5:$K$5,'Delivery Distances'!$B$6:$K$20))</f>
        <v>11</v>
      </c>
      <c r="P892" s="7">
        <f t="shared" si="53"/>
        <v>12.5</v>
      </c>
    </row>
    <row r="893" spans="1:16" ht="15.75" customHeight="1" x14ac:dyDescent="0.15">
      <c r="A893" s="13">
        <v>43987</v>
      </c>
      <c r="B893" s="19" t="s">
        <v>5362</v>
      </c>
      <c r="C893" s="7" t="s">
        <v>2718</v>
      </c>
      <c r="D893" s="14">
        <v>15</v>
      </c>
      <c r="E893" s="14" t="str">
        <f>_xlfn.XLOOKUP(D893,'Meal Info'!$A$4:$A$19,'Meal Info'!$B$4:$B$19)</f>
        <v>Snacks</v>
      </c>
      <c r="F893" s="14" t="str">
        <f>_xlfn.XLOOKUP(D893,'Meal Info'!$A$4:$A$19,'Meal Info'!$C$4:$C$19)</f>
        <v>Charlie</v>
      </c>
      <c r="G893" s="7">
        <v>28.03</v>
      </c>
      <c r="H893" s="7">
        <f t="shared" si="54"/>
        <v>2.8030000000000004</v>
      </c>
      <c r="I893" s="7">
        <f t="shared" si="55"/>
        <v>30.833000000000002</v>
      </c>
      <c r="J893" s="7">
        <v>0.21</v>
      </c>
      <c r="K893" s="7">
        <f t="shared" si="52"/>
        <v>5.8863000000000003</v>
      </c>
      <c r="L893" s="7" t="s">
        <v>5077</v>
      </c>
      <c r="M893" s="7">
        <v>4</v>
      </c>
      <c r="N893" s="7">
        <f>INDEX('Delivery Distances'!$B$6:$K$20,MATCH('Sales Summary_working sheet'!L893,'Delivery Distances'!$A$6:$A$20,0),MATCH('Sales Summary_working sheet'!M893,'Delivery Distances'!$B$5:$K$5,0))</f>
        <v>5</v>
      </c>
      <c r="O893" s="7" cm="1">
        <f t="array" ref="O893">_xlfn.XLOOKUP(L893,'Delivery Distances'!$A$6:$A$20,_xlfn.XLOOKUP('Sales Summary_working sheet'!M893,'Delivery Distances'!$B$5:$K$5,'Delivery Distances'!$B$6:$K$20))</f>
        <v>5</v>
      </c>
      <c r="P893" s="7">
        <f t="shared" si="53"/>
        <v>9</v>
      </c>
    </row>
    <row r="894" spans="1:16" ht="15.75" customHeight="1" x14ac:dyDescent="0.15">
      <c r="A894" s="13">
        <v>43987</v>
      </c>
      <c r="B894" s="19" t="s">
        <v>5362</v>
      </c>
      <c r="C894" s="7" t="s">
        <v>1221</v>
      </c>
      <c r="D894" s="14">
        <v>15</v>
      </c>
      <c r="E894" s="14" t="str">
        <f>_xlfn.XLOOKUP(D894,'Meal Info'!$A$4:$A$19,'Meal Info'!$B$4:$B$19)</f>
        <v>Snacks</v>
      </c>
      <c r="F894" s="14" t="str">
        <f>_xlfn.XLOOKUP(D894,'Meal Info'!$A$4:$A$19,'Meal Info'!$C$4:$C$19)</f>
        <v>Charlie</v>
      </c>
      <c r="G894" s="7">
        <v>81.16</v>
      </c>
      <c r="H894" s="7">
        <f t="shared" si="54"/>
        <v>8.1159999999999997</v>
      </c>
      <c r="I894" s="7">
        <f t="shared" si="55"/>
        <v>89.275999999999996</v>
      </c>
      <c r="J894" s="7">
        <v>0.05</v>
      </c>
      <c r="K894" s="7">
        <f t="shared" si="52"/>
        <v>4.0579999999999998</v>
      </c>
      <c r="L894" s="7" t="s">
        <v>30</v>
      </c>
      <c r="M894" s="7">
        <v>3</v>
      </c>
      <c r="N894" s="7">
        <f>INDEX('Delivery Distances'!$B$6:$K$20,MATCH('Sales Summary_working sheet'!L894,'Delivery Distances'!$A$6:$A$20,0),MATCH('Sales Summary_working sheet'!M894,'Delivery Distances'!$B$5:$K$5,0))</f>
        <v>9</v>
      </c>
      <c r="O894" s="7" cm="1">
        <f t="array" ref="O894">_xlfn.XLOOKUP(L894,'Delivery Distances'!$A$6:$A$20,_xlfn.XLOOKUP('Sales Summary_working sheet'!M894,'Delivery Distances'!$B$5:$K$5,'Delivery Distances'!$B$6:$K$20))</f>
        <v>9</v>
      </c>
      <c r="P894" s="7">
        <f t="shared" si="53"/>
        <v>11.5</v>
      </c>
    </row>
    <row r="895" spans="1:16" ht="15.75" customHeight="1" x14ac:dyDescent="0.15">
      <c r="A895" s="13">
        <v>43987</v>
      </c>
      <c r="B895" s="19" t="s">
        <v>5362</v>
      </c>
      <c r="C895" s="7" t="s">
        <v>4012</v>
      </c>
      <c r="D895" s="14">
        <v>10</v>
      </c>
      <c r="E895" s="14" t="str">
        <f>_xlfn.XLOOKUP(D895,'Meal Info'!$A$4:$A$19,'Meal Info'!$B$4:$B$19)</f>
        <v>Protein shake</v>
      </c>
      <c r="F895" s="14" t="str">
        <f>_xlfn.XLOOKUP(D895,'Meal Info'!$A$4:$A$19,'Meal Info'!$C$4:$C$19)</f>
        <v>Charlie</v>
      </c>
      <c r="G895" s="7">
        <v>49.02</v>
      </c>
      <c r="H895" s="7">
        <f t="shared" si="54"/>
        <v>4.902000000000001</v>
      </c>
      <c r="I895" s="7">
        <f t="shared" si="55"/>
        <v>53.922000000000004</v>
      </c>
      <c r="J895" s="7">
        <v>0.05</v>
      </c>
      <c r="K895" s="7">
        <f t="shared" si="52"/>
        <v>2.4510000000000005</v>
      </c>
      <c r="L895" s="7" t="s">
        <v>29</v>
      </c>
      <c r="M895" s="7">
        <v>7</v>
      </c>
      <c r="N895" s="7">
        <f>INDEX('Delivery Distances'!$B$6:$K$20,MATCH('Sales Summary_working sheet'!L895,'Delivery Distances'!$A$6:$A$20,0),MATCH('Sales Summary_working sheet'!M895,'Delivery Distances'!$B$5:$K$5,0))</f>
        <v>5</v>
      </c>
      <c r="O895" s="7" cm="1">
        <f t="array" ref="O895">_xlfn.XLOOKUP(L895,'Delivery Distances'!$A$6:$A$20,_xlfn.XLOOKUP('Sales Summary_working sheet'!M895,'Delivery Distances'!$B$5:$K$5,'Delivery Distances'!$B$6:$K$20))</f>
        <v>5</v>
      </c>
      <c r="P895" s="7">
        <f t="shared" si="53"/>
        <v>9</v>
      </c>
    </row>
    <row r="896" spans="1:16" ht="15.75" customHeight="1" x14ac:dyDescent="0.15">
      <c r="A896" s="13">
        <v>43987</v>
      </c>
      <c r="B896" s="19" t="s">
        <v>5362</v>
      </c>
      <c r="C896" s="7" t="s">
        <v>2882</v>
      </c>
      <c r="D896" s="14">
        <v>16</v>
      </c>
      <c r="E896" s="14" t="str">
        <f>_xlfn.XLOOKUP(D896,'Meal Info'!$A$4:$A$19,'Meal Info'!$B$4:$B$19)</f>
        <v>Fish</v>
      </c>
      <c r="F896" s="14" t="str">
        <f>_xlfn.XLOOKUP(D896,'Meal Info'!$A$4:$A$19,'Meal Info'!$C$4:$C$19)</f>
        <v>Charlie</v>
      </c>
      <c r="G896" s="7">
        <v>62.64</v>
      </c>
      <c r="H896" s="7">
        <f t="shared" si="54"/>
        <v>6.2640000000000002</v>
      </c>
      <c r="I896" s="7">
        <f t="shared" si="55"/>
        <v>68.903999999999996</v>
      </c>
      <c r="J896" s="7">
        <v>0.23</v>
      </c>
      <c r="K896" s="7">
        <f t="shared" si="52"/>
        <v>14.407200000000001</v>
      </c>
      <c r="L896" s="7" t="s">
        <v>5075</v>
      </c>
      <c r="M896" s="7">
        <v>9</v>
      </c>
      <c r="N896" s="7">
        <f>INDEX('Delivery Distances'!$B$6:$K$20,MATCH('Sales Summary_working sheet'!L896,'Delivery Distances'!$A$6:$A$20,0),MATCH('Sales Summary_working sheet'!M896,'Delivery Distances'!$B$5:$K$5,0))</f>
        <v>9</v>
      </c>
      <c r="O896" s="7" cm="1">
        <f t="array" ref="O896">_xlfn.XLOOKUP(L896,'Delivery Distances'!$A$6:$A$20,_xlfn.XLOOKUP('Sales Summary_working sheet'!M896,'Delivery Distances'!$B$5:$K$5,'Delivery Distances'!$B$6:$K$20))</f>
        <v>9</v>
      </c>
      <c r="P896" s="7">
        <f t="shared" si="53"/>
        <v>11.5</v>
      </c>
    </row>
    <row r="897" spans="1:16" ht="15.75" customHeight="1" x14ac:dyDescent="0.15">
      <c r="A897" s="13">
        <v>43987</v>
      </c>
      <c r="B897" s="19" t="s">
        <v>5362</v>
      </c>
      <c r="C897" s="7" t="s">
        <v>194</v>
      </c>
      <c r="D897" s="14">
        <v>10</v>
      </c>
      <c r="E897" s="14" t="str">
        <f>_xlfn.XLOOKUP(D897,'Meal Info'!$A$4:$A$19,'Meal Info'!$B$4:$B$19)</f>
        <v>Protein shake</v>
      </c>
      <c r="F897" s="14" t="str">
        <f>_xlfn.XLOOKUP(D897,'Meal Info'!$A$4:$A$19,'Meal Info'!$C$4:$C$19)</f>
        <v>Charlie</v>
      </c>
      <c r="G897" s="7">
        <v>31.59</v>
      </c>
      <c r="H897" s="7">
        <f t="shared" si="54"/>
        <v>3.1590000000000003</v>
      </c>
      <c r="I897" s="7">
        <f t="shared" si="55"/>
        <v>34.749000000000002</v>
      </c>
      <c r="J897" s="7">
        <v>0.25</v>
      </c>
      <c r="K897" s="7">
        <f t="shared" si="52"/>
        <v>7.8975</v>
      </c>
      <c r="L897" s="7" t="s">
        <v>5081</v>
      </c>
      <c r="M897" s="7">
        <v>3</v>
      </c>
      <c r="N897" s="7">
        <f>INDEX('Delivery Distances'!$B$6:$K$20,MATCH('Sales Summary_working sheet'!L897,'Delivery Distances'!$A$6:$A$20,0),MATCH('Sales Summary_working sheet'!M897,'Delivery Distances'!$B$5:$K$5,0))</f>
        <v>3</v>
      </c>
      <c r="O897" s="7" cm="1">
        <f t="array" ref="O897">_xlfn.XLOOKUP(L897,'Delivery Distances'!$A$6:$A$20,_xlfn.XLOOKUP('Sales Summary_working sheet'!M897,'Delivery Distances'!$B$5:$K$5,'Delivery Distances'!$B$6:$K$20))</f>
        <v>3</v>
      </c>
      <c r="P897" s="7">
        <f t="shared" si="53"/>
        <v>7</v>
      </c>
    </row>
    <row r="898" spans="1:16" ht="15.75" customHeight="1" x14ac:dyDescent="0.15">
      <c r="A898" s="13">
        <v>43987</v>
      </c>
      <c r="B898" s="19" t="s">
        <v>5362</v>
      </c>
      <c r="C898" s="7" t="s">
        <v>4293</v>
      </c>
      <c r="D898" s="14">
        <v>16</v>
      </c>
      <c r="E898" s="14" t="str">
        <f>_xlfn.XLOOKUP(D898,'Meal Info'!$A$4:$A$19,'Meal Info'!$B$4:$B$19)</f>
        <v>Fish</v>
      </c>
      <c r="F898" s="14" t="str">
        <f>_xlfn.XLOOKUP(D898,'Meal Info'!$A$4:$A$19,'Meal Info'!$C$4:$C$19)</f>
        <v>Charlie</v>
      </c>
      <c r="G898" s="7">
        <v>70.19</v>
      </c>
      <c r="H898" s="7">
        <f t="shared" si="54"/>
        <v>7.0190000000000001</v>
      </c>
      <c r="I898" s="7">
        <f t="shared" si="55"/>
        <v>77.209000000000003</v>
      </c>
      <c r="J898" s="7">
        <v>0.15</v>
      </c>
      <c r="K898" s="7">
        <f t="shared" si="52"/>
        <v>10.528499999999999</v>
      </c>
      <c r="L898" s="7" t="s">
        <v>5077</v>
      </c>
      <c r="M898" s="7">
        <v>6</v>
      </c>
      <c r="N898" s="7">
        <f>INDEX('Delivery Distances'!$B$6:$K$20,MATCH('Sales Summary_working sheet'!L898,'Delivery Distances'!$A$6:$A$20,0),MATCH('Sales Summary_working sheet'!M898,'Delivery Distances'!$B$5:$K$5,0))</f>
        <v>6</v>
      </c>
      <c r="O898" s="7" cm="1">
        <f t="array" ref="O898">_xlfn.XLOOKUP(L898,'Delivery Distances'!$A$6:$A$20,_xlfn.XLOOKUP('Sales Summary_working sheet'!M898,'Delivery Distances'!$B$5:$K$5,'Delivery Distances'!$B$6:$K$20))</f>
        <v>6</v>
      </c>
      <c r="P898" s="7">
        <f t="shared" si="53"/>
        <v>10</v>
      </c>
    </row>
    <row r="899" spans="1:16" ht="15.75" customHeight="1" x14ac:dyDescent="0.15">
      <c r="A899" s="13">
        <v>43987</v>
      </c>
      <c r="B899" s="19" t="s">
        <v>5362</v>
      </c>
      <c r="C899" s="7" t="s">
        <v>4622</v>
      </c>
      <c r="D899" s="14">
        <v>15</v>
      </c>
      <c r="E899" s="14" t="str">
        <f>_xlfn.XLOOKUP(D899,'Meal Info'!$A$4:$A$19,'Meal Info'!$B$4:$B$19)</f>
        <v>Snacks</v>
      </c>
      <c r="F899" s="14" t="str">
        <f>_xlfn.XLOOKUP(D899,'Meal Info'!$A$4:$A$19,'Meal Info'!$C$4:$C$19)</f>
        <v>Charlie</v>
      </c>
      <c r="G899" s="7">
        <v>60.04</v>
      </c>
      <c r="H899" s="7">
        <f t="shared" si="54"/>
        <v>6.0040000000000004</v>
      </c>
      <c r="I899" s="7">
        <f t="shared" si="55"/>
        <v>66.043999999999997</v>
      </c>
      <c r="J899" s="7">
        <v>0.35</v>
      </c>
      <c r="K899" s="7">
        <f t="shared" si="52"/>
        <v>21.013999999999999</v>
      </c>
      <c r="L899" s="7" t="s">
        <v>5076</v>
      </c>
      <c r="M899" s="7">
        <v>1</v>
      </c>
      <c r="N899" s="7">
        <f>INDEX('Delivery Distances'!$B$6:$K$20,MATCH('Sales Summary_working sheet'!L899,'Delivery Distances'!$A$6:$A$20,0),MATCH('Sales Summary_working sheet'!M899,'Delivery Distances'!$B$5:$K$5,0))</f>
        <v>7</v>
      </c>
      <c r="O899" s="7" cm="1">
        <f t="array" ref="O899">_xlfn.XLOOKUP(L899,'Delivery Distances'!$A$6:$A$20,_xlfn.XLOOKUP('Sales Summary_working sheet'!M899,'Delivery Distances'!$B$5:$K$5,'Delivery Distances'!$B$6:$K$20))</f>
        <v>7</v>
      </c>
      <c r="P899" s="7">
        <f t="shared" si="53"/>
        <v>10.5</v>
      </c>
    </row>
    <row r="900" spans="1:16" ht="15.75" customHeight="1" x14ac:dyDescent="0.15">
      <c r="A900" s="13">
        <v>43987</v>
      </c>
      <c r="B900" s="19" t="s">
        <v>5362</v>
      </c>
      <c r="C900" s="7" t="s">
        <v>4036</v>
      </c>
      <c r="D900" s="14">
        <v>15</v>
      </c>
      <c r="E900" s="14" t="str">
        <f>_xlfn.XLOOKUP(D900,'Meal Info'!$A$4:$A$19,'Meal Info'!$B$4:$B$19)</f>
        <v>Snacks</v>
      </c>
      <c r="F900" s="14" t="str">
        <f>_xlfn.XLOOKUP(D900,'Meal Info'!$A$4:$A$19,'Meal Info'!$C$4:$C$19)</f>
        <v>Charlie</v>
      </c>
      <c r="G900" s="7">
        <v>59.61</v>
      </c>
      <c r="H900" s="7">
        <f t="shared" si="54"/>
        <v>5.9610000000000003</v>
      </c>
      <c r="I900" s="7">
        <f t="shared" si="55"/>
        <v>65.570999999999998</v>
      </c>
      <c r="J900" s="7">
        <v>0.3</v>
      </c>
      <c r="K900" s="7">
        <f t="shared" si="52"/>
        <v>17.882999999999999</v>
      </c>
      <c r="L900" s="7" t="s">
        <v>5082</v>
      </c>
      <c r="M900" s="7">
        <v>1</v>
      </c>
      <c r="N900" s="7">
        <f>INDEX('Delivery Distances'!$B$6:$K$20,MATCH('Sales Summary_working sheet'!L900,'Delivery Distances'!$A$6:$A$20,0),MATCH('Sales Summary_working sheet'!M900,'Delivery Distances'!$B$5:$K$5,0))</f>
        <v>3</v>
      </c>
      <c r="O900" s="7" cm="1">
        <f t="array" ref="O900">_xlfn.XLOOKUP(L900,'Delivery Distances'!$A$6:$A$20,_xlfn.XLOOKUP('Sales Summary_working sheet'!M900,'Delivery Distances'!$B$5:$K$5,'Delivery Distances'!$B$6:$K$20))</f>
        <v>3</v>
      </c>
      <c r="P900" s="7">
        <f t="shared" si="53"/>
        <v>7</v>
      </c>
    </row>
    <row r="901" spans="1:16" ht="15.75" customHeight="1" x14ac:dyDescent="0.15">
      <c r="A901" s="13">
        <v>43987</v>
      </c>
      <c r="B901" s="19" t="s">
        <v>5362</v>
      </c>
      <c r="C901" s="7" t="s">
        <v>1236</v>
      </c>
      <c r="D901" s="14">
        <v>10</v>
      </c>
      <c r="E901" s="14" t="str">
        <f>_xlfn.XLOOKUP(D901,'Meal Info'!$A$4:$A$19,'Meal Info'!$B$4:$B$19)</f>
        <v>Protein shake</v>
      </c>
      <c r="F901" s="14" t="str">
        <f>_xlfn.XLOOKUP(D901,'Meal Info'!$A$4:$A$19,'Meal Info'!$C$4:$C$19)</f>
        <v>Charlie</v>
      </c>
      <c r="G901" s="7">
        <v>80.45</v>
      </c>
      <c r="H901" s="7">
        <f t="shared" si="54"/>
        <v>8.0449999999999999</v>
      </c>
      <c r="I901" s="7">
        <f t="shared" si="55"/>
        <v>88.495000000000005</v>
      </c>
      <c r="J901" s="7">
        <v>0.4</v>
      </c>
      <c r="K901" s="7">
        <f t="shared" ref="K901:K964" si="56">J901*G901</f>
        <v>32.18</v>
      </c>
      <c r="L901" s="7" t="s">
        <v>30</v>
      </c>
      <c r="M901" s="7">
        <v>7</v>
      </c>
      <c r="N901" s="7">
        <f>INDEX('Delivery Distances'!$B$6:$K$20,MATCH('Sales Summary_working sheet'!L901,'Delivery Distances'!$A$6:$A$20,0),MATCH('Sales Summary_working sheet'!M901,'Delivery Distances'!$B$5:$K$5,0))</f>
        <v>9</v>
      </c>
      <c r="O901" s="7" cm="1">
        <f t="array" ref="O901">_xlfn.XLOOKUP(L901,'Delivery Distances'!$A$6:$A$20,_xlfn.XLOOKUP('Sales Summary_working sheet'!M901,'Delivery Distances'!$B$5:$K$5,'Delivery Distances'!$B$6:$K$20))</f>
        <v>9</v>
      </c>
      <c r="P901" s="7">
        <f t="shared" ref="P901:P964" si="57">IF(O901&lt;=2, O901*3, IF(O901&lt;=6, 3*2 + (O901-2)*1, 3*2 + 4*1 + (O901-6)*0.5))</f>
        <v>11.5</v>
      </c>
    </row>
    <row r="902" spans="1:16" ht="15.75" customHeight="1" x14ac:dyDescent="0.15">
      <c r="A902" s="13">
        <v>43988</v>
      </c>
      <c r="B902" s="19" t="s">
        <v>5354</v>
      </c>
      <c r="C902" s="7" t="s">
        <v>1649</v>
      </c>
      <c r="D902" s="14">
        <v>15</v>
      </c>
      <c r="E902" s="14" t="str">
        <f>_xlfn.XLOOKUP(D902,'Meal Info'!$A$4:$A$19,'Meal Info'!$B$4:$B$19)</f>
        <v>Snacks</v>
      </c>
      <c r="F902" s="14" t="str">
        <f>_xlfn.XLOOKUP(D902,'Meal Info'!$A$4:$A$19,'Meal Info'!$C$4:$C$19)</f>
        <v>Charlie</v>
      </c>
      <c r="G902" s="7">
        <v>15.39</v>
      </c>
      <c r="H902" s="7">
        <f t="shared" si="54"/>
        <v>1.5390000000000001</v>
      </c>
      <c r="I902" s="7">
        <f t="shared" si="55"/>
        <v>16.929000000000002</v>
      </c>
      <c r="J902" s="7">
        <v>0.16</v>
      </c>
      <c r="K902" s="7">
        <f t="shared" si="56"/>
        <v>2.4624000000000001</v>
      </c>
      <c r="L902" s="7" t="s">
        <v>5075</v>
      </c>
      <c r="M902" s="7">
        <v>5</v>
      </c>
      <c r="N902" s="7">
        <f>INDEX('Delivery Distances'!$B$6:$K$20,MATCH('Sales Summary_working sheet'!L902,'Delivery Distances'!$A$6:$A$20,0),MATCH('Sales Summary_working sheet'!M902,'Delivery Distances'!$B$5:$K$5,0))</f>
        <v>2</v>
      </c>
      <c r="O902" s="7" cm="1">
        <f t="array" ref="O902">_xlfn.XLOOKUP(L902,'Delivery Distances'!$A$6:$A$20,_xlfn.XLOOKUP('Sales Summary_working sheet'!M902,'Delivery Distances'!$B$5:$K$5,'Delivery Distances'!$B$6:$K$20))</f>
        <v>2</v>
      </c>
      <c r="P902" s="7">
        <f t="shared" si="57"/>
        <v>6</v>
      </c>
    </row>
    <row r="903" spans="1:16" ht="15.75" customHeight="1" x14ac:dyDescent="0.15">
      <c r="A903" s="13">
        <v>43988</v>
      </c>
      <c r="B903" s="19" t="s">
        <v>5354</v>
      </c>
      <c r="C903" s="7" t="s">
        <v>3833</v>
      </c>
      <c r="D903" s="14">
        <v>15</v>
      </c>
      <c r="E903" s="14" t="str">
        <f>_xlfn.XLOOKUP(D903,'Meal Info'!$A$4:$A$19,'Meal Info'!$B$4:$B$19)</f>
        <v>Snacks</v>
      </c>
      <c r="F903" s="14" t="str">
        <f>_xlfn.XLOOKUP(D903,'Meal Info'!$A$4:$A$19,'Meal Info'!$C$4:$C$19)</f>
        <v>Charlie</v>
      </c>
      <c r="G903" s="7">
        <v>49.69</v>
      </c>
      <c r="H903" s="7">
        <f t="shared" si="54"/>
        <v>4.9690000000000003</v>
      </c>
      <c r="I903" s="7">
        <f t="shared" si="55"/>
        <v>54.658999999999999</v>
      </c>
      <c r="J903" s="7">
        <v>0.28000000000000003</v>
      </c>
      <c r="K903" s="7">
        <f t="shared" si="56"/>
        <v>13.913200000000002</v>
      </c>
      <c r="L903" s="7" t="s">
        <v>5083</v>
      </c>
      <c r="M903" s="7">
        <v>1</v>
      </c>
      <c r="N903" s="7">
        <f>INDEX('Delivery Distances'!$B$6:$K$20,MATCH('Sales Summary_working sheet'!L903,'Delivery Distances'!$A$6:$A$20,0),MATCH('Sales Summary_working sheet'!M903,'Delivery Distances'!$B$5:$K$5,0))</f>
        <v>3</v>
      </c>
      <c r="O903" s="7" cm="1">
        <f t="array" ref="O903">_xlfn.XLOOKUP(L903,'Delivery Distances'!$A$6:$A$20,_xlfn.XLOOKUP('Sales Summary_working sheet'!M903,'Delivery Distances'!$B$5:$K$5,'Delivery Distances'!$B$6:$K$20))</f>
        <v>3</v>
      </c>
      <c r="P903" s="7">
        <f t="shared" si="57"/>
        <v>7</v>
      </c>
    </row>
    <row r="904" spans="1:16" ht="15.75" customHeight="1" x14ac:dyDescent="0.15">
      <c r="A904" s="13">
        <v>43988</v>
      </c>
      <c r="B904" s="19" t="s">
        <v>5354</v>
      </c>
      <c r="C904" s="7" t="s">
        <v>4979</v>
      </c>
      <c r="D904" s="14">
        <v>10</v>
      </c>
      <c r="E904" s="14" t="str">
        <f>_xlfn.XLOOKUP(D904,'Meal Info'!$A$4:$A$19,'Meal Info'!$B$4:$B$19)</f>
        <v>Protein shake</v>
      </c>
      <c r="F904" s="14" t="str">
        <f>_xlfn.XLOOKUP(D904,'Meal Info'!$A$4:$A$19,'Meal Info'!$C$4:$C$19)</f>
        <v>Charlie</v>
      </c>
      <c r="G904" s="7">
        <v>14.28</v>
      </c>
      <c r="H904" s="7">
        <f t="shared" si="54"/>
        <v>1.4279999999999999</v>
      </c>
      <c r="I904" s="7">
        <f t="shared" si="55"/>
        <v>15.707999999999998</v>
      </c>
      <c r="J904" s="7">
        <v>0.14000000000000001</v>
      </c>
      <c r="K904" s="7">
        <f t="shared" si="56"/>
        <v>1.9992000000000001</v>
      </c>
      <c r="L904" s="7" t="s">
        <v>5075</v>
      </c>
      <c r="M904" s="7">
        <v>5</v>
      </c>
      <c r="N904" s="7">
        <f>INDEX('Delivery Distances'!$B$6:$K$20,MATCH('Sales Summary_working sheet'!L904,'Delivery Distances'!$A$6:$A$20,0),MATCH('Sales Summary_working sheet'!M904,'Delivery Distances'!$B$5:$K$5,0))</f>
        <v>2</v>
      </c>
      <c r="O904" s="7" cm="1">
        <f t="array" ref="O904">_xlfn.XLOOKUP(L904,'Delivery Distances'!$A$6:$A$20,_xlfn.XLOOKUP('Sales Summary_working sheet'!M904,'Delivery Distances'!$B$5:$K$5,'Delivery Distances'!$B$6:$K$20))</f>
        <v>2</v>
      </c>
      <c r="P904" s="7">
        <f t="shared" si="57"/>
        <v>6</v>
      </c>
    </row>
    <row r="905" spans="1:16" ht="15.75" customHeight="1" x14ac:dyDescent="0.15">
      <c r="A905" s="13">
        <v>43988</v>
      </c>
      <c r="B905" s="19" t="s">
        <v>5354</v>
      </c>
      <c r="C905" s="7" t="s">
        <v>4991</v>
      </c>
      <c r="D905" s="14">
        <v>15</v>
      </c>
      <c r="E905" s="14" t="str">
        <f>_xlfn.XLOOKUP(D905,'Meal Info'!$A$4:$A$19,'Meal Info'!$B$4:$B$19)</f>
        <v>Snacks</v>
      </c>
      <c r="F905" s="14" t="str">
        <f>_xlfn.XLOOKUP(D905,'Meal Info'!$A$4:$A$19,'Meal Info'!$C$4:$C$19)</f>
        <v>Charlie</v>
      </c>
      <c r="G905" s="7">
        <v>92.58</v>
      </c>
      <c r="H905" s="7">
        <f t="shared" ref="H905:H968" si="58">G905*10%</f>
        <v>9.2580000000000009</v>
      </c>
      <c r="I905" s="7">
        <f t="shared" ref="I905:I968" si="59">G905+H905</f>
        <v>101.83799999999999</v>
      </c>
      <c r="J905" s="7">
        <v>0.28000000000000003</v>
      </c>
      <c r="K905" s="7">
        <f t="shared" si="56"/>
        <v>25.922400000000003</v>
      </c>
      <c r="L905" s="7" t="s">
        <v>5076</v>
      </c>
      <c r="M905" s="7">
        <v>3</v>
      </c>
      <c r="N905" s="7">
        <f>INDEX('Delivery Distances'!$B$6:$K$20,MATCH('Sales Summary_working sheet'!L905,'Delivery Distances'!$A$6:$A$20,0),MATCH('Sales Summary_working sheet'!M905,'Delivery Distances'!$B$5:$K$5,0))</f>
        <v>11</v>
      </c>
      <c r="O905" s="7" cm="1">
        <f t="array" ref="O905">_xlfn.XLOOKUP(L905,'Delivery Distances'!$A$6:$A$20,_xlfn.XLOOKUP('Sales Summary_working sheet'!M905,'Delivery Distances'!$B$5:$K$5,'Delivery Distances'!$B$6:$K$20))</f>
        <v>11</v>
      </c>
      <c r="P905" s="7">
        <f t="shared" si="57"/>
        <v>12.5</v>
      </c>
    </row>
    <row r="906" spans="1:16" ht="15.75" customHeight="1" x14ac:dyDescent="0.15">
      <c r="A906" s="13">
        <v>43988</v>
      </c>
      <c r="B906" s="19" t="s">
        <v>5354</v>
      </c>
      <c r="C906" s="7" t="s">
        <v>4244</v>
      </c>
      <c r="D906" s="14">
        <v>10</v>
      </c>
      <c r="E906" s="14" t="str">
        <f>_xlfn.XLOOKUP(D906,'Meal Info'!$A$4:$A$19,'Meal Info'!$B$4:$B$19)</f>
        <v>Protein shake</v>
      </c>
      <c r="F906" s="14" t="str">
        <f>_xlfn.XLOOKUP(D906,'Meal Info'!$A$4:$A$19,'Meal Info'!$C$4:$C$19)</f>
        <v>Charlie</v>
      </c>
      <c r="G906" s="7">
        <v>21.22</v>
      </c>
      <c r="H906" s="7">
        <f t="shared" si="58"/>
        <v>2.1219999999999999</v>
      </c>
      <c r="I906" s="7">
        <f t="shared" si="59"/>
        <v>23.341999999999999</v>
      </c>
      <c r="J906" s="7">
        <v>0.03</v>
      </c>
      <c r="K906" s="7">
        <f t="shared" si="56"/>
        <v>0.63659999999999994</v>
      </c>
      <c r="L906" s="7" t="s">
        <v>5083</v>
      </c>
      <c r="M906" s="7">
        <v>6</v>
      </c>
      <c r="N906" s="7">
        <f>INDEX('Delivery Distances'!$B$6:$K$20,MATCH('Sales Summary_working sheet'!L906,'Delivery Distances'!$A$6:$A$20,0),MATCH('Sales Summary_working sheet'!M906,'Delivery Distances'!$B$5:$K$5,0))</f>
        <v>2</v>
      </c>
      <c r="O906" s="7" cm="1">
        <f t="array" ref="O906">_xlfn.XLOOKUP(L906,'Delivery Distances'!$A$6:$A$20,_xlfn.XLOOKUP('Sales Summary_working sheet'!M906,'Delivery Distances'!$B$5:$K$5,'Delivery Distances'!$B$6:$K$20))</f>
        <v>2</v>
      </c>
      <c r="P906" s="7">
        <f t="shared" si="57"/>
        <v>6</v>
      </c>
    </row>
    <row r="907" spans="1:16" ht="15.75" customHeight="1" x14ac:dyDescent="0.15">
      <c r="A907" s="13">
        <v>43988</v>
      </c>
      <c r="B907" s="19" t="s">
        <v>5354</v>
      </c>
      <c r="C907" s="7" t="s">
        <v>3625</v>
      </c>
      <c r="D907" s="14">
        <v>16</v>
      </c>
      <c r="E907" s="14" t="str">
        <f>_xlfn.XLOOKUP(D907,'Meal Info'!$A$4:$A$19,'Meal Info'!$B$4:$B$19)</f>
        <v>Fish</v>
      </c>
      <c r="F907" s="14" t="str">
        <f>_xlfn.XLOOKUP(D907,'Meal Info'!$A$4:$A$19,'Meal Info'!$C$4:$C$19)</f>
        <v>Charlie</v>
      </c>
      <c r="G907" s="7">
        <v>46.32</v>
      </c>
      <c r="H907" s="7">
        <f t="shared" si="58"/>
        <v>4.6320000000000006</v>
      </c>
      <c r="I907" s="7">
        <f t="shared" si="59"/>
        <v>50.951999999999998</v>
      </c>
      <c r="J907" s="7">
        <v>0.35</v>
      </c>
      <c r="K907" s="7">
        <f t="shared" si="56"/>
        <v>16.212</v>
      </c>
      <c r="L907" s="7" t="s">
        <v>5082</v>
      </c>
      <c r="M907" s="7">
        <v>4</v>
      </c>
      <c r="N907" s="7">
        <f>INDEX('Delivery Distances'!$B$6:$K$20,MATCH('Sales Summary_working sheet'!L907,'Delivery Distances'!$A$6:$A$20,0),MATCH('Sales Summary_working sheet'!M907,'Delivery Distances'!$B$5:$K$5,0))</f>
        <v>2</v>
      </c>
      <c r="O907" s="7" cm="1">
        <f t="array" ref="O907">_xlfn.XLOOKUP(L907,'Delivery Distances'!$A$6:$A$20,_xlfn.XLOOKUP('Sales Summary_working sheet'!M907,'Delivery Distances'!$B$5:$K$5,'Delivery Distances'!$B$6:$K$20))</f>
        <v>2</v>
      </c>
      <c r="P907" s="7">
        <f t="shared" si="57"/>
        <v>6</v>
      </c>
    </row>
    <row r="908" spans="1:16" ht="15.75" customHeight="1" x14ac:dyDescent="0.15">
      <c r="A908" s="13">
        <v>43988</v>
      </c>
      <c r="B908" s="19" t="s">
        <v>5354</v>
      </c>
      <c r="C908" s="7" t="s">
        <v>3023</v>
      </c>
      <c r="D908" s="14">
        <v>15</v>
      </c>
      <c r="E908" s="14" t="str">
        <f>_xlfn.XLOOKUP(D908,'Meal Info'!$A$4:$A$19,'Meal Info'!$B$4:$B$19)</f>
        <v>Snacks</v>
      </c>
      <c r="F908" s="14" t="str">
        <f>_xlfn.XLOOKUP(D908,'Meal Info'!$A$4:$A$19,'Meal Info'!$C$4:$C$19)</f>
        <v>Charlie</v>
      </c>
      <c r="G908" s="7">
        <v>9.27</v>
      </c>
      <c r="H908" s="7">
        <f t="shared" si="58"/>
        <v>0.92700000000000005</v>
      </c>
      <c r="I908" s="7">
        <f t="shared" si="59"/>
        <v>10.196999999999999</v>
      </c>
      <c r="J908" s="7">
        <v>0.25</v>
      </c>
      <c r="K908" s="7">
        <f t="shared" si="56"/>
        <v>2.3174999999999999</v>
      </c>
      <c r="L908" s="7" t="s">
        <v>5082</v>
      </c>
      <c r="M908" s="7">
        <v>3</v>
      </c>
      <c r="N908" s="7">
        <f>INDEX('Delivery Distances'!$B$6:$K$20,MATCH('Sales Summary_working sheet'!L908,'Delivery Distances'!$A$6:$A$20,0),MATCH('Sales Summary_working sheet'!M908,'Delivery Distances'!$B$5:$K$5,0))</f>
        <v>3</v>
      </c>
      <c r="O908" s="7" cm="1">
        <f t="array" ref="O908">_xlfn.XLOOKUP(L908,'Delivery Distances'!$A$6:$A$20,_xlfn.XLOOKUP('Sales Summary_working sheet'!M908,'Delivery Distances'!$B$5:$K$5,'Delivery Distances'!$B$6:$K$20))</f>
        <v>3</v>
      </c>
      <c r="P908" s="7">
        <f t="shared" si="57"/>
        <v>7</v>
      </c>
    </row>
    <row r="909" spans="1:16" ht="15.75" customHeight="1" x14ac:dyDescent="0.15">
      <c r="A909" s="13">
        <v>43988</v>
      </c>
      <c r="B909" s="19" t="s">
        <v>5354</v>
      </c>
      <c r="C909" s="7" t="s">
        <v>4882</v>
      </c>
      <c r="D909" s="14">
        <v>15</v>
      </c>
      <c r="E909" s="14" t="str">
        <f>_xlfn.XLOOKUP(D909,'Meal Info'!$A$4:$A$19,'Meal Info'!$B$4:$B$19)</f>
        <v>Snacks</v>
      </c>
      <c r="F909" s="14" t="str">
        <f>_xlfn.XLOOKUP(D909,'Meal Info'!$A$4:$A$19,'Meal Info'!$C$4:$C$19)</f>
        <v>Charlie</v>
      </c>
      <c r="G909" s="7">
        <v>43.84</v>
      </c>
      <c r="H909" s="7">
        <f t="shared" si="58"/>
        <v>4.3840000000000003</v>
      </c>
      <c r="I909" s="7">
        <f t="shared" si="59"/>
        <v>48.224000000000004</v>
      </c>
      <c r="J909" s="7">
        <v>0.4</v>
      </c>
      <c r="K909" s="7">
        <f t="shared" si="56"/>
        <v>17.536000000000001</v>
      </c>
      <c r="L909" s="7" t="s">
        <v>5078</v>
      </c>
      <c r="M909" s="7">
        <v>1</v>
      </c>
      <c r="N909" s="7">
        <f>INDEX('Delivery Distances'!$B$6:$K$20,MATCH('Sales Summary_working sheet'!L909,'Delivery Distances'!$A$6:$A$20,0),MATCH('Sales Summary_working sheet'!M909,'Delivery Distances'!$B$5:$K$5,0))</f>
        <v>5</v>
      </c>
      <c r="O909" s="7" cm="1">
        <f t="array" ref="O909">_xlfn.XLOOKUP(L909,'Delivery Distances'!$A$6:$A$20,_xlfn.XLOOKUP('Sales Summary_working sheet'!M909,'Delivery Distances'!$B$5:$K$5,'Delivery Distances'!$B$6:$K$20))</f>
        <v>5</v>
      </c>
      <c r="P909" s="7">
        <f t="shared" si="57"/>
        <v>9</v>
      </c>
    </row>
    <row r="910" spans="1:16" ht="15.75" customHeight="1" x14ac:dyDescent="0.15">
      <c r="A910" s="13">
        <v>43988</v>
      </c>
      <c r="B910" s="19" t="s">
        <v>5354</v>
      </c>
      <c r="C910" s="7" t="s">
        <v>4405</v>
      </c>
      <c r="D910" s="14">
        <v>10</v>
      </c>
      <c r="E910" s="14" t="str">
        <f>_xlfn.XLOOKUP(D910,'Meal Info'!$A$4:$A$19,'Meal Info'!$B$4:$B$19)</f>
        <v>Protein shake</v>
      </c>
      <c r="F910" s="14" t="str">
        <f>_xlfn.XLOOKUP(D910,'Meal Info'!$A$4:$A$19,'Meal Info'!$C$4:$C$19)</f>
        <v>Charlie</v>
      </c>
      <c r="G910" s="7">
        <v>40.380000000000003</v>
      </c>
      <c r="H910" s="7">
        <f t="shared" si="58"/>
        <v>4.0380000000000003</v>
      </c>
      <c r="I910" s="7">
        <f t="shared" si="59"/>
        <v>44.418000000000006</v>
      </c>
      <c r="J910" s="7">
        <v>0.31</v>
      </c>
      <c r="K910" s="7">
        <f t="shared" si="56"/>
        <v>12.517800000000001</v>
      </c>
      <c r="L910" s="7" t="s">
        <v>5081</v>
      </c>
      <c r="M910" s="7">
        <v>6</v>
      </c>
      <c r="N910" s="7">
        <f>INDEX('Delivery Distances'!$B$6:$K$20,MATCH('Sales Summary_working sheet'!L910,'Delivery Distances'!$A$6:$A$20,0),MATCH('Sales Summary_working sheet'!M910,'Delivery Distances'!$B$5:$K$5,0))</f>
        <v>3</v>
      </c>
      <c r="O910" s="7" cm="1">
        <f t="array" ref="O910">_xlfn.XLOOKUP(L910,'Delivery Distances'!$A$6:$A$20,_xlfn.XLOOKUP('Sales Summary_working sheet'!M910,'Delivery Distances'!$B$5:$K$5,'Delivery Distances'!$B$6:$K$20))</f>
        <v>3</v>
      </c>
      <c r="P910" s="7">
        <f t="shared" si="57"/>
        <v>7</v>
      </c>
    </row>
    <row r="911" spans="1:16" ht="15.75" customHeight="1" x14ac:dyDescent="0.15">
      <c r="A911" s="13">
        <v>43988</v>
      </c>
      <c r="B911" s="19" t="s">
        <v>5354</v>
      </c>
      <c r="C911" s="7" t="s">
        <v>4268</v>
      </c>
      <c r="D911" s="14">
        <v>15</v>
      </c>
      <c r="E911" s="14" t="str">
        <f>_xlfn.XLOOKUP(D911,'Meal Info'!$A$4:$A$19,'Meal Info'!$B$4:$B$19)</f>
        <v>Snacks</v>
      </c>
      <c r="F911" s="14" t="str">
        <f>_xlfn.XLOOKUP(D911,'Meal Info'!$A$4:$A$19,'Meal Info'!$C$4:$C$19)</f>
        <v>Charlie</v>
      </c>
      <c r="G911" s="7">
        <v>66.11</v>
      </c>
      <c r="H911" s="7">
        <f t="shared" si="58"/>
        <v>6.6110000000000007</v>
      </c>
      <c r="I911" s="7">
        <f t="shared" si="59"/>
        <v>72.721000000000004</v>
      </c>
      <c r="J911" s="7">
        <v>0.27</v>
      </c>
      <c r="K911" s="7">
        <f t="shared" si="56"/>
        <v>17.849700000000002</v>
      </c>
      <c r="L911" s="7" t="s">
        <v>5077</v>
      </c>
      <c r="M911" s="7">
        <v>3</v>
      </c>
      <c r="N911" s="7">
        <f>INDEX('Delivery Distances'!$B$6:$K$20,MATCH('Sales Summary_working sheet'!L911,'Delivery Distances'!$A$6:$A$20,0),MATCH('Sales Summary_working sheet'!M911,'Delivery Distances'!$B$5:$K$5,0))</f>
        <v>2</v>
      </c>
      <c r="O911" s="7" cm="1">
        <f t="array" ref="O911">_xlfn.XLOOKUP(L911,'Delivery Distances'!$A$6:$A$20,_xlfn.XLOOKUP('Sales Summary_working sheet'!M911,'Delivery Distances'!$B$5:$K$5,'Delivery Distances'!$B$6:$K$20))</f>
        <v>2</v>
      </c>
      <c r="P911" s="7">
        <f t="shared" si="57"/>
        <v>6</v>
      </c>
    </row>
    <row r="912" spans="1:16" ht="15.75" customHeight="1" x14ac:dyDescent="0.15">
      <c r="A912" s="13">
        <v>43988</v>
      </c>
      <c r="B912" s="19" t="s">
        <v>5354</v>
      </c>
      <c r="C912" s="7" t="s">
        <v>3065</v>
      </c>
      <c r="D912" s="14">
        <v>10</v>
      </c>
      <c r="E912" s="14" t="str">
        <f>_xlfn.XLOOKUP(D912,'Meal Info'!$A$4:$A$19,'Meal Info'!$B$4:$B$19)</f>
        <v>Protein shake</v>
      </c>
      <c r="F912" s="14" t="str">
        <f>_xlfn.XLOOKUP(D912,'Meal Info'!$A$4:$A$19,'Meal Info'!$C$4:$C$19)</f>
        <v>Charlie</v>
      </c>
      <c r="G912" s="7">
        <v>1.8</v>
      </c>
      <c r="H912" s="7">
        <f t="shared" si="58"/>
        <v>0.18000000000000002</v>
      </c>
      <c r="I912" s="7">
        <f t="shared" si="59"/>
        <v>1.98</v>
      </c>
      <c r="J912" s="7">
        <v>0.12</v>
      </c>
      <c r="K912" s="7">
        <f t="shared" si="56"/>
        <v>0.216</v>
      </c>
      <c r="L912" s="7" t="s">
        <v>5082</v>
      </c>
      <c r="M912" s="7">
        <v>4</v>
      </c>
      <c r="N912" s="7">
        <f>INDEX('Delivery Distances'!$B$6:$K$20,MATCH('Sales Summary_working sheet'!L912,'Delivery Distances'!$A$6:$A$20,0),MATCH('Sales Summary_working sheet'!M912,'Delivery Distances'!$B$5:$K$5,0))</f>
        <v>2</v>
      </c>
      <c r="O912" s="7" cm="1">
        <f t="array" ref="O912">_xlfn.XLOOKUP(L912,'Delivery Distances'!$A$6:$A$20,_xlfn.XLOOKUP('Sales Summary_working sheet'!M912,'Delivery Distances'!$B$5:$K$5,'Delivery Distances'!$B$6:$K$20))</f>
        <v>2</v>
      </c>
      <c r="P912" s="7">
        <f t="shared" si="57"/>
        <v>6</v>
      </c>
    </row>
    <row r="913" spans="1:16" ht="15.75" customHeight="1" x14ac:dyDescent="0.15">
      <c r="A913" s="13">
        <v>43988</v>
      </c>
      <c r="B913" s="19" t="s">
        <v>5354</v>
      </c>
      <c r="C913" s="7" t="s">
        <v>141</v>
      </c>
      <c r="D913" s="14">
        <v>15</v>
      </c>
      <c r="E913" s="14" t="str">
        <f>_xlfn.XLOOKUP(D913,'Meal Info'!$A$4:$A$19,'Meal Info'!$B$4:$B$19)</f>
        <v>Snacks</v>
      </c>
      <c r="F913" s="14" t="str">
        <f>_xlfn.XLOOKUP(D913,'Meal Info'!$A$4:$A$19,'Meal Info'!$C$4:$C$19)</f>
        <v>Charlie</v>
      </c>
      <c r="G913" s="7">
        <v>64.819999999999993</v>
      </c>
      <c r="H913" s="7">
        <f t="shared" si="58"/>
        <v>6.4819999999999993</v>
      </c>
      <c r="I913" s="7">
        <f t="shared" si="59"/>
        <v>71.301999999999992</v>
      </c>
      <c r="J913" s="7">
        <v>0.35</v>
      </c>
      <c r="K913" s="7">
        <f t="shared" si="56"/>
        <v>22.686999999999998</v>
      </c>
      <c r="L913" s="7" t="s">
        <v>5083</v>
      </c>
      <c r="M913" s="7">
        <v>3</v>
      </c>
      <c r="N913" s="7">
        <f>INDEX('Delivery Distances'!$B$6:$K$20,MATCH('Sales Summary_working sheet'!L913,'Delivery Distances'!$A$6:$A$20,0),MATCH('Sales Summary_working sheet'!M913,'Delivery Distances'!$B$5:$K$5,0))</f>
        <v>1</v>
      </c>
      <c r="O913" s="7" cm="1">
        <f t="array" ref="O913">_xlfn.XLOOKUP(L913,'Delivery Distances'!$A$6:$A$20,_xlfn.XLOOKUP('Sales Summary_working sheet'!M913,'Delivery Distances'!$B$5:$K$5,'Delivery Distances'!$B$6:$K$20))</f>
        <v>1</v>
      </c>
      <c r="P913" s="7">
        <f t="shared" si="57"/>
        <v>3</v>
      </c>
    </row>
    <row r="914" spans="1:16" ht="15.75" customHeight="1" x14ac:dyDescent="0.15">
      <c r="A914" s="13">
        <v>43988</v>
      </c>
      <c r="B914" s="19" t="s">
        <v>5354</v>
      </c>
      <c r="C914" s="7" t="s">
        <v>1084</v>
      </c>
      <c r="D914" s="14">
        <v>10</v>
      </c>
      <c r="E914" s="14" t="str">
        <f>_xlfn.XLOOKUP(D914,'Meal Info'!$A$4:$A$19,'Meal Info'!$B$4:$B$19)</f>
        <v>Protein shake</v>
      </c>
      <c r="F914" s="14" t="str">
        <f>_xlfn.XLOOKUP(D914,'Meal Info'!$A$4:$A$19,'Meal Info'!$C$4:$C$19)</f>
        <v>Charlie</v>
      </c>
      <c r="G914" s="7">
        <v>88.41</v>
      </c>
      <c r="H914" s="7">
        <f t="shared" si="58"/>
        <v>8.8409999999999993</v>
      </c>
      <c r="I914" s="7">
        <f t="shared" si="59"/>
        <v>97.250999999999991</v>
      </c>
      <c r="J914" s="7">
        <v>0.38</v>
      </c>
      <c r="K914" s="7">
        <f t="shared" si="56"/>
        <v>33.595799999999997</v>
      </c>
      <c r="L914" s="7" t="s">
        <v>5081</v>
      </c>
      <c r="M914" s="7">
        <v>10</v>
      </c>
      <c r="N914" s="7">
        <f>INDEX('Delivery Distances'!$B$6:$K$20,MATCH('Sales Summary_working sheet'!L914,'Delivery Distances'!$A$6:$A$20,0),MATCH('Sales Summary_working sheet'!M914,'Delivery Distances'!$B$5:$K$5,0))</f>
        <v>2</v>
      </c>
      <c r="O914" s="7" cm="1">
        <f t="array" ref="O914">_xlfn.XLOOKUP(L914,'Delivery Distances'!$A$6:$A$20,_xlfn.XLOOKUP('Sales Summary_working sheet'!M914,'Delivery Distances'!$B$5:$K$5,'Delivery Distances'!$B$6:$K$20))</f>
        <v>2</v>
      </c>
      <c r="P914" s="7">
        <f t="shared" si="57"/>
        <v>6</v>
      </c>
    </row>
    <row r="915" spans="1:16" ht="15.75" customHeight="1" x14ac:dyDescent="0.15">
      <c r="A915" s="13">
        <v>43988</v>
      </c>
      <c r="B915" s="19" t="s">
        <v>5354</v>
      </c>
      <c r="C915" s="7" t="s">
        <v>3061</v>
      </c>
      <c r="D915" s="14">
        <v>10</v>
      </c>
      <c r="E915" s="14" t="str">
        <f>_xlfn.XLOOKUP(D915,'Meal Info'!$A$4:$A$19,'Meal Info'!$B$4:$B$19)</f>
        <v>Protein shake</v>
      </c>
      <c r="F915" s="14" t="str">
        <f>_xlfn.XLOOKUP(D915,'Meal Info'!$A$4:$A$19,'Meal Info'!$C$4:$C$19)</f>
        <v>Charlie</v>
      </c>
      <c r="G915" s="7">
        <v>76.66</v>
      </c>
      <c r="H915" s="7">
        <f t="shared" si="58"/>
        <v>7.6660000000000004</v>
      </c>
      <c r="I915" s="7">
        <f t="shared" si="59"/>
        <v>84.325999999999993</v>
      </c>
      <c r="J915" s="7">
        <v>0.13</v>
      </c>
      <c r="K915" s="7">
        <f t="shared" si="56"/>
        <v>9.9657999999999998</v>
      </c>
      <c r="L915" s="7" t="s">
        <v>26</v>
      </c>
      <c r="M915" s="7">
        <v>9</v>
      </c>
      <c r="N915" s="7">
        <f>INDEX('Delivery Distances'!$B$6:$K$20,MATCH('Sales Summary_working sheet'!L915,'Delivery Distances'!$A$6:$A$20,0),MATCH('Sales Summary_working sheet'!M915,'Delivery Distances'!$B$5:$K$5,0))</f>
        <v>20</v>
      </c>
      <c r="O915" s="7" cm="1">
        <f t="array" ref="O915">_xlfn.XLOOKUP(L915,'Delivery Distances'!$A$6:$A$20,_xlfn.XLOOKUP('Sales Summary_working sheet'!M915,'Delivery Distances'!$B$5:$K$5,'Delivery Distances'!$B$6:$K$20))</f>
        <v>20</v>
      </c>
      <c r="P915" s="7">
        <f t="shared" si="57"/>
        <v>17</v>
      </c>
    </row>
    <row r="916" spans="1:16" ht="15.75" customHeight="1" x14ac:dyDescent="0.15">
      <c r="A916" s="13">
        <v>43988</v>
      </c>
      <c r="B916" s="19" t="s">
        <v>5354</v>
      </c>
      <c r="C916" s="7" t="s">
        <v>4271</v>
      </c>
      <c r="D916" s="14">
        <v>10</v>
      </c>
      <c r="E916" s="14" t="str">
        <f>_xlfn.XLOOKUP(D916,'Meal Info'!$A$4:$A$19,'Meal Info'!$B$4:$B$19)</f>
        <v>Protein shake</v>
      </c>
      <c r="F916" s="14" t="str">
        <f>_xlfn.XLOOKUP(D916,'Meal Info'!$A$4:$A$19,'Meal Info'!$C$4:$C$19)</f>
        <v>Charlie</v>
      </c>
      <c r="G916" s="7">
        <v>80.58</v>
      </c>
      <c r="H916" s="7">
        <f t="shared" si="58"/>
        <v>8.0579999999999998</v>
      </c>
      <c r="I916" s="7">
        <f t="shared" si="59"/>
        <v>88.638000000000005</v>
      </c>
      <c r="J916" s="7">
        <v>0.39</v>
      </c>
      <c r="K916" s="7">
        <f t="shared" si="56"/>
        <v>31.426200000000001</v>
      </c>
      <c r="L916" s="7" t="s">
        <v>5083</v>
      </c>
      <c r="M916" s="7">
        <v>4</v>
      </c>
      <c r="N916" s="7">
        <f>INDEX('Delivery Distances'!$B$6:$K$20,MATCH('Sales Summary_working sheet'!L916,'Delivery Distances'!$A$6:$A$20,0),MATCH('Sales Summary_working sheet'!M916,'Delivery Distances'!$B$5:$K$5,0))</f>
        <v>1</v>
      </c>
      <c r="O916" s="7" cm="1">
        <f t="array" ref="O916">_xlfn.XLOOKUP(L916,'Delivery Distances'!$A$6:$A$20,_xlfn.XLOOKUP('Sales Summary_working sheet'!M916,'Delivery Distances'!$B$5:$K$5,'Delivery Distances'!$B$6:$K$20))</f>
        <v>1</v>
      </c>
      <c r="P916" s="7">
        <f t="shared" si="57"/>
        <v>3</v>
      </c>
    </row>
    <row r="917" spans="1:16" ht="15.75" customHeight="1" x14ac:dyDescent="0.15">
      <c r="A917" s="13">
        <v>43988</v>
      </c>
      <c r="B917" s="19" t="s">
        <v>5354</v>
      </c>
      <c r="C917" s="7" t="s">
        <v>538</v>
      </c>
      <c r="D917" s="14">
        <v>10</v>
      </c>
      <c r="E917" s="14" t="str">
        <f>_xlfn.XLOOKUP(D917,'Meal Info'!$A$4:$A$19,'Meal Info'!$B$4:$B$19)</f>
        <v>Protein shake</v>
      </c>
      <c r="F917" s="14" t="str">
        <f>_xlfn.XLOOKUP(D917,'Meal Info'!$A$4:$A$19,'Meal Info'!$C$4:$C$19)</f>
        <v>Charlie</v>
      </c>
      <c r="G917" s="7">
        <v>50.27</v>
      </c>
      <c r="H917" s="7">
        <f t="shared" si="58"/>
        <v>5.027000000000001</v>
      </c>
      <c r="I917" s="7">
        <f t="shared" si="59"/>
        <v>55.297000000000004</v>
      </c>
      <c r="J917" s="7">
        <v>0.18</v>
      </c>
      <c r="K917" s="7">
        <f t="shared" si="56"/>
        <v>9.0486000000000004</v>
      </c>
      <c r="L917" s="7" t="s">
        <v>5075</v>
      </c>
      <c r="M917" s="7">
        <v>7</v>
      </c>
      <c r="N917" s="7">
        <f>INDEX('Delivery Distances'!$B$6:$K$20,MATCH('Sales Summary_working sheet'!L917,'Delivery Distances'!$A$6:$A$20,0),MATCH('Sales Summary_working sheet'!M917,'Delivery Distances'!$B$5:$K$5,0))</f>
        <v>3</v>
      </c>
      <c r="O917" s="7" cm="1">
        <f t="array" ref="O917">_xlfn.XLOOKUP(L917,'Delivery Distances'!$A$6:$A$20,_xlfn.XLOOKUP('Sales Summary_working sheet'!M917,'Delivery Distances'!$B$5:$K$5,'Delivery Distances'!$B$6:$K$20))</f>
        <v>3</v>
      </c>
      <c r="P917" s="7">
        <f t="shared" si="57"/>
        <v>7</v>
      </c>
    </row>
    <row r="918" spans="1:16" ht="15.75" customHeight="1" x14ac:dyDescent="0.15">
      <c r="A918" s="13">
        <v>43988</v>
      </c>
      <c r="B918" s="19" t="s">
        <v>5354</v>
      </c>
      <c r="C918" s="7" t="s">
        <v>4204</v>
      </c>
      <c r="D918" s="14">
        <v>16</v>
      </c>
      <c r="E918" s="14" t="str">
        <f>_xlfn.XLOOKUP(D918,'Meal Info'!$A$4:$A$19,'Meal Info'!$B$4:$B$19)</f>
        <v>Fish</v>
      </c>
      <c r="F918" s="14" t="str">
        <f>_xlfn.XLOOKUP(D918,'Meal Info'!$A$4:$A$19,'Meal Info'!$C$4:$C$19)</f>
        <v>Charlie</v>
      </c>
      <c r="G918" s="7">
        <v>26.22</v>
      </c>
      <c r="H918" s="7">
        <f t="shared" si="58"/>
        <v>2.6219999999999999</v>
      </c>
      <c r="I918" s="7">
        <f t="shared" si="59"/>
        <v>28.841999999999999</v>
      </c>
      <c r="J918" s="7">
        <v>0.4</v>
      </c>
      <c r="K918" s="7">
        <f t="shared" si="56"/>
        <v>10.488</v>
      </c>
      <c r="L918" s="7" t="s">
        <v>5082</v>
      </c>
      <c r="M918" s="7">
        <v>6</v>
      </c>
      <c r="N918" s="7">
        <f>INDEX('Delivery Distances'!$B$6:$K$20,MATCH('Sales Summary_working sheet'!L918,'Delivery Distances'!$A$6:$A$20,0),MATCH('Sales Summary_working sheet'!M918,'Delivery Distances'!$B$5:$K$5,0))</f>
        <v>1</v>
      </c>
      <c r="O918" s="7" cm="1">
        <f t="array" ref="O918">_xlfn.XLOOKUP(L918,'Delivery Distances'!$A$6:$A$20,_xlfn.XLOOKUP('Sales Summary_working sheet'!M918,'Delivery Distances'!$B$5:$K$5,'Delivery Distances'!$B$6:$K$20))</f>
        <v>1</v>
      </c>
      <c r="P918" s="7">
        <f t="shared" si="57"/>
        <v>3</v>
      </c>
    </row>
    <row r="919" spans="1:16" ht="15.75" customHeight="1" x14ac:dyDescent="0.15">
      <c r="A919" s="13">
        <v>43988</v>
      </c>
      <c r="B919" s="19" t="s">
        <v>5354</v>
      </c>
      <c r="C919" s="7" t="s">
        <v>3003</v>
      </c>
      <c r="D919" s="14">
        <v>16</v>
      </c>
      <c r="E919" s="14" t="str">
        <f>_xlfn.XLOOKUP(D919,'Meal Info'!$A$4:$A$19,'Meal Info'!$B$4:$B$19)</f>
        <v>Fish</v>
      </c>
      <c r="F919" s="14" t="str">
        <f>_xlfn.XLOOKUP(D919,'Meal Info'!$A$4:$A$19,'Meal Info'!$C$4:$C$19)</f>
        <v>Charlie</v>
      </c>
      <c r="G919" s="7">
        <v>79.81</v>
      </c>
      <c r="H919" s="7">
        <f t="shared" si="58"/>
        <v>7.9810000000000008</v>
      </c>
      <c r="I919" s="7">
        <f t="shared" si="59"/>
        <v>87.790999999999997</v>
      </c>
      <c r="J919" s="7">
        <v>0.01</v>
      </c>
      <c r="K919" s="7">
        <f t="shared" si="56"/>
        <v>0.79810000000000003</v>
      </c>
      <c r="L919" s="7" t="s">
        <v>28</v>
      </c>
      <c r="M919" s="7">
        <v>3</v>
      </c>
      <c r="N919" s="7">
        <f>INDEX('Delivery Distances'!$B$6:$K$20,MATCH('Sales Summary_working sheet'!L919,'Delivery Distances'!$A$6:$A$20,0),MATCH('Sales Summary_working sheet'!M919,'Delivery Distances'!$B$5:$K$5,0))</f>
        <v>6</v>
      </c>
      <c r="O919" s="7" cm="1">
        <f t="array" ref="O919">_xlfn.XLOOKUP(L919,'Delivery Distances'!$A$6:$A$20,_xlfn.XLOOKUP('Sales Summary_working sheet'!M919,'Delivery Distances'!$B$5:$K$5,'Delivery Distances'!$B$6:$K$20))</f>
        <v>6</v>
      </c>
      <c r="P919" s="7">
        <f t="shared" si="57"/>
        <v>10</v>
      </c>
    </row>
    <row r="920" spans="1:16" ht="15.75" customHeight="1" x14ac:dyDescent="0.15">
      <c r="A920" s="13">
        <v>43988</v>
      </c>
      <c r="B920" s="19" t="s">
        <v>5354</v>
      </c>
      <c r="C920" s="7" t="s">
        <v>3878</v>
      </c>
      <c r="D920" s="14">
        <v>10</v>
      </c>
      <c r="E920" s="14" t="str">
        <f>_xlfn.XLOOKUP(D920,'Meal Info'!$A$4:$A$19,'Meal Info'!$B$4:$B$19)</f>
        <v>Protein shake</v>
      </c>
      <c r="F920" s="14" t="str">
        <f>_xlfn.XLOOKUP(D920,'Meal Info'!$A$4:$A$19,'Meal Info'!$C$4:$C$19)</f>
        <v>Charlie</v>
      </c>
      <c r="G920" s="7">
        <v>98.9</v>
      </c>
      <c r="H920" s="7">
        <f t="shared" si="58"/>
        <v>9.89</v>
      </c>
      <c r="I920" s="7">
        <f t="shared" si="59"/>
        <v>108.79</v>
      </c>
      <c r="J920" s="7">
        <v>0.36</v>
      </c>
      <c r="K920" s="7">
        <f t="shared" si="56"/>
        <v>35.603999999999999</v>
      </c>
      <c r="L920" s="7" t="s">
        <v>30</v>
      </c>
      <c r="M920" s="7">
        <v>9</v>
      </c>
      <c r="N920" s="7">
        <f>INDEX('Delivery Distances'!$B$6:$K$20,MATCH('Sales Summary_working sheet'!L920,'Delivery Distances'!$A$6:$A$20,0),MATCH('Sales Summary_working sheet'!M920,'Delivery Distances'!$B$5:$K$5,0))</f>
        <v>17</v>
      </c>
      <c r="O920" s="7" cm="1">
        <f t="array" ref="O920">_xlfn.XLOOKUP(L920,'Delivery Distances'!$A$6:$A$20,_xlfn.XLOOKUP('Sales Summary_working sheet'!M920,'Delivery Distances'!$B$5:$K$5,'Delivery Distances'!$B$6:$K$20))</f>
        <v>17</v>
      </c>
      <c r="P920" s="7">
        <f t="shared" si="57"/>
        <v>15.5</v>
      </c>
    </row>
    <row r="921" spans="1:16" ht="15.75" customHeight="1" x14ac:dyDescent="0.15">
      <c r="A921" s="13">
        <v>43988</v>
      </c>
      <c r="B921" s="19" t="s">
        <v>5354</v>
      </c>
      <c r="C921" s="7" t="s">
        <v>3785</v>
      </c>
      <c r="D921" s="14">
        <v>15</v>
      </c>
      <c r="E921" s="14" t="str">
        <f>_xlfn.XLOOKUP(D921,'Meal Info'!$A$4:$A$19,'Meal Info'!$B$4:$B$19)</f>
        <v>Snacks</v>
      </c>
      <c r="F921" s="14" t="str">
        <f>_xlfn.XLOOKUP(D921,'Meal Info'!$A$4:$A$19,'Meal Info'!$C$4:$C$19)</f>
        <v>Charlie</v>
      </c>
      <c r="G921" s="7">
        <v>19.899999999999999</v>
      </c>
      <c r="H921" s="7">
        <f t="shared" si="58"/>
        <v>1.99</v>
      </c>
      <c r="I921" s="7">
        <f t="shared" si="59"/>
        <v>21.889999999999997</v>
      </c>
      <c r="J921" s="7">
        <v>0.04</v>
      </c>
      <c r="K921" s="7">
        <f t="shared" si="56"/>
        <v>0.79599999999999993</v>
      </c>
      <c r="L921" s="7" t="s">
        <v>5083</v>
      </c>
      <c r="M921" s="7">
        <v>4</v>
      </c>
      <c r="N921" s="7">
        <f>INDEX('Delivery Distances'!$B$6:$K$20,MATCH('Sales Summary_working sheet'!L921,'Delivery Distances'!$A$6:$A$20,0),MATCH('Sales Summary_working sheet'!M921,'Delivery Distances'!$B$5:$K$5,0))</f>
        <v>1</v>
      </c>
      <c r="O921" s="7" cm="1">
        <f t="array" ref="O921">_xlfn.XLOOKUP(L921,'Delivery Distances'!$A$6:$A$20,_xlfn.XLOOKUP('Sales Summary_working sheet'!M921,'Delivery Distances'!$B$5:$K$5,'Delivery Distances'!$B$6:$K$20))</f>
        <v>1</v>
      </c>
      <c r="P921" s="7">
        <f t="shared" si="57"/>
        <v>3</v>
      </c>
    </row>
    <row r="922" spans="1:16" ht="15.75" customHeight="1" x14ac:dyDescent="0.15">
      <c r="A922" s="13">
        <v>43988</v>
      </c>
      <c r="B922" s="19" t="s">
        <v>5355</v>
      </c>
      <c r="C922" s="7" t="s">
        <v>2328</v>
      </c>
      <c r="D922" s="14">
        <v>15</v>
      </c>
      <c r="E922" s="14" t="str">
        <f>_xlfn.XLOOKUP(D922,'Meal Info'!$A$4:$A$19,'Meal Info'!$B$4:$B$19)</f>
        <v>Snacks</v>
      </c>
      <c r="F922" s="14" t="str">
        <f>_xlfn.XLOOKUP(D922,'Meal Info'!$A$4:$A$19,'Meal Info'!$C$4:$C$19)</f>
        <v>Charlie</v>
      </c>
      <c r="G922" s="7">
        <v>99.35</v>
      </c>
      <c r="H922" s="7">
        <f t="shared" si="58"/>
        <v>9.9350000000000005</v>
      </c>
      <c r="I922" s="7">
        <f t="shared" si="59"/>
        <v>109.285</v>
      </c>
      <c r="J922" s="7">
        <v>0.05</v>
      </c>
      <c r="K922" s="7">
        <f t="shared" si="56"/>
        <v>4.9675000000000002</v>
      </c>
      <c r="L922" s="7" t="s">
        <v>5076</v>
      </c>
      <c r="M922" s="7">
        <v>2</v>
      </c>
      <c r="N922" s="7">
        <f>INDEX('Delivery Distances'!$B$6:$K$20,MATCH('Sales Summary_working sheet'!L922,'Delivery Distances'!$A$6:$A$20,0),MATCH('Sales Summary_working sheet'!M922,'Delivery Distances'!$B$5:$K$5,0))</f>
        <v>11</v>
      </c>
      <c r="O922" s="7" cm="1">
        <f t="array" ref="O922">_xlfn.XLOOKUP(L922,'Delivery Distances'!$A$6:$A$20,_xlfn.XLOOKUP('Sales Summary_working sheet'!M922,'Delivery Distances'!$B$5:$K$5,'Delivery Distances'!$B$6:$K$20))</f>
        <v>11</v>
      </c>
      <c r="P922" s="7">
        <f t="shared" si="57"/>
        <v>12.5</v>
      </c>
    </row>
    <row r="923" spans="1:16" ht="15.75" customHeight="1" x14ac:dyDescent="0.15">
      <c r="A923" s="13">
        <v>43988</v>
      </c>
      <c r="B923" s="19" t="s">
        <v>5355</v>
      </c>
      <c r="C923" s="7" t="s">
        <v>3810</v>
      </c>
      <c r="D923" s="14">
        <v>16</v>
      </c>
      <c r="E923" s="14" t="str">
        <f>_xlfn.XLOOKUP(D923,'Meal Info'!$A$4:$A$19,'Meal Info'!$B$4:$B$19)</f>
        <v>Fish</v>
      </c>
      <c r="F923" s="14" t="str">
        <f>_xlfn.XLOOKUP(D923,'Meal Info'!$A$4:$A$19,'Meal Info'!$C$4:$C$19)</f>
        <v>Charlie</v>
      </c>
      <c r="G923" s="7">
        <v>87.36</v>
      </c>
      <c r="H923" s="7">
        <f t="shared" si="58"/>
        <v>8.7360000000000007</v>
      </c>
      <c r="I923" s="7">
        <f t="shared" si="59"/>
        <v>96.096000000000004</v>
      </c>
      <c r="J923" s="7">
        <v>0.05</v>
      </c>
      <c r="K923" s="7">
        <f t="shared" si="56"/>
        <v>4.3680000000000003</v>
      </c>
      <c r="L923" s="7" t="s">
        <v>30</v>
      </c>
      <c r="M923" s="7">
        <v>6</v>
      </c>
      <c r="N923" s="7">
        <f>INDEX('Delivery Distances'!$B$6:$K$20,MATCH('Sales Summary_working sheet'!L923,'Delivery Distances'!$A$6:$A$20,0),MATCH('Sales Summary_working sheet'!M923,'Delivery Distances'!$B$5:$K$5,0))</f>
        <v>15</v>
      </c>
      <c r="O923" s="7" cm="1">
        <f t="array" ref="O923">_xlfn.XLOOKUP(L923,'Delivery Distances'!$A$6:$A$20,_xlfn.XLOOKUP('Sales Summary_working sheet'!M923,'Delivery Distances'!$B$5:$K$5,'Delivery Distances'!$B$6:$K$20))</f>
        <v>15</v>
      </c>
      <c r="P923" s="7">
        <f t="shared" si="57"/>
        <v>14.5</v>
      </c>
    </row>
    <row r="924" spans="1:16" ht="15.75" customHeight="1" x14ac:dyDescent="0.15">
      <c r="A924" s="13">
        <v>43988</v>
      </c>
      <c r="B924" s="19" t="s">
        <v>5355</v>
      </c>
      <c r="C924" s="7" t="s">
        <v>4466</v>
      </c>
      <c r="D924" s="14">
        <v>16</v>
      </c>
      <c r="E924" s="14" t="str">
        <f>_xlfn.XLOOKUP(D924,'Meal Info'!$A$4:$A$19,'Meal Info'!$B$4:$B$19)</f>
        <v>Fish</v>
      </c>
      <c r="F924" s="14" t="str">
        <f>_xlfn.XLOOKUP(D924,'Meal Info'!$A$4:$A$19,'Meal Info'!$C$4:$C$19)</f>
        <v>Charlie</v>
      </c>
      <c r="G924" s="7">
        <v>73.59</v>
      </c>
      <c r="H924" s="7">
        <f t="shared" si="58"/>
        <v>7.3590000000000009</v>
      </c>
      <c r="I924" s="7">
        <f t="shared" si="59"/>
        <v>80.948999999999998</v>
      </c>
      <c r="J924" s="7">
        <v>0.23</v>
      </c>
      <c r="K924" s="7">
        <f t="shared" si="56"/>
        <v>16.925700000000003</v>
      </c>
      <c r="L924" s="7" t="s">
        <v>5077</v>
      </c>
      <c r="M924" s="7">
        <v>7</v>
      </c>
      <c r="N924" s="7">
        <f>INDEX('Delivery Distances'!$B$6:$K$20,MATCH('Sales Summary_working sheet'!L924,'Delivery Distances'!$A$6:$A$20,0),MATCH('Sales Summary_working sheet'!M924,'Delivery Distances'!$B$5:$K$5,0))</f>
        <v>1</v>
      </c>
      <c r="O924" s="7" cm="1">
        <f t="array" ref="O924">_xlfn.XLOOKUP(L924,'Delivery Distances'!$A$6:$A$20,_xlfn.XLOOKUP('Sales Summary_working sheet'!M924,'Delivery Distances'!$B$5:$K$5,'Delivery Distances'!$B$6:$K$20))</f>
        <v>1</v>
      </c>
      <c r="P924" s="7">
        <f t="shared" si="57"/>
        <v>3</v>
      </c>
    </row>
    <row r="925" spans="1:16" ht="15.75" customHeight="1" x14ac:dyDescent="0.15">
      <c r="A925" s="13">
        <v>43988</v>
      </c>
      <c r="B925" s="19" t="s">
        <v>5355</v>
      </c>
      <c r="C925" s="7" t="s">
        <v>4152</v>
      </c>
      <c r="D925" s="14">
        <v>15</v>
      </c>
      <c r="E925" s="14" t="str">
        <f>_xlfn.XLOOKUP(D925,'Meal Info'!$A$4:$A$19,'Meal Info'!$B$4:$B$19)</f>
        <v>Snacks</v>
      </c>
      <c r="F925" s="14" t="str">
        <f>_xlfn.XLOOKUP(D925,'Meal Info'!$A$4:$A$19,'Meal Info'!$C$4:$C$19)</f>
        <v>Charlie</v>
      </c>
      <c r="G925" s="7">
        <v>4.8899999999999997</v>
      </c>
      <c r="H925" s="7">
        <f t="shared" si="58"/>
        <v>0.48899999999999999</v>
      </c>
      <c r="I925" s="7">
        <f t="shared" si="59"/>
        <v>5.3789999999999996</v>
      </c>
      <c r="J925" s="7">
        <v>0.38</v>
      </c>
      <c r="K925" s="7">
        <f t="shared" si="56"/>
        <v>1.8581999999999999</v>
      </c>
      <c r="L925" s="7" t="s">
        <v>26</v>
      </c>
      <c r="M925" s="7">
        <v>8</v>
      </c>
      <c r="N925" s="7">
        <f>INDEX('Delivery Distances'!$B$6:$K$20,MATCH('Sales Summary_working sheet'!L925,'Delivery Distances'!$A$6:$A$20,0),MATCH('Sales Summary_working sheet'!M925,'Delivery Distances'!$B$5:$K$5,0))</f>
        <v>2</v>
      </c>
      <c r="O925" s="7" cm="1">
        <f t="array" ref="O925">_xlfn.XLOOKUP(L925,'Delivery Distances'!$A$6:$A$20,_xlfn.XLOOKUP('Sales Summary_working sheet'!M925,'Delivery Distances'!$B$5:$K$5,'Delivery Distances'!$B$6:$K$20))</f>
        <v>2</v>
      </c>
      <c r="P925" s="7">
        <f t="shared" si="57"/>
        <v>6</v>
      </c>
    </row>
    <row r="926" spans="1:16" ht="15.75" customHeight="1" x14ac:dyDescent="0.15">
      <c r="A926" s="13">
        <v>43988</v>
      </c>
      <c r="B926" s="19" t="s">
        <v>5355</v>
      </c>
      <c r="C926" s="7" t="s">
        <v>3232</v>
      </c>
      <c r="D926" s="14">
        <v>16</v>
      </c>
      <c r="E926" s="14" t="str">
        <f>_xlfn.XLOOKUP(D926,'Meal Info'!$A$4:$A$19,'Meal Info'!$B$4:$B$19)</f>
        <v>Fish</v>
      </c>
      <c r="F926" s="14" t="str">
        <f>_xlfn.XLOOKUP(D926,'Meal Info'!$A$4:$A$19,'Meal Info'!$C$4:$C$19)</f>
        <v>Charlie</v>
      </c>
      <c r="G926" s="7">
        <v>87.38</v>
      </c>
      <c r="H926" s="7">
        <f t="shared" si="58"/>
        <v>8.7379999999999995</v>
      </c>
      <c r="I926" s="7">
        <f t="shared" si="59"/>
        <v>96.117999999999995</v>
      </c>
      <c r="J926" s="7">
        <v>0.05</v>
      </c>
      <c r="K926" s="7">
        <f t="shared" si="56"/>
        <v>4.3689999999999998</v>
      </c>
      <c r="L926" s="7" t="s">
        <v>5075</v>
      </c>
      <c r="M926" s="7">
        <v>4</v>
      </c>
      <c r="N926" s="7">
        <f>INDEX('Delivery Distances'!$B$6:$K$20,MATCH('Sales Summary_working sheet'!L926,'Delivery Distances'!$A$6:$A$20,0),MATCH('Sales Summary_working sheet'!M926,'Delivery Distances'!$B$5:$K$5,0))</f>
        <v>17</v>
      </c>
      <c r="O926" s="7" cm="1">
        <f t="array" ref="O926">_xlfn.XLOOKUP(L926,'Delivery Distances'!$A$6:$A$20,_xlfn.XLOOKUP('Sales Summary_working sheet'!M926,'Delivery Distances'!$B$5:$K$5,'Delivery Distances'!$B$6:$K$20))</f>
        <v>17</v>
      </c>
      <c r="P926" s="7">
        <f t="shared" si="57"/>
        <v>15.5</v>
      </c>
    </row>
    <row r="927" spans="1:16" ht="15.75" customHeight="1" x14ac:dyDescent="0.15">
      <c r="A927" s="13">
        <v>43988</v>
      </c>
      <c r="B927" s="19" t="s">
        <v>5355</v>
      </c>
      <c r="C927" s="7" t="s">
        <v>4391</v>
      </c>
      <c r="D927" s="14">
        <v>16</v>
      </c>
      <c r="E927" s="14" t="str">
        <f>_xlfn.XLOOKUP(D927,'Meal Info'!$A$4:$A$19,'Meal Info'!$B$4:$B$19)</f>
        <v>Fish</v>
      </c>
      <c r="F927" s="14" t="str">
        <f>_xlfn.XLOOKUP(D927,'Meal Info'!$A$4:$A$19,'Meal Info'!$C$4:$C$19)</f>
        <v>Charlie</v>
      </c>
      <c r="G927" s="7">
        <v>11.51</v>
      </c>
      <c r="H927" s="7">
        <f t="shared" si="58"/>
        <v>1.151</v>
      </c>
      <c r="I927" s="7">
        <f t="shared" si="59"/>
        <v>12.661</v>
      </c>
      <c r="J927" s="7">
        <v>0.23</v>
      </c>
      <c r="K927" s="7">
        <f t="shared" si="56"/>
        <v>2.6473</v>
      </c>
      <c r="L927" s="7" t="s">
        <v>5080</v>
      </c>
      <c r="M927" s="7">
        <v>1</v>
      </c>
      <c r="N927" s="7">
        <f>INDEX('Delivery Distances'!$B$6:$K$20,MATCH('Sales Summary_working sheet'!L927,'Delivery Distances'!$A$6:$A$20,0),MATCH('Sales Summary_working sheet'!M927,'Delivery Distances'!$B$5:$K$5,0))</f>
        <v>2</v>
      </c>
      <c r="O927" s="7" cm="1">
        <f t="array" ref="O927">_xlfn.XLOOKUP(L927,'Delivery Distances'!$A$6:$A$20,_xlfn.XLOOKUP('Sales Summary_working sheet'!M927,'Delivery Distances'!$B$5:$K$5,'Delivery Distances'!$B$6:$K$20))</f>
        <v>2</v>
      </c>
      <c r="P927" s="7">
        <f t="shared" si="57"/>
        <v>6</v>
      </c>
    </row>
    <row r="928" spans="1:16" ht="15.75" customHeight="1" x14ac:dyDescent="0.15">
      <c r="A928" s="13">
        <v>43988</v>
      </c>
      <c r="B928" s="19" t="s">
        <v>5355</v>
      </c>
      <c r="C928" s="7" t="s">
        <v>684</v>
      </c>
      <c r="D928" s="14">
        <v>15</v>
      </c>
      <c r="E928" s="14" t="str">
        <f>_xlfn.XLOOKUP(D928,'Meal Info'!$A$4:$A$19,'Meal Info'!$B$4:$B$19)</f>
        <v>Snacks</v>
      </c>
      <c r="F928" s="14" t="str">
        <f>_xlfn.XLOOKUP(D928,'Meal Info'!$A$4:$A$19,'Meal Info'!$C$4:$C$19)</f>
        <v>Charlie</v>
      </c>
      <c r="G928" s="7">
        <v>14.16</v>
      </c>
      <c r="H928" s="7">
        <f t="shared" si="58"/>
        <v>1.4160000000000001</v>
      </c>
      <c r="I928" s="7">
        <f t="shared" si="59"/>
        <v>15.576000000000001</v>
      </c>
      <c r="J928" s="7">
        <v>0.4</v>
      </c>
      <c r="K928" s="7">
        <f t="shared" si="56"/>
        <v>5.6640000000000006</v>
      </c>
      <c r="L928" s="7" t="s">
        <v>5077</v>
      </c>
      <c r="M928" s="7">
        <v>3</v>
      </c>
      <c r="N928" s="7">
        <f>INDEX('Delivery Distances'!$B$6:$K$20,MATCH('Sales Summary_working sheet'!L928,'Delivery Distances'!$A$6:$A$20,0),MATCH('Sales Summary_working sheet'!M928,'Delivery Distances'!$B$5:$K$5,0))</f>
        <v>2</v>
      </c>
      <c r="O928" s="7" cm="1">
        <f t="array" ref="O928">_xlfn.XLOOKUP(L928,'Delivery Distances'!$A$6:$A$20,_xlfn.XLOOKUP('Sales Summary_working sheet'!M928,'Delivery Distances'!$B$5:$K$5,'Delivery Distances'!$B$6:$K$20))</f>
        <v>2</v>
      </c>
      <c r="P928" s="7">
        <f t="shared" si="57"/>
        <v>6</v>
      </c>
    </row>
    <row r="929" spans="1:16" ht="15.75" customHeight="1" x14ac:dyDescent="0.15">
      <c r="A929" s="13">
        <v>43988</v>
      </c>
      <c r="B929" s="19" t="s">
        <v>5355</v>
      </c>
      <c r="C929" s="7" t="s">
        <v>2691</v>
      </c>
      <c r="D929" s="14">
        <v>16</v>
      </c>
      <c r="E929" s="14" t="str">
        <f>_xlfn.XLOOKUP(D929,'Meal Info'!$A$4:$A$19,'Meal Info'!$B$4:$B$19)</f>
        <v>Fish</v>
      </c>
      <c r="F929" s="14" t="str">
        <f>_xlfn.XLOOKUP(D929,'Meal Info'!$A$4:$A$19,'Meal Info'!$C$4:$C$19)</f>
        <v>Charlie</v>
      </c>
      <c r="G929" s="7">
        <v>34.380000000000003</v>
      </c>
      <c r="H929" s="7">
        <f t="shared" si="58"/>
        <v>3.4380000000000006</v>
      </c>
      <c r="I929" s="7">
        <f t="shared" si="59"/>
        <v>37.818000000000005</v>
      </c>
      <c r="J929" s="7">
        <v>0.01</v>
      </c>
      <c r="K929" s="7">
        <f t="shared" si="56"/>
        <v>0.34380000000000005</v>
      </c>
      <c r="L929" s="7" t="s">
        <v>31</v>
      </c>
      <c r="M929" s="7">
        <v>9</v>
      </c>
      <c r="N929" s="7">
        <f>INDEX('Delivery Distances'!$B$6:$K$20,MATCH('Sales Summary_working sheet'!L929,'Delivery Distances'!$A$6:$A$20,0),MATCH('Sales Summary_working sheet'!M929,'Delivery Distances'!$B$5:$K$5,0))</f>
        <v>14</v>
      </c>
      <c r="O929" s="7" cm="1">
        <f t="array" ref="O929">_xlfn.XLOOKUP(L929,'Delivery Distances'!$A$6:$A$20,_xlfn.XLOOKUP('Sales Summary_working sheet'!M929,'Delivery Distances'!$B$5:$K$5,'Delivery Distances'!$B$6:$K$20))</f>
        <v>14</v>
      </c>
      <c r="P929" s="7">
        <f t="shared" si="57"/>
        <v>14</v>
      </c>
    </row>
    <row r="930" spans="1:16" ht="15.75" customHeight="1" x14ac:dyDescent="0.15">
      <c r="A930" s="13">
        <v>43988</v>
      </c>
      <c r="B930" s="19" t="s">
        <v>5355</v>
      </c>
      <c r="C930" s="7" t="s">
        <v>3918</v>
      </c>
      <c r="D930" s="14">
        <v>15</v>
      </c>
      <c r="E930" s="14" t="str">
        <f>_xlfn.XLOOKUP(D930,'Meal Info'!$A$4:$A$19,'Meal Info'!$B$4:$B$19)</f>
        <v>Snacks</v>
      </c>
      <c r="F930" s="14" t="str">
        <f>_xlfn.XLOOKUP(D930,'Meal Info'!$A$4:$A$19,'Meal Info'!$C$4:$C$19)</f>
        <v>Charlie</v>
      </c>
      <c r="G930" s="7">
        <v>42.02</v>
      </c>
      <c r="H930" s="7">
        <f t="shared" si="58"/>
        <v>4.2020000000000008</v>
      </c>
      <c r="I930" s="7">
        <f t="shared" si="59"/>
        <v>46.222000000000001</v>
      </c>
      <c r="J930" s="7">
        <v>0.2</v>
      </c>
      <c r="K930" s="7">
        <f t="shared" si="56"/>
        <v>8.4040000000000017</v>
      </c>
      <c r="L930" s="7" t="s">
        <v>5081</v>
      </c>
      <c r="M930" s="7">
        <v>7</v>
      </c>
      <c r="N930" s="7">
        <f>INDEX('Delivery Distances'!$B$6:$K$20,MATCH('Sales Summary_working sheet'!L930,'Delivery Distances'!$A$6:$A$20,0),MATCH('Sales Summary_working sheet'!M930,'Delivery Distances'!$B$5:$K$5,0))</f>
        <v>3</v>
      </c>
      <c r="O930" s="7" cm="1">
        <f t="array" ref="O930">_xlfn.XLOOKUP(L930,'Delivery Distances'!$A$6:$A$20,_xlfn.XLOOKUP('Sales Summary_working sheet'!M930,'Delivery Distances'!$B$5:$K$5,'Delivery Distances'!$B$6:$K$20))</f>
        <v>3</v>
      </c>
      <c r="P930" s="7">
        <f t="shared" si="57"/>
        <v>7</v>
      </c>
    </row>
    <row r="931" spans="1:16" ht="15.75" customHeight="1" x14ac:dyDescent="0.15">
      <c r="A931" s="13">
        <v>43988</v>
      </c>
      <c r="B931" s="19" t="s">
        <v>5355</v>
      </c>
      <c r="C931" s="7" t="s">
        <v>990</v>
      </c>
      <c r="D931" s="14">
        <v>10</v>
      </c>
      <c r="E931" s="14" t="str">
        <f>_xlfn.XLOOKUP(D931,'Meal Info'!$A$4:$A$19,'Meal Info'!$B$4:$B$19)</f>
        <v>Protein shake</v>
      </c>
      <c r="F931" s="14" t="str">
        <f>_xlfn.XLOOKUP(D931,'Meal Info'!$A$4:$A$19,'Meal Info'!$C$4:$C$19)</f>
        <v>Charlie</v>
      </c>
      <c r="G931" s="7">
        <v>84.61</v>
      </c>
      <c r="H931" s="7">
        <f t="shared" si="58"/>
        <v>8.4610000000000003</v>
      </c>
      <c r="I931" s="7">
        <f t="shared" si="59"/>
        <v>93.070999999999998</v>
      </c>
      <c r="J931" s="7">
        <v>0.28000000000000003</v>
      </c>
      <c r="K931" s="7">
        <f t="shared" si="56"/>
        <v>23.690800000000003</v>
      </c>
      <c r="L931" s="7" t="s">
        <v>28</v>
      </c>
      <c r="M931" s="7">
        <v>10</v>
      </c>
      <c r="N931" s="7">
        <f>INDEX('Delivery Distances'!$B$6:$K$20,MATCH('Sales Summary_working sheet'!L931,'Delivery Distances'!$A$6:$A$20,0),MATCH('Sales Summary_working sheet'!M931,'Delivery Distances'!$B$5:$K$5,0))</f>
        <v>18</v>
      </c>
      <c r="O931" s="7" cm="1">
        <f t="array" ref="O931">_xlfn.XLOOKUP(L931,'Delivery Distances'!$A$6:$A$20,_xlfn.XLOOKUP('Sales Summary_working sheet'!M931,'Delivery Distances'!$B$5:$K$5,'Delivery Distances'!$B$6:$K$20))</f>
        <v>18</v>
      </c>
      <c r="P931" s="7">
        <f t="shared" si="57"/>
        <v>16</v>
      </c>
    </row>
    <row r="932" spans="1:16" ht="15.75" customHeight="1" x14ac:dyDescent="0.15">
      <c r="A932" s="13">
        <v>43988</v>
      </c>
      <c r="B932" s="19" t="s">
        <v>5355</v>
      </c>
      <c r="C932" s="7" t="s">
        <v>2515</v>
      </c>
      <c r="D932" s="14">
        <v>16</v>
      </c>
      <c r="E932" s="14" t="str">
        <f>_xlfn.XLOOKUP(D932,'Meal Info'!$A$4:$A$19,'Meal Info'!$B$4:$B$19)</f>
        <v>Fish</v>
      </c>
      <c r="F932" s="14" t="str">
        <f>_xlfn.XLOOKUP(D932,'Meal Info'!$A$4:$A$19,'Meal Info'!$C$4:$C$19)</f>
        <v>Charlie</v>
      </c>
      <c r="G932" s="7">
        <v>50.99</v>
      </c>
      <c r="H932" s="7">
        <f t="shared" si="58"/>
        <v>5.0990000000000002</v>
      </c>
      <c r="I932" s="7">
        <f t="shared" si="59"/>
        <v>56.088999999999999</v>
      </c>
      <c r="J932" s="7">
        <v>0.28999999999999998</v>
      </c>
      <c r="K932" s="7">
        <f t="shared" si="56"/>
        <v>14.787099999999999</v>
      </c>
      <c r="L932" s="7" t="s">
        <v>5080</v>
      </c>
      <c r="M932" s="7">
        <v>7</v>
      </c>
      <c r="N932" s="7">
        <f>INDEX('Delivery Distances'!$B$6:$K$20,MATCH('Sales Summary_working sheet'!L932,'Delivery Distances'!$A$6:$A$20,0),MATCH('Sales Summary_working sheet'!M932,'Delivery Distances'!$B$5:$K$5,0))</f>
        <v>1</v>
      </c>
      <c r="O932" s="7" cm="1">
        <f t="array" ref="O932">_xlfn.XLOOKUP(L932,'Delivery Distances'!$A$6:$A$20,_xlfn.XLOOKUP('Sales Summary_working sheet'!M932,'Delivery Distances'!$B$5:$K$5,'Delivery Distances'!$B$6:$K$20))</f>
        <v>1</v>
      </c>
      <c r="P932" s="7">
        <f t="shared" si="57"/>
        <v>3</v>
      </c>
    </row>
    <row r="933" spans="1:16" ht="15.75" customHeight="1" x14ac:dyDescent="0.15">
      <c r="A933" s="13">
        <v>43988</v>
      </c>
      <c r="B933" s="19" t="s">
        <v>5355</v>
      </c>
      <c r="C933" s="7" t="s">
        <v>1472</v>
      </c>
      <c r="D933" s="14">
        <v>15</v>
      </c>
      <c r="E933" s="14" t="str">
        <f>_xlfn.XLOOKUP(D933,'Meal Info'!$A$4:$A$19,'Meal Info'!$B$4:$B$19)</f>
        <v>Snacks</v>
      </c>
      <c r="F933" s="14" t="str">
        <f>_xlfn.XLOOKUP(D933,'Meal Info'!$A$4:$A$19,'Meal Info'!$C$4:$C$19)</f>
        <v>Charlie</v>
      </c>
      <c r="G933" s="7">
        <v>77.12</v>
      </c>
      <c r="H933" s="7">
        <f t="shared" si="58"/>
        <v>7.7120000000000006</v>
      </c>
      <c r="I933" s="7">
        <f t="shared" si="59"/>
        <v>84.832000000000008</v>
      </c>
      <c r="J933" s="7">
        <v>0.2</v>
      </c>
      <c r="K933" s="7">
        <f t="shared" si="56"/>
        <v>15.424000000000001</v>
      </c>
      <c r="L933" s="7" t="s">
        <v>26</v>
      </c>
      <c r="M933" s="7">
        <v>6</v>
      </c>
      <c r="N933" s="7">
        <f>INDEX('Delivery Distances'!$B$6:$K$20,MATCH('Sales Summary_working sheet'!L933,'Delivery Distances'!$A$6:$A$20,0),MATCH('Sales Summary_working sheet'!M933,'Delivery Distances'!$B$5:$K$5,0))</f>
        <v>14</v>
      </c>
      <c r="O933" s="7" cm="1">
        <f t="array" ref="O933">_xlfn.XLOOKUP(L933,'Delivery Distances'!$A$6:$A$20,_xlfn.XLOOKUP('Sales Summary_working sheet'!M933,'Delivery Distances'!$B$5:$K$5,'Delivery Distances'!$B$6:$K$20))</f>
        <v>14</v>
      </c>
      <c r="P933" s="7">
        <f t="shared" si="57"/>
        <v>14</v>
      </c>
    </row>
    <row r="934" spans="1:16" ht="15.75" customHeight="1" x14ac:dyDescent="0.15">
      <c r="A934" s="13">
        <v>43988</v>
      </c>
      <c r="B934" s="19" t="s">
        <v>5355</v>
      </c>
      <c r="C934" s="7" t="s">
        <v>3952</v>
      </c>
      <c r="D934" s="14">
        <v>10</v>
      </c>
      <c r="E934" s="14" t="str">
        <f>_xlfn.XLOOKUP(D934,'Meal Info'!$A$4:$A$19,'Meal Info'!$B$4:$B$19)</f>
        <v>Protein shake</v>
      </c>
      <c r="F934" s="14" t="str">
        <f>_xlfn.XLOOKUP(D934,'Meal Info'!$A$4:$A$19,'Meal Info'!$C$4:$C$19)</f>
        <v>Charlie</v>
      </c>
      <c r="G934" s="7">
        <v>23.75</v>
      </c>
      <c r="H934" s="7">
        <f t="shared" si="58"/>
        <v>2.375</v>
      </c>
      <c r="I934" s="7">
        <f t="shared" si="59"/>
        <v>26.125</v>
      </c>
      <c r="J934" s="7">
        <v>0.09</v>
      </c>
      <c r="K934" s="7">
        <f t="shared" si="56"/>
        <v>2.1374999999999997</v>
      </c>
      <c r="L934" s="7" t="s">
        <v>5078</v>
      </c>
      <c r="M934" s="7">
        <v>8</v>
      </c>
      <c r="N934" s="7">
        <f>INDEX('Delivery Distances'!$B$6:$K$20,MATCH('Sales Summary_working sheet'!L934,'Delivery Distances'!$A$6:$A$20,0),MATCH('Sales Summary_working sheet'!M934,'Delivery Distances'!$B$5:$K$5,0))</f>
        <v>5</v>
      </c>
      <c r="O934" s="7" cm="1">
        <f t="array" ref="O934">_xlfn.XLOOKUP(L934,'Delivery Distances'!$A$6:$A$20,_xlfn.XLOOKUP('Sales Summary_working sheet'!M934,'Delivery Distances'!$B$5:$K$5,'Delivery Distances'!$B$6:$K$20))</f>
        <v>5</v>
      </c>
      <c r="P934" s="7">
        <f t="shared" si="57"/>
        <v>9</v>
      </c>
    </row>
    <row r="935" spans="1:16" ht="15.75" customHeight="1" x14ac:dyDescent="0.15">
      <c r="A935" s="13">
        <v>43988</v>
      </c>
      <c r="B935" s="19" t="s">
        <v>5355</v>
      </c>
      <c r="C935" s="7" t="s">
        <v>854</v>
      </c>
      <c r="D935" s="14">
        <v>10</v>
      </c>
      <c r="E935" s="14" t="str">
        <f>_xlfn.XLOOKUP(D935,'Meal Info'!$A$4:$A$19,'Meal Info'!$B$4:$B$19)</f>
        <v>Protein shake</v>
      </c>
      <c r="F935" s="14" t="str">
        <f>_xlfn.XLOOKUP(D935,'Meal Info'!$A$4:$A$19,'Meal Info'!$C$4:$C$19)</f>
        <v>Charlie</v>
      </c>
      <c r="G935" s="7">
        <v>2.2599999999999998</v>
      </c>
      <c r="H935" s="7">
        <f t="shared" si="58"/>
        <v>0.22599999999999998</v>
      </c>
      <c r="I935" s="7">
        <f t="shared" si="59"/>
        <v>2.4859999999999998</v>
      </c>
      <c r="J935" s="7">
        <v>0.22</v>
      </c>
      <c r="K935" s="7">
        <f t="shared" si="56"/>
        <v>0.49719999999999998</v>
      </c>
      <c r="L935" s="7" t="s">
        <v>29</v>
      </c>
      <c r="M935" s="7">
        <v>2</v>
      </c>
      <c r="N935" s="7">
        <f>INDEX('Delivery Distances'!$B$6:$K$20,MATCH('Sales Summary_working sheet'!L935,'Delivery Distances'!$A$6:$A$20,0),MATCH('Sales Summary_working sheet'!M935,'Delivery Distances'!$B$5:$K$5,0))</f>
        <v>18</v>
      </c>
      <c r="O935" s="7" cm="1">
        <f t="array" ref="O935">_xlfn.XLOOKUP(L935,'Delivery Distances'!$A$6:$A$20,_xlfn.XLOOKUP('Sales Summary_working sheet'!M935,'Delivery Distances'!$B$5:$K$5,'Delivery Distances'!$B$6:$K$20))</f>
        <v>18</v>
      </c>
      <c r="P935" s="7">
        <f t="shared" si="57"/>
        <v>16</v>
      </c>
    </row>
    <row r="936" spans="1:16" ht="15.75" customHeight="1" x14ac:dyDescent="0.15">
      <c r="A936" s="13">
        <v>43988</v>
      </c>
      <c r="B936" s="19" t="s">
        <v>5355</v>
      </c>
      <c r="C936" s="7" t="s">
        <v>3508</v>
      </c>
      <c r="D936" s="14">
        <v>10</v>
      </c>
      <c r="E936" s="14" t="str">
        <f>_xlfn.XLOOKUP(D936,'Meal Info'!$A$4:$A$19,'Meal Info'!$B$4:$B$19)</f>
        <v>Protein shake</v>
      </c>
      <c r="F936" s="14" t="str">
        <f>_xlfn.XLOOKUP(D936,'Meal Info'!$A$4:$A$19,'Meal Info'!$C$4:$C$19)</f>
        <v>Charlie</v>
      </c>
      <c r="G936" s="7">
        <v>14.24</v>
      </c>
      <c r="H936" s="7">
        <f t="shared" si="58"/>
        <v>1.4240000000000002</v>
      </c>
      <c r="I936" s="7">
        <f t="shared" si="59"/>
        <v>15.664</v>
      </c>
      <c r="J936" s="7">
        <v>0.37</v>
      </c>
      <c r="K936" s="7">
        <f t="shared" si="56"/>
        <v>5.2687999999999997</v>
      </c>
      <c r="L936" s="7" t="s">
        <v>30</v>
      </c>
      <c r="M936" s="7">
        <v>5</v>
      </c>
      <c r="N936" s="7">
        <f>INDEX('Delivery Distances'!$B$6:$K$20,MATCH('Sales Summary_working sheet'!L936,'Delivery Distances'!$A$6:$A$20,0),MATCH('Sales Summary_working sheet'!M936,'Delivery Distances'!$B$5:$K$5,0))</f>
        <v>18</v>
      </c>
      <c r="O936" s="7" cm="1">
        <f t="array" ref="O936">_xlfn.XLOOKUP(L936,'Delivery Distances'!$A$6:$A$20,_xlfn.XLOOKUP('Sales Summary_working sheet'!M936,'Delivery Distances'!$B$5:$K$5,'Delivery Distances'!$B$6:$K$20))</f>
        <v>18</v>
      </c>
      <c r="P936" s="7">
        <f t="shared" si="57"/>
        <v>16</v>
      </c>
    </row>
    <row r="937" spans="1:16" ht="15.75" customHeight="1" x14ac:dyDescent="0.15">
      <c r="A937" s="13">
        <v>43988</v>
      </c>
      <c r="B937" s="19" t="s">
        <v>5355</v>
      </c>
      <c r="C937" s="7" t="s">
        <v>4608</v>
      </c>
      <c r="D937" s="14">
        <v>15</v>
      </c>
      <c r="E937" s="14" t="str">
        <f>_xlfn.XLOOKUP(D937,'Meal Info'!$A$4:$A$19,'Meal Info'!$B$4:$B$19)</f>
        <v>Snacks</v>
      </c>
      <c r="F937" s="14" t="str">
        <f>_xlfn.XLOOKUP(D937,'Meal Info'!$A$4:$A$19,'Meal Info'!$C$4:$C$19)</f>
        <v>Charlie</v>
      </c>
      <c r="G937" s="7">
        <v>30.25</v>
      </c>
      <c r="H937" s="7">
        <f t="shared" si="58"/>
        <v>3.0250000000000004</v>
      </c>
      <c r="I937" s="7">
        <f t="shared" si="59"/>
        <v>33.274999999999999</v>
      </c>
      <c r="J937" s="7">
        <v>0.1</v>
      </c>
      <c r="K937" s="7">
        <f t="shared" si="56"/>
        <v>3.0250000000000004</v>
      </c>
      <c r="L937" s="7" t="s">
        <v>5075</v>
      </c>
      <c r="M937" s="7">
        <v>9</v>
      </c>
      <c r="N937" s="7">
        <f>INDEX('Delivery Distances'!$B$6:$K$20,MATCH('Sales Summary_working sheet'!L937,'Delivery Distances'!$A$6:$A$20,0),MATCH('Sales Summary_working sheet'!M937,'Delivery Distances'!$B$5:$K$5,0))</f>
        <v>9</v>
      </c>
      <c r="O937" s="7" cm="1">
        <f t="array" ref="O937">_xlfn.XLOOKUP(L937,'Delivery Distances'!$A$6:$A$20,_xlfn.XLOOKUP('Sales Summary_working sheet'!M937,'Delivery Distances'!$B$5:$K$5,'Delivery Distances'!$B$6:$K$20))</f>
        <v>9</v>
      </c>
      <c r="P937" s="7">
        <f t="shared" si="57"/>
        <v>11.5</v>
      </c>
    </row>
    <row r="938" spans="1:16" ht="15.75" customHeight="1" x14ac:dyDescent="0.15">
      <c r="A938" s="13">
        <v>43988</v>
      </c>
      <c r="B938" s="19" t="s">
        <v>5355</v>
      </c>
      <c r="C938" s="7" t="s">
        <v>496</v>
      </c>
      <c r="D938" s="14">
        <v>10</v>
      </c>
      <c r="E938" s="14" t="str">
        <f>_xlfn.XLOOKUP(D938,'Meal Info'!$A$4:$A$19,'Meal Info'!$B$4:$B$19)</f>
        <v>Protein shake</v>
      </c>
      <c r="F938" s="14" t="str">
        <f>_xlfn.XLOOKUP(D938,'Meal Info'!$A$4:$A$19,'Meal Info'!$C$4:$C$19)</f>
        <v>Charlie</v>
      </c>
      <c r="G938" s="7">
        <v>66.33</v>
      </c>
      <c r="H938" s="7">
        <f t="shared" si="58"/>
        <v>6.633</v>
      </c>
      <c r="I938" s="7">
        <f t="shared" si="59"/>
        <v>72.962999999999994</v>
      </c>
      <c r="J938" s="7">
        <v>0.17</v>
      </c>
      <c r="K938" s="7">
        <f t="shared" si="56"/>
        <v>11.276100000000001</v>
      </c>
      <c r="L938" s="7" t="s">
        <v>30</v>
      </c>
      <c r="M938" s="7">
        <v>2</v>
      </c>
      <c r="N938" s="7">
        <f>INDEX('Delivery Distances'!$B$6:$K$20,MATCH('Sales Summary_working sheet'!L938,'Delivery Distances'!$A$6:$A$20,0),MATCH('Sales Summary_working sheet'!M938,'Delivery Distances'!$B$5:$K$5,0))</f>
        <v>12</v>
      </c>
      <c r="O938" s="7" cm="1">
        <f t="array" ref="O938">_xlfn.XLOOKUP(L938,'Delivery Distances'!$A$6:$A$20,_xlfn.XLOOKUP('Sales Summary_working sheet'!M938,'Delivery Distances'!$B$5:$K$5,'Delivery Distances'!$B$6:$K$20))</f>
        <v>12</v>
      </c>
      <c r="P938" s="7">
        <f t="shared" si="57"/>
        <v>13</v>
      </c>
    </row>
    <row r="939" spans="1:16" ht="15.75" customHeight="1" x14ac:dyDescent="0.15">
      <c r="A939" s="13">
        <v>43988</v>
      </c>
      <c r="B939" s="19" t="s">
        <v>5355</v>
      </c>
      <c r="C939" s="7" t="s">
        <v>1003</v>
      </c>
      <c r="D939" s="14">
        <v>16</v>
      </c>
      <c r="E939" s="14" t="str">
        <f>_xlfn.XLOOKUP(D939,'Meal Info'!$A$4:$A$19,'Meal Info'!$B$4:$B$19)</f>
        <v>Fish</v>
      </c>
      <c r="F939" s="14" t="str">
        <f>_xlfn.XLOOKUP(D939,'Meal Info'!$A$4:$A$19,'Meal Info'!$C$4:$C$19)</f>
        <v>Charlie</v>
      </c>
      <c r="G939" s="7">
        <v>31.49</v>
      </c>
      <c r="H939" s="7">
        <f t="shared" si="58"/>
        <v>3.149</v>
      </c>
      <c r="I939" s="7">
        <f t="shared" si="59"/>
        <v>34.638999999999996</v>
      </c>
      <c r="J939" s="7">
        <v>0.22</v>
      </c>
      <c r="K939" s="7">
        <f t="shared" si="56"/>
        <v>6.9277999999999995</v>
      </c>
      <c r="L939" s="7" t="s">
        <v>5082</v>
      </c>
      <c r="M939" s="7">
        <v>1</v>
      </c>
      <c r="N939" s="7">
        <f>INDEX('Delivery Distances'!$B$6:$K$20,MATCH('Sales Summary_working sheet'!L939,'Delivery Distances'!$A$6:$A$20,0),MATCH('Sales Summary_working sheet'!M939,'Delivery Distances'!$B$5:$K$5,0))</f>
        <v>3</v>
      </c>
      <c r="O939" s="7" cm="1">
        <f t="array" ref="O939">_xlfn.XLOOKUP(L939,'Delivery Distances'!$A$6:$A$20,_xlfn.XLOOKUP('Sales Summary_working sheet'!M939,'Delivery Distances'!$B$5:$K$5,'Delivery Distances'!$B$6:$K$20))</f>
        <v>3</v>
      </c>
      <c r="P939" s="7">
        <f t="shared" si="57"/>
        <v>7</v>
      </c>
    </row>
    <row r="940" spans="1:16" ht="15.75" customHeight="1" x14ac:dyDescent="0.15">
      <c r="A940" s="13">
        <v>43988</v>
      </c>
      <c r="B940" s="19" t="s">
        <v>5355</v>
      </c>
      <c r="C940" s="7" t="s">
        <v>1656</v>
      </c>
      <c r="D940" s="14">
        <v>16</v>
      </c>
      <c r="E940" s="14" t="str">
        <f>_xlfn.XLOOKUP(D940,'Meal Info'!$A$4:$A$19,'Meal Info'!$B$4:$B$19)</f>
        <v>Fish</v>
      </c>
      <c r="F940" s="14" t="str">
        <f>_xlfn.XLOOKUP(D940,'Meal Info'!$A$4:$A$19,'Meal Info'!$C$4:$C$19)</f>
        <v>Charlie</v>
      </c>
      <c r="G940" s="7">
        <v>47</v>
      </c>
      <c r="H940" s="7">
        <f t="shared" si="58"/>
        <v>4.7</v>
      </c>
      <c r="I940" s="7">
        <f t="shared" si="59"/>
        <v>51.7</v>
      </c>
      <c r="J940" s="7">
        <v>0.14000000000000001</v>
      </c>
      <c r="K940" s="7">
        <f t="shared" si="56"/>
        <v>6.580000000000001</v>
      </c>
      <c r="L940" s="7" t="s">
        <v>29</v>
      </c>
      <c r="M940" s="7">
        <v>10</v>
      </c>
      <c r="N940" s="7">
        <f>INDEX('Delivery Distances'!$B$6:$K$20,MATCH('Sales Summary_working sheet'!L940,'Delivery Distances'!$A$6:$A$20,0),MATCH('Sales Summary_working sheet'!M940,'Delivery Distances'!$B$5:$K$5,0))</f>
        <v>15</v>
      </c>
      <c r="O940" s="7" cm="1">
        <f t="array" ref="O940">_xlfn.XLOOKUP(L940,'Delivery Distances'!$A$6:$A$20,_xlfn.XLOOKUP('Sales Summary_working sheet'!M940,'Delivery Distances'!$B$5:$K$5,'Delivery Distances'!$B$6:$K$20))</f>
        <v>15</v>
      </c>
      <c r="P940" s="7">
        <f t="shared" si="57"/>
        <v>14.5</v>
      </c>
    </row>
    <row r="941" spans="1:16" ht="15.75" customHeight="1" x14ac:dyDescent="0.15">
      <c r="A941" s="13">
        <v>43988</v>
      </c>
      <c r="B941" s="19" t="s">
        <v>5355</v>
      </c>
      <c r="C941" s="7" t="s">
        <v>1558</v>
      </c>
      <c r="D941" s="14">
        <v>16</v>
      </c>
      <c r="E941" s="14" t="str">
        <f>_xlfn.XLOOKUP(D941,'Meal Info'!$A$4:$A$19,'Meal Info'!$B$4:$B$19)</f>
        <v>Fish</v>
      </c>
      <c r="F941" s="14" t="str">
        <f>_xlfn.XLOOKUP(D941,'Meal Info'!$A$4:$A$19,'Meal Info'!$C$4:$C$19)</f>
        <v>Charlie</v>
      </c>
      <c r="G941" s="7">
        <v>47.58</v>
      </c>
      <c r="H941" s="7">
        <f t="shared" si="58"/>
        <v>4.758</v>
      </c>
      <c r="I941" s="7">
        <f t="shared" si="59"/>
        <v>52.338000000000001</v>
      </c>
      <c r="J941" s="7">
        <v>0.05</v>
      </c>
      <c r="K941" s="7">
        <f t="shared" si="56"/>
        <v>2.379</v>
      </c>
      <c r="L941" s="7" t="s">
        <v>29</v>
      </c>
      <c r="M941" s="7">
        <v>3</v>
      </c>
      <c r="N941" s="7">
        <f>INDEX('Delivery Distances'!$B$6:$K$20,MATCH('Sales Summary_working sheet'!L941,'Delivery Distances'!$A$6:$A$20,0),MATCH('Sales Summary_working sheet'!M941,'Delivery Distances'!$B$5:$K$5,0))</f>
        <v>9</v>
      </c>
      <c r="O941" s="7" cm="1">
        <f t="array" ref="O941">_xlfn.XLOOKUP(L941,'Delivery Distances'!$A$6:$A$20,_xlfn.XLOOKUP('Sales Summary_working sheet'!M941,'Delivery Distances'!$B$5:$K$5,'Delivery Distances'!$B$6:$K$20))</f>
        <v>9</v>
      </c>
      <c r="P941" s="7">
        <f t="shared" si="57"/>
        <v>11.5</v>
      </c>
    </row>
    <row r="942" spans="1:16" ht="15.75" customHeight="1" x14ac:dyDescent="0.15">
      <c r="A942" s="13">
        <v>43988</v>
      </c>
      <c r="B942" s="19" t="s">
        <v>5355</v>
      </c>
      <c r="C942" s="7" t="s">
        <v>808</v>
      </c>
      <c r="D942" s="14">
        <v>15</v>
      </c>
      <c r="E942" s="14" t="str">
        <f>_xlfn.XLOOKUP(D942,'Meal Info'!$A$4:$A$19,'Meal Info'!$B$4:$B$19)</f>
        <v>Snacks</v>
      </c>
      <c r="F942" s="14" t="str">
        <f>_xlfn.XLOOKUP(D942,'Meal Info'!$A$4:$A$19,'Meal Info'!$C$4:$C$19)</f>
        <v>Charlie</v>
      </c>
      <c r="G942" s="7">
        <v>39.08</v>
      </c>
      <c r="H942" s="7">
        <f t="shared" si="58"/>
        <v>3.9079999999999999</v>
      </c>
      <c r="I942" s="7">
        <f t="shared" si="59"/>
        <v>42.988</v>
      </c>
      <c r="J942" s="7">
        <v>0.15</v>
      </c>
      <c r="K942" s="7">
        <f t="shared" si="56"/>
        <v>5.8619999999999992</v>
      </c>
      <c r="L942" s="7" t="s">
        <v>31</v>
      </c>
      <c r="M942" s="7">
        <v>1</v>
      </c>
      <c r="N942" s="7">
        <f>INDEX('Delivery Distances'!$B$6:$K$20,MATCH('Sales Summary_working sheet'!L942,'Delivery Distances'!$A$6:$A$20,0),MATCH('Sales Summary_working sheet'!M942,'Delivery Distances'!$B$5:$K$5,0))</f>
        <v>10</v>
      </c>
      <c r="O942" s="7" cm="1">
        <f t="array" ref="O942">_xlfn.XLOOKUP(L942,'Delivery Distances'!$A$6:$A$20,_xlfn.XLOOKUP('Sales Summary_working sheet'!M942,'Delivery Distances'!$B$5:$K$5,'Delivery Distances'!$B$6:$K$20))</f>
        <v>10</v>
      </c>
      <c r="P942" s="7">
        <f t="shared" si="57"/>
        <v>12</v>
      </c>
    </row>
    <row r="943" spans="1:16" ht="15.75" customHeight="1" x14ac:dyDescent="0.15">
      <c r="A943" s="13">
        <v>43988</v>
      </c>
      <c r="B943" s="19" t="s">
        <v>5355</v>
      </c>
      <c r="C943" s="7" t="s">
        <v>3879</v>
      </c>
      <c r="D943" s="14">
        <v>10</v>
      </c>
      <c r="E943" s="14" t="str">
        <f>_xlfn.XLOOKUP(D943,'Meal Info'!$A$4:$A$19,'Meal Info'!$B$4:$B$19)</f>
        <v>Protein shake</v>
      </c>
      <c r="F943" s="14" t="str">
        <f>_xlfn.XLOOKUP(D943,'Meal Info'!$A$4:$A$19,'Meal Info'!$C$4:$C$19)</f>
        <v>Charlie</v>
      </c>
      <c r="G943" s="7">
        <v>46.09</v>
      </c>
      <c r="H943" s="7">
        <f t="shared" si="58"/>
        <v>4.6090000000000009</v>
      </c>
      <c r="I943" s="7">
        <f t="shared" si="59"/>
        <v>50.699000000000005</v>
      </c>
      <c r="J943" s="7">
        <v>0.33</v>
      </c>
      <c r="K943" s="7">
        <f t="shared" si="56"/>
        <v>15.209700000000002</v>
      </c>
      <c r="L943" s="7" t="s">
        <v>29</v>
      </c>
      <c r="M943" s="7">
        <v>3</v>
      </c>
      <c r="N943" s="7">
        <f>INDEX('Delivery Distances'!$B$6:$K$20,MATCH('Sales Summary_working sheet'!L943,'Delivery Distances'!$A$6:$A$20,0),MATCH('Sales Summary_working sheet'!M943,'Delivery Distances'!$B$5:$K$5,0))</f>
        <v>9</v>
      </c>
      <c r="O943" s="7" cm="1">
        <f t="array" ref="O943">_xlfn.XLOOKUP(L943,'Delivery Distances'!$A$6:$A$20,_xlfn.XLOOKUP('Sales Summary_working sheet'!M943,'Delivery Distances'!$B$5:$K$5,'Delivery Distances'!$B$6:$K$20))</f>
        <v>9</v>
      </c>
      <c r="P943" s="7">
        <f t="shared" si="57"/>
        <v>11.5</v>
      </c>
    </row>
    <row r="944" spans="1:16" ht="15.75" customHeight="1" x14ac:dyDescent="0.15">
      <c r="A944" s="13">
        <v>43988</v>
      </c>
      <c r="B944" s="19" t="s">
        <v>5355</v>
      </c>
      <c r="C944" s="7" t="s">
        <v>2416</v>
      </c>
      <c r="D944" s="14">
        <v>16</v>
      </c>
      <c r="E944" s="14" t="str">
        <f>_xlfn.XLOOKUP(D944,'Meal Info'!$A$4:$A$19,'Meal Info'!$B$4:$B$19)</f>
        <v>Fish</v>
      </c>
      <c r="F944" s="14" t="str">
        <f>_xlfn.XLOOKUP(D944,'Meal Info'!$A$4:$A$19,'Meal Info'!$C$4:$C$19)</f>
        <v>Charlie</v>
      </c>
      <c r="G944" s="7">
        <v>31.09</v>
      </c>
      <c r="H944" s="7">
        <f t="shared" si="58"/>
        <v>3.109</v>
      </c>
      <c r="I944" s="7">
        <f t="shared" si="59"/>
        <v>34.198999999999998</v>
      </c>
      <c r="J944" s="7">
        <v>0.21</v>
      </c>
      <c r="K944" s="7">
        <f t="shared" si="56"/>
        <v>6.5289000000000001</v>
      </c>
      <c r="L944" s="7" t="s">
        <v>30</v>
      </c>
      <c r="M944" s="7">
        <v>10</v>
      </c>
      <c r="N944" s="7">
        <f>INDEX('Delivery Distances'!$B$6:$K$20,MATCH('Sales Summary_working sheet'!L944,'Delivery Distances'!$A$6:$A$20,0),MATCH('Sales Summary_working sheet'!M944,'Delivery Distances'!$B$5:$K$5,0))</f>
        <v>15</v>
      </c>
      <c r="O944" s="7" cm="1">
        <f t="array" ref="O944">_xlfn.XLOOKUP(L944,'Delivery Distances'!$A$6:$A$20,_xlfn.XLOOKUP('Sales Summary_working sheet'!M944,'Delivery Distances'!$B$5:$K$5,'Delivery Distances'!$B$6:$K$20))</f>
        <v>15</v>
      </c>
      <c r="P944" s="7">
        <f t="shared" si="57"/>
        <v>14.5</v>
      </c>
    </row>
    <row r="945" spans="1:16" ht="15.75" customHeight="1" x14ac:dyDescent="0.15">
      <c r="A945" s="13">
        <v>43988</v>
      </c>
      <c r="B945" s="19" t="s">
        <v>5356</v>
      </c>
      <c r="C945" s="7" t="s">
        <v>1480</v>
      </c>
      <c r="D945" s="14">
        <v>16</v>
      </c>
      <c r="E945" s="14" t="str">
        <f>_xlfn.XLOOKUP(D945,'Meal Info'!$A$4:$A$19,'Meal Info'!$B$4:$B$19)</f>
        <v>Fish</v>
      </c>
      <c r="F945" s="14" t="str">
        <f>_xlfn.XLOOKUP(D945,'Meal Info'!$A$4:$A$19,'Meal Info'!$C$4:$C$19)</f>
        <v>Charlie</v>
      </c>
      <c r="G945" s="7">
        <v>78.91</v>
      </c>
      <c r="H945" s="7">
        <f t="shared" si="58"/>
        <v>7.891</v>
      </c>
      <c r="I945" s="7">
        <f t="shared" si="59"/>
        <v>86.801000000000002</v>
      </c>
      <c r="J945" s="7">
        <v>0.22</v>
      </c>
      <c r="K945" s="7">
        <f t="shared" si="56"/>
        <v>17.360199999999999</v>
      </c>
      <c r="L945" s="7" t="s">
        <v>5078</v>
      </c>
      <c r="M945" s="7">
        <v>4</v>
      </c>
      <c r="N945" s="7">
        <f>INDEX('Delivery Distances'!$B$6:$K$20,MATCH('Sales Summary_working sheet'!L945,'Delivery Distances'!$A$6:$A$20,0),MATCH('Sales Summary_working sheet'!M945,'Delivery Distances'!$B$5:$K$5,0))</f>
        <v>1</v>
      </c>
      <c r="O945" s="7" cm="1">
        <f t="array" ref="O945">_xlfn.XLOOKUP(L945,'Delivery Distances'!$A$6:$A$20,_xlfn.XLOOKUP('Sales Summary_working sheet'!M945,'Delivery Distances'!$B$5:$K$5,'Delivery Distances'!$B$6:$K$20))</f>
        <v>1</v>
      </c>
      <c r="P945" s="7">
        <f t="shared" si="57"/>
        <v>3</v>
      </c>
    </row>
    <row r="946" spans="1:16" ht="15.75" customHeight="1" x14ac:dyDescent="0.15">
      <c r="A946" s="13">
        <v>43988</v>
      </c>
      <c r="B946" s="19" t="s">
        <v>5356</v>
      </c>
      <c r="C946" s="7" t="s">
        <v>4368</v>
      </c>
      <c r="D946" s="14">
        <v>16</v>
      </c>
      <c r="E946" s="14" t="str">
        <f>_xlfn.XLOOKUP(D946,'Meal Info'!$A$4:$A$19,'Meal Info'!$B$4:$B$19)</f>
        <v>Fish</v>
      </c>
      <c r="F946" s="14" t="str">
        <f>_xlfn.XLOOKUP(D946,'Meal Info'!$A$4:$A$19,'Meal Info'!$C$4:$C$19)</f>
        <v>Charlie</v>
      </c>
      <c r="G946" s="7">
        <v>84.31</v>
      </c>
      <c r="H946" s="7">
        <f t="shared" si="58"/>
        <v>8.4310000000000009</v>
      </c>
      <c r="I946" s="7">
        <f t="shared" si="59"/>
        <v>92.741</v>
      </c>
      <c r="J946" s="7">
        <v>0.27</v>
      </c>
      <c r="K946" s="7">
        <f t="shared" si="56"/>
        <v>22.763700000000004</v>
      </c>
      <c r="L946" s="7" t="s">
        <v>5077</v>
      </c>
      <c r="M946" s="7">
        <v>5</v>
      </c>
      <c r="N946" s="7">
        <f>INDEX('Delivery Distances'!$B$6:$K$20,MATCH('Sales Summary_working sheet'!L946,'Delivery Distances'!$A$6:$A$20,0),MATCH('Sales Summary_working sheet'!M946,'Delivery Distances'!$B$5:$K$5,0))</f>
        <v>2</v>
      </c>
      <c r="O946" s="7" cm="1">
        <f t="array" ref="O946">_xlfn.XLOOKUP(L946,'Delivery Distances'!$A$6:$A$20,_xlfn.XLOOKUP('Sales Summary_working sheet'!M946,'Delivery Distances'!$B$5:$K$5,'Delivery Distances'!$B$6:$K$20))</f>
        <v>2</v>
      </c>
      <c r="P946" s="7">
        <f t="shared" si="57"/>
        <v>6</v>
      </c>
    </row>
    <row r="947" spans="1:16" ht="15.75" customHeight="1" x14ac:dyDescent="0.15">
      <c r="A947" s="13">
        <v>43988</v>
      </c>
      <c r="B947" s="19" t="s">
        <v>5356</v>
      </c>
      <c r="C947" s="7" t="s">
        <v>5055</v>
      </c>
      <c r="D947" s="14">
        <v>15</v>
      </c>
      <c r="E947" s="14" t="str">
        <f>_xlfn.XLOOKUP(D947,'Meal Info'!$A$4:$A$19,'Meal Info'!$B$4:$B$19)</f>
        <v>Snacks</v>
      </c>
      <c r="F947" s="14" t="str">
        <f>_xlfn.XLOOKUP(D947,'Meal Info'!$A$4:$A$19,'Meal Info'!$C$4:$C$19)</f>
        <v>Charlie</v>
      </c>
      <c r="G947" s="7">
        <v>8.01</v>
      </c>
      <c r="H947" s="7">
        <f t="shared" si="58"/>
        <v>0.80100000000000005</v>
      </c>
      <c r="I947" s="7">
        <f t="shared" si="59"/>
        <v>8.8109999999999999</v>
      </c>
      <c r="J947" s="7">
        <v>0.11</v>
      </c>
      <c r="K947" s="7">
        <f t="shared" si="56"/>
        <v>0.88109999999999999</v>
      </c>
      <c r="L947" s="7" t="s">
        <v>5078</v>
      </c>
      <c r="M947" s="7">
        <v>5</v>
      </c>
      <c r="N947" s="7">
        <f>INDEX('Delivery Distances'!$B$6:$K$20,MATCH('Sales Summary_working sheet'!L947,'Delivery Distances'!$A$6:$A$20,0),MATCH('Sales Summary_working sheet'!M947,'Delivery Distances'!$B$5:$K$5,0))</f>
        <v>5</v>
      </c>
      <c r="O947" s="7" cm="1">
        <f t="array" ref="O947">_xlfn.XLOOKUP(L947,'Delivery Distances'!$A$6:$A$20,_xlfn.XLOOKUP('Sales Summary_working sheet'!M947,'Delivery Distances'!$B$5:$K$5,'Delivery Distances'!$B$6:$K$20))</f>
        <v>5</v>
      </c>
      <c r="P947" s="7">
        <f t="shared" si="57"/>
        <v>9</v>
      </c>
    </row>
    <row r="948" spans="1:16" ht="15.75" customHeight="1" x14ac:dyDescent="0.15">
      <c r="A948" s="13">
        <v>43988</v>
      </c>
      <c r="B948" s="19" t="s">
        <v>5356</v>
      </c>
      <c r="C948" s="7" t="s">
        <v>1872</v>
      </c>
      <c r="D948" s="14">
        <v>10</v>
      </c>
      <c r="E948" s="14" t="str">
        <f>_xlfn.XLOOKUP(D948,'Meal Info'!$A$4:$A$19,'Meal Info'!$B$4:$B$19)</f>
        <v>Protein shake</v>
      </c>
      <c r="F948" s="14" t="str">
        <f>_xlfn.XLOOKUP(D948,'Meal Info'!$A$4:$A$19,'Meal Info'!$C$4:$C$19)</f>
        <v>Charlie</v>
      </c>
      <c r="G948" s="7">
        <v>69.69</v>
      </c>
      <c r="H948" s="7">
        <f t="shared" si="58"/>
        <v>6.9690000000000003</v>
      </c>
      <c r="I948" s="7">
        <f t="shared" si="59"/>
        <v>76.658999999999992</v>
      </c>
      <c r="J948" s="7">
        <v>0.25</v>
      </c>
      <c r="K948" s="7">
        <f t="shared" si="56"/>
        <v>17.422499999999999</v>
      </c>
      <c r="L948" s="7" t="s">
        <v>5081</v>
      </c>
      <c r="M948" s="7">
        <v>3</v>
      </c>
      <c r="N948" s="7">
        <f>INDEX('Delivery Distances'!$B$6:$K$20,MATCH('Sales Summary_working sheet'!L948,'Delivery Distances'!$A$6:$A$20,0),MATCH('Sales Summary_working sheet'!M948,'Delivery Distances'!$B$5:$K$5,0))</f>
        <v>3</v>
      </c>
      <c r="O948" s="7" cm="1">
        <f t="array" ref="O948">_xlfn.XLOOKUP(L948,'Delivery Distances'!$A$6:$A$20,_xlfn.XLOOKUP('Sales Summary_working sheet'!M948,'Delivery Distances'!$B$5:$K$5,'Delivery Distances'!$B$6:$K$20))</f>
        <v>3</v>
      </c>
      <c r="P948" s="7">
        <f t="shared" si="57"/>
        <v>7</v>
      </c>
    </row>
    <row r="949" spans="1:16" ht="15.75" customHeight="1" x14ac:dyDescent="0.15">
      <c r="A949" s="13">
        <v>43988</v>
      </c>
      <c r="B949" s="19" t="s">
        <v>5356</v>
      </c>
      <c r="C949" s="7" t="s">
        <v>1778</v>
      </c>
      <c r="D949" s="14">
        <v>10</v>
      </c>
      <c r="E949" s="14" t="str">
        <f>_xlfn.XLOOKUP(D949,'Meal Info'!$A$4:$A$19,'Meal Info'!$B$4:$B$19)</f>
        <v>Protein shake</v>
      </c>
      <c r="F949" s="14" t="str">
        <f>_xlfn.XLOOKUP(D949,'Meal Info'!$A$4:$A$19,'Meal Info'!$C$4:$C$19)</f>
        <v>Charlie</v>
      </c>
      <c r="G949" s="7">
        <v>83.8</v>
      </c>
      <c r="H949" s="7">
        <f t="shared" si="58"/>
        <v>8.3800000000000008</v>
      </c>
      <c r="I949" s="7">
        <f t="shared" si="59"/>
        <v>92.179999999999993</v>
      </c>
      <c r="J949" s="7">
        <v>0.26</v>
      </c>
      <c r="K949" s="7">
        <f t="shared" si="56"/>
        <v>21.788</v>
      </c>
      <c r="L949" s="7" t="s">
        <v>5077</v>
      </c>
      <c r="M949" s="7">
        <v>10</v>
      </c>
      <c r="N949" s="7">
        <f>INDEX('Delivery Distances'!$B$6:$K$20,MATCH('Sales Summary_working sheet'!L949,'Delivery Distances'!$A$6:$A$20,0),MATCH('Sales Summary_working sheet'!M949,'Delivery Distances'!$B$5:$K$5,0))</f>
        <v>6</v>
      </c>
      <c r="O949" s="7" cm="1">
        <f t="array" ref="O949">_xlfn.XLOOKUP(L949,'Delivery Distances'!$A$6:$A$20,_xlfn.XLOOKUP('Sales Summary_working sheet'!M949,'Delivery Distances'!$B$5:$K$5,'Delivery Distances'!$B$6:$K$20))</f>
        <v>6</v>
      </c>
      <c r="P949" s="7">
        <f t="shared" si="57"/>
        <v>10</v>
      </c>
    </row>
    <row r="950" spans="1:16" ht="15.75" customHeight="1" x14ac:dyDescent="0.15">
      <c r="A950" s="13">
        <v>43988</v>
      </c>
      <c r="B950" s="19" t="s">
        <v>5356</v>
      </c>
      <c r="C950" s="7" t="s">
        <v>4352</v>
      </c>
      <c r="D950" s="14">
        <v>15</v>
      </c>
      <c r="E950" s="14" t="str">
        <f>_xlfn.XLOOKUP(D950,'Meal Info'!$A$4:$A$19,'Meal Info'!$B$4:$B$19)</f>
        <v>Snacks</v>
      </c>
      <c r="F950" s="14" t="str">
        <f>_xlfn.XLOOKUP(D950,'Meal Info'!$A$4:$A$19,'Meal Info'!$C$4:$C$19)</f>
        <v>Charlie</v>
      </c>
      <c r="G950" s="7">
        <v>8.9499999999999993</v>
      </c>
      <c r="H950" s="7">
        <f t="shared" si="58"/>
        <v>0.89500000000000002</v>
      </c>
      <c r="I950" s="7">
        <f t="shared" si="59"/>
        <v>9.8449999999999989</v>
      </c>
      <c r="J950" s="7">
        <v>0.06</v>
      </c>
      <c r="K950" s="7">
        <f t="shared" si="56"/>
        <v>0.53699999999999992</v>
      </c>
      <c r="L950" s="7" t="s">
        <v>27</v>
      </c>
      <c r="M950" s="7">
        <v>6</v>
      </c>
      <c r="N950" s="7">
        <f>INDEX('Delivery Distances'!$B$6:$K$20,MATCH('Sales Summary_working sheet'!L950,'Delivery Distances'!$A$6:$A$20,0),MATCH('Sales Summary_working sheet'!M950,'Delivery Distances'!$B$5:$K$5,0))</f>
        <v>9</v>
      </c>
      <c r="O950" s="7" cm="1">
        <f t="array" ref="O950">_xlfn.XLOOKUP(L950,'Delivery Distances'!$A$6:$A$20,_xlfn.XLOOKUP('Sales Summary_working sheet'!M950,'Delivery Distances'!$B$5:$K$5,'Delivery Distances'!$B$6:$K$20))</f>
        <v>9</v>
      </c>
      <c r="P950" s="7">
        <f t="shared" si="57"/>
        <v>11.5</v>
      </c>
    </row>
    <row r="951" spans="1:16" ht="15.75" customHeight="1" x14ac:dyDescent="0.15">
      <c r="A951" s="13">
        <v>43988</v>
      </c>
      <c r="B951" s="19" t="s">
        <v>5356</v>
      </c>
      <c r="C951" s="7" t="s">
        <v>549</v>
      </c>
      <c r="D951" s="14">
        <v>16</v>
      </c>
      <c r="E951" s="14" t="str">
        <f>_xlfn.XLOOKUP(D951,'Meal Info'!$A$4:$A$19,'Meal Info'!$B$4:$B$19)</f>
        <v>Fish</v>
      </c>
      <c r="F951" s="14" t="str">
        <f>_xlfn.XLOOKUP(D951,'Meal Info'!$A$4:$A$19,'Meal Info'!$C$4:$C$19)</f>
        <v>Charlie</v>
      </c>
      <c r="G951" s="7">
        <v>47.27</v>
      </c>
      <c r="H951" s="7">
        <f t="shared" si="58"/>
        <v>4.7270000000000003</v>
      </c>
      <c r="I951" s="7">
        <f t="shared" si="59"/>
        <v>51.997</v>
      </c>
      <c r="J951" s="7">
        <v>0.06</v>
      </c>
      <c r="K951" s="7">
        <f t="shared" si="56"/>
        <v>2.8362000000000003</v>
      </c>
      <c r="L951" s="7" t="s">
        <v>30</v>
      </c>
      <c r="M951" s="7">
        <v>7</v>
      </c>
      <c r="N951" s="7">
        <f>INDEX('Delivery Distances'!$B$6:$K$20,MATCH('Sales Summary_working sheet'!L951,'Delivery Distances'!$A$6:$A$20,0),MATCH('Sales Summary_working sheet'!M951,'Delivery Distances'!$B$5:$K$5,0))</f>
        <v>9</v>
      </c>
      <c r="O951" s="7" cm="1">
        <f t="array" ref="O951">_xlfn.XLOOKUP(L951,'Delivery Distances'!$A$6:$A$20,_xlfn.XLOOKUP('Sales Summary_working sheet'!M951,'Delivery Distances'!$B$5:$K$5,'Delivery Distances'!$B$6:$K$20))</f>
        <v>9</v>
      </c>
      <c r="P951" s="7">
        <f t="shared" si="57"/>
        <v>11.5</v>
      </c>
    </row>
    <row r="952" spans="1:16" ht="15.75" customHeight="1" x14ac:dyDescent="0.15">
      <c r="A952" s="13">
        <v>43988</v>
      </c>
      <c r="B952" s="19" t="s">
        <v>5356</v>
      </c>
      <c r="C952" s="7" t="s">
        <v>1660</v>
      </c>
      <c r="D952" s="14">
        <v>15</v>
      </c>
      <c r="E952" s="14" t="str">
        <f>_xlfn.XLOOKUP(D952,'Meal Info'!$A$4:$A$19,'Meal Info'!$B$4:$B$19)</f>
        <v>Snacks</v>
      </c>
      <c r="F952" s="14" t="str">
        <f>_xlfn.XLOOKUP(D952,'Meal Info'!$A$4:$A$19,'Meal Info'!$C$4:$C$19)</f>
        <v>Charlie</v>
      </c>
      <c r="G952" s="7">
        <v>43.05</v>
      </c>
      <c r="H952" s="7">
        <f t="shared" si="58"/>
        <v>4.3049999999999997</v>
      </c>
      <c r="I952" s="7">
        <f t="shared" si="59"/>
        <v>47.354999999999997</v>
      </c>
      <c r="J952" s="7">
        <v>0.38</v>
      </c>
      <c r="K952" s="7">
        <f t="shared" si="56"/>
        <v>16.358999999999998</v>
      </c>
      <c r="L952" s="7" t="s">
        <v>27</v>
      </c>
      <c r="M952" s="7">
        <v>2</v>
      </c>
      <c r="N952" s="7">
        <f>INDEX('Delivery Distances'!$B$6:$K$20,MATCH('Sales Summary_working sheet'!L952,'Delivery Distances'!$A$6:$A$20,0),MATCH('Sales Summary_working sheet'!M952,'Delivery Distances'!$B$5:$K$5,0))</f>
        <v>8</v>
      </c>
      <c r="O952" s="7" cm="1">
        <f t="array" ref="O952">_xlfn.XLOOKUP(L952,'Delivery Distances'!$A$6:$A$20,_xlfn.XLOOKUP('Sales Summary_working sheet'!M952,'Delivery Distances'!$B$5:$K$5,'Delivery Distances'!$B$6:$K$20))</f>
        <v>8</v>
      </c>
      <c r="P952" s="7">
        <f t="shared" si="57"/>
        <v>11</v>
      </c>
    </row>
    <row r="953" spans="1:16" ht="15.75" customHeight="1" x14ac:dyDescent="0.15">
      <c r="A953" s="13">
        <v>43988</v>
      </c>
      <c r="B953" s="19" t="s">
        <v>5356</v>
      </c>
      <c r="C953" s="7" t="s">
        <v>2522</v>
      </c>
      <c r="D953" s="14">
        <v>10</v>
      </c>
      <c r="E953" s="14" t="str">
        <f>_xlfn.XLOOKUP(D953,'Meal Info'!$A$4:$A$19,'Meal Info'!$B$4:$B$19)</f>
        <v>Protein shake</v>
      </c>
      <c r="F953" s="14" t="str">
        <f>_xlfn.XLOOKUP(D953,'Meal Info'!$A$4:$A$19,'Meal Info'!$C$4:$C$19)</f>
        <v>Charlie</v>
      </c>
      <c r="G953" s="7">
        <v>21.46</v>
      </c>
      <c r="H953" s="7">
        <f t="shared" si="58"/>
        <v>2.1460000000000004</v>
      </c>
      <c r="I953" s="7">
        <f t="shared" si="59"/>
        <v>23.606000000000002</v>
      </c>
      <c r="J953" s="7">
        <v>0.02</v>
      </c>
      <c r="K953" s="7">
        <f t="shared" si="56"/>
        <v>0.42920000000000003</v>
      </c>
      <c r="L953" s="7" t="s">
        <v>29</v>
      </c>
      <c r="M953" s="7">
        <v>6</v>
      </c>
      <c r="N953" s="7">
        <f>INDEX('Delivery Distances'!$B$6:$K$20,MATCH('Sales Summary_working sheet'!L953,'Delivery Distances'!$A$6:$A$20,0),MATCH('Sales Summary_working sheet'!M953,'Delivery Distances'!$B$5:$K$5,0))</f>
        <v>2</v>
      </c>
      <c r="O953" s="7" cm="1">
        <f t="array" ref="O953">_xlfn.XLOOKUP(L953,'Delivery Distances'!$A$6:$A$20,_xlfn.XLOOKUP('Sales Summary_working sheet'!M953,'Delivery Distances'!$B$5:$K$5,'Delivery Distances'!$B$6:$K$20))</f>
        <v>2</v>
      </c>
      <c r="P953" s="7">
        <f t="shared" si="57"/>
        <v>6</v>
      </c>
    </row>
    <row r="954" spans="1:16" ht="15.75" customHeight="1" x14ac:dyDescent="0.15">
      <c r="A954" s="13">
        <v>43988</v>
      </c>
      <c r="B954" s="19" t="s">
        <v>5356</v>
      </c>
      <c r="C954" s="7" t="s">
        <v>4502</v>
      </c>
      <c r="D954" s="14">
        <v>10</v>
      </c>
      <c r="E954" s="14" t="str">
        <f>_xlfn.XLOOKUP(D954,'Meal Info'!$A$4:$A$19,'Meal Info'!$B$4:$B$19)</f>
        <v>Protein shake</v>
      </c>
      <c r="F954" s="14" t="str">
        <f>_xlfn.XLOOKUP(D954,'Meal Info'!$A$4:$A$19,'Meal Info'!$C$4:$C$19)</f>
        <v>Charlie</v>
      </c>
      <c r="G954" s="7">
        <v>29.12</v>
      </c>
      <c r="H954" s="7">
        <f t="shared" si="58"/>
        <v>2.9120000000000004</v>
      </c>
      <c r="I954" s="7">
        <f t="shared" si="59"/>
        <v>32.032000000000004</v>
      </c>
      <c r="J954" s="7">
        <v>0.17</v>
      </c>
      <c r="K954" s="7">
        <f t="shared" si="56"/>
        <v>4.9504000000000001</v>
      </c>
      <c r="L954" s="7" t="s">
        <v>30</v>
      </c>
      <c r="M954" s="7">
        <v>4</v>
      </c>
      <c r="N954" s="7">
        <f>INDEX('Delivery Distances'!$B$6:$K$20,MATCH('Sales Summary_working sheet'!L954,'Delivery Distances'!$A$6:$A$20,0),MATCH('Sales Summary_working sheet'!M954,'Delivery Distances'!$B$5:$K$5,0))</f>
        <v>6</v>
      </c>
      <c r="O954" s="7" cm="1">
        <f t="array" ref="O954">_xlfn.XLOOKUP(L954,'Delivery Distances'!$A$6:$A$20,_xlfn.XLOOKUP('Sales Summary_working sheet'!M954,'Delivery Distances'!$B$5:$K$5,'Delivery Distances'!$B$6:$K$20))</f>
        <v>6</v>
      </c>
      <c r="P954" s="7">
        <f t="shared" si="57"/>
        <v>10</v>
      </c>
    </row>
    <row r="955" spans="1:16" ht="15.75" customHeight="1" x14ac:dyDescent="0.15">
      <c r="A955" s="13">
        <v>43988</v>
      </c>
      <c r="B955" s="19" t="s">
        <v>5356</v>
      </c>
      <c r="C955" s="7" t="s">
        <v>1855</v>
      </c>
      <c r="D955" s="14">
        <v>16</v>
      </c>
      <c r="E955" s="14" t="str">
        <f>_xlfn.XLOOKUP(D955,'Meal Info'!$A$4:$A$19,'Meal Info'!$B$4:$B$19)</f>
        <v>Fish</v>
      </c>
      <c r="F955" s="14" t="str">
        <f>_xlfn.XLOOKUP(D955,'Meal Info'!$A$4:$A$19,'Meal Info'!$C$4:$C$19)</f>
        <v>Charlie</v>
      </c>
      <c r="G955" s="7">
        <v>97.23</v>
      </c>
      <c r="H955" s="7">
        <f t="shared" si="58"/>
        <v>9.7230000000000008</v>
      </c>
      <c r="I955" s="7">
        <f t="shared" si="59"/>
        <v>106.953</v>
      </c>
      <c r="J955" s="7">
        <v>0.32</v>
      </c>
      <c r="K955" s="7">
        <f t="shared" si="56"/>
        <v>31.113600000000002</v>
      </c>
      <c r="L955" s="7" t="s">
        <v>5082</v>
      </c>
      <c r="M955" s="7">
        <v>3</v>
      </c>
      <c r="N955" s="7">
        <f>INDEX('Delivery Distances'!$B$6:$K$20,MATCH('Sales Summary_working sheet'!L955,'Delivery Distances'!$A$6:$A$20,0),MATCH('Sales Summary_working sheet'!M955,'Delivery Distances'!$B$5:$K$5,0))</f>
        <v>3</v>
      </c>
      <c r="O955" s="7" cm="1">
        <f t="array" ref="O955">_xlfn.XLOOKUP(L955,'Delivery Distances'!$A$6:$A$20,_xlfn.XLOOKUP('Sales Summary_working sheet'!M955,'Delivery Distances'!$B$5:$K$5,'Delivery Distances'!$B$6:$K$20))</f>
        <v>3</v>
      </c>
      <c r="P955" s="7">
        <f t="shared" si="57"/>
        <v>7</v>
      </c>
    </row>
    <row r="956" spans="1:16" ht="15.75" customHeight="1" x14ac:dyDescent="0.15">
      <c r="A956" s="13">
        <v>43988</v>
      </c>
      <c r="B956" s="19" t="s">
        <v>5356</v>
      </c>
      <c r="C956" s="7" t="s">
        <v>639</v>
      </c>
      <c r="D956" s="14">
        <v>15</v>
      </c>
      <c r="E956" s="14" t="str">
        <f>_xlfn.XLOOKUP(D956,'Meal Info'!$A$4:$A$19,'Meal Info'!$B$4:$B$19)</f>
        <v>Snacks</v>
      </c>
      <c r="F956" s="14" t="str">
        <f>_xlfn.XLOOKUP(D956,'Meal Info'!$A$4:$A$19,'Meal Info'!$C$4:$C$19)</f>
        <v>Charlie</v>
      </c>
      <c r="G956" s="7">
        <v>30.84</v>
      </c>
      <c r="H956" s="7">
        <f t="shared" si="58"/>
        <v>3.0840000000000001</v>
      </c>
      <c r="I956" s="7">
        <f t="shared" si="59"/>
        <v>33.923999999999999</v>
      </c>
      <c r="J956" s="7">
        <v>0.39</v>
      </c>
      <c r="K956" s="7">
        <f t="shared" si="56"/>
        <v>12.0276</v>
      </c>
      <c r="L956" s="7" t="s">
        <v>5076</v>
      </c>
      <c r="M956" s="7">
        <v>9</v>
      </c>
      <c r="N956" s="7">
        <f>INDEX('Delivery Distances'!$B$6:$K$20,MATCH('Sales Summary_working sheet'!L956,'Delivery Distances'!$A$6:$A$20,0),MATCH('Sales Summary_working sheet'!M956,'Delivery Distances'!$B$5:$K$5,0))</f>
        <v>8</v>
      </c>
      <c r="O956" s="7" cm="1">
        <f t="array" ref="O956">_xlfn.XLOOKUP(L956,'Delivery Distances'!$A$6:$A$20,_xlfn.XLOOKUP('Sales Summary_working sheet'!M956,'Delivery Distances'!$B$5:$K$5,'Delivery Distances'!$B$6:$K$20))</f>
        <v>8</v>
      </c>
      <c r="P956" s="7">
        <f t="shared" si="57"/>
        <v>11</v>
      </c>
    </row>
    <row r="957" spans="1:16" ht="15.75" customHeight="1" x14ac:dyDescent="0.15">
      <c r="A957" s="13">
        <v>43988</v>
      </c>
      <c r="B957" s="19" t="s">
        <v>5356</v>
      </c>
      <c r="C957" s="7" t="s">
        <v>1467</v>
      </c>
      <c r="D957" s="14">
        <v>16</v>
      </c>
      <c r="E957" s="14" t="str">
        <f>_xlfn.XLOOKUP(D957,'Meal Info'!$A$4:$A$19,'Meal Info'!$B$4:$B$19)</f>
        <v>Fish</v>
      </c>
      <c r="F957" s="14" t="str">
        <f>_xlfn.XLOOKUP(D957,'Meal Info'!$A$4:$A$19,'Meal Info'!$C$4:$C$19)</f>
        <v>Charlie</v>
      </c>
      <c r="G957" s="7">
        <v>95.75</v>
      </c>
      <c r="H957" s="7">
        <f t="shared" si="58"/>
        <v>9.5750000000000011</v>
      </c>
      <c r="I957" s="7">
        <f t="shared" si="59"/>
        <v>105.325</v>
      </c>
      <c r="J957" s="7">
        <v>0.09</v>
      </c>
      <c r="K957" s="7">
        <f t="shared" si="56"/>
        <v>8.6174999999999997</v>
      </c>
      <c r="L957" s="7" t="s">
        <v>5077</v>
      </c>
      <c r="M957" s="7">
        <v>10</v>
      </c>
      <c r="N957" s="7">
        <f>INDEX('Delivery Distances'!$B$6:$K$20,MATCH('Sales Summary_working sheet'!L957,'Delivery Distances'!$A$6:$A$20,0),MATCH('Sales Summary_working sheet'!M957,'Delivery Distances'!$B$5:$K$5,0))</f>
        <v>6</v>
      </c>
      <c r="O957" s="7" cm="1">
        <f t="array" ref="O957">_xlfn.XLOOKUP(L957,'Delivery Distances'!$A$6:$A$20,_xlfn.XLOOKUP('Sales Summary_working sheet'!M957,'Delivery Distances'!$B$5:$K$5,'Delivery Distances'!$B$6:$K$20))</f>
        <v>6</v>
      </c>
      <c r="P957" s="7">
        <f t="shared" si="57"/>
        <v>10</v>
      </c>
    </row>
    <row r="958" spans="1:16" ht="15.75" customHeight="1" x14ac:dyDescent="0.15">
      <c r="A958" s="13">
        <v>43988</v>
      </c>
      <c r="B958" s="19" t="s">
        <v>5356</v>
      </c>
      <c r="C958" s="7" t="s">
        <v>1390</v>
      </c>
      <c r="D958" s="14">
        <v>16</v>
      </c>
      <c r="E958" s="14" t="str">
        <f>_xlfn.XLOOKUP(D958,'Meal Info'!$A$4:$A$19,'Meal Info'!$B$4:$B$19)</f>
        <v>Fish</v>
      </c>
      <c r="F958" s="14" t="str">
        <f>_xlfn.XLOOKUP(D958,'Meal Info'!$A$4:$A$19,'Meal Info'!$C$4:$C$19)</f>
        <v>Charlie</v>
      </c>
      <c r="G958" s="7">
        <v>27.98</v>
      </c>
      <c r="H958" s="7">
        <f t="shared" si="58"/>
        <v>2.798</v>
      </c>
      <c r="I958" s="7">
        <f t="shared" si="59"/>
        <v>30.777999999999999</v>
      </c>
      <c r="J958" s="7">
        <v>0.25</v>
      </c>
      <c r="K958" s="7">
        <f t="shared" si="56"/>
        <v>6.9950000000000001</v>
      </c>
      <c r="L958" s="7" t="s">
        <v>26</v>
      </c>
      <c r="M958" s="7">
        <v>2</v>
      </c>
      <c r="N958" s="7">
        <f>INDEX('Delivery Distances'!$B$6:$K$20,MATCH('Sales Summary_working sheet'!L958,'Delivery Distances'!$A$6:$A$20,0),MATCH('Sales Summary_working sheet'!M958,'Delivery Distances'!$B$5:$K$5,0))</f>
        <v>2</v>
      </c>
      <c r="O958" s="7" cm="1">
        <f t="array" ref="O958">_xlfn.XLOOKUP(L958,'Delivery Distances'!$A$6:$A$20,_xlfn.XLOOKUP('Sales Summary_working sheet'!M958,'Delivery Distances'!$B$5:$K$5,'Delivery Distances'!$B$6:$K$20))</f>
        <v>2</v>
      </c>
      <c r="P958" s="7">
        <f t="shared" si="57"/>
        <v>6</v>
      </c>
    </row>
    <row r="959" spans="1:16" ht="15.75" customHeight="1" x14ac:dyDescent="0.15">
      <c r="A959" s="13">
        <v>43988</v>
      </c>
      <c r="B959" s="19" t="s">
        <v>5356</v>
      </c>
      <c r="C959" s="7" t="s">
        <v>1789</v>
      </c>
      <c r="D959" s="14">
        <v>10</v>
      </c>
      <c r="E959" s="14" t="str">
        <f>_xlfn.XLOOKUP(D959,'Meal Info'!$A$4:$A$19,'Meal Info'!$B$4:$B$19)</f>
        <v>Protein shake</v>
      </c>
      <c r="F959" s="14" t="str">
        <f>_xlfn.XLOOKUP(D959,'Meal Info'!$A$4:$A$19,'Meal Info'!$C$4:$C$19)</f>
        <v>Charlie</v>
      </c>
      <c r="G959" s="7">
        <v>0.16</v>
      </c>
      <c r="H959" s="7">
        <f t="shared" si="58"/>
        <v>1.6E-2</v>
      </c>
      <c r="I959" s="7">
        <f t="shared" si="59"/>
        <v>0.17599999999999999</v>
      </c>
      <c r="J959" s="7">
        <v>0.28000000000000003</v>
      </c>
      <c r="K959" s="7">
        <f t="shared" si="56"/>
        <v>4.4800000000000006E-2</v>
      </c>
      <c r="L959" s="7" t="s">
        <v>26</v>
      </c>
      <c r="M959" s="7">
        <v>5</v>
      </c>
      <c r="N959" s="7">
        <f>INDEX('Delivery Distances'!$B$6:$K$20,MATCH('Sales Summary_working sheet'!L959,'Delivery Distances'!$A$6:$A$20,0),MATCH('Sales Summary_working sheet'!M959,'Delivery Distances'!$B$5:$K$5,0))</f>
        <v>16</v>
      </c>
      <c r="O959" s="7" cm="1">
        <f t="array" ref="O959">_xlfn.XLOOKUP(L959,'Delivery Distances'!$A$6:$A$20,_xlfn.XLOOKUP('Sales Summary_working sheet'!M959,'Delivery Distances'!$B$5:$K$5,'Delivery Distances'!$B$6:$K$20))</f>
        <v>16</v>
      </c>
      <c r="P959" s="7">
        <f t="shared" si="57"/>
        <v>15</v>
      </c>
    </row>
    <row r="960" spans="1:16" ht="15.75" customHeight="1" x14ac:dyDescent="0.15">
      <c r="A960" s="13">
        <v>43988</v>
      </c>
      <c r="B960" s="19" t="s">
        <v>5356</v>
      </c>
      <c r="C960" s="7" t="s">
        <v>4473</v>
      </c>
      <c r="D960" s="14">
        <v>15</v>
      </c>
      <c r="E960" s="14" t="str">
        <f>_xlfn.XLOOKUP(D960,'Meal Info'!$A$4:$A$19,'Meal Info'!$B$4:$B$19)</f>
        <v>Snacks</v>
      </c>
      <c r="F960" s="14" t="str">
        <f>_xlfn.XLOOKUP(D960,'Meal Info'!$A$4:$A$19,'Meal Info'!$C$4:$C$19)</f>
        <v>Charlie</v>
      </c>
      <c r="G960" s="7">
        <v>95.42</v>
      </c>
      <c r="H960" s="7">
        <f t="shared" si="58"/>
        <v>9.5419999999999998</v>
      </c>
      <c r="I960" s="7">
        <f t="shared" si="59"/>
        <v>104.962</v>
      </c>
      <c r="J960" s="7">
        <v>0.11</v>
      </c>
      <c r="K960" s="7">
        <f t="shared" si="56"/>
        <v>10.4962</v>
      </c>
      <c r="L960" s="7" t="s">
        <v>5076</v>
      </c>
      <c r="M960" s="7">
        <v>3</v>
      </c>
      <c r="N960" s="7">
        <f>INDEX('Delivery Distances'!$B$6:$K$20,MATCH('Sales Summary_working sheet'!L960,'Delivery Distances'!$A$6:$A$20,0),MATCH('Sales Summary_working sheet'!M960,'Delivery Distances'!$B$5:$K$5,0))</f>
        <v>11</v>
      </c>
      <c r="O960" s="7" cm="1">
        <f t="array" ref="O960">_xlfn.XLOOKUP(L960,'Delivery Distances'!$A$6:$A$20,_xlfn.XLOOKUP('Sales Summary_working sheet'!M960,'Delivery Distances'!$B$5:$K$5,'Delivery Distances'!$B$6:$K$20))</f>
        <v>11</v>
      </c>
      <c r="P960" s="7">
        <f t="shared" si="57"/>
        <v>12.5</v>
      </c>
    </row>
    <row r="961" spans="1:16" ht="15.75" customHeight="1" x14ac:dyDescent="0.15">
      <c r="A961" s="13">
        <v>43988</v>
      </c>
      <c r="B961" s="19" t="s">
        <v>5356</v>
      </c>
      <c r="C961" s="7" t="s">
        <v>196</v>
      </c>
      <c r="D961" s="14">
        <v>15</v>
      </c>
      <c r="E961" s="14" t="str">
        <f>_xlfn.XLOOKUP(D961,'Meal Info'!$A$4:$A$19,'Meal Info'!$B$4:$B$19)</f>
        <v>Snacks</v>
      </c>
      <c r="F961" s="14" t="str">
        <f>_xlfn.XLOOKUP(D961,'Meal Info'!$A$4:$A$19,'Meal Info'!$C$4:$C$19)</f>
        <v>Charlie</v>
      </c>
      <c r="G961" s="7">
        <v>7.66</v>
      </c>
      <c r="H961" s="7">
        <f t="shared" si="58"/>
        <v>0.76600000000000001</v>
      </c>
      <c r="I961" s="7">
        <f t="shared" si="59"/>
        <v>8.4260000000000002</v>
      </c>
      <c r="J961" s="7">
        <v>0.31</v>
      </c>
      <c r="K961" s="7">
        <f t="shared" si="56"/>
        <v>2.3746</v>
      </c>
      <c r="L961" s="7" t="s">
        <v>5076</v>
      </c>
      <c r="M961" s="7">
        <v>3</v>
      </c>
      <c r="N961" s="7">
        <f>INDEX('Delivery Distances'!$B$6:$K$20,MATCH('Sales Summary_working sheet'!L961,'Delivery Distances'!$A$6:$A$20,0),MATCH('Sales Summary_working sheet'!M961,'Delivery Distances'!$B$5:$K$5,0))</f>
        <v>11</v>
      </c>
      <c r="O961" s="7" cm="1">
        <f t="array" ref="O961">_xlfn.XLOOKUP(L961,'Delivery Distances'!$A$6:$A$20,_xlfn.XLOOKUP('Sales Summary_working sheet'!M961,'Delivery Distances'!$B$5:$K$5,'Delivery Distances'!$B$6:$K$20))</f>
        <v>11</v>
      </c>
      <c r="P961" s="7">
        <f t="shared" si="57"/>
        <v>12.5</v>
      </c>
    </row>
    <row r="962" spans="1:16" ht="15.75" customHeight="1" x14ac:dyDescent="0.15">
      <c r="A962" s="13">
        <v>43988</v>
      </c>
      <c r="B962" s="19" t="s">
        <v>5356</v>
      </c>
      <c r="C962" s="7" t="s">
        <v>3666</v>
      </c>
      <c r="D962" s="14">
        <v>10</v>
      </c>
      <c r="E962" s="14" t="str">
        <f>_xlfn.XLOOKUP(D962,'Meal Info'!$A$4:$A$19,'Meal Info'!$B$4:$B$19)</f>
        <v>Protein shake</v>
      </c>
      <c r="F962" s="14" t="str">
        <f>_xlfn.XLOOKUP(D962,'Meal Info'!$A$4:$A$19,'Meal Info'!$C$4:$C$19)</f>
        <v>Charlie</v>
      </c>
      <c r="G962" s="7">
        <v>55.53</v>
      </c>
      <c r="H962" s="7">
        <f t="shared" si="58"/>
        <v>5.5530000000000008</v>
      </c>
      <c r="I962" s="7">
        <f t="shared" si="59"/>
        <v>61.082999999999998</v>
      </c>
      <c r="J962" s="7">
        <v>0.35</v>
      </c>
      <c r="K962" s="7">
        <f t="shared" si="56"/>
        <v>19.435499999999998</v>
      </c>
      <c r="L962" s="7" t="s">
        <v>5083</v>
      </c>
      <c r="M962" s="7">
        <v>1</v>
      </c>
      <c r="N962" s="7">
        <f>INDEX('Delivery Distances'!$B$6:$K$20,MATCH('Sales Summary_working sheet'!L962,'Delivery Distances'!$A$6:$A$20,0),MATCH('Sales Summary_working sheet'!M962,'Delivery Distances'!$B$5:$K$5,0))</f>
        <v>3</v>
      </c>
      <c r="O962" s="7" cm="1">
        <f t="array" ref="O962">_xlfn.XLOOKUP(L962,'Delivery Distances'!$A$6:$A$20,_xlfn.XLOOKUP('Sales Summary_working sheet'!M962,'Delivery Distances'!$B$5:$K$5,'Delivery Distances'!$B$6:$K$20))</f>
        <v>3</v>
      </c>
      <c r="P962" s="7">
        <f t="shared" si="57"/>
        <v>7</v>
      </c>
    </row>
    <row r="963" spans="1:16" ht="15.75" customHeight="1" x14ac:dyDescent="0.15">
      <c r="A963" s="13">
        <v>43988</v>
      </c>
      <c r="B963" s="19" t="s">
        <v>5356</v>
      </c>
      <c r="C963" s="7" t="s">
        <v>4768</v>
      </c>
      <c r="D963" s="14">
        <v>15</v>
      </c>
      <c r="E963" s="14" t="str">
        <f>_xlfn.XLOOKUP(D963,'Meal Info'!$A$4:$A$19,'Meal Info'!$B$4:$B$19)</f>
        <v>Snacks</v>
      </c>
      <c r="F963" s="14" t="str">
        <f>_xlfn.XLOOKUP(D963,'Meal Info'!$A$4:$A$19,'Meal Info'!$C$4:$C$19)</f>
        <v>Charlie</v>
      </c>
      <c r="G963" s="7">
        <v>91.1</v>
      </c>
      <c r="H963" s="7">
        <f t="shared" si="58"/>
        <v>9.11</v>
      </c>
      <c r="I963" s="7">
        <f t="shared" si="59"/>
        <v>100.21</v>
      </c>
      <c r="J963" s="7">
        <v>0.28000000000000003</v>
      </c>
      <c r="K963" s="7">
        <f t="shared" si="56"/>
        <v>25.507999999999999</v>
      </c>
      <c r="L963" s="7" t="s">
        <v>29</v>
      </c>
      <c r="M963" s="7">
        <v>1</v>
      </c>
      <c r="N963" s="7">
        <f>INDEX('Delivery Distances'!$B$6:$K$20,MATCH('Sales Summary_working sheet'!L963,'Delivery Distances'!$A$6:$A$20,0),MATCH('Sales Summary_working sheet'!M963,'Delivery Distances'!$B$5:$K$5,0))</f>
        <v>6</v>
      </c>
      <c r="O963" s="7" cm="1">
        <f t="array" ref="O963">_xlfn.XLOOKUP(L963,'Delivery Distances'!$A$6:$A$20,_xlfn.XLOOKUP('Sales Summary_working sheet'!M963,'Delivery Distances'!$B$5:$K$5,'Delivery Distances'!$B$6:$K$20))</f>
        <v>6</v>
      </c>
      <c r="P963" s="7">
        <f t="shared" si="57"/>
        <v>10</v>
      </c>
    </row>
    <row r="964" spans="1:16" ht="15.75" customHeight="1" x14ac:dyDescent="0.15">
      <c r="A964" s="13">
        <v>43988</v>
      </c>
      <c r="B964" s="19" t="s">
        <v>5357</v>
      </c>
      <c r="C964" s="7" t="s">
        <v>4519</v>
      </c>
      <c r="D964" s="14">
        <v>15</v>
      </c>
      <c r="E964" s="14" t="str">
        <f>_xlfn.XLOOKUP(D964,'Meal Info'!$A$4:$A$19,'Meal Info'!$B$4:$B$19)</f>
        <v>Snacks</v>
      </c>
      <c r="F964" s="14" t="str">
        <f>_xlfn.XLOOKUP(D964,'Meal Info'!$A$4:$A$19,'Meal Info'!$C$4:$C$19)</f>
        <v>Charlie</v>
      </c>
      <c r="G964" s="7">
        <v>55.95</v>
      </c>
      <c r="H964" s="7">
        <f t="shared" si="58"/>
        <v>5.5950000000000006</v>
      </c>
      <c r="I964" s="7">
        <f t="shared" si="59"/>
        <v>61.545000000000002</v>
      </c>
      <c r="J964" s="7">
        <v>0.16</v>
      </c>
      <c r="K964" s="7">
        <f t="shared" si="56"/>
        <v>8.952</v>
      </c>
      <c r="L964" s="7" t="s">
        <v>5081</v>
      </c>
      <c r="M964" s="7">
        <v>7</v>
      </c>
      <c r="N964" s="7">
        <f>INDEX('Delivery Distances'!$B$6:$K$20,MATCH('Sales Summary_working sheet'!L964,'Delivery Distances'!$A$6:$A$20,0),MATCH('Sales Summary_working sheet'!M964,'Delivery Distances'!$B$5:$K$5,0))</f>
        <v>3</v>
      </c>
      <c r="O964" s="7" cm="1">
        <f t="array" ref="O964">_xlfn.XLOOKUP(L964,'Delivery Distances'!$A$6:$A$20,_xlfn.XLOOKUP('Sales Summary_working sheet'!M964,'Delivery Distances'!$B$5:$K$5,'Delivery Distances'!$B$6:$K$20))</f>
        <v>3</v>
      </c>
      <c r="P964" s="7">
        <f t="shared" si="57"/>
        <v>7</v>
      </c>
    </row>
    <row r="965" spans="1:16" ht="15.75" customHeight="1" x14ac:dyDescent="0.15">
      <c r="A965" s="13">
        <v>43988</v>
      </c>
      <c r="B965" s="19" t="s">
        <v>5357</v>
      </c>
      <c r="C965" s="7" t="s">
        <v>2461</v>
      </c>
      <c r="D965" s="14">
        <v>15</v>
      </c>
      <c r="E965" s="14" t="str">
        <f>_xlfn.XLOOKUP(D965,'Meal Info'!$A$4:$A$19,'Meal Info'!$B$4:$B$19)</f>
        <v>Snacks</v>
      </c>
      <c r="F965" s="14" t="str">
        <f>_xlfn.XLOOKUP(D965,'Meal Info'!$A$4:$A$19,'Meal Info'!$C$4:$C$19)</f>
        <v>Charlie</v>
      </c>
      <c r="G965" s="7">
        <v>40.200000000000003</v>
      </c>
      <c r="H965" s="7">
        <f t="shared" si="58"/>
        <v>4.0200000000000005</v>
      </c>
      <c r="I965" s="7">
        <f t="shared" si="59"/>
        <v>44.220000000000006</v>
      </c>
      <c r="J965" s="7">
        <v>0.06</v>
      </c>
      <c r="K965" s="7">
        <f t="shared" ref="K965:K1028" si="60">J965*G965</f>
        <v>2.4119999999999999</v>
      </c>
      <c r="L965" s="7" t="s">
        <v>30</v>
      </c>
      <c r="M965" s="7">
        <v>8</v>
      </c>
      <c r="N965" s="7">
        <f>INDEX('Delivery Distances'!$B$6:$K$20,MATCH('Sales Summary_working sheet'!L965,'Delivery Distances'!$A$6:$A$20,0),MATCH('Sales Summary_working sheet'!M965,'Delivery Distances'!$B$5:$K$5,0))</f>
        <v>6</v>
      </c>
      <c r="O965" s="7" cm="1">
        <f t="array" ref="O965">_xlfn.XLOOKUP(L965,'Delivery Distances'!$A$6:$A$20,_xlfn.XLOOKUP('Sales Summary_working sheet'!M965,'Delivery Distances'!$B$5:$K$5,'Delivery Distances'!$B$6:$K$20))</f>
        <v>6</v>
      </c>
      <c r="P965" s="7">
        <f t="shared" ref="P965:P1028" si="61">IF(O965&lt;=2, O965*3, IF(O965&lt;=6, 3*2 + (O965-2)*1, 3*2 + 4*1 + (O965-6)*0.5))</f>
        <v>10</v>
      </c>
    </row>
    <row r="966" spans="1:16" ht="15.75" customHeight="1" x14ac:dyDescent="0.15">
      <c r="A966" s="13">
        <v>43988</v>
      </c>
      <c r="B966" s="19" t="s">
        <v>5357</v>
      </c>
      <c r="C966" s="7" t="s">
        <v>1482</v>
      </c>
      <c r="D966" s="14">
        <v>15</v>
      </c>
      <c r="E966" s="14" t="str">
        <f>_xlfn.XLOOKUP(D966,'Meal Info'!$A$4:$A$19,'Meal Info'!$B$4:$B$19)</f>
        <v>Snacks</v>
      </c>
      <c r="F966" s="14" t="str">
        <f>_xlfn.XLOOKUP(D966,'Meal Info'!$A$4:$A$19,'Meal Info'!$C$4:$C$19)</f>
        <v>Charlie</v>
      </c>
      <c r="G966" s="7">
        <v>30.17</v>
      </c>
      <c r="H966" s="7">
        <f t="shared" si="58"/>
        <v>3.0170000000000003</v>
      </c>
      <c r="I966" s="7">
        <f t="shared" si="59"/>
        <v>33.187000000000005</v>
      </c>
      <c r="J966" s="7">
        <v>0.15</v>
      </c>
      <c r="K966" s="7">
        <f t="shared" si="60"/>
        <v>4.5255000000000001</v>
      </c>
      <c r="L966" s="7" t="s">
        <v>5079</v>
      </c>
      <c r="M966" s="7">
        <v>7</v>
      </c>
      <c r="N966" s="7">
        <f>INDEX('Delivery Distances'!$B$6:$K$20,MATCH('Sales Summary_working sheet'!L966,'Delivery Distances'!$A$6:$A$20,0),MATCH('Sales Summary_working sheet'!M966,'Delivery Distances'!$B$5:$K$5,0))</f>
        <v>2</v>
      </c>
      <c r="O966" s="7" cm="1">
        <f t="array" ref="O966">_xlfn.XLOOKUP(L966,'Delivery Distances'!$A$6:$A$20,_xlfn.XLOOKUP('Sales Summary_working sheet'!M966,'Delivery Distances'!$B$5:$K$5,'Delivery Distances'!$B$6:$K$20))</f>
        <v>2</v>
      </c>
      <c r="P966" s="7">
        <f t="shared" si="61"/>
        <v>6</v>
      </c>
    </row>
    <row r="967" spans="1:16" ht="15.75" customHeight="1" x14ac:dyDescent="0.15">
      <c r="A967" s="13">
        <v>43988</v>
      </c>
      <c r="B967" s="19" t="s">
        <v>5357</v>
      </c>
      <c r="C967" s="7" t="s">
        <v>3864</v>
      </c>
      <c r="D967" s="14">
        <v>16</v>
      </c>
      <c r="E967" s="14" t="str">
        <f>_xlfn.XLOOKUP(D967,'Meal Info'!$A$4:$A$19,'Meal Info'!$B$4:$B$19)</f>
        <v>Fish</v>
      </c>
      <c r="F967" s="14" t="str">
        <f>_xlfn.XLOOKUP(D967,'Meal Info'!$A$4:$A$19,'Meal Info'!$C$4:$C$19)</f>
        <v>Charlie</v>
      </c>
      <c r="G967" s="7">
        <v>93.93</v>
      </c>
      <c r="H967" s="7">
        <f t="shared" si="58"/>
        <v>9.3930000000000007</v>
      </c>
      <c r="I967" s="7">
        <f t="shared" si="59"/>
        <v>103.32300000000001</v>
      </c>
      <c r="J967" s="7">
        <v>0.35</v>
      </c>
      <c r="K967" s="7">
        <f t="shared" si="60"/>
        <v>32.875500000000002</v>
      </c>
      <c r="L967" s="7" t="s">
        <v>5081</v>
      </c>
      <c r="M967" s="7">
        <v>9</v>
      </c>
      <c r="N967" s="7">
        <f>INDEX('Delivery Distances'!$B$6:$K$20,MATCH('Sales Summary_working sheet'!L967,'Delivery Distances'!$A$6:$A$20,0),MATCH('Sales Summary_working sheet'!M967,'Delivery Distances'!$B$5:$K$5,0))</f>
        <v>1</v>
      </c>
      <c r="O967" s="7" cm="1">
        <f t="array" ref="O967">_xlfn.XLOOKUP(L967,'Delivery Distances'!$A$6:$A$20,_xlfn.XLOOKUP('Sales Summary_working sheet'!M967,'Delivery Distances'!$B$5:$K$5,'Delivery Distances'!$B$6:$K$20))</f>
        <v>1</v>
      </c>
      <c r="P967" s="7">
        <f t="shared" si="61"/>
        <v>3</v>
      </c>
    </row>
    <row r="968" spans="1:16" ht="15.75" customHeight="1" x14ac:dyDescent="0.15">
      <c r="A968" s="13">
        <v>43988</v>
      </c>
      <c r="B968" s="19" t="s">
        <v>5357</v>
      </c>
      <c r="C968" s="7" t="s">
        <v>319</v>
      </c>
      <c r="D968" s="14">
        <v>10</v>
      </c>
      <c r="E968" s="14" t="str">
        <f>_xlfn.XLOOKUP(D968,'Meal Info'!$A$4:$A$19,'Meal Info'!$B$4:$B$19)</f>
        <v>Protein shake</v>
      </c>
      <c r="F968" s="14" t="str">
        <f>_xlfn.XLOOKUP(D968,'Meal Info'!$A$4:$A$19,'Meal Info'!$C$4:$C$19)</f>
        <v>Charlie</v>
      </c>
      <c r="G968" s="7">
        <v>29.72</v>
      </c>
      <c r="H968" s="7">
        <f t="shared" si="58"/>
        <v>2.972</v>
      </c>
      <c r="I968" s="7">
        <f t="shared" si="59"/>
        <v>32.692</v>
      </c>
      <c r="J968" s="7">
        <v>0.3</v>
      </c>
      <c r="K968" s="7">
        <f t="shared" si="60"/>
        <v>8.9159999999999986</v>
      </c>
      <c r="L968" s="7" t="s">
        <v>5076</v>
      </c>
      <c r="M968" s="7">
        <v>10</v>
      </c>
      <c r="N968" s="7">
        <f>INDEX('Delivery Distances'!$B$6:$K$20,MATCH('Sales Summary_working sheet'!L968,'Delivery Distances'!$A$6:$A$20,0),MATCH('Sales Summary_working sheet'!M968,'Delivery Distances'!$B$5:$K$5,0))</f>
        <v>3</v>
      </c>
      <c r="O968" s="7" cm="1">
        <f t="array" ref="O968">_xlfn.XLOOKUP(L968,'Delivery Distances'!$A$6:$A$20,_xlfn.XLOOKUP('Sales Summary_working sheet'!M968,'Delivery Distances'!$B$5:$K$5,'Delivery Distances'!$B$6:$K$20))</f>
        <v>3</v>
      </c>
      <c r="P968" s="7">
        <f t="shared" si="61"/>
        <v>7</v>
      </c>
    </row>
    <row r="969" spans="1:16" ht="15.75" customHeight="1" x14ac:dyDescent="0.15">
      <c r="A969" s="13">
        <v>43988</v>
      </c>
      <c r="B969" s="19" t="s">
        <v>5357</v>
      </c>
      <c r="C969" s="7" t="s">
        <v>3988</v>
      </c>
      <c r="D969" s="14">
        <v>10</v>
      </c>
      <c r="E969" s="14" t="str">
        <f>_xlfn.XLOOKUP(D969,'Meal Info'!$A$4:$A$19,'Meal Info'!$B$4:$B$19)</f>
        <v>Protein shake</v>
      </c>
      <c r="F969" s="14" t="str">
        <f>_xlfn.XLOOKUP(D969,'Meal Info'!$A$4:$A$19,'Meal Info'!$C$4:$C$19)</f>
        <v>Charlie</v>
      </c>
      <c r="G969" s="7">
        <v>72.209999999999994</v>
      </c>
      <c r="H969" s="7">
        <f t="shared" ref="H969:H1032" si="62">G969*10%</f>
        <v>7.2210000000000001</v>
      </c>
      <c r="I969" s="7">
        <f t="shared" ref="I969:I1032" si="63">G969+H969</f>
        <v>79.430999999999997</v>
      </c>
      <c r="J969" s="7">
        <v>0.25</v>
      </c>
      <c r="K969" s="7">
        <f t="shared" si="60"/>
        <v>18.052499999999998</v>
      </c>
      <c r="L969" s="7" t="s">
        <v>5076</v>
      </c>
      <c r="M969" s="7">
        <v>3</v>
      </c>
      <c r="N969" s="7">
        <f>INDEX('Delivery Distances'!$B$6:$K$20,MATCH('Sales Summary_working sheet'!L969,'Delivery Distances'!$A$6:$A$20,0),MATCH('Sales Summary_working sheet'!M969,'Delivery Distances'!$B$5:$K$5,0))</f>
        <v>11</v>
      </c>
      <c r="O969" s="7" cm="1">
        <f t="array" ref="O969">_xlfn.XLOOKUP(L969,'Delivery Distances'!$A$6:$A$20,_xlfn.XLOOKUP('Sales Summary_working sheet'!M969,'Delivery Distances'!$B$5:$K$5,'Delivery Distances'!$B$6:$K$20))</f>
        <v>11</v>
      </c>
      <c r="P969" s="7">
        <f t="shared" si="61"/>
        <v>12.5</v>
      </c>
    </row>
    <row r="970" spans="1:16" ht="15.75" customHeight="1" x14ac:dyDescent="0.15">
      <c r="A970" s="13">
        <v>43988</v>
      </c>
      <c r="B970" s="19" t="s">
        <v>5357</v>
      </c>
      <c r="C970" s="7" t="s">
        <v>2978</v>
      </c>
      <c r="D970" s="14">
        <v>16</v>
      </c>
      <c r="E970" s="14" t="str">
        <f>_xlfn.XLOOKUP(D970,'Meal Info'!$A$4:$A$19,'Meal Info'!$B$4:$B$19)</f>
        <v>Fish</v>
      </c>
      <c r="F970" s="14" t="str">
        <f>_xlfn.XLOOKUP(D970,'Meal Info'!$A$4:$A$19,'Meal Info'!$C$4:$C$19)</f>
        <v>Charlie</v>
      </c>
      <c r="G970" s="7">
        <v>33.090000000000003</v>
      </c>
      <c r="H970" s="7">
        <f t="shared" si="62"/>
        <v>3.3090000000000006</v>
      </c>
      <c r="I970" s="7">
        <f t="shared" si="63"/>
        <v>36.399000000000001</v>
      </c>
      <c r="J970" s="7">
        <v>0.28000000000000003</v>
      </c>
      <c r="K970" s="7">
        <f t="shared" si="60"/>
        <v>9.2652000000000019</v>
      </c>
      <c r="L970" s="7" t="s">
        <v>5078</v>
      </c>
      <c r="M970" s="7">
        <v>3</v>
      </c>
      <c r="N970" s="7">
        <f>INDEX('Delivery Distances'!$B$6:$K$20,MATCH('Sales Summary_working sheet'!L970,'Delivery Distances'!$A$6:$A$20,0),MATCH('Sales Summary_working sheet'!M970,'Delivery Distances'!$B$5:$K$5,0))</f>
        <v>5</v>
      </c>
      <c r="O970" s="7" cm="1">
        <f t="array" ref="O970">_xlfn.XLOOKUP(L970,'Delivery Distances'!$A$6:$A$20,_xlfn.XLOOKUP('Sales Summary_working sheet'!M970,'Delivery Distances'!$B$5:$K$5,'Delivery Distances'!$B$6:$K$20))</f>
        <v>5</v>
      </c>
      <c r="P970" s="7">
        <f t="shared" si="61"/>
        <v>9</v>
      </c>
    </row>
    <row r="971" spans="1:16" ht="15.75" customHeight="1" x14ac:dyDescent="0.15">
      <c r="A971" s="13">
        <v>43988</v>
      </c>
      <c r="B971" s="19" t="s">
        <v>5357</v>
      </c>
      <c r="C971" s="7" t="s">
        <v>4956</v>
      </c>
      <c r="D971" s="14">
        <v>16</v>
      </c>
      <c r="E971" s="14" t="str">
        <f>_xlfn.XLOOKUP(D971,'Meal Info'!$A$4:$A$19,'Meal Info'!$B$4:$B$19)</f>
        <v>Fish</v>
      </c>
      <c r="F971" s="14" t="str">
        <f>_xlfn.XLOOKUP(D971,'Meal Info'!$A$4:$A$19,'Meal Info'!$C$4:$C$19)</f>
        <v>Charlie</v>
      </c>
      <c r="G971" s="7">
        <v>45.52</v>
      </c>
      <c r="H971" s="7">
        <f t="shared" si="62"/>
        <v>4.5520000000000005</v>
      </c>
      <c r="I971" s="7">
        <f t="shared" si="63"/>
        <v>50.072000000000003</v>
      </c>
      <c r="J971" s="7">
        <v>0.39</v>
      </c>
      <c r="K971" s="7">
        <f t="shared" si="60"/>
        <v>17.752800000000001</v>
      </c>
      <c r="L971" s="7" t="s">
        <v>5079</v>
      </c>
      <c r="M971" s="7">
        <v>4</v>
      </c>
      <c r="N971" s="7">
        <f>INDEX('Delivery Distances'!$B$6:$K$20,MATCH('Sales Summary_working sheet'!L971,'Delivery Distances'!$A$6:$A$20,0),MATCH('Sales Summary_working sheet'!M971,'Delivery Distances'!$B$5:$K$5,0))</f>
        <v>4</v>
      </c>
      <c r="O971" s="7" cm="1">
        <f t="array" ref="O971">_xlfn.XLOOKUP(L971,'Delivery Distances'!$A$6:$A$20,_xlfn.XLOOKUP('Sales Summary_working sheet'!M971,'Delivery Distances'!$B$5:$K$5,'Delivery Distances'!$B$6:$K$20))</f>
        <v>4</v>
      </c>
      <c r="P971" s="7">
        <f t="shared" si="61"/>
        <v>8</v>
      </c>
    </row>
    <row r="972" spans="1:16" ht="15.75" customHeight="1" x14ac:dyDescent="0.15">
      <c r="A972" s="13">
        <v>43988</v>
      </c>
      <c r="B972" s="19" t="s">
        <v>5357</v>
      </c>
      <c r="C972" s="7" t="s">
        <v>2762</v>
      </c>
      <c r="D972" s="14">
        <v>15</v>
      </c>
      <c r="E972" s="14" t="str">
        <f>_xlfn.XLOOKUP(D972,'Meal Info'!$A$4:$A$19,'Meal Info'!$B$4:$B$19)</f>
        <v>Snacks</v>
      </c>
      <c r="F972" s="14" t="str">
        <f>_xlfn.XLOOKUP(D972,'Meal Info'!$A$4:$A$19,'Meal Info'!$C$4:$C$19)</f>
        <v>Charlie</v>
      </c>
      <c r="G972" s="7">
        <v>44.67</v>
      </c>
      <c r="H972" s="7">
        <f t="shared" si="62"/>
        <v>4.4670000000000005</v>
      </c>
      <c r="I972" s="7">
        <f t="shared" si="63"/>
        <v>49.137</v>
      </c>
      <c r="J972" s="7">
        <v>0.3</v>
      </c>
      <c r="K972" s="7">
        <f t="shared" si="60"/>
        <v>13.401</v>
      </c>
      <c r="L972" s="7" t="s">
        <v>5077</v>
      </c>
      <c r="M972" s="7">
        <v>10</v>
      </c>
      <c r="N972" s="7">
        <f>INDEX('Delivery Distances'!$B$6:$K$20,MATCH('Sales Summary_working sheet'!L972,'Delivery Distances'!$A$6:$A$20,0),MATCH('Sales Summary_working sheet'!M972,'Delivery Distances'!$B$5:$K$5,0))</f>
        <v>6</v>
      </c>
      <c r="O972" s="7" cm="1">
        <f t="array" ref="O972">_xlfn.XLOOKUP(L972,'Delivery Distances'!$A$6:$A$20,_xlfn.XLOOKUP('Sales Summary_working sheet'!M972,'Delivery Distances'!$B$5:$K$5,'Delivery Distances'!$B$6:$K$20))</f>
        <v>6</v>
      </c>
      <c r="P972" s="7">
        <f t="shared" si="61"/>
        <v>10</v>
      </c>
    </row>
    <row r="973" spans="1:16" ht="15.75" customHeight="1" x14ac:dyDescent="0.15">
      <c r="A973" s="13">
        <v>43988</v>
      </c>
      <c r="B973" s="19" t="s">
        <v>5357</v>
      </c>
      <c r="C973" s="7" t="s">
        <v>636</v>
      </c>
      <c r="D973" s="14">
        <v>16</v>
      </c>
      <c r="E973" s="14" t="str">
        <f>_xlfn.XLOOKUP(D973,'Meal Info'!$A$4:$A$19,'Meal Info'!$B$4:$B$19)</f>
        <v>Fish</v>
      </c>
      <c r="F973" s="14" t="str">
        <f>_xlfn.XLOOKUP(D973,'Meal Info'!$A$4:$A$19,'Meal Info'!$C$4:$C$19)</f>
        <v>Charlie</v>
      </c>
      <c r="G973" s="7">
        <v>32.92</v>
      </c>
      <c r="H973" s="7">
        <f t="shared" si="62"/>
        <v>3.2920000000000003</v>
      </c>
      <c r="I973" s="7">
        <f t="shared" si="63"/>
        <v>36.212000000000003</v>
      </c>
      <c r="J973" s="7">
        <v>0.32</v>
      </c>
      <c r="K973" s="7">
        <f t="shared" si="60"/>
        <v>10.534400000000002</v>
      </c>
      <c r="L973" s="7" t="s">
        <v>5080</v>
      </c>
      <c r="M973" s="7">
        <v>6</v>
      </c>
      <c r="N973" s="7">
        <f>INDEX('Delivery Distances'!$B$6:$K$20,MATCH('Sales Summary_working sheet'!L973,'Delivery Distances'!$A$6:$A$20,0),MATCH('Sales Summary_working sheet'!M973,'Delivery Distances'!$B$5:$K$5,0))</f>
        <v>3</v>
      </c>
      <c r="O973" s="7" cm="1">
        <f t="array" ref="O973">_xlfn.XLOOKUP(L973,'Delivery Distances'!$A$6:$A$20,_xlfn.XLOOKUP('Sales Summary_working sheet'!M973,'Delivery Distances'!$B$5:$K$5,'Delivery Distances'!$B$6:$K$20))</f>
        <v>3</v>
      </c>
      <c r="P973" s="7">
        <f t="shared" si="61"/>
        <v>7</v>
      </c>
    </row>
    <row r="974" spans="1:16" ht="15.75" customHeight="1" x14ac:dyDescent="0.15">
      <c r="A974" s="13">
        <v>43988</v>
      </c>
      <c r="B974" s="19" t="s">
        <v>5357</v>
      </c>
      <c r="C974" s="7" t="s">
        <v>3176</v>
      </c>
      <c r="D974" s="14">
        <v>16</v>
      </c>
      <c r="E974" s="14" t="str">
        <f>_xlfn.XLOOKUP(D974,'Meal Info'!$A$4:$A$19,'Meal Info'!$B$4:$B$19)</f>
        <v>Fish</v>
      </c>
      <c r="F974" s="14" t="str">
        <f>_xlfn.XLOOKUP(D974,'Meal Info'!$A$4:$A$19,'Meal Info'!$C$4:$C$19)</f>
        <v>Charlie</v>
      </c>
      <c r="G974" s="7">
        <v>73.22</v>
      </c>
      <c r="H974" s="7">
        <f t="shared" si="62"/>
        <v>7.3220000000000001</v>
      </c>
      <c r="I974" s="7">
        <f t="shared" si="63"/>
        <v>80.542000000000002</v>
      </c>
      <c r="J974" s="7">
        <v>0.28999999999999998</v>
      </c>
      <c r="K974" s="7">
        <f t="shared" si="60"/>
        <v>21.233799999999999</v>
      </c>
      <c r="L974" s="7" t="s">
        <v>29</v>
      </c>
      <c r="M974" s="7">
        <v>2</v>
      </c>
      <c r="N974" s="7">
        <f>INDEX('Delivery Distances'!$B$6:$K$20,MATCH('Sales Summary_working sheet'!L974,'Delivery Distances'!$A$6:$A$20,0),MATCH('Sales Summary_working sheet'!M974,'Delivery Distances'!$B$5:$K$5,0))</f>
        <v>18</v>
      </c>
      <c r="O974" s="7" cm="1">
        <f t="array" ref="O974">_xlfn.XLOOKUP(L974,'Delivery Distances'!$A$6:$A$20,_xlfn.XLOOKUP('Sales Summary_working sheet'!M974,'Delivery Distances'!$B$5:$K$5,'Delivery Distances'!$B$6:$K$20))</f>
        <v>18</v>
      </c>
      <c r="P974" s="7">
        <f t="shared" si="61"/>
        <v>16</v>
      </c>
    </row>
    <row r="975" spans="1:16" ht="15.75" customHeight="1" x14ac:dyDescent="0.15">
      <c r="A975" s="13">
        <v>43988</v>
      </c>
      <c r="B975" s="19" t="s">
        <v>5357</v>
      </c>
      <c r="C975" s="7" t="s">
        <v>135</v>
      </c>
      <c r="D975" s="14">
        <v>15</v>
      </c>
      <c r="E975" s="14" t="str">
        <f>_xlfn.XLOOKUP(D975,'Meal Info'!$A$4:$A$19,'Meal Info'!$B$4:$B$19)</f>
        <v>Snacks</v>
      </c>
      <c r="F975" s="14" t="str">
        <f>_xlfn.XLOOKUP(D975,'Meal Info'!$A$4:$A$19,'Meal Info'!$C$4:$C$19)</f>
        <v>Charlie</v>
      </c>
      <c r="G975" s="7">
        <v>1.67</v>
      </c>
      <c r="H975" s="7">
        <f t="shared" si="62"/>
        <v>0.16700000000000001</v>
      </c>
      <c r="I975" s="7">
        <f t="shared" si="63"/>
        <v>1.837</v>
      </c>
      <c r="J975" s="7">
        <v>0.26</v>
      </c>
      <c r="K975" s="7">
        <f t="shared" si="60"/>
        <v>0.43419999999999997</v>
      </c>
      <c r="L975" s="7" t="s">
        <v>5082</v>
      </c>
      <c r="M975" s="7">
        <v>6</v>
      </c>
      <c r="N975" s="7">
        <f>INDEX('Delivery Distances'!$B$6:$K$20,MATCH('Sales Summary_working sheet'!L975,'Delivery Distances'!$A$6:$A$20,0),MATCH('Sales Summary_working sheet'!M975,'Delivery Distances'!$B$5:$K$5,0))</f>
        <v>1</v>
      </c>
      <c r="O975" s="7" cm="1">
        <f t="array" ref="O975">_xlfn.XLOOKUP(L975,'Delivery Distances'!$A$6:$A$20,_xlfn.XLOOKUP('Sales Summary_working sheet'!M975,'Delivery Distances'!$B$5:$K$5,'Delivery Distances'!$B$6:$K$20))</f>
        <v>1</v>
      </c>
      <c r="P975" s="7">
        <f t="shared" si="61"/>
        <v>3</v>
      </c>
    </row>
    <row r="976" spans="1:16" ht="15.75" customHeight="1" x14ac:dyDescent="0.15">
      <c r="A976" s="13">
        <v>43988</v>
      </c>
      <c r="B976" s="19" t="s">
        <v>5357</v>
      </c>
      <c r="C976" s="7" t="s">
        <v>2318</v>
      </c>
      <c r="D976" s="14">
        <v>15</v>
      </c>
      <c r="E976" s="14" t="str">
        <f>_xlfn.XLOOKUP(D976,'Meal Info'!$A$4:$A$19,'Meal Info'!$B$4:$B$19)</f>
        <v>Snacks</v>
      </c>
      <c r="F976" s="14" t="str">
        <f>_xlfn.XLOOKUP(D976,'Meal Info'!$A$4:$A$19,'Meal Info'!$C$4:$C$19)</f>
        <v>Charlie</v>
      </c>
      <c r="G976" s="7">
        <v>80.06</v>
      </c>
      <c r="H976" s="7">
        <f t="shared" si="62"/>
        <v>8.0060000000000002</v>
      </c>
      <c r="I976" s="7">
        <f t="shared" si="63"/>
        <v>88.066000000000003</v>
      </c>
      <c r="J976" s="7">
        <v>0.24</v>
      </c>
      <c r="K976" s="7">
        <f t="shared" si="60"/>
        <v>19.214400000000001</v>
      </c>
      <c r="L976" s="7" t="s">
        <v>28</v>
      </c>
      <c r="M976" s="7">
        <v>8</v>
      </c>
      <c r="N976" s="7">
        <f>INDEX('Delivery Distances'!$B$6:$K$20,MATCH('Sales Summary_working sheet'!L976,'Delivery Distances'!$A$6:$A$20,0),MATCH('Sales Summary_working sheet'!M976,'Delivery Distances'!$B$5:$K$5,0))</f>
        <v>17</v>
      </c>
      <c r="O976" s="7" cm="1">
        <f t="array" ref="O976">_xlfn.XLOOKUP(L976,'Delivery Distances'!$A$6:$A$20,_xlfn.XLOOKUP('Sales Summary_working sheet'!M976,'Delivery Distances'!$B$5:$K$5,'Delivery Distances'!$B$6:$K$20))</f>
        <v>17</v>
      </c>
      <c r="P976" s="7">
        <f t="shared" si="61"/>
        <v>15.5</v>
      </c>
    </row>
    <row r="977" spans="1:16" ht="15.75" customHeight="1" x14ac:dyDescent="0.15">
      <c r="A977" s="13">
        <v>43988</v>
      </c>
      <c r="B977" s="19" t="s">
        <v>5357</v>
      </c>
      <c r="C977" s="7" t="s">
        <v>4879</v>
      </c>
      <c r="D977" s="14">
        <v>15</v>
      </c>
      <c r="E977" s="14" t="str">
        <f>_xlfn.XLOOKUP(D977,'Meal Info'!$A$4:$A$19,'Meal Info'!$B$4:$B$19)</f>
        <v>Snacks</v>
      </c>
      <c r="F977" s="14" t="str">
        <f>_xlfn.XLOOKUP(D977,'Meal Info'!$A$4:$A$19,'Meal Info'!$C$4:$C$19)</f>
        <v>Charlie</v>
      </c>
      <c r="G977" s="7">
        <v>73.25</v>
      </c>
      <c r="H977" s="7">
        <f t="shared" si="62"/>
        <v>7.3250000000000002</v>
      </c>
      <c r="I977" s="7">
        <f t="shared" si="63"/>
        <v>80.575000000000003</v>
      </c>
      <c r="J977" s="7">
        <v>0.09</v>
      </c>
      <c r="K977" s="7">
        <f t="shared" si="60"/>
        <v>6.5924999999999994</v>
      </c>
      <c r="L977" s="7" t="s">
        <v>5076</v>
      </c>
      <c r="M977" s="7">
        <v>3</v>
      </c>
      <c r="N977" s="7">
        <f>INDEX('Delivery Distances'!$B$6:$K$20,MATCH('Sales Summary_working sheet'!L977,'Delivery Distances'!$A$6:$A$20,0),MATCH('Sales Summary_working sheet'!M977,'Delivery Distances'!$B$5:$K$5,0))</f>
        <v>11</v>
      </c>
      <c r="O977" s="7" cm="1">
        <f t="array" ref="O977">_xlfn.XLOOKUP(L977,'Delivery Distances'!$A$6:$A$20,_xlfn.XLOOKUP('Sales Summary_working sheet'!M977,'Delivery Distances'!$B$5:$K$5,'Delivery Distances'!$B$6:$K$20))</f>
        <v>11</v>
      </c>
      <c r="P977" s="7">
        <f t="shared" si="61"/>
        <v>12.5</v>
      </c>
    </row>
    <row r="978" spans="1:16" ht="15.75" customHeight="1" x14ac:dyDescent="0.15">
      <c r="A978" s="13">
        <v>43988</v>
      </c>
      <c r="B978" s="19" t="s">
        <v>5357</v>
      </c>
      <c r="C978" s="7" t="s">
        <v>2804</v>
      </c>
      <c r="D978" s="14">
        <v>16</v>
      </c>
      <c r="E978" s="14" t="str">
        <f>_xlfn.XLOOKUP(D978,'Meal Info'!$A$4:$A$19,'Meal Info'!$B$4:$B$19)</f>
        <v>Fish</v>
      </c>
      <c r="F978" s="14" t="str">
        <f>_xlfn.XLOOKUP(D978,'Meal Info'!$A$4:$A$19,'Meal Info'!$C$4:$C$19)</f>
        <v>Charlie</v>
      </c>
      <c r="G978" s="7">
        <v>23.32</v>
      </c>
      <c r="H978" s="7">
        <f t="shared" si="62"/>
        <v>2.3320000000000003</v>
      </c>
      <c r="I978" s="7">
        <f t="shared" si="63"/>
        <v>25.652000000000001</v>
      </c>
      <c r="J978" s="7">
        <v>0.04</v>
      </c>
      <c r="K978" s="7">
        <f t="shared" si="60"/>
        <v>0.93280000000000007</v>
      </c>
      <c r="L978" s="7" t="s">
        <v>5083</v>
      </c>
      <c r="M978" s="7">
        <v>3</v>
      </c>
      <c r="N978" s="7">
        <f>INDEX('Delivery Distances'!$B$6:$K$20,MATCH('Sales Summary_working sheet'!L978,'Delivery Distances'!$A$6:$A$20,0),MATCH('Sales Summary_working sheet'!M978,'Delivery Distances'!$B$5:$K$5,0))</f>
        <v>1</v>
      </c>
      <c r="O978" s="7" cm="1">
        <f t="array" ref="O978">_xlfn.XLOOKUP(L978,'Delivery Distances'!$A$6:$A$20,_xlfn.XLOOKUP('Sales Summary_working sheet'!M978,'Delivery Distances'!$B$5:$K$5,'Delivery Distances'!$B$6:$K$20))</f>
        <v>1</v>
      </c>
      <c r="P978" s="7">
        <f t="shared" si="61"/>
        <v>3</v>
      </c>
    </row>
    <row r="979" spans="1:16" ht="15.75" customHeight="1" x14ac:dyDescent="0.15">
      <c r="A979" s="13">
        <v>43988</v>
      </c>
      <c r="B979" s="19" t="s">
        <v>5357</v>
      </c>
      <c r="C979" s="7" t="s">
        <v>702</v>
      </c>
      <c r="D979" s="14">
        <v>16</v>
      </c>
      <c r="E979" s="14" t="str">
        <f>_xlfn.XLOOKUP(D979,'Meal Info'!$A$4:$A$19,'Meal Info'!$B$4:$B$19)</f>
        <v>Fish</v>
      </c>
      <c r="F979" s="14" t="str">
        <f>_xlfn.XLOOKUP(D979,'Meal Info'!$A$4:$A$19,'Meal Info'!$C$4:$C$19)</f>
        <v>Charlie</v>
      </c>
      <c r="G979" s="7">
        <v>41.08</v>
      </c>
      <c r="H979" s="7">
        <f t="shared" si="62"/>
        <v>4.1079999999999997</v>
      </c>
      <c r="I979" s="7">
        <f t="shared" si="63"/>
        <v>45.187999999999995</v>
      </c>
      <c r="J979" s="7">
        <v>0.23</v>
      </c>
      <c r="K979" s="7">
        <f t="shared" si="60"/>
        <v>9.4483999999999995</v>
      </c>
      <c r="L979" s="7" t="s">
        <v>5080</v>
      </c>
      <c r="M979" s="7">
        <v>5</v>
      </c>
      <c r="N979" s="7">
        <f>INDEX('Delivery Distances'!$B$6:$K$20,MATCH('Sales Summary_working sheet'!L979,'Delivery Distances'!$A$6:$A$20,0),MATCH('Sales Summary_working sheet'!M979,'Delivery Distances'!$B$5:$K$5,0))</f>
        <v>5</v>
      </c>
      <c r="O979" s="7" cm="1">
        <f t="array" ref="O979">_xlfn.XLOOKUP(L979,'Delivery Distances'!$A$6:$A$20,_xlfn.XLOOKUP('Sales Summary_working sheet'!M979,'Delivery Distances'!$B$5:$K$5,'Delivery Distances'!$B$6:$K$20))</f>
        <v>5</v>
      </c>
      <c r="P979" s="7">
        <f t="shared" si="61"/>
        <v>9</v>
      </c>
    </row>
    <row r="980" spans="1:16" ht="15.75" customHeight="1" x14ac:dyDescent="0.15">
      <c r="A980" s="13">
        <v>43988</v>
      </c>
      <c r="B980" s="19" t="s">
        <v>5357</v>
      </c>
      <c r="C980" s="7" t="s">
        <v>3086</v>
      </c>
      <c r="D980" s="14">
        <v>16</v>
      </c>
      <c r="E980" s="14" t="str">
        <f>_xlfn.XLOOKUP(D980,'Meal Info'!$A$4:$A$19,'Meal Info'!$B$4:$B$19)</f>
        <v>Fish</v>
      </c>
      <c r="F980" s="14" t="str">
        <f>_xlfn.XLOOKUP(D980,'Meal Info'!$A$4:$A$19,'Meal Info'!$C$4:$C$19)</f>
        <v>Charlie</v>
      </c>
      <c r="G980" s="7">
        <v>90.02</v>
      </c>
      <c r="H980" s="7">
        <f t="shared" si="62"/>
        <v>9.0020000000000007</v>
      </c>
      <c r="I980" s="7">
        <f t="shared" si="63"/>
        <v>99.021999999999991</v>
      </c>
      <c r="J980" s="7">
        <v>0.36</v>
      </c>
      <c r="K980" s="7">
        <f t="shared" si="60"/>
        <v>32.407199999999996</v>
      </c>
      <c r="L980" s="7" t="s">
        <v>31</v>
      </c>
      <c r="M980" s="7">
        <v>10</v>
      </c>
      <c r="N980" s="7">
        <f>INDEX('Delivery Distances'!$B$6:$K$20,MATCH('Sales Summary_working sheet'!L980,'Delivery Distances'!$A$6:$A$20,0),MATCH('Sales Summary_working sheet'!M980,'Delivery Distances'!$B$5:$K$5,0))</f>
        <v>17</v>
      </c>
      <c r="O980" s="7" cm="1">
        <f t="array" ref="O980">_xlfn.XLOOKUP(L980,'Delivery Distances'!$A$6:$A$20,_xlfn.XLOOKUP('Sales Summary_working sheet'!M980,'Delivery Distances'!$B$5:$K$5,'Delivery Distances'!$B$6:$K$20))</f>
        <v>17</v>
      </c>
      <c r="P980" s="7">
        <f t="shared" si="61"/>
        <v>15.5</v>
      </c>
    </row>
    <row r="981" spans="1:16" ht="15.75" customHeight="1" x14ac:dyDescent="0.15">
      <c r="A981" s="13">
        <v>43988</v>
      </c>
      <c r="B981" s="19" t="s">
        <v>5357</v>
      </c>
      <c r="C981" s="7" t="s">
        <v>3386</v>
      </c>
      <c r="D981" s="14">
        <v>10</v>
      </c>
      <c r="E981" s="14" t="str">
        <f>_xlfn.XLOOKUP(D981,'Meal Info'!$A$4:$A$19,'Meal Info'!$B$4:$B$19)</f>
        <v>Protein shake</v>
      </c>
      <c r="F981" s="14" t="str">
        <f>_xlfn.XLOOKUP(D981,'Meal Info'!$A$4:$A$19,'Meal Info'!$C$4:$C$19)</f>
        <v>Charlie</v>
      </c>
      <c r="G981" s="7">
        <v>53.81</v>
      </c>
      <c r="H981" s="7">
        <f t="shared" si="62"/>
        <v>5.3810000000000002</v>
      </c>
      <c r="I981" s="7">
        <f t="shared" si="63"/>
        <v>59.191000000000003</v>
      </c>
      <c r="J981" s="7">
        <v>0.37</v>
      </c>
      <c r="K981" s="7">
        <f t="shared" si="60"/>
        <v>19.909700000000001</v>
      </c>
      <c r="L981" s="7" t="s">
        <v>5077</v>
      </c>
      <c r="M981" s="7">
        <v>3</v>
      </c>
      <c r="N981" s="7">
        <f>INDEX('Delivery Distances'!$B$6:$K$20,MATCH('Sales Summary_working sheet'!L981,'Delivery Distances'!$A$6:$A$20,0),MATCH('Sales Summary_working sheet'!M981,'Delivery Distances'!$B$5:$K$5,0))</f>
        <v>2</v>
      </c>
      <c r="O981" s="7" cm="1">
        <f t="array" ref="O981">_xlfn.XLOOKUP(L981,'Delivery Distances'!$A$6:$A$20,_xlfn.XLOOKUP('Sales Summary_working sheet'!M981,'Delivery Distances'!$B$5:$K$5,'Delivery Distances'!$B$6:$K$20))</f>
        <v>2</v>
      </c>
      <c r="P981" s="7">
        <f t="shared" si="61"/>
        <v>6</v>
      </c>
    </row>
    <row r="982" spans="1:16" ht="15.75" customHeight="1" x14ac:dyDescent="0.15">
      <c r="A982" s="13">
        <v>43988</v>
      </c>
      <c r="B982" s="19" t="s">
        <v>5357</v>
      </c>
      <c r="C982" s="7" t="s">
        <v>4507</v>
      </c>
      <c r="D982" s="14">
        <v>10</v>
      </c>
      <c r="E982" s="14" t="str">
        <f>_xlfn.XLOOKUP(D982,'Meal Info'!$A$4:$A$19,'Meal Info'!$B$4:$B$19)</f>
        <v>Protein shake</v>
      </c>
      <c r="F982" s="14" t="str">
        <f>_xlfn.XLOOKUP(D982,'Meal Info'!$A$4:$A$19,'Meal Info'!$C$4:$C$19)</f>
        <v>Charlie</v>
      </c>
      <c r="G982" s="7">
        <v>10.17</v>
      </c>
      <c r="H982" s="7">
        <f t="shared" si="62"/>
        <v>1.0170000000000001</v>
      </c>
      <c r="I982" s="7">
        <f t="shared" si="63"/>
        <v>11.186999999999999</v>
      </c>
      <c r="J982" s="7">
        <v>0.34</v>
      </c>
      <c r="K982" s="7">
        <f t="shared" si="60"/>
        <v>3.4578000000000002</v>
      </c>
      <c r="L982" s="7" t="s">
        <v>5078</v>
      </c>
      <c r="M982" s="7">
        <v>8</v>
      </c>
      <c r="N982" s="7">
        <f>INDEX('Delivery Distances'!$B$6:$K$20,MATCH('Sales Summary_working sheet'!L982,'Delivery Distances'!$A$6:$A$20,0),MATCH('Sales Summary_working sheet'!M982,'Delivery Distances'!$B$5:$K$5,0))</f>
        <v>5</v>
      </c>
      <c r="O982" s="7" cm="1">
        <f t="array" ref="O982">_xlfn.XLOOKUP(L982,'Delivery Distances'!$A$6:$A$20,_xlfn.XLOOKUP('Sales Summary_working sheet'!M982,'Delivery Distances'!$B$5:$K$5,'Delivery Distances'!$B$6:$K$20))</f>
        <v>5</v>
      </c>
      <c r="P982" s="7">
        <f t="shared" si="61"/>
        <v>9</v>
      </c>
    </row>
    <row r="983" spans="1:16" ht="15.75" customHeight="1" x14ac:dyDescent="0.15">
      <c r="A983" s="13">
        <v>43988</v>
      </c>
      <c r="B983" s="19" t="s">
        <v>5357</v>
      </c>
      <c r="C983" s="7" t="s">
        <v>4313</v>
      </c>
      <c r="D983" s="14">
        <v>15</v>
      </c>
      <c r="E983" s="14" t="str">
        <f>_xlfn.XLOOKUP(D983,'Meal Info'!$A$4:$A$19,'Meal Info'!$B$4:$B$19)</f>
        <v>Snacks</v>
      </c>
      <c r="F983" s="14" t="str">
        <f>_xlfn.XLOOKUP(D983,'Meal Info'!$A$4:$A$19,'Meal Info'!$C$4:$C$19)</f>
        <v>Charlie</v>
      </c>
      <c r="G983" s="7">
        <v>11.28</v>
      </c>
      <c r="H983" s="7">
        <f t="shared" si="62"/>
        <v>1.1279999999999999</v>
      </c>
      <c r="I983" s="7">
        <f t="shared" si="63"/>
        <v>12.407999999999999</v>
      </c>
      <c r="J983" s="7">
        <v>0.03</v>
      </c>
      <c r="K983" s="7">
        <f t="shared" si="60"/>
        <v>0.33839999999999998</v>
      </c>
      <c r="L983" s="7" t="s">
        <v>5078</v>
      </c>
      <c r="M983" s="7">
        <v>4</v>
      </c>
      <c r="N983" s="7">
        <f>INDEX('Delivery Distances'!$B$6:$K$20,MATCH('Sales Summary_working sheet'!L983,'Delivery Distances'!$A$6:$A$20,0),MATCH('Sales Summary_working sheet'!M983,'Delivery Distances'!$B$5:$K$5,0))</f>
        <v>1</v>
      </c>
      <c r="O983" s="7" cm="1">
        <f t="array" ref="O983">_xlfn.XLOOKUP(L983,'Delivery Distances'!$A$6:$A$20,_xlfn.XLOOKUP('Sales Summary_working sheet'!M983,'Delivery Distances'!$B$5:$K$5,'Delivery Distances'!$B$6:$K$20))</f>
        <v>1</v>
      </c>
      <c r="P983" s="7">
        <f t="shared" si="61"/>
        <v>3</v>
      </c>
    </row>
    <row r="984" spans="1:16" ht="15.75" customHeight="1" x14ac:dyDescent="0.15">
      <c r="A984" s="13">
        <v>43988</v>
      </c>
      <c r="B984" s="19" t="s">
        <v>5357</v>
      </c>
      <c r="C984" s="7" t="s">
        <v>2312</v>
      </c>
      <c r="D984" s="14">
        <v>10</v>
      </c>
      <c r="E984" s="14" t="str">
        <f>_xlfn.XLOOKUP(D984,'Meal Info'!$A$4:$A$19,'Meal Info'!$B$4:$B$19)</f>
        <v>Protein shake</v>
      </c>
      <c r="F984" s="14" t="str">
        <f>_xlfn.XLOOKUP(D984,'Meal Info'!$A$4:$A$19,'Meal Info'!$C$4:$C$19)</f>
        <v>Charlie</v>
      </c>
      <c r="G984" s="7">
        <v>79.53</v>
      </c>
      <c r="H984" s="7">
        <f t="shared" si="62"/>
        <v>7.9530000000000003</v>
      </c>
      <c r="I984" s="7">
        <f t="shared" si="63"/>
        <v>87.483000000000004</v>
      </c>
      <c r="J984" s="7">
        <v>0.19</v>
      </c>
      <c r="K984" s="7">
        <f t="shared" si="60"/>
        <v>15.1107</v>
      </c>
      <c r="L984" s="7" t="s">
        <v>5076</v>
      </c>
      <c r="M984" s="7">
        <v>2</v>
      </c>
      <c r="N984" s="7">
        <f>INDEX('Delivery Distances'!$B$6:$K$20,MATCH('Sales Summary_working sheet'!L984,'Delivery Distances'!$A$6:$A$20,0),MATCH('Sales Summary_working sheet'!M984,'Delivery Distances'!$B$5:$K$5,0))</f>
        <v>11</v>
      </c>
      <c r="O984" s="7" cm="1">
        <f t="array" ref="O984">_xlfn.XLOOKUP(L984,'Delivery Distances'!$A$6:$A$20,_xlfn.XLOOKUP('Sales Summary_working sheet'!M984,'Delivery Distances'!$B$5:$K$5,'Delivery Distances'!$B$6:$K$20))</f>
        <v>11</v>
      </c>
      <c r="P984" s="7">
        <f t="shared" si="61"/>
        <v>12.5</v>
      </c>
    </row>
    <row r="985" spans="1:16" ht="15.75" customHeight="1" x14ac:dyDescent="0.15">
      <c r="A985" s="13">
        <v>43988</v>
      </c>
      <c r="B985" s="19" t="s">
        <v>5358</v>
      </c>
      <c r="C985" s="7" t="s">
        <v>3254</v>
      </c>
      <c r="D985" s="14">
        <v>10</v>
      </c>
      <c r="E985" s="14" t="str">
        <f>_xlfn.XLOOKUP(D985,'Meal Info'!$A$4:$A$19,'Meal Info'!$B$4:$B$19)</f>
        <v>Protein shake</v>
      </c>
      <c r="F985" s="14" t="str">
        <f>_xlfn.XLOOKUP(D985,'Meal Info'!$A$4:$A$19,'Meal Info'!$C$4:$C$19)</f>
        <v>Charlie</v>
      </c>
      <c r="G985" s="7">
        <v>78.95</v>
      </c>
      <c r="H985" s="7">
        <f t="shared" si="62"/>
        <v>7.8950000000000005</v>
      </c>
      <c r="I985" s="7">
        <f t="shared" si="63"/>
        <v>86.844999999999999</v>
      </c>
      <c r="J985" s="7">
        <v>0.38</v>
      </c>
      <c r="K985" s="7">
        <f t="shared" si="60"/>
        <v>30.001000000000001</v>
      </c>
      <c r="L985" s="7" t="s">
        <v>28</v>
      </c>
      <c r="M985" s="7">
        <v>2</v>
      </c>
      <c r="N985" s="7">
        <f>INDEX('Delivery Distances'!$B$6:$K$20,MATCH('Sales Summary_working sheet'!L985,'Delivery Distances'!$A$6:$A$20,0),MATCH('Sales Summary_working sheet'!M985,'Delivery Distances'!$B$5:$K$5,0))</f>
        <v>12</v>
      </c>
      <c r="O985" s="7" cm="1">
        <f t="array" ref="O985">_xlfn.XLOOKUP(L985,'Delivery Distances'!$A$6:$A$20,_xlfn.XLOOKUP('Sales Summary_working sheet'!M985,'Delivery Distances'!$B$5:$K$5,'Delivery Distances'!$B$6:$K$20))</f>
        <v>12</v>
      </c>
      <c r="P985" s="7">
        <f t="shared" si="61"/>
        <v>13</v>
      </c>
    </row>
    <row r="986" spans="1:16" ht="15.75" customHeight="1" x14ac:dyDescent="0.15">
      <c r="A986" s="13">
        <v>43988</v>
      </c>
      <c r="B986" s="19" t="s">
        <v>5358</v>
      </c>
      <c r="C986" s="7" t="s">
        <v>2136</v>
      </c>
      <c r="D986" s="14">
        <v>10</v>
      </c>
      <c r="E986" s="14" t="str">
        <f>_xlfn.XLOOKUP(D986,'Meal Info'!$A$4:$A$19,'Meal Info'!$B$4:$B$19)</f>
        <v>Protein shake</v>
      </c>
      <c r="F986" s="14" t="str">
        <f>_xlfn.XLOOKUP(D986,'Meal Info'!$A$4:$A$19,'Meal Info'!$C$4:$C$19)</f>
        <v>Charlie</v>
      </c>
      <c r="G986" s="7">
        <v>83.87</v>
      </c>
      <c r="H986" s="7">
        <f t="shared" si="62"/>
        <v>8.3870000000000005</v>
      </c>
      <c r="I986" s="7">
        <f t="shared" si="63"/>
        <v>92.257000000000005</v>
      </c>
      <c r="J986" s="7">
        <v>0.08</v>
      </c>
      <c r="K986" s="7">
        <f t="shared" si="60"/>
        <v>6.7096000000000009</v>
      </c>
      <c r="L986" s="7" t="s">
        <v>5076</v>
      </c>
      <c r="M986" s="7">
        <v>1</v>
      </c>
      <c r="N986" s="7">
        <f>INDEX('Delivery Distances'!$B$6:$K$20,MATCH('Sales Summary_working sheet'!L986,'Delivery Distances'!$A$6:$A$20,0),MATCH('Sales Summary_working sheet'!M986,'Delivery Distances'!$B$5:$K$5,0))</f>
        <v>7</v>
      </c>
      <c r="O986" s="7" cm="1">
        <f t="array" ref="O986">_xlfn.XLOOKUP(L986,'Delivery Distances'!$A$6:$A$20,_xlfn.XLOOKUP('Sales Summary_working sheet'!M986,'Delivery Distances'!$B$5:$K$5,'Delivery Distances'!$B$6:$K$20))</f>
        <v>7</v>
      </c>
      <c r="P986" s="7">
        <f t="shared" si="61"/>
        <v>10.5</v>
      </c>
    </row>
    <row r="987" spans="1:16" ht="15.75" customHeight="1" x14ac:dyDescent="0.15">
      <c r="A987" s="13">
        <v>43988</v>
      </c>
      <c r="B987" s="19" t="s">
        <v>5358</v>
      </c>
      <c r="C987" s="7" t="s">
        <v>979</v>
      </c>
      <c r="D987" s="14">
        <v>16</v>
      </c>
      <c r="E987" s="14" t="str">
        <f>_xlfn.XLOOKUP(D987,'Meal Info'!$A$4:$A$19,'Meal Info'!$B$4:$B$19)</f>
        <v>Fish</v>
      </c>
      <c r="F987" s="14" t="str">
        <f>_xlfn.XLOOKUP(D987,'Meal Info'!$A$4:$A$19,'Meal Info'!$C$4:$C$19)</f>
        <v>Charlie</v>
      </c>
      <c r="G987" s="7">
        <v>78.540000000000006</v>
      </c>
      <c r="H987" s="7">
        <f t="shared" si="62"/>
        <v>7.854000000000001</v>
      </c>
      <c r="I987" s="7">
        <f t="shared" si="63"/>
        <v>86.394000000000005</v>
      </c>
      <c r="J987" s="7">
        <v>0.17</v>
      </c>
      <c r="K987" s="7">
        <f t="shared" si="60"/>
        <v>13.351800000000003</v>
      </c>
      <c r="L987" s="7" t="s">
        <v>28</v>
      </c>
      <c r="M987" s="7">
        <v>9</v>
      </c>
      <c r="N987" s="7">
        <f>INDEX('Delivery Distances'!$B$6:$K$20,MATCH('Sales Summary_working sheet'!L987,'Delivery Distances'!$A$6:$A$20,0),MATCH('Sales Summary_working sheet'!M987,'Delivery Distances'!$B$5:$K$5,0))</f>
        <v>8</v>
      </c>
      <c r="O987" s="7" cm="1">
        <f t="array" ref="O987">_xlfn.XLOOKUP(L987,'Delivery Distances'!$A$6:$A$20,_xlfn.XLOOKUP('Sales Summary_working sheet'!M987,'Delivery Distances'!$B$5:$K$5,'Delivery Distances'!$B$6:$K$20))</f>
        <v>8</v>
      </c>
      <c r="P987" s="7">
        <f t="shared" si="61"/>
        <v>11</v>
      </c>
    </row>
    <row r="988" spans="1:16" ht="15.75" customHeight="1" x14ac:dyDescent="0.15">
      <c r="A988" s="13">
        <v>43988</v>
      </c>
      <c r="B988" s="19" t="s">
        <v>5358</v>
      </c>
      <c r="C988" s="7" t="s">
        <v>3290</v>
      </c>
      <c r="D988" s="14">
        <v>15</v>
      </c>
      <c r="E988" s="14" t="str">
        <f>_xlfn.XLOOKUP(D988,'Meal Info'!$A$4:$A$19,'Meal Info'!$B$4:$B$19)</f>
        <v>Snacks</v>
      </c>
      <c r="F988" s="14" t="str">
        <f>_xlfn.XLOOKUP(D988,'Meal Info'!$A$4:$A$19,'Meal Info'!$C$4:$C$19)</f>
        <v>Charlie</v>
      </c>
      <c r="G988" s="7">
        <v>94.3</v>
      </c>
      <c r="H988" s="7">
        <f t="shared" si="62"/>
        <v>9.43</v>
      </c>
      <c r="I988" s="7">
        <f t="shared" si="63"/>
        <v>103.72999999999999</v>
      </c>
      <c r="J988" s="7">
        <v>0.14000000000000001</v>
      </c>
      <c r="K988" s="7">
        <f t="shared" si="60"/>
        <v>13.202000000000002</v>
      </c>
      <c r="L988" s="7" t="s">
        <v>5077</v>
      </c>
      <c r="M988" s="7">
        <v>3</v>
      </c>
      <c r="N988" s="7">
        <f>INDEX('Delivery Distances'!$B$6:$K$20,MATCH('Sales Summary_working sheet'!L988,'Delivery Distances'!$A$6:$A$20,0),MATCH('Sales Summary_working sheet'!M988,'Delivery Distances'!$B$5:$K$5,0))</f>
        <v>2</v>
      </c>
      <c r="O988" s="7" cm="1">
        <f t="array" ref="O988">_xlfn.XLOOKUP(L988,'Delivery Distances'!$A$6:$A$20,_xlfn.XLOOKUP('Sales Summary_working sheet'!M988,'Delivery Distances'!$B$5:$K$5,'Delivery Distances'!$B$6:$K$20))</f>
        <v>2</v>
      </c>
      <c r="P988" s="7">
        <f t="shared" si="61"/>
        <v>6</v>
      </c>
    </row>
    <row r="989" spans="1:16" ht="15.75" customHeight="1" x14ac:dyDescent="0.15">
      <c r="A989" s="13">
        <v>43988</v>
      </c>
      <c r="B989" s="19" t="s">
        <v>5358</v>
      </c>
      <c r="C989" s="7" t="s">
        <v>4499</v>
      </c>
      <c r="D989" s="14">
        <v>10</v>
      </c>
      <c r="E989" s="14" t="str">
        <f>_xlfn.XLOOKUP(D989,'Meal Info'!$A$4:$A$19,'Meal Info'!$B$4:$B$19)</f>
        <v>Protein shake</v>
      </c>
      <c r="F989" s="14" t="str">
        <f>_xlfn.XLOOKUP(D989,'Meal Info'!$A$4:$A$19,'Meal Info'!$C$4:$C$19)</f>
        <v>Charlie</v>
      </c>
      <c r="G989" s="7">
        <v>14.2</v>
      </c>
      <c r="H989" s="7">
        <f t="shared" si="62"/>
        <v>1.42</v>
      </c>
      <c r="I989" s="7">
        <f t="shared" si="63"/>
        <v>15.62</v>
      </c>
      <c r="J989" s="7">
        <v>0.18</v>
      </c>
      <c r="K989" s="7">
        <f t="shared" si="60"/>
        <v>2.5559999999999996</v>
      </c>
      <c r="L989" s="7" t="s">
        <v>29</v>
      </c>
      <c r="M989" s="7">
        <v>10</v>
      </c>
      <c r="N989" s="7">
        <f>INDEX('Delivery Distances'!$B$6:$K$20,MATCH('Sales Summary_working sheet'!L989,'Delivery Distances'!$A$6:$A$20,0),MATCH('Sales Summary_working sheet'!M989,'Delivery Distances'!$B$5:$K$5,0))</f>
        <v>15</v>
      </c>
      <c r="O989" s="7" cm="1">
        <f t="array" ref="O989">_xlfn.XLOOKUP(L989,'Delivery Distances'!$A$6:$A$20,_xlfn.XLOOKUP('Sales Summary_working sheet'!M989,'Delivery Distances'!$B$5:$K$5,'Delivery Distances'!$B$6:$K$20))</f>
        <v>15</v>
      </c>
      <c r="P989" s="7">
        <f t="shared" si="61"/>
        <v>14.5</v>
      </c>
    </row>
    <row r="990" spans="1:16" ht="15.75" customHeight="1" x14ac:dyDescent="0.15">
      <c r="A990" s="13">
        <v>43988</v>
      </c>
      <c r="B990" s="19" t="s">
        <v>5358</v>
      </c>
      <c r="C990" s="7" t="s">
        <v>801</v>
      </c>
      <c r="D990" s="14">
        <v>15</v>
      </c>
      <c r="E990" s="14" t="str">
        <f>_xlfn.XLOOKUP(D990,'Meal Info'!$A$4:$A$19,'Meal Info'!$B$4:$B$19)</f>
        <v>Snacks</v>
      </c>
      <c r="F990" s="14" t="str">
        <f>_xlfn.XLOOKUP(D990,'Meal Info'!$A$4:$A$19,'Meal Info'!$C$4:$C$19)</f>
        <v>Charlie</v>
      </c>
      <c r="G990" s="7">
        <v>4.37</v>
      </c>
      <c r="H990" s="7">
        <f t="shared" si="62"/>
        <v>0.43700000000000006</v>
      </c>
      <c r="I990" s="7">
        <f t="shared" si="63"/>
        <v>4.8070000000000004</v>
      </c>
      <c r="J990" s="7">
        <v>0.32</v>
      </c>
      <c r="K990" s="7">
        <f t="shared" si="60"/>
        <v>1.3984000000000001</v>
      </c>
      <c r="L990" s="7" t="s">
        <v>5080</v>
      </c>
      <c r="M990" s="7">
        <v>8</v>
      </c>
      <c r="N990" s="7">
        <f>INDEX('Delivery Distances'!$B$6:$K$20,MATCH('Sales Summary_working sheet'!L990,'Delivery Distances'!$A$6:$A$20,0),MATCH('Sales Summary_working sheet'!M990,'Delivery Distances'!$B$5:$K$5,0))</f>
        <v>2</v>
      </c>
      <c r="O990" s="7" cm="1">
        <f t="array" ref="O990">_xlfn.XLOOKUP(L990,'Delivery Distances'!$A$6:$A$20,_xlfn.XLOOKUP('Sales Summary_working sheet'!M990,'Delivery Distances'!$B$5:$K$5,'Delivery Distances'!$B$6:$K$20))</f>
        <v>2</v>
      </c>
      <c r="P990" s="7">
        <f t="shared" si="61"/>
        <v>6</v>
      </c>
    </row>
    <row r="991" spans="1:16" ht="15.75" customHeight="1" x14ac:dyDescent="0.15">
      <c r="A991" s="13">
        <v>43988</v>
      </c>
      <c r="B991" s="19" t="s">
        <v>5358</v>
      </c>
      <c r="C991" s="7" t="s">
        <v>5000</v>
      </c>
      <c r="D991" s="14">
        <v>15</v>
      </c>
      <c r="E991" s="14" t="str">
        <f>_xlfn.XLOOKUP(D991,'Meal Info'!$A$4:$A$19,'Meal Info'!$B$4:$B$19)</f>
        <v>Snacks</v>
      </c>
      <c r="F991" s="14" t="str">
        <f>_xlfn.XLOOKUP(D991,'Meal Info'!$A$4:$A$19,'Meal Info'!$C$4:$C$19)</f>
        <v>Charlie</v>
      </c>
      <c r="G991" s="7">
        <v>13.75</v>
      </c>
      <c r="H991" s="7">
        <f t="shared" si="62"/>
        <v>1.375</v>
      </c>
      <c r="I991" s="7">
        <f t="shared" si="63"/>
        <v>15.125</v>
      </c>
      <c r="J991" s="7">
        <v>0.16</v>
      </c>
      <c r="K991" s="7">
        <f t="shared" si="60"/>
        <v>2.2000000000000002</v>
      </c>
      <c r="L991" s="7" t="s">
        <v>27</v>
      </c>
      <c r="M991" s="7">
        <v>6</v>
      </c>
      <c r="N991" s="7">
        <f>INDEX('Delivery Distances'!$B$6:$K$20,MATCH('Sales Summary_working sheet'!L991,'Delivery Distances'!$A$6:$A$20,0),MATCH('Sales Summary_working sheet'!M991,'Delivery Distances'!$B$5:$K$5,0))</f>
        <v>9</v>
      </c>
      <c r="O991" s="7" cm="1">
        <f t="array" ref="O991">_xlfn.XLOOKUP(L991,'Delivery Distances'!$A$6:$A$20,_xlfn.XLOOKUP('Sales Summary_working sheet'!M991,'Delivery Distances'!$B$5:$K$5,'Delivery Distances'!$B$6:$K$20))</f>
        <v>9</v>
      </c>
      <c r="P991" s="7">
        <f t="shared" si="61"/>
        <v>11.5</v>
      </c>
    </row>
    <row r="992" spans="1:16" ht="15.75" customHeight="1" x14ac:dyDescent="0.15">
      <c r="A992" s="13">
        <v>43988</v>
      </c>
      <c r="B992" s="19" t="s">
        <v>5358</v>
      </c>
      <c r="C992" s="7" t="s">
        <v>4173</v>
      </c>
      <c r="D992" s="14">
        <v>16</v>
      </c>
      <c r="E992" s="14" t="str">
        <f>_xlfn.XLOOKUP(D992,'Meal Info'!$A$4:$A$19,'Meal Info'!$B$4:$B$19)</f>
        <v>Fish</v>
      </c>
      <c r="F992" s="14" t="str">
        <f>_xlfn.XLOOKUP(D992,'Meal Info'!$A$4:$A$19,'Meal Info'!$C$4:$C$19)</f>
        <v>Charlie</v>
      </c>
      <c r="G992" s="7">
        <v>96.46</v>
      </c>
      <c r="H992" s="7">
        <f t="shared" si="62"/>
        <v>9.6460000000000008</v>
      </c>
      <c r="I992" s="7">
        <f t="shared" si="63"/>
        <v>106.10599999999999</v>
      </c>
      <c r="J992" s="7">
        <v>0.35</v>
      </c>
      <c r="K992" s="7">
        <f t="shared" si="60"/>
        <v>33.760999999999996</v>
      </c>
      <c r="L992" s="7" t="s">
        <v>30</v>
      </c>
      <c r="M992" s="7">
        <v>9</v>
      </c>
      <c r="N992" s="7">
        <f>INDEX('Delivery Distances'!$B$6:$K$20,MATCH('Sales Summary_working sheet'!L992,'Delivery Distances'!$A$6:$A$20,0),MATCH('Sales Summary_working sheet'!M992,'Delivery Distances'!$B$5:$K$5,0))</f>
        <v>17</v>
      </c>
      <c r="O992" s="7" cm="1">
        <f t="array" ref="O992">_xlfn.XLOOKUP(L992,'Delivery Distances'!$A$6:$A$20,_xlfn.XLOOKUP('Sales Summary_working sheet'!M992,'Delivery Distances'!$B$5:$K$5,'Delivery Distances'!$B$6:$K$20))</f>
        <v>17</v>
      </c>
      <c r="P992" s="7">
        <f t="shared" si="61"/>
        <v>15.5</v>
      </c>
    </row>
    <row r="993" spans="1:16" ht="15.75" customHeight="1" x14ac:dyDescent="0.15">
      <c r="A993" s="13">
        <v>43988</v>
      </c>
      <c r="B993" s="19" t="s">
        <v>5358</v>
      </c>
      <c r="C993" s="7" t="s">
        <v>1499</v>
      </c>
      <c r="D993" s="14">
        <v>10</v>
      </c>
      <c r="E993" s="14" t="str">
        <f>_xlfn.XLOOKUP(D993,'Meal Info'!$A$4:$A$19,'Meal Info'!$B$4:$B$19)</f>
        <v>Protein shake</v>
      </c>
      <c r="F993" s="14" t="str">
        <f>_xlfn.XLOOKUP(D993,'Meal Info'!$A$4:$A$19,'Meal Info'!$C$4:$C$19)</f>
        <v>Charlie</v>
      </c>
      <c r="G993" s="7">
        <v>1.24</v>
      </c>
      <c r="H993" s="7">
        <f t="shared" si="62"/>
        <v>0.124</v>
      </c>
      <c r="I993" s="7">
        <f t="shared" si="63"/>
        <v>1.3639999999999999</v>
      </c>
      <c r="J993" s="7">
        <v>0.27</v>
      </c>
      <c r="K993" s="7">
        <f t="shared" si="60"/>
        <v>0.33480000000000004</v>
      </c>
      <c r="L993" s="7" t="s">
        <v>5075</v>
      </c>
      <c r="M993" s="7">
        <v>7</v>
      </c>
      <c r="N993" s="7">
        <f>INDEX('Delivery Distances'!$B$6:$K$20,MATCH('Sales Summary_working sheet'!L993,'Delivery Distances'!$A$6:$A$20,0),MATCH('Sales Summary_working sheet'!M993,'Delivery Distances'!$B$5:$K$5,0))</f>
        <v>3</v>
      </c>
      <c r="O993" s="7" cm="1">
        <f t="array" ref="O993">_xlfn.XLOOKUP(L993,'Delivery Distances'!$A$6:$A$20,_xlfn.XLOOKUP('Sales Summary_working sheet'!M993,'Delivery Distances'!$B$5:$K$5,'Delivery Distances'!$B$6:$K$20))</f>
        <v>3</v>
      </c>
      <c r="P993" s="7">
        <f t="shared" si="61"/>
        <v>7</v>
      </c>
    </row>
    <row r="994" spans="1:16" ht="15.75" customHeight="1" x14ac:dyDescent="0.15">
      <c r="A994" s="13">
        <v>43988</v>
      </c>
      <c r="B994" s="19" t="s">
        <v>5358</v>
      </c>
      <c r="C994" s="7" t="s">
        <v>1680</v>
      </c>
      <c r="D994" s="14">
        <v>15</v>
      </c>
      <c r="E994" s="14" t="str">
        <f>_xlfn.XLOOKUP(D994,'Meal Info'!$A$4:$A$19,'Meal Info'!$B$4:$B$19)</f>
        <v>Snacks</v>
      </c>
      <c r="F994" s="14" t="str">
        <f>_xlfn.XLOOKUP(D994,'Meal Info'!$A$4:$A$19,'Meal Info'!$C$4:$C$19)</f>
        <v>Charlie</v>
      </c>
      <c r="G994" s="7">
        <v>55.88</v>
      </c>
      <c r="H994" s="7">
        <f t="shared" si="62"/>
        <v>5.588000000000001</v>
      </c>
      <c r="I994" s="7">
        <f t="shared" si="63"/>
        <v>61.468000000000004</v>
      </c>
      <c r="J994" s="7">
        <v>0.4</v>
      </c>
      <c r="K994" s="7">
        <f t="shared" si="60"/>
        <v>22.352000000000004</v>
      </c>
      <c r="L994" s="7" t="s">
        <v>5077</v>
      </c>
      <c r="M994" s="7">
        <v>2</v>
      </c>
      <c r="N994" s="7">
        <f>INDEX('Delivery Distances'!$B$6:$K$20,MATCH('Sales Summary_working sheet'!L994,'Delivery Distances'!$A$6:$A$20,0),MATCH('Sales Summary_working sheet'!M994,'Delivery Distances'!$B$5:$K$5,0))</f>
        <v>4</v>
      </c>
      <c r="O994" s="7" cm="1">
        <f t="array" ref="O994">_xlfn.XLOOKUP(L994,'Delivery Distances'!$A$6:$A$20,_xlfn.XLOOKUP('Sales Summary_working sheet'!M994,'Delivery Distances'!$B$5:$K$5,'Delivery Distances'!$B$6:$K$20))</f>
        <v>4</v>
      </c>
      <c r="P994" s="7">
        <f t="shared" si="61"/>
        <v>8</v>
      </c>
    </row>
    <row r="995" spans="1:16" ht="15.75" customHeight="1" x14ac:dyDescent="0.15">
      <c r="A995" s="13">
        <v>43988</v>
      </c>
      <c r="B995" s="19" t="s">
        <v>5358</v>
      </c>
      <c r="C995" s="7" t="s">
        <v>3477</v>
      </c>
      <c r="D995" s="14">
        <v>10</v>
      </c>
      <c r="E995" s="14" t="str">
        <f>_xlfn.XLOOKUP(D995,'Meal Info'!$A$4:$A$19,'Meal Info'!$B$4:$B$19)</f>
        <v>Protein shake</v>
      </c>
      <c r="F995" s="14" t="str">
        <f>_xlfn.XLOOKUP(D995,'Meal Info'!$A$4:$A$19,'Meal Info'!$C$4:$C$19)</f>
        <v>Charlie</v>
      </c>
      <c r="G995" s="7">
        <v>76.05</v>
      </c>
      <c r="H995" s="7">
        <f t="shared" si="62"/>
        <v>7.6050000000000004</v>
      </c>
      <c r="I995" s="7">
        <f t="shared" si="63"/>
        <v>83.655000000000001</v>
      </c>
      <c r="J995" s="7">
        <v>0.21</v>
      </c>
      <c r="K995" s="7">
        <f t="shared" si="60"/>
        <v>15.970499999999999</v>
      </c>
      <c r="L995" s="7" t="s">
        <v>5080</v>
      </c>
      <c r="M995" s="7">
        <v>9</v>
      </c>
      <c r="N995" s="7">
        <f>INDEX('Delivery Distances'!$B$6:$K$20,MATCH('Sales Summary_working sheet'!L995,'Delivery Distances'!$A$6:$A$20,0),MATCH('Sales Summary_working sheet'!M995,'Delivery Distances'!$B$5:$K$5,0))</f>
        <v>4</v>
      </c>
      <c r="O995" s="7" cm="1">
        <f t="array" ref="O995">_xlfn.XLOOKUP(L995,'Delivery Distances'!$A$6:$A$20,_xlfn.XLOOKUP('Sales Summary_working sheet'!M995,'Delivery Distances'!$B$5:$K$5,'Delivery Distances'!$B$6:$K$20))</f>
        <v>4</v>
      </c>
      <c r="P995" s="7">
        <f t="shared" si="61"/>
        <v>8</v>
      </c>
    </row>
    <row r="996" spans="1:16" ht="15.75" customHeight="1" x14ac:dyDescent="0.15">
      <c r="A996" s="13">
        <v>43988</v>
      </c>
      <c r="B996" s="19" t="s">
        <v>5358</v>
      </c>
      <c r="C996" s="7" t="s">
        <v>1834</v>
      </c>
      <c r="D996" s="14">
        <v>10</v>
      </c>
      <c r="E996" s="14" t="str">
        <f>_xlfn.XLOOKUP(D996,'Meal Info'!$A$4:$A$19,'Meal Info'!$B$4:$B$19)</f>
        <v>Protein shake</v>
      </c>
      <c r="F996" s="14" t="str">
        <f>_xlfn.XLOOKUP(D996,'Meal Info'!$A$4:$A$19,'Meal Info'!$C$4:$C$19)</f>
        <v>Charlie</v>
      </c>
      <c r="G996" s="7">
        <v>33.770000000000003</v>
      </c>
      <c r="H996" s="7">
        <f t="shared" si="62"/>
        <v>3.3770000000000007</v>
      </c>
      <c r="I996" s="7">
        <f t="shared" si="63"/>
        <v>37.147000000000006</v>
      </c>
      <c r="J996" s="7">
        <v>0.36</v>
      </c>
      <c r="K996" s="7">
        <f t="shared" si="60"/>
        <v>12.157200000000001</v>
      </c>
      <c r="L996" s="7" t="s">
        <v>28</v>
      </c>
      <c r="M996" s="7">
        <v>5</v>
      </c>
      <c r="N996" s="7">
        <f>INDEX('Delivery Distances'!$B$6:$K$20,MATCH('Sales Summary_working sheet'!L996,'Delivery Distances'!$A$6:$A$20,0),MATCH('Sales Summary_working sheet'!M996,'Delivery Distances'!$B$5:$K$5,0))</f>
        <v>11</v>
      </c>
      <c r="O996" s="7" cm="1">
        <f t="array" ref="O996">_xlfn.XLOOKUP(L996,'Delivery Distances'!$A$6:$A$20,_xlfn.XLOOKUP('Sales Summary_working sheet'!M996,'Delivery Distances'!$B$5:$K$5,'Delivery Distances'!$B$6:$K$20))</f>
        <v>11</v>
      </c>
      <c r="P996" s="7">
        <f t="shared" si="61"/>
        <v>12.5</v>
      </c>
    </row>
    <row r="997" spans="1:16" ht="15.75" customHeight="1" x14ac:dyDescent="0.15">
      <c r="A997" s="13">
        <v>43988</v>
      </c>
      <c r="B997" s="19" t="s">
        <v>5358</v>
      </c>
      <c r="C997" s="7" t="s">
        <v>3189</v>
      </c>
      <c r="D997" s="14">
        <v>10</v>
      </c>
      <c r="E997" s="14" t="str">
        <f>_xlfn.XLOOKUP(D997,'Meal Info'!$A$4:$A$19,'Meal Info'!$B$4:$B$19)</f>
        <v>Protein shake</v>
      </c>
      <c r="F997" s="14" t="str">
        <f>_xlfn.XLOOKUP(D997,'Meal Info'!$A$4:$A$19,'Meal Info'!$C$4:$C$19)</f>
        <v>Charlie</v>
      </c>
      <c r="G997" s="7">
        <v>49.23</v>
      </c>
      <c r="H997" s="7">
        <f t="shared" si="62"/>
        <v>4.923</v>
      </c>
      <c r="I997" s="7">
        <f t="shared" si="63"/>
        <v>54.152999999999999</v>
      </c>
      <c r="J997" s="7">
        <v>7.0000000000000007E-2</v>
      </c>
      <c r="K997" s="7">
        <f t="shared" si="60"/>
        <v>3.4460999999999999</v>
      </c>
      <c r="L997" s="7" t="s">
        <v>5081</v>
      </c>
      <c r="M997" s="7">
        <v>3</v>
      </c>
      <c r="N997" s="7">
        <f>INDEX('Delivery Distances'!$B$6:$K$20,MATCH('Sales Summary_working sheet'!L997,'Delivery Distances'!$A$6:$A$20,0),MATCH('Sales Summary_working sheet'!M997,'Delivery Distances'!$B$5:$K$5,0))</f>
        <v>3</v>
      </c>
      <c r="O997" s="7" cm="1">
        <f t="array" ref="O997">_xlfn.XLOOKUP(L997,'Delivery Distances'!$A$6:$A$20,_xlfn.XLOOKUP('Sales Summary_working sheet'!M997,'Delivery Distances'!$B$5:$K$5,'Delivery Distances'!$B$6:$K$20))</f>
        <v>3</v>
      </c>
      <c r="P997" s="7">
        <f t="shared" si="61"/>
        <v>7</v>
      </c>
    </row>
    <row r="998" spans="1:16" ht="15.75" customHeight="1" x14ac:dyDescent="0.15">
      <c r="A998" s="13">
        <v>43988</v>
      </c>
      <c r="B998" s="19" t="s">
        <v>5358</v>
      </c>
      <c r="C998" s="7" t="s">
        <v>1590</v>
      </c>
      <c r="D998" s="14">
        <v>16</v>
      </c>
      <c r="E998" s="14" t="str">
        <f>_xlfn.XLOOKUP(D998,'Meal Info'!$A$4:$A$19,'Meal Info'!$B$4:$B$19)</f>
        <v>Fish</v>
      </c>
      <c r="F998" s="14" t="str">
        <f>_xlfn.XLOOKUP(D998,'Meal Info'!$A$4:$A$19,'Meal Info'!$C$4:$C$19)</f>
        <v>Charlie</v>
      </c>
      <c r="G998" s="7">
        <v>67.61</v>
      </c>
      <c r="H998" s="7">
        <f t="shared" si="62"/>
        <v>6.7610000000000001</v>
      </c>
      <c r="I998" s="7">
        <f t="shared" si="63"/>
        <v>74.370999999999995</v>
      </c>
      <c r="J998" s="7">
        <v>0.18</v>
      </c>
      <c r="K998" s="7">
        <f t="shared" si="60"/>
        <v>12.169799999999999</v>
      </c>
      <c r="L998" s="7" t="s">
        <v>5078</v>
      </c>
      <c r="M998" s="7">
        <v>3</v>
      </c>
      <c r="N998" s="7">
        <f>INDEX('Delivery Distances'!$B$6:$K$20,MATCH('Sales Summary_working sheet'!L998,'Delivery Distances'!$A$6:$A$20,0),MATCH('Sales Summary_working sheet'!M998,'Delivery Distances'!$B$5:$K$5,0))</f>
        <v>5</v>
      </c>
      <c r="O998" s="7" cm="1">
        <f t="array" ref="O998">_xlfn.XLOOKUP(L998,'Delivery Distances'!$A$6:$A$20,_xlfn.XLOOKUP('Sales Summary_working sheet'!M998,'Delivery Distances'!$B$5:$K$5,'Delivery Distances'!$B$6:$K$20))</f>
        <v>5</v>
      </c>
      <c r="P998" s="7">
        <f t="shared" si="61"/>
        <v>9</v>
      </c>
    </row>
    <row r="999" spans="1:16" ht="15.75" customHeight="1" x14ac:dyDescent="0.15">
      <c r="A999" s="13">
        <v>43988</v>
      </c>
      <c r="B999" s="19" t="s">
        <v>5358</v>
      </c>
      <c r="C999" s="7" t="s">
        <v>2154</v>
      </c>
      <c r="D999" s="14">
        <v>16</v>
      </c>
      <c r="E999" s="14" t="str">
        <f>_xlfn.XLOOKUP(D999,'Meal Info'!$A$4:$A$19,'Meal Info'!$B$4:$B$19)</f>
        <v>Fish</v>
      </c>
      <c r="F999" s="14" t="str">
        <f>_xlfn.XLOOKUP(D999,'Meal Info'!$A$4:$A$19,'Meal Info'!$C$4:$C$19)</f>
        <v>Charlie</v>
      </c>
      <c r="G999" s="7">
        <v>19.68</v>
      </c>
      <c r="H999" s="7">
        <f t="shared" si="62"/>
        <v>1.968</v>
      </c>
      <c r="I999" s="7">
        <f t="shared" si="63"/>
        <v>21.648</v>
      </c>
      <c r="J999" s="7">
        <v>0.38</v>
      </c>
      <c r="K999" s="7">
        <f t="shared" si="60"/>
        <v>7.4783999999999997</v>
      </c>
      <c r="L999" s="7" t="s">
        <v>28</v>
      </c>
      <c r="M999" s="7">
        <v>5</v>
      </c>
      <c r="N999" s="7">
        <f>INDEX('Delivery Distances'!$B$6:$K$20,MATCH('Sales Summary_working sheet'!L999,'Delivery Distances'!$A$6:$A$20,0),MATCH('Sales Summary_working sheet'!M999,'Delivery Distances'!$B$5:$K$5,0))</f>
        <v>11</v>
      </c>
      <c r="O999" s="7" cm="1">
        <f t="array" ref="O999">_xlfn.XLOOKUP(L999,'Delivery Distances'!$A$6:$A$20,_xlfn.XLOOKUP('Sales Summary_working sheet'!M999,'Delivery Distances'!$B$5:$K$5,'Delivery Distances'!$B$6:$K$20))</f>
        <v>11</v>
      </c>
      <c r="P999" s="7">
        <f t="shared" si="61"/>
        <v>12.5</v>
      </c>
    </row>
    <row r="1000" spans="1:16" ht="15.75" customHeight="1" x14ac:dyDescent="0.15">
      <c r="A1000" s="13">
        <v>43988</v>
      </c>
      <c r="B1000" s="19" t="s">
        <v>5358</v>
      </c>
      <c r="C1000" s="7" t="s">
        <v>866</v>
      </c>
      <c r="D1000" s="14">
        <v>15</v>
      </c>
      <c r="E1000" s="14" t="str">
        <f>_xlfn.XLOOKUP(D1000,'Meal Info'!$A$4:$A$19,'Meal Info'!$B$4:$B$19)</f>
        <v>Snacks</v>
      </c>
      <c r="F1000" s="14" t="str">
        <f>_xlfn.XLOOKUP(D1000,'Meal Info'!$A$4:$A$19,'Meal Info'!$C$4:$C$19)</f>
        <v>Charlie</v>
      </c>
      <c r="G1000" s="7">
        <v>48.46</v>
      </c>
      <c r="H1000" s="7">
        <f t="shared" si="62"/>
        <v>4.8460000000000001</v>
      </c>
      <c r="I1000" s="7">
        <f t="shared" si="63"/>
        <v>53.305999999999997</v>
      </c>
      <c r="J1000" s="7">
        <v>0.08</v>
      </c>
      <c r="K1000" s="7">
        <f t="shared" si="60"/>
        <v>3.8768000000000002</v>
      </c>
      <c r="L1000" s="7" t="s">
        <v>5077</v>
      </c>
      <c r="M1000" s="7">
        <v>2</v>
      </c>
      <c r="N1000" s="7">
        <f>INDEX('Delivery Distances'!$B$6:$K$20,MATCH('Sales Summary_working sheet'!L1000,'Delivery Distances'!$A$6:$A$20,0),MATCH('Sales Summary_working sheet'!M1000,'Delivery Distances'!$B$5:$K$5,0))</f>
        <v>4</v>
      </c>
      <c r="O1000" s="7" cm="1">
        <f t="array" ref="O1000">_xlfn.XLOOKUP(L1000,'Delivery Distances'!$A$6:$A$20,_xlfn.XLOOKUP('Sales Summary_working sheet'!M1000,'Delivery Distances'!$B$5:$K$5,'Delivery Distances'!$B$6:$K$20))</f>
        <v>4</v>
      </c>
      <c r="P1000" s="7">
        <f t="shared" si="61"/>
        <v>8</v>
      </c>
    </row>
    <row r="1001" spans="1:16" ht="15.75" customHeight="1" x14ac:dyDescent="0.15">
      <c r="A1001" s="13">
        <v>43988</v>
      </c>
      <c r="B1001" s="19" t="s">
        <v>5358</v>
      </c>
      <c r="C1001" s="7" t="s">
        <v>3206</v>
      </c>
      <c r="D1001" s="14">
        <v>16</v>
      </c>
      <c r="E1001" s="14" t="str">
        <f>_xlfn.XLOOKUP(D1001,'Meal Info'!$A$4:$A$19,'Meal Info'!$B$4:$B$19)</f>
        <v>Fish</v>
      </c>
      <c r="F1001" s="14" t="str">
        <f>_xlfn.XLOOKUP(D1001,'Meal Info'!$A$4:$A$19,'Meal Info'!$C$4:$C$19)</f>
        <v>Charlie</v>
      </c>
      <c r="G1001" s="7">
        <v>13.44</v>
      </c>
      <c r="H1001" s="7">
        <f t="shared" si="62"/>
        <v>1.3440000000000001</v>
      </c>
      <c r="I1001" s="7">
        <f t="shared" si="63"/>
        <v>14.783999999999999</v>
      </c>
      <c r="J1001" s="7">
        <v>0.38</v>
      </c>
      <c r="K1001" s="7">
        <f t="shared" si="60"/>
        <v>5.1071999999999997</v>
      </c>
      <c r="L1001" s="7" t="s">
        <v>5075</v>
      </c>
      <c r="M1001" s="7">
        <v>2</v>
      </c>
      <c r="N1001" s="7">
        <f>INDEX('Delivery Distances'!$B$6:$K$20,MATCH('Sales Summary_working sheet'!L1001,'Delivery Distances'!$A$6:$A$20,0),MATCH('Sales Summary_working sheet'!M1001,'Delivery Distances'!$B$5:$K$5,0))</f>
        <v>15</v>
      </c>
      <c r="O1001" s="7" cm="1">
        <f t="array" ref="O1001">_xlfn.XLOOKUP(L1001,'Delivery Distances'!$A$6:$A$20,_xlfn.XLOOKUP('Sales Summary_working sheet'!M1001,'Delivery Distances'!$B$5:$K$5,'Delivery Distances'!$B$6:$K$20))</f>
        <v>15</v>
      </c>
      <c r="P1001" s="7">
        <f t="shared" si="61"/>
        <v>14.5</v>
      </c>
    </row>
    <row r="1002" spans="1:16" ht="15.75" customHeight="1" x14ac:dyDescent="0.15">
      <c r="A1002" s="13">
        <v>43988</v>
      </c>
      <c r="B1002" s="19" t="s">
        <v>5358</v>
      </c>
      <c r="C1002" s="7" t="s">
        <v>1471</v>
      </c>
      <c r="D1002" s="14">
        <v>10</v>
      </c>
      <c r="E1002" s="14" t="str">
        <f>_xlfn.XLOOKUP(D1002,'Meal Info'!$A$4:$A$19,'Meal Info'!$B$4:$B$19)</f>
        <v>Protein shake</v>
      </c>
      <c r="F1002" s="14" t="str">
        <f>_xlfn.XLOOKUP(D1002,'Meal Info'!$A$4:$A$19,'Meal Info'!$C$4:$C$19)</f>
        <v>Charlie</v>
      </c>
      <c r="G1002" s="7">
        <v>49.35</v>
      </c>
      <c r="H1002" s="7">
        <f t="shared" si="62"/>
        <v>4.9350000000000005</v>
      </c>
      <c r="I1002" s="7">
        <f t="shared" si="63"/>
        <v>54.285000000000004</v>
      </c>
      <c r="J1002" s="7">
        <v>0.35</v>
      </c>
      <c r="K1002" s="7">
        <f t="shared" si="60"/>
        <v>17.272500000000001</v>
      </c>
      <c r="L1002" s="7" t="s">
        <v>5076</v>
      </c>
      <c r="M1002" s="7">
        <v>4</v>
      </c>
      <c r="N1002" s="7">
        <f>INDEX('Delivery Distances'!$B$6:$K$20,MATCH('Sales Summary_working sheet'!L1002,'Delivery Distances'!$A$6:$A$20,0),MATCH('Sales Summary_working sheet'!M1002,'Delivery Distances'!$B$5:$K$5,0))</f>
        <v>11</v>
      </c>
      <c r="O1002" s="7" cm="1">
        <f t="array" ref="O1002">_xlfn.XLOOKUP(L1002,'Delivery Distances'!$A$6:$A$20,_xlfn.XLOOKUP('Sales Summary_working sheet'!M1002,'Delivery Distances'!$B$5:$K$5,'Delivery Distances'!$B$6:$K$20))</f>
        <v>11</v>
      </c>
      <c r="P1002" s="7">
        <f t="shared" si="61"/>
        <v>12.5</v>
      </c>
    </row>
    <row r="1003" spans="1:16" ht="15.75" customHeight="1" x14ac:dyDescent="0.15">
      <c r="A1003" s="13">
        <v>43988</v>
      </c>
      <c r="B1003" s="19" t="s">
        <v>5359</v>
      </c>
      <c r="C1003" s="7" t="s">
        <v>2288</v>
      </c>
      <c r="D1003" s="14">
        <v>16</v>
      </c>
      <c r="E1003" s="14" t="str">
        <f>_xlfn.XLOOKUP(D1003,'Meal Info'!$A$4:$A$19,'Meal Info'!$B$4:$B$19)</f>
        <v>Fish</v>
      </c>
      <c r="F1003" s="14" t="str">
        <f>_xlfn.XLOOKUP(D1003,'Meal Info'!$A$4:$A$19,'Meal Info'!$C$4:$C$19)</f>
        <v>Charlie</v>
      </c>
      <c r="G1003" s="7">
        <v>33.57</v>
      </c>
      <c r="H1003" s="7">
        <f t="shared" si="62"/>
        <v>3.3570000000000002</v>
      </c>
      <c r="I1003" s="7">
        <f t="shared" si="63"/>
        <v>36.927</v>
      </c>
      <c r="J1003" s="7">
        <v>0.14000000000000001</v>
      </c>
      <c r="K1003" s="7">
        <f t="shared" si="60"/>
        <v>4.6998000000000006</v>
      </c>
      <c r="L1003" s="7" t="s">
        <v>5078</v>
      </c>
      <c r="M1003" s="7">
        <v>1</v>
      </c>
      <c r="N1003" s="7">
        <f>INDEX('Delivery Distances'!$B$6:$K$20,MATCH('Sales Summary_working sheet'!L1003,'Delivery Distances'!$A$6:$A$20,0),MATCH('Sales Summary_working sheet'!M1003,'Delivery Distances'!$B$5:$K$5,0))</f>
        <v>5</v>
      </c>
      <c r="O1003" s="7" cm="1">
        <f t="array" ref="O1003">_xlfn.XLOOKUP(L1003,'Delivery Distances'!$A$6:$A$20,_xlfn.XLOOKUP('Sales Summary_working sheet'!M1003,'Delivery Distances'!$B$5:$K$5,'Delivery Distances'!$B$6:$K$20))</f>
        <v>5</v>
      </c>
      <c r="P1003" s="7">
        <f t="shared" si="61"/>
        <v>9</v>
      </c>
    </row>
    <row r="1004" spans="1:16" ht="15.75" customHeight="1" x14ac:dyDescent="0.15">
      <c r="A1004" s="13">
        <v>43988</v>
      </c>
      <c r="B1004" s="19" t="s">
        <v>5359</v>
      </c>
      <c r="C1004" s="7" t="s">
        <v>1505</v>
      </c>
      <c r="D1004" s="14">
        <v>16</v>
      </c>
      <c r="E1004" s="14" t="str">
        <f>_xlfn.XLOOKUP(D1004,'Meal Info'!$A$4:$A$19,'Meal Info'!$B$4:$B$19)</f>
        <v>Fish</v>
      </c>
      <c r="F1004" s="14" t="str">
        <f>_xlfn.XLOOKUP(D1004,'Meal Info'!$A$4:$A$19,'Meal Info'!$C$4:$C$19)</f>
        <v>Charlie</v>
      </c>
      <c r="G1004" s="7">
        <v>81.02</v>
      </c>
      <c r="H1004" s="7">
        <f t="shared" si="62"/>
        <v>8.1020000000000003</v>
      </c>
      <c r="I1004" s="7">
        <f t="shared" si="63"/>
        <v>89.122</v>
      </c>
      <c r="J1004" s="7">
        <v>0.32</v>
      </c>
      <c r="K1004" s="7">
        <f t="shared" si="60"/>
        <v>25.926400000000001</v>
      </c>
      <c r="L1004" s="7" t="s">
        <v>5076</v>
      </c>
      <c r="M1004" s="7">
        <v>1</v>
      </c>
      <c r="N1004" s="7">
        <f>INDEX('Delivery Distances'!$B$6:$K$20,MATCH('Sales Summary_working sheet'!L1004,'Delivery Distances'!$A$6:$A$20,0),MATCH('Sales Summary_working sheet'!M1004,'Delivery Distances'!$B$5:$K$5,0))</f>
        <v>7</v>
      </c>
      <c r="O1004" s="7" cm="1">
        <f t="array" ref="O1004">_xlfn.XLOOKUP(L1004,'Delivery Distances'!$A$6:$A$20,_xlfn.XLOOKUP('Sales Summary_working sheet'!M1004,'Delivery Distances'!$B$5:$K$5,'Delivery Distances'!$B$6:$K$20))</f>
        <v>7</v>
      </c>
      <c r="P1004" s="7">
        <f t="shared" si="61"/>
        <v>10.5</v>
      </c>
    </row>
    <row r="1005" spans="1:16" ht="15.75" customHeight="1" x14ac:dyDescent="0.15">
      <c r="A1005" s="13">
        <v>43988</v>
      </c>
      <c r="B1005" s="19" t="s">
        <v>5359</v>
      </c>
      <c r="C1005" s="7" t="s">
        <v>3914</v>
      </c>
      <c r="D1005" s="14">
        <v>10</v>
      </c>
      <c r="E1005" s="14" t="str">
        <f>_xlfn.XLOOKUP(D1005,'Meal Info'!$A$4:$A$19,'Meal Info'!$B$4:$B$19)</f>
        <v>Protein shake</v>
      </c>
      <c r="F1005" s="14" t="str">
        <f>_xlfn.XLOOKUP(D1005,'Meal Info'!$A$4:$A$19,'Meal Info'!$C$4:$C$19)</f>
        <v>Charlie</v>
      </c>
      <c r="G1005" s="7">
        <v>73.56</v>
      </c>
      <c r="H1005" s="7">
        <f t="shared" si="62"/>
        <v>7.3560000000000008</v>
      </c>
      <c r="I1005" s="7">
        <f t="shared" si="63"/>
        <v>80.915999999999997</v>
      </c>
      <c r="J1005" s="7">
        <v>0.24</v>
      </c>
      <c r="K1005" s="7">
        <f t="shared" si="60"/>
        <v>17.654399999999999</v>
      </c>
      <c r="L1005" s="7" t="s">
        <v>26</v>
      </c>
      <c r="M1005" s="7">
        <v>4</v>
      </c>
      <c r="N1005" s="7">
        <f>INDEX('Delivery Distances'!$B$6:$K$20,MATCH('Sales Summary_working sheet'!L1005,'Delivery Distances'!$A$6:$A$20,0),MATCH('Sales Summary_working sheet'!M1005,'Delivery Distances'!$B$5:$K$5,0))</f>
        <v>22</v>
      </c>
      <c r="O1005" s="7" cm="1">
        <f t="array" ref="O1005">_xlfn.XLOOKUP(L1005,'Delivery Distances'!$A$6:$A$20,_xlfn.XLOOKUP('Sales Summary_working sheet'!M1005,'Delivery Distances'!$B$5:$K$5,'Delivery Distances'!$B$6:$K$20))</f>
        <v>22</v>
      </c>
      <c r="P1005" s="7">
        <f t="shared" si="61"/>
        <v>18</v>
      </c>
    </row>
    <row r="1006" spans="1:16" ht="15.75" customHeight="1" x14ac:dyDescent="0.15">
      <c r="A1006" s="13">
        <v>43988</v>
      </c>
      <c r="B1006" s="19" t="s">
        <v>5359</v>
      </c>
      <c r="C1006" s="7" t="s">
        <v>4842</v>
      </c>
      <c r="D1006" s="14">
        <v>10</v>
      </c>
      <c r="E1006" s="14" t="str">
        <f>_xlfn.XLOOKUP(D1006,'Meal Info'!$A$4:$A$19,'Meal Info'!$B$4:$B$19)</f>
        <v>Protein shake</v>
      </c>
      <c r="F1006" s="14" t="str">
        <f>_xlfn.XLOOKUP(D1006,'Meal Info'!$A$4:$A$19,'Meal Info'!$C$4:$C$19)</f>
        <v>Charlie</v>
      </c>
      <c r="G1006" s="7">
        <v>46.04</v>
      </c>
      <c r="H1006" s="7">
        <f t="shared" si="62"/>
        <v>4.6040000000000001</v>
      </c>
      <c r="I1006" s="7">
        <f t="shared" si="63"/>
        <v>50.643999999999998</v>
      </c>
      <c r="J1006" s="7">
        <v>0.21</v>
      </c>
      <c r="K1006" s="7">
        <f t="shared" si="60"/>
        <v>9.6684000000000001</v>
      </c>
      <c r="L1006" s="7" t="s">
        <v>26</v>
      </c>
      <c r="M1006" s="7">
        <v>6</v>
      </c>
      <c r="N1006" s="7">
        <f>INDEX('Delivery Distances'!$B$6:$K$20,MATCH('Sales Summary_working sheet'!L1006,'Delivery Distances'!$A$6:$A$20,0),MATCH('Sales Summary_working sheet'!M1006,'Delivery Distances'!$B$5:$K$5,0))</f>
        <v>14</v>
      </c>
      <c r="O1006" s="7" cm="1">
        <f t="array" ref="O1006">_xlfn.XLOOKUP(L1006,'Delivery Distances'!$A$6:$A$20,_xlfn.XLOOKUP('Sales Summary_working sheet'!M1006,'Delivery Distances'!$B$5:$K$5,'Delivery Distances'!$B$6:$K$20))</f>
        <v>14</v>
      </c>
      <c r="P1006" s="7">
        <f t="shared" si="61"/>
        <v>14</v>
      </c>
    </row>
    <row r="1007" spans="1:16" ht="15.75" customHeight="1" x14ac:dyDescent="0.15">
      <c r="A1007" s="13">
        <v>43988</v>
      </c>
      <c r="B1007" s="19" t="s">
        <v>5359</v>
      </c>
      <c r="C1007" s="7" t="s">
        <v>934</v>
      </c>
      <c r="D1007" s="14">
        <v>15</v>
      </c>
      <c r="E1007" s="14" t="str">
        <f>_xlfn.XLOOKUP(D1007,'Meal Info'!$A$4:$A$19,'Meal Info'!$B$4:$B$19)</f>
        <v>Snacks</v>
      </c>
      <c r="F1007" s="14" t="str">
        <f>_xlfn.XLOOKUP(D1007,'Meal Info'!$A$4:$A$19,'Meal Info'!$C$4:$C$19)</f>
        <v>Charlie</v>
      </c>
      <c r="G1007" s="7">
        <v>7.02</v>
      </c>
      <c r="H1007" s="7">
        <f t="shared" si="62"/>
        <v>0.70199999999999996</v>
      </c>
      <c r="I1007" s="7">
        <f t="shared" si="63"/>
        <v>7.7219999999999995</v>
      </c>
      <c r="J1007" s="7">
        <v>0.37</v>
      </c>
      <c r="K1007" s="7">
        <f t="shared" si="60"/>
        <v>2.5973999999999999</v>
      </c>
      <c r="L1007" s="7" t="s">
        <v>5075</v>
      </c>
      <c r="M1007" s="7">
        <v>6</v>
      </c>
      <c r="N1007" s="7">
        <f>INDEX('Delivery Distances'!$B$6:$K$20,MATCH('Sales Summary_working sheet'!L1007,'Delivery Distances'!$A$6:$A$20,0),MATCH('Sales Summary_working sheet'!M1007,'Delivery Distances'!$B$5:$K$5,0))</f>
        <v>11</v>
      </c>
      <c r="O1007" s="7" cm="1">
        <f t="array" ref="O1007">_xlfn.XLOOKUP(L1007,'Delivery Distances'!$A$6:$A$20,_xlfn.XLOOKUP('Sales Summary_working sheet'!M1007,'Delivery Distances'!$B$5:$K$5,'Delivery Distances'!$B$6:$K$20))</f>
        <v>11</v>
      </c>
      <c r="P1007" s="7">
        <f t="shared" si="61"/>
        <v>12.5</v>
      </c>
    </row>
    <row r="1008" spans="1:16" ht="15.75" customHeight="1" x14ac:dyDescent="0.15">
      <c r="A1008" s="13">
        <v>43988</v>
      </c>
      <c r="B1008" s="19" t="s">
        <v>5359</v>
      </c>
      <c r="C1008" s="7" t="s">
        <v>2724</v>
      </c>
      <c r="D1008" s="14">
        <v>15</v>
      </c>
      <c r="E1008" s="14" t="str">
        <f>_xlfn.XLOOKUP(D1008,'Meal Info'!$A$4:$A$19,'Meal Info'!$B$4:$B$19)</f>
        <v>Snacks</v>
      </c>
      <c r="F1008" s="14" t="str">
        <f>_xlfn.XLOOKUP(D1008,'Meal Info'!$A$4:$A$19,'Meal Info'!$C$4:$C$19)</f>
        <v>Charlie</v>
      </c>
      <c r="G1008" s="7">
        <v>15.34</v>
      </c>
      <c r="H1008" s="7">
        <f t="shared" si="62"/>
        <v>1.534</v>
      </c>
      <c r="I1008" s="7">
        <f t="shared" si="63"/>
        <v>16.873999999999999</v>
      </c>
      <c r="J1008" s="7">
        <v>0.35</v>
      </c>
      <c r="K1008" s="7">
        <f t="shared" si="60"/>
        <v>5.3689999999999998</v>
      </c>
      <c r="L1008" s="7" t="s">
        <v>5076</v>
      </c>
      <c r="M1008" s="7">
        <v>5</v>
      </c>
      <c r="N1008" s="7">
        <f>INDEX('Delivery Distances'!$B$6:$K$20,MATCH('Sales Summary_working sheet'!L1008,'Delivery Distances'!$A$6:$A$20,0),MATCH('Sales Summary_working sheet'!M1008,'Delivery Distances'!$B$5:$K$5,0))</f>
        <v>6</v>
      </c>
      <c r="O1008" s="7" cm="1">
        <f t="array" ref="O1008">_xlfn.XLOOKUP(L1008,'Delivery Distances'!$A$6:$A$20,_xlfn.XLOOKUP('Sales Summary_working sheet'!M1008,'Delivery Distances'!$B$5:$K$5,'Delivery Distances'!$B$6:$K$20))</f>
        <v>6</v>
      </c>
      <c r="P1008" s="7">
        <f t="shared" si="61"/>
        <v>10</v>
      </c>
    </row>
    <row r="1009" spans="1:16" ht="15.75" customHeight="1" x14ac:dyDescent="0.15">
      <c r="A1009" s="13">
        <v>43988</v>
      </c>
      <c r="B1009" s="19" t="s">
        <v>5359</v>
      </c>
      <c r="C1009" s="7" t="s">
        <v>4931</v>
      </c>
      <c r="D1009" s="14">
        <v>10</v>
      </c>
      <c r="E1009" s="14" t="str">
        <f>_xlfn.XLOOKUP(D1009,'Meal Info'!$A$4:$A$19,'Meal Info'!$B$4:$B$19)</f>
        <v>Protein shake</v>
      </c>
      <c r="F1009" s="14" t="str">
        <f>_xlfn.XLOOKUP(D1009,'Meal Info'!$A$4:$A$19,'Meal Info'!$C$4:$C$19)</f>
        <v>Charlie</v>
      </c>
      <c r="G1009" s="7">
        <v>26.58</v>
      </c>
      <c r="H1009" s="7">
        <f t="shared" si="62"/>
        <v>2.6579999999999999</v>
      </c>
      <c r="I1009" s="7">
        <f t="shared" si="63"/>
        <v>29.238</v>
      </c>
      <c r="J1009" s="7">
        <v>0.28000000000000003</v>
      </c>
      <c r="K1009" s="7">
        <f t="shared" si="60"/>
        <v>7.4424000000000001</v>
      </c>
      <c r="L1009" s="7" t="s">
        <v>5076</v>
      </c>
      <c r="M1009" s="7">
        <v>1</v>
      </c>
      <c r="N1009" s="7">
        <f>INDEX('Delivery Distances'!$B$6:$K$20,MATCH('Sales Summary_working sheet'!L1009,'Delivery Distances'!$A$6:$A$20,0),MATCH('Sales Summary_working sheet'!M1009,'Delivery Distances'!$B$5:$K$5,0))</f>
        <v>7</v>
      </c>
      <c r="O1009" s="7" cm="1">
        <f t="array" ref="O1009">_xlfn.XLOOKUP(L1009,'Delivery Distances'!$A$6:$A$20,_xlfn.XLOOKUP('Sales Summary_working sheet'!M1009,'Delivery Distances'!$B$5:$K$5,'Delivery Distances'!$B$6:$K$20))</f>
        <v>7</v>
      </c>
      <c r="P1009" s="7">
        <f t="shared" si="61"/>
        <v>10.5</v>
      </c>
    </row>
    <row r="1010" spans="1:16" ht="15.75" customHeight="1" x14ac:dyDescent="0.15">
      <c r="A1010" s="13">
        <v>43988</v>
      </c>
      <c r="B1010" s="19" t="s">
        <v>5359</v>
      </c>
      <c r="C1010" s="7" t="s">
        <v>2132</v>
      </c>
      <c r="D1010" s="14">
        <v>16</v>
      </c>
      <c r="E1010" s="14" t="str">
        <f>_xlfn.XLOOKUP(D1010,'Meal Info'!$A$4:$A$19,'Meal Info'!$B$4:$B$19)</f>
        <v>Fish</v>
      </c>
      <c r="F1010" s="14" t="str">
        <f>_xlfn.XLOOKUP(D1010,'Meal Info'!$A$4:$A$19,'Meal Info'!$C$4:$C$19)</f>
        <v>Charlie</v>
      </c>
      <c r="G1010" s="7">
        <v>69.459999999999994</v>
      </c>
      <c r="H1010" s="7">
        <f t="shared" si="62"/>
        <v>6.9459999999999997</v>
      </c>
      <c r="I1010" s="7">
        <f t="shared" si="63"/>
        <v>76.405999999999992</v>
      </c>
      <c r="J1010" s="7">
        <v>0.34</v>
      </c>
      <c r="K1010" s="7">
        <f t="shared" si="60"/>
        <v>23.616399999999999</v>
      </c>
      <c r="L1010" s="7" t="s">
        <v>5076</v>
      </c>
      <c r="M1010" s="7">
        <v>2</v>
      </c>
      <c r="N1010" s="7">
        <f>INDEX('Delivery Distances'!$B$6:$K$20,MATCH('Sales Summary_working sheet'!L1010,'Delivery Distances'!$A$6:$A$20,0),MATCH('Sales Summary_working sheet'!M1010,'Delivery Distances'!$B$5:$K$5,0))</f>
        <v>11</v>
      </c>
      <c r="O1010" s="7" cm="1">
        <f t="array" ref="O1010">_xlfn.XLOOKUP(L1010,'Delivery Distances'!$A$6:$A$20,_xlfn.XLOOKUP('Sales Summary_working sheet'!M1010,'Delivery Distances'!$B$5:$K$5,'Delivery Distances'!$B$6:$K$20))</f>
        <v>11</v>
      </c>
      <c r="P1010" s="7">
        <f t="shared" si="61"/>
        <v>12.5</v>
      </c>
    </row>
    <row r="1011" spans="1:16" ht="15.75" customHeight="1" x14ac:dyDescent="0.15">
      <c r="A1011" s="13">
        <v>43988</v>
      </c>
      <c r="B1011" s="19" t="s">
        <v>5359</v>
      </c>
      <c r="C1011" s="7" t="s">
        <v>3256</v>
      </c>
      <c r="D1011" s="14">
        <v>16</v>
      </c>
      <c r="E1011" s="14" t="str">
        <f>_xlfn.XLOOKUP(D1011,'Meal Info'!$A$4:$A$19,'Meal Info'!$B$4:$B$19)</f>
        <v>Fish</v>
      </c>
      <c r="F1011" s="14" t="str">
        <f>_xlfn.XLOOKUP(D1011,'Meal Info'!$A$4:$A$19,'Meal Info'!$C$4:$C$19)</f>
        <v>Charlie</v>
      </c>
      <c r="G1011" s="7">
        <v>42.04</v>
      </c>
      <c r="H1011" s="7">
        <f t="shared" si="62"/>
        <v>4.2039999999999997</v>
      </c>
      <c r="I1011" s="7">
        <f t="shared" si="63"/>
        <v>46.244</v>
      </c>
      <c r="J1011" s="7">
        <v>0.23</v>
      </c>
      <c r="K1011" s="7">
        <f t="shared" si="60"/>
        <v>9.6692</v>
      </c>
      <c r="L1011" s="7" t="s">
        <v>26</v>
      </c>
      <c r="M1011" s="7">
        <v>6</v>
      </c>
      <c r="N1011" s="7">
        <f>INDEX('Delivery Distances'!$B$6:$K$20,MATCH('Sales Summary_working sheet'!L1011,'Delivery Distances'!$A$6:$A$20,0),MATCH('Sales Summary_working sheet'!M1011,'Delivery Distances'!$B$5:$K$5,0))</f>
        <v>14</v>
      </c>
      <c r="O1011" s="7" cm="1">
        <f t="array" ref="O1011">_xlfn.XLOOKUP(L1011,'Delivery Distances'!$A$6:$A$20,_xlfn.XLOOKUP('Sales Summary_working sheet'!M1011,'Delivery Distances'!$B$5:$K$5,'Delivery Distances'!$B$6:$K$20))</f>
        <v>14</v>
      </c>
      <c r="P1011" s="7">
        <f t="shared" si="61"/>
        <v>14</v>
      </c>
    </row>
    <row r="1012" spans="1:16" ht="15.75" customHeight="1" x14ac:dyDescent="0.15">
      <c r="A1012" s="13">
        <v>43988</v>
      </c>
      <c r="B1012" s="19" t="s">
        <v>5359</v>
      </c>
      <c r="C1012" s="7" t="s">
        <v>3603</v>
      </c>
      <c r="D1012" s="14">
        <v>10</v>
      </c>
      <c r="E1012" s="14" t="str">
        <f>_xlfn.XLOOKUP(D1012,'Meal Info'!$A$4:$A$19,'Meal Info'!$B$4:$B$19)</f>
        <v>Protein shake</v>
      </c>
      <c r="F1012" s="14" t="str">
        <f>_xlfn.XLOOKUP(D1012,'Meal Info'!$A$4:$A$19,'Meal Info'!$C$4:$C$19)</f>
        <v>Charlie</v>
      </c>
      <c r="G1012" s="7">
        <v>75.19</v>
      </c>
      <c r="H1012" s="7">
        <f t="shared" si="62"/>
        <v>7.5190000000000001</v>
      </c>
      <c r="I1012" s="7">
        <f t="shared" si="63"/>
        <v>82.709000000000003</v>
      </c>
      <c r="J1012" s="7">
        <v>0.09</v>
      </c>
      <c r="K1012" s="7">
        <f t="shared" si="60"/>
        <v>6.7670999999999992</v>
      </c>
      <c r="L1012" s="7" t="s">
        <v>5076</v>
      </c>
      <c r="M1012" s="7">
        <v>10</v>
      </c>
      <c r="N1012" s="7">
        <f>INDEX('Delivery Distances'!$B$6:$K$20,MATCH('Sales Summary_working sheet'!L1012,'Delivery Distances'!$A$6:$A$20,0),MATCH('Sales Summary_working sheet'!M1012,'Delivery Distances'!$B$5:$K$5,0))</f>
        <v>3</v>
      </c>
      <c r="O1012" s="7" cm="1">
        <f t="array" ref="O1012">_xlfn.XLOOKUP(L1012,'Delivery Distances'!$A$6:$A$20,_xlfn.XLOOKUP('Sales Summary_working sheet'!M1012,'Delivery Distances'!$B$5:$K$5,'Delivery Distances'!$B$6:$K$20))</f>
        <v>3</v>
      </c>
      <c r="P1012" s="7">
        <f t="shared" si="61"/>
        <v>7</v>
      </c>
    </row>
    <row r="1013" spans="1:16" ht="15.75" customHeight="1" x14ac:dyDescent="0.15">
      <c r="A1013" s="13">
        <v>43988</v>
      </c>
      <c r="B1013" s="19" t="s">
        <v>5359</v>
      </c>
      <c r="C1013" s="7" t="s">
        <v>2208</v>
      </c>
      <c r="D1013" s="14">
        <v>10</v>
      </c>
      <c r="E1013" s="14" t="str">
        <f>_xlfn.XLOOKUP(D1013,'Meal Info'!$A$4:$A$19,'Meal Info'!$B$4:$B$19)</f>
        <v>Protein shake</v>
      </c>
      <c r="F1013" s="14" t="str">
        <f>_xlfn.XLOOKUP(D1013,'Meal Info'!$A$4:$A$19,'Meal Info'!$C$4:$C$19)</f>
        <v>Charlie</v>
      </c>
      <c r="G1013" s="7">
        <v>20.39</v>
      </c>
      <c r="H1013" s="7">
        <f t="shared" si="62"/>
        <v>2.0390000000000001</v>
      </c>
      <c r="I1013" s="7">
        <f t="shared" si="63"/>
        <v>22.429000000000002</v>
      </c>
      <c r="J1013" s="7">
        <v>0.33</v>
      </c>
      <c r="K1013" s="7">
        <f t="shared" si="60"/>
        <v>6.7287000000000008</v>
      </c>
      <c r="L1013" s="7" t="s">
        <v>5078</v>
      </c>
      <c r="M1013" s="7">
        <v>9</v>
      </c>
      <c r="N1013" s="7">
        <f>INDEX('Delivery Distances'!$B$6:$K$20,MATCH('Sales Summary_working sheet'!L1013,'Delivery Distances'!$A$6:$A$20,0),MATCH('Sales Summary_working sheet'!M1013,'Delivery Distances'!$B$5:$K$5,0))</f>
        <v>6</v>
      </c>
      <c r="O1013" s="7" cm="1">
        <f t="array" ref="O1013">_xlfn.XLOOKUP(L1013,'Delivery Distances'!$A$6:$A$20,_xlfn.XLOOKUP('Sales Summary_working sheet'!M1013,'Delivery Distances'!$B$5:$K$5,'Delivery Distances'!$B$6:$K$20))</f>
        <v>6</v>
      </c>
      <c r="P1013" s="7">
        <f t="shared" si="61"/>
        <v>10</v>
      </c>
    </row>
    <row r="1014" spans="1:16" ht="15.75" customHeight="1" x14ac:dyDescent="0.15">
      <c r="A1014" s="13">
        <v>43988</v>
      </c>
      <c r="B1014" s="19" t="s">
        <v>5359</v>
      </c>
      <c r="C1014" s="7" t="s">
        <v>2473</v>
      </c>
      <c r="D1014" s="14">
        <v>10</v>
      </c>
      <c r="E1014" s="14" t="str">
        <f>_xlfn.XLOOKUP(D1014,'Meal Info'!$A$4:$A$19,'Meal Info'!$B$4:$B$19)</f>
        <v>Protein shake</v>
      </c>
      <c r="F1014" s="14" t="str">
        <f>_xlfn.XLOOKUP(D1014,'Meal Info'!$A$4:$A$19,'Meal Info'!$C$4:$C$19)</f>
        <v>Charlie</v>
      </c>
      <c r="G1014" s="7">
        <v>28.47</v>
      </c>
      <c r="H1014" s="7">
        <f t="shared" si="62"/>
        <v>2.847</v>
      </c>
      <c r="I1014" s="7">
        <f t="shared" si="63"/>
        <v>31.317</v>
      </c>
      <c r="J1014" s="7">
        <v>0.06</v>
      </c>
      <c r="K1014" s="7">
        <f t="shared" si="60"/>
        <v>1.7081999999999999</v>
      </c>
      <c r="L1014" s="7" t="s">
        <v>31</v>
      </c>
      <c r="M1014" s="7">
        <v>5</v>
      </c>
      <c r="N1014" s="7">
        <f>INDEX('Delivery Distances'!$B$6:$K$20,MATCH('Sales Summary_working sheet'!L1014,'Delivery Distances'!$A$6:$A$20,0),MATCH('Sales Summary_working sheet'!M1014,'Delivery Distances'!$B$5:$K$5,0))</f>
        <v>3</v>
      </c>
      <c r="O1014" s="7" cm="1">
        <f t="array" ref="O1014">_xlfn.XLOOKUP(L1014,'Delivery Distances'!$A$6:$A$20,_xlfn.XLOOKUP('Sales Summary_working sheet'!M1014,'Delivery Distances'!$B$5:$K$5,'Delivery Distances'!$B$6:$K$20))</f>
        <v>3</v>
      </c>
      <c r="P1014" s="7">
        <f t="shared" si="61"/>
        <v>7</v>
      </c>
    </row>
    <row r="1015" spans="1:16" ht="15.75" customHeight="1" x14ac:dyDescent="0.15">
      <c r="A1015" s="13">
        <v>43988</v>
      </c>
      <c r="B1015" s="19" t="s">
        <v>5359</v>
      </c>
      <c r="C1015" s="7" t="s">
        <v>4491</v>
      </c>
      <c r="D1015" s="14">
        <v>15</v>
      </c>
      <c r="E1015" s="14" t="str">
        <f>_xlfn.XLOOKUP(D1015,'Meal Info'!$A$4:$A$19,'Meal Info'!$B$4:$B$19)</f>
        <v>Snacks</v>
      </c>
      <c r="F1015" s="14" t="str">
        <f>_xlfn.XLOOKUP(D1015,'Meal Info'!$A$4:$A$19,'Meal Info'!$C$4:$C$19)</f>
        <v>Charlie</v>
      </c>
      <c r="G1015" s="7">
        <v>28.87</v>
      </c>
      <c r="H1015" s="7">
        <f t="shared" si="62"/>
        <v>2.8870000000000005</v>
      </c>
      <c r="I1015" s="7">
        <f t="shared" si="63"/>
        <v>31.757000000000001</v>
      </c>
      <c r="J1015" s="7">
        <v>0.23</v>
      </c>
      <c r="K1015" s="7">
        <f t="shared" si="60"/>
        <v>6.6401000000000003</v>
      </c>
      <c r="L1015" s="7" t="s">
        <v>30</v>
      </c>
      <c r="M1015" s="7">
        <v>1</v>
      </c>
      <c r="N1015" s="7">
        <f>INDEX('Delivery Distances'!$B$6:$K$20,MATCH('Sales Summary_working sheet'!L1015,'Delivery Distances'!$A$6:$A$20,0),MATCH('Sales Summary_working sheet'!M1015,'Delivery Distances'!$B$5:$K$5,0))</f>
        <v>8</v>
      </c>
      <c r="O1015" s="7" cm="1">
        <f t="array" ref="O1015">_xlfn.XLOOKUP(L1015,'Delivery Distances'!$A$6:$A$20,_xlfn.XLOOKUP('Sales Summary_working sheet'!M1015,'Delivery Distances'!$B$5:$K$5,'Delivery Distances'!$B$6:$K$20))</f>
        <v>8</v>
      </c>
      <c r="P1015" s="7">
        <f t="shared" si="61"/>
        <v>11</v>
      </c>
    </row>
    <row r="1016" spans="1:16" ht="15.75" customHeight="1" x14ac:dyDescent="0.15">
      <c r="A1016" s="13">
        <v>43988</v>
      </c>
      <c r="B1016" s="19" t="s">
        <v>5359</v>
      </c>
      <c r="C1016" s="7" t="s">
        <v>4082</v>
      </c>
      <c r="D1016" s="14">
        <v>15</v>
      </c>
      <c r="E1016" s="14" t="str">
        <f>_xlfn.XLOOKUP(D1016,'Meal Info'!$A$4:$A$19,'Meal Info'!$B$4:$B$19)</f>
        <v>Snacks</v>
      </c>
      <c r="F1016" s="14" t="str">
        <f>_xlfn.XLOOKUP(D1016,'Meal Info'!$A$4:$A$19,'Meal Info'!$C$4:$C$19)</f>
        <v>Charlie</v>
      </c>
      <c r="G1016" s="7">
        <v>78.02</v>
      </c>
      <c r="H1016" s="7">
        <f t="shared" si="62"/>
        <v>7.8019999999999996</v>
      </c>
      <c r="I1016" s="7">
        <f t="shared" si="63"/>
        <v>85.822000000000003</v>
      </c>
      <c r="J1016" s="7">
        <v>0.38</v>
      </c>
      <c r="K1016" s="7">
        <f t="shared" si="60"/>
        <v>29.647599999999997</v>
      </c>
      <c r="L1016" s="7" t="s">
        <v>5075</v>
      </c>
      <c r="M1016" s="7">
        <v>5</v>
      </c>
      <c r="N1016" s="7">
        <f>INDEX('Delivery Distances'!$B$6:$K$20,MATCH('Sales Summary_working sheet'!L1016,'Delivery Distances'!$A$6:$A$20,0),MATCH('Sales Summary_working sheet'!M1016,'Delivery Distances'!$B$5:$K$5,0))</f>
        <v>2</v>
      </c>
      <c r="O1016" s="7" cm="1">
        <f t="array" ref="O1016">_xlfn.XLOOKUP(L1016,'Delivery Distances'!$A$6:$A$20,_xlfn.XLOOKUP('Sales Summary_working sheet'!M1016,'Delivery Distances'!$B$5:$K$5,'Delivery Distances'!$B$6:$K$20))</f>
        <v>2</v>
      </c>
      <c r="P1016" s="7">
        <f t="shared" si="61"/>
        <v>6</v>
      </c>
    </row>
    <row r="1017" spans="1:16" ht="15.75" customHeight="1" x14ac:dyDescent="0.15">
      <c r="A1017" s="13">
        <v>43988</v>
      </c>
      <c r="B1017" s="19" t="s">
        <v>5359</v>
      </c>
      <c r="C1017" s="7" t="s">
        <v>2927</v>
      </c>
      <c r="D1017" s="14">
        <v>16</v>
      </c>
      <c r="E1017" s="14" t="str">
        <f>_xlfn.XLOOKUP(D1017,'Meal Info'!$A$4:$A$19,'Meal Info'!$B$4:$B$19)</f>
        <v>Fish</v>
      </c>
      <c r="F1017" s="14" t="str">
        <f>_xlfn.XLOOKUP(D1017,'Meal Info'!$A$4:$A$19,'Meal Info'!$C$4:$C$19)</f>
        <v>Charlie</v>
      </c>
      <c r="G1017" s="7">
        <v>48.32</v>
      </c>
      <c r="H1017" s="7">
        <f t="shared" si="62"/>
        <v>4.8320000000000007</v>
      </c>
      <c r="I1017" s="7">
        <f t="shared" si="63"/>
        <v>53.152000000000001</v>
      </c>
      <c r="J1017" s="7">
        <v>0.19</v>
      </c>
      <c r="K1017" s="7">
        <f t="shared" si="60"/>
        <v>9.1807999999999996</v>
      </c>
      <c r="L1017" s="7" t="s">
        <v>5078</v>
      </c>
      <c r="M1017" s="7">
        <v>8</v>
      </c>
      <c r="N1017" s="7">
        <f>INDEX('Delivery Distances'!$B$6:$K$20,MATCH('Sales Summary_working sheet'!L1017,'Delivery Distances'!$A$6:$A$20,0),MATCH('Sales Summary_working sheet'!M1017,'Delivery Distances'!$B$5:$K$5,0))</f>
        <v>5</v>
      </c>
      <c r="O1017" s="7" cm="1">
        <f t="array" ref="O1017">_xlfn.XLOOKUP(L1017,'Delivery Distances'!$A$6:$A$20,_xlfn.XLOOKUP('Sales Summary_working sheet'!M1017,'Delivery Distances'!$B$5:$K$5,'Delivery Distances'!$B$6:$K$20))</f>
        <v>5</v>
      </c>
      <c r="P1017" s="7">
        <f t="shared" si="61"/>
        <v>9</v>
      </c>
    </row>
    <row r="1018" spans="1:16" ht="15.75" customHeight="1" x14ac:dyDescent="0.15">
      <c r="A1018" s="13">
        <v>43988</v>
      </c>
      <c r="B1018" s="19" t="s">
        <v>5359</v>
      </c>
      <c r="C1018" s="7" t="s">
        <v>4544</v>
      </c>
      <c r="D1018" s="14">
        <v>10</v>
      </c>
      <c r="E1018" s="14" t="str">
        <f>_xlfn.XLOOKUP(D1018,'Meal Info'!$A$4:$A$19,'Meal Info'!$B$4:$B$19)</f>
        <v>Protein shake</v>
      </c>
      <c r="F1018" s="14" t="str">
        <f>_xlfn.XLOOKUP(D1018,'Meal Info'!$A$4:$A$19,'Meal Info'!$C$4:$C$19)</f>
        <v>Charlie</v>
      </c>
      <c r="G1018" s="7">
        <v>86.81</v>
      </c>
      <c r="H1018" s="7">
        <f t="shared" si="62"/>
        <v>8.6810000000000009</v>
      </c>
      <c r="I1018" s="7">
        <f t="shared" si="63"/>
        <v>95.491</v>
      </c>
      <c r="J1018" s="7">
        <v>0.27</v>
      </c>
      <c r="K1018" s="7">
        <f t="shared" si="60"/>
        <v>23.438700000000001</v>
      </c>
      <c r="L1018" s="7" t="s">
        <v>26</v>
      </c>
      <c r="M1018" s="7">
        <v>5</v>
      </c>
      <c r="N1018" s="7">
        <f>INDEX('Delivery Distances'!$B$6:$K$20,MATCH('Sales Summary_working sheet'!L1018,'Delivery Distances'!$A$6:$A$20,0),MATCH('Sales Summary_working sheet'!M1018,'Delivery Distances'!$B$5:$K$5,0))</f>
        <v>16</v>
      </c>
      <c r="O1018" s="7" cm="1">
        <f t="array" ref="O1018">_xlfn.XLOOKUP(L1018,'Delivery Distances'!$A$6:$A$20,_xlfn.XLOOKUP('Sales Summary_working sheet'!M1018,'Delivery Distances'!$B$5:$K$5,'Delivery Distances'!$B$6:$K$20))</f>
        <v>16</v>
      </c>
      <c r="P1018" s="7">
        <f t="shared" si="61"/>
        <v>15</v>
      </c>
    </row>
    <row r="1019" spans="1:16" ht="15.75" customHeight="1" x14ac:dyDescent="0.15">
      <c r="A1019" s="13">
        <v>43988</v>
      </c>
      <c r="B1019" s="19" t="s">
        <v>5359</v>
      </c>
      <c r="C1019" s="7" t="s">
        <v>4833</v>
      </c>
      <c r="D1019" s="14">
        <v>10</v>
      </c>
      <c r="E1019" s="14" t="str">
        <f>_xlfn.XLOOKUP(D1019,'Meal Info'!$A$4:$A$19,'Meal Info'!$B$4:$B$19)</f>
        <v>Protein shake</v>
      </c>
      <c r="F1019" s="14" t="str">
        <f>_xlfn.XLOOKUP(D1019,'Meal Info'!$A$4:$A$19,'Meal Info'!$C$4:$C$19)</f>
        <v>Charlie</v>
      </c>
      <c r="G1019" s="7">
        <v>77.900000000000006</v>
      </c>
      <c r="H1019" s="7">
        <f t="shared" si="62"/>
        <v>7.7900000000000009</v>
      </c>
      <c r="I1019" s="7">
        <f t="shared" si="63"/>
        <v>85.690000000000012</v>
      </c>
      <c r="J1019" s="7">
        <v>0.25</v>
      </c>
      <c r="K1019" s="7">
        <f t="shared" si="60"/>
        <v>19.475000000000001</v>
      </c>
      <c r="L1019" s="7" t="s">
        <v>28</v>
      </c>
      <c r="M1019" s="7">
        <v>8</v>
      </c>
      <c r="N1019" s="7">
        <f>INDEX('Delivery Distances'!$B$6:$K$20,MATCH('Sales Summary_working sheet'!L1019,'Delivery Distances'!$A$6:$A$20,0),MATCH('Sales Summary_working sheet'!M1019,'Delivery Distances'!$B$5:$K$5,0))</f>
        <v>17</v>
      </c>
      <c r="O1019" s="7" cm="1">
        <f t="array" ref="O1019">_xlfn.XLOOKUP(L1019,'Delivery Distances'!$A$6:$A$20,_xlfn.XLOOKUP('Sales Summary_working sheet'!M1019,'Delivery Distances'!$B$5:$K$5,'Delivery Distances'!$B$6:$K$20))</f>
        <v>17</v>
      </c>
      <c r="P1019" s="7">
        <f t="shared" si="61"/>
        <v>15.5</v>
      </c>
    </row>
    <row r="1020" spans="1:16" ht="15.75" customHeight="1" x14ac:dyDescent="0.15">
      <c r="A1020" s="13">
        <v>43988</v>
      </c>
      <c r="B1020" s="19" t="s">
        <v>5359</v>
      </c>
      <c r="C1020" s="7" t="s">
        <v>3223</v>
      </c>
      <c r="D1020" s="14">
        <v>15</v>
      </c>
      <c r="E1020" s="14" t="str">
        <f>_xlfn.XLOOKUP(D1020,'Meal Info'!$A$4:$A$19,'Meal Info'!$B$4:$B$19)</f>
        <v>Snacks</v>
      </c>
      <c r="F1020" s="14" t="str">
        <f>_xlfn.XLOOKUP(D1020,'Meal Info'!$A$4:$A$19,'Meal Info'!$C$4:$C$19)</f>
        <v>Charlie</v>
      </c>
      <c r="G1020" s="7">
        <v>3.82</v>
      </c>
      <c r="H1020" s="7">
        <f t="shared" si="62"/>
        <v>0.38200000000000001</v>
      </c>
      <c r="I1020" s="7">
        <f t="shared" si="63"/>
        <v>4.202</v>
      </c>
      <c r="J1020" s="7">
        <v>0.26</v>
      </c>
      <c r="K1020" s="7">
        <f t="shared" si="60"/>
        <v>0.99319999999999997</v>
      </c>
      <c r="L1020" s="7" t="s">
        <v>5077</v>
      </c>
      <c r="M1020" s="7">
        <v>10</v>
      </c>
      <c r="N1020" s="7">
        <f>INDEX('Delivery Distances'!$B$6:$K$20,MATCH('Sales Summary_working sheet'!L1020,'Delivery Distances'!$A$6:$A$20,0),MATCH('Sales Summary_working sheet'!M1020,'Delivery Distances'!$B$5:$K$5,0))</f>
        <v>6</v>
      </c>
      <c r="O1020" s="7" cm="1">
        <f t="array" ref="O1020">_xlfn.XLOOKUP(L1020,'Delivery Distances'!$A$6:$A$20,_xlfn.XLOOKUP('Sales Summary_working sheet'!M1020,'Delivery Distances'!$B$5:$K$5,'Delivery Distances'!$B$6:$K$20))</f>
        <v>6</v>
      </c>
      <c r="P1020" s="7">
        <f t="shared" si="61"/>
        <v>10</v>
      </c>
    </row>
    <row r="1021" spans="1:16" ht="15.75" customHeight="1" x14ac:dyDescent="0.15">
      <c r="A1021" s="13">
        <v>43988</v>
      </c>
      <c r="B1021" s="19" t="s">
        <v>5360</v>
      </c>
      <c r="C1021" s="7" t="s">
        <v>3367</v>
      </c>
      <c r="D1021" s="14">
        <v>16</v>
      </c>
      <c r="E1021" s="14" t="str">
        <f>_xlfn.XLOOKUP(D1021,'Meal Info'!$A$4:$A$19,'Meal Info'!$B$4:$B$19)</f>
        <v>Fish</v>
      </c>
      <c r="F1021" s="14" t="str">
        <f>_xlfn.XLOOKUP(D1021,'Meal Info'!$A$4:$A$19,'Meal Info'!$C$4:$C$19)</f>
        <v>Charlie</v>
      </c>
      <c r="G1021" s="7">
        <v>19.75</v>
      </c>
      <c r="H1021" s="7">
        <f t="shared" si="62"/>
        <v>1.9750000000000001</v>
      </c>
      <c r="I1021" s="7">
        <f t="shared" si="63"/>
        <v>21.725000000000001</v>
      </c>
      <c r="J1021" s="7">
        <v>7.0000000000000007E-2</v>
      </c>
      <c r="K1021" s="7">
        <f t="shared" si="60"/>
        <v>1.3825000000000001</v>
      </c>
      <c r="L1021" s="7" t="s">
        <v>5082</v>
      </c>
      <c r="M1021" s="7">
        <v>10</v>
      </c>
      <c r="N1021" s="7">
        <f>INDEX('Delivery Distances'!$B$6:$K$20,MATCH('Sales Summary_working sheet'!L1021,'Delivery Distances'!$A$6:$A$20,0),MATCH('Sales Summary_working sheet'!M1021,'Delivery Distances'!$B$5:$K$5,0))</f>
        <v>2</v>
      </c>
      <c r="O1021" s="7" cm="1">
        <f t="array" ref="O1021">_xlfn.XLOOKUP(L1021,'Delivery Distances'!$A$6:$A$20,_xlfn.XLOOKUP('Sales Summary_working sheet'!M1021,'Delivery Distances'!$B$5:$K$5,'Delivery Distances'!$B$6:$K$20))</f>
        <v>2</v>
      </c>
      <c r="P1021" s="7">
        <f t="shared" si="61"/>
        <v>6</v>
      </c>
    </row>
    <row r="1022" spans="1:16" ht="15.75" customHeight="1" x14ac:dyDescent="0.15">
      <c r="A1022" s="13">
        <v>43988</v>
      </c>
      <c r="B1022" s="19" t="s">
        <v>5360</v>
      </c>
      <c r="C1022" s="7" t="s">
        <v>1715</v>
      </c>
      <c r="D1022" s="14">
        <v>15</v>
      </c>
      <c r="E1022" s="14" t="str">
        <f>_xlfn.XLOOKUP(D1022,'Meal Info'!$A$4:$A$19,'Meal Info'!$B$4:$B$19)</f>
        <v>Snacks</v>
      </c>
      <c r="F1022" s="14" t="str">
        <f>_xlfn.XLOOKUP(D1022,'Meal Info'!$A$4:$A$19,'Meal Info'!$C$4:$C$19)</f>
        <v>Charlie</v>
      </c>
      <c r="G1022" s="7">
        <v>32.549999999999997</v>
      </c>
      <c r="H1022" s="7">
        <f t="shared" si="62"/>
        <v>3.2549999999999999</v>
      </c>
      <c r="I1022" s="7">
        <f t="shared" si="63"/>
        <v>35.805</v>
      </c>
      <c r="J1022" s="7">
        <v>0.32</v>
      </c>
      <c r="K1022" s="7">
        <f t="shared" si="60"/>
        <v>10.415999999999999</v>
      </c>
      <c r="L1022" s="7" t="s">
        <v>5082</v>
      </c>
      <c r="M1022" s="7">
        <v>6</v>
      </c>
      <c r="N1022" s="7">
        <f>INDEX('Delivery Distances'!$B$6:$K$20,MATCH('Sales Summary_working sheet'!L1022,'Delivery Distances'!$A$6:$A$20,0),MATCH('Sales Summary_working sheet'!M1022,'Delivery Distances'!$B$5:$K$5,0))</f>
        <v>1</v>
      </c>
      <c r="O1022" s="7" cm="1">
        <f t="array" ref="O1022">_xlfn.XLOOKUP(L1022,'Delivery Distances'!$A$6:$A$20,_xlfn.XLOOKUP('Sales Summary_working sheet'!M1022,'Delivery Distances'!$B$5:$K$5,'Delivery Distances'!$B$6:$K$20))</f>
        <v>1</v>
      </c>
      <c r="P1022" s="7">
        <f t="shared" si="61"/>
        <v>3</v>
      </c>
    </row>
    <row r="1023" spans="1:16" ht="15.75" customHeight="1" x14ac:dyDescent="0.15">
      <c r="A1023" s="13">
        <v>43988</v>
      </c>
      <c r="B1023" s="19" t="s">
        <v>5360</v>
      </c>
      <c r="C1023" s="7" t="s">
        <v>3544</v>
      </c>
      <c r="D1023" s="14">
        <v>10</v>
      </c>
      <c r="E1023" s="14" t="str">
        <f>_xlfn.XLOOKUP(D1023,'Meal Info'!$A$4:$A$19,'Meal Info'!$B$4:$B$19)</f>
        <v>Protein shake</v>
      </c>
      <c r="F1023" s="14" t="str">
        <f>_xlfn.XLOOKUP(D1023,'Meal Info'!$A$4:$A$19,'Meal Info'!$C$4:$C$19)</f>
        <v>Charlie</v>
      </c>
      <c r="G1023" s="7">
        <v>42.07</v>
      </c>
      <c r="H1023" s="7">
        <f t="shared" si="62"/>
        <v>4.2069999999999999</v>
      </c>
      <c r="I1023" s="7">
        <f t="shared" si="63"/>
        <v>46.277000000000001</v>
      </c>
      <c r="J1023" s="7">
        <v>0.31</v>
      </c>
      <c r="K1023" s="7">
        <f t="shared" si="60"/>
        <v>13.041700000000001</v>
      </c>
      <c r="L1023" s="7" t="s">
        <v>5076</v>
      </c>
      <c r="M1023" s="7">
        <v>4</v>
      </c>
      <c r="N1023" s="7">
        <f>INDEX('Delivery Distances'!$B$6:$K$20,MATCH('Sales Summary_working sheet'!L1023,'Delivery Distances'!$A$6:$A$20,0),MATCH('Sales Summary_working sheet'!M1023,'Delivery Distances'!$B$5:$K$5,0))</f>
        <v>11</v>
      </c>
      <c r="O1023" s="7" cm="1">
        <f t="array" ref="O1023">_xlfn.XLOOKUP(L1023,'Delivery Distances'!$A$6:$A$20,_xlfn.XLOOKUP('Sales Summary_working sheet'!M1023,'Delivery Distances'!$B$5:$K$5,'Delivery Distances'!$B$6:$K$20))</f>
        <v>11</v>
      </c>
      <c r="P1023" s="7">
        <f t="shared" si="61"/>
        <v>12.5</v>
      </c>
    </row>
    <row r="1024" spans="1:16" ht="15.75" customHeight="1" x14ac:dyDescent="0.15">
      <c r="A1024" s="13">
        <v>43988</v>
      </c>
      <c r="B1024" s="19" t="s">
        <v>5360</v>
      </c>
      <c r="C1024" s="7" t="s">
        <v>2077</v>
      </c>
      <c r="D1024" s="14">
        <v>16</v>
      </c>
      <c r="E1024" s="14" t="str">
        <f>_xlfn.XLOOKUP(D1024,'Meal Info'!$A$4:$A$19,'Meal Info'!$B$4:$B$19)</f>
        <v>Fish</v>
      </c>
      <c r="F1024" s="14" t="str">
        <f>_xlfn.XLOOKUP(D1024,'Meal Info'!$A$4:$A$19,'Meal Info'!$C$4:$C$19)</f>
        <v>Charlie</v>
      </c>
      <c r="G1024" s="7">
        <v>32.92</v>
      </c>
      <c r="H1024" s="7">
        <f t="shared" si="62"/>
        <v>3.2920000000000003</v>
      </c>
      <c r="I1024" s="7">
        <f t="shared" si="63"/>
        <v>36.212000000000003</v>
      </c>
      <c r="J1024" s="7">
        <v>0.13</v>
      </c>
      <c r="K1024" s="7">
        <f t="shared" si="60"/>
        <v>4.2796000000000003</v>
      </c>
      <c r="L1024" s="7" t="s">
        <v>5076</v>
      </c>
      <c r="M1024" s="7">
        <v>1</v>
      </c>
      <c r="N1024" s="7">
        <f>INDEX('Delivery Distances'!$B$6:$K$20,MATCH('Sales Summary_working sheet'!L1024,'Delivery Distances'!$A$6:$A$20,0),MATCH('Sales Summary_working sheet'!M1024,'Delivery Distances'!$B$5:$K$5,0))</f>
        <v>7</v>
      </c>
      <c r="O1024" s="7" cm="1">
        <f t="array" ref="O1024">_xlfn.XLOOKUP(L1024,'Delivery Distances'!$A$6:$A$20,_xlfn.XLOOKUP('Sales Summary_working sheet'!M1024,'Delivery Distances'!$B$5:$K$5,'Delivery Distances'!$B$6:$K$20))</f>
        <v>7</v>
      </c>
      <c r="P1024" s="7">
        <f t="shared" si="61"/>
        <v>10.5</v>
      </c>
    </row>
    <row r="1025" spans="1:16" ht="15.75" customHeight="1" x14ac:dyDescent="0.15">
      <c r="A1025" s="13">
        <v>43988</v>
      </c>
      <c r="B1025" s="19" t="s">
        <v>5360</v>
      </c>
      <c r="C1025" s="7" t="s">
        <v>2704</v>
      </c>
      <c r="D1025" s="14">
        <v>10</v>
      </c>
      <c r="E1025" s="14" t="str">
        <f>_xlfn.XLOOKUP(D1025,'Meal Info'!$A$4:$A$19,'Meal Info'!$B$4:$B$19)</f>
        <v>Protein shake</v>
      </c>
      <c r="F1025" s="14" t="str">
        <f>_xlfn.XLOOKUP(D1025,'Meal Info'!$A$4:$A$19,'Meal Info'!$C$4:$C$19)</f>
        <v>Charlie</v>
      </c>
      <c r="G1025" s="7">
        <v>48.58</v>
      </c>
      <c r="H1025" s="7">
        <f t="shared" si="62"/>
        <v>4.8580000000000005</v>
      </c>
      <c r="I1025" s="7">
        <f t="shared" si="63"/>
        <v>53.438000000000002</v>
      </c>
      <c r="J1025" s="7">
        <v>0.37</v>
      </c>
      <c r="K1025" s="7">
        <f t="shared" si="60"/>
        <v>17.974599999999999</v>
      </c>
      <c r="L1025" s="7" t="s">
        <v>5076</v>
      </c>
      <c r="M1025" s="7">
        <v>9</v>
      </c>
      <c r="N1025" s="7">
        <f>INDEX('Delivery Distances'!$B$6:$K$20,MATCH('Sales Summary_working sheet'!L1025,'Delivery Distances'!$A$6:$A$20,0),MATCH('Sales Summary_working sheet'!M1025,'Delivery Distances'!$B$5:$K$5,0))</f>
        <v>8</v>
      </c>
      <c r="O1025" s="7" cm="1">
        <f t="array" ref="O1025">_xlfn.XLOOKUP(L1025,'Delivery Distances'!$A$6:$A$20,_xlfn.XLOOKUP('Sales Summary_working sheet'!M1025,'Delivery Distances'!$B$5:$K$5,'Delivery Distances'!$B$6:$K$20))</f>
        <v>8</v>
      </c>
      <c r="P1025" s="7">
        <f t="shared" si="61"/>
        <v>11</v>
      </c>
    </row>
    <row r="1026" spans="1:16" ht="15.75" customHeight="1" x14ac:dyDescent="0.15">
      <c r="A1026" s="13">
        <v>43988</v>
      </c>
      <c r="B1026" s="19" t="s">
        <v>5360</v>
      </c>
      <c r="C1026" s="7" t="s">
        <v>4603</v>
      </c>
      <c r="D1026" s="14">
        <v>10</v>
      </c>
      <c r="E1026" s="14" t="str">
        <f>_xlfn.XLOOKUP(D1026,'Meal Info'!$A$4:$A$19,'Meal Info'!$B$4:$B$19)</f>
        <v>Protein shake</v>
      </c>
      <c r="F1026" s="14" t="str">
        <f>_xlfn.XLOOKUP(D1026,'Meal Info'!$A$4:$A$19,'Meal Info'!$C$4:$C$19)</f>
        <v>Charlie</v>
      </c>
      <c r="G1026" s="7">
        <v>66.66</v>
      </c>
      <c r="H1026" s="7">
        <f t="shared" si="62"/>
        <v>6.6660000000000004</v>
      </c>
      <c r="I1026" s="7">
        <f t="shared" si="63"/>
        <v>73.325999999999993</v>
      </c>
      <c r="J1026" s="7">
        <v>0.27</v>
      </c>
      <c r="K1026" s="7">
        <f t="shared" si="60"/>
        <v>17.998200000000001</v>
      </c>
      <c r="L1026" s="7" t="s">
        <v>27</v>
      </c>
      <c r="M1026" s="7">
        <v>7</v>
      </c>
      <c r="N1026" s="7">
        <f>INDEX('Delivery Distances'!$B$6:$K$20,MATCH('Sales Summary_working sheet'!L1026,'Delivery Distances'!$A$6:$A$20,0),MATCH('Sales Summary_working sheet'!M1026,'Delivery Distances'!$B$5:$K$5,0))</f>
        <v>14</v>
      </c>
      <c r="O1026" s="7" cm="1">
        <f t="array" ref="O1026">_xlfn.XLOOKUP(L1026,'Delivery Distances'!$A$6:$A$20,_xlfn.XLOOKUP('Sales Summary_working sheet'!M1026,'Delivery Distances'!$B$5:$K$5,'Delivery Distances'!$B$6:$K$20))</f>
        <v>14</v>
      </c>
      <c r="P1026" s="7">
        <f t="shared" si="61"/>
        <v>14</v>
      </c>
    </row>
    <row r="1027" spans="1:16" ht="15.75" customHeight="1" x14ac:dyDescent="0.15">
      <c r="A1027" s="13">
        <v>43988</v>
      </c>
      <c r="B1027" s="19" t="s">
        <v>5360</v>
      </c>
      <c r="C1027" s="7" t="s">
        <v>3319</v>
      </c>
      <c r="D1027" s="14">
        <v>10</v>
      </c>
      <c r="E1027" s="14" t="str">
        <f>_xlfn.XLOOKUP(D1027,'Meal Info'!$A$4:$A$19,'Meal Info'!$B$4:$B$19)</f>
        <v>Protein shake</v>
      </c>
      <c r="F1027" s="14" t="str">
        <f>_xlfn.XLOOKUP(D1027,'Meal Info'!$A$4:$A$19,'Meal Info'!$C$4:$C$19)</f>
        <v>Charlie</v>
      </c>
      <c r="G1027" s="7">
        <v>61.74</v>
      </c>
      <c r="H1027" s="7">
        <f t="shared" si="62"/>
        <v>6.1740000000000004</v>
      </c>
      <c r="I1027" s="7">
        <f t="shared" si="63"/>
        <v>67.914000000000001</v>
      </c>
      <c r="J1027" s="7">
        <v>0.39</v>
      </c>
      <c r="K1027" s="7">
        <f t="shared" si="60"/>
        <v>24.078600000000002</v>
      </c>
      <c r="L1027" s="7" t="s">
        <v>5082</v>
      </c>
      <c r="M1027" s="7">
        <v>2</v>
      </c>
      <c r="N1027" s="7">
        <f>INDEX('Delivery Distances'!$B$6:$K$20,MATCH('Sales Summary_working sheet'!L1027,'Delivery Distances'!$A$6:$A$20,0),MATCH('Sales Summary_working sheet'!M1027,'Delivery Distances'!$B$5:$K$5,0))</f>
        <v>3</v>
      </c>
      <c r="O1027" s="7" cm="1">
        <f t="array" ref="O1027">_xlfn.XLOOKUP(L1027,'Delivery Distances'!$A$6:$A$20,_xlfn.XLOOKUP('Sales Summary_working sheet'!M1027,'Delivery Distances'!$B$5:$K$5,'Delivery Distances'!$B$6:$K$20))</f>
        <v>3</v>
      </c>
      <c r="P1027" s="7">
        <f t="shared" si="61"/>
        <v>7</v>
      </c>
    </row>
    <row r="1028" spans="1:16" ht="15.75" customHeight="1" x14ac:dyDescent="0.15">
      <c r="A1028" s="13">
        <v>43988</v>
      </c>
      <c r="B1028" s="19" t="s">
        <v>5360</v>
      </c>
      <c r="C1028" s="7" t="s">
        <v>2484</v>
      </c>
      <c r="D1028" s="14">
        <v>16</v>
      </c>
      <c r="E1028" s="14" t="str">
        <f>_xlfn.XLOOKUP(D1028,'Meal Info'!$A$4:$A$19,'Meal Info'!$B$4:$B$19)</f>
        <v>Fish</v>
      </c>
      <c r="F1028" s="14" t="str">
        <f>_xlfn.XLOOKUP(D1028,'Meal Info'!$A$4:$A$19,'Meal Info'!$C$4:$C$19)</f>
        <v>Charlie</v>
      </c>
      <c r="G1028" s="7">
        <v>31.71</v>
      </c>
      <c r="H1028" s="7">
        <f t="shared" si="62"/>
        <v>3.1710000000000003</v>
      </c>
      <c r="I1028" s="7">
        <f t="shared" si="63"/>
        <v>34.881</v>
      </c>
      <c r="J1028" s="7">
        <v>0.19</v>
      </c>
      <c r="K1028" s="7">
        <f t="shared" si="60"/>
        <v>6.0249000000000006</v>
      </c>
      <c r="L1028" s="7" t="s">
        <v>5082</v>
      </c>
      <c r="M1028" s="7">
        <v>3</v>
      </c>
      <c r="N1028" s="7">
        <f>INDEX('Delivery Distances'!$B$6:$K$20,MATCH('Sales Summary_working sheet'!L1028,'Delivery Distances'!$A$6:$A$20,0),MATCH('Sales Summary_working sheet'!M1028,'Delivery Distances'!$B$5:$K$5,0))</f>
        <v>3</v>
      </c>
      <c r="O1028" s="7" cm="1">
        <f t="array" ref="O1028">_xlfn.XLOOKUP(L1028,'Delivery Distances'!$A$6:$A$20,_xlfn.XLOOKUP('Sales Summary_working sheet'!M1028,'Delivery Distances'!$B$5:$K$5,'Delivery Distances'!$B$6:$K$20))</f>
        <v>3</v>
      </c>
      <c r="P1028" s="7">
        <f t="shared" si="61"/>
        <v>7</v>
      </c>
    </row>
    <row r="1029" spans="1:16" ht="15.75" customHeight="1" x14ac:dyDescent="0.15">
      <c r="A1029" s="13">
        <v>43988</v>
      </c>
      <c r="B1029" s="19" t="s">
        <v>5360</v>
      </c>
      <c r="C1029" s="7" t="s">
        <v>3343</v>
      </c>
      <c r="D1029" s="14">
        <v>16</v>
      </c>
      <c r="E1029" s="14" t="str">
        <f>_xlfn.XLOOKUP(D1029,'Meal Info'!$A$4:$A$19,'Meal Info'!$B$4:$B$19)</f>
        <v>Fish</v>
      </c>
      <c r="F1029" s="14" t="str">
        <f>_xlfn.XLOOKUP(D1029,'Meal Info'!$A$4:$A$19,'Meal Info'!$C$4:$C$19)</f>
        <v>Charlie</v>
      </c>
      <c r="G1029" s="7">
        <v>77.08</v>
      </c>
      <c r="H1029" s="7">
        <f t="shared" si="62"/>
        <v>7.7080000000000002</v>
      </c>
      <c r="I1029" s="7">
        <f t="shared" si="63"/>
        <v>84.787999999999997</v>
      </c>
      <c r="J1029" s="7">
        <v>0.3</v>
      </c>
      <c r="K1029" s="7">
        <f t="shared" ref="K1029:K1092" si="64">J1029*G1029</f>
        <v>23.123999999999999</v>
      </c>
      <c r="L1029" s="7" t="s">
        <v>5080</v>
      </c>
      <c r="M1029" s="7">
        <v>10</v>
      </c>
      <c r="N1029" s="7">
        <f>INDEX('Delivery Distances'!$B$6:$K$20,MATCH('Sales Summary_working sheet'!L1029,'Delivery Distances'!$A$6:$A$20,0),MATCH('Sales Summary_working sheet'!M1029,'Delivery Distances'!$B$5:$K$5,0))</f>
        <v>5</v>
      </c>
      <c r="O1029" s="7" cm="1">
        <f t="array" ref="O1029">_xlfn.XLOOKUP(L1029,'Delivery Distances'!$A$6:$A$20,_xlfn.XLOOKUP('Sales Summary_working sheet'!M1029,'Delivery Distances'!$B$5:$K$5,'Delivery Distances'!$B$6:$K$20))</f>
        <v>5</v>
      </c>
      <c r="P1029" s="7">
        <f t="shared" ref="P1029:P1092" si="65">IF(O1029&lt;=2, O1029*3, IF(O1029&lt;=6, 3*2 + (O1029-2)*1, 3*2 + 4*1 + (O1029-6)*0.5))</f>
        <v>9</v>
      </c>
    </row>
    <row r="1030" spans="1:16" ht="15.75" customHeight="1" x14ac:dyDescent="0.15">
      <c r="A1030" s="13">
        <v>43988</v>
      </c>
      <c r="B1030" s="19" t="s">
        <v>5360</v>
      </c>
      <c r="C1030" s="7" t="s">
        <v>4646</v>
      </c>
      <c r="D1030" s="14">
        <v>15</v>
      </c>
      <c r="E1030" s="14" t="str">
        <f>_xlfn.XLOOKUP(D1030,'Meal Info'!$A$4:$A$19,'Meal Info'!$B$4:$B$19)</f>
        <v>Snacks</v>
      </c>
      <c r="F1030" s="14" t="str">
        <f>_xlfn.XLOOKUP(D1030,'Meal Info'!$A$4:$A$19,'Meal Info'!$C$4:$C$19)</f>
        <v>Charlie</v>
      </c>
      <c r="G1030" s="7">
        <v>25.52</v>
      </c>
      <c r="H1030" s="7">
        <f t="shared" si="62"/>
        <v>2.552</v>
      </c>
      <c r="I1030" s="7">
        <f t="shared" si="63"/>
        <v>28.071999999999999</v>
      </c>
      <c r="J1030" s="7">
        <v>0.06</v>
      </c>
      <c r="K1030" s="7">
        <f t="shared" si="64"/>
        <v>1.5311999999999999</v>
      </c>
      <c r="L1030" s="7" t="s">
        <v>28</v>
      </c>
      <c r="M1030" s="7">
        <v>10</v>
      </c>
      <c r="N1030" s="7">
        <f>INDEX('Delivery Distances'!$B$6:$K$20,MATCH('Sales Summary_working sheet'!L1030,'Delivery Distances'!$A$6:$A$20,0),MATCH('Sales Summary_working sheet'!M1030,'Delivery Distances'!$B$5:$K$5,0))</f>
        <v>18</v>
      </c>
      <c r="O1030" s="7" cm="1">
        <f t="array" ref="O1030">_xlfn.XLOOKUP(L1030,'Delivery Distances'!$A$6:$A$20,_xlfn.XLOOKUP('Sales Summary_working sheet'!M1030,'Delivery Distances'!$B$5:$K$5,'Delivery Distances'!$B$6:$K$20))</f>
        <v>18</v>
      </c>
      <c r="P1030" s="7">
        <f t="shared" si="65"/>
        <v>16</v>
      </c>
    </row>
    <row r="1031" spans="1:16" ht="15.75" customHeight="1" x14ac:dyDescent="0.15">
      <c r="A1031" s="13">
        <v>43988</v>
      </c>
      <c r="B1031" s="19" t="s">
        <v>5360</v>
      </c>
      <c r="C1031" s="7" t="s">
        <v>3960</v>
      </c>
      <c r="D1031" s="14">
        <v>16</v>
      </c>
      <c r="E1031" s="14" t="str">
        <f>_xlfn.XLOOKUP(D1031,'Meal Info'!$A$4:$A$19,'Meal Info'!$B$4:$B$19)</f>
        <v>Fish</v>
      </c>
      <c r="F1031" s="14" t="str">
        <f>_xlfn.XLOOKUP(D1031,'Meal Info'!$A$4:$A$19,'Meal Info'!$C$4:$C$19)</f>
        <v>Charlie</v>
      </c>
      <c r="G1031" s="7">
        <v>54.59</v>
      </c>
      <c r="H1031" s="7">
        <f t="shared" si="62"/>
        <v>5.4590000000000005</v>
      </c>
      <c r="I1031" s="7">
        <f t="shared" si="63"/>
        <v>60.049000000000007</v>
      </c>
      <c r="J1031" s="7">
        <v>0.11</v>
      </c>
      <c r="K1031" s="7">
        <f t="shared" si="64"/>
        <v>6.0049000000000001</v>
      </c>
      <c r="L1031" s="7" t="s">
        <v>5080</v>
      </c>
      <c r="M1031" s="7">
        <v>3</v>
      </c>
      <c r="N1031" s="7">
        <f>INDEX('Delivery Distances'!$B$6:$K$20,MATCH('Sales Summary_working sheet'!L1031,'Delivery Distances'!$A$6:$A$20,0),MATCH('Sales Summary_working sheet'!M1031,'Delivery Distances'!$B$5:$K$5,0))</f>
        <v>5</v>
      </c>
      <c r="O1031" s="7" cm="1">
        <f t="array" ref="O1031">_xlfn.XLOOKUP(L1031,'Delivery Distances'!$A$6:$A$20,_xlfn.XLOOKUP('Sales Summary_working sheet'!M1031,'Delivery Distances'!$B$5:$K$5,'Delivery Distances'!$B$6:$K$20))</f>
        <v>5</v>
      </c>
      <c r="P1031" s="7">
        <f t="shared" si="65"/>
        <v>9</v>
      </c>
    </row>
    <row r="1032" spans="1:16" ht="15.75" customHeight="1" x14ac:dyDescent="0.15">
      <c r="A1032" s="13">
        <v>43988</v>
      </c>
      <c r="B1032" s="19" t="s">
        <v>5360</v>
      </c>
      <c r="C1032" s="7" t="s">
        <v>2308</v>
      </c>
      <c r="D1032" s="14">
        <v>15</v>
      </c>
      <c r="E1032" s="14" t="str">
        <f>_xlfn.XLOOKUP(D1032,'Meal Info'!$A$4:$A$19,'Meal Info'!$B$4:$B$19)</f>
        <v>Snacks</v>
      </c>
      <c r="F1032" s="14" t="str">
        <f>_xlfn.XLOOKUP(D1032,'Meal Info'!$A$4:$A$19,'Meal Info'!$C$4:$C$19)</f>
        <v>Charlie</v>
      </c>
      <c r="G1032" s="7">
        <v>73.180000000000007</v>
      </c>
      <c r="H1032" s="7">
        <f t="shared" si="62"/>
        <v>7.3180000000000014</v>
      </c>
      <c r="I1032" s="7">
        <f t="shared" si="63"/>
        <v>80.498000000000005</v>
      </c>
      <c r="J1032" s="7">
        <v>0.04</v>
      </c>
      <c r="K1032" s="7">
        <f t="shared" si="64"/>
        <v>2.9272000000000005</v>
      </c>
      <c r="L1032" s="7" t="s">
        <v>5079</v>
      </c>
      <c r="M1032" s="7">
        <v>10</v>
      </c>
      <c r="N1032" s="7">
        <f>INDEX('Delivery Distances'!$B$6:$K$20,MATCH('Sales Summary_working sheet'!L1032,'Delivery Distances'!$A$6:$A$20,0),MATCH('Sales Summary_working sheet'!M1032,'Delivery Distances'!$B$5:$K$5,0))</f>
        <v>4</v>
      </c>
      <c r="O1032" s="7" cm="1">
        <f t="array" ref="O1032">_xlfn.XLOOKUP(L1032,'Delivery Distances'!$A$6:$A$20,_xlfn.XLOOKUP('Sales Summary_working sheet'!M1032,'Delivery Distances'!$B$5:$K$5,'Delivery Distances'!$B$6:$K$20))</f>
        <v>4</v>
      </c>
      <c r="P1032" s="7">
        <f t="shared" si="65"/>
        <v>8</v>
      </c>
    </row>
    <row r="1033" spans="1:16" ht="15.75" customHeight="1" x14ac:dyDescent="0.15">
      <c r="A1033" s="13">
        <v>43988</v>
      </c>
      <c r="B1033" s="19" t="s">
        <v>5360</v>
      </c>
      <c r="C1033" s="7" t="s">
        <v>4642</v>
      </c>
      <c r="D1033" s="14">
        <v>10</v>
      </c>
      <c r="E1033" s="14" t="str">
        <f>_xlfn.XLOOKUP(D1033,'Meal Info'!$A$4:$A$19,'Meal Info'!$B$4:$B$19)</f>
        <v>Protein shake</v>
      </c>
      <c r="F1033" s="14" t="str">
        <f>_xlfn.XLOOKUP(D1033,'Meal Info'!$A$4:$A$19,'Meal Info'!$C$4:$C$19)</f>
        <v>Charlie</v>
      </c>
      <c r="G1033" s="7">
        <v>59.59</v>
      </c>
      <c r="H1033" s="7">
        <f t="shared" ref="H1033:H1051" si="66">G1033*10%</f>
        <v>5.9590000000000005</v>
      </c>
      <c r="I1033" s="7">
        <f t="shared" ref="I1033:I1051" si="67">G1033+H1033</f>
        <v>65.549000000000007</v>
      </c>
      <c r="J1033" s="7">
        <v>0.34</v>
      </c>
      <c r="K1033" s="7">
        <f t="shared" si="64"/>
        <v>20.260600000000004</v>
      </c>
      <c r="L1033" s="7" t="s">
        <v>5082</v>
      </c>
      <c r="M1033" s="7">
        <v>5</v>
      </c>
      <c r="N1033" s="7">
        <f>INDEX('Delivery Distances'!$B$6:$K$20,MATCH('Sales Summary_working sheet'!L1033,'Delivery Distances'!$A$6:$A$20,0),MATCH('Sales Summary_working sheet'!M1033,'Delivery Distances'!$B$5:$K$5,0))</f>
        <v>2</v>
      </c>
      <c r="O1033" s="7" cm="1">
        <f t="array" ref="O1033">_xlfn.XLOOKUP(L1033,'Delivery Distances'!$A$6:$A$20,_xlfn.XLOOKUP('Sales Summary_working sheet'!M1033,'Delivery Distances'!$B$5:$K$5,'Delivery Distances'!$B$6:$K$20))</f>
        <v>2</v>
      </c>
      <c r="P1033" s="7">
        <f t="shared" si="65"/>
        <v>6</v>
      </c>
    </row>
    <row r="1034" spans="1:16" ht="15.75" customHeight="1" x14ac:dyDescent="0.15">
      <c r="A1034" s="13">
        <v>43988</v>
      </c>
      <c r="B1034" s="19" t="s">
        <v>5360</v>
      </c>
      <c r="C1034" s="7" t="s">
        <v>2387</v>
      </c>
      <c r="D1034" s="14">
        <v>10</v>
      </c>
      <c r="E1034" s="14" t="str">
        <f>_xlfn.XLOOKUP(D1034,'Meal Info'!$A$4:$A$19,'Meal Info'!$B$4:$B$19)</f>
        <v>Protein shake</v>
      </c>
      <c r="F1034" s="14" t="str">
        <f>_xlfn.XLOOKUP(D1034,'Meal Info'!$A$4:$A$19,'Meal Info'!$C$4:$C$19)</f>
        <v>Charlie</v>
      </c>
      <c r="G1034" s="7">
        <v>4.32</v>
      </c>
      <c r="H1034" s="7">
        <f t="shared" si="66"/>
        <v>0.43200000000000005</v>
      </c>
      <c r="I1034" s="7">
        <f t="shared" si="67"/>
        <v>4.7520000000000007</v>
      </c>
      <c r="J1034" s="7">
        <v>0.28000000000000003</v>
      </c>
      <c r="K1034" s="7">
        <f t="shared" si="64"/>
        <v>1.2096000000000002</v>
      </c>
      <c r="L1034" s="7" t="s">
        <v>5083</v>
      </c>
      <c r="M1034" s="7">
        <v>4</v>
      </c>
      <c r="N1034" s="7">
        <f>INDEX('Delivery Distances'!$B$6:$K$20,MATCH('Sales Summary_working sheet'!L1034,'Delivery Distances'!$A$6:$A$20,0),MATCH('Sales Summary_working sheet'!M1034,'Delivery Distances'!$B$5:$K$5,0))</f>
        <v>1</v>
      </c>
      <c r="O1034" s="7" cm="1">
        <f t="array" ref="O1034">_xlfn.XLOOKUP(L1034,'Delivery Distances'!$A$6:$A$20,_xlfn.XLOOKUP('Sales Summary_working sheet'!M1034,'Delivery Distances'!$B$5:$K$5,'Delivery Distances'!$B$6:$K$20))</f>
        <v>1</v>
      </c>
      <c r="P1034" s="7">
        <f t="shared" si="65"/>
        <v>3</v>
      </c>
    </row>
    <row r="1035" spans="1:16" ht="15.75" customHeight="1" x14ac:dyDescent="0.15">
      <c r="A1035" s="13">
        <v>43988</v>
      </c>
      <c r="B1035" s="19" t="s">
        <v>5360</v>
      </c>
      <c r="C1035" s="7" t="s">
        <v>3081</v>
      </c>
      <c r="D1035" s="14">
        <v>15</v>
      </c>
      <c r="E1035" s="14" t="str">
        <f>_xlfn.XLOOKUP(D1035,'Meal Info'!$A$4:$A$19,'Meal Info'!$B$4:$B$19)</f>
        <v>Snacks</v>
      </c>
      <c r="F1035" s="14" t="str">
        <f>_xlfn.XLOOKUP(D1035,'Meal Info'!$A$4:$A$19,'Meal Info'!$C$4:$C$19)</f>
        <v>Charlie</v>
      </c>
      <c r="G1035" s="7">
        <v>33.369999999999997</v>
      </c>
      <c r="H1035" s="7">
        <f t="shared" si="66"/>
        <v>3.3369999999999997</v>
      </c>
      <c r="I1035" s="7">
        <f t="shared" si="67"/>
        <v>36.706999999999994</v>
      </c>
      <c r="J1035" s="7">
        <v>0.16</v>
      </c>
      <c r="K1035" s="7">
        <f t="shared" si="64"/>
        <v>5.3391999999999999</v>
      </c>
      <c r="L1035" s="7" t="s">
        <v>28</v>
      </c>
      <c r="M1035" s="7">
        <v>1</v>
      </c>
      <c r="N1035" s="7">
        <f>INDEX('Delivery Distances'!$B$6:$K$20,MATCH('Sales Summary_working sheet'!L1035,'Delivery Distances'!$A$6:$A$20,0),MATCH('Sales Summary_working sheet'!M1035,'Delivery Distances'!$B$5:$K$5,0))</f>
        <v>18</v>
      </c>
      <c r="O1035" s="7" cm="1">
        <f t="array" ref="O1035">_xlfn.XLOOKUP(L1035,'Delivery Distances'!$A$6:$A$20,_xlfn.XLOOKUP('Sales Summary_working sheet'!M1035,'Delivery Distances'!$B$5:$K$5,'Delivery Distances'!$B$6:$K$20))</f>
        <v>18</v>
      </c>
      <c r="P1035" s="7">
        <f t="shared" si="65"/>
        <v>16</v>
      </c>
    </row>
    <row r="1036" spans="1:16" ht="15.75" customHeight="1" x14ac:dyDescent="0.15">
      <c r="A1036" s="13">
        <v>43988</v>
      </c>
      <c r="B1036" s="19" t="s">
        <v>5360</v>
      </c>
      <c r="C1036" s="7" t="s">
        <v>4381</v>
      </c>
      <c r="D1036" s="14">
        <v>10</v>
      </c>
      <c r="E1036" s="14" t="str">
        <f>_xlfn.XLOOKUP(D1036,'Meal Info'!$A$4:$A$19,'Meal Info'!$B$4:$B$19)</f>
        <v>Protein shake</v>
      </c>
      <c r="F1036" s="14" t="str">
        <f>_xlfn.XLOOKUP(D1036,'Meal Info'!$A$4:$A$19,'Meal Info'!$C$4:$C$19)</f>
        <v>Charlie</v>
      </c>
      <c r="G1036" s="7">
        <v>62.87</v>
      </c>
      <c r="H1036" s="7">
        <f t="shared" si="66"/>
        <v>6.2869999999999999</v>
      </c>
      <c r="I1036" s="7">
        <f t="shared" si="67"/>
        <v>69.156999999999996</v>
      </c>
      <c r="J1036" s="7">
        <v>0.16</v>
      </c>
      <c r="K1036" s="7">
        <f t="shared" si="64"/>
        <v>10.059200000000001</v>
      </c>
      <c r="L1036" s="7" t="s">
        <v>5079</v>
      </c>
      <c r="M1036" s="7">
        <v>6</v>
      </c>
      <c r="N1036" s="7">
        <f>INDEX('Delivery Distances'!$B$6:$K$20,MATCH('Sales Summary_working sheet'!L1036,'Delivery Distances'!$A$6:$A$20,0),MATCH('Sales Summary_working sheet'!M1036,'Delivery Distances'!$B$5:$K$5,0))</f>
        <v>3</v>
      </c>
      <c r="O1036" s="7" cm="1">
        <f t="array" ref="O1036">_xlfn.XLOOKUP(L1036,'Delivery Distances'!$A$6:$A$20,_xlfn.XLOOKUP('Sales Summary_working sheet'!M1036,'Delivery Distances'!$B$5:$K$5,'Delivery Distances'!$B$6:$K$20))</f>
        <v>3</v>
      </c>
      <c r="P1036" s="7">
        <f t="shared" si="65"/>
        <v>7</v>
      </c>
    </row>
    <row r="1037" spans="1:16" ht="15.75" customHeight="1" x14ac:dyDescent="0.15">
      <c r="A1037" s="13">
        <v>43988</v>
      </c>
      <c r="B1037" s="19" t="s">
        <v>5360</v>
      </c>
      <c r="C1037" s="7" t="s">
        <v>3630</v>
      </c>
      <c r="D1037" s="14">
        <v>15</v>
      </c>
      <c r="E1037" s="14" t="str">
        <f>_xlfn.XLOOKUP(D1037,'Meal Info'!$A$4:$A$19,'Meal Info'!$B$4:$B$19)</f>
        <v>Snacks</v>
      </c>
      <c r="F1037" s="14" t="str">
        <f>_xlfn.XLOOKUP(D1037,'Meal Info'!$A$4:$A$19,'Meal Info'!$C$4:$C$19)</f>
        <v>Charlie</v>
      </c>
      <c r="G1037" s="7">
        <v>29.34</v>
      </c>
      <c r="H1037" s="7">
        <f t="shared" si="66"/>
        <v>2.9340000000000002</v>
      </c>
      <c r="I1037" s="7">
        <f t="shared" si="67"/>
        <v>32.274000000000001</v>
      </c>
      <c r="J1037" s="7">
        <v>0.1</v>
      </c>
      <c r="K1037" s="7">
        <f t="shared" si="64"/>
        <v>2.9340000000000002</v>
      </c>
      <c r="L1037" s="7" t="s">
        <v>28</v>
      </c>
      <c r="M1037" s="7">
        <v>9</v>
      </c>
      <c r="N1037" s="7">
        <f>INDEX('Delivery Distances'!$B$6:$K$20,MATCH('Sales Summary_working sheet'!L1037,'Delivery Distances'!$A$6:$A$20,0),MATCH('Sales Summary_working sheet'!M1037,'Delivery Distances'!$B$5:$K$5,0))</f>
        <v>8</v>
      </c>
      <c r="O1037" s="7" cm="1">
        <f t="array" ref="O1037">_xlfn.XLOOKUP(L1037,'Delivery Distances'!$A$6:$A$20,_xlfn.XLOOKUP('Sales Summary_working sheet'!M1037,'Delivery Distances'!$B$5:$K$5,'Delivery Distances'!$B$6:$K$20))</f>
        <v>8</v>
      </c>
      <c r="P1037" s="7">
        <f t="shared" si="65"/>
        <v>11</v>
      </c>
    </row>
    <row r="1038" spans="1:16" ht="15.75" customHeight="1" x14ac:dyDescent="0.15">
      <c r="A1038" s="13">
        <v>43988</v>
      </c>
      <c r="B1038" s="19" t="s">
        <v>5360</v>
      </c>
      <c r="C1038" s="7" t="s">
        <v>3762</v>
      </c>
      <c r="D1038" s="14">
        <v>15</v>
      </c>
      <c r="E1038" s="14" t="str">
        <f>_xlfn.XLOOKUP(D1038,'Meal Info'!$A$4:$A$19,'Meal Info'!$B$4:$B$19)</f>
        <v>Snacks</v>
      </c>
      <c r="F1038" s="14" t="str">
        <f>_xlfn.XLOOKUP(D1038,'Meal Info'!$A$4:$A$19,'Meal Info'!$C$4:$C$19)</f>
        <v>Charlie</v>
      </c>
      <c r="G1038" s="7">
        <v>33.869999999999997</v>
      </c>
      <c r="H1038" s="7">
        <f t="shared" si="66"/>
        <v>3.387</v>
      </c>
      <c r="I1038" s="7">
        <f t="shared" si="67"/>
        <v>37.256999999999998</v>
      </c>
      <c r="J1038" s="7">
        <v>0.06</v>
      </c>
      <c r="K1038" s="7">
        <f t="shared" si="64"/>
        <v>2.0321999999999996</v>
      </c>
      <c r="L1038" s="7" t="s">
        <v>30</v>
      </c>
      <c r="M1038" s="7">
        <v>4</v>
      </c>
      <c r="N1038" s="7">
        <f>INDEX('Delivery Distances'!$B$6:$K$20,MATCH('Sales Summary_working sheet'!L1038,'Delivery Distances'!$A$6:$A$20,0),MATCH('Sales Summary_working sheet'!M1038,'Delivery Distances'!$B$5:$K$5,0))</f>
        <v>6</v>
      </c>
      <c r="O1038" s="7" cm="1">
        <f t="array" ref="O1038">_xlfn.XLOOKUP(L1038,'Delivery Distances'!$A$6:$A$20,_xlfn.XLOOKUP('Sales Summary_working sheet'!M1038,'Delivery Distances'!$B$5:$K$5,'Delivery Distances'!$B$6:$K$20))</f>
        <v>6</v>
      </c>
      <c r="P1038" s="7">
        <f t="shared" si="65"/>
        <v>10</v>
      </c>
    </row>
    <row r="1039" spans="1:16" ht="15.75" customHeight="1" x14ac:dyDescent="0.15">
      <c r="A1039" s="13">
        <v>43988</v>
      </c>
      <c r="B1039" s="19" t="s">
        <v>5360</v>
      </c>
      <c r="C1039" s="7" t="s">
        <v>3841</v>
      </c>
      <c r="D1039" s="14">
        <v>16</v>
      </c>
      <c r="E1039" s="14" t="str">
        <f>_xlfn.XLOOKUP(D1039,'Meal Info'!$A$4:$A$19,'Meal Info'!$B$4:$B$19)</f>
        <v>Fish</v>
      </c>
      <c r="F1039" s="14" t="str">
        <f>_xlfn.XLOOKUP(D1039,'Meal Info'!$A$4:$A$19,'Meal Info'!$C$4:$C$19)</f>
        <v>Charlie</v>
      </c>
      <c r="G1039" s="7">
        <v>27.45</v>
      </c>
      <c r="H1039" s="7">
        <f t="shared" si="66"/>
        <v>2.7450000000000001</v>
      </c>
      <c r="I1039" s="7">
        <f t="shared" si="67"/>
        <v>30.195</v>
      </c>
      <c r="J1039" s="7">
        <v>0.32</v>
      </c>
      <c r="K1039" s="7">
        <f t="shared" si="64"/>
        <v>8.7840000000000007</v>
      </c>
      <c r="L1039" s="7" t="s">
        <v>26</v>
      </c>
      <c r="M1039" s="7">
        <v>3</v>
      </c>
      <c r="N1039" s="7">
        <f>INDEX('Delivery Distances'!$B$6:$K$20,MATCH('Sales Summary_working sheet'!L1039,'Delivery Distances'!$A$6:$A$20,0),MATCH('Sales Summary_working sheet'!M1039,'Delivery Distances'!$B$5:$K$5,0))</f>
        <v>12</v>
      </c>
      <c r="O1039" s="7" cm="1">
        <f t="array" ref="O1039">_xlfn.XLOOKUP(L1039,'Delivery Distances'!$A$6:$A$20,_xlfn.XLOOKUP('Sales Summary_working sheet'!M1039,'Delivery Distances'!$B$5:$K$5,'Delivery Distances'!$B$6:$K$20))</f>
        <v>12</v>
      </c>
      <c r="P1039" s="7">
        <f t="shared" si="65"/>
        <v>13</v>
      </c>
    </row>
    <row r="1040" spans="1:16" ht="15.75" customHeight="1" x14ac:dyDescent="0.15">
      <c r="A1040" s="13">
        <v>43988</v>
      </c>
      <c r="B1040" s="19" t="s">
        <v>5360</v>
      </c>
      <c r="C1040" s="7" t="s">
        <v>717</v>
      </c>
      <c r="D1040" s="14">
        <v>15</v>
      </c>
      <c r="E1040" s="14" t="str">
        <f>_xlfn.XLOOKUP(D1040,'Meal Info'!$A$4:$A$19,'Meal Info'!$B$4:$B$19)</f>
        <v>Snacks</v>
      </c>
      <c r="F1040" s="14" t="str">
        <f>_xlfn.XLOOKUP(D1040,'Meal Info'!$A$4:$A$19,'Meal Info'!$C$4:$C$19)</f>
        <v>Charlie</v>
      </c>
      <c r="G1040" s="7">
        <v>28.22</v>
      </c>
      <c r="H1040" s="7">
        <f t="shared" si="66"/>
        <v>2.8220000000000001</v>
      </c>
      <c r="I1040" s="7">
        <f t="shared" si="67"/>
        <v>31.041999999999998</v>
      </c>
      <c r="J1040" s="7">
        <v>0.22</v>
      </c>
      <c r="K1040" s="7">
        <f t="shared" si="64"/>
        <v>6.2084000000000001</v>
      </c>
      <c r="L1040" s="7" t="s">
        <v>30</v>
      </c>
      <c r="M1040" s="7">
        <v>8</v>
      </c>
      <c r="N1040" s="7">
        <f>INDEX('Delivery Distances'!$B$6:$K$20,MATCH('Sales Summary_working sheet'!L1040,'Delivery Distances'!$A$6:$A$20,0),MATCH('Sales Summary_working sheet'!M1040,'Delivery Distances'!$B$5:$K$5,0))</f>
        <v>6</v>
      </c>
      <c r="O1040" s="7" cm="1">
        <f t="array" ref="O1040">_xlfn.XLOOKUP(L1040,'Delivery Distances'!$A$6:$A$20,_xlfn.XLOOKUP('Sales Summary_working sheet'!M1040,'Delivery Distances'!$B$5:$K$5,'Delivery Distances'!$B$6:$K$20))</f>
        <v>6</v>
      </c>
      <c r="P1040" s="7">
        <f t="shared" si="65"/>
        <v>10</v>
      </c>
    </row>
    <row r="1041" spans="1:16" ht="15.75" customHeight="1" x14ac:dyDescent="0.15">
      <c r="A1041" s="13">
        <v>43988</v>
      </c>
      <c r="B1041" s="19" t="s">
        <v>5360</v>
      </c>
      <c r="C1041" s="7" t="s">
        <v>4301</v>
      </c>
      <c r="D1041" s="14">
        <v>10</v>
      </c>
      <c r="E1041" s="14" t="str">
        <f>_xlfn.XLOOKUP(D1041,'Meal Info'!$A$4:$A$19,'Meal Info'!$B$4:$B$19)</f>
        <v>Protein shake</v>
      </c>
      <c r="F1041" s="14" t="str">
        <f>_xlfn.XLOOKUP(D1041,'Meal Info'!$A$4:$A$19,'Meal Info'!$C$4:$C$19)</f>
        <v>Charlie</v>
      </c>
      <c r="G1041" s="7">
        <v>97.02</v>
      </c>
      <c r="H1041" s="7">
        <f t="shared" si="66"/>
        <v>9.702</v>
      </c>
      <c r="I1041" s="7">
        <f t="shared" si="67"/>
        <v>106.72199999999999</v>
      </c>
      <c r="J1041" s="7">
        <v>0.05</v>
      </c>
      <c r="K1041" s="7">
        <f t="shared" si="64"/>
        <v>4.851</v>
      </c>
      <c r="L1041" s="7" t="s">
        <v>30</v>
      </c>
      <c r="M1041" s="7">
        <v>7</v>
      </c>
      <c r="N1041" s="7">
        <f>INDEX('Delivery Distances'!$B$6:$K$20,MATCH('Sales Summary_working sheet'!L1041,'Delivery Distances'!$A$6:$A$20,0),MATCH('Sales Summary_working sheet'!M1041,'Delivery Distances'!$B$5:$K$5,0))</f>
        <v>9</v>
      </c>
      <c r="O1041" s="7" cm="1">
        <f t="array" ref="O1041">_xlfn.XLOOKUP(L1041,'Delivery Distances'!$A$6:$A$20,_xlfn.XLOOKUP('Sales Summary_working sheet'!M1041,'Delivery Distances'!$B$5:$K$5,'Delivery Distances'!$B$6:$K$20))</f>
        <v>9</v>
      </c>
      <c r="P1041" s="7">
        <f t="shared" si="65"/>
        <v>11.5</v>
      </c>
    </row>
    <row r="1042" spans="1:16" ht="15.75" customHeight="1" x14ac:dyDescent="0.15">
      <c r="A1042" s="13">
        <v>43988</v>
      </c>
      <c r="B1042" s="19" t="s">
        <v>5361</v>
      </c>
      <c r="C1042" s="7" t="s">
        <v>3215</v>
      </c>
      <c r="D1042" s="14">
        <v>16</v>
      </c>
      <c r="E1042" s="14" t="str">
        <f>_xlfn.XLOOKUP(D1042,'Meal Info'!$A$4:$A$19,'Meal Info'!$B$4:$B$19)</f>
        <v>Fish</v>
      </c>
      <c r="F1042" s="14" t="str">
        <f>_xlfn.XLOOKUP(D1042,'Meal Info'!$A$4:$A$19,'Meal Info'!$C$4:$C$19)</f>
        <v>Charlie</v>
      </c>
      <c r="G1042" s="7">
        <v>98.71</v>
      </c>
      <c r="H1042" s="7">
        <f t="shared" si="66"/>
        <v>9.8710000000000004</v>
      </c>
      <c r="I1042" s="7">
        <f t="shared" si="67"/>
        <v>108.58099999999999</v>
      </c>
      <c r="J1042" s="7">
        <v>0.34</v>
      </c>
      <c r="K1042" s="7">
        <f t="shared" si="64"/>
        <v>33.561399999999999</v>
      </c>
      <c r="L1042" s="7" t="s">
        <v>5078</v>
      </c>
      <c r="M1042" s="7">
        <v>6</v>
      </c>
      <c r="N1042" s="7">
        <f>INDEX('Delivery Distances'!$B$6:$K$20,MATCH('Sales Summary_working sheet'!L1042,'Delivery Distances'!$A$6:$A$20,0),MATCH('Sales Summary_working sheet'!M1042,'Delivery Distances'!$B$5:$K$5,0))</f>
        <v>5</v>
      </c>
      <c r="O1042" s="7" cm="1">
        <f t="array" ref="O1042">_xlfn.XLOOKUP(L1042,'Delivery Distances'!$A$6:$A$20,_xlfn.XLOOKUP('Sales Summary_working sheet'!M1042,'Delivery Distances'!$B$5:$K$5,'Delivery Distances'!$B$6:$K$20))</f>
        <v>5</v>
      </c>
      <c r="P1042" s="7">
        <f t="shared" si="65"/>
        <v>9</v>
      </c>
    </row>
    <row r="1043" spans="1:16" ht="15.75" customHeight="1" x14ac:dyDescent="0.15">
      <c r="A1043" s="13">
        <v>43988</v>
      </c>
      <c r="B1043" s="19" t="s">
        <v>5361</v>
      </c>
      <c r="C1043" s="7" t="s">
        <v>2682</v>
      </c>
      <c r="D1043" s="14">
        <v>16</v>
      </c>
      <c r="E1043" s="14" t="str">
        <f>_xlfn.XLOOKUP(D1043,'Meal Info'!$A$4:$A$19,'Meal Info'!$B$4:$B$19)</f>
        <v>Fish</v>
      </c>
      <c r="F1043" s="14" t="str">
        <f>_xlfn.XLOOKUP(D1043,'Meal Info'!$A$4:$A$19,'Meal Info'!$C$4:$C$19)</f>
        <v>Charlie</v>
      </c>
      <c r="G1043" s="7">
        <v>37.43</v>
      </c>
      <c r="H1043" s="7">
        <f t="shared" si="66"/>
        <v>3.7430000000000003</v>
      </c>
      <c r="I1043" s="7">
        <f t="shared" si="67"/>
        <v>41.173000000000002</v>
      </c>
      <c r="J1043" s="7">
        <v>0.28000000000000003</v>
      </c>
      <c r="K1043" s="7">
        <f t="shared" si="64"/>
        <v>10.480400000000001</v>
      </c>
      <c r="L1043" s="7" t="s">
        <v>5079</v>
      </c>
      <c r="M1043" s="7">
        <v>7</v>
      </c>
      <c r="N1043" s="7">
        <f>INDEX('Delivery Distances'!$B$6:$K$20,MATCH('Sales Summary_working sheet'!L1043,'Delivery Distances'!$A$6:$A$20,0),MATCH('Sales Summary_working sheet'!M1043,'Delivery Distances'!$B$5:$K$5,0))</f>
        <v>2</v>
      </c>
      <c r="O1043" s="7" cm="1">
        <f t="array" ref="O1043">_xlfn.XLOOKUP(L1043,'Delivery Distances'!$A$6:$A$20,_xlfn.XLOOKUP('Sales Summary_working sheet'!M1043,'Delivery Distances'!$B$5:$K$5,'Delivery Distances'!$B$6:$K$20))</f>
        <v>2</v>
      </c>
      <c r="P1043" s="7">
        <f t="shared" si="65"/>
        <v>6</v>
      </c>
    </row>
    <row r="1044" spans="1:16" ht="15.75" customHeight="1" x14ac:dyDescent="0.15">
      <c r="A1044" s="13">
        <v>43988</v>
      </c>
      <c r="B1044" s="19" t="s">
        <v>5361</v>
      </c>
      <c r="C1044" s="7" t="s">
        <v>1998</v>
      </c>
      <c r="D1044" s="14">
        <v>15</v>
      </c>
      <c r="E1044" s="14" t="str">
        <f>_xlfn.XLOOKUP(D1044,'Meal Info'!$A$4:$A$19,'Meal Info'!$B$4:$B$19)</f>
        <v>Snacks</v>
      </c>
      <c r="F1044" s="14" t="str">
        <f>_xlfn.XLOOKUP(D1044,'Meal Info'!$A$4:$A$19,'Meal Info'!$C$4:$C$19)</f>
        <v>Charlie</v>
      </c>
      <c r="G1044" s="7">
        <v>39.47</v>
      </c>
      <c r="H1044" s="7">
        <f t="shared" si="66"/>
        <v>3.9470000000000001</v>
      </c>
      <c r="I1044" s="7">
        <f t="shared" si="67"/>
        <v>43.417000000000002</v>
      </c>
      <c r="J1044" s="7">
        <v>0.33</v>
      </c>
      <c r="K1044" s="7">
        <f t="shared" si="64"/>
        <v>13.0251</v>
      </c>
      <c r="L1044" s="7" t="s">
        <v>5075</v>
      </c>
      <c r="M1044" s="7">
        <v>7</v>
      </c>
      <c r="N1044" s="7">
        <f>INDEX('Delivery Distances'!$B$6:$K$20,MATCH('Sales Summary_working sheet'!L1044,'Delivery Distances'!$A$6:$A$20,0),MATCH('Sales Summary_working sheet'!M1044,'Delivery Distances'!$B$5:$K$5,0))</f>
        <v>3</v>
      </c>
      <c r="O1044" s="7" cm="1">
        <f t="array" ref="O1044">_xlfn.XLOOKUP(L1044,'Delivery Distances'!$A$6:$A$20,_xlfn.XLOOKUP('Sales Summary_working sheet'!M1044,'Delivery Distances'!$B$5:$K$5,'Delivery Distances'!$B$6:$K$20))</f>
        <v>3</v>
      </c>
      <c r="P1044" s="7">
        <f t="shared" si="65"/>
        <v>7</v>
      </c>
    </row>
    <row r="1045" spans="1:16" ht="15.75" customHeight="1" x14ac:dyDescent="0.15">
      <c r="A1045" s="13">
        <v>43988</v>
      </c>
      <c r="B1045" s="19" t="s">
        <v>5361</v>
      </c>
      <c r="C1045" s="7" t="s">
        <v>415</v>
      </c>
      <c r="D1045" s="14">
        <v>16</v>
      </c>
      <c r="E1045" s="14" t="str">
        <f>_xlfn.XLOOKUP(D1045,'Meal Info'!$A$4:$A$19,'Meal Info'!$B$4:$B$19)</f>
        <v>Fish</v>
      </c>
      <c r="F1045" s="14" t="str">
        <f>_xlfn.XLOOKUP(D1045,'Meal Info'!$A$4:$A$19,'Meal Info'!$C$4:$C$19)</f>
        <v>Charlie</v>
      </c>
      <c r="G1045" s="7">
        <v>88.93</v>
      </c>
      <c r="H1045" s="7">
        <f t="shared" si="66"/>
        <v>8.8930000000000007</v>
      </c>
      <c r="I1045" s="7">
        <f t="shared" si="67"/>
        <v>97.823000000000008</v>
      </c>
      <c r="J1045" s="7">
        <v>0.16</v>
      </c>
      <c r="K1045" s="7">
        <f t="shared" si="64"/>
        <v>14.228800000000001</v>
      </c>
      <c r="L1045" s="7" t="s">
        <v>27</v>
      </c>
      <c r="M1045" s="7">
        <v>3</v>
      </c>
      <c r="N1045" s="7">
        <f>INDEX('Delivery Distances'!$B$6:$K$20,MATCH('Sales Summary_working sheet'!L1045,'Delivery Distances'!$A$6:$A$20,0),MATCH('Sales Summary_working sheet'!M1045,'Delivery Distances'!$B$5:$K$5,0))</f>
        <v>17</v>
      </c>
      <c r="O1045" s="7" cm="1">
        <f t="array" ref="O1045">_xlfn.XLOOKUP(L1045,'Delivery Distances'!$A$6:$A$20,_xlfn.XLOOKUP('Sales Summary_working sheet'!M1045,'Delivery Distances'!$B$5:$K$5,'Delivery Distances'!$B$6:$K$20))</f>
        <v>17</v>
      </c>
      <c r="P1045" s="7">
        <f t="shared" si="65"/>
        <v>15.5</v>
      </c>
    </row>
    <row r="1046" spans="1:16" ht="15.75" customHeight="1" x14ac:dyDescent="0.15">
      <c r="A1046" s="13">
        <v>43988</v>
      </c>
      <c r="B1046" s="19" t="s">
        <v>5361</v>
      </c>
      <c r="C1046" s="7" t="s">
        <v>2272</v>
      </c>
      <c r="D1046" s="14">
        <v>15</v>
      </c>
      <c r="E1046" s="14" t="str">
        <f>_xlfn.XLOOKUP(D1046,'Meal Info'!$A$4:$A$19,'Meal Info'!$B$4:$B$19)</f>
        <v>Snacks</v>
      </c>
      <c r="F1046" s="14" t="str">
        <f>_xlfn.XLOOKUP(D1046,'Meal Info'!$A$4:$A$19,'Meal Info'!$C$4:$C$19)</f>
        <v>Charlie</v>
      </c>
      <c r="G1046" s="7">
        <v>91.2</v>
      </c>
      <c r="H1046" s="7">
        <f t="shared" si="66"/>
        <v>9.120000000000001</v>
      </c>
      <c r="I1046" s="7">
        <f t="shared" si="67"/>
        <v>100.32000000000001</v>
      </c>
      <c r="J1046" s="7">
        <v>0.23</v>
      </c>
      <c r="K1046" s="7">
        <f t="shared" si="64"/>
        <v>20.976000000000003</v>
      </c>
      <c r="L1046" s="7" t="s">
        <v>5076</v>
      </c>
      <c r="M1046" s="7">
        <v>7</v>
      </c>
      <c r="N1046" s="7">
        <f>INDEX('Delivery Distances'!$B$6:$K$20,MATCH('Sales Summary_working sheet'!L1046,'Delivery Distances'!$A$6:$A$20,0),MATCH('Sales Summary_working sheet'!M1046,'Delivery Distances'!$B$5:$K$5,0))</f>
        <v>15</v>
      </c>
      <c r="O1046" s="7" cm="1">
        <f t="array" ref="O1046">_xlfn.XLOOKUP(L1046,'Delivery Distances'!$A$6:$A$20,_xlfn.XLOOKUP('Sales Summary_working sheet'!M1046,'Delivery Distances'!$B$5:$K$5,'Delivery Distances'!$B$6:$K$20))</f>
        <v>15</v>
      </c>
      <c r="P1046" s="7">
        <f t="shared" si="65"/>
        <v>14.5</v>
      </c>
    </row>
    <row r="1047" spans="1:16" ht="15.75" customHeight="1" x14ac:dyDescent="0.15">
      <c r="A1047" s="13">
        <v>43988</v>
      </c>
      <c r="B1047" s="19" t="s">
        <v>5361</v>
      </c>
      <c r="C1047" s="7" t="s">
        <v>337</v>
      </c>
      <c r="D1047" s="14">
        <v>15</v>
      </c>
      <c r="E1047" s="14" t="str">
        <f>_xlfn.XLOOKUP(D1047,'Meal Info'!$A$4:$A$19,'Meal Info'!$B$4:$B$19)</f>
        <v>Snacks</v>
      </c>
      <c r="F1047" s="14" t="str">
        <f>_xlfn.XLOOKUP(D1047,'Meal Info'!$A$4:$A$19,'Meal Info'!$C$4:$C$19)</f>
        <v>Charlie</v>
      </c>
      <c r="G1047" s="7">
        <v>59.83</v>
      </c>
      <c r="H1047" s="7">
        <f t="shared" si="66"/>
        <v>5.9830000000000005</v>
      </c>
      <c r="I1047" s="7">
        <f t="shared" si="67"/>
        <v>65.813000000000002</v>
      </c>
      <c r="J1047" s="7">
        <v>0.34</v>
      </c>
      <c r="K1047" s="7">
        <f t="shared" si="64"/>
        <v>20.342200000000002</v>
      </c>
      <c r="L1047" s="7" t="s">
        <v>5079</v>
      </c>
      <c r="M1047" s="7">
        <v>6</v>
      </c>
      <c r="N1047" s="7">
        <f>INDEX('Delivery Distances'!$B$6:$K$20,MATCH('Sales Summary_working sheet'!L1047,'Delivery Distances'!$A$6:$A$20,0),MATCH('Sales Summary_working sheet'!M1047,'Delivery Distances'!$B$5:$K$5,0))</f>
        <v>3</v>
      </c>
      <c r="O1047" s="7" cm="1">
        <f t="array" ref="O1047">_xlfn.XLOOKUP(L1047,'Delivery Distances'!$A$6:$A$20,_xlfn.XLOOKUP('Sales Summary_working sheet'!M1047,'Delivery Distances'!$B$5:$K$5,'Delivery Distances'!$B$6:$K$20))</f>
        <v>3</v>
      </c>
      <c r="P1047" s="7">
        <f t="shared" si="65"/>
        <v>7</v>
      </c>
    </row>
    <row r="1048" spans="1:16" ht="15.75" customHeight="1" x14ac:dyDescent="0.15">
      <c r="A1048" s="13">
        <v>43988</v>
      </c>
      <c r="B1048" s="19" t="s">
        <v>5361</v>
      </c>
      <c r="C1048" s="7" t="s">
        <v>3055</v>
      </c>
      <c r="D1048" s="14">
        <v>10</v>
      </c>
      <c r="E1048" s="14" t="str">
        <f>_xlfn.XLOOKUP(D1048,'Meal Info'!$A$4:$A$19,'Meal Info'!$B$4:$B$19)</f>
        <v>Protein shake</v>
      </c>
      <c r="F1048" s="14" t="str">
        <f>_xlfn.XLOOKUP(D1048,'Meal Info'!$A$4:$A$19,'Meal Info'!$C$4:$C$19)</f>
        <v>Charlie</v>
      </c>
      <c r="G1048" s="7">
        <v>73.260000000000005</v>
      </c>
      <c r="H1048" s="7">
        <f t="shared" si="66"/>
        <v>7.3260000000000005</v>
      </c>
      <c r="I1048" s="7">
        <f t="shared" si="67"/>
        <v>80.586000000000013</v>
      </c>
      <c r="J1048" s="7">
        <v>0.35</v>
      </c>
      <c r="K1048" s="7">
        <f t="shared" si="64"/>
        <v>25.641000000000002</v>
      </c>
      <c r="L1048" s="7" t="s">
        <v>30</v>
      </c>
      <c r="M1048" s="7">
        <v>1</v>
      </c>
      <c r="N1048" s="7">
        <f>INDEX('Delivery Distances'!$B$6:$K$20,MATCH('Sales Summary_working sheet'!L1048,'Delivery Distances'!$A$6:$A$20,0),MATCH('Sales Summary_working sheet'!M1048,'Delivery Distances'!$B$5:$K$5,0))</f>
        <v>8</v>
      </c>
      <c r="O1048" s="7" cm="1">
        <f t="array" ref="O1048">_xlfn.XLOOKUP(L1048,'Delivery Distances'!$A$6:$A$20,_xlfn.XLOOKUP('Sales Summary_working sheet'!M1048,'Delivery Distances'!$B$5:$K$5,'Delivery Distances'!$B$6:$K$20))</f>
        <v>8</v>
      </c>
      <c r="P1048" s="7">
        <f t="shared" si="65"/>
        <v>11</v>
      </c>
    </row>
    <row r="1049" spans="1:16" ht="15.75" customHeight="1" x14ac:dyDescent="0.15">
      <c r="A1049" s="13">
        <v>43988</v>
      </c>
      <c r="B1049" s="19" t="s">
        <v>5361</v>
      </c>
      <c r="C1049" s="7" t="s">
        <v>2918</v>
      </c>
      <c r="D1049" s="14">
        <v>16</v>
      </c>
      <c r="E1049" s="14" t="str">
        <f>_xlfn.XLOOKUP(D1049,'Meal Info'!$A$4:$A$19,'Meal Info'!$B$4:$B$19)</f>
        <v>Fish</v>
      </c>
      <c r="F1049" s="14" t="str">
        <f>_xlfn.XLOOKUP(D1049,'Meal Info'!$A$4:$A$19,'Meal Info'!$C$4:$C$19)</f>
        <v>Charlie</v>
      </c>
      <c r="G1049" s="7">
        <v>45.92</v>
      </c>
      <c r="H1049" s="7">
        <f t="shared" si="66"/>
        <v>4.5920000000000005</v>
      </c>
      <c r="I1049" s="7">
        <f t="shared" si="67"/>
        <v>50.512</v>
      </c>
      <c r="J1049" s="7">
        <v>0.08</v>
      </c>
      <c r="K1049" s="7">
        <f t="shared" si="64"/>
        <v>3.6736000000000004</v>
      </c>
      <c r="L1049" s="7" t="s">
        <v>27</v>
      </c>
      <c r="M1049" s="7">
        <v>1</v>
      </c>
      <c r="N1049" s="7">
        <f>INDEX('Delivery Distances'!$B$6:$K$20,MATCH('Sales Summary_working sheet'!L1049,'Delivery Distances'!$A$6:$A$20,0),MATCH('Sales Summary_working sheet'!M1049,'Delivery Distances'!$B$5:$K$5,0))</f>
        <v>18</v>
      </c>
      <c r="O1049" s="7" cm="1">
        <f t="array" ref="O1049">_xlfn.XLOOKUP(L1049,'Delivery Distances'!$A$6:$A$20,_xlfn.XLOOKUP('Sales Summary_working sheet'!M1049,'Delivery Distances'!$B$5:$K$5,'Delivery Distances'!$B$6:$K$20))</f>
        <v>18</v>
      </c>
      <c r="P1049" s="7">
        <f t="shared" si="65"/>
        <v>16</v>
      </c>
    </row>
    <row r="1050" spans="1:16" ht="15.75" customHeight="1" x14ac:dyDescent="0.15">
      <c r="A1050" s="13">
        <v>43988</v>
      </c>
      <c r="B1050" s="19" t="s">
        <v>5361</v>
      </c>
      <c r="C1050" s="7" t="s">
        <v>2919</v>
      </c>
      <c r="D1050" s="14">
        <v>15</v>
      </c>
      <c r="E1050" s="14" t="str">
        <f>_xlfn.XLOOKUP(D1050,'Meal Info'!$A$4:$A$19,'Meal Info'!$B$4:$B$19)</f>
        <v>Snacks</v>
      </c>
      <c r="F1050" s="14" t="str">
        <f>_xlfn.XLOOKUP(D1050,'Meal Info'!$A$4:$A$19,'Meal Info'!$C$4:$C$19)</f>
        <v>Charlie</v>
      </c>
      <c r="G1050" s="7">
        <v>49.99</v>
      </c>
      <c r="H1050" s="7">
        <f t="shared" si="66"/>
        <v>4.9990000000000006</v>
      </c>
      <c r="I1050" s="7">
        <f t="shared" si="67"/>
        <v>54.989000000000004</v>
      </c>
      <c r="J1050" s="7">
        <v>0.32</v>
      </c>
      <c r="K1050" s="7">
        <f t="shared" si="64"/>
        <v>15.9968</v>
      </c>
      <c r="L1050" s="7" t="s">
        <v>5075</v>
      </c>
      <c r="M1050" s="7">
        <v>9</v>
      </c>
      <c r="N1050" s="7">
        <f>INDEX('Delivery Distances'!$B$6:$K$20,MATCH('Sales Summary_working sheet'!L1050,'Delivery Distances'!$A$6:$A$20,0),MATCH('Sales Summary_working sheet'!M1050,'Delivery Distances'!$B$5:$K$5,0))</f>
        <v>9</v>
      </c>
      <c r="O1050" s="7" cm="1">
        <f t="array" ref="O1050">_xlfn.XLOOKUP(L1050,'Delivery Distances'!$A$6:$A$20,_xlfn.XLOOKUP('Sales Summary_working sheet'!M1050,'Delivery Distances'!$B$5:$K$5,'Delivery Distances'!$B$6:$K$20))</f>
        <v>9</v>
      </c>
      <c r="P1050" s="7">
        <f t="shared" si="65"/>
        <v>11.5</v>
      </c>
    </row>
    <row r="1051" spans="1:16" ht="15.75" customHeight="1" x14ac:dyDescent="0.15">
      <c r="A1051" s="13">
        <v>43988</v>
      </c>
      <c r="B1051" s="19" t="s">
        <v>5361</v>
      </c>
      <c r="C1051" s="7" t="s">
        <v>1177</v>
      </c>
      <c r="D1051" s="14">
        <v>16</v>
      </c>
      <c r="E1051" s="14" t="str">
        <f>_xlfn.XLOOKUP(D1051,'Meal Info'!$A$4:$A$19,'Meal Info'!$B$4:$B$19)</f>
        <v>Fish</v>
      </c>
      <c r="F1051" s="14" t="str">
        <f>_xlfn.XLOOKUP(D1051,'Meal Info'!$A$4:$A$19,'Meal Info'!$C$4:$C$19)</f>
        <v>Charlie</v>
      </c>
      <c r="G1051" s="7">
        <v>68.069999999999993</v>
      </c>
      <c r="H1051" s="7">
        <f t="shared" si="66"/>
        <v>6.8069999999999995</v>
      </c>
      <c r="I1051" s="7">
        <f t="shared" si="67"/>
        <v>74.876999999999995</v>
      </c>
      <c r="J1051" s="7">
        <v>0.28000000000000003</v>
      </c>
      <c r="K1051" s="7">
        <f t="shared" si="64"/>
        <v>19.0596</v>
      </c>
      <c r="L1051" s="7" t="s">
        <v>30</v>
      </c>
      <c r="M1051" s="7">
        <v>6</v>
      </c>
      <c r="N1051" s="7">
        <f>INDEX('Delivery Distances'!$B$6:$K$20,MATCH('Sales Summary_working sheet'!L1051,'Delivery Distances'!$A$6:$A$20,0),MATCH('Sales Summary_working sheet'!M1051,'Delivery Distances'!$B$5:$K$5,0))</f>
        <v>15</v>
      </c>
      <c r="O1051" s="7" cm="1">
        <f t="array" ref="O1051">_xlfn.XLOOKUP(L1051,'Delivery Distances'!$A$6:$A$20,_xlfn.XLOOKUP('Sales Summary_working sheet'!M1051,'Delivery Distances'!$B$5:$K$5,'Delivery Distances'!$B$6:$K$20))</f>
        <v>15</v>
      </c>
      <c r="P1051" s="7">
        <f t="shared" si="65"/>
        <v>14.5</v>
      </c>
    </row>
    <row r="1052" spans="1:16" ht="15.75" customHeight="1" x14ac:dyDescent="0.15">
      <c r="A1052" s="13">
        <v>43988</v>
      </c>
      <c r="B1052" s="19" t="s">
        <v>5361</v>
      </c>
      <c r="C1052" s="7" t="s">
        <v>3285</v>
      </c>
      <c r="D1052" s="14">
        <v>6</v>
      </c>
      <c r="E1052" s="14" t="str">
        <f>_xlfn.XLOOKUP(D1052,'Meal Info'!$A$4:$A$19,'Meal Info'!$B$4:$B$19)</f>
        <v>Indian</v>
      </c>
      <c r="F1052" s="14" t="str">
        <f>_xlfn.XLOOKUP(D1052,'Meal Info'!$A$4:$A$19,'Meal Info'!$C$4:$C$19)</f>
        <v>Edo</v>
      </c>
      <c r="G1052" s="14">
        <v>27.5</v>
      </c>
      <c r="H1052" s="14">
        <v>2.75</v>
      </c>
      <c r="I1052" s="14">
        <v>30.25</v>
      </c>
      <c r="J1052" s="7">
        <v>0.34</v>
      </c>
      <c r="K1052" s="7">
        <f t="shared" si="64"/>
        <v>9.3500000000000014</v>
      </c>
      <c r="L1052" s="7" t="s">
        <v>27</v>
      </c>
      <c r="M1052" s="7">
        <v>6</v>
      </c>
      <c r="N1052" s="7">
        <f>INDEX('Delivery Distances'!$B$6:$K$20,MATCH('Sales Summary_working sheet'!L1052,'Delivery Distances'!$A$6:$A$20,0),MATCH('Sales Summary_working sheet'!M1052,'Delivery Distances'!$B$5:$K$5,0))</f>
        <v>9</v>
      </c>
      <c r="O1052" s="7" cm="1">
        <f t="array" ref="O1052">_xlfn.XLOOKUP(L1052,'Delivery Distances'!$A$6:$A$20,_xlfn.XLOOKUP('Sales Summary_working sheet'!M1052,'Delivery Distances'!$B$5:$K$5,'Delivery Distances'!$B$6:$K$20))</f>
        <v>9</v>
      </c>
      <c r="P1052" s="7">
        <f t="shared" si="65"/>
        <v>11.5</v>
      </c>
    </row>
    <row r="1053" spans="1:16" ht="15.75" customHeight="1" x14ac:dyDescent="0.15">
      <c r="A1053" s="13">
        <v>43988</v>
      </c>
      <c r="B1053" s="19" t="s">
        <v>5361</v>
      </c>
      <c r="C1053" s="7" t="s">
        <v>323</v>
      </c>
      <c r="D1053" s="14">
        <v>12</v>
      </c>
      <c r="E1053" s="14" t="str">
        <f>_xlfn.XLOOKUP(D1053,'Meal Info'!$A$4:$A$19,'Meal Info'!$B$4:$B$19)</f>
        <v>Thai</v>
      </c>
      <c r="F1053" s="14" t="str">
        <f>_xlfn.XLOOKUP(D1053,'Meal Info'!$A$4:$A$19,'Meal Info'!$C$4:$C$19)</f>
        <v>Edo</v>
      </c>
      <c r="G1053" s="14">
        <v>93.9</v>
      </c>
      <c r="H1053" s="14">
        <v>9.39</v>
      </c>
      <c r="I1053" s="14">
        <v>103.29</v>
      </c>
      <c r="J1053" s="7">
        <v>0.1</v>
      </c>
      <c r="K1053" s="7">
        <f t="shared" si="64"/>
        <v>9.39</v>
      </c>
      <c r="L1053" s="7" t="s">
        <v>5080</v>
      </c>
      <c r="M1053" s="7">
        <v>8</v>
      </c>
      <c r="N1053" s="7">
        <f>INDEX('Delivery Distances'!$B$6:$K$20,MATCH('Sales Summary_working sheet'!L1053,'Delivery Distances'!$A$6:$A$20,0),MATCH('Sales Summary_working sheet'!M1053,'Delivery Distances'!$B$5:$K$5,0))</f>
        <v>2</v>
      </c>
      <c r="O1053" s="7" cm="1">
        <f t="array" ref="O1053">_xlfn.XLOOKUP(L1053,'Delivery Distances'!$A$6:$A$20,_xlfn.XLOOKUP('Sales Summary_working sheet'!M1053,'Delivery Distances'!$B$5:$K$5,'Delivery Distances'!$B$6:$K$20))</f>
        <v>2</v>
      </c>
      <c r="P1053" s="7">
        <f t="shared" si="65"/>
        <v>6</v>
      </c>
    </row>
    <row r="1054" spans="1:16" ht="15.75" customHeight="1" x14ac:dyDescent="0.15">
      <c r="A1054" s="13">
        <v>43988</v>
      </c>
      <c r="B1054" s="19" t="s">
        <v>5361</v>
      </c>
      <c r="C1054" s="7" t="s">
        <v>3912</v>
      </c>
      <c r="D1054" s="14">
        <v>4</v>
      </c>
      <c r="E1054" s="14" t="str">
        <f>_xlfn.XLOOKUP(D1054,'Meal Info'!$A$4:$A$19,'Meal Info'!$B$4:$B$19)</f>
        <v>Burritos</v>
      </c>
      <c r="F1054" s="14" t="str">
        <f>_xlfn.XLOOKUP(D1054,'Meal Info'!$A$4:$A$19,'Meal Info'!$C$4:$C$19)</f>
        <v>Edo</v>
      </c>
      <c r="G1054" s="14">
        <v>75.25</v>
      </c>
      <c r="H1054" s="14">
        <v>7.5250000000000004</v>
      </c>
      <c r="I1054" s="14">
        <v>82.775000000000006</v>
      </c>
      <c r="J1054" s="7">
        <v>0.32</v>
      </c>
      <c r="K1054" s="7">
        <f t="shared" si="64"/>
        <v>24.080000000000002</v>
      </c>
      <c r="L1054" s="7" t="s">
        <v>5079</v>
      </c>
      <c r="M1054" s="7">
        <v>10</v>
      </c>
      <c r="N1054" s="7">
        <f>INDEX('Delivery Distances'!$B$6:$K$20,MATCH('Sales Summary_working sheet'!L1054,'Delivery Distances'!$A$6:$A$20,0),MATCH('Sales Summary_working sheet'!M1054,'Delivery Distances'!$B$5:$K$5,0))</f>
        <v>4</v>
      </c>
      <c r="O1054" s="7" cm="1">
        <f t="array" ref="O1054">_xlfn.XLOOKUP(L1054,'Delivery Distances'!$A$6:$A$20,_xlfn.XLOOKUP('Sales Summary_working sheet'!M1054,'Delivery Distances'!$B$5:$K$5,'Delivery Distances'!$B$6:$K$20))</f>
        <v>4</v>
      </c>
      <c r="P1054" s="7">
        <f t="shared" si="65"/>
        <v>8</v>
      </c>
    </row>
    <row r="1055" spans="1:16" ht="15.75" customHeight="1" x14ac:dyDescent="0.15">
      <c r="A1055" s="13">
        <v>43988</v>
      </c>
      <c r="B1055" s="19" t="s">
        <v>5361</v>
      </c>
      <c r="C1055" s="7" t="s">
        <v>4808</v>
      </c>
      <c r="D1055" s="14">
        <v>12</v>
      </c>
      <c r="E1055" s="14" t="str">
        <f>_xlfn.XLOOKUP(D1055,'Meal Info'!$A$4:$A$19,'Meal Info'!$B$4:$B$19)</f>
        <v>Thai</v>
      </c>
      <c r="F1055" s="14" t="str">
        <f>_xlfn.XLOOKUP(D1055,'Meal Info'!$A$4:$A$19,'Meal Info'!$C$4:$C$19)</f>
        <v>Edo</v>
      </c>
      <c r="G1055" s="14">
        <v>37.17</v>
      </c>
      <c r="H1055" s="14">
        <v>3.7170000000000005</v>
      </c>
      <c r="I1055" s="14">
        <v>40.887</v>
      </c>
      <c r="J1055" s="7">
        <v>0.32</v>
      </c>
      <c r="K1055" s="7">
        <f t="shared" si="64"/>
        <v>11.894400000000001</v>
      </c>
      <c r="L1055" s="7" t="s">
        <v>5083</v>
      </c>
      <c r="M1055" s="7">
        <v>8</v>
      </c>
      <c r="N1055" s="7">
        <f>INDEX('Delivery Distances'!$B$6:$K$20,MATCH('Sales Summary_working sheet'!L1055,'Delivery Distances'!$A$6:$A$20,0),MATCH('Sales Summary_working sheet'!M1055,'Delivery Distances'!$B$5:$K$5,0))</f>
        <v>3</v>
      </c>
      <c r="O1055" s="7" cm="1">
        <f t="array" ref="O1055">_xlfn.XLOOKUP(L1055,'Delivery Distances'!$A$6:$A$20,_xlfn.XLOOKUP('Sales Summary_working sheet'!M1055,'Delivery Distances'!$B$5:$K$5,'Delivery Distances'!$B$6:$K$20))</f>
        <v>3</v>
      </c>
      <c r="P1055" s="7">
        <f t="shared" si="65"/>
        <v>7</v>
      </c>
    </row>
    <row r="1056" spans="1:16" ht="15.75" customHeight="1" x14ac:dyDescent="0.15">
      <c r="A1056" s="13">
        <v>43988</v>
      </c>
      <c r="B1056" s="19" t="s">
        <v>5361</v>
      </c>
      <c r="C1056" s="7" t="s">
        <v>2369</v>
      </c>
      <c r="D1056" s="14">
        <v>12</v>
      </c>
      <c r="E1056" s="14" t="str">
        <f>_xlfn.XLOOKUP(D1056,'Meal Info'!$A$4:$A$19,'Meal Info'!$B$4:$B$19)</f>
        <v>Thai</v>
      </c>
      <c r="F1056" s="14" t="str">
        <f>_xlfn.XLOOKUP(D1056,'Meal Info'!$A$4:$A$19,'Meal Info'!$C$4:$C$19)</f>
        <v>Edo</v>
      </c>
      <c r="G1056" s="14">
        <v>20.54</v>
      </c>
      <c r="H1056" s="14">
        <v>2.0539999999999998</v>
      </c>
      <c r="I1056" s="14">
        <v>22.593999999999998</v>
      </c>
      <c r="J1056" s="7">
        <v>0.28000000000000003</v>
      </c>
      <c r="K1056" s="7">
        <f t="shared" si="64"/>
        <v>5.7511999999999999</v>
      </c>
      <c r="L1056" s="7" t="s">
        <v>5080</v>
      </c>
      <c r="M1056" s="7">
        <v>8</v>
      </c>
      <c r="N1056" s="7">
        <f>INDEX('Delivery Distances'!$B$6:$K$20,MATCH('Sales Summary_working sheet'!L1056,'Delivery Distances'!$A$6:$A$20,0),MATCH('Sales Summary_working sheet'!M1056,'Delivery Distances'!$B$5:$K$5,0))</f>
        <v>2</v>
      </c>
      <c r="O1056" s="7" cm="1">
        <f t="array" ref="O1056">_xlfn.XLOOKUP(L1056,'Delivery Distances'!$A$6:$A$20,_xlfn.XLOOKUP('Sales Summary_working sheet'!M1056,'Delivery Distances'!$B$5:$K$5,'Delivery Distances'!$B$6:$K$20))</f>
        <v>2</v>
      </c>
      <c r="P1056" s="7">
        <f t="shared" si="65"/>
        <v>6</v>
      </c>
    </row>
    <row r="1057" spans="1:16" ht="15.75" customHeight="1" x14ac:dyDescent="0.15">
      <c r="A1057" s="13">
        <v>43988</v>
      </c>
      <c r="B1057" s="19" t="s">
        <v>5361</v>
      </c>
      <c r="C1057" s="7" t="s">
        <v>923</v>
      </c>
      <c r="D1057" s="14">
        <v>4</v>
      </c>
      <c r="E1057" s="14" t="str">
        <f>_xlfn.XLOOKUP(D1057,'Meal Info'!$A$4:$A$19,'Meal Info'!$B$4:$B$19)</f>
        <v>Burritos</v>
      </c>
      <c r="F1057" s="14" t="str">
        <f>_xlfn.XLOOKUP(D1057,'Meal Info'!$A$4:$A$19,'Meal Info'!$C$4:$C$19)</f>
        <v>Edo</v>
      </c>
      <c r="G1057" s="14">
        <v>2.4</v>
      </c>
      <c r="H1057" s="14">
        <v>0.24</v>
      </c>
      <c r="I1057" s="14">
        <v>2.6399999999999997</v>
      </c>
      <c r="J1057" s="7">
        <v>0.27</v>
      </c>
      <c r="K1057" s="7">
        <f t="shared" si="64"/>
        <v>0.64800000000000002</v>
      </c>
      <c r="L1057" s="7" t="s">
        <v>26</v>
      </c>
      <c r="M1057" s="7">
        <v>1</v>
      </c>
      <c r="N1057" s="7">
        <f>INDEX('Delivery Distances'!$B$6:$K$20,MATCH('Sales Summary_working sheet'!L1057,'Delivery Distances'!$A$6:$A$20,0),MATCH('Sales Summary_working sheet'!M1057,'Delivery Distances'!$B$5:$K$5,0))</f>
        <v>2</v>
      </c>
      <c r="O1057" s="7" cm="1">
        <f t="array" ref="O1057">_xlfn.XLOOKUP(L1057,'Delivery Distances'!$A$6:$A$20,_xlfn.XLOOKUP('Sales Summary_working sheet'!M1057,'Delivery Distances'!$B$5:$K$5,'Delivery Distances'!$B$6:$K$20))</f>
        <v>2</v>
      </c>
      <c r="P1057" s="7">
        <f t="shared" si="65"/>
        <v>6</v>
      </c>
    </row>
    <row r="1058" spans="1:16" ht="15.75" customHeight="1" x14ac:dyDescent="0.15">
      <c r="A1058" s="13">
        <v>43988</v>
      </c>
      <c r="B1058" s="19" t="s">
        <v>5362</v>
      </c>
      <c r="C1058" s="7" t="s">
        <v>4595</v>
      </c>
      <c r="D1058" s="14">
        <v>6</v>
      </c>
      <c r="E1058" s="14" t="str">
        <f>_xlfn.XLOOKUP(D1058,'Meal Info'!$A$4:$A$19,'Meal Info'!$B$4:$B$19)</f>
        <v>Indian</v>
      </c>
      <c r="F1058" s="14" t="str">
        <f>_xlfn.XLOOKUP(D1058,'Meal Info'!$A$4:$A$19,'Meal Info'!$C$4:$C$19)</f>
        <v>Edo</v>
      </c>
      <c r="G1058" s="14">
        <v>44.17</v>
      </c>
      <c r="H1058" s="14">
        <v>4.4170000000000007</v>
      </c>
      <c r="I1058" s="14">
        <v>48.587000000000003</v>
      </c>
      <c r="J1058" s="7">
        <v>0.28000000000000003</v>
      </c>
      <c r="K1058" s="7">
        <f t="shared" si="64"/>
        <v>12.367600000000001</v>
      </c>
      <c r="L1058" s="7" t="s">
        <v>5076</v>
      </c>
      <c r="M1058" s="7">
        <v>4</v>
      </c>
      <c r="N1058" s="7">
        <f>INDEX('Delivery Distances'!$B$6:$K$20,MATCH('Sales Summary_working sheet'!L1058,'Delivery Distances'!$A$6:$A$20,0),MATCH('Sales Summary_working sheet'!M1058,'Delivery Distances'!$B$5:$K$5,0))</f>
        <v>11</v>
      </c>
      <c r="O1058" s="7" cm="1">
        <f t="array" ref="O1058">_xlfn.XLOOKUP(L1058,'Delivery Distances'!$A$6:$A$20,_xlfn.XLOOKUP('Sales Summary_working sheet'!M1058,'Delivery Distances'!$B$5:$K$5,'Delivery Distances'!$B$6:$K$20))</f>
        <v>11</v>
      </c>
      <c r="P1058" s="7">
        <f t="shared" si="65"/>
        <v>12.5</v>
      </c>
    </row>
    <row r="1059" spans="1:16" ht="15.75" customHeight="1" x14ac:dyDescent="0.15">
      <c r="A1059" s="13">
        <v>43988</v>
      </c>
      <c r="B1059" s="19" t="s">
        <v>5362</v>
      </c>
      <c r="C1059" s="7" t="s">
        <v>3119</v>
      </c>
      <c r="D1059" s="14">
        <v>4</v>
      </c>
      <c r="E1059" s="14" t="str">
        <f>_xlfn.XLOOKUP(D1059,'Meal Info'!$A$4:$A$19,'Meal Info'!$B$4:$B$19)</f>
        <v>Burritos</v>
      </c>
      <c r="F1059" s="14" t="str">
        <f>_xlfn.XLOOKUP(D1059,'Meal Info'!$A$4:$A$19,'Meal Info'!$C$4:$C$19)</f>
        <v>Edo</v>
      </c>
      <c r="G1059" s="14">
        <v>37.69</v>
      </c>
      <c r="H1059" s="14">
        <v>3.7690000000000001</v>
      </c>
      <c r="I1059" s="14">
        <v>41.458999999999996</v>
      </c>
      <c r="J1059" s="7">
        <v>0.23</v>
      </c>
      <c r="K1059" s="7">
        <f t="shared" si="64"/>
        <v>8.6686999999999994</v>
      </c>
      <c r="L1059" s="7" t="s">
        <v>5082</v>
      </c>
      <c r="M1059" s="7">
        <v>8</v>
      </c>
      <c r="N1059" s="7">
        <f>INDEX('Delivery Distances'!$B$6:$K$20,MATCH('Sales Summary_working sheet'!L1059,'Delivery Distances'!$A$6:$A$20,0),MATCH('Sales Summary_working sheet'!M1059,'Delivery Distances'!$B$5:$K$5,0))</f>
        <v>1</v>
      </c>
      <c r="O1059" s="7" cm="1">
        <f t="array" ref="O1059">_xlfn.XLOOKUP(L1059,'Delivery Distances'!$A$6:$A$20,_xlfn.XLOOKUP('Sales Summary_working sheet'!M1059,'Delivery Distances'!$B$5:$K$5,'Delivery Distances'!$B$6:$K$20))</f>
        <v>1</v>
      </c>
      <c r="P1059" s="7">
        <f t="shared" si="65"/>
        <v>3</v>
      </c>
    </row>
    <row r="1060" spans="1:16" ht="15.75" customHeight="1" x14ac:dyDescent="0.15">
      <c r="A1060" s="13">
        <v>43988</v>
      </c>
      <c r="B1060" s="19" t="s">
        <v>5362</v>
      </c>
      <c r="C1060" s="7" t="s">
        <v>612</v>
      </c>
      <c r="D1060" s="14">
        <v>12</v>
      </c>
      <c r="E1060" s="14" t="str">
        <f>_xlfn.XLOOKUP(D1060,'Meal Info'!$A$4:$A$19,'Meal Info'!$B$4:$B$19)</f>
        <v>Thai</v>
      </c>
      <c r="F1060" s="14" t="str">
        <f>_xlfn.XLOOKUP(D1060,'Meal Info'!$A$4:$A$19,'Meal Info'!$C$4:$C$19)</f>
        <v>Edo</v>
      </c>
      <c r="G1060" s="14">
        <v>73.81</v>
      </c>
      <c r="H1060" s="14">
        <v>7.3810000000000002</v>
      </c>
      <c r="I1060" s="14">
        <v>81.191000000000003</v>
      </c>
      <c r="J1060" s="7">
        <v>0.18</v>
      </c>
      <c r="K1060" s="7">
        <f t="shared" si="64"/>
        <v>13.2858</v>
      </c>
      <c r="L1060" s="7" t="s">
        <v>5083</v>
      </c>
      <c r="M1060" s="7">
        <v>6</v>
      </c>
      <c r="N1060" s="7">
        <f>INDEX('Delivery Distances'!$B$6:$K$20,MATCH('Sales Summary_working sheet'!L1060,'Delivery Distances'!$A$6:$A$20,0),MATCH('Sales Summary_working sheet'!M1060,'Delivery Distances'!$B$5:$K$5,0))</f>
        <v>2</v>
      </c>
      <c r="O1060" s="7" cm="1">
        <f t="array" ref="O1060">_xlfn.XLOOKUP(L1060,'Delivery Distances'!$A$6:$A$20,_xlfn.XLOOKUP('Sales Summary_working sheet'!M1060,'Delivery Distances'!$B$5:$K$5,'Delivery Distances'!$B$6:$K$20))</f>
        <v>2</v>
      </c>
      <c r="P1060" s="7">
        <f t="shared" si="65"/>
        <v>6</v>
      </c>
    </row>
    <row r="1061" spans="1:16" ht="15.75" customHeight="1" x14ac:dyDescent="0.15">
      <c r="A1061" s="13">
        <v>43988</v>
      </c>
      <c r="B1061" s="19" t="s">
        <v>5362</v>
      </c>
      <c r="C1061" s="7" t="s">
        <v>2273</v>
      </c>
      <c r="D1061" s="14">
        <v>4</v>
      </c>
      <c r="E1061" s="14" t="str">
        <f>_xlfn.XLOOKUP(D1061,'Meal Info'!$A$4:$A$19,'Meal Info'!$B$4:$B$19)</f>
        <v>Burritos</v>
      </c>
      <c r="F1061" s="14" t="str">
        <f>_xlfn.XLOOKUP(D1061,'Meal Info'!$A$4:$A$19,'Meal Info'!$C$4:$C$19)</f>
        <v>Edo</v>
      </c>
      <c r="G1061" s="14">
        <v>77.2</v>
      </c>
      <c r="H1061" s="14">
        <v>7.7200000000000006</v>
      </c>
      <c r="I1061" s="14">
        <v>84.92</v>
      </c>
      <c r="J1061" s="7">
        <v>0.28999999999999998</v>
      </c>
      <c r="K1061" s="7">
        <f t="shared" si="64"/>
        <v>22.387999999999998</v>
      </c>
      <c r="L1061" s="7" t="s">
        <v>30</v>
      </c>
      <c r="M1061" s="7">
        <v>9</v>
      </c>
      <c r="N1061" s="7">
        <f>INDEX('Delivery Distances'!$B$6:$K$20,MATCH('Sales Summary_working sheet'!L1061,'Delivery Distances'!$A$6:$A$20,0),MATCH('Sales Summary_working sheet'!M1061,'Delivery Distances'!$B$5:$K$5,0))</f>
        <v>17</v>
      </c>
      <c r="O1061" s="7" cm="1">
        <f t="array" ref="O1061">_xlfn.XLOOKUP(L1061,'Delivery Distances'!$A$6:$A$20,_xlfn.XLOOKUP('Sales Summary_working sheet'!M1061,'Delivery Distances'!$B$5:$K$5,'Delivery Distances'!$B$6:$K$20))</f>
        <v>17</v>
      </c>
      <c r="P1061" s="7">
        <f t="shared" si="65"/>
        <v>15.5</v>
      </c>
    </row>
    <row r="1062" spans="1:16" ht="15.75" customHeight="1" x14ac:dyDescent="0.15">
      <c r="A1062" s="13">
        <v>43988</v>
      </c>
      <c r="B1062" s="19" t="s">
        <v>5362</v>
      </c>
      <c r="C1062" s="7" t="s">
        <v>3328</v>
      </c>
      <c r="D1062" s="14">
        <v>12</v>
      </c>
      <c r="E1062" s="14" t="str">
        <f>_xlfn.XLOOKUP(D1062,'Meal Info'!$A$4:$A$19,'Meal Info'!$B$4:$B$19)</f>
        <v>Thai</v>
      </c>
      <c r="F1062" s="14" t="str">
        <f>_xlfn.XLOOKUP(D1062,'Meal Info'!$A$4:$A$19,'Meal Info'!$C$4:$C$19)</f>
        <v>Edo</v>
      </c>
      <c r="G1062" s="14">
        <v>99.83</v>
      </c>
      <c r="H1062" s="14">
        <v>9.9830000000000005</v>
      </c>
      <c r="I1062" s="14">
        <v>109.813</v>
      </c>
      <c r="J1062" s="7">
        <v>0.05</v>
      </c>
      <c r="K1062" s="7">
        <f t="shared" si="64"/>
        <v>4.9915000000000003</v>
      </c>
      <c r="L1062" s="7" t="s">
        <v>28</v>
      </c>
      <c r="M1062" s="7">
        <v>1</v>
      </c>
      <c r="N1062" s="7">
        <f>INDEX('Delivery Distances'!$B$6:$K$20,MATCH('Sales Summary_working sheet'!L1062,'Delivery Distances'!$A$6:$A$20,0),MATCH('Sales Summary_working sheet'!M1062,'Delivery Distances'!$B$5:$K$5,0))</f>
        <v>18</v>
      </c>
      <c r="O1062" s="7" cm="1">
        <f t="array" ref="O1062">_xlfn.XLOOKUP(L1062,'Delivery Distances'!$A$6:$A$20,_xlfn.XLOOKUP('Sales Summary_working sheet'!M1062,'Delivery Distances'!$B$5:$K$5,'Delivery Distances'!$B$6:$K$20))</f>
        <v>18</v>
      </c>
      <c r="P1062" s="7">
        <f t="shared" si="65"/>
        <v>16</v>
      </c>
    </row>
    <row r="1063" spans="1:16" ht="15.75" customHeight="1" x14ac:dyDescent="0.15">
      <c r="A1063" s="13">
        <v>43988</v>
      </c>
      <c r="B1063" s="19" t="s">
        <v>5362</v>
      </c>
      <c r="C1063" s="7" t="s">
        <v>1024</v>
      </c>
      <c r="D1063" s="14">
        <v>6</v>
      </c>
      <c r="E1063" s="14" t="str">
        <f>_xlfn.XLOOKUP(D1063,'Meal Info'!$A$4:$A$19,'Meal Info'!$B$4:$B$19)</f>
        <v>Indian</v>
      </c>
      <c r="F1063" s="14" t="str">
        <f>_xlfn.XLOOKUP(D1063,'Meal Info'!$A$4:$A$19,'Meal Info'!$C$4:$C$19)</f>
        <v>Edo</v>
      </c>
      <c r="G1063" s="14">
        <v>72.010000000000005</v>
      </c>
      <c r="H1063" s="14">
        <v>7.2010000000000005</v>
      </c>
      <c r="I1063" s="14">
        <v>79.211000000000013</v>
      </c>
      <c r="J1063" s="7">
        <v>0.24</v>
      </c>
      <c r="K1063" s="7">
        <f t="shared" si="64"/>
        <v>17.282399999999999</v>
      </c>
      <c r="L1063" s="7" t="s">
        <v>30</v>
      </c>
      <c r="M1063" s="7">
        <v>3</v>
      </c>
      <c r="N1063" s="7">
        <f>INDEX('Delivery Distances'!$B$6:$K$20,MATCH('Sales Summary_working sheet'!L1063,'Delivery Distances'!$A$6:$A$20,0),MATCH('Sales Summary_working sheet'!M1063,'Delivery Distances'!$B$5:$K$5,0))</f>
        <v>9</v>
      </c>
      <c r="O1063" s="7" cm="1">
        <f t="array" ref="O1063">_xlfn.XLOOKUP(L1063,'Delivery Distances'!$A$6:$A$20,_xlfn.XLOOKUP('Sales Summary_working sheet'!M1063,'Delivery Distances'!$B$5:$K$5,'Delivery Distances'!$B$6:$K$20))</f>
        <v>9</v>
      </c>
      <c r="P1063" s="7">
        <f t="shared" si="65"/>
        <v>11.5</v>
      </c>
    </row>
    <row r="1064" spans="1:16" ht="15.75" customHeight="1" x14ac:dyDescent="0.15">
      <c r="A1064" s="13">
        <v>43988</v>
      </c>
      <c r="B1064" s="19" t="s">
        <v>5362</v>
      </c>
      <c r="C1064" s="7" t="s">
        <v>1242</v>
      </c>
      <c r="D1064" s="14">
        <v>4</v>
      </c>
      <c r="E1064" s="14" t="str">
        <f>_xlfn.XLOOKUP(D1064,'Meal Info'!$A$4:$A$19,'Meal Info'!$B$4:$B$19)</f>
        <v>Burritos</v>
      </c>
      <c r="F1064" s="14" t="str">
        <f>_xlfn.XLOOKUP(D1064,'Meal Info'!$A$4:$A$19,'Meal Info'!$C$4:$C$19)</f>
        <v>Edo</v>
      </c>
      <c r="G1064" s="14">
        <v>4.75</v>
      </c>
      <c r="H1064" s="14">
        <v>0.47500000000000003</v>
      </c>
      <c r="I1064" s="14">
        <v>5.2249999999999996</v>
      </c>
      <c r="J1064" s="7">
        <v>0.04</v>
      </c>
      <c r="K1064" s="7">
        <f t="shared" si="64"/>
        <v>0.19</v>
      </c>
      <c r="L1064" s="7" t="s">
        <v>29</v>
      </c>
      <c r="M1064" s="7">
        <v>6</v>
      </c>
      <c r="N1064" s="7">
        <f>INDEX('Delivery Distances'!$B$6:$K$20,MATCH('Sales Summary_working sheet'!L1064,'Delivery Distances'!$A$6:$A$20,0),MATCH('Sales Summary_working sheet'!M1064,'Delivery Distances'!$B$5:$K$5,0))</f>
        <v>2</v>
      </c>
      <c r="O1064" s="7" cm="1">
        <f t="array" ref="O1064">_xlfn.XLOOKUP(L1064,'Delivery Distances'!$A$6:$A$20,_xlfn.XLOOKUP('Sales Summary_working sheet'!M1064,'Delivery Distances'!$B$5:$K$5,'Delivery Distances'!$B$6:$K$20))</f>
        <v>2</v>
      </c>
      <c r="P1064" s="7">
        <f t="shared" si="65"/>
        <v>6</v>
      </c>
    </row>
    <row r="1065" spans="1:16" ht="15.75" customHeight="1" x14ac:dyDescent="0.15">
      <c r="A1065" s="13">
        <v>43988</v>
      </c>
      <c r="B1065" s="19" t="s">
        <v>5362</v>
      </c>
      <c r="C1065" s="7" t="s">
        <v>3499</v>
      </c>
      <c r="D1065" s="14">
        <v>12</v>
      </c>
      <c r="E1065" s="14" t="str">
        <f>_xlfn.XLOOKUP(D1065,'Meal Info'!$A$4:$A$19,'Meal Info'!$B$4:$B$19)</f>
        <v>Thai</v>
      </c>
      <c r="F1065" s="14" t="str">
        <f>_xlfn.XLOOKUP(D1065,'Meal Info'!$A$4:$A$19,'Meal Info'!$C$4:$C$19)</f>
        <v>Edo</v>
      </c>
      <c r="G1065" s="14">
        <v>3.39</v>
      </c>
      <c r="H1065" s="14">
        <v>0.33900000000000002</v>
      </c>
      <c r="I1065" s="14">
        <v>3.7290000000000001</v>
      </c>
      <c r="J1065" s="7">
        <v>0.05</v>
      </c>
      <c r="K1065" s="7">
        <f t="shared" si="64"/>
        <v>0.16950000000000001</v>
      </c>
      <c r="L1065" s="7" t="s">
        <v>5083</v>
      </c>
      <c r="M1065" s="7">
        <v>2</v>
      </c>
      <c r="N1065" s="7">
        <f>INDEX('Delivery Distances'!$B$6:$K$20,MATCH('Sales Summary_working sheet'!L1065,'Delivery Distances'!$A$6:$A$20,0),MATCH('Sales Summary_working sheet'!M1065,'Delivery Distances'!$B$5:$K$5,0))</f>
        <v>1</v>
      </c>
      <c r="O1065" s="7" cm="1">
        <f t="array" ref="O1065">_xlfn.XLOOKUP(L1065,'Delivery Distances'!$A$6:$A$20,_xlfn.XLOOKUP('Sales Summary_working sheet'!M1065,'Delivery Distances'!$B$5:$K$5,'Delivery Distances'!$B$6:$K$20))</f>
        <v>1</v>
      </c>
      <c r="P1065" s="7">
        <f t="shared" si="65"/>
        <v>3</v>
      </c>
    </row>
    <row r="1066" spans="1:16" ht="15.75" customHeight="1" x14ac:dyDescent="0.15">
      <c r="A1066" s="13">
        <v>43988</v>
      </c>
      <c r="B1066" s="19" t="s">
        <v>5362</v>
      </c>
      <c r="C1066" s="7" t="s">
        <v>342</v>
      </c>
      <c r="D1066" s="14">
        <v>4</v>
      </c>
      <c r="E1066" s="14" t="str">
        <f>_xlfn.XLOOKUP(D1066,'Meal Info'!$A$4:$A$19,'Meal Info'!$B$4:$B$19)</f>
        <v>Burritos</v>
      </c>
      <c r="F1066" s="14" t="str">
        <f>_xlfn.XLOOKUP(D1066,'Meal Info'!$A$4:$A$19,'Meal Info'!$C$4:$C$19)</f>
        <v>Edo</v>
      </c>
      <c r="G1066" s="14">
        <v>95.89</v>
      </c>
      <c r="H1066" s="14">
        <v>9.5890000000000004</v>
      </c>
      <c r="I1066" s="14">
        <v>105.479</v>
      </c>
      <c r="J1066" s="7">
        <v>0.13</v>
      </c>
      <c r="K1066" s="7">
        <f t="shared" si="64"/>
        <v>12.4657</v>
      </c>
      <c r="L1066" s="7" t="s">
        <v>5082</v>
      </c>
      <c r="M1066" s="7">
        <v>1</v>
      </c>
      <c r="N1066" s="7">
        <f>INDEX('Delivery Distances'!$B$6:$K$20,MATCH('Sales Summary_working sheet'!L1066,'Delivery Distances'!$A$6:$A$20,0),MATCH('Sales Summary_working sheet'!M1066,'Delivery Distances'!$B$5:$K$5,0))</f>
        <v>3</v>
      </c>
      <c r="O1066" s="7" cm="1">
        <f t="array" ref="O1066">_xlfn.XLOOKUP(L1066,'Delivery Distances'!$A$6:$A$20,_xlfn.XLOOKUP('Sales Summary_working sheet'!M1066,'Delivery Distances'!$B$5:$K$5,'Delivery Distances'!$B$6:$K$20))</f>
        <v>3</v>
      </c>
      <c r="P1066" s="7">
        <f t="shared" si="65"/>
        <v>7</v>
      </c>
    </row>
    <row r="1067" spans="1:16" ht="15.75" customHeight="1" x14ac:dyDescent="0.15">
      <c r="A1067" s="13">
        <v>43988</v>
      </c>
      <c r="B1067" s="19" t="s">
        <v>5362</v>
      </c>
      <c r="C1067" s="7" t="s">
        <v>4437</v>
      </c>
      <c r="D1067" s="14">
        <v>12</v>
      </c>
      <c r="E1067" s="14" t="str">
        <f>_xlfn.XLOOKUP(D1067,'Meal Info'!$A$4:$A$19,'Meal Info'!$B$4:$B$19)</f>
        <v>Thai</v>
      </c>
      <c r="F1067" s="14" t="str">
        <f>_xlfn.XLOOKUP(D1067,'Meal Info'!$A$4:$A$19,'Meal Info'!$C$4:$C$19)</f>
        <v>Edo</v>
      </c>
      <c r="G1067" s="14">
        <v>67.89</v>
      </c>
      <c r="H1067" s="14">
        <v>6.7890000000000006</v>
      </c>
      <c r="I1067" s="14">
        <v>74.679000000000002</v>
      </c>
      <c r="J1067" s="7">
        <v>7.0000000000000007E-2</v>
      </c>
      <c r="K1067" s="7">
        <f t="shared" si="64"/>
        <v>4.7523000000000009</v>
      </c>
      <c r="L1067" s="7" t="s">
        <v>5081</v>
      </c>
      <c r="M1067" s="7">
        <v>2</v>
      </c>
      <c r="N1067" s="7">
        <f>INDEX('Delivery Distances'!$B$6:$K$20,MATCH('Sales Summary_working sheet'!L1067,'Delivery Distances'!$A$6:$A$20,0),MATCH('Sales Summary_working sheet'!M1067,'Delivery Distances'!$B$5:$K$5,0))</f>
        <v>3</v>
      </c>
      <c r="O1067" s="7" cm="1">
        <f t="array" ref="O1067">_xlfn.XLOOKUP(L1067,'Delivery Distances'!$A$6:$A$20,_xlfn.XLOOKUP('Sales Summary_working sheet'!M1067,'Delivery Distances'!$B$5:$K$5,'Delivery Distances'!$B$6:$K$20))</f>
        <v>3</v>
      </c>
      <c r="P1067" s="7">
        <f t="shared" si="65"/>
        <v>7</v>
      </c>
    </row>
    <row r="1068" spans="1:16" ht="15.75" customHeight="1" x14ac:dyDescent="0.15">
      <c r="A1068" s="13">
        <v>43988</v>
      </c>
      <c r="B1068" s="19" t="s">
        <v>5362</v>
      </c>
      <c r="C1068" s="7" t="s">
        <v>1225</v>
      </c>
      <c r="D1068" s="14">
        <v>6</v>
      </c>
      <c r="E1068" s="14" t="str">
        <f>_xlfn.XLOOKUP(D1068,'Meal Info'!$A$4:$A$19,'Meal Info'!$B$4:$B$19)</f>
        <v>Indian</v>
      </c>
      <c r="F1068" s="14" t="str">
        <f>_xlfn.XLOOKUP(D1068,'Meal Info'!$A$4:$A$19,'Meal Info'!$C$4:$C$19)</f>
        <v>Edo</v>
      </c>
      <c r="G1068" s="7">
        <v>49.1</v>
      </c>
      <c r="H1068" s="7">
        <f t="shared" ref="H1068:H1131" si="68">G1068*10%</f>
        <v>4.91</v>
      </c>
      <c r="I1068" s="7">
        <f t="shared" ref="I1068:I1131" si="69">G1068+H1068</f>
        <v>54.010000000000005</v>
      </c>
      <c r="J1068" s="7">
        <v>0.2</v>
      </c>
      <c r="K1068" s="7">
        <f t="shared" si="64"/>
        <v>9.82</v>
      </c>
      <c r="L1068" s="7" t="s">
        <v>5077</v>
      </c>
      <c r="M1068" s="7">
        <v>9</v>
      </c>
      <c r="N1068" s="7">
        <f>INDEX('Delivery Distances'!$B$6:$K$20,MATCH('Sales Summary_working sheet'!L1068,'Delivery Distances'!$A$6:$A$20,0),MATCH('Sales Summary_working sheet'!M1068,'Delivery Distances'!$B$5:$K$5,0))</f>
        <v>4</v>
      </c>
      <c r="O1068" s="7" cm="1">
        <f t="array" ref="O1068">_xlfn.XLOOKUP(L1068,'Delivery Distances'!$A$6:$A$20,_xlfn.XLOOKUP('Sales Summary_working sheet'!M1068,'Delivery Distances'!$B$5:$K$5,'Delivery Distances'!$B$6:$K$20))</f>
        <v>4</v>
      </c>
      <c r="P1068" s="7">
        <f t="shared" si="65"/>
        <v>8</v>
      </c>
    </row>
    <row r="1069" spans="1:16" ht="15.75" customHeight="1" x14ac:dyDescent="0.15">
      <c r="A1069" s="13">
        <v>43988</v>
      </c>
      <c r="B1069" s="19" t="s">
        <v>5362</v>
      </c>
      <c r="C1069" s="7" t="s">
        <v>2373</v>
      </c>
      <c r="D1069" s="14">
        <v>12</v>
      </c>
      <c r="E1069" s="14" t="str">
        <f>_xlfn.XLOOKUP(D1069,'Meal Info'!$A$4:$A$19,'Meal Info'!$B$4:$B$19)</f>
        <v>Thai</v>
      </c>
      <c r="F1069" s="14" t="str">
        <f>_xlfn.XLOOKUP(D1069,'Meal Info'!$A$4:$A$19,'Meal Info'!$C$4:$C$19)</f>
        <v>Edo</v>
      </c>
      <c r="G1069" s="7">
        <v>74.38</v>
      </c>
      <c r="H1069" s="7">
        <f t="shared" si="68"/>
        <v>7.4379999999999997</v>
      </c>
      <c r="I1069" s="7">
        <f t="shared" si="69"/>
        <v>81.817999999999998</v>
      </c>
      <c r="J1069" s="7">
        <v>0.23</v>
      </c>
      <c r="K1069" s="7">
        <f t="shared" si="64"/>
        <v>17.107399999999998</v>
      </c>
      <c r="L1069" s="7" t="s">
        <v>5083</v>
      </c>
      <c r="M1069" s="7">
        <v>2</v>
      </c>
      <c r="N1069" s="7">
        <f>INDEX('Delivery Distances'!$B$6:$K$20,MATCH('Sales Summary_working sheet'!L1069,'Delivery Distances'!$A$6:$A$20,0),MATCH('Sales Summary_working sheet'!M1069,'Delivery Distances'!$B$5:$K$5,0))</f>
        <v>1</v>
      </c>
      <c r="O1069" s="7" cm="1">
        <f t="array" ref="O1069">_xlfn.XLOOKUP(L1069,'Delivery Distances'!$A$6:$A$20,_xlfn.XLOOKUP('Sales Summary_working sheet'!M1069,'Delivery Distances'!$B$5:$K$5,'Delivery Distances'!$B$6:$K$20))</f>
        <v>1</v>
      </c>
      <c r="P1069" s="7">
        <f t="shared" si="65"/>
        <v>3</v>
      </c>
    </row>
    <row r="1070" spans="1:16" ht="15.75" customHeight="1" x14ac:dyDescent="0.15">
      <c r="A1070" s="13">
        <v>43988</v>
      </c>
      <c r="B1070" s="19" t="s">
        <v>5362</v>
      </c>
      <c r="C1070" s="7" t="s">
        <v>4612</v>
      </c>
      <c r="D1070" s="14">
        <v>12</v>
      </c>
      <c r="E1070" s="14" t="str">
        <f>_xlfn.XLOOKUP(D1070,'Meal Info'!$A$4:$A$19,'Meal Info'!$B$4:$B$19)</f>
        <v>Thai</v>
      </c>
      <c r="F1070" s="14" t="str">
        <f>_xlfn.XLOOKUP(D1070,'Meal Info'!$A$4:$A$19,'Meal Info'!$C$4:$C$19)</f>
        <v>Edo</v>
      </c>
      <c r="G1070" s="7">
        <v>99.49</v>
      </c>
      <c r="H1070" s="7">
        <f t="shared" si="68"/>
        <v>9.9489999999999998</v>
      </c>
      <c r="I1070" s="7">
        <f t="shared" si="69"/>
        <v>109.43899999999999</v>
      </c>
      <c r="J1070" s="7">
        <v>0.36</v>
      </c>
      <c r="K1070" s="7">
        <f t="shared" si="64"/>
        <v>35.816399999999994</v>
      </c>
      <c r="L1070" s="7" t="s">
        <v>5080</v>
      </c>
      <c r="M1070" s="7">
        <v>9</v>
      </c>
      <c r="N1070" s="7">
        <f>INDEX('Delivery Distances'!$B$6:$K$20,MATCH('Sales Summary_working sheet'!L1070,'Delivery Distances'!$A$6:$A$20,0),MATCH('Sales Summary_working sheet'!M1070,'Delivery Distances'!$B$5:$K$5,0))</f>
        <v>4</v>
      </c>
      <c r="O1070" s="7" cm="1">
        <f t="array" ref="O1070">_xlfn.XLOOKUP(L1070,'Delivery Distances'!$A$6:$A$20,_xlfn.XLOOKUP('Sales Summary_working sheet'!M1070,'Delivery Distances'!$B$5:$K$5,'Delivery Distances'!$B$6:$K$20))</f>
        <v>4</v>
      </c>
      <c r="P1070" s="7">
        <f t="shared" si="65"/>
        <v>8</v>
      </c>
    </row>
    <row r="1071" spans="1:16" ht="15.75" customHeight="1" x14ac:dyDescent="0.15">
      <c r="A1071" s="13">
        <v>43988</v>
      </c>
      <c r="B1071" s="19" t="s">
        <v>5362</v>
      </c>
      <c r="C1071" s="7" t="s">
        <v>2080</v>
      </c>
      <c r="D1071" s="14">
        <v>6</v>
      </c>
      <c r="E1071" s="14" t="str">
        <f>_xlfn.XLOOKUP(D1071,'Meal Info'!$A$4:$A$19,'Meal Info'!$B$4:$B$19)</f>
        <v>Indian</v>
      </c>
      <c r="F1071" s="14" t="str">
        <f>_xlfn.XLOOKUP(D1071,'Meal Info'!$A$4:$A$19,'Meal Info'!$C$4:$C$19)</f>
        <v>Edo</v>
      </c>
      <c r="G1071" s="7">
        <v>96.83</v>
      </c>
      <c r="H1071" s="7">
        <f t="shared" si="68"/>
        <v>9.6829999999999998</v>
      </c>
      <c r="I1071" s="7">
        <f t="shared" si="69"/>
        <v>106.51300000000001</v>
      </c>
      <c r="J1071" s="7">
        <v>0.12</v>
      </c>
      <c r="K1071" s="7">
        <f t="shared" si="64"/>
        <v>11.6196</v>
      </c>
      <c r="L1071" s="7" t="s">
        <v>5075</v>
      </c>
      <c r="M1071" s="7">
        <v>6</v>
      </c>
      <c r="N1071" s="7">
        <f>INDEX('Delivery Distances'!$B$6:$K$20,MATCH('Sales Summary_working sheet'!L1071,'Delivery Distances'!$A$6:$A$20,0),MATCH('Sales Summary_working sheet'!M1071,'Delivery Distances'!$B$5:$K$5,0))</f>
        <v>11</v>
      </c>
      <c r="O1071" s="7" cm="1">
        <f t="array" ref="O1071">_xlfn.XLOOKUP(L1071,'Delivery Distances'!$A$6:$A$20,_xlfn.XLOOKUP('Sales Summary_working sheet'!M1071,'Delivery Distances'!$B$5:$K$5,'Delivery Distances'!$B$6:$K$20))</f>
        <v>11</v>
      </c>
      <c r="P1071" s="7">
        <f t="shared" si="65"/>
        <v>12.5</v>
      </c>
    </row>
    <row r="1072" spans="1:16" ht="15.75" customHeight="1" x14ac:dyDescent="0.15">
      <c r="A1072" s="13">
        <v>43988</v>
      </c>
      <c r="B1072" s="19" t="s">
        <v>5362</v>
      </c>
      <c r="C1072" s="7" t="s">
        <v>3028</v>
      </c>
      <c r="D1072" s="14">
        <v>12</v>
      </c>
      <c r="E1072" s="14" t="str">
        <f>_xlfn.XLOOKUP(D1072,'Meal Info'!$A$4:$A$19,'Meal Info'!$B$4:$B$19)</f>
        <v>Thai</v>
      </c>
      <c r="F1072" s="14" t="str">
        <f>_xlfn.XLOOKUP(D1072,'Meal Info'!$A$4:$A$19,'Meal Info'!$C$4:$C$19)</f>
        <v>Edo</v>
      </c>
      <c r="G1072" s="7">
        <v>64.97</v>
      </c>
      <c r="H1072" s="7">
        <f t="shared" si="68"/>
        <v>6.4969999999999999</v>
      </c>
      <c r="I1072" s="7">
        <f t="shared" si="69"/>
        <v>71.466999999999999</v>
      </c>
      <c r="J1072" s="7">
        <v>0.16</v>
      </c>
      <c r="K1072" s="7">
        <f t="shared" si="64"/>
        <v>10.395200000000001</v>
      </c>
      <c r="L1072" s="7" t="s">
        <v>26</v>
      </c>
      <c r="M1072" s="7">
        <v>6</v>
      </c>
      <c r="N1072" s="7">
        <f>INDEX('Delivery Distances'!$B$6:$K$20,MATCH('Sales Summary_working sheet'!L1072,'Delivery Distances'!$A$6:$A$20,0),MATCH('Sales Summary_working sheet'!M1072,'Delivery Distances'!$B$5:$K$5,0))</f>
        <v>14</v>
      </c>
      <c r="O1072" s="7" cm="1">
        <f t="array" ref="O1072">_xlfn.XLOOKUP(L1072,'Delivery Distances'!$A$6:$A$20,_xlfn.XLOOKUP('Sales Summary_working sheet'!M1072,'Delivery Distances'!$B$5:$K$5,'Delivery Distances'!$B$6:$K$20))</f>
        <v>14</v>
      </c>
      <c r="P1072" s="7">
        <f t="shared" si="65"/>
        <v>14</v>
      </c>
    </row>
    <row r="1073" spans="1:16" ht="15.75" customHeight="1" x14ac:dyDescent="0.15">
      <c r="A1073" s="13">
        <v>43988</v>
      </c>
      <c r="B1073" s="19" t="s">
        <v>5362</v>
      </c>
      <c r="C1073" s="7" t="s">
        <v>93</v>
      </c>
      <c r="D1073" s="14">
        <v>4</v>
      </c>
      <c r="E1073" s="14" t="str">
        <f>_xlfn.XLOOKUP(D1073,'Meal Info'!$A$4:$A$19,'Meal Info'!$B$4:$B$19)</f>
        <v>Burritos</v>
      </c>
      <c r="F1073" s="14" t="str">
        <f>_xlfn.XLOOKUP(D1073,'Meal Info'!$A$4:$A$19,'Meal Info'!$C$4:$C$19)</f>
        <v>Edo</v>
      </c>
      <c r="G1073" s="7">
        <v>67.319999999999993</v>
      </c>
      <c r="H1073" s="7">
        <f t="shared" si="68"/>
        <v>6.7319999999999993</v>
      </c>
      <c r="I1073" s="7">
        <f t="shared" si="69"/>
        <v>74.051999999999992</v>
      </c>
      <c r="J1073" s="7">
        <v>0.4</v>
      </c>
      <c r="K1073" s="7">
        <f t="shared" si="64"/>
        <v>26.927999999999997</v>
      </c>
      <c r="L1073" s="7" t="s">
        <v>5078</v>
      </c>
      <c r="M1073" s="7">
        <v>7</v>
      </c>
      <c r="N1073" s="7">
        <f>INDEX('Delivery Distances'!$B$6:$K$20,MATCH('Sales Summary_working sheet'!L1073,'Delivery Distances'!$A$6:$A$20,0),MATCH('Sales Summary_working sheet'!M1073,'Delivery Distances'!$B$5:$K$5,0))</f>
        <v>2</v>
      </c>
      <c r="O1073" s="7" cm="1">
        <f t="array" ref="O1073">_xlfn.XLOOKUP(L1073,'Delivery Distances'!$A$6:$A$20,_xlfn.XLOOKUP('Sales Summary_working sheet'!M1073,'Delivery Distances'!$B$5:$K$5,'Delivery Distances'!$B$6:$K$20))</f>
        <v>2</v>
      </c>
      <c r="P1073" s="7">
        <f t="shared" si="65"/>
        <v>6</v>
      </c>
    </row>
    <row r="1074" spans="1:16" ht="15.75" customHeight="1" x14ac:dyDescent="0.15">
      <c r="A1074" s="13">
        <v>43988</v>
      </c>
      <c r="B1074" s="19" t="s">
        <v>5362</v>
      </c>
      <c r="C1074" s="7" t="s">
        <v>1420</v>
      </c>
      <c r="D1074" s="14">
        <v>12</v>
      </c>
      <c r="E1074" s="14" t="str">
        <f>_xlfn.XLOOKUP(D1074,'Meal Info'!$A$4:$A$19,'Meal Info'!$B$4:$B$19)</f>
        <v>Thai</v>
      </c>
      <c r="F1074" s="14" t="str">
        <f>_xlfn.XLOOKUP(D1074,'Meal Info'!$A$4:$A$19,'Meal Info'!$C$4:$C$19)</f>
        <v>Edo</v>
      </c>
      <c r="G1074" s="7">
        <v>68.040000000000006</v>
      </c>
      <c r="H1074" s="7">
        <f t="shared" si="68"/>
        <v>6.8040000000000012</v>
      </c>
      <c r="I1074" s="7">
        <f t="shared" si="69"/>
        <v>74.844000000000008</v>
      </c>
      <c r="J1074" s="7">
        <v>0.39</v>
      </c>
      <c r="K1074" s="7">
        <f t="shared" si="64"/>
        <v>26.535600000000002</v>
      </c>
      <c r="L1074" s="7" t="s">
        <v>27</v>
      </c>
      <c r="M1074" s="7">
        <v>2</v>
      </c>
      <c r="N1074" s="7">
        <f>INDEX('Delivery Distances'!$B$6:$K$20,MATCH('Sales Summary_working sheet'!L1074,'Delivery Distances'!$A$6:$A$20,0),MATCH('Sales Summary_working sheet'!M1074,'Delivery Distances'!$B$5:$K$5,0))</f>
        <v>8</v>
      </c>
      <c r="O1074" s="7" cm="1">
        <f t="array" ref="O1074">_xlfn.XLOOKUP(L1074,'Delivery Distances'!$A$6:$A$20,_xlfn.XLOOKUP('Sales Summary_working sheet'!M1074,'Delivery Distances'!$B$5:$K$5,'Delivery Distances'!$B$6:$K$20))</f>
        <v>8</v>
      </c>
      <c r="P1074" s="7">
        <f t="shared" si="65"/>
        <v>11</v>
      </c>
    </row>
    <row r="1075" spans="1:16" ht="15.75" customHeight="1" x14ac:dyDescent="0.15">
      <c r="A1075" s="13">
        <v>43988</v>
      </c>
      <c r="B1075" s="19" t="s">
        <v>5362</v>
      </c>
      <c r="C1075" s="7" t="s">
        <v>2649</v>
      </c>
      <c r="D1075" s="14">
        <v>4</v>
      </c>
      <c r="E1075" s="14" t="str">
        <f>_xlfn.XLOOKUP(D1075,'Meal Info'!$A$4:$A$19,'Meal Info'!$B$4:$B$19)</f>
        <v>Burritos</v>
      </c>
      <c r="F1075" s="14" t="str">
        <f>_xlfn.XLOOKUP(D1075,'Meal Info'!$A$4:$A$19,'Meal Info'!$C$4:$C$19)</f>
        <v>Edo</v>
      </c>
      <c r="G1075" s="7">
        <v>82.93</v>
      </c>
      <c r="H1075" s="7">
        <f t="shared" si="68"/>
        <v>8.293000000000001</v>
      </c>
      <c r="I1075" s="7">
        <f t="shared" si="69"/>
        <v>91.223000000000013</v>
      </c>
      <c r="J1075" s="7">
        <v>0.03</v>
      </c>
      <c r="K1075" s="7">
        <f t="shared" si="64"/>
        <v>2.4879000000000002</v>
      </c>
      <c r="L1075" s="7" t="s">
        <v>5077</v>
      </c>
      <c r="M1075" s="7">
        <v>9</v>
      </c>
      <c r="N1075" s="7">
        <f>INDEX('Delivery Distances'!$B$6:$K$20,MATCH('Sales Summary_working sheet'!L1075,'Delivery Distances'!$A$6:$A$20,0),MATCH('Sales Summary_working sheet'!M1075,'Delivery Distances'!$B$5:$K$5,0))</f>
        <v>4</v>
      </c>
      <c r="O1075" s="7" cm="1">
        <f t="array" ref="O1075">_xlfn.XLOOKUP(L1075,'Delivery Distances'!$A$6:$A$20,_xlfn.XLOOKUP('Sales Summary_working sheet'!M1075,'Delivery Distances'!$B$5:$K$5,'Delivery Distances'!$B$6:$K$20))</f>
        <v>4</v>
      </c>
      <c r="P1075" s="7">
        <f t="shared" si="65"/>
        <v>8</v>
      </c>
    </row>
    <row r="1076" spans="1:16" ht="15.75" customHeight="1" x14ac:dyDescent="0.15">
      <c r="A1076" s="13">
        <v>43988</v>
      </c>
      <c r="B1076" s="19" t="s">
        <v>5362</v>
      </c>
      <c r="C1076" s="7" t="s">
        <v>4277</v>
      </c>
      <c r="D1076" s="14">
        <v>6</v>
      </c>
      <c r="E1076" s="14" t="str">
        <f>_xlfn.XLOOKUP(D1076,'Meal Info'!$A$4:$A$19,'Meal Info'!$B$4:$B$19)</f>
        <v>Indian</v>
      </c>
      <c r="F1076" s="14" t="str">
        <f>_xlfn.XLOOKUP(D1076,'Meal Info'!$A$4:$A$19,'Meal Info'!$C$4:$C$19)</f>
        <v>Edo</v>
      </c>
      <c r="G1076" s="7">
        <v>68.72</v>
      </c>
      <c r="H1076" s="7">
        <f t="shared" si="68"/>
        <v>6.8719999999999999</v>
      </c>
      <c r="I1076" s="7">
        <f t="shared" si="69"/>
        <v>75.591999999999999</v>
      </c>
      <c r="J1076" s="7">
        <v>0.22</v>
      </c>
      <c r="K1076" s="7">
        <f t="shared" si="64"/>
        <v>15.118399999999999</v>
      </c>
      <c r="L1076" s="7" t="s">
        <v>5079</v>
      </c>
      <c r="M1076" s="7">
        <v>4</v>
      </c>
      <c r="N1076" s="7">
        <f>INDEX('Delivery Distances'!$B$6:$K$20,MATCH('Sales Summary_working sheet'!L1076,'Delivery Distances'!$A$6:$A$20,0),MATCH('Sales Summary_working sheet'!M1076,'Delivery Distances'!$B$5:$K$5,0))</f>
        <v>4</v>
      </c>
      <c r="O1076" s="7" cm="1">
        <f t="array" ref="O1076">_xlfn.XLOOKUP(L1076,'Delivery Distances'!$A$6:$A$20,_xlfn.XLOOKUP('Sales Summary_working sheet'!M1076,'Delivery Distances'!$B$5:$K$5,'Delivery Distances'!$B$6:$K$20))</f>
        <v>4</v>
      </c>
      <c r="P1076" s="7">
        <f t="shared" si="65"/>
        <v>8</v>
      </c>
    </row>
    <row r="1077" spans="1:16" ht="15.75" customHeight="1" x14ac:dyDescent="0.15">
      <c r="A1077" s="13">
        <v>43989</v>
      </c>
      <c r="B1077" s="19" t="s">
        <v>5354</v>
      </c>
      <c r="C1077" s="7" t="s">
        <v>3670</v>
      </c>
      <c r="D1077" s="14">
        <v>4</v>
      </c>
      <c r="E1077" s="14" t="str">
        <f>_xlfn.XLOOKUP(D1077,'Meal Info'!$A$4:$A$19,'Meal Info'!$B$4:$B$19)</f>
        <v>Burritos</v>
      </c>
      <c r="F1077" s="14" t="str">
        <f>_xlfn.XLOOKUP(D1077,'Meal Info'!$A$4:$A$19,'Meal Info'!$C$4:$C$19)</f>
        <v>Edo</v>
      </c>
      <c r="G1077" s="7">
        <v>95.1</v>
      </c>
      <c r="H1077" s="7">
        <f t="shared" si="68"/>
        <v>9.51</v>
      </c>
      <c r="I1077" s="7">
        <f t="shared" si="69"/>
        <v>104.61</v>
      </c>
      <c r="J1077" s="7">
        <v>0.22</v>
      </c>
      <c r="K1077" s="7">
        <f t="shared" si="64"/>
        <v>20.922000000000001</v>
      </c>
      <c r="L1077" s="7" t="s">
        <v>5082</v>
      </c>
      <c r="M1077" s="7">
        <v>9</v>
      </c>
      <c r="N1077" s="7">
        <f>INDEX('Delivery Distances'!$B$6:$K$20,MATCH('Sales Summary_working sheet'!L1077,'Delivery Distances'!$A$6:$A$20,0),MATCH('Sales Summary_working sheet'!M1077,'Delivery Distances'!$B$5:$K$5,0))</f>
        <v>2</v>
      </c>
      <c r="O1077" s="7" cm="1">
        <f t="array" ref="O1077">_xlfn.XLOOKUP(L1077,'Delivery Distances'!$A$6:$A$20,_xlfn.XLOOKUP('Sales Summary_working sheet'!M1077,'Delivery Distances'!$B$5:$K$5,'Delivery Distances'!$B$6:$K$20))</f>
        <v>2</v>
      </c>
      <c r="P1077" s="7">
        <f t="shared" si="65"/>
        <v>6</v>
      </c>
    </row>
    <row r="1078" spans="1:16" ht="15.75" customHeight="1" x14ac:dyDescent="0.15">
      <c r="A1078" s="13">
        <v>43989</v>
      </c>
      <c r="B1078" s="19" t="s">
        <v>5354</v>
      </c>
      <c r="C1078" s="7" t="s">
        <v>71</v>
      </c>
      <c r="D1078" s="14">
        <v>12</v>
      </c>
      <c r="E1078" s="14" t="str">
        <f>_xlfn.XLOOKUP(D1078,'Meal Info'!$A$4:$A$19,'Meal Info'!$B$4:$B$19)</f>
        <v>Thai</v>
      </c>
      <c r="F1078" s="14" t="str">
        <f>_xlfn.XLOOKUP(D1078,'Meal Info'!$A$4:$A$19,'Meal Info'!$C$4:$C$19)</f>
        <v>Edo</v>
      </c>
      <c r="G1078" s="7">
        <v>35.93</v>
      </c>
      <c r="H1078" s="7">
        <f t="shared" si="68"/>
        <v>3.593</v>
      </c>
      <c r="I1078" s="7">
        <f t="shared" si="69"/>
        <v>39.522999999999996</v>
      </c>
      <c r="J1078" s="7">
        <v>0.01</v>
      </c>
      <c r="K1078" s="7">
        <f t="shared" si="64"/>
        <v>0.35930000000000001</v>
      </c>
      <c r="L1078" s="7" t="s">
        <v>5082</v>
      </c>
      <c r="M1078" s="7">
        <v>10</v>
      </c>
      <c r="N1078" s="7">
        <f>INDEX('Delivery Distances'!$B$6:$K$20,MATCH('Sales Summary_working sheet'!L1078,'Delivery Distances'!$A$6:$A$20,0),MATCH('Sales Summary_working sheet'!M1078,'Delivery Distances'!$B$5:$K$5,0))</f>
        <v>2</v>
      </c>
      <c r="O1078" s="7" cm="1">
        <f t="array" ref="O1078">_xlfn.XLOOKUP(L1078,'Delivery Distances'!$A$6:$A$20,_xlfn.XLOOKUP('Sales Summary_working sheet'!M1078,'Delivery Distances'!$B$5:$K$5,'Delivery Distances'!$B$6:$K$20))</f>
        <v>2</v>
      </c>
      <c r="P1078" s="7">
        <f t="shared" si="65"/>
        <v>6</v>
      </c>
    </row>
    <row r="1079" spans="1:16" ht="15.75" customHeight="1" x14ac:dyDescent="0.15">
      <c r="A1079" s="13">
        <v>43989</v>
      </c>
      <c r="B1079" s="19" t="s">
        <v>5354</v>
      </c>
      <c r="C1079" s="7" t="s">
        <v>289</v>
      </c>
      <c r="D1079" s="14">
        <v>6</v>
      </c>
      <c r="E1079" s="14" t="str">
        <f>_xlfn.XLOOKUP(D1079,'Meal Info'!$A$4:$A$19,'Meal Info'!$B$4:$B$19)</f>
        <v>Indian</v>
      </c>
      <c r="F1079" s="14" t="str">
        <f>_xlfn.XLOOKUP(D1079,'Meal Info'!$A$4:$A$19,'Meal Info'!$C$4:$C$19)</f>
        <v>Edo</v>
      </c>
      <c r="G1079" s="7">
        <v>35.08</v>
      </c>
      <c r="H1079" s="7">
        <f t="shared" si="68"/>
        <v>3.508</v>
      </c>
      <c r="I1079" s="7">
        <f t="shared" si="69"/>
        <v>38.588000000000001</v>
      </c>
      <c r="J1079" s="7">
        <v>0.18</v>
      </c>
      <c r="K1079" s="7">
        <f t="shared" si="64"/>
        <v>6.3143999999999991</v>
      </c>
      <c r="L1079" s="7" t="s">
        <v>5079</v>
      </c>
      <c r="M1079" s="7">
        <v>9</v>
      </c>
      <c r="N1079" s="7">
        <f>INDEX('Delivery Distances'!$B$6:$K$20,MATCH('Sales Summary_working sheet'!L1079,'Delivery Distances'!$A$6:$A$20,0),MATCH('Sales Summary_working sheet'!M1079,'Delivery Distances'!$B$5:$K$5,0))</f>
        <v>4</v>
      </c>
      <c r="O1079" s="7" cm="1">
        <f t="array" ref="O1079">_xlfn.XLOOKUP(L1079,'Delivery Distances'!$A$6:$A$20,_xlfn.XLOOKUP('Sales Summary_working sheet'!M1079,'Delivery Distances'!$B$5:$K$5,'Delivery Distances'!$B$6:$K$20))</f>
        <v>4</v>
      </c>
      <c r="P1079" s="7">
        <f t="shared" si="65"/>
        <v>8</v>
      </c>
    </row>
    <row r="1080" spans="1:16" ht="15.75" customHeight="1" x14ac:dyDescent="0.15">
      <c r="A1080" s="13">
        <v>43989</v>
      </c>
      <c r="B1080" s="19" t="s">
        <v>5354</v>
      </c>
      <c r="C1080" s="7" t="s">
        <v>1276</v>
      </c>
      <c r="D1080" s="14">
        <v>12</v>
      </c>
      <c r="E1080" s="14" t="str">
        <f>_xlfn.XLOOKUP(D1080,'Meal Info'!$A$4:$A$19,'Meal Info'!$B$4:$B$19)</f>
        <v>Thai</v>
      </c>
      <c r="F1080" s="14" t="str">
        <f>_xlfn.XLOOKUP(D1080,'Meal Info'!$A$4:$A$19,'Meal Info'!$C$4:$C$19)</f>
        <v>Edo</v>
      </c>
      <c r="G1080" s="7">
        <v>96.86</v>
      </c>
      <c r="H1080" s="7">
        <f t="shared" si="68"/>
        <v>9.6859999999999999</v>
      </c>
      <c r="I1080" s="7">
        <f t="shared" si="69"/>
        <v>106.54599999999999</v>
      </c>
      <c r="J1080" s="7">
        <v>0.27</v>
      </c>
      <c r="K1080" s="7">
        <f t="shared" si="64"/>
        <v>26.152200000000001</v>
      </c>
      <c r="L1080" s="7" t="s">
        <v>31</v>
      </c>
      <c r="M1080" s="7">
        <v>4</v>
      </c>
      <c r="N1080" s="7">
        <f>INDEX('Delivery Distances'!$B$6:$K$20,MATCH('Sales Summary_working sheet'!L1080,'Delivery Distances'!$A$6:$A$20,0),MATCH('Sales Summary_working sheet'!M1080,'Delivery Distances'!$B$5:$K$5,0))</f>
        <v>8</v>
      </c>
      <c r="O1080" s="7" cm="1">
        <f t="array" ref="O1080">_xlfn.XLOOKUP(L1080,'Delivery Distances'!$A$6:$A$20,_xlfn.XLOOKUP('Sales Summary_working sheet'!M1080,'Delivery Distances'!$B$5:$K$5,'Delivery Distances'!$B$6:$K$20))</f>
        <v>8</v>
      </c>
      <c r="P1080" s="7">
        <f t="shared" si="65"/>
        <v>11</v>
      </c>
    </row>
    <row r="1081" spans="1:16" ht="15.75" customHeight="1" x14ac:dyDescent="0.15">
      <c r="A1081" s="13">
        <v>43989</v>
      </c>
      <c r="B1081" s="19" t="s">
        <v>5354</v>
      </c>
      <c r="C1081" s="7" t="s">
        <v>2374</v>
      </c>
      <c r="D1081" s="14">
        <v>4</v>
      </c>
      <c r="E1081" s="14" t="str">
        <f>_xlfn.XLOOKUP(D1081,'Meal Info'!$A$4:$A$19,'Meal Info'!$B$4:$B$19)</f>
        <v>Burritos</v>
      </c>
      <c r="F1081" s="14" t="str">
        <f>_xlfn.XLOOKUP(D1081,'Meal Info'!$A$4:$A$19,'Meal Info'!$C$4:$C$19)</f>
        <v>Edo</v>
      </c>
      <c r="G1081" s="7">
        <v>24.59</v>
      </c>
      <c r="H1081" s="7">
        <f t="shared" si="68"/>
        <v>2.4590000000000001</v>
      </c>
      <c r="I1081" s="7">
        <f t="shared" si="69"/>
        <v>27.048999999999999</v>
      </c>
      <c r="J1081" s="7">
        <v>0.1</v>
      </c>
      <c r="K1081" s="7">
        <f t="shared" si="64"/>
        <v>2.4590000000000001</v>
      </c>
      <c r="L1081" s="7" t="s">
        <v>5082</v>
      </c>
      <c r="M1081" s="7">
        <v>1</v>
      </c>
      <c r="N1081" s="7">
        <f>INDEX('Delivery Distances'!$B$6:$K$20,MATCH('Sales Summary_working sheet'!L1081,'Delivery Distances'!$A$6:$A$20,0),MATCH('Sales Summary_working sheet'!M1081,'Delivery Distances'!$B$5:$K$5,0))</f>
        <v>3</v>
      </c>
      <c r="O1081" s="7" cm="1">
        <f t="array" ref="O1081">_xlfn.XLOOKUP(L1081,'Delivery Distances'!$A$6:$A$20,_xlfn.XLOOKUP('Sales Summary_working sheet'!M1081,'Delivery Distances'!$B$5:$K$5,'Delivery Distances'!$B$6:$K$20))</f>
        <v>3</v>
      </c>
      <c r="P1081" s="7">
        <f t="shared" si="65"/>
        <v>7</v>
      </c>
    </row>
    <row r="1082" spans="1:16" ht="15.75" customHeight="1" x14ac:dyDescent="0.15">
      <c r="A1082" s="13">
        <v>43989</v>
      </c>
      <c r="B1082" s="19" t="s">
        <v>5354</v>
      </c>
      <c r="C1082" s="7" t="s">
        <v>2295</v>
      </c>
      <c r="D1082" s="14">
        <v>6</v>
      </c>
      <c r="E1082" s="14" t="str">
        <f>_xlfn.XLOOKUP(D1082,'Meal Info'!$A$4:$A$19,'Meal Info'!$B$4:$B$19)</f>
        <v>Indian</v>
      </c>
      <c r="F1082" s="14" t="str">
        <f>_xlfn.XLOOKUP(D1082,'Meal Info'!$A$4:$A$19,'Meal Info'!$C$4:$C$19)</f>
        <v>Edo</v>
      </c>
      <c r="G1082" s="7">
        <v>4.6900000000000004</v>
      </c>
      <c r="H1082" s="7">
        <f t="shared" si="68"/>
        <v>0.46900000000000008</v>
      </c>
      <c r="I1082" s="7">
        <f t="shared" si="69"/>
        <v>5.1590000000000007</v>
      </c>
      <c r="J1082" s="7">
        <v>0.11</v>
      </c>
      <c r="K1082" s="7">
        <f t="shared" si="64"/>
        <v>0.51590000000000003</v>
      </c>
      <c r="L1082" s="7" t="s">
        <v>26</v>
      </c>
      <c r="M1082" s="7">
        <v>4</v>
      </c>
      <c r="N1082" s="7">
        <f>INDEX('Delivery Distances'!$B$6:$K$20,MATCH('Sales Summary_working sheet'!L1082,'Delivery Distances'!$A$6:$A$20,0),MATCH('Sales Summary_working sheet'!M1082,'Delivery Distances'!$B$5:$K$5,0))</f>
        <v>22</v>
      </c>
      <c r="O1082" s="7" cm="1">
        <f t="array" ref="O1082">_xlfn.XLOOKUP(L1082,'Delivery Distances'!$A$6:$A$20,_xlfn.XLOOKUP('Sales Summary_working sheet'!M1082,'Delivery Distances'!$B$5:$K$5,'Delivery Distances'!$B$6:$K$20))</f>
        <v>22</v>
      </c>
      <c r="P1082" s="7">
        <f t="shared" si="65"/>
        <v>18</v>
      </c>
    </row>
    <row r="1083" spans="1:16" ht="15.75" customHeight="1" x14ac:dyDescent="0.15">
      <c r="A1083" s="13">
        <v>43989</v>
      </c>
      <c r="B1083" s="19" t="s">
        <v>5354</v>
      </c>
      <c r="C1083" s="7" t="s">
        <v>1811</v>
      </c>
      <c r="D1083" s="14">
        <v>4</v>
      </c>
      <c r="E1083" s="14" t="str">
        <f>_xlfn.XLOOKUP(D1083,'Meal Info'!$A$4:$A$19,'Meal Info'!$B$4:$B$19)</f>
        <v>Burritos</v>
      </c>
      <c r="F1083" s="14" t="str">
        <f>_xlfn.XLOOKUP(D1083,'Meal Info'!$A$4:$A$19,'Meal Info'!$C$4:$C$19)</f>
        <v>Edo</v>
      </c>
      <c r="G1083" s="7">
        <v>79.349999999999994</v>
      </c>
      <c r="H1083" s="7">
        <f t="shared" si="68"/>
        <v>7.9349999999999996</v>
      </c>
      <c r="I1083" s="7">
        <f t="shared" si="69"/>
        <v>87.284999999999997</v>
      </c>
      <c r="J1083" s="7">
        <v>0.08</v>
      </c>
      <c r="K1083" s="7">
        <f t="shared" si="64"/>
        <v>6.3479999999999999</v>
      </c>
      <c r="L1083" s="7" t="s">
        <v>5081</v>
      </c>
      <c r="M1083" s="7">
        <v>3</v>
      </c>
      <c r="N1083" s="7">
        <f>INDEX('Delivery Distances'!$B$6:$K$20,MATCH('Sales Summary_working sheet'!L1083,'Delivery Distances'!$A$6:$A$20,0),MATCH('Sales Summary_working sheet'!M1083,'Delivery Distances'!$B$5:$K$5,0))</f>
        <v>3</v>
      </c>
      <c r="O1083" s="7" cm="1">
        <f t="array" ref="O1083">_xlfn.XLOOKUP(L1083,'Delivery Distances'!$A$6:$A$20,_xlfn.XLOOKUP('Sales Summary_working sheet'!M1083,'Delivery Distances'!$B$5:$K$5,'Delivery Distances'!$B$6:$K$20))</f>
        <v>3</v>
      </c>
      <c r="P1083" s="7">
        <f t="shared" si="65"/>
        <v>7</v>
      </c>
    </row>
    <row r="1084" spans="1:16" ht="15.75" customHeight="1" x14ac:dyDescent="0.15">
      <c r="A1084" s="13">
        <v>43989</v>
      </c>
      <c r="B1084" s="19" t="s">
        <v>5354</v>
      </c>
      <c r="C1084" s="7" t="s">
        <v>4990</v>
      </c>
      <c r="D1084" s="14">
        <v>6</v>
      </c>
      <c r="E1084" s="14" t="str">
        <f>_xlfn.XLOOKUP(D1084,'Meal Info'!$A$4:$A$19,'Meal Info'!$B$4:$B$19)</f>
        <v>Indian</v>
      </c>
      <c r="F1084" s="14" t="str">
        <f>_xlfn.XLOOKUP(D1084,'Meal Info'!$A$4:$A$19,'Meal Info'!$C$4:$C$19)</f>
        <v>Edo</v>
      </c>
      <c r="G1084" s="7">
        <v>73.88</v>
      </c>
      <c r="H1084" s="7">
        <f t="shared" si="68"/>
        <v>7.3879999999999999</v>
      </c>
      <c r="I1084" s="7">
        <f t="shared" si="69"/>
        <v>81.268000000000001</v>
      </c>
      <c r="J1084" s="7">
        <v>0.08</v>
      </c>
      <c r="K1084" s="7">
        <f t="shared" si="64"/>
        <v>5.9104000000000001</v>
      </c>
      <c r="L1084" s="7" t="s">
        <v>5078</v>
      </c>
      <c r="M1084" s="7">
        <v>3</v>
      </c>
      <c r="N1084" s="7">
        <f>INDEX('Delivery Distances'!$B$6:$K$20,MATCH('Sales Summary_working sheet'!L1084,'Delivery Distances'!$A$6:$A$20,0),MATCH('Sales Summary_working sheet'!M1084,'Delivery Distances'!$B$5:$K$5,0))</f>
        <v>5</v>
      </c>
      <c r="O1084" s="7" cm="1">
        <f t="array" ref="O1084">_xlfn.XLOOKUP(L1084,'Delivery Distances'!$A$6:$A$20,_xlfn.XLOOKUP('Sales Summary_working sheet'!M1084,'Delivery Distances'!$B$5:$K$5,'Delivery Distances'!$B$6:$K$20))</f>
        <v>5</v>
      </c>
      <c r="P1084" s="7">
        <f t="shared" si="65"/>
        <v>9</v>
      </c>
    </row>
    <row r="1085" spans="1:16" ht="15.75" customHeight="1" x14ac:dyDescent="0.15">
      <c r="A1085" s="13">
        <v>43989</v>
      </c>
      <c r="B1085" s="19" t="s">
        <v>5354</v>
      </c>
      <c r="C1085" s="7" t="s">
        <v>3805</v>
      </c>
      <c r="D1085" s="14">
        <v>6</v>
      </c>
      <c r="E1085" s="14" t="str">
        <f>_xlfn.XLOOKUP(D1085,'Meal Info'!$A$4:$A$19,'Meal Info'!$B$4:$B$19)</f>
        <v>Indian</v>
      </c>
      <c r="F1085" s="14" t="str">
        <f>_xlfn.XLOOKUP(D1085,'Meal Info'!$A$4:$A$19,'Meal Info'!$C$4:$C$19)</f>
        <v>Edo</v>
      </c>
      <c r="G1085" s="7">
        <v>72.12</v>
      </c>
      <c r="H1085" s="7">
        <f t="shared" si="68"/>
        <v>7.2120000000000006</v>
      </c>
      <c r="I1085" s="7">
        <f t="shared" si="69"/>
        <v>79.332000000000008</v>
      </c>
      <c r="J1085" s="7">
        <v>0.32</v>
      </c>
      <c r="K1085" s="7">
        <f t="shared" si="64"/>
        <v>23.078400000000002</v>
      </c>
      <c r="L1085" s="7" t="s">
        <v>26</v>
      </c>
      <c r="M1085" s="7">
        <v>1</v>
      </c>
      <c r="N1085" s="7">
        <f>INDEX('Delivery Distances'!$B$6:$K$20,MATCH('Sales Summary_working sheet'!L1085,'Delivery Distances'!$A$6:$A$20,0),MATCH('Sales Summary_working sheet'!M1085,'Delivery Distances'!$B$5:$K$5,0))</f>
        <v>2</v>
      </c>
      <c r="O1085" s="7" cm="1">
        <f t="array" ref="O1085">_xlfn.XLOOKUP(L1085,'Delivery Distances'!$A$6:$A$20,_xlfn.XLOOKUP('Sales Summary_working sheet'!M1085,'Delivery Distances'!$B$5:$K$5,'Delivery Distances'!$B$6:$K$20))</f>
        <v>2</v>
      </c>
      <c r="P1085" s="7">
        <f t="shared" si="65"/>
        <v>6</v>
      </c>
    </row>
    <row r="1086" spans="1:16" ht="15.75" customHeight="1" x14ac:dyDescent="0.15">
      <c r="A1086" s="13">
        <v>43989</v>
      </c>
      <c r="B1086" s="19" t="s">
        <v>5354</v>
      </c>
      <c r="C1086" s="7" t="s">
        <v>1423</v>
      </c>
      <c r="D1086" s="14">
        <v>4</v>
      </c>
      <c r="E1086" s="14" t="str">
        <f>_xlfn.XLOOKUP(D1086,'Meal Info'!$A$4:$A$19,'Meal Info'!$B$4:$B$19)</f>
        <v>Burritos</v>
      </c>
      <c r="F1086" s="14" t="str">
        <f>_xlfn.XLOOKUP(D1086,'Meal Info'!$A$4:$A$19,'Meal Info'!$C$4:$C$19)</f>
        <v>Edo</v>
      </c>
      <c r="G1086" s="7">
        <v>69.41</v>
      </c>
      <c r="H1086" s="7">
        <f t="shared" si="68"/>
        <v>6.9409999999999998</v>
      </c>
      <c r="I1086" s="7">
        <f t="shared" si="69"/>
        <v>76.350999999999999</v>
      </c>
      <c r="J1086" s="7">
        <v>0.26</v>
      </c>
      <c r="K1086" s="7">
        <f t="shared" si="64"/>
        <v>18.046599999999998</v>
      </c>
      <c r="L1086" s="7" t="s">
        <v>5075</v>
      </c>
      <c r="M1086" s="7">
        <v>2</v>
      </c>
      <c r="N1086" s="7">
        <f>INDEX('Delivery Distances'!$B$6:$K$20,MATCH('Sales Summary_working sheet'!L1086,'Delivery Distances'!$A$6:$A$20,0),MATCH('Sales Summary_working sheet'!M1086,'Delivery Distances'!$B$5:$K$5,0))</f>
        <v>15</v>
      </c>
      <c r="O1086" s="7" cm="1">
        <f t="array" ref="O1086">_xlfn.XLOOKUP(L1086,'Delivery Distances'!$A$6:$A$20,_xlfn.XLOOKUP('Sales Summary_working sheet'!M1086,'Delivery Distances'!$B$5:$K$5,'Delivery Distances'!$B$6:$K$20))</f>
        <v>15</v>
      </c>
      <c r="P1086" s="7">
        <f t="shared" si="65"/>
        <v>14.5</v>
      </c>
    </row>
    <row r="1087" spans="1:16" ht="15.75" customHeight="1" x14ac:dyDescent="0.15">
      <c r="A1087" s="13">
        <v>43989</v>
      </c>
      <c r="B1087" s="19" t="s">
        <v>5354</v>
      </c>
      <c r="C1087" s="7" t="s">
        <v>668</v>
      </c>
      <c r="D1087" s="14">
        <v>12</v>
      </c>
      <c r="E1087" s="14" t="str">
        <f>_xlfn.XLOOKUP(D1087,'Meal Info'!$A$4:$A$19,'Meal Info'!$B$4:$B$19)</f>
        <v>Thai</v>
      </c>
      <c r="F1087" s="14" t="str">
        <f>_xlfn.XLOOKUP(D1087,'Meal Info'!$A$4:$A$19,'Meal Info'!$C$4:$C$19)</f>
        <v>Edo</v>
      </c>
      <c r="G1087" s="7">
        <v>45.33</v>
      </c>
      <c r="H1087" s="7">
        <f t="shared" si="68"/>
        <v>4.5330000000000004</v>
      </c>
      <c r="I1087" s="7">
        <f t="shared" si="69"/>
        <v>49.863</v>
      </c>
      <c r="J1087" s="7">
        <v>0.16</v>
      </c>
      <c r="K1087" s="7">
        <f t="shared" si="64"/>
        <v>7.2527999999999997</v>
      </c>
      <c r="L1087" s="7" t="s">
        <v>5083</v>
      </c>
      <c r="M1087" s="7">
        <v>9</v>
      </c>
      <c r="N1087" s="7">
        <f>INDEX('Delivery Distances'!$B$6:$K$20,MATCH('Sales Summary_working sheet'!L1087,'Delivery Distances'!$A$6:$A$20,0),MATCH('Sales Summary_working sheet'!M1087,'Delivery Distances'!$B$5:$K$5,0))</f>
        <v>2</v>
      </c>
      <c r="O1087" s="7" cm="1">
        <f t="array" ref="O1087">_xlfn.XLOOKUP(L1087,'Delivery Distances'!$A$6:$A$20,_xlfn.XLOOKUP('Sales Summary_working sheet'!M1087,'Delivery Distances'!$B$5:$K$5,'Delivery Distances'!$B$6:$K$20))</f>
        <v>2</v>
      </c>
      <c r="P1087" s="7">
        <f t="shared" si="65"/>
        <v>6</v>
      </c>
    </row>
    <row r="1088" spans="1:16" ht="15.75" customHeight="1" x14ac:dyDescent="0.15">
      <c r="A1088" s="13">
        <v>43989</v>
      </c>
      <c r="B1088" s="19" t="s">
        <v>5354</v>
      </c>
      <c r="C1088" s="7" t="s">
        <v>1705</v>
      </c>
      <c r="D1088" s="14">
        <v>12</v>
      </c>
      <c r="E1088" s="14" t="str">
        <f>_xlfn.XLOOKUP(D1088,'Meal Info'!$A$4:$A$19,'Meal Info'!$B$4:$B$19)</f>
        <v>Thai</v>
      </c>
      <c r="F1088" s="14" t="str">
        <f>_xlfn.XLOOKUP(D1088,'Meal Info'!$A$4:$A$19,'Meal Info'!$C$4:$C$19)</f>
        <v>Edo</v>
      </c>
      <c r="G1088" s="7">
        <v>19.600000000000001</v>
      </c>
      <c r="H1088" s="7">
        <f t="shared" si="68"/>
        <v>1.9600000000000002</v>
      </c>
      <c r="I1088" s="7">
        <f t="shared" si="69"/>
        <v>21.560000000000002</v>
      </c>
      <c r="J1088" s="7">
        <v>0.08</v>
      </c>
      <c r="K1088" s="7">
        <f t="shared" si="64"/>
        <v>1.5680000000000001</v>
      </c>
      <c r="L1088" s="7" t="s">
        <v>31</v>
      </c>
      <c r="M1088" s="7">
        <v>4</v>
      </c>
      <c r="N1088" s="7">
        <f>INDEX('Delivery Distances'!$B$6:$K$20,MATCH('Sales Summary_working sheet'!L1088,'Delivery Distances'!$A$6:$A$20,0),MATCH('Sales Summary_working sheet'!M1088,'Delivery Distances'!$B$5:$K$5,0))</f>
        <v>8</v>
      </c>
      <c r="O1088" s="7" cm="1">
        <f t="array" ref="O1088">_xlfn.XLOOKUP(L1088,'Delivery Distances'!$A$6:$A$20,_xlfn.XLOOKUP('Sales Summary_working sheet'!M1088,'Delivery Distances'!$B$5:$K$5,'Delivery Distances'!$B$6:$K$20))</f>
        <v>8</v>
      </c>
      <c r="P1088" s="7">
        <f t="shared" si="65"/>
        <v>11</v>
      </c>
    </row>
    <row r="1089" spans="1:16" ht="15.75" customHeight="1" x14ac:dyDescent="0.15">
      <c r="A1089" s="13">
        <v>43989</v>
      </c>
      <c r="B1089" s="19" t="s">
        <v>5354</v>
      </c>
      <c r="C1089" s="7" t="s">
        <v>1876</v>
      </c>
      <c r="D1089" s="14">
        <v>6</v>
      </c>
      <c r="E1089" s="14" t="str">
        <f>_xlfn.XLOOKUP(D1089,'Meal Info'!$A$4:$A$19,'Meal Info'!$B$4:$B$19)</f>
        <v>Indian</v>
      </c>
      <c r="F1089" s="14" t="str">
        <f>_xlfn.XLOOKUP(D1089,'Meal Info'!$A$4:$A$19,'Meal Info'!$C$4:$C$19)</f>
        <v>Edo</v>
      </c>
      <c r="G1089" s="7">
        <v>32.409999999999997</v>
      </c>
      <c r="H1089" s="7">
        <f t="shared" si="68"/>
        <v>3.2409999999999997</v>
      </c>
      <c r="I1089" s="7">
        <f t="shared" si="69"/>
        <v>35.650999999999996</v>
      </c>
      <c r="J1089" s="7">
        <v>0.22</v>
      </c>
      <c r="K1089" s="7">
        <f t="shared" si="64"/>
        <v>7.1301999999999994</v>
      </c>
      <c r="L1089" s="7" t="s">
        <v>30</v>
      </c>
      <c r="M1089" s="7">
        <v>1</v>
      </c>
      <c r="N1089" s="7">
        <f>INDEX('Delivery Distances'!$B$6:$K$20,MATCH('Sales Summary_working sheet'!L1089,'Delivery Distances'!$A$6:$A$20,0),MATCH('Sales Summary_working sheet'!M1089,'Delivery Distances'!$B$5:$K$5,0))</f>
        <v>8</v>
      </c>
      <c r="O1089" s="7" cm="1">
        <f t="array" ref="O1089">_xlfn.XLOOKUP(L1089,'Delivery Distances'!$A$6:$A$20,_xlfn.XLOOKUP('Sales Summary_working sheet'!M1089,'Delivery Distances'!$B$5:$K$5,'Delivery Distances'!$B$6:$K$20))</f>
        <v>8</v>
      </c>
      <c r="P1089" s="7">
        <f t="shared" si="65"/>
        <v>11</v>
      </c>
    </row>
    <row r="1090" spans="1:16" ht="15.75" customHeight="1" x14ac:dyDescent="0.15">
      <c r="A1090" s="13">
        <v>43989</v>
      </c>
      <c r="B1090" s="19" t="s">
        <v>5354</v>
      </c>
      <c r="C1090" s="7" t="s">
        <v>4388</v>
      </c>
      <c r="D1090" s="14">
        <v>4</v>
      </c>
      <c r="E1090" s="14" t="str">
        <f>_xlfn.XLOOKUP(D1090,'Meal Info'!$A$4:$A$19,'Meal Info'!$B$4:$B$19)</f>
        <v>Burritos</v>
      </c>
      <c r="F1090" s="14" t="str">
        <f>_xlfn.XLOOKUP(D1090,'Meal Info'!$A$4:$A$19,'Meal Info'!$C$4:$C$19)</f>
        <v>Edo</v>
      </c>
      <c r="G1090" s="7">
        <v>12.58</v>
      </c>
      <c r="H1090" s="7">
        <f t="shared" si="68"/>
        <v>1.258</v>
      </c>
      <c r="I1090" s="7">
        <f t="shared" si="69"/>
        <v>13.838000000000001</v>
      </c>
      <c r="J1090" s="7">
        <v>0.17</v>
      </c>
      <c r="K1090" s="7">
        <f t="shared" si="64"/>
        <v>2.1386000000000003</v>
      </c>
      <c r="L1090" s="7" t="s">
        <v>27</v>
      </c>
      <c r="M1090" s="7">
        <v>8</v>
      </c>
      <c r="N1090" s="7">
        <f>INDEX('Delivery Distances'!$B$6:$K$20,MATCH('Sales Summary_working sheet'!L1090,'Delivery Distances'!$A$6:$A$20,0),MATCH('Sales Summary_working sheet'!M1090,'Delivery Distances'!$B$5:$K$5,0))</f>
        <v>8</v>
      </c>
      <c r="O1090" s="7" cm="1">
        <f t="array" ref="O1090">_xlfn.XLOOKUP(L1090,'Delivery Distances'!$A$6:$A$20,_xlfn.XLOOKUP('Sales Summary_working sheet'!M1090,'Delivery Distances'!$B$5:$K$5,'Delivery Distances'!$B$6:$K$20))</f>
        <v>8</v>
      </c>
      <c r="P1090" s="7">
        <f t="shared" si="65"/>
        <v>11</v>
      </c>
    </row>
    <row r="1091" spans="1:16" ht="15.75" customHeight="1" x14ac:dyDescent="0.15">
      <c r="A1091" s="13">
        <v>43989</v>
      </c>
      <c r="B1091" s="19" t="s">
        <v>5354</v>
      </c>
      <c r="C1091" s="7" t="s">
        <v>4242</v>
      </c>
      <c r="D1091" s="14">
        <v>4</v>
      </c>
      <c r="E1091" s="14" t="str">
        <f>_xlfn.XLOOKUP(D1091,'Meal Info'!$A$4:$A$19,'Meal Info'!$B$4:$B$19)</f>
        <v>Burritos</v>
      </c>
      <c r="F1091" s="14" t="str">
        <f>_xlfn.XLOOKUP(D1091,'Meal Info'!$A$4:$A$19,'Meal Info'!$C$4:$C$19)</f>
        <v>Edo</v>
      </c>
      <c r="G1091" s="7">
        <v>32.51</v>
      </c>
      <c r="H1091" s="7">
        <f t="shared" si="68"/>
        <v>3.2509999999999999</v>
      </c>
      <c r="I1091" s="7">
        <f t="shared" si="69"/>
        <v>35.760999999999996</v>
      </c>
      <c r="J1091" s="7">
        <v>0.14000000000000001</v>
      </c>
      <c r="K1091" s="7">
        <f t="shared" si="64"/>
        <v>4.5514000000000001</v>
      </c>
      <c r="L1091" s="7" t="s">
        <v>5083</v>
      </c>
      <c r="M1091" s="7">
        <v>8</v>
      </c>
      <c r="N1091" s="7">
        <f>INDEX('Delivery Distances'!$B$6:$K$20,MATCH('Sales Summary_working sheet'!L1091,'Delivery Distances'!$A$6:$A$20,0),MATCH('Sales Summary_working sheet'!M1091,'Delivery Distances'!$B$5:$K$5,0))</f>
        <v>3</v>
      </c>
      <c r="O1091" s="7" cm="1">
        <f t="array" ref="O1091">_xlfn.XLOOKUP(L1091,'Delivery Distances'!$A$6:$A$20,_xlfn.XLOOKUP('Sales Summary_working sheet'!M1091,'Delivery Distances'!$B$5:$K$5,'Delivery Distances'!$B$6:$K$20))</f>
        <v>3</v>
      </c>
      <c r="P1091" s="7">
        <f t="shared" si="65"/>
        <v>7</v>
      </c>
    </row>
    <row r="1092" spans="1:16" ht="15.75" customHeight="1" x14ac:dyDescent="0.15">
      <c r="A1092" s="13">
        <v>43989</v>
      </c>
      <c r="B1092" s="19" t="s">
        <v>5354</v>
      </c>
      <c r="C1092" s="7" t="s">
        <v>5045</v>
      </c>
      <c r="D1092" s="14">
        <v>4</v>
      </c>
      <c r="E1092" s="14" t="str">
        <f>_xlfn.XLOOKUP(D1092,'Meal Info'!$A$4:$A$19,'Meal Info'!$B$4:$B$19)</f>
        <v>Burritos</v>
      </c>
      <c r="F1092" s="14" t="str">
        <f>_xlfn.XLOOKUP(D1092,'Meal Info'!$A$4:$A$19,'Meal Info'!$C$4:$C$19)</f>
        <v>Edo</v>
      </c>
      <c r="G1092" s="7">
        <v>77.78</v>
      </c>
      <c r="H1092" s="7">
        <f t="shared" si="68"/>
        <v>7.7780000000000005</v>
      </c>
      <c r="I1092" s="7">
        <f t="shared" si="69"/>
        <v>85.558000000000007</v>
      </c>
      <c r="J1092" s="7">
        <v>0.28999999999999998</v>
      </c>
      <c r="K1092" s="7">
        <f t="shared" si="64"/>
        <v>22.5562</v>
      </c>
      <c r="L1092" s="7" t="s">
        <v>27</v>
      </c>
      <c r="M1092" s="7">
        <v>9</v>
      </c>
      <c r="N1092" s="7">
        <f>INDEX('Delivery Distances'!$B$6:$K$20,MATCH('Sales Summary_working sheet'!L1092,'Delivery Distances'!$A$6:$A$20,0),MATCH('Sales Summary_working sheet'!M1092,'Delivery Distances'!$B$5:$K$5,0))</f>
        <v>9</v>
      </c>
      <c r="O1092" s="7" cm="1">
        <f t="array" ref="O1092">_xlfn.XLOOKUP(L1092,'Delivery Distances'!$A$6:$A$20,_xlfn.XLOOKUP('Sales Summary_working sheet'!M1092,'Delivery Distances'!$B$5:$K$5,'Delivery Distances'!$B$6:$K$20))</f>
        <v>9</v>
      </c>
      <c r="P1092" s="7">
        <f t="shared" si="65"/>
        <v>11.5</v>
      </c>
    </row>
    <row r="1093" spans="1:16" ht="15.75" customHeight="1" x14ac:dyDescent="0.15">
      <c r="A1093" s="13">
        <v>43989</v>
      </c>
      <c r="B1093" s="19" t="s">
        <v>5354</v>
      </c>
      <c r="C1093" s="7" t="s">
        <v>4689</v>
      </c>
      <c r="D1093" s="14">
        <v>4</v>
      </c>
      <c r="E1093" s="14" t="str">
        <f>_xlfn.XLOOKUP(D1093,'Meal Info'!$A$4:$A$19,'Meal Info'!$B$4:$B$19)</f>
        <v>Burritos</v>
      </c>
      <c r="F1093" s="14" t="str">
        <f>_xlfn.XLOOKUP(D1093,'Meal Info'!$A$4:$A$19,'Meal Info'!$C$4:$C$19)</f>
        <v>Edo</v>
      </c>
      <c r="G1093" s="7">
        <v>72.23</v>
      </c>
      <c r="H1093" s="7">
        <f t="shared" si="68"/>
        <v>7.2230000000000008</v>
      </c>
      <c r="I1093" s="7">
        <f t="shared" si="69"/>
        <v>79.453000000000003</v>
      </c>
      <c r="J1093" s="7">
        <v>0.17</v>
      </c>
      <c r="K1093" s="7">
        <f t="shared" ref="K1093:K1156" si="70">J1093*G1093</f>
        <v>12.279100000000001</v>
      </c>
      <c r="L1093" s="7" t="s">
        <v>5080</v>
      </c>
      <c r="M1093" s="7">
        <v>9</v>
      </c>
      <c r="N1093" s="7">
        <f>INDEX('Delivery Distances'!$B$6:$K$20,MATCH('Sales Summary_working sheet'!L1093,'Delivery Distances'!$A$6:$A$20,0),MATCH('Sales Summary_working sheet'!M1093,'Delivery Distances'!$B$5:$K$5,0))</f>
        <v>4</v>
      </c>
      <c r="O1093" s="7" cm="1">
        <f t="array" ref="O1093">_xlfn.XLOOKUP(L1093,'Delivery Distances'!$A$6:$A$20,_xlfn.XLOOKUP('Sales Summary_working sheet'!M1093,'Delivery Distances'!$B$5:$K$5,'Delivery Distances'!$B$6:$K$20))</f>
        <v>4</v>
      </c>
      <c r="P1093" s="7">
        <f t="shared" ref="P1093:P1156" si="71">IF(O1093&lt;=2, O1093*3, IF(O1093&lt;=6, 3*2 + (O1093-2)*1, 3*2 + 4*1 + (O1093-6)*0.5))</f>
        <v>8</v>
      </c>
    </row>
    <row r="1094" spans="1:16" ht="15.75" customHeight="1" x14ac:dyDescent="0.15">
      <c r="A1094" s="13">
        <v>43989</v>
      </c>
      <c r="B1094" s="19" t="s">
        <v>5354</v>
      </c>
      <c r="C1094" s="7" t="s">
        <v>4333</v>
      </c>
      <c r="D1094" s="14">
        <v>6</v>
      </c>
      <c r="E1094" s="14" t="str">
        <f>_xlfn.XLOOKUP(D1094,'Meal Info'!$A$4:$A$19,'Meal Info'!$B$4:$B$19)</f>
        <v>Indian</v>
      </c>
      <c r="F1094" s="14" t="str">
        <f>_xlfn.XLOOKUP(D1094,'Meal Info'!$A$4:$A$19,'Meal Info'!$C$4:$C$19)</f>
        <v>Edo</v>
      </c>
      <c r="G1094" s="7">
        <v>91.69</v>
      </c>
      <c r="H1094" s="7">
        <f t="shared" si="68"/>
        <v>9.1690000000000005</v>
      </c>
      <c r="I1094" s="7">
        <f t="shared" si="69"/>
        <v>100.85899999999999</v>
      </c>
      <c r="J1094" s="7">
        <v>0.12</v>
      </c>
      <c r="K1094" s="7">
        <f t="shared" si="70"/>
        <v>11.002799999999999</v>
      </c>
      <c r="L1094" s="7" t="s">
        <v>5083</v>
      </c>
      <c r="M1094" s="7">
        <v>7</v>
      </c>
      <c r="N1094" s="7">
        <f>INDEX('Delivery Distances'!$B$6:$K$20,MATCH('Sales Summary_working sheet'!L1094,'Delivery Distances'!$A$6:$A$20,0),MATCH('Sales Summary_working sheet'!M1094,'Delivery Distances'!$B$5:$K$5,0))</f>
        <v>3</v>
      </c>
      <c r="O1094" s="7" cm="1">
        <f t="array" ref="O1094">_xlfn.XLOOKUP(L1094,'Delivery Distances'!$A$6:$A$20,_xlfn.XLOOKUP('Sales Summary_working sheet'!M1094,'Delivery Distances'!$B$5:$K$5,'Delivery Distances'!$B$6:$K$20))</f>
        <v>3</v>
      </c>
      <c r="P1094" s="7">
        <f t="shared" si="71"/>
        <v>7</v>
      </c>
    </row>
    <row r="1095" spans="1:16" ht="15.75" customHeight="1" x14ac:dyDescent="0.15">
      <c r="A1095" s="13">
        <v>43989</v>
      </c>
      <c r="B1095" s="19" t="s">
        <v>5355</v>
      </c>
      <c r="C1095" s="7" t="s">
        <v>882</v>
      </c>
      <c r="D1095" s="14">
        <v>6</v>
      </c>
      <c r="E1095" s="14" t="str">
        <f>_xlfn.XLOOKUP(D1095,'Meal Info'!$A$4:$A$19,'Meal Info'!$B$4:$B$19)</f>
        <v>Indian</v>
      </c>
      <c r="F1095" s="14" t="str">
        <f>_xlfn.XLOOKUP(D1095,'Meal Info'!$A$4:$A$19,'Meal Info'!$C$4:$C$19)</f>
        <v>Edo</v>
      </c>
      <c r="G1095" s="7">
        <v>51.88</v>
      </c>
      <c r="H1095" s="7">
        <f t="shared" si="68"/>
        <v>5.1880000000000006</v>
      </c>
      <c r="I1095" s="7">
        <f t="shared" si="69"/>
        <v>57.068000000000005</v>
      </c>
      <c r="J1095" s="7">
        <v>0.37</v>
      </c>
      <c r="K1095" s="7">
        <f t="shared" si="70"/>
        <v>19.195600000000002</v>
      </c>
      <c r="L1095" s="7" t="s">
        <v>30</v>
      </c>
      <c r="M1095" s="7">
        <v>2</v>
      </c>
      <c r="N1095" s="7">
        <f>INDEX('Delivery Distances'!$B$6:$K$20,MATCH('Sales Summary_working sheet'!L1095,'Delivery Distances'!$A$6:$A$20,0),MATCH('Sales Summary_working sheet'!M1095,'Delivery Distances'!$B$5:$K$5,0))</f>
        <v>12</v>
      </c>
      <c r="O1095" s="7" cm="1">
        <f t="array" ref="O1095">_xlfn.XLOOKUP(L1095,'Delivery Distances'!$A$6:$A$20,_xlfn.XLOOKUP('Sales Summary_working sheet'!M1095,'Delivery Distances'!$B$5:$K$5,'Delivery Distances'!$B$6:$K$20))</f>
        <v>12</v>
      </c>
      <c r="P1095" s="7">
        <f t="shared" si="71"/>
        <v>13</v>
      </c>
    </row>
    <row r="1096" spans="1:16" ht="15.75" customHeight="1" x14ac:dyDescent="0.15">
      <c r="A1096" s="13">
        <v>43989</v>
      </c>
      <c r="B1096" s="19" t="s">
        <v>5355</v>
      </c>
      <c r="C1096" s="7" t="s">
        <v>3235</v>
      </c>
      <c r="D1096" s="14">
        <v>6</v>
      </c>
      <c r="E1096" s="14" t="str">
        <f>_xlfn.XLOOKUP(D1096,'Meal Info'!$A$4:$A$19,'Meal Info'!$B$4:$B$19)</f>
        <v>Indian</v>
      </c>
      <c r="F1096" s="14" t="str">
        <f>_xlfn.XLOOKUP(D1096,'Meal Info'!$A$4:$A$19,'Meal Info'!$C$4:$C$19)</f>
        <v>Edo</v>
      </c>
      <c r="G1096" s="7">
        <v>65.319999999999993</v>
      </c>
      <c r="H1096" s="7">
        <f t="shared" si="68"/>
        <v>6.532</v>
      </c>
      <c r="I1096" s="7">
        <f t="shared" si="69"/>
        <v>71.85199999999999</v>
      </c>
      <c r="J1096" s="7">
        <v>0.13</v>
      </c>
      <c r="K1096" s="7">
        <f t="shared" si="70"/>
        <v>8.4916</v>
      </c>
      <c r="L1096" s="7" t="s">
        <v>5081</v>
      </c>
      <c r="M1096" s="7">
        <v>8</v>
      </c>
      <c r="N1096" s="7">
        <f>INDEX('Delivery Distances'!$B$6:$K$20,MATCH('Sales Summary_working sheet'!L1096,'Delivery Distances'!$A$6:$A$20,0),MATCH('Sales Summary_working sheet'!M1096,'Delivery Distances'!$B$5:$K$5,0))</f>
        <v>2</v>
      </c>
      <c r="O1096" s="7" cm="1">
        <f t="array" ref="O1096">_xlfn.XLOOKUP(L1096,'Delivery Distances'!$A$6:$A$20,_xlfn.XLOOKUP('Sales Summary_working sheet'!M1096,'Delivery Distances'!$B$5:$K$5,'Delivery Distances'!$B$6:$K$20))</f>
        <v>2</v>
      </c>
      <c r="P1096" s="7">
        <f t="shared" si="71"/>
        <v>6</v>
      </c>
    </row>
    <row r="1097" spans="1:16" ht="15.75" customHeight="1" x14ac:dyDescent="0.15">
      <c r="A1097" s="13">
        <v>43989</v>
      </c>
      <c r="B1097" s="19" t="s">
        <v>5355</v>
      </c>
      <c r="C1097" s="7" t="s">
        <v>379</v>
      </c>
      <c r="D1097" s="14">
        <v>6</v>
      </c>
      <c r="E1097" s="14" t="str">
        <f>_xlfn.XLOOKUP(D1097,'Meal Info'!$A$4:$A$19,'Meal Info'!$B$4:$B$19)</f>
        <v>Indian</v>
      </c>
      <c r="F1097" s="14" t="str">
        <f>_xlfn.XLOOKUP(D1097,'Meal Info'!$A$4:$A$19,'Meal Info'!$C$4:$C$19)</f>
        <v>Edo</v>
      </c>
      <c r="G1097" s="7">
        <v>23.22</v>
      </c>
      <c r="H1097" s="7">
        <f t="shared" si="68"/>
        <v>2.3220000000000001</v>
      </c>
      <c r="I1097" s="7">
        <f t="shared" si="69"/>
        <v>25.541999999999998</v>
      </c>
      <c r="J1097" s="7">
        <v>0.25</v>
      </c>
      <c r="K1097" s="7">
        <f t="shared" si="70"/>
        <v>5.8049999999999997</v>
      </c>
      <c r="L1097" s="7" t="s">
        <v>5079</v>
      </c>
      <c r="M1097" s="7">
        <v>3</v>
      </c>
      <c r="N1097" s="7">
        <f>INDEX('Delivery Distances'!$B$6:$K$20,MATCH('Sales Summary_working sheet'!L1097,'Delivery Distances'!$A$6:$A$20,0),MATCH('Sales Summary_working sheet'!M1097,'Delivery Distances'!$B$5:$K$5,0))</f>
        <v>4</v>
      </c>
      <c r="O1097" s="7" cm="1">
        <f t="array" ref="O1097">_xlfn.XLOOKUP(L1097,'Delivery Distances'!$A$6:$A$20,_xlfn.XLOOKUP('Sales Summary_working sheet'!M1097,'Delivery Distances'!$B$5:$K$5,'Delivery Distances'!$B$6:$K$20))</f>
        <v>4</v>
      </c>
      <c r="P1097" s="7">
        <f t="shared" si="71"/>
        <v>8</v>
      </c>
    </row>
    <row r="1098" spans="1:16" ht="15.75" customHeight="1" x14ac:dyDescent="0.15">
      <c r="A1098" s="13">
        <v>43989</v>
      </c>
      <c r="B1098" s="19" t="s">
        <v>5355</v>
      </c>
      <c r="C1098" s="7" t="s">
        <v>2885</v>
      </c>
      <c r="D1098" s="14">
        <v>6</v>
      </c>
      <c r="E1098" s="14" t="str">
        <f>_xlfn.XLOOKUP(D1098,'Meal Info'!$A$4:$A$19,'Meal Info'!$B$4:$B$19)</f>
        <v>Indian</v>
      </c>
      <c r="F1098" s="14" t="str">
        <f>_xlfn.XLOOKUP(D1098,'Meal Info'!$A$4:$A$19,'Meal Info'!$C$4:$C$19)</f>
        <v>Edo</v>
      </c>
      <c r="G1098" s="7">
        <v>56.49</v>
      </c>
      <c r="H1098" s="7">
        <f t="shared" si="68"/>
        <v>5.6490000000000009</v>
      </c>
      <c r="I1098" s="7">
        <f t="shared" si="69"/>
        <v>62.139000000000003</v>
      </c>
      <c r="J1098" s="7">
        <v>0.14000000000000001</v>
      </c>
      <c r="K1098" s="7">
        <f t="shared" si="70"/>
        <v>7.9086000000000007</v>
      </c>
      <c r="L1098" s="7" t="s">
        <v>29</v>
      </c>
      <c r="M1098" s="7">
        <v>10</v>
      </c>
      <c r="N1098" s="7">
        <f>INDEX('Delivery Distances'!$B$6:$K$20,MATCH('Sales Summary_working sheet'!L1098,'Delivery Distances'!$A$6:$A$20,0),MATCH('Sales Summary_working sheet'!M1098,'Delivery Distances'!$B$5:$K$5,0))</f>
        <v>15</v>
      </c>
      <c r="O1098" s="7" cm="1">
        <f t="array" ref="O1098">_xlfn.XLOOKUP(L1098,'Delivery Distances'!$A$6:$A$20,_xlfn.XLOOKUP('Sales Summary_working sheet'!M1098,'Delivery Distances'!$B$5:$K$5,'Delivery Distances'!$B$6:$K$20))</f>
        <v>15</v>
      </c>
      <c r="P1098" s="7">
        <f t="shared" si="71"/>
        <v>14.5</v>
      </c>
    </row>
    <row r="1099" spans="1:16" ht="15.75" customHeight="1" x14ac:dyDescent="0.15">
      <c r="A1099" s="13">
        <v>43989</v>
      </c>
      <c r="B1099" s="19" t="s">
        <v>5355</v>
      </c>
      <c r="C1099" s="7" t="s">
        <v>1761</v>
      </c>
      <c r="D1099" s="14">
        <v>12</v>
      </c>
      <c r="E1099" s="14" t="str">
        <f>_xlfn.XLOOKUP(D1099,'Meal Info'!$A$4:$A$19,'Meal Info'!$B$4:$B$19)</f>
        <v>Thai</v>
      </c>
      <c r="F1099" s="14" t="str">
        <f>_xlfn.XLOOKUP(D1099,'Meal Info'!$A$4:$A$19,'Meal Info'!$C$4:$C$19)</f>
        <v>Edo</v>
      </c>
      <c r="G1099" s="7">
        <v>94.14</v>
      </c>
      <c r="H1099" s="7">
        <f t="shared" si="68"/>
        <v>9.4139999999999997</v>
      </c>
      <c r="I1099" s="7">
        <f t="shared" si="69"/>
        <v>103.554</v>
      </c>
      <c r="J1099" s="7">
        <v>0.28999999999999998</v>
      </c>
      <c r="K1099" s="7">
        <f t="shared" si="70"/>
        <v>27.300599999999999</v>
      </c>
      <c r="L1099" s="7" t="s">
        <v>5077</v>
      </c>
      <c r="M1099" s="7">
        <v>7</v>
      </c>
      <c r="N1099" s="7">
        <f>INDEX('Delivery Distances'!$B$6:$K$20,MATCH('Sales Summary_working sheet'!L1099,'Delivery Distances'!$A$6:$A$20,0),MATCH('Sales Summary_working sheet'!M1099,'Delivery Distances'!$B$5:$K$5,0))</f>
        <v>1</v>
      </c>
      <c r="O1099" s="7" cm="1">
        <f t="array" ref="O1099">_xlfn.XLOOKUP(L1099,'Delivery Distances'!$A$6:$A$20,_xlfn.XLOOKUP('Sales Summary_working sheet'!M1099,'Delivery Distances'!$B$5:$K$5,'Delivery Distances'!$B$6:$K$20))</f>
        <v>1</v>
      </c>
      <c r="P1099" s="7">
        <f t="shared" si="71"/>
        <v>3</v>
      </c>
    </row>
    <row r="1100" spans="1:16" ht="15.75" customHeight="1" x14ac:dyDescent="0.15">
      <c r="A1100" s="13">
        <v>43989</v>
      </c>
      <c r="B1100" s="19" t="s">
        <v>5355</v>
      </c>
      <c r="C1100" s="7" t="s">
        <v>3668</v>
      </c>
      <c r="D1100" s="14">
        <v>12</v>
      </c>
      <c r="E1100" s="14" t="str">
        <f>_xlfn.XLOOKUP(D1100,'Meal Info'!$A$4:$A$19,'Meal Info'!$B$4:$B$19)</f>
        <v>Thai</v>
      </c>
      <c r="F1100" s="14" t="str">
        <f>_xlfn.XLOOKUP(D1100,'Meal Info'!$A$4:$A$19,'Meal Info'!$C$4:$C$19)</f>
        <v>Edo</v>
      </c>
      <c r="G1100" s="7">
        <v>56.3</v>
      </c>
      <c r="H1100" s="7">
        <f t="shared" si="68"/>
        <v>5.63</v>
      </c>
      <c r="I1100" s="7">
        <f t="shared" si="69"/>
        <v>61.93</v>
      </c>
      <c r="J1100" s="7">
        <v>0.2</v>
      </c>
      <c r="K1100" s="7">
        <f t="shared" si="70"/>
        <v>11.26</v>
      </c>
      <c r="L1100" s="7" t="s">
        <v>30</v>
      </c>
      <c r="M1100" s="7">
        <v>9</v>
      </c>
      <c r="N1100" s="7">
        <f>INDEX('Delivery Distances'!$B$6:$K$20,MATCH('Sales Summary_working sheet'!L1100,'Delivery Distances'!$A$6:$A$20,0),MATCH('Sales Summary_working sheet'!M1100,'Delivery Distances'!$B$5:$K$5,0))</f>
        <v>17</v>
      </c>
      <c r="O1100" s="7" cm="1">
        <f t="array" ref="O1100">_xlfn.XLOOKUP(L1100,'Delivery Distances'!$A$6:$A$20,_xlfn.XLOOKUP('Sales Summary_working sheet'!M1100,'Delivery Distances'!$B$5:$K$5,'Delivery Distances'!$B$6:$K$20))</f>
        <v>17</v>
      </c>
      <c r="P1100" s="7">
        <f t="shared" si="71"/>
        <v>15.5</v>
      </c>
    </row>
    <row r="1101" spans="1:16" ht="15.75" customHeight="1" x14ac:dyDescent="0.15">
      <c r="A1101" s="13">
        <v>43989</v>
      </c>
      <c r="B1101" s="19" t="s">
        <v>5355</v>
      </c>
      <c r="C1101" s="7" t="s">
        <v>3698</v>
      </c>
      <c r="D1101" s="14">
        <v>12</v>
      </c>
      <c r="E1101" s="14" t="str">
        <f>_xlfn.XLOOKUP(D1101,'Meal Info'!$A$4:$A$19,'Meal Info'!$B$4:$B$19)</f>
        <v>Thai</v>
      </c>
      <c r="F1101" s="14" t="str">
        <f>_xlfn.XLOOKUP(D1101,'Meal Info'!$A$4:$A$19,'Meal Info'!$C$4:$C$19)</f>
        <v>Edo</v>
      </c>
      <c r="G1101" s="7">
        <v>19.45</v>
      </c>
      <c r="H1101" s="7">
        <f t="shared" si="68"/>
        <v>1.9450000000000001</v>
      </c>
      <c r="I1101" s="7">
        <f t="shared" si="69"/>
        <v>21.395</v>
      </c>
      <c r="J1101" s="7">
        <v>0.24</v>
      </c>
      <c r="K1101" s="7">
        <f t="shared" si="70"/>
        <v>4.6679999999999993</v>
      </c>
      <c r="L1101" s="7" t="s">
        <v>5082</v>
      </c>
      <c r="M1101" s="7">
        <v>3</v>
      </c>
      <c r="N1101" s="7">
        <f>INDEX('Delivery Distances'!$B$6:$K$20,MATCH('Sales Summary_working sheet'!L1101,'Delivery Distances'!$A$6:$A$20,0),MATCH('Sales Summary_working sheet'!M1101,'Delivery Distances'!$B$5:$K$5,0))</f>
        <v>3</v>
      </c>
      <c r="O1101" s="7" cm="1">
        <f t="array" ref="O1101">_xlfn.XLOOKUP(L1101,'Delivery Distances'!$A$6:$A$20,_xlfn.XLOOKUP('Sales Summary_working sheet'!M1101,'Delivery Distances'!$B$5:$K$5,'Delivery Distances'!$B$6:$K$20))</f>
        <v>3</v>
      </c>
      <c r="P1101" s="7">
        <f t="shared" si="71"/>
        <v>7</v>
      </c>
    </row>
    <row r="1102" spans="1:16" ht="15.75" customHeight="1" x14ac:dyDescent="0.15">
      <c r="A1102" s="13">
        <v>43989</v>
      </c>
      <c r="B1102" s="19" t="s">
        <v>5355</v>
      </c>
      <c r="C1102" s="7" t="s">
        <v>4230</v>
      </c>
      <c r="D1102" s="14">
        <v>6</v>
      </c>
      <c r="E1102" s="14" t="str">
        <f>_xlfn.XLOOKUP(D1102,'Meal Info'!$A$4:$A$19,'Meal Info'!$B$4:$B$19)</f>
        <v>Indian</v>
      </c>
      <c r="F1102" s="14" t="str">
        <f>_xlfn.XLOOKUP(D1102,'Meal Info'!$A$4:$A$19,'Meal Info'!$C$4:$C$19)</f>
        <v>Edo</v>
      </c>
      <c r="G1102" s="7">
        <v>79.97</v>
      </c>
      <c r="H1102" s="7">
        <f t="shared" si="68"/>
        <v>7.9969999999999999</v>
      </c>
      <c r="I1102" s="7">
        <f t="shared" si="69"/>
        <v>87.966999999999999</v>
      </c>
      <c r="J1102" s="7">
        <v>0.28000000000000003</v>
      </c>
      <c r="K1102" s="7">
        <f t="shared" si="70"/>
        <v>22.3916</v>
      </c>
      <c r="L1102" s="7" t="s">
        <v>5075</v>
      </c>
      <c r="M1102" s="7">
        <v>8</v>
      </c>
      <c r="N1102" s="7">
        <f>INDEX('Delivery Distances'!$B$6:$K$20,MATCH('Sales Summary_working sheet'!L1102,'Delivery Distances'!$A$6:$A$20,0),MATCH('Sales Summary_working sheet'!M1102,'Delivery Distances'!$B$5:$K$5,0))</f>
        <v>2</v>
      </c>
      <c r="O1102" s="7" cm="1">
        <f t="array" ref="O1102">_xlfn.XLOOKUP(L1102,'Delivery Distances'!$A$6:$A$20,_xlfn.XLOOKUP('Sales Summary_working sheet'!M1102,'Delivery Distances'!$B$5:$K$5,'Delivery Distances'!$B$6:$K$20))</f>
        <v>2</v>
      </c>
      <c r="P1102" s="7">
        <f t="shared" si="71"/>
        <v>6</v>
      </c>
    </row>
    <row r="1103" spans="1:16" ht="15.75" customHeight="1" x14ac:dyDescent="0.15">
      <c r="A1103" s="13">
        <v>43989</v>
      </c>
      <c r="B1103" s="19" t="s">
        <v>5355</v>
      </c>
      <c r="C1103" s="7" t="s">
        <v>3520</v>
      </c>
      <c r="D1103" s="14">
        <v>12</v>
      </c>
      <c r="E1103" s="14" t="str">
        <f>_xlfn.XLOOKUP(D1103,'Meal Info'!$A$4:$A$19,'Meal Info'!$B$4:$B$19)</f>
        <v>Thai</v>
      </c>
      <c r="F1103" s="14" t="str">
        <f>_xlfn.XLOOKUP(D1103,'Meal Info'!$A$4:$A$19,'Meal Info'!$C$4:$C$19)</f>
        <v>Edo</v>
      </c>
      <c r="G1103" s="7">
        <v>22.37</v>
      </c>
      <c r="H1103" s="7">
        <f t="shared" si="68"/>
        <v>2.2370000000000001</v>
      </c>
      <c r="I1103" s="7">
        <f t="shared" si="69"/>
        <v>24.606999999999999</v>
      </c>
      <c r="J1103" s="7">
        <v>0.03</v>
      </c>
      <c r="K1103" s="7">
        <f t="shared" si="70"/>
        <v>0.67110000000000003</v>
      </c>
      <c r="L1103" s="7" t="s">
        <v>5076</v>
      </c>
      <c r="M1103" s="7">
        <v>2</v>
      </c>
      <c r="N1103" s="7">
        <f>INDEX('Delivery Distances'!$B$6:$K$20,MATCH('Sales Summary_working sheet'!L1103,'Delivery Distances'!$A$6:$A$20,0),MATCH('Sales Summary_working sheet'!M1103,'Delivery Distances'!$B$5:$K$5,0))</f>
        <v>11</v>
      </c>
      <c r="O1103" s="7" cm="1">
        <f t="array" ref="O1103">_xlfn.XLOOKUP(L1103,'Delivery Distances'!$A$6:$A$20,_xlfn.XLOOKUP('Sales Summary_working sheet'!M1103,'Delivery Distances'!$B$5:$K$5,'Delivery Distances'!$B$6:$K$20))</f>
        <v>11</v>
      </c>
      <c r="P1103" s="7">
        <f t="shared" si="71"/>
        <v>12.5</v>
      </c>
    </row>
    <row r="1104" spans="1:16" ht="15.75" customHeight="1" x14ac:dyDescent="0.15">
      <c r="A1104" s="13">
        <v>43989</v>
      </c>
      <c r="B1104" s="19" t="s">
        <v>5355</v>
      </c>
      <c r="C1104" s="7" t="s">
        <v>70</v>
      </c>
      <c r="D1104" s="14">
        <v>6</v>
      </c>
      <c r="E1104" s="14" t="str">
        <f>_xlfn.XLOOKUP(D1104,'Meal Info'!$A$4:$A$19,'Meal Info'!$B$4:$B$19)</f>
        <v>Indian</v>
      </c>
      <c r="F1104" s="14" t="str">
        <f>_xlfn.XLOOKUP(D1104,'Meal Info'!$A$4:$A$19,'Meal Info'!$C$4:$C$19)</f>
        <v>Edo</v>
      </c>
      <c r="G1104" s="7">
        <v>90.23</v>
      </c>
      <c r="H1104" s="7">
        <f t="shared" si="68"/>
        <v>9.0230000000000015</v>
      </c>
      <c r="I1104" s="7">
        <f t="shared" si="69"/>
        <v>99.253</v>
      </c>
      <c r="J1104" s="7">
        <v>0.17</v>
      </c>
      <c r="K1104" s="7">
        <f t="shared" si="70"/>
        <v>15.339100000000002</v>
      </c>
      <c r="L1104" s="7" t="s">
        <v>5078</v>
      </c>
      <c r="M1104" s="7">
        <v>1</v>
      </c>
      <c r="N1104" s="7">
        <f>INDEX('Delivery Distances'!$B$6:$K$20,MATCH('Sales Summary_working sheet'!L1104,'Delivery Distances'!$A$6:$A$20,0),MATCH('Sales Summary_working sheet'!M1104,'Delivery Distances'!$B$5:$K$5,0))</f>
        <v>5</v>
      </c>
      <c r="O1104" s="7" cm="1">
        <f t="array" ref="O1104">_xlfn.XLOOKUP(L1104,'Delivery Distances'!$A$6:$A$20,_xlfn.XLOOKUP('Sales Summary_working sheet'!M1104,'Delivery Distances'!$B$5:$K$5,'Delivery Distances'!$B$6:$K$20))</f>
        <v>5</v>
      </c>
      <c r="P1104" s="7">
        <f t="shared" si="71"/>
        <v>9</v>
      </c>
    </row>
    <row r="1105" spans="1:16" ht="15.75" customHeight="1" x14ac:dyDescent="0.15">
      <c r="A1105" s="13">
        <v>43989</v>
      </c>
      <c r="B1105" s="19" t="s">
        <v>5355</v>
      </c>
      <c r="C1105" s="7" t="s">
        <v>3736</v>
      </c>
      <c r="D1105" s="14">
        <v>4</v>
      </c>
      <c r="E1105" s="14" t="str">
        <f>_xlfn.XLOOKUP(D1105,'Meal Info'!$A$4:$A$19,'Meal Info'!$B$4:$B$19)</f>
        <v>Burritos</v>
      </c>
      <c r="F1105" s="14" t="str">
        <f>_xlfn.XLOOKUP(D1105,'Meal Info'!$A$4:$A$19,'Meal Info'!$C$4:$C$19)</f>
        <v>Edo</v>
      </c>
      <c r="G1105" s="7">
        <v>32.97</v>
      </c>
      <c r="H1105" s="7">
        <f t="shared" si="68"/>
        <v>3.2970000000000002</v>
      </c>
      <c r="I1105" s="7">
        <f t="shared" si="69"/>
        <v>36.266999999999996</v>
      </c>
      <c r="J1105" s="7">
        <v>0.08</v>
      </c>
      <c r="K1105" s="7">
        <f t="shared" si="70"/>
        <v>2.6375999999999999</v>
      </c>
      <c r="L1105" s="7" t="s">
        <v>27</v>
      </c>
      <c r="M1105" s="7">
        <v>1</v>
      </c>
      <c r="N1105" s="7">
        <f>INDEX('Delivery Distances'!$B$6:$K$20,MATCH('Sales Summary_working sheet'!L1105,'Delivery Distances'!$A$6:$A$20,0),MATCH('Sales Summary_working sheet'!M1105,'Delivery Distances'!$B$5:$K$5,0))</f>
        <v>18</v>
      </c>
      <c r="O1105" s="7" cm="1">
        <f t="array" ref="O1105">_xlfn.XLOOKUP(L1105,'Delivery Distances'!$A$6:$A$20,_xlfn.XLOOKUP('Sales Summary_working sheet'!M1105,'Delivery Distances'!$B$5:$K$5,'Delivery Distances'!$B$6:$K$20))</f>
        <v>18</v>
      </c>
      <c r="P1105" s="7">
        <f t="shared" si="71"/>
        <v>16</v>
      </c>
    </row>
    <row r="1106" spans="1:16" ht="15.75" customHeight="1" x14ac:dyDescent="0.15">
      <c r="A1106" s="13">
        <v>43989</v>
      </c>
      <c r="B1106" s="19" t="s">
        <v>5355</v>
      </c>
      <c r="C1106" s="7" t="s">
        <v>1585</v>
      </c>
      <c r="D1106" s="14">
        <v>6</v>
      </c>
      <c r="E1106" s="14" t="str">
        <f>_xlfn.XLOOKUP(D1106,'Meal Info'!$A$4:$A$19,'Meal Info'!$B$4:$B$19)</f>
        <v>Indian</v>
      </c>
      <c r="F1106" s="14" t="str">
        <f>_xlfn.XLOOKUP(D1106,'Meal Info'!$A$4:$A$19,'Meal Info'!$C$4:$C$19)</f>
        <v>Edo</v>
      </c>
      <c r="G1106" s="7">
        <v>90.77</v>
      </c>
      <c r="H1106" s="7">
        <f t="shared" si="68"/>
        <v>9.077</v>
      </c>
      <c r="I1106" s="7">
        <f t="shared" si="69"/>
        <v>99.846999999999994</v>
      </c>
      <c r="J1106" s="7">
        <v>0.09</v>
      </c>
      <c r="K1106" s="7">
        <f t="shared" si="70"/>
        <v>8.1692999999999998</v>
      </c>
      <c r="L1106" s="7" t="s">
        <v>5079</v>
      </c>
      <c r="M1106" s="7">
        <v>10</v>
      </c>
      <c r="N1106" s="7">
        <f>INDEX('Delivery Distances'!$B$6:$K$20,MATCH('Sales Summary_working sheet'!L1106,'Delivery Distances'!$A$6:$A$20,0),MATCH('Sales Summary_working sheet'!M1106,'Delivery Distances'!$B$5:$K$5,0))</f>
        <v>4</v>
      </c>
      <c r="O1106" s="7" cm="1">
        <f t="array" ref="O1106">_xlfn.XLOOKUP(L1106,'Delivery Distances'!$A$6:$A$20,_xlfn.XLOOKUP('Sales Summary_working sheet'!M1106,'Delivery Distances'!$B$5:$K$5,'Delivery Distances'!$B$6:$K$20))</f>
        <v>4</v>
      </c>
      <c r="P1106" s="7">
        <f t="shared" si="71"/>
        <v>8</v>
      </c>
    </row>
    <row r="1107" spans="1:16" ht="15.75" customHeight="1" x14ac:dyDescent="0.15">
      <c r="A1107" s="13">
        <v>43989</v>
      </c>
      <c r="B1107" s="19" t="s">
        <v>5355</v>
      </c>
      <c r="C1107" s="7" t="s">
        <v>537</v>
      </c>
      <c r="D1107" s="14">
        <v>6</v>
      </c>
      <c r="E1107" s="14" t="str">
        <f>_xlfn.XLOOKUP(D1107,'Meal Info'!$A$4:$A$19,'Meal Info'!$B$4:$B$19)</f>
        <v>Indian</v>
      </c>
      <c r="F1107" s="14" t="str">
        <f>_xlfn.XLOOKUP(D1107,'Meal Info'!$A$4:$A$19,'Meal Info'!$C$4:$C$19)</f>
        <v>Edo</v>
      </c>
      <c r="G1107" s="7">
        <v>96.48</v>
      </c>
      <c r="H1107" s="7">
        <f t="shared" si="68"/>
        <v>9.6480000000000015</v>
      </c>
      <c r="I1107" s="7">
        <f t="shared" si="69"/>
        <v>106.128</v>
      </c>
      <c r="J1107" s="7">
        <v>0.24</v>
      </c>
      <c r="K1107" s="7">
        <f t="shared" si="70"/>
        <v>23.155200000000001</v>
      </c>
      <c r="L1107" s="7" t="s">
        <v>5081</v>
      </c>
      <c r="M1107" s="7">
        <v>10</v>
      </c>
      <c r="N1107" s="7">
        <f>INDEX('Delivery Distances'!$B$6:$K$20,MATCH('Sales Summary_working sheet'!L1107,'Delivery Distances'!$A$6:$A$20,0),MATCH('Sales Summary_working sheet'!M1107,'Delivery Distances'!$B$5:$K$5,0))</f>
        <v>2</v>
      </c>
      <c r="O1107" s="7" cm="1">
        <f t="array" ref="O1107">_xlfn.XLOOKUP(L1107,'Delivery Distances'!$A$6:$A$20,_xlfn.XLOOKUP('Sales Summary_working sheet'!M1107,'Delivery Distances'!$B$5:$K$5,'Delivery Distances'!$B$6:$K$20))</f>
        <v>2</v>
      </c>
      <c r="P1107" s="7">
        <f t="shared" si="71"/>
        <v>6</v>
      </c>
    </row>
    <row r="1108" spans="1:16" ht="15.75" customHeight="1" x14ac:dyDescent="0.15">
      <c r="A1108" s="13">
        <v>43989</v>
      </c>
      <c r="B1108" s="19" t="s">
        <v>5355</v>
      </c>
      <c r="C1108" s="7" t="s">
        <v>973</v>
      </c>
      <c r="D1108" s="14">
        <v>6</v>
      </c>
      <c r="E1108" s="14" t="str">
        <f>_xlfn.XLOOKUP(D1108,'Meal Info'!$A$4:$A$19,'Meal Info'!$B$4:$B$19)</f>
        <v>Indian</v>
      </c>
      <c r="F1108" s="14" t="str">
        <f>_xlfn.XLOOKUP(D1108,'Meal Info'!$A$4:$A$19,'Meal Info'!$C$4:$C$19)</f>
        <v>Edo</v>
      </c>
      <c r="G1108" s="7">
        <v>38.229999999999997</v>
      </c>
      <c r="H1108" s="7">
        <f t="shared" si="68"/>
        <v>3.823</v>
      </c>
      <c r="I1108" s="7">
        <f t="shared" si="69"/>
        <v>42.052999999999997</v>
      </c>
      <c r="J1108" s="7">
        <v>0.01</v>
      </c>
      <c r="K1108" s="7">
        <f t="shared" si="70"/>
        <v>0.38229999999999997</v>
      </c>
      <c r="L1108" s="7" t="s">
        <v>30</v>
      </c>
      <c r="M1108" s="7">
        <v>1</v>
      </c>
      <c r="N1108" s="7">
        <f>INDEX('Delivery Distances'!$B$6:$K$20,MATCH('Sales Summary_working sheet'!L1108,'Delivery Distances'!$A$6:$A$20,0),MATCH('Sales Summary_working sheet'!M1108,'Delivery Distances'!$B$5:$K$5,0))</f>
        <v>8</v>
      </c>
      <c r="O1108" s="7" cm="1">
        <f t="array" ref="O1108">_xlfn.XLOOKUP(L1108,'Delivery Distances'!$A$6:$A$20,_xlfn.XLOOKUP('Sales Summary_working sheet'!M1108,'Delivery Distances'!$B$5:$K$5,'Delivery Distances'!$B$6:$K$20))</f>
        <v>8</v>
      </c>
      <c r="P1108" s="7">
        <f t="shared" si="71"/>
        <v>11</v>
      </c>
    </row>
    <row r="1109" spans="1:16" ht="15.75" customHeight="1" x14ac:dyDescent="0.15">
      <c r="A1109" s="13">
        <v>43989</v>
      </c>
      <c r="B1109" s="19" t="s">
        <v>5355</v>
      </c>
      <c r="C1109" s="7" t="s">
        <v>1311</v>
      </c>
      <c r="D1109" s="14">
        <v>12</v>
      </c>
      <c r="E1109" s="14" t="str">
        <f>_xlfn.XLOOKUP(D1109,'Meal Info'!$A$4:$A$19,'Meal Info'!$B$4:$B$19)</f>
        <v>Thai</v>
      </c>
      <c r="F1109" s="14" t="str">
        <f>_xlfn.XLOOKUP(D1109,'Meal Info'!$A$4:$A$19,'Meal Info'!$C$4:$C$19)</f>
        <v>Edo</v>
      </c>
      <c r="G1109" s="7">
        <v>59.61</v>
      </c>
      <c r="H1109" s="7">
        <f t="shared" si="68"/>
        <v>5.9610000000000003</v>
      </c>
      <c r="I1109" s="7">
        <f t="shared" si="69"/>
        <v>65.570999999999998</v>
      </c>
      <c r="J1109" s="7">
        <v>0.12</v>
      </c>
      <c r="K1109" s="7">
        <f t="shared" si="70"/>
        <v>7.1532</v>
      </c>
      <c r="L1109" s="7" t="s">
        <v>5075</v>
      </c>
      <c r="M1109" s="7">
        <v>10</v>
      </c>
      <c r="N1109" s="7">
        <f>INDEX('Delivery Distances'!$B$6:$K$20,MATCH('Sales Summary_working sheet'!L1109,'Delivery Distances'!$A$6:$A$20,0),MATCH('Sales Summary_working sheet'!M1109,'Delivery Distances'!$B$5:$K$5,0))</f>
        <v>14</v>
      </c>
      <c r="O1109" s="7" cm="1">
        <f t="array" ref="O1109">_xlfn.XLOOKUP(L1109,'Delivery Distances'!$A$6:$A$20,_xlfn.XLOOKUP('Sales Summary_working sheet'!M1109,'Delivery Distances'!$B$5:$K$5,'Delivery Distances'!$B$6:$K$20))</f>
        <v>14</v>
      </c>
      <c r="P1109" s="7">
        <f t="shared" si="71"/>
        <v>14</v>
      </c>
    </row>
    <row r="1110" spans="1:16" ht="15.75" customHeight="1" x14ac:dyDescent="0.15">
      <c r="A1110" s="13">
        <v>43989</v>
      </c>
      <c r="B1110" s="19" t="s">
        <v>5356</v>
      </c>
      <c r="C1110" s="7" t="s">
        <v>4140</v>
      </c>
      <c r="D1110" s="14">
        <v>12</v>
      </c>
      <c r="E1110" s="14" t="str">
        <f>_xlfn.XLOOKUP(D1110,'Meal Info'!$A$4:$A$19,'Meal Info'!$B$4:$B$19)</f>
        <v>Thai</v>
      </c>
      <c r="F1110" s="14" t="str">
        <f>_xlfn.XLOOKUP(D1110,'Meal Info'!$A$4:$A$19,'Meal Info'!$C$4:$C$19)</f>
        <v>Edo</v>
      </c>
      <c r="G1110" s="7">
        <v>86.77</v>
      </c>
      <c r="H1110" s="7">
        <f t="shared" si="68"/>
        <v>8.6769999999999996</v>
      </c>
      <c r="I1110" s="7">
        <f t="shared" si="69"/>
        <v>95.447000000000003</v>
      </c>
      <c r="J1110" s="7">
        <v>7.0000000000000007E-2</v>
      </c>
      <c r="K1110" s="7">
        <f t="shared" si="70"/>
        <v>6.0739000000000001</v>
      </c>
      <c r="L1110" s="7" t="s">
        <v>26</v>
      </c>
      <c r="M1110" s="7">
        <v>7</v>
      </c>
      <c r="N1110" s="7">
        <f>INDEX('Delivery Distances'!$B$6:$K$20,MATCH('Sales Summary_working sheet'!L1110,'Delivery Distances'!$A$6:$A$20,0),MATCH('Sales Summary_working sheet'!M1110,'Delivery Distances'!$B$5:$K$5,0))</f>
        <v>16</v>
      </c>
      <c r="O1110" s="7" cm="1">
        <f t="array" ref="O1110">_xlfn.XLOOKUP(L1110,'Delivery Distances'!$A$6:$A$20,_xlfn.XLOOKUP('Sales Summary_working sheet'!M1110,'Delivery Distances'!$B$5:$K$5,'Delivery Distances'!$B$6:$K$20))</f>
        <v>16</v>
      </c>
      <c r="P1110" s="7">
        <f t="shared" si="71"/>
        <v>15</v>
      </c>
    </row>
    <row r="1111" spans="1:16" ht="15.75" customHeight="1" x14ac:dyDescent="0.15">
      <c r="A1111" s="13">
        <v>43989</v>
      </c>
      <c r="B1111" s="19" t="s">
        <v>5356</v>
      </c>
      <c r="C1111" s="7" t="s">
        <v>1710</v>
      </c>
      <c r="D1111" s="14">
        <v>4</v>
      </c>
      <c r="E1111" s="14" t="str">
        <f>_xlfn.XLOOKUP(D1111,'Meal Info'!$A$4:$A$19,'Meal Info'!$B$4:$B$19)</f>
        <v>Burritos</v>
      </c>
      <c r="F1111" s="14" t="str">
        <f>_xlfn.XLOOKUP(D1111,'Meal Info'!$A$4:$A$19,'Meal Info'!$C$4:$C$19)</f>
        <v>Edo</v>
      </c>
      <c r="G1111" s="7">
        <v>91.01</v>
      </c>
      <c r="H1111" s="7">
        <f t="shared" si="68"/>
        <v>9.1010000000000009</v>
      </c>
      <c r="I1111" s="7">
        <f t="shared" si="69"/>
        <v>100.111</v>
      </c>
      <c r="J1111" s="7">
        <v>0.02</v>
      </c>
      <c r="K1111" s="7">
        <f t="shared" si="70"/>
        <v>1.8202</v>
      </c>
      <c r="L1111" s="7" t="s">
        <v>31</v>
      </c>
      <c r="M1111" s="7">
        <v>6</v>
      </c>
      <c r="N1111" s="7">
        <f>INDEX('Delivery Distances'!$B$6:$K$20,MATCH('Sales Summary_working sheet'!L1111,'Delivery Distances'!$A$6:$A$20,0),MATCH('Sales Summary_working sheet'!M1111,'Delivery Distances'!$B$5:$K$5,0))</f>
        <v>17</v>
      </c>
      <c r="O1111" s="7" cm="1">
        <f t="array" ref="O1111">_xlfn.XLOOKUP(L1111,'Delivery Distances'!$A$6:$A$20,_xlfn.XLOOKUP('Sales Summary_working sheet'!M1111,'Delivery Distances'!$B$5:$K$5,'Delivery Distances'!$B$6:$K$20))</f>
        <v>17</v>
      </c>
      <c r="P1111" s="7">
        <f t="shared" si="71"/>
        <v>15.5</v>
      </c>
    </row>
    <row r="1112" spans="1:16" ht="15.75" customHeight="1" x14ac:dyDescent="0.15">
      <c r="A1112" s="13">
        <v>43989</v>
      </c>
      <c r="B1112" s="19" t="s">
        <v>5356</v>
      </c>
      <c r="C1112" s="7" t="s">
        <v>2311</v>
      </c>
      <c r="D1112" s="14">
        <v>12</v>
      </c>
      <c r="E1112" s="14" t="str">
        <f>_xlfn.XLOOKUP(D1112,'Meal Info'!$A$4:$A$19,'Meal Info'!$B$4:$B$19)</f>
        <v>Thai</v>
      </c>
      <c r="F1112" s="14" t="str">
        <f>_xlfn.XLOOKUP(D1112,'Meal Info'!$A$4:$A$19,'Meal Info'!$C$4:$C$19)</f>
        <v>Edo</v>
      </c>
      <c r="G1112" s="7">
        <v>4.09</v>
      </c>
      <c r="H1112" s="7">
        <f t="shared" si="68"/>
        <v>0.40900000000000003</v>
      </c>
      <c r="I1112" s="7">
        <f t="shared" si="69"/>
        <v>4.4989999999999997</v>
      </c>
      <c r="J1112" s="7">
        <v>0.06</v>
      </c>
      <c r="K1112" s="7">
        <f t="shared" si="70"/>
        <v>0.24539999999999998</v>
      </c>
      <c r="L1112" s="7" t="s">
        <v>30</v>
      </c>
      <c r="M1112" s="7">
        <v>6</v>
      </c>
      <c r="N1112" s="7">
        <f>INDEX('Delivery Distances'!$B$6:$K$20,MATCH('Sales Summary_working sheet'!L1112,'Delivery Distances'!$A$6:$A$20,0),MATCH('Sales Summary_working sheet'!M1112,'Delivery Distances'!$B$5:$K$5,0))</f>
        <v>15</v>
      </c>
      <c r="O1112" s="7" cm="1">
        <f t="array" ref="O1112">_xlfn.XLOOKUP(L1112,'Delivery Distances'!$A$6:$A$20,_xlfn.XLOOKUP('Sales Summary_working sheet'!M1112,'Delivery Distances'!$B$5:$K$5,'Delivery Distances'!$B$6:$K$20))</f>
        <v>15</v>
      </c>
      <c r="P1112" s="7">
        <f t="shared" si="71"/>
        <v>14.5</v>
      </c>
    </row>
    <row r="1113" spans="1:16" ht="15.75" customHeight="1" x14ac:dyDescent="0.15">
      <c r="A1113" s="13">
        <v>43989</v>
      </c>
      <c r="B1113" s="19" t="s">
        <v>5356</v>
      </c>
      <c r="C1113" s="7" t="s">
        <v>4533</v>
      </c>
      <c r="D1113" s="14">
        <v>12</v>
      </c>
      <c r="E1113" s="14" t="str">
        <f>_xlfn.XLOOKUP(D1113,'Meal Info'!$A$4:$A$19,'Meal Info'!$B$4:$B$19)</f>
        <v>Thai</v>
      </c>
      <c r="F1113" s="14" t="str">
        <f>_xlfn.XLOOKUP(D1113,'Meal Info'!$A$4:$A$19,'Meal Info'!$C$4:$C$19)</f>
        <v>Edo</v>
      </c>
      <c r="G1113" s="7">
        <v>97.98</v>
      </c>
      <c r="H1113" s="7">
        <f t="shared" si="68"/>
        <v>9.7980000000000018</v>
      </c>
      <c r="I1113" s="7">
        <f t="shared" si="69"/>
        <v>107.77800000000001</v>
      </c>
      <c r="J1113" s="7">
        <v>0.18</v>
      </c>
      <c r="K1113" s="7">
        <f t="shared" si="70"/>
        <v>17.636399999999998</v>
      </c>
      <c r="L1113" s="7" t="s">
        <v>5081</v>
      </c>
      <c r="M1113" s="7">
        <v>9</v>
      </c>
      <c r="N1113" s="7">
        <f>INDEX('Delivery Distances'!$B$6:$K$20,MATCH('Sales Summary_working sheet'!L1113,'Delivery Distances'!$A$6:$A$20,0),MATCH('Sales Summary_working sheet'!M1113,'Delivery Distances'!$B$5:$K$5,0))</f>
        <v>1</v>
      </c>
      <c r="O1113" s="7" cm="1">
        <f t="array" ref="O1113">_xlfn.XLOOKUP(L1113,'Delivery Distances'!$A$6:$A$20,_xlfn.XLOOKUP('Sales Summary_working sheet'!M1113,'Delivery Distances'!$B$5:$K$5,'Delivery Distances'!$B$6:$K$20))</f>
        <v>1</v>
      </c>
      <c r="P1113" s="7">
        <f t="shared" si="71"/>
        <v>3</v>
      </c>
    </row>
    <row r="1114" spans="1:16" ht="15.75" customHeight="1" x14ac:dyDescent="0.15">
      <c r="A1114" s="13">
        <v>43989</v>
      </c>
      <c r="B1114" s="19" t="s">
        <v>5356</v>
      </c>
      <c r="C1114" s="7" t="s">
        <v>1144</v>
      </c>
      <c r="D1114" s="14">
        <v>12</v>
      </c>
      <c r="E1114" s="14" t="str">
        <f>_xlfn.XLOOKUP(D1114,'Meal Info'!$A$4:$A$19,'Meal Info'!$B$4:$B$19)</f>
        <v>Thai</v>
      </c>
      <c r="F1114" s="14" t="str">
        <f>_xlfn.XLOOKUP(D1114,'Meal Info'!$A$4:$A$19,'Meal Info'!$C$4:$C$19)</f>
        <v>Edo</v>
      </c>
      <c r="G1114" s="7">
        <v>20.75</v>
      </c>
      <c r="H1114" s="7">
        <f t="shared" si="68"/>
        <v>2.0750000000000002</v>
      </c>
      <c r="I1114" s="7">
        <f t="shared" si="69"/>
        <v>22.824999999999999</v>
      </c>
      <c r="J1114" s="7">
        <v>0.25</v>
      </c>
      <c r="K1114" s="7">
        <f t="shared" si="70"/>
        <v>5.1875</v>
      </c>
      <c r="L1114" s="7" t="s">
        <v>27</v>
      </c>
      <c r="M1114" s="7">
        <v>2</v>
      </c>
      <c r="N1114" s="7">
        <f>INDEX('Delivery Distances'!$B$6:$K$20,MATCH('Sales Summary_working sheet'!L1114,'Delivery Distances'!$A$6:$A$20,0),MATCH('Sales Summary_working sheet'!M1114,'Delivery Distances'!$B$5:$K$5,0))</f>
        <v>8</v>
      </c>
      <c r="O1114" s="7" cm="1">
        <f t="array" ref="O1114">_xlfn.XLOOKUP(L1114,'Delivery Distances'!$A$6:$A$20,_xlfn.XLOOKUP('Sales Summary_working sheet'!M1114,'Delivery Distances'!$B$5:$K$5,'Delivery Distances'!$B$6:$K$20))</f>
        <v>8</v>
      </c>
      <c r="P1114" s="7">
        <f t="shared" si="71"/>
        <v>11</v>
      </c>
    </row>
    <row r="1115" spans="1:16" ht="15.75" customHeight="1" x14ac:dyDescent="0.15">
      <c r="A1115" s="13">
        <v>43989</v>
      </c>
      <c r="B1115" s="19" t="s">
        <v>5356</v>
      </c>
      <c r="C1115" s="7" t="s">
        <v>967</v>
      </c>
      <c r="D1115" s="14">
        <v>4</v>
      </c>
      <c r="E1115" s="14" t="str">
        <f>_xlfn.XLOOKUP(D1115,'Meal Info'!$A$4:$A$19,'Meal Info'!$B$4:$B$19)</f>
        <v>Burritos</v>
      </c>
      <c r="F1115" s="14" t="str">
        <f>_xlfn.XLOOKUP(D1115,'Meal Info'!$A$4:$A$19,'Meal Info'!$C$4:$C$19)</f>
        <v>Edo</v>
      </c>
      <c r="G1115" s="7">
        <v>63.1</v>
      </c>
      <c r="H1115" s="7">
        <f t="shared" si="68"/>
        <v>6.3100000000000005</v>
      </c>
      <c r="I1115" s="7">
        <f t="shared" si="69"/>
        <v>69.41</v>
      </c>
      <c r="J1115" s="7">
        <v>0.24</v>
      </c>
      <c r="K1115" s="7">
        <f t="shared" si="70"/>
        <v>15.144</v>
      </c>
      <c r="L1115" s="7" t="s">
        <v>5075</v>
      </c>
      <c r="M1115" s="7">
        <v>3</v>
      </c>
      <c r="N1115" s="7">
        <f>INDEX('Delivery Distances'!$B$6:$K$20,MATCH('Sales Summary_working sheet'!L1115,'Delivery Distances'!$A$6:$A$20,0),MATCH('Sales Summary_working sheet'!M1115,'Delivery Distances'!$B$5:$K$5,0))</f>
        <v>15</v>
      </c>
      <c r="O1115" s="7" cm="1">
        <f t="array" ref="O1115">_xlfn.XLOOKUP(L1115,'Delivery Distances'!$A$6:$A$20,_xlfn.XLOOKUP('Sales Summary_working sheet'!M1115,'Delivery Distances'!$B$5:$K$5,'Delivery Distances'!$B$6:$K$20))</f>
        <v>15</v>
      </c>
      <c r="P1115" s="7">
        <f t="shared" si="71"/>
        <v>14.5</v>
      </c>
    </row>
    <row r="1116" spans="1:16" ht="15.75" customHeight="1" x14ac:dyDescent="0.15">
      <c r="A1116" s="13">
        <v>43989</v>
      </c>
      <c r="B1116" s="19" t="s">
        <v>5356</v>
      </c>
      <c r="C1116" s="7" t="s">
        <v>3051</v>
      </c>
      <c r="D1116" s="14">
        <v>4</v>
      </c>
      <c r="E1116" s="14" t="str">
        <f>_xlfn.XLOOKUP(D1116,'Meal Info'!$A$4:$A$19,'Meal Info'!$B$4:$B$19)</f>
        <v>Burritos</v>
      </c>
      <c r="F1116" s="14" t="str">
        <f>_xlfn.XLOOKUP(D1116,'Meal Info'!$A$4:$A$19,'Meal Info'!$C$4:$C$19)</f>
        <v>Edo</v>
      </c>
      <c r="G1116" s="7">
        <v>39.729999999999997</v>
      </c>
      <c r="H1116" s="7">
        <f t="shared" si="68"/>
        <v>3.9729999999999999</v>
      </c>
      <c r="I1116" s="7">
        <f t="shared" si="69"/>
        <v>43.702999999999996</v>
      </c>
      <c r="J1116" s="7">
        <v>0.16</v>
      </c>
      <c r="K1116" s="7">
        <f t="shared" si="70"/>
        <v>6.3567999999999998</v>
      </c>
      <c r="L1116" s="7" t="s">
        <v>5078</v>
      </c>
      <c r="M1116" s="7">
        <v>1</v>
      </c>
      <c r="N1116" s="7">
        <f>INDEX('Delivery Distances'!$B$6:$K$20,MATCH('Sales Summary_working sheet'!L1116,'Delivery Distances'!$A$6:$A$20,0),MATCH('Sales Summary_working sheet'!M1116,'Delivery Distances'!$B$5:$K$5,0))</f>
        <v>5</v>
      </c>
      <c r="O1116" s="7" cm="1">
        <f t="array" ref="O1116">_xlfn.XLOOKUP(L1116,'Delivery Distances'!$A$6:$A$20,_xlfn.XLOOKUP('Sales Summary_working sheet'!M1116,'Delivery Distances'!$B$5:$K$5,'Delivery Distances'!$B$6:$K$20))</f>
        <v>5</v>
      </c>
      <c r="P1116" s="7">
        <f t="shared" si="71"/>
        <v>9</v>
      </c>
    </row>
    <row r="1117" spans="1:16" ht="15.75" customHeight="1" x14ac:dyDescent="0.15">
      <c r="A1117" s="13">
        <v>43989</v>
      </c>
      <c r="B1117" s="19" t="s">
        <v>5356</v>
      </c>
      <c r="C1117" s="7" t="s">
        <v>425</v>
      </c>
      <c r="D1117" s="14">
        <v>6</v>
      </c>
      <c r="E1117" s="14" t="str">
        <f>_xlfn.XLOOKUP(D1117,'Meal Info'!$A$4:$A$19,'Meal Info'!$B$4:$B$19)</f>
        <v>Indian</v>
      </c>
      <c r="F1117" s="14" t="str">
        <f>_xlfn.XLOOKUP(D1117,'Meal Info'!$A$4:$A$19,'Meal Info'!$C$4:$C$19)</f>
        <v>Edo</v>
      </c>
      <c r="G1117" s="7">
        <v>30.53</v>
      </c>
      <c r="H1117" s="7">
        <f t="shared" si="68"/>
        <v>3.0530000000000004</v>
      </c>
      <c r="I1117" s="7">
        <f t="shared" si="69"/>
        <v>33.582999999999998</v>
      </c>
      <c r="J1117" s="7">
        <v>0.34</v>
      </c>
      <c r="K1117" s="7">
        <f t="shared" si="70"/>
        <v>10.3802</v>
      </c>
      <c r="L1117" s="7" t="s">
        <v>31</v>
      </c>
      <c r="M1117" s="7">
        <v>5</v>
      </c>
      <c r="N1117" s="7">
        <f>INDEX('Delivery Distances'!$B$6:$K$20,MATCH('Sales Summary_working sheet'!L1117,'Delivery Distances'!$A$6:$A$20,0),MATCH('Sales Summary_working sheet'!M1117,'Delivery Distances'!$B$5:$K$5,0))</f>
        <v>3</v>
      </c>
      <c r="O1117" s="7" cm="1">
        <f t="array" ref="O1117">_xlfn.XLOOKUP(L1117,'Delivery Distances'!$A$6:$A$20,_xlfn.XLOOKUP('Sales Summary_working sheet'!M1117,'Delivery Distances'!$B$5:$K$5,'Delivery Distances'!$B$6:$K$20))</f>
        <v>3</v>
      </c>
      <c r="P1117" s="7">
        <f t="shared" si="71"/>
        <v>7</v>
      </c>
    </row>
    <row r="1118" spans="1:16" ht="15.75" customHeight="1" x14ac:dyDescent="0.15">
      <c r="A1118" s="13">
        <v>43989</v>
      </c>
      <c r="B1118" s="19" t="s">
        <v>5356</v>
      </c>
      <c r="C1118" s="7" t="s">
        <v>285</v>
      </c>
      <c r="D1118" s="14">
        <v>4</v>
      </c>
      <c r="E1118" s="14" t="str">
        <f>_xlfn.XLOOKUP(D1118,'Meal Info'!$A$4:$A$19,'Meal Info'!$B$4:$B$19)</f>
        <v>Burritos</v>
      </c>
      <c r="F1118" s="14" t="str">
        <f>_xlfn.XLOOKUP(D1118,'Meal Info'!$A$4:$A$19,'Meal Info'!$C$4:$C$19)</f>
        <v>Edo</v>
      </c>
      <c r="G1118" s="7">
        <v>67.39</v>
      </c>
      <c r="H1118" s="7">
        <f t="shared" si="68"/>
        <v>6.7390000000000008</v>
      </c>
      <c r="I1118" s="7">
        <f t="shared" si="69"/>
        <v>74.129000000000005</v>
      </c>
      <c r="J1118" s="7">
        <v>0.18</v>
      </c>
      <c r="K1118" s="7">
        <f t="shared" si="70"/>
        <v>12.1302</v>
      </c>
      <c r="L1118" s="7" t="s">
        <v>5083</v>
      </c>
      <c r="M1118" s="7">
        <v>10</v>
      </c>
      <c r="N1118" s="7">
        <f>INDEX('Delivery Distances'!$B$6:$K$20,MATCH('Sales Summary_working sheet'!L1118,'Delivery Distances'!$A$6:$A$20,0),MATCH('Sales Summary_working sheet'!M1118,'Delivery Distances'!$B$5:$K$5,0))</f>
        <v>2</v>
      </c>
      <c r="O1118" s="7" cm="1">
        <f t="array" ref="O1118">_xlfn.XLOOKUP(L1118,'Delivery Distances'!$A$6:$A$20,_xlfn.XLOOKUP('Sales Summary_working sheet'!M1118,'Delivery Distances'!$B$5:$K$5,'Delivery Distances'!$B$6:$K$20))</f>
        <v>2</v>
      </c>
      <c r="P1118" s="7">
        <f t="shared" si="71"/>
        <v>6</v>
      </c>
    </row>
    <row r="1119" spans="1:16" ht="15.75" customHeight="1" x14ac:dyDescent="0.15">
      <c r="A1119" s="13">
        <v>43989</v>
      </c>
      <c r="B1119" s="19" t="s">
        <v>5356</v>
      </c>
      <c r="C1119" s="7" t="s">
        <v>1172</v>
      </c>
      <c r="D1119" s="14">
        <v>12</v>
      </c>
      <c r="E1119" s="14" t="str">
        <f>_xlfn.XLOOKUP(D1119,'Meal Info'!$A$4:$A$19,'Meal Info'!$B$4:$B$19)</f>
        <v>Thai</v>
      </c>
      <c r="F1119" s="14" t="str">
        <f>_xlfn.XLOOKUP(D1119,'Meal Info'!$A$4:$A$19,'Meal Info'!$C$4:$C$19)</f>
        <v>Edo</v>
      </c>
      <c r="G1119" s="7">
        <v>56.11</v>
      </c>
      <c r="H1119" s="7">
        <f t="shared" si="68"/>
        <v>5.6110000000000007</v>
      </c>
      <c r="I1119" s="7">
        <f t="shared" si="69"/>
        <v>61.721000000000004</v>
      </c>
      <c r="J1119" s="7">
        <v>0.15</v>
      </c>
      <c r="K1119" s="7">
        <f t="shared" si="70"/>
        <v>8.4164999999999992</v>
      </c>
      <c r="L1119" s="7" t="s">
        <v>30</v>
      </c>
      <c r="M1119" s="7">
        <v>8</v>
      </c>
      <c r="N1119" s="7">
        <f>INDEX('Delivery Distances'!$B$6:$K$20,MATCH('Sales Summary_working sheet'!L1119,'Delivery Distances'!$A$6:$A$20,0),MATCH('Sales Summary_working sheet'!M1119,'Delivery Distances'!$B$5:$K$5,0))</f>
        <v>6</v>
      </c>
      <c r="O1119" s="7" cm="1">
        <f t="array" ref="O1119">_xlfn.XLOOKUP(L1119,'Delivery Distances'!$A$6:$A$20,_xlfn.XLOOKUP('Sales Summary_working sheet'!M1119,'Delivery Distances'!$B$5:$K$5,'Delivery Distances'!$B$6:$K$20))</f>
        <v>6</v>
      </c>
      <c r="P1119" s="7">
        <f t="shared" si="71"/>
        <v>10</v>
      </c>
    </row>
    <row r="1120" spans="1:16" ht="15.75" customHeight="1" x14ac:dyDescent="0.15">
      <c r="A1120" s="13">
        <v>43989</v>
      </c>
      <c r="B1120" s="19" t="s">
        <v>5356</v>
      </c>
      <c r="C1120" s="7" t="s">
        <v>4859</v>
      </c>
      <c r="D1120" s="14">
        <v>12</v>
      </c>
      <c r="E1120" s="14" t="str">
        <f>_xlfn.XLOOKUP(D1120,'Meal Info'!$A$4:$A$19,'Meal Info'!$B$4:$B$19)</f>
        <v>Thai</v>
      </c>
      <c r="F1120" s="14" t="str">
        <f>_xlfn.XLOOKUP(D1120,'Meal Info'!$A$4:$A$19,'Meal Info'!$C$4:$C$19)</f>
        <v>Edo</v>
      </c>
      <c r="G1120" s="7">
        <v>80.89</v>
      </c>
      <c r="H1120" s="7">
        <f t="shared" si="68"/>
        <v>8.0890000000000004</v>
      </c>
      <c r="I1120" s="7">
        <f t="shared" si="69"/>
        <v>88.978999999999999</v>
      </c>
      <c r="J1120" s="7">
        <v>0.27</v>
      </c>
      <c r="K1120" s="7">
        <f t="shared" si="70"/>
        <v>21.840300000000003</v>
      </c>
      <c r="L1120" s="7" t="s">
        <v>31</v>
      </c>
      <c r="M1120" s="7">
        <v>7</v>
      </c>
      <c r="N1120" s="7">
        <f>INDEX('Delivery Distances'!$B$6:$K$20,MATCH('Sales Summary_working sheet'!L1120,'Delivery Distances'!$A$6:$A$20,0),MATCH('Sales Summary_working sheet'!M1120,'Delivery Distances'!$B$5:$K$5,0))</f>
        <v>5</v>
      </c>
      <c r="O1120" s="7" cm="1">
        <f t="array" ref="O1120">_xlfn.XLOOKUP(L1120,'Delivery Distances'!$A$6:$A$20,_xlfn.XLOOKUP('Sales Summary_working sheet'!M1120,'Delivery Distances'!$B$5:$K$5,'Delivery Distances'!$B$6:$K$20))</f>
        <v>5</v>
      </c>
      <c r="P1120" s="7">
        <f t="shared" si="71"/>
        <v>9</v>
      </c>
    </row>
    <row r="1121" spans="1:16" ht="15.75" customHeight="1" x14ac:dyDescent="0.15">
      <c r="A1121" s="13">
        <v>43989</v>
      </c>
      <c r="B1121" s="19" t="s">
        <v>5356</v>
      </c>
      <c r="C1121" s="7" t="s">
        <v>704</v>
      </c>
      <c r="D1121" s="14">
        <v>12</v>
      </c>
      <c r="E1121" s="14" t="str">
        <f>_xlfn.XLOOKUP(D1121,'Meal Info'!$A$4:$A$19,'Meal Info'!$B$4:$B$19)</f>
        <v>Thai</v>
      </c>
      <c r="F1121" s="14" t="str">
        <f>_xlfn.XLOOKUP(D1121,'Meal Info'!$A$4:$A$19,'Meal Info'!$C$4:$C$19)</f>
        <v>Edo</v>
      </c>
      <c r="G1121" s="7">
        <v>78.86</v>
      </c>
      <c r="H1121" s="7">
        <f t="shared" si="68"/>
        <v>7.8860000000000001</v>
      </c>
      <c r="I1121" s="7">
        <f t="shared" si="69"/>
        <v>86.745999999999995</v>
      </c>
      <c r="J1121" s="7">
        <v>0.25</v>
      </c>
      <c r="K1121" s="7">
        <f t="shared" si="70"/>
        <v>19.715</v>
      </c>
      <c r="L1121" s="7" t="s">
        <v>5081</v>
      </c>
      <c r="M1121" s="7">
        <v>3</v>
      </c>
      <c r="N1121" s="7">
        <f>INDEX('Delivery Distances'!$B$6:$K$20,MATCH('Sales Summary_working sheet'!L1121,'Delivery Distances'!$A$6:$A$20,0),MATCH('Sales Summary_working sheet'!M1121,'Delivery Distances'!$B$5:$K$5,0))</f>
        <v>3</v>
      </c>
      <c r="O1121" s="7" cm="1">
        <f t="array" ref="O1121">_xlfn.XLOOKUP(L1121,'Delivery Distances'!$A$6:$A$20,_xlfn.XLOOKUP('Sales Summary_working sheet'!M1121,'Delivery Distances'!$B$5:$K$5,'Delivery Distances'!$B$6:$K$20))</f>
        <v>3</v>
      </c>
      <c r="P1121" s="7">
        <f t="shared" si="71"/>
        <v>7</v>
      </c>
    </row>
    <row r="1122" spans="1:16" ht="15.75" customHeight="1" x14ac:dyDescent="0.15">
      <c r="A1122" s="13">
        <v>43989</v>
      </c>
      <c r="B1122" s="19" t="s">
        <v>5356</v>
      </c>
      <c r="C1122" s="7" t="s">
        <v>692</v>
      </c>
      <c r="D1122" s="14">
        <v>6</v>
      </c>
      <c r="E1122" s="14" t="str">
        <f>_xlfn.XLOOKUP(D1122,'Meal Info'!$A$4:$A$19,'Meal Info'!$B$4:$B$19)</f>
        <v>Indian</v>
      </c>
      <c r="F1122" s="14" t="str">
        <f>_xlfn.XLOOKUP(D1122,'Meal Info'!$A$4:$A$19,'Meal Info'!$C$4:$C$19)</f>
        <v>Edo</v>
      </c>
      <c r="G1122" s="7">
        <v>23.75</v>
      </c>
      <c r="H1122" s="7">
        <f t="shared" si="68"/>
        <v>2.375</v>
      </c>
      <c r="I1122" s="7">
        <f t="shared" si="69"/>
        <v>26.125</v>
      </c>
      <c r="J1122" s="7">
        <v>0.35</v>
      </c>
      <c r="K1122" s="7">
        <f t="shared" si="70"/>
        <v>8.3125</v>
      </c>
      <c r="L1122" s="7" t="s">
        <v>5076</v>
      </c>
      <c r="M1122" s="7">
        <v>2</v>
      </c>
      <c r="N1122" s="7">
        <f>INDEX('Delivery Distances'!$B$6:$K$20,MATCH('Sales Summary_working sheet'!L1122,'Delivery Distances'!$A$6:$A$20,0),MATCH('Sales Summary_working sheet'!M1122,'Delivery Distances'!$B$5:$K$5,0))</f>
        <v>11</v>
      </c>
      <c r="O1122" s="7" cm="1">
        <f t="array" ref="O1122">_xlfn.XLOOKUP(L1122,'Delivery Distances'!$A$6:$A$20,_xlfn.XLOOKUP('Sales Summary_working sheet'!M1122,'Delivery Distances'!$B$5:$K$5,'Delivery Distances'!$B$6:$K$20))</f>
        <v>11</v>
      </c>
      <c r="P1122" s="7">
        <f t="shared" si="71"/>
        <v>12.5</v>
      </c>
    </row>
    <row r="1123" spans="1:16" ht="15.75" customHeight="1" x14ac:dyDescent="0.15">
      <c r="A1123" s="13">
        <v>43989</v>
      </c>
      <c r="B1123" s="19" t="s">
        <v>5356</v>
      </c>
      <c r="C1123" s="7" t="s">
        <v>1425</v>
      </c>
      <c r="D1123" s="14">
        <v>12</v>
      </c>
      <c r="E1123" s="14" t="str">
        <f>_xlfn.XLOOKUP(D1123,'Meal Info'!$A$4:$A$19,'Meal Info'!$B$4:$B$19)</f>
        <v>Thai</v>
      </c>
      <c r="F1123" s="14" t="str">
        <f>_xlfn.XLOOKUP(D1123,'Meal Info'!$A$4:$A$19,'Meal Info'!$C$4:$C$19)</f>
        <v>Edo</v>
      </c>
      <c r="G1123" s="7">
        <v>75.33</v>
      </c>
      <c r="H1123" s="7">
        <f t="shared" si="68"/>
        <v>7.5330000000000004</v>
      </c>
      <c r="I1123" s="7">
        <f t="shared" si="69"/>
        <v>82.863</v>
      </c>
      <c r="J1123" s="7">
        <v>0.28999999999999998</v>
      </c>
      <c r="K1123" s="7">
        <f t="shared" si="70"/>
        <v>21.845699999999997</v>
      </c>
      <c r="L1123" s="7" t="s">
        <v>5075</v>
      </c>
      <c r="M1123" s="7">
        <v>1</v>
      </c>
      <c r="N1123" s="7">
        <f>INDEX('Delivery Distances'!$B$6:$K$20,MATCH('Sales Summary_working sheet'!L1123,'Delivery Distances'!$A$6:$A$20,0),MATCH('Sales Summary_working sheet'!M1123,'Delivery Distances'!$B$5:$K$5,0))</f>
        <v>3</v>
      </c>
      <c r="O1123" s="7" cm="1">
        <f t="array" ref="O1123">_xlfn.XLOOKUP(L1123,'Delivery Distances'!$A$6:$A$20,_xlfn.XLOOKUP('Sales Summary_working sheet'!M1123,'Delivery Distances'!$B$5:$K$5,'Delivery Distances'!$B$6:$K$20))</f>
        <v>3</v>
      </c>
      <c r="P1123" s="7">
        <f t="shared" si="71"/>
        <v>7</v>
      </c>
    </row>
    <row r="1124" spans="1:16" ht="15.75" customHeight="1" x14ac:dyDescent="0.15">
      <c r="A1124" s="13">
        <v>43989</v>
      </c>
      <c r="B1124" s="19" t="s">
        <v>5357</v>
      </c>
      <c r="C1124" s="7" t="s">
        <v>4978</v>
      </c>
      <c r="D1124" s="14">
        <v>6</v>
      </c>
      <c r="E1124" s="14" t="str">
        <f>_xlfn.XLOOKUP(D1124,'Meal Info'!$A$4:$A$19,'Meal Info'!$B$4:$B$19)</f>
        <v>Indian</v>
      </c>
      <c r="F1124" s="14" t="str">
        <f>_xlfn.XLOOKUP(D1124,'Meal Info'!$A$4:$A$19,'Meal Info'!$C$4:$C$19)</f>
        <v>Edo</v>
      </c>
      <c r="G1124" s="7">
        <v>66.290000000000006</v>
      </c>
      <c r="H1124" s="7">
        <f t="shared" si="68"/>
        <v>6.6290000000000013</v>
      </c>
      <c r="I1124" s="7">
        <f t="shared" si="69"/>
        <v>72.919000000000011</v>
      </c>
      <c r="J1124" s="7">
        <v>0.18</v>
      </c>
      <c r="K1124" s="7">
        <f t="shared" si="70"/>
        <v>11.9322</v>
      </c>
      <c r="L1124" s="7" t="s">
        <v>5078</v>
      </c>
      <c r="M1124" s="7">
        <v>7</v>
      </c>
      <c r="N1124" s="7">
        <f>INDEX('Delivery Distances'!$B$6:$K$20,MATCH('Sales Summary_working sheet'!L1124,'Delivery Distances'!$A$6:$A$20,0),MATCH('Sales Summary_working sheet'!M1124,'Delivery Distances'!$B$5:$K$5,0))</f>
        <v>2</v>
      </c>
      <c r="O1124" s="7" cm="1">
        <f t="array" ref="O1124">_xlfn.XLOOKUP(L1124,'Delivery Distances'!$A$6:$A$20,_xlfn.XLOOKUP('Sales Summary_working sheet'!M1124,'Delivery Distances'!$B$5:$K$5,'Delivery Distances'!$B$6:$K$20))</f>
        <v>2</v>
      </c>
      <c r="P1124" s="7">
        <f t="shared" si="71"/>
        <v>6</v>
      </c>
    </row>
    <row r="1125" spans="1:16" ht="15.75" customHeight="1" x14ac:dyDescent="0.15">
      <c r="A1125" s="13">
        <v>43989</v>
      </c>
      <c r="B1125" s="19" t="s">
        <v>5357</v>
      </c>
      <c r="C1125" s="7" t="s">
        <v>1865</v>
      </c>
      <c r="D1125" s="14">
        <v>6</v>
      </c>
      <c r="E1125" s="14" t="str">
        <f>_xlfn.XLOOKUP(D1125,'Meal Info'!$A$4:$A$19,'Meal Info'!$B$4:$B$19)</f>
        <v>Indian</v>
      </c>
      <c r="F1125" s="14" t="str">
        <f>_xlfn.XLOOKUP(D1125,'Meal Info'!$A$4:$A$19,'Meal Info'!$C$4:$C$19)</f>
        <v>Edo</v>
      </c>
      <c r="G1125" s="7">
        <v>8</v>
      </c>
      <c r="H1125" s="7">
        <f t="shared" si="68"/>
        <v>0.8</v>
      </c>
      <c r="I1125" s="7">
        <f t="shared" si="69"/>
        <v>8.8000000000000007</v>
      </c>
      <c r="J1125" s="7">
        <v>0.23</v>
      </c>
      <c r="K1125" s="7">
        <f t="shared" si="70"/>
        <v>1.84</v>
      </c>
      <c r="L1125" s="7" t="s">
        <v>26</v>
      </c>
      <c r="M1125" s="7">
        <v>6</v>
      </c>
      <c r="N1125" s="7">
        <f>INDEX('Delivery Distances'!$B$6:$K$20,MATCH('Sales Summary_working sheet'!L1125,'Delivery Distances'!$A$6:$A$20,0),MATCH('Sales Summary_working sheet'!M1125,'Delivery Distances'!$B$5:$K$5,0))</f>
        <v>14</v>
      </c>
      <c r="O1125" s="7" cm="1">
        <f t="array" ref="O1125">_xlfn.XLOOKUP(L1125,'Delivery Distances'!$A$6:$A$20,_xlfn.XLOOKUP('Sales Summary_working sheet'!M1125,'Delivery Distances'!$B$5:$K$5,'Delivery Distances'!$B$6:$K$20))</f>
        <v>14</v>
      </c>
      <c r="P1125" s="7">
        <f t="shared" si="71"/>
        <v>14</v>
      </c>
    </row>
    <row r="1126" spans="1:16" ht="15.75" customHeight="1" x14ac:dyDescent="0.15">
      <c r="A1126" s="13">
        <v>43989</v>
      </c>
      <c r="B1126" s="19" t="s">
        <v>5357</v>
      </c>
      <c r="C1126" s="7" t="s">
        <v>4711</v>
      </c>
      <c r="D1126" s="14">
        <v>6</v>
      </c>
      <c r="E1126" s="14" t="str">
        <f>_xlfn.XLOOKUP(D1126,'Meal Info'!$A$4:$A$19,'Meal Info'!$B$4:$B$19)</f>
        <v>Indian</v>
      </c>
      <c r="F1126" s="14" t="str">
        <f>_xlfn.XLOOKUP(D1126,'Meal Info'!$A$4:$A$19,'Meal Info'!$C$4:$C$19)</f>
        <v>Edo</v>
      </c>
      <c r="G1126" s="7">
        <v>21.6</v>
      </c>
      <c r="H1126" s="7">
        <f t="shared" si="68"/>
        <v>2.16</v>
      </c>
      <c r="I1126" s="7">
        <f t="shared" si="69"/>
        <v>23.76</v>
      </c>
      <c r="J1126" s="7">
        <v>0.16</v>
      </c>
      <c r="K1126" s="7">
        <f t="shared" si="70"/>
        <v>3.4560000000000004</v>
      </c>
      <c r="L1126" s="7" t="s">
        <v>30</v>
      </c>
      <c r="M1126" s="7">
        <v>3</v>
      </c>
      <c r="N1126" s="7">
        <f>INDEX('Delivery Distances'!$B$6:$K$20,MATCH('Sales Summary_working sheet'!L1126,'Delivery Distances'!$A$6:$A$20,0),MATCH('Sales Summary_working sheet'!M1126,'Delivery Distances'!$B$5:$K$5,0))</f>
        <v>9</v>
      </c>
      <c r="O1126" s="7" cm="1">
        <f t="array" ref="O1126">_xlfn.XLOOKUP(L1126,'Delivery Distances'!$A$6:$A$20,_xlfn.XLOOKUP('Sales Summary_working sheet'!M1126,'Delivery Distances'!$B$5:$K$5,'Delivery Distances'!$B$6:$K$20))</f>
        <v>9</v>
      </c>
      <c r="P1126" s="7">
        <f t="shared" si="71"/>
        <v>11.5</v>
      </c>
    </row>
    <row r="1127" spans="1:16" ht="15.75" customHeight="1" x14ac:dyDescent="0.15">
      <c r="A1127" s="13">
        <v>43989</v>
      </c>
      <c r="B1127" s="19" t="s">
        <v>5357</v>
      </c>
      <c r="C1127" s="7" t="s">
        <v>1253</v>
      </c>
      <c r="D1127" s="14">
        <v>6</v>
      </c>
      <c r="E1127" s="14" t="str">
        <f>_xlfn.XLOOKUP(D1127,'Meal Info'!$A$4:$A$19,'Meal Info'!$B$4:$B$19)</f>
        <v>Indian</v>
      </c>
      <c r="F1127" s="14" t="str">
        <f>_xlfn.XLOOKUP(D1127,'Meal Info'!$A$4:$A$19,'Meal Info'!$C$4:$C$19)</f>
        <v>Edo</v>
      </c>
      <c r="G1127" s="7">
        <v>36.18</v>
      </c>
      <c r="H1127" s="7">
        <f t="shared" si="68"/>
        <v>3.6180000000000003</v>
      </c>
      <c r="I1127" s="7">
        <f t="shared" si="69"/>
        <v>39.798000000000002</v>
      </c>
      <c r="J1127" s="7">
        <v>7.0000000000000007E-2</v>
      </c>
      <c r="K1127" s="7">
        <f t="shared" si="70"/>
        <v>2.5326000000000004</v>
      </c>
      <c r="L1127" s="7" t="s">
        <v>28</v>
      </c>
      <c r="M1127" s="7">
        <v>1</v>
      </c>
      <c r="N1127" s="7">
        <f>INDEX('Delivery Distances'!$B$6:$K$20,MATCH('Sales Summary_working sheet'!L1127,'Delivery Distances'!$A$6:$A$20,0),MATCH('Sales Summary_working sheet'!M1127,'Delivery Distances'!$B$5:$K$5,0))</f>
        <v>18</v>
      </c>
      <c r="O1127" s="7" cm="1">
        <f t="array" ref="O1127">_xlfn.XLOOKUP(L1127,'Delivery Distances'!$A$6:$A$20,_xlfn.XLOOKUP('Sales Summary_working sheet'!M1127,'Delivery Distances'!$B$5:$K$5,'Delivery Distances'!$B$6:$K$20))</f>
        <v>18</v>
      </c>
      <c r="P1127" s="7">
        <f t="shared" si="71"/>
        <v>16</v>
      </c>
    </row>
    <row r="1128" spans="1:16" ht="15.75" customHeight="1" x14ac:dyDescent="0.15">
      <c r="A1128" s="13">
        <v>43989</v>
      </c>
      <c r="B1128" s="19" t="s">
        <v>5357</v>
      </c>
      <c r="C1128" s="7" t="s">
        <v>877</v>
      </c>
      <c r="D1128" s="14">
        <v>12</v>
      </c>
      <c r="E1128" s="14" t="str">
        <f>_xlfn.XLOOKUP(D1128,'Meal Info'!$A$4:$A$19,'Meal Info'!$B$4:$B$19)</f>
        <v>Thai</v>
      </c>
      <c r="F1128" s="14" t="str">
        <f>_xlfn.XLOOKUP(D1128,'Meal Info'!$A$4:$A$19,'Meal Info'!$C$4:$C$19)</f>
        <v>Edo</v>
      </c>
      <c r="G1128" s="7">
        <v>83.78</v>
      </c>
      <c r="H1128" s="7">
        <f t="shared" si="68"/>
        <v>8.3780000000000001</v>
      </c>
      <c r="I1128" s="7">
        <f t="shared" si="69"/>
        <v>92.158000000000001</v>
      </c>
      <c r="J1128" s="7">
        <v>0.16</v>
      </c>
      <c r="K1128" s="7">
        <f t="shared" si="70"/>
        <v>13.4048</v>
      </c>
      <c r="L1128" s="7" t="s">
        <v>5079</v>
      </c>
      <c r="M1128" s="7">
        <v>4</v>
      </c>
      <c r="N1128" s="7">
        <f>INDEX('Delivery Distances'!$B$6:$K$20,MATCH('Sales Summary_working sheet'!L1128,'Delivery Distances'!$A$6:$A$20,0),MATCH('Sales Summary_working sheet'!M1128,'Delivery Distances'!$B$5:$K$5,0))</f>
        <v>4</v>
      </c>
      <c r="O1128" s="7" cm="1">
        <f t="array" ref="O1128">_xlfn.XLOOKUP(L1128,'Delivery Distances'!$A$6:$A$20,_xlfn.XLOOKUP('Sales Summary_working sheet'!M1128,'Delivery Distances'!$B$5:$K$5,'Delivery Distances'!$B$6:$K$20))</f>
        <v>4</v>
      </c>
      <c r="P1128" s="7">
        <f t="shared" si="71"/>
        <v>8</v>
      </c>
    </row>
    <row r="1129" spans="1:16" ht="15.75" customHeight="1" x14ac:dyDescent="0.15">
      <c r="A1129" s="13">
        <v>43989</v>
      </c>
      <c r="B1129" s="19" t="s">
        <v>5357</v>
      </c>
      <c r="C1129" s="7" t="s">
        <v>556</v>
      </c>
      <c r="D1129" s="14">
        <v>4</v>
      </c>
      <c r="E1129" s="14" t="str">
        <f>_xlfn.XLOOKUP(D1129,'Meal Info'!$A$4:$A$19,'Meal Info'!$B$4:$B$19)</f>
        <v>Burritos</v>
      </c>
      <c r="F1129" s="14" t="str">
        <f>_xlfn.XLOOKUP(D1129,'Meal Info'!$A$4:$A$19,'Meal Info'!$C$4:$C$19)</f>
        <v>Edo</v>
      </c>
      <c r="G1129" s="7">
        <v>41.67</v>
      </c>
      <c r="H1129" s="7">
        <f t="shared" si="68"/>
        <v>4.1670000000000007</v>
      </c>
      <c r="I1129" s="7">
        <f t="shared" si="69"/>
        <v>45.837000000000003</v>
      </c>
      <c r="J1129" s="7">
        <v>0.27</v>
      </c>
      <c r="K1129" s="7">
        <f t="shared" si="70"/>
        <v>11.250900000000001</v>
      </c>
      <c r="L1129" s="7" t="s">
        <v>29</v>
      </c>
      <c r="M1129" s="7">
        <v>6</v>
      </c>
      <c r="N1129" s="7">
        <f>INDEX('Delivery Distances'!$B$6:$K$20,MATCH('Sales Summary_working sheet'!L1129,'Delivery Distances'!$A$6:$A$20,0),MATCH('Sales Summary_working sheet'!M1129,'Delivery Distances'!$B$5:$K$5,0))</f>
        <v>2</v>
      </c>
      <c r="O1129" s="7" cm="1">
        <f t="array" ref="O1129">_xlfn.XLOOKUP(L1129,'Delivery Distances'!$A$6:$A$20,_xlfn.XLOOKUP('Sales Summary_working sheet'!M1129,'Delivery Distances'!$B$5:$K$5,'Delivery Distances'!$B$6:$K$20))</f>
        <v>2</v>
      </c>
      <c r="P1129" s="7">
        <f t="shared" si="71"/>
        <v>6</v>
      </c>
    </row>
    <row r="1130" spans="1:16" ht="15.75" customHeight="1" x14ac:dyDescent="0.15">
      <c r="A1130" s="13">
        <v>43989</v>
      </c>
      <c r="B1130" s="19" t="s">
        <v>5357</v>
      </c>
      <c r="C1130" s="7" t="s">
        <v>2086</v>
      </c>
      <c r="D1130" s="14">
        <v>12</v>
      </c>
      <c r="E1130" s="14" t="str">
        <f>_xlfn.XLOOKUP(D1130,'Meal Info'!$A$4:$A$19,'Meal Info'!$B$4:$B$19)</f>
        <v>Thai</v>
      </c>
      <c r="F1130" s="14" t="str">
        <f>_xlfn.XLOOKUP(D1130,'Meal Info'!$A$4:$A$19,'Meal Info'!$C$4:$C$19)</f>
        <v>Edo</v>
      </c>
      <c r="G1130" s="7">
        <v>31.69</v>
      </c>
      <c r="H1130" s="7">
        <f t="shared" si="68"/>
        <v>3.1690000000000005</v>
      </c>
      <c r="I1130" s="7">
        <f t="shared" si="69"/>
        <v>34.859000000000002</v>
      </c>
      <c r="J1130" s="7">
        <v>0.09</v>
      </c>
      <c r="K1130" s="7">
        <f t="shared" si="70"/>
        <v>2.8521000000000001</v>
      </c>
      <c r="L1130" s="7" t="s">
        <v>30</v>
      </c>
      <c r="M1130" s="7">
        <v>10</v>
      </c>
      <c r="N1130" s="7">
        <f>INDEX('Delivery Distances'!$B$6:$K$20,MATCH('Sales Summary_working sheet'!L1130,'Delivery Distances'!$A$6:$A$20,0),MATCH('Sales Summary_working sheet'!M1130,'Delivery Distances'!$B$5:$K$5,0))</f>
        <v>15</v>
      </c>
      <c r="O1130" s="7" cm="1">
        <f t="array" ref="O1130">_xlfn.XLOOKUP(L1130,'Delivery Distances'!$A$6:$A$20,_xlfn.XLOOKUP('Sales Summary_working sheet'!M1130,'Delivery Distances'!$B$5:$K$5,'Delivery Distances'!$B$6:$K$20))</f>
        <v>15</v>
      </c>
      <c r="P1130" s="7">
        <f t="shared" si="71"/>
        <v>14.5</v>
      </c>
    </row>
    <row r="1131" spans="1:16" ht="15.75" customHeight="1" x14ac:dyDescent="0.15">
      <c r="A1131" s="13">
        <v>43989</v>
      </c>
      <c r="B1131" s="19" t="s">
        <v>5357</v>
      </c>
      <c r="C1131" s="7" t="s">
        <v>2155</v>
      </c>
      <c r="D1131" s="14">
        <v>12</v>
      </c>
      <c r="E1131" s="14" t="str">
        <f>_xlfn.XLOOKUP(D1131,'Meal Info'!$A$4:$A$19,'Meal Info'!$B$4:$B$19)</f>
        <v>Thai</v>
      </c>
      <c r="F1131" s="14" t="str">
        <f>_xlfn.XLOOKUP(D1131,'Meal Info'!$A$4:$A$19,'Meal Info'!$C$4:$C$19)</f>
        <v>Edo</v>
      </c>
      <c r="G1131" s="7">
        <v>13.14</v>
      </c>
      <c r="H1131" s="7">
        <f t="shared" si="68"/>
        <v>1.3140000000000001</v>
      </c>
      <c r="I1131" s="7">
        <f t="shared" si="69"/>
        <v>14.454000000000001</v>
      </c>
      <c r="J1131" s="7">
        <v>0.26</v>
      </c>
      <c r="K1131" s="7">
        <f t="shared" si="70"/>
        <v>3.4164000000000003</v>
      </c>
      <c r="L1131" s="7" t="s">
        <v>5076</v>
      </c>
      <c r="M1131" s="7">
        <v>3</v>
      </c>
      <c r="N1131" s="7">
        <f>INDEX('Delivery Distances'!$B$6:$K$20,MATCH('Sales Summary_working sheet'!L1131,'Delivery Distances'!$A$6:$A$20,0),MATCH('Sales Summary_working sheet'!M1131,'Delivery Distances'!$B$5:$K$5,0))</f>
        <v>11</v>
      </c>
      <c r="O1131" s="7" cm="1">
        <f t="array" ref="O1131">_xlfn.XLOOKUP(L1131,'Delivery Distances'!$A$6:$A$20,_xlfn.XLOOKUP('Sales Summary_working sheet'!M1131,'Delivery Distances'!$B$5:$K$5,'Delivery Distances'!$B$6:$K$20))</f>
        <v>11</v>
      </c>
      <c r="P1131" s="7">
        <f t="shared" si="71"/>
        <v>12.5</v>
      </c>
    </row>
    <row r="1132" spans="1:16" ht="15.75" customHeight="1" x14ac:dyDescent="0.15">
      <c r="A1132" s="13">
        <v>43989</v>
      </c>
      <c r="B1132" s="19" t="s">
        <v>5357</v>
      </c>
      <c r="C1132" s="7" t="s">
        <v>4360</v>
      </c>
      <c r="D1132" s="14">
        <v>4</v>
      </c>
      <c r="E1132" s="14" t="str">
        <f>_xlfn.XLOOKUP(D1132,'Meal Info'!$A$4:$A$19,'Meal Info'!$B$4:$B$19)</f>
        <v>Burritos</v>
      </c>
      <c r="F1132" s="14" t="str">
        <f>_xlfn.XLOOKUP(D1132,'Meal Info'!$A$4:$A$19,'Meal Info'!$C$4:$C$19)</f>
        <v>Edo</v>
      </c>
      <c r="G1132" s="7">
        <v>61.95</v>
      </c>
      <c r="H1132" s="7">
        <f t="shared" ref="H1132:H1195" si="72">G1132*10%</f>
        <v>6.1950000000000003</v>
      </c>
      <c r="I1132" s="7">
        <f t="shared" ref="I1132:I1195" si="73">G1132+H1132</f>
        <v>68.14500000000001</v>
      </c>
      <c r="J1132" s="7">
        <v>7.0000000000000007E-2</v>
      </c>
      <c r="K1132" s="7">
        <f t="shared" si="70"/>
        <v>4.3365000000000009</v>
      </c>
      <c r="L1132" s="7" t="s">
        <v>29</v>
      </c>
      <c r="M1132" s="7">
        <v>3</v>
      </c>
      <c r="N1132" s="7">
        <f>INDEX('Delivery Distances'!$B$6:$K$20,MATCH('Sales Summary_working sheet'!L1132,'Delivery Distances'!$A$6:$A$20,0),MATCH('Sales Summary_working sheet'!M1132,'Delivery Distances'!$B$5:$K$5,0))</f>
        <v>9</v>
      </c>
      <c r="O1132" s="7" cm="1">
        <f t="array" ref="O1132">_xlfn.XLOOKUP(L1132,'Delivery Distances'!$A$6:$A$20,_xlfn.XLOOKUP('Sales Summary_working sheet'!M1132,'Delivery Distances'!$B$5:$K$5,'Delivery Distances'!$B$6:$K$20))</f>
        <v>9</v>
      </c>
      <c r="P1132" s="7">
        <f t="shared" si="71"/>
        <v>11.5</v>
      </c>
    </row>
    <row r="1133" spans="1:16" ht="15.75" customHeight="1" x14ac:dyDescent="0.15">
      <c r="A1133" s="13">
        <v>43989</v>
      </c>
      <c r="B1133" s="19" t="s">
        <v>5357</v>
      </c>
      <c r="C1133" s="7" t="s">
        <v>2230</v>
      </c>
      <c r="D1133" s="14">
        <v>4</v>
      </c>
      <c r="E1133" s="14" t="str">
        <f>_xlfn.XLOOKUP(D1133,'Meal Info'!$A$4:$A$19,'Meal Info'!$B$4:$B$19)</f>
        <v>Burritos</v>
      </c>
      <c r="F1133" s="14" t="str">
        <f>_xlfn.XLOOKUP(D1133,'Meal Info'!$A$4:$A$19,'Meal Info'!$C$4:$C$19)</f>
        <v>Edo</v>
      </c>
      <c r="G1133" s="7">
        <v>4.4400000000000004</v>
      </c>
      <c r="H1133" s="7">
        <f t="shared" si="72"/>
        <v>0.44400000000000006</v>
      </c>
      <c r="I1133" s="7">
        <f t="shared" si="73"/>
        <v>4.8840000000000003</v>
      </c>
      <c r="J1133" s="7">
        <v>0.17</v>
      </c>
      <c r="K1133" s="7">
        <f t="shared" si="70"/>
        <v>0.75480000000000014</v>
      </c>
      <c r="L1133" s="7" t="s">
        <v>26</v>
      </c>
      <c r="M1133" s="7">
        <v>1</v>
      </c>
      <c r="N1133" s="7">
        <f>INDEX('Delivery Distances'!$B$6:$K$20,MATCH('Sales Summary_working sheet'!L1133,'Delivery Distances'!$A$6:$A$20,0),MATCH('Sales Summary_working sheet'!M1133,'Delivery Distances'!$B$5:$K$5,0))</f>
        <v>2</v>
      </c>
      <c r="O1133" s="7" cm="1">
        <f t="array" ref="O1133">_xlfn.XLOOKUP(L1133,'Delivery Distances'!$A$6:$A$20,_xlfn.XLOOKUP('Sales Summary_working sheet'!M1133,'Delivery Distances'!$B$5:$K$5,'Delivery Distances'!$B$6:$K$20))</f>
        <v>2</v>
      </c>
      <c r="P1133" s="7">
        <f t="shared" si="71"/>
        <v>6</v>
      </c>
    </row>
    <row r="1134" spans="1:16" ht="15.75" customHeight="1" x14ac:dyDescent="0.15">
      <c r="A1134" s="13">
        <v>43989</v>
      </c>
      <c r="B1134" s="19" t="s">
        <v>5357</v>
      </c>
      <c r="C1134" s="7" t="s">
        <v>3060</v>
      </c>
      <c r="D1134" s="14">
        <v>4</v>
      </c>
      <c r="E1134" s="14" t="str">
        <f>_xlfn.XLOOKUP(D1134,'Meal Info'!$A$4:$A$19,'Meal Info'!$B$4:$B$19)</f>
        <v>Burritos</v>
      </c>
      <c r="F1134" s="14" t="str">
        <f>_xlfn.XLOOKUP(D1134,'Meal Info'!$A$4:$A$19,'Meal Info'!$C$4:$C$19)</f>
        <v>Edo</v>
      </c>
      <c r="G1134" s="7">
        <v>42.74</v>
      </c>
      <c r="H1134" s="7">
        <f t="shared" si="72"/>
        <v>4.274</v>
      </c>
      <c r="I1134" s="7">
        <f t="shared" si="73"/>
        <v>47.014000000000003</v>
      </c>
      <c r="J1134" s="7">
        <v>0.03</v>
      </c>
      <c r="K1134" s="7">
        <f t="shared" si="70"/>
        <v>1.2822</v>
      </c>
      <c r="L1134" s="7" t="s">
        <v>5082</v>
      </c>
      <c r="M1134" s="7">
        <v>4</v>
      </c>
      <c r="N1134" s="7">
        <f>INDEX('Delivery Distances'!$B$6:$K$20,MATCH('Sales Summary_working sheet'!L1134,'Delivery Distances'!$A$6:$A$20,0),MATCH('Sales Summary_working sheet'!M1134,'Delivery Distances'!$B$5:$K$5,0))</f>
        <v>2</v>
      </c>
      <c r="O1134" s="7" cm="1">
        <f t="array" ref="O1134">_xlfn.XLOOKUP(L1134,'Delivery Distances'!$A$6:$A$20,_xlfn.XLOOKUP('Sales Summary_working sheet'!M1134,'Delivery Distances'!$B$5:$K$5,'Delivery Distances'!$B$6:$K$20))</f>
        <v>2</v>
      </c>
      <c r="P1134" s="7">
        <f t="shared" si="71"/>
        <v>6</v>
      </c>
    </row>
    <row r="1135" spans="1:16" ht="15.75" customHeight="1" x14ac:dyDescent="0.15">
      <c r="A1135" s="13">
        <v>43989</v>
      </c>
      <c r="B1135" s="19" t="s">
        <v>5357</v>
      </c>
      <c r="C1135" s="7" t="s">
        <v>656</v>
      </c>
      <c r="D1135" s="14">
        <v>4</v>
      </c>
      <c r="E1135" s="14" t="str">
        <f>_xlfn.XLOOKUP(D1135,'Meal Info'!$A$4:$A$19,'Meal Info'!$B$4:$B$19)</f>
        <v>Burritos</v>
      </c>
      <c r="F1135" s="14" t="str">
        <f>_xlfn.XLOOKUP(D1135,'Meal Info'!$A$4:$A$19,'Meal Info'!$C$4:$C$19)</f>
        <v>Edo</v>
      </c>
      <c r="G1135" s="7">
        <v>97.55</v>
      </c>
      <c r="H1135" s="7">
        <f t="shared" si="72"/>
        <v>9.7550000000000008</v>
      </c>
      <c r="I1135" s="7">
        <f t="shared" si="73"/>
        <v>107.30499999999999</v>
      </c>
      <c r="J1135" s="7">
        <v>0.06</v>
      </c>
      <c r="K1135" s="7">
        <f t="shared" si="70"/>
        <v>5.8529999999999998</v>
      </c>
      <c r="L1135" s="7" t="s">
        <v>5081</v>
      </c>
      <c r="M1135" s="7">
        <v>7</v>
      </c>
      <c r="N1135" s="7">
        <f>INDEX('Delivery Distances'!$B$6:$K$20,MATCH('Sales Summary_working sheet'!L1135,'Delivery Distances'!$A$6:$A$20,0),MATCH('Sales Summary_working sheet'!M1135,'Delivery Distances'!$B$5:$K$5,0))</f>
        <v>3</v>
      </c>
      <c r="O1135" s="7" cm="1">
        <f t="array" ref="O1135">_xlfn.XLOOKUP(L1135,'Delivery Distances'!$A$6:$A$20,_xlfn.XLOOKUP('Sales Summary_working sheet'!M1135,'Delivery Distances'!$B$5:$K$5,'Delivery Distances'!$B$6:$K$20))</f>
        <v>3</v>
      </c>
      <c r="P1135" s="7">
        <f t="shared" si="71"/>
        <v>7</v>
      </c>
    </row>
    <row r="1136" spans="1:16" ht="15.75" customHeight="1" x14ac:dyDescent="0.15">
      <c r="A1136" s="13">
        <v>43989</v>
      </c>
      <c r="B1136" s="19" t="s">
        <v>5357</v>
      </c>
      <c r="C1136" s="7" t="s">
        <v>4869</v>
      </c>
      <c r="D1136" s="14">
        <v>6</v>
      </c>
      <c r="E1136" s="14" t="str">
        <f>_xlfn.XLOOKUP(D1136,'Meal Info'!$A$4:$A$19,'Meal Info'!$B$4:$B$19)</f>
        <v>Indian</v>
      </c>
      <c r="F1136" s="14" t="str">
        <f>_xlfn.XLOOKUP(D1136,'Meal Info'!$A$4:$A$19,'Meal Info'!$C$4:$C$19)</f>
        <v>Edo</v>
      </c>
      <c r="G1136" s="7">
        <v>54.52</v>
      </c>
      <c r="H1136" s="7">
        <f t="shared" si="72"/>
        <v>5.4520000000000008</v>
      </c>
      <c r="I1136" s="7">
        <f t="shared" si="73"/>
        <v>59.972000000000001</v>
      </c>
      <c r="J1136" s="7">
        <v>0.04</v>
      </c>
      <c r="K1136" s="7">
        <f t="shared" si="70"/>
        <v>2.1808000000000001</v>
      </c>
      <c r="L1136" s="7" t="s">
        <v>5078</v>
      </c>
      <c r="M1136" s="7">
        <v>2</v>
      </c>
      <c r="N1136" s="7">
        <f>INDEX('Delivery Distances'!$B$6:$K$20,MATCH('Sales Summary_working sheet'!L1136,'Delivery Distances'!$A$6:$A$20,0),MATCH('Sales Summary_working sheet'!M1136,'Delivery Distances'!$B$5:$K$5,0))</f>
        <v>2</v>
      </c>
      <c r="O1136" s="7" cm="1">
        <f t="array" ref="O1136">_xlfn.XLOOKUP(L1136,'Delivery Distances'!$A$6:$A$20,_xlfn.XLOOKUP('Sales Summary_working sheet'!M1136,'Delivery Distances'!$B$5:$K$5,'Delivery Distances'!$B$6:$K$20))</f>
        <v>2</v>
      </c>
      <c r="P1136" s="7">
        <f t="shared" si="71"/>
        <v>6</v>
      </c>
    </row>
    <row r="1137" spans="1:16" ht="15.75" customHeight="1" x14ac:dyDescent="0.15">
      <c r="A1137" s="13">
        <v>43989</v>
      </c>
      <c r="B1137" s="19" t="s">
        <v>5357</v>
      </c>
      <c r="C1137" s="7" t="s">
        <v>4123</v>
      </c>
      <c r="D1137" s="14">
        <v>6</v>
      </c>
      <c r="E1137" s="14" t="str">
        <f>_xlfn.XLOOKUP(D1137,'Meal Info'!$A$4:$A$19,'Meal Info'!$B$4:$B$19)</f>
        <v>Indian</v>
      </c>
      <c r="F1137" s="14" t="str">
        <f>_xlfn.XLOOKUP(D1137,'Meal Info'!$A$4:$A$19,'Meal Info'!$C$4:$C$19)</f>
        <v>Edo</v>
      </c>
      <c r="G1137" s="7">
        <v>76.78</v>
      </c>
      <c r="H1137" s="7">
        <f t="shared" si="72"/>
        <v>7.6780000000000008</v>
      </c>
      <c r="I1137" s="7">
        <f t="shared" si="73"/>
        <v>84.457999999999998</v>
      </c>
      <c r="J1137" s="7">
        <v>0.02</v>
      </c>
      <c r="K1137" s="7">
        <f t="shared" si="70"/>
        <v>1.5356000000000001</v>
      </c>
      <c r="L1137" s="7" t="s">
        <v>27</v>
      </c>
      <c r="M1137" s="7">
        <v>6</v>
      </c>
      <c r="N1137" s="7">
        <f>INDEX('Delivery Distances'!$B$6:$K$20,MATCH('Sales Summary_working sheet'!L1137,'Delivery Distances'!$A$6:$A$20,0),MATCH('Sales Summary_working sheet'!M1137,'Delivery Distances'!$B$5:$K$5,0))</f>
        <v>9</v>
      </c>
      <c r="O1137" s="7" cm="1">
        <f t="array" ref="O1137">_xlfn.XLOOKUP(L1137,'Delivery Distances'!$A$6:$A$20,_xlfn.XLOOKUP('Sales Summary_working sheet'!M1137,'Delivery Distances'!$B$5:$K$5,'Delivery Distances'!$B$6:$K$20))</f>
        <v>9</v>
      </c>
      <c r="P1137" s="7">
        <f t="shared" si="71"/>
        <v>11.5</v>
      </c>
    </row>
    <row r="1138" spans="1:16" ht="15.75" customHeight="1" x14ac:dyDescent="0.15">
      <c r="A1138" s="13">
        <v>43989</v>
      </c>
      <c r="B1138" s="19" t="s">
        <v>5357</v>
      </c>
      <c r="C1138" s="7" t="s">
        <v>4615</v>
      </c>
      <c r="D1138" s="14">
        <v>12</v>
      </c>
      <c r="E1138" s="14" t="str">
        <f>_xlfn.XLOOKUP(D1138,'Meal Info'!$A$4:$A$19,'Meal Info'!$B$4:$B$19)</f>
        <v>Thai</v>
      </c>
      <c r="F1138" s="14" t="str">
        <f>_xlfn.XLOOKUP(D1138,'Meal Info'!$A$4:$A$19,'Meal Info'!$C$4:$C$19)</f>
        <v>Edo</v>
      </c>
      <c r="G1138" s="7">
        <v>64.599999999999994</v>
      </c>
      <c r="H1138" s="7">
        <f t="shared" si="72"/>
        <v>6.46</v>
      </c>
      <c r="I1138" s="7">
        <f t="shared" si="73"/>
        <v>71.059999999999988</v>
      </c>
      <c r="J1138" s="7">
        <v>0.12</v>
      </c>
      <c r="K1138" s="7">
        <f t="shared" si="70"/>
        <v>7.7519999999999989</v>
      </c>
      <c r="L1138" s="7" t="s">
        <v>5081</v>
      </c>
      <c r="M1138" s="7">
        <v>8</v>
      </c>
      <c r="N1138" s="7">
        <f>INDEX('Delivery Distances'!$B$6:$K$20,MATCH('Sales Summary_working sheet'!L1138,'Delivery Distances'!$A$6:$A$20,0),MATCH('Sales Summary_working sheet'!M1138,'Delivery Distances'!$B$5:$K$5,0))</f>
        <v>2</v>
      </c>
      <c r="O1138" s="7" cm="1">
        <f t="array" ref="O1138">_xlfn.XLOOKUP(L1138,'Delivery Distances'!$A$6:$A$20,_xlfn.XLOOKUP('Sales Summary_working sheet'!M1138,'Delivery Distances'!$B$5:$K$5,'Delivery Distances'!$B$6:$K$20))</f>
        <v>2</v>
      </c>
      <c r="P1138" s="7">
        <f t="shared" si="71"/>
        <v>6</v>
      </c>
    </row>
    <row r="1139" spans="1:16" ht="15.75" customHeight="1" x14ac:dyDescent="0.15">
      <c r="A1139" s="13">
        <v>43989</v>
      </c>
      <c r="B1139" s="19" t="s">
        <v>5358</v>
      </c>
      <c r="C1139" s="7" t="s">
        <v>182</v>
      </c>
      <c r="D1139" s="14">
        <v>6</v>
      </c>
      <c r="E1139" s="14" t="str">
        <f>_xlfn.XLOOKUP(D1139,'Meal Info'!$A$4:$A$19,'Meal Info'!$B$4:$B$19)</f>
        <v>Indian</v>
      </c>
      <c r="F1139" s="14" t="str">
        <f>_xlfn.XLOOKUP(D1139,'Meal Info'!$A$4:$A$19,'Meal Info'!$C$4:$C$19)</f>
        <v>Edo</v>
      </c>
      <c r="G1139" s="7">
        <v>93.46</v>
      </c>
      <c r="H1139" s="7">
        <f t="shared" si="72"/>
        <v>9.3460000000000001</v>
      </c>
      <c r="I1139" s="7">
        <f t="shared" si="73"/>
        <v>102.806</v>
      </c>
      <c r="J1139" s="7">
        <v>0.06</v>
      </c>
      <c r="K1139" s="7">
        <f t="shared" si="70"/>
        <v>5.6075999999999997</v>
      </c>
      <c r="L1139" s="7" t="s">
        <v>5076</v>
      </c>
      <c r="M1139" s="7">
        <v>5</v>
      </c>
      <c r="N1139" s="7">
        <f>INDEX('Delivery Distances'!$B$6:$K$20,MATCH('Sales Summary_working sheet'!L1139,'Delivery Distances'!$A$6:$A$20,0),MATCH('Sales Summary_working sheet'!M1139,'Delivery Distances'!$B$5:$K$5,0))</f>
        <v>6</v>
      </c>
      <c r="O1139" s="7" cm="1">
        <f t="array" ref="O1139">_xlfn.XLOOKUP(L1139,'Delivery Distances'!$A$6:$A$20,_xlfn.XLOOKUP('Sales Summary_working sheet'!M1139,'Delivery Distances'!$B$5:$K$5,'Delivery Distances'!$B$6:$K$20))</f>
        <v>6</v>
      </c>
      <c r="P1139" s="7">
        <f t="shared" si="71"/>
        <v>10</v>
      </c>
    </row>
    <row r="1140" spans="1:16" ht="15.75" customHeight="1" x14ac:dyDescent="0.15">
      <c r="A1140" s="13">
        <v>43989</v>
      </c>
      <c r="B1140" s="19" t="s">
        <v>5358</v>
      </c>
      <c r="C1140" s="7" t="s">
        <v>884</v>
      </c>
      <c r="D1140" s="14">
        <v>6</v>
      </c>
      <c r="E1140" s="14" t="str">
        <f>_xlfn.XLOOKUP(D1140,'Meal Info'!$A$4:$A$19,'Meal Info'!$B$4:$B$19)</f>
        <v>Indian</v>
      </c>
      <c r="F1140" s="14" t="str">
        <f>_xlfn.XLOOKUP(D1140,'Meal Info'!$A$4:$A$19,'Meal Info'!$C$4:$C$19)</f>
        <v>Edo</v>
      </c>
      <c r="G1140" s="7">
        <v>59.36</v>
      </c>
      <c r="H1140" s="7">
        <f t="shared" si="72"/>
        <v>5.9359999999999999</v>
      </c>
      <c r="I1140" s="7">
        <f t="shared" si="73"/>
        <v>65.295999999999992</v>
      </c>
      <c r="J1140" s="7">
        <v>0.38</v>
      </c>
      <c r="K1140" s="7">
        <f t="shared" si="70"/>
        <v>22.556799999999999</v>
      </c>
      <c r="L1140" s="7" t="s">
        <v>26</v>
      </c>
      <c r="M1140" s="7">
        <v>2</v>
      </c>
      <c r="N1140" s="7">
        <f>INDEX('Delivery Distances'!$B$6:$K$20,MATCH('Sales Summary_working sheet'!L1140,'Delivery Distances'!$A$6:$A$20,0),MATCH('Sales Summary_working sheet'!M1140,'Delivery Distances'!$B$5:$K$5,0))</f>
        <v>2</v>
      </c>
      <c r="O1140" s="7" cm="1">
        <f t="array" ref="O1140">_xlfn.XLOOKUP(L1140,'Delivery Distances'!$A$6:$A$20,_xlfn.XLOOKUP('Sales Summary_working sheet'!M1140,'Delivery Distances'!$B$5:$K$5,'Delivery Distances'!$B$6:$K$20))</f>
        <v>2</v>
      </c>
      <c r="P1140" s="7">
        <f t="shared" si="71"/>
        <v>6</v>
      </c>
    </row>
    <row r="1141" spans="1:16" ht="15.75" customHeight="1" x14ac:dyDescent="0.15">
      <c r="A1141" s="13">
        <v>43989</v>
      </c>
      <c r="B1141" s="19" t="s">
        <v>5358</v>
      </c>
      <c r="C1141" s="7" t="s">
        <v>4462</v>
      </c>
      <c r="D1141" s="14">
        <v>6</v>
      </c>
      <c r="E1141" s="14" t="str">
        <f>_xlfn.XLOOKUP(D1141,'Meal Info'!$A$4:$A$19,'Meal Info'!$B$4:$B$19)</f>
        <v>Indian</v>
      </c>
      <c r="F1141" s="14" t="str">
        <f>_xlfn.XLOOKUP(D1141,'Meal Info'!$A$4:$A$19,'Meal Info'!$C$4:$C$19)</f>
        <v>Edo</v>
      </c>
      <c r="G1141" s="7">
        <v>66.45</v>
      </c>
      <c r="H1141" s="7">
        <f t="shared" si="72"/>
        <v>6.6450000000000005</v>
      </c>
      <c r="I1141" s="7">
        <f t="shared" si="73"/>
        <v>73.094999999999999</v>
      </c>
      <c r="J1141" s="7">
        <v>0.04</v>
      </c>
      <c r="K1141" s="7">
        <f t="shared" si="70"/>
        <v>2.6580000000000004</v>
      </c>
      <c r="L1141" s="7" t="s">
        <v>28</v>
      </c>
      <c r="M1141" s="7">
        <v>7</v>
      </c>
      <c r="N1141" s="7">
        <f>INDEX('Delivery Distances'!$B$6:$K$20,MATCH('Sales Summary_working sheet'!L1141,'Delivery Distances'!$A$6:$A$20,0),MATCH('Sales Summary_working sheet'!M1141,'Delivery Distances'!$B$5:$K$5,0))</f>
        <v>3</v>
      </c>
      <c r="O1141" s="7" cm="1">
        <f t="array" ref="O1141">_xlfn.XLOOKUP(L1141,'Delivery Distances'!$A$6:$A$20,_xlfn.XLOOKUP('Sales Summary_working sheet'!M1141,'Delivery Distances'!$B$5:$K$5,'Delivery Distances'!$B$6:$K$20))</f>
        <v>3</v>
      </c>
      <c r="P1141" s="7">
        <f t="shared" si="71"/>
        <v>7</v>
      </c>
    </row>
    <row r="1142" spans="1:16" ht="15.75" customHeight="1" x14ac:dyDescent="0.15">
      <c r="A1142" s="13">
        <v>43989</v>
      </c>
      <c r="B1142" s="19" t="s">
        <v>5358</v>
      </c>
      <c r="C1142" s="7" t="s">
        <v>4958</v>
      </c>
      <c r="D1142" s="14">
        <v>4</v>
      </c>
      <c r="E1142" s="14" t="str">
        <f>_xlfn.XLOOKUP(D1142,'Meal Info'!$A$4:$A$19,'Meal Info'!$B$4:$B$19)</f>
        <v>Burritos</v>
      </c>
      <c r="F1142" s="14" t="str">
        <f>_xlfn.XLOOKUP(D1142,'Meal Info'!$A$4:$A$19,'Meal Info'!$C$4:$C$19)</f>
        <v>Edo</v>
      </c>
      <c r="G1142" s="7">
        <v>92.06</v>
      </c>
      <c r="H1142" s="7">
        <f t="shared" si="72"/>
        <v>9.2060000000000013</v>
      </c>
      <c r="I1142" s="7">
        <f t="shared" si="73"/>
        <v>101.26600000000001</v>
      </c>
      <c r="J1142" s="7">
        <v>0.09</v>
      </c>
      <c r="K1142" s="7">
        <f t="shared" si="70"/>
        <v>8.2853999999999992</v>
      </c>
      <c r="L1142" s="7" t="s">
        <v>28</v>
      </c>
      <c r="M1142" s="7">
        <v>10</v>
      </c>
      <c r="N1142" s="7">
        <f>INDEX('Delivery Distances'!$B$6:$K$20,MATCH('Sales Summary_working sheet'!L1142,'Delivery Distances'!$A$6:$A$20,0),MATCH('Sales Summary_working sheet'!M1142,'Delivery Distances'!$B$5:$K$5,0))</f>
        <v>18</v>
      </c>
      <c r="O1142" s="7" cm="1">
        <f t="array" ref="O1142">_xlfn.XLOOKUP(L1142,'Delivery Distances'!$A$6:$A$20,_xlfn.XLOOKUP('Sales Summary_working sheet'!M1142,'Delivery Distances'!$B$5:$K$5,'Delivery Distances'!$B$6:$K$20))</f>
        <v>18</v>
      </c>
      <c r="P1142" s="7">
        <f t="shared" si="71"/>
        <v>16</v>
      </c>
    </row>
    <row r="1143" spans="1:16" ht="15.75" customHeight="1" x14ac:dyDescent="0.15">
      <c r="A1143" s="13">
        <v>43989</v>
      </c>
      <c r="B1143" s="19" t="s">
        <v>5358</v>
      </c>
      <c r="C1143" s="7" t="s">
        <v>447</v>
      </c>
      <c r="D1143" s="14">
        <v>12</v>
      </c>
      <c r="E1143" s="14" t="str">
        <f>_xlfn.XLOOKUP(D1143,'Meal Info'!$A$4:$A$19,'Meal Info'!$B$4:$B$19)</f>
        <v>Thai</v>
      </c>
      <c r="F1143" s="14" t="str">
        <f>_xlfn.XLOOKUP(D1143,'Meal Info'!$A$4:$A$19,'Meal Info'!$C$4:$C$19)</f>
        <v>Edo</v>
      </c>
      <c r="G1143" s="7">
        <v>17.43</v>
      </c>
      <c r="H1143" s="7">
        <f t="shared" si="72"/>
        <v>1.7430000000000001</v>
      </c>
      <c r="I1143" s="7">
        <f t="shared" si="73"/>
        <v>19.172999999999998</v>
      </c>
      <c r="J1143" s="7">
        <v>0.19</v>
      </c>
      <c r="K1143" s="7">
        <f t="shared" si="70"/>
        <v>3.3117000000000001</v>
      </c>
      <c r="L1143" s="7" t="s">
        <v>31</v>
      </c>
      <c r="M1143" s="7">
        <v>5</v>
      </c>
      <c r="N1143" s="7">
        <f>INDEX('Delivery Distances'!$B$6:$K$20,MATCH('Sales Summary_working sheet'!L1143,'Delivery Distances'!$A$6:$A$20,0),MATCH('Sales Summary_working sheet'!M1143,'Delivery Distances'!$B$5:$K$5,0))</f>
        <v>3</v>
      </c>
      <c r="O1143" s="7" cm="1">
        <f t="array" ref="O1143">_xlfn.XLOOKUP(L1143,'Delivery Distances'!$A$6:$A$20,_xlfn.XLOOKUP('Sales Summary_working sheet'!M1143,'Delivery Distances'!$B$5:$K$5,'Delivery Distances'!$B$6:$K$20))</f>
        <v>3</v>
      </c>
      <c r="P1143" s="7">
        <f t="shared" si="71"/>
        <v>7</v>
      </c>
    </row>
    <row r="1144" spans="1:16" ht="15.75" customHeight="1" x14ac:dyDescent="0.15">
      <c r="A1144" s="13">
        <v>43989</v>
      </c>
      <c r="B1144" s="19" t="s">
        <v>5358</v>
      </c>
      <c r="C1144" s="7" t="s">
        <v>4663</v>
      </c>
      <c r="D1144" s="14">
        <v>4</v>
      </c>
      <c r="E1144" s="14" t="str">
        <f>_xlfn.XLOOKUP(D1144,'Meal Info'!$A$4:$A$19,'Meal Info'!$B$4:$B$19)</f>
        <v>Burritos</v>
      </c>
      <c r="F1144" s="14" t="str">
        <f>_xlfn.XLOOKUP(D1144,'Meal Info'!$A$4:$A$19,'Meal Info'!$C$4:$C$19)</f>
        <v>Edo</v>
      </c>
      <c r="G1144" s="7">
        <v>91.32</v>
      </c>
      <c r="H1144" s="7">
        <f t="shared" si="72"/>
        <v>9.1319999999999997</v>
      </c>
      <c r="I1144" s="7">
        <f t="shared" si="73"/>
        <v>100.452</v>
      </c>
      <c r="J1144" s="7">
        <v>0.1</v>
      </c>
      <c r="K1144" s="7">
        <f t="shared" si="70"/>
        <v>9.1319999999999997</v>
      </c>
      <c r="L1144" s="7" t="s">
        <v>5078</v>
      </c>
      <c r="M1144" s="7">
        <v>4</v>
      </c>
      <c r="N1144" s="7">
        <f>INDEX('Delivery Distances'!$B$6:$K$20,MATCH('Sales Summary_working sheet'!L1144,'Delivery Distances'!$A$6:$A$20,0),MATCH('Sales Summary_working sheet'!M1144,'Delivery Distances'!$B$5:$K$5,0))</f>
        <v>1</v>
      </c>
      <c r="O1144" s="7" cm="1">
        <f t="array" ref="O1144">_xlfn.XLOOKUP(L1144,'Delivery Distances'!$A$6:$A$20,_xlfn.XLOOKUP('Sales Summary_working sheet'!M1144,'Delivery Distances'!$B$5:$K$5,'Delivery Distances'!$B$6:$K$20))</f>
        <v>1</v>
      </c>
      <c r="P1144" s="7">
        <f t="shared" si="71"/>
        <v>3</v>
      </c>
    </row>
    <row r="1145" spans="1:16" ht="15.75" customHeight="1" x14ac:dyDescent="0.15">
      <c r="A1145" s="13">
        <v>43989</v>
      </c>
      <c r="B1145" s="19" t="s">
        <v>5358</v>
      </c>
      <c r="C1145" s="7" t="s">
        <v>2621</v>
      </c>
      <c r="D1145" s="14">
        <v>4</v>
      </c>
      <c r="E1145" s="14" t="str">
        <f>_xlfn.XLOOKUP(D1145,'Meal Info'!$A$4:$A$19,'Meal Info'!$B$4:$B$19)</f>
        <v>Burritos</v>
      </c>
      <c r="F1145" s="14" t="str">
        <f>_xlfn.XLOOKUP(D1145,'Meal Info'!$A$4:$A$19,'Meal Info'!$C$4:$C$19)</f>
        <v>Edo</v>
      </c>
      <c r="G1145" s="7">
        <v>70.61</v>
      </c>
      <c r="H1145" s="7">
        <f t="shared" si="72"/>
        <v>7.0609999999999999</v>
      </c>
      <c r="I1145" s="7">
        <f t="shared" si="73"/>
        <v>77.670999999999992</v>
      </c>
      <c r="J1145" s="7">
        <v>0.27</v>
      </c>
      <c r="K1145" s="7">
        <f t="shared" si="70"/>
        <v>19.064700000000002</v>
      </c>
      <c r="L1145" s="7" t="s">
        <v>31</v>
      </c>
      <c r="M1145" s="7">
        <v>6</v>
      </c>
      <c r="N1145" s="7">
        <f>INDEX('Delivery Distances'!$B$6:$K$20,MATCH('Sales Summary_working sheet'!L1145,'Delivery Distances'!$A$6:$A$20,0),MATCH('Sales Summary_working sheet'!M1145,'Delivery Distances'!$B$5:$K$5,0))</f>
        <v>17</v>
      </c>
      <c r="O1145" s="7" cm="1">
        <f t="array" ref="O1145">_xlfn.XLOOKUP(L1145,'Delivery Distances'!$A$6:$A$20,_xlfn.XLOOKUP('Sales Summary_working sheet'!M1145,'Delivery Distances'!$B$5:$K$5,'Delivery Distances'!$B$6:$K$20))</f>
        <v>17</v>
      </c>
      <c r="P1145" s="7">
        <f t="shared" si="71"/>
        <v>15.5</v>
      </c>
    </row>
    <row r="1146" spans="1:16" ht="15.75" customHeight="1" x14ac:dyDescent="0.15">
      <c r="A1146" s="13">
        <v>43989</v>
      </c>
      <c r="B1146" s="19" t="s">
        <v>5358</v>
      </c>
      <c r="C1146" s="7" t="s">
        <v>494</v>
      </c>
      <c r="D1146" s="14">
        <v>4</v>
      </c>
      <c r="E1146" s="14" t="str">
        <f>_xlfn.XLOOKUP(D1146,'Meal Info'!$A$4:$A$19,'Meal Info'!$B$4:$B$19)</f>
        <v>Burritos</v>
      </c>
      <c r="F1146" s="14" t="str">
        <f>_xlfn.XLOOKUP(D1146,'Meal Info'!$A$4:$A$19,'Meal Info'!$C$4:$C$19)</f>
        <v>Edo</v>
      </c>
      <c r="G1146" s="7">
        <v>46.63</v>
      </c>
      <c r="H1146" s="7">
        <f t="shared" si="72"/>
        <v>4.6630000000000003</v>
      </c>
      <c r="I1146" s="7">
        <f t="shared" si="73"/>
        <v>51.293000000000006</v>
      </c>
      <c r="J1146" s="7">
        <v>0.23</v>
      </c>
      <c r="K1146" s="7">
        <f t="shared" si="70"/>
        <v>10.724900000000002</v>
      </c>
      <c r="L1146" s="7" t="s">
        <v>5077</v>
      </c>
      <c r="M1146" s="7">
        <v>6</v>
      </c>
      <c r="N1146" s="7">
        <f>INDEX('Delivery Distances'!$B$6:$K$20,MATCH('Sales Summary_working sheet'!L1146,'Delivery Distances'!$A$6:$A$20,0),MATCH('Sales Summary_working sheet'!M1146,'Delivery Distances'!$B$5:$K$5,0))</f>
        <v>6</v>
      </c>
      <c r="O1146" s="7" cm="1">
        <f t="array" ref="O1146">_xlfn.XLOOKUP(L1146,'Delivery Distances'!$A$6:$A$20,_xlfn.XLOOKUP('Sales Summary_working sheet'!M1146,'Delivery Distances'!$B$5:$K$5,'Delivery Distances'!$B$6:$K$20))</f>
        <v>6</v>
      </c>
      <c r="P1146" s="7">
        <f t="shared" si="71"/>
        <v>10</v>
      </c>
    </row>
    <row r="1147" spans="1:16" ht="15.75" customHeight="1" x14ac:dyDescent="0.15">
      <c r="A1147" s="13">
        <v>43989</v>
      </c>
      <c r="B1147" s="19" t="s">
        <v>5358</v>
      </c>
      <c r="C1147" s="7" t="s">
        <v>2266</v>
      </c>
      <c r="D1147" s="14">
        <v>4</v>
      </c>
      <c r="E1147" s="14" t="str">
        <f>_xlfn.XLOOKUP(D1147,'Meal Info'!$A$4:$A$19,'Meal Info'!$B$4:$B$19)</f>
        <v>Burritos</v>
      </c>
      <c r="F1147" s="14" t="str">
        <f>_xlfn.XLOOKUP(D1147,'Meal Info'!$A$4:$A$19,'Meal Info'!$C$4:$C$19)</f>
        <v>Edo</v>
      </c>
      <c r="G1147" s="7">
        <v>14.48</v>
      </c>
      <c r="H1147" s="7">
        <f t="shared" si="72"/>
        <v>1.4480000000000002</v>
      </c>
      <c r="I1147" s="7">
        <f t="shared" si="73"/>
        <v>15.928000000000001</v>
      </c>
      <c r="J1147" s="7">
        <v>0.2</v>
      </c>
      <c r="K1147" s="7">
        <f t="shared" si="70"/>
        <v>2.8960000000000004</v>
      </c>
      <c r="L1147" s="7" t="s">
        <v>5076</v>
      </c>
      <c r="M1147" s="7">
        <v>8</v>
      </c>
      <c r="N1147" s="7">
        <f>INDEX('Delivery Distances'!$B$6:$K$20,MATCH('Sales Summary_working sheet'!L1147,'Delivery Distances'!$A$6:$A$20,0),MATCH('Sales Summary_working sheet'!M1147,'Delivery Distances'!$B$5:$K$5,0))</f>
        <v>6</v>
      </c>
      <c r="O1147" s="7" cm="1">
        <f t="array" ref="O1147">_xlfn.XLOOKUP(L1147,'Delivery Distances'!$A$6:$A$20,_xlfn.XLOOKUP('Sales Summary_working sheet'!M1147,'Delivery Distances'!$B$5:$K$5,'Delivery Distances'!$B$6:$K$20))</f>
        <v>6</v>
      </c>
      <c r="P1147" s="7">
        <f t="shared" si="71"/>
        <v>10</v>
      </c>
    </row>
    <row r="1148" spans="1:16" ht="15.75" customHeight="1" x14ac:dyDescent="0.15">
      <c r="A1148" s="13">
        <v>43989</v>
      </c>
      <c r="B1148" s="19" t="s">
        <v>5358</v>
      </c>
      <c r="C1148" s="7" t="s">
        <v>1744</v>
      </c>
      <c r="D1148" s="14">
        <v>4</v>
      </c>
      <c r="E1148" s="14" t="str">
        <f>_xlfn.XLOOKUP(D1148,'Meal Info'!$A$4:$A$19,'Meal Info'!$B$4:$B$19)</f>
        <v>Burritos</v>
      </c>
      <c r="F1148" s="14" t="str">
        <f>_xlfn.XLOOKUP(D1148,'Meal Info'!$A$4:$A$19,'Meal Info'!$C$4:$C$19)</f>
        <v>Edo</v>
      </c>
      <c r="G1148" s="7">
        <v>85.11</v>
      </c>
      <c r="H1148" s="7">
        <f t="shared" si="72"/>
        <v>8.511000000000001</v>
      </c>
      <c r="I1148" s="7">
        <f t="shared" si="73"/>
        <v>93.620999999999995</v>
      </c>
      <c r="J1148" s="7">
        <v>0.36</v>
      </c>
      <c r="K1148" s="7">
        <f t="shared" si="70"/>
        <v>30.639599999999998</v>
      </c>
      <c r="L1148" s="7" t="s">
        <v>29</v>
      </c>
      <c r="M1148" s="7">
        <v>1</v>
      </c>
      <c r="N1148" s="7">
        <f>INDEX('Delivery Distances'!$B$6:$K$20,MATCH('Sales Summary_working sheet'!L1148,'Delivery Distances'!$A$6:$A$20,0),MATCH('Sales Summary_working sheet'!M1148,'Delivery Distances'!$B$5:$K$5,0))</f>
        <v>6</v>
      </c>
      <c r="O1148" s="7" cm="1">
        <f t="array" ref="O1148">_xlfn.XLOOKUP(L1148,'Delivery Distances'!$A$6:$A$20,_xlfn.XLOOKUP('Sales Summary_working sheet'!M1148,'Delivery Distances'!$B$5:$K$5,'Delivery Distances'!$B$6:$K$20))</f>
        <v>6</v>
      </c>
      <c r="P1148" s="7">
        <f t="shared" si="71"/>
        <v>10</v>
      </c>
    </row>
    <row r="1149" spans="1:16" ht="15.75" customHeight="1" x14ac:dyDescent="0.15">
      <c r="A1149" s="13">
        <v>43989</v>
      </c>
      <c r="B1149" s="19" t="s">
        <v>5358</v>
      </c>
      <c r="C1149" s="7" t="s">
        <v>3854</v>
      </c>
      <c r="D1149" s="14">
        <v>12</v>
      </c>
      <c r="E1149" s="14" t="str">
        <f>_xlfn.XLOOKUP(D1149,'Meal Info'!$A$4:$A$19,'Meal Info'!$B$4:$B$19)</f>
        <v>Thai</v>
      </c>
      <c r="F1149" s="14" t="str">
        <f>_xlfn.XLOOKUP(D1149,'Meal Info'!$A$4:$A$19,'Meal Info'!$C$4:$C$19)</f>
        <v>Edo</v>
      </c>
      <c r="G1149" s="7">
        <v>66.62</v>
      </c>
      <c r="H1149" s="7">
        <f t="shared" si="72"/>
        <v>6.6620000000000008</v>
      </c>
      <c r="I1149" s="7">
        <f t="shared" si="73"/>
        <v>73.282000000000011</v>
      </c>
      <c r="J1149" s="7">
        <v>0.05</v>
      </c>
      <c r="K1149" s="7">
        <f t="shared" si="70"/>
        <v>3.3310000000000004</v>
      </c>
      <c r="L1149" s="7" t="s">
        <v>5080</v>
      </c>
      <c r="M1149" s="7">
        <v>10</v>
      </c>
      <c r="N1149" s="7">
        <f>INDEX('Delivery Distances'!$B$6:$K$20,MATCH('Sales Summary_working sheet'!L1149,'Delivery Distances'!$A$6:$A$20,0),MATCH('Sales Summary_working sheet'!M1149,'Delivery Distances'!$B$5:$K$5,0))</f>
        <v>5</v>
      </c>
      <c r="O1149" s="7" cm="1">
        <f t="array" ref="O1149">_xlfn.XLOOKUP(L1149,'Delivery Distances'!$A$6:$A$20,_xlfn.XLOOKUP('Sales Summary_working sheet'!M1149,'Delivery Distances'!$B$5:$K$5,'Delivery Distances'!$B$6:$K$20))</f>
        <v>5</v>
      </c>
      <c r="P1149" s="7">
        <f t="shared" si="71"/>
        <v>9</v>
      </c>
    </row>
    <row r="1150" spans="1:16" ht="15.75" customHeight="1" x14ac:dyDescent="0.15">
      <c r="A1150" s="13">
        <v>43989</v>
      </c>
      <c r="B1150" s="19" t="s">
        <v>5358</v>
      </c>
      <c r="C1150" s="7" t="s">
        <v>4795</v>
      </c>
      <c r="D1150" s="14">
        <v>6</v>
      </c>
      <c r="E1150" s="14" t="str">
        <f>_xlfn.XLOOKUP(D1150,'Meal Info'!$A$4:$A$19,'Meal Info'!$B$4:$B$19)</f>
        <v>Indian</v>
      </c>
      <c r="F1150" s="14" t="str">
        <f>_xlfn.XLOOKUP(D1150,'Meal Info'!$A$4:$A$19,'Meal Info'!$C$4:$C$19)</f>
        <v>Edo</v>
      </c>
      <c r="G1150" s="7">
        <v>4.84</v>
      </c>
      <c r="H1150" s="7">
        <f t="shared" si="72"/>
        <v>0.48399999999999999</v>
      </c>
      <c r="I1150" s="7">
        <f t="shared" si="73"/>
        <v>5.3239999999999998</v>
      </c>
      <c r="J1150" s="7">
        <v>0.27</v>
      </c>
      <c r="K1150" s="7">
        <f t="shared" si="70"/>
        <v>1.3068</v>
      </c>
      <c r="L1150" s="7" t="s">
        <v>28</v>
      </c>
      <c r="M1150" s="7">
        <v>5</v>
      </c>
      <c r="N1150" s="7">
        <f>INDEX('Delivery Distances'!$B$6:$K$20,MATCH('Sales Summary_working sheet'!L1150,'Delivery Distances'!$A$6:$A$20,0),MATCH('Sales Summary_working sheet'!M1150,'Delivery Distances'!$B$5:$K$5,0))</f>
        <v>11</v>
      </c>
      <c r="O1150" s="7" cm="1">
        <f t="array" ref="O1150">_xlfn.XLOOKUP(L1150,'Delivery Distances'!$A$6:$A$20,_xlfn.XLOOKUP('Sales Summary_working sheet'!M1150,'Delivery Distances'!$B$5:$K$5,'Delivery Distances'!$B$6:$K$20))</f>
        <v>11</v>
      </c>
      <c r="P1150" s="7">
        <f t="shared" si="71"/>
        <v>12.5</v>
      </c>
    </row>
    <row r="1151" spans="1:16" ht="15.75" customHeight="1" x14ac:dyDescent="0.15">
      <c r="A1151" s="13">
        <v>43989</v>
      </c>
      <c r="B1151" s="19" t="s">
        <v>5358</v>
      </c>
      <c r="C1151" s="7" t="s">
        <v>2731</v>
      </c>
      <c r="D1151" s="14">
        <v>6</v>
      </c>
      <c r="E1151" s="14" t="str">
        <f>_xlfn.XLOOKUP(D1151,'Meal Info'!$A$4:$A$19,'Meal Info'!$B$4:$B$19)</f>
        <v>Indian</v>
      </c>
      <c r="F1151" s="14" t="str">
        <f>_xlfn.XLOOKUP(D1151,'Meal Info'!$A$4:$A$19,'Meal Info'!$C$4:$C$19)</f>
        <v>Edo</v>
      </c>
      <c r="G1151" s="7">
        <v>46.13</v>
      </c>
      <c r="H1151" s="7">
        <f t="shared" si="72"/>
        <v>4.6130000000000004</v>
      </c>
      <c r="I1151" s="7">
        <f t="shared" si="73"/>
        <v>50.743000000000002</v>
      </c>
      <c r="J1151" s="7">
        <v>0.33</v>
      </c>
      <c r="K1151" s="7">
        <f t="shared" si="70"/>
        <v>15.222900000000001</v>
      </c>
      <c r="L1151" s="7" t="s">
        <v>26</v>
      </c>
      <c r="M1151" s="7">
        <v>9</v>
      </c>
      <c r="N1151" s="7">
        <f>INDEX('Delivery Distances'!$B$6:$K$20,MATCH('Sales Summary_working sheet'!L1151,'Delivery Distances'!$A$6:$A$20,0),MATCH('Sales Summary_working sheet'!M1151,'Delivery Distances'!$B$5:$K$5,0))</f>
        <v>20</v>
      </c>
      <c r="O1151" s="7" cm="1">
        <f t="array" ref="O1151">_xlfn.XLOOKUP(L1151,'Delivery Distances'!$A$6:$A$20,_xlfn.XLOOKUP('Sales Summary_working sheet'!M1151,'Delivery Distances'!$B$5:$K$5,'Delivery Distances'!$B$6:$K$20))</f>
        <v>20</v>
      </c>
      <c r="P1151" s="7">
        <f t="shared" si="71"/>
        <v>17</v>
      </c>
    </row>
    <row r="1152" spans="1:16" ht="15.75" customHeight="1" x14ac:dyDescent="0.15">
      <c r="A1152" s="13">
        <v>43989</v>
      </c>
      <c r="B1152" s="19" t="s">
        <v>5358</v>
      </c>
      <c r="C1152" s="7" t="s">
        <v>3696</v>
      </c>
      <c r="D1152" s="14">
        <v>4</v>
      </c>
      <c r="E1152" s="14" t="str">
        <f>_xlfn.XLOOKUP(D1152,'Meal Info'!$A$4:$A$19,'Meal Info'!$B$4:$B$19)</f>
        <v>Burritos</v>
      </c>
      <c r="F1152" s="14" t="str">
        <f>_xlfn.XLOOKUP(D1152,'Meal Info'!$A$4:$A$19,'Meal Info'!$C$4:$C$19)</f>
        <v>Edo</v>
      </c>
      <c r="G1152" s="7">
        <v>32.53</v>
      </c>
      <c r="H1152" s="7">
        <f t="shared" si="72"/>
        <v>3.2530000000000001</v>
      </c>
      <c r="I1152" s="7">
        <f t="shared" si="73"/>
        <v>35.783000000000001</v>
      </c>
      <c r="J1152" s="7">
        <v>0.34</v>
      </c>
      <c r="K1152" s="7">
        <f t="shared" si="70"/>
        <v>11.060200000000002</v>
      </c>
      <c r="L1152" s="7" t="s">
        <v>5082</v>
      </c>
      <c r="M1152" s="7">
        <v>2</v>
      </c>
      <c r="N1152" s="7">
        <f>INDEX('Delivery Distances'!$B$6:$K$20,MATCH('Sales Summary_working sheet'!L1152,'Delivery Distances'!$A$6:$A$20,0),MATCH('Sales Summary_working sheet'!M1152,'Delivery Distances'!$B$5:$K$5,0))</f>
        <v>3</v>
      </c>
      <c r="O1152" s="7" cm="1">
        <f t="array" ref="O1152">_xlfn.XLOOKUP(L1152,'Delivery Distances'!$A$6:$A$20,_xlfn.XLOOKUP('Sales Summary_working sheet'!M1152,'Delivery Distances'!$B$5:$K$5,'Delivery Distances'!$B$6:$K$20))</f>
        <v>3</v>
      </c>
      <c r="P1152" s="7">
        <f t="shared" si="71"/>
        <v>7</v>
      </c>
    </row>
    <row r="1153" spans="1:16" ht="15.75" customHeight="1" x14ac:dyDescent="0.15">
      <c r="A1153" s="13">
        <v>43989</v>
      </c>
      <c r="B1153" s="19" t="s">
        <v>5358</v>
      </c>
      <c r="C1153" s="7" t="s">
        <v>2507</v>
      </c>
      <c r="D1153" s="14">
        <v>4</v>
      </c>
      <c r="E1153" s="14" t="str">
        <f>_xlfn.XLOOKUP(D1153,'Meal Info'!$A$4:$A$19,'Meal Info'!$B$4:$B$19)</f>
        <v>Burritos</v>
      </c>
      <c r="F1153" s="14" t="str">
        <f>_xlfn.XLOOKUP(D1153,'Meal Info'!$A$4:$A$19,'Meal Info'!$C$4:$C$19)</f>
        <v>Edo</v>
      </c>
      <c r="G1153" s="7">
        <v>30.42</v>
      </c>
      <c r="H1153" s="7">
        <f t="shared" si="72"/>
        <v>3.0420000000000003</v>
      </c>
      <c r="I1153" s="7">
        <f t="shared" si="73"/>
        <v>33.462000000000003</v>
      </c>
      <c r="J1153" s="7">
        <v>0.33</v>
      </c>
      <c r="K1153" s="7">
        <f t="shared" si="70"/>
        <v>10.038600000000001</v>
      </c>
      <c r="L1153" s="7" t="s">
        <v>28</v>
      </c>
      <c r="M1153" s="7">
        <v>2</v>
      </c>
      <c r="N1153" s="7">
        <f>INDEX('Delivery Distances'!$B$6:$K$20,MATCH('Sales Summary_working sheet'!L1153,'Delivery Distances'!$A$6:$A$20,0),MATCH('Sales Summary_working sheet'!M1153,'Delivery Distances'!$B$5:$K$5,0))</f>
        <v>12</v>
      </c>
      <c r="O1153" s="7" cm="1">
        <f t="array" ref="O1153">_xlfn.XLOOKUP(L1153,'Delivery Distances'!$A$6:$A$20,_xlfn.XLOOKUP('Sales Summary_working sheet'!M1153,'Delivery Distances'!$B$5:$K$5,'Delivery Distances'!$B$6:$K$20))</f>
        <v>12</v>
      </c>
      <c r="P1153" s="7">
        <f t="shared" si="71"/>
        <v>13</v>
      </c>
    </row>
    <row r="1154" spans="1:16" ht="15.75" customHeight="1" x14ac:dyDescent="0.15">
      <c r="A1154" s="13">
        <v>43989</v>
      </c>
      <c r="B1154" s="19" t="s">
        <v>5358</v>
      </c>
      <c r="C1154" s="7" t="s">
        <v>3000</v>
      </c>
      <c r="D1154" s="14">
        <v>4</v>
      </c>
      <c r="E1154" s="14" t="str">
        <f>_xlfn.XLOOKUP(D1154,'Meal Info'!$A$4:$A$19,'Meal Info'!$B$4:$B$19)</f>
        <v>Burritos</v>
      </c>
      <c r="F1154" s="14" t="str">
        <f>_xlfn.XLOOKUP(D1154,'Meal Info'!$A$4:$A$19,'Meal Info'!$C$4:$C$19)</f>
        <v>Edo</v>
      </c>
      <c r="G1154" s="7">
        <v>58.21</v>
      </c>
      <c r="H1154" s="7">
        <f t="shared" si="72"/>
        <v>5.8210000000000006</v>
      </c>
      <c r="I1154" s="7">
        <f t="shared" si="73"/>
        <v>64.031000000000006</v>
      </c>
      <c r="J1154" s="7">
        <v>0.26</v>
      </c>
      <c r="K1154" s="7">
        <f t="shared" si="70"/>
        <v>15.134600000000001</v>
      </c>
      <c r="L1154" s="7" t="s">
        <v>5076</v>
      </c>
      <c r="M1154" s="7">
        <v>9</v>
      </c>
      <c r="N1154" s="7">
        <f>INDEX('Delivery Distances'!$B$6:$K$20,MATCH('Sales Summary_working sheet'!L1154,'Delivery Distances'!$A$6:$A$20,0),MATCH('Sales Summary_working sheet'!M1154,'Delivery Distances'!$B$5:$K$5,0))</f>
        <v>8</v>
      </c>
      <c r="O1154" s="7" cm="1">
        <f t="array" ref="O1154">_xlfn.XLOOKUP(L1154,'Delivery Distances'!$A$6:$A$20,_xlfn.XLOOKUP('Sales Summary_working sheet'!M1154,'Delivery Distances'!$B$5:$K$5,'Delivery Distances'!$B$6:$K$20))</f>
        <v>8</v>
      </c>
      <c r="P1154" s="7">
        <f t="shared" si="71"/>
        <v>11</v>
      </c>
    </row>
    <row r="1155" spans="1:16" ht="15.75" customHeight="1" x14ac:dyDescent="0.15">
      <c r="A1155" s="13">
        <v>43989</v>
      </c>
      <c r="B1155" s="19" t="s">
        <v>5358</v>
      </c>
      <c r="C1155" s="7" t="s">
        <v>2776</v>
      </c>
      <c r="D1155" s="14">
        <v>12</v>
      </c>
      <c r="E1155" s="14" t="str">
        <f>_xlfn.XLOOKUP(D1155,'Meal Info'!$A$4:$A$19,'Meal Info'!$B$4:$B$19)</f>
        <v>Thai</v>
      </c>
      <c r="F1155" s="14" t="str">
        <f>_xlfn.XLOOKUP(D1155,'Meal Info'!$A$4:$A$19,'Meal Info'!$C$4:$C$19)</f>
        <v>Edo</v>
      </c>
      <c r="G1155" s="7">
        <v>15.83</v>
      </c>
      <c r="H1155" s="7">
        <f t="shared" si="72"/>
        <v>1.5830000000000002</v>
      </c>
      <c r="I1155" s="7">
        <f t="shared" si="73"/>
        <v>17.413</v>
      </c>
      <c r="J1155" s="7">
        <v>0.25</v>
      </c>
      <c r="K1155" s="7">
        <f t="shared" si="70"/>
        <v>3.9575</v>
      </c>
      <c r="L1155" s="7" t="s">
        <v>5082</v>
      </c>
      <c r="M1155" s="7">
        <v>2</v>
      </c>
      <c r="N1155" s="7">
        <f>INDEX('Delivery Distances'!$B$6:$K$20,MATCH('Sales Summary_working sheet'!L1155,'Delivery Distances'!$A$6:$A$20,0),MATCH('Sales Summary_working sheet'!M1155,'Delivery Distances'!$B$5:$K$5,0))</f>
        <v>3</v>
      </c>
      <c r="O1155" s="7" cm="1">
        <f t="array" ref="O1155">_xlfn.XLOOKUP(L1155,'Delivery Distances'!$A$6:$A$20,_xlfn.XLOOKUP('Sales Summary_working sheet'!M1155,'Delivery Distances'!$B$5:$K$5,'Delivery Distances'!$B$6:$K$20))</f>
        <v>3</v>
      </c>
      <c r="P1155" s="7">
        <f t="shared" si="71"/>
        <v>7</v>
      </c>
    </row>
    <row r="1156" spans="1:16" ht="15.75" customHeight="1" x14ac:dyDescent="0.15">
      <c r="A1156" s="13">
        <v>43989</v>
      </c>
      <c r="B1156" s="19" t="s">
        <v>5358</v>
      </c>
      <c r="C1156" s="7" t="s">
        <v>2568</v>
      </c>
      <c r="D1156" s="14">
        <v>6</v>
      </c>
      <c r="E1156" s="14" t="str">
        <f>_xlfn.XLOOKUP(D1156,'Meal Info'!$A$4:$A$19,'Meal Info'!$B$4:$B$19)</f>
        <v>Indian</v>
      </c>
      <c r="F1156" s="14" t="str">
        <f>_xlfn.XLOOKUP(D1156,'Meal Info'!$A$4:$A$19,'Meal Info'!$C$4:$C$19)</f>
        <v>Edo</v>
      </c>
      <c r="G1156" s="7">
        <v>53.19</v>
      </c>
      <c r="H1156" s="7">
        <f t="shared" si="72"/>
        <v>5.319</v>
      </c>
      <c r="I1156" s="7">
        <f t="shared" si="73"/>
        <v>58.509</v>
      </c>
      <c r="J1156" s="7">
        <v>0.08</v>
      </c>
      <c r="K1156" s="7">
        <f t="shared" si="70"/>
        <v>4.2552000000000003</v>
      </c>
      <c r="L1156" s="7" t="s">
        <v>30</v>
      </c>
      <c r="M1156" s="7">
        <v>3</v>
      </c>
      <c r="N1156" s="7">
        <f>INDEX('Delivery Distances'!$B$6:$K$20,MATCH('Sales Summary_working sheet'!L1156,'Delivery Distances'!$A$6:$A$20,0),MATCH('Sales Summary_working sheet'!M1156,'Delivery Distances'!$B$5:$K$5,0))</f>
        <v>9</v>
      </c>
      <c r="O1156" s="7" cm="1">
        <f t="array" ref="O1156">_xlfn.XLOOKUP(L1156,'Delivery Distances'!$A$6:$A$20,_xlfn.XLOOKUP('Sales Summary_working sheet'!M1156,'Delivery Distances'!$B$5:$K$5,'Delivery Distances'!$B$6:$K$20))</f>
        <v>9</v>
      </c>
      <c r="P1156" s="7">
        <f t="shared" si="71"/>
        <v>11.5</v>
      </c>
    </row>
    <row r="1157" spans="1:16" ht="15.75" customHeight="1" x14ac:dyDescent="0.15">
      <c r="A1157" s="13">
        <v>43989</v>
      </c>
      <c r="B1157" s="19" t="s">
        <v>5358</v>
      </c>
      <c r="C1157" s="7" t="s">
        <v>1494</v>
      </c>
      <c r="D1157" s="14">
        <v>4</v>
      </c>
      <c r="E1157" s="14" t="str">
        <f>_xlfn.XLOOKUP(D1157,'Meal Info'!$A$4:$A$19,'Meal Info'!$B$4:$B$19)</f>
        <v>Burritos</v>
      </c>
      <c r="F1157" s="14" t="str">
        <f>_xlfn.XLOOKUP(D1157,'Meal Info'!$A$4:$A$19,'Meal Info'!$C$4:$C$19)</f>
        <v>Edo</v>
      </c>
      <c r="G1157" s="7">
        <v>79.97</v>
      </c>
      <c r="H1157" s="7">
        <f t="shared" si="72"/>
        <v>7.9969999999999999</v>
      </c>
      <c r="I1157" s="7">
        <f t="shared" si="73"/>
        <v>87.966999999999999</v>
      </c>
      <c r="J1157" s="7">
        <v>0.37</v>
      </c>
      <c r="K1157" s="7">
        <f t="shared" ref="K1157:K1220" si="74">J1157*G1157</f>
        <v>29.588899999999999</v>
      </c>
      <c r="L1157" s="7" t="s">
        <v>31</v>
      </c>
      <c r="M1157" s="7">
        <v>4</v>
      </c>
      <c r="N1157" s="7">
        <f>INDEX('Delivery Distances'!$B$6:$K$20,MATCH('Sales Summary_working sheet'!L1157,'Delivery Distances'!$A$6:$A$20,0),MATCH('Sales Summary_working sheet'!M1157,'Delivery Distances'!$B$5:$K$5,0))</f>
        <v>8</v>
      </c>
      <c r="O1157" s="7" cm="1">
        <f t="array" ref="O1157">_xlfn.XLOOKUP(L1157,'Delivery Distances'!$A$6:$A$20,_xlfn.XLOOKUP('Sales Summary_working sheet'!M1157,'Delivery Distances'!$B$5:$K$5,'Delivery Distances'!$B$6:$K$20))</f>
        <v>8</v>
      </c>
      <c r="P1157" s="7">
        <f t="shared" ref="P1157:P1220" si="75">IF(O1157&lt;=2, O1157*3, IF(O1157&lt;=6, 3*2 + (O1157-2)*1, 3*2 + 4*1 + (O1157-6)*0.5))</f>
        <v>11</v>
      </c>
    </row>
    <row r="1158" spans="1:16" ht="15.75" customHeight="1" x14ac:dyDescent="0.15">
      <c r="A1158" s="13">
        <v>43989</v>
      </c>
      <c r="B1158" s="19" t="s">
        <v>5358</v>
      </c>
      <c r="C1158" s="7" t="s">
        <v>1344</v>
      </c>
      <c r="D1158" s="14">
        <v>6</v>
      </c>
      <c r="E1158" s="14" t="str">
        <f>_xlfn.XLOOKUP(D1158,'Meal Info'!$A$4:$A$19,'Meal Info'!$B$4:$B$19)</f>
        <v>Indian</v>
      </c>
      <c r="F1158" s="14" t="str">
        <f>_xlfn.XLOOKUP(D1158,'Meal Info'!$A$4:$A$19,'Meal Info'!$C$4:$C$19)</f>
        <v>Edo</v>
      </c>
      <c r="G1158" s="7">
        <v>62.45</v>
      </c>
      <c r="H1158" s="7">
        <f t="shared" si="72"/>
        <v>6.245000000000001</v>
      </c>
      <c r="I1158" s="7">
        <f t="shared" si="73"/>
        <v>68.695000000000007</v>
      </c>
      <c r="J1158" s="7">
        <v>0.2</v>
      </c>
      <c r="K1158" s="7">
        <f t="shared" si="74"/>
        <v>12.490000000000002</v>
      </c>
      <c r="L1158" s="7" t="s">
        <v>5081</v>
      </c>
      <c r="M1158" s="7">
        <v>3</v>
      </c>
      <c r="N1158" s="7">
        <f>INDEX('Delivery Distances'!$B$6:$K$20,MATCH('Sales Summary_working sheet'!L1158,'Delivery Distances'!$A$6:$A$20,0),MATCH('Sales Summary_working sheet'!M1158,'Delivery Distances'!$B$5:$K$5,0))</f>
        <v>3</v>
      </c>
      <c r="O1158" s="7" cm="1">
        <f t="array" ref="O1158">_xlfn.XLOOKUP(L1158,'Delivery Distances'!$A$6:$A$20,_xlfn.XLOOKUP('Sales Summary_working sheet'!M1158,'Delivery Distances'!$B$5:$K$5,'Delivery Distances'!$B$6:$K$20))</f>
        <v>3</v>
      </c>
      <c r="P1158" s="7">
        <f t="shared" si="75"/>
        <v>7</v>
      </c>
    </row>
    <row r="1159" spans="1:16" ht="15.75" customHeight="1" x14ac:dyDescent="0.15">
      <c r="A1159" s="13">
        <v>43989</v>
      </c>
      <c r="B1159" s="19" t="s">
        <v>5358</v>
      </c>
      <c r="C1159" s="7" t="s">
        <v>2690</v>
      </c>
      <c r="D1159" s="14">
        <v>4</v>
      </c>
      <c r="E1159" s="14" t="str">
        <f>_xlfn.XLOOKUP(D1159,'Meal Info'!$A$4:$A$19,'Meal Info'!$B$4:$B$19)</f>
        <v>Burritos</v>
      </c>
      <c r="F1159" s="14" t="str">
        <f>_xlfn.XLOOKUP(D1159,'Meal Info'!$A$4:$A$19,'Meal Info'!$C$4:$C$19)</f>
        <v>Edo</v>
      </c>
      <c r="G1159" s="7">
        <v>58.78</v>
      </c>
      <c r="H1159" s="7">
        <f t="shared" si="72"/>
        <v>5.8780000000000001</v>
      </c>
      <c r="I1159" s="7">
        <f t="shared" si="73"/>
        <v>64.658000000000001</v>
      </c>
      <c r="J1159" s="7">
        <v>0.22</v>
      </c>
      <c r="K1159" s="7">
        <f t="shared" si="74"/>
        <v>12.9316</v>
      </c>
      <c r="L1159" s="7" t="s">
        <v>26</v>
      </c>
      <c r="M1159" s="7">
        <v>3</v>
      </c>
      <c r="N1159" s="7">
        <f>INDEX('Delivery Distances'!$B$6:$K$20,MATCH('Sales Summary_working sheet'!L1159,'Delivery Distances'!$A$6:$A$20,0),MATCH('Sales Summary_working sheet'!M1159,'Delivery Distances'!$B$5:$K$5,0))</f>
        <v>12</v>
      </c>
      <c r="O1159" s="7" cm="1">
        <f t="array" ref="O1159">_xlfn.XLOOKUP(L1159,'Delivery Distances'!$A$6:$A$20,_xlfn.XLOOKUP('Sales Summary_working sheet'!M1159,'Delivery Distances'!$B$5:$K$5,'Delivery Distances'!$B$6:$K$20))</f>
        <v>12</v>
      </c>
      <c r="P1159" s="7">
        <f t="shared" si="75"/>
        <v>13</v>
      </c>
    </row>
    <row r="1160" spans="1:16" ht="15.75" customHeight="1" x14ac:dyDescent="0.15">
      <c r="A1160" s="13">
        <v>43989</v>
      </c>
      <c r="B1160" s="19" t="s">
        <v>5359</v>
      </c>
      <c r="C1160" s="7" t="s">
        <v>3385</v>
      </c>
      <c r="D1160" s="14">
        <v>4</v>
      </c>
      <c r="E1160" s="14" t="str">
        <f>_xlfn.XLOOKUP(D1160,'Meal Info'!$A$4:$A$19,'Meal Info'!$B$4:$B$19)</f>
        <v>Burritos</v>
      </c>
      <c r="F1160" s="14" t="str">
        <f>_xlfn.XLOOKUP(D1160,'Meal Info'!$A$4:$A$19,'Meal Info'!$C$4:$C$19)</f>
        <v>Edo</v>
      </c>
      <c r="G1160" s="7">
        <v>6.49</v>
      </c>
      <c r="H1160" s="7">
        <f t="shared" si="72"/>
        <v>0.64900000000000002</v>
      </c>
      <c r="I1160" s="7">
        <f t="shared" si="73"/>
        <v>7.1390000000000002</v>
      </c>
      <c r="J1160" s="7">
        <v>0.2</v>
      </c>
      <c r="K1160" s="7">
        <f t="shared" si="74"/>
        <v>1.298</v>
      </c>
      <c r="L1160" s="7" t="s">
        <v>5082</v>
      </c>
      <c r="M1160" s="7">
        <v>4</v>
      </c>
      <c r="N1160" s="7">
        <f>INDEX('Delivery Distances'!$B$6:$K$20,MATCH('Sales Summary_working sheet'!L1160,'Delivery Distances'!$A$6:$A$20,0),MATCH('Sales Summary_working sheet'!M1160,'Delivery Distances'!$B$5:$K$5,0))</f>
        <v>2</v>
      </c>
      <c r="O1160" s="7" cm="1">
        <f t="array" ref="O1160">_xlfn.XLOOKUP(L1160,'Delivery Distances'!$A$6:$A$20,_xlfn.XLOOKUP('Sales Summary_working sheet'!M1160,'Delivery Distances'!$B$5:$K$5,'Delivery Distances'!$B$6:$K$20))</f>
        <v>2</v>
      </c>
      <c r="P1160" s="7">
        <f t="shared" si="75"/>
        <v>6</v>
      </c>
    </row>
    <row r="1161" spans="1:16" ht="15.75" customHeight="1" x14ac:dyDescent="0.15">
      <c r="A1161" s="13">
        <v>43989</v>
      </c>
      <c r="B1161" s="19" t="s">
        <v>5359</v>
      </c>
      <c r="C1161" s="7" t="s">
        <v>4448</v>
      </c>
      <c r="D1161" s="14">
        <v>6</v>
      </c>
      <c r="E1161" s="14" t="str">
        <f>_xlfn.XLOOKUP(D1161,'Meal Info'!$A$4:$A$19,'Meal Info'!$B$4:$B$19)</f>
        <v>Indian</v>
      </c>
      <c r="F1161" s="14" t="str">
        <f>_xlfn.XLOOKUP(D1161,'Meal Info'!$A$4:$A$19,'Meal Info'!$C$4:$C$19)</f>
        <v>Edo</v>
      </c>
      <c r="G1161" s="7">
        <v>58.55</v>
      </c>
      <c r="H1161" s="7">
        <f t="shared" si="72"/>
        <v>5.8550000000000004</v>
      </c>
      <c r="I1161" s="7">
        <f t="shared" si="73"/>
        <v>64.405000000000001</v>
      </c>
      <c r="J1161" s="7">
        <v>0.32</v>
      </c>
      <c r="K1161" s="7">
        <f t="shared" si="74"/>
        <v>18.736000000000001</v>
      </c>
      <c r="L1161" s="7" t="s">
        <v>5082</v>
      </c>
      <c r="M1161" s="7">
        <v>7</v>
      </c>
      <c r="N1161" s="7">
        <f>INDEX('Delivery Distances'!$B$6:$K$20,MATCH('Sales Summary_working sheet'!L1161,'Delivery Distances'!$A$6:$A$20,0),MATCH('Sales Summary_working sheet'!M1161,'Delivery Distances'!$B$5:$K$5,0))</f>
        <v>1</v>
      </c>
      <c r="O1161" s="7" cm="1">
        <f t="array" ref="O1161">_xlfn.XLOOKUP(L1161,'Delivery Distances'!$A$6:$A$20,_xlfn.XLOOKUP('Sales Summary_working sheet'!M1161,'Delivery Distances'!$B$5:$K$5,'Delivery Distances'!$B$6:$K$20))</f>
        <v>1</v>
      </c>
      <c r="P1161" s="7">
        <f t="shared" si="75"/>
        <v>3</v>
      </c>
    </row>
    <row r="1162" spans="1:16" ht="15.75" customHeight="1" x14ac:dyDescent="0.15">
      <c r="A1162" s="13">
        <v>43989</v>
      </c>
      <c r="B1162" s="19" t="s">
        <v>5359</v>
      </c>
      <c r="C1162" s="7" t="s">
        <v>1843</v>
      </c>
      <c r="D1162" s="14">
        <v>4</v>
      </c>
      <c r="E1162" s="14" t="str">
        <f>_xlfn.XLOOKUP(D1162,'Meal Info'!$A$4:$A$19,'Meal Info'!$B$4:$B$19)</f>
        <v>Burritos</v>
      </c>
      <c r="F1162" s="14" t="str">
        <f>_xlfn.XLOOKUP(D1162,'Meal Info'!$A$4:$A$19,'Meal Info'!$C$4:$C$19)</f>
        <v>Edo</v>
      </c>
      <c r="G1162" s="7">
        <v>56.1</v>
      </c>
      <c r="H1162" s="7">
        <f t="shared" si="72"/>
        <v>5.61</v>
      </c>
      <c r="I1162" s="7">
        <f t="shared" si="73"/>
        <v>61.71</v>
      </c>
      <c r="J1162" s="7">
        <v>0.14000000000000001</v>
      </c>
      <c r="K1162" s="7">
        <f t="shared" si="74"/>
        <v>7.854000000000001</v>
      </c>
      <c r="L1162" s="7" t="s">
        <v>26</v>
      </c>
      <c r="M1162" s="7">
        <v>3</v>
      </c>
      <c r="N1162" s="7">
        <f>INDEX('Delivery Distances'!$B$6:$K$20,MATCH('Sales Summary_working sheet'!L1162,'Delivery Distances'!$A$6:$A$20,0),MATCH('Sales Summary_working sheet'!M1162,'Delivery Distances'!$B$5:$K$5,0))</f>
        <v>12</v>
      </c>
      <c r="O1162" s="7" cm="1">
        <f t="array" ref="O1162">_xlfn.XLOOKUP(L1162,'Delivery Distances'!$A$6:$A$20,_xlfn.XLOOKUP('Sales Summary_working sheet'!M1162,'Delivery Distances'!$B$5:$K$5,'Delivery Distances'!$B$6:$K$20))</f>
        <v>12</v>
      </c>
      <c r="P1162" s="7">
        <f t="shared" si="75"/>
        <v>13</v>
      </c>
    </row>
    <row r="1163" spans="1:16" ht="15.75" customHeight="1" x14ac:dyDescent="0.15">
      <c r="A1163" s="13">
        <v>43989</v>
      </c>
      <c r="B1163" s="19" t="s">
        <v>5359</v>
      </c>
      <c r="C1163" s="7" t="s">
        <v>2955</v>
      </c>
      <c r="D1163" s="14">
        <v>6</v>
      </c>
      <c r="E1163" s="14" t="str">
        <f>_xlfn.XLOOKUP(D1163,'Meal Info'!$A$4:$A$19,'Meal Info'!$B$4:$B$19)</f>
        <v>Indian</v>
      </c>
      <c r="F1163" s="14" t="str">
        <f>_xlfn.XLOOKUP(D1163,'Meal Info'!$A$4:$A$19,'Meal Info'!$C$4:$C$19)</f>
        <v>Edo</v>
      </c>
      <c r="G1163" s="7">
        <v>26.85</v>
      </c>
      <c r="H1163" s="7">
        <f t="shared" si="72"/>
        <v>2.6850000000000005</v>
      </c>
      <c r="I1163" s="7">
        <f t="shared" si="73"/>
        <v>29.535000000000004</v>
      </c>
      <c r="J1163" s="7">
        <v>0.33</v>
      </c>
      <c r="K1163" s="7">
        <f t="shared" si="74"/>
        <v>8.8605</v>
      </c>
      <c r="L1163" s="7" t="s">
        <v>31</v>
      </c>
      <c r="M1163" s="7">
        <v>5</v>
      </c>
      <c r="N1163" s="7">
        <f>INDEX('Delivery Distances'!$B$6:$K$20,MATCH('Sales Summary_working sheet'!L1163,'Delivery Distances'!$A$6:$A$20,0),MATCH('Sales Summary_working sheet'!M1163,'Delivery Distances'!$B$5:$K$5,0))</f>
        <v>3</v>
      </c>
      <c r="O1163" s="7" cm="1">
        <f t="array" ref="O1163">_xlfn.XLOOKUP(L1163,'Delivery Distances'!$A$6:$A$20,_xlfn.XLOOKUP('Sales Summary_working sheet'!M1163,'Delivery Distances'!$B$5:$K$5,'Delivery Distances'!$B$6:$K$20))</f>
        <v>3</v>
      </c>
      <c r="P1163" s="7">
        <f t="shared" si="75"/>
        <v>7</v>
      </c>
    </row>
    <row r="1164" spans="1:16" ht="15.75" customHeight="1" x14ac:dyDescent="0.15">
      <c r="A1164" s="13">
        <v>43989</v>
      </c>
      <c r="B1164" s="19" t="s">
        <v>5359</v>
      </c>
      <c r="C1164" s="7" t="s">
        <v>4465</v>
      </c>
      <c r="D1164" s="14">
        <v>12</v>
      </c>
      <c r="E1164" s="14" t="str">
        <f>_xlfn.XLOOKUP(D1164,'Meal Info'!$A$4:$A$19,'Meal Info'!$B$4:$B$19)</f>
        <v>Thai</v>
      </c>
      <c r="F1164" s="14" t="str">
        <f>_xlfn.XLOOKUP(D1164,'Meal Info'!$A$4:$A$19,'Meal Info'!$C$4:$C$19)</f>
        <v>Edo</v>
      </c>
      <c r="G1164" s="7">
        <v>16.739999999999998</v>
      </c>
      <c r="H1164" s="7">
        <f t="shared" si="72"/>
        <v>1.6739999999999999</v>
      </c>
      <c r="I1164" s="7">
        <f t="shared" si="73"/>
        <v>18.413999999999998</v>
      </c>
      <c r="J1164" s="7">
        <v>0.31</v>
      </c>
      <c r="K1164" s="7">
        <f t="shared" si="74"/>
        <v>5.1893999999999991</v>
      </c>
      <c r="L1164" s="7" t="s">
        <v>29</v>
      </c>
      <c r="M1164" s="7">
        <v>6</v>
      </c>
      <c r="N1164" s="7">
        <f>INDEX('Delivery Distances'!$B$6:$K$20,MATCH('Sales Summary_working sheet'!L1164,'Delivery Distances'!$A$6:$A$20,0),MATCH('Sales Summary_working sheet'!M1164,'Delivery Distances'!$B$5:$K$5,0))</f>
        <v>2</v>
      </c>
      <c r="O1164" s="7" cm="1">
        <f t="array" ref="O1164">_xlfn.XLOOKUP(L1164,'Delivery Distances'!$A$6:$A$20,_xlfn.XLOOKUP('Sales Summary_working sheet'!M1164,'Delivery Distances'!$B$5:$K$5,'Delivery Distances'!$B$6:$K$20))</f>
        <v>2</v>
      </c>
      <c r="P1164" s="7">
        <f t="shared" si="75"/>
        <v>6</v>
      </c>
    </row>
    <row r="1165" spans="1:16" ht="15.75" customHeight="1" x14ac:dyDescent="0.15">
      <c r="A1165" s="13">
        <v>43989</v>
      </c>
      <c r="B1165" s="19" t="s">
        <v>5359</v>
      </c>
      <c r="C1165" s="7" t="s">
        <v>1074</v>
      </c>
      <c r="D1165" s="14">
        <v>6</v>
      </c>
      <c r="E1165" s="14" t="str">
        <f>_xlfn.XLOOKUP(D1165,'Meal Info'!$A$4:$A$19,'Meal Info'!$B$4:$B$19)</f>
        <v>Indian</v>
      </c>
      <c r="F1165" s="14" t="str">
        <f>_xlfn.XLOOKUP(D1165,'Meal Info'!$A$4:$A$19,'Meal Info'!$C$4:$C$19)</f>
        <v>Edo</v>
      </c>
      <c r="G1165" s="7">
        <v>3.91</v>
      </c>
      <c r="H1165" s="7">
        <f t="shared" si="72"/>
        <v>0.39100000000000001</v>
      </c>
      <c r="I1165" s="7">
        <f t="shared" si="73"/>
        <v>4.3010000000000002</v>
      </c>
      <c r="J1165" s="7">
        <v>0.34</v>
      </c>
      <c r="K1165" s="7">
        <f t="shared" si="74"/>
        <v>1.3294000000000001</v>
      </c>
      <c r="L1165" s="7" t="s">
        <v>5076</v>
      </c>
      <c r="M1165" s="7">
        <v>8</v>
      </c>
      <c r="N1165" s="7">
        <f>INDEX('Delivery Distances'!$B$6:$K$20,MATCH('Sales Summary_working sheet'!L1165,'Delivery Distances'!$A$6:$A$20,0),MATCH('Sales Summary_working sheet'!M1165,'Delivery Distances'!$B$5:$K$5,0))</f>
        <v>6</v>
      </c>
      <c r="O1165" s="7" cm="1">
        <f t="array" ref="O1165">_xlfn.XLOOKUP(L1165,'Delivery Distances'!$A$6:$A$20,_xlfn.XLOOKUP('Sales Summary_working sheet'!M1165,'Delivery Distances'!$B$5:$K$5,'Delivery Distances'!$B$6:$K$20))</f>
        <v>6</v>
      </c>
      <c r="P1165" s="7">
        <f t="shared" si="75"/>
        <v>10</v>
      </c>
    </row>
    <row r="1166" spans="1:16" ht="15.75" customHeight="1" x14ac:dyDescent="0.15">
      <c r="A1166" s="13">
        <v>43989</v>
      </c>
      <c r="B1166" s="19" t="s">
        <v>5359</v>
      </c>
      <c r="C1166" s="7" t="s">
        <v>942</v>
      </c>
      <c r="D1166" s="14">
        <v>12</v>
      </c>
      <c r="E1166" s="14" t="str">
        <f>_xlfn.XLOOKUP(D1166,'Meal Info'!$A$4:$A$19,'Meal Info'!$B$4:$B$19)</f>
        <v>Thai</v>
      </c>
      <c r="F1166" s="14" t="str">
        <f>_xlfn.XLOOKUP(D1166,'Meal Info'!$A$4:$A$19,'Meal Info'!$C$4:$C$19)</f>
        <v>Edo</v>
      </c>
      <c r="G1166" s="7">
        <v>30.55</v>
      </c>
      <c r="H1166" s="7">
        <f t="shared" si="72"/>
        <v>3.0550000000000002</v>
      </c>
      <c r="I1166" s="7">
        <f t="shared" si="73"/>
        <v>33.605000000000004</v>
      </c>
      <c r="J1166" s="7">
        <v>0.2</v>
      </c>
      <c r="K1166" s="7">
        <f t="shared" si="74"/>
        <v>6.11</v>
      </c>
      <c r="L1166" s="7" t="s">
        <v>5076</v>
      </c>
      <c r="M1166" s="7">
        <v>3</v>
      </c>
      <c r="N1166" s="7">
        <f>INDEX('Delivery Distances'!$B$6:$K$20,MATCH('Sales Summary_working sheet'!L1166,'Delivery Distances'!$A$6:$A$20,0),MATCH('Sales Summary_working sheet'!M1166,'Delivery Distances'!$B$5:$K$5,0))</f>
        <v>11</v>
      </c>
      <c r="O1166" s="7" cm="1">
        <f t="array" ref="O1166">_xlfn.XLOOKUP(L1166,'Delivery Distances'!$A$6:$A$20,_xlfn.XLOOKUP('Sales Summary_working sheet'!M1166,'Delivery Distances'!$B$5:$K$5,'Delivery Distances'!$B$6:$K$20))</f>
        <v>11</v>
      </c>
      <c r="P1166" s="7">
        <f t="shared" si="75"/>
        <v>12.5</v>
      </c>
    </row>
    <row r="1167" spans="1:16" ht="15.75" customHeight="1" x14ac:dyDescent="0.15">
      <c r="A1167" s="13">
        <v>43989</v>
      </c>
      <c r="B1167" s="19" t="s">
        <v>5359</v>
      </c>
      <c r="C1167" s="7" t="s">
        <v>1165</v>
      </c>
      <c r="D1167" s="14">
        <v>12</v>
      </c>
      <c r="E1167" s="14" t="str">
        <f>_xlfn.XLOOKUP(D1167,'Meal Info'!$A$4:$A$19,'Meal Info'!$B$4:$B$19)</f>
        <v>Thai</v>
      </c>
      <c r="F1167" s="14" t="str">
        <f>_xlfn.XLOOKUP(D1167,'Meal Info'!$A$4:$A$19,'Meal Info'!$C$4:$C$19)</f>
        <v>Edo</v>
      </c>
      <c r="G1167" s="7">
        <v>79.89</v>
      </c>
      <c r="H1167" s="7">
        <f t="shared" si="72"/>
        <v>7.9890000000000008</v>
      </c>
      <c r="I1167" s="7">
        <f t="shared" si="73"/>
        <v>87.879000000000005</v>
      </c>
      <c r="J1167" s="7">
        <v>0.05</v>
      </c>
      <c r="K1167" s="7">
        <f t="shared" si="74"/>
        <v>3.9945000000000004</v>
      </c>
      <c r="L1167" s="7" t="s">
        <v>5081</v>
      </c>
      <c r="M1167" s="7">
        <v>2</v>
      </c>
      <c r="N1167" s="7">
        <f>INDEX('Delivery Distances'!$B$6:$K$20,MATCH('Sales Summary_working sheet'!L1167,'Delivery Distances'!$A$6:$A$20,0),MATCH('Sales Summary_working sheet'!M1167,'Delivery Distances'!$B$5:$K$5,0))</f>
        <v>3</v>
      </c>
      <c r="O1167" s="7" cm="1">
        <f t="array" ref="O1167">_xlfn.XLOOKUP(L1167,'Delivery Distances'!$A$6:$A$20,_xlfn.XLOOKUP('Sales Summary_working sheet'!M1167,'Delivery Distances'!$B$5:$K$5,'Delivery Distances'!$B$6:$K$20))</f>
        <v>3</v>
      </c>
      <c r="P1167" s="7">
        <f t="shared" si="75"/>
        <v>7</v>
      </c>
    </row>
    <row r="1168" spans="1:16" ht="15.75" customHeight="1" x14ac:dyDescent="0.15">
      <c r="A1168" s="13">
        <v>43989</v>
      </c>
      <c r="B1168" s="19" t="s">
        <v>5359</v>
      </c>
      <c r="C1168" s="7" t="s">
        <v>4182</v>
      </c>
      <c r="D1168" s="14">
        <v>12</v>
      </c>
      <c r="E1168" s="14" t="str">
        <f>_xlfn.XLOOKUP(D1168,'Meal Info'!$A$4:$A$19,'Meal Info'!$B$4:$B$19)</f>
        <v>Thai</v>
      </c>
      <c r="F1168" s="14" t="str">
        <f>_xlfn.XLOOKUP(D1168,'Meal Info'!$A$4:$A$19,'Meal Info'!$C$4:$C$19)</f>
        <v>Edo</v>
      </c>
      <c r="G1168" s="7">
        <v>96.95</v>
      </c>
      <c r="H1168" s="7">
        <f t="shared" si="72"/>
        <v>9.6950000000000003</v>
      </c>
      <c r="I1168" s="7">
        <f t="shared" si="73"/>
        <v>106.64500000000001</v>
      </c>
      <c r="J1168" s="7">
        <v>0.08</v>
      </c>
      <c r="K1168" s="7">
        <f t="shared" si="74"/>
        <v>7.7560000000000002</v>
      </c>
      <c r="L1168" s="7" t="s">
        <v>28</v>
      </c>
      <c r="M1168" s="7">
        <v>7</v>
      </c>
      <c r="N1168" s="7">
        <f>INDEX('Delivery Distances'!$B$6:$K$20,MATCH('Sales Summary_working sheet'!L1168,'Delivery Distances'!$A$6:$A$20,0),MATCH('Sales Summary_working sheet'!M1168,'Delivery Distances'!$B$5:$K$5,0))</f>
        <v>3</v>
      </c>
      <c r="O1168" s="7" cm="1">
        <f t="array" ref="O1168">_xlfn.XLOOKUP(L1168,'Delivery Distances'!$A$6:$A$20,_xlfn.XLOOKUP('Sales Summary_working sheet'!M1168,'Delivery Distances'!$B$5:$K$5,'Delivery Distances'!$B$6:$K$20))</f>
        <v>3</v>
      </c>
      <c r="P1168" s="7">
        <f t="shared" si="75"/>
        <v>7</v>
      </c>
    </row>
    <row r="1169" spans="1:16" ht="15.75" customHeight="1" x14ac:dyDescent="0.15">
      <c r="A1169" s="13">
        <v>43989</v>
      </c>
      <c r="B1169" s="19" t="s">
        <v>5359</v>
      </c>
      <c r="C1169" s="7" t="s">
        <v>4498</v>
      </c>
      <c r="D1169" s="14">
        <v>12</v>
      </c>
      <c r="E1169" s="14" t="str">
        <f>_xlfn.XLOOKUP(D1169,'Meal Info'!$A$4:$A$19,'Meal Info'!$B$4:$B$19)</f>
        <v>Thai</v>
      </c>
      <c r="F1169" s="14" t="str">
        <f>_xlfn.XLOOKUP(D1169,'Meal Info'!$A$4:$A$19,'Meal Info'!$C$4:$C$19)</f>
        <v>Edo</v>
      </c>
      <c r="G1169" s="7">
        <v>6.31</v>
      </c>
      <c r="H1169" s="7">
        <f t="shared" si="72"/>
        <v>0.63100000000000001</v>
      </c>
      <c r="I1169" s="7">
        <f t="shared" si="73"/>
        <v>6.9409999999999998</v>
      </c>
      <c r="J1169" s="7">
        <v>0.22</v>
      </c>
      <c r="K1169" s="7">
        <f t="shared" si="74"/>
        <v>1.3881999999999999</v>
      </c>
      <c r="L1169" s="7" t="s">
        <v>5077</v>
      </c>
      <c r="M1169" s="7">
        <v>4</v>
      </c>
      <c r="N1169" s="7">
        <f>INDEX('Delivery Distances'!$B$6:$K$20,MATCH('Sales Summary_working sheet'!L1169,'Delivery Distances'!$A$6:$A$20,0),MATCH('Sales Summary_working sheet'!M1169,'Delivery Distances'!$B$5:$K$5,0))</f>
        <v>5</v>
      </c>
      <c r="O1169" s="7" cm="1">
        <f t="array" ref="O1169">_xlfn.XLOOKUP(L1169,'Delivery Distances'!$A$6:$A$20,_xlfn.XLOOKUP('Sales Summary_working sheet'!M1169,'Delivery Distances'!$B$5:$K$5,'Delivery Distances'!$B$6:$K$20))</f>
        <v>5</v>
      </c>
      <c r="P1169" s="7">
        <f t="shared" si="75"/>
        <v>9</v>
      </c>
    </row>
    <row r="1170" spans="1:16" ht="15.75" customHeight="1" x14ac:dyDescent="0.15">
      <c r="A1170" s="13">
        <v>43989</v>
      </c>
      <c r="B1170" s="19" t="s">
        <v>5359</v>
      </c>
      <c r="C1170" s="7" t="s">
        <v>962</v>
      </c>
      <c r="D1170" s="14">
        <v>12</v>
      </c>
      <c r="E1170" s="14" t="str">
        <f>_xlfn.XLOOKUP(D1170,'Meal Info'!$A$4:$A$19,'Meal Info'!$B$4:$B$19)</f>
        <v>Thai</v>
      </c>
      <c r="F1170" s="14" t="str">
        <f>_xlfn.XLOOKUP(D1170,'Meal Info'!$A$4:$A$19,'Meal Info'!$C$4:$C$19)</f>
        <v>Edo</v>
      </c>
      <c r="G1170" s="7">
        <v>77.22</v>
      </c>
      <c r="H1170" s="7">
        <f t="shared" si="72"/>
        <v>7.7220000000000004</v>
      </c>
      <c r="I1170" s="7">
        <f t="shared" si="73"/>
        <v>84.941999999999993</v>
      </c>
      <c r="J1170" s="7">
        <v>0.03</v>
      </c>
      <c r="K1170" s="7">
        <f t="shared" si="74"/>
        <v>2.3165999999999998</v>
      </c>
      <c r="L1170" s="7" t="s">
        <v>5083</v>
      </c>
      <c r="M1170" s="7">
        <v>8</v>
      </c>
      <c r="N1170" s="7">
        <f>INDEX('Delivery Distances'!$B$6:$K$20,MATCH('Sales Summary_working sheet'!L1170,'Delivery Distances'!$A$6:$A$20,0),MATCH('Sales Summary_working sheet'!M1170,'Delivery Distances'!$B$5:$K$5,0))</f>
        <v>3</v>
      </c>
      <c r="O1170" s="7" cm="1">
        <f t="array" ref="O1170">_xlfn.XLOOKUP(L1170,'Delivery Distances'!$A$6:$A$20,_xlfn.XLOOKUP('Sales Summary_working sheet'!M1170,'Delivery Distances'!$B$5:$K$5,'Delivery Distances'!$B$6:$K$20))</f>
        <v>3</v>
      </c>
      <c r="P1170" s="7">
        <f t="shared" si="75"/>
        <v>7</v>
      </c>
    </row>
    <row r="1171" spans="1:16" ht="15.75" customHeight="1" x14ac:dyDescent="0.15">
      <c r="A1171" s="13">
        <v>43989</v>
      </c>
      <c r="B1171" s="19" t="s">
        <v>5359</v>
      </c>
      <c r="C1171" s="7" t="s">
        <v>3708</v>
      </c>
      <c r="D1171" s="14">
        <v>12</v>
      </c>
      <c r="E1171" s="14" t="str">
        <f>_xlfn.XLOOKUP(D1171,'Meal Info'!$A$4:$A$19,'Meal Info'!$B$4:$B$19)</f>
        <v>Thai</v>
      </c>
      <c r="F1171" s="14" t="str">
        <f>_xlfn.XLOOKUP(D1171,'Meal Info'!$A$4:$A$19,'Meal Info'!$C$4:$C$19)</f>
        <v>Edo</v>
      </c>
      <c r="G1171" s="7">
        <v>82.66</v>
      </c>
      <c r="H1171" s="7">
        <f t="shared" si="72"/>
        <v>8.266</v>
      </c>
      <c r="I1171" s="7">
        <f t="shared" si="73"/>
        <v>90.926000000000002</v>
      </c>
      <c r="J1171" s="7">
        <v>0.22</v>
      </c>
      <c r="K1171" s="7">
        <f t="shared" si="74"/>
        <v>18.185199999999998</v>
      </c>
      <c r="L1171" s="7" t="s">
        <v>5079</v>
      </c>
      <c r="M1171" s="7">
        <v>1</v>
      </c>
      <c r="N1171" s="7">
        <f>INDEX('Delivery Distances'!$B$6:$K$20,MATCH('Sales Summary_working sheet'!L1171,'Delivery Distances'!$A$6:$A$20,0),MATCH('Sales Summary_working sheet'!M1171,'Delivery Distances'!$B$5:$K$5,0))</f>
        <v>5</v>
      </c>
      <c r="O1171" s="7" cm="1">
        <f t="array" ref="O1171">_xlfn.XLOOKUP(L1171,'Delivery Distances'!$A$6:$A$20,_xlfn.XLOOKUP('Sales Summary_working sheet'!M1171,'Delivery Distances'!$B$5:$K$5,'Delivery Distances'!$B$6:$K$20))</f>
        <v>5</v>
      </c>
      <c r="P1171" s="7">
        <f t="shared" si="75"/>
        <v>9</v>
      </c>
    </row>
    <row r="1172" spans="1:16" ht="15.75" customHeight="1" x14ac:dyDescent="0.15">
      <c r="A1172" s="13">
        <v>43989</v>
      </c>
      <c r="B1172" s="19" t="s">
        <v>5359</v>
      </c>
      <c r="C1172" s="7" t="s">
        <v>3046</v>
      </c>
      <c r="D1172" s="14">
        <v>12</v>
      </c>
      <c r="E1172" s="14" t="str">
        <f>_xlfn.XLOOKUP(D1172,'Meal Info'!$A$4:$A$19,'Meal Info'!$B$4:$B$19)</f>
        <v>Thai</v>
      </c>
      <c r="F1172" s="14" t="str">
        <f>_xlfn.XLOOKUP(D1172,'Meal Info'!$A$4:$A$19,'Meal Info'!$C$4:$C$19)</f>
        <v>Edo</v>
      </c>
      <c r="G1172" s="7">
        <v>81.010000000000005</v>
      </c>
      <c r="H1172" s="7">
        <f t="shared" si="72"/>
        <v>8.1010000000000009</v>
      </c>
      <c r="I1172" s="7">
        <f t="shared" si="73"/>
        <v>89.111000000000004</v>
      </c>
      <c r="J1172" s="7">
        <v>0.09</v>
      </c>
      <c r="K1172" s="7">
        <f t="shared" si="74"/>
        <v>7.2909000000000006</v>
      </c>
      <c r="L1172" s="7" t="s">
        <v>5077</v>
      </c>
      <c r="M1172" s="7">
        <v>1</v>
      </c>
      <c r="N1172" s="7">
        <f>INDEX('Delivery Distances'!$B$6:$K$20,MATCH('Sales Summary_working sheet'!L1172,'Delivery Distances'!$A$6:$A$20,0),MATCH('Sales Summary_working sheet'!M1172,'Delivery Distances'!$B$5:$K$5,0))</f>
        <v>3</v>
      </c>
      <c r="O1172" s="7" cm="1">
        <f t="array" ref="O1172">_xlfn.XLOOKUP(L1172,'Delivery Distances'!$A$6:$A$20,_xlfn.XLOOKUP('Sales Summary_working sheet'!M1172,'Delivery Distances'!$B$5:$K$5,'Delivery Distances'!$B$6:$K$20))</f>
        <v>3</v>
      </c>
      <c r="P1172" s="7">
        <f t="shared" si="75"/>
        <v>7</v>
      </c>
    </row>
    <row r="1173" spans="1:16" ht="15.75" customHeight="1" x14ac:dyDescent="0.15">
      <c r="A1173" s="13">
        <v>43989</v>
      </c>
      <c r="B1173" s="19" t="s">
        <v>5359</v>
      </c>
      <c r="C1173" s="7" t="s">
        <v>1249</v>
      </c>
      <c r="D1173" s="14">
        <v>12</v>
      </c>
      <c r="E1173" s="14" t="str">
        <f>_xlfn.XLOOKUP(D1173,'Meal Info'!$A$4:$A$19,'Meal Info'!$B$4:$B$19)</f>
        <v>Thai</v>
      </c>
      <c r="F1173" s="14" t="str">
        <f>_xlfn.XLOOKUP(D1173,'Meal Info'!$A$4:$A$19,'Meal Info'!$C$4:$C$19)</f>
        <v>Edo</v>
      </c>
      <c r="G1173" s="7">
        <v>61.84</v>
      </c>
      <c r="H1173" s="7">
        <f t="shared" si="72"/>
        <v>6.1840000000000011</v>
      </c>
      <c r="I1173" s="7">
        <f t="shared" si="73"/>
        <v>68.024000000000001</v>
      </c>
      <c r="J1173" s="7">
        <v>0.18</v>
      </c>
      <c r="K1173" s="7">
        <f t="shared" si="74"/>
        <v>11.1312</v>
      </c>
      <c r="L1173" s="7" t="s">
        <v>5078</v>
      </c>
      <c r="M1173" s="7">
        <v>4</v>
      </c>
      <c r="N1173" s="7">
        <f>INDEX('Delivery Distances'!$B$6:$K$20,MATCH('Sales Summary_working sheet'!L1173,'Delivery Distances'!$A$6:$A$20,0),MATCH('Sales Summary_working sheet'!M1173,'Delivery Distances'!$B$5:$K$5,0))</f>
        <v>1</v>
      </c>
      <c r="O1173" s="7" cm="1">
        <f t="array" ref="O1173">_xlfn.XLOOKUP(L1173,'Delivery Distances'!$A$6:$A$20,_xlfn.XLOOKUP('Sales Summary_working sheet'!M1173,'Delivery Distances'!$B$5:$K$5,'Delivery Distances'!$B$6:$K$20))</f>
        <v>1</v>
      </c>
      <c r="P1173" s="7">
        <f t="shared" si="75"/>
        <v>3</v>
      </c>
    </row>
    <row r="1174" spans="1:16" ht="15.75" customHeight="1" x14ac:dyDescent="0.15">
      <c r="A1174" s="13">
        <v>43989</v>
      </c>
      <c r="B1174" s="19" t="s">
        <v>5359</v>
      </c>
      <c r="C1174" s="7" t="s">
        <v>4213</v>
      </c>
      <c r="D1174" s="14">
        <v>12</v>
      </c>
      <c r="E1174" s="14" t="str">
        <f>_xlfn.XLOOKUP(D1174,'Meal Info'!$A$4:$A$19,'Meal Info'!$B$4:$B$19)</f>
        <v>Thai</v>
      </c>
      <c r="F1174" s="14" t="str">
        <f>_xlfn.XLOOKUP(D1174,'Meal Info'!$A$4:$A$19,'Meal Info'!$C$4:$C$19)</f>
        <v>Edo</v>
      </c>
      <c r="G1174" s="7">
        <v>22.9</v>
      </c>
      <c r="H1174" s="7">
        <f t="shared" si="72"/>
        <v>2.29</v>
      </c>
      <c r="I1174" s="7">
        <f t="shared" si="73"/>
        <v>25.189999999999998</v>
      </c>
      <c r="J1174" s="7">
        <v>0.1</v>
      </c>
      <c r="K1174" s="7">
        <f t="shared" si="74"/>
        <v>2.29</v>
      </c>
      <c r="L1174" s="7" t="s">
        <v>5082</v>
      </c>
      <c r="M1174" s="7">
        <v>4</v>
      </c>
      <c r="N1174" s="7">
        <f>INDEX('Delivery Distances'!$B$6:$K$20,MATCH('Sales Summary_working sheet'!L1174,'Delivery Distances'!$A$6:$A$20,0),MATCH('Sales Summary_working sheet'!M1174,'Delivery Distances'!$B$5:$K$5,0))</f>
        <v>2</v>
      </c>
      <c r="O1174" s="7" cm="1">
        <f t="array" ref="O1174">_xlfn.XLOOKUP(L1174,'Delivery Distances'!$A$6:$A$20,_xlfn.XLOOKUP('Sales Summary_working sheet'!M1174,'Delivery Distances'!$B$5:$K$5,'Delivery Distances'!$B$6:$K$20))</f>
        <v>2</v>
      </c>
      <c r="P1174" s="7">
        <f t="shared" si="75"/>
        <v>6</v>
      </c>
    </row>
    <row r="1175" spans="1:16" ht="15.75" customHeight="1" x14ac:dyDescent="0.15">
      <c r="A1175" s="13">
        <v>43989</v>
      </c>
      <c r="B1175" s="19" t="s">
        <v>5359</v>
      </c>
      <c r="C1175" s="7" t="s">
        <v>759</v>
      </c>
      <c r="D1175" s="14">
        <v>12</v>
      </c>
      <c r="E1175" s="14" t="str">
        <f>_xlfn.XLOOKUP(D1175,'Meal Info'!$A$4:$A$19,'Meal Info'!$B$4:$B$19)</f>
        <v>Thai</v>
      </c>
      <c r="F1175" s="14" t="str">
        <f>_xlfn.XLOOKUP(D1175,'Meal Info'!$A$4:$A$19,'Meal Info'!$C$4:$C$19)</f>
        <v>Edo</v>
      </c>
      <c r="G1175" s="7">
        <v>20.52</v>
      </c>
      <c r="H1175" s="7">
        <f t="shared" si="72"/>
        <v>2.052</v>
      </c>
      <c r="I1175" s="7">
        <f t="shared" si="73"/>
        <v>22.571999999999999</v>
      </c>
      <c r="J1175" s="7">
        <v>0.1</v>
      </c>
      <c r="K1175" s="7">
        <f t="shared" si="74"/>
        <v>2.052</v>
      </c>
      <c r="L1175" s="7" t="s">
        <v>5076</v>
      </c>
      <c r="M1175" s="7">
        <v>7</v>
      </c>
      <c r="N1175" s="7">
        <f>INDEX('Delivery Distances'!$B$6:$K$20,MATCH('Sales Summary_working sheet'!L1175,'Delivery Distances'!$A$6:$A$20,0),MATCH('Sales Summary_working sheet'!M1175,'Delivery Distances'!$B$5:$K$5,0))</f>
        <v>15</v>
      </c>
      <c r="O1175" s="7" cm="1">
        <f t="array" ref="O1175">_xlfn.XLOOKUP(L1175,'Delivery Distances'!$A$6:$A$20,_xlfn.XLOOKUP('Sales Summary_working sheet'!M1175,'Delivery Distances'!$B$5:$K$5,'Delivery Distances'!$B$6:$K$20))</f>
        <v>15</v>
      </c>
      <c r="P1175" s="7">
        <f t="shared" si="75"/>
        <v>14.5</v>
      </c>
    </row>
    <row r="1176" spans="1:16" ht="15.75" customHeight="1" x14ac:dyDescent="0.15">
      <c r="A1176" s="13">
        <v>43989</v>
      </c>
      <c r="B1176" s="19" t="s">
        <v>5359</v>
      </c>
      <c r="C1176" s="7" t="s">
        <v>4004</v>
      </c>
      <c r="D1176" s="14">
        <v>12</v>
      </c>
      <c r="E1176" s="14" t="str">
        <f>_xlfn.XLOOKUP(D1176,'Meal Info'!$A$4:$A$19,'Meal Info'!$B$4:$B$19)</f>
        <v>Thai</v>
      </c>
      <c r="F1176" s="14" t="str">
        <f>_xlfn.XLOOKUP(D1176,'Meal Info'!$A$4:$A$19,'Meal Info'!$C$4:$C$19)</f>
        <v>Edo</v>
      </c>
      <c r="G1176" s="7">
        <v>97.42</v>
      </c>
      <c r="H1176" s="7">
        <f t="shared" si="72"/>
        <v>9.7420000000000009</v>
      </c>
      <c r="I1176" s="7">
        <f t="shared" si="73"/>
        <v>107.16200000000001</v>
      </c>
      <c r="J1176" s="7">
        <v>0.15</v>
      </c>
      <c r="K1176" s="7">
        <f t="shared" si="74"/>
        <v>14.613</v>
      </c>
      <c r="L1176" s="7" t="s">
        <v>5075</v>
      </c>
      <c r="M1176" s="7">
        <v>4</v>
      </c>
      <c r="N1176" s="7">
        <f>INDEX('Delivery Distances'!$B$6:$K$20,MATCH('Sales Summary_working sheet'!L1176,'Delivery Distances'!$A$6:$A$20,0),MATCH('Sales Summary_working sheet'!M1176,'Delivery Distances'!$B$5:$K$5,0))</f>
        <v>17</v>
      </c>
      <c r="O1176" s="7" cm="1">
        <f t="array" ref="O1176">_xlfn.XLOOKUP(L1176,'Delivery Distances'!$A$6:$A$20,_xlfn.XLOOKUP('Sales Summary_working sheet'!M1176,'Delivery Distances'!$B$5:$K$5,'Delivery Distances'!$B$6:$K$20))</f>
        <v>17</v>
      </c>
      <c r="P1176" s="7">
        <f t="shared" si="75"/>
        <v>15.5</v>
      </c>
    </row>
    <row r="1177" spans="1:16" ht="15.75" customHeight="1" x14ac:dyDescent="0.15">
      <c r="A1177" s="13">
        <v>43989</v>
      </c>
      <c r="B1177" s="19" t="s">
        <v>5359</v>
      </c>
      <c r="C1177" s="7" t="s">
        <v>3241</v>
      </c>
      <c r="D1177" s="14">
        <v>12</v>
      </c>
      <c r="E1177" s="14" t="str">
        <f>_xlfn.XLOOKUP(D1177,'Meal Info'!$A$4:$A$19,'Meal Info'!$B$4:$B$19)</f>
        <v>Thai</v>
      </c>
      <c r="F1177" s="14" t="str">
        <f>_xlfn.XLOOKUP(D1177,'Meal Info'!$A$4:$A$19,'Meal Info'!$C$4:$C$19)</f>
        <v>Edo</v>
      </c>
      <c r="G1177" s="7">
        <v>95.88</v>
      </c>
      <c r="H1177" s="7">
        <f t="shared" si="72"/>
        <v>9.5879999999999992</v>
      </c>
      <c r="I1177" s="7">
        <f t="shared" si="73"/>
        <v>105.46799999999999</v>
      </c>
      <c r="J1177" s="7">
        <v>0.16</v>
      </c>
      <c r="K1177" s="7">
        <f t="shared" si="74"/>
        <v>15.3408</v>
      </c>
      <c r="L1177" s="7" t="s">
        <v>5081</v>
      </c>
      <c r="M1177" s="7">
        <v>9</v>
      </c>
      <c r="N1177" s="7">
        <f>INDEX('Delivery Distances'!$B$6:$K$20,MATCH('Sales Summary_working sheet'!L1177,'Delivery Distances'!$A$6:$A$20,0),MATCH('Sales Summary_working sheet'!M1177,'Delivery Distances'!$B$5:$K$5,0))</f>
        <v>1</v>
      </c>
      <c r="O1177" s="7" cm="1">
        <f t="array" ref="O1177">_xlfn.XLOOKUP(L1177,'Delivery Distances'!$A$6:$A$20,_xlfn.XLOOKUP('Sales Summary_working sheet'!M1177,'Delivery Distances'!$B$5:$K$5,'Delivery Distances'!$B$6:$K$20))</f>
        <v>1</v>
      </c>
      <c r="P1177" s="7">
        <f t="shared" si="75"/>
        <v>3</v>
      </c>
    </row>
    <row r="1178" spans="1:16" ht="15.75" customHeight="1" x14ac:dyDescent="0.15">
      <c r="A1178" s="13">
        <v>43989</v>
      </c>
      <c r="B1178" s="19" t="s">
        <v>5359</v>
      </c>
      <c r="C1178" s="7" t="s">
        <v>850</v>
      </c>
      <c r="D1178" s="14">
        <v>6</v>
      </c>
      <c r="E1178" s="14" t="str">
        <f>_xlfn.XLOOKUP(D1178,'Meal Info'!$A$4:$A$19,'Meal Info'!$B$4:$B$19)</f>
        <v>Indian</v>
      </c>
      <c r="F1178" s="14" t="str">
        <f>_xlfn.XLOOKUP(D1178,'Meal Info'!$A$4:$A$19,'Meal Info'!$C$4:$C$19)</f>
        <v>Edo</v>
      </c>
      <c r="G1178" s="7">
        <v>94.79</v>
      </c>
      <c r="H1178" s="7">
        <f t="shared" si="72"/>
        <v>9.479000000000001</v>
      </c>
      <c r="I1178" s="7">
        <f t="shared" si="73"/>
        <v>104.26900000000001</v>
      </c>
      <c r="J1178" s="7">
        <v>0.06</v>
      </c>
      <c r="K1178" s="7">
        <f t="shared" si="74"/>
        <v>5.6874000000000002</v>
      </c>
      <c r="L1178" s="7" t="s">
        <v>30</v>
      </c>
      <c r="M1178" s="7">
        <v>8</v>
      </c>
      <c r="N1178" s="7">
        <f>INDEX('Delivery Distances'!$B$6:$K$20,MATCH('Sales Summary_working sheet'!L1178,'Delivery Distances'!$A$6:$A$20,0),MATCH('Sales Summary_working sheet'!M1178,'Delivery Distances'!$B$5:$K$5,0))</f>
        <v>6</v>
      </c>
      <c r="O1178" s="7" cm="1">
        <f t="array" ref="O1178">_xlfn.XLOOKUP(L1178,'Delivery Distances'!$A$6:$A$20,_xlfn.XLOOKUP('Sales Summary_working sheet'!M1178,'Delivery Distances'!$B$5:$K$5,'Delivery Distances'!$B$6:$K$20))</f>
        <v>6</v>
      </c>
      <c r="P1178" s="7">
        <f t="shared" si="75"/>
        <v>10</v>
      </c>
    </row>
    <row r="1179" spans="1:16" ht="15.75" customHeight="1" x14ac:dyDescent="0.15">
      <c r="A1179" s="13">
        <v>43989</v>
      </c>
      <c r="B1179" s="19" t="s">
        <v>5359</v>
      </c>
      <c r="C1179" s="7" t="s">
        <v>4197</v>
      </c>
      <c r="D1179" s="14">
        <v>12</v>
      </c>
      <c r="E1179" s="14" t="str">
        <f>_xlfn.XLOOKUP(D1179,'Meal Info'!$A$4:$A$19,'Meal Info'!$B$4:$B$19)</f>
        <v>Thai</v>
      </c>
      <c r="F1179" s="14" t="str">
        <f>_xlfn.XLOOKUP(D1179,'Meal Info'!$A$4:$A$19,'Meal Info'!$C$4:$C$19)</f>
        <v>Edo</v>
      </c>
      <c r="G1179" s="7">
        <v>52.16</v>
      </c>
      <c r="H1179" s="7">
        <f t="shared" si="72"/>
        <v>5.2160000000000002</v>
      </c>
      <c r="I1179" s="7">
        <f t="shared" si="73"/>
        <v>57.375999999999998</v>
      </c>
      <c r="J1179" s="7">
        <v>0.12</v>
      </c>
      <c r="K1179" s="7">
        <f t="shared" si="74"/>
        <v>6.259199999999999</v>
      </c>
      <c r="L1179" s="7" t="s">
        <v>5083</v>
      </c>
      <c r="M1179" s="7">
        <v>1</v>
      </c>
      <c r="N1179" s="7">
        <f>INDEX('Delivery Distances'!$B$6:$K$20,MATCH('Sales Summary_working sheet'!L1179,'Delivery Distances'!$A$6:$A$20,0),MATCH('Sales Summary_working sheet'!M1179,'Delivery Distances'!$B$5:$K$5,0))</f>
        <v>3</v>
      </c>
      <c r="O1179" s="7" cm="1">
        <f t="array" ref="O1179">_xlfn.XLOOKUP(L1179,'Delivery Distances'!$A$6:$A$20,_xlfn.XLOOKUP('Sales Summary_working sheet'!M1179,'Delivery Distances'!$B$5:$K$5,'Delivery Distances'!$B$6:$K$20))</f>
        <v>3</v>
      </c>
      <c r="P1179" s="7">
        <f t="shared" si="75"/>
        <v>7</v>
      </c>
    </row>
    <row r="1180" spans="1:16" ht="15.75" customHeight="1" x14ac:dyDescent="0.15">
      <c r="A1180" s="13">
        <v>43989</v>
      </c>
      <c r="B1180" s="19" t="s">
        <v>5359</v>
      </c>
      <c r="C1180" s="7" t="s">
        <v>1978</v>
      </c>
      <c r="D1180" s="14">
        <v>12</v>
      </c>
      <c r="E1180" s="14" t="str">
        <f>_xlfn.XLOOKUP(D1180,'Meal Info'!$A$4:$A$19,'Meal Info'!$B$4:$B$19)</f>
        <v>Thai</v>
      </c>
      <c r="F1180" s="14" t="str">
        <f>_xlfn.XLOOKUP(D1180,'Meal Info'!$A$4:$A$19,'Meal Info'!$C$4:$C$19)</f>
        <v>Edo</v>
      </c>
      <c r="G1180" s="7">
        <v>73.180000000000007</v>
      </c>
      <c r="H1180" s="7">
        <f t="shared" si="72"/>
        <v>7.3180000000000014</v>
      </c>
      <c r="I1180" s="7">
        <f t="shared" si="73"/>
        <v>80.498000000000005</v>
      </c>
      <c r="J1180" s="7">
        <v>0.17</v>
      </c>
      <c r="K1180" s="7">
        <f t="shared" si="74"/>
        <v>12.440600000000002</v>
      </c>
      <c r="L1180" s="7" t="s">
        <v>5079</v>
      </c>
      <c r="M1180" s="7">
        <v>6</v>
      </c>
      <c r="N1180" s="7">
        <f>INDEX('Delivery Distances'!$B$6:$K$20,MATCH('Sales Summary_working sheet'!L1180,'Delivery Distances'!$A$6:$A$20,0),MATCH('Sales Summary_working sheet'!M1180,'Delivery Distances'!$B$5:$K$5,0))</f>
        <v>3</v>
      </c>
      <c r="O1180" s="7" cm="1">
        <f t="array" ref="O1180">_xlfn.XLOOKUP(L1180,'Delivery Distances'!$A$6:$A$20,_xlfn.XLOOKUP('Sales Summary_working sheet'!M1180,'Delivery Distances'!$B$5:$K$5,'Delivery Distances'!$B$6:$K$20))</f>
        <v>3</v>
      </c>
      <c r="P1180" s="7">
        <f t="shared" si="75"/>
        <v>7</v>
      </c>
    </row>
    <row r="1181" spans="1:16" ht="15.75" customHeight="1" x14ac:dyDescent="0.15">
      <c r="A1181" s="13">
        <v>43989</v>
      </c>
      <c r="B1181" s="19" t="s">
        <v>5359</v>
      </c>
      <c r="C1181" s="7" t="s">
        <v>1807</v>
      </c>
      <c r="D1181" s="14">
        <v>12</v>
      </c>
      <c r="E1181" s="14" t="str">
        <f>_xlfn.XLOOKUP(D1181,'Meal Info'!$A$4:$A$19,'Meal Info'!$B$4:$B$19)</f>
        <v>Thai</v>
      </c>
      <c r="F1181" s="14" t="str">
        <f>_xlfn.XLOOKUP(D1181,'Meal Info'!$A$4:$A$19,'Meal Info'!$C$4:$C$19)</f>
        <v>Edo</v>
      </c>
      <c r="G1181" s="7">
        <v>78.010000000000005</v>
      </c>
      <c r="H1181" s="7">
        <f t="shared" si="72"/>
        <v>7.801000000000001</v>
      </c>
      <c r="I1181" s="7">
        <f t="shared" si="73"/>
        <v>85.811000000000007</v>
      </c>
      <c r="J1181" s="7">
        <v>0.37</v>
      </c>
      <c r="K1181" s="7">
        <f t="shared" si="74"/>
        <v>28.863700000000001</v>
      </c>
      <c r="L1181" s="7" t="s">
        <v>5079</v>
      </c>
      <c r="M1181" s="7">
        <v>10</v>
      </c>
      <c r="N1181" s="7">
        <f>INDEX('Delivery Distances'!$B$6:$K$20,MATCH('Sales Summary_working sheet'!L1181,'Delivery Distances'!$A$6:$A$20,0),MATCH('Sales Summary_working sheet'!M1181,'Delivery Distances'!$B$5:$K$5,0))</f>
        <v>4</v>
      </c>
      <c r="O1181" s="7" cm="1">
        <f t="array" ref="O1181">_xlfn.XLOOKUP(L1181,'Delivery Distances'!$A$6:$A$20,_xlfn.XLOOKUP('Sales Summary_working sheet'!M1181,'Delivery Distances'!$B$5:$K$5,'Delivery Distances'!$B$6:$K$20))</f>
        <v>4</v>
      </c>
      <c r="P1181" s="7">
        <f t="shared" si="75"/>
        <v>8</v>
      </c>
    </row>
    <row r="1182" spans="1:16" ht="15.75" customHeight="1" x14ac:dyDescent="0.15">
      <c r="A1182" s="13">
        <v>43989</v>
      </c>
      <c r="B1182" s="19" t="s">
        <v>5360</v>
      </c>
      <c r="C1182" s="7" t="s">
        <v>1918</v>
      </c>
      <c r="D1182" s="14">
        <v>6</v>
      </c>
      <c r="E1182" s="14" t="str">
        <f>_xlfn.XLOOKUP(D1182,'Meal Info'!$A$4:$A$19,'Meal Info'!$B$4:$B$19)</f>
        <v>Indian</v>
      </c>
      <c r="F1182" s="14" t="str">
        <f>_xlfn.XLOOKUP(D1182,'Meal Info'!$A$4:$A$19,'Meal Info'!$C$4:$C$19)</f>
        <v>Edo</v>
      </c>
      <c r="G1182" s="7">
        <v>81.290000000000006</v>
      </c>
      <c r="H1182" s="7">
        <f t="shared" si="72"/>
        <v>8.1290000000000013</v>
      </c>
      <c r="I1182" s="7">
        <f t="shared" si="73"/>
        <v>89.419000000000011</v>
      </c>
      <c r="J1182" s="7">
        <v>0.25</v>
      </c>
      <c r="K1182" s="7">
        <f t="shared" si="74"/>
        <v>20.322500000000002</v>
      </c>
      <c r="L1182" s="7" t="s">
        <v>31</v>
      </c>
      <c r="M1182" s="7">
        <v>8</v>
      </c>
      <c r="N1182" s="7">
        <f>INDEX('Delivery Distances'!$B$6:$K$20,MATCH('Sales Summary_working sheet'!L1182,'Delivery Distances'!$A$6:$A$20,0),MATCH('Sales Summary_working sheet'!M1182,'Delivery Distances'!$B$5:$K$5,0))</f>
        <v>8</v>
      </c>
      <c r="O1182" s="7" cm="1">
        <f t="array" ref="O1182">_xlfn.XLOOKUP(L1182,'Delivery Distances'!$A$6:$A$20,_xlfn.XLOOKUP('Sales Summary_working sheet'!M1182,'Delivery Distances'!$B$5:$K$5,'Delivery Distances'!$B$6:$K$20))</f>
        <v>8</v>
      </c>
      <c r="P1182" s="7">
        <f t="shared" si="75"/>
        <v>11</v>
      </c>
    </row>
    <row r="1183" spans="1:16" ht="15.75" customHeight="1" x14ac:dyDescent="0.15">
      <c r="A1183" s="13">
        <v>43989</v>
      </c>
      <c r="B1183" s="19" t="s">
        <v>5360</v>
      </c>
      <c r="C1183" s="7" t="s">
        <v>769</v>
      </c>
      <c r="D1183" s="14">
        <v>12</v>
      </c>
      <c r="E1183" s="14" t="str">
        <f>_xlfn.XLOOKUP(D1183,'Meal Info'!$A$4:$A$19,'Meal Info'!$B$4:$B$19)</f>
        <v>Thai</v>
      </c>
      <c r="F1183" s="14" t="str">
        <f>_xlfn.XLOOKUP(D1183,'Meal Info'!$A$4:$A$19,'Meal Info'!$C$4:$C$19)</f>
        <v>Edo</v>
      </c>
      <c r="G1183" s="7">
        <v>59.51</v>
      </c>
      <c r="H1183" s="7">
        <f t="shared" si="72"/>
        <v>5.9510000000000005</v>
      </c>
      <c r="I1183" s="7">
        <f t="shared" si="73"/>
        <v>65.460999999999999</v>
      </c>
      <c r="J1183" s="7">
        <v>0.26</v>
      </c>
      <c r="K1183" s="7">
        <f t="shared" si="74"/>
        <v>15.4726</v>
      </c>
      <c r="L1183" s="7" t="s">
        <v>29</v>
      </c>
      <c r="M1183" s="7">
        <v>7</v>
      </c>
      <c r="N1183" s="7">
        <f>INDEX('Delivery Distances'!$B$6:$K$20,MATCH('Sales Summary_working sheet'!L1183,'Delivery Distances'!$A$6:$A$20,0),MATCH('Sales Summary_working sheet'!M1183,'Delivery Distances'!$B$5:$K$5,0))</f>
        <v>5</v>
      </c>
      <c r="O1183" s="7" cm="1">
        <f t="array" ref="O1183">_xlfn.XLOOKUP(L1183,'Delivery Distances'!$A$6:$A$20,_xlfn.XLOOKUP('Sales Summary_working sheet'!M1183,'Delivery Distances'!$B$5:$K$5,'Delivery Distances'!$B$6:$K$20))</f>
        <v>5</v>
      </c>
      <c r="P1183" s="7">
        <f t="shared" si="75"/>
        <v>9</v>
      </c>
    </row>
    <row r="1184" spans="1:16" ht="15.75" customHeight="1" x14ac:dyDescent="0.15">
      <c r="A1184" s="13">
        <v>43989</v>
      </c>
      <c r="B1184" s="19" t="s">
        <v>5360</v>
      </c>
      <c r="C1184" s="7" t="s">
        <v>1292</v>
      </c>
      <c r="D1184" s="14">
        <v>6</v>
      </c>
      <c r="E1184" s="14" t="str">
        <f>_xlfn.XLOOKUP(D1184,'Meal Info'!$A$4:$A$19,'Meal Info'!$B$4:$B$19)</f>
        <v>Indian</v>
      </c>
      <c r="F1184" s="14" t="str">
        <f>_xlfn.XLOOKUP(D1184,'Meal Info'!$A$4:$A$19,'Meal Info'!$C$4:$C$19)</f>
        <v>Edo</v>
      </c>
      <c r="G1184" s="7">
        <v>65.78</v>
      </c>
      <c r="H1184" s="7">
        <f t="shared" si="72"/>
        <v>6.5780000000000003</v>
      </c>
      <c r="I1184" s="7">
        <f t="shared" si="73"/>
        <v>72.358000000000004</v>
      </c>
      <c r="J1184" s="7">
        <v>0.01</v>
      </c>
      <c r="K1184" s="7">
        <f t="shared" si="74"/>
        <v>0.65780000000000005</v>
      </c>
      <c r="L1184" s="7" t="s">
        <v>5083</v>
      </c>
      <c r="M1184" s="7">
        <v>1</v>
      </c>
      <c r="N1184" s="7">
        <f>INDEX('Delivery Distances'!$B$6:$K$20,MATCH('Sales Summary_working sheet'!L1184,'Delivery Distances'!$A$6:$A$20,0),MATCH('Sales Summary_working sheet'!M1184,'Delivery Distances'!$B$5:$K$5,0))</f>
        <v>3</v>
      </c>
      <c r="O1184" s="7" cm="1">
        <f t="array" ref="O1184">_xlfn.XLOOKUP(L1184,'Delivery Distances'!$A$6:$A$20,_xlfn.XLOOKUP('Sales Summary_working sheet'!M1184,'Delivery Distances'!$B$5:$K$5,'Delivery Distances'!$B$6:$K$20))</f>
        <v>3</v>
      </c>
      <c r="P1184" s="7">
        <f t="shared" si="75"/>
        <v>7</v>
      </c>
    </row>
    <row r="1185" spans="1:16" ht="15.75" customHeight="1" x14ac:dyDescent="0.15">
      <c r="A1185" s="13">
        <v>43989</v>
      </c>
      <c r="B1185" s="19" t="s">
        <v>5360</v>
      </c>
      <c r="C1185" s="7" t="s">
        <v>3689</v>
      </c>
      <c r="D1185" s="14">
        <v>12</v>
      </c>
      <c r="E1185" s="14" t="str">
        <f>_xlfn.XLOOKUP(D1185,'Meal Info'!$A$4:$A$19,'Meal Info'!$B$4:$B$19)</f>
        <v>Thai</v>
      </c>
      <c r="F1185" s="14" t="str">
        <f>_xlfn.XLOOKUP(D1185,'Meal Info'!$A$4:$A$19,'Meal Info'!$C$4:$C$19)</f>
        <v>Edo</v>
      </c>
      <c r="G1185" s="7">
        <v>30.85</v>
      </c>
      <c r="H1185" s="7">
        <f t="shared" si="72"/>
        <v>3.0850000000000004</v>
      </c>
      <c r="I1185" s="7">
        <f t="shared" si="73"/>
        <v>33.935000000000002</v>
      </c>
      <c r="J1185" s="7">
        <v>0.05</v>
      </c>
      <c r="K1185" s="7">
        <f t="shared" si="74"/>
        <v>1.5425000000000002</v>
      </c>
      <c r="L1185" s="7" t="s">
        <v>5081</v>
      </c>
      <c r="M1185" s="7">
        <v>6</v>
      </c>
      <c r="N1185" s="7">
        <f>INDEX('Delivery Distances'!$B$6:$K$20,MATCH('Sales Summary_working sheet'!L1185,'Delivery Distances'!$A$6:$A$20,0),MATCH('Sales Summary_working sheet'!M1185,'Delivery Distances'!$B$5:$K$5,0))</f>
        <v>3</v>
      </c>
      <c r="O1185" s="7" cm="1">
        <f t="array" ref="O1185">_xlfn.XLOOKUP(L1185,'Delivery Distances'!$A$6:$A$20,_xlfn.XLOOKUP('Sales Summary_working sheet'!M1185,'Delivery Distances'!$B$5:$K$5,'Delivery Distances'!$B$6:$K$20))</f>
        <v>3</v>
      </c>
      <c r="P1185" s="7">
        <f t="shared" si="75"/>
        <v>7</v>
      </c>
    </row>
    <row r="1186" spans="1:16" ht="15.75" customHeight="1" x14ac:dyDescent="0.15">
      <c r="A1186" s="13">
        <v>43989</v>
      </c>
      <c r="B1186" s="19" t="s">
        <v>5360</v>
      </c>
      <c r="C1186" s="7" t="s">
        <v>1282</v>
      </c>
      <c r="D1186" s="14">
        <v>4</v>
      </c>
      <c r="E1186" s="14" t="str">
        <f>_xlfn.XLOOKUP(D1186,'Meal Info'!$A$4:$A$19,'Meal Info'!$B$4:$B$19)</f>
        <v>Burritos</v>
      </c>
      <c r="F1186" s="14" t="str">
        <f>_xlfn.XLOOKUP(D1186,'Meal Info'!$A$4:$A$19,'Meal Info'!$C$4:$C$19)</f>
        <v>Edo</v>
      </c>
      <c r="G1186" s="7">
        <v>3.19</v>
      </c>
      <c r="H1186" s="7">
        <f t="shared" si="72"/>
        <v>0.31900000000000001</v>
      </c>
      <c r="I1186" s="7">
        <f t="shared" si="73"/>
        <v>3.5089999999999999</v>
      </c>
      <c r="J1186" s="7">
        <v>0.4</v>
      </c>
      <c r="K1186" s="7">
        <f t="shared" si="74"/>
        <v>1.276</v>
      </c>
      <c r="L1186" s="7" t="s">
        <v>5081</v>
      </c>
      <c r="M1186" s="7">
        <v>9</v>
      </c>
      <c r="N1186" s="7">
        <f>INDEX('Delivery Distances'!$B$6:$K$20,MATCH('Sales Summary_working sheet'!L1186,'Delivery Distances'!$A$6:$A$20,0),MATCH('Sales Summary_working sheet'!M1186,'Delivery Distances'!$B$5:$K$5,0))</f>
        <v>1</v>
      </c>
      <c r="O1186" s="7" cm="1">
        <f t="array" ref="O1186">_xlfn.XLOOKUP(L1186,'Delivery Distances'!$A$6:$A$20,_xlfn.XLOOKUP('Sales Summary_working sheet'!M1186,'Delivery Distances'!$B$5:$K$5,'Delivery Distances'!$B$6:$K$20))</f>
        <v>1</v>
      </c>
      <c r="P1186" s="7">
        <f t="shared" si="75"/>
        <v>3</v>
      </c>
    </row>
    <row r="1187" spans="1:16" ht="15.75" customHeight="1" x14ac:dyDescent="0.15">
      <c r="A1187" s="13">
        <v>43989</v>
      </c>
      <c r="B1187" s="19" t="s">
        <v>5360</v>
      </c>
      <c r="C1187" s="7" t="s">
        <v>4873</v>
      </c>
      <c r="D1187" s="14">
        <v>12</v>
      </c>
      <c r="E1187" s="14" t="str">
        <f>_xlfn.XLOOKUP(D1187,'Meal Info'!$A$4:$A$19,'Meal Info'!$B$4:$B$19)</f>
        <v>Thai</v>
      </c>
      <c r="F1187" s="14" t="str">
        <f>_xlfn.XLOOKUP(D1187,'Meal Info'!$A$4:$A$19,'Meal Info'!$C$4:$C$19)</f>
        <v>Edo</v>
      </c>
      <c r="G1187" s="7">
        <v>33.18</v>
      </c>
      <c r="H1187" s="7">
        <f t="shared" si="72"/>
        <v>3.3180000000000001</v>
      </c>
      <c r="I1187" s="7">
        <f t="shared" si="73"/>
        <v>36.497999999999998</v>
      </c>
      <c r="J1187" s="7">
        <v>0.28000000000000003</v>
      </c>
      <c r="K1187" s="7">
        <f t="shared" si="74"/>
        <v>9.2904</v>
      </c>
      <c r="L1187" s="7" t="s">
        <v>27</v>
      </c>
      <c r="M1187" s="7">
        <v>1</v>
      </c>
      <c r="N1187" s="7">
        <f>INDEX('Delivery Distances'!$B$6:$K$20,MATCH('Sales Summary_working sheet'!L1187,'Delivery Distances'!$A$6:$A$20,0),MATCH('Sales Summary_working sheet'!M1187,'Delivery Distances'!$B$5:$K$5,0))</f>
        <v>18</v>
      </c>
      <c r="O1187" s="7" cm="1">
        <f t="array" ref="O1187">_xlfn.XLOOKUP(L1187,'Delivery Distances'!$A$6:$A$20,_xlfn.XLOOKUP('Sales Summary_working sheet'!M1187,'Delivery Distances'!$B$5:$K$5,'Delivery Distances'!$B$6:$K$20))</f>
        <v>18</v>
      </c>
      <c r="P1187" s="7">
        <f t="shared" si="75"/>
        <v>16</v>
      </c>
    </row>
    <row r="1188" spans="1:16" ht="15.75" customHeight="1" x14ac:dyDescent="0.15">
      <c r="A1188" s="13">
        <v>43989</v>
      </c>
      <c r="B1188" s="19" t="s">
        <v>5360</v>
      </c>
      <c r="C1188" s="7" t="s">
        <v>598</v>
      </c>
      <c r="D1188" s="14">
        <v>6</v>
      </c>
      <c r="E1188" s="14" t="str">
        <f>_xlfn.XLOOKUP(D1188,'Meal Info'!$A$4:$A$19,'Meal Info'!$B$4:$B$19)</f>
        <v>Indian</v>
      </c>
      <c r="F1188" s="14" t="str">
        <f>_xlfn.XLOOKUP(D1188,'Meal Info'!$A$4:$A$19,'Meal Info'!$C$4:$C$19)</f>
        <v>Edo</v>
      </c>
      <c r="G1188" s="7">
        <v>26.07</v>
      </c>
      <c r="H1188" s="7">
        <f t="shared" si="72"/>
        <v>2.6070000000000002</v>
      </c>
      <c r="I1188" s="7">
        <f t="shared" si="73"/>
        <v>28.677</v>
      </c>
      <c r="J1188" s="7">
        <v>0.01</v>
      </c>
      <c r="K1188" s="7">
        <f t="shared" si="74"/>
        <v>0.26069999999999999</v>
      </c>
      <c r="L1188" s="7" t="s">
        <v>29</v>
      </c>
      <c r="M1188" s="7">
        <v>5</v>
      </c>
      <c r="N1188" s="7">
        <f>INDEX('Delivery Distances'!$B$6:$K$20,MATCH('Sales Summary_working sheet'!L1188,'Delivery Distances'!$A$6:$A$20,0),MATCH('Sales Summary_working sheet'!M1188,'Delivery Distances'!$B$5:$K$5,0))</f>
        <v>14</v>
      </c>
      <c r="O1188" s="7" cm="1">
        <f t="array" ref="O1188">_xlfn.XLOOKUP(L1188,'Delivery Distances'!$A$6:$A$20,_xlfn.XLOOKUP('Sales Summary_working sheet'!M1188,'Delivery Distances'!$B$5:$K$5,'Delivery Distances'!$B$6:$K$20))</f>
        <v>14</v>
      </c>
      <c r="P1188" s="7">
        <f t="shared" si="75"/>
        <v>14</v>
      </c>
    </row>
    <row r="1189" spans="1:16" ht="15.75" customHeight="1" x14ac:dyDescent="0.15">
      <c r="A1189" s="13">
        <v>43989</v>
      </c>
      <c r="B1189" s="19" t="s">
        <v>5360</v>
      </c>
      <c r="C1189" s="7" t="s">
        <v>5034</v>
      </c>
      <c r="D1189" s="14">
        <v>4</v>
      </c>
      <c r="E1189" s="14" t="str">
        <f>_xlfn.XLOOKUP(D1189,'Meal Info'!$A$4:$A$19,'Meal Info'!$B$4:$B$19)</f>
        <v>Burritos</v>
      </c>
      <c r="F1189" s="14" t="str">
        <f>_xlfn.XLOOKUP(D1189,'Meal Info'!$A$4:$A$19,'Meal Info'!$C$4:$C$19)</f>
        <v>Edo</v>
      </c>
      <c r="G1189" s="7">
        <v>76.59</v>
      </c>
      <c r="H1189" s="7">
        <f t="shared" si="72"/>
        <v>7.6590000000000007</v>
      </c>
      <c r="I1189" s="7">
        <f t="shared" si="73"/>
        <v>84.249000000000009</v>
      </c>
      <c r="J1189" s="7">
        <v>0.21</v>
      </c>
      <c r="K1189" s="7">
        <f t="shared" si="74"/>
        <v>16.0839</v>
      </c>
      <c r="L1189" s="7" t="s">
        <v>31</v>
      </c>
      <c r="M1189" s="7">
        <v>4</v>
      </c>
      <c r="N1189" s="7">
        <f>INDEX('Delivery Distances'!$B$6:$K$20,MATCH('Sales Summary_working sheet'!L1189,'Delivery Distances'!$A$6:$A$20,0),MATCH('Sales Summary_working sheet'!M1189,'Delivery Distances'!$B$5:$K$5,0))</f>
        <v>8</v>
      </c>
      <c r="O1189" s="7" cm="1">
        <f t="array" ref="O1189">_xlfn.XLOOKUP(L1189,'Delivery Distances'!$A$6:$A$20,_xlfn.XLOOKUP('Sales Summary_working sheet'!M1189,'Delivery Distances'!$B$5:$K$5,'Delivery Distances'!$B$6:$K$20))</f>
        <v>8</v>
      </c>
      <c r="P1189" s="7">
        <f t="shared" si="75"/>
        <v>11</v>
      </c>
    </row>
    <row r="1190" spans="1:16" ht="15.75" customHeight="1" x14ac:dyDescent="0.15">
      <c r="A1190" s="13">
        <v>43989</v>
      </c>
      <c r="B1190" s="19" t="s">
        <v>5360</v>
      </c>
      <c r="C1190" s="7" t="s">
        <v>1598</v>
      </c>
      <c r="D1190" s="14">
        <v>6</v>
      </c>
      <c r="E1190" s="14" t="str">
        <f>_xlfn.XLOOKUP(D1190,'Meal Info'!$A$4:$A$19,'Meal Info'!$B$4:$B$19)</f>
        <v>Indian</v>
      </c>
      <c r="F1190" s="14" t="str">
        <f>_xlfn.XLOOKUP(D1190,'Meal Info'!$A$4:$A$19,'Meal Info'!$C$4:$C$19)</f>
        <v>Edo</v>
      </c>
      <c r="G1190" s="7">
        <v>81.28</v>
      </c>
      <c r="H1190" s="7">
        <f t="shared" si="72"/>
        <v>8.1280000000000001</v>
      </c>
      <c r="I1190" s="7">
        <f t="shared" si="73"/>
        <v>89.408000000000001</v>
      </c>
      <c r="J1190" s="7">
        <v>0.28000000000000003</v>
      </c>
      <c r="K1190" s="7">
        <f t="shared" si="74"/>
        <v>22.758400000000002</v>
      </c>
      <c r="L1190" s="7" t="s">
        <v>5079</v>
      </c>
      <c r="M1190" s="7">
        <v>7</v>
      </c>
      <c r="N1190" s="7">
        <f>INDEX('Delivery Distances'!$B$6:$K$20,MATCH('Sales Summary_working sheet'!L1190,'Delivery Distances'!$A$6:$A$20,0),MATCH('Sales Summary_working sheet'!M1190,'Delivery Distances'!$B$5:$K$5,0))</f>
        <v>2</v>
      </c>
      <c r="O1190" s="7" cm="1">
        <f t="array" ref="O1190">_xlfn.XLOOKUP(L1190,'Delivery Distances'!$A$6:$A$20,_xlfn.XLOOKUP('Sales Summary_working sheet'!M1190,'Delivery Distances'!$B$5:$K$5,'Delivery Distances'!$B$6:$K$20))</f>
        <v>2</v>
      </c>
      <c r="P1190" s="7">
        <f t="shared" si="75"/>
        <v>6</v>
      </c>
    </row>
    <row r="1191" spans="1:16" ht="15.75" customHeight="1" x14ac:dyDescent="0.15">
      <c r="A1191" s="13">
        <v>43989</v>
      </c>
      <c r="B1191" s="19" t="s">
        <v>5360</v>
      </c>
      <c r="C1191" s="7" t="s">
        <v>4475</v>
      </c>
      <c r="D1191" s="14">
        <v>12</v>
      </c>
      <c r="E1191" s="14" t="str">
        <f>_xlfn.XLOOKUP(D1191,'Meal Info'!$A$4:$A$19,'Meal Info'!$B$4:$B$19)</f>
        <v>Thai</v>
      </c>
      <c r="F1191" s="14" t="str">
        <f>_xlfn.XLOOKUP(D1191,'Meal Info'!$A$4:$A$19,'Meal Info'!$C$4:$C$19)</f>
        <v>Edo</v>
      </c>
      <c r="G1191" s="7">
        <v>25.77</v>
      </c>
      <c r="H1191" s="7">
        <f t="shared" si="72"/>
        <v>2.577</v>
      </c>
      <c r="I1191" s="7">
        <f t="shared" si="73"/>
        <v>28.347000000000001</v>
      </c>
      <c r="J1191" s="7">
        <v>0.13</v>
      </c>
      <c r="K1191" s="7">
        <f t="shared" si="74"/>
        <v>3.3500999999999999</v>
      </c>
      <c r="L1191" s="7" t="s">
        <v>5076</v>
      </c>
      <c r="M1191" s="7">
        <v>3</v>
      </c>
      <c r="N1191" s="7">
        <f>INDEX('Delivery Distances'!$B$6:$K$20,MATCH('Sales Summary_working sheet'!L1191,'Delivery Distances'!$A$6:$A$20,0),MATCH('Sales Summary_working sheet'!M1191,'Delivery Distances'!$B$5:$K$5,0))</f>
        <v>11</v>
      </c>
      <c r="O1191" s="7" cm="1">
        <f t="array" ref="O1191">_xlfn.XLOOKUP(L1191,'Delivery Distances'!$A$6:$A$20,_xlfn.XLOOKUP('Sales Summary_working sheet'!M1191,'Delivery Distances'!$B$5:$K$5,'Delivery Distances'!$B$6:$K$20))</f>
        <v>11</v>
      </c>
      <c r="P1191" s="7">
        <f t="shared" si="75"/>
        <v>12.5</v>
      </c>
    </row>
    <row r="1192" spans="1:16" ht="15.75" customHeight="1" x14ac:dyDescent="0.15">
      <c r="A1192" s="13">
        <v>43989</v>
      </c>
      <c r="B1192" s="19" t="s">
        <v>5360</v>
      </c>
      <c r="C1192" s="7" t="s">
        <v>3732</v>
      </c>
      <c r="D1192" s="14">
        <v>12</v>
      </c>
      <c r="E1192" s="14" t="str">
        <f>_xlfn.XLOOKUP(D1192,'Meal Info'!$A$4:$A$19,'Meal Info'!$B$4:$B$19)</f>
        <v>Thai</v>
      </c>
      <c r="F1192" s="14" t="str">
        <f>_xlfn.XLOOKUP(D1192,'Meal Info'!$A$4:$A$19,'Meal Info'!$C$4:$C$19)</f>
        <v>Edo</v>
      </c>
      <c r="G1192" s="7">
        <v>77.09</v>
      </c>
      <c r="H1192" s="7">
        <f t="shared" si="72"/>
        <v>7.7090000000000005</v>
      </c>
      <c r="I1192" s="7">
        <f t="shared" si="73"/>
        <v>84.799000000000007</v>
      </c>
      <c r="J1192" s="7">
        <v>0.22</v>
      </c>
      <c r="K1192" s="7">
        <f t="shared" si="74"/>
        <v>16.959800000000001</v>
      </c>
      <c r="L1192" s="7" t="s">
        <v>29</v>
      </c>
      <c r="M1192" s="7">
        <v>10</v>
      </c>
      <c r="N1192" s="7">
        <f>INDEX('Delivery Distances'!$B$6:$K$20,MATCH('Sales Summary_working sheet'!L1192,'Delivery Distances'!$A$6:$A$20,0),MATCH('Sales Summary_working sheet'!M1192,'Delivery Distances'!$B$5:$K$5,0))</f>
        <v>15</v>
      </c>
      <c r="O1192" s="7" cm="1">
        <f t="array" ref="O1192">_xlfn.XLOOKUP(L1192,'Delivery Distances'!$A$6:$A$20,_xlfn.XLOOKUP('Sales Summary_working sheet'!M1192,'Delivery Distances'!$B$5:$K$5,'Delivery Distances'!$B$6:$K$20))</f>
        <v>15</v>
      </c>
      <c r="P1192" s="7">
        <f t="shared" si="75"/>
        <v>14.5</v>
      </c>
    </row>
    <row r="1193" spans="1:16" ht="15.75" customHeight="1" x14ac:dyDescent="0.15">
      <c r="A1193" s="13">
        <v>43989</v>
      </c>
      <c r="B1193" s="19" t="s">
        <v>5360</v>
      </c>
      <c r="C1193" s="7" t="s">
        <v>1198</v>
      </c>
      <c r="D1193" s="14">
        <v>4</v>
      </c>
      <c r="E1193" s="14" t="str">
        <f>_xlfn.XLOOKUP(D1193,'Meal Info'!$A$4:$A$19,'Meal Info'!$B$4:$B$19)</f>
        <v>Burritos</v>
      </c>
      <c r="F1193" s="14" t="str">
        <f>_xlfn.XLOOKUP(D1193,'Meal Info'!$A$4:$A$19,'Meal Info'!$C$4:$C$19)</f>
        <v>Edo</v>
      </c>
      <c r="G1193" s="7">
        <v>42.84</v>
      </c>
      <c r="H1193" s="7">
        <f t="shared" si="72"/>
        <v>4.2840000000000007</v>
      </c>
      <c r="I1193" s="7">
        <f t="shared" si="73"/>
        <v>47.124000000000002</v>
      </c>
      <c r="J1193" s="7">
        <v>0.36</v>
      </c>
      <c r="K1193" s="7">
        <f t="shared" si="74"/>
        <v>15.422400000000001</v>
      </c>
      <c r="L1193" s="7" t="s">
        <v>5083</v>
      </c>
      <c r="M1193" s="7">
        <v>10</v>
      </c>
      <c r="N1193" s="7">
        <f>INDEX('Delivery Distances'!$B$6:$K$20,MATCH('Sales Summary_working sheet'!L1193,'Delivery Distances'!$A$6:$A$20,0),MATCH('Sales Summary_working sheet'!M1193,'Delivery Distances'!$B$5:$K$5,0))</f>
        <v>2</v>
      </c>
      <c r="O1193" s="7" cm="1">
        <f t="array" ref="O1193">_xlfn.XLOOKUP(L1193,'Delivery Distances'!$A$6:$A$20,_xlfn.XLOOKUP('Sales Summary_working sheet'!M1193,'Delivery Distances'!$B$5:$K$5,'Delivery Distances'!$B$6:$K$20))</f>
        <v>2</v>
      </c>
      <c r="P1193" s="7">
        <f t="shared" si="75"/>
        <v>6</v>
      </c>
    </row>
    <row r="1194" spans="1:16" ht="15.75" customHeight="1" x14ac:dyDescent="0.15">
      <c r="A1194" s="13">
        <v>43989</v>
      </c>
      <c r="B1194" s="19" t="s">
        <v>5360</v>
      </c>
      <c r="C1194" s="7" t="s">
        <v>4624</v>
      </c>
      <c r="D1194" s="14">
        <v>12</v>
      </c>
      <c r="E1194" s="14" t="str">
        <f>_xlfn.XLOOKUP(D1194,'Meal Info'!$A$4:$A$19,'Meal Info'!$B$4:$B$19)</f>
        <v>Thai</v>
      </c>
      <c r="F1194" s="14" t="str">
        <f>_xlfn.XLOOKUP(D1194,'Meal Info'!$A$4:$A$19,'Meal Info'!$C$4:$C$19)</f>
        <v>Edo</v>
      </c>
      <c r="G1194" s="7">
        <v>97.92</v>
      </c>
      <c r="H1194" s="7">
        <f t="shared" si="72"/>
        <v>9.7920000000000016</v>
      </c>
      <c r="I1194" s="7">
        <f t="shared" si="73"/>
        <v>107.712</v>
      </c>
      <c r="J1194" s="7">
        <v>0.33</v>
      </c>
      <c r="K1194" s="7">
        <f t="shared" si="74"/>
        <v>32.313600000000001</v>
      </c>
      <c r="L1194" s="7" t="s">
        <v>26</v>
      </c>
      <c r="M1194" s="7">
        <v>6</v>
      </c>
      <c r="N1194" s="7">
        <f>INDEX('Delivery Distances'!$B$6:$K$20,MATCH('Sales Summary_working sheet'!L1194,'Delivery Distances'!$A$6:$A$20,0),MATCH('Sales Summary_working sheet'!M1194,'Delivery Distances'!$B$5:$K$5,0))</f>
        <v>14</v>
      </c>
      <c r="O1194" s="7" cm="1">
        <f t="array" ref="O1194">_xlfn.XLOOKUP(L1194,'Delivery Distances'!$A$6:$A$20,_xlfn.XLOOKUP('Sales Summary_working sheet'!M1194,'Delivery Distances'!$B$5:$K$5,'Delivery Distances'!$B$6:$K$20))</f>
        <v>14</v>
      </c>
      <c r="P1194" s="7">
        <f t="shared" si="75"/>
        <v>14</v>
      </c>
    </row>
    <row r="1195" spans="1:16" ht="15.75" customHeight="1" x14ac:dyDescent="0.15">
      <c r="A1195" s="13">
        <v>43989</v>
      </c>
      <c r="B1195" s="19" t="s">
        <v>5360</v>
      </c>
      <c r="C1195" s="7" t="s">
        <v>48</v>
      </c>
      <c r="D1195" s="14">
        <v>12</v>
      </c>
      <c r="E1195" s="14" t="str">
        <f>_xlfn.XLOOKUP(D1195,'Meal Info'!$A$4:$A$19,'Meal Info'!$B$4:$B$19)</f>
        <v>Thai</v>
      </c>
      <c r="F1195" s="14" t="str">
        <f>_xlfn.XLOOKUP(D1195,'Meal Info'!$A$4:$A$19,'Meal Info'!$C$4:$C$19)</f>
        <v>Edo</v>
      </c>
      <c r="G1195" s="7">
        <v>1.67</v>
      </c>
      <c r="H1195" s="7">
        <f t="shared" si="72"/>
        <v>0.16700000000000001</v>
      </c>
      <c r="I1195" s="7">
        <f t="shared" si="73"/>
        <v>1.837</v>
      </c>
      <c r="J1195" s="7">
        <v>0.09</v>
      </c>
      <c r="K1195" s="7">
        <f t="shared" si="74"/>
        <v>0.15029999999999999</v>
      </c>
      <c r="L1195" s="7" t="s">
        <v>27</v>
      </c>
      <c r="M1195" s="7">
        <v>7</v>
      </c>
      <c r="N1195" s="7">
        <f>INDEX('Delivery Distances'!$B$6:$K$20,MATCH('Sales Summary_working sheet'!L1195,'Delivery Distances'!$A$6:$A$20,0),MATCH('Sales Summary_working sheet'!M1195,'Delivery Distances'!$B$5:$K$5,0))</f>
        <v>14</v>
      </c>
      <c r="O1195" s="7" cm="1">
        <f t="array" ref="O1195">_xlfn.XLOOKUP(L1195,'Delivery Distances'!$A$6:$A$20,_xlfn.XLOOKUP('Sales Summary_working sheet'!M1195,'Delivery Distances'!$B$5:$K$5,'Delivery Distances'!$B$6:$K$20))</f>
        <v>14</v>
      </c>
      <c r="P1195" s="7">
        <f t="shared" si="75"/>
        <v>14</v>
      </c>
    </row>
    <row r="1196" spans="1:16" ht="15.75" customHeight="1" x14ac:dyDescent="0.15">
      <c r="A1196" s="13">
        <v>43989</v>
      </c>
      <c r="B1196" s="19" t="s">
        <v>5360</v>
      </c>
      <c r="C1196" s="7" t="s">
        <v>776</v>
      </c>
      <c r="D1196" s="14">
        <v>12</v>
      </c>
      <c r="E1196" s="14" t="str">
        <f>_xlfn.XLOOKUP(D1196,'Meal Info'!$A$4:$A$19,'Meal Info'!$B$4:$B$19)</f>
        <v>Thai</v>
      </c>
      <c r="F1196" s="14" t="str">
        <f>_xlfn.XLOOKUP(D1196,'Meal Info'!$A$4:$A$19,'Meal Info'!$C$4:$C$19)</f>
        <v>Edo</v>
      </c>
      <c r="G1196" s="7">
        <v>46.24</v>
      </c>
      <c r="H1196" s="7">
        <f t="shared" ref="H1196:H1259" si="76">G1196*10%</f>
        <v>4.6240000000000006</v>
      </c>
      <c r="I1196" s="7">
        <f t="shared" ref="I1196:I1259" si="77">G1196+H1196</f>
        <v>50.864000000000004</v>
      </c>
      <c r="J1196" s="7">
        <v>0.3</v>
      </c>
      <c r="K1196" s="7">
        <f t="shared" si="74"/>
        <v>13.872</v>
      </c>
      <c r="L1196" s="7" t="s">
        <v>27</v>
      </c>
      <c r="M1196" s="7">
        <v>5</v>
      </c>
      <c r="N1196" s="7">
        <f>INDEX('Delivery Distances'!$B$6:$K$20,MATCH('Sales Summary_working sheet'!L1196,'Delivery Distances'!$A$6:$A$20,0),MATCH('Sales Summary_working sheet'!M1196,'Delivery Distances'!$B$5:$K$5,0))</f>
        <v>14</v>
      </c>
      <c r="O1196" s="7" cm="1">
        <f t="array" ref="O1196">_xlfn.XLOOKUP(L1196,'Delivery Distances'!$A$6:$A$20,_xlfn.XLOOKUP('Sales Summary_working sheet'!M1196,'Delivery Distances'!$B$5:$K$5,'Delivery Distances'!$B$6:$K$20))</f>
        <v>14</v>
      </c>
      <c r="P1196" s="7">
        <f t="shared" si="75"/>
        <v>14</v>
      </c>
    </row>
    <row r="1197" spans="1:16" ht="15.75" customHeight="1" x14ac:dyDescent="0.15">
      <c r="A1197" s="13">
        <v>43989</v>
      </c>
      <c r="B1197" s="19" t="s">
        <v>5360</v>
      </c>
      <c r="C1197" s="7" t="s">
        <v>2271</v>
      </c>
      <c r="D1197" s="14">
        <v>6</v>
      </c>
      <c r="E1197" s="14" t="str">
        <f>_xlfn.XLOOKUP(D1197,'Meal Info'!$A$4:$A$19,'Meal Info'!$B$4:$B$19)</f>
        <v>Indian</v>
      </c>
      <c r="F1197" s="14" t="str">
        <f>_xlfn.XLOOKUP(D1197,'Meal Info'!$A$4:$A$19,'Meal Info'!$C$4:$C$19)</f>
        <v>Edo</v>
      </c>
      <c r="G1197" s="7">
        <v>87.6</v>
      </c>
      <c r="H1197" s="7">
        <f t="shared" si="76"/>
        <v>8.76</v>
      </c>
      <c r="I1197" s="7">
        <f t="shared" si="77"/>
        <v>96.36</v>
      </c>
      <c r="J1197" s="7">
        <v>0.28999999999999998</v>
      </c>
      <c r="K1197" s="7">
        <f t="shared" si="74"/>
        <v>25.403999999999996</v>
      </c>
      <c r="L1197" s="7" t="s">
        <v>5082</v>
      </c>
      <c r="M1197" s="7">
        <v>5</v>
      </c>
      <c r="N1197" s="7">
        <f>INDEX('Delivery Distances'!$B$6:$K$20,MATCH('Sales Summary_working sheet'!L1197,'Delivery Distances'!$A$6:$A$20,0),MATCH('Sales Summary_working sheet'!M1197,'Delivery Distances'!$B$5:$K$5,0))</f>
        <v>2</v>
      </c>
      <c r="O1197" s="7" cm="1">
        <f t="array" ref="O1197">_xlfn.XLOOKUP(L1197,'Delivery Distances'!$A$6:$A$20,_xlfn.XLOOKUP('Sales Summary_working sheet'!M1197,'Delivery Distances'!$B$5:$K$5,'Delivery Distances'!$B$6:$K$20))</f>
        <v>2</v>
      </c>
      <c r="P1197" s="7">
        <f t="shared" si="75"/>
        <v>6</v>
      </c>
    </row>
    <row r="1198" spans="1:16" ht="15.75" customHeight="1" x14ac:dyDescent="0.15">
      <c r="A1198" s="13">
        <v>43989</v>
      </c>
      <c r="B1198" s="19" t="s">
        <v>5360</v>
      </c>
      <c r="C1198" s="7" t="s">
        <v>1339</v>
      </c>
      <c r="D1198" s="14">
        <v>4</v>
      </c>
      <c r="E1198" s="14" t="str">
        <f>_xlfn.XLOOKUP(D1198,'Meal Info'!$A$4:$A$19,'Meal Info'!$B$4:$B$19)</f>
        <v>Burritos</v>
      </c>
      <c r="F1198" s="14" t="str">
        <f>_xlfn.XLOOKUP(D1198,'Meal Info'!$A$4:$A$19,'Meal Info'!$C$4:$C$19)</f>
        <v>Edo</v>
      </c>
      <c r="G1198" s="7">
        <v>6.86</v>
      </c>
      <c r="H1198" s="7">
        <f t="shared" si="76"/>
        <v>0.68600000000000005</v>
      </c>
      <c r="I1198" s="7">
        <f t="shared" si="77"/>
        <v>7.5460000000000003</v>
      </c>
      <c r="J1198" s="7">
        <v>0.11</v>
      </c>
      <c r="K1198" s="7">
        <f t="shared" si="74"/>
        <v>0.75460000000000005</v>
      </c>
      <c r="L1198" s="7" t="s">
        <v>5079</v>
      </c>
      <c r="M1198" s="7">
        <v>7</v>
      </c>
      <c r="N1198" s="7">
        <f>INDEX('Delivery Distances'!$B$6:$K$20,MATCH('Sales Summary_working sheet'!L1198,'Delivery Distances'!$A$6:$A$20,0),MATCH('Sales Summary_working sheet'!M1198,'Delivery Distances'!$B$5:$K$5,0))</f>
        <v>2</v>
      </c>
      <c r="O1198" s="7" cm="1">
        <f t="array" ref="O1198">_xlfn.XLOOKUP(L1198,'Delivery Distances'!$A$6:$A$20,_xlfn.XLOOKUP('Sales Summary_working sheet'!M1198,'Delivery Distances'!$B$5:$K$5,'Delivery Distances'!$B$6:$K$20))</f>
        <v>2</v>
      </c>
      <c r="P1198" s="7">
        <f t="shared" si="75"/>
        <v>6</v>
      </c>
    </row>
    <row r="1199" spans="1:16" ht="15.75" customHeight="1" x14ac:dyDescent="0.15">
      <c r="A1199" s="13">
        <v>43989</v>
      </c>
      <c r="B1199" s="19" t="s">
        <v>5360</v>
      </c>
      <c r="C1199" s="7" t="s">
        <v>1927</v>
      </c>
      <c r="D1199" s="14">
        <v>12</v>
      </c>
      <c r="E1199" s="14" t="str">
        <f>_xlfn.XLOOKUP(D1199,'Meal Info'!$A$4:$A$19,'Meal Info'!$B$4:$B$19)</f>
        <v>Thai</v>
      </c>
      <c r="F1199" s="14" t="str">
        <f>_xlfn.XLOOKUP(D1199,'Meal Info'!$A$4:$A$19,'Meal Info'!$C$4:$C$19)</f>
        <v>Edo</v>
      </c>
      <c r="G1199" s="7">
        <v>24</v>
      </c>
      <c r="H1199" s="7">
        <f t="shared" si="76"/>
        <v>2.4000000000000004</v>
      </c>
      <c r="I1199" s="7">
        <f t="shared" si="77"/>
        <v>26.4</v>
      </c>
      <c r="J1199" s="7">
        <v>0.21</v>
      </c>
      <c r="K1199" s="7">
        <f t="shared" si="74"/>
        <v>5.04</v>
      </c>
      <c r="L1199" s="7" t="s">
        <v>5077</v>
      </c>
      <c r="M1199" s="7">
        <v>8</v>
      </c>
      <c r="N1199" s="7">
        <f>INDEX('Delivery Distances'!$B$6:$K$20,MATCH('Sales Summary_working sheet'!L1199,'Delivery Distances'!$A$6:$A$20,0),MATCH('Sales Summary_working sheet'!M1199,'Delivery Distances'!$B$5:$K$5,0))</f>
        <v>4</v>
      </c>
      <c r="O1199" s="7" cm="1">
        <f t="array" ref="O1199">_xlfn.XLOOKUP(L1199,'Delivery Distances'!$A$6:$A$20,_xlfn.XLOOKUP('Sales Summary_working sheet'!M1199,'Delivery Distances'!$B$5:$K$5,'Delivery Distances'!$B$6:$K$20))</f>
        <v>4</v>
      </c>
      <c r="P1199" s="7">
        <f t="shared" si="75"/>
        <v>8</v>
      </c>
    </row>
    <row r="1200" spans="1:16" ht="15.75" customHeight="1" x14ac:dyDescent="0.15">
      <c r="A1200" s="13">
        <v>43989</v>
      </c>
      <c r="B1200" s="19" t="s">
        <v>5360</v>
      </c>
      <c r="C1200" s="7" t="s">
        <v>1017</v>
      </c>
      <c r="D1200" s="14">
        <v>6</v>
      </c>
      <c r="E1200" s="14" t="str">
        <f>_xlfn.XLOOKUP(D1200,'Meal Info'!$A$4:$A$19,'Meal Info'!$B$4:$B$19)</f>
        <v>Indian</v>
      </c>
      <c r="F1200" s="14" t="str">
        <f>_xlfn.XLOOKUP(D1200,'Meal Info'!$A$4:$A$19,'Meal Info'!$C$4:$C$19)</f>
        <v>Edo</v>
      </c>
      <c r="G1200" s="7">
        <v>40.42</v>
      </c>
      <c r="H1200" s="7">
        <f t="shared" si="76"/>
        <v>4.0420000000000007</v>
      </c>
      <c r="I1200" s="7">
        <f t="shared" si="77"/>
        <v>44.462000000000003</v>
      </c>
      <c r="J1200" s="7">
        <v>0.24</v>
      </c>
      <c r="K1200" s="7">
        <f t="shared" si="74"/>
        <v>9.7007999999999992</v>
      </c>
      <c r="L1200" s="7" t="s">
        <v>5077</v>
      </c>
      <c r="M1200" s="7">
        <v>3</v>
      </c>
      <c r="N1200" s="7">
        <f>INDEX('Delivery Distances'!$B$6:$K$20,MATCH('Sales Summary_working sheet'!L1200,'Delivery Distances'!$A$6:$A$20,0),MATCH('Sales Summary_working sheet'!M1200,'Delivery Distances'!$B$5:$K$5,0))</f>
        <v>2</v>
      </c>
      <c r="O1200" s="7" cm="1">
        <f t="array" ref="O1200">_xlfn.XLOOKUP(L1200,'Delivery Distances'!$A$6:$A$20,_xlfn.XLOOKUP('Sales Summary_working sheet'!M1200,'Delivery Distances'!$B$5:$K$5,'Delivery Distances'!$B$6:$K$20))</f>
        <v>2</v>
      </c>
      <c r="P1200" s="7">
        <f t="shared" si="75"/>
        <v>6</v>
      </c>
    </row>
    <row r="1201" spans="1:16" ht="15.75" customHeight="1" x14ac:dyDescent="0.15">
      <c r="A1201" s="13">
        <v>43989</v>
      </c>
      <c r="B1201" s="19" t="s">
        <v>5360</v>
      </c>
      <c r="C1201" s="7" t="s">
        <v>1668</v>
      </c>
      <c r="D1201" s="14">
        <v>12</v>
      </c>
      <c r="E1201" s="14" t="str">
        <f>_xlfn.XLOOKUP(D1201,'Meal Info'!$A$4:$A$19,'Meal Info'!$B$4:$B$19)</f>
        <v>Thai</v>
      </c>
      <c r="F1201" s="14" t="str">
        <f>_xlfn.XLOOKUP(D1201,'Meal Info'!$A$4:$A$19,'Meal Info'!$C$4:$C$19)</f>
        <v>Edo</v>
      </c>
      <c r="G1201" s="7">
        <v>79.02</v>
      </c>
      <c r="H1201" s="7">
        <f t="shared" si="76"/>
        <v>7.9020000000000001</v>
      </c>
      <c r="I1201" s="7">
        <f t="shared" si="77"/>
        <v>86.921999999999997</v>
      </c>
      <c r="J1201" s="7">
        <v>0.09</v>
      </c>
      <c r="K1201" s="7">
        <f t="shared" si="74"/>
        <v>7.1117999999999997</v>
      </c>
      <c r="L1201" s="7" t="s">
        <v>5078</v>
      </c>
      <c r="M1201" s="7">
        <v>9</v>
      </c>
      <c r="N1201" s="7">
        <f>INDEX('Delivery Distances'!$B$6:$K$20,MATCH('Sales Summary_working sheet'!L1201,'Delivery Distances'!$A$6:$A$20,0),MATCH('Sales Summary_working sheet'!M1201,'Delivery Distances'!$B$5:$K$5,0))</f>
        <v>6</v>
      </c>
      <c r="O1201" s="7" cm="1">
        <f t="array" ref="O1201">_xlfn.XLOOKUP(L1201,'Delivery Distances'!$A$6:$A$20,_xlfn.XLOOKUP('Sales Summary_working sheet'!M1201,'Delivery Distances'!$B$5:$K$5,'Delivery Distances'!$B$6:$K$20))</f>
        <v>6</v>
      </c>
      <c r="P1201" s="7">
        <f t="shared" si="75"/>
        <v>10</v>
      </c>
    </row>
    <row r="1202" spans="1:16" ht="15.75" customHeight="1" x14ac:dyDescent="0.15">
      <c r="A1202" s="13">
        <v>43989</v>
      </c>
      <c r="B1202" s="19" t="s">
        <v>5360</v>
      </c>
      <c r="C1202" s="7" t="s">
        <v>5017</v>
      </c>
      <c r="D1202" s="14">
        <v>4</v>
      </c>
      <c r="E1202" s="14" t="str">
        <f>_xlfn.XLOOKUP(D1202,'Meal Info'!$A$4:$A$19,'Meal Info'!$B$4:$B$19)</f>
        <v>Burritos</v>
      </c>
      <c r="F1202" s="14" t="str">
        <f>_xlfn.XLOOKUP(D1202,'Meal Info'!$A$4:$A$19,'Meal Info'!$C$4:$C$19)</f>
        <v>Edo</v>
      </c>
      <c r="G1202" s="7">
        <v>59.17</v>
      </c>
      <c r="H1202" s="7">
        <f t="shared" si="76"/>
        <v>5.9170000000000007</v>
      </c>
      <c r="I1202" s="7">
        <f t="shared" si="77"/>
        <v>65.087000000000003</v>
      </c>
      <c r="J1202" s="7">
        <v>0.22</v>
      </c>
      <c r="K1202" s="7">
        <f t="shared" si="74"/>
        <v>13.0174</v>
      </c>
      <c r="L1202" s="7" t="s">
        <v>5082</v>
      </c>
      <c r="M1202" s="7">
        <v>1</v>
      </c>
      <c r="N1202" s="7">
        <f>INDEX('Delivery Distances'!$B$6:$K$20,MATCH('Sales Summary_working sheet'!L1202,'Delivery Distances'!$A$6:$A$20,0),MATCH('Sales Summary_working sheet'!M1202,'Delivery Distances'!$B$5:$K$5,0))</f>
        <v>3</v>
      </c>
      <c r="O1202" s="7" cm="1">
        <f t="array" ref="O1202">_xlfn.XLOOKUP(L1202,'Delivery Distances'!$A$6:$A$20,_xlfn.XLOOKUP('Sales Summary_working sheet'!M1202,'Delivery Distances'!$B$5:$K$5,'Delivery Distances'!$B$6:$K$20))</f>
        <v>3</v>
      </c>
      <c r="P1202" s="7">
        <f t="shared" si="75"/>
        <v>7</v>
      </c>
    </row>
    <row r="1203" spans="1:16" ht="15.75" customHeight="1" x14ac:dyDescent="0.15">
      <c r="A1203" s="13">
        <v>43989</v>
      </c>
      <c r="B1203" s="19" t="s">
        <v>5360</v>
      </c>
      <c r="C1203" s="7" t="s">
        <v>1338</v>
      </c>
      <c r="D1203" s="14">
        <v>12</v>
      </c>
      <c r="E1203" s="14" t="str">
        <f>_xlfn.XLOOKUP(D1203,'Meal Info'!$A$4:$A$19,'Meal Info'!$B$4:$B$19)</f>
        <v>Thai</v>
      </c>
      <c r="F1203" s="14" t="str">
        <f>_xlfn.XLOOKUP(D1203,'Meal Info'!$A$4:$A$19,'Meal Info'!$C$4:$C$19)</f>
        <v>Edo</v>
      </c>
      <c r="G1203" s="7">
        <v>13.89</v>
      </c>
      <c r="H1203" s="7">
        <f t="shared" si="76"/>
        <v>1.3890000000000002</v>
      </c>
      <c r="I1203" s="7">
        <f t="shared" si="77"/>
        <v>15.279</v>
      </c>
      <c r="J1203" s="7">
        <v>0.34</v>
      </c>
      <c r="K1203" s="7">
        <f t="shared" si="74"/>
        <v>4.7226000000000008</v>
      </c>
      <c r="L1203" s="7" t="s">
        <v>31</v>
      </c>
      <c r="M1203" s="7">
        <v>4</v>
      </c>
      <c r="N1203" s="7">
        <f>INDEX('Delivery Distances'!$B$6:$K$20,MATCH('Sales Summary_working sheet'!L1203,'Delivery Distances'!$A$6:$A$20,0),MATCH('Sales Summary_working sheet'!M1203,'Delivery Distances'!$B$5:$K$5,0))</f>
        <v>8</v>
      </c>
      <c r="O1203" s="7" cm="1">
        <f t="array" ref="O1203">_xlfn.XLOOKUP(L1203,'Delivery Distances'!$A$6:$A$20,_xlfn.XLOOKUP('Sales Summary_working sheet'!M1203,'Delivery Distances'!$B$5:$K$5,'Delivery Distances'!$B$6:$K$20))</f>
        <v>8</v>
      </c>
      <c r="P1203" s="7">
        <f t="shared" si="75"/>
        <v>11</v>
      </c>
    </row>
    <row r="1204" spans="1:16" ht="15.75" customHeight="1" x14ac:dyDescent="0.15">
      <c r="A1204" s="13">
        <v>43989</v>
      </c>
      <c r="B1204" s="19" t="s">
        <v>5361</v>
      </c>
      <c r="C1204" s="7" t="s">
        <v>4835</v>
      </c>
      <c r="D1204" s="14">
        <v>12</v>
      </c>
      <c r="E1204" s="14" t="str">
        <f>_xlfn.XLOOKUP(D1204,'Meal Info'!$A$4:$A$19,'Meal Info'!$B$4:$B$19)</f>
        <v>Thai</v>
      </c>
      <c r="F1204" s="14" t="str">
        <f>_xlfn.XLOOKUP(D1204,'Meal Info'!$A$4:$A$19,'Meal Info'!$C$4:$C$19)</f>
        <v>Edo</v>
      </c>
      <c r="G1204" s="7">
        <v>28.8</v>
      </c>
      <c r="H1204" s="7">
        <f t="shared" si="76"/>
        <v>2.8800000000000003</v>
      </c>
      <c r="I1204" s="7">
        <f t="shared" si="77"/>
        <v>31.68</v>
      </c>
      <c r="J1204" s="7">
        <v>0.1</v>
      </c>
      <c r="K1204" s="7">
        <f t="shared" si="74"/>
        <v>2.8800000000000003</v>
      </c>
      <c r="L1204" s="7" t="s">
        <v>5080</v>
      </c>
      <c r="M1204" s="7">
        <v>5</v>
      </c>
      <c r="N1204" s="7">
        <f>INDEX('Delivery Distances'!$B$6:$K$20,MATCH('Sales Summary_working sheet'!L1204,'Delivery Distances'!$A$6:$A$20,0),MATCH('Sales Summary_working sheet'!M1204,'Delivery Distances'!$B$5:$K$5,0))</f>
        <v>5</v>
      </c>
      <c r="O1204" s="7" cm="1">
        <f t="array" ref="O1204">_xlfn.XLOOKUP(L1204,'Delivery Distances'!$A$6:$A$20,_xlfn.XLOOKUP('Sales Summary_working sheet'!M1204,'Delivery Distances'!$B$5:$K$5,'Delivery Distances'!$B$6:$K$20))</f>
        <v>5</v>
      </c>
      <c r="P1204" s="7">
        <f t="shared" si="75"/>
        <v>9</v>
      </c>
    </row>
    <row r="1205" spans="1:16" ht="15.75" customHeight="1" x14ac:dyDescent="0.15">
      <c r="A1205" s="13">
        <v>43989</v>
      </c>
      <c r="B1205" s="19" t="s">
        <v>5361</v>
      </c>
      <c r="C1205" s="7" t="s">
        <v>75</v>
      </c>
      <c r="D1205" s="14">
        <v>6</v>
      </c>
      <c r="E1205" s="14" t="str">
        <f>_xlfn.XLOOKUP(D1205,'Meal Info'!$A$4:$A$19,'Meal Info'!$B$4:$B$19)</f>
        <v>Indian</v>
      </c>
      <c r="F1205" s="14" t="str">
        <f>_xlfn.XLOOKUP(D1205,'Meal Info'!$A$4:$A$19,'Meal Info'!$C$4:$C$19)</f>
        <v>Edo</v>
      </c>
      <c r="G1205" s="7">
        <v>96.54</v>
      </c>
      <c r="H1205" s="7">
        <f t="shared" si="76"/>
        <v>9.6540000000000017</v>
      </c>
      <c r="I1205" s="7">
        <f t="shared" si="77"/>
        <v>106.194</v>
      </c>
      <c r="J1205" s="7">
        <v>0.18</v>
      </c>
      <c r="K1205" s="7">
        <f t="shared" si="74"/>
        <v>17.377200000000002</v>
      </c>
      <c r="L1205" s="7" t="s">
        <v>5083</v>
      </c>
      <c r="M1205" s="7">
        <v>9</v>
      </c>
      <c r="N1205" s="7">
        <f>INDEX('Delivery Distances'!$B$6:$K$20,MATCH('Sales Summary_working sheet'!L1205,'Delivery Distances'!$A$6:$A$20,0),MATCH('Sales Summary_working sheet'!M1205,'Delivery Distances'!$B$5:$K$5,0))</f>
        <v>2</v>
      </c>
      <c r="O1205" s="7" cm="1">
        <f t="array" ref="O1205">_xlfn.XLOOKUP(L1205,'Delivery Distances'!$A$6:$A$20,_xlfn.XLOOKUP('Sales Summary_working sheet'!M1205,'Delivery Distances'!$B$5:$K$5,'Delivery Distances'!$B$6:$K$20))</f>
        <v>2</v>
      </c>
      <c r="P1205" s="7">
        <f t="shared" si="75"/>
        <v>6</v>
      </c>
    </row>
    <row r="1206" spans="1:16" ht="15.75" customHeight="1" x14ac:dyDescent="0.15">
      <c r="A1206" s="13">
        <v>43989</v>
      </c>
      <c r="B1206" s="19" t="s">
        <v>5361</v>
      </c>
      <c r="C1206" s="7" t="s">
        <v>4580</v>
      </c>
      <c r="D1206" s="14">
        <v>12</v>
      </c>
      <c r="E1206" s="14" t="str">
        <f>_xlfn.XLOOKUP(D1206,'Meal Info'!$A$4:$A$19,'Meal Info'!$B$4:$B$19)</f>
        <v>Thai</v>
      </c>
      <c r="F1206" s="14" t="str">
        <f>_xlfn.XLOOKUP(D1206,'Meal Info'!$A$4:$A$19,'Meal Info'!$C$4:$C$19)</f>
        <v>Edo</v>
      </c>
      <c r="G1206" s="7">
        <v>43.67</v>
      </c>
      <c r="H1206" s="7">
        <f t="shared" si="76"/>
        <v>4.367</v>
      </c>
      <c r="I1206" s="7">
        <f t="shared" si="77"/>
        <v>48.036999999999999</v>
      </c>
      <c r="J1206" s="7">
        <v>0.11</v>
      </c>
      <c r="K1206" s="7">
        <f t="shared" si="74"/>
        <v>4.8037000000000001</v>
      </c>
      <c r="L1206" s="7" t="s">
        <v>5077</v>
      </c>
      <c r="M1206" s="7">
        <v>2</v>
      </c>
      <c r="N1206" s="7">
        <f>INDEX('Delivery Distances'!$B$6:$K$20,MATCH('Sales Summary_working sheet'!L1206,'Delivery Distances'!$A$6:$A$20,0),MATCH('Sales Summary_working sheet'!M1206,'Delivery Distances'!$B$5:$K$5,0))</f>
        <v>4</v>
      </c>
      <c r="O1206" s="7" cm="1">
        <f t="array" ref="O1206">_xlfn.XLOOKUP(L1206,'Delivery Distances'!$A$6:$A$20,_xlfn.XLOOKUP('Sales Summary_working sheet'!M1206,'Delivery Distances'!$B$5:$K$5,'Delivery Distances'!$B$6:$K$20))</f>
        <v>4</v>
      </c>
      <c r="P1206" s="7">
        <f t="shared" si="75"/>
        <v>8</v>
      </c>
    </row>
    <row r="1207" spans="1:16" ht="15.75" customHeight="1" x14ac:dyDescent="0.15">
      <c r="A1207" s="13">
        <v>43989</v>
      </c>
      <c r="B1207" s="19" t="s">
        <v>5361</v>
      </c>
      <c r="C1207" s="7" t="s">
        <v>615</v>
      </c>
      <c r="D1207" s="14">
        <v>6</v>
      </c>
      <c r="E1207" s="14" t="str">
        <f>_xlfn.XLOOKUP(D1207,'Meal Info'!$A$4:$A$19,'Meal Info'!$B$4:$B$19)</f>
        <v>Indian</v>
      </c>
      <c r="F1207" s="14" t="str">
        <f>_xlfn.XLOOKUP(D1207,'Meal Info'!$A$4:$A$19,'Meal Info'!$C$4:$C$19)</f>
        <v>Edo</v>
      </c>
      <c r="G1207" s="7">
        <v>70.19</v>
      </c>
      <c r="H1207" s="7">
        <f t="shared" si="76"/>
        <v>7.0190000000000001</v>
      </c>
      <c r="I1207" s="7">
        <f t="shared" si="77"/>
        <v>77.209000000000003</v>
      </c>
      <c r="J1207" s="7">
        <v>0.37</v>
      </c>
      <c r="K1207" s="7">
        <f t="shared" si="74"/>
        <v>25.970299999999998</v>
      </c>
      <c r="L1207" s="7" t="s">
        <v>5079</v>
      </c>
      <c r="M1207" s="7">
        <v>10</v>
      </c>
      <c r="N1207" s="7">
        <f>INDEX('Delivery Distances'!$B$6:$K$20,MATCH('Sales Summary_working sheet'!L1207,'Delivery Distances'!$A$6:$A$20,0),MATCH('Sales Summary_working sheet'!M1207,'Delivery Distances'!$B$5:$K$5,0))</f>
        <v>4</v>
      </c>
      <c r="O1207" s="7" cm="1">
        <f t="array" ref="O1207">_xlfn.XLOOKUP(L1207,'Delivery Distances'!$A$6:$A$20,_xlfn.XLOOKUP('Sales Summary_working sheet'!M1207,'Delivery Distances'!$B$5:$K$5,'Delivery Distances'!$B$6:$K$20))</f>
        <v>4</v>
      </c>
      <c r="P1207" s="7">
        <f t="shared" si="75"/>
        <v>8</v>
      </c>
    </row>
    <row r="1208" spans="1:16" ht="15.75" customHeight="1" x14ac:dyDescent="0.15">
      <c r="A1208" s="13">
        <v>43989</v>
      </c>
      <c r="B1208" s="19" t="s">
        <v>5361</v>
      </c>
      <c r="C1208" s="7" t="s">
        <v>4688</v>
      </c>
      <c r="D1208" s="14">
        <v>6</v>
      </c>
      <c r="E1208" s="14" t="str">
        <f>_xlfn.XLOOKUP(D1208,'Meal Info'!$A$4:$A$19,'Meal Info'!$B$4:$B$19)</f>
        <v>Indian</v>
      </c>
      <c r="F1208" s="14" t="str">
        <f>_xlfn.XLOOKUP(D1208,'Meal Info'!$A$4:$A$19,'Meal Info'!$C$4:$C$19)</f>
        <v>Edo</v>
      </c>
      <c r="G1208" s="7">
        <v>44.93</v>
      </c>
      <c r="H1208" s="7">
        <f t="shared" si="76"/>
        <v>4.4930000000000003</v>
      </c>
      <c r="I1208" s="7">
        <f t="shared" si="77"/>
        <v>49.423000000000002</v>
      </c>
      <c r="J1208" s="7">
        <v>0.08</v>
      </c>
      <c r="K1208" s="7">
        <f t="shared" si="74"/>
        <v>3.5944000000000003</v>
      </c>
      <c r="L1208" s="7" t="s">
        <v>5076</v>
      </c>
      <c r="M1208" s="7">
        <v>6</v>
      </c>
      <c r="N1208" s="7">
        <f>INDEX('Delivery Distances'!$B$6:$K$20,MATCH('Sales Summary_working sheet'!L1208,'Delivery Distances'!$A$6:$A$20,0),MATCH('Sales Summary_working sheet'!M1208,'Delivery Distances'!$B$5:$K$5,0))</f>
        <v>9</v>
      </c>
      <c r="O1208" s="7" cm="1">
        <f t="array" ref="O1208">_xlfn.XLOOKUP(L1208,'Delivery Distances'!$A$6:$A$20,_xlfn.XLOOKUP('Sales Summary_working sheet'!M1208,'Delivery Distances'!$B$5:$K$5,'Delivery Distances'!$B$6:$K$20))</f>
        <v>9</v>
      </c>
      <c r="P1208" s="7">
        <f t="shared" si="75"/>
        <v>11.5</v>
      </c>
    </row>
    <row r="1209" spans="1:16" ht="15.75" customHeight="1" x14ac:dyDescent="0.15">
      <c r="A1209" s="13">
        <v>43989</v>
      </c>
      <c r="B1209" s="19" t="s">
        <v>5361</v>
      </c>
      <c r="C1209" s="7" t="s">
        <v>3999</v>
      </c>
      <c r="D1209" s="14">
        <v>12</v>
      </c>
      <c r="E1209" s="14" t="str">
        <f>_xlfn.XLOOKUP(D1209,'Meal Info'!$A$4:$A$19,'Meal Info'!$B$4:$B$19)</f>
        <v>Thai</v>
      </c>
      <c r="F1209" s="14" t="str">
        <f>_xlfn.XLOOKUP(D1209,'Meal Info'!$A$4:$A$19,'Meal Info'!$C$4:$C$19)</f>
        <v>Edo</v>
      </c>
      <c r="G1209" s="7">
        <v>45.63</v>
      </c>
      <c r="H1209" s="7">
        <f t="shared" si="76"/>
        <v>4.5630000000000006</v>
      </c>
      <c r="I1209" s="7">
        <f t="shared" si="77"/>
        <v>50.193000000000005</v>
      </c>
      <c r="J1209" s="7">
        <v>0.39</v>
      </c>
      <c r="K1209" s="7">
        <f t="shared" si="74"/>
        <v>17.7957</v>
      </c>
      <c r="L1209" s="7" t="s">
        <v>28</v>
      </c>
      <c r="M1209" s="7">
        <v>10</v>
      </c>
      <c r="N1209" s="7">
        <f>INDEX('Delivery Distances'!$B$6:$K$20,MATCH('Sales Summary_working sheet'!L1209,'Delivery Distances'!$A$6:$A$20,0),MATCH('Sales Summary_working sheet'!M1209,'Delivery Distances'!$B$5:$K$5,0))</f>
        <v>18</v>
      </c>
      <c r="O1209" s="7" cm="1">
        <f t="array" ref="O1209">_xlfn.XLOOKUP(L1209,'Delivery Distances'!$A$6:$A$20,_xlfn.XLOOKUP('Sales Summary_working sheet'!M1209,'Delivery Distances'!$B$5:$K$5,'Delivery Distances'!$B$6:$K$20))</f>
        <v>18</v>
      </c>
      <c r="P1209" s="7">
        <f t="shared" si="75"/>
        <v>16</v>
      </c>
    </row>
    <row r="1210" spans="1:16" ht="15.75" customHeight="1" x14ac:dyDescent="0.15">
      <c r="A1210" s="13">
        <v>43989</v>
      </c>
      <c r="B1210" s="19" t="s">
        <v>5361</v>
      </c>
      <c r="C1210" s="7" t="s">
        <v>4685</v>
      </c>
      <c r="D1210" s="14">
        <v>12</v>
      </c>
      <c r="E1210" s="14" t="str">
        <f>_xlfn.XLOOKUP(D1210,'Meal Info'!$A$4:$A$19,'Meal Info'!$B$4:$B$19)</f>
        <v>Thai</v>
      </c>
      <c r="F1210" s="14" t="str">
        <f>_xlfn.XLOOKUP(D1210,'Meal Info'!$A$4:$A$19,'Meal Info'!$C$4:$C$19)</f>
        <v>Edo</v>
      </c>
      <c r="G1210" s="7">
        <v>4.87</v>
      </c>
      <c r="H1210" s="7">
        <f t="shared" si="76"/>
        <v>0.48700000000000004</v>
      </c>
      <c r="I1210" s="7">
        <f t="shared" si="77"/>
        <v>5.3570000000000002</v>
      </c>
      <c r="J1210" s="7">
        <v>0.16</v>
      </c>
      <c r="K1210" s="7">
        <f t="shared" si="74"/>
        <v>0.7792</v>
      </c>
      <c r="L1210" s="7" t="s">
        <v>5080</v>
      </c>
      <c r="M1210" s="7">
        <v>3</v>
      </c>
      <c r="N1210" s="7">
        <f>INDEX('Delivery Distances'!$B$6:$K$20,MATCH('Sales Summary_working sheet'!L1210,'Delivery Distances'!$A$6:$A$20,0),MATCH('Sales Summary_working sheet'!M1210,'Delivery Distances'!$B$5:$K$5,0))</f>
        <v>5</v>
      </c>
      <c r="O1210" s="7" cm="1">
        <f t="array" ref="O1210">_xlfn.XLOOKUP(L1210,'Delivery Distances'!$A$6:$A$20,_xlfn.XLOOKUP('Sales Summary_working sheet'!M1210,'Delivery Distances'!$B$5:$K$5,'Delivery Distances'!$B$6:$K$20))</f>
        <v>5</v>
      </c>
      <c r="P1210" s="7">
        <f t="shared" si="75"/>
        <v>9</v>
      </c>
    </row>
    <row r="1211" spans="1:16" ht="15.75" customHeight="1" x14ac:dyDescent="0.15">
      <c r="A1211" s="13">
        <v>43989</v>
      </c>
      <c r="B1211" s="19" t="s">
        <v>5361</v>
      </c>
      <c r="C1211" s="7" t="s">
        <v>4091</v>
      </c>
      <c r="D1211" s="14">
        <v>12</v>
      </c>
      <c r="E1211" s="14" t="str">
        <f>_xlfn.XLOOKUP(D1211,'Meal Info'!$A$4:$A$19,'Meal Info'!$B$4:$B$19)</f>
        <v>Thai</v>
      </c>
      <c r="F1211" s="14" t="str">
        <f>_xlfn.XLOOKUP(D1211,'Meal Info'!$A$4:$A$19,'Meal Info'!$C$4:$C$19)</f>
        <v>Edo</v>
      </c>
      <c r="G1211" s="7">
        <v>59.54</v>
      </c>
      <c r="H1211" s="7">
        <f t="shared" si="76"/>
        <v>5.9540000000000006</v>
      </c>
      <c r="I1211" s="7">
        <f t="shared" si="77"/>
        <v>65.494</v>
      </c>
      <c r="J1211" s="7">
        <v>0.2</v>
      </c>
      <c r="K1211" s="7">
        <f t="shared" si="74"/>
        <v>11.908000000000001</v>
      </c>
      <c r="L1211" s="7" t="s">
        <v>5079</v>
      </c>
      <c r="M1211" s="7">
        <v>9</v>
      </c>
      <c r="N1211" s="7">
        <f>INDEX('Delivery Distances'!$B$6:$K$20,MATCH('Sales Summary_working sheet'!L1211,'Delivery Distances'!$A$6:$A$20,0),MATCH('Sales Summary_working sheet'!M1211,'Delivery Distances'!$B$5:$K$5,0))</f>
        <v>4</v>
      </c>
      <c r="O1211" s="7" cm="1">
        <f t="array" ref="O1211">_xlfn.XLOOKUP(L1211,'Delivery Distances'!$A$6:$A$20,_xlfn.XLOOKUP('Sales Summary_working sheet'!M1211,'Delivery Distances'!$B$5:$K$5,'Delivery Distances'!$B$6:$K$20))</f>
        <v>4</v>
      </c>
      <c r="P1211" s="7">
        <f t="shared" si="75"/>
        <v>8</v>
      </c>
    </row>
    <row r="1212" spans="1:16" ht="15.75" customHeight="1" x14ac:dyDescent="0.15">
      <c r="A1212" s="13">
        <v>43989</v>
      </c>
      <c r="B1212" s="19" t="s">
        <v>5361</v>
      </c>
      <c r="C1212" s="7" t="s">
        <v>3335</v>
      </c>
      <c r="D1212" s="14">
        <v>12</v>
      </c>
      <c r="E1212" s="14" t="str">
        <f>_xlfn.XLOOKUP(D1212,'Meal Info'!$A$4:$A$19,'Meal Info'!$B$4:$B$19)</f>
        <v>Thai</v>
      </c>
      <c r="F1212" s="14" t="str">
        <f>_xlfn.XLOOKUP(D1212,'Meal Info'!$A$4:$A$19,'Meal Info'!$C$4:$C$19)</f>
        <v>Edo</v>
      </c>
      <c r="G1212" s="7">
        <v>91.73</v>
      </c>
      <c r="H1212" s="7">
        <f t="shared" si="76"/>
        <v>9.173</v>
      </c>
      <c r="I1212" s="7">
        <f t="shared" si="77"/>
        <v>100.90300000000001</v>
      </c>
      <c r="J1212" s="7">
        <v>0.32</v>
      </c>
      <c r="K1212" s="7">
        <f t="shared" si="74"/>
        <v>29.3536</v>
      </c>
      <c r="L1212" s="7" t="s">
        <v>28</v>
      </c>
      <c r="M1212" s="7">
        <v>6</v>
      </c>
      <c r="N1212" s="7">
        <f>INDEX('Delivery Distances'!$B$6:$K$20,MATCH('Sales Summary_working sheet'!L1212,'Delivery Distances'!$A$6:$A$20,0),MATCH('Sales Summary_working sheet'!M1212,'Delivery Distances'!$B$5:$K$5,0))</f>
        <v>6</v>
      </c>
      <c r="O1212" s="7" cm="1">
        <f t="array" ref="O1212">_xlfn.XLOOKUP(L1212,'Delivery Distances'!$A$6:$A$20,_xlfn.XLOOKUP('Sales Summary_working sheet'!M1212,'Delivery Distances'!$B$5:$K$5,'Delivery Distances'!$B$6:$K$20))</f>
        <v>6</v>
      </c>
      <c r="P1212" s="7">
        <f t="shared" si="75"/>
        <v>10</v>
      </c>
    </row>
    <row r="1213" spans="1:16" ht="15.75" customHeight="1" x14ac:dyDescent="0.15">
      <c r="A1213" s="13">
        <v>43989</v>
      </c>
      <c r="B1213" s="19" t="s">
        <v>5361</v>
      </c>
      <c r="C1213" s="7" t="s">
        <v>1525</v>
      </c>
      <c r="D1213" s="14">
        <v>12</v>
      </c>
      <c r="E1213" s="14" t="str">
        <f>_xlfn.XLOOKUP(D1213,'Meal Info'!$A$4:$A$19,'Meal Info'!$B$4:$B$19)</f>
        <v>Thai</v>
      </c>
      <c r="F1213" s="14" t="str">
        <f>_xlfn.XLOOKUP(D1213,'Meal Info'!$A$4:$A$19,'Meal Info'!$C$4:$C$19)</f>
        <v>Edo</v>
      </c>
      <c r="G1213" s="7">
        <v>80.19</v>
      </c>
      <c r="H1213" s="7">
        <f t="shared" si="76"/>
        <v>8.0190000000000001</v>
      </c>
      <c r="I1213" s="7">
        <f t="shared" si="77"/>
        <v>88.209000000000003</v>
      </c>
      <c r="J1213" s="7">
        <v>0.08</v>
      </c>
      <c r="K1213" s="7">
        <f t="shared" si="74"/>
        <v>6.4151999999999996</v>
      </c>
      <c r="L1213" s="7" t="s">
        <v>5080</v>
      </c>
      <c r="M1213" s="7">
        <v>10</v>
      </c>
      <c r="N1213" s="7">
        <f>INDEX('Delivery Distances'!$B$6:$K$20,MATCH('Sales Summary_working sheet'!L1213,'Delivery Distances'!$A$6:$A$20,0),MATCH('Sales Summary_working sheet'!M1213,'Delivery Distances'!$B$5:$K$5,0))</f>
        <v>5</v>
      </c>
      <c r="O1213" s="7" cm="1">
        <f t="array" ref="O1213">_xlfn.XLOOKUP(L1213,'Delivery Distances'!$A$6:$A$20,_xlfn.XLOOKUP('Sales Summary_working sheet'!M1213,'Delivery Distances'!$B$5:$K$5,'Delivery Distances'!$B$6:$K$20))</f>
        <v>5</v>
      </c>
      <c r="P1213" s="7">
        <f t="shared" si="75"/>
        <v>9</v>
      </c>
    </row>
    <row r="1214" spans="1:16" ht="15.75" customHeight="1" x14ac:dyDescent="0.15">
      <c r="A1214" s="13">
        <v>43989</v>
      </c>
      <c r="B1214" s="19" t="s">
        <v>5361</v>
      </c>
      <c r="C1214" s="7" t="s">
        <v>1304</v>
      </c>
      <c r="D1214" s="14">
        <v>4</v>
      </c>
      <c r="E1214" s="14" t="str">
        <f>_xlfn.XLOOKUP(D1214,'Meal Info'!$A$4:$A$19,'Meal Info'!$B$4:$B$19)</f>
        <v>Burritos</v>
      </c>
      <c r="F1214" s="14" t="str">
        <f>_xlfn.XLOOKUP(D1214,'Meal Info'!$A$4:$A$19,'Meal Info'!$C$4:$C$19)</f>
        <v>Edo</v>
      </c>
      <c r="G1214" s="7">
        <v>84.73</v>
      </c>
      <c r="H1214" s="7">
        <f t="shared" si="76"/>
        <v>8.4730000000000008</v>
      </c>
      <c r="I1214" s="7">
        <f t="shared" si="77"/>
        <v>93.203000000000003</v>
      </c>
      <c r="J1214" s="7">
        <v>0.11</v>
      </c>
      <c r="K1214" s="7">
        <f t="shared" si="74"/>
        <v>9.3203000000000014</v>
      </c>
      <c r="L1214" s="7" t="s">
        <v>30</v>
      </c>
      <c r="M1214" s="7">
        <v>1</v>
      </c>
      <c r="N1214" s="7">
        <f>INDEX('Delivery Distances'!$B$6:$K$20,MATCH('Sales Summary_working sheet'!L1214,'Delivery Distances'!$A$6:$A$20,0),MATCH('Sales Summary_working sheet'!M1214,'Delivery Distances'!$B$5:$K$5,0))</f>
        <v>8</v>
      </c>
      <c r="O1214" s="7" cm="1">
        <f t="array" ref="O1214">_xlfn.XLOOKUP(L1214,'Delivery Distances'!$A$6:$A$20,_xlfn.XLOOKUP('Sales Summary_working sheet'!M1214,'Delivery Distances'!$B$5:$K$5,'Delivery Distances'!$B$6:$K$20))</f>
        <v>8</v>
      </c>
      <c r="P1214" s="7">
        <f t="shared" si="75"/>
        <v>11</v>
      </c>
    </row>
    <row r="1215" spans="1:16" ht="15.75" customHeight="1" x14ac:dyDescent="0.15">
      <c r="A1215" s="13">
        <v>43989</v>
      </c>
      <c r="B1215" s="19" t="s">
        <v>5361</v>
      </c>
      <c r="C1215" s="7" t="s">
        <v>1030</v>
      </c>
      <c r="D1215" s="14">
        <v>6</v>
      </c>
      <c r="E1215" s="14" t="str">
        <f>_xlfn.XLOOKUP(D1215,'Meal Info'!$A$4:$A$19,'Meal Info'!$B$4:$B$19)</f>
        <v>Indian</v>
      </c>
      <c r="F1215" s="14" t="str">
        <f>_xlfn.XLOOKUP(D1215,'Meal Info'!$A$4:$A$19,'Meal Info'!$C$4:$C$19)</f>
        <v>Edo</v>
      </c>
      <c r="G1215" s="7">
        <v>4.6399999999999997</v>
      </c>
      <c r="H1215" s="7">
        <f t="shared" si="76"/>
        <v>0.46399999999999997</v>
      </c>
      <c r="I1215" s="7">
        <f t="shared" si="77"/>
        <v>5.1039999999999992</v>
      </c>
      <c r="J1215" s="7">
        <v>0.05</v>
      </c>
      <c r="K1215" s="7">
        <f t="shared" si="74"/>
        <v>0.23199999999999998</v>
      </c>
      <c r="L1215" s="7" t="s">
        <v>5080</v>
      </c>
      <c r="M1215" s="7">
        <v>7</v>
      </c>
      <c r="N1215" s="7">
        <f>INDEX('Delivery Distances'!$B$6:$K$20,MATCH('Sales Summary_working sheet'!L1215,'Delivery Distances'!$A$6:$A$20,0),MATCH('Sales Summary_working sheet'!M1215,'Delivery Distances'!$B$5:$K$5,0))</f>
        <v>1</v>
      </c>
      <c r="O1215" s="7" cm="1">
        <f t="array" ref="O1215">_xlfn.XLOOKUP(L1215,'Delivery Distances'!$A$6:$A$20,_xlfn.XLOOKUP('Sales Summary_working sheet'!M1215,'Delivery Distances'!$B$5:$K$5,'Delivery Distances'!$B$6:$K$20))</f>
        <v>1</v>
      </c>
      <c r="P1215" s="7">
        <f t="shared" si="75"/>
        <v>3</v>
      </c>
    </row>
    <row r="1216" spans="1:16" ht="15.75" customHeight="1" x14ac:dyDescent="0.15">
      <c r="A1216" s="13">
        <v>43989</v>
      </c>
      <c r="B1216" s="19" t="s">
        <v>5361</v>
      </c>
      <c r="C1216" s="7" t="s">
        <v>3653</v>
      </c>
      <c r="D1216" s="14">
        <v>6</v>
      </c>
      <c r="E1216" s="14" t="str">
        <f>_xlfn.XLOOKUP(D1216,'Meal Info'!$A$4:$A$19,'Meal Info'!$B$4:$B$19)</f>
        <v>Indian</v>
      </c>
      <c r="F1216" s="14" t="str">
        <f>_xlfn.XLOOKUP(D1216,'Meal Info'!$A$4:$A$19,'Meal Info'!$C$4:$C$19)</f>
        <v>Edo</v>
      </c>
      <c r="G1216" s="7">
        <v>82.56</v>
      </c>
      <c r="H1216" s="7">
        <f t="shared" si="76"/>
        <v>8.2560000000000002</v>
      </c>
      <c r="I1216" s="7">
        <f t="shared" si="77"/>
        <v>90.816000000000003</v>
      </c>
      <c r="J1216" s="7">
        <v>0.04</v>
      </c>
      <c r="K1216" s="7">
        <f t="shared" si="74"/>
        <v>3.3024</v>
      </c>
      <c r="L1216" s="7" t="s">
        <v>5083</v>
      </c>
      <c r="M1216" s="7">
        <v>3</v>
      </c>
      <c r="N1216" s="7">
        <f>INDEX('Delivery Distances'!$B$6:$K$20,MATCH('Sales Summary_working sheet'!L1216,'Delivery Distances'!$A$6:$A$20,0),MATCH('Sales Summary_working sheet'!M1216,'Delivery Distances'!$B$5:$K$5,0))</f>
        <v>1</v>
      </c>
      <c r="O1216" s="7" cm="1">
        <f t="array" ref="O1216">_xlfn.XLOOKUP(L1216,'Delivery Distances'!$A$6:$A$20,_xlfn.XLOOKUP('Sales Summary_working sheet'!M1216,'Delivery Distances'!$B$5:$K$5,'Delivery Distances'!$B$6:$K$20))</f>
        <v>1</v>
      </c>
      <c r="P1216" s="7">
        <f t="shared" si="75"/>
        <v>3</v>
      </c>
    </row>
    <row r="1217" spans="1:16" ht="15.75" customHeight="1" x14ac:dyDescent="0.15">
      <c r="A1217" s="13">
        <v>43989</v>
      </c>
      <c r="B1217" s="19" t="s">
        <v>5361</v>
      </c>
      <c r="C1217" s="7" t="s">
        <v>1572</v>
      </c>
      <c r="D1217" s="14">
        <v>12</v>
      </c>
      <c r="E1217" s="14" t="str">
        <f>_xlfn.XLOOKUP(D1217,'Meal Info'!$A$4:$A$19,'Meal Info'!$B$4:$B$19)</f>
        <v>Thai</v>
      </c>
      <c r="F1217" s="14" t="str">
        <f>_xlfn.XLOOKUP(D1217,'Meal Info'!$A$4:$A$19,'Meal Info'!$C$4:$C$19)</f>
        <v>Edo</v>
      </c>
      <c r="G1217" s="7">
        <v>99.12</v>
      </c>
      <c r="H1217" s="7">
        <f t="shared" si="76"/>
        <v>9.9120000000000008</v>
      </c>
      <c r="I1217" s="7">
        <f t="shared" si="77"/>
        <v>109.03200000000001</v>
      </c>
      <c r="J1217" s="7">
        <v>0.11</v>
      </c>
      <c r="K1217" s="7">
        <f t="shared" si="74"/>
        <v>10.9032</v>
      </c>
      <c r="L1217" s="7" t="s">
        <v>5083</v>
      </c>
      <c r="M1217" s="7">
        <v>4</v>
      </c>
      <c r="N1217" s="7">
        <f>INDEX('Delivery Distances'!$B$6:$K$20,MATCH('Sales Summary_working sheet'!L1217,'Delivery Distances'!$A$6:$A$20,0),MATCH('Sales Summary_working sheet'!M1217,'Delivery Distances'!$B$5:$K$5,0))</f>
        <v>1</v>
      </c>
      <c r="O1217" s="7" cm="1">
        <f t="array" ref="O1217">_xlfn.XLOOKUP(L1217,'Delivery Distances'!$A$6:$A$20,_xlfn.XLOOKUP('Sales Summary_working sheet'!M1217,'Delivery Distances'!$B$5:$K$5,'Delivery Distances'!$B$6:$K$20))</f>
        <v>1</v>
      </c>
      <c r="P1217" s="7">
        <f t="shared" si="75"/>
        <v>3</v>
      </c>
    </row>
    <row r="1218" spans="1:16" ht="15.75" customHeight="1" x14ac:dyDescent="0.15">
      <c r="A1218" s="13">
        <v>43989</v>
      </c>
      <c r="B1218" s="19" t="s">
        <v>5361</v>
      </c>
      <c r="C1218" s="7" t="s">
        <v>1546</v>
      </c>
      <c r="D1218" s="14">
        <v>6</v>
      </c>
      <c r="E1218" s="14" t="str">
        <f>_xlfn.XLOOKUP(D1218,'Meal Info'!$A$4:$A$19,'Meal Info'!$B$4:$B$19)</f>
        <v>Indian</v>
      </c>
      <c r="F1218" s="14" t="str">
        <f>_xlfn.XLOOKUP(D1218,'Meal Info'!$A$4:$A$19,'Meal Info'!$C$4:$C$19)</f>
        <v>Edo</v>
      </c>
      <c r="G1218" s="7">
        <v>20.02</v>
      </c>
      <c r="H1218" s="7">
        <f t="shared" si="76"/>
        <v>2.0020000000000002</v>
      </c>
      <c r="I1218" s="7">
        <f t="shared" si="77"/>
        <v>22.021999999999998</v>
      </c>
      <c r="J1218" s="7">
        <v>0.12</v>
      </c>
      <c r="K1218" s="7">
        <f t="shared" si="74"/>
        <v>2.4023999999999996</v>
      </c>
      <c r="L1218" s="7" t="s">
        <v>27</v>
      </c>
      <c r="M1218" s="7">
        <v>2</v>
      </c>
      <c r="N1218" s="7">
        <f>INDEX('Delivery Distances'!$B$6:$K$20,MATCH('Sales Summary_working sheet'!L1218,'Delivery Distances'!$A$6:$A$20,0),MATCH('Sales Summary_working sheet'!M1218,'Delivery Distances'!$B$5:$K$5,0))</f>
        <v>8</v>
      </c>
      <c r="O1218" s="7" cm="1">
        <f t="array" ref="O1218">_xlfn.XLOOKUP(L1218,'Delivery Distances'!$A$6:$A$20,_xlfn.XLOOKUP('Sales Summary_working sheet'!M1218,'Delivery Distances'!$B$5:$K$5,'Delivery Distances'!$B$6:$K$20))</f>
        <v>8</v>
      </c>
      <c r="P1218" s="7">
        <f t="shared" si="75"/>
        <v>11</v>
      </c>
    </row>
    <row r="1219" spans="1:16" ht="15.75" customHeight="1" x14ac:dyDescent="0.15">
      <c r="A1219" s="13">
        <v>43989</v>
      </c>
      <c r="B1219" s="19" t="s">
        <v>5361</v>
      </c>
      <c r="C1219" s="7" t="s">
        <v>1667</v>
      </c>
      <c r="D1219" s="14">
        <v>4</v>
      </c>
      <c r="E1219" s="14" t="str">
        <f>_xlfn.XLOOKUP(D1219,'Meal Info'!$A$4:$A$19,'Meal Info'!$B$4:$B$19)</f>
        <v>Burritos</v>
      </c>
      <c r="F1219" s="14" t="str">
        <f>_xlfn.XLOOKUP(D1219,'Meal Info'!$A$4:$A$19,'Meal Info'!$C$4:$C$19)</f>
        <v>Edo</v>
      </c>
      <c r="G1219" s="7">
        <v>25.95</v>
      </c>
      <c r="H1219" s="7">
        <f t="shared" si="76"/>
        <v>2.5950000000000002</v>
      </c>
      <c r="I1219" s="7">
        <f t="shared" si="77"/>
        <v>28.544999999999998</v>
      </c>
      <c r="J1219" s="7">
        <v>0.13</v>
      </c>
      <c r="K1219" s="7">
        <f t="shared" si="74"/>
        <v>3.3734999999999999</v>
      </c>
      <c r="L1219" s="7" t="s">
        <v>5080</v>
      </c>
      <c r="M1219" s="7">
        <v>7</v>
      </c>
      <c r="N1219" s="7">
        <f>INDEX('Delivery Distances'!$B$6:$K$20,MATCH('Sales Summary_working sheet'!L1219,'Delivery Distances'!$A$6:$A$20,0),MATCH('Sales Summary_working sheet'!M1219,'Delivery Distances'!$B$5:$K$5,0))</f>
        <v>1</v>
      </c>
      <c r="O1219" s="7" cm="1">
        <f t="array" ref="O1219">_xlfn.XLOOKUP(L1219,'Delivery Distances'!$A$6:$A$20,_xlfn.XLOOKUP('Sales Summary_working sheet'!M1219,'Delivery Distances'!$B$5:$K$5,'Delivery Distances'!$B$6:$K$20))</f>
        <v>1</v>
      </c>
      <c r="P1219" s="7">
        <f t="shared" si="75"/>
        <v>3</v>
      </c>
    </row>
    <row r="1220" spans="1:16" ht="15.75" customHeight="1" x14ac:dyDescent="0.15">
      <c r="A1220" s="13">
        <v>43989</v>
      </c>
      <c r="B1220" s="19" t="s">
        <v>5361</v>
      </c>
      <c r="C1220" s="7" t="s">
        <v>349</v>
      </c>
      <c r="D1220" s="14">
        <v>6</v>
      </c>
      <c r="E1220" s="14" t="str">
        <f>_xlfn.XLOOKUP(D1220,'Meal Info'!$A$4:$A$19,'Meal Info'!$B$4:$B$19)</f>
        <v>Indian</v>
      </c>
      <c r="F1220" s="14" t="str">
        <f>_xlfn.XLOOKUP(D1220,'Meal Info'!$A$4:$A$19,'Meal Info'!$C$4:$C$19)</f>
        <v>Edo</v>
      </c>
      <c r="G1220" s="7">
        <v>97.62</v>
      </c>
      <c r="H1220" s="7">
        <f t="shared" si="76"/>
        <v>9.7620000000000005</v>
      </c>
      <c r="I1220" s="7">
        <f t="shared" si="77"/>
        <v>107.38200000000001</v>
      </c>
      <c r="J1220" s="7">
        <v>0.28000000000000003</v>
      </c>
      <c r="K1220" s="7">
        <f t="shared" si="74"/>
        <v>27.333600000000004</v>
      </c>
      <c r="L1220" s="7" t="s">
        <v>29</v>
      </c>
      <c r="M1220" s="7">
        <v>9</v>
      </c>
      <c r="N1220" s="7">
        <f>INDEX('Delivery Distances'!$B$6:$K$20,MATCH('Sales Summary_working sheet'!L1220,'Delivery Distances'!$A$6:$A$20,0),MATCH('Sales Summary_working sheet'!M1220,'Delivery Distances'!$B$5:$K$5,0))</f>
        <v>6</v>
      </c>
      <c r="O1220" s="7" cm="1">
        <f t="array" ref="O1220">_xlfn.XLOOKUP(L1220,'Delivery Distances'!$A$6:$A$20,_xlfn.XLOOKUP('Sales Summary_working sheet'!M1220,'Delivery Distances'!$B$5:$K$5,'Delivery Distances'!$B$6:$K$20))</f>
        <v>6</v>
      </c>
      <c r="P1220" s="7">
        <f t="shared" si="75"/>
        <v>10</v>
      </c>
    </row>
    <row r="1221" spans="1:16" ht="15.75" customHeight="1" x14ac:dyDescent="0.15">
      <c r="A1221" s="13">
        <v>43989</v>
      </c>
      <c r="B1221" s="19" t="s">
        <v>5361</v>
      </c>
      <c r="C1221" s="7" t="s">
        <v>2411</v>
      </c>
      <c r="D1221" s="14">
        <v>12</v>
      </c>
      <c r="E1221" s="14" t="str">
        <f>_xlfn.XLOOKUP(D1221,'Meal Info'!$A$4:$A$19,'Meal Info'!$B$4:$B$19)</f>
        <v>Thai</v>
      </c>
      <c r="F1221" s="14" t="str">
        <f>_xlfn.XLOOKUP(D1221,'Meal Info'!$A$4:$A$19,'Meal Info'!$C$4:$C$19)</f>
        <v>Edo</v>
      </c>
      <c r="G1221" s="7">
        <v>96.2</v>
      </c>
      <c r="H1221" s="7">
        <f t="shared" si="76"/>
        <v>9.620000000000001</v>
      </c>
      <c r="I1221" s="7">
        <f t="shared" si="77"/>
        <v>105.82000000000001</v>
      </c>
      <c r="J1221" s="7">
        <v>0.01</v>
      </c>
      <c r="K1221" s="7">
        <f t="shared" ref="K1221:K1284" si="78">J1221*G1221</f>
        <v>0.96200000000000008</v>
      </c>
      <c r="L1221" s="7" t="s">
        <v>5079</v>
      </c>
      <c r="M1221" s="7">
        <v>6</v>
      </c>
      <c r="N1221" s="7">
        <f>INDEX('Delivery Distances'!$B$6:$K$20,MATCH('Sales Summary_working sheet'!L1221,'Delivery Distances'!$A$6:$A$20,0),MATCH('Sales Summary_working sheet'!M1221,'Delivery Distances'!$B$5:$K$5,0))</f>
        <v>3</v>
      </c>
      <c r="O1221" s="7" cm="1">
        <f t="array" ref="O1221">_xlfn.XLOOKUP(L1221,'Delivery Distances'!$A$6:$A$20,_xlfn.XLOOKUP('Sales Summary_working sheet'!M1221,'Delivery Distances'!$B$5:$K$5,'Delivery Distances'!$B$6:$K$20))</f>
        <v>3</v>
      </c>
      <c r="P1221" s="7">
        <f t="shared" ref="P1221:P1284" si="79">IF(O1221&lt;=2, O1221*3, IF(O1221&lt;=6, 3*2 + (O1221-2)*1, 3*2 + 4*1 + (O1221-6)*0.5))</f>
        <v>7</v>
      </c>
    </row>
    <row r="1222" spans="1:16" ht="15.75" customHeight="1" x14ac:dyDescent="0.15">
      <c r="A1222" s="13">
        <v>43989</v>
      </c>
      <c r="B1222" s="19" t="s">
        <v>5361</v>
      </c>
      <c r="C1222" s="7" t="s">
        <v>1785</v>
      </c>
      <c r="D1222" s="14">
        <v>6</v>
      </c>
      <c r="E1222" s="14" t="str">
        <f>_xlfn.XLOOKUP(D1222,'Meal Info'!$A$4:$A$19,'Meal Info'!$B$4:$B$19)</f>
        <v>Indian</v>
      </c>
      <c r="F1222" s="14" t="str">
        <f>_xlfn.XLOOKUP(D1222,'Meal Info'!$A$4:$A$19,'Meal Info'!$C$4:$C$19)</f>
        <v>Edo</v>
      </c>
      <c r="G1222" s="7">
        <v>94.31</v>
      </c>
      <c r="H1222" s="7">
        <f t="shared" si="76"/>
        <v>9.4310000000000009</v>
      </c>
      <c r="I1222" s="7">
        <f t="shared" si="77"/>
        <v>103.741</v>
      </c>
      <c r="J1222" s="7">
        <v>0.06</v>
      </c>
      <c r="K1222" s="7">
        <f t="shared" si="78"/>
        <v>5.6585999999999999</v>
      </c>
      <c r="L1222" s="7" t="s">
        <v>28</v>
      </c>
      <c r="M1222" s="7">
        <v>9</v>
      </c>
      <c r="N1222" s="7">
        <f>INDEX('Delivery Distances'!$B$6:$K$20,MATCH('Sales Summary_working sheet'!L1222,'Delivery Distances'!$A$6:$A$20,0),MATCH('Sales Summary_working sheet'!M1222,'Delivery Distances'!$B$5:$K$5,0))</f>
        <v>8</v>
      </c>
      <c r="O1222" s="7" cm="1">
        <f t="array" ref="O1222">_xlfn.XLOOKUP(L1222,'Delivery Distances'!$A$6:$A$20,_xlfn.XLOOKUP('Sales Summary_working sheet'!M1222,'Delivery Distances'!$B$5:$K$5,'Delivery Distances'!$B$6:$K$20))</f>
        <v>8</v>
      </c>
      <c r="P1222" s="7">
        <f t="shared" si="79"/>
        <v>11</v>
      </c>
    </row>
    <row r="1223" spans="1:16" ht="15.75" customHeight="1" x14ac:dyDescent="0.15">
      <c r="A1223" s="13">
        <v>43989</v>
      </c>
      <c r="B1223" s="19" t="s">
        <v>5361</v>
      </c>
      <c r="C1223" s="7" t="s">
        <v>3484</v>
      </c>
      <c r="D1223" s="14">
        <v>6</v>
      </c>
      <c r="E1223" s="14" t="str">
        <f>_xlfn.XLOOKUP(D1223,'Meal Info'!$A$4:$A$19,'Meal Info'!$B$4:$B$19)</f>
        <v>Indian</v>
      </c>
      <c r="F1223" s="14" t="str">
        <f>_xlfn.XLOOKUP(D1223,'Meal Info'!$A$4:$A$19,'Meal Info'!$C$4:$C$19)</f>
        <v>Edo</v>
      </c>
      <c r="G1223" s="7">
        <v>85.99</v>
      </c>
      <c r="H1223" s="7">
        <f t="shared" si="76"/>
        <v>8.5990000000000002</v>
      </c>
      <c r="I1223" s="7">
        <f t="shared" si="77"/>
        <v>94.588999999999999</v>
      </c>
      <c r="J1223" s="7">
        <v>0.18</v>
      </c>
      <c r="K1223" s="7">
        <f t="shared" si="78"/>
        <v>15.478199999999999</v>
      </c>
      <c r="L1223" s="7" t="s">
        <v>5078</v>
      </c>
      <c r="M1223" s="7">
        <v>3</v>
      </c>
      <c r="N1223" s="7">
        <f>INDEX('Delivery Distances'!$B$6:$K$20,MATCH('Sales Summary_working sheet'!L1223,'Delivery Distances'!$A$6:$A$20,0),MATCH('Sales Summary_working sheet'!M1223,'Delivery Distances'!$B$5:$K$5,0))</f>
        <v>5</v>
      </c>
      <c r="O1223" s="7" cm="1">
        <f t="array" ref="O1223">_xlfn.XLOOKUP(L1223,'Delivery Distances'!$A$6:$A$20,_xlfn.XLOOKUP('Sales Summary_working sheet'!M1223,'Delivery Distances'!$B$5:$K$5,'Delivery Distances'!$B$6:$K$20))</f>
        <v>5</v>
      </c>
      <c r="P1223" s="7">
        <f t="shared" si="79"/>
        <v>9</v>
      </c>
    </row>
    <row r="1224" spans="1:16" ht="15.75" customHeight="1" x14ac:dyDescent="0.15">
      <c r="A1224" s="13">
        <v>43989</v>
      </c>
      <c r="B1224" s="19" t="s">
        <v>5361</v>
      </c>
      <c r="C1224" s="7" t="s">
        <v>2506</v>
      </c>
      <c r="D1224" s="14">
        <v>12</v>
      </c>
      <c r="E1224" s="14" t="str">
        <f>_xlfn.XLOOKUP(D1224,'Meal Info'!$A$4:$A$19,'Meal Info'!$B$4:$B$19)</f>
        <v>Thai</v>
      </c>
      <c r="F1224" s="14" t="str">
        <f>_xlfn.XLOOKUP(D1224,'Meal Info'!$A$4:$A$19,'Meal Info'!$C$4:$C$19)</f>
        <v>Edo</v>
      </c>
      <c r="G1224" s="7">
        <v>85.72</v>
      </c>
      <c r="H1224" s="7">
        <f t="shared" si="76"/>
        <v>8.572000000000001</v>
      </c>
      <c r="I1224" s="7">
        <f t="shared" si="77"/>
        <v>94.292000000000002</v>
      </c>
      <c r="J1224" s="7">
        <v>0.09</v>
      </c>
      <c r="K1224" s="7">
        <f t="shared" si="78"/>
        <v>7.7147999999999994</v>
      </c>
      <c r="L1224" s="7" t="s">
        <v>5082</v>
      </c>
      <c r="M1224" s="7">
        <v>5</v>
      </c>
      <c r="N1224" s="7">
        <f>INDEX('Delivery Distances'!$B$6:$K$20,MATCH('Sales Summary_working sheet'!L1224,'Delivery Distances'!$A$6:$A$20,0),MATCH('Sales Summary_working sheet'!M1224,'Delivery Distances'!$B$5:$K$5,0))</f>
        <v>2</v>
      </c>
      <c r="O1224" s="7" cm="1">
        <f t="array" ref="O1224">_xlfn.XLOOKUP(L1224,'Delivery Distances'!$A$6:$A$20,_xlfn.XLOOKUP('Sales Summary_working sheet'!M1224,'Delivery Distances'!$B$5:$K$5,'Delivery Distances'!$B$6:$K$20))</f>
        <v>2</v>
      </c>
      <c r="P1224" s="7">
        <f t="shared" si="79"/>
        <v>6</v>
      </c>
    </row>
    <row r="1225" spans="1:16" ht="15.75" customHeight="1" x14ac:dyDescent="0.15">
      <c r="A1225" s="13">
        <v>43989</v>
      </c>
      <c r="B1225" s="19" t="s">
        <v>5361</v>
      </c>
      <c r="C1225" s="7" t="s">
        <v>125</v>
      </c>
      <c r="D1225" s="14">
        <v>4</v>
      </c>
      <c r="E1225" s="14" t="str">
        <f>_xlfn.XLOOKUP(D1225,'Meal Info'!$A$4:$A$19,'Meal Info'!$B$4:$B$19)</f>
        <v>Burritos</v>
      </c>
      <c r="F1225" s="14" t="str">
        <f>_xlfn.XLOOKUP(D1225,'Meal Info'!$A$4:$A$19,'Meal Info'!$C$4:$C$19)</f>
        <v>Edo</v>
      </c>
      <c r="G1225" s="7">
        <v>31.27</v>
      </c>
      <c r="H1225" s="7">
        <f t="shared" si="76"/>
        <v>3.1270000000000002</v>
      </c>
      <c r="I1225" s="7">
        <f t="shared" si="77"/>
        <v>34.396999999999998</v>
      </c>
      <c r="J1225" s="7">
        <v>0.32</v>
      </c>
      <c r="K1225" s="7">
        <f t="shared" si="78"/>
        <v>10.006399999999999</v>
      </c>
      <c r="L1225" s="7" t="s">
        <v>5075</v>
      </c>
      <c r="M1225" s="7">
        <v>8</v>
      </c>
      <c r="N1225" s="7">
        <f>INDEX('Delivery Distances'!$B$6:$K$20,MATCH('Sales Summary_working sheet'!L1225,'Delivery Distances'!$A$6:$A$20,0),MATCH('Sales Summary_working sheet'!M1225,'Delivery Distances'!$B$5:$K$5,0))</f>
        <v>2</v>
      </c>
      <c r="O1225" s="7" cm="1">
        <f t="array" ref="O1225">_xlfn.XLOOKUP(L1225,'Delivery Distances'!$A$6:$A$20,_xlfn.XLOOKUP('Sales Summary_working sheet'!M1225,'Delivery Distances'!$B$5:$K$5,'Delivery Distances'!$B$6:$K$20))</f>
        <v>2</v>
      </c>
      <c r="P1225" s="7">
        <f t="shared" si="79"/>
        <v>6</v>
      </c>
    </row>
    <row r="1226" spans="1:16" ht="15.75" customHeight="1" x14ac:dyDescent="0.15">
      <c r="A1226" s="13">
        <v>43989</v>
      </c>
      <c r="B1226" s="19" t="s">
        <v>5361</v>
      </c>
      <c r="C1226" s="7" t="s">
        <v>1020</v>
      </c>
      <c r="D1226" s="14">
        <v>6</v>
      </c>
      <c r="E1226" s="14" t="str">
        <f>_xlfn.XLOOKUP(D1226,'Meal Info'!$A$4:$A$19,'Meal Info'!$B$4:$B$19)</f>
        <v>Indian</v>
      </c>
      <c r="F1226" s="14" t="str">
        <f>_xlfn.XLOOKUP(D1226,'Meal Info'!$A$4:$A$19,'Meal Info'!$C$4:$C$19)</f>
        <v>Edo</v>
      </c>
      <c r="G1226" s="7">
        <v>43.59</v>
      </c>
      <c r="H1226" s="7">
        <f t="shared" si="76"/>
        <v>4.3590000000000009</v>
      </c>
      <c r="I1226" s="7">
        <f t="shared" si="77"/>
        <v>47.949000000000005</v>
      </c>
      <c r="J1226" s="7">
        <v>0.14000000000000001</v>
      </c>
      <c r="K1226" s="7">
        <f t="shared" si="78"/>
        <v>6.1026000000000007</v>
      </c>
      <c r="L1226" s="7" t="s">
        <v>5076</v>
      </c>
      <c r="M1226" s="7">
        <v>2</v>
      </c>
      <c r="N1226" s="7">
        <f>INDEX('Delivery Distances'!$B$6:$K$20,MATCH('Sales Summary_working sheet'!L1226,'Delivery Distances'!$A$6:$A$20,0),MATCH('Sales Summary_working sheet'!M1226,'Delivery Distances'!$B$5:$K$5,0))</f>
        <v>11</v>
      </c>
      <c r="O1226" s="7" cm="1">
        <f t="array" ref="O1226">_xlfn.XLOOKUP(L1226,'Delivery Distances'!$A$6:$A$20,_xlfn.XLOOKUP('Sales Summary_working sheet'!M1226,'Delivery Distances'!$B$5:$K$5,'Delivery Distances'!$B$6:$K$20))</f>
        <v>11</v>
      </c>
      <c r="P1226" s="7">
        <f t="shared" si="79"/>
        <v>12.5</v>
      </c>
    </row>
    <row r="1227" spans="1:16" ht="15.75" customHeight="1" x14ac:dyDescent="0.15">
      <c r="A1227" s="13">
        <v>43989</v>
      </c>
      <c r="B1227" s="19" t="s">
        <v>5361</v>
      </c>
      <c r="C1227" s="7" t="s">
        <v>1954</v>
      </c>
      <c r="D1227" s="14">
        <v>6</v>
      </c>
      <c r="E1227" s="14" t="str">
        <f>_xlfn.XLOOKUP(D1227,'Meal Info'!$A$4:$A$19,'Meal Info'!$B$4:$B$19)</f>
        <v>Indian</v>
      </c>
      <c r="F1227" s="14" t="str">
        <f>_xlfn.XLOOKUP(D1227,'Meal Info'!$A$4:$A$19,'Meal Info'!$C$4:$C$19)</f>
        <v>Edo</v>
      </c>
      <c r="G1227" s="7">
        <v>74.099999999999994</v>
      </c>
      <c r="H1227" s="7">
        <f t="shared" si="76"/>
        <v>7.41</v>
      </c>
      <c r="I1227" s="7">
        <f t="shared" si="77"/>
        <v>81.509999999999991</v>
      </c>
      <c r="J1227" s="7">
        <v>0.18</v>
      </c>
      <c r="K1227" s="7">
        <f t="shared" si="78"/>
        <v>13.337999999999999</v>
      </c>
      <c r="L1227" s="7" t="s">
        <v>5079</v>
      </c>
      <c r="M1227" s="7">
        <v>10</v>
      </c>
      <c r="N1227" s="7">
        <f>INDEX('Delivery Distances'!$B$6:$K$20,MATCH('Sales Summary_working sheet'!L1227,'Delivery Distances'!$A$6:$A$20,0),MATCH('Sales Summary_working sheet'!M1227,'Delivery Distances'!$B$5:$K$5,0))</f>
        <v>4</v>
      </c>
      <c r="O1227" s="7" cm="1">
        <f t="array" ref="O1227">_xlfn.XLOOKUP(L1227,'Delivery Distances'!$A$6:$A$20,_xlfn.XLOOKUP('Sales Summary_working sheet'!M1227,'Delivery Distances'!$B$5:$K$5,'Delivery Distances'!$B$6:$K$20))</f>
        <v>4</v>
      </c>
      <c r="P1227" s="7">
        <f t="shared" si="79"/>
        <v>8</v>
      </c>
    </row>
    <row r="1228" spans="1:16" ht="15.75" customHeight="1" x14ac:dyDescent="0.15">
      <c r="A1228" s="13">
        <v>43989</v>
      </c>
      <c r="B1228" s="19" t="s">
        <v>5362</v>
      </c>
      <c r="C1228" s="7" t="s">
        <v>4694</v>
      </c>
      <c r="D1228" s="14">
        <v>12</v>
      </c>
      <c r="E1228" s="14" t="str">
        <f>_xlfn.XLOOKUP(D1228,'Meal Info'!$A$4:$A$19,'Meal Info'!$B$4:$B$19)</f>
        <v>Thai</v>
      </c>
      <c r="F1228" s="14" t="str">
        <f>_xlfn.XLOOKUP(D1228,'Meal Info'!$A$4:$A$19,'Meal Info'!$C$4:$C$19)</f>
        <v>Edo</v>
      </c>
      <c r="G1228" s="7">
        <v>36.200000000000003</v>
      </c>
      <c r="H1228" s="7">
        <f t="shared" si="76"/>
        <v>3.6200000000000006</v>
      </c>
      <c r="I1228" s="7">
        <f t="shared" si="77"/>
        <v>39.82</v>
      </c>
      <c r="J1228" s="7">
        <v>0.33</v>
      </c>
      <c r="K1228" s="7">
        <f t="shared" si="78"/>
        <v>11.946000000000002</v>
      </c>
      <c r="L1228" s="7" t="s">
        <v>29</v>
      </c>
      <c r="M1228" s="7">
        <v>1</v>
      </c>
      <c r="N1228" s="7">
        <f>INDEX('Delivery Distances'!$B$6:$K$20,MATCH('Sales Summary_working sheet'!L1228,'Delivery Distances'!$A$6:$A$20,0),MATCH('Sales Summary_working sheet'!M1228,'Delivery Distances'!$B$5:$K$5,0))</f>
        <v>6</v>
      </c>
      <c r="O1228" s="7" cm="1">
        <f t="array" ref="O1228">_xlfn.XLOOKUP(L1228,'Delivery Distances'!$A$6:$A$20,_xlfn.XLOOKUP('Sales Summary_working sheet'!M1228,'Delivery Distances'!$B$5:$K$5,'Delivery Distances'!$B$6:$K$20))</f>
        <v>6</v>
      </c>
      <c r="P1228" s="7">
        <f t="shared" si="79"/>
        <v>10</v>
      </c>
    </row>
    <row r="1229" spans="1:16" ht="15.75" customHeight="1" x14ac:dyDescent="0.15">
      <c r="A1229" s="13">
        <v>43989</v>
      </c>
      <c r="B1229" s="19" t="s">
        <v>5362</v>
      </c>
      <c r="C1229" s="7" t="s">
        <v>2195</v>
      </c>
      <c r="D1229" s="14">
        <v>6</v>
      </c>
      <c r="E1229" s="14" t="str">
        <f>_xlfn.XLOOKUP(D1229,'Meal Info'!$A$4:$A$19,'Meal Info'!$B$4:$B$19)</f>
        <v>Indian</v>
      </c>
      <c r="F1229" s="14" t="str">
        <f>_xlfn.XLOOKUP(D1229,'Meal Info'!$A$4:$A$19,'Meal Info'!$C$4:$C$19)</f>
        <v>Edo</v>
      </c>
      <c r="G1229" s="7">
        <v>6.43</v>
      </c>
      <c r="H1229" s="7">
        <f t="shared" si="76"/>
        <v>0.64300000000000002</v>
      </c>
      <c r="I1229" s="7">
        <f t="shared" si="77"/>
        <v>7.0729999999999995</v>
      </c>
      <c r="J1229" s="7">
        <v>0.17</v>
      </c>
      <c r="K1229" s="7">
        <f t="shared" si="78"/>
        <v>1.0931</v>
      </c>
      <c r="L1229" s="7" t="s">
        <v>29</v>
      </c>
      <c r="M1229" s="7">
        <v>1</v>
      </c>
      <c r="N1229" s="7">
        <f>INDEX('Delivery Distances'!$B$6:$K$20,MATCH('Sales Summary_working sheet'!L1229,'Delivery Distances'!$A$6:$A$20,0),MATCH('Sales Summary_working sheet'!M1229,'Delivery Distances'!$B$5:$K$5,0))</f>
        <v>6</v>
      </c>
      <c r="O1229" s="7" cm="1">
        <f t="array" ref="O1229">_xlfn.XLOOKUP(L1229,'Delivery Distances'!$A$6:$A$20,_xlfn.XLOOKUP('Sales Summary_working sheet'!M1229,'Delivery Distances'!$B$5:$K$5,'Delivery Distances'!$B$6:$K$20))</f>
        <v>6</v>
      </c>
      <c r="P1229" s="7">
        <f t="shared" si="79"/>
        <v>10</v>
      </c>
    </row>
    <row r="1230" spans="1:16" ht="15.75" customHeight="1" x14ac:dyDescent="0.15">
      <c r="A1230" s="13">
        <v>43989</v>
      </c>
      <c r="B1230" s="19" t="s">
        <v>5362</v>
      </c>
      <c r="C1230" s="7" t="s">
        <v>1104</v>
      </c>
      <c r="D1230" s="14">
        <v>12</v>
      </c>
      <c r="E1230" s="14" t="str">
        <f>_xlfn.XLOOKUP(D1230,'Meal Info'!$A$4:$A$19,'Meal Info'!$B$4:$B$19)</f>
        <v>Thai</v>
      </c>
      <c r="F1230" s="14" t="str">
        <f>_xlfn.XLOOKUP(D1230,'Meal Info'!$A$4:$A$19,'Meal Info'!$C$4:$C$19)</f>
        <v>Edo</v>
      </c>
      <c r="G1230" s="7">
        <v>22.36</v>
      </c>
      <c r="H1230" s="7">
        <f t="shared" si="76"/>
        <v>2.2360000000000002</v>
      </c>
      <c r="I1230" s="7">
        <f t="shared" si="77"/>
        <v>24.596</v>
      </c>
      <c r="J1230" s="7">
        <v>0.34</v>
      </c>
      <c r="K1230" s="7">
        <f t="shared" si="78"/>
        <v>7.6024000000000003</v>
      </c>
      <c r="L1230" s="7" t="s">
        <v>27</v>
      </c>
      <c r="M1230" s="7">
        <v>10</v>
      </c>
      <c r="N1230" s="7">
        <f>INDEX('Delivery Distances'!$B$6:$K$20,MATCH('Sales Summary_working sheet'!L1230,'Delivery Distances'!$A$6:$A$20,0),MATCH('Sales Summary_working sheet'!M1230,'Delivery Distances'!$B$5:$K$5,0))</f>
        <v>18</v>
      </c>
      <c r="O1230" s="7" cm="1">
        <f t="array" ref="O1230">_xlfn.XLOOKUP(L1230,'Delivery Distances'!$A$6:$A$20,_xlfn.XLOOKUP('Sales Summary_working sheet'!M1230,'Delivery Distances'!$B$5:$K$5,'Delivery Distances'!$B$6:$K$20))</f>
        <v>18</v>
      </c>
      <c r="P1230" s="7">
        <f t="shared" si="79"/>
        <v>16</v>
      </c>
    </row>
    <row r="1231" spans="1:16" ht="15.75" customHeight="1" x14ac:dyDescent="0.15">
      <c r="A1231" s="13">
        <v>43989</v>
      </c>
      <c r="B1231" s="19" t="s">
        <v>5362</v>
      </c>
      <c r="C1231" s="7" t="s">
        <v>1566</v>
      </c>
      <c r="D1231" s="14">
        <v>4</v>
      </c>
      <c r="E1231" s="14" t="str">
        <f>_xlfn.XLOOKUP(D1231,'Meal Info'!$A$4:$A$19,'Meal Info'!$B$4:$B$19)</f>
        <v>Burritos</v>
      </c>
      <c r="F1231" s="14" t="str">
        <f>_xlfn.XLOOKUP(D1231,'Meal Info'!$A$4:$A$19,'Meal Info'!$C$4:$C$19)</f>
        <v>Edo</v>
      </c>
      <c r="G1231" s="7">
        <v>38.75</v>
      </c>
      <c r="H1231" s="7">
        <f t="shared" si="76"/>
        <v>3.875</v>
      </c>
      <c r="I1231" s="7">
        <f t="shared" si="77"/>
        <v>42.625</v>
      </c>
      <c r="J1231" s="7">
        <v>0.21</v>
      </c>
      <c r="K1231" s="7">
        <f t="shared" si="78"/>
        <v>8.1374999999999993</v>
      </c>
      <c r="L1231" s="7" t="s">
        <v>5079</v>
      </c>
      <c r="M1231" s="7">
        <v>2</v>
      </c>
      <c r="N1231" s="7">
        <f>INDEX('Delivery Distances'!$B$6:$K$20,MATCH('Sales Summary_working sheet'!L1231,'Delivery Distances'!$A$6:$A$20,0),MATCH('Sales Summary_working sheet'!M1231,'Delivery Distances'!$B$5:$K$5,0))</f>
        <v>6</v>
      </c>
      <c r="O1231" s="7" cm="1">
        <f t="array" ref="O1231">_xlfn.XLOOKUP(L1231,'Delivery Distances'!$A$6:$A$20,_xlfn.XLOOKUP('Sales Summary_working sheet'!M1231,'Delivery Distances'!$B$5:$K$5,'Delivery Distances'!$B$6:$K$20))</f>
        <v>6</v>
      </c>
      <c r="P1231" s="7">
        <f t="shared" si="79"/>
        <v>10</v>
      </c>
    </row>
    <row r="1232" spans="1:16" ht="15.75" customHeight="1" x14ac:dyDescent="0.15">
      <c r="A1232" s="13">
        <v>43989</v>
      </c>
      <c r="B1232" s="19" t="s">
        <v>5362</v>
      </c>
      <c r="C1232" s="7" t="s">
        <v>2811</v>
      </c>
      <c r="D1232" s="14">
        <v>4</v>
      </c>
      <c r="E1232" s="14" t="str">
        <f>_xlfn.XLOOKUP(D1232,'Meal Info'!$A$4:$A$19,'Meal Info'!$B$4:$B$19)</f>
        <v>Burritos</v>
      </c>
      <c r="F1232" s="14" t="str">
        <f>_xlfn.XLOOKUP(D1232,'Meal Info'!$A$4:$A$19,'Meal Info'!$C$4:$C$19)</f>
        <v>Edo</v>
      </c>
      <c r="G1232" s="7">
        <v>42.53</v>
      </c>
      <c r="H1232" s="7">
        <f t="shared" si="76"/>
        <v>4.2530000000000001</v>
      </c>
      <c r="I1232" s="7">
        <f t="shared" si="77"/>
        <v>46.783000000000001</v>
      </c>
      <c r="J1232" s="7">
        <v>0.37</v>
      </c>
      <c r="K1232" s="7">
        <f t="shared" si="78"/>
        <v>15.7361</v>
      </c>
      <c r="L1232" s="7" t="s">
        <v>29</v>
      </c>
      <c r="M1232" s="7">
        <v>3</v>
      </c>
      <c r="N1232" s="7">
        <f>INDEX('Delivery Distances'!$B$6:$K$20,MATCH('Sales Summary_working sheet'!L1232,'Delivery Distances'!$A$6:$A$20,0),MATCH('Sales Summary_working sheet'!M1232,'Delivery Distances'!$B$5:$K$5,0))</f>
        <v>9</v>
      </c>
      <c r="O1232" s="7" cm="1">
        <f t="array" ref="O1232">_xlfn.XLOOKUP(L1232,'Delivery Distances'!$A$6:$A$20,_xlfn.XLOOKUP('Sales Summary_working sheet'!M1232,'Delivery Distances'!$B$5:$K$5,'Delivery Distances'!$B$6:$K$20))</f>
        <v>9</v>
      </c>
      <c r="P1232" s="7">
        <f t="shared" si="79"/>
        <v>11.5</v>
      </c>
    </row>
    <row r="1233" spans="1:16" ht="15.75" customHeight="1" x14ac:dyDescent="0.15">
      <c r="A1233" s="13">
        <v>43989</v>
      </c>
      <c r="B1233" s="19" t="s">
        <v>5362</v>
      </c>
      <c r="C1233" s="7" t="s">
        <v>247</v>
      </c>
      <c r="D1233" s="14">
        <v>4</v>
      </c>
      <c r="E1233" s="14" t="str">
        <f>_xlfn.XLOOKUP(D1233,'Meal Info'!$A$4:$A$19,'Meal Info'!$B$4:$B$19)</f>
        <v>Burritos</v>
      </c>
      <c r="F1233" s="14" t="str">
        <f>_xlfn.XLOOKUP(D1233,'Meal Info'!$A$4:$A$19,'Meal Info'!$C$4:$C$19)</f>
        <v>Edo</v>
      </c>
      <c r="G1233" s="7">
        <v>29.94</v>
      </c>
      <c r="H1233" s="7">
        <f t="shared" si="76"/>
        <v>2.9940000000000002</v>
      </c>
      <c r="I1233" s="7">
        <f t="shared" si="77"/>
        <v>32.934000000000005</v>
      </c>
      <c r="J1233" s="7">
        <v>0.27</v>
      </c>
      <c r="K1233" s="7">
        <f t="shared" si="78"/>
        <v>8.0838000000000001</v>
      </c>
      <c r="L1233" s="7" t="s">
        <v>5078</v>
      </c>
      <c r="M1233" s="7">
        <v>8</v>
      </c>
      <c r="N1233" s="7">
        <f>INDEX('Delivery Distances'!$B$6:$K$20,MATCH('Sales Summary_working sheet'!L1233,'Delivery Distances'!$A$6:$A$20,0),MATCH('Sales Summary_working sheet'!M1233,'Delivery Distances'!$B$5:$K$5,0))</f>
        <v>5</v>
      </c>
      <c r="O1233" s="7" cm="1">
        <f t="array" ref="O1233">_xlfn.XLOOKUP(L1233,'Delivery Distances'!$A$6:$A$20,_xlfn.XLOOKUP('Sales Summary_working sheet'!M1233,'Delivery Distances'!$B$5:$K$5,'Delivery Distances'!$B$6:$K$20))</f>
        <v>5</v>
      </c>
      <c r="P1233" s="7">
        <f t="shared" si="79"/>
        <v>9</v>
      </c>
    </row>
    <row r="1234" spans="1:16" ht="15.75" customHeight="1" x14ac:dyDescent="0.15">
      <c r="A1234" s="13">
        <v>43989</v>
      </c>
      <c r="B1234" s="19" t="s">
        <v>5362</v>
      </c>
      <c r="C1234" s="7" t="s">
        <v>2753</v>
      </c>
      <c r="D1234" s="14">
        <v>4</v>
      </c>
      <c r="E1234" s="14" t="str">
        <f>_xlfn.XLOOKUP(D1234,'Meal Info'!$A$4:$A$19,'Meal Info'!$B$4:$B$19)</f>
        <v>Burritos</v>
      </c>
      <c r="F1234" s="14" t="str">
        <f>_xlfn.XLOOKUP(D1234,'Meal Info'!$A$4:$A$19,'Meal Info'!$C$4:$C$19)</f>
        <v>Edo</v>
      </c>
      <c r="G1234" s="7">
        <v>68.22</v>
      </c>
      <c r="H1234" s="7">
        <f t="shared" si="76"/>
        <v>6.8220000000000001</v>
      </c>
      <c r="I1234" s="7">
        <f t="shared" si="77"/>
        <v>75.042000000000002</v>
      </c>
      <c r="J1234" s="7">
        <v>0.11</v>
      </c>
      <c r="K1234" s="7">
        <f t="shared" si="78"/>
        <v>7.5042</v>
      </c>
      <c r="L1234" s="7" t="s">
        <v>5083</v>
      </c>
      <c r="M1234" s="7">
        <v>2</v>
      </c>
      <c r="N1234" s="7">
        <f>INDEX('Delivery Distances'!$B$6:$K$20,MATCH('Sales Summary_working sheet'!L1234,'Delivery Distances'!$A$6:$A$20,0),MATCH('Sales Summary_working sheet'!M1234,'Delivery Distances'!$B$5:$K$5,0))</f>
        <v>1</v>
      </c>
      <c r="O1234" s="7" cm="1">
        <f t="array" ref="O1234">_xlfn.XLOOKUP(L1234,'Delivery Distances'!$A$6:$A$20,_xlfn.XLOOKUP('Sales Summary_working sheet'!M1234,'Delivery Distances'!$B$5:$K$5,'Delivery Distances'!$B$6:$K$20))</f>
        <v>1</v>
      </c>
      <c r="P1234" s="7">
        <f t="shared" si="79"/>
        <v>3</v>
      </c>
    </row>
    <row r="1235" spans="1:16" ht="15.75" customHeight="1" x14ac:dyDescent="0.15">
      <c r="A1235" s="13">
        <v>43989</v>
      </c>
      <c r="B1235" s="19" t="s">
        <v>5362</v>
      </c>
      <c r="C1235" s="7" t="s">
        <v>4068</v>
      </c>
      <c r="D1235" s="14">
        <v>12</v>
      </c>
      <c r="E1235" s="14" t="str">
        <f>_xlfn.XLOOKUP(D1235,'Meal Info'!$A$4:$A$19,'Meal Info'!$B$4:$B$19)</f>
        <v>Thai</v>
      </c>
      <c r="F1235" s="14" t="str">
        <f>_xlfn.XLOOKUP(D1235,'Meal Info'!$A$4:$A$19,'Meal Info'!$C$4:$C$19)</f>
        <v>Edo</v>
      </c>
      <c r="G1235" s="7">
        <v>41.51</v>
      </c>
      <c r="H1235" s="7">
        <f t="shared" si="76"/>
        <v>4.1509999999999998</v>
      </c>
      <c r="I1235" s="7">
        <f t="shared" si="77"/>
        <v>45.661000000000001</v>
      </c>
      <c r="J1235" s="7">
        <v>0.14000000000000001</v>
      </c>
      <c r="K1235" s="7">
        <f t="shared" si="78"/>
        <v>5.8113999999999999</v>
      </c>
      <c r="L1235" s="7" t="s">
        <v>30</v>
      </c>
      <c r="M1235" s="7">
        <v>7</v>
      </c>
      <c r="N1235" s="7">
        <f>INDEX('Delivery Distances'!$B$6:$K$20,MATCH('Sales Summary_working sheet'!L1235,'Delivery Distances'!$A$6:$A$20,0),MATCH('Sales Summary_working sheet'!M1235,'Delivery Distances'!$B$5:$K$5,0))</f>
        <v>9</v>
      </c>
      <c r="O1235" s="7" cm="1">
        <f t="array" ref="O1235">_xlfn.XLOOKUP(L1235,'Delivery Distances'!$A$6:$A$20,_xlfn.XLOOKUP('Sales Summary_working sheet'!M1235,'Delivery Distances'!$B$5:$K$5,'Delivery Distances'!$B$6:$K$20))</f>
        <v>9</v>
      </c>
      <c r="P1235" s="7">
        <f t="shared" si="79"/>
        <v>11.5</v>
      </c>
    </row>
    <row r="1236" spans="1:16" ht="15.75" customHeight="1" x14ac:dyDescent="0.15">
      <c r="A1236" s="13">
        <v>43989</v>
      </c>
      <c r="B1236" s="19" t="s">
        <v>5362</v>
      </c>
      <c r="C1236" s="7" t="s">
        <v>2256</v>
      </c>
      <c r="D1236" s="14">
        <v>12</v>
      </c>
      <c r="E1236" s="14" t="str">
        <f>_xlfn.XLOOKUP(D1236,'Meal Info'!$A$4:$A$19,'Meal Info'!$B$4:$B$19)</f>
        <v>Thai</v>
      </c>
      <c r="F1236" s="14" t="str">
        <f>_xlfn.XLOOKUP(D1236,'Meal Info'!$A$4:$A$19,'Meal Info'!$C$4:$C$19)</f>
        <v>Edo</v>
      </c>
      <c r="G1236" s="7">
        <v>67.72</v>
      </c>
      <c r="H1236" s="7">
        <f t="shared" si="76"/>
        <v>6.7720000000000002</v>
      </c>
      <c r="I1236" s="7">
        <f t="shared" si="77"/>
        <v>74.492000000000004</v>
      </c>
      <c r="J1236" s="7">
        <v>0.26</v>
      </c>
      <c r="K1236" s="7">
        <f t="shared" si="78"/>
        <v>17.607199999999999</v>
      </c>
      <c r="L1236" s="7" t="s">
        <v>5082</v>
      </c>
      <c r="M1236" s="7">
        <v>2</v>
      </c>
      <c r="N1236" s="7">
        <f>INDEX('Delivery Distances'!$B$6:$K$20,MATCH('Sales Summary_working sheet'!L1236,'Delivery Distances'!$A$6:$A$20,0),MATCH('Sales Summary_working sheet'!M1236,'Delivery Distances'!$B$5:$K$5,0))</f>
        <v>3</v>
      </c>
      <c r="O1236" s="7" cm="1">
        <f t="array" ref="O1236">_xlfn.XLOOKUP(L1236,'Delivery Distances'!$A$6:$A$20,_xlfn.XLOOKUP('Sales Summary_working sheet'!M1236,'Delivery Distances'!$B$5:$K$5,'Delivery Distances'!$B$6:$K$20))</f>
        <v>3</v>
      </c>
      <c r="P1236" s="7">
        <f t="shared" si="79"/>
        <v>7</v>
      </c>
    </row>
    <row r="1237" spans="1:16" ht="15.75" customHeight="1" x14ac:dyDescent="0.15">
      <c r="A1237" s="13">
        <v>43990</v>
      </c>
      <c r="B1237" s="19" t="s">
        <v>5354</v>
      </c>
      <c r="C1237" s="7" t="s">
        <v>4266</v>
      </c>
      <c r="D1237" s="14">
        <v>6</v>
      </c>
      <c r="E1237" s="14" t="str">
        <f>_xlfn.XLOOKUP(D1237,'Meal Info'!$A$4:$A$19,'Meal Info'!$B$4:$B$19)</f>
        <v>Indian</v>
      </c>
      <c r="F1237" s="14" t="str">
        <f>_xlfn.XLOOKUP(D1237,'Meal Info'!$A$4:$A$19,'Meal Info'!$C$4:$C$19)</f>
        <v>Edo</v>
      </c>
      <c r="G1237" s="7">
        <v>72.8</v>
      </c>
      <c r="H1237" s="7">
        <f t="shared" si="76"/>
        <v>7.28</v>
      </c>
      <c r="I1237" s="7">
        <f t="shared" si="77"/>
        <v>80.08</v>
      </c>
      <c r="J1237" s="7">
        <v>0.38</v>
      </c>
      <c r="K1237" s="7">
        <f t="shared" si="78"/>
        <v>27.663999999999998</v>
      </c>
      <c r="L1237" s="7" t="s">
        <v>5081</v>
      </c>
      <c r="M1237" s="7">
        <v>10</v>
      </c>
      <c r="N1237" s="7">
        <f>INDEX('Delivery Distances'!$B$6:$K$20,MATCH('Sales Summary_working sheet'!L1237,'Delivery Distances'!$A$6:$A$20,0),MATCH('Sales Summary_working sheet'!M1237,'Delivery Distances'!$B$5:$K$5,0))</f>
        <v>2</v>
      </c>
      <c r="O1237" s="7" cm="1">
        <f t="array" ref="O1237">_xlfn.XLOOKUP(L1237,'Delivery Distances'!$A$6:$A$20,_xlfn.XLOOKUP('Sales Summary_working sheet'!M1237,'Delivery Distances'!$B$5:$K$5,'Delivery Distances'!$B$6:$K$20))</f>
        <v>2</v>
      </c>
      <c r="P1237" s="7">
        <f t="shared" si="79"/>
        <v>6</v>
      </c>
    </row>
    <row r="1238" spans="1:16" ht="15.75" customHeight="1" x14ac:dyDescent="0.15">
      <c r="A1238" s="13">
        <v>43990</v>
      </c>
      <c r="B1238" s="19" t="s">
        <v>5354</v>
      </c>
      <c r="C1238" s="7" t="s">
        <v>3190</v>
      </c>
      <c r="D1238" s="14">
        <v>12</v>
      </c>
      <c r="E1238" s="14" t="str">
        <f>_xlfn.XLOOKUP(D1238,'Meal Info'!$A$4:$A$19,'Meal Info'!$B$4:$B$19)</f>
        <v>Thai</v>
      </c>
      <c r="F1238" s="14" t="str">
        <f>_xlfn.XLOOKUP(D1238,'Meal Info'!$A$4:$A$19,'Meal Info'!$C$4:$C$19)</f>
        <v>Edo</v>
      </c>
      <c r="G1238" s="7">
        <v>55.95</v>
      </c>
      <c r="H1238" s="7">
        <f t="shared" si="76"/>
        <v>5.5950000000000006</v>
      </c>
      <c r="I1238" s="7">
        <f t="shared" si="77"/>
        <v>61.545000000000002</v>
      </c>
      <c r="J1238" s="7">
        <v>0.33</v>
      </c>
      <c r="K1238" s="7">
        <f t="shared" si="78"/>
        <v>18.463500000000003</v>
      </c>
      <c r="L1238" s="7" t="s">
        <v>28</v>
      </c>
      <c r="M1238" s="7">
        <v>8</v>
      </c>
      <c r="N1238" s="7">
        <f>INDEX('Delivery Distances'!$B$6:$K$20,MATCH('Sales Summary_working sheet'!L1238,'Delivery Distances'!$A$6:$A$20,0),MATCH('Sales Summary_working sheet'!M1238,'Delivery Distances'!$B$5:$K$5,0))</f>
        <v>17</v>
      </c>
      <c r="O1238" s="7" cm="1">
        <f t="array" ref="O1238">_xlfn.XLOOKUP(L1238,'Delivery Distances'!$A$6:$A$20,_xlfn.XLOOKUP('Sales Summary_working sheet'!M1238,'Delivery Distances'!$B$5:$K$5,'Delivery Distances'!$B$6:$K$20))</f>
        <v>17</v>
      </c>
      <c r="P1238" s="7">
        <f t="shared" si="79"/>
        <v>15.5</v>
      </c>
    </row>
    <row r="1239" spans="1:16" ht="15.75" customHeight="1" x14ac:dyDescent="0.15">
      <c r="A1239" s="13">
        <v>43990</v>
      </c>
      <c r="B1239" s="19" t="s">
        <v>5354</v>
      </c>
      <c r="C1239" s="7" t="s">
        <v>1993</v>
      </c>
      <c r="D1239" s="14">
        <v>4</v>
      </c>
      <c r="E1239" s="14" t="str">
        <f>_xlfn.XLOOKUP(D1239,'Meal Info'!$A$4:$A$19,'Meal Info'!$B$4:$B$19)</f>
        <v>Burritos</v>
      </c>
      <c r="F1239" s="14" t="str">
        <f>_xlfn.XLOOKUP(D1239,'Meal Info'!$A$4:$A$19,'Meal Info'!$C$4:$C$19)</f>
        <v>Edo</v>
      </c>
      <c r="G1239" s="7">
        <v>45.85</v>
      </c>
      <c r="H1239" s="7">
        <f t="shared" si="76"/>
        <v>4.585</v>
      </c>
      <c r="I1239" s="7">
        <f t="shared" si="77"/>
        <v>50.435000000000002</v>
      </c>
      <c r="J1239" s="7">
        <v>0.21</v>
      </c>
      <c r="K1239" s="7">
        <f t="shared" si="78"/>
        <v>9.6285000000000007</v>
      </c>
      <c r="L1239" s="7" t="s">
        <v>5079</v>
      </c>
      <c r="M1239" s="7">
        <v>9</v>
      </c>
      <c r="N1239" s="7">
        <f>INDEX('Delivery Distances'!$B$6:$K$20,MATCH('Sales Summary_working sheet'!L1239,'Delivery Distances'!$A$6:$A$20,0),MATCH('Sales Summary_working sheet'!M1239,'Delivery Distances'!$B$5:$K$5,0))</f>
        <v>4</v>
      </c>
      <c r="O1239" s="7" cm="1">
        <f t="array" ref="O1239">_xlfn.XLOOKUP(L1239,'Delivery Distances'!$A$6:$A$20,_xlfn.XLOOKUP('Sales Summary_working sheet'!M1239,'Delivery Distances'!$B$5:$K$5,'Delivery Distances'!$B$6:$K$20))</f>
        <v>4</v>
      </c>
      <c r="P1239" s="7">
        <f t="shared" si="79"/>
        <v>8</v>
      </c>
    </row>
    <row r="1240" spans="1:16" ht="15.75" customHeight="1" x14ac:dyDescent="0.15">
      <c r="A1240" s="13">
        <v>43990</v>
      </c>
      <c r="B1240" s="19" t="s">
        <v>5354</v>
      </c>
      <c r="C1240" s="7" t="s">
        <v>1702</v>
      </c>
      <c r="D1240" s="14">
        <v>6</v>
      </c>
      <c r="E1240" s="14" t="str">
        <f>_xlfn.XLOOKUP(D1240,'Meal Info'!$A$4:$A$19,'Meal Info'!$B$4:$B$19)</f>
        <v>Indian</v>
      </c>
      <c r="F1240" s="14" t="str">
        <f>_xlfn.XLOOKUP(D1240,'Meal Info'!$A$4:$A$19,'Meal Info'!$C$4:$C$19)</f>
        <v>Edo</v>
      </c>
      <c r="G1240" s="7">
        <v>21.49</v>
      </c>
      <c r="H1240" s="7">
        <f t="shared" si="76"/>
        <v>2.149</v>
      </c>
      <c r="I1240" s="7">
        <f t="shared" si="77"/>
        <v>23.638999999999999</v>
      </c>
      <c r="J1240" s="7">
        <v>0.06</v>
      </c>
      <c r="K1240" s="7">
        <f t="shared" si="78"/>
        <v>1.2893999999999999</v>
      </c>
      <c r="L1240" s="7" t="s">
        <v>5081</v>
      </c>
      <c r="M1240" s="7">
        <v>7</v>
      </c>
      <c r="N1240" s="7">
        <f>INDEX('Delivery Distances'!$B$6:$K$20,MATCH('Sales Summary_working sheet'!L1240,'Delivery Distances'!$A$6:$A$20,0),MATCH('Sales Summary_working sheet'!M1240,'Delivery Distances'!$B$5:$K$5,0))</f>
        <v>3</v>
      </c>
      <c r="O1240" s="7" cm="1">
        <f t="array" ref="O1240">_xlfn.XLOOKUP(L1240,'Delivery Distances'!$A$6:$A$20,_xlfn.XLOOKUP('Sales Summary_working sheet'!M1240,'Delivery Distances'!$B$5:$K$5,'Delivery Distances'!$B$6:$K$20))</f>
        <v>3</v>
      </c>
      <c r="P1240" s="7">
        <f t="shared" si="79"/>
        <v>7</v>
      </c>
    </row>
    <row r="1241" spans="1:16" ht="15.75" customHeight="1" x14ac:dyDescent="0.15">
      <c r="A1241" s="13">
        <v>43990</v>
      </c>
      <c r="B1241" s="19" t="s">
        <v>5354</v>
      </c>
      <c r="C1241" s="7" t="s">
        <v>763</v>
      </c>
      <c r="D1241" s="14">
        <v>12</v>
      </c>
      <c r="E1241" s="14" t="str">
        <f>_xlfn.XLOOKUP(D1241,'Meal Info'!$A$4:$A$19,'Meal Info'!$B$4:$B$19)</f>
        <v>Thai</v>
      </c>
      <c r="F1241" s="14" t="str">
        <f>_xlfn.XLOOKUP(D1241,'Meal Info'!$A$4:$A$19,'Meal Info'!$C$4:$C$19)</f>
        <v>Edo</v>
      </c>
      <c r="G1241" s="7">
        <v>12.56</v>
      </c>
      <c r="H1241" s="7">
        <f t="shared" si="76"/>
        <v>1.2560000000000002</v>
      </c>
      <c r="I1241" s="7">
        <f t="shared" si="77"/>
        <v>13.816000000000001</v>
      </c>
      <c r="J1241" s="7">
        <v>0.25</v>
      </c>
      <c r="K1241" s="7">
        <f t="shared" si="78"/>
        <v>3.14</v>
      </c>
      <c r="L1241" s="7" t="s">
        <v>29</v>
      </c>
      <c r="M1241" s="7">
        <v>1</v>
      </c>
      <c r="N1241" s="7">
        <f>INDEX('Delivery Distances'!$B$6:$K$20,MATCH('Sales Summary_working sheet'!L1241,'Delivery Distances'!$A$6:$A$20,0),MATCH('Sales Summary_working sheet'!M1241,'Delivery Distances'!$B$5:$K$5,0))</f>
        <v>6</v>
      </c>
      <c r="O1241" s="7" cm="1">
        <f t="array" ref="O1241">_xlfn.XLOOKUP(L1241,'Delivery Distances'!$A$6:$A$20,_xlfn.XLOOKUP('Sales Summary_working sheet'!M1241,'Delivery Distances'!$B$5:$K$5,'Delivery Distances'!$B$6:$K$20))</f>
        <v>6</v>
      </c>
      <c r="P1241" s="7">
        <f t="shared" si="79"/>
        <v>10</v>
      </c>
    </row>
    <row r="1242" spans="1:16" ht="15.75" customHeight="1" x14ac:dyDescent="0.15">
      <c r="A1242" s="13">
        <v>43990</v>
      </c>
      <c r="B1242" s="19" t="s">
        <v>5354</v>
      </c>
      <c r="C1242" s="7" t="s">
        <v>2331</v>
      </c>
      <c r="D1242" s="14">
        <v>4</v>
      </c>
      <c r="E1242" s="14" t="str">
        <f>_xlfn.XLOOKUP(D1242,'Meal Info'!$A$4:$A$19,'Meal Info'!$B$4:$B$19)</f>
        <v>Burritos</v>
      </c>
      <c r="F1242" s="14" t="str">
        <f>_xlfn.XLOOKUP(D1242,'Meal Info'!$A$4:$A$19,'Meal Info'!$C$4:$C$19)</f>
        <v>Edo</v>
      </c>
      <c r="G1242" s="7">
        <v>30.06</v>
      </c>
      <c r="H1242" s="7">
        <f t="shared" si="76"/>
        <v>3.0060000000000002</v>
      </c>
      <c r="I1242" s="7">
        <f t="shared" si="77"/>
        <v>33.066000000000003</v>
      </c>
      <c r="J1242" s="7">
        <v>0.3</v>
      </c>
      <c r="K1242" s="7">
        <f t="shared" si="78"/>
        <v>9.0179999999999989</v>
      </c>
      <c r="L1242" s="7" t="s">
        <v>5080</v>
      </c>
      <c r="M1242" s="7">
        <v>5</v>
      </c>
      <c r="N1242" s="7">
        <f>INDEX('Delivery Distances'!$B$6:$K$20,MATCH('Sales Summary_working sheet'!L1242,'Delivery Distances'!$A$6:$A$20,0),MATCH('Sales Summary_working sheet'!M1242,'Delivery Distances'!$B$5:$K$5,0))</f>
        <v>5</v>
      </c>
      <c r="O1242" s="7" cm="1">
        <f t="array" ref="O1242">_xlfn.XLOOKUP(L1242,'Delivery Distances'!$A$6:$A$20,_xlfn.XLOOKUP('Sales Summary_working sheet'!M1242,'Delivery Distances'!$B$5:$K$5,'Delivery Distances'!$B$6:$K$20))</f>
        <v>5</v>
      </c>
      <c r="P1242" s="7">
        <f t="shared" si="79"/>
        <v>9</v>
      </c>
    </row>
    <row r="1243" spans="1:16" ht="15.75" customHeight="1" x14ac:dyDescent="0.15">
      <c r="A1243" s="13">
        <v>43990</v>
      </c>
      <c r="B1243" s="19" t="s">
        <v>5354</v>
      </c>
      <c r="C1243" s="7" t="s">
        <v>3781</v>
      </c>
      <c r="D1243" s="14">
        <v>4</v>
      </c>
      <c r="E1243" s="14" t="str">
        <f>_xlfn.XLOOKUP(D1243,'Meal Info'!$A$4:$A$19,'Meal Info'!$B$4:$B$19)</f>
        <v>Burritos</v>
      </c>
      <c r="F1243" s="14" t="str">
        <f>_xlfn.XLOOKUP(D1243,'Meal Info'!$A$4:$A$19,'Meal Info'!$C$4:$C$19)</f>
        <v>Edo</v>
      </c>
      <c r="G1243" s="7">
        <v>82.24</v>
      </c>
      <c r="H1243" s="7">
        <f t="shared" si="76"/>
        <v>8.2240000000000002</v>
      </c>
      <c r="I1243" s="7">
        <f t="shared" si="77"/>
        <v>90.463999999999999</v>
      </c>
      <c r="J1243" s="7">
        <v>0.4</v>
      </c>
      <c r="K1243" s="7">
        <f t="shared" si="78"/>
        <v>32.896000000000001</v>
      </c>
      <c r="L1243" s="7" t="s">
        <v>27</v>
      </c>
      <c r="M1243" s="7">
        <v>5</v>
      </c>
      <c r="N1243" s="7">
        <f>INDEX('Delivery Distances'!$B$6:$K$20,MATCH('Sales Summary_working sheet'!L1243,'Delivery Distances'!$A$6:$A$20,0),MATCH('Sales Summary_working sheet'!M1243,'Delivery Distances'!$B$5:$K$5,0))</f>
        <v>14</v>
      </c>
      <c r="O1243" s="7" cm="1">
        <f t="array" ref="O1243">_xlfn.XLOOKUP(L1243,'Delivery Distances'!$A$6:$A$20,_xlfn.XLOOKUP('Sales Summary_working sheet'!M1243,'Delivery Distances'!$B$5:$K$5,'Delivery Distances'!$B$6:$K$20))</f>
        <v>14</v>
      </c>
      <c r="P1243" s="7">
        <f t="shared" si="79"/>
        <v>14</v>
      </c>
    </row>
    <row r="1244" spans="1:16" ht="15.75" customHeight="1" x14ac:dyDescent="0.15">
      <c r="A1244" s="13">
        <v>43990</v>
      </c>
      <c r="B1244" s="19" t="s">
        <v>5354</v>
      </c>
      <c r="C1244" s="7" t="s">
        <v>3191</v>
      </c>
      <c r="D1244" s="14">
        <v>6</v>
      </c>
      <c r="E1244" s="14" t="str">
        <f>_xlfn.XLOOKUP(D1244,'Meal Info'!$A$4:$A$19,'Meal Info'!$B$4:$B$19)</f>
        <v>Indian</v>
      </c>
      <c r="F1244" s="14" t="str">
        <f>_xlfn.XLOOKUP(D1244,'Meal Info'!$A$4:$A$19,'Meal Info'!$C$4:$C$19)</f>
        <v>Edo</v>
      </c>
      <c r="G1244" s="7">
        <v>69.709999999999994</v>
      </c>
      <c r="H1244" s="7">
        <f t="shared" si="76"/>
        <v>6.9710000000000001</v>
      </c>
      <c r="I1244" s="7">
        <f t="shared" si="77"/>
        <v>76.680999999999997</v>
      </c>
      <c r="J1244" s="7">
        <v>0.08</v>
      </c>
      <c r="K1244" s="7">
        <f t="shared" si="78"/>
        <v>5.5767999999999995</v>
      </c>
      <c r="L1244" s="7" t="s">
        <v>5076</v>
      </c>
      <c r="M1244" s="7">
        <v>6</v>
      </c>
      <c r="N1244" s="7">
        <f>INDEX('Delivery Distances'!$B$6:$K$20,MATCH('Sales Summary_working sheet'!L1244,'Delivery Distances'!$A$6:$A$20,0),MATCH('Sales Summary_working sheet'!M1244,'Delivery Distances'!$B$5:$K$5,0))</f>
        <v>9</v>
      </c>
      <c r="O1244" s="7" cm="1">
        <f t="array" ref="O1244">_xlfn.XLOOKUP(L1244,'Delivery Distances'!$A$6:$A$20,_xlfn.XLOOKUP('Sales Summary_working sheet'!M1244,'Delivery Distances'!$B$5:$K$5,'Delivery Distances'!$B$6:$K$20))</f>
        <v>9</v>
      </c>
      <c r="P1244" s="7">
        <f t="shared" si="79"/>
        <v>11.5</v>
      </c>
    </row>
    <row r="1245" spans="1:16" ht="15.75" customHeight="1" x14ac:dyDescent="0.15">
      <c r="A1245" s="13">
        <v>43990</v>
      </c>
      <c r="B1245" s="19" t="s">
        <v>5354</v>
      </c>
      <c r="C1245" s="7" t="s">
        <v>539</v>
      </c>
      <c r="D1245" s="14">
        <v>4</v>
      </c>
      <c r="E1245" s="14" t="str">
        <f>_xlfn.XLOOKUP(D1245,'Meal Info'!$A$4:$A$19,'Meal Info'!$B$4:$B$19)</f>
        <v>Burritos</v>
      </c>
      <c r="F1245" s="14" t="str">
        <f>_xlfn.XLOOKUP(D1245,'Meal Info'!$A$4:$A$19,'Meal Info'!$C$4:$C$19)</f>
        <v>Edo</v>
      </c>
      <c r="G1245" s="7">
        <v>18</v>
      </c>
      <c r="H1245" s="7">
        <f t="shared" si="76"/>
        <v>1.8</v>
      </c>
      <c r="I1245" s="7">
        <f t="shared" si="77"/>
        <v>19.8</v>
      </c>
      <c r="J1245" s="7">
        <v>0.38</v>
      </c>
      <c r="K1245" s="7">
        <f t="shared" si="78"/>
        <v>6.84</v>
      </c>
      <c r="L1245" s="7" t="s">
        <v>5078</v>
      </c>
      <c r="M1245" s="7">
        <v>9</v>
      </c>
      <c r="N1245" s="7">
        <f>INDEX('Delivery Distances'!$B$6:$K$20,MATCH('Sales Summary_working sheet'!L1245,'Delivery Distances'!$A$6:$A$20,0),MATCH('Sales Summary_working sheet'!M1245,'Delivery Distances'!$B$5:$K$5,0))</f>
        <v>6</v>
      </c>
      <c r="O1245" s="7" cm="1">
        <f t="array" ref="O1245">_xlfn.XLOOKUP(L1245,'Delivery Distances'!$A$6:$A$20,_xlfn.XLOOKUP('Sales Summary_working sheet'!M1245,'Delivery Distances'!$B$5:$K$5,'Delivery Distances'!$B$6:$K$20))</f>
        <v>6</v>
      </c>
      <c r="P1245" s="7">
        <f t="shared" si="79"/>
        <v>10</v>
      </c>
    </row>
    <row r="1246" spans="1:16" ht="15.75" customHeight="1" x14ac:dyDescent="0.15">
      <c r="A1246" s="13">
        <v>43990</v>
      </c>
      <c r="B1246" s="19" t="s">
        <v>5354</v>
      </c>
      <c r="C1246" s="7" t="s">
        <v>686</v>
      </c>
      <c r="D1246" s="14">
        <v>6</v>
      </c>
      <c r="E1246" s="14" t="str">
        <f>_xlfn.XLOOKUP(D1246,'Meal Info'!$A$4:$A$19,'Meal Info'!$B$4:$B$19)</f>
        <v>Indian</v>
      </c>
      <c r="F1246" s="14" t="str">
        <f>_xlfn.XLOOKUP(D1246,'Meal Info'!$A$4:$A$19,'Meal Info'!$C$4:$C$19)</f>
        <v>Edo</v>
      </c>
      <c r="G1246" s="7">
        <v>71.08</v>
      </c>
      <c r="H1246" s="7">
        <f t="shared" si="76"/>
        <v>7.1080000000000005</v>
      </c>
      <c r="I1246" s="7">
        <f t="shared" si="77"/>
        <v>78.188000000000002</v>
      </c>
      <c r="J1246" s="7">
        <v>0.19</v>
      </c>
      <c r="K1246" s="7">
        <f t="shared" si="78"/>
        <v>13.5052</v>
      </c>
      <c r="L1246" s="7" t="s">
        <v>26</v>
      </c>
      <c r="M1246" s="7">
        <v>9</v>
      </c>
      <c r="N1246" s="7">
        <f>INDEX('Delivery Distances'!$B$6:$K$20,MATCH('Sales Summary_working sheet'!L1246,'Delivery Distances'!$A$6:$A$20,0),MATCH('Sales Summary_working sheet'!M1246,'Delivery Distances'!$B$5:$K$5,0))</f>
        <v>20</v>
      </c>
      <c r="O1246" s="7" cm="1">
        <f t="array" ref="O1246">_xlfn.XLOOKUP(L1246,'Delivery Distances'!$A$6:$A$20,_xlfn.XLOOKUP('Sales Summary_working sheet'!M1246,'Delivery Distances'!$B$5:$K$5,'Delivery Distances'!$B$6:$K$20))</f>
        <v>20</v>
      </c>
      <c r="P1246" s="7">
        <f t="shared" si="79"/>
        <v>17</v>
      </c>
    </row>
    <row r="1247" spans="1:16" ht="15.75" customHeight="1" x14ac:dyDescent="0.15">
      <c r="A1247" s="13">
        <v>43990</v>
      </c>
      <c r="B1247" s="19" t="s">
        <v>5354</v>
      </c>
      <c r="C1247" s="7" t="s">
        <v>3580</v>
      </c>
      <c r="D1247" s="14">
        <v>6</v>
      </c>
      <c r="E1247" s="14" t="str">
        <f>_xlfn.XLOOKUP(D1247,'Meal Info'!$A$4:$A$19,'Meal Info'!$B$4:$B$19)</f>
        <v>Indian</v>
      </c>
      <c r="F1247" s="14" t="str">
        <f>_xlfn.XLOOKUP(D1247,'Meal Info'!$A$4:$A$19,'Meal Info'!$C$4:$C$19)</f>
        <v>Edo</v>
      </c>
      <c r="G1247" s="7">
        <v>61.71</v>
      </c>
      <c r="H1247" s="7">
        <f t="shared" si="76"/>
        <v>6.1710000000000003</v>
      </c>
      <c r="I1247" s="7">
        <f t="shared" si="77"/>
        <v>67.881</v>
      </c>
      <c r="J1247" s="7">
        <v>0.23</v>
      </c>
      <c r="K1247" s="7">
        <f t="shared" si="78"/>
        <v>14.193300000000001</v>
      </c>
      <c r="L1247" s="7" t="s">
        <v>5079</v>
      </c>
      <c r="M1247" s="7">
        <v>10</v>
      </c>
      <c r="N1247" s="7">
        <f>INDEX('Delivery Distances'!$B$6:$K$20,MATCH('Sales Summary_working sheet'!L1247,'Delivery Distances'!$A$6:$A$20,0),MATCH('Sales Summary_working sheet'!M1247,'Delivery Distances'!$B$5:$K$5,0))</f>
        <v>4</v>
      </c>
      <c r="O1247" s="7" cm="1">
        <f t="array" ref="O1247">_xlfn.XLOOKUP(L1247,'Delivery Distances'!$A$6:$A$20,_xlfn.XLOOKUP('Sales Summary_working sheet'!M1247,'Delivery Distances'!$B$5:$K$5,'Delivery Distances'!$B$6:$K$20))</f>
        <v>4</v>
      </c>
      <c r="P1247" s="7">
        <f t="shared" si="79"/>
        <v>8</v>
      </c>
    </row>
    <row r="1248" spans="1:16" ht="15.75" customHeight="1" x14ac:dyDescent="0.15">
      <c r="A1248" s="13">
        <v>43990</v>
      </c>
      <c r="B1248" s="19" t="s">
        <v>5354</v>
      </c>
      <c r="C1248" s="7" t="s">
        <v>3895</v>
      </c>
      <c r="D1248" s="14">
        <v>12</v>
      </c>
      <c r="E1248" s="14" t="str">
        <f>_xlfn.XLOOKUP(D1248,'Meal Info'!$A$4:$A$19,'Meal Info'!$B$4:$B$19)</f>
        <v>Thai</v>
      </c>
      <c r="F1248" s="14" t="str">
        <f>_xlfn.XLOOKUP(D1248,'Meal Info'!$A$4:$A$19,'Meal Info'!$C$4:$C$19)</f>
        <v>Edo</v>
      </c>
      <c r="G1248" s="7">
        <v>15.21</v>
      </c>
      <c r="H1248" s="7">
        <f t="shared" si="76"/>
        <v>1.5210000000000001</v>
      </c>
      <c r="I1248" s="7">
        <f t="shared" si="77"/>
        <v>16.731000000000002</v>
      </c>
      <c r="J1248" s="7">
        <v>0.27</v>
      </c>
      <c r="K1248" s="7">
        <f t="shared" si="78"/>
        <v>4.1067000000000009</v>
      </c>
      <c r="L1248" s="7" t="s">
        <v>5079</v>
      </c>
      <c r="M1248" s="7">
        <v>1</v>
      </c>
      <c r="N1248" s="7">
        <f>INDEX('Delivery Distances'!$B$6:$K$20,MATCH('Sales Summary_working sheet'!L1248,'Delivery Distances'!$A$6:$A$20,0),MATCH('Sales Summary_working sheet'!M1248,'Delivery Distances'!$B$5:$K$5,0))</f>
        <v>5</v>
      </c>
      <c r="O1248" s="7" cm="1">
        <f t="array" ref="O1248">_xlfn.XLOOKUP(L1248,'Delivery Distances'!$A$6:$A$20,_xlfn.XLOOKUP('Sales Summary_working sheet'!M1248,'Delivery Distances'!$B$5:$K$5,'Delivery Distances'!$B$6:$K$20))</f>
        <v>5</v>
      </c>
      <c r="P1248" s="7">
        <f t="shared" si="79"/>
        <v>9</v>
      </c>
    </row>
    <row r="1249" spans="1:16" ht="15.75" customHeight="1" x14ac:dyDescent="0.15">
      <c r="A1249" s="13">
        <v>43990</v>
      </c>
      <c r="B1249" s="19" t="s">
        <v>5354</v>
      </c>
      <c r="C1249" s="7" t="s">
        <v>1828</v>
      </c>
      <c r="D1249" s="14">
        <v>6</v>
      </c>
      <c r="E1249" s="14" t="str">
        <f>_xlfn.XLOOKUP(D1249,'Meal Info'!$A$4:$A$19,'Meal Info'!$B$4:$B$19)</f>
        <v>Indian</v>
      </c>
      <c r="F1249" s="14" t="str">
        <f>_xlfn.XLOOKUP(D1249,'Meal Info'!$A$4:$A$19,'Meal Info'!$C$4:$C$19)</f>
        <v>Edo</v>
      </c>
      <c r="G1249" s="7">
        <v>27</v>
      </c>
      <c r="H1249" s="7">
        <f t="shared" si="76"/>
        <v>2.7</v>
      </c>
      <c r="I1249" s="7">
        <f t="shared" si="77"/>
        <v>29.7</v>
      </c>
      <c r="J1249" s="7">
        <v>0.23</v>
      </c>
      <c r="K1249" s="7">
        <f t="shared" si="78"/>
        <v>6.21</v>
      </c>
      <c r="L1249" s="7" t="s">
        <v>5075</v>
      </c>
      <c r="M1249" s="7">
        <v>2</v>
      </c>
      <c r="N1249" s="7">
        <f>INDEX('Delivery Distances'!$B$6:$K$20,MATCH('Sales Summary_working sheet'!L1249,'Delivery Distances'!$A$6:$A$20,0),MATCH('Sales Summary_working sheet'!M1249,'Delivery Distances'!$B$5:$K$5,0))</f>
        <v>15</v>
      </c>
      <c r="O1249" s="7" cm="1">
        <f t="array" ref="O1249">_xlfn.XLOOKUP(L1249,'Delivery Distances'!$A$6:$A$20,_xlfn.XLOOKUP('Sales Summary_working sheet'!M1249,'Delivery Distances'!$B$5:$K$5,'Delivery Distances'!$B$6:$K$20))</f>
        <v>15</v>
      </c>
      <c r="P1249" s="7">
        <f t="shared" si="79"/>
        <v>14.5</v>
      </c>
    </row>
    <row r="1250" spans="1:16" ht="15.75" customHeight="1" x14ac:dyDescent="0.15">
      <c r="A1250" s="13">
        <v>43990</v>
      </c>
      <c r="B1250" s="19" t="s">
        <v>5354</v>
      </c>
      <c r="C1250" s="7" t="s">
        <v>1800</v>
      </c>
      <c r="D1250" s="14">
        <v>12</v>
      </c>
      <c r="E1250" s="14" t="str">
        <f>_xlfn.XLOOKUP(D1250,'Meal Info'!$A$4:$A$19,'Meal Info'!$B$4:$B$19)</f>
        <v>Thai</v>
      </c>
      <c r="F1250" s="14" t="str">
        <f>_xlfn.XLOOKUP(D1250,'Meal Info'!$A$4:$A$19,'Meal Info'!$C$4:$C$19)</f>
        <v>Edo</v>
      </c>
      <c r="G1250" s="7">
        <v>46.81</v>
      </c>
      <c r="H1250" s="7">
        <f t="shared" si="76"/>
        <v>4.681</v>
      </c>
      <c r="I1250" s="7">
        <f t="shared" si="77"/>
        <v>51.491</v>
      </c>
      <c r="J1250" s="7">
        <v>0.1</v>
      </c>
      <c r="K1250" s="7">
        <f t="shared" si="78"/>
        <v>4.681</v>
      </c>
      <c r="L1250" s="7" t="s">
        <v>5080</v>
      </c>
      <c r="M1250" s="7">
        <v>3</v>
      </c>
      <c r="N1250" s="7">
        <f>INDEX('Delivery Distances'!$B$6:$K$20,MATCH('Sales Summary_working sheet'!L1250,'Delivery Distances'!$A$6:$A$20,0),MATCH('Sales Summary_working sheet'!M1250,'Delivery Distances'!$B$5:$K$5,0))</f>
        <v>5</v>
      </c>
      <c r="O1250" s="7" cm="1">
        <f t="array" ref="O1250">_xlfn.XLOOKUP(L1250,'Delivery Distances'!$A$6:$A$20,_xlfn.XLOOKUP('Sales Summary_working sheet'!M1250,'Delivery Distances'!$B$5:$K$5,'Delivery Distances'!$B$6:$K$20))</f>
        <v>5</v>
      </c>
      <c r="P1250" s="7">
        <f t="shared" si="79"/>
        <v>9</v>
      </c>
    </row>
    <row r="1251" spans="1:16" ht="15.75" customHeight="1" x14ac:dyDescent="0.15">
      <c r="A1251" s="13">
        <v>43990</v>
      </c>
      <c r="B1251" s="19" t="s">
        <v>5354</v>
      </c>
      <c r="C1251" s="7" t="s">
        <v>297</v>
      </c>
      <c r="D1251" s="14">
        <v>4</v>
      </c>
      <c r="E1251" s="14" t="str">
        <f>_xlfn.XLOOKUP(D1251,'Meal Info'!$A$4:$A$19,'Meal Info'!$B$4:$B$19)</f>
        <v>Burritos</v>
      </c>
      <c r="F1251" s="14" t="str">
        <f>_xlfn.XLOOKUP(D1251,'Meal Info'!$A$4:$A$19,'Meal Info'!$C$4:$C$19)</f>
        <v>Edo</v>
      </c>
      <c r="G1251" s="7">
        <v>33.29</v>
      </c>
      <c r="H1251" s="7">
        <f t="shared" si="76"/>
        <v>3.3290000000000002</v>
      </c>
      <c r="I1251" s="7">
        <f t="shared" si="77"/>
        <v>36.619</v>
      </c>
      <c r="J1251" s="7">
        <v>0.25</v>
      </c>
      <c r="K1251" s="7">
        <f t="shared" si="78"/>
        <v>8.3224999999999998</v>
      </c>
      <c r="L1251" s="7" t="s">
        <v>29</v>
      </c>
      <c r="M1251" s="7">
        <v>5</v>
      </c>
      <c r="N1251" s="7">
        <f>INDEX('Delivery Distances'!$B$6:$K$20,MATCH('Sales Summary_working sheet'!L1251,'Delivery Distances'!$A$6:$A$20,0),MATCH('Sales Summary_working sheet'!M1251,'Delivery Distances'!$B$5:$K$5,0))</f>
        <v>14</v>
      </c>
      <c r="O1251" s="7" cm="1">
        <f t="array" ref="O1251">_xlfn.XLOOKUP(L1251,'Delivery Distances'!$A$6:$A$20,_xlfn.XLOOKUP('Sales Summary_working sheet'!M1251,'Delivery Distances'!$B$5:$K$5,'Delivery Distances'!$B$6:$K$20))</f>
        <v>14</v>
      </c>
      <c r="P1251" s="7">
        <f t="shared" si="79"/>
        <v>14</v>
      </c>
    </row>
    <row r="1252" spans="1:16" ht="15.75" customHeight="1" x14ac:dyDescent="0.15">
      <c r="A1252" s="13">
        <v>43990</v>
      </c>
      <c r="B1252" s="19" t="s">
        <v>5354</v>
      </c>
      <c r="C1252" s="7" t="s">
        <v>4396</v>
      </c>
      <c r="D1252" s="14">
        <v>6</v>
      </c>
      <c r="E1252" s="14" t="str">
        <f>_xlfn.XLOOKUP(D1252,'Meal Info'!$A$4:$A$19,'Meal Info'!$B$4:$B$19)</f>
        <v>Indian</v>
      </c>
      <c r="F1252" s="14" t="str">
        <f>_xlfn.XLOOKUP(D1252,'Meal Info'!$A$4:$A$19,'Meal Info'!$C$4:$C$19)</f>
        <v>Edo</v>
      </c>
      <c r="G1252" s="7">
        <v>69.45</v>
      </c>
      <c r="H1252" s="7">
        <f t="shared" si="76"/>
        <v>6.9450000000000003</v>
      </c>
      <c r="I1252" s="7">
        <f t="shared" si="77"/>
        <v>76.39500000000001</v>
      </c>
      <c r="J1252" s="7">
        <v>0.02</v>
      </c>
      <c r="K1252" s="7">
        <f t="shared" si="78"/>
        <v>1.389</v>
      </c>
      <c r="L1252" s="7" t="s">
        <v>27</v>
      </c>
      <c r="M1252" s="7">
        <v>9</v>
      </c>
      <c r="N1252" s="7">
        <f>INDEX('Delivery Distances'!$B$6:$K$20,MATCH('Sales Summary_working sheet'!L1252,'Delivery Distances'!$A$6:$A$20,0),MATCH('Sales Summary_working sheet'!M1252,'Delivery Distances'!$B$5:$K$5,0))</f>
        <v>9</v>
      </c>
      <c r="O1252" s="7" cm="1">
        <f t="array" ref="O1252">_xlfn.XLOOKUP(L1252,'Delivery Distances'!$A$6:$A$20,_xlfn.XLOOKUP('Sales Summary_working sheet'!M1252,'Delivery Distances'!$B$5:$K$5,'Delivery Distances'!$B$6:$K$20))</f>
        <v>9</v>
      </c>
      <c r="P1252" s="7">
        <f t="shared" si="79"/>
        <v>11.5</v>
      </c>
    </row>
    <row r="1253" spans="1:16" ht="15.75" customHeight="1" x14ac:dyDescent="0.15">
      <c r="A1253" s="13">
        <v>43990</v>
      </c>
      <c r="B1253" s="19" t="s">
        <v>5354</v>
      </c>
      <c r="C1253" s="7" t="s">
        <v>1369</v>
      </c>
      <c r="D1253" s="14">
        <v>4</v>
      </c>
      <c r="E1253" s="14" t="str">
        <f>_xlfn.XLOOKUP(D1253,'Meal Info'!$A$4:$A$19,'Meal Info'!$B$4:$B$19)</f>
        <v>Burritos</v>
      </c>
      <c r="F1253" s="14" t="str">
        <f>_xlfn.XLOOKUP(D1253,'Meal Info'!$A$4:$A$19,'Meal Info'!$C$4:$C$19)</f>
        <v>Edo</v>
      </c>
      <c r="G1253" s="7">
        <v>74.739999999999995</v>
      </c>
      <c r="H1253" s="7">
        <f t="shared" si="76"/>
        <v>7.4740000000000002</v>
      </c>
      <c r="I1253" s="7">
        <f t="shared" si="77"/>
        <v>82.213999999999999</v>
      </c>
      <c r="J1253" s="7">
        <v>0.17</v>
      </c>
      <c r="K1253" s="7">
        <f t="shared" si="78"/>
        <v>12.7058</v>
      </c>
      <c r="L1253" s="7" t="s">
        <v>5075</v>
      </c>
      <c r="M1253" s="7">
        <v>4</v>
      </c>
      <c r="N1253" s="7">
        <f>INDEX('Delivery Distances'!$B$6:$K$20,MATCH('Sales Summary_working sheet'!L1253,'Delivery Distances'!$A$6:$A$20,0),MATCH('Sales Summary_working sheet'!M1253,'Delivery Distances'!$B$5:$K$5,0))</f>
        <v>17</v>
      </c>
      <c r="O1253" s="7" cm="1">
        <f t="array" ref="O1253">_xlfn.XLOOKUP(L1253,'Delivery Distances'!$A$6:$A$20,_xlfn.XLOOKUP('Sales Summary_working sheet'!M1253,'Delivery Distances'!$B$5:$K$5,'Delivery Distances'!$B$6:$K$20))</f>
        <v>17</v>
      </c>
      <c r="P1253" s="7">
        <f t="shared" si="79"/>
        <v>15.5</v>
      </c>
    </row>
    <row r="1254" spans="1:16" ht="15.75" customHeight="1" x14ac:dyDescent="0.15">
      <c r="A1254" s="13">
        <v>43990</v>
      </c>
      <c r="B1254" s="19" t="s">
        <v>5354</v>
      </c>
      <c r="C1254" s="7" t="s">
        <v>69</v>
      </c>
      <c r="D1254" s="14">
        <v>4</v>
      </c>
      <c r="E1254" s="14" t="str">
        <f>_xlfn.XLOOKUP(D1254,'Meal Info'!$A$4:$A$19,'Meal Info'!$B$4:$B$19)</f>
        <v>Burritos</v>
      </c>
      <c r="F1254" s="14" t="str">
        <f>_xlfn.XLOOKUP(D1254,'Meal Info'!$A$4:$A$19,'Meal Info'!$C$4:$C$19)</f>
        <v>Edo</v>
      </c>
      <c r="G1254" s="7">
        <v>78.94</v>
      </c>
      <c r="H1254" s="7">
        <f t="shared" si="76"/>
        <v>7.8940000000000001</v>
      </c>
      <c r="I1254" s="7">
        <f t="shared" si="77"/>
        <v>86.834000000000003</v>
      </c>
      <c r="J1254" s="7">
        <v>0.25</v>
      </c>
      <c r="K1254" s="7">
        <f t="shared" si="78"/>
        <v>19.734999999999999</v>
      </c>
      <c r="L1254" s="7" t="s">
        <v>5075</v>
      </c>
      <c r="M1254" s="7">
        <v>10</v>
      </c>
      <c r="N1254" s="7">
        <f>INDEX('Delivery Distances'!$B$6:$K$20,MATCH('Sales Summary_working sheet'!L1254,'Delivery Distances'!$A$6:$A$20,0),MATCH('Sales Summary_working sheet'!M1254,'Delivery Distances'!$B$5:$K$5,0))</f>
        <v>14</v>
      </c>
      <c r="O1254" s="7" cm="1">
        <f t="array" ref="O1254">_xlfn.XLOOKUP(L1254,'Delivery Distances'!$A$6:$A$20,_xlfn.XLOOKUP('Sales Summary_working sheet'!M1254,'Delivery Distances'!$B$5:$K$5,'Delivery Distances'!$B$6:$K$20))</f>
        <v>14</v>
      </c>
      <c r="P1254" s="7">
        <f t="shared" si="79"/>
        <v>14</v>
      </c>
    </row>
    <row r="1255" spans="1:16" ht="15.75" customHeight="1" x14ac:dyDescent="0.15">
      <c r="A1255" s="13">
        <v>43990</v>
      </c>
      <c r="B1255" s="19" t="s">
        <v>5354</v>
      </c>
      <c r="C1255" s="7" t="s">
        <v>150</v>
      </c>
      <c r="D1255" s="14">
        <v>4</v>
      </c>
      <c r="E1255" s="14" t="str">
        <f>_xlfn.XLOOKUP(D1255,'Meal Info'!$A$4:$A$19,'Meal Info'!$B$4:$B$19)</f>
        <v>Burritos</v>
      </c>
      <c r="F1255" s="14" t="str">
        <f>_xlfn.XLOOKUP(D1255,'Meal Info'!$A$4:$A$19,'Meal Info'!$C$4:$C$19)</f>
        <v>Edo</v>
      </c>
      <c r="G1255" s="7">
        <v>9.74</v>
      </c>
      <c r="H1255" s="7">
        <f t="shared" si="76"/>
        <v>0.97400000000000009</v>
      </c>
      <c r="I1255" s="7">
        <f t="shared" si="77"/>
        <v>10.714</v>
      </c>
      <c r="J1255" s="7">
        <v>0.06</v>
      </c>
      <c r="K1255" s="7">
        <f t="shared" si="78"/>
        <v>0.58440000000000003</v>
      </c>
      <c r="L1255" s="7" t="s">
        <v>28</v>
      </c>
      <c r="M1255" s="7">
        <v>7</v>
      </c>
      <c r="N1255" s="7">
        <f>INDEX('Delivery Distances'!$B$6:$K$20,MATCH('Sales Summary_working sheet'!L1255,'Delivery Distances'!$A$6:$A$20,0),MATCH('Sales Summary_working sheet'!M1255,'Delivery Distances'!$B$5:$K$5,0))</f>
        <v>3</v>
      </c>
      <c r="O1255" s="7" cm="1">
        <f t="array" ref="O1255">_xlfn.XLOOKUP(L1255,'Delivery Distances'!$A$6:$A$20,_xlfn.XLOOKUP('Sales Summary_working sheet'!M1255,'Delivery Distances'!$B$5:$K$5,'Delivery Distances'!$B$6:$K$20))</f>
        <v>3</v>
      </c>
      <c r="P1255" s="7">
        <f t="shared" si="79"/>
        <v>7</v>
      </c>
    </row>
    <row r="1256" spans="1:16" ht="15.75" customHeight="1" x14ac:dyDescent="0.15">
      <c r="A1256" s="13">
        <v>43990</v>
      </c>
      <c r="B1256" s="19" t="s">
        <v>5354</v>
      </c>
      <c r="C1256" s="7" t="s">
        <v>405</v>
      </c>
      <c r="D1256" s="14">
        <v>12</v>
      </c>
      <c r="E1256" s="14" t="str">
        <f>_xlfn.XLOOKUP(D1256,'Meal Info'!$A$4:$A$19,'Meal Info'!$B$4:$B$19)</f>
        <v>Thai</v>
      </c>
      <c r="F1256" s="14" t="str">
        <f>_xlfn.XLOOKUP(D1256,'Meal Info'!$A$4:$A$19,'Meal Info'!$C$4:$C$19)</f>
        <v>Edo</v>
      </c>
      <c r="G1256" s="7">
        <v>43.85</v>
      </c>
      <c r="H1256" s="7">
        <f t="shared" si="76"/>
        <v>4.3850000000000007</v>
      </c>
      <c r="I1256" s="7">
        <f t="shared" si="77"/>
        <v>48.234999999999999</v>
      </c>
      <c r="J1256" s="7">
        <v>0.38</v>
      </c>
      <c r="K1256" s="7">
        <f t="shared" si="78"/>
        <v>16.663</v>
      </c>
      <c r="L1256" s="7" t="s">
        <v>5079</v>
      </c>
      <c r="M1256" s="7">
        <v>7</v>
      </c>
      <c r="N1256" s="7">
        <f>INDEX('Delivery Distances'!$B$6:$K$20,MATCH('Sales Summary_working sheet'!L1256,'Delivery Distances'!$A$6:$A$20,0),MATCH('Sales Summary_working sheet'!M1256,'Delivery Distances'!$B$5:$K$5,0))</f>
        <v>2</v>
      </c>
      <c r="O1256" s="7" cm="1">
        <f t="array" ref="O1256">_xlfn.XLOOKUP(L1256,'Delivery Distances'!$A$6:$A$20,_xlfn.XLOOKUP('Sales Summary_working sheet'!M1256,'Delivery Distances'!$B$5:$K$5,'Delivery Distances'!$B$6:$K$20))</f>
        <v>2</v>
      </c>
      <c r="P1256" s="7">
        <f t="shared" si="79"/>
        <v>6</v>
      </c>
    </row>
    <row r="1257" spans="1:16" ht="15.75" customHeight="1" x14ac:dyDescent="0.15">
      <c r="A1257" s="13">
        <v>43990</v>
      </c>
      <c r="B1257" s="19" t="s">
        <v>5355</v>
      </c>
      <c r="C1257" s="7" t="s">
        <v>4560</v>
      </c>
      <c r="D1257" s="14">
        <v>4</v>
      </c>
      <c r="E1257" s="14" t="str">
        <f>_xlfn.XLOOKUP(D1257,'Meal Info'!$A$4:$A$19,'Meal Info'!$B$4:$B$19)</f>
        <v>Burritos</v>
      </c>
      <c r="F1257" s="14" t="str">
        <f>_xlfn.XLOOKUP(D1257,'Meal Info'!$A$4:$A$19,'Meal Info'!$C$4:$C$19)</f>
        <v>Edo</v>
      </c>
      <c r="G1257" s="7">
        <v>24.78</v>
      </c>
      <c r="H1257" s="7">
        <f t="shared" si="76"/>
        <v>2.4780000000000002</v>
      </c>
      <c r="I1257" s="7">
        <f t="shared" si="77"/>
        <v>27.258000000000003</v>
      </c>
      <c r="J1257" s="7">
        <v>0.16</v>
      </c>
      <c r="K1257" s="7">
        <f t="shared" si="78"/>
        <v>3.9648000000000003</v>
      </c>
      <c r="L1257" s="7" t="s">
        <v>5078</v>
      </c>
      <c r="M1257" s="7">
        <v>1</v>
      </c>
      <c r="N1257" s="7">
        <f>INDEX('Delivery Distances'!$B$6:$K$20,MATCH('Sales Summary_working sheet'!L1257,'Delivery Distances'!$A$6:$A$20,0),MATCH('Sales Summary_working sheet'!M1257,'Delivery Distances'!$B$5:$K$5,0))</f>
        <v>5</v>
      </c>
      <c r="O1257" s="7" cm="1">
        <f t="array" ref="O1257">_xlfn.XLOOKUP(L1257,'Delivery Distances'!$A$6:$A$20,_xlfn.XLOOKUP('Sales Summary_working sheet'!M1257,'Delivery Distances'!$B$5:$K$5,'Delivery Distances'!$B$6:$K$20))</f>
        <v>5</v>
      </c>
      <c r="P1257" s="7">
        <f t="shared" si="79"/>
        <v>9</v>
      </c>
    </row>
    <row r="1258" spans="1:16" ht="15.75" customHeight="1" x14ac:dyDescent="0.15">
      <c r="A1258" s="13">
        <v>43990</v>
      </c>
      <c r="B1258" s="19" t="s">
        <v>5355</v>
      </c>
      <c r="C1258" s="7" t="s">
        <v>1043</v>
      </c>
      <c r="D1258" s="14">
        <v>4</v>
      </c>
      <c r="E1258" s="14" t="str">
        <f>_xlfn.XLOOKUP(D1258,'Meal Info'!$A$4:$A$19,'Meal Info'!$B$4:$B$19)</f>
        <v>Burritos</v>
      </c>
      <c r="F1258" s="14" t="str">
        <f>_xlfn.XLOOKUP(D1258,'Meal Info'!$A$4:$A$19,'Meal Info'!$C$4:$C$19)</f>
        <v>Edo</v>
      </c>
      <c r="G1258" s="7">
        <v>11.56</v>
      </c>
      <c r="H1258" s="7">
        <f t="shared" si="76"/>
        <v>1.1560000000000001</v>
      </c>
      <c r="I1258" s="7">
        <f t="shared" si="77"/>
        <v>12.716000000000001</v>
      </c>
      <c r="J1258" s="7">
        <v>0.36</v>
      </c>
      <c r="K1258" s="7">
        <f t="shared" si="78"/>
        <v>4.1616</v>
      </c>
      <c r="L1258" s="7" t="s">
        <v>5081</v>
      </c>
      <c r="M1258" s="7">
        <v>5</v>
      </c>
      <c r="N1258" s="7">
        <f>INDEX('Delivery Distances'!$B$6:$K$20,MATCH('Sales Summary_working sheet'!L1258,'Delivery Distances'!$A$6:$A$20,0),MATCH('Sales Summary_working sheet'!M1258,'Delivery Distances'!$B$5:$K$5,0))</f>
        <v>3</v>
      </c>
      <c r="O1258" s="7" cm="1">
        <f t="array" ref="O1258">_xlfn.XLOOKUP(L1258,'Delivery Distances'!$A$6:$A$20,_xlfn.XLOOKUP('Sales Summary_working sheet'!M1258,'Delivery Distances'!$B$5:$K$5,'Delivery Distances'!$B$6:$K$20))</f>
        <v>3</v>
      </c>
      <c r="P1258" s="7">
        <f t="shared" si="79"/>
        <v>7</v>
      </c>
    </row>
    <row r="1259" spans="1:16" ht="15.75" customHeight="1" x14ac:dyDescent="0.15">
      <c r="A1259" s="13">
        <v>43990</v>
      </c>
      <c r="B1259" s="19" t="s">
        <v>5355</v>
      </c>
      <c r="C1259" s="7" t="s">
        <v>4351</v>
      </c>
      <c r="D1259" s="14">
        <v>4</v>
      </c>
      <c r="E1259" s="14" t="str">
        <f>_xlfn.XLOOKUP(D1259,'Meal Info'!$A$4:$A$19,'Meal Info'!$B$4:$B$19)</f>
        <v>Burritos</v>
      </c>
      <c r="F1259" s="14" t="str">
        <f>_xlfn.XLOOKUP(D1259,'Meal Info'!$A$4:$A$19,'Meal Info'!$C$4:$C$19)</f>
        <v>Edo</v>
      </c>
      <c r="G1259" s="7">
        <v>47.38</v>
      </c>
      <c r="H1259" s="7">
        <f t="shared" si="76"/>
        <v>4.7380000000000004</v>
      </c>
      <c r="I1259" s="7">
        <f t="shared" si="77"/>
        <v>52.118000000000002</v>
      </c>
      <c r="J1259" s="7">
        <v>0.03</v>
      </c>
      <c r="K1259" s="7">
        <f t="shared" si="78"/>
        <v>1.4214</v>
      </c>
      <c r="L1259" s="7" t="s">
        <v>5083</v>
      </c>
      <c r="M1259" s="7">
        <v>7</v>
      </c>
      <c r="N1259" s="7">
        <f>INDEX('Delivery Distances'!$B$6:$K$20,MATCH('Sales Summary_working sheet'!L1259,'Delivery Distances'!$A$6:$A$20,0),MATCH('Sales Summary_working sheet'!M1259,'Delivery Distances'!$B$5:$K$5,0))</f>
        <v>3</v>
      </c>
      <c r="O1259" s="7" cm="1">
        <f t="array" ref="O1259">_xlfn.XLOOKUP(L1259,'Delivery Distances'!$A$6:$A$20,_xlfn.XLOOKUP('Sales Summary_working sheet'!M1259,'Delivery Distances'!$B$5:$K$5,'Delivery Distances'!$B$6:$K$20))</f>
        <v>3</v>
      </c>
      <c r="P1259" s="7">
        <f t="shared" si="79"/>
        <v>7</v>
      </c>
    </row>
    <row r="1260" spans="1:16" ht="15.75" customHeight="1" x14ac:dyDescent="0.15">
      <c r="A1260" s="13">
        <v>43990</v>
      </c>
      <c r="B1260" s="19" t="s">
        <v>5355</v>
      </c>
      <c r="C1260" s="7" t="s">
        <v>2719</v>
      </c>
      <c r="D1260" s="14">
        <v>6</v>
      </c>
      <c r="E1260" s="14" t="str">
        <f>_xlfn.XLOOKUP(D1260,'Meal Info'!$A$4:$A$19,'Meal Info'!$B$4:$B$19)</f>
        <v>Indian</v>
      </c>
      <c r="F1260" s="14" t="str">
        <f>_xlfn.XLOOKUP(D1260,'Meal Info'!$A$4:$A$19,'Meal Info'!$C$4:$C$19)</f>
        <v>Edo</v>
      </c>
      <c r="G1260" s="7">
        <v>8.76</v>
      </c>
      <c r="H1260" s="7">
        <f t="shared" ref="H1260:H1323" si="80">G1260*10%</f>
        <v>0.876</v>
      </c>
      <c r="I1260" s="7">
        <f t="shared" ref="I1260:I1323" si="81">G1260+H1260</f>
        <v>9.6359999999999992</v>
      </c>
      <c r="J1260" s="7">
        <v>0.4</v>
      </c>
      <c r="K1260" s="7">
        <f t="shared" si="78"/>
        <v>3.504</v>
      </c>
      <c r="L1260" s="7" t="s">
        <v>26</v>
      </c>
      <c r="M1260" s="7">
        <v>1</v>
      </c>
      <c r="N1260" s="7">
        <f>INDEX('Delivery Distances'!$B$6:$K$20,MATCH('Sales Summary_working sheet'!L1260,'Delivery Distances'!$A$6:$A$20,0),MATCH('Sales Summary_working sheet'!M1260,'Delivery Distances'!$B$5:$K$5,0))</f>
        <v>2</v>
      </c>
      <c r="O1260" s="7" cm="1">
        <f t="array" ref="O1260">_xlfn.XLOOKUP(L1260,'Delivery Distances'!$A$6:$A$20,_xlfn.XLOOKUP('Sales Summary_working sheet'!M1260,'Delivery Distances'!$B$5:$K$5,'Delivery Distances'!$B$6:$K$20))</f>
        <v>2</v>
      </c>
      <c r="P1260" s="7">
        <f t="shared" si="79"/>
        <v>6</v>
      </c>
    </row>
    <row r="1261" spans="1:16" ht="15.75" customHeight="1" x14ac:dyDescent="0.15">
      <c r="A1261" s="13">
        <v>43990</v>
      </c>
      <c r="B1261" s="19" t="s">
        <v>5355</v>
      </c>
      <c r="C1261" s="7" t="s">
        <v>2355</v>
      </c>
      <c r="D1261" s="14">
        <v>4</v>
      </c>
      <c r="E1261" s="14" t="str">
        <f>_xlfn.XLOOKUP(D1261,'Meal Info'!$A$4:$A$19,'Meal Info'!$B$4:$B$19)</f>
        <v>Burritos</v>
      </c>
      <c r="F1261" s="14" t="str">
        <f>_xlfn.XLOOKUP(D1261,'Meal Info'!$A$4:$A$19,'Meal Info'!$C$4:$C$19)</f>
        <v>Edo</v>
      </c>
      <c r="G1261" s="7">
        <v>15.73</v>
      </c>
      <c r="H1261" s="7">
        <f t="shared" si="80"/>
        <v>1.5730000000000002</v>
      </c>
      <c r="I1261" s="7">
        <f t="shared" si="81"/>
        <v>17.303000000000001</v>
      </c>
      <c r="J1261" s="7">
        <v>0.21</v>
      </c>
      <c r="K1261" s="7">
        <f t="shared" si="78"/>
        <v>3.3033000000000001</v>
      </c>
      <c r="L1261" s="7" t="s">
        <v>5079</v>
      </c>
      <c r="M1261" s="7">
        <v>8</v>
      </c>
      <c r="N1261" s="7">
        <f>INDEX('Delivery Distances'!$B$6:$K$20,MATCH('Sales Summary_working sheet'!L1261,'Delivery Distances'!$A$6:$A$20,0),MATCH('Sales Summary_working sheet'!M1261,'Delivery Distances'!$B$5:$K$5,0))</f>
        <v>5</v>
      </c>
      <c r="O1261" s="7" cm="1">
        <f t="array" ref="O1261">_xlfn.XLOOKUP(L1261,'Delivery Distances'!$A$6:$A$20,_xlfn.XLOOKUP('Sales Summary_working sheet'!M1261,'Delivery Distances'!$B$5:$K$5,'Delivery Distances'!$B$6:$K$20))</f>
        <v>5</v>
      </c>
      <c r="P1261" s="7">
        <f t="shared" si="79"/>
        <v>9</v>
      </c>
    </row>
    <row r="1262" spans="1:16" ht="15.75" customHeight="1" x14ac:dyDescent="0.15">
      <c r="A1262" s="13">
        <v>43990</v>
      </c>
      <c r="B1262" s="19" t="s">
        <v>5355</v>
      </c>
      <c r="C1262" s="7" t="s">
        <v>64</v>
      </c>
      <c r="D1262" s="14">
        <v>6</v>
      </c>
      <c r="E1262" s="14" t="str">
        <f>_xlfn.XLOOKUP(D1262,'Meal Info'!$A$4:$A$19,'Meal Info'!$B$4:$B$19)</f>
        <v>Indian</v>
      </c>
      <c r="F1262" s="14" t="str">
        <f>_xlfn.XLOOKUP(D1262,'Meal Info'!$A$4:$A$19,'Meal Info'!$C$4:$C$19)</f>
        <v>Edo</v>
      </c>
      <c r="G1262" s="7">
        <v>48.7</v>
      </c>
      <c r="H1262" s="7">
        <f t="shared" si="80"/>
        <v>4.870000000000001</v>
      </c>
      <c r="I1262" s="7">
        <f t="shared" si="81"/>
        <v>53.570000000000007</v>
      </c>
      <c r="J1262" s="7">
        <v>0.1</v>
      </c>
      <c r="K1262" s="7">
        <f t="shared" si="78"/>
        <v>4.870000000000001</v>
      </c>
      <c r="L1262" s="7" t="s">
        <v>27</v>
      </c>
      <c r="M1262" s="7">
        <v>7</v>
      </c>
      <c r="N1262" s="7">
        <f>INDEX('Delivery Distances'!$B$6:$K$20,MATCH('Sales Summary_working sheet'!L1262,'Delivery Distances'!$A$6:$A$20,0),MATCH('Sales Summary_working sheet'!M1262,'Delivery Distances'!$B$5:$K$5,0))</f>
        <v>14</v>
      </c>
      <c r="O1262" s="7" cm="1">
        <f t="array" ref="O1262">_xlfn.XLOOKUP(L1262,'Delivery Distances'!$A$6:$A$20,_xlfn.XLOOKUP('Sales Summary_working sheet'!M1262,'Delivery Distances'!$B$5:$K$5,'Delivery Distances'!$B$6:$K$20))</f>
        <v>14</v>
      </c>
      <c r="P1262" s="7">
        <f t="shared" si="79"/>
        <v>14</v>
      </c>
    </row>
    <row r="1263" spans="1:16" ht="15.75" customHeight="1" x14ac:dyDescent="0.15">
      <c r="A1263" s="13">
        <v>43990</v>
      </c>
      <c r="B1263" s="19" t="s">
        <v>5355</v>
      </c>
      <c r="C1263" s="7" t="s">
        <v>4326</v>
      </c>
      <c r="D1263" s="14">
        <v>12</v>
      </c>
      <c r="E1263" s="14" t="str">
        <f>_xlfn.XLOOKUP(D1263,'Meal Info'!$A$4:$A$19,'Meal Info'!$B$4:$B$19)</f>
        <v>Thai</v>
      </c>
      <c r="F1263" s="14" t="str">
        <f>_xlfn.XLOOKUP(D1263,'Meal Info'!$A$4:$A$19,'Meal Info'!$C$4:$C$19)</f>
        <v>Edo</v>
      </c>
      <c r="G1263" s="7">
        <v>37.89</v>
      </c>
      <c r="H1263" s="7">
        <f t="shared" si="80"/>
        <v>3.7890000000000001</v>
      </c>
      <c r="I1263" s="7">
        <f t="shared" si="81"/>
        <v>41.679000000000002</v>
      </c>
      <c r="J1263" s="7">
        <v>0.15</v>
      </c>
      <c r="K1263" s="7">
        <f t="shared" si="78"/>
        <v>5.6834999999999996</v>
      </c>
      <c r="L1263" s="7" t="s">
        <v>31</v>
      </c>
      <c r="M1263" s="7">
        <v>6</v>
      </c>
      <c r="N1263" s="7">
        <f>INDEX('Delivery Distances'!$B$6:$K$20,MATCH('Sales Summary_working sheet'!L1263,'Delivery Distances'!$A$6:$A$20,0),MATCH('Sales Summary_working sheet'!M1263,'Delivery Distances'!$B$5:$K$5,0))</f>
        <v>17</v>
      </c>
      <c r="O1263" s="7" cm="1">
        <f t="array" ref="O1263">_xlfn.XLOOKUP(L1263,'Delivery Distances'!$A$6:$A$20,_xlfn.XLOOKUP('Sales Summary_working sheet'!M1263,'Delivery Distances'!$B$5:$K$5,'Delivery Distances'!$B$6:$K$20))</f>
        <v>17</v>
      </c>
      <c r="P1263" s="7">
        <f t="shared" si="79"/>
        <v>15.5</v>
      </c>
    </row>
    <row r="1264" spans="1:16" ht="15.75" customHeight="1" x14ac:dyDescent="0.15">
      <c r="A1264" s="13">
        <v>43990</v>
      </c>
      <c r="B1264" s="19" t="s">
        <v>5355</v>
      </c>
      <c r="C1264" s="7" t="s">
        <v>3535</v>
      </c>
      <c r="D1264" s="14">
        <v>12</v>
      </c>
      <c r="E1264" s="14" t="str">
        <f>_xlfn.XLOOKUP(D1264,'Meal Info'!$A$4:$A$19,'Meal Info'!$B$4:$B$19)</f>
        <v>Thai</v>
      </c>
      <c r="F1264" s="14" t="str">
        <f>_xlfn.XLOOKUP(D1264,'Meal Info'!$A$4:$A$19,'Meal Info'!$C$4:$C$19)</f>
        <v>Edo</v>
      </c>
      <c r="G1264" s="7">
        <v>20</v>
      </c>
      <c r="H1264" s="7">
        <f t="shared" si="80"/>
        <v>2</v>
      </c>
      <c r="I1264" s="7">
        <f t="shared" si="81"/>
        <v>22</v>
      </c>
      <c r="J1264" s="7">
        <v>0.06</v>
      </c>
      <c r="K1264" s="7">
        <f t="shared" si="78"/>
        <v>1.2</v>
      </c>
      <c r="L1264" s="7" t="s">
        <v>5080</v>
      </c>
      <c r="M1264" s="7">
        <v>3</v>
      </c>
      <c r="N1264" s="7">
        <f>INDEX('Delivery Distances'!$B$6:$K$20,MATCH('Sales Summary_working sheet'!L1264,'Delivery Distances'!$A$6:$A$20,0),MATCH('Sales Summary_working sheet'!M1264,'Delivery Distances'!$B$5:$K$5,0))</f>
        <v>5</v>
      </c>
      <c r="O1264" s="7" cm="1">
        <f t="array" ref="O1264">_xlfn.XLOOKUP(L1264,'Delivery Distances'!$A$6:$A$20,_xlfn.XLOOKUP('Sales Summary_working sheet'!M1264,'Delivery Distances'!$B$5:$K$5,'Delivery Distances'!$B$6:$K$20))</f>
        <v>5</v>
      </c>
      <c r="P1264" s="7">
        <f t="shared" si="79"/>
        <v>9</v>
      </c>
    </row>
    <row r="1265" spans="1:16" ht="15.75" customHeight="1" x14ac:dyDescent="0.15">
      <c r="A1265" s="13">
        <v>43990</v>
      </c>
      <c r="B1265" s="19" t="s">
        <v>5355</v>
      </c>
      <c r="C1265" s="7" t="s">
        <v>1038</v>
      </c>
      <c r="D1265" s="14">
        <v>12</v>
      </c>
      <c r="E1265" s="14" t="str">
        <f>_xlfn.XLOOKUP(D1265,'Meal Info'!$A$4:$A$19,'Meal Info'!$B$4:$B$19)</f>
        <v>Thai</v>
      </c>
      <c r="F1265" s="14" t="str">
        <f>_xlfn.XLOOKUP(D1265,'Meal Info'!$A$4:$A$19,'Meal Info'!$C$4:$C$19)</f>
        <v>Edo</v>
      </c>
      <c r="G1265" s="7">
        <v>68.62</v>
      </c>
      <c r="H1265" s="7">
        <f t="shared" si="80"/>
        <v>6.862000000000001</v>
      </c>
      <c r="I1265" s="7">
        <f t="shared" si="81"/>
        <v>75.481999999999999</v>
      </c>
      <c r="J1265" s="7">
        <v>0.18</v>
      </c>
      <c r="K1265" s="7">
        <f t="shared" si="78"/>
        <v>12.351600000000001</v>
      </c>
      <c r="L1265" s="7" t="s">
        <v>5076</v>
      </c>
      <c r="M1265" s="7">
        <v>1</v>
      </c>
      <c r="N1265" s="7">
        <f>INDEX('Delivery Distances'!$B$6:$K$20,MATCH('Sales Summary_working sheet'!L1265,'Delivery Distances'!$A$6:$A$20,0),MATCH('Sales Summary_working sheet'!M1265,'Delivery Distances'!$B$5:$K$5,0))</f>
        <v>7</v>
      </c>
      <c r="O1265" s="7" cm="1">
        <f t="array" ref="O1265">_xlfn.XLOOKUP(L1265,'Delivery Distances'!$A$6:$A$20,_xlfn.XLOOKUP('Sales Summary_working sheet'!M1265,'Delivery Distances'!$B$5:$K$5,'Delivery Distances'!$B$6:$K$20))</f>
        <v>7</v>
      </c>
      <c r="P1265" s="7">
        <f t="shared" si="79"/>
        <v>10.5</v>
      </c>
    </row>
    <row r="1266" spans="1:16" ht="15.75" customHeight="1" x14ac:dyDescent="0.15">
      <c r="A1266" s="13">
        <v>43990</v>
      </c>
      <c r="B1266" s="19" t="s">
        <v>5355</v>
      </c>
      <c r="C1266" s="7" t="s">
        <v>2376</v>
      </c>
      <c r="D1266" s="14">
        <v>6</v>
      </c>
      <c r="E1266" s="14" t="str">
        <f>_xlfn.XLOOKUP(D1266,'Meal Info'!$A$4:$A$19,'Meal Info'!$B$4:$B$19)</f>
        <v>Indian</v>
      </c>
      <c r="F1266" s="14" t="str">
        <f>_xlfn.XLOOKUP(D1266,'Meal Info'!$A$4:$A$19,'Meal Info'!$C$4:$C$19)</f>
        <v>Edo</v>
      </c>
      <c r="G1266" s="7">
        <v>26</v>
      </c>
      <c r="H1266" s="7">
        <f t="shared" si="80"/>
        <v>2.6</v>
      </c>
      <c r="I1266" s="7">
        <f t="shared" si="81"/>
        <v>28.6</v>
      </c>
      <c r="J1266" s="7">
        <v>0.39</v>
      </c>
      <c r="K1266" s="7">
        <f t="shared" si="78"/>
        <v>10.14</v>
      </c>
      <c r="L1266" s="7" t="s">
        <v>5081</v>
      </c>
      <c r="M1266" s="7">
        <v>2</v>
      </c>
      <c r="N1266" s="7">
        <f>INDEX('Delivery Distances'!$B$6:$K$20,MATCH('Sales Summary_working sheet'!L1266,'Delivery Distances'!$A$6:$A$20,0),MATCH('Sales Summary_working sheet'!M1266,'Delivery Distances'!$B$5:$K$5,0))</f>
        <v>3</v>
      </c>
      <c r="O1266" s="7" cm="1">
        <f t="array" ref="O1266">_xlfn.XLOOKUP(L1266,'Delivery Distances'!$A$6:$A$20,_xlfn.XLOOKUP('Sales Summary_working sheet'!M1266,'Delivery Distances'!$B$5:$K$5,'Delivery Distances'!$B$6:$K$20))</f>
        <v>3</v>
      </c>
      <c r="P1266" s="7">
        <f t="shared" si="79"/>
        <v>7</v>
      </c>
    </row>
    <row r="1267" spans="1:16" ht="15.75" customHeight="1" x14ac:dyDescent="0.15">
      <c r="A1267" s="13">
        <v>43990</v>
      </c>
      <c r="B1267" s="19" t="s">
        <v>5355</v>
      </c>
      <c r="C1267" s="7" t="s">
        <v>1274</v>
      </c>
      <c r="D1267" s="14">
        <v>12</v>
      </c>
      <c r="E1267" s="14" t="str">
        <f>_xlfn.XLOOKUP(D1267,'Meal Info'!$A$4:$A$19,'Meal Info'!$B$4:$B$19)</f>
        <v>Thai</v>
      </c>
      <c r="F1267" s="14" t="str">
        <f>_xlfn.XLOOKUP(D1267,'Meal Info'!$A$4:$A$19,'Meal Info'!$C$4:$C$19)</f>
        <v>Edo</v>
      </c>
      <c r="G1267" s="7">
        <v>86.96</v>
      </c>
      <c r="H1267" s="7">
        <f t="shared" si="80"/>
        <v>8.6959999999999997</v>
      </c>
      <c r="I1267" s="7">
        <f t="shared" si="81"/>
        <v>95.655999999999992</v>
      </c>
      <c r="J1267" s="7">
        <v>0.38</v>
      </c>
      <c r="K1267" s="7">
        <f t="shared" si="78"/>
        <v>33.044799999999995</v>
      </c>
      <c r="L1267" s="7" t="s">
        <v>5075</v>
      </c>
      <c r="M1267" s="7">
        <v>7</v>
      </c>
      <c r="N1267" s="7">
        <f>INDEX('Delivery Distances'!$B$6:$K$20,MATCH('Sales Summary_working sheet'!L1267,'Delivery Distances'!$A$6:$A$20,0),MATCH('Sales Summary_working sheet'!M1267,'Delivery Distances'!$B$5:$K$5,0))</f>
        <v>3</v>
      </c>
      <c r="O1267" s="7" cm="1">
        <f t="array" ref="O1267">_xlfn.XLOOKUP(L1267,'Delivery Distances'!$A$6:$A$20,_xlfn.XLOOKUP('Sales Summary_working sheet'!M1267,'Delivery Distances'!$B$5:$K$5,'Delivery Distances'!$B$6:$K$20))</f>
        <v>3</v>
      </c>
      <c r="P1267" s="7">
        <f t="shared" si="79"/>
        <v>7</v>
      </c>
    </row>
    <row r="1268" spans="1:16" ht="15.75" customHeight="1" x14ac:dyDescent="0.15">
      <c r="A1268" s="13">
        <v>43990</v>
      </c>
      <c r="B1268" s="19" t="s">
        <v>5355</v>
      </c>
      <c r="C1268" s="7" t="s">
        <v>3953</v>
      </c>
      <c r="D1268" s="14">
        <v>12</v>
      </c>
      <c r="E1268" s="14" t="str">
        <f>_xlfn.XLOOKUP(D1268,'Meal Info'!$A$4:$A$19,'Meal Info'!$B$4:$B$19)</f>
        <v>Thai</v>
      </c>
      <c r="F1268" s="14" t="str">
        <f>_xlfn.XLOOKUP(D1268,'Meal Info'!$A$4:$A$19,'Meal Info'!$C$4:$C$19)</f>
        <v>Edo</v>
      </c>
      <c r="G1268" s="7">
        <v>63.11</v>
      </c>
      <c r="H1268" s="7">
        <f t="shared" si="80"/>
        <v>6.3109999999999999</v>
      </c>
      <c r="I1268" s="7">
        <f t="shared" si="81"/>
        <v>69.420999999999992</v>
      </c>
      <c r="J1268" s="7">
        <v>0.38</v>
      </c>
      <c r="K1268" s="7">
        <f t="shared" si="78"/>
        <v>23.9818</v>
      </c>
      <c r="L1268" s="7" t="s">
        <v>5082</v>
      </c>
      <c r="M1268" s="7">
        <v>9</v>
      </c>
      <c r="N1268" s="7">
        <f>INDEX('Delivery Distances'!$B$6:$K$20,MATCH('Sales Summary_working sheet'!L1268,'Delivery Distances'!$A$6:$A$20,0),MATCH('Sales Summary_working sheet'!M1268,'Delivery Distances'!$B$5:$K$5,0))</f>
        <v>2</v>
      </c>
      <c r="O1268" s="7" cm="1">
        <f t="array" ref="O1268">_xlfn.XLOOKUP(L1268,'Delivery Distances'!$A$6:$A$20,_xlfn.XLOOKUP('Sales Summary_working sheet'!M1268,'Delivery Distances'!$B$5:$K$5,'Delivery Distances'!$B$6:$K$20))</f>
        <v>2</v>
      </c>
      <c r="P1268" s="7">
        <f t="shared" si="79"/>
        <v>6</v>
      </c>
    </row>
    <row r="1269" spans="1:16" ht="15.75" customHeight="1" x14ac:dyDescent="0.15">
      <c r="A1269" s="13">
        <v>43990</v>
      </c>
      <c r="B1269" s="19" t="s">
        <v>5355</v>
      </c>
      <c r="C1269" s="7" t="s">
        <v>4079</v>
      </c>
      <c r="D1269" s="14">
        <v>6</v>
      </c>
      <c r="E1269" s="14" t="str">
        <f>_xlfn.XLOOKUP(D1269,'Meal Info'!$A$4:$A$19,'Meal Info'!$B$4:$B$19)</f>
        <v>Indian</v>
      </c>
      <c r="F1269" s="14" t="str">
        <f>_xlfn.XLOOKUP(D1269,'Meal Info'!$A$4:$A$19,'Meal Info'!$C$4:$C$19)</f>
        <v>Edo</v>
      </c>
      <c r="G1269" s="7">
        <v>49.51</v>
      </c>
      <c r="H1269" s="7">
        <f t="shared" si="80"/>
        <v>4.9510000000000005</v>
      </c>
      <c r="I1269" s="7">
        <f t="shared" si="81"/>
        <v>54.460999999999999</v>
      </c>
      <c r="J1269" s="7">
        <v>0.4</v>
      </c>
      <c r="K1269" s="7">
        <f t="shared" si="78"/>
        <v>19.804000000000002</v>
      </c>
      <c r="L1269" s="7" t="s">
        <v>5083</v>
      </c>
      <c r="M1269" s="7">
        <v>8</v>
      </c>
      <c r="N1269" s="7">
        <f>INDEX('Delivery Distances'!$B$6:$K$20,MATCH('Sales Summary_working sheet'!L1269,'Delivery Distances'!$A$6:$A$20,0),MATCH('Sales Summary_working sheet'!M1269,'Delivery Distances'!$B$5:$K$5,0))</f>
        <v>3</v>
      </c>
      <c r="O1269" s="7" cm="1">
        <f t="array" ref="O1269">_xlfn.XLOOKUP(L1269,'Delivery Distances'!$A$6:$A$20,_xlfn.XLOOKUP('Sales Summary_working sheet'!M1269,'Delivery Distances'!$B$5:$K$5,'Delivery Distances'!$B$6:$K$20))</f>
        <v>3</v>
      </c>
      <c r="P1269" s="7">
        <f t="shared" si="79"/>
        <v>7</v>
      </c>
    </row>
    <row r="1270" spans="1:16" ht="15.75" customHeight="1" x14ac:dyDescent="0.15">
      <c r="A1270" s="13">
        <v>43990</v>
      </c>
      <c r="B1270" s="19" t="s">
        <v>5355</v>
      </c>
      <c r="C1270" s="7" t="s">
        <v>885</v>
      </c>
      <c r="D1270" s="14">
        <v>6</v>
      </c>
      <c r="E1270" s="14" t="str">
        <f>_xlfn.XLOOKUP(D1270,'Meal Info'!$A$4:$A$19,'Meal Info'!$B$4:$B$19)</f>
        <v>Indian</v>
      </c>
      <c r="F1270" s="14" t="str">
        <f>_xlfn.XLOOKUP(D1270,'Meal Info'!$A$4:$A$19,'Meal Info'!$C$4:$C$19)</f>
        <v>Edo</v>
      </c>
      <c r="G1270" s="7">
        <v>98.61</v>
      </c>
      <c r="H1270" s="7">
        <f t="shared" si="80"/>
        <v>9.8610000000000007</v>
      </c>
      <c r="I1270" s="7">
        <f t="shared" si="81"/>
        <v>108.471</v>
      </c>
      <c r="J1270" s="7">
        <v>0.15</v>
      </c>
      <c r="K1270" s="7">
        <f t="shared" si="78"/>
        <v>14.791499999999999</v>
      </c>
      <c r="L1270" s="7" t="s">
        <v>5081</v>
      </c>
      <c r="M1270" s="7">
        <v>1</v>
      </c>
      <c r="N1270" s="7">
        <f>INDEX('Delivery Distances'!$B$6:$K$20,MATCH('Sales Summary_working sheet'!L1270,'Delivery Distances'!$A$6:$A$20,0),MATCH('Sales Summary_working sheet'!M1270,'Delivery Distances'!$B$5:$K$5,0))</f>
        <v>1</v>
      </c>
      <c r="O1270" s="7" cm="1">
        <f t="array" ref="O1270">_xlfn.XLOOKUP(L1270,'Delivery Distances'!$A$6:$A$20,_xlfn.XLOOKUP('Sales Summary_working sheet'!M1270,'Delivery Distances'!$B$5:$K$5,'Delivery Distances'!$B$6:$K$20))</f>
        <v>1</v>
      </c>
      <c r="P1270" s="7">
        <f t="shared" si="79"/>
        <v>3</v>
      </c>
    </row>
    <row r="1271" spans="1:16" ht="15.75" customHeight="1" x14ac:dyDescent="0.15">
      <c r="A1271" s="13">
        <v>43990</v>
      </c>
      <c r="B1271" s="19" t="s">
        <v>5355</v>
      </c>
      <c r="C1271" s="7" t="s">
        <v>1281</v>
      </c>
      <c r="D1271" s="14">
        <v>6</v>
      </c>
      <c r="E1271" s="14" t="str">
        <f>_xlfn.XLOOKUP(D1271,'Meal Info'!$A$4:$A$19,'Meal Info'!$B$4:$B$19)</f>
        <v>Indian</v>
      </c>
      <c r="F1271" s="14" t="str">
        <f>_xlfn.XLOOKUP(D1271,'Meal Info'!$A$4:$A$19,'Meal Info'!$C$4:$C$19)</f>
        <v>Edo</v>
      </c>
      <c r="G1271" s="7">
        <v>58.51</v>
      </c>
      <c r="H1271" s="7">
        <f t="shared" si="80"/>
        <v>5.851</v>
      </c>
      <c r="I1271" s="7">
        <f t="shared" si="81"/>
        <v>64.361000000000004</v>
      </c>
      <c r="J1271" s="7">
        <v>0.33</v>
      </c>
      <c r="K1271" s="7">
        <f t="shared" si="78"/>
        <v>19.308299999999999</v>
      </c>
      <c r="L1271" s="7" t="s">
        <v>29</v>
      </c>
      <c r="M1271" s="7">
        <v>6</v>
      </c>
      <c r="N1271" s="7">
        <f>INDEX('Delivery Distances'!$B$6:$K$20,MATCH('Sales Summary_working sheet'!L1271,'Delivery Distances'!$A$6:$A$20,0),MATCH('Sales Summary_working sheet'!M1271,'Delivery Distances'!$B$5:$K$5,0))</f>
        <v>2</v>
      </c>
      <c r="O1271" s="7" cm="1">
        <f t="array" ref="O1271">_xlfn.XLOOKUP(L1271,'Delivery Distances'!$A$6:$A$20,_xlfn.XLOOKUP('Sales Summary_working sheet'!M1271,'Delivery Distances'!$B$5:$K$5,'Delivery Distances'!$B$6:$K$20))</f>
        <v>2</v>
      </c>
      <c r="P1271" s="7">
        <f t="shared" si="79"/>
        <v>6</v>
      </c>
    </row>
    <row r="1272" spans="1:16" ht="15.75" customHeight="1" x14ac:dyDescent="0.15">
      <c r="A1272" s="13">
        <v>43990</v>
      </c>
      <c r="B1272" s="19" t="s">
        <v>5355</v>
      </c>
      <c r="C1272" s="7" t="s">
        <v>2330</v>
      </c>
      <c r="D1272" s="14">
        <v>12</v>
      </c>
      <c r="E1272" s="14" t="str">
        <f>_xlfn.XLOOKUP(D1272,'Meal Info'!$A$4:$A$19,'Meal Info'!$B$4:$B$19)</f>
        <v>Thai</v>
      </c>
      <c r="F1272" s="14" t="str">
        <f>_xlfn.XLOOKUP(D1272,'Meal Info'!$A$4:$A$19,'Meal Info'!$C$4:$C$19)</f>
        <v>Edo</v>
      </c>
      <c r="G1272" s="7">
        <v>3.04</v>
      </c>
      <c r="H1272" s="7">
        <f t="shared" si="80"/>
        <v>0.30400000000000005</v>
      </c>
      <c r="I1272" s="7">
        <f t="shared" si="81"/>
        <v>3.3440000000000003</v>
      </c>
      <c r="J1272" s="7">
        <v>0.24</v>
      </c>
      <c r="K1272" s="7">
        <f t="shared" si="78"/>
        <v>0.72960000000000003</v>
      </c>
      <c r="L1272" s="7" t="s">
        <v>31</v>
      </c>
      <c r="M1272" s="7">
        <v>5</v>
      </c>
      <c r="N1272" s="7">
        <f>INDEX('Delivery Distances'!$B$6:$K$20,MATCH('Sales Summary_working sheet'!L1272,'Delivery Distances'!$A$6:$A$20,0),MATCH('Sales Summary_working sheet'!M1272,'Delivery Distances'!$B$5:$K$5,0))</f>
        <v>3</v>
      </c>
      <c r="O1272" s="7" cm="1">
        <f t="array" ref="O1272">_xlfn.XLOOKUP(L1272,'Delivery Distances'!$A$6:$A$20,_xlfn.XLOOKUP('Sales Summary_working sheet'!M1272,'Delivery Distances'!$B$5:$K$5,'Delivery Distances'!$B$6:$K$20))</f>
        <v>3</v>
      </c>
      <c r="P1272" s="7">
        <f t="shared" si="79"/>
        <v>7</v>
      </c>
    </row>
    <row r="1273" spans="1:16" ht="15.75" customHeight="1" x14ac:dyDescent="0.15">
      <c r="A1273" s="13">
        <v>43990</v>
      </c>
      <c r="B1273" s="19" t="s">
        <v>5355</v>
      </c>
      <c r="C1273" s="7" t="s">
        <v>503</v>
      </c>
      <c r="D1273" s="14">
        <v>4</v>
      </c>
      <c r="E1273" s="14" t="str">
        <f>_xlfn.XLOOKUP(D1273,'Meal Info'!$A$4:$A$19,'Meal Info'!$B$4:$B$19)</f>
        <v>Burritos</v>
      </c>
      <c r="F1273" s="14" t="str">
        <f>_xlfn.XLOOKUP(D1273,'Meal Info'!$A$4:$A$19,'Meal Info'!$C$4:$C$19)</f>
        <v>Edo</v>
      </c>
      <c r="G1273" s="7">
        <v>3.63</v>
      </c>
      <c r="H1273" s="7">
        <f t="shared" si="80"/>
        <v>0.36299999999999999</v>
      </c>
      <c r="I1273" s="7">
        <f t="shared" si="81"/>
        <v>3.9929999999999999</v>
      </c>
      <c r="J1273" s="7">
        <v>0.24</v>
      </c>
      <c r="K1273" s="7">
        <f t="shared" si="78"/>
        <v>0.87119999999999997</v>
      </c>
      <c r="L1273" s="7" t="s">
        <v>26</v>
      </c>
      <c r="M1273" s="7">
        <v>1</v>
      </c>
      <c r="N1273" s="7">
        <f>INDEX('Delivery Distances'!$B$6:$K$20,MATCH('Sales Summary_working sheet'!L1273,'Delivery Distances'!$A$6:$A$20,0),MATCH('Sales Summary_working sheet'!M1273,'Delivery Distances'!$B$5:$K$5,0))</f>
        <v>2</v>
      </c>
      <c r="O1273" s="7" cm="1">
        <f t="array" ref="O1273">_xlfn.XLOOKUP(L1273,'Delivery Distances'!$A$6:$A$20,_xlfn.XLOOKUP('Sales Summary_working sheet'!M1273,'Delivery Distances'!$B$5:$K$5,'Delivery Distances'!$B$6:$K$20))</f>
        <v>2</v>
      </c>
      <c r="P1273" s="7">
        <f t="shared" si="79"/>
        <v>6</v>
      </c>
    </row>
    <row r="1274" spans="1:16" ht="15.75" customHeight="1" x14ac:dyDescent="0.15">
      <c r="A1274" s="13">
        <v>43990</v>
      </c>
      <c r="B1274" s="19" t="s">
        <v>5355</v>
      </c>
      <c r="C1274" s="7" t="s">
        <v>4538</v>
      </c>
      <c r="D1274" s="14">
        <v>4</v>
      </c>
      <c r="E1274" s="14" t="str">
        <f>_xlfn.XLOOKUP(D1274,'Meal Info'!$A$4:$A$19,'Meal Info'!$B$4:$B$19)</f>
        <v>Burritos</v>
      </c>
      <c r="F1274" s="14" t="str">
        <f>_xlfn.XLOOKUP(D1274,'Meal Info'!$A$4:$A$19,'Meal Info'!$C$4:$C$19)</f>
        <v>Edo</v>
      </c>
      <c r="G1274" s="7">
        <v>32.270000000000003</v>
      </c>
      <c r="H1274" s="7">
        <f t="shared" si="80"/>
        <v>3.2270000000000003</v>
      </c>
      <c r="I1274" s="7">
        <f t="shared" si="81"/>
        <v>35.497</v>
      </c>
      <c r="J1274" s="7">
        <v>0.36</v>
      </c>
      <c r="K1274" s="7">
        <f t="shared" si="78"/>
        <v>11.6172</v>
      </c>
      <c r="L1274" s="7" t="s">
        <v>27</v>
      </c>
      <c r="M1274" s="7">
        <v>3</v>
      </c>
      <c r="N1274" s="7">
        <f>INDEX('Delivery Distances'!$B$6:$K$20,MATCH('Sales Summary_working sheet'!L1274,'Delivery Distances'!$A$6:$A$20,0),MATCH('Sales Summary_working sheet'!M1274,'Delivery Distances'!$B$5:$K$5,0))</f>
        <v>17</v>
      </c>
      <c r="O1274" s="7" cm="1">
        <f t="array" ref="O1274">_xlfn.XLOOKUP(L1274,'Delivery Distances'!$A$6:$A$20,_xlfn.XLOOKUP('Sales Summary_working sheet'!M1274,'Delivery Distances'!$B$5:$K$5,'Delivery Distances'!$B$6:$K$20))</f>
        <v>17</v>
      </c>
      <c r="P1274" s="7">
        <f t="shared" si="79"/>
        <v>15.5</v>
      </c>
    </row>
    <row r="1275" spans="1:16" ht="15.75" customHeight="1" x14ac:dyDescent="0.15">
      <c r="A1275" s="13">
        <v>43990</v>
      </c>
      <c r="B1275" s="19" t="s">
        <v>5355</v>
      </c>
      <c r="C1275" s="7" t="s">
        <v>60</v>
      </c>
      <c r="D1275" s="14">
        <v>6</v>
      </c>
      <c r="E1275" s="14" t="str">
        <f>_xlfn.XLOOKUP(D1275,'Meal Info'!$A$4:$A$19,'Meal Info'!$B$4:$B$19)</f>
        <v>Indian</v>
      </c>
      <c r="F1275" s="14" t="str">
        <f>_xlfn.XLOOKUP(D1275,'Meal Info'!$A$4:$A$19,'Meal Info'!$C$4:$C$19)</f>
        <v>Edo</v>
      </c>
      <c r="G1275" s="7">
        <v>15.32</v>
      </c>
      <c r="H1275" s="7">
        <f t="shared" si="80"/>
        <v>1.532</v>
      </c>
      <c r="I1275" s="7">
        <f t="shared" si="81"/>
        <v>16.852</v>
      </c>
      <c r="J1275" s="7">
        <v>0.01</v>
      </c>
      <c r="K1275" s="7">
        <f t="shared" si="78"/>
        <v>0.1532</v>
      </c>
      <c r="L1275" s="7" t="s">
        <v>30</v>
      </c>
      <c r="M1275" s="7">
        <v>1</v>
      </c>
      <c r="N1275" s="7">
        <f>INDEX('Delivery Distances'!$B$6:$K$20,MATCH('Sales Summary_working sheet'!L1275,'Delivery Distances'!$A$6:$A$20,0),MATCH('Sales Summary_working sheet'!M1275,'Delivery Distances'!$B$5:$K$5,0))</f>
        <v>8</v>
      </c>
      <c r="O1275" s="7" cm="1">
        <f t="array" ref="O1275">_xlfn.XLOOKUP(L1275,'Delivery Distances'!$A$6:$A$20,_xlfn.XLOOKUP('Sales Summary_working sheet'!M1275,'Delivery Distances'!$B$5:$K$5,'Delivery Distances'!$B$6:$K$20))</f>
        <v>8</v>
      </c>
      <c r="P1275" s="7">
        <f t="shared" si="79"/>
        <v>11</v>
      </c>
    </row>
    <row r="1276" spans="1:16" ht="15.75" customHeight="1" x14ac:dyDescent="0.15">
      <c r="A1276" s="13">
        <v>43990</v>
      </c>
      <c r="B1276" s="19" t="s">
        <v>5355</v>
      </c>
      <c r="C1276" s="7" t="s">
        <v>3686</v>
      </c>
      <c r="D1276" s="14">
        <v>4</v>
      </c>
      <c r="E1276" s="14" t="str">
        <f>_xlfn.XLOOKUP(D1276,'Meal Info'!$A$4:$A$19,'Meal Info'!$B$4:$B$19)</f>
        <v>Burritos</v>
      </c>
      <c r="F1276" s="14" t="str">
        <f>_xlfn.XLOOKUP(D1276,'Meal Info'!$A$4:$A$19,'Meal Info'!$C$4:$C$19)</f>
        <v>Edo</v>
      </c>
      <c r="G1276" s="7">
        <v>69.08</v>
      </c>
      <c r="H1276" s="7">
        <f t="shared" si="80"/>
        <v>6.9080000000000004</v>
      </c>
      <c r="I1276" s="7">
        <f t="shared" si="81"/>
        <v>75.988</v>
      </c>
      <c r="J1276" s="7">
        <v>0.27</v>
      </c>
      <c r="K1276" s="7">
        <f t="shared" si="78"/>
        <v>18.651600000000002</v>
      </c>
      <c r="L1276" s="7" t="s">
        <v>5080</v>
      </c>
      <c r="M1276" s="7">
        <v>2</v>
      </c>
      <c r="N1276" s="7">
        <f>INDEX('Delivery Distances'!$B$6:$K$20,MATCH('Sales Summary_working sheet'!L1276,'Delivery Distances'!$A$6:$A$20,0),MATCH('Sales Summary_working sheet'!M1276,'Delivery Distances'!$B$5:$K$5,0))</f>
        <v>1</v>
      </c>
      <c r="O1276" s="7" cm="1">
        <f t="array" ref="O1276">_xlfn.XLOOKUP(L1276,'Delivery Distances'!$A$6:$A$20,_xlfn.XLOOKUP('Sales Summary_working sheet'!M1276,'Delivery Distances'!$B$5:$K$5,'Delivery Distances'!$B$6:$K$20))</f>
        <v>1</v>
      </c>
      <c r="P1276" s="7">
        <f t="shared" si="79"/>
        <v>3</v>
      </c>
    </row>
    <row r="1277" spans="1:16" ht="15.75" customHeight="1" x14ac:dyDescent="0.15">
      <c r="A1277" s="13">
        <v>43990</v>
      </c>
      <c r="B1277" s="19" t="s">
        <v>5355</v>
      </c>
      <c r="C1277" s="7" t="s">
        <v>4480</v>
      </c>
      <c r="D1277" s="14">
        <v>4</v>
      </c>
      <c r="E1277" s="14" t="str">
        <f>_xlfn.XLOOKUP(D1277,'Meal Info'!$A$4:$A$19,'Meal Info'!$B$4:$B$19)</f>
        <v>Burritos</v>
      </c>
      <c r="F1277" s="14" t="str">
        <f>_xlfn.XLOOKUP(D1277,'Meal Info'!$A$4:$A$19,'Meal Info'!$C$4:$C$19)</f>
        <v>Edo</v>
      </c>
      <c r="G1277" s="7">
        <v>91.81</v>
      </c>
      <c r="H1277" s="7">
        <f t="shared" si="80"/>
        <v>9.1810000000000009</v>
      </c>
      <c r="I1277" s="7">
        <f t="shared" si="81"/>
        <v>100.991</v>
      </c>
      <c r="J1277" s="7">
        <v>0.01</v>
      </c>
      <c r="K1277" s="7">
        <f t="shared" si="78"/>
        <v>0.91810000000000003</v>
      </c>
      <c r="L1277" s="7" t="s">
        <v>5081</v>
      </c>
      <c r="M1277" s="7">
        <v>2</v>
      </c>
      <c r="N1277" s="7">
        <f>INDEX('Delivery Distances'!$B$6:$K$20,MATCH('Sales Summary_working sheet'!L1277,'Delivery Distances'!$A$6:$A$20,0),MATCH('Sales Summary_working sheet'!M1277,'Delivery Distances'!$B$5:$K$5,0))</f>
        <v>3</v>
      </c>
      <c r="O1277" s="7" cm="1">
        <f t="array" ref="O1277">_xlfn.XLOOKUP(L1277,'Delivery Distances'!$A$6:$A$20,_xlfn.XLOOKUP('Sales Summary_working sheet'!M1277,'Delivery Distances'!$B$5:$K$5,'Delivery Distances'!$B$6:$K$20))</f>
        <v>3</v>
      </c>
      <c r="P1277" s="7">
        <f t="shared" si="79"/>
        <v>7</v>
      </c>
    </row>
    <row r="1278" spans="1:16" ht="15.75" customHeight="1" x14ac:dyDescent="0.15">
      <c r="A1278" s="13">
        <v>43990</v>
      </c>
      <c r="B1278" s="19" t="s">
        <v>5356</v>
      </c>
      <c r="C1278" s="7" t="s">
        <v>950</v>
      </c>
      <c r="D1278" s="14">
        <v>4</v>
      </c>
      <c r="E1278" s="14" t="str">
        <f>_xlfn.XLOOKUP(D1278,'Meal Info'!$A$4:$A$19,'Meal Info'!$B$4:$B$19)</f>
        <v>Burritos</v>
      </c>
      <c r="F1278" s="14" t="str">
        <f>_xlfn.XLOOKUP(D1278,'Meal Info'!$A$4:$A$19,'Meal Info'!$C$4:$C$19)</f>
        <v>Edo</v>
      </c>
      <c r="G1278" s="7">
        <v>90.25</v>
      </c>
      <c r="H1278" s="7">
        <f t="shared" si="80"/>
        <v>9.0250000000000004</v>
      </c>
      <c r="I1278" s="7">
        <f t="shared" si="81"/>
        <v>99.275000000000006</v>
      </c>
      <c r="J1278" s="7">
        <v>0.18</v>
      </c>
      <c r="K1278" s="7">
        <f t="shared" si="78"/>
        <v>16.245000000000001</v>
      </c>
      <c r="L1278" s="7" t="s">
        <v>5078</v>
      </c>
      <c r="M1278" s="7">
        <v>3</v>
      </c>
      <c r="N1278" s="7">
        <f>INDEX('Delivery Distances'!$B$6:$K$20,MATCH('Sales Summary_working sheet'!L1278,'Delivery Distances'!$A$6:$A$20,0),MATCH('Sales Summary_working sheet'!M1278,'Delivery Distances'!$B$5:$K$5,0))</f>
        <v>5</v>
      </c>
      <c r="O1278" s="7" cm="1">
        <f t="array" ref="O1278">_xlfn.XLOOKUP(L1278,'Delivery Distances'!$A$6:$A$20,_xlfn.XLOOKUP('Sales Summary_working sheet'!M1278,'Delivery Distances'!$B$5:$K$5,'Delivery Distances'!$B$6:$K$20))</f>
        <v>5</v>
      </c>
      <c r="P1278" s="7">
        <f t="shared" si="79"/>
        <v>9</v>
      </c>
    </row>
    <row r="1279" spans="1:16" ht="15.75" customHeight="1" x14ac:dyDescent="0.15">
      <c r="A1279" s="13">
        <v>43990</v>
      </c>
      <c r="B1279" s="19" t="s">
        <v>5356</v>
      </c>
      <c r="C1279" s="7" t="s">
        <v>1889</v>
      </c>
      <c r="D1279" s="14">
        <v>4</v>
      </c>
      <c r="E1279" s="14" t="str">
        <f>_xlfn.XLOOKUP(D1279,'Meal Info'!$A$4:$A$19,'Meal Info'!$B$4:$B$19)</f>
        <v>Burritos</v>
      </c>
      <c r="F1279" s="14" t="str">
        <f>_xlfn.XLOOKUP(D1279,'Meal Info'!$A$4:$A$19,'Meal Info'!$C$4:$C$19)</f>
        <v>Edo</v>
      </c>
      <c r="G1279" s="7">
        <v>77.58</v>
      </c>
      <c r="H1279" s="7">
        <f t="shared" si="80"/>
        <v>7.758</v>
      </c>
      <c r="I1279" s="7">
        <f t="shared" si="81"/>
        <v>85.337999999999994</v>
      </c>
      <c r="J1279" s="7">
        <v>0.05</v>
      </c>
      <c r="K1279" s="7">
        <f t="shared" si="78"/>
        <v>3.879</v>
      </c>
      <c r="L1279" s="7" t="s">
        <v>28</v>
      </c>
      <c r="M1279" s="7">
        <v>2</v>
      </c>
      <c r="N1279" s="7">
        <f>INDEX('Delivery Distances'!$B$6:$K$20,MATCH('Sales Summary_working sheet'!L1279,'Delivery Distances'!$A$6:$A$20,0),MATCH('Sales Summary_working sheet'!M1279,'Delivery Distances'!$B$5:$K$5,0))</f>
        <v>12</v>
      </c>
      <c r="O1279" s="7" cm="1">
        <f t="array" ref="O1279">_xlfn.XLOOKUP(L1279,'Delivery Distances'!$A$6:$A$20,_xlfn.XLOOKUP('Sales Summary_working sheet'!M1279,'Delivery Distances'!$B$5:$K$5,'Delivery Distances'!$B$6:$K$20))</f>
        <v>12</v>
      </c>
      <c r="P1279" s="7">
        <f t="shared" si="79"/>
        <v>13</v>
      </c>
    </row>
    <row r="1280" spans="1:16" ht="15.75" customHeight="1" x14ac:dyDescent="0.15">
      <c r="A1280" s="13">
        <v>43990</v>
      </c>
      <c r="B1280" s="19" t="s">
        <v>5356</v>
      </c>
      <c r="C1280" s="7" t="s">
        <v>1914</v>
      </c>
      <c r="D1280" s="14">
        <v>4</v>
      </c>
      <c r="E1280" s="14" t="str">
        <f>_xlfn.XLOOKUP(D1280,'Meal Info'!$A$4:$A$19,'Meal Info'!$B$4:$B$19)</f>
        <v>Burritos</v>
      </c>
      <c r="F1280" s="14" t="str">
        <f>_xlfn.XLOOKUP(D1280,'Meal Info'!$A$4:$A$19,'Meal Info'!$C$4:$C$19)</f>
        <v>Edo</v>
      </c>
      <c r="G1280" s="7">
        <v>96.23</v>
      </c>
      <c r="H1280" s="7">
        <f t="shared" si="80"/>
        <v>9.6230000000000011</v>
      </c>
      <c r="I1280" s="7">
        <f t="shared" si="81"/>
        <v>105.85300000000001</v>
      </c>
      <c r="J1280" s="7">
        <v>0.18</v>
      </c>
      <c r="K1280" s="7">
        <f t="shared" si="78"/>
        <v>17.321400000000001</v>
      </c>
      <c r="L1280" s="7" t="s">
        <v>5079</v>
      </c>
      <c r="M1280" s="7">
        <v>8</v>
      </c>
      <c r="N1280" s="7">
        <f>INDEX('Delivery Distances'!$B$6:$K$20,MATCH('Sales Summary_working sheet'!L1280,'Delivery Distances'!$A$6:$A$20,0),MATCH('Sales Summary_working sheet'!M1280,'Delivery Distances'!$B$5:$K$5,0))</f>
        <v>5</v>
      </c>
      <c r="O1280" s="7" cm="1">
        <f t="array" ref="O1280">_xlfn.XLOOKUP(L1280,'Delivery Distances'!$A$6:$A$20,_xlfn.XLOOKUP('Sales Summary_working sheet'!M1280,'Delivery Distances'!$B$5:$K$5,'Delivery Distances'!$B$6:$K$20))</f>
        <v>5</v>
      </c>
      <c r="P1280" s="7">
        <f t="shared" si="79"/>
        <v>9</v>
      </c>
    </row>
    <row r="1281" spans="1:16" ht="15.75" customHeight="1" x14ac:dyDescent="0.15">
      <c r="A1281" s="13">
        <v>43990</v>
      </c>
      <c r="B1281" s="19" t="s">
        <v>5356</v>
      </c>
      <c r="C1281" s="7" t="s">
        <v>3213</v>
      </c>
      <c r="D1281" s="14">
        <v>6</v>
      </c>
      <c r="E1281" s="14" t="str">
        <f>_xlfn.XLOOKUP(D1281,'Meal Info'!$A$4:$A$19,'Meal Info'!$B$4:$B$19)</f>
        <v>Indian</v>
      </c>
      <c r="F1281" s="14" t="str">
        <f>_xlfn.XLOOKUP(D1281,'Meal Info'!$A$4:$A$19,'Meal Info'!$C$4:$C$19)</f>
        <v>Edo</v>
      </c>
      <c r="G1281" s="7">
        <v>16.739999999999998</v>
      </c>
      <c r="H1281" s="7">
        <f t="shared" si="80"/>
        <v>1.6739999999999999</v>
      </c>
      <c r="I1281" s="7">
        <f t="shared" si="81"/>
        <v>18.413999999999998</v>
      </c>
      <c r="J1281" s="7">
        <v>0.19</v>
      </c>
      <c r="K1281" s="7">
        <f t="shared" si="78"/>
        <v>3.1805999999999996</v>
      </c>
      <c r="L1281" s="7" t="s">
        <v>5083</v>
      </c>
      <c r="M1281" s="7">
        <v>10</v>
      </c>
      <c r="N1281" s="7">
        <f>INDEX('Delivery Distances'!$B$6:$K$20,MATCH('Sales Summary_working sheet'!L1281,'Delivery Distances'!$A$6:$A$20,0),MATCH('Sales Summary_working sheet'!M1281,'Delivery Distances'!$B$5:$K$5,0))</f>
        <v>2</v>
      </c>
      <c r="O1281" s="7" cm="1">
        <f t="array" ref="O1281">_xlfn.XLOOKUP(L1281,'Delivery Distances'!$A$6:$A$20,_xlfn.XLOOKUP('Sales Summary_working sheet'!M1281,'Delivery Distances'!$B$5:$K$5,'Delivery Distances'!$B$6:$K$20))</f>
        <v>2</v>
      </c>
      <c r="P1281" s="7">
        <f t="shared" si="79"/>
        <v>6</v>
      </c>
    </row>
    <row r="1282" spans="1:16" ht="15.75" customHeight="1" x14ac:dyDescent="0.15">
      <c r="A1282" s="13">
        <v>43990</v>
      </c>
      <c r="B1282" s="19" t="s">
        <v>5356</v>
      </c>
      <c r="C1282" s="7" t="s">
        <v>1196</v>
      </c>
      <c r="D1282" s="14">
        <v>12</v>
      </c>
      <c r="E1282" s="14" t="str">
        <f>_xlfn.XLOOKUP(D1282,'Meal Info'!$A$4:$A$19,'Meal Info'!$B$4:$B$19)</f>
        <v>Thai</v>
      </c>
      <c r="F1282" s="14" t="str">
        <f>_xlfn.XLOOKUP(D1282,'Meal Info'!$A$4:$A$19,'Meal Info'!$C$4:$C$19)</f>
        <v>Edo</v>
      </c>
      <c r="G1282" s="7">
        <v>38.72</v>
      </c>
      <c r="H1282" s="7">
        <f t="shared" si="80"/>
        <v>3.8719999999999999</v>
      </c>
      <c r="I1282" s="7">
        <f t="shared" si="81"/>
        <v>42.591999999999999</v>
      </c>
      <c r="J1282" s="7">
        <v>0.18</v>
      </c>
      <c r="K1282" s="7">
        <f t="shared" si="78"/>
        <v>6.9695999999999998</v>
      </c>
      <c r="L1282" s="7" t="s">
        <v>26</v>
      </c>
      <c r="M1282" s="7">
        <v>10</v>
      </c>
      <c r="N1282" s="7">
        <f>INDEX('Delivery Distances'!$B$6:$K$20,MATCH('Sales Summary_working sheet'!L1282,'Delivery Distances'!$A$6:$A$20,0),MATCH('Sales Summary_working sheet'!M1282,'Delivery Distances'!$B$5:$K$5,0))</f>
        <v>20</v>
      </c>
      <c r="O1282" s="7" cm="1">
        <f t="array" ref="O1282">_xlfn.XLOOKUP(L1282,'Delivery Distances'!$A$6:$A$20,_xlfn.XLOOKUP('Sales Summary_working sheet'!M1282,'Delivery Distances'!$B$5:$K$5,'Delivery Distances'!$B$6:$K$20))</f>
        <v>20</v>
      </c>
      <c r="P1282" s="7">
        <f t="shared" si="79"/>
        <v>17</v>
      </c>
    </row>
    <row r="1283" spans="1:16" ht="15.75" customHeight="1" x14ac:dyDescent="0.15">
      <c r="A1283" s="13">
        <v>43990</v>
      </c>
      <c r="B1283" s="19" t="s">
        <v>5356</v>
      </c>
      <c r="C1283" s="7" t="s">
        <v>4759</v>
      </c>
      <c r="D1283" s="14">
        <v>4</v>
      </c>
      <c r="E1283" s="14" t="str">
        <f>_xlfn.XLOOKUP(D1283,'Meal Info'!$A$4:$A$19,'Meal Info'!$B$4:$B$19)</f>
        <v>Burritos</v>
      </c>
      <c r="F1283" s="14" t="str">
        <f>_xlfn.XLOOKUP(D1283,'Meal Info'!$A$4:$A$19,'Meal Info'!$C$4:$C$19)</f>
        <v>Edo</v>
      </c>
      <c r="G1283" s="7">
        <v>19.239999999999998</v>
      </c>
      <c r="H1283" s="7">
        <f t="shared" si="80"/>
        <v>1.9239999999999999</v>
      </c>
      <c r="I1283" s="7">
        <f t="shared" si="81"/>
        <v>21.163999999999998</v>
      </c>
      <c r="J1283" s="7">
        <v>0.02</v>
      </c>
      <c r="K1283" s="7">
        <f t="shared" si="78"/>
        <v>0.38479999999999998</v>
      </c>
      <c r="L1283" s="7" t="s">
        <v>5077</v>
      </c>
      <c r="M1283" s="7">
        <v>6</v>
      </c>
      <c r="N1283" s="7">
        <f>INDEX('Delivery Distances'!$B$6:$K$20,MATCH('Sales Summary_working sheet'!L1283,'Delivery Distances'!$A$6:$A$20,0),MATCH('Sales Summary_working sheet'!M1283,'Delivery Distances'!$B$5:$K$5,0))</f>
        <v>6</v>
      </c>
      <c r="O1283" s="7" cm="1">
        <f t="array" ref="O1283">_xlfn.XLOOKUP(L1283,'Delivery Distances'!$A$6:$A$20,_xlfn.XLOOKUP('Sales Summary_working sheet'!M1283,'Delivery Distances'!$B$5:$K$5,'Delivery Distances'!$B$6:$K$20))</f>
        <v>6</v>
      </c>
      <c r="P1283" s="7">
        <f t="shared" si="79"/>
        <v>10</v>
      </c>
    </row>
    <row r="1284" spans="1:16" ht="15.75" customHeight="1" x14ac:dyDescent="0.15">
      <c r="A1284" s="13">
        <v>43990</v>
      </c>
      <c r="B1284" s="19" t="s">
        <v>5356</v>
      </c>
      <c r="C1284" s="7" t="s">
        <v>2771</v>
      </c>
      <c r="D1284" s="14">
        <v>4</v>
      </c>
      <c r="E1284" s="14" t="str">
        <f>_xlfn.XLOOKUP(D1284,'Meal Info'!$A$4:$A$19,'Meal Info'!$B$4:$B$19)</f>
        <v>Burritos</v>
      </c>
      <c r="F1284" s="14" t="str">
        <f>_xlfn.XLOOKUP(D1284,'Meal Info'!$A$4:$A$19,'Meal Info'!$C$4:$C$19)</f>
        <v>Edo</v>
      </c>
      <c r="G1284" s="7">
        <v>35.46</v>
      </c>
      <c r="H1284" s="7">
        <f t="shared" si="80"/>
        <v>3.5460000000000003</v>
      </c>
      <c r="I1284" s="7">
        <f t="shared" si="81"/>
        <v>39.006</v>
      </c>
      <c r="J1284" s="7">
        <v>0.32</v>
      </c>
      <c r="K1284" s="7">
        <f t="shared" si="78"/>
        <v>11.347200000000001</v>
      </c>
      <c r="L1284" s="7" t="s">
        <v>30</v>
      </c>
      <c r="M1284" s="7">
        <v>2</v>
      </c>
      <c r="N1284" s="7">
        <f>INDEX('Delivery Distances'!$B$6:$K$20,MATCH('Sales Summary_working sheet'!L1284,'Delivery Distances'!$A$6:$A$20,0),MATCH('Sales Summary_working sheet'!M1284,'Delivery Distances'!$B$5:$K$5,0))</f>
        <v>12</v>
      </c>
      <c r="O1284" s="7" cm="1">
        <f t="array" ref="O1284">_xlfn.XLOOKUP(L1284,'Delivery Distances'!$A$6:$A$20,_xlfn.XLOOKUP('Sales Summary_working sheet'!M1284,'Delivery Distances'!$B$5:$K$5,'Delivery Distances'!$B$6:$K$20))</f>
        <v>12</v>
      </c>
      <c r="P1284" s="7">
        <f t="shared" si="79"/>
        <v>13</v>
      </c>
    </row>
    <row r="1285" spans="1:16" ht="15.75" customHeight="1" x14ac:dyDescent="0.15">
      <c r="A1285" s="13">
        <v>43990</v>
      </c>
      <c r="B1285" s="19" t="s">
        <v>5356</v>
      </c>
      <c r="C1285" s="7" t="s">
        <v>484</v>
      </c>
      <c r="D1285" s="14">
        <v>6</v>
      </c>
      <c r="E1285" s="14" t="str">
        <f>_xlfn.XLOOKUP(D1285,'Meal Info'!$A$4:$A$19,'Meal Info'!$B$4:$B$19)</f>
        <v>Indian</v>
      </c>
      <c r="F1285" s="14" t="str">
        <f>_xlfn.XLOOKUP(D1285,'Meal Info'!$A$4:$A$19,'Meal Info'!$C$4:$C$19)</f>
        <v>Edo</v>
      </c>
      <c r="G1285" s="7">
        <v>39.71</v>
      </c>
      <c r="H1285" s="7">
        <f t="shared" si="80"/>
        <v>3.9710000000000001</v>
      </c>
      <c r="I1285" s="7">
        <f t="shared" si="81"/>
        <v>43.680999999999997</v>
      </c>
      <c r="J1285" s="7">
        <v>0.11</v>
      </c>
      <c r="K1285" s="7">
        <f t="shared" ref="K1285:K1348" si="82">J1285*G1285</f>
        <v>4.3681000000000001</v>
      </c>
      <c r="L1285" s="7" t="s">
        <v>5083</v>
      </c>
      <c r="M1285" s="7">
        <v>1</v>
      </c>
      <c r="N1285" s="7">
        <f>INDEX('Delivery Distances'!$B$6:$K$20,MATCH('Sales Summary_working sheet'!L1285,'Delivery Distances'!$A$6:$A$20,0),MATCH('Sales Summary_working sheet'!M1285,'Delivery Distances'!$B$5:$K$5,0))</f>
        <v>3</v>
      </c>
      <c r="O1285" s="7" cm="1">
        <f t="array" ref="O1285">_xlfn.XLOOKUP(L1285,'Delivery Distances'!$A$6:$A$20,_xlfn.XLOOKUP('Sales Summary_working sheet'!M1285,'Delivery Distances'!$B$5:$K$5,'Delivery Distances'!$B$6:$K$20))</f>
        <v>3</v>
      </c>
      <c r="P1285" s="7">
        <f t="shared" ref="P1285:P1348" si="83">IF(O1285&lt;=2, O1285*3, IF(O1285&lt;=6, 3*2 + (O1285-2)*1, 3*2 + 4*1 + (O1285-6)*0.5))</f>
        <v>7</v>
      </c>
    </row>
    <row r="1286" spans="1:16" ht="15.75" customHeight="1" x14ac:dyDescent="0.15">
      <c r="A1286" s="13">
        <v>43990</v>
      </c>
      <c r="B1286" s="19" t="s">
        <v>5356</v>
      </c>
      <c r="C1286" s="7" t="s">
        <v>1636</v>
      </c>
      <c r="D1286" s="14">
        <v>6</v>
      </c>
      <c r="E1286" s="14" t="str">
        <f>_xlfn.XLOOKUP(D1286,'Meal Info'!$A$4:$A$19,'Meal Info'!$B$4:$B$19)</f>
        <v>Indian</v>
      </c>
      <c r="F1286" s="14" t="str">
        <f>_xlfn.XLOOKUP(D1286,'Meal Info'!$A$4:$A$19,'Meal Info'!$C$4:$C$19)</f>
        <v>Edo</v>
      </c>
      <c r="G1286" s="7">
        <v>51.91</v>
      </c>
      <c r="H1286" s="7">
        <f t="shared" si="80"/>
        <v>5.1909999999999998</v>
      </c>
      <c r="I1286" s="7">
        <f t="shared" si="81"/>
        <v>57.100999999999999</v>
      </c>
      <c r="J1286" s="7">
        <v>0.09</v>
      </c>
      <c r="K1286" s="7">
        <f t="shared" si="82"/>
        <v>4.6718999999999999</v>
      </c>
      <c r="L1286" s="7" t="s">
        <v>5075</v>
      </c>
      <c r="M1286" s="7">
        <v>6</v>
      </c>
      <c r="N1286" s="7">
        <f>INDEX('Delivery Distances'!$B$6:$K$20,MATCH('Sales Summary_working sheet'!L1286,'Delivery Distances'!$A$6:$A$20,0),MATCH('Sales Summary_working sheet'!M1286,'Delivery Distances'!$B$5:$K$5,0))</f>
        <v>11</v>
      </c>
      <c r="O1286" s="7" cm="1">
        <f t="array" ref="O1286">_xlfn.XLOOKUP(L1286,'Delivery Distances'!$A$6:$A$20,_xlfn.XLOOKUP('Sales Summary_working sheet'!M1286,'Delivery Distances'!$B$5:$K$5,'Delivery Distances'!$B$6:$K$20))</f>
        <v>11</v>
      </c>
      <c r="P1286" s="7">
        <f t="shared" si="83"/>
        <v>12.5</v>
      </c>
    </row>
    <row r="1287" spans="1:16" ht="15.75" customHeight="1" x14ac:dyDescent="0.15">
      <c r="A1287" s="13">
        <v>43990</v>
      </c>
      <c r="B1287" s="19" t="s">
        <v>5356</v>
      </c>
      <c r="C1287" s="7" t="s">
        <v>2382</v>
      </c>
      <c r="D1287" s="14">
        <v>4</v>
      </c>
      <c r="E1287" s="14" t="str">
        <f>_xlfn.XLOOKUP(D1287,'Meal Info'!$A$4:$A$19,'Meal Info'!$B$4:$B$19)</f>
        <v>Burritos</v>
      </c>
      <c r="F1287" s="14" t="str">
        <f>_xlfn.XLOOKUP(D1287,'Meal Info'!$A$4:$A$19,'Meal Info'!$C$4:$C$19)</f>
        <v>Edo</v>
      </c>
      <c r="G1287" s="7">
        <v>12.25</v>
      </c>
      <c r="H1287" s="7">
        <f t="shared" si="80"/>
        <v>1.2250000000000001</v>
      </c>
      <c r="I1287" s="7">
        <f t="shared" si="81"/>
        <v>13.475</v>
      </c>
      <c r="J1287" s="7">
        <v>0.22</v>
      </c>
      <c r="K1287" s="7">
        <f t="shared" si="82"/>
        <v>2.6949999999999998</v>
      </c>
      <c r="L1287" s="7" t="s">
        <v>31</v>
      </c>
      <c r="M1287" s="7">
        <v>8</v>
      </c>
      <c r="N1287" s="7">
        <f>INDEX('Delivery Distances'!$B$6:$K$20,MATCH('Sales Summary_working sheet'!L1287,'Delivery Distances'!$A$6:$A$20,0),MATCH('Sales Summary_working sheet'!M1287,'Delivery Distances'!$B$5:$K$5,0))</f>
        <v>8</v>
      </c>
      <c r="O1287" s="7" cm="1">
        <f t="array" ref="O1287">_xlfn.XLOOKUP(L1287,'Delivery Distances'!$A$6:$A$20,_xlfn.XLOOKUP('Sales Summary_working sheet'!M1287,'Delivery Distances'!$B$5:$K$5,'Delivery Distances'!$B$6:$K$20))</f>
        <v>8</v>
      </c>
      <c r="P1287" s="7">
        <f t="shared" si="83"/>
        <v>11</v>
      </c>
    </row>
    <row r="1288" spans="1:16" ht="15.75" customHeight="1" x14ac:dyDescent="0.15">
      <c r="A1288" s="13">
        <v>43990</v>
      </c>
      <c r="B1288" s="19" t="s">
        <v>5356</v>
      </c>
      <c r="C1288" s="7" t="s">
        <v>351</v>
      </c>
      <c r="D1288" s="14">
        <v>6</v>
      </c>
      <c r="E1288" s="14" t="str">
        <f>_xlfn.XLOOKUP(D1288,'Meal Info'!$A$4:$A$19,'Meal Info'!$B$4:$B$19)</f>
        <v>Indian</v>
      </c>
      <c r="F1288" s="14" t="str">
        <f>_xlfn.XLOOKUP(D1288,'Meal Info'!$A$4:$A$19,'Meal Info'!$C$4:$C$19)</f>
        <v>Edo</v>
      </c>
      <c r="G1288" s="7">
        <v>29.83</v>
      </c>
      <c r="H1288" s="7">
        <f t="shared" si="80"/>
        <v>2.9830000000000001</v>
      </c>
      <c r="I1288" s="7">
        <f t="shared" si="81"/>
        <v>32.812999999999995</v>
      </c>
      <c r="J1288" s="7">
        <v>0.12</v>
      </c>
      <c r="K1288" s="7">
        <f t="shared" si="82"/>
        <v>3.5795999999999997</v>
      </c>
      <c r="L1288" s="7" t="s">
        <v>5076</v>
      </c>
      <c r="M1288" s="7">
        <v>2</v>
      </c>
      <c r="N1288" s="7">
        <f>INDEX('Delivery Distances'!$B$6:$K$20,MATCH('Sales Summary_working sheet'!L1288,'Delivery Distances'!$A$6:$A$20,0),MATCH('Sales Summary_working sheet'!M1288,'Delivery Distances'!$B$5:$K$5,0))</f>
        <v>11</v>
      </c>
      <c r="O1288" s="7" cm="1">
        <f t="array" ref="O1288">_xlfn.XLOOKUP(L1288,'Delivery Distances'!$A$6:$A$20,_xlfn.XLOOKUP('Sales Summary_working sheet'!M1288,'Delivery Distances'!$B$5:$K$5,'Delivery Distances'!$B$6:$K$20))</f>
        <v>11</v>
      </c>
      <c r="P1288" s="7">
        <f t="shared" si="83"/>
        <v>12.5</v>
      </c>
    </row>
    <row r="1289" spans="1:16" ht="15.75" customHeight="1" x14ac:dyDescent="0.15">
      <c r="A1289" s="13">
        <v>43990</v>
      </c>
      <c r="B1289" s="19" t="s">
        <v>5356</v>
      </c>
      <c r="C1289" s="7" t="s">
        <v>41</v>
      </c>
      <c r="D1289" s="14">
        <v>12</v>
      </c>
      <c r="E1289" s="14" t="str">
        <f>_xlfn.XLOOKUP(D1289,'Meal Info'!$A$4:$A$19,'Meal Info'!$B$4:$B$19)</f>
        <v>Thai</v>
      </c>
      <c r="F1289" s="14" t="str">
        <f>_xlfn.XLOOKUP(D1289,'Meal Info'!$A$4:$A$19,'Meal Info'!$C$4:$C$19)</f>
        <v>Edo</v>
      </c>
      <c r="G1289" s="7">
        <v>33.54</v>
      </c>
      <c r="H1289" s="7">
        <f t="shared" si="80"/>
        <v>3.3540000000000001</v>
      </c>
      <c r="I1289" s="7">
        <f t="shared" si="81"/>
        <v>36.893999999999998</v>
      </c>
      <c r="J1289" s="7">
        <v>0.23</v>
      </c>
      <c r="K1289" s="7">
        <f t="shared" si="82"/>
        <v>7.7141999999999999</v>
      </c>
      <c r="L1289" s="7" t="s">
        <v>5080</v>
      </c>
      <c r="M1289" s="7">
        <v>7</v>
      </c>
      <c r="N1289" s="7">
        <f>INDEX('Delivery Distances'!$B$6:$K$20,MATCH('Sales Summary_working sheet'!L1289,'Delivery Distances'!$A$6:$A$20,0),MATCH('Sales Summary_working sheet'!M1289,'Delivery Distances'!$B$5:$K$5,0))</f>
        <v>1</v>
      </c>
      <c r="O1289" s="7" cm="1">
        <f t="array" ref="O1289">_xlfn.XLOOKUP(L1289,'Delivery Distances'!$A$6:$A$20,_xlfn.XLOOKUP('Sales Summary_working sheet'!M1289,'Delivery Distances'!$B$5:$K$5,'Delivery Distances'!$B$6:$K$20))</f>
        <v>1</v>
      </c>
      <c r="P1289" s="7">
        <f t="shared" si="83"/>
        <v>3</v>
      </c>
    </row>
    <row r="1290" spans="1:16" ht="15.75" customHeight="1" x14ac:dyDescent="0.15">
      <c r="A1290" s="13">
        <v>43990</v>
      </c>
      <c r="B1290" s="19" t="s">
        <v>5356</v>
      </c>
      <c r="C1290" s="7" t="s">
        <v>3882</v>
      </c>
      <c r="D1290" s="14">
        <v>4</v>
      </c>
      <c r="E1290" s="14" t="str">
        <f>_xlfn.XLOOKUP(D1290,'Meal Info'!$A$4:$A$19,'Meal Info'!$B$4:$B$19)</f>
        <v>Burritos</v>
      </c>
      <c r="F1290" s="14" t="str">
        <f>_xlfn.XLOOKUP(D1290,'Meal Info'!$A$4:$A$19,'Meal Info'!$C$4:$C$19)</f>
        <v>Edo</v>
      </c>
      <c r="G1290" s="7">
        <v>72.56</v>
      </c>
      <c r="H1290" s="7">
        <f t="shared" si="80"/>
        <v>7.2560000000000002</v>
      </c>
      <c r="I1290" s="7">
        <f t="shared" si="81"/>
        <v>79.816000000000003</v>
      </c>
      <c r="J1290" s="7">
        <v>0.32</v>
      </c>
      <c r="K1290" s="7">
        <f t="shared" si="82"/>
        <v>23.219200000000001</v>
      </c>
      <c r="L1290" s="7" t="s">
        <v>29</v>
      </c>
      <c r="M1290" s="7">
        <v>7</v>
      </c>
      <c r="N1290" s="7">
        <f>INDEX('Delivery Distances'!$B$6:$K$20,MATCH('Sales Summary_working sheet'!L1290,'Delivery Distances'!$A$6:$A$20,0),MATCH('Sales Summary_working sheet'!M1290,'Delivery Distances'!$B$5:$K$5,0))</f>
        <v>5</v>
      </c>
      <c r="O1290" s="7" cm="1">
        <f t="array" ref="O1290">_xlfn.XLOOKUP(L1290,'Delivery Distances'!$A$6:$A$20,_xlfn.XLOOKUP('Sales Summary_working sheet'!M1290,'Delivery Distances'!$B$5:$K$5,'Delivery Distances'!$B$6:$K$20))</f>
        <v>5</v>
      </c>
      <c r="P1290" s="7">
        <f t="shared" si="83"/>
        <v>9</v>
      </c>
    </row>
    <row r="1291" spans="1:16" ht="15.75" customHeight="1" x14ac:dyDescent="0.15">
      <c r="A1291" s="13">
        <v>43990</v>
      </c>
      <c r="B1291" s="19" t="s">
        <v>5356</v>
      </c>
      <c r="C1291" s="7" t="s">
        <v>1883</v>
      </c>
      <c r="D1291" s="14">
        <v>12</v>
      </c>
      <c r="E1291" s="14" t="str">
        <f>_xlfn.XLOOKUP(D1291,'Meal Info'!$A$4:$A$19,'Meal Info'!$B$4:$B$19)</f>
        <v>Thai</v>
      </c>
      <c r="F1291" s="14" t="str">
        <f>_xlfn.XLOOKUP(D1291,'Meal Info'!$A$4:$A$19,'Meal Info'!$C$4:$C$19)</f>
        <v>Edo</v>
      </c>
      <c r="G1291" s="7">
        <v>94.71</v>
      </c>
      <c r="H1291" s="7">
        <f t="shared" si="80"/>
        <v>9.4710000000000001</v>
      </c>
      <c r="I1291" s="7">
        <f t="shared" si="81"/>
        <v>104.181</v>
      </c>
      <c r="J1291" s="7">
        <v>0.25</v>
      </c>
      <c r="K1291" s="7">
        <f t="shared" si="82"/>
        <v>23.677499999999998</v>
      </c>
      <c r="L1291" s="7" t="s">
        <v>5081</v>
      </c>
      <c r="M1291" s="7">
        <v>5</v>
      </c>
      <c r="N1291" s="7">
        <f>INDEX('Delivery Distances'!$B$6:$K$20,MATCH('Sales Summary_working sheet'!L1291,'Delivery Distances'!$A$6:$A$20,0),MATCH('Sales Summary_working sheet'!M1291,'Delivery Distances'!$B$5:$K$5,0))</f>
        <v>3</v>
      </c>
      <c r="O1291" s="7" cm="1">
        <f t="array" ref="O1291">_xlfn.XLOOKUP(L1291,'Delivery Distances'!$A$6:$A$20,_xlfn.XLOOKUP('Sales Summary_working sheet'!M1291,'Delivery Distances'!$B$5:$K$5,'Delivery Distances'!$B$6:$K$20))</f>
        <v>3</v>
      </c>
      <c r="P1291" s="7">
        <f t="shared" si="83"/>
        <v>7</v>
      </c>
    </row>
    <row r="1292" spans="1:16" ht="15.75" customHeight="1" x14ac:dyDescent="0.15">
      <c r="A1292" s="13">
        <v>43990</v>
      </c>
      <c r="B1292" s="19" t="s">
        <v>5356</v>
      </c>
      <c r="C1292" s="7" t="s">
        <v>4744</v>
      </c>
      <c r="D1292" s="14">
        <v>4</v>
      </c>
      <c r="E1292" s="14" t="str">
        <f>_xlfn.XLOOKUP(D1292,'Meal Info'!$A$4:$A$19,'Meal Info'!$B$4:$B$19)</f>
        <v>Burritos</v>
      </c>
      <c r="F1292" s="14" t="str">
        <f>_xlfn.XLOOKUP(D1292,'Meal Info'!$A$4:$A$19,'Meal Info'!$C$4:$C$19)</f>
        <v>Edo</v>
      </c>
      <c r="G1292" s="7">
        <v>98.99</v>
      </c>
      <c r="H1292" s="7">
        <f t="shared" si="80"/>
        <v>9.8990000000000009</v>
      </c>
      <c r="I1292" s="7">
        <f t="shared" si="81"/>
        <v>108.889</v>
      </c>
      <c r="J1292" s="7">
        <v>0.25</v>
      </c>
      <c r="K1292" s="7">
        <f t="shared" si="82"/>
        <v>24.747499999999999</v>
      </c>
      <c r="L1292" s="7" t="s">
        <v>30</v>
      </c>
      <c r="M1292" s="7">
        <v>6</v>
      </c>
      <c r="N1292" s="7">
        <f>INDEX('Delivery Distances'!$B$6:$K$20,MATCH('Sales Summary_working sheet'!L1292,'Delivery Distances'!$A$6:$A$20,0),MATCH('Sales Summary_working sheet'!M1292,'Delivery Distances'!$B$5:$K$5,0))</f>
        <v>15</v>
      </c>
      <c r="O1292" s="7" cm="1">
        <f t="array" ref="O1292">_xlfn.XLOOKUP(L1292,'Delivery Distances'!$A$6:$A$20,_xlfn.XLOOKUP('Sales Summary_working sheet'!M1292,'Delivery Distances'!$B$5:$K$5,'Delivery Distances'!$B$6:$K$20))</f>
        <v>15</v>
      </c>
      <c r="P1292" s="7">
        <f t="shared" si="83"/>
        <v>14.5</v>
      </c>
    </row>
    <row r="1293" spans="1:16" ht="15.75" customHeight="1" x14ac:dyDescent="0.15">
      <c r="A1293" s="13">
        <v>43990</v>
      </c>
      <c r="B1293" s="19" t="s">
        <v>5356</v>
      </c>
      <c r="C1293" s="7" t="s">
        <v>2057</v>
      </c>
      <c r="D1293" s="14">
        <v>4</v>
      </c>
      <c r="E1293" s="14" t="str">
        <f>_xlfn.XLOOKUP(D1293,'Meal Info'!$A$4:$A$19,'Meal Info'!$B$4:$B$19)</f>
        <v>Burritos</v>
      </c>
      <c r="F1293" s="14" t="str">
        <f>_xlfn.XLOOKUP(D1293,'Meal Info'!$A$4:$A$19,'Meal Info'!$C$4:$C$19)</f>
        <v>Edo</v>
      </c>
      <c r="G1293" s="7">
        <v>50.34</v>
      </c>
      <c r="H1293" s="7">
        <f t="shared" si="80"/>
        <v>5.0340000000000007</v>
      </c>
      <c r="I1293" s="7">
        <f t="shared" si="81"/>
        <v>55.374000000000002</v>
      </c>
      <c r="J1293" s="7">
        <v>0.19</v>
      </c>
      <c r="K1293" s="7">
        <f t="shared" si="82"/>
        <v>9.5646000000000004</v>
      </c>
      <c r="L1293" s="7" t="s">
        <v>5083</v>
      </c>
      <c r="M1293" s="7">
        <v>9</v>
      </c>
      <c r="N1293" s="7">
        <f>INDEX('Delivery Distances'!$B$6:$K$20,MATCH('Sales Summary_working sheet'!L1293,'Delivery Distances'!$A$6:$A$20,0),MATCH('Sales Summary_working sheet'!M1293,'Delivery Distances'!$B$5:$K$5,0))</f>
        <v>2</v>
      </c>
      <c r="O1293" s="7" cm="1">
        <f t="array" ref="O1293">_xlfn.XLOOKUP(L1293,'Delivery Distances'!$A$6:$A$20,_xlfn.XLOOKUP('Sales Summary_working sheet'!M1293,'Delivery Distances'!$B$5:$K$5,'Delivery Distances'!$B$6:$K$20))</f>
        <v>2</v>
      </c>
      <c r="P1293" s="7">
        <f t="shared" si="83"/>
        <v>6</v>
      </c>
    </row>
    <row r="1294" spans="1:16" ht="15.75" customHeight="1" x14ac:dyDescent="0.15">
      <c r="A1294" s="13">
        <v>43990</v>
      </c>
      <c r="B1294" s="19" t="s">
        <v>5356</v>
      </c>
      <c r="C1294" s="7" t="s">
        <v>4095</v>
      </c>
      <c r="D1294" s="14">
        <v>4</v>
      </c>
      <c r="E1294" s="14" t="str">
        <f>_xlfn.XLOOKUP(D1294,'Meal Info'!$A$4:$A$19,'Meal Info'!$B$4:$B$19)</f>
        <v>Burritos</v>
      </c>
      <c r="F1294" s="14" t="str">
        <f>_xlfn.XLOOKUP(D1294,'Meal Info'!$A$4:$A$19,'Meal Info'!$C$4:$C$19)</f>
        <v>Edo</v>
      </c>
      <c r="G1294" s="7">
        <v>67.44</v>
      </c>
      <c r="H1294" s="7">
        <f t="shared" si="80"/>
        <v>6.7439999999999998</v>
      </c>
      <c r="I1294" s="7">
        <f t="shared" si="81"/>
        <v>74.183999999999997</v>
      </c>
      <c r="J1294" s="7">
        <v>0.16</v>
      </c>
      <c r="K1294" s="7">
        <f t="shared" si="82"/>
        <v>10.7904</v>
      </c>
      <c r="L1294" s="7" t="s">
        <v>5083</v>
      </c>
      <c r="M1294" s="7">
        <v>8</v>
      </c>
      <c r="N1294" s="7">
        <f>INDEX('Delivery Distances'!$B$6:$K$20,MATCH('Sales Summary_working sheet'!L1294,'Delivery Distances'!$A$6:$A$20,0),MATCH('Sales Summary_working sheet'!M1294,'Delivery Distances'!$B$5:$K$5,0))</f>
        <v>3</v>
      </c>
      <c r="O1294" s="7" cm="1">
        <f t="array" ref="O1294">_xlfn.XLOOKUP(L1294,'Delivery Distances'!$A$6:$A$20,_xlfn.XLOOKUP('Sales Summary_working sheet'!M1294,'Delivery Distances'!$B$5:$K$5,'Delivery Distances'!$B$6:$K$20))</f>
        <v>3</v>
      </c>
      <c r="P1294" s="7">
        <f t="shared" si="83"/>
        <v>7</v>
      </c>
    </row>
    <row r="1295" spans="1:16" ht="15.75" customHeight="1" x14ac:dyDescent="0.15">
      <c r="A1295" s="13">
        <v>43990</v>
      </c>
      <c r="B1295" s="19" t="s">
        <v>5357</v>
      </c>
      <c r="C1295" s="7" t="s">
        <v>1610</v>
      </c>
      <c r="D1295" s="14">
        <v>6</v>
      </c>
      <c r="E1295" s="14" t="str">
        <f>_xlfn.XLOOKUP(D1295,'Meal Info'!$A$4:$A$19,'Meal Info'!$B$4:$B$19)</f>
        <v>Indian</v>
      </c>
      <c r="F1295" s="14" t="str">
        <f>_xlfn.XLOOKUP(D1295,'Meal Info'!$A$4:$A$19,'Meal Info'!$C$4:$C$19)</f>
        <v>Edo</v>
      </c>
      <c r="G1295" s="7">
        <v>16.260000000000002</v>
      </c>
      <c r="H1295" s="7">
        <f t="shared" si="80"/>
        <v>1.6260000000000003</v>
      </c>
      <c r="I1295" s="7">
        <f t="shared" si="81"/>
        <v>17.886000000000003</v>
      </c>
      <c r="J1295" s="7">
        <v>0.04</v>
      </c>
      <c r="K1295" s="7">
        <f t="shared" si="82"/>
        <v>0.65040000000000009</v>
      </c>
      <c r="L1295" s="7" t="s">
        <v>5077</v>
      </c>
      <c r="M1295" s="7">
        <v>1</v>
      </c>
      <c r="N1295" s="7">
        <f>INDEX('Delivery Distances'!$B$6:$K$20,MATCH('Sales Summary_working sheet'!L1295,'Delivery Distances'!$A$6:$A$20,0),MATCH('Sales Summary_working sheet'!M1295,'Delivery Distances'!$B$5:$K$5,0))</f>
        <v>3</v>
      </c>
      <c r="O1295" s="7" cm="1">
        <f t="array" ref="O1295">_xlfn.XLOOKUP(L1295,'Delivery Distances'!$A$6:$A$20,_xlfn.XLOOKUP('Sales Summary_working sheet'!M1295,'Delivery Distances'!$B$5:$K$5,'Delivery Distances'!$B$6:$K$20))</f>
        <v>3</v>
      </c>
      <c r="P1295" s="7">
        <f t="shared" si="83"/>
        <v>7</v>
      </c>
    </row>
    <row r="1296" spans="1:16" ht="15.75" customHeight="1" x14ac:dyDescent="0.15">
      <c r="A1296" s="13">
        <v>43990</v>
      </c>
      <c r="B1296" s="19" t="s">
        <v>5357</v>
      </c>
      <c r="C1296" s="7" t="s">
        <v>4291</v>
      </c>
      <c r="D1296" s="14">
        <v>6</v>
      </c>
      <c r="E1296" s="14" t="str">
        <f>_xlfn.XLOOKUP(D1296,'Meal Info'!$A$4:$A$19,'Meal Info'!$B$4:$B$19)</f>
        <v>Indian</v>
      </c>
      <c r="F1296" s="14" t="str">
        <f>_xlfn.XLOOKUP(D1296,'Meal Info'!$A$4:$A$19,'Meal Info'!$C$4:$C$19)</f>
        <v>Edo</v>
      </c>
      <c r="G1296" s="7">
        <v>79.06</v>
      </c>
      <c r="H1296" s="7">
        <f t="shared" si="80"/>
        <v>7.9060000000000006</v>
      </c>
      <c r="I1296" s="7">
        <f t="shared" si="81"/>
        <v>86.966000000000008</v>
      </c>
      <c r="J1296" s="7">
        <v>0.17</v>
      </c>
      <c r="K1296" s="7">
        <f t="shared" si="82"/>
        <v>13.440200000000001</v>
      </c>
      <c r="L1296" s="7" t="s">
        <v>5082</v>
      </c>
      <c r="M1296" s="7">
        <v>1</v>
      </c>
      <c r="N1296" s="7">
        <f>INDEX('Delivery Distances'!$B$6:$K$20,MATCH('Sales Summary_working sheet'!L1296,'Delivery Distances'!$A$6:$A$20,0),MATCH('Sales Summary_working sheet'!M1296,'Delivery Distances'!$B$5:$K$5,0))</f>
        <v>3</v>
      </c>
      <c r="O1296" s="7" cm="1">
        <f t="array" ref="O1296">_xlfn.XLOOKUP(L1296,'Delivery Distances'!$A$6:$A$20,_xlfn.XLOOKUP('Sales Summary_working sheet'!M1296,'Delivery Distances'!$B$5:$K$5,'Delivery Distances'!$B$6:$K$20))</f>
        <v>3</v>
      </c>
      <c r="P1296" s="7">
        <f t="shared" si="83"/>
        <v>7</v>
      </c>
    </row>
    <row r="1297" spans="1:16" ht="15.75" customHeight="1" x14ac:dyDescent="0.15">
      <c r="A1297" s="13">
        <v>43990</v>
      </c>
      <c r="B1297" s="19" t="s">
        <v>5357</v>
      </c>
      <c r="C1297" s="7" t="s">
        <v>472</v>
      </c>
      <c r="D1297" s="14">
        <v>4</v>
      </c>
      <c r="E1297" s="14" t="str">
        <f>_xlfn.XLOOKUP(D1297,'Meal Info'!$A$4:$A$19,'Meal Info'!$B$4:$B$19)</f>
        <v>Burritos</v>
      </c>
      <c r="F1297" s="14" t="str">
        <f>_xlfn.XLOOKUP(D1297,'Meal Info'!$A$4:$A$19,'Meal Info'!$C$4:$C$19)</f>
        <v>Edo</v>
      </c>
      <c r="G1297" s="7">
        <v>30.12</v>
      </c>
      <c r="H1297" s="7">
        <f t="shared" si="80"/>
        <v>3.0120000000000005</v>
      </c>
      <c r="I1297" s="7">
        <f t="shared" si="81"/>
        <v>33.132000000000005</v>
      </c>
      <c r="J1297" s="7">
        <v>0.31</v>
      </c>
      <c r="K1297" s="7">
        <f t="shared" si="82"/>
        <v>9.3372000000000011</v>
      </c>
      <c r="L1297" s="7" t="s">
        <v>5077</v>
      </c>
      <c r="M1297" s="7">
        <v>3</v>
      </c>
      <c r="N1297" s="7">
        <f>INDEX('Delivery Distances'!$B$6:$K$20,MATCH('Sales Summary_working sheet'!L1297,'Delivery Distances'!$A$6:$A$20,0),MATCH('Sales Summary_working sheet'!M1297,'Delivery Distances'!$B$5:$K$5,0))</f>
        <v>2</v>
      </c>
      <c r="O1297" s="7" cm="1">
        <f t="array" ref="O1297">_xlfn.XLOOKUP(L1297,'Delivery Distances'!$A$6:$A$20,_xlfn.XLOOKUP('Sales Summary_working sheet'!M1297,'Delivery Distances'!$B$5:$K$5,'Delivery Distances'!$B$6:$K$20))</f>
        <v>2</v>
      </c>
      <c r="P1297" s="7">
        <f t="shared" si="83"/>
        <v>6</v>
      </c>
    </row>
    <row r="1298" spans="1:16" ht="15.75" customHeight="1" x14ac:dyDescent="0.15">
      <c r="A1298" s="13">
        <v>43990</v>
      </c>
      <c r="B1298" s="19" t="s">
        <v>5357</v>
      </c>
      <c r="C1298" s="7" t="s">
        <v>4349</v>
      </c>
      <c r="D1298" s="14">
        <v>12</v>
      </c>
      <c r="E1298" s="14" t="str">
        <f>_xlfn.XLOOKUP(D1298,'Meal Info'!$A$4:$A$19,'Meal Info'!$B$4:$B$19)</f>
        <v>Thai</v>
      </c>
      <c r="F1298" s="14" t="str">
        <f>_xlfn.XLOOKUP(D1298,'Meal Info'!$A$4:$A$19,'Meal Info'!$C$4:$C$19)</f>
        <v>Edo</v>
      </c>
      <c r="G1298" s="7">
        <v>15.44</v>
      </c>
      <c r="H1298" s="7">
        <f t="shared" si="80"/>
        <v>1.544</v>
      </c>
      <c r="I1298" s="7">
        <f t="shared" si="81"/>
        <v>16.983999999999998</v>
      </c>
      <c r="J1298" s="7">
        <v>0.08</v>
      </c>
      <c r="K1298" s="7">
        <f t="shared" si="82"/>
        <v>1.2352000000000001</v>
      </c>
      <c r="L1298" s="7" t="s">
        <v>5077</v>
      </c>
      <c r="M1298" s="7">
        <v>6</v>
      </c>
      <c r="N1298" s="7">
        <f>INDEX('Delivery Distances'!$B$6:$K$20,MATCH('Sales Summary_working sheet'!L1298,'Delivery Distances'!$A$6:$A$20,0),MATCH('Sales Summary_working sheet'!M1298,'Delivery Distances'!$B$5:$K$5,0))</f>
        <v>6</v>
      </c>
      <c r="O1298" s="7" cm="1">
        <f t="array" ref="O1298">_xlfn.XLOOKUP(L1298,'Delivery Distances'!$A$6:$A$20,_xlfn.XLOOKUP('Sales Summary_working sheet'!M1298,'Delivery Distances'!$B$5:$K$5,'Delivery Distances'!$B$6:$K$20))</f>
        <v>6</v>
      </c>
      <c r="P1298" s="7">
        <f t="shared" si="83"/>
        <v>10</v>
      </c>
    </row>
    <row r="1299" spans="1:16" ht="15.75" customHeight="1" x14ac:dyDescent="0.15">
      <c r="A1299" s="13">
        <v>43990</v>
      </c>
      <c r="B1299" s="19" t="s">
        <v>5357</v>
      </c>
      <c r="C1299" s="7" t="s">
        <v>2185</v>
      </c>
      <c r="D1299" s="14">
        <v>6</v>
      </c>
      <c r="E1299" s="14" t="str">
        <f>_xlfn.XLOOKUP(D1299,'Meal Info'!$A$4:$A$19,'Meal Info'!$B$4:$B$19)</f>
        <v>Indian</v>
      </c>
      <c r="F1299" s="14" t="str">
        <f>_xlfn.XLOOKUP(D1299,'Meal Info'!$A$4:$A$19,'Meal Info'!$C$4:$C$19)</f>
        <v>Edo</v>
      </c>
      <c r="G1299" s="7">
        <v>6.98</v>
      </c>
      <c r="H1299" s="7">
        <f t="shared" si="80"/>
        <v>0.69800000000000006</v>
      </c>
      <c r="I1299" s="7">
        <f t="shared" si="81"/>
        <v>7.6780000000000008</v>
      </c>
      <c r="J1299" s="7">
        <v>0.18</v>
      </c>
      <c r="K1299" s="7">
        <f t="shared" si="82"/>
        <v>1.2564</v>
      </c>
      <c r="L1299" s="7" t="s">
        <v>29</v>
      </c>
      <c r="M1299" s="7">
        <v>6</v>
      </c>
      <c r="N1299" s="7">
        <f>INDEX('Delivery Distances'!$B$6:$K$20,MATCH('Sales Summary_working sheet'!L1299,'Delivery Distances'!$A$6:$A$20,0),MATCH('Sales Summary_working sheet'!M1299,'Delivery Distances'!$B$5:$K$5,0))</f>
        <v>2</v>
      </c>
      <c r="O1299" s="7" cm="1">
        <f t="array" ref="O1299">_xlfn.XLOOKUP(L1299,'Delivery Distances'!$A$6:$A$20,_xlfn.XLOOKUP('Sales Summary_working sheet'!M1299,'Delivery Distances'!$B$5:$K$5,'Delivery Distances'!$B$6:$K$20))</f>
        <v>2</v>
      </c>
      <c r="P1299" s="7">
        <f t="shared" si="83"/>
        <v>6</v>
      </c>
    </row>
    <row r="1300" spans="1:16" ht="15.75" customHeight="1" x14ac:dyDescent="0.15">
      <c r="A1300" s="13">
        <v>43990</v>
      </c>
      <c r="B1300" s="19" t="s">
        <v>5357</v>
      </c>
      <c r="C1300" s="7" t="s">
        <v>3560</v>
      </c>
      <c r="D1300" s="14">
        <v>6</v>
      </c>
      <c r="E1300" s="14" t="str">
        <f>_xlfn.XLOOKUP(D1300,'Meal Info'!$A$4:$A$19,'Meal Info'!$B$4:$B$19)</f>
        <v>Indian</v>
      </c>
      <c r="F1300" s="14" t="str">
        <f>_xlfn.XLOOKUP(D1300,'Meal Info'!$A$4:$A$19,'Meal Info'!$C$4:$C$19)</f>
        <v>Edo</v>
      </c>
      <c r="G1300" s="7">
        <v>86.09</v>
      </c>
      <c r="H1300" s="7">
        <f t="shared" si="80"/>
        <v>8.609</v>
      </c>
      <c r="I1300" s="7">
        <f t="shared" si="81"/>
        <v>94.698999999999998</v>
      </c>
      <c r="J1300" s="7">
        <v>0.37</v>
      </c>
      <c r="K1300" s="7">
        <f t="shared" si="82"/>
        <v>31.853300000000001</v>
      </c>
      <c r="L1300" s="7" t="s">
        <v>29</v>
      </c>
      <c r="M1300" s="7">
        <v>1</v>
      </c>
      <c r="N1300" s="7">
        <f>INDEX('Delivery Distances'!$B$6:$K$20,MATCH('Sales Summary_working sheet'!L1300,'Delivery Distances'!$A$6:$A$20,0),MATCH('Sales Summary_working sheet'!M1300,'Delivery Distances'!$B$5:$K$5,0))</f>
        <v>6</v>
      </c>
      <c r="O1300" s="7" cm="1">
        <f t="array" ref="O1300">_xlfn.XLOOKUP(L1300,'Delivery Distances'!$A$6:$A$20,_xlfn.XLOOKUP('Sales Summary_working sheet'!M1300,'Delivery Distances'!$B$5:$K$5,'Delivery Distances'!$B$6:$K$20))</f>
        <v>6</v>
      </c>
      <c r="P1300" s="7">
        <f t="shared" si="83"/>
        <v>10</v>
      </c>
    </row>
    <row r="1301" spans="1:16" ht="15.75" customHeight="1" x14ac:dyDescent="0.15">
      <c r="A1301" s="13">
        <v>43990</v>
      </c>
      <c r="B1301" s="19" t="s">
        <v>5357</v>
      </c>
      <c r="C1301" s="7" t="s">
        <v>2658</v>
      </c>
      <c r="D1301" s="14">
        <v>4</v>
      </c>
      <c r="E1301" s="14" t="str">
        <f>_xlfn.XLOOKUP(D1301,'Meal Info'!$A$4:$A$19,'Meal Info'!$B$4:$B$19)</f>
        <v>Burritos</v>
      </c>
      <c r="F1301" s="14" t="str">
        <f>_xlfn.XLOOKUP(D1301,'Meal Info'!$A$4:$A$19,'Meal Info'!$C$4:$C$19)</f>
        <v>Edo</v>
      </c>
      <c r="G1301" s="7">
        <v>60.1</v>
      </c>
      <c r="H1301" s="7">
        <f t="shared" si="80"/>
        <v>6.0100000000000007</v>
      </c>
      <c r="I1301" s="7">
        <f t="shared" si="81"/>
        <v>66.11</v>
      </c>
      <c r="J1301" s="7">
        <v>0.2</v>
      </c>
      <c r="K1301" s="7">
        <f t="shared" si="82"/>
        <v>12.020000000000001</v>
      </c>
      <c r="L1301" s="7" t="s">
        <v>5082</v>
      </c>
      <c r="M1301" s="7">
        <v>1</v>
      </c>
      <c r="N1301" s="7">
        <f>INDEX('Delivery Distances'!$B$6:$K$20,MATCH('Sales Summary_working sheet'!L1301,'Delivery Distances'!$A$6:$A$20,0),MATCH('Sales Summary_working sheet'!M1301,'Delivery Distances'!$B$5:$K$5,0))</f>
        <v>3</v>
      </c>
      <c r="O1301" s="7" cm="1">
        <f t="array" ref="O1301">_xlfn.XLOOKUP(L1301,'Delivery Distances'!$A$6:$A$20,_xlfn.XLOOKUP('Sales Summary_working sheet'!M1301,'Delivery Distances'!$B$5:$K$5,'Delivery Distances'!$B$6:$K$20))</f>
        <v>3</v>
      </c>
      <c r="P1301" s="7">
        <f t="shared" si="83"/>
        <v>7</v>
      </c>
    </row>
    <row r="1302" spans="1:16" ht="15.75" customHeight="1" x14ac:dyDescent="0.15">
      <c r="A1302" s="13">
        <v>43990</v>
      </c>
      <c r="B1302" s="19" t="s">
        <v>5357</v>
      </c>
      <c r="C1302" s="7" t="s">
        <v>1712</v>
      </c>
      <c r="D1302" s="14">
        <v>12</v>
      </c>
      <c r="E1302" s="14" t="str">
        <f>_xlfn.XLOOKUP(D1302,'Meal Info'!$A$4:$A$19,'Meal Info'!$B$4:$B$19)</f>
        <v>Thai</v>
      </c>
      <c r="F1302" s="14" t="str">
        <f>_xlfn.XLOOKUP(D1302,'Meal Info'!$A$4:$A$19,'Meal Info'!$C$4:$C$19)</f>
        <v>Edo</v>
      </c>
      <c r="G1302" s="7">
        <v>10.32</v>
      </c>
      <c r="H1302" s="7">
        <f t="shared" si="80"/>
        <v>1.032</v>
      </c>
      <c r="I1302" s="7">
        <f t="shared" si="81"/>
        <v>11.352</v>
      </c>
      <c r="J1302" s="7">
        <v>0.11</v>
      </c>
      <c r="K1302" s="7">
        <f t="shared" si="82"/>
        <v>1.1352</v>
      </c>
      <c r="L1302" s="7" t="s">
        <v>5082</v>
      </c>
      <c r="M1302" s="7">
        <v>9</v>
      </c>
      <c r="N1302" s="7">
        <f>INDEX('Delivery Distances'!$B$6:$K$20,MATCH('Sales Summary_working sheet'!L1302,'Delivery Distances'!$A$6:$A$20,0),MATCH('Sales Summary_working sheet'!M1302,'Delivery Distances'!$B$5:$K$5,0))</f>
        <v>2</v>
      </c>
      <c r="O1302" s="7" cm="1">
        <f t="array" ref="O1302">_xlfn.XLOOKUP(L1302,'Delivery Distances'!$A$6:$A$20,_xlfn.XLOOKUP('Sales Summary_working sheet'!M1302,'Delivery Distances'!$B$5:$K$5,'Delivery Distances'!$B$6:$K$20))</f>
        <v>2</v>
      </c>
      <c r="P1302" s="7">
        <f t="shared" si="83"/>
        <v>6</v>
      </c>
    </row>
    <row r="1303" spans="1:16" ht="15.75" customHeight="1" x14ac:dyDescent="0.15">
      <c r="A1303" s="13">
        <v>43990</v>
      </c>
      <c r="B1303" s="19" t="s">
        <v>5357</v>
      </c>
      <c r="C1303" s="7" t="s">
        <v>105</v>
      </c>
      <c r="D1303" s="14">
        <v>4</v>
      </c>
      <c r="E1303" s="14" t="str">
        <f>_xlfn.XLOOKUP(D1303,'Meal Info'!$A$4:$A$19,'Meal Info'!$B$4:$B$19)</f>
        <v>Burritos</v>
      </c>
      <c r="F1303" s="14" t="str">
        <f>_xlfn.XLOOKUP(D1303,'Meal Info'!$A$4:$A$19,'Meal Info'!$C$4:$C$19)</f>
        <v>Edo</v>
      </c>
      <c r="G1303" s="7">
        <v>99.18</v>
      </c>
      <c r="H1303" s="7">
        <f t="shared" si="80"/>
        <v>9.918000000000001</v>
      </c>
      <c r="I1303" s="7">
        <f t="shared" si="81"/>
        <v>109.09800000000001</v>
      </c>
      <c r="J1303" s="7">
        <v>0.04</v>
      </c>
      <c r="K1303" s="7">
        <f t="shared" si="82"/>
        <v>3.9672000000000005</v>
      </c>
      <c r="L1303" s="7" t="s">
        <v>5081</v>
      </c>
      <c r="M1303" s="7">
        <v>6</v>
      </c>
      <c r="N1303" s="7">
        <f>INDEX('Delivery Distances'!$B$6:$K$20,MATCH('Sales Summary_working sheet'!L1303,'Delivery Distances'!$A$6:$A$20,0),MATCH('Sales Summary_working sheet'!M1303,'Delivery Distances'!$B$5:$K$5,0))</f>
        <v>3</v>
      </c>
      <c r="O1303" s="7" cm="1">
        <f t="array" ref="O1303">_xlfn.XLOOKUP(L1303,'Delivery Distances'!$A$6:$A$20,_xlfn.XLOOKUP('Sales Summary_working sheet'!M1303,'Delivery Distances'!$B$5:$K$5,'Delivery Distances'!$B$6:$K$20))</f>
        <v>3</v>
      </c>
      <c r="P1303" s="7">
        <f t="shared" si="83"/>
        <v>7</v>
      </c>
    </row>
    <row r="1304" spans="1:16" ht="15.75" customHeight="1" x14ac:dyDescent="0.15">
      <c r="A1304" s="13">
        <v>43990</v>
      </c>
      <c r="B1304" s="19" t="s">
        <v>5357</v>
      </c>
      <c r="C1304" s="7" t="s">
        <v>706</v>
      </c>
      <c r="D1304" s="14">
        <v>12</v>
      </c>
      <c r="E1304" s="14" t="str">
        <f>_xlfn.XLOOKUP(D1304,'Meal Info'!$A$4:$A$19,'Meal Info'!$B$4:$B$19)</f>
        <v>Thai</v>
      </c>
      <c r="F1304" s="14" t="str">
        <f>_xlfn.XLOOKUP(D1304,'Meal Info'!$A$4:$A$19,'Meal Info'!$C$4:$C$19)</f>
        <v>Edo</v>
      </c>
      <c r="G1304" s="7">
        <v>65.83</v>
      </c>
      <c r="H1304" s="7">
        <f t="shared" si="80"/>
        <v>6.5830000000000002</v>
      </c>
      <c r="I1304" s="7">
        <f t="shared" si="81"/>
        <v>72.412999999999997</v>
      </c>
      <c r="J1304" s="7">
        <v>0.13</v>
      </c>
      <c r="K1304" s="7">
        <f t="shared" si="82"/>
        <v>8.5579000000000001</v>
      </c>
      <c r="L1304" s="7" t="s">
        <v>5080</v>
      </c>
      <c r="M1304" s="7">
        <v>4</v>
      </c>
      <c r="N1304" s="7">
        <f>INDEX('Delivery Distances'!$B$6:$K$20,MATCH('Sales Summary_working sheet'!L1304,'Delivery Distances'!$A$6:$A$20,0),MATCH('Sales Summary_working sheet'!M1304,'Delivery Distances'!$B$5:$K$5,0))</f>
        <v>5</v>
      </c>
      <c r="O1304" s="7" cm="1">
        <f t="array" ref="O1304">_xlfn.XLOOKUP(L1304,'Delivery Distances'!$A$6:$A$20,_xlfn.XLOOKUP('Sales Summary_working sheet'!M1304,'Delivery Distances'!$B$5:$K$5,'Delivery Distances'!$B$6:$K$20))</f>
        <v>5</v>
      </c>
      <c r="P1304" s="7">
        <f t="shared" si="83"/>
        <v>9</v>
      </c>
    </row>
    <row r="1305" spans="1:16" ht="15.75" customHeight="1" x14ac:dyDescent="0.15">
      <c r="A1305" s="13">
        <v>43990</v>
      </c>
      <c r="B1305" s="19" t="s">
        <v>5357</v>
      </c>
      <c r="C1305" s="7" t="s">
        <v>4780</v>
      </c>
      <c r="D1305" s="14">
        <v>12</v>
      </c>
      <c r="E1305" s="14" t="str">
        <f>_xlfn.XLOOKUP(D1305,'Meal Info'!$A$4:$A$19,'Meal Info'!$B$4:$B$19)</f>
        <v>Thai</v>
      </c>
      <c r="F1305" s="14" t="str">
        <f>_xlfn.XLOOKUP(D1305,'Meal Info'!$A$4:$A$19,'Meal Info'!$C$4:$C$19)</f>
        <v>Edo</v>
      </c>
      <c r="G1305" s="7">
        <v>68.040000000000006</v>
      </c>
      <c r="H1305" s="7">
        <f t="shared" si="80"/>
        <v>6.8040000000000012</v>
      </c>
      <c r="I1305" s="7">
        <f t="shared" si="81"/>
        <v>74.844000000000008</v>
      </c>
      <c r="J1305" s="7">
        <v>0.14000000000000001</v>
      </c>
      <c r="K1305" s="7">
        <f t="shared" si="82"/>
        <v>9.5256000000000025</v>
      </c>
      <c r="L1305" s="7" t="s">
        <v>5083</v>
      </c>
      <c r="M1305" s="7">
        <v>8</v>
      </c>
      <c r="N1305" s="7">
        <f>INDEX('Delivery Distances'!$B$6:$K$20,MATCH('Sales Summary_working sheet'!L1305,'Delivery Distances'!$A$6:$A$20,0),MATCH('Sales Summary_working sheet'!M1305,'Delivery Distances'!$B$5:$K$5,0))</f>
        <v>3</v>
      </c>
      <c r="O1305" s="7" cm="1">
        <f t="array" ref="O1305">_xlfn.XLOOKUP(L1305,'Delivery Distances'!$A$6:$A$20,_xlfn.XLOOKUP('Sales Summary_working sheet'!M1305,'Delivery Distances'!$B$5:$K$5,'Delivery Distances'!$B$6:$K$20))</f>
        <v>3</v>
      </c>
      <c r="P1305" s="7">
        <f t="shared" si="83"/>
        <v>7</v>
      </c>
    </row>
    <row r="1306" spans="1:16" ht="15.75" customHeight="1" x14ac:dyDescent="0.15">
      <c r="A1306" s="13">
        <v>43990</v>
      </c>
      <c r="B1306" s="19" t="s">
        <v>5357</v>
      </c>
      <c r="C1306" s="7" t="s">
        <v>3568</v>
      </c>
      <c r="D1306" s="14">
        <v>6</v>
      </c>
      <c r="E1306" s="14" t="str">
        <f>_xlfn.XLOOKUP(D1306,'Meal Info'!$A$4:$A$19,'Meal Info'!$B$4:$B$19)</f>
        <v>Indian</v>
      </c>
      <c r="F1306" s="14" t="str">
        <f>_xlfn.XLOOKUP(D1306,'Meal Info'!$A$4:$A$19,'Meal Info'!$C$4:$C$19)</f>
        <v>Edo</v>
      </c>
      <c r="G1306" s="7">
        <v>85.95</v>
      </c>
      <c r="H1306" s="7">
        <f t="shared" si="80"/>
        <v>8.5950000000000006</v>
      </c>
      <c r="I1306" s="7">
        <f t="shared" si="81"/>
        <v>94.545000000000002</v>
      </c>
      <c r="J1306" s="7">
        <v>0.2</v>
      </c>
      <c r="K1306" s="7">
        <f t="shared" si="82"/>
        <v>17.190000000000001</v>
      </c>
      <c r="L1306" s="7" t="s">
        <v>5078</v>
      </c>
      <c r="M1306" s="7">
        <v>3</v>
      </c>
      <c r="N1306" s="7">
        <f>INDEX('Delivery Distances'!$B$6:$K$20,MATCH('Sales Summary_working sheet'!L1306,'Delivery Distances'!$A$6:$A$20,0),MATCH('Sales Summary_working sheet'!M1306,'Delivery Distances'!$B$5:$K$5,0))</f>
        <v>5</v>
      </c>
      <c r="O1306" s="7" cm="1">
        <f t="array" ref="O1306">_xlfn.XLOOKUP(L1306,'Delivery Distances'!$A$6:$A$20,_xlfn.XLOOKUP('Sales Summary_working sheet'!M1306,'Delivery Distances'!$B$5:$K$5,'Delivery Distances'!$B$6:$K$20))</f>
        <v>5</v>
      </c>
      <c r="P1306" s="7">
        <f t="shared" si="83"/>
        <v>9</v>
      </c>
    </row>
    <row r="1307" spans="1:16" ht="15.75" customHeight="1" x14ac:dyDescent="0.15">
      <c r="A1307" s="13">
        <v>43990</v>
      </c>
      <c r="B1307" s="19" t="s">
        <v>5357</v>
      </c>
      <c r="C1307" s="7" t="s">
        <v>3459</v>
      </c>
      <c r="D1307" s="14">
        <v>12</v>
      </c>
      <c r="E1307" s="14" t="str">
        <f>_xlfn.XLOOKUP(D1307,'Meal Info'!$A$4:$A$19,'Meal Info'!$B$4:$B$19)</f>
        <v>Thai</v>
      </c>
      <c r="F1307" s="14" t="str">
        <f>_xlfn.XLOOKUP(D1307,'Meal Info'!$A$4:$A$19,'Meal Info'!$C$4:$C$19)</f>
        <v>Edo</v>
      </c>
      <c r="G1307" s="7">
        <v>73.31</v>
      </c>
      <c r="H1307" s="7">
        <f t="shared" si="80"/>
        <v>7.3310000000000004</v>
      </c>
      <c r="I1307" s="7">
        <f t="shared" si="81"/>
        <v>80.641000000000005</v>
      </c>
      <c r="J1307" s="7">
        <v>0.02</v>
      </c>
      <c r="K1307" s="7">
        <f t="shared" si="82"/>
        <v>1.4662000000000002</v>
      </c>
      <c r="L1307" s="7" t="s">
        <v>5082</v>
      </c>
      <c r="M1307" s="7">
        <v>3</v>
      </c>
      <c r="N1307" s="7">
        <f>INDEX('Delivery Distances'!$B$6:$K$20,MATCH('Sales Summary_working sheet'!L1307,'Delivery Distances'!$A$6:$A$20,0),MATCH('Sales Summary_working sheet'!M1307,'Delivery Distances'!$B$5:$K$5,0))</f>
        <v>3</v>
      </c>
      <c r="O1307" s="7" cm="1">
        <f t="array" ref="O1307">_xlfn.XLOOKUP(L1307,'Delivery Distances'!$A$6:$A$20,_xlfn.XLOOKUP('Sales Summary_working sheet'!M1307,'Delivery Distances'!$B$5:$K$5,'Delivery Distances'!$B$6:$K$20))</f>
        <v>3</v>
      </c>
      <c r="P1307" s="7">
        <f t="shared" si="83"/>
        <v>7</v>
      </c>
    </row>
    <row r="1308" spans="1:16" ht="15.75" customHeight="1" x14ac:dyDescent="0.15">
      <c r="A1308" s="13">
        <v>43990</v>
      </c>
      <c r="B1308" s="19" t="s">
        <v>5357</v>
      </c>
      <c r="C1308" s="7" t="s">
        <v>1201</v>
      </c>
      <c r="D1308" s="14">
        <v>4</v>
      </c>
      <c r="E1308" s="14" t="str">
        <f>_xlfn.XLOOKUP(D1308,'Meal Info'!$A$4:$A$19,'Meal Info'!$B$4:$B$19)</f>
        <v>Burritos</v>
      </c>
      <c r="F1308" s="14" t="str">
        <f>_xlfn.XLOOKUP(D1308,'Meal Info'!$A$4:$A$19,'Meal Info'!$C$4:$C$19)</f>
        <v>Edo</v>
      </c>
      <c r="G1308" s="7">
        <v>1.74</v>
      </c>
      <c r="H1308" s="7">
        <f t="shared" si="80"/>
        <v>0.17400000000000002</v>
      </c>
      <c r="I1308" s="7">
        <f t="shared" si="81"/>
        <v>1.9139999999999999</v>
      </c>
      <c r="J1308" s="7">
        <v>0.06</v>
      </c>
      <c r="K1308" s="7">
        <f t="shared" si="82"/>
        <v>0.10439999999999999</v>
      </c>
      <c r="L1308" s="7" t="s">
        <v>5079</v>
      </c>
      <c r="M1308" s="7">
        <v>10</v>
      </c>
      <c r="N1308" s="7">
        <f>INDEX('Delivery Distances'!$B$6:$K$20,MATCH('Sales Summary_working sheet'!L1308,'Delivery Distances'!$A$6:$A$20,0),MATCH('Sales Summary_working sheet'!M1308,'Delivery Distances'!$B$5:$K$5,0))</f>
        <v>4</v>
      </c>
      <c r="O1308" s="7" cm="1">
        <f t="array" ref="O1308">_xlfn.XLOOKUP(L1308,'Delivery Distances'!$A$6:$A$20,_xlfn.XLOOKUP('Sales Summary_working sheet'!M1308,'Delivery Distances'!$B$5:$K$5,'Delivery Distances'!$B$6:$K$20))</f>
        <v>4</v>
      </c>
      <c r="P1308" s="7">
        <f t="shared" si="83"/>
        <v>8</v>
      </c>
    </row>
    <row r="1309" spans="1:16" ht="15.75" customHeight="1" x14ac:dyDescent="0.15">
      <c r="A1309" s="13">
        <v>43990</v>
      </c>
      <c r="B1309" s="19" t="s">
        <v>5357</v>
      </c>
      <c r="C1309" s="7" t="s">
        <v>4676</v>
      </c>
      <c r="D1309" s="14">
        <v>6</v>
      </c>
      <c r="E1309" s="14" t="str">
        <f>_xlfn.XLOOKUP(D1309,'Meal Info'!$A$4:$A$19,'Meal Info'!$B$4:$B$19)</f>
        <v>Indian</v>
      </c>
      <c r="F1309" s="14" t="str">
        <f>_xlfn.XLOOKUP(D1309,'Meal Info'!$A$4:$A$19,'Meal Info'!$C$4:$C$19)</f>
        <v>Edo</v>
      </c>
      <c r="G1309" s="7">
        <v>85.28</v>
      </c>
      <c r="H1309" s="7">
        <f t="shared" si="80"/>
        <v>8.5280000000000005</v>
      </c>
      <c r="I1309" s="7">
        <f t="shared" si="81"/>
        <v>93.808000000000007</v>
      </c>
      <c r="J1309" s="7">
        <v>0.3</v>
      </c>
      <c r="K1309" s="7">
        <f t="shared" si="82"/>
        <v>25.584</v>
      </c>
      <c r="L1309" s="7" t="s">
        <v>30</v>
      </c>
      <c r="M1309" s="7">
        <v>8</v>
      </c>
      <c r="N1309" s="7">
        <f>INDEX('Delivery Distances'!$B$6:$K$20,MATCH('Sales Summary_working sheet'!L1309,'Delivery Distances'!$A$6:$A$20,0),MATCH('Sales Summary_working sheet'!M1309,'Delivery Distances'!$B$5:$K$5,0))</f>
        <v>6</v>
      </c>
      <c r="O1309" s="7" cm="1">
        <f t="array" ref="O1309">_xlfn.XLOOKUP(L1309,'Delivery Distances'!$A$6:$A$20,_xlfn.XLOOKUP('Sales Summary_working sheet'!M1309,'Delivery Distances'!$B$5:$K$5,'Delivery Distances'!$B$6:$K$20))</f>
        <v>6</v>
      </c>
      <c r="P1309" s="7">
        <f t="shared" si="83"/>
        <v>10</v>
      </c>
    </row>
    <row r="1310" spans="1:16" ht="15.75" customHeight="1" x14ac:dyDescent="0.15">
      <c r="A1310" s="13">
        <v>43990</v>
      </c>
      <c r="B1310" s="19" t="s">
        <v>5357</v>
      </c>
      <c r="C1310" s="7" t="s">
        <v>4087</v>
      </c>
      <c r="D1310" s="14">
        <v>6</v>
      </c>
      <c r="E1310" s="14" t="str">
        <f>_xlfn.XLOOKUP(D1310,'Meal Info'!$A$4:$A$19,'Meal Info'!$B$4:$B$19)</f>
        <v>Indian</v>
      </c>
      <c r="F1310" s="14" t="str">
        <f>_xlfn.XLOOKUP(D1310,'Meal Info'!$A$4:$A$19,'Meal Info'!$C$4:$C$19)</f>
        <v>Edo</v>
      </c>
      <c r="G1310" s="7">
        <v>34.840000000000003</v>
      </c>
      <c r="H1310" s="7">
        <f t="shared" si="80"/>
        <v>3.4840000000000004</v>
      </c>
      <c r="I1310" s="7">
        <f t="shared" si="81"/>
        <v>38.324000000000005</v>
      </c>
      <c r="J1310" s="7">
        <v>0.28000000000000003</v>
      </c>
      <c r="K1310" s="7">
        <f t="shared" si="82"/>
        <v>9.7552000000000021</v>
      </c>
      <c r="L1310" s="7" t="s">
        <v>29</v>
      </c>
      <c r="M1310" s="7">
        <v>1</v>
      </c>
      <c r="N1310" s="7">
        <f>INDEX('Delivery Distances'!$B$6:$K$20,MATCH('Sales Summary_working sheet'!L1310,'Delivery Distances'!$A$6:$A$20,0),MATCH('Sales Summary_working sheet'!M1310,'Delivery Distances'!$B$5:$K$5,0))</f>
        <v>6</v>
      </c>
      <c r="O1310" s="7" cm="1">
        <f t="array" ref="O1310">_xlfn.XLOOKUP(L1310,'Delivery Distances'!$A$6:$A$20,_xlfn.XLOOKUP('Sales Summary_working sheet'!M1310,'Delivery Distances'!$B$5:$K$5,'Delivery Distances'!$B$6:$K$20))</f>
        <v>6</v>
      </c>
      <c r="P1310" s="7">
        <f t="shared" si="83"/>
        <v>10</v>
      </c>
    </row>
    <row r="1311" spans="1:16" ht="15.75" customHeight="1" x14ac:dyDescent="0.15">
      <c r="A1311" s="13">
        <v>43990</v>
      </c>
      <c r="B1311" s="19" t="s">
        <v>5357</v>
      </c>
      <c r="C1311" s="7" t="s">
        <v>2998</v>
      </c>
      <c r="D1311" s="14">
        <v>12</v>
      </c>
      <c r="E1311" s="14" t="str">
        <f>_xlfn.XLOOKUP(D1311,'Meal Info'!$A$4:$A$19,'Meal Info'!$B$4:$B$19)</f>
        <v>Thai</v>
      </c>
      <c r="F1311" s="14" t="str">
        <f>_xlfn.XLOOKUP(D1311,'Meal Info'!$A$4:$A$19,'Meal Info'!$C$4:$C$19)</f>
        <v>Edo</v>
      </c>
      <c r="G1311" s="7">
        <v>20.97</v>
      </c>
      <c r="H1311" s="7">
        <f t="shared" si="80"/>
        <v>2.097</v>
      </c>
      <c r="I1311" s="7">
        <f t="shared" si="81"/>
        <v>23.067</v>
      </c>
      <c r="J1311" s="7">
        <v>0.37</v>
      </c>
      <c r="K1311" s="7">
        <f t="shared" si="82"/>
        <v>7.7588999999999997</v>
      </c>
      <c r="L1311" s="7" t="s">
        <v>5082</v>
      </c>
      <c r="M1311" s="7">
        <v>2</v>
      </c>
      <c r="N1311" s="7">
        <f>INDEX('Delivery Distances'!$B$6:$K$20,MATCH('Sales Summary_working sheet'!L1311,'Delivery Distances'!$A$6:$A$20,0),MATCH('Sales Summary_working sheet'!M1311,'Delivery Distances'!$B$5:$K$5,0))</f>
        <v>3</v>
      </c>
      <c r="O1311" s="7" cm="1">
        <f t="array" ref="O1311">_xlfn.XLOOKUP(L1311,'Delivery Distances'!$A$6:$A$20,_xlfn.XLOOKUP('Sales Summary_working sheet'!M1311,'Delivery Distances'!$B$5:$K$5,'Delivery Distances'!$B$6:$K$20))</f>
        <v>3</v>
      </c>
      <c r="P1311" s="7">
        <f t="shared" si="83"/>
        <v>7</v>
      </c>
    </row>
    <row r="1312" spans="1:16" ht="15.75" customHeight="1" x14ac:dyDescent="0.15">
      <c r="A1312" s="13">
        <v>43990</v>
      </c>
      <c r="B1312" s="19" t="s">
        <v>5357</v>
      </c>
      <c r="C1312" s="7" t="s">
        <v>2814</v>
      </c>
      <c r="D1312" s="14">
        <v>4</v>
      </c>
      <c r="E1312" s="14" t="str">
        <f>_xlfn.XLOOKUP(D1312,'Meal Info'!$A$4:$A$19,'Meal Info'!$B$4:$B$19)</f>
        <v>Burritos</v>
      </c>
      <c r="F1312" s="14" t="str">
        <f>_xlfn.XLOOKUP(D1312,'Meal Info'!$A$4:$A$19,'Meal Info'!$C$4:$C$19)</f>
        <v>Edo</v>
      </c>
      <c r="G1312" s="7">
        <v>11.58</v>
      </c>
      <c r="H1312" s="7">
        <f t="shared" si="80"/>
        <v>1.1580000000000001</v>
      </c>
      <c r="I1312" s="7">
        <f t="shared" si="81"/>
        <v>12.738</v>
      </c>
      <c r="J1312" s="7">
        <v>0.4</v>
      </c>
      <c r="K1312" s="7">
        <f t="shared" si="82"/>
        <v>4.6320000000000006</v>
      </c>
      <c r="L1312" s="7" t="s">
        <v>26</v>
      </c>
      <c r="M1312" s="7">
        <v>10</v>
      </c>
      <c r="N1312" s="7">
        <f>INDEX('Delivery Distances'!$B$6:$K$20,MATCH('Sales Summary_working sheet'!L1312,'Delivery Distances'!$A$6:$A$20,0),MATCH('Sales Summary_working sheet'!M1312,'Delivery Distances'!$B$5:$K$5,0))</f>
        <v>20</v>
      </c>
      <c r="O1312" s="7" cm="1">
        <f t="array" ref="O1312">_xlfn.XLOOKUP(L1312,'Delivery Distances'!$A$6:$A$20,_xlfn.XLOOKUP('Sales Summary_working sheet'!M1312,'Delivery Distances'!$B$5:$K$5,'Delivery Distances'!$B$6:$K$20))</f>
        <v>20</v>
      </c>
      <c r="P1312" s="7">
        <f t="shared" si="83"/>
        <v>17</v>
      </c>
    </row>
    <row r="1313" spans="1:16" ht="15.75" customHeight="1" x14ac:dyDescent="0.15">
      <c r="A1313" s="13">
        <v>43990</v>
      </c>
      <c r="B1313" s="19" t="s">
        <v>5357</v>
      </c>
      <c r="C1313" s="7" t="s">
        <v>1164</v>
      </c>
      <c r="D1313" s="14">
        <v>6</v>
      </c>
      <c r="E1313" s="14" t="str">
        <f>_xlfn.XLOOKUP(D1313,'Meal Info'!$A$4:$A$19,'Meal Info'!$B$4:$B$19)</f>
        <v>Indian</v>
      </c>
      <c r="F1313" s="14" t="str">
        <f>_xlfn.XLOOKUP(D1313,'Meal Info'!$A$4:$A$19,'Meal Info'!$C$4:$C$19)</f>
        <v>Edo</v>
      </c>
      <c r="G1313" s="7">
        <v>39.32</v>
      </c>
      <c r="H1313" s="7">
        <f t="shared" si="80"/>
        <v>3.9320000000000004</v>
      </c>
      <c r="I1313" s="7">
        <f t="shared" si="81"/>
        <v>43.252000000000002</v>
      </c>
      <c r="J1313" s="7">
        <v>0.36</v>
      </c>
      <c r="K1313" s="7">
        <f t="shared" si="82"/>
        <v>14.155199999999999</v>
      </c>
      <c r="L1313" s="7" t="s">
        <v>5077</v>
      </c>
      <c r="M1313" s="7">
        <v>5</v>
      </c>
      <c r="N1313" s="7">
        <f>INDEX('Delivery Distances'!$B$6:$K$20,MATCH('Sales Summary_working sheet'!L1313,'Delivery Distances'!$A$6:$A$20,0),MATCH('Sales Summary_working sheet'!M1313,'Delivery Distances'!$B$5:$K$5,0))</f>
        <v>2</v>
      </c>
      <c r="O1313" s="7" cm="1">
        <f t="array" ref="O1313">_xlfn.XLOOKUP(L1313,'Delivery Distances'!$A$6:$A$20,_xlfn.XLOOKUP('Sales Summary_working sheet'!M1313,'Delivery Distances'!$B$5:$K$5,'Delivery Distances'!$B$6:$K$20))</f>
        <v>2</v>
      </c>
      <c r="P1313" s="7">
        <f t="shared" si="83"/>
        <v>6</v>
      </c>
    </row>
    <row r="1314" spans="1:16" ht="15.75" customHeight="1" x14ac:dyDescent="0.15">
      <c r="A1314" s="13">
        <v>43990</v>
      </c>
      <c r="B1314" s="19" t="s">
        <v>5357</v>
      </c>
      <c r="C1314" s="7" t="s">
        <v>4816</v>
      </c>
      <c r="D1314" s="14">
        <v>6</v>
      </c>
      <c r="E1314" s="14" t="str">
        <f>_xlfn.XLOOKUP(D1314,'Meal Info'!$A$4:$A$19,'Meal Info'!$B$4:$B$19)</f>
        <v>Indian</v>
      </c>
      <c r="F1314" s="14" t="str">
        <f>_xlfn.XLOOKUP(D1314,'Meal Info'!$A$4:$A$19,'Meal Info'!$C$4:$C$19)</f>
        <v>Edo</v>
      </c>
      <c r="G1314" s="7">
        <v>88.65</v>
      </c>
      <c r="H1314" s="7">
        <f t="shared" si="80"/>
        <v>8.8650000000000002</v>
      </c>
      <c r="I1314" s="7">
        <f t="shared" si="81"/>
        <v>97.515000000000001</v>
      </c>
      <c r="J1314" s="7">
        <v>0.09</v>
      </c>
      <c r="K1314" s="7">
        <f t="shared" si="82"/>
        <v>7.9785000000000004</v>
      </c>
      <c r="L1314" s="7" t="s">
        <v>5080</v>
      </c>
      <c r="M1314" s="7">
        <v>6</v>
      </c>
      <c r="N1314" s="7">
        <f>INDEX('Delivery Distances'!$B$6:$K$20,MATCH('Sales Summary_working sheet'!L1314,'Delivery Distances'!$A$6:$A$20,0),MATCH('Sales Summary_working sheet'!M1314,'Delivery Distances'!$B$5:$K$5,0))</f>
        <v>3</v>
      </c>
      <c r="O1314" s="7" cm="1">
        <f t="array" ref="O1314">_xlfn.XLOOKUP(L1314,'Delivery Distances'!$A$6:$A$20,_xlfn.XLOOKUP('Sales Summary_working sheet'!M1314,'Delivery Distances'!$B$5:$K$5,'Delivery Distances'!$B$6:$K$20))</f>
        <v>3</v>
      </c>
      <c r="P1314" s="7">
        <f t="shared" si="83"/>
        <v>7</v>
      </c>
    </row>
    <row r="1315" spans="1:16" ht="15.75" customHeight="1" x14ac:dyDescent="0.15">
      <c r="A1315" s="13">
        <v>43990</v>
      </c>
      <c r="B1315" s="19" t="s">
        <v>5358</v>
      </c>
      <c r="C1315" s="7" t="s">
        <v>488</v>
      </c>
      <c r="D1315" s="14">
        <v>4</v>
      </c>
      <c r="E1315" s="14" t="str">
        <f>_xlfn.XLOOKUP(D1315,'Meal Info'!$A$4:$A$19,'Meal Info'!$B$4:$B$19)</f>
        <v>Burritos</v>
      </c>
      <c r="F1315" s="14" t="str">
        <f>_xlfn.XLOOKUP(D1315,'Meal Info'!$A$4:$A$19,'Meal Info'!$C$4:$C$19)</f>
        <v>Edo</v>
      </c>
      <c r="G1315" s="7">
        <v>61.79</v>
      </c>
      <c r="H1315" s="7">
        <f t="shared" si="80"/>
        <v>6.1790000000000003</v>
      </c>
      <c r="I1315" s="7">
        <f t="shared" si="81"/>
        <v>67.968999999999994</v>
      </c>
      <c r="J1315" s="7">
        <v>0.09</v>
      </c>
      <c r="K1315" s="7">
        <f t="shared" si="82"/>
        <v>5.5610999999999997</v>
      </c>
      <c r="L1315" s="7" t="s">
        <v>5079</v>
      </c>
      <c r="M1315" s="7">
        <v>6</v>
      </c>
      <c r="N1315" s="7">
        <f>INDEX('Delivery Distances'!$B$6:$K$20,MATCH('Sales Summary_working sheet'!L1315,'Delivery Distances'!$A$6:$A$20,0),MATCH('Sales Summary_working sheet'!M1315,'Delivery Distances'!$B$5:$K$5,0))</f>
        <v>3</v>
      </c>
      <c r="O1315" s="7" cm="1">
        <f t="array" ref="O1315">_xlfn.XLOOKUP(L1315,'Delivery Distances'!$A$6:$A$20,_xlfn.XLOOKUP('Sales Summary_working sheet'!M1315,'Delivery Distances'!$B$5:$K$5,'Delivery Distances'!$B$6:$K$20))</f>
        <v>3</v>
      </c>
      <c r="P1315" s="7">
        <f t="shared" si="83"/>
        <v>7</v>
      </c>
    </row>
    <row r="1316" spans="1:16" ht="15.75" customHeight="1" x14ac:dyDescent="0.15">
      <c r="A1316" s="13">
        <v>43990</v>
      </c>
      <c r="B1316" s="19" t="s">
        <v>5358</v>
      </c>
      <c r="C1316" s="7" t="s">
        <v>2181</v>
      </c>
      <c r="D1316" s="14">
        <v>6</v>
      </c>
      <c r="E1316" s="14" t="str">
        <f>_xlfn.XLOOKUP(D1316,'Meal Info'!$A$4:$A$19,'Meal Info'!$B$4:$B$19)</f>
        <v>Indian</v>
      </c>
      <c r="F1316" s="14" t="str">
        <f>_xlfn.XLOOKUP(D1316,'Meal Info'!$A$4:$A$19,'Meal Info'!$C$4:$C$19)</f>
        <v>Edo</v>
      </c>
      <c r="G1316" s="7">
        <v>62.48</v>
      </c>
      <c r="H1316" s="7">
        <f t="shared" si="80"/>
        <v>6.2480000000000002</v>
      </c>
      <c r="I1316" s="7">
        <f t="shared" si="81"/>
        <v>68.727999999999994</v>
      </c>
      <c r="J1316" s="7">
        <v>0.15</v>
      </c>
      <c r="K1316" s="7">
        <f t="shared" si="82"/>
        <v>9.3719999999999999</v>
      </c>
      <c r="L1316" s="7" t="s">
        <v>31</v>
      </c>
      <c r="M1316" s="7">
        <v>7</v>
      </c>
      <c r="N1316" s="7">
        <f>INDEX('Delivery Distances'!$B$6:$K$20,MATCH('Sales Summary_working sheet'!L1316,'Delivery Distances'!$A$6:$A$20,0),MATCH('Sales Summary_working sheet'!M1316,'Delivery Distances'!$B$5:$K$5,0))</f>
        <v>5</v>
      </c>
      <c r="O1316" s="7" cm="1">
        <f t="array" ref="O1316">_xlfn.XLOOKUP(L1316,'Delivery Distances'!$A$6:$A$20,_xlfn.XLOOKUP('Sales Summary_working sheet'!M1316,'Delivery Distances'!$B$5:$K$5,'Delivery Distances'!$B$6:$K$20))</f>
        <v>5</v>
      </c>
      <c r="P1316" s="7">
        <f t="shared" si="83"/>
        <v>9</v>
      </c>
    </row>
    <row r="1317" spans="1:16" ht="15.75" customHeight="1" x14ac:dyDescent="0.15">
      <c r="A1317" s="13">
        <v>43990</v>
      </c>
      <c r="B1317" s="19" t="s">
        <v>5358</v>
      </c>
      <c r="C1317" s="7" t="s">
        <v>1219</v>
      </c>
      <c r="D1317" s="14">
        <v>12</v>
      </c>
      <c r="E1317" s="14" t="str">
        <f>_xlfn.XLOOKUP(D1317,'Meal Info'!$A$4:$A$19,'Meal Info'!$B$4:$B$19)</f>
        <v>Thai</v>
      </c>
      <c r="F1317" s="14" t="str">
        <f>_xlfn.XLOOKUP(D1317,'Meal Info'!$A$4:$A$19,'Meal Info'!$C$4:$C$19)</f>
        <v>Edo</v>
      </c>
      <c r="G1317" s="7">
        <v>57.76</v>
      </c>
      <c r="H1317" s="7">
        <f t="shared" si="80"/>
        <v>5.7759999999999998</v>
      </c>
      <c r="I1317" s="7">
        <f t="shared" si="81"/>
        <v>63.536000000000001</v>
      </c>
      <c r="J1317" s="7">
        <v>0.28000000000000003</v>
      </c>
      <c r="K1317" s="7">
        <f t="shared" si="82"/>
        <v>16.172800000000002</v>
      </c>
      <c r="L1317" s="7" t="s">
        <v>5075</v>
      </c>
      <c r="M1317" s="7">
        <v>8</v>
      </c>
      <c r="N1317" s="7">
        <f>INDEX('Delivery Distances'!$B$6:$K$20,MATCH('Sales Summary_working sheet'!L1317,'Delivery Distances'!$A$6:$A$20,0),MATCH('Sales Summary_working sheet'!M1317,'Delivery Distances'!$B$5:$K$5,0))</f>
        <v>2</v>
      </c>
      <c r="O1317" s="7" cm="1">
        <f t="array" ref="O1317">_xlfn.XLOOKUP(L1317,'Delivery Distances'!$A$6:$A$20,_xlfn.XLOOKUP('Sales Summary_working sheet'!M1317,'Delivery Distances'!$B$5:$K$5,'Delivery Distances'!$B$6:$K$20))</f>
        <v>2</v>
      </c>
      <c r="P1317" s="7">
        <f t="shared" si="83"/>
        <v>6</v>
      </c>
    </row>
    <row r="1318" spans="1:16" ht="15.75" customHeight="1" x14ac:dyDescent="0.15">
      <c r="A1318" s="13">
        <v>43990</v>
      </c>
      <c r="B1318" s="19" t="s">
        <v>5358</v>
      </c>
      <c r="C1318" s="7" t="s">
        <v>3409</v>
      </c>
      <c r="D1318" s="14">
        <v>6</v>
      </c>
      <c r="E1318" s="14" t="str">
        <f>_xlfn.XLOOKUP(D1318,'Meal Info'!$A$4:$A$19,'Meal Info'!$B$4:$B$19)</f>
        <v>Indian</v>
      </c>
      <c r="F1318" s="14" t="str">
        <f>_xlfn.XLOOKUP(D1318,'Meal Info'!$A$4:$A$19,'Meal Info'!$C$4:$C$19)</f>
        <v>Edo</v>
      </c>
      <c r="G1318" s="7">
        <v>47.8</v>
      </c>
      <c r="H1318" s="7">
        <f t="shared" si="80"/>
        <v>4.78</v>
      </c>
      <c r="I1318" s="7">
        <f t="shared" si="81"/>
        <v>52.58</v>
      </c>
      <c r="J1318" s="7">
        <v>0.17</v>
      </c>
      <c r="K1318" s="7">
        <f t="shared" si="82"/>
        <v>8.1259999999999994</v>
      </c>
      <c r="L1318" s="7" t="s">
        <v>30</v>
      </c>
      <c r="M1318" s="7">
        <v>2</v>
      </c>
      <c r="N1318" s="7">
        <f>INDEX('Delivery Distances'!$B$6:$K$20,MATCH('Sales Summary_working sheet'!L1318,'Delivery Distances'!$A$6:$A$20,0),MATCH('Sales Summary_working sheet'!M1318,'Delivery Distances'!$B$5:$K$5,0))</f>
        <v>12</v>
      </c>
      <c r="O1318" s="7" cm="1">
        <f t="array" ref="O1318">_xlfn.XLOOKUP(L1318,'Delivery Distances'!$A$6:$A$20,_xlfn.XLOOKUP('Sales Summary_working sheet'!M1318,'Delivery Distances'!$B$5:$K$5,'Delivery Distances'!$B$6:$K$20))</f>
        <v>12</v>
      </c>
      <c r="P1318" s="7">
        <f t="shared" si="83"/>
        <v>13</v>
      </c>
    </row>
    <row r="1319" spans="1:16" ht="15.75" customHeight="1" x14ac:dyDescent="0.15">
      <c r="A1319" s="13">
        <v>43990</v>
      </c>
      <c r="B1319" s="19" t="s">
        <v>5358</v>
      </c>
      <c r="C1319" s="7" t="s">
        <v>2988</v>
      </c>
      <c r="D1319" s="14">
        <v>12</v>
      </c>
      <c r="E1319" s="14" t="str">
        <f>_xlfn.XLOOKUP(D1319,'Meal Info'!$A$4:$A$19,'Meal Info'!$B$4:$B$19)</f>
        <v>Thai</v>
      </c>
      <c r="F1319" s="14" t="str">
        <f>_xlfn.XLOOKUP(D1319,'Meal Info'!$A$4:$A$19,'Meal Info'!$C$4:$C$19)</f>
        <v>Edo</v>
      </c>
      <c r="G1319" s="7">
        <v>3.25</v>
      </c>
      <c r="H1319" s="7">
        <f t="shared" si="80"/>
        <v>0.32500000000000001</v>
      </c>
      <c r="I1319" s="7">
        <f t="shared" si="81"/>
        <v>3.5750000000000002</v>
      </c>
      <c r="J1319" s="7">
        <v>0.36</v>
      </c>
      <c r="K1319" s="7">
        <f t="shared" si="82"/>
        <v>1.17</v>
      </c>
      <c r="L1319" s="7" t="s">
        <v>5079</v>
      </c>
      <c r="M1319" s="7">
        <v>6</v>
      </c>
      <c r="N1319" s="7">
        <f>INDEX('Delivery Distances'!$B$6:$K$20,MATCH('Sales Summary_working sheet'!L1319,'Delivery Distances'!$A$6:$A$20,0),MATCH('Sales Summary_working sheet'!M1319,'Delivery Distances'!$B$5:$K$5,0))</f>
        <v>3</v>
      </c>
      <c r="O1319" s="7" cm="1">
        <f t="array" ref="O1319">_xlfn.XLOOKUP(L1319,'Delivery Distances'!$A$6:$A$20,_xlfn.XLOOKUP('Sales Summary_working sheet'!M1319,'Delivery Distances'!$B$5:$K$5,'Delivery Distances'!$B$6:$K$20))</f>
        <v>3</v>
      </c>
      <c r="P1319" s="7">
        <f t="shared" si="83"/>
        <v>7</v>
      </c>
    </row>
    <row r="1320" spans="1:16" ht="15.75" customHeight="1" x14ac:dyDescent="0.15">
      <c r="A1320" s="13">
        <v>43990</v>
      </c>
      <c r="B1320" s="19" t="s">
        <v>5358</v>
      </c>
      <c r="C1320" s="7" t="s">
        <v>4170</v>
      </c>
      <c r="D1320" s="14">
        <v>12</v>
      </c>
      <c r="E1320" s="14" t="str">
        <f>_xlfn.XLOOKUP(D1320,'Meal Info'!$A$4:$A$19,'Meal Info'!$B$4:$B$19)</f>
        <v>Thai</v>
      </c>
      <c r="F1320" s="14" t="str">
        <f>_xlfn.XLOOKUP(D1320,'Meal Info'!$A$4:$A$19,'Meal Info'!$C$4:$C$19)</f>
        <v>Edo</v>
      </c>
      <c r="G1320" s="7">
        <v>58.41</v>
      </c>
      <c r="H1320" s="7">
        <f t="shared" si="80"/>
        <v>5.8410000000000002</v>
      </c>
      <c r="I1320" s="7">
        <f t="shared" si="81"/>
        <v>64.250999999999991</v>
      </c>
      <c r="J1320" s="7">
        <v>0.23</v>
      </c>
      <c r="K1320" s="7">
        <f t="shared" si="82"/>
        <v>13.4343</v>
      </c>
      <c r="L1320" s="7" t="s">
        <v>30</v>
      </c>
      <c r="M1320" s="7">
        <v>9</v>
      </c>
      <c r="N1320" s="7">
        <f>INDEX('Delivery Distances'!$B$6:$K$20,MATCH('Sales Summary_working sheet'!L1320,'Delivery Distances'!$A$6:$A$20,0),MATCH('Sales Summary_working sheet'!M1320,'Delivery Distances'!$B$5:$K$5,0))</f>
        <v>17</v>
      </c>
      <c r="O1320" s="7" cm="1">
        <f t="array" ref="O1320">_xlfn.XLOOKUP(L1320,'Delivery Distances'!$A$6:$A$20,_xlfn.XLOOKUP('Sales Summary_working sheet'!M1320,'Delivery Distances'!$B$5:$K$5,'Delivery Distances'!$B$6:$K$20))</f>
        <v>17</v>
      </c>
      <c r="P1320" s="7">
        <f t="shared" si="83"/>
        <v>15.5</v>
      </c>
    </row>
    <row r="1321" spans="1:16" ht="15.75" customHeight="1" x14ac:dyDescent="0.15">
      <c r="A1321" s="13">
        <v>43990</v>
      </c>
      <c r="B1321" s="19" t="s">
        <v>5358</v>
      </c>
      <c r="C1321" s="7" t="s">
        <v>2363</v>
      </c>
      <c r="D1321" s="14">
        <v>6</v>
      </c>
      <c r="E1321" s="14" t="str">
        <f>_xlfn.XLOOKUP(D1321,'Meal Info'!$A$4:$A$19,'Meal Info'!$B$4:$B$19)</f>
        <v>Indian</v>
      </c>
      <c r="F1321" s="14" t="str">
        <f>_xlfn.XLOOKUP(D1321,'Meal Info'!$A$4:$A$19,'Meal Info'!$C$4:$C$19)</f>
        <v>Edo</v>
      </c>
      <c r="G1321" s="7">
        <v>9.42</v>
      </c>
      <c r="H1321" s="7">
        <f t="shared" si="80"/>
        <v>0.94200000000000006</v>
      </c>
      <c r="I1321" s="7">
        <f t="shared" si="81"/>
        <v>10.362</v>
      </c>
      <c r="J1321" s="7">
        <v>0.12</v>
      </c>
      <c r="K1321" s="7">
        <f t="shared" si="82"/>
        <v>1.1303999999999998</v>
      </c>
      <c r="L1321" s="7" t="s">
        <v>30</v>
      </c>
      <c r="M1321" s="7">
        <v>1</v>
      </c>
      <c r="N1321" s="7">
        <f>INDEX('Delivery Distances'!$B$6:$K$20,MATCH('Sales Summary_working sheet'!L1321,'Delivery Distances'!$A$6:$A$20,0),MATCH('Sales Summary_working sheet'!M1321,'Delivery Distances'!$B$5:$K$5,0))</f>
        <v>8</v>
      </c>
      <c r="O1321" s="7" cm="1">
        <f t="array" ref="O1321">_xlfn.XLOOKUP(L1321,'Delivery Distances'!$A$6:$A$20,_xlfn.XLOOKUP('Sales Summary_working sheet'!M1321,'Delivery Distances'!$B$5:$K$5,'Delivery Distances'!$B$6:$K$20))</f>
        <v>8</v>
      </c>
      <c r="P1321" s="7">
        <f t="shared" si="83"/>
        <v>11</v>
      </c>
    </row>
    <row r="1322" spans="1:16" ht="15.75" customHeight="1" x14ac:dyDescent="0.15">
      <c r="A1322" s="13">
        <v>43990</v>
      </c>
      <c r="B1322" s="19" t="s">
        <v>5358</v>
      </c>
      <c r="C1322" s="7" t="s">
        <v>1433</v>
      </c>
      <c r="D1322" s="14">
        <v>6</v>
      </c>
      <c r="E1322" s="14" t="str">
        <f>_xlfn.XLOOKUP(D1322,'Meal Info'!$A$4:$A$19,'Meal Info'!$B$4:$B$19)</f>
        <v>Indian</v>
      </c>
      <c r="F1322" s="14" t="str">
        <f>_xlfn.XLOOKUP(D1322,'Meal Info'!$A$4:$A$19,'Meal Info'!$C$4:$C$19)</f>
        <v>Edo</v>
      </c>
      <c r="G1322" s="7">
        <v>56.42</v>
      </c>
      <c r="H1322" s="7">
        <f t="shared" si="80"/>
        <v>5.6420000000000003</v>
      </c>
      <c r="I1322" s="7">
        <f t="shared" si="81"/>
        <v>62.062000000000005</v>
      </c>
      <c r="J1322" s="7">
        <v>0.32</v>
      </c>
      <c r="K1322" s="7">
        <f t="shared" si="82"/>
        <v>18.054400000000001</v>
      </c>
      <c r="L1322" s="7" t="s">
        <v>5082</v>
      </c>
      <c r="M1322" s="7">
        <v>9</v>
      </c>
      <c r="N1322" s="7">
        <f>INDEX('Delivery Distances'!$B$6:$K$20,MATCH('Sales Summary_working sheet'!L1322,'Delivery Distances'!$A$6:$A$20,0),MATCH('Sales Summary_working sheet'!M1322,'Delivery Distances'!$B$5:$K$5,0))</f>
        <v>2</v>
      </c>
      <c r="O1322" s="7" cm="1">
        <f t="array" ref="O1322">_xlfn.XLOOKUP(L1322,'Delivery Distances'!$A$6:$A$20,_xlfn.XLOOKUP('Sales Summary_working sheet'!M1322,'Delivery Distances'!$B$5:$K$5,'Delivery Distances'!$B$6:$K$20))</f>
        <v>2</v>
      </c>
      <c r="P1322" s="7">
        <f t="shared" si="83"/>
        <v>6</v>
      </c>
    </row>
    <row r="1323" spans="1:16" ht="15.75" customHeight="1" x14ac:dyDescent="0.15">
      <c r="A1323" s="13">
        <v>43990</v>
      </c>
      <c r="B1323" s="19" t="s">
        <v>5358</v>
      </c>
      <c r="C1323" s="7" t="s">
        <v>2393</v>
      </c>
      <c r="D1323" s="14">
        <v>12</v>
      </c>
      <c r="E1323" s="14" t="str">
        <f>_xlfn.XLOOKUP(D1323,'Meal Info'!$A$4:$A$19,'Meal Info'!$B$4:$B$19)</f>
        <v>Thai</v>
      </c>
      <c r="F1323" s="14" t="str">
        <f>_xlfn.XLOOKUP(D1323,'Meal Info'!$A$4:$A$19,'Meal Info'!$C$4:$C$19)</f>
        <v>Edo</v>
      </c>
      <c r="G1323" s="7">
        <v>55</v>
      </c>
      <c r="H1323" s="7">
        <f t="shared" si="80"/>
        <v>5.5</v>
      </c>
      <c r="I1323" s="7">
        <f t="shared" si="81"/>
        <v>60.5</v>
      </c>
      <c r="J1323" s="7">
        <v>0.08</v>
      </c>
      <c r="K1323" s="7">
        <f t="shared" si="82"/>
        <v>4.4000000000000004</v>
      </c>
      <c r="L1323" s="7" t="s">
        <v>28</v>
      </c>
      <c r="M1323" s="7">
        <v>4</v>
      </c>
      <c r="N1323" s="7">
        <f>INDEX('Delivery Distances'!$B$6:$K$20,MATCH('Sales Summary_working sheet'!L1323,'Delivery Distances'!$A$6:$A$20,0),MATCH('Sales Summary_working sheet'!M1323,'Delivery Distances'!$B$5:$K$5,0))</f>
        <v>8</v>
      </c>
      <c r="O1323" s="7" cm="1">
        <f t="array" ref="O1323">_xlfn.XLOOKUP(L1323,'Delivery Distances'!$A$6:$A$20,_xlfn.XLOOKUP('Sales Summary_working sheet'!M1323,'Delivery Distances'!$B$5:$K$5,'Delivery Distances'!$B$6:$K$20))</f>
        <v>8</v>
      </c>
      <c r="P1323" s="7">
        <f t="shared" si="83"/>
        <v>11</v>
      </c>
    </row>
    <row r="1324" spans="1:16" ht="15.75" customHeight="1" x14ac:dyDescent="0.15">
      <c r="A1324" s="13">
        <v>43990</v>
      </c>
      <c r="B1324" s="19" t="s">
        <v>5358</v>
      </c>
      <c r="C1324" s="7" t="s">
        <v>3188</v>
      </c>
      <c r="D1324" s="14">
        <v>12</v>
      </c>
      <c r="E1324" s="14" t="str">
        <f>_xlfn.XLOOKUP(D1324,'Meal Info'!$A$4:$A$19,'Meal Info'!$B$4:$B$19)</f>
        <v>Thai</v>
      </c>
      <c r="F1324" s="14" t="str">
        <f>_xlfn.XLOOKUP(D1324,'Meal Info'!$A$4:$A$19,'Meal Info'!$C$4:$C$19)</f>
        <v>Edo</v>
      </c>
      <c r="G1324" s="7">
        <v>60.92</v>
      </c>
      <c r="H1324" s="7">
        <f t="shared" ref="H1324:H1387" si="84">G1324*10%</f>
        <v>6.0920000000000005</v>
      </c>
      <c r="I1324" s="7">
        <f t="shared" ref="I1324:I1387" si="85">G1324+H1324</f>
        <v>67.012</v>
      </c>
      <c r="J1324" s="7">
        <v>0.35</v>
      </c>
      <c r="K1324" s="7">
        <f t="shared" si="82"/>
        <v>21.321999999999999</v>
      </c>
      <c r="L1324" s="7" t="s">
        <v>5075</v>
      </c>
      <c r="M1324" s="7">
        <v>2</v>
      </c>
      <c r="N1324" s="7">
        <f>INDEX('Delivery Distances'!$B$6:$K$20,MATCH('Sales Summary_working sheet'!L1324,'Delivery Distances'!$A$6:$A$20,0),MATCH('Sales Summary_working sheet'!M1324,'Delivery Distances'!$B$5:$K$5,0))</f>
        <v>15</v>
      </c>
      <c r="O1324" s="7" cm="1">
        <f t="array" ref="O1324">_xlfn.XLOOKUP(L1324,'Delivery Distances'!$A$6:$A$20,_xlfn.XLOOKUP('Sales Summary_working sheet'!M1324,'Delivery Distances'!$B$5:$K$5,'Delivery Distances'!$B$6:$K$20))</f>
        <v>15</v>
      </c>
      <c r="P1324" s="7">
        <f t="shared" si="83"/>
        <v>14.5</v>
      </c>
    </row>
    <row r="1325" spans="1:16" ht="15.75" customHeight="1" x14ac:dyDescent="0.15">
      <c r="A1325" s="13">
        <v>43990</v>
      </c>
      <c r="B1325" s="19" t="s">
        <v>5358</v>
      </c>
      <c r="C1325" s="7" t="s">
        <v>103</v>
      </c>
      <c r="D1325" s="14">
        <v>4</v>
      </c>
      <c r="E1325" s="14" t="str">
        <f>_xlfn.XLOOKUP(D1325,'Meal Info'!$A$4:$A$19,'Meal Info'!$B$4:$B$19)</f>
        <v>Burritos</v>
      </c>
      <c r="F1325" s="14" t="str">
        <f>_xlfn.XLOOKUP(D1325,'Meal Info'!$A$4:$A$19,'Meal Info'!$C$4:$C$19)</f>
        <v>Edo</v>
      </c>
      <c r="G1325" s="7">
        <v>76.569999999999993</v>
      </c>
      <c r="H1325" s="7">
        <f t="shared" si="84"/>
        <v>7.657</v>
      </c>
      <c r="I1325" s="7">
        <f t="shared" si="85"/>
        <v>84.22699999999999</v>
      </c>
      <c r="J1325" s="7">
        <v>0.09</v>
      </c>
      <c r="K1325" s="7">
        <f t="shared" si="82"/>
        <v>6.8912999999999993</v>
      </c>
      <c r="L1325" s="7" t="s">
        <v>30</v>
      </c>
      <c r="M1325" s="7">
        <v>6</v>
      </c>
      <c r="N1325" s="7">
        <f>INDEX('Delivery Distances'!$B$6:$K$20,MATCH('Sales Summary_working sheet'!L1325,'Delivery Distances'!$A$6:$A$20,0),MATCH('Sales Summary_working sheet'!M1325,'Delivery Distances'!$B$5:$K$5,0))</f>
        <v>15</v>
      </c>
      <c r="O1325" s="7" cm="1">
        <f t="array" ref="O1325">_xlfn.XLOOKUP(L1325,'Delivery Distances'!$A$6:$A$20,_xlfn.XLOOKUP('Sales Summary_working sheet'!M1325,'Delivery Distances'!$B$5:$K$5,'Delivery Distances'!$B$6:$K$20))</f>
        <v>15</v>
      </c>
      <c r="P1325" s="7">
        <f t="shared" si="83"/>
        <v>14.5</v>
      </c>
    </row>
    <row r="1326" spans="1:16" ht="15.75" customHeight="1" x14ac:dyDescent="0.15">
      <c r="A1326" s="13">
        <v>43990</v>
      </c>
      <c r="B1326" s="19" t="s">
        <v>5358</v>
      </c>
      <c r="C1326" s="7" t="s">
        <v>1770</v>
      </c>
      <c r="D1326" s="14">
        <v>4</v>
      </c>
      <c r="E1326" s="14" t="str">
        <f>_xlfn.XLOOKUP(D1326,'Meal Info'!$A$4:$A$19,'Meal Info'!$B$4:$B$19)</f>
        <v>Burritos</v>
      </c>
      <c r="F1326" s="14" t="str">
        <f>_xlfn.XLOOKUP(D1326,'Meal Info'!$A$4:$A$19,'Meal Info'!$C$4:$C$19)</f>
        <v>Edo</v>
      </c>
      <c r="G1326" s="7">
        <v>30.81</v>
      </c>
      <c r="H1326" s="7">
        <f t="shared" si="84"/>
        <v>3.081</v>
      </c>
      <c r="I1326" s="7">
        <f t="shared" si="85"/>
        <v>33.890999999999998</v>
      </c>
      <c r="J1326" s="7">
        <v>0.05</v>
      </c>
      <c r="K1326" s="7">
        <f t="shared" si="82"/>
        <v>1.5405</v>
      </c>
      <c r="L1326" s="7" t="s">
        <v>29</v>
      </c>
      <c r="M1326" s="7">
        <v>2</v>
      </c>
      <c r="N1326" s="7">
        <f>INDEX('Delivery Distances'!$B$6:$K$20,MATCH('Sales Summary_working sheet'!L1326,'Delivery Distances'!$A$6:$A$20,0),MATCH('Sales Summary_working sheet'!M1326,'Delivery Distances'!$B$5:$K$5,0))</f>
        <v>18</v>
      </c>
      <c r="O1326" s="7" cm="1">
        <f t="array" ref="O1326">_xlfn.XLOOKUP(L1326,'Delivery Distances'!$A$6:$A$20,_xlfn.XLOOKUP('Sales Summary_working sheet'!M1326,'Delivery Distances'!$B$5:$K$5,'Delivery Distances'!$B$6:$K$20))</f>
        <v>18</v>
      </c>
      <c r="P1326" s="7">
        <f t="shared" si="83"/>
        <v>16</v>
      </c>
    </row>
    <row r="1327" spans="1:16" ht="15.75" customHeight="1" x14ac:dyDescent="0.15">
      <c r="A1327" s="13">
        <v>43990</v>
      </c>
      <c r="B1327" s="19" t="s">
        <v>5358</v>
      </c>
      <c r="C1327" s="7" t="s">
        <v>1241</v>
      </c>
      <c r="D1327" s="14">
        <v>12</v>
      </c>
      <c r="E1327" s="14" t="str">
        <f>_xlfn.XLOOKUP(D1327,'Meal Info'!$A$4:$A$19,'Meal Info'!$B$4:$B$19)</f>
        <v>Thai</v>
      </c>
      <c r="F1327" s="14" t="str">
        <f>_xlfn.XLOOKUP(D1327,'Meal Info'!$A$4:$A$19,'Meal Info'!$C$4:$C$19)</f>
        <v>Edo</v>
      </c>
      <c r="G1327" s="7">
        <v>1.86</v>
      </c>
      <c r="H1327" s="7">
        <f t="shared" si="84"/>
        <v>0.18600000000000003</v>
      </c>
      <c r="I1327" s="7">
        <f t="shared" si="85"/>
        <v>2.0460000000000003</v>
      </c>
      <c r="J1327" s="7">
        <v>0.26</v>
      </c>
      <c r="K1327" s="7">
        <f t="shared" si="82"/>
        <v>0.48360000000000003</v>
      </c>
      <c r="L1327" s="7" t="s">
        <v>31</v>
      </c>
      <c r="M1327" s="7">
        <v>2</v>
      </c>
      <c r="N1327" s="7">
        <f>INDEX('Delivery Distances'!$B$6:$K$20,MATCH('Sales Summary_working sheet'!L1327,'Delivery Distances'!$A$6:$A$20,0),MATCH('Sales Summary_working sheet'!M1327,'Delivery Distances'!$B$5:$K$5,0))</f>
        <v>14</v>
      </c>
      <c r="O1327" s="7" cm="1">
        <f t="array" ref="O1327">_xlfn.XLOOKUP(L1327,'Delivery Distances'!$A$6:$A$20,_xlfn.XLOOKUP('Sales Summary_working sheet'!M1327,'Delivery Distances'!$B$5:$K$5,'Delivery Distances'!$B$6:$K$20))</f>
        <v>14</v>
      </c>
      <c r="P1327" s="7">
        <f t="shared" si="83"/>
        <v>14</v>
      </c>
    </row>
    <row r="1328" spans="1:16" ht="15.75" customHeight="1" x14ac:dyDescent="0.15">
      <c r="A1328" s="13">
        <v>43990</v>
      </c>
      <c r="B1328" s="19" t="s">
        <v>5358</v>
      </c>
      <c r="C1328" s="7" t="s">
        <v>384</v>
      </c>
      <c r="D1328" s="14">
        <v>4</v>
      </c>
      <c r="E1328" s="14" t="str">
        <f>_xlfn.XLOOKUP(D1328,'Meal Info'!$A$4:$A$19,'Meal Info'!$B$4:$B$19)</f>
        <v>Burritos</v>
      </c>
      <c r="F1328" s="14" t="str">
        <f>_xlfn.XLOOKUP(D1328,'Meal Info'!$A$4:$A$19,'Meal Info'!$C$4:$C$19)</f>
        <v>Edo</v>
      </c>
      <c r="G1328" s="7">
        <v>26.27</v>
      </c>
      <c r="H1328" s="7">
        <f t="shared" si="84"/>
        <v>2.6270000000000002</v>
      </c>
      <c r="I1328" s="7">
        <f t="shared" si="85"/>
        <v>28.896999999999998</v>
      </c>
      <c r="J1328" s="7">
        <v>0.38</v>
      </c>
      <c r="K1328" s="7">
        <f t="shared" si="82"/>
        <v>9.9825999999999997</v>
      </c>
      <c r="L1328" s="7" t="s">
        <v>5078</v>
      </c>
      <c r="M1328" s="7">
        <v>10</v>
      </c>
      <c r="N1328" s="7">
        <f>INDEX('Delivery Distances'!$B$6:$K$20,MATCH('Sales Summary_working sheet'!L1328,'Delivery Distances'!$A$6:$A$20,0),MATCH('Sales Summary_working sheet'!M1328,'Delivery Distances'!$B$5:$K$5,0))</f>
        <v>6</v>
      </c>
      <c r="O1328" s="7" cm="1">
        <f t="array" ref="O1328">_xlfn.XLOOKUP(L1328,'Delivery Distances'!$A$6:$A$20,_xlfn.XLOOKUP('Sales Summary_working sheet'!M1328,'Delivery Distances'!$B$5:$K$5,'Delivery Distances'!$B$6:$K$20))</f>
        <v>6</v>
      </c>
      <c r="P1328" s="7">
        <f t="shared" si="83"/>
        <v>10</v>
      </c>
    </row>
    <row r="1329" spans="1:16" ht="15.75" customHeight="1" x14ac:dyDescent="0.15">
      <c r="A1329" s="13">
        <v>43990</v>
      </c>
      <c r="B1329" s="19" t="s">
        <v>5358</v>
      </c>
      <c r="C1329" s="7" t="s">
        <v>1548</v>
      </c>
      <c r="D1329" s="14">
        <v>12</v>
      </c>
      <c r="E1329" s="14" t="str">
        <f>_xlfn.XLOOKUP(D1329,'Meal Info'!$A$4:$A$19,'Meal Info'!$B$4:$B$19)</f>
        <v>Thai</v>
      </c>
      <c r="F1329" s="14" t="str">
        <f>_xlfn.XLOOKUP(D1329,'Meal Info'!$A$4:$A$19,'Meal Info'!$C$4:$C$19)</f>
        <v>Edo</v>
      </c>
      <c r="G1329" s="7">
        <v>10.69</v>
      </c>
      <c r="H1329" s="7">
        <f t="shared" si="84"/>
        <v>1.069</v>
      </c>
      <c r="I1329" s="7">
        <f t="shared" si="85"/>
        <v>11.759</v>
      </c>
      <c r="J1329" s="7">
        <v>0.39</v>
      </c>
      <c r="K1329" s="7">
        <f t="shared" si="82"/>
        <v>4.1691000000000003</v>
      </c>
      <c r="L1329" s="7" t="s">
        <v>5078</v>
      </c>
      <c r="M1329" s="7">
        <v>1</v>
      </c>
      <c r="N1329" s="7">
        <f>INDEX('Delivery Distances'!$B$6:$K$20,MATCH('Sales Summary_working sheet'!L1329,'Delivery Distances'!$A$6:$A$20,0),MATCH('Sales Summary_working sheet'!M1329,'Delivery Distances'!$B$5:$K$5,0))</f>
        <v>5</v>
      </c>
      <c r="O1329" s="7" cm="1">
        <f t="array" ref="O1329">_xlfn.XLOOKUP(L1329,'Delivery Distances'!$A$6:$A$20,_xlfn.XLOOKUP('Sales Summary_working sheet'!M1329,'Delivery Distances'!$B$5:$K$5,'Delivery Distances'!$B$6:$K$20))</f>
        <v>5</v>
      </c>
      <c r="P1329" s="7">
        <f t="shared" si="83"/>
        <v>9</v>
      </c>
    </row>
    <row r="1330" spans="1:16" ht="15.75" customHeight="1" x14ac:dyDescent="0.15">
      <c r="A1330" s="13">
        <v>43990</v>
      </c>
      <c r="B1330" s="19" t="s">
        <v>5358</v>
      </c>
      <c r="C1330" s="7" t="s">
        <v>1727</v>
      </c>
      <c r="D1330" s="14">
        <v>12</v>
      </c>
      <c r="E1330" s="14" t="str">
        <f>_xlfn.XLOOKUP(D1330,'Meal Info'!$A$4:$A$19,'Meal Info'!$B$4:$B$19)</f>
        <v>Thai</v>
      </c>
      <c r="F1330" s="14" t="str">
        <f>_xlfn.XLOOKUP(D1330,'Meal Info'!$A$4:$A$19,'Meal Info'!$C$4:$C$19)</f>
        <v>Edo</v>
      </c>
      <c r="G1330" s="7">
        <v>73.510000000000005</v>
      </c>
      <c r="H1330" s="7">
        <f t="shared" si="84"/>
        <v>7.3510000000000009</v>
      </c>
      <c r="I1330" s="7">
        <f t="shared" si="85"/>
        <v>80.861000000000004</v>
      </c>
      <c r="J1330" s="7">
        <v>0.21</v>
      </c>
      <c r="K1330" s="7">
        <f t="shared" si="82"/>
        <v>15.437100000000001</v>
      </c>
      <c r="L1330" s="7" t="s">
        <v>5079</v>
      </c>
      <c r="M1330" s="7">
        <v>1</v>
      </c>
      <c r="N1330" s="7">
        <f>INDEX('Delivery Distances'!$B$6:$K$20,MATCH('Sales Summary_working sheet'!L1330,'Delivery Distances'!$A$6:$A$20,0),MATCH('Sales Summary_working sheet'!M1330,'Delivery Distances'!$B$5:$K$5,0))</f>
        <v>5</v>
      </c>
      <c r="O1330" s="7" cm="1">
        <f t="array" ref="O1330">_xlfn.XLOOKUP(L1330,'Delivery Distances'!$A$6:$A$20,_xlfn.XLOOKUP('Sales Summary_working sheet'!M1330,'Delivery Distances'!$B$5:$K$5,'Delivery Distances'!$B$6:$K$20))</f>
        <v>5</v>
      </c>
      <c r="P1330" s="7">
        <f t="shared" si="83"/>
        <v>9</v>
      </c>
    </row>
    <row r="1331" spans="1:16" ht="15.75" customHeight="1" x14ac:dyDescent="0.15">
      <c r="A1331" s="13">
        <v>43990</v>
      </c>
      <c r="B1331" s="19" t="s">
        <v>5358</v>
      </c>
      <c r="C1331" s="7" t="s">
        <v>498</v>
      </c>
      <c r="D1331" s="14">
        <v>6</v>
      </c>
      <c r="E1331" s="14" t="str">
        <f>_xlfn.XLOOKUP(D1331,'Meal Info'!$A$4:$A$19,'Meal Info'!$B$4:$B$19)</f>
        <v>Indian</v>
      </c>
      <c r="F1331" s="14" t="str">
        <f>_xlfn.XLOOKUP(D1331,'Meal Info'!$A$4:$A$19,'Meal Info'!$C$4:$C$19)</f>
        <v>Edo</v>
      </c>
      <c r="G1331" s="7">
        <v>68.34</v>
      </c>
      <c r="H1331" s="7">
        <f t="shared" si="84"/>
        <v>6.8340000000000005</v>
      </c>
      <c r="I1331" s="7">
        <f t="shared" si="85"/>
        <v>75.174000000000007</v>
      </c>
      <c r="J1331" s="7">
        <v>0.39</v>
      </c>
      <c r="K1331" s="7">
        <f t="shared" si="82"/>
        <v>26.652600000000003</v>
      </c>
      <c r="L1331" s="7" t="s">
        <v>5077</v>
      </c>
      <c r="M1331" s="7">
        <v>4</v>
      </c>
      <c r="N1331" s="7">
        <f>INDEX('Delivery Distances'!$B$6:$K$20,MATCH('Sales Summary_working sheet'!L1331,'Delivery Distances'!$A$6:$A$20,0),MATCH('Sales Summary_working sheet'!M1331,'Delivery Distances'!$B$5:$K$5,0))</f>
        <v>5</v>
      </c>
      <c r="O1331" s="7" cm="1">
        <f t="array" ref="O1331">_xlfn.XLOOKUP(L1331,'Delivery Distances'!$A$6:$A$20,_xlfn.XLOOKUP('Sales Summary_working sheet'!M1331,'Delivery Distances'!$B$5:$K$5,'Delivery Distances'!$B$6:$K$20))</f>
        <v>5</v>
      </c>
      <c r="P1331" s="7">
        <f t="shared" si="83"/>
        <v>9</v>
      </c>
    </row>
    <row r="1332" spans="1:16" ht="15.75" customHeight="1" x14ac:dyDescent="0.15">
      <c r="A1332" s="13">
        <v>43990</v>
      </c>
      <c r="B1332" s="19" t="s">
        <v>5358</v>
      </c>
      <c r="C1332" s="7" t="s">
        <v>50</v>
      </c>
      <c r="D1332" s="14">
        <v>12</v>
      </c>
      <c r="E1332" s="14" t="str">
        <f>_xlfn.XLOOKUP(D1332,'Meal Info'!$A$4:$A$19,'Meal Info'!$B$4:$B$19)</f>
        <v>Thai</v>
      </c>
      <c r="F1332" s="14" t="str">
        <f>_xlfn.XLOOKUP(D1332,'Meal Info'!$A$4:$A$19,'Meal Info'!$C$4:$C$19)</f>
        <v>Edo</v>
      </c>
      <c r="G1332" s="7">
        <v>21.59</v>
      </c>
      <c r="H1332" s="7">
        <f t="shared" si="84"/>
        <v>2.1590000000000003</v>
      </c>
      <c r="I1332" s="7">
        <f t="shared" si="85"/>
        <v>23.748999999999999</v>
      </c>
      <c r="J1332" s="7">
        <v>0.1</v>
      </c>
      <c r="K1332" s="7">
        <f t="shared" si="82"/>
        <v>2.1590000000000003</v>
      </c>
      <c r="L1332" s="7" t="s">
        <v>5080</v>
      </c>
      <c r="M1332" s="7">
        <v>7</v>
      </c>
      <c r="N1332" s="7">
        <f>INDEX('Delivery Distances'!$B$6:$K$20,MATCH('Sales Summary_working sheet'!L1332,'Delivery Distances'!$A$6:$A$20,0),MATCH('Sales Summary_working sheet'!M1332,'Delivery Distances'!$B$5:$K$5,0))</f>
        <v>1</v>
      </c>
      <c r="O1332" s="7" cm="1">
        <f t="array" ref="O1332">_xlfn.XLOOKUP(L1332,'Delivery Distances'!$A$6:$A$20,_xlfn.XLOOKUP('Sales Summary_working sheet'!M1332,'Delivery Distances'!$B$5:$K$5,'Delivery Distances'!$B$6:$K$20))</f>
        <v>1</v>
      </c>
      <c r="P1332" s="7">
        <f t="shared" si="83"/>
        <v>3</v>
      </c>
    </row>
    <row r="1333" spans="1:16" ht="15.75" customHeight="1" x14ac:dyDescent="0.15">
      <c r="A1333" s="13">
        <v>43990</v>
      </c>
      <c r="B1333" s="19" t="s">
        <v>5358</v>
      </c>
      <c r="C1333" s="7" t="s">
        <v>757</v>
      </c>
      <c r="D1333" s="14">
        <v>6</v>
      </c>
      <c r="E1333" s="14" t="str">
        <f>_xlfn.XLOOKUP(D1333,'Meal Info'!$A$4:$A$19,'Meal Info'!$B$4:$B$19)</f>
        <v>Indian</v>
      </c>
      <c r="F1333" s="14" t="str">
        <f>_xlfn.XLOOKUP(D1333,'Meal Info'!$A$4:$A$19,'Meal Info'!$C$4:$C$19)</f>
        <v>Edo</v>
      </c>
      <c r="G1333" s="7">
        <v>68.2</v>
      </c>
      <c r="H1333" s="7">
        <f t="shared" si="84"/>
        <v>6.82</v>
      </c>
      <c r="I1333" s="7">
        <f t="shared" si="85"/>
        <v>75.02000000000001</v>
      </c>
      <c r="J1333" s="7">
        <v>0.18</v>
      </c>
      <c r="K1333" s="7">
        <f t="shared" si="82"/>
        <v>12.276</v>
      </c>
      <c r="L1333" s="7" t="s">
        <v>5083</v>
      </c>
      <c r="M1333" s="7">
        <v>8</v>
      </c>
      <c r="N1333" s="7">
        <f>INDEX('Delivery Distances'!$B$6:$K$20,MATCH('Sales Summary_working sheet'!L1333,'Delivery Distances'!$A$6:$A$20,0),MATCH('Sales Summary_working sheet'!M1333,'Delivery Distances'!$B$5:$K$5,0))</f>
        <v>3</v>
      </c>
      <c r="O1333" s="7" cm="1">
        <f t="array" ref="O1333">_xlfn.XLOOKUP(L1333,'Delivery Distances'!$A$6:$A$20,_xlfn.XLOOKUP('Sales Summary_working sheet'!M1333,'Delivery Distances'!$B$5:$K$5,'Delivery Distances'!$B$6:$K$20))</f>
        <v>3</v>
      </c>
      <c r="P1333" s="7">
        <f t="shared" si="83"/>
        <v>7</v>
      </c>
    </row>
    <row r="1334" spans="1:16" ht="15.75" customHeight="1" x14ac:dyDescent="0.15">
      <c r="A1334" s="13">
        <v>43990</v>
      </c>
      <c r="B1334" s="19" t="s">
        <v>5358</v>
      </c>
      <c r="C1334" s="7" t="s">
        <v>3654</v>
      </c>
      <c r="D1334" s="14">
        <v>12</v>
      </c>
      <c r="E1334" s="14" t="str">
        <f>_xlfn.XLOOKUP(D1334,'Meal Info'!$A$4:$A$19,'Meal Info'!$B$4:$B$19)</f>
        <v>Thai</v>
      </c>
      <c r="F1334" s="14" t="str">
        <f>_xlfn.XLOOKUP(D1334,'Meal Info'!$A$4:$A$19,'Meal Info'!$C$4:$C$19)</f>
        <v>Edo</v>
      </c>
      <c r="G1334" s="7">
        <v>83.41</v>
      </c>
      <c r="H1334" s="7">
        <f t="shared" si="84"/>
        <v>8.3409999999999993</v>
      </c>
      <c r="I1334" s="7">
        <f t="shared" si="85"/>
        <v>91.750999999999991</v>
      </c>
      <c r="J1334" s="7">
        <v>0.38</v>
      </c>
      <c r="K1334" s="7">
        <f t="shared" si="82"/>
        <v>31.695799999999998</v>
      </c>
      <c r="L1334" s="7" t="s">
        <v>5083</v>
      </c>
      <c r="M1334" s="7">
        <v>8</v>
      </c>
      <c r="N1334" s="7">
        <f>INDEX('Delivery Distances'!$B$6:$K$20,MATCH('Sales Summary_working sheet'!L1334,'Delivery Distances'!$A$6:$A$20,0),MATCH('Sales Summary_working sheet'!M1334,'Delivery Distances'!$B$5:$K$5,0))</f>
        <v>3</v>
      </c>
      <c r="O1334" s="7" cm="1">
        <f t="array" ref="O1334">_xlfn.XLOOKUP(L1334,'Delivery Distances'!$A$6:$A$20,_xlfn.XLOOKUP('Sales Summary_working sheet'!M1334,'Delivery Distances'!$B$5:$K$5,'Delivery Distances'!$B$6:$K$20))</f>
        <v>3</v>
      </c>
      <c r="P1334" s="7">
        <f t="shared" si="83"/>
        <v>7</v>
      </c>
    </row>
    <row r="1335" spans="1:16" ht="15.75" customHeight="1" x14ac:dyDescent="0.15">
      <c r="A1335" s="13">
        <v>43990</v>
      </c>
      <c r="B1335" s="19" t="s">
        <v>5358</v>
      </c>
      <c r="C1335" s="7" t="s">
        <v>5039</v>
      </c>
      <c r="D1335" s="14">
        <v>12</v>
      </c>
      <c r="E1335" s="14" t="str">
        <f>_xlfn.XLOOKUP(D1335,'Meal Info'!$A$4:$A$19,'Meal Info'!$B$4:$B$19)</f>
        <v>Thai</v>
      </c>
      <c r="F1335" s="14" t="str">
        <f>_xlfn.XLOOKUP(D1335,'Meal Info'!$A$4:$A$19,'Meal Info'!$C$4:$C$19)</f>
        <v>Edo</v>
      </c>
      <c r="G1335" s="7">
        <v>26.94</v>
      </c>
      <c r="H1335" s="7">
        <f t="shared" si="84"/>
        <v>2.6940000000000004</v>
      </c>
      <c r="I1335" s="7">
        <f t="shared" si="85"/>
        <v>29.634</v>
      </c>
      <c r="J1335" s="7">
        <v>0.28000000000000003</v>
      </c>
      <c r="K1335" s="7">
        <f t="shared" si="82"/>
        <v>7.5432000000000015</v>
      </c>
      <c r="L1335" s="7" t="s">
        <v>26</v>
      </c>
      <c r="M1335" s="7">
        <v>10</v>
      </c>
      <c r="N1335" s="7">
        <f>INDEX('Delivery Distances'!$B$6:$K$20,MATCH('Sales Summary_working sheet'!L1335,'Delivery Distances'!$A$6:$A$20,0),MATCH('Sales Summary_working sheet'!M1335,'Delivery Distances'!$B$5:$K$5,0))</f>
        <v>20</v>
      </c>
      <c r="O1335" s="7" cm="1">
        <f t="array" ref="O1335">_xlfn.XLOOKUP(L1335,'Delivery Distances'!$A$6:$A$20,_xlfn.XLOOKUP('Sales Summary_working sheet'!M1335,'Delivery Distances'!$B$5:$K$5,'Delivery Distances'!$B$6:$K$20))</f>
        <v>20</v>
      </c>
      <c r="P1335" s="7">
        <f t="shared" si="83"/>
        <v>17</v>
      </c>
    </row>
    <row r="1336" spans="1:16" ht="15.75" customHeight="1" x14ac:dyDescent="0.15">
      <c r="A1336" s="13">
        <v>43990</v>
      </c>
      <c r="B1336" s="19" t="s">
        <v>5358</v>
      </c>
      <c r="C1336" s="7" t="s">
        <v>2440</v>
      </c>
      <c r="D1336" s="14">
        <v>12</v>
      </c>
      <c r="E1336" s="14" t="str">
        <f>_xlfn.XLOOKUP(D1336,'Meal Info'!$A$4:$A$19,'Meal Info'!$B$4:$B$19)</f>
        <v>Thai</v>
      </c>
      <c r="F1336" s="14" t="str">
        <f>_xlfn.XLOOKUP(D1336,'Meal Info'!$A$4:$A$19,'Meal Info'!$C$4:$C$19)</f>
        <v>Edo</v>
      </c>
      <c r="G1336" s="7">
        <v>16.239999999999998</v>
      </c>
      <c r="H1336" s="7">
        <f t="shared" si="84"/>
        <v>1.6239999999999999</v>
      </c>
      <c r="I1336" s="7">
        <f t="shared" si="85"/>
        <v>17.863999999999997</v>
      </c>
      <c r="J1336" s="7">
        <v>0.03</v>
      </c>
      <c r="K1336" s="7">
        <f t="shared" si="82"/>
        <v>0.48719999999999991</v>
      </c>
      <c r="L1336" s="7" t="s">
        <v>29</v>
      </c>
      <c r="M1336" s="7">
        <v>3</v>
      </c>
      <c r="N1336" s="7">
        <f>INDEX('Delivery Distances'!$B$6:$K$20,MATCH('Sales Summary_working sheet'!L1336,'Delivery Distances'!$A$6:$A$20,0),MATCH('Sales Summary_working sheet'!M1336,'Delivery Distances'!$B$5:$K$5,0))</f>
        <v>9</v>
      </c>
      <c r="O1336" s="7" cm="1">
        <f t="array" ref="O1336">_xlfn.XLOOKUP(L1336,'Delivery Distances'!$A$6:$A$20,_xlfn.XLOOKUP('Sales Summary_working sheet'!M1336,'Delivery Distances'!$B$5:$K$5,'Delivery Distances'!$B$6:$K$20))</f>
        <v>9</v>
      </c>
      <c r="P1336" s="7">
        <f t="shared" si="83"/>
        <v>11.5</v>
      </c>
    </row>
    <row r="1337" spans="1:16" ht="15.75" customHeight="1" x14ac:dyDescent="0.15">
      <c r="A1337" s="13">
        <v>43990</v>
      </c>
      <c r="B1337" s="19" t="s">
        <v>5358</v>
      </c>
      <c r="C1337" s="7" t="s">
        <v>4734</v>
      </c>
      <c r="D1337" s="14">
        <v>12</v>
      </c>
      <c r="E1337" s="14" t="str">
        <f>_xlfn.XLOOKUP(D1337,'Meal Info'!$A$4:$A$19,'Meal Info'!$B$4:$B$19)</f>
        <v>Thai</v>
      </c>
      <c r="F1337" s="14" t="str">
        <f>_xlfn.XLOOKUP(D1337,'Meal Info'!$A$4:$A$19,'Meal Info'!$C$4:$C$19)</f>
        <v>Edo</v>
      </c>
      <c r="G1337" s="7">
        <v>42.84</v>
      </c>
      <c r="H1337" s="7">
        <f t="shared" si="84"/>
        <v>4.2840000000000007</v>
      </c>
      <c r="I1337" s="7">
        <f t="shared" si="85"/>
        <v>47.124000000000002</v>
      </c>
      <c r="J1337" s="7">
        <v>0.09</v>
      </c>
      <c r="K1337" s="7">
        <f t="shared" si="82"/>
        <v>3.8556000000000004</v>
      </c>
      <c r="L1337" s="7" t="s">
        <v>5079</v>
      </c>
      <c r="M1337" s="7">
        <v>4</v>
      </c>
      <c r="N1337" s="7">
        <f>INDEX('Delivery Distances'!$B$6:$K$20,MATCH('Sales Summary_working sheet'!L1337,'Delivery Distances'!$A$6:$A$20,0),MATCH('Sales Summary_working sheet'!M1337,'Delivery Distances'!$B$5:$K$5,0))</f>
        <v>4</v>
      </c>
      <c r="O1337" s="7" cm="1">
        <f t="array" ref="O1337">_xlfn.XLOOKUP(L1337,'Delivery Distances'!$A$6:$A$20,_xlfn.XLOOKUP('Sales Summary_working sheet'!M1337,'Delivery Distances'!$B$5:$K$5,'Delivery Distances'!$B$6:$K$20))</f>
        <v>4</v>
      </c>
      <c r="P1337" s="7">
        <f t="shared" si="83"/>
        <v>8</v>
      </c>
    </row>
    <row r="1338" spans="1:16" ht="15.75" customHeight="1" x14ac:dyDescent="0.15">
      <c r="A1338" s="13">
        <v>43990</v>
      </c>
      <c r="B1338" s="19" t="s">
        <v>5358</v>
      </c>
      <c r="C1338" s="7" t="s">
        <v>1882</v>
      </c>
      <c r="D1338" s="14">
        <v>4</v>
      </c>
      <c r="E1338" s="14" t="str">
        <f>_xlfn.XLOOKUP(D1338,'Meal Info'!$A$4:$A$19,'Meal Info'!$B$4:$B$19)</f>
        <v>Burritos</v>
      </c>
      <c r="F1338" s="14" t="str">
        <f>_xlfn.XLOOKUP(D1338,'Meal Info'!$A$4:$A$19,'Meal Info'!$C$4:$C$19)</f>
        <v>Edo</v>
      </c>
      <c r="G1338" s="7">
        <v>22.67</v>
      </c>
      <c r="H1338" s="7">
        <f t="shared" si="84"/>
        <v>2.2670000000000003</v>
      </c>
      <c r="I1338" s="7">
        <f t="shared" si="85"/>
        <v>24.937000000000001</v>
      </c>
      <c r="J1338" s="7">
        <v>0.38</v>
      </c>
      <c r="K1338" s="7">
        <f t="shared" si="82"/>
        <v>8.6146000000000011</v>
      </c>
      <c r="L1338" s="7" t="s">
        <v>5079</v>
      </c>
      <c r="M1338" s="7">
        <v>5</v>
      </c>
      <c r="N1338" s="7">
        <f>INDEX('Delivery Distances'!$B$6:$K$20,MATCH('Sales Summary_working sheet'!L1338,'Delivery Distances'!$A$6:$A$20,0),MATCH('Sales Summary_working sheet'!M1338,'Delivery Distances'!$B$5:$K$5,0))</f>
        <v>2</v>
      </c>
      <c r="O1338" s="7" cm="1">
        <f t="array" ref="O1338">_xlfn.XLOOKUP(L1338,'Delivery Distances'!$A$6:$A$20,_xlfn.XLOOKUP('Sales Summary_working sheet'!M1338,'Delivery Distances'!$B$5:$K$5,'Delivery Distances'!$B$6:$K$20))</f>
        <v>2</v>
      </c>
      <c r="P1338" s="7">
        <f t="shared" si="83"/>
        <v>6</v>
      </c>
    </row>
    <row r="1339" spans="1:16" ht="15.75" customHeight="1" x14ac:dyDescent="0.15">
      <c r="A1339" s="13">
        <v>43990</v>
      </c>
      <c r="B1339" s="19" t="s">
        <v>5358</v>
      </c>
      <c r="C1339" s="7" t="s">
        <v>4976</v>
      </c>
      <c r="D1339" s="14">
        <v>6</v>
      </c>
      <c r="E1339" s="14" t="str">
        <f>_xlfn.XLOOKUP(D1339,'Meal Info'!$A$4:$A$19,'Meal Info'!$B$4:$B$19)</f>
        <v>Indian</v>
      </c>
      <c r="F1339" s="14" t="str">
        <f>_xlfn.XLOOKUP(D1339,'Meal Info'!$A$4:$A$19,'Meal Info'!$C$4:$C$19)</f>
        <v>Edo</v>
      </c>
      <c r="G1339" s="7">
        <v>53.24</v>
      </c>
      <c r="H1339" s="7">
        <f t="shared" si="84"/>
        <v>5.3240000000000007</v>
      </c>
      <c r="I1339" s="7">
        <f t="shared" si="85"/>
        <v>58.564</v>
      </c>
      <c r="J1339" s="7">
        <v>0.02</v>
      </c>
      <c r="K1339" s="7">
        <f t="shared" si="82"/>
        <v>1.0648</v>
      </c>
      <c r="L1339" s="7" t="s">
        <v>5080</v>
      </c>
      <c r="M1339" s="7">
        <v>7</v>
      </c>
      <c r="N1339" s="7">
        <f>INDEX('Delivery Distances'!$B$6:$K$20,MATCH('Sales Summary_working sheet'!L1339,'Delivery Distances'!$A$6:$A$20,0),MATCH('Sales Summary_working sheet'!M1339,'Delivery Distances'!$B$5:$K$5,0))</f>
        <v>1</v>
      </c>
      <c r="O1339" s="7" cm="1">
        <f t="array" ref="O1339">_xlfn.XLOOKUP(L1339,'Delivery Distances'!$A$6:$A$20,_xlfn.XLOOKUP('Sales Summary_working sheet'!M1339,'Delivery Distances'!$B$5:$K$5,'Delivery Distances'!$B$6:$K$20))</f>
        <v>1</v>
      </c>
      <c r="P1339" s="7">
        <f t="shared" si="83"/>
        <v>3</v>
      </c>
    </row>
    <row r="1340" spans="1:16" ht="15.75" customHeight="1" x14ac:dyDescent="0.15">
      <c r="A1340" s="13">
        <v>43990</v>
      </c>
      <c r="B1340" s="19" t="s">
        <v>5359</v>
      </c>
      <c r="C1340" s="7" t="s">
        <v>509</v>
      </c>
      <c r="D1340" s="14">
        <v>6</v>
      </c>
      <c r="E1340" s="14" t="str">
        <f>_xlfn.XLOOKUP(D1340,'Meal Info'!$A$4:$A$19,'Meal Info'!$B$4:$B$19)</f>
        <v>Indian</v>
      </c>
      <c r="F1340" s="14" t="str">
        <f>_xlfn.XLOOKUP(D1340,'Meal Info'!$A$4:$A$19,'Meal Info'!$C$4:$C$19)</f>
        <v>Edo</v>
      </c>
      <c r="G1340" s="7">
        <v>71.69</v>
      </c>
      <c r="H1340" s="7">
        <f t="shared" si="84"/>
        <v>7.1690000000000005</v>
      </c>
      <c r="I1340" s="7">
        <f t="shared" si="85"/>
        <v>78.858999999999995</v>
      </c>
      <c r="J1340" s="7">
        <v>0.25</v>
      </c>
      <c r="K1340" s="7">
        <f t="shared" si="82"/>
        <v>17.922499999999999</v>
      </c>
      <c r="L1340" s="7" t="s">
        <v>29</v>
      </c>
      <c r="M1340" s="7">
        <v>9</v>
      </c>
      <c r="N1340" s="7">
        <f>INDEX('Delivery Distances'!$B$6:$K$20,MATCH('Sales Summary_working sheet'!L1340,'Delivery Distances'!$A$6:$A$20,0),MATCH('Sales Summary_working sheet'!M1340,'Delivery Distances'!$B$5:$K$5,0))</f>
        <v>6</v>
      </c>
      <c r="O1340" s="7" cm="1">
        <f t="array" ref="O1340">_xlfn.XLOOKUP(L1340,'Delivery Distances'!$A$6:$A$20,_xlfn.XLOOKUP('Sales Summary_working sheet'!M1340,'Delivery Distances'!$B$5:$K$5,'Delivery Distances'!$B$6:$K$20))</f>
        <v>6</v>
      </c>
      <c r="P1340" s="7">
        <f t="shared" si="83"/>
        <v>10</v>
      </c>
    </row>
    <row r="1341" spans="1:16" ht="15.75" customHeight="1" x14ac:dyDescent="0.15">
      <c r="A1341" s="13">
        <v>43990</v>
      </c>
      <c r="B1341" s="19" t="s">
        <v>5359</v>
      </c>
      <c r="C1341" s="7" t="s">
        <v>552</v>
      </c>
      <c r="D1341" s="14">
        <v>6</v>
      </c>
      <c r="E1341" s="14" t="str">
        <f>_xlfn.XLOOKUP(D1341,'Meal Info'!$A$4:$A$19,'Meal Info'!$B$4:$B$19)</f>
        <v>Indian</v>
      </c>
      <c r="F1341" s="14" t="str">
        <f>_xlfn.XLOOKUP(D1341,'Meal Info'!$A$4:$A$19,'Meal Info'!$C$4:$C$19)</f>
        <v>Edo</v>
      </c>
      <c r="G1341" s="7">
        <v>78.760000000000005</v>
      </c>
      <c r="H1341" s="7">
        <f t="shared" si="84"/>
        <v>7.8760000000000012</v>
      </c>
      <c r="I1341" s="7">
        <f t="shared" si="85"/>
        <v>86.63600000000001</v>
      </c>
      <c r="J1341" s="7">
        <v>0.2</v>
      </c>
      <c r="K1341" s="7">
        <f t="shared" si="82"/>
        <v>15.752000000000002</v>
      </c>
      <c r="L1341" s="7" t="s">
        <v>5081</v>
      </c>
      <c r="M1341" s="7">
        <v>7</v>
      </c>
      <c r="N1341" s="7">
        <f>INDEX('Delivery Distances'!$B$6:$K$20,MATCH('Sales Summary_working sheet'!L1341,'Delivery Distances'!$A$6:$A$20,0),MATCH('Sales Summary_working sheet'!M1341,'Delivery Distances'!$B$5:$K$5,0))</f>
        <v>3</v>
      </c>
      <c r="O1341" s="7" cm="1">
        <f t="array" ref="O1341">_xlfn.XLOOKUP(L1341,'Delivery Distances'!$A$6:$A$20,_xlfn.XLOOKUP('Sales Summary_working sheet'!M1341,'Delivery Distances'!$B$5:$K$5,'Delivery Distances'!$B$6:$K$20))</f>
        <v>3</v>
      </c>
      <c r="P1341" s="7">
        <f t="shared" si="83"/>
        <v>7</v>
      </c>
    </row>
    <row r="1342" spans="1:16" ht="15.75" customHeight="1" x14ac:dyDescent="0.15">
      <c r="A1342" s="13">
        <v>43990</v>
      </c>
      <c r="B1342" s="19" t="s">
        <v>5359</v>
      </c>
      <c r="C1342" s="7" t="s">
        <v>1373</v>
      </c>
      <c r="D1342" s="14">
        <v>6</v>
      </c>
      <c r="E1342" s="14" t="str">
        <f>_xlfn.XLOOKUP(D1342,'Meal Info'!$A$4:$A$19,'Meal Info'!$B$4:$B$19)</f>
        <v>Indian</v>
      </c>
      <c r="F1342" s="14" t="str">
        <f>_xlfn.XLOOKUP(D1342,'Meal Info'!$A$4:$A$19,'Meal Info'!$C$4:$C$19)</f>
        <v>Edo</v>
      </c>
      <c r="G1342" s="7">
        <v>99.54</v>
      </c>
      <c r="H1342" s="7">
        <f t="shared" si="84"/>
        <v>9.9540000000000006</v>
      </c>
      <c r="I1342" s="7">
        <f t="shared" si="85"/>
        <v>109.494</v>
      </c>
      <c r="J1342" s="7">
        <v>0.11</v>
      </c>
      <c r="K1342" s="7">
        <f t="shared" si="82"/>
        <v>10.949400000000001</v>
      </c>
      <c r="L1342" s="7" t="s">
        <v>5077</v>
      </c>
      <c r="M1342" s="7">
        <v>10</v>
      </c>
      <c r="N1342" s="7">
        <f>INDEX('Delivery Distances'!$B$6:$K$20,MATCH('Sales Summary_working sheet'!L1342,'Delivery Distances'!$A$6:$A$20,0),MATCH('Sales Summary_working sheet'!M1342,'Delivery Distances'!$B$5:$K$5,0))</f>
        <v>6</v>
      </c>
      <c r="O1342" s="7" cm="1">
        <f t="array" ref="O1342">_xlfn.XLOOKUP(L1342,'Delivery Distances'!$A$6:$A$20,_xlfn.XLOOKUP('Sales Summary_working sheet'!M1342,'Delivery Distances'!$B$5:$K$5,'Delivery Distances'!$B$6:$K$20))</f>
        <v>6</v>
      </c>
      <c r="P1342" s="7">
        <f t="shared" si="83"/>
        <v>10</v>
      </c>
    </row>
    <row r="1343" spans="1:16" ht="15.75" customHeight="1" x14ac:dyDescent="0.15">
      <c r="A1343" s="13">
        <v>43990</v>
      </c>
      <c r="B1343" s="19" t="s">
        <v>5359</v>
      </c>
      <c r="C1343" s="7" t="s">
        <v>3554</v>
      </c>
      <c r="D1343" s="14">
        <v>4</v>
      </c>
      <c r="E1343" s="14" t="str">
        <f>_xlfn.XLOOKUP(D1343,'Meal Info'!$A$4:$A$19,'Meal Info'!$B$4:$B$19)</f>
        <v>Burritos</v>
      </c>
      <c r="F1343" s="14" t="str">
        <f>_xlfn.XLOOKUP(D1343,'Meal Info'!$A$4:$A$19,'Meal Info'!$C$4:$C$19)</f>
        <v>Edo</v>
      </c>
      <c r="G1343" s="7">
        <v>26.58</v>
      </c>
      <c r="H1343" s="7">
        <f t="shared" si="84"/>
        <v>2.6579999999999999</v>
      </c>
      <c r="I1343" s="7">
        <f t="shared" si="85"/>
        <v>29.238</v>
      </c>
      <c r="J1343" s="7">
        <v>0.39</v>
      </c>
      <c r="K1343" s="7">
        <f t="shared" si="82"/>
        <v>10.366199999999999</v>
      </c>
      <c r="L1343" s="7" t="s">
        <v>5080</v>
      </c>
      <c r="M1343" s="7">
        <v>4</v>
      </c>
      <c r="N1343" s="7">
        <f>INDEX('Delivery Distances'!$B$6:$K$20,MATCH('Sales Summary_working sheet'!L1343,'Delivery Distances'!$A$6:$A$20,0),MATCH('Sales Summary_working sheet'!M1343,'Delivery Distances'!$B$5:$K$5,0))</f>
        <v>5</v>
      </c>
      <c r="O1343" s="7" cm="1">
        <f t="array" ref="O1343">_xlfn.XLOOKUP(L1343,'Delivery Distances'!$A$6:$A$20,_xlfn.XLOOKUP('Sales Summary_working sheet'!M1343,'Delivery Distances'!$B$5:$K$5,'Delivery Distances'!$B$6:$K$20))</f>
        <v>5</v>
      </c>
      <c r="P1343" s="7">
        <f t="shared" si="83"/>
        <v>9</v>
      </c>
    </row>
    <row r="1344" spans="1:16" ht="15.75" customHeight="1" x14ac:dyDescent="0.15">
      <c r="A1344" s="13">
        <v>43990</v>
      </c>
      <c r="B1344" s="19" t="s">
        <v>5359</v>
      </c>
      <c r="C1344" s="7" t="s">
        <v>3279</v>
      </c>
      <c r="D1344" s="14">
        <v>12</v>
      </c>
      <c r="E1344" s="14" t="str">
        <f>_xlfn.XLOOKUP(D1344,'Meal Info'!$A$4:$A$19,'Meal Info'!$B$4:$B$19)</f>
        <v>Thai</v>
      </c>
      <c r="F1344" s="14" t="str">
        <f>_xlfn.XLOOKUP(D1344,'Meal Info'!$A$4:$A$19,'Meal Info'!$C$4:$C$19)</f>
        <v>Edo</v>
      </c>
      <c r="G1344" s="7">
        <v>65.7</v>
      </c>
      <c r="H1344" s="7">
        <f t="shared" si="84"/>
        <v>6.57</v>
      </c>
      <c r="I1344" s="7">
        <f t="shared" si="85"/>
        <v>72.27000000000001</v>
      </c>
      <c r="J1344" s="7">
        <v>0.18</v>
      </c>
      <c r="K1344" s="7">
        <f t="shared" si="82"/>
        <v>11.826000000000001</v>
      </c>
      <c r="L1344" s="7" t="s">
        <v>5080</v>
      </c>
      <c r="M1344" s="7">
        <v>8</v>
      </c>
      <c r="N1344" s="7">
        <f>INDEX('Delivery Distances'!$B$6:$K$20,MATCH('Sales Summary_working sheet'!L1344,'Delivery Distances'!$A$6:$A$20,0),MATCH('Sales Summary_working sheet'!M1344,'Delivery Distances'!$B$5:$K$5,0))</f>
        <v>2</v>
      </c>
      <c r="O1344" s="7" cm="1">
        <f t="array" ref="O1344">_xlfn.XLOOKUP(L1344,'Delivery Distances'!$A$6:$A$20,_xlfn.XLOOKUP('Sales Summary_working sheet'!M1344,'Delivery Distances'!$B$5:$K$5,'Delivery Distances'!$B$6:$K$20))</f>
        <v>2</v>
      </c>
      <c r="P1344" s="7">
        <f t="shared" si="83"/>
        <v>6</v>
      </c>
    </row>
    <row r="1345" spans="1:16" ht="15.75" customHeight="1" x14ac:dyDescent="0.15">
      <c r="A1345" s="13">
        <v>43990</v>
      </c>
      <c r="B1345" s="19" t="s">
        <v>5359</v>
      </c>
      <c r="C1345" s="7" t="s">
        <v>3507</v>
      </c>
      <c r="D1345" s="14">
        <v>4</v>
      </c>
      <c r="E1345" s="14" t="str">
        <f>_xlfn.XLOOKUP(D1345,'Meal Info'!$A$4:$A$19,'Meal Info'!$B$4:$B$19)</f>
        <v>Burritos</v>
      </c>
      <c r="F1345" s="14" t="str">
        <f>_xlfn.XLOOKUP(D1345,'Meal Info'!$A$4:$A$19,'Meal Info'!$C$4:$C$19)</f>
        <v>Edo</v>
      </c>
      <c r="G1345" s="7">
        <v>60.99</v>
      </c>
      <c r="H1345" s="7">
        <f t="shared" si="84"/>
        <v>6.0990000000000002</v>
      </c>
      <c r="I1345" s="7">
        <f t="shared" si="85"/>
        <v>67.088999999999999</v>
      </c>
      <c r="J1345" s="7">
        <v>0.11</v>
      </c>
      <c r="K1345" s="7">
        <f t="shared" si="82"/>
        <v>6.7088999999999999</v>
      </c>
      <c r="L1345" s="7" t="s">
        <v>28</v>
      </c>
      <c r="M1345" s="7">
        <v>2</v>
      </c>
      <c r="N1345" s="7">
        <f>INDEX('Delivery Distances'!$B$6:$K$20,MATCH('Sales Summary_working sheet'!L1345,'Delivery Distances'!$A$6:$A$20,0),MATCH('Sales Summary_working sheet'!M1345,'Delivery Distances'!$B$5:$K$5,0))</f>
        <v>12</v>
      </c>
      <c r="O1345" s="7" cm="1">
        <f t="array" ref="O1345">_xlfn.XLOOKUP(L1345,'Delivery Distances'!$A$6:$A$20,_xlfn.XLOOKUP('Sales Summary_working sheet'!M1345,'Delivery Distances'!$B$5:$K$5,'Delivery Distances'!$B$6:$K$20))</f>
        <v>12</v>
      </c>
      <c r="P1345" s="7">
        <f t="shared" si="83"/>
        <v>13</v>
      </c>
    </row>
    <row r="1346" spans="1:16" ht="15.75" customHeight="1" x14ac:dyDescent="0.15">
      <c r="A1346" s="13">
        <v>43990</v>
      </c>
      <c r="B1346" s="19" t="s">
        <v>5359</v>
      </c>
      <c r="C1346" s="7" t="s">
        <v>3210</v>
      </c>
      <c r="D1346" s="14">
        <v>4</v>
      </c>
      <c r="E1346" s="14" t="str">
        <f>_xlfn.XLOOKUP(D1346,'Meal Info'!$A$4:$A$19,'Meal Info'!$B$4:$B$19)</f>
        <v>Burritos</v>
      </c>
      <c r="F1346" s="14" t="str">
        <f>_xlfn.XLOOKUP(D1346,'Meal Info'!$A$4:$A$19,'Meal Info'!$C$4:$C$19)</f>
        <v>Edo</v>
      </c>
      <c r="G1346" s="7">
        <v>70.22</v>
      </c>
      <c r="H1346" s="7">
        <f t="shared" si="84"/>
        <v>7.0220000000000002</v>
      </c>
      <c r="I1346" s="7">
        <f t="shared" si="85"/>
        <v>77.242000000000004</v>
      </c>
      <c r="J1346" s="7">
        <v>0.26</v>
      </c>
      <c r="K1346" s="7">
        <f t="shared" si="82"/>
        <v>18.257200000000001</v>
      </c>
      <c r="L1346" s="7" t="s">
        <v>5083</v>
      </c>
      <c r="M1346" s="7">
        <v>7</v>
      </c>
      <c r="N1346" s="7">
        <f>INDEX('Delivery Distances'!$B$6:$K$20,MATCH('Sales Summary_working sheet'!L1346,'Delivery Distances'!$A$6:$A$20,0),MATCH('Sales Summary_working sheet'!M1346,'Delivery Distances'!$B$5:$K$5,0))</f>
        <v>3</v>
      </c>
      <c r="O1346" s="7" cm="1">
        <f t="array" ref="O1346">_xlfn.XLOOKUP(L1346,'Delivery Distances'!$A$6:$A$20,_xlfn.XLOOKUP('Sales Summary_working sheet'!M1346,'Delivery Distances'!$B$5:$K$5,'Delivery Distances'!$B$6:$K$20))</f>
        <v>3</v>
      </c>
      <c r="P1346" s="7">
        <f t="shared" si="83"/>
        <v>7</v>
      </c>
    </row>
    <row r="1347" spans="1:16" ht="15.75" customHeight="1" x14ac:dyDescent="0.15">
      <c r="A1347" s="13">
        <v>43990</v>
      </c>
      <c r="B1347" s="19" t="s">
        <v>5359</v>
      </c>
      <c r="C1347" s="7" t="s">
        <v>2337</v>
      </c>
      <c r="D1347" s="14">
        <v>4</v>
      </c>
      <c r="E1347" s="14" t="str">
        <f>_xlfn.XLOOKUP(D1347,'Meal Info'!$A$4:$A$19,'Meal Info'!$B$4:$B$19)</f>
        <v>Burritos</v>
      </c>
      <c r="F1347" s="14" t="str">
        <f>_xlfn.XLOOKUP(D1347,'Meal Info'!$A$4:$A$19,'Meal Info'!$C$4:$C$19)</f>
        <v>Edo</v>
      </c>
      <c r="G1347" s="7">
        <v>69.2</v>
      </c>
      <c r="H1347" s="7">
        <f t="shared" si="84"/>
        <v>6.9200000000000008</v>
      </c>
      <c r="I1347" s="7">
        <f t="shared" si="85"/>
        <v>76.12</v>
      </c>
      <c r="J1347" s="7">
        <v>0.36</v>
      </c>
      <c r="K1347" s="7">
        <f t="shared" si="82"/>
        <v>24.911999999999999</v>
      </c>
      <c r="L1347" s="7" t="s">
        <v>31</v>
      </c>
      <c r="M1347" s="7">
        <v>1</v>
      </c>
      <c r="N1347" s="7">
        <f>INDEX('Delivery Distances'!$B$6:$K$20,MATCH('Sales Summary_working sheet'!L1347,'Delivery Distances'!$A$6:$A$20,0),MATCH('Sales Summary_working sheet'!M1347,'Delivery Distances'!$B$5:$K$5,0))</f>
        <v>10</v>
      </c>
      <c r="O1347" s="7" cm="1">
        <f t="array" ref="O1347">_xlfn.XLOOKUP(L1347,'Delivery Distances'!$A$6:$A$20,_xlfn.XLOOKUP('Sales Summary_working sheet'!M1347,'Delivery Distances'!$B$5:$K$5,'Delivery Distances'!$B$6:$K$20))</f>
        <v>10</v>
      </c>
      <c r="P1347" s="7">
        <f t="shared" si="83"/>
        <v>12</v>
      </c>
    </row>
    <row r="1348" spans="1:16" ht="15.75" customHeight="1" x14ac:dyDescent="0.15">
      <c r="A1348" s="13">
        <v>43990</v>
      </c>
      <c r="B1348" s="19" t="s">
        <v>5359</v>
      </c>
      <c r="C1348" s="7" t="s">
        <v>1181</v>
      </c>
      <c r="D1348" s="14">
        <v>4</v>
      </c>
      <c r="E1348" s="14" t="str">
        <f>_xlfn.XLOOKUP(D1348,'Meal Info'!$A$4:$A$19,'Meal Info'!$B$4:$B$19)</f>
        <v>Burritos</v>
      </c>
      <c r="F1348" s="14" t="str">
        <f>_xlfn.XLOOKUP(D1348,'Meal Info'!$A$4:$A$19,'Meal Info'!$C$4:$C$19)</f>
        <v>Edo</v>
      </c>
      <c r="G1348" s="7">
        <v>97.25</v>
      </c>
      <c r="H1348" s="7">
        <f t="shared" si="84"/>
        <v>9.7250000000000014</v>
      </c>
      <c r="I1348" s="7">
        <f t="shared" si="85"/>
        <v>106.97499999999999</v>
      </c>
      <c r="J1348" s="7">
        <v>0.39</v>
      </c>
      <c r="K1348" s="7">
        <f t="shared" si="82"/>
        <v>37.927500000000002</v>
      </c>
      <c r="L1348" s="7" t="s">
        <v>28</v>
      </c>
      <c r="M1348" s="7">
        <v>3</v>
      </c>
      <c r="N1348" s="7">
        <f>INDEX('Delivery Distances'!$B$6:$K$20,MATCH('Sales Summary_working sheet'!L1348,'Delivery Distances'!$A$6:$A$20,0),MATCH('Sales Summary_working sheet'!M1348,'Delivery Distances'!$B$5:$K$5,0))</f>
        <v>6</v>
      </c>
      <c r="O1348" s="7" cm="1">
        <f t="array" ref="O1348">_xlfn.XLOOKUP(L1348,'Delivery Distances'!$A$6:$A$20,_xlfn.XLOOKUP('Sales Summary_working sheet'!M1348,'Delivery Distances'!$B$5:$K$5,'Delivery Distances'!$B$6:$K$20))</f>
        <v>6</v>
      </c>
      <c r="P1348" s="7">
        <f t="shared" si="83"/>
        <v>10</v>
      </c>
    </row>
    <row r="1349" spans="1:16" ht="15.75" customHeight="1" x14ac:dyDescent="0.15">
      <c r="A1349" s="13">
        <v>43990</v>
      </c>
      <c r="B1349" s="19" t="s">
        <v>5359</v>
      </c>
      <c r="C1349" s="7" t="s">
        <v>831</v>
      </c>
      <c r="D1349" s="14">
        <v>12</v>
      </c>
      <c r="E1349" s="14" t="str">
        <f>_xlfn.XLOOKUP(D1349,'Meal Info'!$A$4:$A$19,'Meal Info'!$B$4:$B$19)</f>
        <v>Thai</v>
      </c>
      <c r="F1349" s="14" t="str">
        <f>_xlfn.XLOOKUP(D1349,'Meal Info'!$A$4:$A$19,'Meal Info'!$C$4:$C$19)</f>
        <v>Edo</v>
      </c>
      <c r="G1349" s="7">
        <v>74.239999999999995</v>
      </c>
      <c r="H1349" s="7">
        <f t="shared" si="84"/>
        <v>7.4239999999999995</v>
      </c>
      <c r="I1349" s="7">
        <f t="shared" si="85"/>
        <v>81.663999999999987</v>
      </c>
      <c r="J1349" s="7">
        <v>0.38</v>
      </c>
      <c r="K1349" s="7">
        <f t="shared" ref="K1349:K1412" si="86">J1349*G1349</f>
        <v>28.211199999999998</v>
      </c>
      <c r="L1349" s="7" t="s">
        <v>5080</v>
      </c>
      <c r="M1349" s="7">
        <v>10</v>
      </c>
      <c r="N1349" s="7">
        <f>INDEX('Delivery Distances'!$B$6:$K$20,MATCH('Sales Summary_working sheet'!L1349,'Delivery Distances'!$A$6:$A$20,0),MATCH('Sales Summary_working sheet'!M1349,'Delivery Distances'!$B$5:$K$5,0))</f>
        <v>5</v>
      </c>
      <c r="O1349" s="7" cm="1">
        <f t="array" ref="O1349">_xlfn.XLOOKUP(L1349,'Delivery Distances'!$A$6:$A$20,_xlfn.XLOOKUP('Sales Summary_working sheet'!M1349,'Delivery Distances'!$B$5:$K$5,'Delivery Distances'!$B$6:$K$20))</f>
        <v>5</v>
      </c>
      <c r="P1349" s="7">
        <f t="shared" ref="P1349:P1412" si="87">IF(O1349&lt;=2, O1349*3, IF(O1349&lt;=6, 3*2 + (O1349-2)*1, 3*2 + 4*1 + (O1349-6)*0.5))</f>
        <v>9</v>
      </c>
    </row>
    <row r="1350" spans="1:16" ht="15.75" customHeight="1" x14ac:dyDescent="0.15">
      <c r="A1350" s="13">
        <v>43990</v>
      </c>
      <c r="B1350" s="19" t="s">
        <v>5359</v>
      </c>
      <c r="C1350" s="7" t="s">
        <v>4738</v>
      </c>
      <c r="D1350" s="14">
        <v>12</v>
      </c>
      <c r="E1350" s="14" t="str">
        <f>_xlfn.XLOOKUP(D1350,'Meal Info'!$A$4:$A$19,'Meal Info'!$B$4:$B$19)</f>
        <v>Thai</v>
      </c>
      <c r="F1350" s="14" t="str">
        <f>_xlfn.XLOOKUP(D1350,'Meal Info'!$A$4:$A$19,'Meal Info'!$C$4:$C$19)</f>
        <v>Edo</v>
      </c>
      <c r="G1350" s="7">
        <v>79.56</v>
      </c>
      <c r="H1350" s="7">
        <f t="shared" si="84"/>
        <v>7.9560000000000004</v>
      </c>
      <c r="I1350" s="7">
        <f t="shared" si="85"/>
        <v>87.516000000000005</v>
      </c>
      <c r="J1350" s="7">
        <v>0.05</v>
      </c>
      <c r="K1350" s="7">
        <f t="shared" si="86"/>
        <v>3.9780000000000002</v>
      </c>
      <c r="L1350" s="7" t="s">
        <v>31</v>
      </c>
      <c r="M1350" s="7">
        <v>9</v>
      </c>
      <c r="N1350" s="7">
        <f>INDEX('Delivery Distances'!$B$6:$K$20,MATCH('Sales Summary_working sheet'!L1350,'Delivery Distances'!$A$6:$A$20,0),MATCH('Sales Summary_working sheet'!M1350,'Delivery Distances'!$B$5:$K$5,0))</f>
        <v>14</v>
      </c>
      <c r="O1350" s="7" cm="1">
        <f t="array" ref="O1350">_xlfn.XLOOKUP(L1350,'Delivery Distances'!$A$6:$A$20,_xlfn.XLOOKUP('Sales Summary_working sheet'!M1350,'Delivery Distances'!$B$5:$K$5,'Delivery Distances'!$B$6:$K$20))</f>
        <v>14</v>
      </c>
      <c r="P1350" s="7">
        <f t="shared" si="87"/>
        <v>14</v>
      </c>
    </row>
    <row r="1351" spans="1:16" ht="15.75" customHeight="1" x14ac:dyDescent="0.15">
      <c r="A1351" s="13">
        <v>43990</v>
      </c>
      <c r="B1351" s="19" t="s">
        <v>5360</v>
      </c>
      <c r="C1351" s="7" t="s">
        <v>1748</v>
      </c>
      <c r="D1351" s="14">
        <v>4</v>
      </c>
      <c r="E1351" s="14" t="str">
        <f>_xlfn.XLOOKUP(D1351,'Meal Info'!$A$4:$A$19,'Meal Info'!$B$4:$B$19)</f>
        <v>Burritos</v>
      </c>
      <c r="F1351" s="14" t="str">
        <f>_xlfn.XLOOKUP(D1351,'Meal Info'!$A$4:$A$19,'Meal Info'!$C$4:$C$19)</f>
        <v>Edo</v>
      </c>
      <c r="G1351" s="7">
        <v>2.23</v>
      </c>
      <c r="H1351" s="7">
        <f t="shared" si="84"/>
        <v>0.223</v>
      </c>
      <c r="I1351" s="7">
        <f t="shared" si="85"/>
        <v>2.4529999999999998</v>
      </c>
      <c r="J1351" s="7">
        <v>0.3</v>
      </c>
      <c r="K1351" s="7">
        <f t="shared" si="86"/>
        <v>0.66899999999999993</v>
      </c>
      <c r="L1351" s="7" t="s">
        <v>5080</v>
      </c>
      <c r="M1351" s="7">
        <v>8</v>
      </c>
      <c r="N1351" s="7">
        <f>INDEX('Delivery Distances'!$B$6:$K$20,MATCH('Sales Summary_working sheet'!L1351,'Delivery Distances'!$A$6:$A$20,0),MATCH('Sales Summary_working sheet'!M1351,'Delivery Distances'!$B$5:$K$5,0))</f>
        <v>2</v>
      </c>
      <c r="O1351" s="7" cm="1">
        <f t="array" ref="O1351">_xlfn.XLOOKUP(L1351,'Delivery Distances'!$A$6:$A$20,_xlfn.XLOOKUP('Sales Summary_working sheet'!M1351,'Delivery Distances'!$B$5:$K$5,'Delivery Distances'!$B$6:$K$20))</f>
        <v>2</v>
      </c>
      <c r="P1351" s="7">
        <f t="shared" si="87"/>
        <v>6</v>
      </c>
    </row>
    <row r="1352" spans="1:16" ht="15.75" customHeight="1" x14ac:dyDescent="0.15">
      <c r="A1352" s="13">
        <v>43990</v>
      </c>
      <c r="B1352" s="19" t="s">
        <v>5360</v>
      </c>
      <c r="C1352" s="7" t="s">
        <v>4893</v>
      </c>
      <c r="D1352" s="14">
        <v>12</v>
      </c>
      <c r="E1352" s="14" t="str">
        <f>_xlfn.XLOOKUP(D1352,'Meal Info'!$A$4:$A$19,'Meal Info'!$B$4:$B$19)</f>
        <v>Thai</v>
      </c>
      <c r="F1352" s="14" t="str">
        <f>_xlfn.XLOOKUP(D1352,'Meal Info'!$A$4:$A$19,'Meal Info'!$C$4:$C$19)</f>
        <v>Edo</v>
      </c>
      <c r="G1352" s="7">
        <v>8.83</v>
      </c>
      <c r="H1352" s="7">
        <f t="shared" si="84"/>
        <v>0.88300000000000001</v>
      </c>
      <c r="I1352" s="7">
        <f t="shared" si="85"/>
        <v>9.713000000000001</v>
      </c>
      <c r="J1352" s="7">
        <v>0.05</v>
      </c>
      <c r="K1352" s="7">
        <f t="shared" si="86"/>
        <v>0.4415</v>
      </c>
      <c r="L1352" s="7" t="s">
        <v>26</v>
      </c>
      <c r="M1352" s="7">
        <v>5</v>
      </c>
      <c r="N1352" s="7">
        <f>INDEX('Delivery Distances'!$B$6:$K$20,MATCH('Sales Summary_working sheet'!L1352,'Delivery Distances'!$A$6:$A$20,0),MATCH('Sales Summary_working sheet'!M1352,'Delivery Distances'!$B$5:$K$5,0))</f>
        <v>16</v>
      </c>
      <c r="O1352" s="7" cm="1">
        <f t="array" ref="O1352">_xlfn.XLOOKUP(L1352,'Delivery Distances'!$A$6:$A$20,_xlfn.XLOOKUP('Sales Summary_working sheet'!M1352,'Delivery Distances'!$B$5:$K$5,'Delivery Distances'!$B$6:$K$20))</f>
        <v>16</v>
      </c>
      <c r="P1352" s="7">
        <f t="shared" si="87"/>
        <v>15</v>
      </c>
    </row>
    <row r="1353" spans="1:16" ht="15.75" customHeight="1" x14ac:dyDescent="0.15">
      <c r="A1353" s="13">
        <v>43990</v>
      </c>
      <c r="B1353" s="19" t="s">
        <v>5360</v>
      </c>
      <c r="C1353" s="7" t="s">
        <v>4963</v>
      </c>
      <c r="D1353" s="14">
        <v>6</v>
      </c>
      <c r="E1353" s="14" t="str">
        <f>_xlfn.XLOOKUP(D1353,'Meal Info'!$A$4:$A$19,'Meal Info'!$B$4:$B$19)</f>
        <v>Indian</v>
      </c>
      <c r="F1353" s="14" t="str">
        <f>_xlfn.XLOOKUP(D1353,'Meal Info'!$A$4:$A$19,'Meal Info'!$C$4:$C$19)</f>
        <v>Edo</v>
      </c>
      <c r="G1353" s="7">
        <v>30.83</v>
      </c>
      <c r="H1353" s="7">
        <f t="shared" si="84"/>
        <v>3.0830000000000002</v>
      </c>
      <c r="I1353" s="7">
        <f t="shared" si="85"/>
        <v>33.912999999999997</v>
      </c>
      <c r="J1353" s="7">
        <v>0.24</v>
      </c>
      <c r="K1353" s="7">
        <f t="shared" si="86"/>
        <v>7.3991999999999996</v>
      </c>
      <c r="L1353" s="7" t="s">
        <v>5080</v>
      </c>
      <c r="M1353" s="7">
        <v>7</v>
      </c>
      <c r="N1353" s="7">
        <f>INDEX('Delivery Distances'!$B$6:$K$20,MATCH('Sales Summary_working sheet'!L1353,'Delivery Distances'!$A$6:$A$20,0),MATCH('Sales Summary_working sheet'!M1353,'Delivery Distances'!$B$5:$K$5,0))</f>
        <v>1</v>
      </c>
      <c r="O1353" s="7" cm="1">
        <f t="array" ref="O1353">_xlfn.XLOOKUP(L1353,'Delivery Distances'!$A$6:$A$20,_xlfn.XLOOKUP('Sales Summary_working sheet'!M1353,'Delivery Distances'!$B$5:$K$5,'Delivery Distances'!$B$6:$K$20))</f>
        <v>1</v>
      </c>
      <c r="P1353" s="7">
        <f t="shared" si="87"/>
        <v>3</v>
      </c>
    </row>
    <row r="1354" spans="1:16" ht="15.75" customHeight="1" x14ac:dyDescent="0.15">
      <c r="A1354" s="13">
        <v>43990</v>
      </c>
      <c r="B1354" s="19" t="s">
        <v>5360</v>
      </c>
      <c r="C1354" s="7" t="s">
        <v>1414</v>
      </c>
      <c r="D1354" s="14">
        <v>12</v>
      </c>
      <c r="E1354" s="14" t="str">
        <f>_xlfn.XLOOKUP(D1354,'Meal Info'!$A$4:$A$19,'Meal Info'!$B$4:$B$19)</f>
        <v>Thai</v>
      </c>
      <c r="F1354" s="14" t="str">
        <f>_xlfn.XLOOKUP(D1354,'Meal Info'!$A$4:$A$19,'Meal Info'!$C$4:$C$19)</f>
        <v>Edo</v>
      </c>
      <c r="G1354" s="7">
        <v>97.38</v>
      </c>
      <c r="H1354" s="7">
        <f t="shared" si="84"/>
        <v>9.7379999999999995</v>
      </c>
      <c r="I1354" s="7">
        <f t="shared" si="85"/>
        <v>107.11799999999999</v>
      </c>
      <c r="J1354" s="7">
        <v>0.03</v>
      </c>
      <c r="K1354" s="7">
        <f t="shared" si="86"/>
        <v>2.9213999999999998</v>
      </c>
      <c r="L1354" s="7" t="s">
        <v>5082</v>
      </c>
      <c r="M1354" s="7">
        <v>10</v>
      </c>
      <c r="N1354" s="7">
        <f>INDEX('Delivery Distances'!$B$6:$K$20,MATCH('Sales Summary_working sheet'!L1354,'Delivery Distances'!$A$6:$A$20,0),MATCH('Sales Summary_working sheet'!M1354,'Delivery Distances'!$B$5:$K$5,0))</f>
        <v>2</v>
      </c>
      <c r="O1354" s="7" cm="1">
        <f t="array" ref="O1354">_xlfn.XLOOKUP(L1354,'Delivery Distances'!$A$6:$A$20,_xlfn.XLOOKUP('Sales Summary_working sheet'!M1354,'Delivery Distances'!$B$5:$K$5,'Delivery Distances'!$B$6:$K$20))</f>
        <v>2</v>
      </c>
      <c r="P1354" s="7">
        <f t="shared" si="87"/>
        <v>6</v>
      </c>
    </row>
    <row r="1355" spans="1:16" ht="15.75" customHeight="1" x14ac:dyDescent="0.15">
      <c r="A1355" s="13">
        <v>43990</v>
      </c>
      <c r="B1355" s="19" t="s">
        <v>5360</v>
      </c>
      <c r="C1355" s="7" t="s">
        <v>1519</v>
      </c>
      <c r="D1355" s="14">
        <v>6</v>
      </c>
      <c r="E1355" s="14" t="str">
        <f>_xlfn.XLOOKUP(D1355,'Meal Info'!$A$4:$A$19,'Meal Info'!$B$4:$B$19)</f>
        <v>Indian</v>
      </c>
      <c r="F1355" s="14" t="str">
        <f>_xlfn.XLOOKUP(D1355,'Meal Info'!$A$4:$A$19,'Meal Info'!$C$4:$C$19)</f>
        <v>Edo</v>
      </c>
      <c r="G1355" s="7">
        <v>63.18</v>
      </c>
      <c r="H1355" s="7">
        <f t="shared" si="84"/>
        <v>6.3180000000000005</v>
      </c>
      <c r="I1355" s="7">
        <f t="shared" si="85"/>
        <v>69.498000000000005</v>
      </c>
      <c r="J1355" s="7">
        <v>0.03</v>
      </c>
      <c r="K1355" s="7">
        <f t="shared" si="86"/>
        <v>1.8954</v>
      </c>
      <c r="L1355" s="7" t="s">
        <v>27</v>
      </c>
      <c r="M1355" s="7">
        <v>9</v>
      </c>
      <c r="N1355" s="7">
        <f>INDEX('Delivery Distances'!$B$6:$K$20,MATCH('Sales Summary_working sheet'!L1355,'Delivery Distances'!$A$6:$A$20,0),MATCH('Sales Summary_working sheet'!M1355,'Delivery Distances'!$B$5:$K$5,0))</f>
        <v>9</v>
      </c>
      <c r="O1355" s="7" cm="1">
        <f t="array" ref="O1355">_xlfn.XLOOKUP(L1355,'Delivery Distances'!$A$6:$A$20,_xlfn.XLOOKUP('Sales Summary_working sheet'!M1355,'Delivery Distances'!$B$5:$K$5,'Delivery Distances'!$B$6:$K$20))</f>
        <v>9</v>
      </c>
      <c r="P1355" s="7">
        <f t="shared" si="87"/>
        <v>11.5</v>
      </c>
    </row>
    <row r="1356" spans="1:16" ht="15.75" customHeight="1" x14ac:dyDescent="0.15">
      <c r="A1356" s="13">
        <v>43990</v>
      </c>
      <c r="B1356" s="19" t="s">
        <v>5360</v>
      </c>
      <c r="C1356" s="7" t="s">
        <v>335</v>
      </c>
      <c r="D1356" s="14">
        <v>6</v>
      </c>
      <c r="E1356" s="14" t="str">
        <f>_xlfn.XLOOKUP(D1356,'Meal Info'!$A$4:$A$19,'Meal Info'!$B$4:$B$19)</f>
        <v>Indian</v>
      </c>
      <c r="F1356" s="14" t="str">
        <f>_xlfn.XLOOKUP(D1356,'Meal Info'!$A$4:$A$19,'Meal Info'!$C$4:$C$19)</f>
        <v>Edo</v>
      </c>
      <c r="G1356" s="7">
        <v>21</v>
      </c>
      <c r="H1356" s="7">
        <f t="shared" si="84"/>
        <v>2.1</v>
      </c>
      <c r="I1356" s="7">
        <f t="shared" si="85"/>
        <v>23.1</v>
      </c>
      <c r="J1356" s="7">
        <v>0.34</v>
      </c>
      <c r="K1356" s="7">
        <f t="shared" si="86"/>
        <v>7.1400000000000006</v>
      </c>
      <c r="L1356" s="7" t="s">
        <v>27</v>
      </c>
      <c r="M1356" s="7">
        <v>4</v>
      </c>
      <c r="N1356" s="7">
        <f>INDEX('Delivery Distances'!$B$6:$K$20,MATCH('Sales Summary_working sheet'!L1356,'Delivery Distances'!$A$6:$A$20,0),MATCH('Sales Summary_working sheet'!M1356,'Delivery Distances'!$B$5:$K$5,0))</f>
        <v>5</v>
      </c>
      <c r="O1356" s="7" cm="1">
        <f t="array" ref="O1356">_xlfn.XLOOKUP(L1356,'Delivery Distances'!$A$6:$A$20,_xlfn.XLOOKUP('Sales Summary_working sheet'!M1356,'Delivery Distances'!$B$5:$K$5,'Delivery Distances'!$B$6:$K$20))</f>
        <v>5</v>
      </c>
      <c r="P1356" s="7">
        <f t="shared" si="87"/>
        <v>9</v>
      </c>
    </row>
    <row r="1357" spans="1:16" ht="15.75" customHeight="1" x14ac:dyDescent="0.15">
      <c r="A1357" s="13">
        <v>43990</v>
      </c>
      <c r="B1357" s="19" t="s">
        <v>5360</v>
      </c>
      <c r="C1357" s="7" t="s">
        <v>271</v>
      </c>
      <c r="D1357" s="14">
        <v>4</v>
      </c>
      <c r="E1357" s="14" t="str">
        <f>_xlfn.XLOOKUP(D1357,'Meal Info'!$A$4:$A$19,'Meal Info'!$B$4:$B$19)</f>
        <v>Burritos</v>
      </c>
      <c r="F1357" s="14" t="str">
        <f>_xlfn.XLOOKUP(D1357,'Meal Info'!$A$4:$A$19,'Meal Info'!$C$4:$C$19)</f>
        <v>Edo</v>
      </c>
      <c r="G1357" s="7">
        <v>42.76</v>
      </c>
      <c r="H1357" s="7">
        <f t="shared" si="84"/>
        <v>4.2759999999999998</v>
      </c>
      <c r="I1357" s="7">
        <f t="shared" si="85"/>
        <v>47.036000000000001</v>
      </c>
      <c r="J1357" s="7">
        <v>7.0000000000000007E-2</v>
      </c>
      <c r="K1357" s="7">
        <f t="shared" si="86"/>
        <v>2.9932000000000003</v>
      </c>
      <c r="L1357" s="7" t="s">
        <v>5083</v>
      </c>
      <c r="M1357" s="7">
        <v>1</v>
      </c>
      <c r="N1357" s="7">
        <f>INDEX('Delivery Distances'!$B$6:$K$20,MATCH('Sales Summary_working sheet'!L1357,'Delivery Distances'!$A$6:$A$20,0),MATCH('Sales Summary_working sheet'!M1357,'Delivery Distances'!$B$5:$K$5,0))</f>
        <v>3</v>
      </c>
      <c r="O1357" s="7" cm="1">
        <f t="array" ref="O1357">_xlfn.XLOOKUP(L1357,'Delivery Distances'!$A$6:$A$20,_xlfn.XLOOKUP('Sales Summary_working sheet'!M1357,'Delivery Distances'!$B$5:$K$5,'Delivery Distances'!$B$6:$K$20))</f>
        <v>3</v>
      </c>
      <c r="P1357" s="7">
        <f t="shared" si="87"/>
        <v>7</v>
      </c>
    </row>
    <row r="1358" spans="1:16" ht="15.75" customHeight="1" x14ac:dyDescent="0.15">
      <c r="A1358" s="13">
        <v>43990</v>
      </c>
      <c r="B1358" s="19" t="s">
        <v>5360</v>
      </c>
      <c r="C1358" s="7" t="s">
        <v>1756</v>
      </c>
      <c r="D1358" s="14">
        <v>12</v>
      </c>
      <c r="E1358" s="14" t="str">
        <f>_xlfn.XLOOKUP(D1358,'Meal Info'!$A$4:$A$19,'Meal Info'!$B$4:$B$19)</f>
        <v>Thai</v>
      </c>
      <c r="F1358" s="14" t="str">
        <f>_xlfn.XLOOKUP(D1358,'Meal Info'!$A$4:$A$19,'Meal Info'!$C$4:$C$19)</f>
        <v>Edo</v>
      </c>
      <c r="G1358" s="7">
        <v>95.84</v>
      </c>
      <c r="H1358" s="7">
        <f t="shared" si="84"/>
        <v>9.5840000000000014</v>
      </c>
      <c r="I1358" s="7">
        <f t="shared" si="85"/>
        <v>105.42400000000001</v>
      </c>
      <c r="J1358" s="7">
        <v>0.39</v>
      </c>
      <c r="K1358" s="7">
        <f t="shared" si="86"/>
        <v>37.377600000000001</v>
      </c>
      <c r="L1358" s="7" t="s">
        <v>30</v>
      </c>
      <c r="M1358" s="7">
        <v>2</v>
      </c>
      <c r="N1358" s="7">
        <f>INDEX('Delivery Distances'!$B$6:$K$20,MATCH('Sales Summary_working sheet'!L1358,'Delivery Distances'!$A$6:$A$20,0),MATCH('Sales Summary_working sheet'!M1358,'Delivery Distances'!$B$5:$K$5,0))</f>
        <v>12</v>
      </c>
      <c r="O1358" s="7" cm="1">
        <f t="array" ref="O1358">_xlfn.XLOOKUP(L1358,'Delivery Distances'!$A$6:$A$20,_xlfn.XLOOKUP('Sales Summary_working sheet'!M1358,'Delivery Distances'!$B$5:$K$5,'Delivery Distances'!$B$6:$K$20))</f>
        <v>12</v>
      </c>
      <c r="P1358" s="7">
        <f t="shared" si="87"/>
        <v>13</v>
      </c>
    </row>
    <row r="1359" spans="1:16" ht="15.75" customHeight="1" x14ac:dyDescent="0.15">
      <c r="A1359" s="13">
        <v>43990</v>
      </c>
      <c r="B1359" s="19" t="s">
        <v>5360</v>
      </c>
      <c r="C1359" s="7" t="s">
        <v>2744</v>
      </c>
      <c r="D1359" s="14">
        <v>4</v>
      </c>
      <c r="E1359" s="14" t="str">
        <f>_xlfn.XLOOKUP(D1359,'Meal Info'!$A$4:$A$19,'Meal Info'!$B$4:$B$19)</f>
        <v>Burritos</v>
      </c>
      <c r="F1359" s="14" t="str">
        <f>_xlfn.XLOOKUP(D1359,'Meal Info'!$A$4:$A$19,'Meal Info'!$C$4:$C$19)</f>
        <v>Edo</v>
      </c>
      <c r="G1359" s="7">
        <v>15.11</v>
      </c>
      <c r="H1359" s="7">
        <f t="shared" si="84"/>
        <v>1.5110000000000001</v>
      </c>
      <c r="I1359" s="7">
        <f t="shared" si="85"/>
        <v>16.620999999999999</v>
      </c>
      <c r="J1359" s="7">
        <v>0.06</v>
      </c>
      <c r="K1359" s="7">
        <f t="shared" si="86"/>
        <v>0.90659999999999996</v>
      </c>
      <c r="L1359" s="7" t="s">
        <v>29</v>
      </c>
      <c r="M1359" s="7">
        <v>4</v>
      </c>
      <c r="N1359" s="7">
        <f>INDEX('Delivery Distances'!$B$6:$K$20,MATCH('Sales Summary_working sheet'!L1359,'Delivery Distances'!$A$6:$A$20,0),MATCH('Sales Summary_working sheet'!M1359,'Delivery Distances'!$B$5:$K$5,0))</f>
        <v>14</v>
      </c>
      <c r="O1359" s="7" cm="1">
        <f t="array" ref="O1359">_xlfn.XLOOKUP(L1359,'Delivery Distances'!$A$6:$A$20,_xlfn.XLOOKUP('Sales Summary_working sheet'!M1359,'Delivery Distances'!$B$5:$K$5,'Delivery Distances'!$B$6:$K$20))</f>
        <v>14</v>
      </c>
      <c r="P1359" s="7">
        <f t="shared" si="87"/>
        <v>14</v>
      </c>
    </row>
    <row r="1360" spans="1:16" ht="15.75" customHeight="1" x14ac:dyDescent="0.15">
      <c r="A1360" s="13">
        <v>43990</v>
      </c>
      <c r="B1360" s="19" t="s">
        <v>5360</v>
      </c>
      <c r="C1360" s="7" t="s">
        <v>4710</v>
      </c>
      <c r="D1360" s="14">
        <v>12</v>
      </c>
      <c r="E1360" s="14" t="str">
        <f>_xlfn.XLOOKUP(D1360,'Meal Info'!$A$4:$A$19,'Meal Info'!$B$4:$B$19)</f>
        <v>Thai</v>
      </c>
      <c r="F1360" s="14" t="str">
        <f>_xlfn.XLOOKUP(D1360,'Meal Info'!$A$4:$A$19,'Meal Info'!$C$4:$C$19)</f>
        <v>Edo</v>
      </c>
      <c r="G1360" s="7">
        <v>5.86</v>
      </c>
      <c r="H1360" s="7">
        <f t="shared" si="84"/>
        <v>0.58600000000000008</v>
      </c>
      <c r="I1360" s="7">
        <f t="shared" si="85"/>
        <v>6.4460000000000006</v>
      </c>
      <c r="J1360" s="7">
        <v>0.25</v>
      </c>
      <c r="K1360" s="7">
        <f t="shared" si="86"/>
        <v>1.4650000000000001</v>
      </c>
      <c r="L1360" s="7" t="s">
        <v>30</v>
      </c>
      <c r="M1360" s="7">
        <v>9</v>
      </c>
      <c r="N1360" s="7">
        <f>INDEX('Delivery Distances'!$B$6:$K$20,MATCH('Sales Summary_working sheet'!L1360,'Delivery Distances'!$A$6:$A$20,0),MATCH('Sales Summary_working sheet'!M1360,'Delivery Distances'!$B$5:$K$5,0))</f>
        <v>17</v>
      </c>
      <c r="O1360" s="7" cm="1">
        <f t="array" ref="O1360">_xlfn.XLOOKUP(L1360,'Delivery Distances'!$A$6:$A$20,_xlfn.XLOOKUP('Sales Summary_working sheet'!M1360,'Delivery Distances'!$B$5:$K$5,'Delivery Distances'!$B$6:$K$20))</f>
        <v>17</v>
      </c>
      <c r="P1360" s="7">
        <f t="shared" si="87"/>
        <v>15.5</v>
      </c>
    </row>
    <row r="1361" spans="1:16" ht="15.75" customHeight="1" x14ac:dyDescent="0.15">
      <c r="A1361" s="13">
        <v>43990</v>
      </c>
      <c r="B1361" s="19" t="s">
        <v>5360</v>
      </c>
      <c r="C1361" s="7" t="s">
        <v>3894</v>
      </c>
      <c r="D1361" s="14">
        <v>4</v>
      </c>
      <c r="E1361" s="14" t="str">
        <f>_xlfn.XLOOKUP(D1361,'Meal Info'!$A$4:$A$19,'Meal Info'!$B$4:$B$19)</f>
        <v>Burritos</v>
      </c>
      <c r="F1361" s="14" t="str">
        <f>_xlfn.XLOOKUP(D1361,'Meal Info'!$A$4:$A$19,'Meal Info'!$C$4:$C$19)</f>
        <v>Edo</v>
      </c>
      <c r="G1361" s="7">
        <v>95.8</v>
      </c>
      <c r="H1361" s="7">
        <f t="shared" si="84"/>
        <v>9.58</v>
      </c>
      <c r="I1361" s="7">
        <f t="shared" si="85"/>
        <v>105.38</v>
      </c>
      <c r="J1361" s="7">
        <v>0.12</v>
      </c>
      <c r="K1361" s="7">
        <f t="shared" si="86"/>
        <v>11.495999999999999</v>
      </c>
      <c r="L1361" s="7" t="s">
        <v>5083</v>
      </c>
      <c r="M1361" s="7">
        <v>8</v>
      </c>
      <c r="N1361" s="7">
        <f>INDEX('Delivery Distances'!$B$6:$K$20,MATCH('Sales Summary_working sheet'!L1361,'Delivery Distances'!$A$6:$A$20,0),MATCH('Sales Summary_working sheet'!M1361,'Delivery Distances'!$B$5:$K$5,0))</f>
        <v>3</v>
      </c>
      <c r="O1361" s="7" cm="1">
        <f t="array" ref="O1361">_xlfn.XLOOKUP(L1361,'Delivery Distances'!$A$6:$A$20,_xlfn.XLOOKUP('Sales Summary_working sheet'!M1361,'Delivery Distances'!$B$5:$K$5,'Delivery Distances'!$B$6:$K$20))</f>
        <v>3</v>
      </c>
      <c r="P1361" s="7">
        <f t="shared" si="87"/>
        <v>7</v>
      </c>
    </row>
    <row r="1362" spans="1:16" ht="15.75" customHeight="1" x14ac:dyDescent="0.15">
      <c r="A1362" s="13">
        <v>43990</v>
      </c>
      <c r="B1362" s="19" t="s">
        <v>5360</v>
      </c>
      <c r="C1362" s="7" t="s">
        <v>2194</v>
      </c>
      <c r="D1362" s="14">
        <v>6</v>
      </c>
      <c r="E1362" s="14" t="str">
        <f>_xlfn.XLOOKUP(D1362,'Meal Info'!$A$4:$A$19,'Meal Info'!$B$4:$B$19)</f>
        <v>Indian</v>
      </c>
      <c r="F1362" s="14" t="str">
        <f>_xlfn.XLOOKUP(D1362,'Meal Info'!$A$4:$A$19,'Meal Info'!$C$4:$C$19)</f>
        <v>Edo</v>
      </c>
      <c r="G1362" s="7">
        <v>90.57</v>
      </c>
      <c r="H1362" s="7">
        <f t="shared" si="84"/>
        <v>9.0570000000000004</v>
      </c>
      <c r="I1362" s="7">
        <f t="shared" si="85"/>
        <v>99.626999999999995</v>
      </c>
      <c r="J1362" s="7">
        <v>0.31</v>
      </c>
      <c r="K1362" s="7">
        <f t="shared" si="86"/>
        <v>28.076699999999999</v>
      </c>
      <c r="L1362" s="7" t="s">
        <v>5076</v>
      </c>
      <c r="M1362" s="7">
        <v>8</v>
      </c>
      <c r="N1362" s="7">
        <f>INDEX('Delivery Distances'!$B$6:$K$20,MATCH('Sales Summary_working sheet'!L1362,'Delivery Distances'!$A$6:$A$20,0),MATCH('Sales Summary_working sheet'!M1362,'Delivery Distances'!$B$5:$K$5,0))</f>
        <v>6</v>
      </c>
      <c r="O1362" s="7" cm="1">
        <f t="array" ref="O1362">_xlfn.XLOOKUP(L1362,'Delivery Distances'!$A$6:$A$20,_xlfn.XLOOKUP('Sales Summary_working sheet'!M1362,'Delivery Distances'!$B$5:$K$5,'Delivery Distances'!$B$6:$K$20))</f>
        <v>6</v>
      </c>
      <c r="P1362" s="7">
        <f t="shared" si="87"/>
        <v>10</v>
      </c>
    </row>
    <row r="1363" spans="1:16" ht="15.75" customHeight="1" x14ac:dyDescent="0.15">
      <c r="A1363" s="13">
        <v>43990</v>
      </c>
      <c r="B1363" s="19" t="s">
        <v>5360</v>
      </c>
      <c r="C1363" s="7" t="s">
        <v>3828</v>
      </c>
      <c r="D1363" s="14">
        <v>12</v>
      </c>
      <c r="E1363" s="14" t="str">
        <f>_xlfn.XLOOKUP(D1363,'Meal Info'!$A$4:$A$19,'Meal Info'!$B$4:$B$19)</f>
        <v>Thai</v>
      </c>
      <c r="F1363" s="14" t="str">
        <f>_xlfn.XLOOKUP(D1363,'Meal Info'!$A$4:$A$19,'Meal Info'!$C$4:$C$19)</f>
        <v>Edo</v>
      </c>
      <c r="G1363" s="7">
        <v>39.83</v>
      </c>
      <c r="H1363" s="7">
        <f t="shared" si="84"/>
        <v>3.9830000000000001</v>
      </c>
      <c r="I1363" s="7">
        <f t="shared" si="85"/>
        <v>43.812999999999995</v>
      </c>
      <c r="J1363" s="7">
        <v>0.05</v>
      </c>
      <c r="K1363" s="7">
        <f t="shared" si="86"/>
        <v>1.9915</v>
      </c>
      <c r="L1363" s="7" t="s">
        <v>5075</v>
      </c>
      <c r="M1363" s="7">
        <v>5</v>
      </c>
      <c r="N1363" s="7">
        <f>INDEX('Delivery Distances'!$B$6:$K$20,MATCH('Sales Summary_working sheet'!L1363,'Delivery Distances'!$A$6:$A$20,0),MATCH('Sales Summary_working sheet'!M1363,'Delivery Distances'!$B$5:$K$5,0))</f>
        <v>2</v>
      </c>
      <c r="O1363" s="7" cm="1">
        <f t="array" ref="O1363">_xlfn.XLOOKUP(L1363,'Delivery Distances'!$A$6:$A$20,_xlfn.XLOOKUP('Sales Summary_working sheet'!M1363,'Delivery Distances'!$B$5:$K$5,'Delivery Distances'!$B$6:$K$20))</f>
        <v>2</v>
      </c>
      <c r="P1363" s="7">
        <f t="shared" si="87"/>
        <v>6</v>
      </c>
    </row>
    <row r="1364" spans="1:16" ht="15.75" customHeight="1" x14ac:dyDescent="0.15">
      <c r="A1364" s="13">
        <v>43990</v>
      </c>
      <c r="B1364" s="19" t="s">
        <v>5360</v>
      </c>
      <c r="C1364" s="7" t="s">
        <v>4493</v>
      </c>
      <c r="D1364" s="14">
        <v>12</v>
      </c>
      <c r="E1364" s="14" t="str">
        <f>_xlfn.XLOOKUP(D1364,'Meal Info'!$A$4:$A$19,'Meal Info'!$B$4:$B$19)</f>
        <v>Thai</v>
      </c>
      <c r="F1364" s="14" t="str">
        <f>_xlfn.XLOOKUP(D1364,'Meal Info'!$A$4:$A$19,'Meal Info'!$C$4:$C$19)</f>
        <v>Edo</v>
      </c>
      <c r="G1364" s="7">
        <v>87.68</v>
      </c>
      <c r="H1364" s="7">
        <f t="shared" si="84"/>
        <v>8.7680000000000007</v>
      </c>
      <c r="I1364" s="7">
        <f t="shared" si="85"/>
        <v>96.448000000000008</v>
      </c>
      <c r="J1364" s="7">
        <v>0.18</v>
      </c>
      <c r="K1364" s="7">
        <f t="shared" si="86"/>
        <v>15.782400000000001</v>
      </c>
      <c r="L1364" s="7" t="s">
        <v>5080</v>
      </c>
      <c r="M1364" s="7">
        <v>2</v>
      </c>
      <c r="N1364" s="7">
        <f>INDEX('Delivery Distances'!$B$6:$K$20,MATCH('Sales Summary_working sheet'!L1364,'Delivery Distances'!$A$6:$A$20,0),MATCH('Sales Summary_working sheet'!M1364,'Delivery Distances'!$B$5:$K$5,0))</f>
        <v>1</v>
      </c>
      <c r="O1364" s="7" cm="1">
        <f t="array" ref="O1364">_xlfn.XLOOKUP(L1364,'Delivery Distances'!$A$6:$A$20,_xlfn.XLOOKUP('Sales Summary_working sheet'!M1364,'Delivery Distances'!$B$5:$K$5,'Delivery Distances'!$B$6:$K$20))</f>
        <v>1</v>
      </c>
      <c r="P1364" s="7">
        <f t="shared" si="87"/>
        <v>3</v>
      </c>
    </row>
    <row r="1365" spans="1:16" ht="15.75" customHeight="1" x14ac:dyDescent="0.15">
      <c r="A1365" s="13">
        <v>43990</v>
      </c>
      <c r="B1365" s="19" t="s">
        <v>5360</v>
      </c>
      <c r="C1365" s="7" t="s">
        <v>4210</v>
      </c>
      <c r="D1365" s="14">
        <v>4</v>
      </c>
      <c r="E1365" s="14" t="str">
        <f>_xlfn.XLOOKUP(D1365,'Meal Info'!$A$4:$A$19,'Meal Info'!$B$4:$B$19)</f>
        <v>Burritos</v>
      </c>
      <c r="F1365" s="14" t="str">
        <f>_xlfn.XLOOKUP(D1365,'Meal Info'!$A$4:$A$19,'Meal Info'!$C$4:$C$19)</f>
        <v>Edo</v>
      </c>
      <c r="G1365" s="7">
        <v>87.3</v>
      </c>
      <c r="H1365" s="7">
        <f t="shared" si="84"/>
        <v>8.73</v>
      </c>
      <c r="I1365" s="7">
        <f t="shared" si="85"/>
        <v>96.03</v>
      </c>
      <c r="J1365" s="7">
        <v>0.09</v>
      </c>
      <c r="K1365" s="7">
        <f t="shared" si="86"/>
        <v>7.8569999999999993</v>
      </c>
      <c r="L1365" s="7" t="s">
        <v>5079</v>
      </c>
      <c r="M1365" s="7">
        <v>3</v>
      </c>
      <c r="N1365" s="7">
        <f>INDEX('Delivery Distances'!$B$6:$K$20,MATCH('Sales Summary_working sheet'!L1365,'Delivery Distances'!$A$6:$A$20,0),MATCH('Sales Summary_working sheet'!M1365,'Delivery Distances'!$B$5:$K$5,0))</f>
        <v>4</v>
      </c>
      <c r="O1365" s="7" cm="1">
        <f t="array" ref="O1365">_xlfn.XLOOKUP(L1365,'Delivery Distances'!$A$6:$A$20,_xlfn.XLOOKUP('Sales Summary_working sheet'!M1365,'Delivery Distances'!$B$5:$K$5,'Delivery Distances'!$B$6:$K$20))</f>
        <v>4</v>
      </c>
      <c r="P1365" s="7">
        <f t="shared" si="87"/>
        <v>8</v>
      </c>
    </row>
    <row r="1366" spans="1:16" ht="15.75" customHeight="1" x14ac:dyDescent="0.15">
      <c r="A1366" s="13">
        <v>43990</v>
      </c>
      <c r="B1366" s="19" t="s">
        <v>5360</v>
      </c>
      <c r="C1366" s="7" t="s">
        <v>1334</v>
      </c>
      <c r="D1366" s="14">
        <v>12</v>
      </c>
      <c r="E1366" s="14" t="str">
        <f>_xlfn.XLOOKUP(D1366,'Meal Info'!$A$4:$A$19,'Meal Info'!$B$4:$B$19)</f>
        <v>Thai</v>
      </c>
      <c r="F1366" s="14" t="str">
        <f>_xlfn.XLOOKUP(D1366,'Meal Info'!$A$4:$A$19,'Meal Info'!$C$4:$C$19)</f>
        <v>Edo</v>
      </c>
      <c r="G1366" s="7">
        <v>58.97</v>
      </c>
      <c r="H1366" s="7">
        <f t="shared" si="84"/>
        <v>5.8970000000000002</v>
      </c>
      <c r="I1366" s="7">
        <f t="shared" si="85"/>
        <v>64.867000000000004</v>
      </c>
      <c r="J1366" s="7">
        <v>0.34</v>
      </c>
      <c r="K1366" s="7">
        <f t="shared" si="86"/>
        <v>20.049800000000001</v>
      </c>
      <c r="L1366" s="7" t="s">
        <v>27</v>
      </c>
      <c r="M1366" s="7">
        <v>4</v>
      </c>
      <c r="N1366" s="7">
        <f>INDEX('Delivery Distances'!$B$6:$K$20,MATCH('Sales Summary_working sheet'!L1366,'Delivery Distances'!$A$6:$A$20,0),MATCH('Sales Summary_working sheet'!M1366,'Delivery Distances'!$B$5:$K$5,0))</f>
        <v>5</v>
      </c>
      <c r="O1366" s="7" cm="1">
        <f t="array" ref="O1366">_xlfn.XLOOKUP(L1366,'Delivery Distances'!$A$6:$A$20,_xlfn.XLOOKUP('Sales Summary_working sheet'!M1366,'Delivery Distances'!$B$5:$K$5,'Delivery Distances'!$B$6:$K$20))</f>
        <v>5</v>
      </c>
      <c r="P1366" s="7">
        <f t="shared" si="87"/>
        <v>9</v>
      </c>
    </row>
    <row r="1367" spans="1:16" ht="15.75" customHeight="1" x14ac:dyDescent="0.15">
      <c r="A1367" s="13">
        <v>43990</v>
      </c>
      <c r="B1367" s="19" t="s">
        <v>5360</v>
      </c>
      <c r="C1367" s="7" t="s">
        <v>3791</v>
      </c>
      <c r="D1367" s="14">
        <v>12</v>
      </c>
      <c r="E1367" s="14" t="str">
        <f>_xlfn.XLOOKUP(D1367,'Meal Info'!$A$4:$A$19,'Meal Info'!$B$4:$B$19)</f>
        <v>Thai</v>
      </c>
      <c r="F1367" s="14" t="str">
        <f>_xlfn.XLOOKUP(D1367,'Meal Info'!$A$4:$A$19,'Meal Info'!$C$4:$C$19)</f>
        <v>Edo</v>
      </c>
      <c r="G1367" s="7">
        <v>54.52</v>
      </c>
      <c r="H1367" s="7">
        <f t="shared" si="84"/>
        <v>5.4520000000000008</v>
      </c>
      <c r="I1367" s="7">
        <f t="shared" si="85"/>
        <v>59.972000000000001</v>
      </c>
      <c r="J1367" s="7">
        <v>0.01</v>
      </c>
      <c r="K1367" s="7">
        <f t="shared" si="86"/>
        <v>0.54520000000000002</v>
      </c>
      <c r="L1367" s="7" t="s">
        <v>5078</v>
      </c>
      <c r="M1367" s="7">
        <v>5</v>
      </c>
      <c r="N1367" s="7">
        <f>INDEX('Delivery Distances'!$B$6:$K$20,MATCH('Sales Summary_working sheet'!L1367,'Delivery Distances'!$A$6:$A$20,0),MATCH('Sales Summary_working sheet'!M1367,'Delivery Distances'!$B$5:$K$5,0))</f>
        <v>5</v>
      </c>
      <c r="O1367" s="7" cm="1">
        <f t="array" ref="O1367">_xlfn.XLOOKUP(L1367,'Delivery Distances'!$A$6:$A$20,_xlfn.XLOOKUP('Sales Summary_working sheet'!M1367,'Delivery Distances'!$B$5:$K$5,'Delivery Distances'!$B$6:$K$20))</f>
        <v>5</v>
      </c>
      <c r="P1367" s="7">
        <f t="shared" si="87"/>
        <v>9</v>
      </c>
    </row>
    <row r="1368" spans="1:16" ht="15.75" customHeight="1" x14ac:dyDescent="0.15">
      <c r="A1368" s="13">
        <v>43990</v>
      </c>
      <c r="B1368" s="19" t="s">
        <v>5360</v>
      </c>
      <c r="C1368" s="7" t="s">
        <v>1247</v>
      </c>
      <c r="D1368" s="14">
        <v>12</v>
      </c>
      <c r="E1368" s="14" t="str">
        <f>_xlfn.XLOOKUP(D1368,'Meal Info'!$A$4:$A$19,'Meal Info'!$B$4:$B$19)</f>
        <v>Thai</v>
      </c>
      <c r="F1368" s="14" t="str">
        <f>_xlfn.XLOOKUP(D1368,'Meal Info'!$A$4:$A$19,'Meal Info'!$C$4:$C$19)</f>
        <v>Edo</v>
      </c>
      <c r="G1368" s="7">
        <v>89.02</v>
      </c>
      <c r="H1368" s="7">
        <f t="shared" si="84"/>
        <v>8.9019999999999992</v>
      </c>
      <c r="I1368" s="7">
        <f t="shared" si="85"/>
        <v>97.921999999999997</v>
      </c>
      <c r="J1368" s="7">
        <v>0.34</v>
      </c>
      <c r="K1368" s="7">
        <f t="shared" si="86"/>
        <v>30.2668</v>
      </c>
      <c r="L1368" s="7" t="s">
        <v>5082</v>
      </c>
      <c r="M1368" s="7">
        <v>5</v>
      </c>
      <c r="N1368" s="7">
        <f>INDEX('Delivery Distances'!$B$6:$K$20,MATCH('Sales Summary_working sheet'!L1368,'Delivery Distances'!$A$6:$A$20,0),MATCH('Sales Summary_working sheet'!M1368,'Delivery Distances'!$B$5:$K$5,0))</f>
        <v>2</v>
      </c>
      <c r="O1368" s="7" cm="1">
        <f t="array" ref="O1368">_xlfn.XLOOKUP(L1368,'Delivery Distances'!$A$6:$A$20,_xlfn.XLOOKUP('Sales Summary_working sheet'!M1368,'Delivery Distances'!$B$5:$K$5,'Delivery Distances'!$B$6:$K$20))</f>
        <v>2</v>
      </c>
      <c r="P1368" s="7">
        <f t="shared" si="87"/>
        <v>6</v>
      </c>
    </row>
    <row r="1369" spans="1:16" ht="15.75" customHeight="1" x14ac:dyDescent="0.15">
      <c r="A1369" s="13">
        <v>43990</v>
      </c>
      <c r="B1369" s="19" t="s">
        <v>5360</v>
      </c>
      <c r="C1369" s="7" t="s">
        <v>2681</v>
      </c>
      <c r="D1369" s="14">
        <v>6</v>
      </c>
      <c r="E1369" s="14" t="str">
        <f>_xlfn.XLOOKUP(D1369,'Meal Info'!$A$4:$A$19,'Meal Info'!$B$4:$B$19)</f>
        <v>Indian</v>
      </c>
      <c r="F1369" s="14" t="str">
        <f>_xlfn.XLOOKUP(D1369,'Meal Info'!$A$4:$A$19,'Meal Info'!$C$4:$C$19)</f>
        <v>Edo</v>
      </c>
      <c r="G1369" s="7">
        <v>83.45</v>
      </c>
      <c r="H1369" s="7">
        <f t="shared" si="84"/>
        <v>8.3450000000000006</v>
      </c>
      <c r="I1369" s="7">
        <f t="shared" si="85"/>
        <v>91.795000000000002</v>
      </c>
      <c r="J1369" s="7">
        <v>0.11</v>
      </c>
      <c r="K1369" s="7">
        <f t="shared" si="86"/>
        <v>9.1795000000000009</v>
      </c>
      <c r="L1369" s="7" t="s">
        <v>5083</v>
      </c>
      <c r="M1369" s="7">
        <v>6</v>
      </c>
      <c r="N1369" s="7">
        <f>INDEX('Delivery Distances'!$B$6:$K$20,MATCH('Sales Summary_working sheet'!L1369,'Delivery Distances'!$A$6:$A$20,0),MATCH('Sales Summary_working sheet'!M1369,'Delivery Distances'!$B$5:$K$5,0))</f>
        <v>2</v>
      </c>
      <c r="O1369" s="7" cm="1">
        <f t="array" ref="O1369">_xlfn.XLOOKUP(L1369,'Delivery Distances'!$A$6:$A$20,_xlfn.XLOOKUP('Sales Summary_working sheet'!M1369,'Delivery Distances'!$B$5:$K$5,'Delivery Distances'!$B$6:$K$20))</f>
        <v>2</v>
      </c>
      <c r="P1369" s="7">
        <f t="shared" si="87"/>
        <v>6</v>
      </c>
    </row>
    <row r="1370" spans="1:16" ht="15.75" customHeight="1" x14ac:dyDescent="0.15">
      <c r="A1370" s="13">
        <v>43990</v>
      </c>
      <c r="B1370" s="19" t="s">
        <v>5361</v>
      </c>
      <c r="C1370" s="7" t="s">
        <v>3179</v>
      </c>
      <c r="D1370" s="14">
        <v>6</v>
      </c>
      <c r="E1370" s="14" t="str">
        <f>_xlfn.XLOOKUP(D1370,'Meal Info'!$A$4:$A$19,'Meal Info'!$B$4:$B$19)</f>
        <v>Indian</v>
      </c>
      <c r="F1370" s="14" t="str">
        <f>_xlfn.XLOOKUP(D1370,'Meal Info'!$A$4:$A$19,'Meal Info'!$C$4:$C$19)</f>
        <v>Edo</v>
      </c>
      <c r="G1370" s="7">
        <v>66.86</v>
      </c>
      <c r="H1370" s="7">
        <f t="shared" si="84"/>
        <v>6.6859999999999999</v>
      </c>
      <c r="I1370" s="7">
        <f t="shared" si="85"/>
        <v>73.545999999999992</v>
      </c>
      <c r="J1370" s="7">
        <v>0.23</v>
      </c>
      <c r="K1370" s="7">
        <f t="shared" si="86"/>
        <v>15.377800000000001</v>
      </c>
      <c r="L1370" s="7" t="s">
        <v>28</v>
      </c>
      <c r="M1370" s="7">
        <v>1</v>
      </c>
      <c r="N1370" s="7">
        <f>INDEX('Delivery Distances'!$B$6:$K$20,MATCH('Sales Summary_working sheet'!L1370,'Delivery Distances'!$A$6:$A$20,0),MATCH('Sales Summary_working sheet'!M1370,'Delivery Distances'!$B$5:$K$5,0))</f>
        <v>18</v>
      </c>
      <c r="O1370" s="7" cm="1">
        <f t="array" ref="O1370">_xlfn.XLOOKUP(L1370,'Delivery Distances'!$A$6:$A$20,_xlfn.XLOOKUP('Sales Summary_working sheet'!M1370,'Delivery Distances'!$B$5:$K$5,'Delivery Distances'!$B$6:$K$20))</f>
        <v>18</v>
      </c>
      <c r="P1370" s="7">
        <f t="shared" si="87"/>
        <v>16</v>
      </c>
    </row>
    <row r="1371" spans="1:16" ht="15.75" customHeight="1" x14ac:dyDescent="0.15">
      <c r="A1371" s="13">
        <v>43990</v>
      </c>
      <c r="B1371" s="19" t="s">
        <v>5361</v>
      </c>
      <c r="C1371" s="7" t="s">
        <v>1094</v>
      </c>
      <c r="D1371" s="14">
        <v>4</v>
      </c>
      <c r="E1371" s="14" t="str">
        <f>_xlfn.XLOOKUP(D1371,'Meal Info'!$A$4:$A$19,'Meal Info'!$B$4:$B$19)</f>
        <v>Burritos</v>
      </c>
      <c r="F1371" s="14" t="str">
        <f>_xlfn.XLOOKUP(D1371,'Meal Info'!$A$4:$A$19,'Meal Info'!$C$4:$C$19)</f>
        <v>Edo</v>
      </c>
      <c r="G1371" s="7">
        <v>57.92</v>
      </c>
      <c r="H1371" s="7">
        <f t="shared" si="84"/>
        <v>5.7920000000000007</v>
      </c>
      <c r="I1371" s="7">
        <f t="shared" si="85"/>
        <v>63.712000000000003</v>
      </c>
      <c r="J1371" s="7">
        <v>0.24</v>
      </c>
      <c r="K1371" s="7">
        <f t="shared" si="86"/>
        <v>13.9008</v>
      </c>
      <c r="L1371" s="7" t="s">
        <v>5079</v>
      </c>
      <c r="M1371" s="7">
        <v>3</v>
      </c>
      <c r="N1371" s="7">
        <f>INDEX('Delivery Distances'!$B$6:$K$20,MATCH('Sales Summary_working sheet'!L1371,'Delivery Distances'!$A$6:$A$20,0),MATCH('Sales Summary_working sheet'!M1371,'Delivery Distances'!$B$5:$K$5,0))</f>
        <v>4</v>
      </c>
      <c r="O1371" s="7" cm="1">
        <f t="array" ref="O1371">_xlfn.XLOOKUP(L1371,'Delivery Distances'!$A$6:$A$20,_xlfn.XLOOKUP('Sales Summary_working sheet'!M1371,'Delivery Distances'!$B$5:$K$5,'Delivery Distances'!$B$6:$K$20))</f>
        <v>4</v>
      </c>
      <c r="P1371" s="7">
        <f t="shared" si="87"/>
        <v>8</v>
      </c>
    </row>
    <row r="1372" spans="1:16" ht="15.75" customHeight="1" x14ac:dyDescent="0.15">
      <c r="A1372" s="13">
        <v>43990</v>
      </c>
      <c r="B1372" s="19" t="s">
        <v>5361</v>
      </c>
      <c r="C1372" s="7" t="s">
        <v>3778</v>
      </c>
      <c r="D1372" s="14">
        <v>4</v>
      </c>
      <c r="E1372" s="14" t="str">
        <f>_xlfn.XLOOKUP(D1372,'Meal Info'!$A$4:$A$19,'Meal Info'!$B$4:$B$19)</f>
        <v>Burritos</v>
      </c>
      <c r="F1372" s="14" t="str">
        <f>_xlfn.XLOOKUP(D1372,'Meal Info'!$A$4:$A$19,'Meal Info'!$C$4:$C$19)</f>
        <v>Edo</v>
      </c>
      <c r="G1372" s="7">
        <v>48.45</v>
      </c>
      <c r="H1372" s="7">
        <f t="shared" si="84"/>
        <v>4.8450000000000006</v>
      </c>
      <c r="I1372" s="7">
        <f t="shared" si="85"/>
        <v>53.295000000000002</v>
      </c>
      <c r="J1372" s="7">
        <v>0.26</v>
      </c>
      <c r="K1372" s="7">
        <f t="shared" si="86"/>
        <v>12.597000000000001</v>
      </c>
      <c r="L1372" s="7" t="s">
        <v>26</v>
      </c>
      <c r="M1372" s="7">
        <v>6</v>
      </c>
      <c r="N1372" s="7">
        <f>INDEX('Delivery Distances'!$B$6:$K$20,MATCH('Sales Summary_working sheet'!L1372,'Delivery Distances'!$A$6:$A$20,0),MATCH('Sales Summary_working sheet'!M1372,'Delivery Distances'!$B$5:$K$5,0))</f>
        <v>14</v>
      </c>
      <c r="O1372" s="7" cm="1">
        <f t="array" ref="O1372">_xlfn.XLOOKUP(L1372,'Delivery Distances'!$A$6:$A$20,_xlfn.XLOOKUP('Sales Summary_working sheet'!M1372,'Delivery Distances'!$B$5:$K$5,'Delivery Distances'!$B$6:$K$20))</f>
        <v>14</v>
      </c>
      <c r="P1372" s="7">
        <f t="shared" si="87"/>
        <v>14</v>
      </c>
    </row>
    <row r="1373" spans="1:16" ht="15.75" customHeight="1" x14ac:dyDescent="0.15">
      <c r="A1373" s="13">
        <v>43990</v>
      </c>
      <c r="B1373" s="19" t="s">
        <v>5361</v>
      </c>
      <c r="C1373" s="7" t="s">
        <v>1773</v>
      </c>
      <c r="D1373" s="14">
        <v>4</v>
      </c>
      <c r="E1373" s="14" t="str">
        <f>_xlfn.XLOOKUP(D1373,'Meal Info'!$A$4:$A$19,'Meal Info'!$B$4:$B$19)</f>
        <v>Burritos</v>
      </c>
      <c r="F1373" s="14" t="str">
        <f>_xlfn.XLOOKUP(D1373,'Meal Info'!$A$4:$A$19,'Meal Info'!$C$4:$C$19)</f>
        <v>Edo</v>
      </c>
      <c r="G1373" s="7">
        <v>66.69</v>
      </c>
      <c r="H1373" s="7">
        <f t="shared" si="84"/>
        <v>6.6690000000000005</v>
      </c>
      <c r="I1373" s="7">
        <f t="shared" si="85"/>
        <v>73.358999999999995</v>
      </c>
      <c r="J1373" s="7">
        <v>0.28999999999999998</v>
      </c>
      <c r="K1373" s="7">
        <f t="shared" si="86"/>
        <v>19.3401</v>
      </c>
      <c r="L1373" s="7" t="s">
        <v>29</v>
      </c>
      <c r="M1373" s="7">
        <v>5</v>
      </c>
      <c r="N1373" s="7">
        <f>INDEX('Delivery Distances'!$B$6:$K$20,MATCH('Sales Summary_working sheet'!L1373,'Delivery Distances'!$A$6:$A$20,0),MATCH('Sales Summary_working sheet'!M1373,'Delivery Distances'!$B$5:$K$5,0))</f>
        <v>14</v>
      </c>
      <c r="O1373" s="7" cm="1">
        <f t="array" ref="O1373">_xlfn.XLOOKUP(L1373,'Delivery Distances'!$A$6:$A$20,_xlfn.XLOOKUP('Sales Summary_working sheet'!M1373,'Delivery Distances'!$B$5:$K$5,'Delivery Distances'!$B$6:$K$20))</f>
        <v>14</v>
      </c>
      <c r="P1373" s="7">
        <f t="shared" si="87"/>
        <v>14</v>
      </c>
    </row>
    <row r="1374" spans="1:16" ht="15.75" customHeight="1" x14ac:dyDescent="0.15">
      <c r="A1374" s="13">
        <v>43990</v>
      </c>
      <c r="B1374" s="19" t="s">
        <v>5361</v>
      </c>
      <c r="C1374" s="7" t="s">
        <v>1671</v>
      </c>
      <c r="D1374" s="14">
        <v>12</v>
      </c>
      <c r="E1374" s="14" t="str">
        <f>_xlfn.XLOOKUP(D1374,'Meal Info'!$A$4:$A$19,'Meal Info'!$B$4:$B$19)</f>
        <v>Thai</v>
      </c>
      <c r="F1374" s="14" t="str">
        <f>_xlfn.XLOOKUP(D1374,'Meal Info'!$A$4:$A$19,'Meal Info'!$C$4:$C$19)</f>
        <v>Edo</v>
      </c>
      <c r="G1374" s="7">
        <v>36.479999999999997</v>
      </c>
      <c r="H1374" s="7">
        <f t="shared" si="84"/>
        <v>3.6479999999999997</v>
      </c>
      <c r="I1374" s="7">
        <f t="shared" si="85"/>
        <v>40.128</v>
      </c>
      <c r="J1374" s="7">
        <v>0.4</v>
      </c>
      <c r="K1374" s="7">
        <f t="shared" si="86"/>
        <v>14.591999999999999</v>
      </c>
      <c r="L1374" s="7" t="s">
        <v>28</v>
      </c>
      <c r="M1374" s="7">
        <v>2</v>
      </c>
      <c r="N1374" s="7">
        <f>INDEX('Delivery Distances'!$B$6:$K$20,MATCH('Sales Summary_working sheet'!L1374,'Delivery Distances'!$A$6:$A$20,0),MATCH('Sales Summary_working sheet'!M1374,'Delivery Distances'!$B$5:$K$5,0))</f>
        <v>12</v>
      </c>
      <c r="O1374" s="7" cm="1">
        <f t="array" ref="O1374">_xlfn.XLOOKUP(L1374,'Delivery Distances'!$A$6:$A$20,_xlfn.XLOOKUP('Sales Summary_working sheet'!M1374,'Delivery Distances'!$B$5:$K$5,'Delivery Distances'!$B$6:$K$20))</f>
        <v>12</v>
      </c>
      <c r="P1374" s="7">
        <f t="shared" si="87"/>
        <v>13</v>
      </c>
    </row>
    <row r="1375" spans="1:16" ht="15.75" customHeight="1" x14ac:dyDescent="0.15">
      <c r="A1375" s="13">
        <v>43990</v>
      </c>
      <c r="B1375" s="19" t="s">
        <v>5361</v>
      </c>
      <c r="C1375" s="7" t="s">
        <v>1270</v>
      </c>
      <c r="D1375" s="14">
        <v>6</v>
      </c>
      <c r="E1375" s="14" t="str">
        <f>_xlfn.XLOOKUP(D1375,'Meal Info'!$A$4:$A$19,'Meal Info'!$B$4:$B$19)</f>
        <v>Indian</v>
      </c>
      <c r="F1375" s="14" t="str">
        <f>_xlfn.XLOOKUP(D1375,'Meal Info'!$A$4:$A$19,'Meal Info'!$C$4:$C$19)</f>
        <v>Edo</v>
      </c>
      <c r="G1375" s="7">
        <v>65.09</v>
      </c>
      <c r="H1375" s="7">
        <f t="shared" si="84"/>
        <v>6.5090000000000003</v>
      </c>
      <c r="I1375" s="7">
        <f t="shared" si="85"/>
        <v>71.599000000000004</v>
      </c>
      <c r="J1375" s="7">
        <v>0.33</v>
      </c>
      <c r="K1375" s="7">
        <f t="shared" si="86"/>
        <v>21.479700000000001</v>
      </c>
      <c r="L1375" s="7" t="s">
        <v>5083</v>
      </c>
      <c r="M1375" s="7">
        <v>1</v>
      </c>
      <c r="N1375" s="7">
        <f>INDEX('Delivery Distances'!$B$6:$K$20,MATCH('Sales Summary_working sheet'!L1375,'Delivery Distances'!$A$6:$A$20,0),MATCH('Sales Summary_working sheet'!M1375,'Delivery Distances'!$B$5:$K$5,0))</f>
        <v>3</v>
      </c>
      <c r="O1375" s="7" cm="1">
        <f t="array" ref="O1375">_xlfn.XLOOKUP(L1375,'Delivery Distances'!$A$6:$A$20,_xlfn.XLOOKUP('Sales Summary_working sheet'!M1375,'Delivery Distances'!$B$5:$K$5,'Delivery Distances'!$B$6:$K$20))</f>
        <v>3</v>
      </c>
      <c r="P1375" s="7">
        <f t="shared" si="87"/>
        <v>7</v>
      </c>
    </row>
    <row r="1376" spans="1:16" ht="15.75" customHeight="1" x14ac:dyDescent="0.15">
      <c r="A1376" s="13">
        <v>43990</v>
      </c>
      <c r="B1376" s="19" t="s">
        <v>5361</v>
      </c>
      <c r="C1376" s="7" t="s">
        <v>3216</v>
      </c>
      <c r="D1376" s="14">
        <v>6</v>
      </c>
      <c r="E1376" s="14" t="str">
        <f>_xlfn.XLOOKUP(D1376,'Meal Info'!$A$4:$A$19,'Meal Info'!$B$4:$B$19)</f>
        <v>Indian</v>
      </c>
      <c r="F1376" s="14" t="str">
        <f>_xlfn.XLOOKUP(D1376,'Meal Info'!$A$4:$A$19,'Meal Info'!$C$4:$C$19)</f>
        <v>Edo</v>
      </c>
      <c r="G1376" s="7">
        <v>96.62</v>
      </c>
      <c r="H1376" s="7">
        <f t="shared" si="84"/>
        <v>9.6620000000000008</v>
      </c>
      <c r="I1376" s="7">
        <f t="shared" si="85"/>
        <v>106.28200000000001</v>
      </c>
      <c r="J1376" s="7">
        <v>0.35</v>
      </c>
      <c r="K1376" s="7">
        <f t="shared" si="86"/>
        <v>33.817</v>
      </c>
      <c r="L1376" s="7" t="s">
        <v>30</v>
      </c>
      <c r="M1376" s="7">
        <v>8</v>
      </c>
      <c r="N1376" s="7">
        <f>INDEX('Delivery Distances'!$B$6:$K$20,MATCH('Sales Summary_working sheet'!L1376,'Delivery Distances'!$A$6:$A$20,0),MATCH('Sales Summary_working sheet'!M1376,'Delivery Distances'!$B$5:$K$5,0))</f>
        <v>6</v>
      </c>
      <c r="O1376" s="7" cm="1">
        <f t="array" ref="O1376">_xlfn.XLOOKUP(L1376,'Delivery Distances'!$A$6:$A$20,_xlfn.XLOOKUP('Sales Summary_working sheet'!M1376,'Delivery Distances'!$B$5:$K$5,'Delivery Distances'!$B$6:$K$20))</f>
        <v>6</v>
      </c>
      <c r="P1376" s="7">
        <f t="shared" si="87"/>
        <v>10</v>
      </c>
    </row>
    <row r="1377" spans="1:16" ht="15.75" customHeight="1" x14ac:dyDescent="0.15">
      <c r="A1377" s="13">
        <v>43990</v>
      </c>
      <c r="B1377" s="19" t="s">
        <v>5361</v>
      </c>
      <c r="C1377" s="7" t="s">
        <v>1160</v>
      </c>
      <c r="D1377" s="14">
        <v>4</v>
      </c>
      <c r="E1377" s="14" t="str">
        <f>_xlfn.XLOOKUP(D1377,'Meal Info'!$A$4:$A$19,'Meal Info'!$B$4:$B$19)</f>
        <v>Burritos</v>
      </c>
      <c r="F1377" s="14" t="str">
        <f>_xlfn.XLOOKUP(D1377,'Meal Info'!$A$4:$A$19,'Meal Info'!$C$4:$C$19)</f>
        <v>Edo</v>
      </c>
      <c r="G1377" s="7">
        <v>7.34</v>
      </c>
      <c r="H1377" s="7">
        <f t="shared" si="84"/>
        <v>0.73399999999999999</v>
      </c>
      <c r="I1377" s="7">
        <f t="shared" si="85"/>
        <v>8.0739999999999998</v>
      </c>
      <c r="J1377" s="7">
        <v>0.1</v>
      </c>
      <c r="K1377" s="7">
        <f t="shared" si="86"/>
        <v>0.73399999999999999</v>
      </c>
      <c r="L1377" s="7" t="s">
        <v>26</v>
      </c>
      <c r="M1377" s="7">
        <v>8</v>
      </c>
      <c r="N1377" s="7">
        <f>INDEX('Delivery Distances'!$B$6:$K$20,MATCH('Sales Summary_working sheet'!L1377,'Delivery Distances'!$A$6:$A$20,0),MATCH('Sales Summary_working sheet'!M1377,'Delivery Distances'!$B$5:$K$5,0))</f>
        <v>2</v>
      </c>
      <c r="O1377" s="7" cm="1">
        <f t="array" ref="O1377">_xlfn.XLOOKUP(L1377,'Delivery Distances'!$A$6:$A$20,_xlfn.XLOOKUP('Sales Summary_working sheet'!M1377,'Delivery Distances'!$B$5:$K$5,'Delivery Distances'!$B$6:$K$20))</f>
        <v>2</v>
      </c>
      <c r="P1377" s="7">
        <f t="shared" si="87"/>
        <v>6</v>
      </c>
    </row>
    <row r="1378" spans="1:16" ht="15.75" customHeight="1" x14ac:dyDescent="0.15">
      <c r="A1378" s="13">
        <v>43990</v>
      </c>
      <c r="B1378" s="19" t="s">
        <v>5361</v>
      </c>
      <c r="C1378" s="7" t="s">
        <v>2554</v>
      </c>
      <c r="D1378" s="14">
        <v>6</v>
      </c>
      <c r="E1378" s="14" t="str">
        <f>_xlfn.XLOOKUP(D1378,'Meal Info'!$A$4:$A$19,'Meal Info'!$B$4:$B$19)</f>
        <v>Indian</v>
      </c>
      <c r="F1378" s="14" t="str">
        <f>_xlfn.XLOOKUP(D1378,'Meal Info'!$A$4:$A$19,'Meal Info'!$C$4:$C$19)</f>
        <v>Edo</v>
      </c>
      <c r="G1378" s="7">
        <v>59.25</v>
      </c>
      <c r="H1378" s="7">
        <f t="shared" si="84"/>
        <v>5.9250000000000007</v>
      </c>
      <c r="I1378" s="7">
        <f t="shared" si="85"/>
        <v>65.174999999999997</v>
      </c>
      <c r="J1378" s="7">
        <v>0.32</v>
      </c>
      <c r="K1378" s="7">
        <f t="shared" si="86"/>
        <v>18.96</v>
      </c>
      <c r="L1378" s="7" t="s">
        <v>5075</v>
      </c>
      <c r="M1378" s="7">
        <v>4</v>
      </c>
      <c r="N1378" s="7">
        <f>INDEX('Delivery Distances'!$B$6:$K$20,MATCH('Sales Summary_working sheet'!L1378,'Delivery Distances'!$A$6:$A$20,0),MATCH('Sales Summary_working sheet'!M1378,'Delivery Distances'!$B$5:$K$5,0))</f>
        <v>17</v>
      </c>
      <c r="O1378" s="7" cm="1">
        <f t="array" ref="O1378">_xlfn.XLOOKUP(L1378,'Delivery Distances'!$A$6:$A$20,_xlfn.XLOOKUP('Sales Summary_working sheet'!M1378,'Delivery Distances'!$B$5:$K$5,'Delivery Distances'!$B$6:$K$20))</f>
        <v>17</v>
      </c>
      <c r="P1378" s="7">
        <f t="shared" si="87"/>
        <v>15.5</v>
      </c>
    </row>
    <row r="1379" spans="1:16" ht="15.75" customHeight="1" x14ac:dyDescent="0.15">
      <c r="A1379" s="13">
        <v>43990</v>
      </c>
      <c r="B1379" s="19" t="s">
        <v>5361</v>
      </c>
      <c r="C1379" s="7" t="s">
        <v>4471</v>
      </c>
      <c r="D1379" s="14">
        <v>6</v>
      </c>
      <c r="E1379" s="14" t="str">
        <f>_xlfn.XLOOKUP(D1379,'Meal Info'!$A$4:$A$19,'Meal Info'!$B$4:$B$19)</f>
        <v>Indian</v>
      </c>
      <c r="F1379" s="14" t="str">
        <f>_xlfn.XLOOKUP(D1379,'Meal Info'!$A$4:$A$19,'Meal Info'!$C$4:$C$19)</f>
        <v>Edo</v>
      </c>
      <c r="G1379" s="7">
        <v>90.21</v>
      </c>
      <c r="H1379" s="7">
        <f t="shared" si="84"/>
        <v>9.020999999999999</v>
      </c>
      <c r="I1379" s="7">
        <f t="shared" si="85"/>
        <v>99.230999999999995</v>
      </c>
      <c r="J1379" s="7">
        <v>0.32</v>
      </c>
      <c r="K1379" s="7">
        <f t="shared" si="86"/>
        <v>28.867199999999997</v>
      </c>
      <c r="L1379" s="7" t="s">
        <v>5083</v>
      </c>
      <c r="M1379" s="7">
        <v>8</v>
      </c>
      <c r="N1379" s="7">
        <f>INDEX('Delivery Distances'!$B$6:$K$20,MATCH('Sales Summary_working sheet'!L1379,'Delivery Distances'!$A$6:$A$20,0),MATCH('Sales Summary_working sheet'!M1379,'Delivery Distances'!$B$5:$K$5,0))</f>
        <v>3</v>
      </c>
      <c r="O1379" s="7" cm="1">
        <f t="array" ref="O1379">_xlfn.XLOOKUP(L1379,'Delivery Distances'!$A$6:$A$20,_xlfn.XLOOKUP('Sales Summary_working sheet'!M1379,'Delivery Distances'!$B$5:$K$5,'Delivery Distances'!$B$6:$K$20))</f>
        <v>3</v>
      </c>
      <c r="P1379" s="7">
        <f t="shared" si="87"/>
        <v>7</v>
      </c>
    </row>
    <row r="1380" spans="1:16" ht="15.75" customHeight="1" x14ac:dyDescent="0.15">
      <c r="A1380" s="13">
        <v>43990</v>
      </c>
      <c r="B1380" s="19" t="s">
        <v>5361</v>
      </c>
      <c r="C1380" s="7" t="s">
        <v>4099</v>
      </c>
      <c r="D1380" s="14">
        <v>4</v>
      </c>
      <c r="E1380" s="14" t="str">
        <f>_xlfn.XLOOKUP(D1380,'Meal Info'!$A$4:$A$19,'Meal Info'!$B$4:$B$19)</f>
        <v>Burritos</v>
      </c>
      <c r="F1380" s="14" t="str">
        <f>_xlfn.XLOOKUP(D1380,'Meal Info'!$A$4:$A$19,'Meal Info'!$C$4:$C$19)</f>
        <v>Edo</v>
      </c>
      <c r="G1380" s="7">
        <v>56.64</v>
      </c>
      <c r="H1380" s="7">
        <f t="shared" si="84"/>
        <v>5.6640000000000006</v>
      </c>
      <c r="I1380" s="7">
        <f t="shared" si="85"/>
        <v>62.304000000000002</v>
      </c>
      <c r="J1380" s="7">
        <v>0.15</v>
      </c>
      <c r="K1380" s="7">
        <f t="shared" si="86"/>
        <v>8.4960000000000004</v>
      </c>
      <c r="L1380" s="7" t="s">
        <v>29</v>
      </c>
      <c r="M1380" s="7">
        <v>1</v>
      </c>
      <c r="N1380" s="7">
        <f>INDEX('Delivery Distances'!$B$6:$K$20,MATCH('Sales Summary_working sheet'!L1380,'Delivery Distances'!$A$6:$A$20,0),MATCH('Sales Summary_working sheet'!M1380,'Delivery Distances'!$B$5:$K$5,0))</f>
        <v>6</v>
      </c>
      <c r="O1380" s="7" cm="1">
        <f t="array" ref="O1380">_xlfn.XLOOKUP(L1380,'Delivery Distances'!$A$6:$A$20,_xlfn.XLOOKUP('Sales Summary_working sheet'!M1380,'Delivery Distances'!$B$5:$K$5,'Delivery Distances'!$B$6:$K$20))</f>
        <v>6</v>
      </c>
      <c r="P1380" s="7">
        <f t="shared" si="87"/>
        <v>10</v>
      </c>
    </row>
    <row r="1381" spans="1:16" ht="15.75" customHeight="1" x14ac:dyDescent="0.15">
      <c r="A1381" s="13">
        <v>43990</v>
      </c>
      <c r="B1381" s="19" t="s">
        <v>5361</v>
      </c>
      <c r="C1381" s="7" t="s">
        <v>3838</v>
      </c>
      <c r="D1381" s="14">
        <v>12</v>
      </c>
      <c r="E1381" s="14" t="str">
        <f>_xlfn.XLOOKUP(D1381,'Meal Info'!$A$4:$A$19,'Meal Info'!$B$4:$B$19)</f>
        <v>Thai</v>
      </c>
      <c r="F1381" s="14" t="str">
        <f>_xlfn.XLOOKUP(D1381,'Meal Info'!$A$4:$A$19,'Meal Info'!$C$4:$C$19)</f>
        <v>Edo</v>
      </c>
      <c r="G1381" s="7">
        <v>89.22</v>
      </c>
      <c r="H1381" s="7">
        <f t="shared" si="84"/>
        <v>8.9220000000000006</v>
      </c>
      <c r="I1381" s="7">
        <f t="shared" si="85"/>
        <v>98.141999999999996</v>
      </c>
      <c r="J1381" s="7">
        <v>0.03</v>
      </c>
      <c r="K1381" s="7">
        <f t="shared" si="86"/>
        <v>2.6765999999999996</v>
      </c>
      <c r="L1381" s="7" t="s">
        <v>5076</v>
      </c>
      <c r="M1381" s="7">
        <v>2</v>
      </c>
      <c r="N1381" s="7">
        <f>INDEX('Delivery Distances'!$B$6:$K$20,MATCH('Sales Summary_working sheet'!L1381,'Delivery Distances'!$A$6:$A$20,0),MATCH('Sales Summary_working sheet'!M1381,'Delivery Distances'!$B$5:$K$5,0))</f>
        <v>11</v>
      </c>
      <c r="O1381" s="7" cm="1">
        <f t="array" ref="O1381">_xlfn.XLOOKUP(L1381,'Delivery Distances'!$A$6:$A$20,_xlfn.XLOOKUP('Sales Summary_working sheet'!M1381,'Delivery Distances'!$B$5:$K$5,'Delivery Distances'!$B$6:$K$20))</f>
        <v>11</v>
      </c>
      <c r="P1381" s="7">
        <f t="shared" si="87"/>
        <v>12.5</v>
      </c>
    </row>
    <row r="1382" spans="1:16" ht="15.75" customHeight="1" x14ac:dyDescent="0.15">
      <c r="A1382" s="13">
        <v>43990</v>
      </c>
      <c r="B1382" s="19" t="s">
        <v>5361</v>
      </c>
      <c r="C1382" s="7" t="s">
        <v>2494</v>
      </c>
      <c r="D1382" s="14">
        <v>6</v>
      </c>
      <c r="E1382" s="14" t="str">
        <f>_xlfn.XLOOKUP(D1382,'Meal Info'!$A$4:$A$19,'Meal Info'!$B$4:$B$19)</f>
        <v>Indian</v>
      </c>
      <c r="F1382" s="14" t="str">
        <f>_xlfn.XLOOKUP(D1382,'Meal Info'!$A$4:$A$19,'Meal Info'!$C$4:$C$19)</f>
        <v>Edo</v>
      </c>
      <c r="G1382" s="7">
        <v>49.55</v>
      </c>
      <c r="H1382" s="7">
        <f t="shared" si="84"/>
        <v>4.9550000000000001</v>
      </c>
      <c r="I1382" s="7">
        <f t="shared" si="85"/>
        <v>54.504999999999995</v>
      </c>
      <c r="J1382" s="7">
        <v>0.17</v>
      </c>
      <c r="K1382" s="7">
        <f t="shared" si="86"/>
        <v>8.4235000000000007</v>
      </c>
      <c r="L1382" s="7" t="s">
        <v>29</v>
      </c>
      <c r="M1382" s="7">
        <v>4</v>
      </c>
      <c r="N1382" s="7">
        <f>INDEX('Delivery Distances'!$B$6:$K$20,MATCH('Sales Summary_working sheet'!L1382,'Delivery Distances'!$A$6:$A$20,0),MATCH('Sales Summary_working sheet'!M1382,'Delivery Distances'!$B$5:$K$5,0))</f>
        <v>14</v>
      </c>
      <c r="O1382" s="7" cm="1">
        <f t="array" ref="O1382">_xlfn.XLOOKUP(L1382,'Delivery Distances'!$A$6:$A$20,_xlfn.XLOOKUP('Sales Summary_working sheet'!M1382,'Delivery Distances'!$B$5:$K$5,'Delivery Distances'!$B$6:$K$20))</f>
        <v>14</v>
      </c>
      <c r="P1382" s="7">
        <f t="shared" si="87"/>
        <v>14</v>
      </c>
    </row>
    <row r="1383" spans="1:16" ht="15.75" customHeight="1" x14ac:dyDescent="0.15">
      <c r="A1383" s="13">
        <v>43990</v>
      </c>
      <c r="B1383" s="19" t="s">
        <v>5361</v>
      </c>
      <c r="C1383" s="7" t="s">
        <v>3444</v>
      </c>
      <c r="D1383" s="14">
        <v>6</v>
      </c>
      <c r="E1383" s="14" t="str">
        <f>_xlfn.XLOOKUP(D1383,'Meal Info'!$A$4:$A$19,'Meal Info'!$B$4:$B$19)</f>
        <v>Indian</v>
      </c>
      <c r="F1383" s="14" t="str">
        <f>_xlfn.XLOOKUP(D1383,'Meal Info'!$A$4:$A$19,'Meal Info'!$C$4:$C$19)</f>
        <v>Edo</v>
      </c>
      <c r="G1383" s="7">
        <v>12.7</v>
      </c>
      <c r="H1383" s="7">
        <f t="shared" si="84"/>
        <v>1.27</v>
      </c>
      <c r="I1383" s="7">
        <f t="shared" si="85"/>
        <v>13.969999999999999</v>
      </c>
      <c r="J1383" s="7">
        <v>0.39</v>
      </c>
      <c r="K1383" s="7">
        <f t="shared" si="86"/>
        <v>4.9530000000000003</v>
      </c>
      <c r="L1383" s="7" t="s">
        <v>5076</v>
      </c>
      <c r="M1383" s="7">
        <v>5</v>
      </c>
      <c r="N1383" s="7">
        <f>INDEX('Delivery Distances'!$B$6:$K$20,MATCH('Sales Summary_working sheet'!L1383,'Delivery Distances'!$A$6:$A$20,0),MATCH('Sales Summary_working sheet'!M1383,'Delivery Distances'!$B$5:$K$5,0))</f>
        <v>6</v>
      </c>
      <c r="O1383" s="7" cm="1">
        <f t="array" ref="O1383">_xlfn.XLOOKUP(L1383,'Delivery Distances'!$A$6:$A$20,_xlfn.XLOOKUP('Sales Summary_working sheet'!M1383,'Delivery Distances'!$B$5:$K$5,'Delivery Distances'!$B$6:$K$20))</f>
        <v>6</v>
      </c>
      <c r="P1383" s="7">
        <f t="shared" si="87"/>
        <v>10</v>
      </c>
    </row>
    <row r="1384" spans="1:16" ht="15.75" customHeight="1" x14ac:dyDescent="0.15">
      <c r="A1384" s="13">
        <v>43990</v>
      </c>
      <c r="B1384" s="19" t="s">
        <v>5361</v>
      </c>
      <c r="C1384" s="7" t="s">
        <v>3154</v>
      </c>
      <c r="D1384" s="14">
        <v>6</v>
      </c>
      <c r="E1384" s="14" t="str">
        <f>_xlfn.XLOOKUP(D1384,'Meal Info'!$A$4:$A$19,'Meal Info'!$B$4:$B$19)</f>
        <v>Indian</v>
      </c>
      <c r="F1384" s="14" t="str">
        <f>_xlfn.XLOOKUP(D1384,'Meal Info'!$A$4:$A$19,'Meal Info'!$C$4:$C$19)</f>
        <v>Edo</v>
      </c>
      <c r="G1384" s="7">
        <v>31.5</v>
      </c>
      <c r="H1384" s="7">
        <f t="shared" si="84"/>
        <v>3.1500000000000004</v>
      </c>
      <c r="I1384" s="7">
        <f t="shared" si="85"/>
        <v>34.65</v>
      </c>
      <c r="J1384" s="7">
        <v>0.32</v>
      </c>
      <c r="K1384" s="7">
        <f t="shared" si="86"/>
        <v>10.08</v>
      </c>
      <c r="L1384" s="7" t="s">
        <v>5079</v>
      </c>
      <c r="M1384" s="7">
        <v>5</v>
      </c>
      <c r="N1384" s="7">
        <f>INDEX('Delivery Distances'!$B$6:$K$20,MATCH('Sales Summary_working sheet'!L1384,'Delivery Distances'!$A$6:$A$20,0),MATCH('Sales Summary_working sheet'!M1384,'Delivery Distances'!$B$5:$K$5,0))</f>
        <v>2</v>
      </c>
      <c r="O1384" s="7" cm="1">
        <f t="array" ref="O1384">_xlfn.XLOOKUP(L1384,'Delivery Distances'!$A$6:$A$20,_xlfn.XLOOKUP('Sales Summary_working sheet'!M1384,'Delivery Distances'!$B$5:$K$5,'Delivery Distances'!$B$6:$K$20))</f>
        <v>2</v>
      </c>
      <c r="P1384" s="7">
        <f t="shared" si="87"/>
        <v>6</v>
      </c>
    </row>
    <row r="1385" spans="1:16" ht="15.75" customHeight="1" x14ac:dyDescent="0.15">
      <c r="A1385" s="13">
        <v>43990</v>
      </c>
      <c r="B1385" s="19" t="s">
        <v>5361</v>
      </c>
      <c r="C1385" s="7" t="s">
        <v>3172</v>
      </c>
      <c r="D1385" s="14">
        <v>12</v>
      </c>
      <c r="E1385" s="14" t="str">
        <f>_xlfn.XLOOKUP(D1385,'Meal Info'!$A$4:$A$19,'Meal Info'!$B$4:$B$19)</f>
        <v>Thai</v>
      </c>
      <c r="F1385" s="14" t="str">
        <f>_xlfn.XLOOKUP(D1385,'Meal Info'!$A$4:$A$19,'Meal Info'!$C$4:$C$19)</f>
        <v>Edo</v>
      </c>
      <c r="G1385" s="7">
        <v>89.45</v>
      </c>
      <c r="H1385" s="7">
        <f t="shared" si="84"/>
        <v>8.9450000000000003</v>
      </c>
      <c r="I1385" s="7">
        <f t="shared" si="85"/>
        <v>98.39500000000001</v>
      </c>
      <c r="J1385" s="7">
        <v>0.05</v>
      </c>
      <c r="K1385" s="7">
        <f t="shared" si="86"/>
        <v>4.4725000000000001</v>
      </c>
      <c r="L1385" s="7" t="s">
        <v>5081</v>
      </c>
      <c r="M1385" s="7">
        <v>2</v>
      </c>
      <c r="N1385" s="7">
        <f>INDEX('Delivery Distances'!$B$6:$K$20,MATCH('Sales Summary_working sheet'!L1385,'Delivery Distances'!$A$6:$A$20,0),MATCH('Sales Summary_working sheet'!M1385,'Delivery Distances'!$B$5:$K$5,0))</f>
        <v>3</v>
      </c>
      <c r="O1385" s="7" cm="1">
        <f t="array" ref="O1385">_xlfn.XLOOKUP(L1385,'Delivery Distances'!$A$6:$A$20,_xlfn.XLOOKUP('Sales Summary_working sheet'!M1385,'Delivery Distances'!$B$5:$K$5,'Delivery Distances'!$B$6:$K$20))</f>
        <v>3</v>
      </c>
      <c r="P1385" s="7">
        <f t="shared" si="87"/>
        <v>7</v>
      </c>
    </row>
    <row r="1386" spans="1:16" ht="15.75" customHeight="1" x14ac:dyDescent="0.15">
      <c r="A1386" s="13">
        <v>43990</v>
      </c>
      <c r="B1386" s="19" t="s">
        <v>5361</v>
      </c>
      <c r="C1386" s="7" t="s">
        <v>3947</v>
      </c>
      <c r="D1386" s="14">
        <v>12</v>
      </c>
      <c r="E1386" s="14" t="str">
        <f>_xlfn.XLOOKUP(D1386,'Meal Info'!$A$4:$A$19,'Meal Info'!$B$4:$B$19)</f>
        <v>Thai</v>
      </c>
      <c r="F1386" s="14" t="str">
        <f>_xlfn.XLOOKUP(D1386,'Meal Info'!$A$4:$A$19,'Meal Info'!$C$4:$C$19)</f>
        <v>Edo</v>
      </c>
      <c r="G1386" s="7">
        <v>11.02</v>
      </c>
      <c r="H1386" s="7">
        <f t="shared" si="84"/>
        <v>1.1020000000000001</v>
      </c>
      <c r="I1386" s="7">
        <f t="shared" si="85"/>
        <v>12.122</v>
      </c>
      <c r="J1386" s="7">
        <v>0.33</v>
      </c>
      <c r="K1386" s="7">
        <f t="shared" si="86"/>
        <v>3.6366000000000001</v>
      </c>
      <c r="L1386" s="7" t="s">
        <v>28</v>
      </c>
      <c r="M1386" s="7">
        <v>3</v>
      </c>
      <c r="N1386" s="7">
        <f>INDEX('Delivery Distances'!$B$6:$K$20,MATCH('Sales Summary_working sheet'!L1386,'Delivery Distances'!$A$6:$A$20,0),MATCH('Sales Summary_working sheet'!M1386,'Delivery Distances'!$B$5:$K$5,0))</f>
        <v>6</v>
      </c>
      <c r="O1386" s="7" cm="1">
        <f t="array" ref="O1386">_xlfn.XLOOKUP(L1386,'Delivery Distances'!$A$6:$A$20,_xlfn.XLOOKUP('Sales Summary_working sheet'!M1386,'Delivery Distances'!$B$5:$K$5,'Delivery Distances'!$B$6:$K$20))</f>
        <v>6</v>
      </c>
      <c r="P1386" s="7">
        <f t="shared" si="87"/>
        <v>10</v>
      </c>
    </row>
    <row r="1387" spans="1:16" ht="15.75" customHeight="1" x14ac:dyDescent="0.15">
      <c r="A1387" s="13">
        <v>43990</v>
      </c>
      <c r="B1387" s="19" t="s">
        <v>5361</v>
      </c>
      <c r="C1387" s="7" t="s">
        <v>2047</v>
      </c>
      <c r="D1387" s="14">
        <v>12</v>
      </c>
      <c r="E1387" s="14" t="str">
        <f>_xlfn.XLOOKUP(D1387,'Meal Info'!$A$4:$A$19,'Meal Info'!$B$4:$B$19)</f>
        <v>Thai</v>
      </c>
      <c r="F1387" s="14" t="str">
        <f>_xlfn.XLOOKUP(D1387,'Meal Info'!$A$4:$A$19,'Meal Info'!$C$4:$C$19)</f>
        <v>Edo</v>
      </c>
      <c r="G1387" s="7">
        <v>56.46</v>
      </c>
      <c r="H1387" s="7">
        <f t="shared" si="84"/>
        <v>5.6460000000000008</v>
      </c>
      <c r="I1387" s="7">
        <f t="shared" si="85"/>
        <v>62.106000000000002</v>
      </c>
      <c r="J1387" s="7">
        <v>0.04</v>
      </c>
      <c r="K1387" s="7">
        <f t="shared" si="86"/>
        <v>2.2584</v>
      </c>
      <c r="L1387" s="7" t="s">
        <v>28</v>
      </c>
      <c r="M1387" s="7">
        <v>9</v>
      </c>
      <c r="N1387" s="7">
        <f>INDEX('Delivery Distances'!$B$6:$K$20,MATCH('Sales Summary_working sheet'!L1387,'Delivery Distances'!$A$6:$A$20,0),MATCH('Sales Summary_working sheet'!M1387,'Delivery Distances'!$B$5:$K$5,0))</f>
        <v>8</v>
      </c>
      <c r="O1387" s="7" cm="1">
        <f t="array" ref="O1387">_xlfn.XLOOKUP(L1387,'Delivery Distances'!$A$6:$A$20,_xlfn.XLOOKUP('Sales Summary_working sheet'!M1387,'Delivery Distances'!$B$5:$K$5,'Delivery Distances'!$B$6:$K$20))</f>
        <v>8</v>
      </c>
      <c r="P1387" s="7">
        <f t="shared" si="87"/>
        <v>11</v>
      </c>
    </row>
    <row r="1388" spans="1:16" ht="15.75" customHeight="1" x14ac:dyDescent="0.15">
      <c r="A1388" s="13">
        <v>43990</v>
      </c>
      <c r="B1388" s="19" t="s">
        <v>5361</v>
      </c>
      <c r="C1388" s="7" t="s">
        <v>4782</v>
      </c>
      <c r="D1388" s="14">
        <v>12</v>
      </c>
      <c r="E1388" s="14" t="str">
        <f>_xlfn.XLOOKUP(D1388,'Meal Info'!$A$4:$A$19,'Meal Info'!$B$4:$B$19)</f>
        <v>Thai</v>
      </c>
      <c r="F1388" s="14" t="str">
        <f>_xlfn.XLOOKUP(D1388,'Meal Info'!$A$4:$A$19,'Meal Info'!$C$4:$C$19)</f>
        <v>Edo</v>
      </c>
      <c r="G1388" s="7">
        <v>72.55</v>
      </c>
      <c r="H1388" s="7">
        <f t="shared" ref="H1388:H1451" si="88">G1388*10%</f>
        <v>7.2549999999999999</v>
      </c>
      <c r="I1388" s="7">
        <f t="shared" ref="I1388:I1451" si="89">G1388+H1388</f>
        <v>79.804999999999993</v>
      </c>
      <c r="J1388" s="7">
        <v>0.37</v>
      </c>
      <c r="K1388" s="7">
        <f t="shared" si="86"/>
        <v>26.843499999999999</v>
      </c>
      <c r="L1388" s="7" t="s">
        <v>30</v>
      </c>
      <c r="M1388" s="7">
        <v>4</v>
      </c>
      <c r="N1388" s="7">
        <f>INDEX('Delivery Distances'!$B$6:$K$20,MATCH('Sales Summary_working sheet'!L1388,'Delivery Distances'!$A$6:$A$20,0),MATCH('Sales Summary_working sheet'!M1388,'Delivery Distances'!$B$5:$K$5,0))</f>
        <v>6</v>
      </c>
      <c r="O1388" s="7" cm="1">
        <f t="array" ref="O1388">_xlfn.XLOOKUP(L1388,'Delivery Distances'!$A$6:$A$20,_xlfn.XLOOKUP('Sales Summary_working sheet'!M1388,'Delivery Distances'!$B$5:$K$5,'Delivery Distances'!$B$6:$K$20))</f>
        <v>6</v>
      </c>
      <c r="P1388" s="7">
        <f t="shared" si="87"/>
        <v>10</v>
      </c>
    </row>
    <row r="1389" spans="1:16" ht="15.75" customHeight="1" x14ac:dyDescent="0.15">
      <c r="A1389" s="13">
        <v>43990</v>
      </c>
      <c r="B1389" s="19" t="s">
        <v>5361</v>
      </c>
      <c r="C1389" s="7" t="s">
        <v>1363</v>
      </c>
      <c r="D1389" s="14">
        <v>12</v>
      </c>
      <c r="E1389" s="14" t="str">
        <f>_xlfn.XLOOKUP(D1389,'Meal Info'!$A$4:$A$19,'Meal Info'!$B$4:$B$19)</f>
        <v>Thai</v>
      </c>
      <c r="F1389" s="14" t="str">
        <f>_xlfn.XLOOKUP(D1389,'Meal Info'!$A$4:$A$19,'Meal Info'!$C$4:$C$19)</f>
        <v>Edo</v>
      </c>
      <c r="G1389" s="7">
        <v>33.5</v>
      </c>
      <c r="H1389" s="7">
        <f t="shared" si="88"/>
        <v>3.35</v>
      </c>
      <c r="I1389" s="7">
        <f t="shared" si="89"/>
        <v>36.85</v>
      </c>
      <c r="J1389" s="7">
        <v>0.01</v>
      </c>
      <c r="K1389" s="7">
        <f t="shared" si="86"/>
        <v>0.33500000000000002</v>
      </c>
      <c r="L1389" s="7" t="s">
        <v>5079</v>
      </c>
      <c r="M1389" s="7">
        <v>4</v>
      </c>
      <c r="N1389" s="7">
        <f>INDEX('Delivery Distances'!$B$6:$K$20,MATCH('Sales Summary_working sheet'!L1389,'Delivery Distances'!$A$6:$A$20,0),MATCH('Sales Summary_working sheet'!M1389,'Delivery Distances'!$B$5:$K$5,0))</f>
        <v>4</v>
      </c>
      <c r="O1389" s="7" cm="1">
        <f t="array" ref="O1389">_xlfn.XLOOKUP(L1389,'Delivery Distances'!$A$6:$A$20,_xlfn.XLOOKUP('Sales Summary_working sheet'!M1389,'Delivery Distances'!$B$5:$K$5,'Delivery Distances'!$B$6:$K$20))</f>
        <v>4</v>
      </c>
      <c r="P1389" s="7">
        <f t="shared" si="87"/>
        <v>8</v>
      </c>
    </row>
    <row r="1390" spans="1:16" ht="15.75" customHeight="1" x14ac:dyDescent="0.15">
      <c r="A1390" s="13">
        <v>43990</v>
      </c>
      <c r="B1390" s="19" t="s">
        <v>5361</v>
      </c>
      <c r="C1390" s="7" t="s">
        <v>1261</v>
      </c>
      <c r="D1390" s="14">
        <v>6</v>
      </c>
      <c r="E1390" s="14" t="str">
        <f>_xlfn.XLOOKUP(D1390,'Meal Info'!$A$4:$A$19,'Meal Info'!$B$4:$B$19)</f>
        <v>Indian</v>
      </c>
      <c r="F1390" s="14" t="str">
        <f>_xlfn.XLOOKUP(D1390,'Meal Info'!$A$4:$A$19,'Meal Info'!$C$4:$C$19)</f>
        <v>Edo</v>
      </c>
      <c r="G1390" s="7">
        <v>59.6</v>
      </c>
      <c r="H1390" s="7">
        <f t="shared" si="88"/>
        <v>5.9600000000000009</v>
      </c>
      <c r="I1390" s="7">
        <f t="shared" si="89"/>
        <v>65.56</v>
      </c>
      <c r="J1390" s="7">
        <v>0.2</v>
      </c>
      <c r="K1390" s="7">
        <f t="shared" si="86"/>
        <v>11.920000000000002</v>
      </c>
      <c r="L1390" s="7" t="s">
        <v>5080</v>
      </c>
      <c r="M1390" s="7">
        <v>9</v>
      </c>
      <c r="N1390" s="7">
        <f>INDEX('Delivery Distances'!$B$6:$K$20,MATCH('Sales Summary_working sheet'!L1390,'Delivery Distances'!$A$6:$A$20,0),MATCH('Sales Summary_working sheet'!M1390,'Delivery Distances'!$B$5:$K$5,0))</f>
        <v>4</v>
      </c>
      <c r="O1390" s="7" cm="1">
        <f t="array" ref="O1390">_xlfn.XLOOKUP(L1390,'Delivery Distances'!$A$6:$A$20,_xlfn.XLOOKUP('Sales Summary_working sheet'!M1390,'Delivery Distances'!$B$5:$K$5,'Delivery Distances'!$B$6:$K$20))</f>
        <v>4</v>
      </c>
      <c r="P1390" s="7">
        <f t="shared" si="87"/>
        <v>8</v>
      </c>
    </row>
    <row r="1391" spans="1:16" ht="15.75" customHeight="1" x14ac:dyDescent="0.15">
      <c r="A1391" s="13">
        <v>43990</v>
      </c>
      <c r="B1391" s="19" t="s">
        <v>5361</v>
      </c>
      <c r="C1391" s="7" t="s">
        <v>3058</v>
      </c>
      <c r="D1391" s="14">
        <v>6</v>
      </c>
      <c r="E1391" s="14" t="str">
        <f>_xlfn.XLOOKUP(D1391,'Meal Info'!$A$4:$A$19,'Meal Info'!$B$4:$B$19)</f>
        <v>Indian</v>
      </c>
      <c r="F1391" s="14" t="str">
        <f>_xlfn.XLOOKUP(D1391,'Meal Info'!$A$4:$A$19,'Meal Info'!$C$4:$C$19)</f>
        <v>Edo</v>
      </c>
      <c r="G1391" s="7">
        <v>4.12</v>
      </c>
      <c r="H1391" s="7">
        <f t="shared" si="88"/>
        <v>0.41200000000000003</v>
      </c>
      <c r="I1391" s="7">
        <f t="shared" si="89"/>
        <v>4.532</v>
      </c>
      <c r="J1391" s="7">
        <v>0.13</v>
      </c>
      <c r="K1391" s="7">
        <f t="shared" si="86"/>
        <v>0.53560000000000008</v>
      </c>
      <c r="L1391" s="7" t="s">
        <v>5083</v>
      </c>
      <c r="M1391" s="7">
        <v>5</v>
      </c>
      <c r="N1391" s="7">
        <f>INDEX('Delivery Distances'!$B$6:$K$20,MATCH('Sales Summary_working sheet'!L1391,'Delivery Distances'!$A$6:$A$20,0),MATCH('Sales Summary_working sheet'!M1391,'Delivery Distances'!$B$5:$K$5,0))</f>
        <v>1</v>
      </c>
      <c r="O1391" s="7" cm="1">
        <f t="array" ref="O1391">_xlfn.XLOOKUP(L1391,'Delivery Distances'!$A$6:$A$20,_xlfn.XLOOKUP('Sales Summary_working sheet'!M1391,'Delivery Distances'!$B$5:$K$5,'Delivery Distances'!$B$6:$K$20))</f>
        <v>1</v>
      </c>
      <c r="P1391" s="7">
        <f t="shared" si="87"/>
        <v>3</v>
      </c>
    </row>
    <row r="1392" spans="1:16" ht="15.75" customHeight="1" x14ac:dyDescent="0.15">
      <c r="A1392" s="13">
        <v>43990</v>
      </c>
      <c r="B1392" s="19" t="s">
        <v>5361</v>
      </c>
      <c r="C1392" s="7" t="s">
        <v>464</v>
      </c>
      <c r="D1392" s="14">
        <v>4</v>
      </c>
      <c r="E1392" s="14" t="str">
        <f>_xlfn.XLOOKUP(D1392,'Meal Info'!$A$4:$A$19,'Meal Info'!$B$4:$B$19)</f>
        <v>Burritos</v>
      </c>
      <c r="F1392" s="14" t="str">
        <f>_xlfn.XLOOKUP(D1392,'Meal Info'!$A$4:$A$19,'Meal Info'!$C$4:$C$19)</f>
        <v>Edo</v>
      </c>
      <c r="G1392" s="7">
        <v>72.760000000000005</v>
      </c>
      <c r="H1392" s="7">
        <f t="shared" si="88"/>
        <v>7.2760000000000007</v>
      </c>
      <c r="I1392" s="7">
        <f t="shared" si="89"/>
        <v>80.036000000000001</v>
      </c>
      <c r="J1392" s="7">
        <v>0.34</v>
      </c>
      <c r="K1392" s="7">
        <f t="shared" si="86"/>
        <v>24.738400000000002</v>
      </c>
      <c r="L1392" s="7" t="s">
        <v>29</v>
      </c>
      <c r="M1392" s="7">
        <v>1</v>
      </c>
      <c r="N1392" s="7">
        <f>INDEX('Delivery Distances'!$B$6:$K$20,MATCH('Sales Summary_working sheet'!L1392,'Delivery Distances'!$A$6:$A$20,0),MATCH('Sales Summary_working sheet'!M1392,'Delivery Distances'!$B$5:$K$5,0))</f>
        <v>6</v>
      </c>
      <c r="O1392" s="7" cm="1">
        <f t="array" ref="O1392">_xlfn.XLOOKUP(L1392,'Delivery Distances'!$A$6:$A$20,_xlfn.XLOOKUP('Sales Summary_working sheet'!M1392,'Delivery Distances'!$B$5:$K$5,'Delivery Distances'!$B$6:$K$20))</f>
        <v>6</v>
      </c>
      <c r="P1392" s="7">
        <f t="shared" si="87"/>
        <v>10</v>
      </c>
    </row>
    <row r="1393" spans="1:16" ht="15.75" customHeight="1" x14ac:dyDescent="0.15">
      <c r="A1393" s="13">
        <v>43990</v>
      </c>
      <c r="B1393" s="19" t="s">
        <v>5361</v>
      </c>
      <c r="C1393" s="7" t="s">
        <v>5067</v>
      </c>
      <c r="D1393" s="14">
        <v>4</v>
      </c>
      <c r="E1393" s="14" t="str">
        <f>_xlfn.XLOOKUP(D1393,'Meal Info'!$A$4:$A$19,'Meal Info'!$B$4:$B$19)</f>
        <v>Burritos</v>
      </c>
      <c r="F1393" s="14" t="str">
        <f>_xlfn.XLOOKUP(D1393,'Meal Info'!$A$4:$A$19,'Meal Info'!$C$4:$C$19)</f>
        <v>Edo</v>
      </c>
      <c r="G1393" s="7">
        <v>56.82</v>
      </c>
      <c r="H1393" s="7">
        <f t="shared" si="88"/>
        <v>5.6820000000000004</v>
      </c>
      <c r="I1393" s="7">
        <f t="shared" si="89"/>
        <v>62.502000000000002</v>
      </c>
      <c r="J1393" s="7">
        <v>0.36</v>
      </c>
      <c r="K1393" s="7">
        <f t="shared" si="86"/>
        <v>20.455199999999998</v>
      </c>
      <c r="L1393" s="7" t="s">
        <v>26</v>
      </c>
      <c r="M1393" s="7">
        <v>1</v>
      </c>
      <c r="N1393" s="7">
        <f>INDEX('Delivery Distances'!$B$6:$K$20,MATCH('Sales Summary_working sheet'!L1393,'Delivery Distances'!$A$6:$A$20,0),MATCH('Sales Summary_working sheet'!M1393,'Delivery Distances'!$B$5:$K$5,0))</f>
        <v>2</v>
      </c>
      <c r="O1393" s="7" cm="1">
        <f t="array" ref="O1393">_xlfn.XLOOKUP(L1393,'Delivery Distances'!$A$6:$A$20,_xlfn.XLOOKUP('Sales Summary_working sheet'!M1393,'Delivery Distances'!$B$5:$K$5,'Delivery Distances'!$B$6:$K$20))</f>
        <v>2</v>
      </c>
      <c r="P1393" s="7">
        <f t="shared" si="87"/>
        <v>6</v>
      </c>
    </row>
    <row r="1394" spans="1:16" ht="15.75" customHeight="1" x14ac:dyDescent="0.15">
      <c r="A1394" s="13">
        <v>43990</v>
      </c>
      <c r="B1394" s="19" t="s">
        <v>5361</v>
      </c>
      <c r="C1394" s="7" t="s">
        <v>3920</v>
      </c>
      <c r="D1394" s="14">
        <v>12</v>
      </c>
      <c r="E1394" s="14" t="str">
        <f>_xlfn.XLOOKUP(D1394,'Meal Info'!$A$4:$A$19,'Meal Info'!$B$4:$B$19)</f>
        <v>Thai</v>
      </c>
      <c r="F1394" s="14" t="str">
        <f>_xlfn.XLOOKUP(D1394,'Meal Info'!$A$4:$A$19,'Meal Info'!$C$4:$C$19)</f>
        <v>Edo</v>
      </c>
      <c r="G1394" s="7">
        <v>13.49</v>
      </c>
      <c r="H1394" s="7">
        <f t="shared" si="88"/>
        <v>1.3490000000000002</v>
      </c>
      <c r="I1394" s="7">
        <f t="shared" si="89"/>
        <v>14.839</v>
      </c>
      <c r="J1394" s="7">
        <v>0.05</v>
      </c>
      <c r="K1394" s="7">
        <f t="shared" si="86"/>
        <v>0.6745000000000001</v>
      </c>
      <c r="L1394" s="7" t="s">
        <v>5083</v>
      </c>
      <c r="M1394" s="7">
        <v>2</v>
      </c>
      <c r="N1394" s="7">
        <f>INDEX('Delivery Distances'!$B$6:$K$20,MATCH('Sales Summary_working sheet'!L1394,'Delivery Distances'!$A$6:$A$20,0),MATCH('Sales Summary_working sheet'!M1394,'Delivery Distances'!$B$5:$K$5,0))</f>
        <v>1</v>
      </c>
      <c r="O1394" s="7" cm="1">
        <f t="array" ref="O1394">_xlfn.XLOOKUP(L1394,'Delivery Distances'!$A$6:$A$20,_xlfn.XLOOKUP('Sales Summary_working sheet'!M1394,'Delivery Distances'!$B$5:$K$5,'Delivery Distances'!$B$6:$K$20))</f>
        <v>1</v>
      </c>
      <c r="P1394" s="7">
        <f t="shared" si="87"/>
        <v>3</v>
      </c>
    </row>
    <row r="1395" spans="1:16" ht="15.75" customHeight="1" x14ac:dyDescent="0.15">
      <c r="A1395" s="13">
        <v>43990</v>
      </c>
      <c r="B1395" s="19" t="s">
        <v>5362</v>
      </c>
      <c r="C1395" s="7" t="s">
        <v>1736</v>
      </c>
      <c r="D1395" s="14">
        <v>12</v>
      </c>
      <c r="E1395" s="14" t="str">
        <f>_xlfn.XLOOKUP(D1395,'Meal Info'!$A$4:$A$19,'Meal Info'!$B$4:$B$19)</f>
        <v>Thai</v>
      </c>
      <c r="F1395" s="14" t="str">
        <f>_xlfn.XLOOKUP(D1395,'Meal Info'!$A$4:$A$19,'Meal Info'!$C$4:$C$19)</f>
        <v>Edo</v>
      </c>
      <c r="G1395" s="7">
        <v>84.63</v>
      </c>
      <c r="H1395" s="7">
        <f t="shared" si="88"/>
        <v>8.4629999999999992</v>
      </c>
      <c r="I1395" s="7">
        <f t="shared" si="89"/>
        <v>93.092999999999989</v>
      </c>
      <c r="J1395" s="7">
        <v>0.21</v>
      </c>
      <c r="K1395" s="7">
        <f t="shared" si="86"/>
        <v>17.772299999999998</v>
      </c>
      <c r="L1395" s="7" t="s">
        <v>5080</v>
      </c>
      <c r="M1395" s="7">
        <v>10</v>
      </c>
      <c r="N1395" s="7">
        <f>INDEX('Delivery Distances'!$B$6:$K$20,MATCH('Sales Summary_working sheet'!L1395,'Delivery Distances'!$A$6:$A$20,0),MATCH('Sales Summary_working sheet'!M1395,'Delivery Distances'!$B$5:$K$5,0))</f>
        <v>5</v>
      </c>
      <c r="O1395" s="7" cm="1">
        <f t="array" ref="O1395">_xlfn.XLOOKUP(L1395,'Delivery Distances'!$A$6:$A$20,_xlfn.XLOOKUP('Sales Summary_working sheet'!M1395,'Delivery Distances'!$B$5:$K$5,'Delivery Distances'!$B$6:$K$20))</f>
        <v>5</v>
      </c>
      <c r="P1395" s="7">
        <f t="shared" si="87"/>
        <v>9</v>
      </c>
    </row>
    <row r="1396" spans="1:16" ht="15.75" customHeight="1" x14ac:dyDescent="0.15">
      <c r="A1396" s="13">
        <v>43990</v>
      </c>
      <c r="B1396" s="19" t="s">
        <v>5362</v>
      </c>
      <c r="C1396" s="7" t="s">
        <v>932</v>
      </c>
      <c r="D1396" s="14">
        <v>4</v>
      </c>
      <c r="E1396" s="14" t="str">
        <f>_xlfn.XLOOKUP(D1396,'Meal Info'!$A$4:$A$19,'Meal Info'!$B$4:$B$19)</f>
        <v>Burritos</v>
      </c>
      <c r="F1396" s="14" t="str">
        <f>_xlfn.XLOOKUP(D1396,'Meal Info'!$A$4:$A$19,'Meal Info'!$C$4:$C$19)</f>
        <v>Edo</v>
      </c>
      <c r="G1396" s="7">
        <v>18.52</v>
      </c>
      <c r="H1396" s="7">
        <f t="shared" si="88"/>
        <v>1.8520000000000001</v>
      </c>
      <c r="I1396" s="7">
        <f t="shared" si="89"/>
        <v>20.372</v>
      </c>
      <c r="J1396" s="7">
        <v>0.35</v>
      </c>
      <c r="K1396" s="7">
        <f t="shared" si="86"/>
        <v>6.4819999999999993</v>
      </c>
      <c r="L1396" s="7" t="s">
        <v>30</v>
      </c>
      <c r="M1396" s="7">
        <v>2</v>
      </c>
      <c r="N1396" s="7">
        <f>INDEX('Delivery Distances'!$B$6:$K$20,MATCH('Sales Summary_working sheet'!L1396,'Delivery Distances'!$A$6:$A$20,0),MATCH('Sales Summary_working sheet'!M1396,'Delivery Distances'!$B$5:$K$5,0))</f>
        <v>12</v>
      </c>
      <c r="O1396" s="7" cm="1">
        <f t="array" ref="O1396">_xlfn.XLOOKUP(L1396,'Delivery Distances'!$A$6:$A$20,_xlfn.XLOOKUP('Sales Summary_working sheet'!M1396,'Delivery Distances'!$B$5:$K$5,'Delivery Distances'!$B$6:$K$20))</f>
        <v>12</v>
      </c>
      <c r="P1396" s="7">
        <f t="shared" si="87"/>
        <v>13</v>
      </c>
    </row>
    <row r="1397" spans="1:16" ht="15.75" customHeight="1" x14ac:dyDescent="0.15">
      <c r="A1397" s="13">
        <v>43990</v>
      </c>
      <c r="B1397" s="19" t="s">
        <v>5362</v>
      </c>
      <c r="C1397" s="7" t="s">
        <v>4380</v>
      </c>
      <c r="D1397" s="14">
        <v>4</v>
      </c>
      <c r="E1397" s="14" t="str">
        <f>_xlfn.XLOOKUP(D1397,'Meal Info'!$A$4:$A$19,'Meal Info'!$B$4:$B$19)</f>
        <v>Burritos</v>
      </c>
      <c r="F1397" s="14" t="str">
        <f>_xlfn.XLOOKUP(D1397,'Meal Info'!$A$4:$A$19,'Meal Info'!$C$4:$C$19)</f>
        <v>Edo</v>
      </c>
      <c r="G1397" s="7">
        <v>62.5</v>
      </c>
      <c r="H1397" s="7">
        <f t="shared" si="88"/>
        <v>6.25</v>
      </c>
      <c r="I1397" s="7">
        <f t="shared" si="89"/>
        <v>68.75</v>
      </c>
      <c r="J1397" s="7">
        <v>0.35</v>
      </c>
      <c r="K1397" s="7">
        <f t="shared" si="86"/>
        <v>21.875</v>
      </c>
      <c r="L1397" s="7" t="s">
        <v>26</v>
      </c>
      <c r="M1397" s="7">
        <v>7</v>
      </c>
      <c r="N1397" s="7">
        <f>INDEX('Delivery Distances'!$B$6:$K$20,MATCH('Sales Summary_working sheet'!L1397,'Delivery Distances'!$A$6:$A$20,0),MATCH('Sales Summary_working sheet'!M1397,'Delivery Distances'!$B$5:$K$5,0))</f>
        <v>16</v>
      </c>
      <c r="O1397" s="7" cm="1">
        <f t="array" ref="O1397">_xlfn.XLOOKUP(L1397,'Delivery Distances'!$A$6:$A$20,_xlfn.XLOOKUP('Sales Summary_working sheet'!M1397,'Delivery Distances'!$B$5:$K$5,'Delivery Distances'!$B$6:$K$20))</f>
        <v>16</v>
      </c>
      <c r="P1397" s="7">
        <f t="shared" si="87"/>
        <v>15</v>
      </c>
    </row>
    <row r="1398" spans="1:16" ht="15.75" customHeight="1" x14ac:dyDescent="0.15">
      <c r="A1398" s="13">
        <v>43990</v>
      </c>
      <c r="B1398" s="19" t="s">
        <v>5362</v>
      </c>
      <c r="C1398" s="7" t="s">
        <v>1327</v>
      </c>
      <c r="D1398" s="14">
        <v>12</v>
      </c>
      <c r="E1398" s="14" t="str">
        <f>_xlfn.XLOOKUP(D1398,'Meal Info'!$A$4:$A$19,'Meal Info'!$B$4:$B$19)</f>
        <v>Thai</v>
      </c>
      <c r="F1398" s="14" t="str">
        <f>_xlfn.XLOOKUP(D1398,'Meal Info'!$A$4:$A$19,'Meal Info'!$C$4:$C$19)</f>
        <v>Edo</v>
      </c>
      <c r="G1398" s="7">
        <v>36.39</v>
      </c>
      <c r="H1398" s="7">
        <f t="shared" si="88"/>
        <v>3.6390000000000002</v>
      </c>
      <c r="I1398" s="7">
        <f t="shared" si="89"/>
        <v>40.029000000000003</v>
      </c>
      <c r="J1398" s="7">
        <v>0.39</v>
      </c>
      <c r="K1398" s="7">
        <f t="shared" si="86"/>
        <v>14.1921</v>
      </c>
      <c r="L1398" s="7" t="s">
        <v>5081</v>
      </c>
      <c r="M1398" s="7">
        <v>9</v>
      </c>
      <c r="N1398" s="7">
        <f>INDEX('Delivery Distances'!$B$6:$K$20,MATCH('Sales Summary_working sheet'!L1398,'Delivery Distances'!$A$6:$A$20,0),MATCH('Sales Summary_working sheet'!M1398,'Delivery Distances'!$B$5:$K$5,0))</f>
        <v>1</v>
      </c>
      <c r="O1398" s="7" cm="1">
        <f t="array" ref="O1398">_xlfn.XLOOKUP(L1398,'Delivery Distances'!$A$6:$A$20,_xlfn.XLOOKUP('Sales Summary_working sheet'!M1398,'Delivery Distances'!$B$5:$K$5,'Delivery Distances'!$B$6:$K$20))</f>
        <v>1</v>
      </c>
      <c r="P1398" s="7">
        <f t="shared" si="87"/>
        <v>3</v>
      </c>
    </row>
    <row r="1399" spans="1:16" ht="15.75" customHeight="1" x14ac:dyDescent="0.15">
      <c r="A1399" s="13">
        <v>43990</v>
      </c>
      <c r="B1399" s="19" t="s">
        <v>5362</v>
      </c>
      <c r="C1399" s="7" t="s">
        <v>3724</v>
      </c>
      <c r="D1399" s="14">
        <v>4</v>
      </c>
      <c r="E1399" s="14" t="str">
        <f>_xlfn.XLOOKUP(D1399,'Meal Info'!$A$4:$A$19,'Meal Info'!$B$4:$B$19)</f>
        <v>Burritos</v>
      </c>
      <c r="F1399" s="14" t="str">
        <f>_xlfn.XLOOKUP(D1399,'Meal Info'!$A$4:$A$19,'Meal Info'!$C$4:$C$19)</f>
        <v>Edo</v>
      </c>
      <c r="G1399" s="7">
        <v>65.3</v>
      </c>
      <c r="H1399" s="7">
        <f t="shared" si="88"/>
        <v>6.53</v>
      </c>
      <c r="I1399" s="7">
        <f t="shared" si="89"/>
        <v>71.83</v>
      </c>
      <c r="J1399" s="7">
        <v>0.32</v>
      </c>
      <c r="K1399" s="7">
        <f t="shared" si="86"/>
        <v>20.896000000000001</v>
      </c>
      <c r="L1399" s="7" t="s">
        <v>27</v>
      </c>
      <c r="M1399" s="7">
        <v>1</v>
      </c>
      <c r="N1399" s="7">
        <f>INDEX('Delivery Distances'!$B$6:$K$20,MATCH('Sales Summary_working sheet'!L1399,'Delivery Distances'!$A$6:$A$20,0),MATCH('Sales Summary_working sheet'!M1399,'Delivery Distances'!$B$5:$K$5,0))</f>
        <v>18</v>
      </c>
      <c r="O1399" s="7" cm="1">
        <f t="array" ref="O1399">_xlfn.XLOOKUP(L1399,'Delivery Distances'!$A$6:$A$20,_xlfn.XLOOKUP('Sales Summary_working sheet'!M1399,'Delivery Distances'!$B$5:$K$5,'Delivery Distances'!$B$6:$K$20))</f>
        <v>18</v>
      </c>
      <c r="P1399" s="7">
        <f t="shared" si="87"/>
        <v>16</v>
      </c>
    </row>
    <row r="1400" spans="1:16" ht="15.75" customHeight="1" x14ac:dyDescent="0.15">
      <c r="A1400" s="13">
        <v>43990</v>
      </c>
      <c r="B1400" s="19" t="s">
        <v>5362</v>
      </c>
      <c r="C1400" s="7" t="s">
        <v>1139</v>
      </c>
      <c r="D1400" s="14">
        <v>12</v>
      </c>
      <c r="E1400" s="14" t="str">
        <f>_xlfn.XLOOKUP(D1400,'Meal Info'!$A$4:$A$19,'Meal Info'!$B$4:$B$19)</f>
        <v>Thai</v>
      </c>
      <c r="F1400" s="14" t="str">
        <f>_xlfn.XLOOKUP(D1400,'Meal Info'!$A$4:$A$19,'Meal Info'!$C$4:$C$19)</f>
        <v>Edo</v>
      </c>
      <c r="G1400" s="7">
        <v>36.869999999999997</v>
      </c>
      <c r="H1400" s="7">
        <f t="shared" si="88"/>
        <v>3.6869999999999998</v>
      </c>
      <c r="I1400" s="7">
        <f t="shared" si="89"/>
        <v>40.556999999999995</v>
      </c>
      <c r="J1400" s="7">
        <v>0.27</v>
      </c>
      <c r="K1400" s="7">
        <f t="shared" si="86"/>
        <v>9.9549000000000003</v>
      </c>
      <c r="L1400" s="7" t="s">
        <v>27</v>
      </c>
      <c r="M1400" s="7">
        <v>9</v>
      </c>
      <c r="N1400" s="7">
        <f>INDEX('Delivery Distances'!$B$6:$K$20,MATCH('Sales Summary_working sheet'!L1400,'Delivery Distances'!$A$6:$A$20,0),MATCH('Sales Summary_working sheet'!M1400,'Delivery Distances'!$B$5:$K$5,0))</f>
        <v>9</v>
      </c>
      <c r="O1400" s="7" cm="1">
        <f t="array" ref="O1400">_xlfn.XLOOKUP(L1400,'Delivery Distances'!$A$6:$A$20,_xlfn.XLOOKUP('Sales Summary_working sheet'!M1400,'Delivery Distances'!$B$5:$K$5,'Delivery Distances'!$B$6:$K$20))</f>
        <v>9</v>
      </c>
      <c r="P1400" s="7">
        <f t="shared" si="87"/>
        <v>11.5</v>
      </c>
    </row>
    <row r="1401" spans="1:16" ht="15.75" customHeight="1" x14ac:dyDescent="0.15">
      <c r="A1401" s="13">
        <v>43990</v>
      </c>
      <c r="B1401" s="19" t="s">
        <v>5362</v>
      </c>
      <c r="C1401" s="7" t="s">
        <v>151</v>
      </c>
      <c r="D1401" s="14">
        <v>12</v>
      </c>
      <c r="E1401" s="14" t="str">
        <f>_xlfn.XLOOKUP(D1401,'Meal Info'!$A$4:$A$19,'Meal Info'!$B$4:$B$19)</f>
        <v>Thai</v>
      </c>
      <c r="F1401" s="14" t="str">
        <f>_xlfn.XLOOKUP(D1401,'Meal Info'!$A$4:$A$19,'Meal Info'!$C$4:$C$19)</f>
        <v>Edo</v>
      </c>
      <c r="G1401" s="7">
        <v>52.48</v>
      </c>
      <c r="H1401" s="7">
        <f t="shared" si="88"/>
        <v>5.2480000000000002</v>
      </c>
      <c r="I1401" s="7">
        <f t="shared" si="89"/>
        <v>57.727999999999994</v>
      </c>
      <c r="J1401" s="7">
        <v>0.36</v>
      </c>
      <c r="K1401" s="7">
        <f t="shared" si="86"/>
        <v>18.892799999999998</v>
      </c>
      <c r="L1401" s="7" t="s">
        <v>5082</v>
      </c>
      <c r="M1401" s="7">
        <v>4</v>
      </c>
      <c r="N1401" s="7">
        <f>INDEX('Delivery Distances'!$B$6:$K$20,MATCH('Sales Summary_working sheet'!L1401,'Delivery Distances'!$A$6:$A$20,0),MATCH('Sales Summary_working sheet'!M1401,'Delivery Distances'!$B$5:$K$5,0))</f>
        <v>2</v>
      </c>
      <c r="O1401" s="7" cm="1">
        <f t="array" ref="O1401">_xlfn.XLOOKUP(L1401,'Delivery Distances'!$A$6:$A$20,_xlfn.XLOOKUP('Sales Summary_working sheet'!M1401,'Delivery Distances'!$B$5:$K$5,'Delivery Distances'!$B$6:$K$20))</f>
        <v>2</v>
      </c>
      <c r="P1401" s="7">
        <f t="shared" si="87"/>
        <v>6</v>
      </c>
    </row>
    <row r="1402" spans="1:16" ht="15.75" customHeight="1" x14ac:dyDescent="0.15">
      <c r="A1402" s="13">
        <v>43990</v>
      </c>
      <c r="B1402" s="19" t="s">
        <v>5362</v>
      </c>
      <c r="C1402" s="7" t="s">
        <v>4069</v>
      </c>
      <c r="D1402" s="14">
        <v>6</v>
      </c>
      <c r="E1402" s="14" t="str">
        <f>_xlfn.XLOOKUP(D1402,'Meal Info'!$A$4:$A$19,'Meal Info'!$B$4:$B$19)</f>
        <v>Indian</v>
      </c>
      <c r="F1402" s="14" t="str">
        <f>_xlfn.XLOOKUP(D1402,'Meal Info'!$A$4:$A$19,'Meal Info'!$C$4:$C$19)</f>
        <v>Edo</v>
      </c>
      <c r="G1402" s="7">
        <v>16.739999999999998</v>
      </c>
      <c r="H1402" s="7">
        <f t="shared" si="88"/>
        <v>1.6739999999999999</v>
      </c>
      <c r="I1402" s="7">
        <f t="shared" si="89"/>
        <v>18.413999999999998</v>
      </c>
      <c r="J1402" s="7">
        <v>0.09</v>
      </c>
      <c r="K1402" s="7">
        <f t="shared" si="86"/>
        <v>1.5065999999999997</v>
      </c>
      <c r="L1402" s="7" t="s">
        <v>31</v>
      </c>
      <c r="M1402" s="7">
        <v>2</v>
      </c>
      <c r="N1402" s="7">
        <f>INDEX('Delivery Distances'!$B$6:$K$20,MATCH('Sales Summary_working sheet'!L1402,'Delivery Distances'!$A$6:$A$20,0),MATCH('Sales Summary_working sheet'!M1402,'Delivery Distances'!$B$5:$K$5,0))</f>
        <v>14</v>
      </c>
      <c r="O1402" s="7" cm="1">
        <f t="array" ref="O1402">_xlfn.XLOOKUP(L1402,'Delivery Distances'!$A$6:$A$20,_xlfn.XLOOKUP('Sales Summary_working sheet'!M1402,'Delivery Distances'!$B$5:$K$5,'Delivery Distances'!$B$6:$K$20))</f>
        <v>14</v>
      </c>
      <c r="P1402" s="7">
        <f t="shared" si="87"/>
        <v>14</v>
      </c>
    </row>
    <row r="1403" spans="1:16" ht="15.75" customHeight="1" x14ac:dyDescent="0.15">
      <c r="A1403" s="13">
        <v>43990</v>
      </c>
      <c r="B1403" s="19" t="s">
        <v>5362</v>
      </c>
      <c r="C1403" s="7" t="s">
        <v>3766</v>
      </c>
      <c r="D1403" s="14">
        <v>6</v>
      </c>
      <c r="E1403" s="14" t="str">
        <f>_xlfn.XLOOKUP(D1403,'Meal Info'!$A$4:$A$19,'Meal Info'!$B$4:$B$19)</f>
        <v>Indian</v>
      </c>
      <c r="F1403" s="14" t="str">
        <f>_xlfn.XLOOKUP(D1403,'Meal Info'!$A$4:$A$19,'Meal Info'!$C$4:$C$19)</f>
        <v>Edo</v>
      </c>
      <c r="G1403" s="7">
        <v>6.03</v>
      </c>
      <c r="H1403" s="7">
        <f t="shared" si="88"/>
        <v>0.60300000000000009</v>
      </c>
      <c r="I1403" s="7">
        <f t="shared" si="89"/>
        <v>6.633</v>
      </c>
      <c r="J1403" s="7">
        <v>7.0000000000000007E-2</v>
      </c>
      <c r="K1403" s="7">
        <f t="shared" si="86"/>
        <v>0.42210000000000003</v>
      </c>
      <c r="L1403" s="7" t="s">
        <v>5078</v>
      </c>
      <c r="M1403" s="7">
        <v>10</v>
      </c>
      <c r="N1403" s="7">
        <f>INDEX('Delivery Distances'!$B$6:$K$20,MATCH('Sales Summary_working sheet'!L1403,'Delivery Distances'!$A$6:$A$20,0),MATCH('Sales Summary_working sheet'!M1403,'Delivery Distances'!$B$5:$K$5,0))</f>
        <v>6</v>
      </c>
      <c r="O1403" s="7" cm="1">
        <f t="array" ref="O1403">_xlfn.XLOOKUP(L1403,'Delivery Distances'!$A$6:$A$20,_xlfn.XLOOKUP('Sales Summary_working sheet'!M1403,'Delivery Distances'!$B$5:$K$5,'Delivery Distances'!$B$6:$K$20))</f>
        <v>6</v>
      </c>
      <c r="P1403" s="7">
        <f t="shared" si="87"/>
        <v>10</v>
      </c>
    </row>
    <row r="1404" spans="1:16" ht="15.75" customHeight="1" x14ac:dyDescent="0.15">
      <c r="A1404" s="13">
        <v>43990</v>
      </c>
      <c r="B1404" s="19" t="s">
        <v>5362</v>
      </c>
      <c r="C1404" s="7" t="s">
        <v>2352</v>
      </c>
      <c r="D1404" s="14">
        <v>12</v>
      </c>
      <c r="E1404" s="14" t="str">
        <f>_xlfn.XLOOKUP(D1404,'Meal Info'!$A$4:$A$19,'Meal Info'!$B$4:$B$19)</f>
        <v>Thai</v>
      </c>
      <c r="F1404" s="14" t="str">
        <f>_xlfn.XLOOKUP(D1404,'Meal Info'!$A$4:$A$19,'Meal Info'!$C$4:$C$19)</f>
        <v>Edo</v>
      </c>
      <c r="G1404" s="7">
        <v>27.91</v>
      </c>
      <c r="H1404" s="7">
        <f t="shared" si="88"/>
        <v>2.7910000000000004</v>
      </c>
      <c r="I1404" s="7">
        <f t="shared" si="89"/>
        <v>30.701000000000001</v>
      </c>
      <c r="J1404" s="7">
        <v>0.3</v>
      </c>
      <c r="K1404" s="7">
        <f t="shared" si="86"/>
        <v>8.3729999999999993</v>
      </c>
      <c r="L1404" s="7" t="s">
        <v>5083</v>
      </c>
      <c r="M1404" s="7">
        <v>4</v>
      </c>
      <c r="N1404" s="7">
        <f>INDEX('Delivery Distances'!$B$6:$K$20,MATCH('Sales Summary_working sheet'!L1404,'Delivery Distances'!$A$6:$A$20,0),MATCH('Sales Summary_working sheet'!M1404,'Delivery Distances'!$B$5:$K$5,0))</f>
        <v>1</v>
      </c>
      <c r="O1404" s="7" cm="1">
        <f t="array" ref="O1404">_xlfn.XLOOKUP(L1404,'Delivery Distances'!$A$6:$A$20,_xlfn.XLOOKUP('Sales Summary_working sheet'!M1404,'Delivery Distances'!$B$5:$K$5,'Delivery Distances'!$B$6:$K$20))</f>
        <v>1</v>
      </c>
      <c r="P1404" s="7">
        <f t="shared" si="87"/>
        <v>3</v>
      </c>
    </row>
    <row r="1405" spans="1:16" ht="15.75" customHeight="1" x14ac:dyDescent="0.15">
      <c r="A1405" s="13">
        <v>43990</v>
      </c>
      <c r="B1405" s="19" t="s">
        <v>5362</v>
      </c>
      <c r="C1405" s="7" t="s">
        <v>3616</v>
      </c>
      <c r="D1405" s="14">
        <v>12</v>
      </c>
      <c r="E1405" s="14" t="str">
        <f>_xlfn.XLOOKUP(D1405,'Meal Info'!$A$4:$A$19,'Meal Info'!$B$4:$B$19)</f>
        <v>Thai</v>
      </c>
      <c r="F1405" s="14" t="str">
        <f>_xlfn.XLOOKUP(D1405,'Meal Info'!$A$4:$A$19,'Meal Info'!$C$4:$C$19)</f>
        <v>Edo</v>
      </c>
      <c r="G1405" s="7">
        <v>70.67</v>
      </c>
      <c r="H1405" s="7">
        <f t="shared" si="88"/>
        <v>7.0670000000000002</v>
      </c>
      <c r="I1405" s="7">
        <f t="shared" si="89"/>
        <v>77.736999999999995</v>
      </c>
      <c r="J1405" s="7">
        <v>0.06</v>
      </c>
      <c r="K1405" s="7">
        <f t="shared" si="86"/>
        <v>4.2401999999999997</v>
      </c>
      <c r="L1405" s="7" t="s">
        <v>30</v>
      </c>
      <c r="M1405" s="7">
        <v>10</v>
      </c>
      <c r="N1405" s="7">
        <f>INDEX('Delivery Distances'!$B$6:$K$20,MATCH('Sales Summary_working sheet'!L1405,'Delivery Distances'!$A$6:$A$20,0),MATCH('Sales Summary_working sheet'!M1405,'Delivery Distances'!$B$5:$K$5,0))</f>
        <v>15</v>
      </c>
      <c r="O1405" s="7" cm="1">
        <f t="array" ref="O1405">_xlfn.XLOOKUP(L1405,'Delivery Distances'!$A$6:$A$20,_xlfn.XLOOKUP('Sales Summary_working sheet'!M1405,'Delivery Distances'!$B$5:$K$5,'Delivery Distances'!$B$6:$K$20))</f>
        <v>15</v>
      </c>
      <c r="P1405" s="7">
        <f t="shared" si="87"/>
        <v>14.5</v>
      </c>
    </row>
    <row r="1406" spans="1:16" ht="15.75" customHeight="1" x14ac:dyDescent="0.15">
      <c r="A1406" s="13">
        <v>43990</v>
      </c>
      <c r="B1406" s="19" t="s">
        <v>5362</v>
      </c>
      <c r="C1406" s="7" t="s">
        <v>890</v>
      </c>
      <c r="D1406" s="14">
        <v>12</v>
      </c>
      <c r="E1406" s="14" t="str">
        <f>_xlfn.XLOOKUP(D1406,'Meal Info'!$A$4:$A$19,'Meal Info'!$B$4:$B$19)</f>
        <v>Thai</v>
      </c>
      <c r="F1406" s="14" t="str">
        <f>_xlfn.XLOOKUP(D1406,'Meal Info'!$A$4:$A$19,'Meal Info'!$C$4:$C$19)</f>
        <v>Edo</v>
      </c>
      <c r="G1406" s="7">
        <v>34.369999999999997</v>
      </c>
      <c r="H1406" s="7">
        <f t="shared" si="88"/>
        <v>3.4369999999999998</v>
      </c>
      <c r="I1406" s="7">
        <f t="shared" si="89"/>
        <v>37.806999999999995</v>
      </c>
      <c r="J1406" s="7">
        <v>0.36</v>
      </c>
      <c r="K1406" s="7">
        <f t="shared" si="86"/>
        <v>12.373199999999999</v>
      </c>
      <c r="L1406" s="7" t="s">
        <v>5082</v>
      </c>
      <c r="M1406" s="7">
        <v>8</v>
      </c>
      <c r="N1406" s="7">
        <f>INDEX('Delivery Distances'!$B$6:$K$20,MATCH('Sales Summary_working sheet'!L1406,'Delivery Distances'!$A$6:$A$20,0),MATCH('Sales Summary_working sheet'!M1406,'Delivery Distances'!$B$5:$K$5,0))</f>
        <v>1</v>
      </c>
      <c r="O1406" s="7" cm="1">
        <f t="array" ref="O1406">_xlfn.XLOOKUP(L1406,'Delivery Distances'!$A$6:$A$20,_xlfn.XLOOKUP('Sales Summary_working sheet'!M1406,'Delivery Distances'!$B$5:$K$5,'Delivery Distances'!$B$6:$K$20))</f>
        <v>1</v>
      </c>
      <c r="P1406" s="7">
        <f t="shared" si="87"/>
        <v>3</v>
      </c>
    </row>
    <row r="1407" spans="1:16" ht="15.75" customHeight="1" x14ac:dyDescent="0.15">
      <c r="A1407" s="13">
        <v>43990</v>
      </c>
      <c r="B1407" s="19" t="s">
        <v>5362</v>
      </c>
      <c r="C1407" s="7" t="s">
        <v>3701</v>
      </c>
      <c r="D1407" s="14">
        <v>6</v>
      </c>
      <c r="E1407" s="14" t="str">
        <f>_xlfn.XLOOKUP(D1407,'Meal Info'!$A$4:$A$19,'Meal Info'!$B$4:$B$19)</f>
        <v>Indian</v>
      </c>
      <c r="F1407" s="14" t="str">
        <f>_xlfn.XLOOKUP(D1407,'Meal Info'!$A$4:$A$19,'Meal Info'!$C$4:$C$19)</f>
        <v>Edo</v>
      </c>
      <c r="G1407" s="7">
        <v>32.9</v>
      </c>
      <c r="H1407" s="7">
        <f t="shared" si="88"/>
        <v>3.29</v>
      </c>
      <c r="I1407" s="7">
        <f t="shared" si="89"/>
        <v>36.19</v>
      </c>
      <c r="J1407" s="7">
        <v>0.15</v>
      </c>
      <c r="K1407" s="7">
        <f t="shared" si="86"/>
        <v>4.9349999999999996</v>
      </c>
      <c r="L1407" s="7" t="s">
        <v>5076</v>
      </c>
      <c r="M1407" s="7">
        <v>9</v>
      </c>
      <c r="N1407" s="7">
        <f>INDEX('Delivery Distances'!$B$6:$K$20,MATCH('Sales Summary_working sheet'!L1407,'Delivery Distances'!$A$6:$A$20,0),MATCH('Sales Summary_working sheet'!M1407,'Delivery Distances'!$B$5:$K$5,0))</f>
        <v>8</v>
      </c>
      <c r="O1407" s="7" cm="1">
        <f t="array" ref="O1407">_xlfn.XLOOKUP(L1407,'Delivery Distances'!$A$6:$A$20,_xlfn.XLOOKUP('Sales Summary_working sheet'!M1407,'Delivery Distances'!$B$5:$K$5,'Delivery Distances'!$B$6:$K$20))</f>
        <v>8</v>
      </c>
      <c r="P1407" s="7">
        <f t="shared" si="87"/>
        <v>11</v>
      </c>
    </row>
    <row r="1408" spans="1:16" ht="15.75" customHeight="1" x14ac:dyDescent="0.15">
      <c r="A1408" s="13">
        <v>43990</v>
      </c>
      <c r="B1408" s="19" t="s">
        <v>5362</v>
      </c>
      <c r="C1408" s="7" t="s">
        <v>4799</v>
      </c>
      <c r="D1408" s="14">
        <v>4</v>
      </c>
      <c r="E1408" s="14" t="str">
        <f>_xlfn.XLOOKUP(D1408,'Meal Info'!$A$4:$A$19,'Meal Info'!$B$4:$B$19)</f>
        <v>Burritos</v>
      </c>
      <c r="F1408" s="14" t="str">
        <f>_xlfn.XLOOKUP(D1408,'Meal Info'!$A$4:$A$19,'Meal Info'!$C$4:$C$19)</f>
        <v>Edo</v>
      </c>
      <c r="G1408" s="7">
        <v>13.13</v>
      </c>
      <c r="H1408" s="7">
        <f t="shared" si="88"/>
        <v>1.3130000000000002</v>
      </c>
      <c r="I1408" s="7">
        <f t="shared" si="89"/>
        <v>14.443000000000001</v>
      </c>
      <c r="J1408" s="7">
        <v>0.17</v>
      </c>
      <c r="K1408" s="7">
        <f t="shared" si="86"/>
        <v>2.2321000000000004</v>
      </c>
      <c r="L1408" s="7" t="s">
        <v>26</v>
      </c>
      <c r="M1408" s="7">
        <v>1</v>
      </c>
      <c r="N1408" s="7">
        <f>INDEX('Delivery Distances'!$B$6:$K$20,MATCH('Sales Summary_working sheet'!L1408,'Delivery Distances'!$A$6:$A$20,0),MATCH('Sales Summary_working sheet'!M1408,'Delivery Distances'!$B$5:$K$5,0))</f>
        <v>2</v>
      </c>
      <c r="O1408" s="7" cm="1">
        <f t="array" ref="O1408">_xlfn.XLOOKUP(L1408,'Delivery Distances'!$A$6:$A$20,_xlfn.XLOOKUP('Sales Summary_working sheet'!M1408,'Delivery Distances'!$B$5:$K$5,'Delivery Distances'!$B$6:$K$20))</f>
        <v>2</v>
      </c>
      <c r="P1408" s="7">
        <f t="shared" si="87"/>
        <v>6</v>
      </c>
    </row>
    <row r="1409" spans="1:16" ht="15.75" customHeight="1" x14ac:dyDescent="0.15">
      <c r="A1409" s="13">
        <v>43990</v>
      </c>
      <c r="B1409" s="19" t="s">
        <v>5362</v>
      </c>
      <c r="C1409" s="7" t="s">
        <v>4460</v>
      </c>
      <c r="D1409" s="14">
        <v>12</v>
      </c>
      <c r="E1409" s="14" t="str">
        <f>_xlfn.XLOOKUP(D1409,'Meal Info'!$A$4:$A$19,'Meal Info'!$B$4:$B$19)</f>
        <v>Thai</v>
      </c>
      <c r="F1409" s="14" t="str">
        <f>_xlfn.XLOOKUP(D1409,'Meal Info'!$A$4:$A$19,'Meal Info'!$C$4:$C$19)</f>
        <v>Edo</v>
      </c>
      <c r="G1409" s="7">
        <v>42.56</v>
      </c>
      <c r="H1409" s="7">
        <f t="shared" si="88"/>
        <v>4.2560000000000002</v>
      </c>
      <c r="I1409" s="7">
        <f t="shared" si="89"/>
        <v>46.816000000000003</v>
      </c>
      <c r="J1409" s="7">
        <v>0.21</v>
      </c>
      <c r="K1409" s="7">
        <f t="shared" si="86"/>
        <v>8.9375999999999998</v>
      </c>
      <c r="L1409" s="7" t="s">
        <v>5075</v>
      </c>
      <c r="M1409" s="7">
        <v>6</v>
      </c>
      <c r="N1409" s="7">
        <f>INDEX('Delivery Distances'!$B$6:$K$20,MATCH('Sales Summary_working sheet'!L1409,'Delivery Distances'!$A$6:$A$20,0),MATCH('Sales Summary_working sheet'!M1409,'Delivery Distances'!$B$5:$K$5,0))</f>
        <v>11</v>
      </c>
      <c r="O1409" s="7" cm="1">
        <f t="array" ref="O1409">_xlfn.XLOOKUP(L1409,'Delivery Distances'!$A$6:$A$20,_xlfn.XLOOKUP('Sales Summary_working sheet'!M1409,'Delivery Distances'!$B$5:$K$5,'Delivery Distances'!$B$6:$K$20))</f>
        <v>11</v>
      </c>
      <c r="P1409" s="7">
        <f t="shared" si="87"/>
        <v>12.5</v>
      </c>
    </row>
    <row r="1410" spans="1:16" ht="15.75" customHeight="1" x14ac:dyDescent="0.15">
      <c r="A1410" s="13">
        <v>43990</v>
      </c>
      <c r="B1410" s="19" t="s">
        <v>5362</v>
      </c>
      <c r="C1410" s="7" t="s">
        <v>633</v>
      </c>
      <c r="D1410" s="14">
        <v>6</v>
      </c>
      <c r="E1410" s="14" t="str">
        <f>_xlfn.XLOOKUP(D1410,'Meal Info'!$A$4:$A$19,'Meal Info'!$B$4:$B$19)</f>
        <v>Indian</v>
      </c>
      <c r="F1410" s="14" t="str">
        <f>_xlfn.XLOOKUP(D1410,'Meal Info'!$A$4:$A$19,'Meal Info'!$C$4:$C$19)</f>
        <v>Edo</v>
      </c>
      <c r="G1410" s="7">
        <v>59.93</v>
      </c>
      <c r="H1410" s="7">
        <f t="shared" si="88"/>
        <v>5.9930000000000003</v>
      </c>
      <c r="I1410" s="7">
        <f t="shared" si="89"/>
        <v>65.923000000000002</v>
      </c>
      <c r="J1410" s="7">
        <v>0.23</v>
      </c>
      <c r="K1410" s="7">
        <f t="shared" si="86"/>
        <v>13.783900000000001</v>
      </c>
      <c r="L1410" s="7" t="s">
        <v>5077</v>
      </c>
      <c r="M1410" s="7">
        <v>3</v>
      </c>
      <c r="N1410" s="7">
        <f>INDEX('Delivery Distances'!$B$6:$K$20,MATCH('Sales Summary_working sheet'!L1410,'Delivery Distances'!$A$6:$A$20,0),MATCH('Sales Summary_working sheet'!M1410,'Delivery Distances'!$B$5:$K$5,0))</f>
        <v>2</v>
      </c>
      <c r="O1410" s="7" cm="1">
        <f t="array" ref="O1410">_xlfn.XLOOKUP(L1410,'Delivery Distances'!$A$6:$A$20,_xlfn.XLOOKUP('Sales Summary_working sheet'!M1410,'Delivery Distances'!$B$5:$K$5,'Delivery Distances'!$B$6:$K$20))</f>
        <v>2</v>
      </c>
      <c r="P1410" s="7">
        <f t="shared" si="87"/>
        <v>6</v>
      </c>
    </row>
    <row r="1411" spans="1:16" ht="15.75" customHeight="1" x14ac:dyDescent="0.15">
      <c r="A1411" s="13">
        <v>43990</v>
      </c>
      <c r="B1411" s="19" t="s">
        <v>5362</v>
      </c>
      <c r="C1411" s="7" t="s">
        <v>2550</v>
      </c>
      <c r="D1411" s="14">
        <v>4</v>
      </c>
      <c r="E1411" s="14" t="str">
        <f>_xlfn.XLOOKUP(D1411,'Meal Info'!$A$4:$A$19,'Meal Info'!$B$4:$B$19)</f>
        <v>Burritos</v>
      </c>
      <c r="F1411" s="14" t="str">
        <f>_xlfn.XLOOKUP(D1411,'Meal Info'!$A$4:$A$19,'Meal Info'!$C$4:$C$19)</f>
        <v>Edo</v>
      </c>
      <c r="G1411" s="7">
        <v>53.13</v>
      </c>
      <c r="H1411" s="7">
        <f t="shared" si="88"/>
        <v>5.3130000000000006</v>
      </c>
      <c r="I1411" s="7">
        <f t="shared" si="89"/>
        <v>58.443000000000005</v>
      </c>
      <c r="J1411" s="7">
        <v>0.26</v>
      </c>
      <c r="K1411" s="7">
        <f t="shared" si="86"/>
        <v>13.813800000000001</v>
      </c>
      <c r="L1411" s="7" t="s">
        <v>5081</v>
      </c>
      <c r="M1411" s="7">
        <v>6</v>
      </c>
      <c r="N1411" s="7">
        <f>INDEX('Delivery Distances'!$B$6:$K$20,MATCH('Sales Summary_working sheet'!L1411,'Delivery Distances'!$A$6:$A$20,0),MATCH('Sales Summary_working sheet'!M1411,'Delivery Distances'!$B$5:$K$5,0))</f>
        <v>3</v>
      </c>
      <c r="O1411" s="7" cm="1">
        <f t="array" ref="O1411">_xlfn.XLOOKUP(L1411,'Delivery Distances'!$A$6:$A$20,_xlfn.XLOOKUP('Sales Summary_working sheet'!M1411,'Delivery Distances'!$B$5:$K$5,'Delivery Distances'!$B$6:$K$20))</f>
        <v>3</v>
      </c>
      <c r="P1411" s="7">
        <f t="shared" si="87"/>
        <v>7</v>
      </c>
    </row>
    <row r="1412" spans="1:16" ht="15.75" customHeight="1" x14ac:dyDescent="0.15">
      <c r="A1412" s="13">
        <v>43990</v>
      </c>
      <c r="B1412" s="19" t="s">
        <v>5362</v>
      </c>
      <c r="C1412" s="7" t="s">
        <v>3624</v>
      </c>
      <c r="D1412" s="14">
        <v>12</v>
      </c>
      <c r="E1412" s="14" t="str">
        <f>_xlfn.XLOOKUP(D1412,'Meal Info'!$A$4:$A$19,'Meal Info'!$B$4:$B$19)</f>
        <v>Thai</v>
      </c>
      <c r="F1412" s="14" t="str">
        <f>_xlfn.XLOOKUP(D1412,'Meal Info'!$A$4:$A$19,'Meal Info'!$C$4:$C$19)</f>
        <v>Edo</v>
      </c>
      <c r="G1412" s="7">
        <v>16.87</v>
      </c>
      <c r="H1412" s="7">
        <f t="shared" si="88"/>
        <v>1.6870000000000003</v>
      </c>
      <c r="I1412" s="7">
        <f t="shared" si="89"/>
        <v>18.557000000000002</v>
      </c>
      <c r="J1412" s="7">
        <v>0.23</v>
      </c>
      <c r="K1412" s="7">
        <f t="shared" si="86"/>
        <v>3.8801000000000005</v>
      </c>
      <c r="L1412" s="7" t="s">
        <v>31</v>
      </c>
      <c r="M1412" s="7">
        <v>7</v>
      </c>
      <c r="N1412" s="7">
        <f>INDEX('Delivery Distances'!$B$6:$K$20,MATCH('Sales Summary_working sheet'!L1412,'Delivery Distances'!$A$6:$A$20,0),MATCH('Sales Summary_working sheet'!M1412,'Delivery Distances'!$B$5:$K$5,0))</f>
        <v>5</v>
      </c>
      <c r="O1412" s="7" cm="1">
        <f t="array" ref="O1412">_xlfn.XLOOKUP(L1412,'Delivery Distances'!$A$6:$A$20,_xlfn.XLOOKUP('Sales Summary_working sheet'!M1412,'Delivery Distances'!$B$5:$K$5,'Delivery Distances'!$B$6:$K$20))</f>
        <v>5</v>
      </c>
      <c r="P1412" s="7">
        <f t="shared" si="87"/>
        <v>9</v>
      </c>
    </row>
    <row r="1413" spans="1:16" ht="15.75" customHeight="1" x14ac:dyDescent="0.15">
      <c r="A1413" s="13">
        <v>43990</v>
      </c>
      <c r="B1413" s="19" t="s">
        <v>5362</v>
      </c>
      <c r="C1413" s="7" t="s">
        <v>1929</v>
      </c>
      <c r="D1413" s="14">
        <v>4</v>
      </c>
      <c r="E1413" s="14" t="str">
        <f>_xlfn.XLOOKUP(D1413,'Meal Info'!$A$4:$A$19,'Meal Info'!$B$4:$B$19)</f>
        <v>Burritos</v>
      </c>
      <c r="F1413" s="14" t="str">
        <f>_xlfn.XLOOKUP(D1413,'Meal Info'!$A$4:$A$19,'Meal Info'!$C$4:$C$19)</f>
        <v>Edo</v>
      </c>
      <c r="G1413" s="7">
        <v>72.56</v>
      </c>
      <c r="H1413" s="7">
        <f t="shared" si="88"/>
        <v>7.2560000000000002</v>
      </c>
      <c r="I1413" s="7">
        <f t="shared" si="89"/>
        <v>79.816000000000003</v>
      </c>
      <c r="J1413" s="7">
        <v>0.18</v>
      </c>
      <c r="K1413" s="7">
        <f t="shared" ref="K1413:K1476" si="90">J1413*G1413</f>
        <v>13.0608</v>
      </c>
      <c r="L1413" s="7" t="s">
        <v>29</v>
      </c>
      <c r="M1413" s="7">
        <v>8</v>
      </c>
      <c r="N1413" s="7">
        <f>INDEX('Delivery Distances'!$B$6:$K$20,MATCH('Sales Summary_working sheet'!L1413,'Delivery Distances'!$A$6:$A$20,0),MATCH('Sales Summary_working sheet'!M1413,'Delivery Distances'!$B$5:$K$5,0))</f>
        <v>3</v>
      </c>
      <c r="O1413" s="7" cm="1">
        <f t="array" ref="O1413">_xlfn.XLOOKUP(L1413,'Delivery Distances'!$A$6:$A$20,_xlfn.XLOOKUP('Sales Summary_working sheet'!M1413,'Delivery Distances'!$B$5:$K$5,'Delivery Distances'!$B$6:$K$20))</f>
        <v>3</v>
      </c>
      <c r="P1413" s="7">
        <f t="shared" ref="P1413:P1476" si="91">IF(O1413&lt;=2, O1413*3, IF(O1413&lt;=6, 3*2 + (O1413-2)*1, 3*2 + 4*1 + (O1413-6)*0.5))</f>
        <v>7</v>
      </c>
    </row>
    <row r="1414" spans="1:16" ht="15.75" customHeight="1" x14ac:dyDescent="0.15">
      <c r="A1414" s="13">
        <v>43990</v>
      </c>
      <c r="B1414" s="19" t="s">
        <v>5362</v>
      </c>
      <c r="C1414" s="7" t="s">
        <v>377</v>
      </c>
      <c r="D1414" s="14">
        <v>4</v>
      </c>
      <c r="E1414" s="14" t="str">
        <f>_xlfn.XLOOKUP(D1414,'Meal Info'!$A$4:$A$19,'Meal Info'!$B$4:$B$19)</f>
        <v>Burritos</v>
      </c>
      <c r="F1414" s="14" t="str">
        <f>_xlfn.XLOOKUP(D1414,'Meal Info'!$A$4:$A$19,'Meal Info'!$C$4:$C$19)</f>
        <v>Edo</v>
      </c>
      <c r="G1414" s="7">
        <v>15.4</v>
      </c>
      <c r="H1414" s="7">
        <f t="shared" si="88"/>
        <v>1.54</v>
      </c>
      <c r="I1414" s="7">
        <f t="shared" si="89"/>
        <v>16.940000000000001</v>
      </c>
      <c r="J1414" s="7">
        <v>0.25</v>
      </c>
      <c r="K1414" s="7">
        <f t="shared" si="90"/>
        <v>3.85</v>
      </c>
      <c r="L1414" s="7" t="s">
        <v>5076</v>
      </c>
      <c r="M1414" s="7">
        <v>4</v>
      </c>
      <c r="N1414" s="7">
        <f>INDEX('Delivery Distances'!$B$6:$K$20,MATCH('Sales Summary_working sheet'!L1414,'Delivery Distances'!$A$6:$A$20,0),MATCH('Sales Summary_working sheet'!M1414,'Delivery Distances'!$B$5:$K$5,0))</f>
        <v>11</v>
      </c>
      <c r="O1414" s="7" cm="1">
        <f t="array" ref="O1414">_xlfn.XLOOKUP(L1414,'Delivery Distances'!$A$6:$A$20,_xlfn.XLOOKUP('Sales Summary_working sheet'!M1414,'Delivery Distances'!$B$5:$K$5,'Delivery Distances'!$B$6:$K$20))</f>
        <v>11</v>
      </c>
      <c r="P1414" s="7">
        <f t="shared" si="91"/>
        <v>12.5</v>
      </c>
    </row>
    <row r="1415" spans="1:16" ht="15.75" customHeight="1" x14ac:dyDescent="0.15">
      <c r="A1415" s="13">
        <v>43990</v>
      </c>
      <c r="B1415" s="19" t="s">
        <v>5362</v>
      </c>
      <c r="C1415" s="7" t="s">
        <v>2480</v>
      </c>
      <c r="D1415" s="14">
        <v>4</v>
      </c>
      <c r="E1415" s="14" t="str">
        <f>_xlfn.XLOOKUP(D1415,'Meal Info'!$A$4:$A$19,'Meal Info'!$B$4:$B$19)</f>
        <v>Burritos</v>
      </c>
      <c r="F1415" s="14" t="str">
        <f>_xlfn.XLOOKUP(D1415,'Meal Info'!$A$4:$A$19,'Meal Info'!$C$4:$C$19)</f>
        <v>Edo</v>
      </c>
      <c r="G1415" s="7">
        <v>57.76</v>
      </c>
      <c r="H1415" s="7">
        <f t="shared" si="88"/>
        <v>5.7759999999999998</v>
      </c>
      <c r="I1415" s="7">
        <f t="shared" si="89"/>
        <v>63.536000000000001</v>
      </c>
      <c r="J1415" s="7">
        <v>0.16</v>
      </c>
      <c r="K1415" s="7">
        <f t="shared" si="90"/>
        <v>9.2416</v>
      </c>
      <c r="L1415" s="7" t="s">
        <v>5079</v>
      </c>
      <c r="M1415" s="7">
        <v>9</v>
      </c>
      <c r="N1415" s="7">
        <f>INDEX('Delivery Distances'!$B$6:$K$20,MATCH('Sales Summary_working sheet'!L1415,'Delivery Distances'!$A$6:$A$20,0),MATCH('Sales Summary_working sheet'!M1415,'Delivery Distances'!$B$5:$K$5,0))</f>
        <v>4</v>
      </c>
      <c r="O1415" s="7" cm="1">
        <f t="array" ref="O1415">_xlfn.XLOOKUP(L1415,'Delivery Distances'!$A$6:$A$20,_xlfn.XLOOKUP('Sales Summary_working sheet'!M1415,'Delivery Distances'!$B$5:$K$5,'Delivery Distances'!$B$6:$K$20))</f>
        <v>4</v>
      </c>
      <c r="P1415" s="7">
        <f t="shared" si="91"/>
        <v>8</v>
      </c>
    </row>
    <row r="1416" spans="1:16" ht="15.75" customHeight="1" x14ac:dyDescent="0.15">
      <c r="A1416" s="13">
        <v>43990</v>
      </c>
      <c r="B1416" s="19" t="s">
        <v>5362</v>
      </c>
      <c r="C1416" s="7" t="s">
        <v>707</v>
      </c>
      <c r="D1416" s="14">
        <v>6</v>
      </c>
      <c r="E1416" s="14" t="str">
        <f>_xlfn.XLOOKUP(D1416,'Meal Info'!$A$4:$A$19,'Meal Info'!$B$4:$B$19)</f>
        <v>Indian</v>
      </c>
      <c r="F1416" s="14" t="str">
        <f>_xlfn.XLOOKUP(D1416,'Meal Info'!$A$4:$A$19,'Meal Info'!$C$4:$C$19)</f>
        <v>Edo</v>
      </c>
      <c r="G1416" s="7">
        <v>51.82</v>
      </c>
      <c r="H1416" s="7">
        <f t="shared" si="88"/>
        <v>5.1820000000000004</v>
      </c>
      <c r="I1416" s="7">
        <f t="shared" si="89"/>
        <v>57.002000000000002</v>
      </c>
      <c r="J1416" s="7">
        <v>0.28999999999999998</v>
      </c>
      <c r="K1416" s="7">
        <f t="shared" si="90"/>
        <v>15.027799999999999</v>
      </c>
      <c r="L1416" s="7" t="s">
        <v>5079</v>
      </c>
      <c r="M1416" s="7">
        <v>9</v>
      </c>
      <c r="N1416" s="7">
        <f>INDEX('Delivery Distances'!$B$6:$K$20,MATCH('Sales Summary_working sheet'!L1416,'Delivery Distances'!$A$6:$A$20,0),MATCH('Sales Summary_working sheet'!M1416,'Delivery Distances'!$B$5:$K$5,0))</f>
        <v>4</v>
      </c>
      <c r="O1416" s="7" cm="1">
        <f t="array" ref="O1416">_xlfn.XLOOKUP(L1416,'Delivery Distances'!$A$6:$A$20,_xlfn.XLOOKUP('Sales Summary_working sheet'!M1416,'Delivery Distances'!$B$5:$K$5,'Delivery Distances'!$B$6:$K$20))</f>
        <v>4</v>
      </c>
      <c r="P1416" s="7">
        <f t="shared" si="91"/>
        <v>8</v>
      </c>
    </row>
    <row r="1417" spans="1:16" ht="15.75" customHeight="1" x14ac:dyDescent="0.15">
      <c r="A1417" s="13">
        <v>43990</v>
      </c>
      <c r="B1417" s="19" t="s">
        <v>5362</v>
      </c>
      <c r="C1417" s="7" t="s">
        <v>2153</v>
      </c>
      <c r="D1417" s="14">
        <v>4</v>
      </c>
      <c r="E1417" s="14" t="str">
        <f>_xlfn.XLOOKUP(D1417,'Meal Info'!$A$4:$A$19,'Meal Info'!$B$4:$B$19)</f>
        <v>Burritos</v>
      </c>
      <c r="F1417" s="14" t="str">
        <f>_xlfn.XLOOKUP(D1417,'Meal Info'!$A$4:$A$19,'Meal Info'!$C$4:$C$19)</f>
        <v>Edo</v>
      </c>
      <c r="G1417" s="7">
        <v>33.08</v>
      </c>
      <c r="H1417" s="7">
        <f t="shared" si="88"/>
        <v>3.3079999999999998</v>
      </c>
      <c r="I1417" s="7">
        <f t="shared" si="89"/>
        <v>36.387999999999998</v>
      </c>
      <c r="J1417" s="7">
        <v>0.4</v>
      </c>
      <c r="K1417" s="7">
        <f t="shared" si="90"/>
        <v>13.231999999999999</v>
      </c>
      <c r="L1417" s="7" t="s">
        <v>31</v>
      </c>
      <c r="M1417" s="7">
        <v>10</v>
      </c>
      <c r="N1417" s="7">
        <f>INDEX('Delivery Distances'!$B$6:$K$20,MATCH('Sales Summary_working sheet'!L1417,'Delivery Distances'!$A$6:$A$20,0),MATCH('Sales Summary_working sheet'!M1417,'Delivery Distances'!$B$5:$K$5,0))</f>
        <v>17</v>
      </c>
      <c r="O1417" s="7" cm="1">
        <f t="array" ref="O1417">_xlfn.XLOOKUP(L1417,'Delivery Distances'!$A$6:$A$20,_xlfn.XLOOKUP('Sales Summary_working sheet'!M1417,'Delivery Distances'!$B$5:$K$5,'Delivery Distances'!$B$6:$K$20))</f>
        <v>17</v>
      </c>
      <c r="P1417" s="7">
        <f t="shared" si="91"/>
        <v>15.5</v>
      </c>
    </row>
    <row r="1418" spans="1:16" ht="15.75" customHeight="1" x14ac:dyDescent="0.15">
      <c r="A1418" s="13">
        <v>43990</v>
      </c>
      <c r="B1418" s="19" t="s">
        <v>5362</v>
      </c>
      <c r="C1418" s="7" t="s">
        <v>1945</v>
      </c>
      <c r="D1418" s="14">
        <v>4</v>
      </c>
      <c r="E1418" s="14" t="str">
        <f>_xlfn.XLOOKUP(D1418,'Meal Info'!$A$4:$A$19,'Meal Info'!$B$4:$B$19)</f>
        <v>Burritos</v>
      </c>
      <c r="F1418" s="14" t="str">
        <f>_xlfn.XLOOKUP(D1418,'Meal Info'!$A$4:$A$19,'Meal Info'!$C$4:$C$19)</f>
        <v>Edo</v>
      </c>
      <c r="G1418" s="7">
        <v>45.37</v>
      </c>
      <c r="H1418" s="7">
        <f t="shared" si="88"/>
        <v>4.5369999999999999</v>
      </c>
      <c r="I1418" s="7">
        <f t="shared" si="89"/>
        <v>49.906999999999996</v>
      </c>
      <c r="J1418" s="7">
        <v>0.05</v>
      </c>
      <c r="K1418" s="7">
        <f t="shared" si="90"/>
        <v>2.2685</v>
      </c>
      <c r="L1418" s="7" t="s">
        <v>5075</v>
      </c>
      <c r="M1418" s="7">
        <v>6</v>
      </c>
      <c r="N1418" s="7">
        <f>INDEX('Delivery Distances'!$B$6:$K$20,MATCH('Sales Summary_working sheet'!L1418,'Delivery Distances'!$A$6:$A$20,0),MATCH('Sales Summary_working sheet'!M1418,'Delivery Distances'!$B$5:$K$5,0))</f>
        <v>11</v>
      </c>
      <c r="O1418" s="7" cm="1">
        <f t="array" ref="O1418">_xlfn.XLOOKUP(L1418,'Delivery Distances'!$A$6:$A$20,_xlfn.XLOOKUP('Sales Summary_working sheet'!M1418,'Delivery Distances'!$B$5:$K$5,'Delivery Distances'!$B$6:$K$20))</f>
        <v>11</v>
      </c>
      <c r="P1418" s="7">
        <f t="shared" si="91"/>
        <v>12.5</v>
      </c>
    </row>
    <row r="1419" spans="1:16" ht="15.75" customHeight="1" x14ac:dyDescent="0.15">
      <c r="A1419" s="13">
        <v>43990</v>
      </c>
      <c r="B1419" s="19" t="s">
        <v>5362</v>
      </c>
      <c r="C1419" s="7" t="s">
        <v>3806</v>
      </c>
      <c r="D1419" s="14">
        <v>12</v>
      </c>
      <c r="E1419" s="14" t="str">
        <f>_xlfn.XLOOKUP(D1419,'Meal Info'!$A$4:$A$19,'Meal Info'!$B$4:$B$19)</f>
        <v>Thai</v>
      </c>
      <c r="F1419" s="14" t="str">
        <f>_xlfn.XLOOKUP(D1419,'Meal Info'!$A$4:$A$19,'Meal Info'!$C$4:$C$19)</f>
        <v>Edo</v>
      </c>
      <c r="G1419" s="7">
        <v>87.8</v>
      </c>
      <c r="H1419" s="7">
        <f t="shared" si="88"/>
        <v>8.7799999999999994</v>
      </c>
      <c r="I1419" s="7">
        <f t="shared" si="89"/>
        <v>96.58</v>
      </c>
      <c r="J1419" s="7">
        <v>0.4</v>
      </c>
      <c r="K1419" s="7">
        <f t="shared" si="90"/>
        <v>35.119999999999997</v>
      </c>
      <c r="L1419" s="7" t="s">
        <v>5083</v>
      </c>
      <c r="M1419" s="7">
        <v>5</v>
      </c>
      <c r="N1419" s="7">
        <f>INDEX('Delivery Distances'!$B$6:$K$20,MATCH('Sales Summary_working sheet'!L1419,'Delivery Distances'!$A$6:$A$20,0),MATCH('Sales Summary_working sheet'!M1419,'Delivery Distances'!$B$5:$K$5,0))</f>
        <v>1</v>
      </c>
      <c r="O1419" s="7" cm="1">
        <f t="array" ref="O1419">_xlfn.XLOOKUP(L1419,'Delivery Distances'!$A$6:$A$20,_xlfn.XLOOKUP('Sales Summary_working sheet'!M1419,'Delivery Distances'!$B$5:$K$5,'Delivery Distances'!$B$6:$K$20))</f>
        <v>1</v>
      </c>
      <c r="P1419" s="7">
        <f t="shared" si="91"/>
        <v>3</v>
      </c>
    </row>
    <row r="1420" spans="1:16" ht="15.75" customHeight="1" x14ac:dyDescent="0.15">
      <c r="A1420" s="13">
        <v>43991</v>
      </c>
      <c r="B1420" s="19" t="s">
        <v>5354</v>
      </c>
      <c r="C1420" s="7" t="s">
        <v>2141</v>
      </c>
      <c r="D1420" s="14">
        <v>4</v>
      </c>
      <c r="E1420" s="14" t="str">
        <f>_xlfn.XLOOKUP(D1420,'Meal Info'!$A$4:$A$19,'Meal Info'!$B$4:$B$19)</f>
        <v>Burritos</v>
      </c>
      <c r="F1420" s="14" t="str">
        <f>_xlfn.XLOOKUP(D1420,'Meal Info'!$A$4:$A$19,'Meal Info'!$C$4:$C$19)</f>
        <v>Edo</v>
      </c>
      <c r="G1420" s="7">
        <v>88.23</v>
      </c>
      <c r="H1420" s="7">
        <f t="shared" si="88"/>
        <v>8.8230000000000004</v>
      </c>
      <c r="I1420" s="7">
        <f t="shared" si="89"/>
        <v>97.052999999999997</v>
      </c>
      <c r="J1420" s="7">
        <v>0.21</v>
      </c>
      <c r="K1420" s="7">
        <f t="shared" si="90"/>
        <v>18.528300000000002</v>
      </c>
      <c r="L1420" s="7" t="s">
        <v>28</v>
      </c>
      <c r="M1420" s="7">
        <v>3</v>
      </c>
      <c r="N1420" s="7">
        <f>INDEX('Delivery Distances'!$B$6:$K$20,MATCH('Sales Summary_working sheet'!L1420,'Delivery Distances'!$A$6:$A$20,0),MATCH('Sales Summary_working sheet'!M1420,'Delivery Distances'!$B$5:$K$5,0))</f>
        <v>6</v>
      </c>
      <c r="O1420" s="7" cm="1">
        <f t="array" ref="O1420">_xlfn.XLOOKUP(L1420,'Delivery Distances'!$A$6:$A$20,_xlfn.XLOOKUP('Sales Summary_working sheet'!M1420,'Delivery Distances'!$B$5:$K$5,'Delivery Distances'!$B$6:$K$20))</f>
        <v>6</v>
      </c>
      <c r="P1420" s="7">
        <f t="shared" si="91"/>
        <v>10</v>
      </c>
    </row>
    <row r="1421" spans="1:16" ht="15.75" customHeight="1" x14ac:dyDescent="0.15">
      <c r="A1421" s="13">
        <v>43991</v>
      </c>
      <c r="B1421" s="19" t="s">
        <v>5354</v>
      </c>
      <c r="C1421" s="7" t="s">
        <v>3525</v>
      </c>
      <c r="D1421" s="14">
        <v>4</v>
      </c>
      <c r="E1421" s="14" t="str">
        <f>_xlfn.XLOOKUP(D1421,'Meal Info'!$A$4:$A$19,'Meal Info'!$B$4:$B$19)</f>
        <v>Burritos</v>
      </c>
      <c r="F1421" s="14" t="str">
        <f>_xlfn.XLOOKUP(D1421,'Meal Info'!$A$4:$A$19,'Meal Info'!$C$4:$C$19)</f>
        <v>Edo</v>
      </c>
      <c r="G1421" s="7">
        <v>36.659999999999997</v>
      </c>
      <c r="H1421" s="7">
        <f t="shared" si="88"/>
        <v>3.6659999999999999</v>
      </c>
      <c r="I1421" s="7">
        <f t="shared" si="89"/>
        <v>40.325999999999993</v>
      </c>
      <c r="J1421" s="7">
        <v>0.01</v>
      </c>
      <c r="K1421" s="7">
        <f t="shared" si="90"/>
        <v>0.36659999999999998</v>
      </c>
      <c r="L1421" s="7" t="s">
        <v>5081</v>
      </c>
      <c r="M1421" s="7">
        <v>10</v>
      </c>
      <c r="N1421" s="7">
        <f>INDEX('Delivery Distances'!$B$6:$K$20,MATCH('Sales Summary_working sheet'!L1421,'Delivery Distances'!$A$6:$A$20,0),MATCH('Sales Summary_working sheet'!M1421,'Delivery Distances'!$B$5:$K$5,0))</f>
        <v>2</v>
      </c>
      <c r="O1421" s="7" cm="1">
        <f t="array" ref="O1421">_xlfn.XLOOKUP(L1421,'Delivery Distances'!$A$6:$A$20,_xlfn.XLOOKUP('Sales Summary_working sheet'!M1421,'Delivery Distances'!$B$5:$K$5,'Delivery Distances'!$B$6:$K$20))</f>
        <v>2</v>
      </c>
      <c r="P1421" s="7">
        <f t="shared" si="91"/>
        <v>6</v>
      </c>
    </row>
    <row r="1422" spans="1:16" ht="15.75" customHeight="1" x14ac:dyDescent="0.15">
      <c r="A1422" s="13">
        <v>43991</v>
      </c>
      <c r="B1422" s="19" t="s">
        <v>5354</v>
      </c>
      <c r="C1422" s="7" t="s">
        <v>268</v>
      </c>
      <c r="D1422" s="14">
        <v>4</v>
      </c>
      <c r="E1422" s="14" t="str">
        <f>_xlfn.XLOOKUP(D1422,'Meal Info'!$A$4:$A$19,'Meal Info'!$B$4:$B$19)</f>
        <v>Burritos</v>
      </c>
      <c r="F1422" s="14" t="str">
        <f>_xlfn.XLOOKUP(D1422,'Meal Info'!$A$4:$A$19,'Meal Info'!$C$4:$C$19)</f>
        <v>Edo</v>
      </c>
      <c r="G1422" s="7">
        <v>21.56</v>
      </c>
      <c r="H1422" s="7">
        <f t="shared" si="88"/>
        <v>2.1560000000000001</v>
      </c>
      <c r="I1422" s="7">
        <f t="shared" si="89"/>
        <v>23.715999999999998</v>
      </c>
      <c r="J1422" s="7">
        <v>0.05</v>
      </c>
      <c r="K1422" s="7">
        <f t="shared" si="90"/>
        <v>1.0780000000000001</v>
      </c>
      <c r="L1422" s="7" t="s">
        <v>27</v>
      </c>
      <c r="M1422" s="7">
        <v>4</v>
      </c>
      <c r="N1422" s="7">
        <f>INDEX('Delivery Distances'!$B$6:$K$20,MATCH('Sales Summary_working sheet'!L1422,'Delivery Distances'!$A$6:$A$20,0),MATCH('Sales Summary_working sheet'!M1422,'Delivery Distances'!$B$5:$K$5,0))</f>
        <v>5</v>
      </c>
      <c r="O1422" s="7" cm="1">
        <f t="array" ref="O1422">_xlfn.XLOOKUP(L1422,'Delivery Distances'!$A$6:$A$20,_xlfn.XLOOKUP('Sales Summary_working sheet'!M1422,'Delivery Distances'!$B$5:$K$5,'Delivery Distances'!$B$6:$K$20))</f>
        <v>5</v>
      </c>
      <c r="P1422" s="7">
        <f t="shared" si="91"/>
        <v>9</v>
      </c>
    </row>
    <row r="1423" spans="1:16" ht="15.75" customHeight="1" x14ac:dyDescent="0.15">
      <c r="A1423" s="13">
        <v>43991</v>
      </c>
      <c r="B1423" s="19" t="s">
        <v>5354</v>
      </c>
      <c r="C1423" s="7" t="s">
        <v>3342</v>
      </c>
      <c r="D1423" s="14">
        <v>6</v>
      </c>
      <c r="E1423" s="14" t="str">
        <f>_xlfn.XLOOKUP(D1423,'Meal Info'!$A$4:$A$19,'Meal Info'!$B$4:$B$19)</f>
        <v>Indian</v>
      </c>
      <c r="F1423" s="14" t="str">
        <f>_xlfn.XLOOKUP(D1423,'Meal Info'!$A$4:$A$19,'Meal Info'!$C$4:$C$19)</f>
        <v>Edo</v>
      </c>
      <c r="G1423" s="7">
        <v>52.09</v>
      </c>
      <c r="H1423" s="7">
        <f t="shared" si="88"/>
        <v>5.2090000000000005</v>
      </c>
      <c r="I1423" s="7">
        <f t="shared" si="89"/>
        <v>57.299000000000007</v>
      </c>
      <c r="J1423" s="7">
        <v>0.24</v>
      </c>
      <c r="K1423" s="7">
        <f t="shared" si="90"/>
        <v>12.5016</v>
      </c>
      <c r="L1423" s="7" t="s">
        <v>31</v>
      </c>
      <c r="M1423" s="7">
        <v>10</v>
      </c>
      <c r="N1423" s="7">
        <f>INDEX('Delivery Distances'!$B$6:$K$20,MATCH('Sales Summary_working sheet'!L1423,'Delivery Distances'!$A$6:$A$20,0),MATCH('Sales Summary_working sheet'!M1423,'Delivery Distances'!$B$5:$K$5,0))</f>
        <v>17</v>
      </c>
      <c r="O1423" s="7" cm="1">
        <f t="array" ref="O1423">_xlfn.XLOOKUP(L1423,'Delivery Distances'!$A$6:$A$20,_xlfn.XLOOKUP('Sales Summary_working sheet'!M1423,'Delivery Distances'!$B$5:$K$5,'Delivery Distances'!$B$6:$K$20))</f>
        <v>17</v>
      </c>
      <c r="P1423" s="7">
        <f t="shared" si="91"/>
        <v>15.5</v>
      </c>
    </row>
    <row r="1424" spans="1:16" ht="15.75" customHeight="1" x14ac:dyDescent="0.15">
      <c r="A1424" s="13">
        <v>43991</v>
      </c>
      <c r="B1424" s="19" t="s">
        <v>5354</v>
      </c>
      <c r="C1424" s="7" t="s">
        <v>1105</v>
      </c>
      <c r="D1424" s="14">
        <v>6</v>
      </c>
      <c r="E1424" s="14" t="str">
        <f>_xlfn.XLOOKUP(D1424,'Meal Info'!$A$4:$A$19,'Meal Info'!$B$4:$B$19)</f>
        <v>Indian</v>
      </c>
      <c r="F1424" s="14" t="str">
        <f>_xlfn.XLOOKUP(D1424,'Meal Info'!$A$4:$A$19,'Meal Info'!$C$4:$C$19)</f>
        <v>Edo</v>
      </c>
      <c r="G1424" s="7">
        <v>86.67</v>
      </c>
      <c r="H1424" s="7">
        <f t="shared" si="88"/>
        <v>8.6669999999999998</v>
      </c>
      <c r="I1424" s="7">
        <f t="shared" si="89"/>
        <v>95.337000000000003</v>
      </c>
      <c r="J1424" s="7">
        <v>0.12</v>
      </c>
      <c r="K1424" s="7">
        <f t="shared" si="90"/>
        <v>10.400399999999999</v>
      </c>
      <c r="L1424" s="7" t="s">
        <v>5075</v>
      </c>
      <c r="M1424" s="7">
        <v>1</v>
      </c>
      <c r="N1424" s="7">
        <f>INDEX('Delivery Distances'!$B$6:$K$20,MATCH('Sales Summary_working sheet'!L1424,'Delivery Distances'!$A$6:$A$20,0),MATCH('Sales Summary_working sheet'!M1424,'Delivery Distances'!$B$5:$K$5,0))</f>
        <v>3</v>
      </c>
      <c r="O1424" s="7" cm="1">
        <f t="array" ref="O1424">_xlfn.XLOOKUP(L1424,'Delivery Distances'!$A$6:$A$20,_xlfn.XLOOKUP('Sales Summary_working sheet'!M1424,'Delivery Distances'!$B$5:$K$5,'Delivery Distances'!$B$6:$K$20))</f>
        <v>3</v>
      </c>
      <c r="P1424" s="7">
        <f t="shared" si="91"/>
        <v>7</v>
      </c>
    </row>
    <row r="1425" spans="1:16" ht="15.75" customHeight="1" x14ac:dyDescent="0.15">
      <c r="A1425" s="13">
        <v>43991</v>
      </c>
      <c r="B1425" s="19" t="s">
        <v>5354</v>
      </c>
      <c r="C1425" s="7" t="s">
        <v>2852</v>
      </c>
      <c r="D1425" s="14">
        <v>6</v>
      </c>
      <c r="E1425" s="14" t="str">
        <f>_xlfn.XLOOKUP(D1425,'Meal Info'!$A$4:$A$19,'Meal Info'!$B$4:$B$19)</f>
        <v>Indian</v>
      </c>
      <c r="F1425" s="14" t="str">
        <f>_xlfn.XLOOKUP(D1425,'Meal Info'!$A$4:$A$19,'Meal Info'!$C$4:$C$19)</f>
        <v>Edo</v>
      </c>
      <c r="G1425" s="7">
        <v>57.91</v>
      </c>
      <c r="H1425" s="7">
        <f t="shared" si="88"/>
        <v>5.7910000000000004</v>
      </c>
      <c r="I1425" s="7">
        <f t="shared" si="89"/>
        <v>63.700999999999993</v>
      </c>
      <c r="J1425" s="7">
        <v>0.31</v>
      </c>
      <c r="K1425" s="7">
        <f t="shared" si="90"/>
        <v>17.952099999999998</v>
      </c>
      <c r="L1425" s="7" t="s">
        <v>5079</v>
      </c>
      <c r="M1425" s="7">
        <v>7</v>
      </c>
      <c r="N1425" s="7">
        <f>INDEX('Delivery Distances'!$B$6:$K$20,MATCH('Sales Summary_working sheet'!L1425,'Delivery Distances'!$A$6:$A$20,0),MATCH('Sales Summary_working sheet'!M1425,'Delivery Distances'!$B$5:$K$5,0))</f>
        <v>2</v>
      </c>
      <c r="O1425" s="7" cm="1">
        <f t="array" ref="O1425">_xlfn.XLOOKUP(L1425,'Delivery Distances'!$A$6:$A$20,_xlfn.XLOOKUP('Sales Summary_working sheet'!M1425,'Delivery Distances'!$B$5:$K$5,'Delivery Distances'!$B$6:$K$20))</f>
        <v>2</v>
      </c>
      <c r="P1425" s="7">
        <f t="shared" si="91"/>
        <v>6</v>
      </c>
    </row>
    <row r="1426" spans="1:16" ht="15.75" customHeight="1" x14ac:dyDescent="0.15">
      <c r="A1426" s="13">
        <v>43991</v>
      </c>
      <c r="B1426" s="19" t="s">
        <v>5354</v>
      </c>
      <c r="C1426" s="7" t="s">
        <v>4463</v>
      </c>
      <c r="D1426" s="14">
        <v>4</v>
      </c>
      <c r="E1426" s="14" t="str">
        <f>_xlfn.XLOOKUP(D1426,'Meal Info'!$A$4:$A$19,'Meal Info'!$B$4:$B$19)</f>
        <v>Burritos</v>
      </c>
      <c r="F1426" s="14" t="str">
        <f>_xlfn.XLOOKUP(D1426,'Meal Info'!$A$4:$A$19,'Meal Info'!$C$4:$C$19)</f>
        <v>Edo</v>
      </c>
      <c r="G1426" s="7">
        <v>60.74</v>
      </c>
      <c r="H1426" s="7">
        <f t="shared" si="88"/>
        <v>6.0740000000000007</v>
      </c>
      <c r="I1426" s="7">
        <f t="shared" si="89"/>
        <v>66.814000000000007</v>
      </c>
      <c r="J1426" s="7">
        <v>0.09</v>
      </c>
      <c r="K1426" s="7">
        <f t="shared" si="90"/>
        <v>5.4665999999999997</v>
      </c>
      <c r="L1426" s="7" t="s">
        <v>31</v>
      </c>
      <c r="M1426" s="7">
        <v>5</v>
      </c>
      <c r="N1426" s="7">
        <f>INDEX('Delivery Distances'!$B$6:$K$20,MATCH('Sales Summary_working sheet'!L1426,'Delivery Distances'!$A$6:$A$20,0),MATCH('Sales Summary_working sheet'!M1426,'Delivery Distances'!$B$5:$K$5,0))</f>
        <v>3</v>
      </c>
      <c r="O1426" s="7" cm="1">
        <f t="array" ref="O1426">_xlfn.XLOOKUP(L1426,'Delivery Distances'!$A$6:$A$20,_xlfn.XLOOKUP('Sales Summary_working sheet'!M1426,'Delivery Distances'!$B$5:$K$5,'Delivery Distances'!$B$6:$K$20))</f>
        <v>3</v>
      </c>
      <c r="P1426" s="7">
        <f t="shared" si="91"/>
        <v>7</v>
      </c>
    </row>
    <row r="1427" spans="1:16" ht="15.75" customHeight="1" x14ac:dyDescent="0.15">
      <c r="A1427" s="13">
        <v>43991</v>
      </c>
      <c r="B1427" s="19" t="s">
        <v>5354</v>
      </c>
      <c r="C1427" s="7" t="s">
        <v>2840</v>
      </c>
      <c r="D1427" s="14">
        <v>4</v>
      </c>
      <c r="E1427" s="14" t="str">
        <f>_xlfn.XLOOKUP(D1427,'Meal Info'!$A$4:$A$19,'Meal Info'!$B$4:$B$19)</f>
        <v>Burritos</v>
      </c>
      <c r="F1427" s="14" t="str">
        <f>_xlfn.XLOOKUP(D1427,'Meal Info'!$A$4:$A$19,'Meal Info'!$C$4:$C$19)</f>
        <v>Edo</v>
      </c>
      <c r="G1427" s="7">
        <v>40.82</v>
      </c>
      <c r="H1427" s="7">
        <f t="shared" si="88"/>
        <v>4.0819999999999999</v>
      </c>
      <c r="I1427" s="7">
        <f t="shared" si="89"/>
        <v>44.902000000000001</v>
      </c>
      <c r="J1427" s="7">
        <v>0.38</v>
      </c>
      <c r="K1427" s="7">
        <f t="shared" si="90"/>
        <v>15.5116</v>
      </c>
      <c r="L1427" s="7" t="s">
        <v>28</v>
      </c>
      <c r="M1427" s="7">
        <v>7</v>
      </c>
      <c r="N1427" s="7">
        <f>INDEX('Delivery Distances'!$B$6:$K$20,MATCH('Sales Summary_working sheet'!L1427,'Delivery Distances'!$A$6:$A$20,0),MATCH('Sales Summary_working sheet'!M1427,'Delivery Distances'!$B$5:$K$5,0))</f>
        <v>3</v>
      </c>
      <c r="O1427" s="7" cm="1">
        <f t="array" ref="O1427">_xlfn.XLOOKUP(L1427,'Delivery Distances'!$A$6:$A$20,_xlfn.XLOOKUP('Sales Summary_working sheet'!M1427,'Delivery Distances'!$B$5:$K$5,'Delivery Distances'!$B$6:$K$20))</f>
        <v>3</v>
      </c>
      <c r="P1427" s="7">
        <f t="shared" si="91"/>
        <v>7</v>
      </c>
    </row>
    <row r="1428" spans="1:16" ht="15.75" customHeight="1" x14ac:dyDescent="0.15">
      <c r="A1428" s="13">
        <v>43991</v>
      </c>
      <c r="B1428" s="19" t="s">
        <v>5354</v>
      </c>
      <c r="C1428" s="7" t="s">
        <v>4631</v>
      </c>
      <c r="D1428" s="14">
        <v>6</v>
      </c>
      <c r="E1428" s="14" t="str">
        <f>_xlfn.XLOOKUP(D1428,'Meal Info'!$A$4:$A$19,'Meal Info'!$B$4:$B$19)</f>
        <v>Indian</v>
      </c>
      <c r="F1428" s="14" t="str">
        <f>_xlfn.XLOOKUP(D1428,'Meal Info'!$A$4:$A$19,'Meal Info'!$C$4:$C$19)</f>
        <v>Edo</v>
      </c>
      <c r="G1428" s="7">
        <v>83.22</v>
      </c>
      <c r="H1428" s="7">
        <f t="shared" si="88"/>
        <v>8.322000000000001</v>
      </c>
      <c r="I1428" s="7">
        <f t="shared" si="89"/>
        <v>91.542000000000002</v>
      </c>
      <c r="J1428" s="7">
        <v>0.36</v>
      </c>
      <c r="K1428" s="7">
        <f t="shared" si="90"/>
        <v>29.959199999999999</v>
      </c>
      <c r="L1428" s="7" t="s">
        <v>5077</v>
      </c>
      <c r="M1428" s="7">
        <v>2</v>
      </c>
      <c r="N1428" s="7">
        <f>INDEX('Delivery Distances'!$B$6:$K$20,MATCH('Sales Summary_working sheet'!L1428,'Delivery Distances'!$A$6:$A$20,0),MATCH('Sales Summary_working sheet'!M1428,'Delivery Distances'!$B$5:$K$5,0))</f>
        <v>4</v>
      </c>
      <c r="O1428" s="7" cm="1">
        <f t="array" ref="O1428">_xlfn.XLOOKUP(L1428,'Delivery Distances'!$A$6:$A$20,_xlfn.XLOOKUP('Sales Summary_working sheet'!M1428,'Delivery Distances'!$B$5:$K$5,'Delivery Distances'!$B$6:$K$20))</f>
        <v>4</v>
      </c>
      <c r="P1428" s="7">
        <f t="shared" si="91"/>
        <v>8</v>
      </c>
    </row>
    <row r="1429" spans="1:16" ht="15.75" customHeight="1" x14ac:dyDescent="0.15">
      <c r="A1429" s="13">
        <v>43991</v>
      </c>
      <c r="B1429" s="19" t="s">
        <v>5354</v>
      </c>
      <c r="C1429" s="7" t="s">
        <v>4141</v>
      </c>
      <c r="D1429" s="14">
        <v>12</v>
      </c>
      <c r="E1429" s="14" t="str">
        <f>_xlfn.XLOOKUP(D1429,'Meal Info'!$A$4:$A$19,'Meal Info'!$B$4:$B$19)</f>
        <v>Thai</v>
      </c>
      <c r="F1429" s="14" t="str">
        <f>_xlfn.XLOOKUP(D1429,'Meal Info'!$A$4:$A$19,'Meal Info'!$C$4:$C$19)</f>
        <v>Edo</v>
      </c>
      <c r="G1429" s="7">
        <v>8.94</v>
      </c>
      <c r="H1429" s="7">
        <f t="shared" si="88"/>
        <v>0.89400000000000002</v>
      </c>
      <c r="I1429" s="7">
        <f t="shared" si="89"/>
        <v>9.8339999999999996</v>
      </c>
      <c r="J1429" s="7">
        <v>0.16</v>
      </c>
      <c r="K1429" s="7">
        <f t="shared" si="90"/>
        <v>1.4303999999999999</v>
      </c>
      <c r="L1429" s="7" t="s">
        <v>28</v>
      </c>
      <c r="M1429" s="7">
        <v>4</v>
      </c>
      <c r="N1429" s="7">
        <f>INDEX('Delivery Distances'!$B$6:$K$20,MATCH('Sales Summary_working sheet'!L1429,'Delivery Distances'!$A$6:$A$20,0),MATCH('Sales Summary_working sheet'!M1429,'Delivery Distances'!$B$5:$K$5,0))</f>
        <v>8</v>
      </c>
      <c r="O1429" s="7" cm="1">
        <f t="array" ref="O1429">_xlfn.XLOOKUP(L1429,'Delivery Distances'!$A$6:$A$20,_xlfn.XLOOKUP('Sales Summary_working sheet'!M1429,'Delivery Distances'!$B$5:$K$5,'Delivery Distances'!$B$6:$K$20))</f>
        <v>8</v>
      </c>
      <c r="P1429" s="7">
        <f t="shared" si="91"/>
        <v>11</v>
      </c>
    </row>
    <row r="1430" spans="1:16" ht="15.75" customHeight="1" x14ac:dyDescent="0.15">
      <c r="A1430" s="13">
        <v>43991</v>
      </c>
      <c r="B1430" s="19" t="s">
        <v>5354</v>
      </c>
      <c r="C1430" s="7" t="s">
        <v>4602</v>
      </c>
      <c r="D1430" s="14">
        <v>4</v>
      </c>
      <c r="E1430" s="14" t="str">
        <f>_xlfn.XLOOKUP(D1430,'Meal Info'!$A$4:$A$19,'Meal Info'!$B$4:$B$19)</f>
        <v>Burritos</v>
      </c>
      <c r="F1430" s="14" t="str">
        <f>_xlfn.XLOOKUP(D1430,'Meal Info'!$A$4:$A$19,'Meal Info'!$C$4:$C$19)</f>
        <v>Edo</v>
      </c>
      <c r="G1430" s="7">
        <v>99.24</v>
      </c>
      <c r="H1430" s="7">
        <f t="shared" si="88"/>
        <v>9.9239999999999995</v>
      </c>
      <c r="I1430" s="7">
        <f t="shared" si="89"/>
        <v>109.16399999999999</v>
      </c>
      <c r="J1430" s="7">
        <v>0.27</v>
      </c>
      <c r="K1430" s="7">
        <f t="shared" si="90"/>
        <v>26.794799999999999</v>
      </c>
      <c r="L1430" s="7" t="s">
        <v>31</v>
      </c>
      <c r="M1430" s="7">
        <v>4</v>
      </c>
      <c r="N1430" s="7">
        <f>INDEX('Delivery Distances'!$B$6:$K$20,MATCH('Sales Summary_working sheet'!L1430,'Delivery Distances'!$A$6:$A$20,0),MATCH('Sales Summary_working sheet'!M1430,'Delivery Distances'!$B$5:$K$5,0))</f>
        <v>8</v>
      </c>
      <c r="O1430" s="7" cm="1">
        <f t="array" ref="O1430">_xlfn.XLOOKUP(L1430,'Delivery Distances'!$A$6:$A$20,_xlfn.XLOOKUP('Sales Summary_working sheet'!M1430,'Delivery Distances'!$B$5:$K$5,'Delivery Distances'!$B$6:$K$20))</f>
        <v>8</v>
      </c>
      <c r="P1430" s="7">
        <f t="shared" si="91"/>
        <v>11</v>
      </c>
    </row>
    <row r="1431" spans="1:16" ht="15.75" customHeight="1" x14ac:dyDescent="0.15">
      <c r="A1431" s="13">
        <v>43991</v>
      </c>
      <c r="B1431" s="19" t="s">
        <v>5354</v>
      </c>
      <c r="C1431" s="7" t="s">
        <v>856</v>
      </c>
      <c r="D1431" s="14">
        <v>12</v>
      </c>
      <c r="E1431" s="14" t="str">
        <f>_xlfn.XLOOKUP(D1431,'Meal Info'!$A$4:$A$19,'Meal Info'!$B$4:$B$19)</f>
        <v>Thai</v>
      </c>
      <c r="F1431" s="14" t="str">
        <f>_xlfn.XLOOKUP(D1431,'Meal Info'!$A$4:$A$19,'Meal Info'!$C$4:$C$19)</f>
        <v>Edo</v>
      </c>
      <c r="G1431" s="7">
        <v>46.87</v>
      </c>
      <c r="H1431" s="7">
        <f t="shared" si="88"/>
        <v>4.6870000000000003</v>
      </c>
      <c r="I1431" s="7">
        <f t="shared" si="89"/>
        <v>51.556999999999995</v>
      </c>
      <c r="J1431" s="7">
        <v>0.31</v>
      </c>
      <c r="K1431" s="7">
        <f t="shared" si="90"/>
        <v>14.529699999999998</v>
      </c>
      <c r="L1431" s="7" t="s">
        <v>29</v>
      </c>
      <c r="M1431" s="7">
        <v>6</v>
      </c>
      <c r="N1431" s="7">
        <f>INDEX('Delivery Distances'!$B$6:$K$20,MATCH('Sales Summary_working sheet'!L1431,'Delivery Distances'!$A$6:$A$20,0),MATCH('Sales Summary_working sheet'!M1431,'Delivery Distances'!$B$5:$K$5,0))</f>
        <v>2</v>
      </c>
      <c r="O1431" s="7" cm="1">
        <f t="array" ref="O1431">_xlfn.XLOOKUP(L1431,'Delivery Distances'!$A$6:$A$20,_xlfn.XLOOKUP('Sales Summary_working sheet'!M1431,'Delivery Distances'!$B$5:$K$5,'Delivery Distances'!$B$6:$K$20))</f>
        <v>2</v>
      </c>
      <c r="P1431" s="7">
        <f t="shared" si="91"/>
        <v>6</v>
      </c>
    </row>
    <row r="1432" spans="1:16" ht="15.75" customHeight="1" x14ac:dyDescent="0.15">
      <c r="A1432" s="13">
        <v>43991</v>
      </c>
      <c r="B1432" s="19" t="s">
        <v>5354</v>
      </c>
      <c r="C1432" s="7" t="s">
        <v>1763</v>
      </c>
      <c r="D1432" s="14">
        <v>12</v>
      </c>
      <c r="E1432" s="14" t="str">
        <f>_xlfn.XLOOKUP(D1432,'Meal Info'!$A$4:$A$19,'Meal Info'!$B$4:$B$19)</f>
        <v>Thai</v>
      </c>
      <c r="F1432" s="14" t="str">
        <f>_xlfn.XLOOKUP(D1432,'Meal Info'!$A$4:$A$19,'Meal Info'!$C$4:$C$19)</f>
        <v>Edo</v>
      </c>
      <c r="G1432" s="7">
        <v>24.84</v>
      </c>
      <c r="H1432" s="7">
        <f t="shared" si="88"/>
        <v>2.484</v>
      </c>
      <c r="I1432" s="7">
        <f t="shared" si="89"/>
        <v>27.323999999999998</v>
      </c>
      <c r="J1432" s="7">
        <v>0.26</v>
      </c>
      <c r="K1432" s="7">
        <f t="shared" si="90"/>
        <v>6.4584000000000001</v>
      </c>
      <c r="L1432" s="7" t="s">
        <v>5081</v>
      </c>
      <c r="M1432" s="7">
        <v>2</v>
      </c>
      <c r="N1432" s="7">
        <f>INDEX('Delivery Distances'!$B$6:$K$20,MATCH('Sales Summary_working sheet'!L1432,'Delivery Distances'!$A$6:$A$20,0),MATCH('Sales Summary_working sheet'!M1432,'Delivery Distances'!$B$5:$K$5,0))</f>
        <v>3</v>
      </c>
      <c r="O1432" s="7" cm="1">
        <f t="array" ref="O1432">_xlfn.XLOOKUP(L1432,'Delivery Distances'!$A$6:$A$20,_xlfn.XLOOKUP('Sales Summary_working sheet'!M1432,'Delivery Distances'!$B$5:$K$5,'Delivery Distances'!$B$6:$K$20))</f>
        <v>3</v>
      </c>
      <c r="P1432" s="7">
        <f t="shared" si="91"/>
        <v>7</v>
      </c>
    </row>
    <row r="1433" spans="1:16" ht="15.75" customHeight="1" x14ac:dyDescent="0.15">
      <c r="A1433" s="13">
        <v>43991</v>
      </c>
      <c r="B1433" s="19" t="s">
        <v>5354</v>
      </c>
      <c r="C1433" s="7" t="s">
        <v>4651</v>
      </c>
      <c r="D1433" s="14">
        <v>4</v>
      </c>
      <c r="E1433" s="14" t="str">
        <f>_xlfn.XLOOKUP(D1433,'Meal Info'!$A$4:$A$19,'Meal Info'!$B$4:$B$19)</f>
        <v>Burritos</v>
      </c>
      <c r="F1433" s="14" t="str">
        <f>_xlfn.XLOOKUP(D1433,'Meal Info'!$A$4:$A$19,'Meal Info'!$C$4:$C$19)</f>
        <v>Edo</v>
      </c>
      <c r="G1433" s="7">
        <v>82.81</v>
      </c>
      <c r="H1433" s="7">
        <f t="shared" si="88"/>
        <v>8.2810000000000006</v>
      </c>
      <c r="I1433" s="7">
        <f t="shared" si="89"/>
        <v>91.091000000000008</v>
      </c>
      <c r="J1433" s="7">
        <v>0.4</v>
      </c>
      <c r="K1433" s="7">
        <f t="shared" si="90"/>
        <v>33.124000000000002</v>
      </c>
      <c r="L1433" s="7" t="s">
        <v>31</v>
      </c>
      <c r="M1433" s="7">
        <v>6</v>
      </c>
      <c r="N1433" s="7">
        <f>INDEX('Delivery Distances'!$B$6:$K$20,MATCH('Sales Summary_working sheet'!L1433,'Delivery Distances'!$A$6:$A$20,0),MATCH('Sales Summary_working sheet'!M1433,'Delivery Distances'!$B$5:$K$5,0))</f>
        <v>17</v>
      </c>
      <c r="O1433" s="7" cm="1">
        <f t="array" ref="O1433">_xlfn.XLOOKUP(L1433,'Delivery Distances'!$A$6:$A$20,_xlfn.XLOOKUP('Sales Summary_working sheet'!M1433,'Delivery Distances'!$B$5:$K$5,'Delivery Distances'!$B$6:$K$20))</f>
        <v>17</v>
      </c>
      <c r="P1433" s="7">
        <f t="shared" si="91"/>
        <v>15.5</v>
      </c>
    </row>
    <row r="1434" spans="1:16" ht="15.75" customHeight="1" x14ac:dyDescent="0.15">
      <c r="A1434" s="13">
        <v>43991</v>
      </c>
      <c r="B1434" s="19" t="s">
        <v>5354</v>
      </c>
      <c r="C1434" s="7" t="s">
        <v>1091</v>
      </c>
      <c r="D1434" s="14">
        <v>4</v>
      </c>
      <c r="E1434" s="14" t="str">
        <f>_xlfn.XLOOKUP(D1434,'Meal Info'!$A$4:$A$19,'Meal Info'!$B$4:$B$19)</f>
        <v>Burritos</v>
      </c>
      <c r="F1434" s="14" t="str">
        <f>_xlfn.XLOOKUP(D1434,'Meal Info'!$A$4:$A$19,'Meal Info'!$C$4:$C$19)</f>
        <v>Edo</v>
      </c>
      <c r="G1434" s="7">
        <v>37.909999999999997</v>
      </c>
      <c r="H1434" s="7">
        <f t="shared" si="88"/>
        <v>3.7909999999999999</v>
      </c>
      <c r="I1434" s="7">
        <f t="shared" si="89"/>
        <v>41.700999999999993</v>
      </c>
      <c r="J1434" s="7">
        <v>0.15</v>
      </c>
      <c r="K1434" s="7">
        <f t="shared" si="90"/>
        <v>5.6864999999999997</v>
      </c>
      <c r="L1434" s="7" t="s">
        <v>26</v>
      </c>
      <c r="M1434" s="7">
        <v>8</v>
      </c>
      <c r="N1434" s="7">
        <f>INDEX('Delivery Distances'!$B$6:$K$20,MATCH('Sales Summary_working sheet'!L1434,'Delivery Distances'!$A$6:$A$20,0),MATCH('Sales Summary_working sheet'!M1434,'Delivery Distances'!$B$5:$K$5,0))</f>
        <v>2</v>
      </c>
      <c r="O1434" s="7" cm="1">
        <f t="array" ref="O1434">_xlfn.XLOOKUP(L1434,'Delivery Distances'!$A$6:$A$20,_xlfn.XLOOKUP('Sales Summary_working sheet'!M1434,'Delivery Distances'!$B$5:$K$5,'Delivery Distances'!$B$6:$K$20))</f>
        <v>2</v>
      </c>
      <c r="P1434" s="7">
        <f t="shared" si="91"/>
        <v>6</v>
      </c>
    </row>
    <row r="1435" spans="1:16" ht="15.75" customHeight="1" x14ac:dyDescent="0.15">
      <c r="A1435" s="13">
        <v>43991</v>
      </c>
      <c r="B1435" s="19" t="s">
        <v>5354</v>
      </c>
      <c r="C1435" s="7" t="s">
        <v>4347</v>
      </c>
      <c r="D1435" s="14">
        <v>4</v>
      </c>
      <c r="E1435" s="14" t="str">
        <f>_xlfn.XLOOKUP(D1435,'Meal Info'!$A$4:$A$19,'Meal Info'!$B$4:$B$19)</f>
        <v>Burritos</v>
      </c>
      <c r="F1435" s="14" t="str">
        <f>_xlfn.XLOOKUP(D1435,'Meal Info'!$A$4:$A$19,'Meal Info'!$C$4:$C$19)</f>
        <v>Edo</v>
      </c>
      <c r="G1435" s="7">
        <v>31.79</v>
      </c>
      <c r="H1435" s="7">
        <f t="shared" si="88"/>
        <v>3.1790000000000003</v>
      </c>
      <c r="I1435" s="7">
        <f t="shared" si="89"/>
        <v>34.969000000000001</v>
      </c>
      <c r="J1435" s="7">
        <v>0.28999999999999998</v>
      </c>
      <c r="K1435" s="7">
        <f t="shared" si="90"/>
        <v>9.2190999999999992</v>
      </c>
      <c r="L1435" s="7" t="s">
        <v>5080</v>
      </c>
      <c r="M1435" s="7">
        <v>10</v>
      </c>
      <c r="N1435" s="7">
        <f>INDEX('Delivery Distances'!$B$6:$K$20,MATCH('Sales Summary_working sheet'!L1435,'Delivery Distances'!$A$6:$A$20,0),MATCH('Sales Summary_working sheet'!M1435,'Delivery Distances'!$B$5:$K$5,0))</f>
        <v>5</v>
      </c>
      <c r="O1435" s="7" cm="1">
        <f t="array" ref="O1435">_xlfn.XLOOKUP(L1435,'Delivery Distances'!$A$6:$A$20,_xlfn.XLOOKUP('Sales Summary_working sheet'!M1435,'Delivery Distances'!$B$5:$K$5,'Delivery Distances'!$B$6:$K$20))</f>
        <v>5</v>
      </c>
      <c r="P1435" s="7">
        <f t="shared" si="91"/>
        <v>9</v>
      </c>
    </row>
    <row r="1436" spans="1:16" ht="15.75" customHeight="1" x14ac:dyDescent="0.15">
      <c r="A1436" s="13">
        <v>43991</v>
      </c>
      <c r="B1436" s="19" t="s">
        <v>5354</v>
      </c>
      <c r="C1436" s="7" t="s">
        <v>490</v>
      </c>
      <c r="D1436" s="14">
        <v>4</v>
      </c>
      <c r="E1436" s="14" t="str">
        <f>_xlfn.XLOOKUP(D1436,'Meal Info'!$A$4:$A$19,'Meal Info'!$B$4:$B$19)</f>
        <v>Burritos</v>
      </c>
      <c r="F1436" s="14" t="str">
        <f>_xlfn.XLOOKUP(D1436,'Meal Info'!$A$4:$A$19,'Meal Info'!$C$4:$C$19)</f>
        <v>Edo</v>
      </c>
      <c r="G1436" s="7">
        <v>99.43</v>
      </c>
      <c r="H1436" s="7">
        <f t="shared" si="88"/>
        <v>9.9430000000000014</v>
      </c>
      <c r="I1436" s="7">
        <f t="shared" si="89"/>
        <v>109.373</v>
      </c>
      <c r="J1436" s="7">
        <v>0.32</v>
      </c>
      <c r="K1436" s="7">
        <f t="shared" si="90"/>
        <v>31.817600000000002</v>
      </c>
      <c r="L1436" s="7" t="s">
        <v>5076</v>
      </c>
      <c r="M1436" s="7">
        <v>2</v>
      </c>
      <c r="N1436" s="7">
        <f>INDEX('Delivery Distances'!$B$6:$K$20,MATCH('Sales Summary_working sheet'!L1436,'Delivery Distances'!$A$6:$A$20,0),MATCH('Sales Summary_working sheet'!M1436,'Delivery Distances'!$B$5:$K$5,0))</f>
        <v>11</v>
      </c>
      <c r="O1436" s="7" cm="1">
        <f t="array" ref="O1436">_xlfn.XLOOKUP(L1436,'Delivery Distances'!$A$6:$A$20,_xlfn.XLOOKUP('Sales Summary_working sheet'!M1436,'Delivery Distances'!$B$5:$K$5,'Delivery Distances'!$B$6:$K$20))</f>
        <v>11</v>
      </c>
      <c r="P1436" s="7">
        <f t="shared" si="91"/>
        <v>12.5</v>
      </c>
    </row>
    <row r="1437" spans="1:16" ht="15.75" customHeight="1" x14ac:dyDescent="0.15">
      <c r="A1437" s="13">
        <v>43991</v>
      </c>
      <c r="B1437" s="19" t="s">
        <v>5354</v>
      </c>
      <c r="C1437" s="7" t="s">
        <v>3107</v>
      </c>
      <c r="D1437" s="14">
        <v>12</v>
      </c>
      <c r="E1437" s="14" t="str">
        <f>_xlfn.XLOOKUP(D1437,'Meal Info'!$A$4:$A$19,'Meal Info'!$B$4:$B$19)</f>
        <v>Thai</v>
      </c>
      <c r="F1437" s="14" t="str">
        <f>_xlfn.XLOOKUP(D1437,'Meal Info'!$A$4:$A$19,'Meal Info'!$C$4:$C$19)</f>
        <v>Edo</v>
      </c>
      <c r="G1437" s="7">
        <v>84.54</v>
      </c>
      <c r="H1437" s="7">
        <f t="shared" si="88"/>
        <v>8.4540000000000006</v>
      </c>
      <c r="I1437" s="7">
        <f t="shared" si="89"/>
        <v>92.994</v>
      </c>
      <c r="J1437" s="7">
        <v>0.14000000000000001</v>
      </c>
      <c r="K1437" s="7">
        <f t="shared" si="90"/>
        <v>11.835600000000001</v>
      </c>
      <c r="L1437" s="7" t="s">
        <v>30</v>
      </c>
      <c r="M1437" s="7">
        <v>4</v>
      </c>
      <c r="N1437" s="7">
        <f>INDEX('Delivery Distances'!$B$6:$K$20,MATCH('Sales Summary_working sheet'!L1437,'Delivery Distances'!$A$6:$A$20,0),MATCH('Sales Summary_working sheet'!M1437,'Delivery Distances'!$B$5:$K$5,0))</f>
        <v>6</v>
      </c>
      <c r="O1437" s="7" cm="1">
        <f t="array" ref="O1437">_xlfn.XLOOKUP(L1437,'Delivery Distances'!$A$6:$A$20,_xlfn.XLOOKUP('Sales Summary_working sheet'!M1437,'Delivery Distances'!$B$5:$K$5,'Delivery Distances'!$B$6:$K$20))</f>
        <v>6</v>
      </c>
      <c r="P1437" s="7">
        <f t="shared" si="91"/>
        <v>10</v>
      </c>
    </row>
    <row r="1438" spans="1:16" ht="15.75" customHeight="1" x14ac:dyDescent="0.15">
      <c r="A1438" s="13">
        <v>43991</v>
      </c>
      <c r="B1438" s="19" t="s">
        <v>5354</v>
      </c>
      <c r="C1438" s="7" t="s">
        <v>1374</v>
      </c>
      <c r="D1438" s="14">
        <v>6</v>
      </c>
      <c r="E1438" s="14" t="str">
        <f>_xlfn.XLOOKUP(D1438,'Meal Info'!$A$4:$A$19,'Meal Info'!$B$4:$B$19)</f>
        <v>Indian</v>
      </c>
      <c r="F1438" s="14" t="str">
        <f>_xlfn.XLOOKUP(D1438,'Meal Info'!$A$4:$A$19,'Meal Info'!$C$4:$C$19)</f>
        <v>Edo</v>
      </c>
      <c r="G1438" s="7">
        <v>34.979999999999997</v>
      </c>
      <c r="H1438" s="7">
        <f t="shared" si="88"/>
        <v>3.4979999999999998</v>
      </c>
      <c r="I1438" s="7">
        <f t="shared" si="89"/>
        <v>38.477999999999994</v>
      </c>
      <c r="J1438" s="7">
        <v>0.04</v>
      </c>
      <c r="K1438" s="7">
        <f t="shared" si="90"/>
        <v>1.3992</v>
      </c>
      <c r="L1438" s="7" t="s">
        <v>5075</v>
      </c>
      <c r="M1438" s="7">
        <v>4</v>
      </c>
      <c r="N1438" s="7">
        <f>INDEX('Delivery Distances'!$B$6:$K$20,MATCH('Sales Summary_working sheet'!L1438,'Delivery Distances'!$A$6:$A$20,0),MATCH('Sales Summary_working sheet'!M1438,'Delivery Distances'!$B$5:$K$5,0))</f>
        <v>17</v>
      </c>
      <c r="O1438" s="7" cm="1">
        <f t="array" ref="O1438">_xlfn.XLOOKUP(L1438,'Delivery Distances'!$A$6:$A$20,_xlfn.XLOOKUP('Sales Summary_working sheet'!M1438,'Delivery Distances'!$B$5:$K$5,'Delivery Distances'!$B$6:$K$20))</f>
        <v>17</v>
      </c>
      <c r="P1438" s="7">
        <f t="shared" si="91"/>
        <v>15.5</v>
      </c>
    </row>
    <row r="1439" spans="1:16" ht="15.75" customHeight="1" x14ac:dyDescent="0.15">
      <c r="A1439" s="13">
        <v>43991</v>
      </c>
      <c r="B1439" s="19" t="s">
        <v>5354</v>
      </c>
      <c r="C1439" s="7" t="s">
        <v>3782</v>
      </c>
      <c r="D1439" s="14">
        <v>4</v>
      </c>
      <c r="E1439" s="14" t="str">
        <f>_xlfn.XLOOKUP(D1439,'Meal Info'!$A$4:$A$19,'Meal Info'!$B$4:$B$19)</f>
        <v>Burritos</v>
      </c>
      <c r="F1439" s="14" t="str">
        <f>_xlfn.XLOOKUP(D1439,'Meal Info'!$A$4:$A$19,'Meal Info'!$C$4:$C$19)</f>
        <v>Edo</v>
      </c>
      <c r="G1439" s="7">
        <v>51.44</v>
      </c>
      <c r="H1439" s="7">
        <f t="shared" si="88"/>
        <v>5.1440000000000001</v>
      </c>
      <c r="I1439" s="7">
        <f t="shared" si="89"/>
        <v>56.583999999999996</v>
      </c>
      <c r="J1439" s="7">
        <v>0.13</v>
      </c>
      <c r="K1439" s="7">
        <f t="shared" si="90"/>
        <v>6.6871999999999998</v>
      </c>
      <c r="L1439" s="7" t="s">
        <v>26</v>
      </c>
      <c r="M1439" s="7">
        <v>2</v>
      </c>
      <c r="N1439" s="7">
        <f>INDEX('Delivery Distances'!$B$6:$K$20,MATCH('Sales Summary_working sheet'!L1439,'Delivery Distances'!$A$6:$A$20,0),MATCH('Sales Summary_working sheet'!M1439,'Delivery Distances'!$B$5:$K$5,0))</f>
        <v>2</v>
      </c>
      <c r="O1439" s="7" cm="1">
        <f t="array" ref="O1439">_xlfn.XLOOKUP(L1439,'Delivery Distances'!$A$6:$A$20,_xlfn.XLOOKUP('Sales Summary_working sheet'!M1439,'Delivery Distances'!$B$5:$K$5,'Delivery Distances'!$B$6:$K$20))</f>
        <v>2</v>
      </c>
      <c r="P1439" s="7">
        <f t="shared" si="91"/>
        <v>6</v>
      </c>
    </row>
    <row r="1440" spans="1:16" ht="15.75" customHeight="1" x14ac:dyDescent="0.15">
      <c r="A1440" s="13">
        <v>43991</v>
      </c>
      <c r="B1440" s="19" t="s">
        <v>5354</v>
      </c>
      <c r="C1440" s="7" t="s">
        <v>3617</v>
      </c>
      <c r="D1440" s="14">
        <v>6</v>
      </c>
      <c r="E1440" s="14" t="str">
        <f>_xlfn.XLOOKUP(D1440,'Meal Info'!$A$4:$A$19,'Meal Info'!$B$4:$B$19)</f>
        <v>Indian</v>
      </c>
      <c r="F1440" s="14" t="str">
        <f>_xlfn.XLOOKUP(D1440,'Meal Info'!$A$4:$A$19,'Meal Info'!$C$4:$C$19)</f>
        <v>Edo</v>
      </c>
      <c r="G1440" s="7">
        <v>84.83</v>
      </c>
      <c r="H1440" s="7">
        <f t="shared" si="88"/>
        <v>8.4830000000000005</v>
      </c>
      <c r="I1440" s="7">
        <f t="shared" si="89"/>
        <v>93.313000000000002</v>
      </c>
      <c r="J1440" s="7">
        <v>0.08</v>
      </c>
      <c r="K1440" s="7">
        <f t="shared" si="90"/>
        <v>6.7864000000000004</v>
      </c>
      <c r="L1440" s="7" t="s">
        <v>5081</v>
      </c>
      <c r="M1440" s="7">
        <v>1</v>
      </c>
      <c r="N1440" s="7">
        <f>INDEX('Delivery Distances'!$B$6:$K$20,MATCH('Sales Summary_working sheet'!L1440,'Delivery Distances'!$A$6:$A$20,0),MATCH('Sales Summary_working sheet'!M1440,'Delivery Distances'!$B$5:$K$5,0))</f>
        <v>1</v>
      </c>
      <c r="O1440" s="7" cm="1">
        <f t="array" ref="O1440">_xlfn.XLOOKUP(L1440,'Delivery Distances'!$A$6:$A$20,_xlfn.XLOOKUP('Sales Summary_working sheet'!M1440,'Delivery Distances'!$B$5:$K$5,'Delivery Distances'!$B$6:$K$20))</f>
        <v>1</v>
      </c>
      <c r="P1440" s="7">
        <f t="shared" si="91"/>
        <v>3</v>
      </c>
    </row>
    <row r="1441" spans="1:16" ht="15.75" customHeight="1" x14ac:dyDescent="0.15">
      <c r="A1441" s="13">
        <v>43991</v>
      </c>
      <c r="B1441" s="19" t="s">
        <v>5354</v>
      </c>
      <c r="C1441" s="7" t="s">
        <v>2702</v>
      </c>
      <c r="D1441" s="14">
        <v>6</v>
      </c>
      <c r="E1441" s="14" t="str">
        <f>_xlfn.XLOOKUP(D1441,'Meal Info'!$A$4:$A$19,'Meal Info'!$B$4:$B$19)</f>
        <v>Indian</v>
      </c>
      <c r="F1441" s="14" t="str">
        <f>_xlfn.XLOOKUP(D1441,'Meal Info'!$A$4:$A$19,'Meal Info'!$C$4:$C$19)</f>
        <v>Edo</v>
      </c>
      <c r="G1441" s="7">
        <v>66.790000000000006</v>
      </c>
      <c r="H1441" s="7">
        <f t="shared" si="88"/>
        <v>6.6790000000000012</v>
      </c>
      <c r="I1441" s="7">
        <f t="shared" si="89"/>
        <v>73.469000000000008</v>
      </c>
      <c r="J1441" s="7">
        <v>0.05</v>
      </c>
      <c r="K1441" s="7">
        <f t="shared" si="90"/>
        <v>3.3395000000000006</v>
      </c>
      <c r="L1441" s="7" t="s">
        <v>5082</v>
      </c>
      <c r="M1441" s="7">
        <v>1</v>
      </c>
      <c r="N1441" s="7">
        <f>INDEX('Delivery Distances'!$B$6:$K$20,MATCH('Sales Summary_working sheet'!L1441,'Delivery Distances'!$A$6:$A$20,0),MATCH('Sales Summary_working sheet'!M1441,'Delivery Distances'!$B$5:$K$5,0))</f>
        <v>3</v>
      </c>
      <c r="O1441" s="7" cm="1">
        <f t="array" ref="O1441">_xlfn.XLOOKUP(L1441,'Delivery Distances'!$A$6:$A$20,_xlfn.XLOOKUP('Sales Summary_working sheet'!M1441,'Delivery Distances'!$B$5:$K$5,'Delivery Distances'!$B$6:$K$20))</f>
        <v>3</v>
      </c>
      <c r="P1441" s="7">
        <f t="shared" si="91"/>
        <v>7</v>
      </c>
    </row>
    <row r="1442" spans="1:16" ht="15.75" customHeight="1" x14ac:dyDescent="0.15">
      <c r="A1442" s="13">
        <v>43991</v>
      </c>
      <c r="B1442" s="19" t="s">
        <v>5354</v>
      </c>
      <c r="C1442" s="7" t="s">
        <v>614</v>
      </c>
      <c r="D1442" s="14">
        <v>6</v>
      </c>
      <c r="E1442" s="14" t="str">
        <f>_xlfn.XLOOKUP(D1442,'Meal Info'!$A$4:$A$19,'Meal Info'!$B$4:$B$19)</f>
        <v>Indian</v>
      </c>
      <c r="F1442" s="14" t="str">
        <f>_xlfn.XLOOKUP(D1442,'Meal Info'!$A$4:$A$19,'Meal Info'!$C$4:$C$19)</f>
        <v>Edo</v>
      </c>
      <c r="G1442" s="7">
        <v>29.61</v>
      </c>
      <c r="H1442" s="7">
        <f t="shared" si="88"/>
        <v>2.9610000000000003</v>
      </c>
      <c r="I1442" s="7">
        <f t="shared" si="89"/>
        <v>32.570999999999998</v>
      </c>
      <c r="J1442" s="7">
        <v>0.36</v>
      </c>
      <c r="K1442" s="7">
        <f t="shared" si="90"/>
        <v>10.659599999999999</v>
      </c>
      <c r="L1442" s="7" t="s">
        <v>26</v>
      </c>
      <c r="M1442" s="7">
        <v>1</v>
      </c>
      <c r="N1442" s="7">
        <f>INDEX('Delivery Distances'!$B$6:$K$20,MATCH('Sales Summary_working sheet'!L1442,'Delivery Distances'!$A$6:$A$20,0),MATCH('Sales Summary_working sheet'!M1442,'Delivery Distances'!$B$5:$K$5,0))</f>
        <v>2</v>
      </c>
      <c r="O1442" s="7" cm="1">
        <f t="array" ref="O1442">_xlfn.XLOOKUP(L1442,'Delivery Distances'!$A$6:$A$20,_xlfn.XLOOKUP('Sales Summary_working sheet'!M1442,'Delivery Distances'!$B$5:$K$5,'Delivery Distances'!$B$6:$K$20))</f>
        <v>2</v>
      </c>
      <c r="P1442" s="7">
        <f t="shared" si="91"/>
        <v>6</v>
      </c>
    </row>
    <row r="1443" spans="1:16" ht="15.75" customHeight="1" x14ac:dyDescent="0.15">
      <c r="A1443" s="13">
        <v>43991</v>
      </c>
      <c r="B1443" s="19" t="s">
        <v>5354</v>
      </c>
      <c r="C1443" s="7" t="s">
        <v>3415</v>
      </c>
      <c r="D1443" s="14">
        <v>12</v>
      </c>
      <c r="E1443" s="14" t="str">
        <f>_xlfn.XLOOKUP(D1443,'Meal Info'!$A$4:$A$19,'Meal Info'!$B$4:$B$19)</f>
        <v>Thai</v>
      </c>
      <c r="F1443" s="14" t="str">
        <f>_xlfn.XLOOKUP(D1443,'Meal Info'!$A$4:$A$19,'Meal Info'!$C$4:$C$19)</f>
        <v>Edo</v>
      </c>
      <c r="G1443" s="7">
        <v>39.72</v>
      </c>
      <c r="H1443" s="7">
        <f t="shared" si="88"/>
        <v>3.972</v>
      </c>
      <c r="I1443" s="7">
        <f t="shared" si="89"/>
        <v>43.692</v>
      </c>
      <c r="J1443" s="7">
        <v>0.15</v>
      </c>
      <c r="K1443" s="7">
        <f t="shared" si="90"/>
        <v>5.9579999999999993</v>
      </c>
      <c r="L1443" s="7" t="s">
        <v>5078</v>
      </c>
      <c r="M1443" s="7">
        <v>6</v>
      </c>
      <c r="N1443" s="7">
        <f>INDEX('Delivery Distances'!$B$6:$K$20,MATCH('Sales Summary_working sheet'!L1443,'Delivery Distances'!$A$6:$A$20,0),MATCH('Sales Summary_working sheet'!M1443,'Delivery Distances'!$B$5:$K$5,0))</f>
        <v>5</v>
      </c>
      <c r="O1443" s="7" cm="1">
        <f t="array" ref="O1443">_xlfn.XLOOKUP(L1443,'Delivery Distances'!$A$6:$A$20,_xlfn.XLOOKUP('Sales Summary_working sheet'!M1443,'Delivery Distances'!$B$5:$K$5,'Delivery Distances'!$B$6:$K$20))</f>
        <v>5</v>
      </c>
      <c r="P1443" s="7">
        <f t="shared" si="91"/>
        <v>9</v>
      </c>
    </row>
    <row r="1444" spans="1:16" ht="15.75" customHeight="1" x14ac:dyDescent="0.15">
      <c r="A1444" s="13">
        <v>43991</v>
      </c>
      <c r="B1444" s="19" t="s">
        <v>5354</v>
      </c>
      <c r="C1444" s="7" t="s">
        <v>3746</v>
      </c>
      <c r="D1444" s="14">
        <v>12</v>
      </c>
      <c r="E1444" s="14" t="str">
        <f>_xlfn.XLOOKUP(D1444,'Meal Info'!$A$4:$A$19,'Meal Info'!$B$4:$B$19)</f>
        <v>Thai</v>
      </c>
      <c r="F1444" s="14" t="str">
        <f>_xlfn.XLOOKUP(D1444,'Meal Info'!$A$4:$A$19,'Meal Info'!$C$4:$C$19)</f>
        <v>Edo</v>
      </c>
      <c r="G1444" s="7">
        <v>34.130000000000003</v>
      </c>
      <c r="H1444" s="7">
        <f t="shared" si="88"/>
        <v>3.4130000000000003</v>
      </c>
      <c r="I1444" s="7">
        <f t="shared" si="89"/>
        <v>37.543000000000006</v>
      </c>
      <c r="J1444" s="7">
        <v>0.12</v>
      </c>
      <c r="K1444" s="7">
        <f t="shared" si="90"/>
        <v>4.0956000000000001</v>
      </c>
      <c r="L1444" s="7" t="s">
        <v>5083</v>
      </c>
      <c r="M1444" s="7">
        <v>6</v>
      </c>
      <c r="N1444" s="7">
        <f>INDEX('Delivery Distances'!$B$6:$K$20,MATCH('Sales Summary_working sheet'!L1444,'Delivery Distances'!$A$6:$A$20,0),MATCH('Sales Summary_working sheet'!M1444,'Delivery Distances'!$B$5:$K$5,0))</f>
        <v>2</v>
      </c>
      <c r="O1444" s="7" cm="1">
        <f t="array" ref="O1444">_xlfn.XLOOKUP(L1444,'Delivery Distances'!$A$6:$A$20,_xlfn.XLOOKUP('Sales Summary_working sheet'!M1444,'Delivery Distances'!$B$5:$K$5,'Delivery Distances'!$B$6:$K$20))</f>
        <v>2</v>
      </c>
      <c r="P1444" s="7">
        <f t="shared" si="91"/>
        <v>6</v>
      </c>
    </row>
    <row r="1445" spans="1:16" ht="15.75" customHeight="1" x14ac:dyDescent="0.15">
      <c r="A1445" s="13">
        <v>43991</v>
      </c>
      <c r="B1445" s="19" t="s">
        <v>5354</v>
      </c>
      <c r="C1445" s="7" t="s">
        <v>4957</v>
      </c>
      <c r="D1445" s="14">
        <v>6</v>
      </c>
      <c r="E1445" s="14" t="str">
        <f>_xlfn.XLOOKUP(D1445,'Meal Info'!$A$4:$A$19,'Meal Info'!$B$4:$B$19)</f>
        <v>Indian</v>
      </c>
      <c r="F1445" s="14" t="str">
        <f>_xlfn.XLOOKUP(D1445,'Meal Info'!$A$4:$A$19,'Meal Info'!$C$4:$C$19)</f>
        <v>Edo</v>
      </c>
      <c r="G1445" s="7">
        <v>90.62</v>
      </c>
      <c r="H1445" s="7">
        <f t="shared" si="88"/>
        <v>9.0620000000000012</v>
      </c>
      <c r="I1445" s="7">
        <f t="shared" si="89"/>
        <v>99.682000000000002</v>
      </c>
      <c r="J1445" s="7">
        <v>0.16</v>
      </c>
      <c r="K1445" s="7">
        <f t="shared" si="90"/>
        <v>14.499200000000002</v>
      </c>
      <c r="L1445" s="7" t="s">
        <v>30</v>
      </c>
      <c r="M1445" s="7">
        <v>4</v>
      </c>
      <c r="N1445" s="7">
        <f>INDEX('Delivery Distances'!$B$6:$K$20,MATCH('Sales Summary_working sheet'!L1445,'Delivery Distances'!$A$6:$A$20,0),MATCH('Sales Summary_working sheet'!M1445,'Delivery Distances'!$B$5:$K$5,0))</f>
        <v>6</v>
      </c>
      <c r="O1445" s="7" cm="1">
        <f t="array" ref="O1445">_xlfn.XLOOKUP(L1445,'Delivery Distances'!$A$6:$A$20,_xlfn.XLOOKUP('Sales Summary_working sheet'!M1445,'Delivery Distances'!$B$5:$K$5,'Delivery Distances'!$B$6:$K$20))</f>
        <v>6</v>
      </c>
      <c r="P1445" s="7">
        <f t="shared" si="91"/>
        <v>10</v>
      </c>
    </row>
    <row r="1446" spans="1:16" ht="15.75" customHeight="1" x14ac:dyDescent="0.15">
      <c r="A1446" s="13">
        <v>43991</v>
      </c>
      <c r="B1446" s="19" t="s">
        <v>5354</v>
      </c>
      <c r="C1446" s="7" t="s">
        <v>4926</v>
      </c>
      <c r="D1446" s="14">
        <v>12</v>
      </c>
      <c r="E1446" s="14" t="str">
        <f>_xlfn.XLOOKUP(D1446,'Meal Info'!$A$4:$A$19,'Meal Info'!$B$4:$B$19)</f>
        <v>Thai</v>
      </c>
      <c r="F1446" s="14" t="str">
        <f>_xlfn.XLOOKUP(D1446,'Meal Info'!$A$4:$A$19,'Meal Info'!$C$4:$C$19)</f>
        <v>Edo</v>
      </c>
      <c r="G1446" s="7">
        <v>76.17</v>
      </c>
      <c r="H1446" s="7">
        <f t="shared" si="88"/>
        <v>7.6170000000000009</v>
      </c>
      <c r="I1446" s="7">
        <f t="shared" si="89"/>
        <v>83.787000000000006</v>
      </c>
      <c r="J1446" s="7">
        <v>0.16</v>
      </c>
      <c r="K1446" s="7">
        <f t="shared" si="90"/>
        <v>12.187200000000001</v>
      </c>
      <c r="L1446" s="7" t="s">
        <v>5081</v>
      </c>
      <c r="M1446" s="7">
        <v>9</v>
      </c>
      <c r="N1446" s="7">
        <f>INDEX('Delivery Distances'!$B$6:$K$20,MATCH('Sales Summary_working sheet'!L1446,'Delivery Distances'!$A$6:$A$20,0),MATCH('Sales Summary_working sheet'!M1446,'Delivery Distances'!$B$5:$K$5,0))</f>
        <v>1</v>
      </c>
      <c r="O1446" s="7" cm="1">
        <f t="array" ref="O1446">_xlfn.XLOOKUP(L1446,'Delivery Distances'!$A$6:$A$20,_xlfn.XLOOKUP('Sales Summary_working sheet'!M1446,'Delivery Distances'!$B$5:$K$5,'Delivery Distances'!$B$6:$K$20))</f>
        <v>1</v>
      </c>
      <c r="P1446" s="7">
        <f t="shared" si="91"/>
        <v>3</v>
      </c>
    </row>
    <row r="1447" spans="1:16" ht="15.75" customHeight="1" x14ac:dyDescent="0.15">
      <c r="A1447" s="13">
        <v>43991</v>
      </c>
      <c r="B1447" s="19" t="s">
        <v>5354</v>
      </c>
      <c r="C1447" s="7" t="s">
        <v>4464</v>
      </c>
      <c r="D1447" s="14">
        <v>12</v>
      </c>
      <c r="E1447" s="14" t="str">
        <f>_xlfn.XLOOKUP(D1447,'Meal Info'!$A$4:$A$19,'Meal Info'!$B$4:$B$19)</f>
        <v>Thai</v>
      </c>
      <c r="F1447" s="14" t="str">
        <f>_xlfn.XLOOKUP(D1447,'Meal Info'!$A$4:$A$19,'Meal Info'!$C$4:$C$19)</f>
        <v>Edo</v>
      </c>
      <c r="G1447" s="7">
        <v>27.23</v>
      </c>
      <c r="H1447" s="7">
        <f t="shared" si="88"/>
        <v>2.7230000000000003</v>
      </c>
      <c r="I1447" s="7">
        <f t="shared" si="89"/>
        <v>29.952999999999999</v>
      </c>
      <c r="J1447" s="7">
        <v>0.23</v>
      </c>
      <c r="K1447" s="7">
        <f t="shared" si="90"/>
        <v>6.2629000000000001</v>
      </c>
      <c r="L1447" s="7" t="s">
        <v>5075</v>
      </c>
      <c r="M1447" s="7">
        <v>9</v>
      </c>
      <c r="N1447" s="7">
        <f>INDEX('Delivery Distances'!$B$6:$K$20,MATCH('Sales Summary_working sheet'!L1447,'Delivery Distances'!$A$6:$A$20,0),MATCH('Sales Summary_working sheet'!M1447,'Delivery Distances'!$B$5:$K$5,0))</f>
        <v>9</v>
      </c>
      <c r="O1447" s="7" cm="1">
        <f t="array" ref="O1447">_xlfn.XLOOKUP(L1447,'Delivery Distances'!$A$6:$A$20,_xlfn.XLOOKUP('Sales Summary_working sheet'!M1447,'Delivery Distances'!$B$5:$K$5,'Delivery Distances'!$B$6:$K$20))</f>
        <v>9</v>
      </c>
      <c r="P1447" s="7">
        <f t="shared" si="91"/>
        <v>11.5</v>
      </c>
    </row>
    <row r="1448" spans="1:16" ht="15.75" customHeight="1" x14ac:dyDescent="0.15">
      <c r="A1448" s="13">
        <v>43991</v>
      </c>
      <c r="B1448" s="19" t="s">
        <v>5354</v>
      </c>
      <c r="C1448" s="7" t="s">
        <v>4515</v>
      </c>
      <c r="D1448" s="14">
        <v>4</v>
      </c>
      <c r="E1448" s="14" t="str">
        <f>_xlfn.XLOOKUP(D1448,'Meal Info'!$A$4:$A$19,'Meal Info'!$B$4:$B$19)</f>
        <v>Burritos</v>
      </c>
      <c r="F1448" s="14" t="str">
        <f>_xlfn.XLOOKUP(D1448,'Meal Info'!$A$4:$A$19,'Meal Info'!$C$4:$C$19)</f>
        <v>Edo</v>
      </c>
      <c r="G1448" s="7">
        <v>38.53</v>
      </c>
      <c r="H1448" s="7">
        <f t="shared" si="88"/>
        <v>3.8530000000000002</v>
      </c>
      <c r="I1448" s="7">
        <f t="shared" si="89"/>
        <v>42.383000000000003</v>
      </c>
      <c r="J1448" s="7">
        <v>0.28999999999999998</v>
      </c>
      <c r="K1448" s="7">
        <f t="shared" si="90"/>
        <v>11.1737</v>
      </c>
      <c r="L1448" s="7" t="s">
        <v>5078</v>
      </c>
      <c r="M1448" s="7">
        <v>8</v>
      </c>
      <c r="N1448" s="7">
        <f>INDEX('Delivery Distances'!$B$6:$K$20,MATCH('Sales Summary_working sheet'!L1448,'Delivery Distances'!$A$6:$A$20,0),MATCH('Sales Summary_working sheet'!M1448,'Delivery Distances'!$B$5:$K$5,0))</f>
        <v>5</v>
      </c>
      <c r="O1448" s="7" cm="1">
        <f t="array" ref="O1448">_xlfn.XLOOKUP(L1448,'Delivery Distances'!$A$6:$A$20,_xlfn.XLOOKUP('Sales Summary_working sheet'!M1448,'Delivery Distances'!$B$5:$K$5,'Delivery Distances'!$B$6:$K$20))</f>
        <v>5</v>
      </c>
      <c r="P1448" s="7">
        <f t="shared" si="91"/>
        <v>9</v>
      </c>
    </row>
    <row r="1449" spans="1:16" ht="15.75" customHeight="1" x14ac:dyDescent="0.15">
      <c r="A1449" s="13">
        <v>43991</v>
      </c>
      <c r="B1449" s="19" t="s">
        <v>5355</v>
      </c>
      <c r="C1449" s="7" t="s">
        <v>4559</v>
      </c>
      <c r="D1449" s="14">
        <v>12</v>
      </c>
      <c r="E1449" s="14" t="str">
        <f>_xlfn.XLOOKUP(D1449,'Meal Info'!$A$4:$A$19,'Meal Info'!$B$4:$B$19)</f>
        <v>Thai</v>
      </c>
      <c r="F1449" s="14" t="str">
        <f>_xlfn.XLOOKUP(D1449,'Meal Info'!$A$4:$A$19,'Meal Info'!$C$4:$C$19)</f>
        <v>Edo</v>
      </c>
      <c r="G1449" s="7">
        <v>51.72</v>
      </c>
      <c r="H1449" s="7">
        <f t="shared" si="88"/>
        <v>5.1720000000000006</v>
      </c>
      <c r="I1449" s="7">
        <f t="shared" si="89"/>
        <v>56.891999999999996</v>
      </c>
      <c r="J1449" s="7">
        <v>0.39</v>
      </c>
      <c r="K1449" s="7">
        <f t="shared" si="90"/>
        <v>20.1708</v>
      </c>
      <c r="L1449" s="7" t="s">
        <v>5078</v>
      </c>
      <c r="M1449" s="7">
        <v>2</v>
      </c>
      <c r="N1449" s="7">
        <f>INDEX('Delivery Distances'!$B$6:$K$20,MATCH('Sales Summary_working sheet'!L1449,'Delivery Distances'!$A$6:$A$20,0),MATCH('Sales Summary_working sheet'!M1449,'Delivery Distances'!$B$5:$K$5,0))</f>
        <v>2</v>
      </c>
      <c r="O1449" s="7" cm="1">
        <f t="array" ref="O1449">_xlfn.XLOOKUP(L1449,'Delivery Distances'!$A$6:$A$20,_xlfn.XLOOKUP('Sales Summary_working sheet'!M1449,'Delivery Distances'!$B$5:$K$5,'Delivery Distances'!$B$6:$K$20))</f>
        <v>2</v>
      </c>
      <c r="P1449" s="7">
        <f t="shared" si="91"/>
        <v>6</v>
      </c>
    </row>
    <row r="1450" spans="1:16" ht="15.75" customHeight="1" x14ac:dyDescent="0.15">
      <c r="A1450" s="13">
        <v>43991</v>
      </c>
      <c r="B1450" s="19" t="s">
        <v>5355</v>
      </c>
      <c r="C1450" s="7" t="s">
        <v>1805</v>
      </c>
      <c r="D1450" s="14">
        <v>12</v>
      </c>
      <c r="E1450" s="14" t="str">
        <f>_xlfn.XLOOKUP(D1450,'Meal Info'!$A$4:$A$19,'Meal Info'!$B$4:$B$19)</f>
        <v>Thai</v>
      </c>
      <c r="F1450" s="14" t="str">
        <f>_xlfn.XLOOKUP(D1450,'Meal Info'!$A$4:$A$19,'Meal Info'!$C$4:$C$19)</f>
        <v>Edo</v>
      </c>
      <c r="G1450" s="7">
        <v>27.65</v>
      </c>
      <c r="H1450" s="7">
        <f t="shared" si="88"/>
        <v>2.7650000000000001</v>
      </c>
      <c r="I1450" s="7">
        <f t="shared" si="89"/>
        <v>30.414999999999999</v>
      </c>
      <c r="J1450" s="7">
        <v>0.36</v>
      </c>
      <c r="K1450" s="7">
        <f t="shared" si="90"/>
        <v>9.9539999999999988</v>
      </c>
      <c r="L1450" s="7" t="s">
        <v>5082</v>
      </c>
      <c r="M1450" s="7">
        <v>4</v>
      </c>
      <c r="N1450" s="7">
        <f>INDEX('Delivery Distances'!$B$6:$K$20,MATCH('Sales Summary_working sheet'!L1450,'Delivery Distances'!$A$6:$A$20,0),MATCH('Sales Summary_working sheet'!M1450,'Delivery Distances'!$B$5:$K$5,0))</f>
        <v>2</v>
      </c>
      <c r="O1450" s="7" cm="1">
        <f t="array" ref="O1450">_xlfn.XLOOKUP(L1450,'Delivery Distances'!$A$6:$A$20,_xlfn.XLOOKUP('Sales Summary_working sheet'!M1450,'Delivery Distances'!$B$5:$K$5,'Delivery Distances'!$B$6:$K$20))</f>
        <v>2</v>
      </c>
      <c r="P1450" s="7">
        <f t="shared" si="91"/>
        <v>6</v>
      </c>
    </row>
    <row r="1451" spans="1:16" ht="15.75" customHeight="1" x14ac:dyDescent="0.15">
      <c r="A1451" s="13">
        <v>43991</v>
      </c>
      <c r="B1451" s="19" t="s">
        <v>5355</v>
      </c>
      <c r="C1451" s="7" t="s">
        <v>3449</v>
      </c>
      <c r="D1451" s="14">
        <v>6</v>
      </c>
      <c r="E1451" s="14" t="str">
        <f>_xlfn.XLOOKUP(D1451,'Meal Info'!$A$4:$A$19,'Meal Info'!$B$4:$B$19)</f>
        <v>Indian</v>
      </c>
      <c r="F1451" s="14" t="str">
        <f>_xlfn.XLOOKUP(D1451,'Meal Info'!$A$4:$A$19,'Meal Info'!$C$4:$C$19)</f>
        <v>Edo</v>
      </c>
      <c r="G1451" s="7">
        <v>69.77</v>
      </c>
      <c r="H1451" s="7">
        <f t="shared" si="88"/>
        <v>6.9770000000000003</v>
      </c>
      <c r="I1451" s="7">
        <f t="shared" si="89"/>
        <v>76.747</v>
      </c>
      <c r="J1451" s="7">
        <v>0.32</v>
      </c>
      <c r="K1451" s="7">
        <f t="shared" si="90"/>
        <v>22.3264</v>
      </c>
      <c r="L1451" s="7" t="s">
        <v>5081</v>
      </c>
      <c r="M1451" s="7">
        <v>2</v>
      </c>
      <c r="N1451" s="7">
        <f>INDEX('Delivery Distances'!$B$6:$K$20,MATCH('Sales Summary_working sheet'!L1451,'Delivery Distances'!$A$6:$A$20,0),MATCH('Sales Summary_working sheet'!M1451,'Delivery Distances'!$B$5:$K$5,0))</f>
        <v>3</v>
      </c>
      <c r="O1451" s="7" cm="1">
        <f t="array" ref="O1451">_xlfn.XLOOKUP(L1451,'Delivery Distances'!$A$6:$A$20,_xlfn.XLOOKUP('Sales Summary_working sheet'!M1451,'Delivery Distances'!$B$5:$K$5,'Delivery Distances'!$B$6:$K$20))</f>
        <v>3</v>
      </c>
      <c r="P1451" s="7">
        <f t="shared" si="91"/>
        <v>7</v>
      </c>
    </row>
    <row r="1452" spans="1:16" ht="15.75" customHeight="1" x14ac:dyDescent="0.15">
      <c r="A1452" s="13">
        <v>43991</v>
      </c>
      <c r="B1452" s="19" t="s">
        <v>5355</v>
      </c>
      <c r="C1452" s="7" t="s">
        <v>4030</v>
      </c>
      <c r="D1452" s="14">
        <v>4</v>
      </c>
      <c r="E1452" s="14" t="str">
        <f>_xlfn.XLOOKUP(D1452,'Meal Info'!$A$4:$A$19,'Meal Info'!$B$4:$B$19)</f>
        <v>Burritos</v>
      </c>
      <c r="F1452" s="14" t="str">
        <f>_xlfn.XLOOKUP(D1452,'Meal Info'!$A$4:$A$19,'Meal Info'!$C$4:$C$19)</f>
        <v>Edo</v>
      </c>
      <c r="G1452" s="7">
        <v>90.48</v>
      </c>
      <c r="H1452" s="7">
        <f t="shared" ref="H1452:H1515" si="92">G1452*10%</f>
        <v>9.048</v>
      </c>
      <c r="I1452" s="7">
        <f t="shared" ref="I1452:I1515" si="93">G1452+H1452</f>
        <v>99.528000000000006</v>
      </c>
      <c r="J1452" s="7">
        <v>0.04</v>
      </c>
      <c r="K1452" s="7">
        <f t="shared" si="90"/>
        <v>3.6192000000000002</v>
      </c>
      <c r="L1452" s="7" t="s">
        <v>5080</v>
      </c>
      <c r="M1452" s="7">
        <v>4</v>
      </c>
      <c r="N1452" s="7">
        <f>INDEX('Delivery Distances'!$B$6:$K$20,MATCH('Sales Summary_working sheet'!L1452,'Delivery Distances'!$A$6:$A$20,0),MATCH('Sales Summary_working sheet'!M1452,'Delivery Distances'!$B$5:$K$5,0))</f>
        <v>5</v>
      </c>
      <c r="O1452" s="7" cm="1">
        <f t="array" ref="O1452">_xlfn.XLOOKUP(L1452,'Delivery Distances'!$A$6:$A$20,_xlfn.XLOOKUP('Sales Summary_working sheet'!M1452,'Delivery Distances'!$B$5:$K$5,'Delivery Distances'!$B$6:$K$20))</f>
        <v>5</v>
      </c>
      <c r="P1452" s="7">
        <f t="shared" si="91"/>
        <v>9</v>
      </c>
    </row>
    <row r="1453" spans="1:16" ht="15.75" customHeight="1" x14ac:dyDescent="0.15">
      <c r="A1453" s="13">
        <v>43991</v>
      </c>
      <c r="B1453" s="19" t="s">
        <v>5355</v>
      </c>
      <c r="C1453" s="7" t="s">
        <v>2790</v>
      </c>
      <c r="D1453" s="14">
        <v>4</v>
      </c>
      <c r="E1453" s="14" t="str">
        <f>_xlfn.XLOOKUP(D1453,'Meal Info'!$A$4:$A$19,'Meal Info'!$B$4:$B$19)</f>
        <v>Burritos</v>
      </c>
      <c r="F1453" s="14" t="str">
        <f>_xlfn.XLOOKUP(D1453,'Meal Info'!$A$4:$A$19,'Meal Info'!$C$4:$C$19)</f>
        <v>Edo</v>
      </c>
      <c r="G1453" s="7">
        <v>49.53</v>
      </c>
      <c r="H1453" s="7">
        <f t="shared" si="92"/>
        <v>4.9530000000000003</v>
      </c>
      <c r="I1453" s="7">
        <f t="shared" si="93"/>
        <v>54.483000000000004</v>
      </c>
      <c r="J1453" s="7">
        <v>0.06</v>
      </c>
      <c r="K1453" s="7">
        <f t="shared" si="90"/>
        <v>2.9718</v>
      </c>
      <c r="L1453" s="7" t="s">
        <v>5079</v>
      </c>
      <c r="M1453" s="7">
        <v>3</v>
      </c>
      <c r="N1453" s="7">
        <f>INDEX('Delivery Distances'!$B$6:$K$20,MATCH('Sales Summary_working sheet'!L1453,'Delivery Distances'!$A$6:$A$20,0),MATCH('Sales Summary_working sheet'!M1453,'Delivery Distances'!$B$5:$K$5,0))</f>
        <v>4</v>
      </c>
      <c r="O1453" s="7" cm="1">
        <f t="array" ref="O1453">_xlfn.XLOOKUP(L1453,'Delivery Distances'!$A$6:$A$20,_xlfn.XLOOKUP('Sales Summary_working sheet'!M1453,'Delivery Distances'!$B$5:$K$5,'Delivery Distances'!$B$6:$K$20))</f>
        <v>4</v>
      </c>
      <c r="P1453" s="7">
        <f t="shared" si="91"/>
        <v>8</v>
      </c>
    </row>
    <row r="1454" spans="1:16" ht="15.75" customHeight="1" x14ac:dyDescent="0.15">
      <c r="A1454" s="13">
        <v>43991</v>
      </c>
      <c r="B1454" s="19" t="s">
        <v>5355</v>
      </c>
      <c r="C1454" s="7" t="s">
        <v>1232</v>
      </c>
      <c r="D1454" s="14">
        <v>12</v>
      </c>
      <c r="E1454" s="14" t="str">
        <f>_xlfn.XLOOKUP(D1454,'Meal Info'!$A$4:$A$19,'Meal Info'!$B$4:$B$19)</f>
        <v>Thai</v>
      </c>
      <c r="F1454" s="14" t="str">
        <f>_xlfn.XLOOKUP(D1454,'Meal Info'!$A$4:$A$19,'Meal Info'!$C$4:$C$19)</f>
        <v>Edo</v>
      </c>
      <c r="G1454" s="7">
        <v>67.16</v>
      </c>
      <c r="H1454" s="7">
        <f t="shared" si="92"/>
        <v>6.7160000000000002</v>
      </c>
      <c r="I1454" s="7">
        <f t="shared" si="93"/>
        <v>73.875999999999991</v>
      </c>
      <c r="J1454" s="7">
        <v>0.06</v>
      </c>
      <c r="K1454" s="7">
        <f t="shared" si="90"/>
        <v>4.0295999999999994</v>
      </c>
      <c r="L1454" s="7" t="s">
        <v>5076</v>
      </c>
      <c r="M1454" s="7">
        <v>1</v>
      </c>
      <c r="N1454" s="7">
        <f>INDEX('Delivery Distances'!$B$6:$K$20,MATCH('Sales Summary_working sheet'!L1454,'Delivery Distances'!$A$6:$A$20,0),MATCH('Sales Summary_working sheet'!M1454,'Delivery Distances'!$B$5:$K$5,0))</f>
        <v>7</v>
      </c>
      <c r="O1454" s="7" cm="1">
        <f t="array" ref="O1454">_xlfn.XLOOKUP(L1454,'Delivery Distances'!$A$6:$A$20,_xlfn.XLOOKUP('Sales Summary_working sheet'!M1454,'Delivery Distances'!$B$5:$K$5,'Delivery Distances'!$B$6:$K$20))</f>
        <v>7</v>
      </c>
      <c r="P1454" s="7">
        <f t="shared" si="91"/>
        <v>10.5</v>
      </c>
    </row>
    <row r="1455" spans="1:16" ht="15.75" customHeight="1" x14ac:dyDescent="0.15">
      <c r="A1455" s="13">
        <v>43991</v>
      </c>
      <c r="B1455" s="19" t="s">
        <v>5355</v>
      </c>
      <c r="C1455" s="7" t="s">
        <v>2402</v>
      </c>
      <c r="D1455" s="14">
        <v>6</v>
      </c>
      <c r="E1455" s="14" t="str">
        <f>_xlfn.XLOOKUP(D1455,'Meal Info'!$A$4:$A$19,'Meal Info'!$B$4:$B$19)</f>
        <v>Indian</v>
      </c>
      <c r="F1455" s="14" t="str">
        <f>_xlfn.XLOOKUP(D1455,'Meal Info'!$A$4:$A$19,'Meal Info'!$C$4:$C$19)</f>
        <v>Edo</v>
      </c>
      <c r="G1455" s="7">
        <v>91.06</v>
      </c>
      <c r="H1455" s="7">
        <f t="shared" si="92"/>
        <v>9.1059999999999999</v>
      </c>
      <c r="I1455" s="7">
        <f t="shared" si="93"/>
        <v>100.166</v>
      </c>
      <c r="J1455" s="7">
        <v>0.11</v>
      </c>
      <c r="K1455" s="7">
        <f t="shared" si="90"/>
        <v>10.0166</v>
      </c>
      <c r="L1455" s="7" t="s">
        <v>5076</v>
      </c>
      <c r="M1455" s="7">
        <v>2</v>
      </c>
      <c r="N1455" s="7">
        <f>INDEX('Delivery Distances'!$B$6:$K$20,MATCH('Sales Summary_working sheet'!L1455,'Delivery Distances'!$A$6:$A$20,0),MATCH('Sales Summary_working sheet'!M1455,'Delivery Distances'!$B$5:$K$5,0))</f>
        <v>11</v>
      </c>
      <c r="O1455" s="7" cm="1">
        <f t="array" ref="O1455">_xlfn.XLOOKUP(L1455,'Delivery Distances'!$A$6:$A$20,_xlfn.XLOOKUP('Sales Summary_working sheet'!M1455,'Delivery Distances'!$B$5:$K$5,'Delivery Distances'!$B$6:$K$20))</f>
        <v>11</v>
      </c>
      <c r="P1455" s="7">
        <f t="shared" si="91"/>
        <v>12.5</v>
      </c>
    </row>
    <row r="1456" spans="1:16" ht="15.75" customHeight="1" x14ac:dyDescent="0.15">
      <c r="A1456" s="13">
        <v>43991</v>
      </c>
      <c r="B1456" s="19" t="s">
        <v>5355</v>
      </c>
      <c r="C1456" s="7" t="s">
        <v>4482</v>
      </c>
      <c r="D1456" s="14">
        <v>4</v>
      </c>
      <c r="E1456" s="14" t="str">
        <f>_xlfn.XLOOKUP(D1456,'Meal Info'!$A$4:$A$19,'Meal Info'!$B$4:$B$19)</f>
        <v>Burritos</v>
      </c>
      <c r="F1456" s="14" t="str">
        <f>_xlfn.XLOOKUP(D1456,'Meal Info'!$A$4:$A$19,'Meal Info'!$C$4:$C$19)</f>
        <v>Edo</v>
      </c>
      <c r="G1456" s="7">
        <v>85.07</v>
      </c>
      <c r="H1456" s="7">
        <f t="shared" si="92"/>
        <v>8.5069999999999997</v>
      </c>
      <c r="I1456" s="7">
        <f t="shared" si="93"/>
        <v>93.576999999999998</v>
      </c>
      <c r="J1456" s="7">
        <v>0.06</v>
      </c>
      <c r="K1456" s="7">
        <f t="shared" si="90"/>
        <v>5.1041999999999996</v>
      </c>
      <c r="L1456" s="7" t="s">
        <v>5081</v>
      </c>
      <c r="M1456" s="7">
        <v>9</v>
      </c>
      <c r="N1456" s="7">
        <f>INDEX('Delivery Distances'!$B$6:$K$20,MATCH('Sales Summary_working sheet'!L1456,'Delivery Distances'!$A$6:$A$20,0),MATCH('Sales Summary_working sheet'!M1456,'Delivery Distances'!$B$5:$K$5,0))</f>
        <v>1</v>
      </c>
      <c r="O1456" s="7" cm="1">
        <f t="array" ref="O1456">_xlfn.XLOOKUP(L1456,'Delivery Distances'!$A$6:$A$20,_xlfn.XLOOKUP('Sales Summary_working sheet'!M1456,'Delivery Distances'!$B$5:$K$5,'Delivery Distances'!$B$6:$K$20))</f>
        <v>1</v>
      </c>
      <c r="P1456" s="7">
        <f t="shared" si="91"/>
        <v>3</v>
      </c>
    </row>
    <row r="1457" spans="1:16" ht="15.75" customHeight="1" x14ac:dyDescent="0.15">
      <c r="A1457" s="13">
        <v>43991</v>
      </c>
      <c r="B1457" s="19" t="s">
        <v>5355</v>
      </c>
      <c r="C1457" s="7" t="s">
        <v>3350</v>
      </c>
      <c r="D1457" s="14">
        <v>12</v>
      </c>
      <c r="E1457" s="14" t="str">
        <f>_xlfn.XLOOKUP(D1457,'Meal Info'!$A$4:$A$19,'Meal Info'!$B$4:$B$19)</f>
        <v>Thai</v>
      </c>
      <c r="F1457" s="14" t="str">
        <f>_xlfn.XLOOKUP(D1457,'Meal Info'!$A$4:$A$19,'Meal Info'!$C$4:$C$19)</f>
        <v>Edo</v>
      </c>
      <c r="G1457" s="7">
        <v>51.8</v>
      </c>
      <c r="H1457" s="7">
        <f t="shared" si="92"/>
        <v>5.18</v>
      </c>
      <c r="I1457" s="7">
        <f t="shared" si="93"/>
        <v>56.98</v>
      </c>
      <c r="J1457" s="7">
        <v>0.3</v>
      </c>
      <c r="K1457" s="7">
        <f t="shared" si="90"/>
        <v>15.54</v>
      </c>
      <c r="L1457" s="7" t="s">
        <v>5076</v>
      </c>
      <c r="M1457" s="7">
        <v>5</v>
      </c>
      <c r="N1457" s="7">
        <f>INDEX('Delivery Distances'!$B$6:$K$20,MATCH('Sales Summary_working sheet'!L1457,'Delivery Distances'!$A$6:$A$20,0),MATCH('Sales Summary_working sheet'!M1457,'Delivery Distances'!$B$5:$K$5,0))</f>
        <v>6</v>
      </c>
      <c r="O1457" s="7" cm="1">
        <f t="array" ref="O1457">_xlfn.XLOOKUP(L1457,'Delivery Distances'!$A$6:$A$20,_xlfn.XLOOKUP('Sales Summary_working sheet'!M1457,'Delivery Distances'!$B$5:$K$5,'Delivery Distances'!$B$6:$K$20))</f>
        <v>6</v>
      </c>
      <c r="P1457" s="7">
        <f t="shared" si="91"/>
        <v>10</v>
      </c>
    </row>
    <row r="1458" spans="1:16" ht="15.75" customHeight="1" x14ac:dyDescent="0.15">
      <c r="A1458" s="13">
        <v>43991</v>
      </c>
      <c r="B1458" s="19" t="s">
        <v>5355</v>
      </c>
      <c r="C1458" s="7" t="s">
        <v>2587</v>
      </c>
      <c r="D1458" s="14">
        <v>6</v>
      </c>
      <c r="E1458" s="14" t="str">
        <f>_xlfn.XLOOKUP(D1458,'Meal Info'!$A$4:$A$19,'Meal Info'!$B$4:$B$19)</f>
        <v>Indian</v>
      </c>
      <c r="F1458" s="14" t="str">
        <f>_xlfn.XLOOKUP(D1458,'Meal Info'!$A$4:$A$19,'Meal Info'!$C$4:$C$19)</f>
        <v>Edo</v>
      </c>
      <c r="G1458" s="7">
        <v>52.59</v>
      </c>
      <c r="H1458" s="7">
        <f t="shared" si="92"/>
        <v>5.2590000000000003</v>
      </c>
      <c r="I1458" s="7">
        <f t="shared" si="93"/>
        <v>57.849000000000004</v>
      </c>
      <c r="J1458" s="7">
        <v>0.06</v>
      </c>
      <c r="K1458" s="7">
        <f t="shared" si="90"/>
        <v>3.1554000000000002</v>
      </c>
      <c r="L1458" s="7" t="s">
        <v>29</v>
      </c>
      <c r="M1458" s="7">
        <v>9</v>
      </c>
      <c r="N1458" s="7">
        <f>INDEX('Delivery Distances'!$B$6:$K$20,MATCH('Sales Summary_working sheet'!L1458,'Delivery Distances'!$A$6:$A$20,0),MATCH('Sales Summary_working sheet'!M1458,'Delivery Distances'!$B$5:$K$5,0))</f>
        <v>6</v>
      </c>
      <c r="O1458" s="7" cm="1">
        <f t="array" ref="O1458">_xlfn.XLOOKUP(L1458,'Delivery Distances'!$A$6:$A$20,_xlfn.XLOOKUP('Sales Summary_working sheet'!M1458,'Delivery Distances'!$B$5:$K$5,'Delivery Distances'!$B$6:$K$20))</f>
        <v>6</v>
      </c>
      <c r="P1458" s="7">
        <f t="shared" si="91"/>
        <v>10</v>
      </c>
    </row>
    <row r="1459" spans="1:16" ht="15.75" customHeight="1" x14ac:dyDescent="0.15">
      <c r="A1459" s="13">
        <v>43991</v>
      </c>
      <c r="B1459" s="19" t="s">
        <v>5355</v>
      </c>
      <c r="C1459" s="7" t="s">
        <v>3997</v>
      </c>
      <c r="D1459" s="14">
        <v>4</v>
      </c>
      <c r="E1459" s="14" t="str">
        <f>_xlfn.XLOOKUP(D1459,'Meal Info'!$A$4:$A$19,'Meal Info'!$B$4:$B$19)</f>
        <v>Burritos</v>
      </c>
      <c r="F1459" s="14" t="str">
        <f>_xlfn.XLOOKUP(D1459,'Meal Info'!$A$4:$A$19,'Meal Info'!$C$4:$C$19)</f>
        <v>Edo</v>
      </c>
      <c r="G1459" s="7">
        <v>1.89</v>
      </c>
      <c r="H1459" s="7">
        <f t="shared" si="92"/>
        <v>0.189</v>
      </c>
      <c r="I1459" s="7">
        <f t="shared" si="93"/>
        <v>2.0789999999999997</v>
      </c>
      <c r="J1459" s="7">
        <v>0.05</v>
      </c>
      <c r="K1459" s="7">
        <f t="shared" si="90"/>
        <v>9.4500000000000001E-2</v>
      </c>
      <c r="L1459" s="7" t="s">
        <v>5083</v>
      </c>
      <c r="M1459" s="7">
        <v>10</v>
      </c>
      <c r="N1459" s="7">
        <f>INDEX('Delivery Distances'!$B$6:$K$20,MATCH('Sales Summary_working sheet'!L1459,'Delivery Distances'!$A$6:$A$20,0),MATCH('Sales Summary_working sheet'!M1459,'Delivery Distances'!$B$5:$K$5,0))</f>
        <v>2</v>
      </c>
      <c r="O1459" s="7" cm="1">
        <f t="array" ref="O1459">_xlfn.XLOOKUP(L1459,'Delivery Distances'!$A$6:$A$20,_xlfn.XLOOKUP('Sales Summary_working sheet'!M1459,'Delivery Distances'!$B$5:$K$5,'Delivery Distances'!$B$6:$K$20))</f>
        <v>2</v>
      </c>
      <c r="P1459" s="7">
        <f t="shared" si="91"/>
        <v>6</v>
      </c>
    </row>
    <row r="1460" spans="1:16" ht="15.75" customHeight="1" x14ac:dyDescent="0.15">
      <c r="A1460" s="13">
        <v>43991</v>
      </c>
      <c r="B1460" s="19" t="s">
        <v>5355</v>
      </c>
      <c r="C1460" s="7" t="s">
        <v>4639</v>
      </c>
      <c r="D1460" s="14">
        <v>4</v>
      </c>
      <c r="E1460" s="14" t="str">
        <f>_xlfn.XLOOKUP(D1460,'Meal Info'!$A$4:$A$19,'Meal Info'!$B$4:$B$19)</f>
        <v>Burritos</v>
      </c>
      <c r="F1460" s="14" t="str">
        <f>_xlfn.XLOOKUP(D1460,'Meal Info'!$A$4:$A$19,'Meal Info'!$C$4:$C$19)</f>
        <v>Edo</v>
      </c>
      <c r="G1460" s="7">
        <v>21.21</v>
      </c>
      <c r="H1460" s="7">
        <f t="shared" si="92"/>
        <v>2.121</v>
      </c>
      <c r="I1460" s="7">
        <f t="shared" si="93"/>
        <v>23.331</v>
      </c>
      <c r="J1460" s="7">
        <v>0.16</v>
      </c>
      <c r="K1460" s="7">
        <f t="shared" si="90"/>
        <v>3.3936000000000002</v>
      </c>
      <c r="L1460" s="7" t="s">
        <v>5080</v>
      </c>
      <c r="M1460" s="7">
        <v>6</v>
      </c>
      <c r="N1460" s="7">
        <f>INDEX('Delivery Distances'!$B$6:$K$20,MATCH('Sales Summary_working sheet'!L1460,'Delivery Distances'!$A$6:$A$20,0),MATCH('Sales Summary_working sheet'!M1460,'Delivery Distances'!$B$5:$K$5,0))</f>
        <v>3</v>
      </c>
      <c r="O1460" s="7" cm="1">
        <f t="array" ref="O1460">_xlfn.XLOOKUP(L1460,'Delivery Distances'!$A$6:$A$20,_xlfn.XLOOKUP('Sales Summary_working sheet'!M1460,'Delivery Distances'!$B$5:$K$5,'Delivery Distances'!$B$6:$K$20))</f>
        <v>3</v>
      </c>
      <c r="P1460" s="7">
        <f t="shared" si="91"/>
        <v>7</v>
      </c>
    </row>
    <row r="1461" spans="1:16" ht="15.75" customHeight="1" x14ac:dyDescent="0.15">
      <c r="A1461" s="13">
        <v>43991</v>
      </c>
      <c r="B1461" s="19" t="s">
        <v>5355</v>
      </c>
      <c r="C1461" s="7" t="s">
        <v>2379</v>
      </c>
      <c r="D1461" s="14">
        <v>4</v>
      </c>
      <c r="E1461" s="14" t="str">
        <f>_xlfn.XLOOKUP(D1461,'Meal Info'!$A$4:$A$19,'Meal Info'!$B$4:$B$19)</f>
        <v>Burritos</v>
      </c>
      <c r="F1461" s="14" t="str">
        <f>_xlfn.XLOOKUP(D1461,'Meal Info'!$A$4:$A$19,'Meal Info'!$C$4:$C$19)</f>
        <v>Edo</v>
      </c>
      <c r="G1461" s="7">
        <v>18.71</v>
      </c>
      <c r="H1461" s="7">
        <f t="shared" si="92"/>
        <v>1.8710000000000002</v>
      </c>
      <c r="I1461" s="7">
        <f t="shared" si="93"/>
        <v>20.581</v>
      </c>
      <c r="J1461" s="7">
        <v>0.18</v>
      </c>
      <c r="K1461" s="7">
        <f t="shared" si="90"/>
        <v>3.3677999999999999</v>
      </c>
      <c r="L1461" s="7" t="s">
        <v>5081</v>
      </c>
      <c r="M1461" s="7">
        <v>7</v>
      </c>
      <c r="N1461" s="7">
        <f>INDEX('Delivery Distances'!$B$6:$K$20,MATCH('Sales Summary_working sheet'!L1461,'Delivery Distances'!$A$6:$A$20,0),MATCH('Sales Summary_working sheet'!M1461,'Delivery Distances'!$B$5:$K$5,0))</f>
        <v>3</v>
      </c>
      <c r="O1461" s="7" cm="1">
        <f t="array" ref="O1461">_xlfn.XLOOKUP(L1461,'Delivery Distances'!$A$6:$A$20,_xlfn.XLOOKUP('Sales Summary_working sheet'!M1461,'Delivery Distances'!$B$5:$K$5,'Delivery Distances'!$B$6:$K$20))</f>
        <v>3</v>
      </c>
      <c r="P1461" s="7">
        <f t="shared" si="91"/>
        <v>7</v>
      </c>
    </row>
    <row r="1462" spans="1:16" ht="15.75" customHeight="1" x14ac:dyDescent="0.15">
      <c r="A1462" s="13">
        <v>43991</v>
      </c>
      <c r="B1462" s="19" t="s">
        <v>5355</v>
      </c>
      <c r="C1462" s="7" t="s">
        <v>835</v>
      </c>
      <c r="D1462" s="14">
        <v>12</v>
      </c>
      <c r="E1462" s="14" t="str">
        <f>_xlfn.XLOOKUP(D1462,'Meal Info'!$A$4:$A$19,'Meal Info'!$B$4:$B$19)</f>
        <v>Thai</v>
      </c>
      <c r="F1462" s="14" t="str">
        <f>_xlfn.XLOOKUP(D1462,'Meal Info'!$A$4:$A$19,'Meal Info'!$C$4:$C$19)</f>
        <v>Edo</v>
      </c>
      <c r="G1462" s="7">
        <v>58.98</v>
      </c>
      <c r="H1462" s="7">
        <f t="shared" si="92"/>
        <v>5.8979999999999997</v>
      </c>
      <c r="I1462" s="7">
        <f t="shared" si="93"/>
        <v>64.878</v>
      </c>
      <c r="J1462" s="7">
        <v>0.27</v>
      </c>
      <c r="K1462" s="7">
        <f t="shared" si="90"/>
        <v>15.9246</v>
      </c>
      <c r="L1462" s="7" t="s">
        <v>5080</v>
      </c>
      <c r="M1462" s="7">
        <v>9</v>
      </c>
      <c r="N1462" s="7">
        <f>INDEX('Delivery Distances'!$B$6:$K$20,MATCH('Sales Summary_working sheet'!L1462,'Delivery Distances'!$A$6:$A$20,0),MATCH('Sales Summary_working sheet'!M1462,'Delivery Distances'!$B$5:$K$5,0))</f>
        <v>4</v>
      </c>
      <c r="O1462" s="7" cm="1">
        <f t="array" ref="O1462">_xlfn.XLOOKUP(L1462,'Delivery Distances'!$A$6:$A$20,_xlfn.XLOOKUP('Sales Summary_working sheet'!M1462,'Delivery Distances'!$B$5:$K$5,'Delivery Distances'!$B$6:$K$20))</f>
        <v>4</v>
      </c>
      <c r="P1462" s="7">
        <f t="shared" si="91"/>
        <v>8</v>
      </c>
    </row>
    <row r="1463" spans="1:16" ht="15.75" customHeight="1" x14ac:dyDescent="0.15">
      <c r="A1463" s="13">
        <v>43991</v>
      </c>
      <c r="B1463" s="19" t="s">
        <v>5355</v>
      </c>
      <c r="C1463" s="7" t="s">
        <v>1676</v>
      </c>
      <c r="D1463" s="14">
        <v>6</v>
      </c>
      <c r="E1463" s="14" t="str">
        <f>_xlfn.XLOOKUP(D1463,'Meal Info'!$A$4:$A$19,'Meal Info'!$B$4:$B$19)</f>
        <v>Indian</v>
      </c>
      <c r="F1463" s="14" t="str">
        <f>_xlfn.XLOOKUP(D1463,'Meal Info'!$A$4:$A$19,'Meal Info'!$C$4:$C$19)</f>
        <v>Edo</v>
      </c>
      <c r="G1463" s="7">
        <v>34.46</v>
      </c>
      <c r="H1463" s="7">
        <f t="shared" si="92"/>
        <v>3.4460000000000002</v>
      </c>
      <c r="I1463" s="7">
        <f t="shared" si="93"/>
        <v>37.905999999999999</v>
      </c>
      <c r="J1463" s="7">
        <v>0.09</v>
      </c>
      <c r="K1463" s="7">
        <f t="shared" si="90"/>
        <v>3.1013999999999999</v>
      </c>
      <c r="L1463" s="7" t="s">
        <v>26</v>
      </c>
      <c r="M1463" s="7">
        <v>2</v>
      </c>
      <c r="N1463" s="7">
        <f>INDEX('Delivery Distances'!$B$6:$K$20,MATCH('Sales Summary_working sheet'!L1463,'Delivery Distances'!$A$6:$A$20,0),MATCH('Sales Summary_working sheet'!M1463,'Delivery Distances'!$B$5:$K$5,0))</f>
        <v>2</v>
      </c>
      <c r="O1463" s="7" cm="1">
        <f t="array" ref="O1463">_xlfn.XLOOKUP(L1463,'Delivery Distances'!$A$6:$A$20,_xlfn.XLOOKUP('Sales Summary_working sheet'!M1463,'Delivery Distances'!$B$5:$K$5,'Delivery Distances'!$B$6:$K$20))</f>
        <v>2</v>
      </c>
      <c r="P1463" s="7">
        <f t="shared" si="91"/>
        <v>6</v>
      </c>
    </row>
    <row r="1464" spans="1:16" ht="15.75" customHeight="1" x14ac:dyDescent="0.15">
      <c r="A1464" s="13">
        <v>43991</v>
      </c>
      <c r="B1464" s="19" t="s">
        <v>5355</v>
      </c>
      <c r="C1464" s="7" t="s">
        <v>3308</v>
      </c>
      <c r="D1464" s="14">
        <v>12</v>
      </c>
      <c r="E1464" s="14" t="str">
        <f>_xlfn.XLOOKUP(D1464,'Meal Info'!$A$4:$A$19,'Meal Info'!$B$4:$B$19)</f>
        <v>Thai</v>
      </c>
      <c r="F1464" s="14" t="str">
        <f>_xlfn.XLOOKUP(D1464,'Meal Info'!$A$4:$A$19,'Meal Info'!$C$4:$C$19)</f>
        <v>Edo</v>
      </c>
      <c r="G1464" s="7">
        <v>93.28</v>
      </c>
      <c r="H1464" s="7">
        <f t="shared" si="92"/>
        <v>9.3280000000000012</v>
      </c>
      <c r="I1464" s="7">
        <f t="shared" si="93"/>
        <v>102.608</v>
      </c>
      <c r="J1464" s="7">
        <v>0.37</v>
      </c>
      <c r="K1464" s="7">
        <f t="shared" si="90"/>
        <v>34.513599999999997</v>
      </c>
      <c r="L1464" s="7" t="s">
        <v>29</v>
      </c>
      <c r="M1464" s="7">
        <v>1</v>
      </c>
      <c r="N1464" s="7">
        <f>INDEX('Delivery Distances'!$B$6:$K$20,MATCH('Sales Summary_working sheet'!L1464,'Delivery Distances'!$A$6:$A$20,0),MATCH('Sales Summary_working sheet'!M1464,'Delivery Distances'!$B$5:$K$5,0))</f>
        <v>6</v>
      </c>
      <c r="O1464" s="7" cm="1">
        <f t="array" ref="O1464">_xlfn.XLOOKUP(L1464,'Delivery Distances'!$A$6:$A$20,_xlfn.XLOOKUP('Sales Summary_working sheet'!M1464,'Delivery Distances'!$B$5:$K$5,'Delivery Distances'!$B$6:$K$20))</f>
        <v>6</v>
      </c>
      <c r="P1464" s="7">
        <f t="shared" si="91"/>
        <v>10</v>
      </c>
    </row>
    <row r="1465" spans="1:16" ht="15.75" customHeight="1" x14ac:dyDescent="0.15">
      <c r="A1465" s="13">
        <v>43991</v>
      </c>
      <c r="B1465" s="19" t="s">
        <v>5355</v>
      </c>
      <c r="C1465" s="7" t="s">
        <v>951</v>
      </c>
      <c r="D1465" s="14">
        <v>6</v>
      </c>
      <c r="E1465" s="14" t="str">
        <f>_xlfn.XLOOKUP(D1465,'Meal Info'!$A$4:$A$19,'Meal Info'!$B$4:$B$19)</f>
        <v>Indian</v>
      </c>
      <c r="F1465" s="14" t="str">
        <f>_xlfn.XLOOKUP(D1465,'Meal Info'!$A$4:$A$19,'Meal Info'!$C$4:$C$19)</f>
        <v>Edo</v>
      </c>
      <c r="G1465" s="7">
        <v>87.43</v>
      </c>
      <c r="H1465" s="7">
        <f t="shared" si="92"/>
        <v>8.7430000000000003</v>
      </c>
      <c r="I1465" s="7">
        <f t="shared" si="93"/>
        <v>96.173000000000002</v>
      </c>
      <c r="J1465" s="7">
        <v>0.28000000000000003</v>
      </c>
      <c r="K1465" s="7">
        <f t="shared" si="90"/>
        <v>24.480400000000003</v>
      </c>
      <c r="L1465" s="7" t="s">
        <v>28</v>
      </c>
      <c r="M1465" s="7">
        <v>5</v>
      </c>
      <c r="N1465" s="7">
        <f>INDEX('Delivery Distances'!$B$6:$K$20,MATCH('Sales Summary_working sheet'!L1465,'Delivery Distances'!$A$6:$A$20,0),MATCH('Sales Summary_working sheet'!M1465,'Delivery Distances'!$B$5:$K$5,0))</f>
        <v>11</v>
      </c>
      <c r="O1465" s="7" cm="1">
        <f t="array" ref="O1465">_xlfn.XLOOKUP(L1465,'Delivery Distances'!$A$6:$A$20,_xlfn.XLOOKUP('Sales Summary_working sheet'!M1465,'Delivery Distances'!$B$5:$K$5,'Delivery Distances'!$B$6:$K$20))</f>
        <v>11</v>
      </c>
      <c r="P1465" s="7">
        <f t="shared" si="91"/>
        <v>12.5</v>
      </c>
    </row>
    <row r="1466" spans="1:16" ht="15.75" customHeight="1" x14ac:dyDescent="0.15">
      <c r="A1466" s="13">
        <v>43991</v>
      </c>
      <c r="B1466" s="19" t="s">
        <v>5355</v>
      </c>
      <c r="C1466" s="7" t="s">
        <v>4417</v>
      </c>
      <c r="D1466" s="14">
        <v>4</v>
      </c>
      <c r="E1466" s="14" t="str">
        <f>_xlfn.XLOOKUP(D1466,'Meal Info'!$A$4:$A$19,'Meal Info'!$B$4:$B$19)</f>
        <v>Burritos</v>
      </c>
      <c r="F1466" s="14" t="str">
        <f>_xlfn.XLOOKUP(D1466,'Meal Info'!$A$4:$A$19,'Meal Info'!$C$4:$C$19)</f>
        <v>Edo</v>
      </c>
      <c r="G1466" s="7">
        <v>35.020000000000003</v>
      </c>
      <c r="H1466" s="7">
        <f t="shared" si="92"/>
        <v>3.5020000000000007</v>
      </c>
      <c r="I1466" s="7">
        <f t="shared" si="93"/>
        <v>38.522000000000006</v>
      </c>
      <c r="J1466" s="7">
        <v>0.27</v>
      </c>
      <c r="K1466" s="7">
        <f t="shared" si="90"/>
        <v>9.4554000000000009</v>
      </c>
      <c r="L1466" s="7" t="s">
        <v>27</v>
      </c>
      <c r="M1466" s="7">
        <v>2</v>
      </c>
      <c r="N1466" s="7">
        <f>INDEX('Delivery Distances'!$B$6:$K$20,MATCH('Sales Summary_working sheet'!L1466,'Delivery Distances'!$A$6:$A$20,0),MATCH('Sales Summary_working sheet'!M1466,'Delivery Distances'!$B$5:$K$5,0))</f>
        <v>8</v>
      </c>
      <c r="O1466" s="7" cm="1">
        <f t="array" ref="O1466">_xlfn.XLOOKUP(L1466,'Delivery Distances'!$A$6:$A$20,_xlfn.XLOOKUP('Sales Summary_working sheet'!M1466,'Delivery Distances'!$B$5:$K$5,'Delivery Distances'!$B$6:$K$20))</f>
        <v>8</v>
      </c>
      <c r="P1466" s="7">
        <f t="shared" si="91"/>
        <v>11</v>
      </c>
    </row>
    <row r="1467" spans="1:16" ht="15.75" customHeight="1" x14ac:dyDescent="0.15">
      <c r="A1467" s="13">
        <v>43991</v>
      </c>
      <c r="B1467" s="19" t="s">
        <v>5355</v>
      </c>
      <c r="C1467" s="7" t="s">
        <v>303</v>
      </c>
      <c r="D1467" s="14">
        <v>12</v>
      </c>
      <c r="E1467" s="14" t="str">
        <f>_xlfn.XLOOKUP(D1467,'Meal Info'!$A$4:$A$19,'Meal Info'!$B$4:$B$19)</f>
        <v>Thai</v>
      </c>
      <c r="F1467" s="14" t="str">
        <f>_xlfn.XLOOKUP(D1467,'Meal Info'!$A$4:$A$19,'Meal Info'!$C$4:$C$19)</f>
        <v>Edo</v>
      </c>
      <c r="G1467" s="7">
        <v>73.040000000000006</v>
      </c>
      <c r="H1467" s="7">
        <f t="shared" si="92"/>
        <v>7.3040000000000012</v>
      </c>
      <c r="I1467" s="7">
        <f t="shared" si="93"/>
        <v>80.344000000000008</v>
      </c>
      <c r="J1467" s="7">
        <v>0.16</v>
      </c>
      <c r="K1467" s="7">
        <f t="shared" si="90"/>
        <v>11.686400000000001</v>
      </c>
      <c r="L1467" s="7" t="s">
        <v>5077</v>
      </c>
      <c r="M1467" s="7">
        <v>4</v>
      </c>
      <c r="N1467" s="7">
        <f>INDEX('Delivery Distances'!$B$6:$K$20,MATCH('Sales Summary_working sheet'!L1467,'Delivery Distances'!$A$6:$A$20,0),MATCH('Sales Summary_working sheet'!M1467,'Delivery Distances'!$B$5:$K$5,0))</f>
        <v>5</v>
      </c>
      <c r="O1467" s="7" cm="1">
        <f t="array" ref="O1467">_xlfn.XLOOKUP(L1467,'Delivery Distances'!$A$6:$A$20,_xlfn.XLOOKUP('Sales Summary_working sheet'!M1467,'Delivery Distances'!$B$5:$K$5,'Delivery Distances'!$B$6:$K$20))</f>
        <v>5</v>
      </c>
      <c r="P1467" s="7">
        <f t="shared" si="91"/>
        <v>9</v>
      </c>
    </row>
    <row r="1468" spans="1:16" ht="15.75" customHeight="1" x14ac:dyDescent="0.15">
      <c r="A1468" s="13">
        <v>43991</v>
      </c>
      <c r="B1468" s="19" t="s">
        <v>5355</v>
      </c>
      <c r="C1468" s="7" t="s">
        <v>427</v>
      </c>
      <c r="D1468" s="14">
        <v>4</v>
      </c>
      <c r="E1468" s="14" t="str">
        <f>_xlfn.XLOOKUP(D1468,'Meal Info'!$A$4:$A$19,'Meal Info'!$B$4:$B$19)</f>
        <v>Burritos</v>
      </c>
      <c r="F1468" s="14" t="str">
        <f>_xlfn.XLOOKUP(D1468,'Meal Info'!$A$4:$A$19,'Meal Info'!$C$4:$C$19)</f>
        <v>Edo</v>
      </c>
      <c r="G1468" s="7">
        <v>66.3</v>
      </c>
      <c r="H1468" s="7">
        <f t="shared" si="92"/>
        <v>6.63</v>
      </c>
      <c r="I1468" s="7">
        <f t="shared" si="93"/>
        <v>72.929999999999993</v>
      </c>
      <c r="J1468" s="7">
        <v>0.3</v>
      </c>
      <c r="K1468" s="7">
        <f t="shared" si="90"/>
        <v>19.889999999999997</v>
      </c>
      <c r="L1468" s="7" t="s">
        <v>5076</v>
      </c>
      <c r="M1468" s="7">
        <v>2</v>
      </c>
      <c r="N1468" s="7">
        <f>INDEX('Delivery Distances'!$B$6:$K$20,MATCH('Sales Summary_working sheet'!L1468,'Delivery Distances'!$A$6:$A$20,0),MATCH('Sales Summary_working sheet'!M1468,'Delivery Distances'!$B$5:$K$5,0))</f>
        <v>11</v>
      </c>
      <c r="O1468" s="7" cm="1">
        <f t="array" ref="O1468">_xlfn.XLOOKUP(L1468,'Delivery Distances'!$A$6:$A$20,_xlfn.XLOOKUP('Sales Summary_working sheet'!M1468,'Delivery Distances'!$B$5:$K$5,'Delivery Distances'!$B$6:$K$20))</f>
        <v>11</v>
      </c>
      <c r="P1468" s="7">
        <f t="shared" si="91"/>
        <v>12.5</v>
      </c>
    </row>
    <row r="1469" spans="1:16" ht="15.75" customHeight="1" x14ac:dyDescent="0.15">
      <c r="A1469" s="13">
        <v>43991</v>
      </c>
      <c r="B1469" s="19" t="s">
        <v>5355</v>
      </c>
      <c r="C1469" s="7" t="s">
        <v>2556</v>
      </c>
      <c r="D1469" s="14">
        <v>12</v>
      </c>
      <c r="E1469" s="14" t="str">
        <f>_xlfn.XLOOKUP(D1469,'Meal Info'!$A$4:$A$19,'Meal Info'!$B$4:$B$19)</f>
        <v>Thai</v>
      </c>
      <c r="F1469" s="14" t="str">
        <f>_xlfn.XLOOKUP(D1469,'Meal Info'!$A$4:$A$19,'Meal Info'!$C$4:$C$19)</f>
        <v>Edo</v>
      </c>
      <c r="G1469" s="7">
        <v>36.61</v>
      </c>
      <c r="H1469" s="7">
        <f t="shared" si="92"/>
        <v>3.661</v>
      </c>
      <c r="I1469" s="7">
        <f t="shared" si="93"/>
        <v>40.271000000000001</v>
      </c>
      <c r="J1469" s="7">
        <v>0.15</v>
      </c>
      <c r="K1469" s="7">
        <f t="shared" si="90"/>
        <v>5.4914999999999994</v>
      </c>
      <c r="L1469" s="7" t="s">
        <v>5078</v>
      </c>
      <c r="M1469" s="7">
        <v>3</v>
      </c>
      <c r="N1469" s="7">
        <f>INDEX('Delivery Distances'!$B$6:$K$20,MATCH('Sales Summary_working sheet'!L1469,'Delivery Distances'!$A$6:$A$20,0),MATCH('Sales Summary_working sheet'!M1469,'Delivery Distances'!$B$5:$K$5,0))</f>
        <v>5</v>
      </c>
      <c r="O1469" s="7" cm="1">
        <f t="array" ref="O1469">_xlfn.XLOOKUP(L1469,'Delivery Distances'!$A$6:$A$20,_xlfn.XLOOKUP('Sales Summary_working sheet'!M1469,'Delivery Distances'!$B$5:$K$5,'Delivery Distances'!$B$6:$K$20))</f>
        <v>5</v>
      </c>
      <c r="P1469" s="7">
        <f t="shared" si="91"/>
        <v>9</v>
      </c>
    </row>
    <row r="1470" spans="1:16" ht="15.75" customHeight="1" x14ac:dyDescent="0.15">
      <c r="A1470" s="13">
        <v>43991</v>
      </c>
      <c r="B1470" s="19" t="s">
        <v>5355</v>
      </c>
      <c r="C1470" s="7" t="s">
        <v>2692</v>
      </c>
      <c r="D1470" s="14">
        <v>4</v>
      </c>
      <c r="E1470" s="14" t="str">
        <f>_xlfn.XLOOKUP(D1470,'Meal Info'!$A$4:$A$19,'Meal Info'!$B$4:$B$19)</f>
        <v>Burritos</v>
      </c>
      <c r="F1470" s="14" t="str">
        <f>_xlfn.XLOOKUP(D1470,'Meal Info'!$A$4:$A$19,'Meal Info'!$C$4:$C$19)</f>
        <v>Edo</v>
      </c>
      <c r="G1470" s="7">
        <v>97.34</v>
      </c>
      <c r="H1470" s="7">
        <f t="shared" si="92"/>
        <v>9.7340000000000018</v>
      </c>
      <c r="I1470" s="7">
        <f t="shared" si="93"/>
        <v>107.07400000000001</v>
      </c>
      <c r="J1470" s="7">
        <v>0.02</v>
      </c>
      <c r="K1470" s="7">
        <f t="shared" si="90"/>
        <v>1.9468000000000001</v>
      </c>
      <c r="L1470" s="7" t="s">
        <v>28</v>
      </c>
      <c r="M1470" s="7">
        <v>1</v>
      </c>
      <c r="N1470" s="7">
        <f>INDEX('Delivery Distances'!$B$6:$K$20,MATCH('Sales Summary_working sheet'!L1470,'Delivery Distances'!$A$6:$A$20,0),MATCH('Sales Summary_working sheet'!M1470,'Delivery Distances'!$B$5:$K$5,0))</f>
        <v>18</v>
      </c>
      <c r="O1470" s="7" cm="1">
        <f t="array" ref="O1470">_xlfn.XLOOKUP(L1470,'Delivery Distances'!$A$6:$A$20,_xlfn.XLOOKUP('Sales Summary_working sheet'!M1470,'Delivery Distances'!$B$5:$K$5,'Delivery Distances'!$B$6:$K$20))</f>
        <v>18</v>
      </c>
      <c r="P1470" s="7">
        <f t="shared" si="91"/>
        <v>16</v>
      </c>
    </row>
    <row r="1471" spans="1:16" ht="15.75" customHeight="1" x14ac:dyDescent="0.15">
      <c r="A1471" s="13">
        <v>43991</v>
      </c>
      <c r="B1471" s="19" t="s">
        <v>5355</v>
      </c>
      <c r="C1471" s="7" t="s">
        <v>3626</v>
      </c>
      <c r="D1471" s="14">
        <v>6</v>
      </c>
      <c r="E1471" s="14" t="str">
        <f>_xlfn.XLOOKUP(D1471,'Meal Info'!$A$4:$A$19,'Meal Info'!$B$4:$B$19)</f>
        <v>Indian</v>
      </c>
      <c r="F1471" s="14" t="str">
        <f>_xlfn.XLOOKUP(D1471,'Meal Info'!$A$4:$A$19,'Meal Info'!$C$4:$C$19)</f>
        <v>Edo</v>
      </c>
      <c r="G1471" s="7">
        <v>4.92</v>
      </c>
      <c r="H1471" s="7">
        <f t="shared" si="92"/>
        <v>0.49199999999999999</v>
      </c>
      <c r="I1471" s="7">
        <f t="shared" si="93"/>
        <v>5.4119999999999999</v>
      </c>
      <c r="J1471" s="7">
        <v>0.35</v>
      </c>
      <c r="K1471" s="7">
        <f t="shared" si="90"/>
        <v>1.722</v>
      </c>
      <c r="L1471" s="7" t="s">
        <v>30</v>
      </c>
      <c r="M1471" s="7">
        <v>1</v>
      </c>
      <c r="N1471" s="7">
        <f>INDEX('Delivery Distances'!$B$6:$K$20,MATCH('Sales Summary_working sheet'!L1471,'Delivery Distances'!$A$6:$A$20,0),MATCH('Sales Summary_working sheet'!M1471,'Delivery Distances'!$B$5:$K$5,0))</f>
        <v>8</v>
      </c>
      <c r="O1471" s="7" cm="1">
        <f t="array" ref="O1471">_xlfn.XLOOKUP(L1471,'Delivery Distances'!$A$6:$A$20,_xlfn.XLOOKUP('Sales Summary_working sheet'!M1471,'Delivery Distances'!$B$5:$K$5,'Delivery Distances'!$B$6:$K$20))</f>
        <v>8</v>
      </c>
      <c r="P1471" s="7">
        <f t="shared" si="91"/>
        <v>11</v>
      </c>
    </row>
    <row r="1472" spans="1:16" ht="15.75" customHeight="1" x14ac:dyDescent="0.15">
      <c r="A1472" s="13">
        <v>43991</v>
      </c>
      <c r="B1472" s="19" t="s">
        <v>5355</v>
      </c>
      <c r="C1472" s="7" t="s">
        <v>2539</v>
      </c>
      <c r="D1472" s="14">
        <v>6</v>
      </c>
      <c r="E1472" s="14" t="str">
        <f>_xlfn.XLOOKUP(D1472,'Meal Info'!$A$4:$A$19,'Meal Info'!$B$4:$B$19)</f>
        <v>Indian</v>
      </c>
      <c r="F1472" s="14" t="str">
        <f>_xlfn.XLOOKUP(D1472,'Meal Info'!$A$4:$A$19,'Meal Info'!$C$4:$C$19)</f>
        <v>Edo</v>
      </c>
      <c r="G1472" s="7">
        <v>22.75</v>
      </c>
      <c r="H1472" s="7">
        <f t="shared" si="92"/>
        <v>2.2749999999999999</v>
      </c>
      <c r="I1472" s="7">
        <f t="shared" si="93"/>
        <v>25.024999999999999</v>
      </c>
      <c r="J1472" s="7">
        <v>0.23</v>
      </c>
      <c r="K1472" s="7">
        <f t="shared" si="90"/>
        <v>5.2324999999999999</v>
      </c>
      <c r="L1472" s="7" t="s">
        <v>28</v>
      </c>
      <c r="M1472" s="7">
        <v>7</v>
      </c>
      <c r="N1472" s="7">
        <f>INDEX('Delivery Distances'!$B$6:$K$20,MATCH('Sales Summary_working sheet'!L1472,'Delivery Distances'!$A$6:$A$20,0),MATCH('Sales Summary_working sheet'!M1472,'Delivery Distances'!$B$5:$K$5,0))</f>
        <v>3</v>
      </c>
      <c r="O1472" s="7" cm="1">
        <f t="array" ref="O1472">_xlfn.XLOOKUP(L1472,'Delivery Distances'!$A$6:$A$20,_xlfn.XLOOKUP('Sales Summary_working sheet'!M1472,'Delivery Distances'!$B$5:$K$5,'Delivery Distances'!$B$6:$K$20))</f>
        <v>3</v>
      </c>
      <c r="P1472" s="7">
        <f t="shared" si="91"/>
        <v>7</v>
      </c>
    </row>
    <row r="1473" spans="1:16" ht="15.75" customHeight="1" x14ac:dyDescent="0.15">
      <c r="A1473" s="13">
        <v>43991</v>
      </c>
      <c r="B1473" s="19" t="s">
        <v>5355</v>
      </c>
      <c r="C1473" s="7" t="s">
        <v>3016</v>
      </c>
      <c r="D1473" s="14">
        <v>4</v>
      </c>
      <c r="E1473" s="14" t="str">
        <f>_xlfn.XLOOKUP(D1473,'Meal Info'!$A$4:$A$19,'Meal Info'!$B$4:$B$19)</f>
        <v>Burritos</v>
      </c>
      <c r="F1473" s="14" t="str">
        <f>_xlfn.XLOOKUP(D1473,'Meal Info'!$A$4:$A$19,'Meal Info'!$C$4:$C$19)</f>
        <v>Edo</v>
      </c>
      <c r="G1473" s="7">
        <v>35.54</v>
      </c>
      <c r="H1473" s="7">
        <f t="shared" si="92"/>
        <v>3.5540000000000003</v>
      </c>
      <c r="I1473" s="7">
        <f t="shared" si="93"/>
        <v>39.094000000000001</v>
      </c>
      <c r="J1473" s="7">
        <v>0.32</v>
      </c>
      <c r="K1473" s="7">
        <f t="shared" si="90"/>
        <v>11.3728</v>
      </c>
      <c r="L1473" s="7" t="s">
        <v>5076</v>
      </c>
      <c r="M1473" s="7">
        <v>3</v>
      </c>
      <c r="N1473" s="7">
        <f>INDEX('Delivery Distances'!$B$6:$K$20,MATCH('Sales Summary_working sheet'!L1473,'Delivery Distances'!$A$6:$A$20,0),MATCH('Sales Summary_working sheet'!M1473,'Delivery Distances'!$B$5:$K$5,0))</f>
        <v>11</v>
      </c>
      <c r="O1473" s="7" cm="1">
        <f t="array" ref="O1473">_xlfn.XLOOKUP(L1473,'Delivery Distances'!$A$6:$A$20,_xlfn.XLOOKUP('Sales Summary_working sheet'!M1473,'Delivery Distances'!$B$5:$K$5,'Delivery Distances'!$B$6:$K$20))</f>
        <v>11</v>
      </c>
      <c r="P1473" s="7">
        <f t="shared" si="91"/>
        <v>12.5</v>
      </c>
    </row>
    <row r="1474" spans="1:16" ht="15.75" customHeight="1" x14ac:dyDescent="0.15">
      <c r="A1474" s="13">
        <v>43991</v>
      </c>
      <c r="B1474" s="19" t="s">
        <v>5355</v>
      </c>
      <c r="C1474" s="7" t="s">
        <v>2581</v>
      </c>
      <c r="D1474" s="14">
        <v>12</v>
      </c>
      <c r="E1474" s="14" t="str">
        <f>_xlfn.XLOOKUP(D1474,'Meal Info'!$A$4:$A$19,'Meal Info'!$B$4:$B$19)</f>
        <v>Thai</v>
      </c>
      <c r="F1474" s="14" t="str">
        <f>_xlfn.XLOOKUP(D1474,'Meal Info'!$A$4:$A$19,'Meal Info'!$C$4:$C$19)</f>
        <v>Edo</v>
      </c>
      <c r="G1474" s="7">
        <v>15.29</v>
      </c>
      <c r="H1474" s="7">
        <f t="shared" si="92"/>
        <v>1.5289999999999999</v>
      </c>
      <c r="I1474" s="7">
        <f t="shared" si="93"/>
        <v>16.818999999999999</v>
      </c>
      <c r="J1474" s="7">
        <v>0.01</v>
      </c>
      <c r="K1474" s="7">
        <f t="shared" si="90"/>
        <v>0.15290000000000001</v>
      </c>
      <c r="L1474" s="7" t="s">
        <v>29</v>
      </c>
      <c r="M1474" s="7">
        <v>2</v>
      </c>
      <c r="N1474" s="7">
        <f>INDEX('Delivery Distances'!$B$6:$K$20,MATCH('Sales Summary_working sheet'!L1474,'Delivery Distances'!$A$6:$A$20,0),MATCH('Sales Summary_working sheet'!M1474,'Delivery Distances'!$B$5:$K$5,0))</f>
        <v>18</v>
      </c>
      <c r="O1474" s="7" cm="1">
        <f t="array" ref="O1474">_xlfn.XLOOKUP(L1474,'Delivery Distances'!$A$6:$A$20,_xlfn.XLOOKUP('Sales Summary_working sheet'!M1474,'Delivery Distances'!$B$5:$K$5,'Delivery Distances'!$B$6:$K$20))</f>
        <v>18</v>
      </c>
      <c r="P1474" s="7">
        <f t="shared" si="91"/>
        <v>16</v>
      </c>
    </row>
    <row r="1475" spans="1:16" ht="15.75" customHeight="1" x14ac:dyDescent="0.15">
      <c r="A1475" s="13">
        <v>43991</v>
      </c>
      <c r="B1475" s="19" t="s">
        <v>5356</v>
      </c>
      <c r="C1475" s="7" t="s">
        <v>525</v>
      </c>
      <c r="D1475" s="14">
        <v>4</v>
      </c>
      <c r="E1475" s="14" t="str">
        <f>_xlfn.XLOOKUP(D1475,'Meal Info'!$A$4:$A$19,'Meal Info'!$B$4:$B$19)</f>
        <v>Burritos</v>
      </c>
      <c r="F1475" s="14" t="str">
        <f>_xlfn.XLOOKUP(D1475,'Meal Info'!$A$4:$A$19,'Meal Info'!$C$4:$C$19)</f>
        <v>Edo</v>
      </c>
      <c r="G1475" s="7">
        <v>65.19</v>
      </c>
      <c r="H1475" s="7">
        <f t="shared" si="92"/>
        <v>6.5190000000000001</v>
      </c>
      <c r="I1475" s="7">
        <f t="shared" si="93"/>
        <v>71.709000000000003</v>
      </c>
      <c r="J1475" s="7">
        <v>0.39</v>
      </c>
      <c r="K1475" s="7">
        <f t="shared" si="90"/>
        <v>25.424099999999999</v>
      </c>
      <c r="L1475" s="7" t="s">
        <v>29</v>
      </c>
      <c r="M1475" s="7">
        <v>2</v>
      </c>
      <c r="N1475" s="7">
        <f>INDEX('Delivery Distances'!$B$6:$K$20,MATCH('Sales Summary_working sheet'!L1475,'Delivery Distances'!$A$6:$A$20,0),MATCH('Sales Summary_working sheet'!M1475,'Delivery Distances'!$B$5:$K$5,0))</f>
        <v>18</v>
      </c>
      <c r="O1475" s="7" cm="1">
        <f t="array" ref="O1475">_xlfn.XLOOKUP(L1475,'Delivery Distances'!$A$6:$A$20,_xlfn.XLOOKUP('Sales Summary_working sheet'!M1475,'Delivery Distances'!$B$5:$K$5,'Delivery Distances'!$B$6:$K$20))</f>
        <v>18</v>
      </c>
      <c r="P1475" s="7">
        <f t="shared" si="91"/>
        <v>16</v>
      </c>
    </row>
    <row r="1476" spans="1:16" ht="15.75" customHeight="1" x14ac:dyDescent="0.15">
      <c r="A1476" s="13">
        <v>43991</v>
      </c>
      <c r="B1476" s="19" t="s">
        <v>5356</v>
      </c>
      <c r="C1476" s="7" t="s">
        <v>305</v>
      </c>
      <c r="D1476" s="14">
        <v>12</v>
      </c>
      <c r="E1476" s="14" t="str">
        <f>_xlfn.XLOOKUP(D1476,'Meal Info'!$A$4:$A$19,'Meal Info'!$B$4:$B$19)</f>
        <v>Thai</v>
      </c>
      <c r="F1476" s="14" t="str">
        <f>_xlfn.XLOOKUP(D1476,'Meal Info'!$A$4:$A$19,'Meal Info'!$C$4:$C$19)</f>
        <v>Edo</v>
      </c>
      <c r="G1476" s="7">
        <v>39.22</v>
      </c>
      <c r="H1476" s="7">
        <f t="shared" si="92"/>
        <v>3.9220000000000002</v>
      </c>
      <c r="I1476" s="7">
        <f t="shared" si="93"/>
        <v>43.141999999999996</v>
      </c>
      <c r="J1476" s="7">
        <v>0.14000000000000001</v>
      </c>
      <c r="K1476" s="7">
        <f t="shared" si="90"/>
        <v>5.4908000000000001</v>
      </c>
      <c r="L1476" s="7" t="s">
        <v>28</v>
      </c>
      <c r="M1476" s="7">
        <v>10</v>
      </c>
      <c r="N1476" s="7">
        <f>INDEX('Delivery Distances'!$B$6:$K$20,MATCH('Sales Summary_working sheet'!L1476,'Delivery Distances'!$A$6:$A$20,0),MATCH('Sales Summary_working sheet'!M1476,'Delivery Distances'!$B$5:$K$5,0))</f>
        <v>18</v>
      </c>
      <c r="O1476" s="7" cm="1">
        <f t="array" ref="O1476">_xlfn.XLOOKUP(L1476,'Delivery Distances'!$A$6:$A$20,_xlfn.XLOOKUP('Sales Summary_working sheet'!M1476,'Delivery Distances'!$B$5:$K$5,'Delivery Distances'!$B$6:$K$20))</f>
        <v>18</v>
      </c>
      <c r="P1476" s="7">
        <f t="shared" si="91"/>
        <v>16</v>
      </c>
    </row>
    <row r="1477" spans="1:16" ht="15.75" customHeight="1" x14ac:dyDescent="0.15">
      <c r="A1477" s="13">
        <v>43991</v>
      </c>
      <c r="B1477" s="19" t="s">
        <v>5356</v>
      </c>
      <c r="C1477" s="7" t="s">
        <v>369</v>
      </c>
      <c r="D1477" s="14">
        <v>4</v>
      </c>
      <c r="E1477" s="14" t="str">
        <f>_xlfn.XLOOKUP(D1477,'Meal Info'!$A$4:$A$19,'Meal Info'!$B$4:$B$19)</f>
        <v>Burritos</v>
      </c>
      <c r="F1477" s="14" t="str">
        <f>_xlfn.XLOOKUP(D1477,'Meal Info'!$A$4:$A$19,'Meal Info'!$C$4:$C$19)</f>
        <v>Edo</v>
      </c>
      <c r="G1477" s="7">
        <v>91.55</v>
      </c>
      <c r="H1477" s="7">
        <f t="shared" si="92"/>
        <v>9.1549999999999994</v>
      </c>
      <c r="I1477" s="7">
        <f t="shared" si="93"/>
        <v>100.705</v>
      </c>
      <c r="J1477" s="7">
        <v>0.09</v>
      </c>
      <c r="K1477" s="7">
        <f t="shared" ref="K1477:K1540" si="94">J1477*G1477</f>
        <v>8.2394999999999996</v>
      </c>
      <c r="L1477" s="7" t="s">
        <v>5080</v>
      </c>
      <c r="M1477" s="7">
        <v>5</v>
      </c>
      <c r="N1477" s="7">
        <f>INDEX('Delivery Distances'!$B$6:$K$20,MATCH('Sales Summary_working sheet'!L1477,'Delivery Distances'!$A$6:$A$20,0),MATCH('Sales Summary_working sheet'!M1477,'Delivery Distances'!$B$5:$K$5,0))</f>
        <v>5</v>
      </c>
      <c r="O1477" s="7" cm="1">
        <f t="array" ref="O1477">_xlfn.XLOOKUP(L1477,'Delivery Distances'!$A$6:$A$20,_xlfn.XLOOKUP('Sales Summary_working sheet'!M1477,'Delivery Distances'!$B$5:$K$5,'Delivery Distances'!$B$6:$K$20))</f>
        <v>5</v>
      </c>
      <c r="P1477" s="7">
        <f t="shared" ref="P1477:P1540" si="95">IF(O1477&lt;=2, O1477*3, IF(O1477&lt;=6, 3*2 + (O1477-2)*1, 3*2 + 4*1 + (O1477-6)*0.5))</f>
        <v>9</v>
      </c>
    </row>
    <row r="1478" spans="1:16" ht="15.75" customHeight="1" x14ac:dyDescent="0.15">
      <c r="A1478" s="13">
        <v>43991</v>
      </c>
      <c r="B1478" s="19" t="s">
        <v>5356</v>
      </c>
      <c r="C1478" s="7" t="s">
        <v>4060</v>
      </c>
      <c r="D1478" s="14">
        <v>12</v>
      </c>
      <c r="E1478" s="14" t="str">
        <f>_xlfn.XLOOKUP(D1478,'Meal Info'!$A$4:$A$19,'Meal Info'!$B$4:$B$19)</f>
        <v>Thai</v>
      </c>
      <c r="F1478" s="14" t="str">
        <f>_xlfn.XLOOKUP(D1478,'Meal Info'!$A$4:$A$19,'Meal Info'!$C$4:$C$19)</f>
        <v>Edo</v>
      </c>
      <c r="G1478" s="7">
        <v>48.2</v>
      </c>
      <c r="H1478" s="7">
        <f t="shared" si="92"/>
        <v>4.82</v>
      </c>
      <c r="I1478" s="7">
        <f t="shared" si="93"/>
        <v>53.02</v>
      </c>
      <c r="J1478" s="7">
        <v>0.09</v>
      </c>
      <c r="K1478" s="7">
        <f t="shared" si="94"/>
        <v>4.3380000000000001</v>
      </c>
      <c r="L1478" s="7" t="s">
        <v>5083</v>
      </c>
      <c r="M1478" s="7">
        <v>7</v>
      </c>
      <c r="N1478" s="7">
        <f>INDEX('Delivery Distances'!$B$6:$K$20,MATCH('Sales Summary_working sheet'!L1478,'Delivery Distances'!$A$6:$A$20,0),MATCH('Sales Summary_working sheet'!M1478,'Delivery Distances'!$B$5:$K$5,0))</f>
        <v>3</v>
      </c>
      <c r="O1478" s="7" cm="1">
        <f t="array" ref="O1478">_xlfn.XLOOKUP(L1478,'Delivery Distances'!$A$6:$A$20,_xlfn.XLOOKUP('Sales Summary_working sheet'!M1478,'Delivery Distances'!$B$5:$K$5,'Delivery Distances'!$B$6:$K$20))</f>
        <v>3</v>
      </c>
      <c r="P1478" s="7">
        <f t="shared" si="95"/>
        <v>7</v>
      </c>
    </row>
    <row r="1479" spans="1:16" ht="15.75" customHeight="1" x14ac:dyDescent="0.15">
      <c r="A1479" s="13">
        <v>43991</v>
      </c>
      <c r="B1479" s="19" t="s">
        <v>5356</v>
      </c>
      <c r="C1479" s="7" t="s">
        <v>1294</v>
      </c>
      <c r="D1479" s="14">
        <v>6</v>
      </c>
      <c r="E1479" s="14" t="str">
        <f>_xlfn.XLOOKUP(D1479,'Meal Info'!$A$4:$A$19,'Meal Info'!$B$4:$B$19)</f>
        <v>Indian</v>
      </c>
      <c r="F1479" s="14" t="str">
        <f>_xlfn.XLOOKUP(D1479,'Meal Info'!$A$4:$A$19,'Meal Info'!$C$4:$C$19)</f>
        <v>Edo</v>
      </c>
      <c r="G1479" s="7">
        <v>93.62</v>
      </c>
      <c r="H1479" s="7">
        <f t="shared" si="92"/>
        <v>9.3620000000000001</v>
      </c>
      <c r="I1479" s="7">
        <f t="shared" si="93"/>
        <v>102.982</v>
      </c>
      <c r="J1479" s="7">
        <v>0.2</v>
      </c>
      <c r="K1479" s="7">
        <f t="shared" si="94"/>
        <v>18.724</v>
      </c>
      <c r="L1479" s="7" t="s">
        <v>5075</v>
      </c>
      <c r="M1479" s="7">
        <v>4</v>
      </c>
      <c r="N1479" s="7">
        <f>INDEX('Delivery Distances'!$B$6:$K$20,MATCH('Sales Summary_working sheet'!L1479,'Delivery Distances'!$A$6:$A$20,0),MATCH('Sales Summary_working sheet'!M1479,'Delivery Distances'!$B$5:$K$5,0))</f>
        <v>17</v>
      </c>
      <c r="O1479" s="7" cm="1">
        <f t="array" ref="O1479">_xlfn.XLOOKUP(L1479,'Delivery Distances'!$A$6:$A$20,_xlfn.XLOOKUP('Sales Summary_working sheet'!M1479,'Delivery Distances'!$B$5:$K$5,'Delivery Distances'!$B$6:$K$20))</f>
        <v>17</v>
      </c>
      <c r="P1479" s="7">
        <f t="shared" si="95"/>
        <v>15.5</v>
      </c>
    </row>
    <row r="1480" spans="1:16" ht="15.75" customHeight="1" x14ac:dyDescent="0.15">
      <c r="A1480" s="13">
        <v>43991</v>
      </c>
      <c r="B1480" s="19" t="s">
        <v>5356</v>
      </c>
      <c r="C1480" s="7" t="s">
        <v>1204</v>
      </c>
      <c r="D1480" s="14">
        <v>6</v>
      </c>
      <c r="E1480" s="14" t="str">
        <f>_xlfn.XLOOKUP(D1480,'Meal Info'!$A$4:$A$19,'Meal Info'!$B$4:$B$19)</f>
        <v>Indian</v>
      </c>
      <c r="F1480" s="14" t="str">
        <f>_xlfn.XLOOKUP(D1480,'Meal Info'!$A$4:$A$19,'Meal Info'!$C$4:$C$19)</f>
        <v>Edo</v>
      </c>
      <c r="G1480" s="7">
        <v>17.27</v>
      </c>
      <c r="H1480" s="7">
        <f t="shared" si="92"/>
        <v>1.7270000000000001</v>
      </c>
      <c r="I1480" s="7">
        <f t="shared" si="93"/>
        <v>18.997</v>
      </c>
      <c r="J1480" s="7">
        <v>0.38</v>
      </c>
      <c r="K1480" s="7">
        <f t="shared" si="94"/>
        <v>6.5625999999999998</v>
      </c>
      <c r="L1480" s="7" t="s">
        <v>5078</v>
      </c>
      <c r="M1480" s="7">
        <v>7</v>
      </c>
      <c r="N1480" s="7">
        <f>INDEX('Delivery Distances'!$B$6:$K$20,MATCH('Sales Summary_working sheet'!L1480,'Delivery Distances'!$A$6:$A$20,0),MATCH('Sales Summary_working sheet'!M1480,'Delivery Distances'!$B$5:$K$5,0))</f>
        <v>2</v>
      </c>
      <c r="O1480" s="7" cm="1">
        <f t="array" ref="O1480">_xlfn.XLOOKUP(L1480,'Delivery Distances'!$A$6:$A$20,_xlfn.XLOOKUP('Sales Summary_working sheet'!M1480,'Delivery Distances'!$B$5:$K$5,'Delivery Distances'!$B$6:$K$20))</f>
        <v>2</v>
      </c>
      <c r="P1480" s="7">
        <f t="shared" si="95"/>
        <v>6</v>
      </c>
    </row>
    <row r="1481" spans="1:16" ht="15.75" customHeight="1" x14ac:dyDescent="0.15">
      <c r="A1481" s="13">
        <v>43991</v>
      </c>
      <c r="B1481" s="19" t="s">
        <v>5356</v>
      </c>
      <c r="C1481" s="7" t="s">
        <v>1083</v>
      </c>
      <c r="D1481" s="14">
        <v>6</v>
      </c>
      <c r="E1481" s="14" t="str">
        <f>_xlfn.XLOOKUP(D1481,'Meal Info'!$A$4:$A$19,'Meal Info'!$B$4:$B$19)</f>
        <v>Indian</v>
      </c>
      <c r="F1481" s="14" t="str">
        <f>_xlfn.XLOOKUP(D1481,'Meal Info'!$A$4:$A$19,'Meal Info'!$C$4:$C$19)</f>
        <v>Edo</v>
      </c>
      <c r="G1481" s="7">
        <v>34.4</v>
      </c>
      <c r="H1481" s="7">
        <f t="shared" si="92"/>
        <v>3.44</v>
      </c>
      <c r="I1481" s="7">
        <f t="shared" si="93"/>
        <v>37.839999999999996</v>
      </c>
      <c r="J1481" s="7">
        <v>0.21</v>
      </c>
      <c r="K1481" s="7">
        <f t="shared" si="94"/>
        <v>7.2239999999999993</v>
      </c>
      <c r="L1481" s="7" t="s">
        <v>5078</v>
      </c>
      <c r="M1481" s="7">
        <v>9</v>
      </c>
      <c r="N1481" s="7">
        <f>INDEX('Delivery Distances'!$B$6:$K$20,MATCH('Sales Summary_working sheet'!L1481,'Delivery Distances'!$A$6:$A$20,0),MATCH('Sales Summary_working sheet'!M1481,'Delivery Distances'!$B$5:$K$5,0))</f>
        <v>6</v>
      </c>
      <c r="O1481" s="7" cm="1">
        <f t="array" ref="O1481">_xlfn.XLOOKUP(L1481,'Delivery Distances'!$A$6:$A$20,_xlfn.XLOOKUP('Sales Summary_working sheet'!M1481,'Delivery Distances'!$B$5:$K$5,'Delivery Distances'!$B$6:$K$20))</f>
        <v>6</v>
      </c>
      <c r="P1481" s="7">
        <f t="shared" si="95"/>
        <v>10</v>
      </c>
    </row>
    <row r="1482" spans="1:16" ht="15.75" customHeight="1" x14ac:dyDescent="0.15">
      <c r="A1482" s="13">
        <v>43991</v>
      </c>
      <c r="B1482" s="19" t="s">
        <v>5356</v>
      </c>
      <c r="C1482" s="7" t="s">
        <v>1881</v>
      </c>
      <c r="D1482" s="14">
        <v>4</v>
      </c>
      <c r="E1482" s="14" t="str">
        <f>_xlfn.XLOOKUP(D1482,'Meal Info'!$A$4:$A$19,'Meal Info'!$B$4:$B$19)</f>
        <v>Burritos</v>
      </c>
      <c r="F1482" s="14" t="str">
        <f>_xlfn.XLOOKUP(D1482,'Meal Info'!$A$4:$A$19,'Meal Info'!$C$4:$C$19)</f>
        <v>Edo</v>
      </c>
      <c r="G1482" s="7">
        <v>84.04</v>
      </c>
      <c r="H1482" s="7">
        <f t="shared" si="92"/>
        <v>8.4040000000000017</v>
      </c>
      <c r="I1482" s="7">
        <f t="shared" si="93"/>
        <v>92.444000000000003</v>
      </c>
      <c r="J1482" s="7">
        <v>0.32</v>
      </c>
      <c r="K1482" s="7">
        <f t="shared" si="94"/>
        <v>26.892800000000001</v>
      </c>
      <c r="L1482" s="7" t="s">
        <v>31</v>
      </c>
      <c r="M1482" s="7">
        <v>6</v>
      </c>
      <c r="N1482" s="7">
        <f>INDEX('Delivery Distances'!$B$6:$K$20,MATCH('Sales Summary_working sheet'!L1482,'Delivery Distances'!$A$6:$A$20,0),MATCH('Sales Summary_working sheet'!M1482,'Delivery Distances'!$B$5:$K$5,0))</f>
        <v>17</v>
      </c>
      <c r="O1482" s="7" cm="1">
        <f t="array" ref="O1482">_xlfn.XLOOKUP(L1482,'Delivery Distances'!$A$6:$A$20,_xlfn.XLOOKUP('Sales Summary_working sheet'!M1482,'Delivery Distances'!$B$5:$K$5,'Delivery Distances'!$B$6:$K$20))</f>
        <v>17</v>
      </c>
      <c r="P1482" s="7">
        <f t="shared" si="95"/>
        <v>15.5</v>
      </c>
    </row>
    <row r="1483" spans="1:16" ht="15.75" customHeight="1" x14ac:dyDescent="0.15">
      <c r="A1483" s="13">
        <v>43991</v>
      </c>
      <c r="B1483" s="19" t="s">
        <v>5356</v>
      </c>
      <c r="C1483" s="7" t="s">
        <v>1581</v>
      </c>
      <c r="D1483" s="14">
        <v>4</v>
      </c>
      <c r="E1483" s="14" t="str">
        <f>_xlfn.XLOOKUP(D1483,'Meal Info'!$A$4:$A$19,'Meal Info'!$B$4:$B$19)</f>
        <v>Burritos</v>
      </c>
      <c r="F1483" s="14" t="str">
        <f>_xlfn.XLOOKUP(D1483,'Meal Info'!$A$4:$A$19,'Meal Info'!$C$4:$C$19)</f>
        <v>Edo</v>
      </c>
      <c r="G1483" s="7">
        <v>53.7</v>
      </c>
      <c r="H1483" s="7">
        <f t="shared" si="92"/>
        <v>5.370000000000001</v>
      </c>
      <c r="I1483" s="7">
        <f t="shared" si="93"/>
        <v>59.070000000000007</v>
      </c>
      <c r="J1483" s="7">
        <v>0.25</v>
      </c>
      <c r="K1483" s="7">
        <f t="shared" si="94"/>
        <v>13.425000000000001</v>
      </c>
      <c r="L1483" s="7" t="s">
        <v>5083</v>
      </c>
      <c r="M1483" s="7">
        <v>9</v>
      </c>
      <c r="N1483" s="7">
        <f>INDEX('Delivery Distances'!$B$6:$K$20,MATCH('Sales Summary_working sheet'!L1483,'Delivery Distances'!$A$6:$A$20,0),MATCH('Sales Summary_working sheet'!M1483,'Delivery Distances'!$B$5:$K$5,0))</f>
        <v>2</v>
      </c>
      <c r="O1483" s="7" cm="1">
        <f t="array" ref="O1483">_xlfn.XLOOKUP(L1483,'Delivery Distances'!$A$6:$A$20,_xlfn.XLOOKUP('Sales Summary_working sheet'!M1483,'Delivery Distances'!$B$5:$K$5,'Delivery Distances'!$B$6:$K$20))</f>
        <v>2</v>
      </c>
      <c r="P1483" s="7">
        <f t="shared" si="95"/>
        <v>6</v>
      </c>
    </row>
    <row r="1484" spans="1:16" ht="15.75" customHeight="1" x14ac:dyDescent="0.15">
      <c r="A1484" s="13">
        <v>43991</v>
      </c>
      <c r="B1484" s="19" t="s">
        <v>5356</v>
      </c>
      <c r="C1484" s="7" t="s">
        <v>3715</v>
      </c>
      <c r="D1484" s="14">
        <v>12</v>
      </c>
      <c r="E1484" s="14" t="str">
        <f>_xlfn.XLOOKUP(D1484,'Meal Info'!$A$4:$A$19,'Meal Info'!$B$4:$B$19)</f>
        <v>Thai</v>
      </c>
      <c r="F1484" s="14" t="str">
        <f>_xlfn.XLOOKUP(D1484,'Meal Info'!$A$4:$A$19,'Meal Info'!$C$4:$C$19)</f>
        <v>Edo</v>
      </c>
      <c r="G1484" s="7">
        <v>63.87</v>
      </c>
      <c r="H1484" s="7">
        <f t="shared" si="92"/>
        <v>6.3870000000000005</v>
      </c>
      <c r="I1484" s="7">
        <f t="shared" si="93"/>
        <v>70.257000000000005</v>
      </c>
      <c r="J1484" s="7">
        <v>0.4</v>
      </c>
      <c r="K1484" s="7">
        <f t="shared" si="94"/>
        <v>25.548000000000002</v>
      </c>
      <c r="L1484" s="7" t="s">
        <v>30</v>
      </c>
      <c r="M1484" s="7">
        <v>3</v>
      </c>
      <c r="N1484" s="7">
        <f>INDEX('Delivery Distances'!$B$6:$K$20,MATCH('Sales Summary_working sheet'!L1484,'Delivery Distances'!$A$6:$A$20,0),MATCH('Sales Summary_working sheet'!M1484,'Delivery Distances'!$B$5:$K$5,0))</f>
        <v>9</v>
      </c>
      <c r="O1484" s="7" cm="1">
        <f t="array" ref="O1484">_xlfn.XLOOKUP(L1484,'Delivery Distances'!$A$6:$A$20,_xlfn.XLOOKUP('Sales Summary_working sheet'!M1484,'Delivery Distances'!$B$5:$K$5,'Delivery Distances'!$B$6:$K$20))</f>
        <v>9</v>
      </c>
      <c r="P1484" s="7">
        <f t="shared" si="95"/>
        <v>11.5</v>
      </c>
    </row>
    <row r="1485" spans="1:16" ht="15.75" customHeight="1" x14ac:dyDescent="0.15">
      <c r="A1485" s="13">
        <v>43991</v>
      </c>
      <c r="B1485" s="19" t="s">
        <v>5356</v>
      </c>
      <c r="C1485" s="7" t="s">
        <v>1771</v>
      </c>
      <c r="D1485" s="14">
        <v>6</v>
      </c>
      <c r="E1485" s="14" t="str">
        <f>_xlfn.XLOOKUP(D1485,'Meal Info'!$A$4:$A$19,'Meal Info'!$B$4:$B$19)</f>
        <v>Indian</v>
      </c>
      <c r="F1485" s="14" t="str">
        <f>_xlfn.XLOOKUP(D1485,'Meal Info'!$A$4:$A$19,'Meal Info'!$C$4:$C$19)</f>
        <v>Edo</v>
      </c>
      <c r="G1485" s="7">
        <v>15.76</v>
      </c>
      <c r="H1485" s="7">
        <f t="shared" si="92"/>
        <v>1.5760000000000001</v>
      </c>
      <c r="I1485" s="7">
        <f t="shared" si="93"/>
        <v>17.335999999999999</v>
      </c>
      <c r="J1485" s="7">
        <v>0.13</v>
      </c>
      <c r="K1485" s="7">
        <f t="shared" si="94"/>
        <v>2.0488</v>
      </c>
      <c r="L1485" s="7" t="s">
        <v>30</v>
      </c>
      <c r="M1485" s="7">
        <v>7</v>
      </c>
      <c r="N1485" s="7">
        <f>INDEX('Delivery Distances'!$B$6:$K$20,MATCH('Sales Summary_working sheet'!L1485,'Delivery Distances'!$A$6:$A$20,0),MATCH('Sales Summary_working sheet'!M1485,'Delivery Distances'!$B$5:$K$5,0))</f>
        <v>9</v>
      </c>
      <c r="O1485" s="7" cm="1">
        <f t="array" ref="O1485">_xlfn.XLOOKUP(L1485,'Delivery Distances'!$A$6:$A$20,_xlfn.XLOOKUP('Sales Summary_working sheet'!M1485,'Delivery Distances'!$B$5:$K$5,'Delivery Distances'!$B$6:$K$20))</f>
        <v>9</v>
      </c>
      <c r="P1485" s="7">
        <f t="shared" si="95"/>
        <v>11.5</v>
      </c>
    </row>
    <row r="1486" spans="1:16" ht="15.75" customHeight="1" x14ac:dyDescent="0.15">
      <c r="A1486" s="13">
        <v>43991</v>
      </c>
      <c r="B1486" s="19" t="s">
        <v>5356</v>
      </c>
      <c r="C1486" s="7" t="s">
        <v>4253</v>
      </c>
      <c r="D1486" s="14">
        <v>4</v>
      </c>
      <c r="E1486" s="14" t="str">
        <f>_xlfn.XLOOKUP(D1486,'Meal Info'!$A$4:$A$19,'Meal Info'!$B$4:$B$19)</f>
        <v>Burritos</v>
      </c>
      <c r="F1486" s="14" t="str">
        <f>_xlfn.XLOOKUP(D1486,'Meal Info'!$A$4:$A$19,'Meal Info'!$C$4:$C$19)</f>
        <v>Edo</v>
      </c>
      <c r="G1486" s="7">
        <v>75.08</v>
      </c>
      <c r="H1486" s="7">
        <f t="shared" si="92"/>
        <v>7.508</v>
      </c>
      <c r="I1486" s="7">
        <f t="shared" si="93"/>
        <v>82.587999999999994</v>
      </c>
      <c r="J1486" s="7">
        <v>0.06</v>
      </c>
      <c r="K1486" s="7">
        <f t="shared" si="94"/>
        <v>4.5047999999999995</v>
      </c>
      <c r="L1486" s="7" t="s">
        <v>28</v>
      </c>
      <c r="M1486" s="7">
        <v>10</v>
      </c>
      <c r="N1486" s="7">
        <f>INDEX('Delivery Distances'!$B$6:$K$20,MATCH('Sales Summary_working sheet'!L1486,'Delivery Distances'!$A$6:$A$20,0),MATCH('Sales Summary_working sheet'!M1486,'Delivery Distances'!$B$5:$K$5,0))</f>
        <v>18</v>
      </c>
      <c r="O1486" s="7" cm="1">
        <f t="array" ref="O1486">_xlfn.XLOOKUP(L1486,'Delivery Distances'!$A$6:$A$20,_xlfn.XLOOKUP('Sales Summary_working sheet'!M1486,'Delivery Distances'!$B$5:$K$5,'Delivery Distances'!$B$6:$K$20))</f>
        <v>18</v>
      </c>
      <c r="P1486" s="7">
        <f t="shared" si="95"/>
        <v>16</v>
      </c>
    </row>
    <row r="1487" spans="1:16" ht="15.75" customHeight="1" x14ac:dyDescent="0.15">
      <c r="A1487" s="13">
        <v>43991</v>
      </c>
      <c r="B1487" s="19" t="s">
        <v>5356</v>
      </c>
      <c r="C1487" s="7" t="s">
        <v>1868</v>
      </c>
      <c r="D1487" s="14">
        <v>6</v>
      </c>
      <c r="E1487" s="14" t="str">
        <f>_xlfn.XLOOKUP(D1487,'Meal Info'!$A$4:$A$19,'Meal Info'!$B$4:$B$19)</f>
        <v>Indian</v>
      </c>
      <c r="F1487" s="14" t="str">
        <f>_xlfn.XLOOKUP(D1487,'Meal Info'!$A$4:$A$19,'Meal Info'!$C$4:$C$19)</f>
        <v>Edo</v>
      </c>
      <c r="G1487" s="7">
        <v>63.88</v>
      </c>
      <c r="H1487" s="7">
        <f t="shared" si="92"/>
        <v>6.3880000000000008</v>
      </c>
      <c r="I1487" s="7">
        <f t="shared" si="93"/>
        <v>70.268000000000001</v>
      </c>
      <c r="J1487" s="7">
        <v>0.31</v>
      </c>
      <c r="K1487" s="7">
        <f t="shared" si="94"/>
        <v>19.802800000000001</v>
      </c>
      <c r="L1487" s="7" t="s">
        <v>5079</v>
      </c>
      <c r="M1487" s="7">
        <v>4</v>
      </c>
      <c r="N1487" s="7">
        <f>INDEX('Delivery Distances'!$B$6:$K$20,MATCH('Sales Summary_working sheet'!L1487,'Delivery Distances'!$A$6:$A$20,0),MATCH('Sales Summary_working sheet'!M1487,'Delivery Distances'!$B$5:$K$5,0))</f>
        <v>4</v>
      </c>
      <c r="O1487" s="7" cm="1">
        <f t="array" ref="O1487">_xlfn.XLOOKUP(L1487,'Delivery Distances'!$A$6:$A$20,_xlfn.XLOOKUP('Sales Summary_working sheet'!M1487,'Delivery Distances'!$B$5:$K$5,'Delivery Distances'!$B$6:$K$20))</f>
        <v>4</v>
      </c>
      <c r="P1487" s="7">
        <f t="shared" si="95"/>
        <v>8</v>
      </c>
    </row>
    <row r="1488" spans="1:16" ht="15.75" customHeight="1" x14ac:dyDescent="0.15">
      <c r="A1488" s="13">
        <v>43991</v>
      </c>
      <c r="B1488" s="19" t="s">
        <v>5356</v>
      </c>
      <c r="C1488" s="7" t="s">
        <v>4672</v>
      </c>
      <c r="D1488" s="14">
        <v>4</v>
      </c>
      <c r="E1488" s="14" t="str">
        <f>_xlfn.XLOOKUP(D1488,'Meal Info'!$A$4:$A$19,'Meal Info'!$B$4:$B$19)</f>
        <v>Burritos</v>
      </c>
      <c r="F1488" s="14" t="str">
        <f>_xlfn.XLOOKUP(D1488,'Meal Info'!$A$4:$A$19,'Meal Info'!$C$4:$C$19)</f>
        <v>Edo</v>
      </c>
      <c r="G1488" s="7">
        <v>39.479999999999997</v>
      </c>
      <c r="H1488" s="7">
        <f t="shared" si="92"/>
        <v>3.948</v>
      </c>
      <c r="I1488" s="7">
        <f t="shared" si="93"/>
        <v>43.427999999999997</v>
      </c>
      <c r="J1488" s="7">
        <v>0.16</v>
      </c>
      <c r="K1488" s="7">
        <f t="shared" si="94"/>
        <v>6.3167999999999997</v>
      </c>
      <c r="L1488" s="7" t="s">
        <v>28</v>
      </c>
      <c r="M1488" s="7">
        <v>1</v>
      </c>
      <c r="N1488" s="7">
        <f>INDEX('Delivery Distances'!$B$6:$K$20,MATCH('Sales Summary_working sheet'!L1488,'Delivery Distances'!$A$6:$A$20,0),MATCH('Sales Summary_working sheet'!M1488,'Delivery Distances'!$B$5:$K$5,0))</f>
        <v>18</v>
      </c>
      <c r="O1488" s="7" cm="1">
        <f t="array" ref="O1488">_xlfn.XLOOKUP(L1488,'Delivery Distances'!$A$6:$A$20,_xlfn.XLOOKUP('Sales Summary_working sheet'!M1488,'Delivery Distances'!$B$5:$K$5,'Delivery Distances'!$B$6:$K$20))</f>
        <v>18</v>
      </c>
      <c r="P1488" s="7">
        <f t="shared" si="95"/>
        <v>16</v>
      </c>
    </row>
    <row r="1489" spans="1:16" ht="15.75" customHeight="1" x14ac:dyDescent="0.15">
      <c r="A1489" s="13">
        <v>43991</v>
      </c>
      <c r="B1489" s="19" t="s">
        <v>5356</v>
      </c>
      <c r="C1489" s="7" t="s">
        <v>2801</v>
      </c>
      <c r="D1489" s="14">
        <v>12</v>
      </c>
      <c r="E1489" s="14" t="str">
        <f>_xlfn.XLOOKUP(D1489,'Meal Info'!$A$4:$A$19,'Meal Info'!$B$4:$B$19)</f>
        <v>Thai</v>
      </c>
      <c r="F1489" s="14" t="str">
        <f>_xlfn.XLOOKUP(D1489,'Meal Info'!$A$4:$A$19,'Meal Info'!$C$4:$C$19)</f>
        <v>Edo</v>
      </c>
      <c r="G1489" s="7">
        <v>86.34</v>
      </c>
      <c r="H1489" s="7">
        <f t="shared" si="92"/>
        <v>8.6340000000000003</v>
      </c>
      <c r="I1489" s="7">
        <f t="shared" si="93"/>
        <v>94.974000000000004</v>
      </c>
      <c r="J1489" s="7">
        <v>0.34</v>
      </c>
      <c r="K1489" s="7">
        <f t="shared" si="94"/>
        <v>29.355600000000003</v>
      </c>
      <c r="L1489" s="7" t="s">
        <v>5083</v>
      </c>
      <c r="M1489" s="7">
        <v>10</v>
      </c>
      <c r="N1489" s="7">
        <f>INDEX('Delivery Distances'!$B$6:$K$20,MATCH('Sales Summary_working sheet'!L1489,'Delivery Distances'!$A$6:$A$20,0),MATCH('Sales Summary_working sheet'!M1489,'Delivery Distances'!$B$5:$K$5,0))</f>
        <v>2</v>
      </c>
      <c r="O1489" s="7" cm="1">
        <f t="array" ref="O1489">_xlfn.XLOOKUP(L1489,'Delivery Distances'!$A$6:$A$20,_xlfn.XLOOKUP('Sales Summary_working sheet'!M1489,'Delivery Distances'!$B$5:$K$5,'Delivery Distances'!$B$6:$K$20))</f>
        <v>2</v>
      </c>
      <c r="P1489" s="7">
        <f t="shared" si="95"/>
        <v>6</v>
      </c>
    </row>
    <row r="1490" spans="1:16" ht="15.75" customHeight="1" x14ac:dyDescent="0.15">
      <c r="A1490" s="13">
        <v>43991</v>
      </c>
      <c r="B1490" s="19" t="s">
        <v>5356</v>
      </c>
      <c r="C1490" s="7" t="s">
        <v>1820</v>
      </c>
      <c r="D1490" s="14">
        <v>6</v>
      </c>
      <c r="E1490" s="14" t="str">
        <f>_xlfn.XLOOKUP(D1490,'Meal Info'!$A$4:$A$19,'Meal Info'!$B$4:$B$19)</f>
        <v>Indian</v>
      </c>
      <c r="F1490" s="14" t="str">
        <f>_xlfn.XLOOKUP(D1490,'Meal Info'!$A$4:$A$19,'Meal Info'!$C$4:$C$19)</f>
        <v>Edo</v>
      </c>
      <c r="G1490" s="7">
        <v>51.82</v>
      </c>
      <c r="H1490" s="7">
        <f t="shared" si="92"/>
        <v>5.1820000000000004</v>
      </c>
      <c r="I1490" s="7">
        <f t="shared" si="93"/>
        <v>57.002000000000002</v>
      </c>
      <c r="J1490" s="7">
        <v>0.1</v>
      </c>
      <c r="K1490" s="7">
        <f t="shared" si="94"/>
        <v>5.1820000000000004</v>
      </c>
      <c r="L1490" s="7" t="s">
        <v>5077</v>
      </c>
      <c r="M1490" s="7">
        <v>8</v>
      </c>
      <c r="N1490" s="7">
        <f>INDEX('Delivery Distances'!$B$6:$K$20,MATCH('Sales Summary_working sheet'!L1490,'Delivery Distances'!$A$6:$A$20,0),MATCH('Sales Summary_working sheet'!M1490,'Delivery Distances'!$B$5:$K$5,0))</f>
        <v>4</v>
      </c>
      <c r="O1490" s="7" cm="1">
        <f t="array" ref="O1490">_xlfn.XLOOKUP(L1490,'Delivery Distances'!$A$6:$A$20,_xlfn.XLOOKUP('Sales Summary_working sheet'!M1490,'Delivery Distances'!$B$5:$K$5,'Delivery Distances'!$B$6:$K$20))</f>
        <v>4</v>
      </c>
      <c r="P1490" s="7">
        <f t="shared" si="95"/>
        <v>8</v>
      </c>
    </row>
    <row r="1491" spans="1:16" ht="15.75" customHeight="1" x14ac:dyDescent="0.15">
      <c r="A1491" s="13">
        <v>43991</v>
      </c>
      <c r="B1491" s="19" t="s">
        <v>5356</v>
      </c>
      <c r="C1491" s="7" t="s">
        <v>3152</v>
      </c>
      <c r="D1491" s="14">
        <v>4</v>
      </c>
      <c r="E1491" s="14" t="str">
        <f>_xlfn.XLOOKUP(D1491,'Meal Info'!$A$4:$A$19,'Meal Info'!$B$4:$B$19)</f>
        <v>Burritos</v>
      </c>
      <c r="F1491" s="14" t="str">
        <f>_xlfn.XLOOKUP(D1491,'Meal Info'!$A$4:$A$19,'Meal Info'!$C$4:$C$19)</f>
        <v>Edo</v>
      </c>
      <c r="G1491" s="7">
        <v>99.07</v>
      </c>
      <c r="H1491" s="7">
        <f t="shared" si="92"/>
        <v>9.907</v>
      </c>
      <c r="I1491" s="7">
        <f t="shared" si="93"/>
        <v>108.97699999999999</v>
      </c>
      <c r="J1491" s="7">
        <v>0.23</v>
      </c>
      <c r="K1491" s="7">
        <f t="shared" si="94"/>
        <v>22.786100000000001</v>
      </c>
      <c r="L1491" s="7" t="s">
        <v>28</v>
      </c>
      <c r="M1491" s="7">
        <v>8</v>
      </c>
      <c r="N1491" s="7">
        <f>INDEX('Delivery Distances'!$B$6:$K$20,MATCH('Sales Summary_working sheet'!L1491,'Delivery Distances'!$A$6:$A$20,0),MATCH('Sales Summary_working sheet'!M1491,'Delivery Distances'!$B$5:$K$5,0))</f>
        <v>17</v>
      </c>
      <c r="O1491" s="7" cm="1">
        <f t="array" ref="O1491">_xlfn.XLOOKUP(L1491,'Delivery Distances'!$A$6:$A$20,_xlfn.XLOOKUP('Sales Summary_working sheet'!M1491,'Delivery Distances'!$B$5:$K$5,'Delivery Distances'!$B$6:$K$20))</f>
        <v>17</v>
      </c>
      <c r="P1491" s="7">
        <f t="shared" si="95"/>
        <v>15.5</v>
      </c>
    </row>
    <row r="1492" spans="1:16" ht="15.75" customHeight="1" x14ac:dyDescent="0.15">
      <c r="A1492" s="13">
        <v>43991</v>
      </c>
      <c r="B1492" s="19" t="s">
        <v>5356</v>
      </c>
      <c r="C1492" s="7" t="s">
        <v>810</v>
      </c>
      <c r="D1492" s="14">
        <v>12</v>
      </c>
      <c r="E1492" s="14" t="str">
        <f>_xlfn.XLOOKUP(D1492,'Meal Info'!$A$4:$A$19,'Meal Info'!$B$4:$B$19)</f>
        <v>Thai</v>
      </c>
      <c r="F1492" s="14" t="str">
        <f>_xlfn.XLOOKUP(D1492,'Meal Info'!$A$4:$A$19,'Meal Info'!$C$4:$C$19)</f>
        <v>Edo</v>
      </c>
      <c r="G1492" s="7">
        <v>49.2</v>
      </c>
      <c r="H1492" s="7">
        <f t="shared" si="92"/>
        <v>4.9200000000000008</v>
      </c>
      <c r="I1492" s="7">
        <f t="shared" si="93"/>
        <v>54.120000000000005</v>
      </c>
      <c r="J1492" s="7">
        <v>0.11</v>
      </c>
      <c r="K1492" s="7">
        <f t="shared" si="94"/>
        <v>5.4119999999999999</v>
      </c>
      <c r="L1492" s="7" t="s">
        <v>5080</v>
      </c>
      <c r="M1492" s="7">
        <v>3</v>
      </c>
      <c r="N1492" s="7">
        <f>INDEX('Delivery Distances'!$B$6:$K$20,MATCH('Sales Summary_working sheet'!L1492,'Delivery Distances'!$A$6:$A$20,0),MATCH('Sales Summary_working sheet'!M1492,'Delivery Distances'!$B$5:$K$5,0))</f>
        <v>5</v>
      </c>
      <c r="O1492" s="7" cm="1">
        <f t="array" ref="O1492">_xlfn.XLOOKUP(L1492,'Delivery Distances'!$A$6:$A$20,_xlfn.XLOOKUP('Sales Summary_working sheet'!M1492,'Delivery Distances'!$B$5:$K$5,'Delivery Distances'!$B$6:$K$20))</f>
        <v>5</v>
      </c>
      <c r="P1492" s="7">
        <f t="shared" si="95"/>
        <v>9</v>
      </c>
    </row>
    <row r="1493" spans="1:16" ht="15.75" customHeight="1" x14ac:dyDescent="0.15">
      <c r="A1493" s="13">
        <v>43991</v>
      </c>
      <c r="B1493" s="19" t="s">
        <v>5356</v>
      </c>
      <c r="C1493" s="7" t="s">
        <v>3047</v>
      </c>
      <c r="D1493" s="14">
        <v>12</v>
      </c>
      <c r="E1493" s="14" t="str">
        <f>_xlfn.XLOOKUP(D1493,'Meal Info'!$A$4:$A$19,'Meal Info'!$B$4:$B$19)</f>
        <v>Thai</v>
      </c>
      <c r="F1493" s="14" t="str">
        <f>_xlfn.XLOOKUP(D1493,'Meal Info'!$A$4:$A$19,'Meal Info'!$C$4:$C$19)</f>
        <v>Edo</v>
      </c>
      <c r="G1493" s="7">
        <v>66.91</v>
      </c>
      <c r="H1493" s="7">
        <f t="shared" si="92"/>
        <v>6.6909999999999998</v>
      </c>
      <c r="I1493" s="7">
        <f t="shared" si="93"/>
        <v>73.600999999999999</v>
      </c>
      <c r="J1493" s="7">
        <v>0.01</v>
      </c>
      <c r="K1493" s="7">
        <f t="shared" si="94"/>
        <v>0.66910000000000003</v>
      </c>
      <c r="L1493" s="7" t="s">
        <v>27</v>
      </c>
      <c r="M1493" s="7">
        <v>4</v>
      </c>
      <c r="N1493" s="7">
        <f>INDEX('Delivery Distances'!$B$6:$K$20,MATCH('Sales Summary_working sheet'!L1493,'Delivery Distances'!$A$6:$A$20,0),MATCH('Sales Summary_working sheet'!M1493,'Delivery Distances'!$B$5:$K$5,0))</f>
        <v>5</v>
      </c>
      <c r="O1493" s="7" cm="1">
        <f t="array" ref="O1493">_xlfn.XLOOKUP(L1493,'Delivery Distances'!$A$6:$A$20,_xlfn.XLOOKUP('Sales Summary_working sheet'!M1493,'Delivery Distances'!$B$5:$K$5,'Delivery Distances'!$B$6:$K$20))</f>
        <v>5</v>
      </c>
      <c r="P1493" s="7">
        <f t="shared" si="95"/>
        <v>9</v>
      </c>
    </row>
    <row r="1494" spans="1:16" ht="15.75" customHeight="1" x14ac:dyDescent="0.15">
      <c r="A1494" s="13">
        <v>43991</v>
      </c>
      <c r="B1494" s="19" t="s">
        <v>5356</v>
      </c>
      <c r="C1494" s="7" t="s">
        <v>4228</v>
      </c>
      <c r="D1494" s="14">
        <v>12</v>
      </c>
      <c r="E1494" s="14" t="str">
        <f>_xlfn.XLOOKUP(D1494,'Meal Info'!$A$4:$A$19,'Meal Info'!$B$4:$B$19)</f>
        <v>Thai</v>
      </c>
      <c r="F1494" s="14" t="str">
        <f>_xlfn.XLOOKUP(D1494,'Meal Info'!$A$4:$A$19,'Meal Info'!$C$4:$C$19)</f>
        <v>Edo</v>
      </c>
      <c r="G1494" s="7">
        <v>70.73</v>
      </c>
      <c r="H1494" s="7">
        <f t="shared" si="92"/>
        <v>7.0730000000000004</v>
      </c>
      <c r="I1494" s="7">
        <f t="shared" si="93"/>
        <v>77.802999999999997</v>
      </c>
      <c r="J1494" s="7">
        <v>0.08</v>
      </c>
      <c r="K1494" s="7">
        <f t="shared" si="94"/>
        <v>5.6584000000000003</v>
      </c>
      <c r="L1494" s="7" t="s">
        <v>30</v>
      </c>
      <c r="M1494" s="7">
        <v>1</v>
      </c>
      <c r="N1494" s="7">
        <f>INDEX('Delivery Distances'!$B$6:$K$20,MATCH('Sales Summary_working sheet'!L1494,'Delivery Distances'!$A$6:$A$20,0),MATCH('Sales Summary_working sheet'!M1494,'Delivery Distances'!$B$5:$K$5,0))</f>
        <v>8</v>
      </c>
      <c r="O1494" s="7" cm="1">
        <f t="array" ref="O1494">_xlfn.XLOOKUP(L1494,'Delivery Distances'!$A$6:$A$20,_xlfn.XLOOKUP('Sales Summary_working sheet'!M1494,'Delivery Distances'!$B$5:$K$5,'Delivery Distances'!$B$6:$K$20))</f>
        <v>8</v>
      </c>
      <c r="P1494" s="7">
        <f t="shared" si="95"/>
        <v>11</v>
      </c>
    </row>
    <row r="1495" spans="1:16" ht="15.75" customHeight="1" x14ac:dyDescent="0.15">
      <c r="A1495" s="13">
        <v>43991</v>
      </c>
      <c r="B1495" s="19" t="s">
        <v>5356</v>
      </c>
      <c r="C1495" s="7" t="s">
        <v>1411</v>
      </c>
      <c r="D1495" s="14">
        <v>6</v>
      </c>
      <c r="E1495" s="14" t="str">
        <f>_xlfn.XLOOKUP(D1495,'Meal Info'!$A$4:$A$19,'Meal Info'!$B$4:$B$19)</f>
        <v>Indian</v>
      </c>
      <c r="F1495" s="14" t="str">
        <f>_xlfn.XLOOKUP(D1495,'Meal Info'!$A$4:$A$19,'Meal Info'!$C$4:$C$19)</f>
        <v>Edo</v>
      </c>
      <c r="G1495" s="7">
        <v>74.61</v>
      </c>
      <c r="H1495" s="7">
        <f t="shared" si="92"/>
        <v>7.4610000000000003</v>
      </c>
      <c r="I1495" s="7">
        <f t="shared" si="93"/>
        <v>82.070999999999998</v>
      </c>
      <c r="J1495" s="7">
        <v>0.39</v>
      </c>
      <c r="K1495" s="7">
        <f t="shared" si="94"/>
        <v>29.097899999999999</v>
      </c>
      <c r="L1495" s="7" t="s">
        <v>26</v>
      </c>
      <c r="M1495" s="7">
        <v>10</v>
      </c>
      <c r="N1495" s="7">
        <f>INDEX('Delivery Distances'!$B$6:$K$20,MATCH('Sales Summary_working sheet'!L1495,'Delivery Distances'!$A$6:$A$20,0),MATCH('Sales Summary_working sheet'!M1495,'Delivery Distances'!$B$5:$K$5,0))</f>
        <v>20</v>
      </c>
      <c r="O1495" s="7" cm="1">
        <f t="array" ref="O1495">_xlfn.XLOOKUP(L1495,'Delivery Distances'!$A$6:$A$20,_xlfn.XLOOKUP('Sales Summary_working sheet'!M1495,'Delivery Distances'!$B$5:$K$5,'Delivery Distances'!$B$6:$K$20))</f>
        <v>20</v>
      </c>
      <c r="P1495" s="7">
        <f t="shared" si="95"/>
        <v>17</v>
      </c>
    </row>
    <row r="1496" spans="1:16" ht="15.75" customHeight="1" x14ac:dyDescent="0.15">
      <c r="A1496" s="13">
        <v>43991</v>
      </c>
      <c r="B1496" s="19" t="s">
        <v>5356</v>
      </c>
      <c r="C1496" s="7" t="s">
        <v>4767</v>
      </c>
      <c r="D1496" s="14">
        <v>12</v>
      </c>
      <c r="E1496" s="14" t="str">
        <f>_xlfn.XLOOKUP(D1496,'Meal Info'!$A$4:$A$19,'Meal Info'!$B$4:$B$19)</f>
        <v>Thai</v>
      </c>
      <c r="F1496" s="14" t="str">
        <f>_xlfn.XLOOKUP(D1496,'Meal Info'!$A$4:$A$19,'Meal Info'!$C$4:$C$19)</f>
        <v>Edo</v>
      </c>
      <c r="G1496" s="7">
        <v>22</v>
      </c>
      <c r="H1496" s="7">
        <f t="shared" si="92"/>
        <v>2.2000000000000002</v>
      </c>
      <c r="I1496" s="7">
        <f t="shared" si="93"/>
        <v>24.2</v>
      </c>
      <c r="J1496" s="7">
        <v>0.33</v>
      </c>
      <c r="K1496" s="7">
        <f t="shared" si="94"/>
        <v>7.2600000000000007</v>
      </c>
      <c r="L1496" s="7" t="s">
        <v>5083</v>
      </c>
      <c r="M1496" s="7">
        <v>10</v>
      </c>
      <c r="N1496" s="7">
        <f>INDEX('Delivery Distances'!$B$6:$K$20,MATCH('Sales Summary_working sheet'!L1496,'Delivery Distances'!$A$6:$A$20,0),MATCH('Sales Summary_working sheet'!M1496,'Delivery Distances'!$B$5:$K$5,0))</f>
        <v>2</v>
      </c>
      <c r="O1496" s="7" cm="1">
        <f t="array" ref="O1496">_xlfn.XLOOKUP(L1496,'Delivery Distances'!$A$6:$A$20,_xlfn.XLOOKUP('Sales Summary_working sheet'!M1496,'Delivery Distances'!$B$5:$K$5,'Delivery Distances'!$B$6:$K$20))</f>
        <v>2</v>
      </c>
      <c r="P1496" s="7">
        <f t="shared" si="95"/>
        <v>6</v>
      </c>
    </row>
    <row r="1497" spans="1:16" ht="15.75" customHeight="1" x14ac:dyDescent="0.15">
      <c r="A1497" s="13">
        <v>43991</v>
      </c>
      <c r="B1497" s="19" t="s">
        <v>5356</v>
      </c>
      <c r="C1497" s="7" t="s">
        <v>2542</v>
      </c>
      <c r="D1497" s="14">
        <v>6</v>
      </c>
      <c r="E1497" s="14" t="str">
        <f>_xlfn.XLOOKUP(D1497,'Meal Info'!$A$4:$A$19,'Meal Info'!$B$4:$B$19)</f>
        <v>Indian</v>
      </c>
      <c r="F1497" s="14" t="str">
        <f>_xlfn.XLOOKUP(D1497,'Meal Info'!$A$4:$A$19,'Meal Info'!$C$4:$C$19)</f>
        <v>Edo</v>
      </c>
      <c r="G1497" s="7">
        <v>89.39</v>
      </c>
      <c r="H1497" s="7">
        <f t="shared" si="92"/>
        <v>8.9390000000000001</v>
      </c>
      <c r="I1497" s="7">
        <f t="shared" si="93"/>
        <v>98.329000000000008</v>
      </c>
      <c r="J1497" s="7">
        <v>0.23</v>
      </c>
      <c r="K1497" s="7">
        <f t="shared" si="94"/>
        <v>20.559699999999999</v>
      </c>
      <c r="L1497" s="7" t="s">
        <v>5075</v>
      </c>
      <c r="M1497" s="7">
        <v>3</v>
      </c>
      <c r="N1497" s="7">
        <f>INDEX('Delivery Distances'!$B$6:$K$20,MATCH('Sales Summary_working sheet'!L1497,'Delivery Distances'!$A$6:$A$20,0),MATCH('Sales Summary_working sheet'!M1497,'Delivery Distances'!$B$5:$K$5,0))</f>
        <v>15</v>
      </c>
      <c r="O1497" s="7" cm="1">
        <f t="array" ref="O1497">_xlfn.XLOOKUP(L1497,'Delivery Distances'!$A$6:$A$20,_xlfn.XLOOKUP('Sales Summary_working sheet'!M1497,'Delivery Distances'!$B$5:$K$5,'Delivery Distances'!$B$6:$K$20))</f>
        <v>15</v>
      </c>
      <c r="P1497" s="7">
        <f t="shared" si="95"/>
        <v>14.5</v>
      </c>
    </row>
    <row r="1498" spans="1:16" ht="15.75" customHeight="1" x14ac:dyDescent="0.15">
      <c r="A1498" s="13">
        <v>43991</v>
      </c>
      <c r="B1498" s="19" t="s">
        <v>5356</v>
      </c>
      <c r="C1498" s="7" t="s">
        <v>120</v>
      </c>
      <c r="D1498" s="14">
        <v>4</v>
      </c>
      <c r="E1498" s="14" t="str">
        <f>_xlfn.XLOOKUP(D1498,'Meal Info'!$A$4:$A$19,'Meal Info'!$B$4:$B$19)</f>
        <v>Burritos</v>
      </c>
      <c r="F1498" s="14" t="str">
        <f>_xlfn.XLOOKUP(D1498,'Meal Info'!$A$4:$A$19,'Meal Info'!$C$4:$C$19)</f>
        <v>Edo</v>
      </c>
      <c r="G1498" s="7">
        <v>56.12</v>
      </c>
      <c r="H1498" s="7">
        <f t="shared" si="92"/>
        <v>5.6120000000000001</v>
      </c>
      <c r="I1498" s="7">
        <f t="shared" si="93"/>
        <v>61.731999999999999</v>
      </c>
      <c r="J1498" s="7">
        <v>0.16</v>
      </c>
      <c r="K1498" s="7">
        <f t="shared" si="94"/>
        <v>8.9792000000000005</v>
      </c>
      <c r="L1498" s="7" t="s">
        <v>5081</v>
      </c>
      <c r="M1498" s="7">
        <v>2</v>
      </c>
      <c r="N1498" s="7">
        <f>INDEX('Delivery Distances'!$B$6:$K$20,MATCH('Sales Summary_working sheet'!L1498,'Delivery Distances'!$A$6:$A$20,0),MATCH('Sales Summary_working sheet'!M1498,'Delivery Distances'!$B$5:$K$5,0))</f>
        <v>3</v>
      </c>
      <c r="O1498" s="7" cm="1">
        <f t="array" ref="O1498">_xlfn.XLOOKUP(L1498,'Delivery Distances'!$A$6:$A$20,_xlfn.XLOOKUP('Sales Summary_working sheet'!M1498,'Delivery Distances'!$B$5:$K$5,'Delivery Distances'!$B$6:$K$20))</f>
        <v>3</v>
      </c>
      <c r="P1498" s="7">
        <f t="shared" si="95"/>
        <v>7</v>
      </c>
    </row>
    <row r="1499" spans="1:16" ht="15.75" customHeight="1" x14ac:dyDescent="0.15">
      <c r="A1499" s="13">
        <v>43991</v>
      </c>
      <c r="B1499" s="19" t="s">
        <v>5357</v>
      </c>
      <c r="C1499" s="7" t="s">
        <v>3564</v>
      </c>
      <c r="D1499" s="14">
        <v>4</v>
      </c>
      <c r="E1499" s="14" t="str">
        <f>_xlfn.XLOOKUP(D1499,'Meal Info'!$A$4:$A$19,'Meal Info'!$B$4:$B$19)</f>
        <v>Burritos</v>
      </c>
      <c r="F1499" s="14" t="str">
        <f>_xlfn.XLOOKUP(D1499,'Meal Info'!$A$4:$A$19,'Meal Info'!$C$4:$C$19)</f>
        <v>Edo</v>
      </c>
      <c r="G1499" s="7">
        <v>58.32</v>
      </c>
      <c r="H1499" s="7">
        <f t="shared" si="92"/>
        <v>5.8320000000000007</v>
      </c>
      <c r="I1499" s="7">
        <f t="shared" si="93"/>
        <v>64.152000000000001</v>
      </c>
      <c r="J1499" s="7">
        <v>0.1</v>
      </c>
      <c r="K1499" s="7">
        <f t="shared" si="94"/>
        <v>5.8320000000000007</v>
      </c>
      <c r="L1499" s="7" t="s">
        <v>28</v>
      </c>
      <c r="M1499" s="7">
        <v>7</v>
      </c>
      <c r="N1499" s="7">
        <f>INDEX('Delivery Distances'!$B$6:$K$20,MATCH('Sales Summary_working sheet'!L1499,'Delivery Distances'!$A$6:$A$20,0),MATCH('Sales Summary_working sheet'!M1499,'Delivery Distances'!$B$5:$K$5,0))</f>
        <v>3</v>
      </c>
      <c r="O1499" s="7" cm="1">
        <f t="array" ref="O1499">_xlfn.XLOOKUP(L1499,'Delivery Distances'!$A$6:$A$20,_xlfn.XLOOKUP('Sales Summary_working sheet'!M1499,'Delivery Distances'!$B$5:$K$5,'Delivery Distances'!$B$6:$K$20))</f>
        <v>3</v>
      </c>
      <c r="P1499" s="7">
        <f t="shared" si="95"/>
        <v>7</v>
      </c>
    </row>
    <row r="1500" spans="1:16" ht="15.75" customHeight="1" x14ac:dyDescent="0.15">
      <c r="A1500" s="13">
        <v>43991</v>
      </c>
      <c r="B1500" s="19" t="s">
        <v>5357</v>
      </c>
      <c r="C1500" s="7" t="s">
        <v>339</v>
      </c>
      <c r="D1500" s="14">
        <v>6</v>
      </c>
      <c r="E1500" s="14" t="str">
        <f>_xlfn.XLOOKUP(D1500,'Meal Info'!$A$4:$A$19,'Meal Info'!$B$4:$B$19)</f>
        <v>Indian</v>
      </c>
      <c r="F1500" s="14" t="str">
        <f>_xlfn.XLOOKUP(D1500,'Meal Info'!$A$4:$A$19,'Meal Info'!$C$4:$C$19)</f>
        <v>Edo</v>
      </c>
      <c r="G1500" s="7">
        <v>99.53</v>
      </c>
      <c r="H1500" s="7">
        <f t="shared" si="92"/>
        <v>9.9530000000000012</v>
      </c>
      <c r="I1500" s="7">
        <f t="shared" si="93"/>
        <v>109.483</v>
      </c>
      <c r="J1500" s="7">
        <v>0.22</v>
      </c>
      <c r="K1500" s="7">
        <f t="shared" si="94"/>
        <v>21.896599999999999</v>
      </c>
      <c r="L1500" s="7" t="s">
        <v>26</v>
      </c>
      <c r="M1500" s="7">
        <v>2</v>
      </c>
      <c r="N1500" s="7">
        <f>INDEX('Delivery Distances'!$B$6:$K$20,MATCH('Sales Summary_working sheet'!L1500,'Delivery Distances'!$A$6:$A$20,0),MATCH('Sales Summary_working sheet'!M1500,'Delivery Distances'!$B$5:$K$5,0))</f>
        <v>2</v>
      </c>
      <c r="O1500" s="7" cm="1">
        <f t="array" ref="O1500">_xlfn.XLOOKUP(L1500,'Delivery Distances'!$A$6:$A$20,_xlfn.XLOOKUP('Sales Summary_working sheet'!M1500,'Delivery Distances'!$B$5:$K$5,'Delivery Distances'!$B$6:$K$20))</f>
        <v>2</v>
      </c>
      <c r="P1500" s="7">
        <f t="shared" si="95"/>
        <v>6</v>
      </c>
    </row>
    <row r="1501" spans="1:16" ht="15.75" customHeight="1" x14ac:dyDescent="0.15">
      <c r="A1501" s="13">
        <v>43991</v>
      </c>
      <c r="B1501" s="19" t="s">
        <v>5357</v>
      </c>
      <c r="C1501" s="7" t="s">
        <v>4840</v>
      </c>
      <c r="D1501" s="14">
        <v>6</v>
      </c>
      <c r="E1501" s="14" t="str">
        <f>_xlfn.XLOOKUP(D1501,'Meal Info'!$A$4:$A$19,'Meal Info'!$B$4:$B$19)</f>
        <v>Indian</v>
      </c>
      <c r="F1501" s="14" t="str">
        <f>_xlfn.XLOOKUP(D1501,'Meal Info'!$A$4:$A$19,'Meal Info'!$C$4:$C$19)</f>
        <v>Edo</v>
      </c>
      <c r="G1501" s="7">
        <v>27.91</v>
      </c>
      <c r="H1501" s="7">
        <f t="shared" si="92"/>
        <v>2.7910000000000004</v>
      </c>
      <c r="I1501" s="7">
        <f t="shared" si="93"/>
        <v>30.701000000000001</v>
      </c>
      <c r="J1501" s="7">
        <v>0.36</v>
      </c>
      <c r="K1501" s="7">
        <f t="shared" si="94"/>
        <v>10.047599999999999</v>
      </c>
      <c r="L1501" s="7" t="s">
        <v>27</v>
      </c>
      <c r="M1501" s="7">
        <v>3</v>
      </c>
      <c r="N1501" s="7">
        <f>INDEX('Delivery Distances'!$B$6:$K$20,MATCH('Sales Summary_working sheet'!L1501,'Delivery Distances'!$A$6:$A$20,0),MATCH('Sales Summary_working sheet'!M1501,'Delivery Distances'!$B$5:$K$5,0))</f>
        <v>17</v>
      </c>
      <c r="O1501" s="7" cm="1">
        <f t="array" ref="O1501">_xlfn.XLOOKUP(L1501,'Delivery Distances'!$A$6:$A$20,_xlfn.XLOOKUP('Sales Summary_working sheet'!M1501,'Delivery Distances'!$B$5:$K$5,'Delivery Distances'!$B$6:$K$20))</f>
        <v>17</v>
      </c>
      <c r="P1501" s="7">
        <f t="shared" si="95"/>
        <v>15.5</v>
      </c>
    </row>
    <row r="1502" spans="1:16" ht="15.75" customHeight="1" x14ac:dyDescent="0.15">
      <c r="A1502" s="13">
        <v>43991</v>
      </c>
      <c r="B1502" s="19" t="s">
        <v>5357</v>
      </c>
      <c r="C1502" s="7" t="s">
        <v>596</v>
      </c>
      <c r="D1502" s="14">
        <v>6</v>
      </c>
      <c r="E1502" s="14" t="str">
        <f>_xlfn.XLOOKUP(D1502,'Meal Info'!$A$4:$A$19,'Meal Info'!$B$4:$B$19)</f>
        <v>Indian</v>
      </c>
      <c r="F1502" s="14" t="str">
        <f>_xlfn.XLOOKUP(D1502,'Meal Info'!$A$4:$A$19,'Meal Info'!$C$4:$C$19)</f>
        <v>Edo</v>
      </c>
      <c r="G1502" s="7">
        <v>54.44</v>
      </c>
      <c r="H1502" s="7">
        <f t="shared" si="92"/>
        <v>5.444</v>
      </c>
      <c r="I1502" s="7">
        <f t="shared" si="93"/>
        <v>59.884</v>
      </c>
      <c r="J1502" s="7">
        <v>0.15</v>
      </c>
      <c r="K1502" s="7">
        <f t="shared" si="94"/>
        <v>8.1659999999999986</v>
      </c>
      <c r="L1502" s="7" t="s">
        <v>26</v>
      </c>
      <c r="M1502" s="7">
        <v>4</v>
      </c>
      <c r="N1502" s="7">
        <f>INDEX('Delivery Distances'!$B$6:$K$20,MATCH('Sales Summary_working sheet'!L1502,'Delivery Distances'!$A$6:$A$20,0),MATCH('Sales Summary_working sheet'!M1502,'Delivery Distances'!$B$5:$K$5,0))</f>
        <v>22</v>
      </c>
      <c r="O1502" s="7" cm="1">
        <f t="array" ref="O1502">_xlfn.XLOOKUP(L1502,'Delivery Distances'!$A$6:$A$20,_xlfn.XLOOKUP('Sales Summary_working sheet'!M1502,'Delivery Distances'!$B$5:$K$5,'Delivery Distances'!$B$6:$K$20))</f>
        <v>22</v>
      </c>
      <c r="P1502" s="7">
        <f t="shared" si="95"/>
        <v>18</v>
      </c>
    </row>
    <row r="1503" spans="1:16" ht="15.75" customHeight="1" x14ac:dyDescent="0.15">
      <c r="A1503" s="13">
        <v>43991</v>
      </c>
      <c r="B1503" s="19" t="s">
        <v>5357</v>
      </c>
      <c r="C1503" s="7" t="s">
        <v>2668</v>
      </c>
      <c r="D1503" s="14">
        <v>6</v>
      </c>
      <c r="E1503" s="14" t="str">
        <f>_xlfn.XLOOKUP(D1503,'Meal Info'!$A$4:$A$19,'Meal Info'!$B$4:$B$19)</f>
        <v>Indian</v>
      </c>
      <c r="F1503" s="14" t="str">
        <f>_xlfn.XLOOKUP(D1503,'Meal Info'!$A$4:$A$19,'Meal Info'!$C$4:$C$19)</f>
        <v>Edo</v>
      </c>
      <c r="G1503" s="7">
        <v>18.2</v>
      </c>
      <c r="H1503" s="7">
        <f t="shared" si="92"/>
        <v>1.82</v>
      </c>
      <c r="I1503" s="7">
        <f t="shared" si="93"/>
        <v>20.02</v>
      </c>
      <c r="J1503" s="7">
        <v>0.22</v>
      </c>
      <c r="K1503" s="7">
        <f t="shared" si="94"/>
        <v>4.0039999999999996</v>
      </c>
      <c r="L1503" s="7" t="s">
        <v>5079</v>
      </c>
      <c r="M1503" s="7">
        <v>10</v>
      </c>
      <c r="N1503" s="7">
        <f>INDEX('Delivery Distances'!$B$6:$K$20,MATCH('Sales Summary_working sheet'!L1503,'Delivery Distances'!$A$6:$A$20,0),MATCH('Sales Summary_working sheet'!M1503,'Delivery Distances'!$B$5:$K$5,0))</f>
        <v>4</v>
      </c>
      <c r="O1503" s="7" cm="1">
        <f t="array" ref="O1503">_xlfn.XLOOKUP(L1503,'Delivery Distances'!$A$6:$A$20,_xlfn.XLOOKUP('Sales Summary_working sheet'!M1503,'Delivery Distances'!$B$5:$K$5,'Delivery Distances'!$B$6:$K$20))</f>
        <v>4</v>
      </c>
      <c r="P1503" s="7">
        <f t="shared" si="95"/>
        <v>8</v>
      </c>
    </row>
    <row r="1504" spans="1:16" ht="15.75" customHeight="1" x14ac:dyDescent="0.15">
      <c r="A1504" s="13">
        <v>43991</v>
      </c>
      <c r="B1504" s="19" t="s">
        <v>5357</v>
      </c>
      <c r="C1504" s="7" t="s">
        <v>2403</v>
      </c>
      <c r="D1504" s="14">
        <v>4</v>
      </c>
      <c r="E1504" s="14" t="str">
        <f>_xlfn.XLOOKUP(D1504,'Meal Info'!$A$4:$A$19,'Meal Info'!$B$4:$B$19)</f>
        <v>Burritos</v>
      </c>
      <c r="F1504" s="14" t="str">
        <f>_xlfn.XLOOKUP(D1504,'Meal Info'!$A$4:$A$19,'Meal Info'!$C$4:$C$19)</f>
        <v>Edo</v>
      </c>
      <c r="G1504" s="7">
        <v>27.58</v>
      </c>
      <c r="H1504" s="7">
        <f t="shared" si="92"/>
        <v>2.758</v>
      </c>
      <c r="I1504" s="7">
        <f t="shared" si="93"/>
        <v>30.337999999999997</v>
      </c>
      <c r="J1504" s="7">
        <v>0.14000000000000001</v>
      </c>
      <c r="K1504" s="7">
        <f t="shared" si="94"/>
        <v>3.8612000000000002</v>
      </c>
      <c r="L1504" s="7" t="s">
        <v>30</v>
      </c>
      <c r="M1504" s="7">
        <v>7</v>
      </c>
      <c r="N1504" s="7">
        <f>INDEX('Delivery Distances'!$B$6:$K$20,MATCH('Sales Summary_working sheet'!L1504,'Delivery Distances'!$A$6:$A$20,0),MATCH('Sales Summary_working sheet'!M1504,'Delivery Distances'!$B$5:$K$5,0))</f>
        <v>9</v>
      </c>
      <c r="O1504" s="7" cm="1">
        <f t="array" ref="O1504">_xlfn.XLOOKUP(L1504,'Delivery Distances'!$A$6:$A$20,_xlfn.XLOOKUP('Sales Summary_working sheet'!M1504,'Delivery Distances'!$B$5:$K$5,'Delivery Distances'!$B$6:$K$20))</f>
        <v>9</v>
      </c>
      <c r="P1504" s="7">
        <f t="shared" si="95"/>
        <v>11.5</v>
      </c>
    </row>
    <row r="1505" spans="1:16" ht="15.75" customHeight="1" x14ac:dyDescent="0.15">
      <c r="A1505" s="13">
        <v>43991</v>
      </c>
      <c r="B1505" s="19" t="s">
        <v>5357</v>
      </c>
      <c r="C1505" s="7" t="s">
        <v>1880</v>
      </c>
      <c r="D1505" s="14">
        <v>12</v>
      </c>
      <c r="E1505" s="14" t="str">
        <f>_xlfn.XLOOKUP(D1505,'Meal Info'!$A$4:$A$19,'Meal Info'!$B$4:$B$19)</f>
        <v>Thai</v>
      </c>
      <c r="F1505" s="14" t="str">
        <f>_xlfn.XLOOKUP(D1505,'Meal Info'!$A$4:$A$19,'Meal Info'!$C$4:$C$19)</f>
        <v>Edo</v>
      </c>
      <c r="G1505" s="7">
        <v>36.71</v>
      </c>
      <c r="H1505" s="7">
        <f t="shared" si="92"/>
        <v>3.6710000000000003</v>
      </c>
      <c r="I1505" s="7">
        <f t="shared" si="93"/>
        <v>40.381</v>
      </c>
      <c r="J1505" s="7">
        <v>0.14000000000000001</v>
      </c>
      <c r="K1505" s="7">
        <f t="shared" si="94"/>
        <v>5.1394000000000002</v>
      </c>
      <c r="L1505" s="7" t="s">
        <v>5076</v>
      </c>
      <c r="M1505" s="7">
        <v>10</v>
      </c>
      <c r="N1505" s="7">
        <f>INDEX('Delivery Distances'!$B$6:$K$20,MATCH('Sales Summary_working sheet'!L1505,'Delivery Distances'!$A$6:$A$20,0),MATCH('Sales Summary_working sheet'!M1505,'Delivery Distances'!$B$5:$K$5,0))</f>
        <v>3</v>
      </c>
      <c r="O1505" s="7" cm="1">
        <f t="array" ref="O1505">_xlfn.XLOOKUP(L1505,'Delivery Distances'!$A$6:$A$20,_xlfn.XLOOKUP('Sales Summary_working sheet'!M1505,'Delivery Distances'!$B$5:$K$5,'Delivery Distances'!$B$6:$K$20))</f>
        <v>3</v>
      </c>
      <c r="P1505" s="7">
        <f t="shared" si="95"/>
        <v>7</v>
      </c>
    </row>
    <row r="1506" spans="1:16" ht="15.75" customHeight="1" x14ac:dyDescent="0.15">
      <c r="A1506" s="13">
        <v>43991</v>
      </c>
      <c r="B1506" s="19" t="s">
        <v>5357</v>
      </c>
      <c r="C1506" s="7" t="s">
        <v>1385</v>
      </c>
      <c r="D1506" s="14">
        <v>12</v>
      </c>
      <c r="E1506" s="14" t="str">
        <f>_xlfn.XLOOKUP(D1506,'Meal Info'!$A$4:$A$19,'Meal Info'!$B$4:$B$19)</f>
        <v>Thai</v>
      </c>
      <c r="F1506" s="14" t="str">
        <f>_xlfn.XLOOKUP(D1506,'Meal Info'!$A$4:$A$19,'Meal Info'!$C$4:$C$19)</f>
        <v>Edo</v>
      </c>
      <c r="G1506" s="7">
        <v>9.91</v>
      </c>
      <c r="H1506" s="7">
        <f t="shared" si="92"/>
        <v>0.9910000000000001</v>
      </c>
      <c r="I1506" s="7">
        <f t="shared" si="93"/>
        <v>10.901</v>
      </c>
      <c r="J1506" s="7">
        <v>0.19</v>
      </c>
      <c r="K1506" s="7">
        <f t="shared" si="94"/>
        <v>1.8829</v>
      </c>
      <c r="L1506" s="7" t="s">
        <v>5080</v>
      </c>
      <c r="M1506" s="7">
        <v>9</v>
      </c>
      <c r="N1506" s="7">
        <f>INDEX('Delivery Distances'!$B$6:$K$20,MATCH('Sales Summary_working sheet'!L1506,'Delivery Distances'!$A$6:$A$20,0),MATCH('Sales Summary_working sheet'!M1506,'Delivery Distances'!$B$5:$K$5,0))</f>
        <v>4</v>
      </c>
      <c r="O1506" s="7" cm="1">
        <f t="array" ref="O1506">_xlfn.XLOOKUP(L1506,'Delivery Distances'!$A$6:$A$20,_xlfn.XLOOKUP('Sales Summary_working sheet'!M1506,'Delivery Distances'!$B$5:$K$5,'Delivery Distances'!$B$6:$K$20))</f>
        <v>4</v>
      </c>
      <c r="P1506" s="7">
        <f t="shared" si="95"/>
        <v>8</v>
      </c>
    </row>
    <row r="1507" spans="1:16" ht="15.75" customHeight="1" x14ac:dyDescent="0.15">
      <c r="A1507" s="13">
        <v>43991</v>
      </c>
      <c r="B1507" s="19" t="s">
        <v>5357</v>
      </c>
      <c r="C1507" s="7" t="s">
        <v>2105</v>
      </c>
      <c r="D1507" s="14">
        <v>4</v>
      </c>
      <c r="E1507" s="14" t="str">
        <f>_xlfn.XLOOKUP(D1507,'Meal Info'!$A$4:$A$19,'Meal Info'!$B$4:$B$19)</f>
        <v>Burritos</v>
      </c>
      <c r="F1507" s="14" t="str">
        <f>_xlfn.XLOOKUP(D1507,'Meal Info'!$A$4:$A$19,'Meal Info'!$C$4:$C$19)</f>
        <v>Edo</v>
      </c>
      <c r="G1507" s="7">
        <v>48.13</v>
      </c>
      <c r="H1507" s="7">
        <f t="shared" si="92"/>
        <v>4.8130000000000006</v>
      </c>
      <c r="I1507" s="7">
        <f t="shared" si="93"/>
        <v>52.943000000000005</v>
      </c>
      <c r="J1507" s="7">
        <v>0.06</v>
      </c>
      <c r="K1507" s="7">
        <f t="shared" si="94"/>
        <v>2.8877999999999999</v>
      </c>
      <c r="L1507" s="7" t="s">
        <v>5076</v>
      </c>
      <c r="M1507" s="7">
        <v>5</v>
      </c>
      <c r="N1507" s="7">
        <f>INDEX('Delivery Distances'!$B$6:$K$20,MATCH('Sales Summary_working sheet'!L1507,'Delivery Distances'!$A$6:$A$20,0),MATCH('Sales Summary_working sheet'!M1507,'Delivery Distances'!$B$5:$K$5,0))</f>
        <v>6</v>
      </c>
      <c r="O1507" s="7" cm="1">
        <f t="array" ref="O1507">_xlfn.XLOOKUP(L1507,'Delivery Distances'!$A$6:$A$20,_xlfn.XLOOKUP('Sales Summary_working sheet'!M1507,'Delivery Distances'!$B$5:$K$5,'Delivery Distances'!$B$6:$K$20))</f>
        <v>6</v>
      </c>
      <c r="P1507" s="7">
        <f t="shared" si="95"/>
        <v>10</v>
      </c>
    </row>
    <row r="1508" spans="1:16" ht="15.75" customHeight="1" x14ac:dyDescent="0.15">
      <c r="A1508" s="13">
        <v>43991</v>
      </c>
      <c r="B1508" s="19" t="s">
        <v>5357</v>
      </c>
      <c r="C1508" s="7" t="s">
        <v>3846</v>
      </c>
      <c r="D1508" s="14">
        <v>6</v>
      </c>
      <c r="E1508" s="14" t="str">
        <f>_xlfn.XLOOKUP(D1508,'Meal Info'!$A$4:$A$19,'Meal Info'!$B$4:$B$19)</f>
        <v>Indian</v>
      </c>
      <c r="F1508" s="14" t="str">
        <f>_xlfn.XLOOKUP(D1508,'Meal Info'!$A$4:$A$19,'Meal Info'!$C$4:$C$19)</f>
        <v>Edo</v>
      </c>
      <c r="G1508" s="7">
        <v>61.75</v>
      </c>
      <c r="H1508" s="7">
        <f t="shared" si="92"/>
        <v>6.1750000000000007</v>
      </c>
      <c r="I1508" s="7">
        <f t="shared" si="93"/>
        <v>67.924999999999997</v>
      </c>
      <c r="J1508" s="7">
        <v>0.3</v>
      </c>
      <c r="K1508" s="7">
        <f t="shared" si="94"/>
        <v>18.524999999999999</v>
      </c>
      <c r="L1508" s="7" t="s">
        <v>5083</v>
      </c>
      <c r="M1508" s="7">
        <v>8</v>
      </c>
      <c r="N1508" s="7">
        <f>INDEX('Delivery Distances'!$B$6:$K$20,MATCH('Sales Summary_working sheet'!L1508,'Delivery Distances'!$A$6:$A$20,0),MATCH('Sales Summary_working sheet'!M1508,'Delivery Distances'!$B$5:$K$5,0))</f>
        <v>3</v>
      </c>
      <c r="O1508" s="7" cm="1">
        <f t="array" ref="O1508">_xlfn.XLOOKUP(L1508,'Delivery Distances'!$A$6:$A$20,_xlfn.XLOOKUP('Sales Summary_working sheet'!M1508,'Delivery Distances'!$B$5:$K$5,'Delivery Distances'!$B$6:$K$20))</f>
        <v>3</v>
      </c>
      <c r="P1508" s="7">
        <f t="shared" si="95"/>
        <v>7</v>
      </c>
    </row>
    <row r="1509" spans="1:16" ht="15.75" customHeight="1" x14ac:dyDescent="0.15">
      <c r="A1509" s="13">
        <v>43991</v>
      </c>
      <c r="B1509" s="19" t="s">
        <v>5357</v>
      </c>
      <c r="C1509" s="7" t="s">
        <v>4235</v>
      </c>
      <c r="D1509" s="14">
        <v>4</v>
      </c>
      <c r="E1509" s="14" t="str">
        <f>_xlfn.XLOOKUP(D1509,'Meal Info'!$A$4:$A$19,'Meal Info'!$B$4:$B$19)</f>
        <v>Burritos</v>
      </c>
      <c r="F1509" s="14" t="str">
        <f>_xlfn.XLOOKUP(D1509,'Meal Info'!$A$4:$A$19,'Meal Info'!$C$4:$C$19)</f>
        <v>Edo</v>
      </c>
      <c r="G1509" s="7">
        <v>44.71</v>
      </c>
      <c r="H1509" s="7">
        <f t="shared" si="92"/>
        <v>4.4710000000000001</v>
      </c>
      <c r="I1509" s="7">
        <f t="shared" si="93"/>
        <v>49.180999999999997</v>
      </c>
      <c r="J1509" s="7">
        <v>0.09</v>
      </c>
      <c r="K1509" s="7">
        <f t="shared" si="94"/>
        <v>4.0239000000000003</v>
      </c>
      <c r="L1509" s="7" t="s">
        <v>5075</v>
      </c>
      <c r="M1509" s="7">
        <v>3</v>
      </c>
      <c r="N1509" s="7">
        <f>INDEX('Delivery Distances'!$B$6:$K$20,MATCH('Sales Summary_working sheet'!L1509,'Delivery Distances'!$A$6:$A$20,0),MATCH('Sales Summary_working sheet'!M1509,'Delivery Distances'!$B$5:$K$5,0))</f>
        <v>15</v>
      </c>
      <c r="O1509" s="7" cm="1">
        <f t="array" ref="O1509">_xlfn.XLOOKUP(L1509,'Delivery Distances'!$A$6:$A$20,_xlfn.XLOOKUP('Sales Summary_working sheet'!M1509,'Delivery Distances'!$B$5:$K$5,'Delivery Distances'!$B$6:$K$20))</f>
        <v>15</v>
      </c>
      <c r="P1509" s="7">
        <f t="shared" si="95"/>
        <v>14.5</v>
      </c>
    </row>
    <row r="1510" spans="1:16" ht="15.75" customHeight="1" x14ac:dyDescent="0.15">
      <c r="A1510" s="13">
        <v>43991</v>
      </c>
      <c r="B1510" s="19" t="s">
        <v>5357</v>
      </c>
      <c r="C1510" s="7" t="s">
        <v>1262</v>
      </c>
      <c r="D1510" s="14">
        <v>12</v>
      </c>
      <c r="E1510" s="14" t="str">
        <f>_xlfn.XLOOKUP(D1510,'Meal Info'!$A$4:$A$19,'Meal Info'!$B$4:$B$19)</f>
        <v>Thai</v>
      </c>
      <c r="F1510" s="14" t="str">
        <f>_xlfn.XLOOKUP(D1510,'Meal Info'!$A$4:$A$19,'Meal Info'!$C$4:$C$19)</f>
        <v>Edo</v>
      </c>
      <c r="G1510" s="7">
        <v>53.86</v>
      </c>
      <c r="H1510" s="7">
        <f t="shared" si="92"/>
        <v>5.3860000000000001</v>
      </c>
      <c r="I1510" s="7">
        <f t="shared" si="93"/>
        <v>59.246000000000002</v>
      </c>
      <c r="J1510" s="7">
        <v>0.22</v>
      </c>
      <c r="K1510" s="7">
        <f t="shared" si="94"/>
        <v>11.8492</v>
      </c>
      <c r="L1510" s="7" t="s">
        <v>5077</v>
      </c>
      <c r="M1510" s="7">
        <v>4</v>
      </c>
      <c r="N1510" s="7">
        <f>INDEX('Delivery Distances'!$B$6:$K$20,MATCH('Sales Summary_working sheet'!L1510,'Delivery Distances'!$A$6:$A$20,0),MATCH('Sales Summary_working sheet'!M1510,'Delivery Distances'!$B$5:$K$5,0))</f>
        <v>5</v>
      </c>
      <c r="O1510" s="7" cm="1">
        <f t="array" ref="O1510">_xlfn.XLOOKUP(L1510,'Delivery Distances'!$A$6:$A$20,_xlfn.XLOOKUP('Sales Summary_working sheet'!M1510,'Delivery Distances'!$B$5:$K$5,'Delivery Distances'!$B$6:$K$20))</f>
        <v>5</v>
      </c>
      <c r="P1510" s="7">
        <f t="shared" si="95"/>
        <v>9</v>
      </c>
    </row>
    <row r="1511" spans="1:16" ht="15.75" customHeight="1" x14ac:dyDescent="0.15">
      <c r="A1511" s="13">
        <v>43991</v>
      </c>
      <c r="B1511" s="19" t="s">
        <v>5357</v>
      </c>
      <c r="C1511" s="7" t="s">
        <v>1540</v>
      </c>
      <c r="D1511" s="14">
        <v>4</v>
      </c>
      <c r="E1511" s="14" t="str">
        <f>_xlfn.XLOOKUP(D1511,'Meal Info'!$A$4:$A$19,'Meal Info'!$B$4:$B$19)</f>
        <v>Burritos</v>
      </c>
      <c r="F1511" s="14" t="str">
        <f>_xlfn.XLOOKUP(D1511,'Meal Info'!$A$4:$A$19,'Meal Info'!$C$4:$C$19)</f>
        <v>Edo</v>
      </c>
      <c r="G1511" s="7">
        <v>71.66</v>
      </c>
      <c r="H1511" s="7">
        <f t="shared" si="92"/>
        <v>7.1660000000000004</v>
      </c>
      <c r="I1511" s="7">
        <f t="shared" si="93"/>
        <v>78.825999999999993</v>
      </c>
      <c r="J1511" s="7">
        <v>0.4</v>
      </c>
      <c r="K1511" s="7">
        <f t="shared" si="94"/>
        <v>28.664000000000001</v>
      </c>
      <c r="L1511" s="7" t="s">
        <v>5081</v>
      </c>
      <c r="M1511" s="7">
        <v>3</v>
      </c>
      <c r="N1511" s="7">
        <f>INDEX('Delivery Distances'!$B$6:$K$20,MATCH('Sales Summary_working sheet'!L1511,'Delivery Distances'!$A$6:$A$20,0),MATCH('Sales Summary_working sheet'!M1511,'Delivery Distances'!$B$5:$K$5,0))</f>
        <v>3</v>
      </c>
      <c r="O1511" s="7" cm="1">
        <f t="array" ref="O1511">_xlfn.XLOOKUP(L1511,'Delivery Distances'!$A$6:$A$20,_xlfn.XLOOKUP('Sales Summary_working sheet'!M1511,'Delivery Distances'!$B$5:$K$5,'Delivery Distances'!$B$6:$K$20))</f>
        <v>3</v>
      </c>
      <c r="P1511" s="7">
        <f t="shared" si="95"/>
        <v>7</v>
      </c>
    </row>
    <row r="1512" spans="1:16" ht="15.75" customHeight="1" x14ac:dyDescent="0.15">
      <c r="A1512" s="13">
        <v>43991</v>
      </c>
      <c r="B1512" s="19" t="s">
        <v>5357</v>
      </c>
      <c r="C1512" s="7" t="s">
        <v>4796</v>
      </c>
      <c r="D1512" s="14">
        <v>12</v>
      </c>
      <c r="E1512" s="14" t="str">
        <f>_xlfn.XLOOKUP(D1512,'Meal Info'!$A$4:$A$19,'Meal Info'!$B$4:$B$19)</f>
        <v>Thai</v>
      </c>
      <c r="F1512" s="14" t="str">
        <f>_xlfn.XLOOKUP(D1512,'Meal Info'!$A$4:$A$19,'Meal Info'!$C$4:$C$19)</f>
        <v>Edo</v>
      </c>
      <c r="G1512" s="7">
        <v>80.260000000000005</v>
      </c>
      <c r="H1512" s="7">
        <f t="shared" si="92"/>
        <v>8.0260000000000016</v>
      </c>
      <c r="I1512" s="7">
        <f t="shared" si="93"/>
        <v>88.286000000000001</v>
      </c>
      <c r="J1512" s="7">
        <v>0.18</v>
      </c>
      <c r="K1512" s="7">
        <f t="shared" si="94"/>
        <v>14.4468</v>
      </c>
      <c r="L1512" s="7" t="s">
        <v>26</v>
      </c>
      <c r="M1512" s="7">
        <v>5</v>
      </c>
      <c r="N1512" s="7">
        <f>INDEX('Delivery Distances'!$B$6:$K$20,MATCH('Sales Summary_working sheet'!L1512,'Delivery Distances'!$A$6:$A$20,0),MATCH('Sales Summary_working sheet'!M1512,'Delivery Distances'!$B$5:$K$5,0))</f>
        <v>16</v>
      </c>
      <c r="O1512" s="7" cm="1">
        <f t="array" ref="O1512">_xlfn.XLOOKUP(L1512,'Delivery Distances'!$A$6:$A$20,_xlfn.XLOOKUP('Sales Summary_working sheet'!M1512,'Delivery Distances'!$B$5:$K$5,'Delivery Distances'!$B$6:$K$20))</f>
        <v>16</v>
      </c>
      <c r="P1512" s="7">
        <f t="shared" si="95"/>
        <v>15</v>
      </c>
    </row>
    <row r="1513" spans="1:16" ht="15.75" customHeight="1" x14ac:dyDescent="0.15">
      <c r="A1513" s="13">
        <v>43991</v>
      </c>
      <c r="B1513" s="19" t="s">
        <v>5357</v>
      </c>
      <c r="C1513" s="7" t="s">
        <v>3600</v>
      </c>
      <c r="D1513" s="14">
        <v>12</v>
      </c>
      <c r="E1513" s="14" t="str">
        <f>_xlfn.XLOOKUP(D1513,'Meal Info'!$A$4:$A$19,'Meal Info'!$B$4:$B$19)</f>
        <v>Thai</v>
      </c>
      <c r="F1513" s="14" t="str">
        <f>_xlfn.XLOOKUP(D1513,'Meal Info'!$A$4:$A$19,'Meal Info'!$C$4:$C$19)</f>
        <v>Edo</v>
      </c>
      <c r="G1513" s="7">
        <v>98.87</v>
      </c>
      <c r="H1513" s="7">
        <f t="shared" si="92"/>
        <v>9.8870000000000005</v>
      </c>
      <c r="I1513" s="7">
        <f t="shared" si="93"/>
        <v>108.75700000000001</v>
      </c>
      <c r="J1513" s="7">
        <v>0.37</v>
      </c>
      <c r="K1513" s="7">
        <f t="shared" si="94"/>
        <v>36.581900000000005</v>
      </c>
      <c r="L1513" s="7" t="s">
        <v>5079</v>
      </c>
      <c r="M1513" s="7">
        <v>3</v>
      </c>
      <c r="N1513" s="7">
        <f>INDEX('Delivery Distances'!$B$6:$K$20,MATCH('Sales Summary_working sheet'!L1513,'Delivery Distances'!$A$6:$A$20,0),MATCH('Sales Summary_working sheet'!M1513,'Delivery Distances'!$B$5:$K$5,0))</f>
        <v>4</v>
      </c>
      <c r="O1513" s="7" cm="1">
        <f t="array" ref="O1513">_xlfn.XLOOKUP(L1513,'Delivery Distances'!$A$6:$A$20,_xlfn.XLOOKUP('Sales Summary_working sheet'!M1513,'Delivery Distances'!$B$5:$K$5,'Delivery Distances'!$B$6:$K$20))</f>
        <v>4</v>
      </c>
      <c r="P1513" s="7">
        <f t="shared" si="95"/>
        <v>8</v>
      </c>
    </row>
    <row r="1514" spans="1:16" ht="15.75" customHeight="1" x14ac:dyDescent="0.15">
      <c r="A1514" s="13">
        <v>43991</v>
      </c>
      <c r="B1514" s="19" t="s">
        <v>5357</v>
      </c>
      <c r="C1514" s="7" t="s">
        <v>3851</v>
      </c>
      <c r="D1514" s="14">
        <v>4</v>
      </c>
      <c r="E1514" s="14" t="str">
        <f>_xlfn.XLOOKUP(D1514,'Meal Info'!$A$4:$A$19,'Meal Info'!$B$4:$B$19)</f>
        <v>Burritos</v>
      </c>
      <c r="F1514" s="14" t="str">
        <f>_xlfn.XLOOKUP(D1514,'Meal Info'!$A$4:$A$19,'Meal Info'!$C$4:$C$19)</f>
        <v>Edo</v>
      </c>
      <c r="G1514" s="7">
        <v>51.74</v>
      </c>
      <c r="H1514" s="7">
        <f t="shared" si="92"/>
        <v>5.1740000000000004</v>
      </c>
      <c r="I1514" s="7">
        <f t="shared" si="93"/>
        <v>56.914000000000001</v>
      </c>
      <c r="J1514" s="7">
        <v>0.21</v>
      </c>
      <c r="K1514" s="7">
        <f t="shared" si="94"/>
        <v>10.865399999999999</v>
      </c>
      <c r="L1514" s="7" t="s">
        <v>5077</v>
      </c>
      <c r="M1514" s="7">
        <v>3</v>
      </c>
      <c r="N1514" s="7">
        <f>INDEX('Delivery Distances'!$B$6:$K$20,MATCH('Sales Summary_working sheet'!L1514,'Delivery Distances'!$A$6:$A$20,0),MATCH('Sales Summary_working sheet'!M1514,'Delivery Distances'!$B$5:$K$5,0))</f>
        <v>2</v>
      </c>
      <c r="O1514" s="7" cm="1">
        <f t="array" ref="O1514">_xlfn.XLOOKUP(L1514,'Delivery Distances'!$A$6:$A$20,_xlfn.XLOOKUP('Sales Summary_working sheet'!M1514,'Delivery Distances'!$B$5:$K$5,'Delivery Distances'!$B$6:$K$20))</f>
        <v>2</v>
      </c>
      <c r="P1514" s="7">
        <f t="shared" si="95"/>
        <v>6</v>
      </c>
    </row>
    <row r="1515" spans="1:16" ht="15.75" customHeight="1" x14ac:dyDescent="0.15">
      <c r="A1515" s="13">
        <v>43991</v>
      </c>
      <c r="B1515" s="19" t="s">
        <v>5357</v>
      </c>
      <c r="C1515" s="7" t="s">
        <v>1326</v>
      </c>
      <c r="D1515" s="14">
        <v>4</v>
      </c>
      <c r="E1515" s="14" t="str">
        <f>_xlfn.XLOOKUP(D1515,'Meal Info'!$A$4:$A$19,'Meal Info'!$B$4:$B$19)</f>
        <v>Burritos</v>
      </c>
      <c r="F1515" s="14" t="str">
        <f>_xlfn.XLOOKUP(D1515,'Meal Info'!$A$4:$A$19,'Meal Info'!$C$4:$C$19)</f>
        <v>Edo</v>
      </c>
      <c r="G1515" s="7">
        <v>79.37</v>
      </c>
      <c r="H1515" s="7">
        <f t="shared" si="92"/>
        <v>7.9370000000000012</v>
      </c>
      <c r="I1515" s="7">
        <f t="shared" si="93"/>
        <v>87.307000000000002</v>
      </c>
      <c r="J1515" s="7">
        <v>0.21</v>
      </c>
      <c r="K1515" s="7">
        <f t="shared" si="94"/>
        <v>16.6677</v>
      </c>
      <c r="L1515" s="7" t="s">
        <v>26</v>
      </c>
      <c r="M1515" s="7">
        <v>4</v>
      </c>
      <c r="N1515" s="7">
        <f>INDEX('Delivery Distances'!$B$6:$K$20,MATCH('Sales Summary_working sheet'!L1515,'Delivery Distances'!$A$6:$A$20,0),MATCH('Sales Summary_working sheet'!M1515,'Delivery Distances'!$B$5:$K$5,0))</f>
        <v>22</v>
      </c>
      <c r="O1515" s="7" cm="1">
        <f t="array" ref="O1515">_xlfn.XLOOKUP(L1515,'Delivery Distances'!$A$6:$A$20,_xlfn.XLOOKUP('Sales Summary_working sheet'!M1515,'Delivery Distances'!$B$5:$K$5,'Delivery Distances'!$B$6:$K$20))</f>
        <v>22</v>
      </c>
      <c r="P1515" s="7">
        <f t="shared" si="95"/>
        <v>18</v>
      </c>
    </row>
    <row r="1516" spans="1:16" ht="15.75" customHeight="1" x14ac:dyDescent="0.15">
      <c r="A1516" s="13">
        <v>43991</v>
      </c>
      <c r="B1516" s="19" t="s">
        <v>5357</v>
      </c>
      <c r="C1516" s="7" t="s">
        <v>4792</v>
      </c>
      <c r="D1516" s="14">
        <v>12</v>
      </c>
      <c r="E1516" s="14" t="str">
        <f>_xlfn.XLOOKUP(D1516,'Meal Info'!$A$4:$A$19,'Meal Info'!$B$4:$B$19)</f>
        <v>Thai</v>
      </c>
      <c r="F1516" s="14" t="str">
        <f>_xlfn.XLOOKUP(D1516,'Meal Info'!$A$4:$A$19,'Meal Info'!$C$4:$C$19)</f>
        <v>Edo</v>
      </c>
      <c r="G1516" s="7">
        <v>99.91</v>
      </c>
      <c r="H1516" s="7">
        <f t="shared" ref="H1516:H1579" si="96">G1516*10%</f>
        <v>9.9909999999999997</v>
      </c>
      <c r="I1516" s="7">
        <f t="shared" ref="I1516:I1579" si="97">G1516+H1516</f>
        <v>109.901</v>
      </c>
      <c r="J1516" s="7">
        <v>0.36</v>
      </c>
      <c r="K1516" s="7">
        <f t="shared" si="94"/>
        <v>35.967599999999997</v>
      </c>
      <c r="L1516" s="7" t="s">
        <v>5076</v>
      </c>
      <c r="M1516" s="7">
        <v>4</v>
      </c>
      <c r="N1516" s="7">
        <f>INDEX('Delivery Distances'!$B$6:$K$20,MATCH('Sales Summary_working sheet'!L1516,'Delivery Distances'!$A$6:$A$20,0),MATCH('Sales Summary_working sheet'!M1516,'Delivery Distances'!$B$5:$K$5,0))</f>
        <v>11</v>
      </c>
      <c r="O1516" s="7" cm="1">
        <f t="array" ref="O1516">_xlfn.XLOOKUP(L1516,'Delivery Distances'!$A$6:$A$20,_xlfn.XLOOKUP('Sales Summary_working sheet'!M1516,'Delivery Distances'!$B$5:$K$5,'Delivery Distances'!$B$6:$K$20))</f>
        <v>11</v>
      </c>
      <c r="P1516" s="7">
        <f t="shared" si="95"/>
        <v>12.5</v>
      </c>
    </row>
    <row r="1517" spans="1:16" ht="15.75" customHeight="1" x14ac:dyDescent="0.15">
      <c r="A1517" s="13">
        <v>43991</v>
      </c>
      <c r="B1517" s="19" t="s">
        <v>5357</v>
      </c>
      <c r="C1517" s="7" t="s">
        <v>4837</v>
      </c>
      <c r="D1517" s="14">
        <v>12</v>
      </c>
      <c r="E1517" s="14" t="str">
        <f>_xlfn.XLOOKUP(D1517,'Meal Info'!$A$4:$A$19,'Meal Info'!$B$4:$B$19)</f>
        <v>Thai</v>
      </c>
      <c r="F1517" s="14" t="str">
        <f>_xlfn.XLOOKUP(D1517,'Meal Info'!$A$4:$A$19,'Meal Info'!$C$4:$C$19)</f>
        <v>Edo</v>
      </c>
      <c r="G1517" s="7">
        <v>51.46</v>
      </c>
      <c r="H1517" s="7">
        <f t="shared" si="96"/>
        <v>5.1460000000000008</v>
      </c>
      <c r="I1517" s="7">
        <f t="shared" si="97"/>
        <v>56.606000000000002</v>
      </c>
      <c r="J1517" s="7">
        <v>0.38</v>
      </c>
      <c r="K1517" s="7">
        <f t="shared" si="94"/>
        <v>19.5548</v>
      </c>
      <c r="L1517" s="7" t="s">
        <v>27</v>
      </c>
      <c r="M1517" s="7">
        <v>1</v>
      </c>
      <c r="N1517" s="7">
        <f>INDEX('Delivery Distances'!$B$6:$K$20,MATCH('Sales Summary_working sheet'!L1517,'Delivery Distances'!$A$6:$A$20,0),MATCH('Sales Summary_working sheet'!M1517,'Delivery Distances'!$B$5:$K$5,0))</f>
        <v>18</v>
      </c>
      <c r="O1517" s="7" cm="1">
        <f t="array" ref="O1517">_xlfn.XLOOKUP(L1517,'Delivery Distances'!$A$6:$A$20,_xlfn.XLOOKUP('Sales Summary_working sheet'!M1517,'Delivery Distances'!$B$5:$K$5,'Delivery Distances'!$B$6:$K$20))</f>
        <v>18</v>
      </c>
      <c r="P1517" s="7">
        <f t="shared" si="95"/>
        <v>16</v>
      </c>
    </row>
    <row r="1518" spans="1:16" ht="15.75" customHeight="1" x14ac:dyDescent="0.15">
      <c r="A1518" s="13">
        <v>43991</v>
      </c>
      <c r="B1518" s="19" t="s">
        <v>5357</v>
      </c>
      <c r="C1518" s="7" t="s">
        <v>2808</v>
      </c>
      <c r="D1518" s="14">
        <v>4</v>
      </c>
      <c r="E1518" s="14" t="str">
        <f>_xlfn.XLOOKUP(D1518,'Meal Info'!$A$4:$A$19,'Meal Info'!$B$4:$B$19)</f>
        <v>Burritos</v>
      </c>
      <c r="F1518" s="14" t="str">
        <f>_xlfn.XLOOKUP(D1518,'Meal Info'!$A$4:$A$19,'Meal Info'!$C$4:$C$19)</f>
        <v>Edo</v>
      </c>
      <c r="G1518" s="7">
        <v>50.94</v>
      </c>
      <c r="H1518" s="7">
        <f t="shared" si="96"/>
        <v>5.0940000000000003</v>
      </c>
      <c r="I1518" s="7">
        <f t="shared" si="97"/>
        <v>56.033999999999999</v>
      </c>
      <c r="J1518" s="7">
        <v>0.26</v>
      </c>
      <c r="K1518" s="7">
        <f t="shared" si="94"/>
        <v>13.244400000000001</v>
      </c>
      <c r="L1518" s="7" t="s">
        <v>5081</v>
      </c>
      <c r="M1518" s="7">
        <v>1</v>
      </c>
      <c r="N1518" s="7">
        <f>INDEX('Delivery Distances'!$B$6:$K$20,MATCH('Sales Summary_working sheet'!L1518,'Delivery Distances'!$A$6:$A$20,0),MATCH('Sales Summary_working sheet'!M1518,'Delivery Distances'!$B$5:$K$5,0))</f>
        <v>1</v>
      </c>
      <c r="O1518" s="7" cm="1">
        <f t="array" ref="O1518">_xlfn.XLOOKUP(L1518,'Delivery Distances'!$A$6:$A$20,_xlfn.XLOOKUP('Sales Summary_working sheet'!M1518,'Delivery Distances'!$B$5:$K$5,'Delivery Distances'!$B$6:$K$20))</f>
        <v>1</v>
      </c>
      <c r="P1518" s="7">
        <f t="shared" si="95"/>
        <v>3</v>
      </c>
    </row>
    <row r="1519" spans="1:16" ht="15.75" customHeight="1" x14ac:dyDescent="0.15">
      <c r="A1519" s="13">
        <v>43991</v>
      </c>
      <c r="B1519" s="19" t="s">
        <v>5357</v>
      </c>
      <c r="C1519" s="7" t="s">
        <v>1140</v>
      </c>
      <c r="D1519" s="14">
        <v>12</v>
      </c>
      <c r="E1519" s="14" t="str">
        <f>_xlfn.XLOOKUP(D1519,'Meal Info'!$A$4:$A$19,'Meal Info'!$B$4:$B$19)</f>
        <v>Thai</v>
      </c>
      <c r="F1519" s="14" t="str">
        <f>_xlfn.XLOOKUP(D1519,'Meal Info'!$A$4:$A$19,'Meal Info'!$C$4:$C$19)</f>
        <v>Edo</v>
      </c>
      <c r="G1519" s="7">
        <v>6.68</v>
      </c>
      <c r="H1519" s="7">
        <f t="shared" si="96"/>
        <v>0.66800000000000004</v>
      </c>
      <c r="I1519" s="7">
        <f t="shared" si="97"/>
        <v>7.3479999999999999</v>
      </c>
      <c r="J1519" s="7">
        <v>0.26</v>
      </c>
      <c r="K1519" s="7">
        <f t="shared" si="94"/>
        <v>1.7367999999999999</v>
      </c>
      <c r="L1519" s="7" t="s">
        <v>5083</v>
      </c>
      <c r="M1519" s="7">
        <v>4</v>
      </c>
      <c r="N1519" s="7">
        <f>INDEX('Delivery Distances'!$B$6:$K$20,MATCH('Sales Summary_working sheet'!L1519,'Delivery Distances'!$A$6:$A$20,0),MATCH('Sales Summary_working sheet'!M1519,'Delivery Distances'!$B$5:$K$5,0))</f>
        <v>1</v>
      </c>
      <c r="O1519" s="7" cm="1">
        <f t="array" ref="O1519">_xlfn.XLOOKUP(L1519,'Delivery Distances'!$A$6:$A$20,_xlfn.XLOOKUP('Sales Summary_working sheet'!M1519,'Delivery Distances'!$B$5:$K$5,'Delivery Distances'!$B$6:$K$20))</f>
        <v>1</v>
      </c>
      <c r="P1519" s="7">
        <f t="shared" si="95"/>
        <v>3</v>
      </c>
    </row>
    <row r="1520" spans="1:16" ht="15.75" customHeight="1" x14ac:dyDescent="0.15">
      <c r="A1520" s="13">
        <v>43991</v>
      </c>
      <c r="B1520" s="19" t="s">
        <v>5357</v>
      </c>
      <c r="C1520" s="7" t="s">
        <v>90</v>
      </c>
      <c r="D1520" s="14">
        <v>12</v>
      </c>
      <c r="E1520" s="14" t="str">
        <f>_xlfn.XLOOKUP(D1520,'Meal Info'!$A$4:$A$19,'Meal Info'!$B$4:$B$19)</f>
        <v>Thai</v>
      </c>
      <c r="F1520" s="14" t="str">
        <f>_xlfn.XLOOKUP(D1520,'Meal Info'!$A$4:$A$19,'Meal Info'!$C$4:$C$19)</f>
        <v>Edo</v>
      </c>
      <c r="G1520" s="7">
        <v>20.28</v>
      </c>
      <c r="H1520" s="7">
        <f t="shared" si="96"/>
        <v>2.028</v>
      </c>
      <c r="I1520" s="7">
        <f t="shared" si="97"/>
        <v>22.308</v>
      </c>
      <c r="J1520" s="7">
        <v>0.06</v>
      </c>
      <c r="K1520" s="7">
        <f t="shared" si="94"/>
        <v>1.2168000000000001</v>
      </c>
      <c r="L1520" s="7" t="s">
        <v>26</v>
      </c>
      <c r="M1520" s="7">
        <v>10</v>
      </c>
      <c r="N1520" s="7">
        <f>INDEX('Delivery Distances'!$B$6:$K$20,MATCH('Sales Summary_working sheet'!L1520,'Delivery Distances'!$A$6:$A$20,0),MATCH('Sales Summary_working sheet'!M1520,'Delivery Distances'!$B$5:$K$5,0))</f>
        <v>20</v>
      </c>
      <c r="O1520" s="7" cm="1">
        <f t="array" ref="O1520">_xlfn.XLOOKUP(L1520,'Delivery Distances'!$A$6:$A$20,_xlfn.XLOOKUP('Sales Summary_working sheet'!M1520,'Delivery Distances'!$B$5:$K$5,'Delivery Distances'!$B$6:$K$20))</f>
        <v>20</v>
      </c>
      <c r="P1520" s="7">
        <f t="shared" si="95"/>
        <v>17</v>
      </c>
    </row>
    <row r="1521" spans="1:16" ht="15.75" customHeight="1" x14ac:dyDescent="0.15">
      <c r="A1521" s="13">
        <v>43991</v>
      </c>
      <c r="B1521" s="19" t="s">
        <v>5357</v>
      </c>
      <c r="C1521" s="7" t="s">
        <v>3143</v>
      </c>
      <c r="D1521" s="14">
        <v>6</v>
      </c>
      <c r="E1521" s="14" t="str">
        <f>_xlfn.XLOOKUP(D1521,'Meal Info'!$A$4:$A$19,'Meal Info'!$B$4:$B$19)</f>
        <v>Indian</v>
      </c>
      <c r="F1521" s="14" t="str">
        <f>_xlfn.XLOOKUP(D1521,'Meal Info'!$A$4:$A$19,'Meal Info'!$C$4:$C$19)</f>
        <v>Edo</v>
      </c>
      <c r="G1521" s="7">
        <v>16.54</v>
      </c>
      <c r="H1521" s="7">
        <f t="shared" si="96"/>
        <v>1.6539999999999999</v>
      </c>
      <c r="I1521" s="7">
        <f t="shared" si="97"/>
        <v>18.193999999999999</v>
      </c>
      <c r="J1521" s="7">
        <v>0.13</v>
      </c>
      <c r="K1521" s="7">
        <f t="shared" si="94"/>
        <v>2.1501999999999999</v>
      </c>
      <c r="L1521" s="7" t="s">
        <v>5075</v>
      </c>
      <c r="M1521" s="7">
        <v>8</v>
      </c>
      <c r="N1521" s="7">
        <f>INDEX('Delivery Distances'!$B$6:$K$20,MATCH('Sales Summary_working sheet'!L1521,'Delivery Distances'!$A$6:$A$20,0),MATCH('Sales Summary_working sheet'!M1521,'Delivery Distances'!$B$5:$K$5,0))</f>
        <v>2</v>
      </c>
      <c r="O1521" s="7" cm="1">
        <f t="array" ref="O1521">_xlfn.XLOOKUP(L1521,'Delivery Distances'!$A$6:$A$20,_xlfn.XLOOKUP('Sales Summary_working sheet'!M1521,'Delivery Distances'!$B$5:$K$5,'Delivery Distances'!$B$6:$K$20))</f>
        <v>2</v>
      </c>
      <c r="P1521" s="7">
        <f t="shared" si="95"/>
        <v>6</v>
      </c>
    </row>
    <row r="1522" spans="1:16" ht="15.75" customHeight="1" x14ac:dyDescent="0.15">
      <c r="A1522" s="13">
        <v>43991</v>
      </c>
      <c r="B1522" s="19" t="s">
        <v>5357</v>
      </c>
      <c r="C1522" s="7" t="s">
        <v>2593</v>
      </c>
      <c r="D1522" s="14">
        <v>4</v>
      </c>
      <c r="E1522" s="14" t="str">
        <f>_xlfn.XLOOKUP(D1522,'Meal Info'!$A$4:$A$19,'Meal Info'!$B$4:$B$19)</f>
        <v>Burritos</v>
      </c>
      <c r="F1522" s="14" t="str">
        <f>_xlfn.XLOOKUP(D1522,'Meal Info'!$A$4:$A$19,'Meal Info'!$C$4:$C$19)</f>
        <v>Edo</v>
      </c>
      <c r="G1522" s="7">
        <v>15.88</v>
      </c>
      <c r="H1522" s="7">
        <f t="shared" si="96"/>
        <v>1.5880000000000001</v>
      </c>
      <c r="I1522" s="7">
        <f t="shared" si="97"/>
        <v>17.468</v>
      </c>
      <c r="J1522" s="7">
        <v>0.1</v>
      </c>
      <c r="K1522" s="7">
        <f t="shared" si="94"/>
        <v>1.5880000000000001</v>
      </c>
      <c r="L1522" s="7" t="s">
        <v>5079</v>
      </c>
      <c r="M1522" s="7">
        <v>8</v>
      </c>
      <c r="N1522" s="7">
        <f>INDEX('Delivery Distances'!$B$6:$K$20,MATCH('Sales Summary_working sheet'!L1522,'Delivery Distances'!$A$6:$A$20,0),MATCH('Sales Summary_working sheet'!M1522,'Delivery Distances'!$B$5:$K$5,0))</f>
        <v>5</v>
      </c>
      <c r="O1522" s="7" cm="1">
        <f t="array" ref="O1522">_xlfn.XLOOKUP(L1522,'Delivery Distances'!$A$6:$A$20,_xlfn.XLOOKUP('Sales Summary_working sheet'!M1522,'Delivery Distances'!$B$5:$K$5,'Delivery Distances'!$B$6:$K$20))</f>
        <v>5</v>
      </c>
      <c r="P1522" s="7">
        <f t="shared" si="95"/>
        <v>9</v>
      </c>
    </row>
    <row r="1523" spans="1:16" ht="15.75" customHeight="1" x14ac:dyDescent="0.15">
      <c r="A1523" s="13">
        <v>43991</v>
      </c>
      <c r="B1523" s="19" t="s">
        <v>5358</v>
      </c>
      <c r="C1523" s="7" t="s">
        <v>1814</v>
      </c>
      <c r="D1523" s="14">
        <v>6</v>
      </c>
      <c r="E1523" s="14" t="str">
        <f>_xlfn.XLOOKUP(D1523,'Meal Info'!$A$4:$A$19,'Meal Info'!$B$4:$B$19)</f>
        <v>Indian</v>
      </c>
      <c r="F1523" s="14" t="str">
        <f>_xlfn.XLOOKUP(D1523,'Meal Info'!$A$4:$A$19,'Meal Info'!$C$4:$C$19)</f>
        <v>Edo</v>
      </c>
      <c r="G1523" s="7">
        <v>49.02</v>
      </c>
      <c r="H1523" s="7">
        <f t="shared" si="96"/>
        <v>4.902000000000001</v>
      </c>
      <c r="I1523" s="7">
        <f t="shared" si="97"/>
        <v>53.922000000000004</v>
      </c>
      <c r="J1523" s="7">
        <v>0.23</v>
      </c>
      <c r="K1523" s="7">
        <f t="shared" si="94"/>
        <v>11.274600000000001</v>
      </c>
      <c r="L1523" s="7" t="s">
        <v>29</v>
      </c>
      <c r="M1523" s="7">
        <v>9</v>
      </c>
      <c r="N1523" s="7">
        <f>INDEX('Delivery Distances'!$B$6:$K$20,MATCH('Sales Summary_working sheet'!L1523,'Delivery Distances'!$A$6:$A$20,0),MATCH('Sales Summary_working sheet'!M1523,'Delivery Distances'!$B$5:$K$5,0))</f>
        <v>6</v>
      </c>
      <c r="O1523" s="7" cm="1">
        <f t="array" ref="O1523">_xlfn.XLOOKUP(L1523,'Delivery Distances'!$A$6:$A$20,_xlfn.XLOOKUP('Sales Summary_working sheet'!M1523,'Delivery Distances'!$B$5:$K$5,'Delivery Distances'!$B$6:$K$20))</f>
        <v>6</v>
      </c>
      <c r="P1523" s="7">
        <f t="shared" si="95"/>
        <v>10</v>
      </c>
    </row>
    <row r="1524" spans="1:16" ht="15.75" customHeight="1" x14ac:dyDescent="0.15">
      <c r="A1524" s="13">
        <v>43991</v>
      </c>
      <c r="B1524" s="19" t="s">
        <v>5358</v>
      </c>
      <c r="C1524" s="7" t="s">
        <v>2364</v>
      </c>
      <c r="D1524" s="14">
        <v>6</v>
      </c>
      <c r="E1524" s="14" t="str">
        <f>_xlfn.XLOOKUP(D1524,'Meal Info'!$A$4:$A$19,'Meal Info'!$B$4:$B$19)</f>
        <v>Indian</v>
      </c>
      <c r="F1524" s="14" t="str">
        <f>_xlfn.XLOOKUP(D1524,'Meal Info'!$A$4:$A$19,'Meal Info'!$C$4:$C$19)</f>
        <v>Edo</v>
      </c>
      <c r="G1524" s="7">
        <v>44.61</v>
      </c>
      <c r="H1524" s="7">
        <f t="shared" si="96"/>
        <v>4.4610000000000003</v>
      </c>
      <c r="I1524" s="7">
        <f t="shared" si="97"/>
        <v>49.070999999999998</v>
      </c>
      <c r="J1524" s="7">
        <v>0.09</v>
      </c>
      <c r="K1524" s="7">
        <f t="shared" si="94"/>
        <v>4.0148999999999999</v>
      </c>
      <c r="L1524" s="7" t="s">
        <v>29</v>
      </c>
      <c r="M1524" s="7">
        <v>9</v>
      </c>
      <c r="N1524" s="7">
        <f>INDEX('Delivery Distances'!$B$6:$K$20,MATCH('Sales Summary_working sheet'!L1524,'Delivery Distances'!$A$6:$A$20,0),MATCH('Sales Summary_working sheet'!M1524,'Delivery Distances'!$B$5:$K$5,0))</f>
        <v>6</v>
      </c>
      <c r="O1524" s="7" cm="1">
        <f t="array" ref="O1524">_xlfn.XLOOKUP(L1524,'Delivery Distances'!$A$6:$A$20,_xlfn.XLOOKUP('Sales Summary_working sheet'!M1524,'Delivery Distances'!$B$5:$K$5,'Delivery Distances'!$B$6:$K$20))</f>
        <v>6</v>
      </c>
      <c r="P1524" s="7">
        <f t="shared" si="95"/>
        <v>10</v>
      </c>
    </row>
    <row r="1525" spans="1:16" ht="15.75" customHeight="1" x14ac:dyDescent="0.15">
      <c r="A1525" s="13">
        <v>43991</v>
      </c>
      <c r="B1525" s="19" t="s">
        <v>5358</v>
      </c>
      <c r="C1525" s="7" t="s">
        <v>1824</v>
      </c>
      <c r="D1525" s="14">
        <v>12</v>
      </c>
      <c r="E1525" s="14" t="str">
        <f>_xlfn.XLOOKUP(D1525,'Meal Info'!$A$4:$A$19,'Meal Info'!$B$4:$B$19)</f>
        <v>Thai</v>
      </c>
      <c r="F1525" s="14" t="str">
        <f>_xlfn.XLOOKUP(D1525,'Meal Info'!$A$4:$A$19,'Meal Info'!$C$4:$C$19)</f>
        <v>Edo</v>
      </c>
      <c r="G1525" s="7">
        <v>84.24</v>
      </c>
      <c r="H1525" s="7">
        <f t="shared" si="96"/>
        <v>8.4239999999999995</v>
      </c>
      <c r="I1525" s="7">
        <f t="shared" si="97"/>
        <v>92.663999999999987</v>
      </c>
      <c r="J1525" s="7">
        <v>0.38</v>
      </c>
      <c r="K1525" s="7">
        <f t="shared" si="94"/>
        <v>32.011199999999995</v>
      </c>
      <c r="L1525" s="7" t="s">
        <v>5078</v>
      </c>
      <c r="M1525" s="7">
        <v>5</v>
      </c>
      <c r="N1525" s="7">
        <f>INDEX('Delivery Distances'!$B$6:$K$20,MATCH('Sales Summary_working sheet'!L1525,'Delivery Distances'!$A$6:$A$20,0),MATCH('Sales Summary_working sheet'!M1525,'Delivery Distances'!$B$5:$K$5,0))</f>
        <v>5</v>
      </c>
      <c r="O1525" s="7" cm="1">
        <f t="array" ref="O1525">_xlfn.XLOOKUP(L1525,'Delivery Distances'!$A$6:$A$20,_xlfn.XLOOKUP('Sales Summary_working sheet'!M1525,'Delivery Distances'!$B$5:$K$5,'Delivery Distances'!$B$6:$K$20))</f>
        <v>5</v>
      </c>
      <c r="P1525" s="7">
        <f t="shared" si="95"/>
        <v>9</v>
      </c>
    </row>
    <row r="1526" spans="1:16" ht="15.75" customHeight="1" x14ac:dyDescent="0.15">
      <c r="A1526" s="13">
        <v>43991</v>
      </c>
      <c r="B1526" s="19" t="s">
        <v>5358</v>
      </c>
      <c r="C1526" s="7" t="s">
        <v>3439</v>
      </c>
      <c r="D1526" s="14">
        <v>6</v>
      </c>
      <c r="E1526" s="14" t="str">
        <f>_xlfn.XLOOKUP(D1526,'Meal Info'!$A$4:$A$19,'Meal Info'!$B$4:$B$19)</f>
        <v>Indian</v>
      </c>
      <c r="F1526" s="14" t="str">
        <f>_xlfn.XLOOKUP(D1526,'Meal Info'!$A$4:$A$19,'Meal Info'!$C$4:$C$19)</f>
        <v>Edo</v>
      </c>
      <c r="G1526" s="7">
        <v>3.6</v>
      </c>
      <c r="H1526" s="7">
        <f t="shared" si="96"/>
        <v>0.36000000000000004</v>
      </c>
      <c r="I1526" s="7">
        <f t="shared" si="97"/>
        <v>3.96</v>
      </c>
      <c r="J1526" s="7">
        <v>0.05</v>
      </c>
      <c r="K1526" s="7">
        <f t="shared" si="94"/>
        <v>0.18000000000000002</v>
      </c>
      <c r="L1526" s="7" t="s">
        <v>29</v>
      </c>
      <c r="M1526" s="7">
        <v>4</v>
      </c>
      <c r="N1526" s="7">
        <f>INDEX('Delivery Distances'!$B$6:$K$20,MATCH('Sales Summary_working sheet'!L1526,'Delivery Distances'!$A$6:$A$20,0),MATCH('Sales Summary_working sheet'!M1526,'Delivery Distances'!$B$5:$K$5,0))</f>
        <v>14</v>
      </c>
      <c r="O1526" s="7" cm="1">
        <f t="array" ref="O1526">_xlfn.XLOOKUP(L1526,'Delivery Distances'!$A$6:$A$20,_xlfn.XLOOKUP('Sales Summary_working sheet'!M1526,'Delivery Distances'!$B$5:$K$5,'Delivery Distances'!$B$6:$K$20))</f>
        <v>14</v>
      </c>
      <c r="P1526" s="7">
        <f t="shared" si="95"/>
        <v>14</v>
      </c>
    </row>
    <row r="1527" spans="1:16" ht="15.75" customHeight="1" x14ac:dyDescent="0.15">
      <c r="A1527" s="13">
        <v>43991</v>
      </c>
      <c r="B1527" s="19" t="s">
        <v>5358</v>
      </c>
      <c r="C1527" s="7" t="s">
        <v>2196</v>
      </c>
      <c r="D1527" s="14">
        <v>12</v>
      </c>
      <c r="E1527" s="14" t="str">
        <f>_xlfn.XLOOKUP(D1527,'Meal Info'!$A$4:$A$19,'Meal Info'!$B$4:$B$19)</f>
        <v>Thai</v>
      </c>
      <c r="F1527" s="14" t="str">
        <f>_xlfn.XLOOKUP(D1527,'Meal Info'!$A$4:$A$19,'Meal Info'!$C$4:$C$19)</f>
        <v>Edo</v>
      </c>
      <c r="G1527" s="7">
        <v>56.55</v>
      </c>
      <c r="H1527" s="7">
        <f t="shared" si="96"/>
        <v>5.6550000000000002</v>
      </c>
      <c r="I1527" s="7">
        <f t="shared" si="97"/>
        <v>62.204999999999998</v>
      </c>
      <c r="J1527" s="7">
        <v>0.22</v>
      </c>
      <c r="K1527" s="7">
        <f t="shared" si="94"/>
        <v>12.440999999999999</v>
      </c>
      <c r="L1527" s="7" t="s">
        <v>5077</v>
      </c>
      <c r="M1527" s="7">
        <v>9</v>
      </c>
      <c r="N1527" s="7">
        <f>INDEX('Delivery Distances'!$B$6:$K$20,MATCH('Sales Summary_working sheet'!L1527,'Delivery Distances'!$A$6:$A$20,0),MATCH('Sales Summary_working sheet'!M1527,'Delivery Distances'!$B$5:$K$5,0))</f>
        <v>4</v>
      </c>
      <c r="O1527" s="7" cm="1">
        <f t="array" ref="O1527">_xlfn.XLOOKUP(L1527,'Delivery Distances'!$A$6:$A$20,_xlfn.XLOOKUP('Sales Summary_working sheet'!M1527,'Delivery Distances'!$B$5:$K$5,'Delivery Distances'!$B$6:$K$20))</f>
        <v>4</v>
      </c>
      <c r="P1527" s="7">
        <f t="shared" si="95"/>
        <v>8</v>
      </c>
    </row>
    <row r="1528" spans="1:16" ht="15.75" customHeight="1" x14ac:dyDescent="0.15">
      <c r="A1528" s="13">
        <v>43991</v>
      </c>
      <c r="B1528" s="19" t="s">
        <v>5358</v>
      </c>
      <c r="C1528" s="7" t="s">
        <v>2854</v>
      </c>
      <c r="D1528" s="14">
        <v>12</v>
      </c>
      <c r="E1528" s="14" t="str">
        <f>_xlfn.XLOOKUP(D1528,'Meal Info'!$A$4:$A$19,'Meal Info'!$B$4:$B$19)</f>
        <v>Thai</v>
      </c>
      <c r="F1528" s="14" t="str">
        <f>_xlfn.XLOOKUP(D1528,'Meal Info'!$A$4:$A$19,'Meal Info'!$C$4:$C$19)</f>
        <v>Edo</v>
      </c>
      <c r="G1528" s="7">
        <v>83.7</v>
      </c>
      <c r="H1528" s="7">
        <f t="shared" si="96"/>
        <v>8.370000000000001</v>
      </c>
      <c r="I1528" s="7">
        <f t="shared" si="97"/>
        <v>92.070000000000007</v>
      </c>
      <c r="J1528" s="7">
        <v>0.39</v>
      </c>
      <c r="K1528" s="7">
        <f t="shared" si="94"/>
        <v>32.643000000000001</v>
      </c>
      <c r="L1528" s="7" t="s">
        <v>27</v>
      </c>
      <c r="M1528" s="7">
        <v>3</v>
      </c>
      <c r="N1528" s="7">
        <f>INDEX('Delivery Distances'!$B$6:$K$20,MATCH('Sales Summary_working sheet'!L1528,'Delivery Distances'!$A$6:$A$20,0),MATCH('Sales Summary_working sheet'!M1528,'Delivery Distances'!$B$5:$K$5,0))</f>
        <v>17</v>
      </c>
      <c r="O1528" s="7" cm="1">
        <f t="array" ref="O1528">_xlfn.XLOOKUP(L1528,'Delivery Distances'!$A$6:$A$20,_xlfn.XLOOKUP('Sales Summary_working sheet'!M1528,'Delivery Distances'!$B$5:$K$5,'Delivery Distances'!$B$6:$K$20))</f>
        <v>17</v>
      </c>
      <c r="P1528" s="7">
        <f t="shared" si="95"/>
        <v>15.5</v>
      </c>
    </row>
    <row r="1529" spans="1:16" ht="15.75" customHeight="1" x14ac:dyDescent="0.15">
      <c r="A1529" s="13">
        <v>43991</v>
      </c>
      <c r="B1529" s="19" t="s">
        <v>5358</v>
      </c>
      <c r="C1529" s="7" t="s">
        <v>3140</v>
      </c>
      <c r="D1529" s="14">
        <v>6</v>
      </c>
      <c r="E1529" s="14" t="str">
        <f>_xlfn.XLOOKUP(D1529,'Meal Info'!$A$4:$A$19,'Meal Info'!$B$4:$B$19)</f>
        <v>Indian</v>
      </c>
      <c r="F1529" s="14" t="str">
        <f>_xlfn.XLOOKUP(D1529,'Meal Info'!$A$4:$A$19,'Meal Info'!$C$4:$C$19)</f>
        <v>Edo</v>
      </c>
      <c r="G1529" s="7">
        <v>59.84</v>
      </c>
      <c r="H1529" s="7">
        <f t="shared" si="96"/>
        <v>5.9840000000000009</v>
      </c>
      <c r="I1529" s="7">
        <f t="shared" si="97"/>
        <v>65.823999999999998</v>
      </c>
      <c r="J1529" s="7">
        <v>0.08</v>
      </c>
      <c r="K1529" s="7">
        <f t="shared" si="94"/>
        <v>4.7872000000000003</v>
      </c>
      <c r="L1529" s="7" t="s">
        <v>5078</v>
      </c>
      <c r="M1529" s="7">
        <v>6</v>
      </c>
      <c r="N1529" s="7">
        <f>INDEX('Delivery Distances'!$B$6:$K$20,MATCH('Sales Summary_working sheet'!L1529,'Delivery Distances'!$A$6:$A$20,0),MATCH('Sales Summary_working sheet'!M1529,'Delivery Distances'!$B$5:$K$5,0))</f>
        <v>5</v>
      </c>
      <c r="O1529" s="7" cm="1">
        <f t="array" ref="O1529">_xlfn.XLOOKUP(L1529,'Delivery Distances'!$A$6:$A$20,_xlfn.XLOOKUP('Sales Summary_working sheet'!M1529,'Delivery Distances'!$B$5:$K$5,'Delivery Distances'!$B$6:$K$20))</f>
        <v>5</v>
      </c>
      <c r="P1529" s="7">
        <f t="shared" si="95"/>
        <v>9</v>
      </c>
    </row>
    <row r="1530" spans="1:16" ht="15.75" customHeight="1" x14ac:dyDescent="0.15">
      <c r="A1530" s="13">
        <v>43991</v>
      </c>
      <c r="B1530" s="19" t="s">
        <v>5358</v>
      </c>
      <c r="C1530" s="7" t="s">
        <v>2381</v>
      </c>
      <c r="D1530" s="14">
        <v>12</v>
      </c>
      <c r="E1530" s="14" t="str">
        <f>_xlfn.XLOOKUP(D1530,'Meal Info'!$A$4:$A$19,'Meal Info'!$B$4:$B$19)</f>
        <v>Thai</v>
      </c>
      <c r="F1530" s="14" t="str">
        <f>_xlfn.XLOOKUP(D1530,'Meal Info'!$A$4:$A$19,'Meal Info'!$C$4:$C$19)</f>
        <v>Edo</v>
      </c>
      <c r="G1530" s="7">
        <v>51.85</v>
      </c>
      <c r="H1530" s="7">
        <f t="shared" si="96"/>
        <v>5.1850000000000005</v>
      </c>
      <c r="I1530" s="7">
        <f t="shared" si="97"/>
        <v>57.035000000000004</v>
      </c>
      <c r="J1530" s="7">
        <v>0.26</v>
      </c>
      <c r="K1530" s="7">
        <f t="shared" si="94"/>
        <v>13.481000000000002</v>
      </c>
      <c r="L1530" s="7" t="s">
        <v>5083</v>
      </c>
      <c r="M1530" s="7">
        <v>9</v>
      </c>
      <c r="N1530" s="7">
        <f>INDEX('Delivery Distances'!$B$6:$K$20,MATCH('Sales Summary_working sheet'!L1530,'Delivery Distances'!$A$6:$A$20,0),MATCH('Sales Summary_working sheet'!M1530,'Delivery Distances'!$B$5:$K$5,0))</f>
        <v>2</v>
      </c>
      <c r="O1530" s="7" cm="1">
        <f t="array" ref="O1530">_xlfn.XLOOKUP(L1530,'Delivery Distances'!$A$6:$A$20,_xlfn.XLOOKUP('Sales Summary_working sheet'!M1530,'Delivery Distances'!$B$5:$K$5,'Delivery Distances'!$B$6:$K$20))</f>
        <v>2</v>
      </c>
      <c r="P1530" s="7">
        <f t="shared" si="95"/>
        <v>6</v>
      </c>
    </row>
    <row r="1531" spans="1:16" ht="15.75" customHeight="1" x14ac:dyDescent="0.15">
      <c r="A1531" s="13">
        <v>43991</v>
      </c>
      <c r="B1531" s="19" t="s">
        <v>5358</v>
      </c>
      <c r="C1531" s="7" t="s">
        <v>157</v>
      </c>
      <c r="D1531" s="14">
        <v>12</v>
      </c>
      <c r="E1531" s="14" t="str">
        <f>_xlfn.XLOOKUP(D1531,'Meal Info'!$A$4:$A$19,'Meal Info'!$B$4:$B$19)</f>
        <v>Thai</v>
      </c>
      <c r="F1531" s="14" t="str">
        <f>_xlfn.XLOOKUP(D1531,'Meal Info'!$A$4:$A$19,'Meal Info'!$C$4:$C$19)</f>
        <v>Edo</v>
      </c>
      <c r="G1531" s="7">
        <v>33.25</v>
      </c>
      <c r="H1531" s="7">
        <f t="shared" si="96"/>
        <v>3.3250000000000002</v>
      </c>
      <c r="I1531" s="7">
        <f t="shared" si="97"/>
        <v>36.575000000000003</v>
      </c>
      <c r="J1531" s="7">
        <v>0.1</v>
      </c>
      <c r="K1531" s="7">
        <f t="shared" si="94"/>
        <v>3.3250000000000002</v>
      </c>
      <c r="L1531" s="7" t="s">
        <v>29</v>
      </c>
      <c r="M1531" s="7">
        <v>6</v>
      </c>
      <c r="N1531" s="7">
        <f>INDEX('Delivery Distances'!$B$6:$K$20,MATCH('Sales Summary_working sheet'!L1531,'Delivery Distances'!$A$6:$A$20,0),MATCH('Sales Summary_working sheet'!M1531,'Delivery Distances'!$B$5:$K$5,0))</f>
        <v>2</v>
      </c>
      <c r="O1531" s="7" cm="1">
        <f t="array" ref="O1531">_xlfn.XLOOKUP(L1531,'Delivery Distances'!$A$6:$A$20,_xlfn.XLOOKUP('Sales Summary_working sheet'!M1531,'Delivery Distances'!$B$5:$K$5,'Delivery Distances'!$B$6:$K$20))</f>
        <v>2</v>
      </c>
      <c r="P1531" s="7">
        <f t="shared" si="95"/>
        <v>6</v>
      </c>
    </row>
    <row r="1532" spans="1:16" ht="15.75" customHeight="1" x14ac:dyDescent="0.15">
      <c r="A1532" s="13">
        <v>43991</v>
      </c>
      <c r="B1532" s="19" t="s">
        <v>5358</v>
      </c>
      <c r="C1532" s="7" t="s">
        <v>3551</v>
      </c>
      <c r="D1532" s="14">
        <v>12</v>
      </c>
      <c r="E1532" s="14" t="str">
        <f>_xlfn.XLOOKUP(D1532,'Meal Info'!$A$4:$A$19,'Meal Info'!$B$4:$B$19)</f>
        <v>Thai</v>
      </c>
      <c r="F1532" s="14" t="str">
        <f>_xlfn.XLOOKUP(D1532,'Meal Info'!$A$4:$A$19,'Meal Info'!$C$4:$C$19)</f>
        <v>Edo</v>
      </c>
      <c r="G1532" s="7">
        <v>94.06</v>
      </c>
      <c r="H1532" s="7">
        <f t="shared" si="96"/>
        <v>9.4060000000000006</v>
      </c>
      <c r="I1532" s="7">
        <f t="shared" si="97"/>
        <v>103.46600000000001</v>
      </c>
      <c r="J1532" s="7">
        <v>0.09</v>
      </c>
      <c r="K1532" s="7">
        <f t="shared" si="94"/>
        <v>8.4654000000000007</v>
      </c>
      <c r="L1532" s="7" t="s">
        <v>31</v>
      </c>
      <c r="M1532" s="7">
        <v>6</v>
      </c>
      <c r="N1532" s="7">
        <f>INDEX('Delivery Distances'!$B$6:$K$20,MATCH('Sales Summary_working sheet'!L1532,'Delivery Distances'!$A$6:$A$20,0),MATCH('Sales Summary_working sheet'!M1532,'Delivery Distances'!$B$5:$K$5,0))</f>
        <v>17</v>
      </c>
      <c r="O1532" s="7" cm="1">
        <f t="array" ref="O1532">_xlfn.XLOOKUP(L1532,'Delivery Distances'!$A$6:$A$20,_xlfn.XLOOKUP('Sales Summary_working sheet'!M1532,'Delivery Distances'!$B$5:$K$5,'Delivery Distances'!$B$6:$K$20))</f>
        <v>17</v>
      </c>
      <c r="P1532" s="7">
        <f t="shared" si="95"/>
        <v>15.5</v>
      </c>
    </row>
    <row r="1533" spans="1:16" ht="15.75" customHeight="1" x14ac:dyDescent="0.15">
      <c r="A1533" s="13">
        <v>43991</v>
      </c>
      <c r="B1533" s="19" t="s">
        <v>5358</v>
      </c>
      <c r="C1533" s="7" t="s">
        <v>4105</v>
      </c>
      <c r="D1533" s="14">
        <v>12</v>
      </c>
      <c r="E1533" s="14" t="str">
        <f>_xlfn.XLOOKUP(D1533,'Meal Info'!$A$4:$A$19,'Meal Info'!$B$4:$B$19)</f>
        <v>Thai</v>
      </c>
      <c r="F1533" s="14" t="str">
        <f>_xlfn.XLOOKUP(D1533,'Meal Info'!$A$4:$A$19,'Meal Info'!$C$4:$C$19)</f>
        <v>Edo</v>
      </c>
      <c r="G1533" s="7">
        <v>70.72</v>
      </c>
      <c r="H1533" s="7">
        <f t="shared" si="96"/>
        <v>7.0720000000000001</v>
      </c>
      <c r="I1533" s="7">
        <f t="shared" si="97"/>
        <v>77.792000000000002</v>
      </c>
      <c r="J1533" s="7">
        <v>0.26</v>
      </c>
      <c r="K1533" s="7">
        <f t="shared" si="94"/>
        <v>18.3872</v>
      </c>
      <c r="L1533" s="7" t="s">
        <v>5076</v>
      </c>
      <c r="M1533" s="7">
        <v>1</v>
      </c>
      <c r="N1533" s="7">
        <f>INDEX('Delivery Distances'!$B$6:$K$20,MATCH('Sales Summary_working sheet'!L1533,'Delivery Distances'!$A$6:$A$20,0),MATCH('Sales Summary_working sheet'!M1533,'Delivery Distances'!$B$5:$K$5,0))</f>
        <v>7</v>
      </c>
      <c r="O1533" s="7" cm="1">
        <f t="array" ref="O1533">_xlfn.XLOOKUP(L1533,'Delivery Distances'!$A$6:$A$20,_xlfn.XLOOKUP('Sales Summary_working sheet'!M1533,'Delivery Distances'!$B$5:$K$5,'Delivery Distances'!$B$6:$K$20))</f>
        <v>7</v>
      </c>
      <c r="P1533" s="7">
        <f t="shared" si="95"/>
        <v>10.5</v>
      </c>
    </row>
    <row r="1534" spans="1:16" ht="15.75" customHeight="1" x14ac:dyDescent="0.15">
      <c r="A1534" s="13">
        <v>43991</v>
      </c>
      <c r="B1534" s="19" t="s">
        <v>5358</v>
      </c>
      <c r="C1534" s="7" t="s">
        <v>1837</v>
      </c>
      <c r="D1534" s="14">
        <v>12</v>
      </c>
      <c r="E1534" s="14" t="str">
        <f>_xlfn.XLOOKUP(D1534,'Meal Info'!$A$4:$A$19,'Meal Info'!$B$4:$B$19)</f>
        <v>Thai</v>
      </c>
      <c r="F1534" s="14" t="str">
        <f>_xlfn.XLOOKUP(D1534,'Meal Info'!$A$4:$A$19,'Meal Info'!$C$4:$C$19)</f>
        <v>Edo</v>
      </c>
      <c r="G1534" s="7">
        <v>95.32</v>
      </c>
      <c r="H1534" s="7">
        <f t="shared" si="96"/>
        <v>9.532</v>
      </c>
      <c r="I1534" s="7">
        <f t="shared" si="97"/>
        <v>104.85199999999999</v>
      </c>
      <c r="J1534" s="7">
        <v>0.11</v>
      </c>
      <c r="K1534" s="7">
        <f t="shared" si="94"/>
        <v>10.485199999999999</v>
      </c>
      <c r="L1534" s="7" t="s">
        <v>28</v>
      </c>
      <c r="M1534" s="7">
        <v>3</v>
      </c>
      <c r="N1534" s="7">
        <f>INDEX('Delivery Distances'!$B$6:$K$20,MATCH('Sales Summary_working sheet'!L1534,'Delivery Distances'!$A$6:$A$20,0),MATCH('Sales Summary_working sheet'!M1534,'Delivery Distances'!$B$5:$K$5,0))</f>
        <v>6</v>
      </c>
      <c r="O1534" s="7" cm="1">
        <f t="array" ref="O1534">_xlfn.XLOOKUP(L1534,'Delivery Distances'!$A$6:$A$20,_xlfn.XLOOKUP('Sales Summary_working sheet'!M1534,'Delivery Distances'!$B$5:$K$5,'Delivery Distances'!$B$6:$K$20))</f>
        <v>6</v>
      </c>
      <c r="P1534" s="7">
        <f t="shared" si="95"/>
        <v>10</v>
      </c>
    </row>
    <row r="1535" spans="1:16" ht="15.75" customHeight="1" x14ac:dyDescent="0.15">
      <c r="A1535" s="13">
        <v>43991</v>
      </c>
      <c r="B1535" s="19" t="s">
        <v>5358</v>
      </c>
      <c r="C1535" s="7" t="s">
        <v>2220</v>
      </c>
      <c r="D1535" s="14">
        <v>4</v>
      </c>
      <c r="E1535" s="14" t="str">
        <f>_xlfn.XLOOKUP(D1535,'Meal Info'!$A$4:$A$19,'Meal Info'!$B$4:$B$19)</f>
        <v>Burritos</v>
      </c>
      <c r="F1535" s="14" t="str">
        <f>_xlfn.XLOOKUP(D1535,'Meal Info'!$A$4:$A$19,'Meal Info'!$C$4:$C$19)</f>
        <v>Edo</v>
      </c>
      <c r="G1535" s="7">
        <v>95.86</v>
      </c>
      <c r="H1535" s="7">
        <f t="shared" si="96"/>
        <v>9.5860000000000003</v>
      </c>
      <c r="I1535" s="7">
        <f t="shared" si="97"/>
        <v>105.446</v>
      </c>
      <c r="J1535" s="7">
        <v>0.31</v>
      </c>
      <c r="K1535" s="7">
        <f t="shared" si="94"/>
        <v>29.7166</v>
      </c>
      <c r="L1535" s="7" t="s">
        <v>5082</v>
      </c>
      <c r="M1535" s="7">
        <v>9</v>
      </c>
      <c r="N1535" s="7">
        <f>INDEX('Delivery Distances'!$B$6:$K$20,MATCH('Sales Summary_working sheet'!L1535,'Delivery Distances'!$A$6:$A$20,0),MATCH('Sales Summary_working sheet'!M1535,'Delivery Distances'!$B$5:$K$5,0))</f>
        <v>2</v>
      </c>
      <c r="O1535" s="7" cm="1">
        <f t="array" ref="O1535">_xlfn.XLOOKUP(L1535,'Delivery Distances'!$A$6:$A$20,_xlfn.XLOOKUP('Sales Summary_working sheet'!M1535,'Delivery Distances'!$B$5:$K$5,'Delivery Distances'!$B$6:$K$20))</f>
        <v>2</v>
      </c>
      <c r="P1535" s="7">
        <f t="shared" si="95"/>
        <v>6</v>
      </c>
    </row>
    <row r="1536" spans="1:16" ht="15.75" customHeight="1" x14ac:dyDescent="0.15">
      <c r="A1536" s="13">
        <v>43991</v>
      </c>
      <c r="B1536" s="19" t="s">
        <v>5358</v>
      </c>
      <c r="C1536" s="7" t="s">
        <v>2264</v>
      </c>
      <c r="D1536" s="14">
        <v>12</v>
      </c>
      <c r="E1536" s="14" t="str">
        <f>_xlfn.XLOOKUP(D1536,'Meal Info'!$A$4:$A$19,'Meal Info'!$B$4:$B$19)</f>
        <v>Thai</v>
      </c>
      <c r="F1536" s="14" t="str">
        <f>_xlfn.XLOOKUP(D1536,'Meal Info'!$A$4:$A$19,'Meal Info'!$C$4:$C$19)</f>
        <v>Edo</v>
      </c>
      <c r="G1536" s="7">
        <v>47.53</v>
      </c>
      <c r="H1536" s="7">
        <f t="shared" si="96"/>
        <v>4.7530000000000001</v>
      </c>
      <c r="I1536" s="7">
        <f t="shared" si="97"/>
        <v>52.283000000000001</v>
      </c>
      <c r="J1536" s="7">
        <v>0.31</v>
      </c>
      <c r="K1536" s="7">
        <f t="shared" si="94"/>
        <v>14.734300000000001</v>
      </c>
      <c r="L1536" s="7" t="s">
        <v>5078</v>
      </c>
      <c r="M1536" s="7">
        <v>9</v>
      </c>
      <c r="N1536" s="7">
        <f>INDEX('Delivery Distances'!$B$6:$K$20,MATCH('Sales Summary_working sheet'!L1536,'Delivery Distances'!$A$6:$A$20,0),MATCH('Sales Summary_working sheet'!M1536,'Delivery Distances'!$B$5:$K$5,0))</f>
        <v>6</v>
      </c>
      <c r="O1536" s="7" cm="1">
        <f t="array" ref="O1536">_xlfn.XLOOKUP(L1536,'Delivery Distances'!$A$6:$A$20,_xlfn.XLOOKUP('Sales Summary_working sheet'!M1536,'Delivery Distances'!$B$5:$K$5,'Delivery Distances'!$B$6:$K$20))</f>
        <v>6</v>
      </c>
      <c r="P1536" s="7">
        <f t="shared" si="95"/>
        <v>10</v>
      </c>
    </row>
    <row r="1537" spans="1:16" ht="15.75" customHeight="1" x14ac:dyDescent="0.15">
      <c r="A1537" s="13">
        <v>43991</v>
      </c>
      <c r="B1537" s="19" t="s">
        <v>5358</v>
      </c>
      <c r="C1537" s="7" t="s">
        <v>3389</v>
      </c>
      <c r="D1537" s="14">
        <v>12</v>
      </c>
      <c r="E1537" s="14" t="str">
        <f>_xlfn.XLOOKUP(D1537,'Meal Info'!$A$4:$A$19,'Meal Info'!$B$4:$B$19)</f>
        <v>Thai</v>
      </c>
      <c r="F1537" s="14" t="str">
        <f>_xlfn.XLOOKUP(D1537,'Meal Info'!$A$4:$A$19,'Meal Info'!$C$4:$C$19)</f>
        <v>Edo</v>
      </c>
      <c r="G1537" s="7">
        <v>67.06</v>
      </c>
      <c r="H1537" s="7">
        <f t="shared" si="96"/>
        <v>6.7060000000000004</v>
      </c>
      <c r="I1537" s="7">
        <f t="shared" si="97"/>
        <v>73.766000000000005</v>
      </c>
      <c r="J1537" s="7">
        <v>0.28999999999999998</v>
      </c>
      <c r="K1537" s="7">
        <f t="shared" si="94"/>
        <v>19.447399999999998</v>
      </c>
      <c r="L1537" s="7" t="s">
        <v>5076</v>
      </c>
      <c r="M1537" s="7">
        <v>3</v>
      </c>
      <c r="N1537" s="7">
        <f>INDEX('Delivery Distances'!$B$6:$K$20,MATCH('Sales Summary_working sheet'!L1537,'Delivery Distances'!$A$6:$A$20,0),MATCH('Sales Summary_working sheet'!M1537,'Delivery Distances'!$B$5:$K$5,0))</f>
        <v>11</v>
      </c>
      <c r="O1537" s="7" cm="1">
        <f t="array" ref="O1537">_xlfn.XLOOKUP(L1537,'Delivery Distances'!$A$6:$A$20,_xlfn.XLOOKUP('Sales Summary_working sheet'!M1537,'Delivery Distances'!$B$5:$K$5,'Delivery Distances'!$B$6:$K$20))</f>
        <v>11</v>
      </c>
      <c r="P1537" s="7">
        <f t="shared" si="95"/>
        <v>12.5</v>
      </c>
    </row>
    <row r="1538" spans="1:16" ht="15.75" customHeight="1" x14ac:dyDescent="0.15">
      <c r="A1538" s="13">
        <v>43991</v>
      </c>
      <c r="B1538" s="19" t="s">
        <v>5358</v>
      </c>
      <c r="C1538" s="7" t="s">
        <v>53</v>
      </c>
      <c r="D1538" s="14">
        <v>6</v>
      </c>
      <c r="E1538" s="14" t="str">
        <f>_xlfn.XLOOKUP(D1538,'Meal Info'!$A$4:$A$19,'Meal Info'!$B$4:$B$19)</f>
        <v>Indian</v>
      </c>
      <c r="F1538" s="14" t="str">
        <f>_xlfn.XLOOKUP(D1538,'Meal Info'!$A$4:$A$19,'Meal Info'!$C$4:$C$19)</f>
        <v>Edo</v>
      </c>
      <c r="G1538" s="7">
        <v>58.01</v>
      </c>
      <c r="H1538" s="7">
        <f t="shared" si="96"/>
        <v>5.8010000000000002</v>
      </c>
      <c r="I1538" s="7">
        <f t="shared" si="97"/>
        <v>63.811</v>
      </c>
      <c r="J1538" s="7">
        <v>0.21</v>
      </c>
      <c r="K1538" s="7">
        <f t="shared" si="94"/>
        <v>12.182099999999998</v>
      </c>
      <c r="L1538" s="7" t="s">
        <v>31</v>
      </c>
      <c r="M1538" s="7">
        <v>9</v>
      </c>
      <c r="N1538" s="7">
        <f>INDEX('Delivery Distances'!$B$6:$K$20,MATCH('Sales Summary_working sheet'!L1538,'Delivery Distances'!$A$6:$A$20,0),MATCH('Sales Summary_working sheet'!M1538,'Delivery Distances'!$B$5:$K$5,0))</f>
        <v>14</v>
      </c>
      <c r="O1538" s="7" cm="1">
        <f t="array" ref="O1538">_xlfn.XLOOKUP(L1538,'Delivery Distances'!$A$6:$A$20,_xlfn.XLOOKUP('Sales Summary_working sheet'!M1538,'Delivery Distances'!$B$5:$K$5,'Delivery Distances'!$B$6:$K$20))</f>
        <v>14</v>
      </c>
      <c r="P1538" s="7">
        <f t="shared" si="95"/>
        <v>14</v>
      </c>
    </row>
    <row r="1539" spans="1:16" ht="15.75" customHeight="1" x14ac:dyDescent="0.15">
      <c r="A1539" s="13">
        <v>43991</v>
      </c>
      <c r="B1539" s="19" t="s">
        <v>5358</v>
      </c>
      <c r="C1539" s="7" t="s">
        <v>2482</v>
      </c>
      <c r="D1539" s="14">
        <v>12</v>
      </c>
      <c r="E1539" s="14" t="str">
        <f>_xlfn.XLOOKUP(D1539,'Meal Info'!$A$4:$A$19,'Meal Info'!$B$4:$B$19)</f>
        <v>Thai</v>
      </c>
      <c r="F1539" s="14" t="str">
        <f>_xlfn.XLOOKUP(D1539,'Meal Info'!$A$4:$A$19,'Meal Info'!$C$4:$C$19)</f>
        <v>Edo</v>
      </c>
      <c r="G1539" s="7">
        <v>15.15</v>
      </c>
      <c r="H1539" s="7">
        <f t="shared" si="96"/>
        <v>1.5150000000000001</v>
      </c>
      <c r="I1539" s="7">
        <f t="shared" si="97"/>
        <v>16.664999999999999</v>
      </c>
      <c r="J1539" s="7">
        <v>0.4</v>
      </c>
      <c r="K1539" s="7">
        <f t="shared" si="94"/>
        <v>6.0600000000000005</v>
      </c>
      <c r="L1539" s="7" t="s">
        <v>31</v>
      </c>
      <c r="M1539" s="7">
        <v>1</v>
      </c>
      <c r="N1539" s="7">
        <f>INDEX('Delivery Distances'!$B$6:$K$20,MATCH('Sales Summary_working sheet'!L1539,'Delivery Distances'!$A$6:$A$20,0),MATCH('Sales Summary_working sheet'!M1539,'Delivery Distances'!$B$5:$K$5,0))</f>
        <v>10</v>
      </c>
      <c r="O1539" s="7" cm="1">
        <f t="array" ref="O1539">_xlfn.XLOOKUP(L1539,'Delivery Distances'!$A$6:$A$20,_xlfn.XLOOKUP('Sales Summary_working sheet'!M1539,'Delivery Distances'!$B$5:$K$5,'Delivery Distances'!$B$6:$K$20))</f>
        <v>10</v>
      </c>
      <c r="P1539" s="7">
        <f t="shared" si="95"/>
        <v>12</v>
      </c>
    </row>
    <row r="1540" spans="1:16" ht="15.75" customHeight="1" x14ac:dyDescent="0.15">
      <c r="A1540" s="13">
        <v>43991</v>
      </c>
      <c r="B1540" s="19" t="s">
        <v>5358</v>
      </c>
      <c r="C1540" s="7" t="s">
        <v>1252</v>
      </c>
      <c r="D1540" s="14">
        <v>4</v>
      </c>
      <c r="E1540" s="14" t="str">
        <f>_xlfn.XLOOKUP(D1540,'Meal Info'!$A$4:$A$19,'Meal Info'!$B$4:$B$19)</f>
        <v>Burritos</v>
      </c>
      <c r="F1540" s="14" t="str">
        <f>_xlfn.XLOOKUP(D1540,'Meal Info'!$A$4:$A$19,'Meal Info'!$C$4:$C$19)</f>
        <v>Edo</v>
      </c>
      <c r="G1540" s="7">
        <v>46.9</v>
      </c>
      <c r="H1540" s="7">
        <f t="shared" si="96"/>
        <v>4.6900000000000004</v>
      </c>
      <c r="I1540" s="7">
        <f t="shared" si="97"/>
        <v>51.589999999999996</v>
      </c>
      <c r="J1540" s="7">
        <v>0.15</v>
      </c>
      <c r="K1540" s="7">
        <f t="shared" si="94"/>
        <v>7.0349999999999993</v>
      </c>
      <c r="L1540" s="7" t="s">
        <v>5081</v>
      </c>
      <c r="M1540" s="7">
        <v>2</v>
      </c>
      <c r="N1540" s="7">
        <f>INDEX('Delivery Distances'!$B$6:$K$20,MATCH('Sales Summary_working sheet'!L1540,'Delivery Distances'!$A$6:$A$20,0),MATCH('Sales Summary_working sheet'!M1540,'Delivery Distances'!$B$5:$K$5,0))</f>
        <v>3</v>
      </c>
      <c r="O1540" s="7" cm="1">
        <f t="array" ref="O1540">_xlfn.XLOOKUP(L1540,'Delivery Distances'!$A$6:$A$20,_xlfn.XLOOKUP('Sales Summary_working sheet'!M1540,'Delivery Distances'!$B$5:$K$5,'Delivery Distances'!$B$6:$K$20))</f>
        <v>3</v>
      </c>
      <c r="P1540" s="7">
        <f t="shared" si="95"/>
        <v>7</v>
      </c>
    </row>
    <row r="1541" spans="1:16" ht="15.75" customHeight="1" x14ac:dyDescent="0.15">
      <c r="A1541" s="13">
        <v>43991</v>
      </c>
      <c r="B1541" s="19" t="s">
        <v>5359</v>
      </c>
      <c r="C1541" s="7" t="s">
        <v>3611</v>
      </c>
      <c r="D1541" s="14">
        <v>12</v>
      </c>
      <c r="E1541" s="14" t="str">
        <f>_xlfn.XLOOKUP(D1541,'Meal Info'!$A$4:$A$19,'Meal Info'!$B$4:$B$19)</f>
        <v>Thai</v>
      </c>
      <c r="F1541" s="14" t="str">
        <f>_xlfn.XLOOKUP(D1541,'Meal Info'!$A$4:$A$19,'Meal Info'!$C$4:$C$19)</f>
        <v>Edo</v>
      </c>
      <c r="G1541" s="7">
        <v>71.19</v>
      </c>
      <c r="H1541" s="7">
        <f t="shared" si="96"/>
        <v>7.1189999999999998</v>
      </c>
      <c r="I1541" s="7">
        <f t="shared" si="97"/>
        <v>78.308999999999997</v>
      </c>
      <c r="J1541" s="7">
        <v>0.09</v>
      </c>
      <c r="K1541" s="7">
        <f t="shared" ref="K1541:K1604" si="98">J1541*G1541</f>
        <v>6.4070999999999998</v>
      </c>
      <c r="L1541" s="7" t="s">
        <v>5075</v>
      </c>
      <c r="M1541" s="7">
        <v>5</v>
      </c>
      <c r="N1541" s="7">
        <f>INDEX('Delivery Distances'!$B$6:$K$20,MATCH('Sales Summary_working sheet'!L1541,'Delivery Distances'!$A$6:$A$20,0),MATCH('Sales Summary_working sheet'!M1541,'Delivery Distances'!$B$5:$K$5,0))</f>
        <v>2</v>
      </c>
      <c r="O1541" s="7" cm="1">
        <f t="array" ref="O1541">_xlfn.XLOOKUP(L1541,'Delivery Distances'!$A$6:$A$20,_xlfn.XLOOKUP('Sales Summary_working sheet'!M1541,'Delivery Distances'!$B$5:$K$5,'Delivery Distances'!$B$6:$K$20))</f>
        <v>2</v>
      </c>
      <c r="P1541" s="7">
        <f t="shared" ref="P1541:P1604" si="99">IF(O1541&lt;=2, O1541*3, IF(O1541&lt;=6, 3*2 + (O1541-2)*1, 3*2 + 4*1 + (O1541-6)*0.5))</f>
        <v>6</v>
      </c>
    </row>
    <row r="1542" spans="1:16" ht="15.75" customHeight="1" x14ac:dyDescent="0.15">
      <c r="A1542" s="13">
        <v>43991</v>
      </c>
      <c r="B1542" s="19" t="s">
        <v>5359</v>
      </c>
      <c r="C1542" s="7" t="s">
        <v>122</v>
      </c>
      <c r="D1542" s="14">
        <v>6</v>
      </c>
      <c r="E1542" s="14" t="str">
        <f>_xlfn.XLOOKUP(D1542,'Meal Info'!$A$4:$A$19,'Meal Info'!$B$4:$B$19)</f>
        <v>Indian</v>
      </c>
      <c r="F1542" s="14" t="str">
        <f>_xlfn.XLOOKUP(D1542,'Meal Info'!$A$4:$A$19,'Meal Info'!$C$4:$C$19)</f>
        <v>Edo</v>
      </c>
      <c r="G1542" s="7">
        <v>58.15</v>
      </c>
      <c r="H1542" s="7">
        <f t="shared" si="96"/>
        <v>5.8150000000000004</v>
      </c>
      <c r="I1542" s="7">
        <f t="shared" si="97"/>
        <v>63.964999999999996</v>
      </c>
      <c r="J1542" s="7">
        <v>0.1</v>
      </c>
      <c r="K1542" s="7">
        <f t="shared" si="98"/>
        <v>5.8150000000000004</v>
      </c>
      <c r="L1542" s="7" t="s">
        <v>28</v>
      </c>
      <c r="M1542" s="7">
        <v>2</v>
      </c>
      <c r="N1542" s="7">
        <f>INDEX('Delivery Distances'!$B$6:$K$20,MATCH('Sales Summary_working sheet'!L1542,'Delivery Distances'!$A$6:$A$20,0),MATCH('Sales Summary_working sheet'!M1542,'Delivery Distances'!$B$5:$K$5,0))</f>
        <v>12</v>
      </c>
      <c r="O1542" s="7" cm="1">
        <f t="array" ref="O1542">_xlfn.XLOOKUP(L1542,'Delivery Distances'!$A$6:$A$20,_xlfn.XLOOKUP('Sales Summary_working sheet'!M1542,'Delivery Distances'!$B$5:$K$5,'Delivery Distances'!$B$6:$K$20))</f>
        <v>12</v>
      </c>
      <c r="P1542" s="7">
        <f t="shared" si="99"/>
        <v>13</v>
      </c>
    </row>
    <row r="1543" spans="1:16" ht="15.75" customHeight="1" x14ac:dyDescent="0.15">
      <c r="A1543" s="13">
        <v>43991</v>
      </c>
      <c r="B1543" s="19" t="s">
        <v>5359</v>
      </c>
      <c r="C1543" s="7" t="s">
        <v>4706</v>
      </c>
      <c r="D1543" s="14">
        <v>12</v>
      </c>
      <c r="E1543" s="14" t="str">
        <f>_xlfn.XLOOKUP(D1543,'Meal Info'!$A$4:$A$19,'Meal Info'!$B$4:$B$19)</f>
        <v>Thai</v>
      </c>
      <c r="F1543" s="14" t="str">
        <f>_xlfn.XLOOKUP(D1543,'Meal Info'!$A$4:$A$19,'Meal Info'!$C$4:$C$19)</f>
        <v>Edo</v>
      </c>
      <c r="G1543" s="7">
        <v>20.85</v>
      </c>
      <c r="H1543" s="7">
        <f t="shared" si="96"/>
        <v>2.0850000000000004</v>
      </c>
      <c r="I1543" s="7">
        <f t="shared" si="97"/>
        <v>22.935000000000002</v>
      </c>
      <c r="J1543" s="7">
        <v>0.23</v>
      </c>
      <c r="K1543" s="7">
        <f t="shared" si="98"/>
        <v>4.7955000000000005</v>
      </c>
      <c r="L1543" s="7" t="s">
        <v>5075</v>
      </c>
      <c r="M1543" s="7">
        <v>3</v>
      </c>
      <c r="N1543" s="7">
        <f>INDEX('Delivery Distances'!$B$6:$K$20,MATCH('Sales Summary_working sheet'!L1543,'Delivery Distances'!$A$6:$A$20,0),MATCH('Sales Summary_working sheet'!M1543,'Delivery Distances'!$B$5:$K$5,0))</f>
        <v>15</v>
      </c>
      <c r="O1543" s="7" cm="1">
        <f t="array" ref="O1543">_xlfn.XLOOKUP(L1543,'Delivery Distances'!$A$6:$A$20,_xlfn.XLOOKUP('Sales Summary_working sheet'!M1543,'Delivery Distances'!$B$5:$K$5,'Delivery Distances'!$B$6:$K$20))</f>
        <v>15</v>
      </c>
      <c r="P1543" s="7">
        <f t="shared" si="99"/>
        <v>14.5</v>
      </c>
    </row>
    <row r="1544" spans="1:16" ht="15.75" customHeight="1" x14ac:dyDescent="0.15">
      <c r="A1544" s="13">
        <v>43991</v>
      </c>
      <c r="B1544" s="19" t="s">
        <v>5359</v>
      </c>
      <c r="C1544" s="7" t="s">
        <v>1957</v>
      </c>
      <c r="D1544" s="14">
        <v>12</v>
      </c>
      <c r="E1544" s="14" t="str">
        <f>_xlfn.XLOOKUP(D1544,'Meal Info'!$A$4:$A$19,'Meal Info'!$B$4:$B$19)</f>
        <v>Thai</v>
      </c>
      <c r="F1544" s="14" t="str">
        <f>_xlfn.XLOOKUP(D1544,'Meal Info'!$A$4:$A$19,'Meal Info'!$C$4:$C$19)</f>
        <v>Edo</v>
      </c>
      <c r="G1544" s="7">
        <v>58.13</v>
      </c>
      <c r="H1544" s="7">
        <f t="shared" si="96"/>
        <v>5.8130000000000006</v>
      </c>
      <c r="I1544" s="7">
        <f t="shared" si="97"/>
        <v>63.943000000000005</v>
      </c>
      <c r="J1544" s="7">
        <v>0.26</v>
      </c>
      <c r="K1544" s="7">
        <f t="shared" si="98"/>
        <v>15.113800000000001</v>
      </c>
      <c r="L1544" s="7" t="s">
        <v>5079</v>
      </c>
      <c r="M1544" s="7">
        <v>5</v>
      </c>
      <c r="N1544" s="7">
        <f>INDEX('Delivery Distances'!$B$6:$K$20,MATCH('Sales Summary_working sheet'!L1544,'Delivery Distances'!$A$6:$A$20,0),MATCH('Sales Summary_working sheet'!M1544,'Delivery Distances'!$B$5:$K$5,0))</f>
        <v>2</v>
      </c>
      <c r="O1544" s="7" cm="1">
        <f t="array" ref="O1544">_xlfn.XLOOKUP(L1544,'Delivery Distances'!$A$6:$A$20,_xlfn.XLOOKUP('Sales Summary_working sheet'!M1544,'Delivery Distances'!$B$5:$K$5,'Delivery Distances'!$B$6:$K$20))</f>
        <v>2</v>
      </c>
      <c r="P1544" s="7">
        <f t="shared" si="99"/>
        <v>6</v>
      </c>
    </row>
    <row r="1545" spans="1:16" ht="15.75" customHeight="1" x14ac:dyDescent="0.15">
      <c r="A1545" s="13">
        <v>43991</v>
      </c>
      <c r="B1545" s="19" t="s">
        <v>5359</v>
      </c>
      <c r="C1545" s="7" t="s">
        <v>4825</v>
      </c>
      <c r="D1545" s="14">
        <v>4</v>
      </c>
      <c r="E1545" s="14" t="str">
        <f>_xlfn.XLOOKUP(D1545,'Meal Info'!$A$4:$A$19,'Meal Info'!$B$4:$B$19)</f>
        <v>Burritos</v>
      </c>
      <c r="F1545" s="14" t="str">
        <f>_xlfn.XLOOKUP(D1545,'Meal Info'!$A$4:$A$19,'Meal Info'!$C$4:$C$19)</f>
        <v>Edo</v>
      </c>
      <c r="G1545" s="7">
        <v>83.44</v>
      </c>
      <c r="H1545" s="7">
        <f t="shared" si="96"/>
        <v>8.3439999999999994</v>
      </c>
      <c r="I1545" s="7">
        <f t="shared" si="97"/>
        <v>91.783999999999992</v>
      </c>
      <c r="J1545" s="7">
        <v>0.35</v>
      </c>
      <c r="K1545" s="7">
        <f t="shared" si="98"/>
        <v>29.203999999999997</v>
      </c>
      <c r="L1545" s="7" t="s">
        <v>27</v>
      </c>
      <c r="M1545" s="7">
        <v>2</v>
      </c>
      <c r="N1545" s="7">
        <f>INDEX('Delivery Distances'!$B$6:$K$20,MATCH('Sales Summary_working sheet'!L1545,'Delivery Distances'!$A$6:$A$20,0),MATCH('Sales Summary_working sheet'!M1545,'Delivery Distances'!$B$5:$K$5,0))</f>
        <v>8</v>
      </c>
      <c r="O1545" s="7" cm="1">
        <f t="array" ref="O1545">_xlfn.XLOOKUP(L1545,'Delivery Distances'!$A$6:$A$20,_xlfn.XLOOKUP('Sales Summary_working sheet'!M1545,'Delivery Distances'!$B$5:$K$5,'Delivery Distances'!$B$6:$K$20))</f>
        <v>8</v>
      </c>
      <c r="P1545" s="7">
        <f t="shared" si="99"/>
        <v>11</v>
      </c>
    </row>
    <row r="1546" spans="1:16" ht="15.75" customHeight="1" x14ac:dyDescent="0.15">
      <c r="A1546" s="13">
        <v>43991</v>
      </c>
      <c r="B1546" s="19" t="s">
        <v>5359</v>
      </c>
      <c r="C1546" s="7" t="s">
        <v>2214</v>
      </c>
      <c r="D1546" s="14">
        <v>6</v>
      </c>
      <c r="E1546" s="14" t="str">
        <f>_xlfn.XLOOKUP(D1546,'Meal Info'!$A$4:$A$19,'Meal Info'!$B$4:$B$19)</f>
        <v>Indian</v>
      </c>
      <c r="F1546" s="14" t="str">
        <f>_xlfn.XLOOKUP(D1546,'Meal Info'!$A$4:$A$19,'Meal Info'!$C$4:$C$19)</f>
        <v>Edo</v>
      </c>
      <c r="G1546" s="7">
        <v>41.5</v>
      </c>
      <c r="H1546" s="7">
        <f t="shared" si="96"/>
        <v>4.1500000000000004</v>
      </c>
      <c r="I1546" s="7">
        <f t="shared" si="97"/>
        <v>45.65</v>
      </c>
      <c r="J1546" s="7">
        <v>0.2</v>
      </c>
      <c r="K1546" s="7">
        <f t="shared" si="98"/>
        <v>8.3000000000000007</v>
      </c>
      <c r="L1546" s="7" t="s">
        <v>5083</v>
      </c>
      <c r="M1546" s="7">
        <v>6</v>
      </c>
      <c r="N1546" s="7">
        <f>INDEX('Delivery Distances'!$B$6:$K$20,MATCH('Sales Summary_working sheet'!L1546,'Delivery Distances'!$A$6:$A$20,0),MATCH('Sales Summary_working sheet'!M1546,'Delivery Distances'!$B$5:$K$5,0))</f>
        <v>2</v>
      </c>
      <c r="O1546" s="7" cm="1">
        <f t="array" ref="O1546">_xlfn.XLOOKUP(L1546,'Delivery Distances'!$A$6:$A$20,_xlfn.XLOOKUP('Sales Summary_working sheet'!M1546,'Delivery Distances'!$B$5:$K$5,'Delivery Distances'!$B$6:$K$20))</f>
        <v>2</v>
      </c>
      <c r="P1546" s="7">
        <f t="shared" si="99"/>
        <v>6</v>
      </c>
    </row>
    <row r="1547" spans="1:16" ht="15.75" customHeight="1" x14ac:dyDescent="0.15">
      <c r="A1547" s="13">
        <v>43991</v>
      </c>
      <c r="B1547" s="19" t="s">
        <v>5359</v>
      </c>
      <c r="C1547" s="7" t="s">
        <v>2669</v>
      </c>
      <c r="D1547" s="14">
        <v>4</v>
      </c>
      <c r="E1547" s="14" t="str">
        <f>_xlfn.XLOOKUP(D1547,'Meal Info'!$A$4:$A$19,'Meal Info'!$B$4:$B$19)</f>
        <v>Burritos</v>
      </c>
      <c r="F1547" s="14" t="str">
        <f>_xlfn.XLOOKUP(D1547,'Meal Info'!$A$4:$A$19,'Meal Info'!$C$4:$C$19)</f>
        <v>Edo</v>
      </c>
      <c r="G1547" s="7">
        <v>94.72</v>
      </c>
      <c r="H1547" s="7">
        <f t="shared" si="96"/>
        <v>9.4719999999999995</v>
      </c>
      <c r="I1547" s="7">
        <f t="shared" si="97"/>
        <v>104.19199999999999</v>
      </c>
      <c r="J1547" s="7">
        <v>0.13</v>
      </c>
      <c r="K1547" s="7">
        <f t="shared" si="98"/>
        <v>12.313600000000001</v>
      </c>
      <c r="L1547" s="7" t="s">
        <v>5080</v>
      </c>
      <c r="M1547" s="7">
        <v>6</v>
      </c>
      <c r="N1547" s="7">
        <f>INDEX('Delivery Distances'!$B$6:$K$20,MATCH('Sales Summary_working sheet'!L1547,'Delivery Distances'!$A$6:$A$20,0),MATCH('Sales Summary_working sheet'!M1547,'Delivery Distances'!$B$5:$K$5,0))</f>
        <v>3</v>
      </c>
      <c r="O1547" s="7" cm="1">
        <f t="array" ref="O1547">_xlfn.XLOOKUP(L1547,'Delivery Distances'!$A$6:$A$20,_xlfn.XLOOKUP('Sales Summary_working sheet'!M1547,'Delivery Distances'!$B$5:$K$5,'Delivery Distances'!$B$6:$K$20))</f>
        <v>3</v>
      </c>
      <c r="P1547" s="7">
        <f t="shared" si="99"/>
        <v>7</v>
      </c>
    </row>
    <row r="1548" spans="1:16" ht="15.75" customHeight="1" x14ac:dyDescent="0.15">
      <c r="A1548" s="13">
        <v>43991</v>
      </c>
      <c r="B1548" s="19" t="s">
        <v>5359</v>
      </c>
      <c r="C1548" s="7" t="s">
        <v>2694</v>
      </c>
      <c r="D1548" s="14">
        <v>6</v>
      </c>
      <c r="E1548" s="14" t="str">
        <f>_xlfn.XLOOKUP(D1548,'Meal Info'!$A$4:$A$19,'Meal Info'!$B$4:$B$19)</f>
        <v>Indian</v>
      </c>
      <c r="F1548" s="14" t="str">
        <f>_xlfn.XLOOKUP(D1548,'Meal Info'!$A$4:$A$19,'Meal Info'!$C$4:$C$19)</f>
        <v>Edo</v>
      </c>
      <c r="G1548" s="7">
        <v>60.8</v>
      </c>
      <c r="H1548" s="7">
        <f t="shared" si="96"/>
        <v>6.08</v>
      </c>
      <c r="I1548" s="7">
        <f t="shared" si="97"/>
        <v>66.88</v>
      </c>
      <c r="J1548" s="7">
        <v>0.1</v>
      </c>
      <c r="K1548" s="7">
        <f t="shared" si="98"/>
        <v>6.08</v>
      </c>
      <c r="L1548" s="7" t="s">
        <v>28</v>
      </c>
      <c r="M1548" s="7">
        <v>2</v>
      </c>
      <c r="N1548" s="7">
        <f>INDEX('Delivery Distances'!$B$6:$K$20,MATCH('Sales Summary_working sheet'!L1548,'Delivery Distances'!$A$6:$A$20,0),MATCH('Sales Summary_working sheet'!M1548,'Delivery Distances'!$B$5:$K$5,0))</f>
        <v>12</v>
      </c>
      <c r="O1548" s="7" cm="1">
        <f t="array" ref="O1548">_xlfn.XLOOKUP(L1548,'Delivery Distances'!$A$6:$A$20,_xlfn.XLOOKUP('Sales Summary_working sheet'!M1548,'Delivery Distances'!$B$5:$K$5,'Delivery Distances'!$B$6:$K$20))</f>
        <v>12</v>
      </c>
      <c r="P1548" s="7">
        <f t="shared" si="99"/>
        <v>13</v>
      </c>
    </row>
    <row r="1549" spans="1:16" ht="15.75" customHeight="1" x14ac:dyDescent="0.15">
      <c r="A1549" s="13">
        <v>43991</v>
      </c>
      <c r="B1549" s="19" t="s">
        <v>5359</v>
      </c>
      <c r="C1549" s="7" t="s">
        <v>892</v>
      </c>
      <c r="D1549" s="14">
        <v>6</v>
      </c>
      <c r="E1549" s="14" t="str">
        <f>_xlfn.XLOOKUP(D1549,'Meal Info'!$A$4:$A$19,'Meal Info'!$B$4:$B$19)</f>
        <v>Indian</v>
      </c>
      <c r="F1549" s="14" t="str">
        <f>_xlfn.XLOOKUP(D1549,'Meal Info'!$A$4:$A$19,'Meal Info'!$C$4:$C$19)</f>
        <v>Edo</v>
      </c>
      <c r="G1549" s="7">
        <v>99.63</v>
      </c>
      <c r="H1549" s="7">
        <f t="shared" si="96"/>
        <v>9.963000000000001</v>
      </c>
      <c r="I1549" s="7">
        <f t="shared" si="97"/>
        <v>109.59299999999999</v>
      </c>
      <c r="J1549" s="7">
        <v>0.4</v>
      </c>
      <c r="K1549" s="7">
        <f t="shared" si="98"/>
        <v>39.852000000000004</v>
      </c>
      <c r="L1549" s="7" t="s">
        <v>30</v>
      </c>
      <c r="M1549" s="7">
        <v>5</v>
      </c>
      <c r="N1549" s="7">
        <f>INDEX('Delivery Distances'!$B$6:$K$20,MATCH('Sales Summary_working sheet'!L1549,'Delivery Distances'!$A$6:$A$20,0),MATCH('Sales Summary_working sheet'!M1549,'Delivery Distances'!$B$5:$K$5,0))</f>
        <v>18</v>
      </c>
      <c r="O1549" s="7" cm="1">
        <f t="array" ref="O1549">_xlfn.XLOOKUP(L1549,'Delivery Distances'!$A$6:$A$20,_xlfn.XLOOKUP('Sales Summary_working sheet'!M1549,'Delivery Distances'!$B$5:$K$5,'Delivery Distances'!$B$6:$K$20))</f>
        <v>18</v>
      </c>
      <c r="P1549" s="7">
        <f t="shared" si="99"/>
        <v>16</v>
      </c>
    </row>
    <row r="1550" spans="1:16" ht="15.75" customHeight="1" x14ac:dyDescent="0.15">
      <c r="A1550" s="13">
        <v>43991</v>
      </c>
      <c r="B1550" s="19" t="s">
        <v>5359</v>
      </c>
      <c r="C1550" s="7" t="s">
        <v>1491</v>
      </c>
      <c r="D1550" s="14">
        <v>6</v>
      </c>
      <c r="E1550" s="14" t="str">
        <f>_xlfn.XLOOKUP(D1550,'Meal Info'!$A$4:$A$19,'Meal Info'!$B$4:$B$19)</f>
        <v>Indian</v>
      </c>
      <c r="F1550" s="14" t="str">
        <f>_xlfn.XLOOKUP(D1550,'Meal Info'!$A$4:$A$19,'Meal Info'!$C$4:$C$19)</f>
        <v>Edo</v>
      </c>
      <c r="G1550" s="7">
        <v>71.45</v>
      </c>
      <c r="H1550" s="7">
        <f t="shared" si="96"/>
        <v>7.1450000000000005</v>
      </c>
      <c r="I1550" s="7">
        <f t="shared" si="97"/>
        <v>78.594999999999999</v>
      </c>
      <c r="J1550" s="7">
        <v>0.27</v>
      </c>
      <c r="K1550" s="7">
        <f t="shared" si="98"/>
        <v>19.291500000000003</v>
      </c>
      <c r="L1550" s="7" t="s">
        <v>31</v>
      </c>
      <c r="M1550" s="7">
        <v>3</v>
      </c>
      <c r="N1550" s="7">
        <f>INDEX('Delivery Distances'!$B$6:$K$20,MATCH('Sales Summary_working sheet'!L1550,'Delivery Distances'!$A$6:$A$20,0),MATCH('Sales Summary_working sheet'!M1550,'Delivery Distances'!$B$5:$K$5,0))</f>
        <v>9</v>
      </c>
      <c r="O1550" s="7" cm="1">
        <f t="array" ref="O1550">_xlfn.XLOOKUP(L1550,'Delivery Distances'!$A$6:$A$20,_xlfn.XLOOKUP('Sales Summary_working sheet'!M1550,'Delivery Distances'!$B$5:$K$5,'Delivery Distances'!$B$6:$K$20))</f>
        <v>9</v>
      </c>
      <c r="P1550" s="7">
        <f t="shared" si="99"/>
        <v>11.5</v>
      </c>
    </row>
    <row r="1551" spans="1:16" ht="15.75" customHeight="1" x14ac:dyDescent="0.15">
      <c r="A1551" s="13">
        <v>43991</v>
      </c>
      <c r="B1551" s="19" t="s">
        <v>5359</v>
      </c>
      <c r="C1551" s="7" t="s">
        <v>2755</v>
      </c>
      <c r="D1551" s="14">
        <v>12</v>
      </c>
      <c r="E1551" s="14" t="str">
        <f>_xlfn.XLOOKUP(D1551,'Meal Info'!$A$4:$A$19,'Meal Info'!$B$4:$B$19)</f>
        <v>Thai</v>
      </c>
      <c r="F1551" s="14" t="str">
        <f>_xlfn.XLOOKUP(D1551,'Meal Info'!$A$4:$A$19,'Meal Info'!$C$4:$C$19)</f>
        <v>Edo</v>
      </c>
      <c r="G1551" s="7">
        <v>45.76</v>
      </c>
      <c r="H1551" s="7">
        <f t="shared" si="96"/>
        <v>4.5759999999999996</v>
      </c>
      <c r="I1551" s="7">
        <f t="shared" si="97"/>
        <v>50.335999999999999</v>
      </c>
      <c r="J1551" s="7">
        <v>0.18</v>
      </c>
      <c r="K1551" s="7">
        <f t="shared" si="98"/>
        <v>8.2367999999999988</v>
      </c>
      <c r="L1551" s="7" t="s">
        <v>29</v>
      </c>
      <c r="M1551" s="7">
        <v>7</v>
      </c>
      <c r="N1551" s="7">
        <f>INDEX('Delivery Distances'!$B$6:$K$20,MATCH('Sales Summary_working sheet'!L1551,'Delivery Distances'!$A$6:$A$20,0),MATCH('Sales Summary_working sheet'!M1551,'Delivery Distances'!$B$5:$K$5,0))</f>
        <v>5</v>
      </c>
      <c r="O1551" s="7" cm="1">
        <f t="array" ref="O1551">_xlfn.XLOOKUP(L1551,'Delivery Distances'!$A$6:$A$20,_xlfn.XLOOKUP('Sales Summary_working sheet'!M1551,'Delivery Distances'!$B$5:$K$5,'Delivery Distances'!$B$6:$K$20))</f>
        <v>5</v>
      </c>
      <c r="P1551" s="7">
        <f t="shared" si="99"/>
        <v>9</v>
      </c>
    </row>
    <row r="1552" spans="1:16" ht="15.75" customHeight="1" x14ac:dyDescent="0.15">
      <c r="A1552" s="13">
        <v>43991</v>
      </c>
      <c r="B1552" s="19" t="s">
        <v>5359</v>
      </c>
      <c r="C1552" s="7" t="s">
        <v>3378</v>
      </c>
      <c r="D1552" s="14">
        <v>4</v>
      </c>
      <c r="E1552" s="14" t="str">
        <f>_xlfn.XLOOKUP(D1552,'Meal Info'!$A$4:$A$19,'Meal Info'!$B$4:$B$19)</f>
        <v>Burritos</v>
      </c>
      <c r="F1552" s="14" t="str">
        <f>_xlfn.XLOOKUP(D1552,'Meal Info'!$A$4:$A$19,'Meal Info'!$C$4:$C$19)</f>
        <v>Edo</v>
      </c>
      <c r="G1552" s="7">
        <v>87.26</v>
      </c>
      <c r="H1552" s="7">
        <f t="shared" si="96"/>
        <v>8.7260000000000009</v>
      </c>
      <c r="I1552" s="7">
        <f t="shared" si="97"/>
        <v>95.986000000000004</v>
      </c>
      <c r="J1552" s="7">
        <v>0.32</v>
      </c>
      <c r="K1552" s="7">
        <f t="shared" si="98"/>
        <v>27.923200000000001</v>
      </c>
      <c r="L1552" s="7" t="s">
        <v>5081</v>
      </c>
      <c r="M1552" s="7">
        <v>1</v>
      </c>
      <c r="N1552" s="7">
        <f>INDEX('Delivery Distances'!$B$6:$K$20,MATCH('Sales Summary_working sheet'!L1552,'Delivery Distances'!$A$6:$A$20,0),MATCH('Sales Summary_working sheet'!M1552,'Delivery Distances'!$B$5:$K$5,0))</f>
        <v>1</v>
      </c>
      <c r="O1552" s="7" cm="1">
        <f t="array" ref="O1552">_xlfn.XLOOKUP(L1552,'Delivery Distances'!$A$6:$A$20,_xlfn.XLOOKUP('Sales Summary_working sheet'!M1552,'Delivery Distances'!$B$5:$K$5,'Delivery Distances'!$B$6:$K$20))</f>
        <v>1</v>
      </c>
      <c r="P1552" s="7">
        <f t="shared" si="99"/>
        <v>3</v>
      </c>
    </row>
    <row r="1553" spans="1:16" ht="15.75" customHeight="1" x14ac:dyDescent="0.15">
      <c r="A1553" s="13">
        <v>43991</v>
      </c>
      <c r="B1553" s="19" t="s">
        <v>5359</v>
      </c>
      <c r="C1553" s="7" t="s">
        <v>576</v>
      </c>
      <c r="D1553" s="14">
        <v>6</v>
      </c>
      <c r="E1553" s="14" t="str">
        <f>_xlfn.XLOOKUP(D1553,'Meal Info'!$A$4:$A$19,'Meal Info'!$B$4:$B$19)</f>
        <v>Indian</v>
      </c>
      <c r="F1553" s="14" t="str">
        <f>_xlfn.XLOOKUP(D1553,'Meal Info'!$A$4:$A$19,'Meal Info'!$C$4:$C$19)</f>
        <v>Edo</v>
      </c>
      <c r="G1553" s="7">
        <v>39.880000000000003</v>
      </c>
      <c r="H1553" s="7">
        <f t="shared" si="96"/>
        <v>3.9880000000000004</v>
      </c>
      <c r="I1553" s="7">
        <f t="shared" si="97"/>
        <v>43.868000000000002</v>
      </c>
      <c r="J1553" s="7">
        <v>7.0000000000000007E-2</v>
      </c>
      <c r="K1553" s="7">
        <f t="shared" si="98"/>
        <v>2.7916000000000003</v>
      </c>
      <c r="L1553" s="7" t="s">
        <v>5082</v>
      </c>
      <c r="M1553" s="7">
        <v>4</v>
      </c>
      <c r="N1553" s="7">
        <f>INDEX('Delivery Distances'!$B$6:$K$20,MATCH('Sales Summary_working sheet'!L1553,'Delivery Distances'!$A$6:$A$20,0),MATCH('Sales Summary_working sheet'!M1553,'Delivery Distances'!$B$5:$K$5,0))</f>
        <v>2</v>
      </c>
      <c r="O1553" s="7" cm="1">
        <f t="array" ref="O1553">_xlfn.XLOOKUP(L1553,'Delivery Distances'!$A$6:$A$20,_xlfn.XLOOKUP('Sales Summary_working sheet'!M1553,'Delivery Distances'!$B$5:$K$5,'Delivery Distances'!$B$6:$K$20))</f>
        <v>2</v>
      </c>
      <c r="P1553" s="7">
        <f t="shared" si="99"/>
        <v>6</v>
      </c>
    </row>
    <row r="1554" spans="1:16" ht="15.75" customHeight="1" x14ac:dyDescent="0.15">
      <c r="A1554" s="13">
        <v>43991</v>
      </c>
      <c r="B1554" s="19" t="s">
        <v>5359</v>
      </c>
      <c r="C1554" s="7" t="s">
        <v>1961</v>
      </c>
      <c r="D1554" s="14">
        <v>6</v>
      </c>
      <c r="E1554" s="14" t="str">
        <f>_xlfn.XLOOKUP(D1554,'Meal Info'!$A$4:$A$19,'Meal Info'!$B$4:$B$19)</f>
        <v>Indian</v>
      </c>
      <c r="F1554" s="14" t="str">
        <f>_xlfn.XLOOKUP(D1554,'Meal Info'!$A$4:$A$19,'Meal Info'!$C$4:$C$19)</f>
        <v>Edo</v>
      </c>
      <c r="G1554" s="7">
        <v>76.17</v>
      </c>
      <c r="H1554" s="7">
        <f t="shared" si="96"/>
        <v>7.6170000000000009</v>
      </c>
      <c r="I1554" s="7">
        <f t="shared" si="97"/>
        <v>83.787000000000006</v>
      </c>
      <c r="J1554" s="7">
        <v>0.16</v>
      </c>
      <c r="K1554" s="7">
        <f t="shared" si="98"/>
        <v>12.187200000000001</v>
      </c>
      <c r="L1554" s="7" t="s">
        <v>5080</v>
      </c>
      <c r="M1554" s="7">
        <v>8</v>
      </c>
      <c r="N1554" s="7">
        <f>INDEX('Delivery Distances'!$B$6:$K$20,MATCH('Sales Summary_working sheet'!L1554,'Delivery Distances'!$A$6:$A$20,0),MATCH('Sales Summary_working sheet'!M1554,'Delivery Distances'!$B$5:$K$5,0))</f>
        <v>2</v>
      </c>
      <c r="O1554" s="7" cm="1">
        <f t="array" ref="O1554">_xlfn.XLOOKUP(L1554,'Delivery Distances'!$A$6:$A$20,_xlfn.XLOOKUP('Sales Summary_working sheet'!M1554,'Delivery Distances'!$B$5:$K$5,'Delivery Distances'!$B$6:$K$20))</f>
        <v>2</v>
      </c>
      <c r="P1554" s="7">
        <f t="shared" si="99"/>
        <v>6</v>
      </c>
    </row>
    <row r="1555" spans="1:16" ht="15.75" customHeight="1" x14ac:dyDescent="0.15">
      <c r="A1555" s="13">
        <v>43991</v>
      </c>
      <c r="B1555" s="19" t="s">
        <v>5359</v>
      </c>
      <c r="C1555" s="7" t="s">
        <v>312</v>
      </c>
      <c r="D1555" s="14">
        <v>6</v>
      </c>
      <c r="E1555" s="14" t="str">
        <f>_xlfn.XLOOKUP(D1555,'Meal Info'!$A$4:$A$19,'Meal Info'!$B$4:$B$19)</f>
        <v>Indian</v>
      </c>
      <c r="F1555" s="14" t="str">
        <f>_xlfn.XLOOKUP(D1555,'Meal Info'!$A$4:$A$19,'Meal Info'!$C$4:$C$19)</f>
        <v>Edo</v>
      </c>
      <c r="G1555" s="7">
        <v>23.76</v>
      </c>
      <c r="H1555" s="7">
        <f t="shared" si="96"/>
        <v>2.3760000000000003</v>
      </c>
      <c r="I1555" s="7">
        <f t="shared" si="97"/>
        <v>26.136000000000003</v>
      </c>
      <c r="J1555" s="7">
        <v>0.16</v>
      </c>
      <c r="K1555" s="7">
        <f t="shared" si="98"/>
        <v>3.8016000000000005</v>
      </c>
      <c r="L1555" s="7" t="s">
        <v>5076</v>
      </c>
      <c r="M1555" s="7">
        <v>2</v>
      </c>
      <c r="N1555" s="7">
        <f>INDEX('Delivery Distances'!$B$6:$K$20,MATCH('Sales Summary_working sheet'!L1555,'Delivery Distances'!$A$6:$A$20,0),MATCH('Sales Summary_working sheet'!M1555,'Delivery Distances'!$B$5:$K$5,0))</f>
        <v>11</v>
      </c>
      <c r="O1555" s="7" cm="1">
        <f t="array" ref="O1555">_xlfn.XLOOKUP(L1555,'Delivery Distances'!$A$6:$A$20,_xlfn.XLOOKUP('Sales Summary_working sheet'!M1555,'Delivery Distances'!$B$5:$K$5,'Delivery Distances'!$B$6:$K$20))</f>
        <v>11</v>
      </c>
      <c r="P1555" s="7">
        <f t="shared" si="99"/>
        <v>12.5</v>
      </c>
    </row>
    <row r="1556" spans="1:16" ht="15.75" customHeight="1" x14ac:dyDescent="0.15">
      <c r="A1556" s="13">
        <v>43991</v>
      </c>
      <c r="B1556" s="19" t="s">
        <v>5359</v>
      </c>
      <c r="C1556" s="7" t="s">
        <v>4158</v>
      </c>
      <c r="D1556" s="14">
        <v>12</v>
      </c>
      <c r="E1556" s="14" t="str">
        <f>_xlfn.XLOOKUP(D1556,'Meal Info'!$A$4:$A$19,'Meal Info'!$B$4:$B$19)</f>
        <v>Thai</v>
      </c>
      <c r="F1556" s="14" t="str">
        <f>_xlfn.XLOOKUP(D1556,'Meal Info'!$A$4:$A$19,'Meal Info'!$C$4:$C$19)</f>
        <v>Edo</v>
      </c>
      <c r="G1556" s="7">
        <v>85.46</v>
      </c>
      <c r="H1556" s="7">
        <f t="shared" si="96"/>
        <v>8.5459999999999994</v>
      </c>
      <c r="I1556" s="7">
        <f t="shared" si="97"/>
        <v>94.006</v>
      </c>
      <c r="J1556" s="7">
        <v>0.16</v>
      </c>
      <c r="K1556" s="7">
        <f t="shared" si="98"/>
        <v>13.673599999999999</v>
      </c>
      <c r="L1556" s="7" t="s">
        <v>5075</v>
      </c>
      <c r="M1556" s="7">
        <v>8</v>
      </c>
      <c r="N1556" s="7">
        <f>INDEX('Delivery Distances'!$B$6:$K$20,MATCH('Sales Summary_working sheet'!L1556,'Delivery Distances'!$A$6:$A$20,0),MATCH('Sales Summary_working sheet'!M1556,'Delivery Distances'!$B$5:$K$5,0))</f>
        <v>2</v>
      </c>
      <c r="O1556" s="7" cm="1">
        <f t="array" ref="O1556">_xlfn.XLOOKUP(L1556,'Delivery Distances'!$A$6:$A$20,_xlfn.XLOOKUP('Sales Summary_working sheet'!M1556,'Delivery Distances'!$B$5:$K$5,'Delivery Distances'!$B$6:$K$20))</f>
        <v>2</v>
      </c>
      <c r="P1556" s="7">
        <f t="shared" si="99"/>
        <v>6</v>
      </c>
    </row>
    <row r="1557" spans="1:16" ht="15.75" customHeight="1" x14ac:dyDescent="0.15">
      <c r="A1557" s="13">
        <v>43991</v>
      </c>
      <c r="B1557" s="19" t="s">
        <v>5359</v>
      </c>
      <c r="C1557" s="7" t="s">
        <v>2712</v>
      </c>
      <c r="D1557" s="14">
        <v>4</v>
      </c>
      <c r="E1557" s="14" t="str">
        <f>_xlfn.XLOOKUP(D1557,'Meal Info'!$A$4:$A$19,'Meal Info'!$B$4:$B$19)</f>
        <v>Burritos</v>
      </c>
      <c r="F1557" s="14" t="str">
        <f>_xlfn.XLOOKUP(D1557,'Meal Info'!$A$4:$A$19,'Meal Info'!$C$4:$C$19)</f>
        <v>Edo</v>
      </c>
      <c r="G1557" s="7">
        <v>93.65</v>
      </c>
      <c r="H1557" s="7">
        <f t="shared" si="96"/>
        <v>9.3650000000000002</v>
      </c>
      <c r="I1557" s="7">
        <f t="shared" si="97"/>
        <v>103.015</v>
      </c>
      <c r="J1557" s="7">
        <v>0.35</v>
      </c>
      <c r="K1557" s="7">
        <f t="shared" si="98"/>
        <v>32.777500000000003</v>
      </c>
      <c r="L1557" s="7" t="s">
        <v>5077</v>
      </c>
      <c r="M1557" s="7">
        <v>2</v>
      </c>
      <c r="N1557" s="7">
        <f>INDEX('Delivery Distances'!$B$6:$K$20,MATCH('Sales Summary_working sheet'!L1557,'Delivery Distances'!$A$6:$A$20,0),MATCH('Sales Summary_working sheet'!M1557,'Delivery Distances'!$B$5:$K$5,0))</f>
        <v>4</v>
      </c>
      <c r="O1557" s="7" cm="1">
        <f t="array" ref="O1557">_xlfn.XLOOKUP(L1557,'Delivery Distances'!$A$6:$A$20,_xlfn.XLOOKUP('Sales Summary_working sheet'!M1557,'Delivery Distances'!$B$5:$K$5,'Delivery Distances'!$B$6:$K$20))</f>
        <v>4</v>
      </c>
      <c r="P1557" s="7">
        <f t="shared" si="99"/>
        <v>8</v>
      </c>
    </row>
    <row r="1558" spans="1:16" ht="15.75" customHeight="1" x14ac:dyDescent="0.15">
      <c r="A1558" s="13">
        <v>43991</v>
      </c>
      <c r="B1558" s="19" t="s">
        <v>5359</v>
      </c>
      <c r="C1558" s="7" t="s">
        <v>2559</v>
      </c>
      <c r="D1558" s="14">
        <v>12</v>
      </c>
      <c r="E1558" s="14" t="str">
        <f>_xlfn.XLOOKUP(D1558,'Meal Info'!$A$4:$A$19,'Meal Info'!$B$4:$B$19)</f>
        <v>Thai</v>
      </c>
      <c r="F1558" s="14" t="str">
        <f>_xlfn.XLOOKUP(D1558,'Meal Info'!$A$4:$A$19,'Meal Info'!$C$4:$C$19)</f>
        <v>Edo</v>
      </c>
      <c r="G1558" s="7">
        <v>21.13</v>
      </c>
      <c r="H1558" s="7">
        <f t="shared" si="96"/>
        <v>2.113</v>
      </c>
      <c r="I1558" s="7">
        <f t="shared" si="97"/>
        <v>23.242999999999999</v>
      </c>
      <c r="J1558" s="7">
        <v>0.16</v>
      </c>
      <c r="K1558" s="7">
        <f t="shared" si="98"/>
        <v>3.3807999999999998</v>
      </c>
      <c r="L1558" s="7" t="s">
        <v>26</v>
      </c>
      <c r="M1558" s="7">
        <v>5</v>
      </c>
      <c r="N1558" s="7">
        <f>INDEX('Delivery Distances'!$B$6:$K$20,MATCH('Sales Summary_working sheet'!L1558,'Delivery Distances'!$A$6:$A$20,0),MATCH('Sales Summary_working sheet'!M1558,'Delivery Distances'!$B$5:$K$5,0))</f>
        <v>16</v>
      </c>
      <c r="O1558" s="7" cm="1">
        <f t="array" ref="O1558">_xlfn.XLOOKUP(L1558,'Delivery Distances'!$A$6:$A$20,_xlfn.XLOOKUP('Sales Summary_working sheet'!M1558,'Delivery Distances'!$B$5:$K$5,'Delivery Distances'!$B$6:$K$20))</f>
        <v>16</v>
      </c>
      <c r="P1558" s="7">
        <f t="shared" si="99"/>
        <v>15</v>
      </c>
    </row>
    <row r="1559" spans="1:16" ht="15.75" customHeight="1" x14ac:dyDescent="0.15">
      <c r="A1559" s="13">
        <v>43991</v>
      </c>
      <c r="B1559" s="19" t="s">
        <v>5359</v>
      </c>
      <c r="C1559" s="7" t="s">
        <v>1952</v>
      </c>
      <c r="D1559" s="14">
        <v>4</v>
      </c>
      <c r="E1559" s="14" t="str">
        <f>_xlfn.XLOOKUP(D1559,'Meal Info'!$A$4:$A$19,'Meal Info'!$B$4:$B$19)</f>
        <v>Burritos</v>
      </c>
      <c r="F1559" s="14" t="str">
        <f>_xlfn.XLOOKUP(D1559,'Meal Info'!$A$4:$A$19,'Meal Info'!$C$4:$C$19)</f>
        <v>Edo</v>
      </c>
      <c r="G1559" s="7">
        <v>40.65</v>
      </c>
      <c r="H1559" s="7">
        <f t="shared" si="96"/>
        <v>4.0650000000000004</v>
      </c>
      <c r="I1559" s="7">
        <f t="shared" si="97"/>
        <v>44.714999999999996</v>
      </c>
      <c r="J1559" s="7">
        <v>0.03</v>
      </c>
      <c r="K1559" s="7">
        <f t="shared" si="98"/>
        <v>1.2194999999999998</v>
      </c>
      <c r="L1559" s="7" t="s">
        <v>5083</v>
      </c>
      <c r="M1559" s="7">
        <v>2</v>
      </c>
      <c r="N1559" s="7">
        <f>INDEX('Delivery Distances'!$B$6:$K$20,MATCH('Sales Summary_working sheet'!L1559,'Delivery Distances'!$A$6:$A$20,0),MATCH('Sales Summary_working sheet'!M1559,'Delivery Distances'!$B$5:$K$5,0))</f>
        <v>1</v>
      </c>
      <c r="O1559" s="7" cm="1">
        <f t="array" ref="O1559">_xlfn.XLOOKUP(L1559,'Delivery Distances'!$A$6:$A$20,_xlfn.XLOOKUP('Sales Summary_working sheet'!M1559,'Delivery Distances'!$B$5:$K$5,'Delivery Distances'!$B$6:$K$20))</f>
        <v>1</v>
      </c>
      <c r="P1559" s="7">
        <f t="shared" si="99"/>
        <v>3</v>
      </c>
    </row>
    <row r="1560" spans="1:16" ht="15.75" customHeight="1" x14ac:dyDescent="0.15">
      <c r="A1560" s="13">
        <v>43991</v>
      </c>
      <c r="B1560" s="19" t="s">
        <v>5359</v>
      </c>
      <c r="C1560" s="7" t="s">
        <v>1869</v>
      </c>
      <c r="D1560" s="14">
        <v>6</v>
      </c>
      <c r="E1560" s="14" t="str">
        <f>_xlfn.XLOOKUP(D1560,'Meal Info'!$A$4:$A$19,'Meal Info'!$B$4:$B$19)</f>
        <v>Indian</v>
      </c>
      <c r="F1560" s="14" t="str">
        <f>_xlfn.XLOOKUP(D1560,'Meal Info'!$A$4:$A$19,'Meal Info'!$C$4:$C$19)</f>
        <v>Edo</v>
      </c>
      <c r="G1560" s="7">
        <v>95.78</v>
      </c>
      <c r="H1560" s="7">
        <f t="shared" si="96"/>
        <v>9.5780000000000012</v>
      </c>
      <c r="I1560" s="7">
        <f t="shared" si="97"/>
        <v>105.358</v>
      </c>
      <c r="J1560" s="7">
        <v>0.39</v>
      </c>
      <c r="K1560" s="7">
        <f t="shared" si="98"/>
        <v>37.354199999999999</v>
      </c>
      <c r="L1560" s="7" t="s">
        <v>5075</v>
      </c>
      <c r="M1560" s="7">
        <v>2</v>
      </c>
      <c r="N1560" s="7">
        <f>INDEX('Delivery Distances'!$B$6:$K$20,MATCH('Sales Summary_working sheet'!L1560,'Delivery Distances'!$A$6:$A$20,0),MATCH('Sales Summary_working sheet'!M1560,'Delivery Distances'!$B$5:$K$5,0))</f>
        <v>15</v>
      </c>
      <c r="O1560" s="7" cm="1">
        <f t="array" ref="O1560">_xlfn.XLOOKUP(L1560,'Delivery Distances'!$A$6:$A$20,_xlfn.XLOOKUP('Sales Summary_working sheet'!M1560,'Delivery Distances'!$B$5:$K$5,'Delivery Distances'!$B$6:$K$20))</f>
        <v>15</v>
      </c>
      <c r="P1560" s="7">
        <f t="shared" si="99"/>
        <v>14.5</v>
      </c>
    </row>
    <row r="1561" spans="1:16" ht="15.75" customHeight="1" x14ac:dyDescent="0.15">
      <c r="A1561" s="13">
        <v>43991</v>
      </c>
      <c r="B1561" s="19" t="s">
        <v>5359</v>
      </c>
      <c r="C1561" s="7" t="s">
        <v>1689</v>
      </c>
      <c r="D1561" s="14">
        <v>12</v>
      </c>
      <c r="E1561" s="14" t="str">
        <f>_xlfn.XLOOKUP(D1561,'Meal Info'!$A$4:$A$19,'Meal Info'!$B$4:$B$19)</f>
        <v>Thai</v>
      </c>
      <c r="F1561" s="14" t="str">
        <f>_xlfn.XLOOKUP(D1561,'Meal Info'!$A$4:$A$19,'Meal Info'!$C$4:$C$19)</f>
        <v>Edo</v>
      </c>
      <c r="G1561" s="7">
        <v>92.67</v>
      </c>
      <c r="H1561" s="7">
        <f t="shared" si="96"/>
        <v>9.2670000000000012</v>
      </c>
      <c r="I1561" s="7">
        <f t="shared" si="97"/>
        <v>101.937</v>
      </c>
      <c r="J1561" s="7">
        <v>0.17</v>
      </c>
      <c r="K1561" s="7">
        <f t="shared" si="98"/>
        <v>15.753900000000002</v>
      </c>
      <c r="L1561" s="7" t="s">
        <v>5083</v>
      </c>
      <c r="M1561" s="7">
        <v>8</v>
      </c>
      <c r="N1561" s="7">
        <f>INDEX('Delivery Distances'!$B$6:$K$20,MATCH('Sales Summary_working sheet'!L1561,'Delivery Distances'!$A$6:$A$20,0),MATCH('Sales Summary_working sheet'!M1561,'Delivery Distances'!$B$5:$K$5,0))</f>
        <v>3</v>
      </c>
      <c r="O1561" s="7" cm="1">
        <f t="array" ref="O1561">_xlfn.XLOOKUP(L1561,'Delivery Distances'!$A$6:$A$20,_xlfn.XLOOKUP('Sales Summary_working sheet'!M1561,'Delivery Distances'!$B$5:$K$5,'Delivery Distances'!$B$6:$K$20))</f>
        <v>3</v>
      </c>
      <c r="P1561" s="7">
        <f t="shared" si="99"/>
        <v>7</v>
      </c>
    </row>
    <row r="1562" spans="1:16" ht="15.75" customHeight="1" x14ac:dyDescent="0.15">
      <c r="A1562" s="13">
        <v>43991</v>
      </c>
      <c r="B1562" s="19" t="s">
        <v>5359</v>
      </c>
      <c r="C1562" s="7" t="s">
        <v>2424</v>
      </c>
      <c r="D1562" s="14">
        <v>12</v>
      </c>
      <c r="E1562" s="14" t="str">
        <f>_xlfn.XLOOKUP(D1562,'Meal Info'!$A$4:$A$19,'Meal Info'!$B$4:$B$19)</f>
        <v>Thai</v>
      </c>
      <c r="F1562" s="14" t="str">
        <f>_xlfn.XLOOKUP(D1562,'Meal Info'!$A$4:$A$19,'Meal Info'!$C$4:$C$19)</f>
        <v>Edo</v>
      </c>
      <c r="G1562" s="7">
        <v>45.4</v>
      </c>
      <c r="H1562" s="7">
        <f t="shared" si="96"/>
        <v>4.54</v>
      </c>
      <c r="I1562" s="7">
        <f t="shared" si="97"/>
        <v>49.94</v>
      </c>
      <c r="J1562" s="7">
        <v>0.28000000000000003</v>
      </c>
      <c r="K1562" s="7">
        <f t="shared" si="98"/>
        <v>12.712000000000002</v>
      </c>
      <c r="L1562" s="7" t="s">
        <v>28</v>
      </c>
      <c r="M1562" s="7">
        <v>4</v>
      </c>
      <c r="N1562" s="7">
        <f>INDEX('Delivery Distances'!$B$6:$K$20,MATCH('Sales Summary_working sheet'!L1562,'Delivery Distances'!$A$6:$A$20,0),MATCH('Sales Summary_working sheet'!M1562,'Delivery Distances'!$B$5:$K$5,0))</f>
        <v>8</v>
      </c>
      <c r="O1562" s="7" cm="1">
        <f t="array" ref="O1562">_xlfn.XLOOKUP(L1562,'Delivery Distances'!$A$6:$A$20,_xlfn.XLOOKUP('Sales Summary_working sheet'!M1562,'Delivery Distances'!$B$5:$K$5,'Delivery Distances'!$B$6:$K$20))</f>
        <v>8</v>
      </c>
      <c r="P1562" s="7">
        <f t="shared" si="99"/>
        <v>11</v>
      </c>
    </row>
    <row r="1563" spans="1:16" ht="15.75" customHeight="1" x14ac:dyDescent="0.15">
      <c r="A1563" s="13">
        <v>43991</v>
      </c>
      <c r="B1563" s="19" t="s">
        <v>5359</v>
      </c>
      <c r="C1563" s="7" t="s">
        <v>2656</v>
      </c>
      <c r="D1563" s="14">
        <v>4</v>
      </c>
      <c r="E1563" s="14" t="str">
        <f>_xlfn.XLOOKUP(D1563,'Meal Info'!$A$4:$A$19,'Meal Info'!$B$4:$B$19)</f>
        <v>Burritos</v>
      </c>
      <c r="F1563" s="14" t="str">
        <f>_xlfn.XLOOKUP(D1563,'Meal Info'!$A$4:$A$19,'Meal Info'!$C$4:$C$19)</f>
        <v>Edo</v>
      </c>
      <c r="G1563" s="7">
        <v>27.77</v>
      </c>
      <c r="H1563" s="7">
        <f t="shared" si="96"/>
        <v>2.7770000000000001</v>
      </c>
      <c r="I1563" s="7">
        <f t="shared" si="97"/>
        <v>30.547000000000001</v>
      </c>
      <c r="J1563" s="7">
        <v>0.38</v>
      </c>
      <c r="K1563" s="7">
        <f t="shared" si="98"/>
        <v>10.5526</v>
      </c>
      <c r="L1563" s="7" t="s">
        <v>5077</v>
      </c>
      <c r="M1563" s="7">
        <v>10</v>
      </c>
      <c r="N1563" s="7">
        <f>INDEX('Delivery Distances'!$B$6:$K$20,MATCH('Sales Summary_working sheet'!L1563,'Delivery Distances'!$A$6:$A$20,0),MATCH('Sales Summary_working sheet'!M1563,'Delivery Distances'!$B$5:$K$5,0))</f>
        <v>6</v>
      </c>
      <c r="O1563" s="7" cm="1">
        <f t="array" ref="O1563">_xlfn.XLOOKUP(L1563,'Delivery Distances'!$A$6:$A$20,_xlfn.XLOOKUP('Sales Summary_working sheet'!M1563,'Delivery Distances'!$B$5:$K$5,'Delivery Distances'!$B$6:$K$20))</f>
        <v>6</v>
      </c>
      <c r="P1563" s="7">
        <f t="shared" si="99"/>
        <v>10</v>
      </c>
    </row>
    <row r="1564" spans="1:16" ht="15.75" customHeight="1" x14ac:dyDescent="0.15">
      <c r="A1564" s="13">
        <v>43991</v>
      </c>
      <c r="B1564" s="19" t="s">
        <v>5359</v>
      </c>
      <c r="C1564" s="7" t="s">
        <v>4341</v>
      </c>
      <c r="D1564" s="14">
        <v>4</v>
      </c>
      <c r="E1564" s="14" t="str">
        <f>_xlfn.XLOOKUP(D1564,'Meal Info'!$A$4:$A$19,'Meal Info'!$B$4:$B$19)</f>
        <v>Burritos</v>
      </c>
      <c r="F1564" s="14" t="str">
        <f>_xlfn.XLOOKUP(D1564,'Meal Info'!$A$4:$A$19,'Meal Info'!$C$4:$C$19)</f>
        <v>Edo</v>
      </c>
      <c r="G1564" s="7">
        <v>9.9700000000000006</v>
      </c>
      <c r="H1564" s="7">
        <f t="shared" si="96"/>
        <v>0.99700000000000011</v>
      </c>
      <c r="I1564" s="7">
        <f t="shared" si="97"/>
        <v>10.967000000000001</v>
      </c>
      <c r="J1564" s="7">
        <v>0.35</v>
      </c>
      <c r="K1564" s="7">
        <f t="shared" si="98"/>
        <v>3.4895</v>
      </c>
      <c r="L1564" s="7" t="s">
        <v>5075</v>
      </c>
      <c r="M1564" s="7">
        <v>4</v>
      </c>
      <c r="N1564" s="7">
        <f>INDEX('Delivery Distances'!$B$6:$K$20,MATCH('Sales Summary_working sheet'!L1564,'Delivery Distances'!$A$6:$A$20,0),MATCH('Sales Summary_working sheet'!M1564,'Delivery Distances'!$B$5:$K$5,0))</f>
        <v>17</v>
      </c>
      <c r="O1564" s="7" cm="1">
        <f t="array" ref="O1564">_xlfn.XLOOKUP(L1564,'Delivery Distances'!$A$6:$A$20,_xlfn.XLOOKUP('Sales Summary_working sheet'!M1564,'Delivery Distances'!$B$5:$K$5,'Delivery Distances'!$B$6:$K$20))</f>
        <v>17</v>
      </c>
      <c r="P1564" s="7">
        <f t="shared" si="99"/>
        <v>15.5</v>
      </c>
    </row>
    <row r="1565" spans="1:16" ht="15.75" customHeight="1" x14ac:dyDescent="0.15">
      <c r="A1565" s="13">
        <v>43991</v>
      </c>
      <c r="B1565" s="19" t="s">
        <v>5360</v>
      </c>
      <c r="C1565" s="7" t="s">
        <v>2740</v>
      </c>
      <c r="D1565" s="14">
        <v>4</v>
      </c>
      <c r="E1565" s="14" t="str">
        <f>_xlfn.XLOOKUP(D1565,'Meal Info'!$A$4:$A$19,'Meal Info'!$B$4:$B$19)</f>
        <v>Burritos</v>
      </c>
      <c r="F1565" s="14" t="str">
        <f>_xlfn.XLOOKUP(D1565,'Meal Info'!$A$4:$A$19,'Meal Info'!$C$4:$C$19)</f>
        <v>Edo</v>
      </c>
      <c r="G1565" s="7">
        <v>14.53</v>
      </c>
      <c r="H1565" s="7">
        <f t="shared" si="96"/>
        <v>1.4530000000000001</v>
      </c>
      <c r="I1565" s="7">
        <f t="shared" si="97"/>
        <v>15.982999999999999</v>
      </c>
      <c r="J1565" s="7">
        <v>0.23</v>
      </c>
      <c r="K1565" s="7">
        <f t="shared" si="98"/>
        <v>3.3418999999999999</v>
      </c>
      <c r="L1565" s="7" t="s">
        <v>5075</v>
      </c>
      <c r="M1565" s="7">
        <v>10</v>
      </c>
      <c r="N1565" s="7">
        <f>INDEX('Delivery Distances'!$B$6:$K$20,MATCH('Sales Summary_working sheet'!L1565,'Delivery Distances'!$A$6:$A$20,0),MATCH('Sales Summary_working sheet'!M1565,'Delivery Distances'!$B$5:$K$5,0))</f>
        <v>14</v>
      </c>
      <c r="O1565" s="7" cm="1">
        <f t="array" ref="O1565">_xlfn.XLOOKUP(L1565,'Delivery Distances'!$A$6:$A$20,_xlfn.XLOOKUP('Sales Summary_working sheet'!M1565,'Delivery Distances'!$B$5:$K$5,'Delivery Distances'!$B$6:$K$20))</f>
        <v>14</v>
      </c>
      <c r="P1565" s="7">
        <f t="shared" si="99"/>
        <v>14</v>
      </c>
    </row>
    <row r="1566" spans="1:16" ht="15.75" customHeight="1" x14ac:dyDescent="0.15">
      <c r="A1566" s="13">
        <v>43991</v>
      </c>
      <c r="B1566" s="19" t="s">
        <v>5360</v>
      </c>
      <c r="C1566" s="7" t="s">
        <v>935</v>
      </c>
      <c r="D1566" s="14">
        <v>12</v>
      </c>
      <c r="E1566" s="14" t="str">
        <f>_xlfn.XLOOKUP(D1566,'Meal Info'!$A$4:$A$19,'Meal Info'!$B$4:$B$19)</f>
        <v>Thai</v>
      </c>
      <c r="F1566" s="14" t="str">
        <f>_xlfn.XLOOKUP(D1566,'Meal Info'!$A$4:$A$19,'Meal Info'!$C$4:$C$19)</f>
        <v>Edo</v>
      </c>
      <c r="G1566" s="7">
        <v>93.9</v>
      </c>
      <c r="H1566" s="7">
        <f t="shared" si="96"/>
        <v>9.39</v>
      </c>
      <c r="I1566" s="7">
        <f t="shared" si="97"/>
        <v>103.29</v>
      </c>
      <c r="J1566" s="7">
        <v>0.36</v>
      </c>
      <c r="K1566" s="7">
        <f t="shared" si="98"/>
        <v>33.804000000000002</v>
      </c>
      <c r="L1566" s="7" t="s">
        <v>5078</v>
      </c>
      <c r="M1566" s="7">
        <v>10</v>
      </c>
      <c r="N1566" s="7">
        <f>INDEX('Delivery Distances'!$B$6:$K$20,MATCH('Sales Summary_working sheet'!L1566,'Delivery Distances'!$A$6:$A$20,0),MATCH('Sales Summary_working sheet'!M1566,'Delivery Distances'!$B$5:$K$5,0))</f>
        <v>6</v>
      </c>
      <c r="O1566" s="7" cm="1">
        <f t="array" ref="O1566">_xlfn.XLOOKUP(L1566,'Delivery Distances'!$A$6:$A$20,_xlfn.XLOOKUP('Sales Summary_working sheet'!M1566,'Delivery Distances'!$B$5:$K$5,'Delivery Distances'!$B$6:$K$20))</f>
        <v>6</v>
      </c>
      <c r="P1566" s="7">
        <f t="shared" si="99"/>
        <v>10</v>
      </c>
    </row>
    <row r="1567" spans="1:16" ht="15.75" customHeight="1" x14ac:dyDescent="0.15">
      <c r="A1567" s="13">
        <v>43991</v>
      </c>
      <c r="B1567" s="19" t="s">
        <v>5360</v>
      </c>
      <c r="C1567" s="7" t="s">
        <v>5033</v>
      </c>
      <c r="D1567" s="14">
        <v>4</v>
      </c>
      <c r="E1567" s="14" t="str">
        <f>_xlfn.XLOOKUP(D1567,'Meal Info'!$A$4:$A$19,'Meal Info'!$B$4:$B$19)</f>
        <v>Burritos</v>
      </c>
      <c r="F1567" s="14" t="str">
        <f>_xlfn.XLOOKUP(D1567,'Meal Info'!$A$4:$A$19,'Meal Info'!$C$4:$C$19)</f>
        <v>Edo</v>
      </c>
      <c r="G1567" s="7">
        <v>95.99</v>
      </c>
      <c r="H1567" s="7">
        <f t="shared" si="96"/>
        <v>9.5990000000000002</v>
      </c>
      <c r="I1567" s="7">
        <f t="shared" si="97"/>
        <v>105.589</v>
      </c>
      <c r="J1567" s="7">
        <v>0.32</v>
      </c>
      <c r="K1567" s="7">
        <f t="shared" si="98"/>
        <v>30.716799999999999</v>
      </c>
      <c r="L1567" s="7" t="s">
        <v>30</v>
      </c>
      <c r="M1567" s="7">
        <v>3</v>
      </c>
      <c r="N1567" s="7">
        <f>INDEX('Delivery Distances'!$B$6:$K$20,MATCH('Sales Summary_working sheet'!L1567,'Delivery Distances'!$A$6:$A$20,0),MATCH('Sales Summary_working sheet'!M1567,'Delivery Distances'!$B$5:$K$5,0))</f>
        <v>9</v>
      </c>
      <c r="O1567" s="7" cm="1">
        <f t="array" ref="O1567">_xlfn.XLOOKUP(L1567,'Delivery Distances'!$A$6:$A$20,_xlfn.XLOOKUP('Sales Summary_working sheet'!M1567,'Delivery Distances'!$B$5:$K$5,'Delivery Distances'!$B$6:$K$20))</f>
        <v>9</v>
      </c>
      <c r="P1567" s="7">
        <f t="shared" si="99"/>
        <v>11.5</v>
      </c>
    </row>
    <row r="1568" spans="1:16" ht="15.75" customHeight="1" x14ac:dyDescent="0.15">
      <c r="A1568" s="13">
        <v>43991</v>
      </c>
      <c r="B1568" s="19" t="s">
        <v>5360</v>
      </c>
      <c r="C1568" s="7" t="s">
        <v>3218</v>
      </c>
      <c r="D1568" s="14">
        <v>12</v>
      </c>
      <c r="E1568" s="14" t="str">
        <f>_xlfn.XLOOKUP(D1568,'Meal Info'!$A$4:$A$19,'Meal Info'!$B$4:$B$19)</f>
        <v>Thai</v>
      </c>
      <c r="F1568" s="14" t="str">
        <f>_xlfn.XLOOKUP(D1568,'Meal Info'!$A$4:$A$19,'Meal Info'!$C$4:$C$19)</f>
        <v>Edo</v>
      </c>
      <c r="G1568" s="7">
        <v>81.3</v>
      </c>
      <c r="H1568" s="7">
        <f t="shared" si="96"/>
        <v>8.1300000000000008</v>
      </c>
      <c r="I1568" s="7">
        <f t="shared" si="97"/>
        <v>89.429999999999993</v>
      </c>
      <c r="J1568" s="7">
        <v>0.15</v>
      </c>
      <c r="K1568" s="7">
        <f t="shared" si="98"/>
        <v>12.194999999999999</v>
      </c>
      <c r="L1568" s="7" t="s">
        <v>27</v>
      </c>
      <c r="M1568" s="7">
        <v>5</v>
      </c>
      <c r="N1568" s="7">
        <f>INDEX('Delivery Distances'!$B$6:$K$20,MATCH('Sales Summary_working sheet'!L1568,'Delivery Distances'!$A$6:$A$20,0),MATCH('Sales Summary_working sheet'!M1568,'Delivery Distances'!$B$5:$K$5,0))</f>
        <v>14</v>
      </c>
      <c r="O1568" s="7" cm="1">
        <f t="array" ref="O1568">_xlfn.XLOOKUP(L1568,'Delivery Distances'!$A$6:$A$20,_xlfn.XLOOKUP('Sales Summary_working sheet'!M1568,'Delivery Distances'!$B$5:$K$5,'Delivery Distances'!$B$6:$K$20))</f>
        <v>14</v>
      </c>
      <c r="P1568" s="7">
        <f t="shared" si="99"/>
        <v>14</v>
      </c>
    </row>
    <row r="1569" spans="1:16" ht="15.75" customHeight="1" x14ac:dyDescent="0.15">
      <c r="A1569" s="13">
        <v>43991</v>
      </c>
      <c r="B1569" s="19" t="s">
        <v>5360</v>
      </c>
      <c r="C1569" s="7" t="s">
        <v>4236</v>
      </c>
      <c r="D1569" s="14">
        <v>6</v>
      </c>
      <c r="E1569" s="14" t="str">
        <f>_xlfn.XLOOKUP(D1569,'Meal Info'!$A$4:$A$19,'Meal Info'!$B$4:$B$19)</f>
        <v>Indian</v>
      </c>
      <c r="F1569" s="14" t="str">
        <f>_xlfn.XLOOKUP(D1569,'Meal Info'!$A$4:$A$19,'Meal Info'!$C$4:$C$19)</f>
        <v>Edo</v>
      </c>
      <c r="G1569" s="7">
        <v>44.51</v>
      </c>
      <c r="H1569" s="7">
        <f t="shared" si="96"/>
        <v>4.4509999999999996</v>
      </c>
      <c r="I1569" s="7">
        <f t="shared" si="97"/>
        <v>48.960999999999999</v>
      </c>
      <c r="J1569" s="7">
        <v>0.17</v>
      </c>
      <c r="K1569" s="7">
        <f t="shared" si="98"/>
        <v>7.5667</v>
      </c>
      <c r="L1569" s="7" t="s">
        <v>5080</v>
      </c>
      <c r="M1569" s="7">
        <v>9</v>
      </c>
      <c r="N1569" s="7">
        <f>INDEX('Delivery Distances'!$B$6:$K$20,MATCH('Sales Summary_working sheet'!L1569,'Delivery Distances'!$A$6:$A$20,0),MATCH('Sales Summary_working sheet'!M1569,'Delivery Distances'!$B$5:$K$5,0))</f>
        <v>4</v>
      </c>
      <c r="O1569" s="7" cm="1">
        <f t="array" ref="O1569">_xlfn.XLOOKUP(L1569,'Delivery Distances'!$A$6:$A$20,_xlfn.XLOOKUP('Sales Summary_working sheet'!M1569,'Delivery Distances'!$B$5:$K$5,'Delivery Distances'!$B$6:$K$20))</f>
        <v>4</v>
      </c>
      <c r="P1569" s="7">
        <f t="shared" si="99"/>
        <v>8</v>
      </c>
    </row>
    <row r="1570" spans="1:16" ht="15.75" customHeight="1" x14ac:dyDescent="0.15">
      <c r="A1570" s="13">
        <v>43991</v>
      </c>
      <c r="B1570" s="19" t="s">
        <v>5360</v>
      </c>
      <c r="C1570" s="7" t="s">
        <v>976</v>
      </c>
      <c r="D1570" s="14">
        <v>4</v>
      </c>
      <c r="E1570" s="14" t="str">
        <f>_xlfn.XLOOKUP(D1570,'Meal Info'!$A$4:$A$19,'Meal Info'!$B$4:$B$19)</f>
        <v>Burritos</v>
      </c>
      <c r="F1570" s="14" t="str">
        <f>_xlfn.XLOOKUP(D1570,'Meal Info'!$A$4:$A$19,'Meal Info'!$C$4:$C$19)</f>
        <v>Edo</v>
      </c>
      <c r="G1570" s="7">
        <v>10.24</v>
      </c>
      <c r="H1570" s="7">
        <f t="shared" si="96"/>
        <v>1.024</v>
      </c>
      <c r="I1570" s="7">
        <f t="shared" si="97"/>
        <v>11.263999999999999</v>
      </c>
      <c r="J1570" s="7">
        <v>0.03</v>
      </c>
      <c r="K1570" s="7">
        <f t="shared" si="98"/>
        <v>0.30719999999999997</v>
      </c>
      <c r="L1570" s="7" t="s">
        <v>5081</v>
      </c>
      <c r="M1570" s="7">
        <v>2</v>
      </c>
      <c r="N1570" s="7">
        <f>INDEX('Delivery Distances'!$B$6:$K$20,MATCH('Sales Summary_working sheet'!L1570,'Delivery Distances'!$A$6:$A$20,0),MATCH('Sales Summary_working sheet'!M1570,'Delivery Distances'!$B$5:$K$5,0))</f>
        <v>3</v>
      </c>
      <c r="O1570" s="7" cm="1">
        <f t="array" ref="O1570">_xlfn.XLOOKUP(L1570,'Delivery Distances'!$A$6:$A$20,_xlfn.XLOOKUP('Sales Summary_working sheet'!M1570,'Delivery Distances'!$B$5:$K$5,'Delivery Distances'!$B$6:$K$20))</f>
        <v>3</v>
      </c>
      <c r="P1570" s="7">
        <f t="shared" si="99"/>
        <v>7</v>
      </c>
    </row>
    <row r="1571" spans="1:16" ht="15.75" customHeight="1" x14ac:dyDescent="0.15">
      <c r="A1571" s="13">
        <v>43991</v>
      </c>
      <c r="B1571" s="19" t="s">
        <v>5360</v>
      </c>
      <c r="C1571" s="7" t="s">
        <v>1909</v>
      </c>
      <c r="D1571" s="14">
        <v>6</v>
      </c>
      <c r="E1571" s="14" t="str">
        <f>_xlfn.XLOOKUP(D1571,'Meal Info'!$A$4:$A$19,'Meal Info'!$B$4:$B$19)</f>
        <v>Indian</v>
      </c>
      <c r="F1571" s="14" t="str">
        <f>_xlfn.XLOOKUP(D1571,'Meal Info'!$A$4:$A$19,'Meal Info'!$C$4:$C$19)</f>
        <v>Edo</v>
      </c>
      <c r="G1571" s="7">
        <v>78.69</v>
      </c>
      <c r="H1571" s="7">
        <f t="shared" si="96"/>
        <v>7.8689999999999998</v>
      </c>
      <c r="I1571" s="7">
        <f t="shared" si="97"/>
        <v>86.558999999999997</v>
      </c>
      <c r="J1571" s="7">
        <v>0.09</v>
      </c>
      <c r="K1571" s="7">
        <f t="shared" si="98"/>
        <v>7.0820999999999996</v>
      </c>
      <c r="L1571" s="7" t="s">
        <v>5082</v>
      </c>
      <c r="M1571" s="7">
        <v>6</v>
      </c>
      <c r="N1571" s="7">
        <f>INDEX('Delivery Distances'!$B$6:$K$20,MATCH('Sales Summary_working sheet'!L1571,'Delivery Distances'!$A$6:$A$20,0),MATCH('Sales Summary_working sheet'!M1571,'Delivery Distances'!$B$5:$K$5,0))</f>
        <v>1</v>
      </c>
      <c r="O1571" s="7" cm="1">
        <f t="array" ref="O1571">_xlfn.XLOOKUP(L1571,'Delivery Distances'!$A$6:$A$20,_xlfn.XLOOKUP('Sales Summary_working sheet'!M1571,'Delivery Distances'!$B$5:$K$5,'Delivery Distances'!$B$6:$K$20))</f>
        <v>1</v>
      </c>
      <c r="P1571" s="7">
        <f t="shared" si="99"/>
        <v>3</v>
      </c>
    </row>
    <row r="1572" spans="1:16" ht="15.75" customHeight="1" x14ac:dyDescent="0.15">
      <c r="A1572" s="13">
        <v>43991</v>
      </c>
      <c r="B1572" s="19" t="s">
        <v>5360</v>
      </c>
      <c r="C1572" s="7" t="s">
        <v>4868</v>
      </c>
      <c r="D1572" s="14">
        <v>12</v>
      </c>
      <c r="E1572" s="14" t="str">
        <f>_xlfn.XLOOKUP(D1572,'Meal Info'!$A$4:$A$19,'Meal Info'!$B$4:$B$19)</f>
        <v>Thai</v>
      </c>
      <c r="F1572" s="14" t="str">
        <f>_xlfn.XLOOKUP(D1572,'Meal Info'!$A$4:$A$19,'Meal Info'!$C$4:$C$19)</f>
        <v>Edo</v>
      </c>
      <c r="G1572" s="7">
        <v>29.1</v>
      </c>
      <c r="H1572" s="7">
        <f t="shared" si="96"/>
        <v>2.91</v>
      </c>
      <c r="I1572" s="7">
        <f t="shared" si="97"/>
        <v>32.010000000000005</v>
      </c>
      <c r="J1572" s="7">
        <v>0.32</v>
      </c>
      <c r="K1572" s="7">
        <f t="shared" si="98"/>
        <v>9.3120000000000012</v>
      </c>
      <c r="L1572" s="7" t="s">
        <v>30</v>
      </c>
      <c r="M1572" s="7">
        <v>5</v>
      </c>
      <c r="N1572" s="7">
        <f>INDEX('Delivery Distances'!$B$6:$K$20,MATCH('Sales Summary_working sheet'!L1572,'Delivery Distances'!$A$6:$A$20,0),MATCH('Sales Summary_working sheet'!M1572,'Delivery Distances'!$B$5:$K$5,0))</f>
        <v>18</v>
      </c>
      <c r="O1572" s="7" cm="1">
        <f t="array" ref="O1572">_xlfn.XLOOKUP(L1572,'Delivery Distances'!$A$6:$A$20,_xlfn.XLOOKUP('Sales Summary_working sheet'!M1572,'Delivery Distances'!$B$5:$K$5,'Delivery Distances'!$B$6:$K$20))</f>
        <v>18</v>
      </c>
      <c r="P1572" s="7">
        <f t="shared" si="99"/>
        <v>16</v>
      </c>
    </row>
    <row r="1573" spans="1:16" ht="15.75" customHeight="1" x14ac:dyDescent="0.15">
      <c r="A1573" s="13">
        <v>43991</v>
      </c>
      <c r="B1573" s="19" t="s">
        <v>5360</v>
      </c>
      <c r="C1573" s="7" t="s">
        <v>1266</v>
      </c>
      <c r="D1573" s="14">
        <v>4</v>
      </c>
      <c r="E1573" s="14" t="str">
        <f>_xlfn.XLOOKUP(D1573,'Meal Info'!$A$4:$A$19,'Meal Info'!$B$4:$B$19)</f>
        <v>Burritos</v>
      </c>
      <c r="F1573" s="14" t="str">
        <f>_xlfn.XLOOKUP(D1573,'Meal Info'!$A$4:$A$19,'Meal Info'!$C$4:$C$19)</f>
        <v>Edo</v>
      </c>
      <c r="G1573" s="7">
        <v>61.93</v>
      </c>
      <c r="H1573" s="7">
        <f t="shared" si="96"/>
        <v>6.1930000000000005</v>
      </c>
      <c r="I1573" s="7">
        <f t="shared" si="97"/>
        <v>68.123000000000005</v>
      </c>
      <c r="J1573" s="7">
        <v>0.12</v>
      </c>
      <c r="K1573" s="7">
        <f t="shared" si="98"/>
        <v>7.4315999999999995</v>
      </c>
      <c r="L1573" s="7" t="s">
        <v>5077</v>
      </c>
      <c r="M1573" s="7">
        <v>9</v>
      </c>
      <c r="N1573" s="7">
        <f>INDEX('Delivery Distances'!$B$6:$K$20,MATCH('Sales Summary_working sheet'!L1573,'Delivery Distances'!$A$6:$A$20,0),MATCH('Sales Summary_working sheet'!M1573,'Delivery Distances'!$B$5:$K$5,0))</f>
        <v>4</v>
      </c>
      <c r="O1573" s="7" cm="1">
        <f t="array" ref="O1573">_xlfn.XLOOKUP(L1573,'Delivery Distances'!$A$6:$A$20,_xlfn.XLOOKUP('Sales Summary_working sheet'!M1573,'Delivery Distances'!$B$5:$K$5,'Delivery Distances'!$B$6:$K$20))</f>
        <v>4</v>
      </c>
      <c r="P1573" s="7">
        <f t="shared" si="99"/>
        <v>8</v>
      </c>
    </row>
    <row r="1574" spans="1:16" ht="15.75" customHeight="1" x14ac:dyDescent="0.15">
      <c r="A1574" s="13">
        <v>43991</v>
      </c>
      <c r="B1574" s="19" t="s">
        <v>5360</v>
      </c>
      <c r="C1574" s="7" t="s">
        <v>483</v>
      </c>
      <c r="D1574" s="14">
        <v>6</v>
      </c>
      <c r="E1574" s="14" t="str">
        <f>_xlfn.XLOOKUP(D1574,'Meal Info'!$A$4:$A$19,'Meal Info'!$B$4:$B$19)</f>
        <v>Indian</v>
      </c>
      <c r="F1574" s="14" t="str">
        <f>_xlfn.XLOOKUP(D1574,'Meal Info'!$A$4:$A$19,'Meal Info'!$C$4:$C$19)</f>
        <v>Edo</v>
      </c>
      <c r="G1574" s="7">
        <v>3.55</v>
      </c>
      <c r="H1574" s="7">
        <f t="shared" si="96"/>
        <v>0.35499999999999998</v>
      </c>
      <c r="I1574" s="7">
        <f t="shared" si="97"/>
        <v>3.9049999999999998</v>
      </c>
      <c r="J1574" s="7">
        <v>0.18</v>
      </c>
      <c r="K1574" s="7">
        <f t="shared" si="98"/>
        <v>0.6389999999999999</v>
      </c>
      <c r="L1574" s="7" t="s">
        <v>5079</v>
      </c>
      <c r="M1574" s="7">
        <v>8</v>
      </c>
      <c r="N1574" s="7">
        <f>INDEX('Delivery Distances'!$B$6:$K$20,MATCH('Sales Summary_working sheet'!L1574,'Delivery Distances'!$A$6:$A$20,0),MATCH('Sales Summary_working sheet'!M1574,'Delivery Distances'!$B$5:$K$5,0))</f>
        <v>5</v>
      </c>
      <c r="O1574" s="7" cm="1">
        <f t="array" ref="O1574">_xlfn.XLOOKUP(L1574,'Delivery Distances'!$A$6:$A$20,_xlfn.XLOOKUP('Sales Summary_working sheet'!M1574,'Delivery Distances'!$B$5:$K$5,'Delivery Distances'!$B$6:$K$20))</f>
        <v>5</v>
      </c>
      <c r="P1574" s="7">
        <f t="shared" si="99"/>
        <v>9</v>
      </c>
    </row>
    <row r="1575" spans="1:16" ht="15.75" customHeight="1" x14ac:dyDescent="0.15">
      <c r="A1575" s="13">
        <v>43991</v>
      </c>
      <c r="B1575" s="19" t="s">
        <v>5360</v>
      </c>
      <c r="C1575" s="7" t="s">
        <v>367</v>
      </c>
      <c r="D1575" s="14">
        <v>6</v>
      </c>
      <c r="E1575" s="14" t="str">
        <f>_xlfn.XLOOKUP(D1575,'Meal Info'!$A$4:$A$19,'Meal Info'!$B$4:$B$19)</f>
        <v>Indian</v>
      </c>
      <c r="F1575" s="14" t="str">
        <f>_xlfn.XLOOKUP(D1575,'Meal Info'!$A$4:$A$19,'Meal Info'!$C$4:$C$19)</f>
        <v>Edo</v>
      </c>
      <c r="G1575" s="7">
        <v>70.42</v>
      </c>
      <c r="H1575" s="7">
        <f t="shared" si="96"/>
        <v>7.0420000000000007</v>
      </c>
      <c r="I1575" s="7">
        <f t="shared" si="97"/>
        <v>77.462000000000003</v>
      </c>
      <c r="J1575" s="7">
        <v>0.15</v>
      </c>
      <c r="K1575" s="7">
        <f t="shared" si="98"/>
        <v>10.563000000000001</v>
      </c>
      <c r="L1575" s="7" t="s">
        <v>31</v>
      </c>
      <c r="M1575" s="7">
        <v>6</v>
      </c>
      <c r="N1575" s="7">
        <f>INDEX('Delivery Distances'!$B$6:$K$20,MATCH('Sales Summary_working sheet'!L1575,'Delivery Distances'!$A$6:$A$20,0),MATCH('Sales Summary_working sheet'!M1575,'Delivery Distances'!$B$5:$K$5,0))</f>
        <v>17</v>
      </c>
      <c r="O1575" s="7" cm="1">
        <f t="array" ref="O1575">_xlfn.XLOOKUP(L1575,'Delivery Distances'!$A$6:$A$20,_xlfn.XLOOKUP('Sales Summary_working sheet'!M1575,'Delivery Distances'!$B$5:$K$5,'Delivery Distances'!$B$6:$K$20))</f>
        <v>17</v>
      </c>
      <c r="P1575" s="7">
        <f t="shared" si="99"/>
        <v>15.5</v>
      </c>
    </row>
    <row r="1576" spans="1:16" ht="15.75" customHeight="1" x14ac:dyDescent="0.15">
      <c r="A1576" s="13">
        <v>43991</v>
      </c>
      <c r="B1576" s="19" t="s">
        <v>5360</v>
      </c>
      <c r="C1576" s="7" t="s">
        <v>1078</v>
      </c>
      <c r="D1576" s="14">
        <v>12</v>
      </c>
      <c r="E1576" s="14" t="str">
        <f>_xlfn.XLOOKUP(D1576,'Meal Info'!$A$4:$A$19,'Meal Info'!$B$4:$B$19)</f>
        <v>Thai</v>
      </c>
      <c r="F1576" s="14" t="str">
        <f>_xlfn.XLOOKUP(D1576,'Meal Info'!$A$4:$A$19,'Meal Info'!$C$4:$C$19)</f>
        <v>Edo</v>
      </c>
      <c r="G1576" s="7">
        <v>5.86</v>
      </c>
      <c r="H1576" s="7">
        <f t="shared" si="96"/>
        <v>0.58600000000000008</v>
      </c>
      <c r="I1576" s="7">
        <f t="shared" si="97"/>
        <v>6.4460000000000006</v>
      </c>
      <c r="J1576" s="7">
        <v>0.33</v>
      </c>
      <c r="K1576" s="7">
        <f t="shared" si="98"/>
        <v>1.9338000000000002</v>
      </c>
      <c r="L1576" s="7" t="s">
        <v>5079</v>
      </c>
      <c r="M1576" s="7">
        <v>6</v>
      </c>
      <c r="N1576" s="7">
        <f>INDEX('Delivery Distances'!$B$6:$K$20,MATCH('Sales Summary_working sheet'!L1576,'Delivery Distances'!$A$6:$A$20,0),MATCH('Sales Summary_working sheet'!M1576,'Delivery Distances'!$B$5:$K$5,0))</f>
        <v>3</v>
      </c>
      <c r="O1576" s="7" cm="1">
        <f t="array" ref="O1576">_xlfn.XLOOKUP(L1576,'Delivery Distances'!$A$6:$A$20,_xlfn.XLOOKUP('Sales Summary_working sheet'!M1576,'Delivery Distances'!$B$5:$K$5,'Delivery Distances'!$B$6:$K$20))</f>
        <v>3</v>
      </c>
      <c r="P1576" s="7">
        <f t="shared" si="99"/>
        <v>7</v>
      </c>
    </row>
    <row r="1577" spans="1:16" ht="15.75" customHeight="1" x14ac:dyDescent="0.15">
      <c r="A1577" s="13">
        <v>43991</v>
      </c>
      <c r="B1577" s="19" t="s">
        <v>5360</v>
      </c>
      <c r="C1577" s="7" t="s">
        <v>4019</v>
      </c>
      <c r="D1577" s="14">
        <v>6</v>
      </c>
      <c r="E1577" s="14" t="str">
        <f>_xlfn.XLOOKUP(D1577,'Meal Info'!$A$4:$A$19,'Meal Info'!$B$4:$B$19)</f>
        <v>Indian</v>
      </c>
      <c r="F1577" s="14" t="str">
        <f>_xlfn.XLOOKUP(D1577,'Meal Info'!$A$4:$A$19,'Meal Info'!$C$4:$C$19)</f>
        <v>Edo</v>
      </c>
      <c r="G1577" s="7">
        <v>22.72</v>
      </c>
      <c r="H1577" s="7">
        <f t="shared" si="96"/>
        <v>2.2719999999999998</v>
      </c>
      <c r="I1577" s="7">
        <f t="shared" si="97"/>
        <v>24.991999999999997</v>
      </c>
      <c r="J1577" s="7">
        <v>0.02</v>
      </c>
      <c r="K1577" s="7">
        <f t="shared" si="98"/>
        <v>0.45439999999999997</v>
      </c>
      <c r="L1577" s="7" t="s">
        <v>28</v>
      </c>
      <c r="M1577" s="7">
        <v>2</v>
      </c>
      <c r="N1577" s="7">
        <f>INDEX('Delivery Distances'!$B$6:$K$20,MATCH('Sales Summary_working sheet'!L1577,'Delivery Distances'!$A$6:$A$20,0),MATCH('Sales Summary_working sheet'!M1577,'Delivery Distances'!$B$5:$K$5,0))</f>
        <v>12</v>
      </c>
      <c r="O1577" s="7" cm="1">
        <f t="array" ref="O1577">_xlfn.XLOOKUP(L1577,'Delivery Distances'!$A$6:$A$20,_xlfn.XLOOKUP('Sales Summary_working sheet'!M1577,'Delivery Distances'!$B$5:$K$5,'Delivery Distances'!$B$6:$K$20))</f>
        <v>12</v>
      </c>
      <c r="P1577" s="7">
        <f t="shared" si="99"/>
        <v>13</v>
      </c>
    </row>
    <row r="1578" spans="1:16" ht="15.75" customHeight="1" x14ac:dyDescent="0.15">
      <c r="A1578" s="13">
        <v>43991</v>
      </c>
      <c r="B1578" s="19" t="s">
        <v>5360</v>
      </c>
      <c r="C1578" s="7" t="s">
        <v>126</v>
      </c>
      <c r="D1578" s="14">
        <v>6</v>
      </c>
      <c r="E1578" s="14" t="str">
        <f>_xlfn.XLOOKUP(D1578,'Meal Info'!$A$4:$A$19,'Meal Info'!$B$4:$B$19)</f>
        <v>Indian</v>
      </c>
      <c r="F1578" s="14" t="str">
        <f>_xlfn.XLOOKUP(D1578,'Meal Info'!$A$4:$A$19,'Meal Info'!$C$4:$C$19)</f>
        <v>Edo</v>
      </c>
      <c r="G1578" s="7">
        <v>33.97</v>
      </c>
      <c r="H1578" s="7">
        <f t="shared" si="96"/>
        <v>3.3970000000000002</v>
      </c>
      <c r="I1578" s="7">
        <f t="shared" si="97"/>
        <v>37.366999999999997</v>
      </c>
      <c r="J1578" s="7">
        <v>0.11</v>
      </c>
      <c r="K1578" s="7">
        <f t="shared" si="98"/>
        <v>3.7366999999999999</v>
      </c>
      <c r="L1578" s="7" t="s">
        <v>5078</v>
      </c>
      <c r="M1578" s="7">
        <v>5</v>
      </c>
      <c r="N1578" s="7">
        <f>INDEX('Delivery Distances'!$B$6:$K$20,MATCH('Sales Summary_working sheet'!L1578,'Delivery Distances'!$A$6:$A$20,0),MATCH('Sales Summary_working sheet'!M1578,'Delivery Distances'!$B$5:$K$5,0))</f>
        <v>5</v>
      </c>
      <c r="O1578" s="7" cm="1">
        <f t="array" ref="O1578">_xlfn.XLOOKUP(L1578,'Delivery Distances'!$A$6:$A$20,_xlfn.XLOOKUP('Sales Summary_working sheet'!M1578,'Delivery Distances'!$B$5:$K$5,'Delivery Distances'!$B$6:$K$20))</f>
        <v>5</v>
      </c>
      <c r="P1578" s="7">
        <f t="shared" si="99"/>
        <v>9</v>
      </c>
    </row>
    <row r="1579" spans="1:16" ht="15.75" customHeight="1" x14ac:dyDescent="0.15">
      <c r="A1579" s="13">
        <v>43991</v>
      </c>
      <c r="B1579" s="19" t="s">
        <v>5360</v>
      </c>
      <c r="C1579" s="7" t="s">
        <v>2734</v>
      </c>
      <c r="D1579" s="14">
        <v>6</v>
      </c>
      <c r="E1579" s="14" t="str">
        <f>_xlfn.XLOOKUP(D1579,'Meal Info'!$A$4:$A$19,'Meal Info'!$B$4:$B$19)</f>
        <v>Indian</v>
      </c>
      <c r="F1579" s="14" t="str">
        <f>_xlfn.XLOOKUP(D1579,'Meal Info'!$A$4:$A$19,'Meal Info'!$C$4:$C$19)</f>
        <v>Edo</v>
      </c>
      <c r="G1579" s="7">
        <v>27.06</v>
      </c>
      <c r="H1579" s="7">
        <f t="shared" si="96"/>
        <v>2.706</v>
      </c>
      <c r="I1579" s="7">
        <f t="shared" si="97"/>
        <v>29.765999999999998</v>
      </c>
      <c r="J1579" s="7">
        <v>0.23</v>
      </c>
      <c r="K1579" s="7">
        <f t="shared" si="98"/>
        <v>6.2237999999999998</v>
      </c>
      <c r="L1579" s="7" t="s">
        <v>5083</v>
      </c>
      <c r="M1579" s="7">
        <v>10</v>
      </c>
      <c r="N1579" s="7">
        <f>INDEX('Delivery Distances'!$B$6:$K$20,MATCH('Sales Summary_working sheet'!L1579,'Delivery Distances'!$A$6:$A$20,0),MATCH('Sales Summary_working sheet'!M1579,'Delivery Distances'!$B$5:$K$5,0))</f>
        <v>2</v>
      </c>
      <c r="O1579" s="7" cm="1">
        <f t="array" ref="O1579">_xlfn.XLOOKUP(L1579,'Delivery Distances'!$A$6:$A$20,_xlfn.XLOOKUP('Sales Summary_working sheet'!M1579,'Delivery Distances'!$B$5:$K$5,'Delivery Distances'!$B$6:$K$20))</f>
        <v>2</v>
      </c>
      <c r="P1579" s="7">
        <f t="shared" si="99"/>
        <v>6</v>
      </c>
    </row>
    <row r="1580" spans="1:16" ht="15.75" customHeight="1" x14ac:dyDescent="0.15">
      <c r="A1580" s="13">
        <v>43991</v>
      </c>
      <c r="B1580" s="19" t="s">
        <v>5360</v>
      </c>
      <c r="C1580" s="7" t="s">
        <v>2659</v>
      </c>
      <c r="D1580" s="14">
        <v>6</v>
      </c>
      <c r="E1580" s="14" t="str">
        <f>_xlfn.XLOOKUP(D1580,'Meal Info'!$A$4:$A$19,'Meal Info'!$B$4:$B$19)</f>
        <v>Indian</v>
      </c>
      <c r="F1580" s="14" t="str">
        <f>_xlfn.XLOOKUP(D1580,'Meal Info'!$A$4:$A$19,'Meal Info'!$C$4:$C$19)</f>
        <v>Edo</v>
      </c>
      <c r="G1580" s="7">
        <v>15.54</v>
      </c>
      <c r="H1580" s="7">
        <f t="shared" ref="H1580:H1643" si="100">G1580*10%</f>
        <v>1.554</v>
      </c>
      <c r="I1580" s="7">
        <f t="shared" ref="I1580:I1643" si="101">G1580+H1580</f>
        <v>17.093999999999998</v>
      </c>
      <c r="J1580" s="7">
        <v>0.3</v>
      </c>
      <c r="K1580" s="7">
        <f t="shared" si="98"/>
        <v>4.6619999999999999</v>
      </c>
      <c r="L1580" s="7" t="s">
        <v>5082</v>
      </c>
      <c r="M1580" s="7">
        <v>2</v>
      </c>
      <c r="N1580" s="7">
        <f>INDEX('Delivery Distances'!$B$6:$K$20,MATCH('Sales Summary_working sheet'!L1580,'Delivery Distances'!$A$6:$A$20,0),MATCH('Sales Summary_working sheet'!M1580,'Delivery Distances'!$B$5:$K$5,0))</f>
        <v>3</v>
      </c>
      <c r="O1580" s="7" cm="1">
        <f t="array" ref="O1580">_xlfn.XLOOKUP(L1580,'Delivery Distances'!$A$6:$A$20,_xlfn.XLOOKUP('Sales Summary_working sheet'!M1580,'Delivery Distances'!$B$5:$K$5,'Delivery Distances'!$B$6:$K$20))</f>
        <v>3</v>
      </c>
      <c r="P1580" s="7">
        <f t="shared" si="99"/>
        <v>7</v>
      </c>
    </row>
    <row r="1581" spans="1:16" ht="15.75" customHeight="1" x14ac:dyDescent="0.15">
      <c r="A1581" s="13">
        <v>43991</v>
      </c>
      <c r="B1581" s="19" t="s">
        <v>5360</v>
      </c>
      <c r="C1581" s="7" t="s">
        <v>4552</v>
      </c>
      <c r="D1581" s="14">
        <v>6</v>
      </c>
      <c r="E1581" s="14" t="str">
        <f>_xlfn.XLOOKUP(D1581,'Meal Info'!$A$4:$A$19,'Meal Info'!$B$4:$B$19)</f>
        <v>Indian</v>
      </c>
      <c r="F1581" s="14" t="str">
        <f>_xlfn.XLOOKUP(D1581,'Meal Info'!$A$4:$A$19,'Meal Info'!$C$4:$C$19)</f>
        <v>Edo</v>
      </c>
      <c r="G1581" s="7">
        <v>20.81</v>
      </c>
      <c r="H1581" s="7">
        <f t="shared" si="100"/>
        <v>2.081</v>
      </c>
      <c r="I1581" s="7">
        <f t="shared" si="101"/>
        <v>22.890999999999998</v>
      </c>
      <c r="J1581" s="7">
        <v>0.1</v>
      </c>
      <c r="K1581" s="7">
        <f t="shared" si="98"/>
        <v>2.081</v>
      </c>
      <c r="L1581" s="7" t="s">
        <v>29</v>
      </c>
      <c r="M1581" s="7">
        <v>5</v>
      </c>
      <c r="N1581" s="7">
        <f>INDEX('Delivery Distances'!$B$6:$K$20,MATCH('Sales Summary_working sheet'!L1581,'Delivery Distances'!$A$6:$A$20,0),MATCH('Sales Summary_working sheet'!M1581,'Delivery Distances'!$B$5:$K$5,0))</f>
        <v>14</v>
      </c>
      <c r="O1581" s="7" cm="1">
        <f t="array" ref="O1581">_xlfn.XLOOKUP(L1581,'Delivery Distances'!$A$6:$A$20,_xlfn.XLOOKUP('Sales Summary_working sheet'!M1581,'Delivery Distances'!$B$5:$K$5,'Delivery Distances'!$B$6:$K$20))</f>
        <v>14</v>
      </c>
      <c r="P1581" s="7">
        <f t="shared" si="99"/>
        <v>14</v>
      </c>
    </row>
    <row r="1582" spans="1:16" ht="15.75" customHeight="1" x14ac:dyDescent="0.15">
      <c r="A1582" s="13">
        <v>43991</v>
      </c>
      <c r="B1582" s="19" t="s">
        <v>5360</v>
      </c>
      <c r="C1582" s="7" t="s">
        <v>3112</v>
      </c>
      <c r="D1582" s="14">
        <v>4</v>
      </c>
      <c r="E1582" s="14" t="str">
        <f>_xlfn.XLOOKUP(D1582,'Meal Info'!$A$4:$A$19,'Meal Info'!$B$4:$B$19)</f>
        <v>Burritos</v>
      </c>
      <c r="F1582" s="14" t="str">
        <f>_xlfn.XLOOKUP(D1582,'Meal Info'!$A$4:$A$19,'Meal Info'!$C$4:$C$19)</f>
        <v>Edo</v>
      </c>
      <c r="G1582" s="7">
        <v>87.45</v>
      </c>
      <c r="H1582" s="7">
        <f t="shared" si="100"/>
        <v>8.745000000000001</v>
      </c>
      <c r="I1582" s="7">
        <f t="shared" si="101"/>
        <v>96.195000000000007</v>
      </c>
      <c r="J1582" s="7">
        <v>0.19</v>
      </c>
      <c r="K1582" s="7">
        <f t="shared" si="98"/>
        <v>16.615500000000001</v>
      </c>
      <c r="L1582" s="7" t="s">
        <v>5082</v>
      </c>
      <c r="M1582" s="7">
        <v>8</v>
      </c>
      <c r="N1582" s="7">
        <f>INDEX('Delivery Distances'!$B$6:$K$20,MATCH('Sales Summary_working sheet'!L1582,'Delivery Distances'!$A$6:$A$20,0),MATCH('Sales Summary_working sheet'!M1582,'Delivery Distances'!$B$5:$K$5,0))</f>
        <v>1</v>
      </c>
      <c r="O1582" s="7" cm="1">
        <f t="array" ref="O1582">_xlfn.XLOOKUP(L1582,'Delivery Distances'!$A$6:$A$20,_xlfn.XLOOKUP('Sales Summary_working sheet'!M1582,'Delivery Distances'!$B$5:$K$5,'Delivery Distances'!$B$6:$K$20))</f>
        <v>1</v>
      </c>
      <c r="P1582" s="7">
        <f t="shared" si="99"/>
        <v>3</v>
      </c>
    </row>
    <row r="1583" spans="1:16" ht="15.75" customHeight="1" x14ac:dyDescent="0.15">
      <c r="A1583" s="13">
        <v>43991</v>
      </c>
      <c r="B1583" s="19" t="s">
        <v>5360</v>
      </c>
      <c r="C1583" s="7" t="s">
        <v>2733</v>
      </c>
      <c r="D1583" s="14">
        <v>6</v>
      </c>
      <c r="E1583" s="14" t="str">
        <f>_xlfn.XLOOKUP(D1583,'Meal Info'!$A$4:$A$19,'Meal Info'!$B$4:$B$19)</f>
        <v>Indian</v>
      </c>
      <c r="F1583" s="14" t="str">
        <f>_xlfn.XLOOKUP(D1583,'Meal Info'!$A$4:$A$19,'Meal Info'!$C$4:$C$19)</f>
        <v>Edo</v>
      </c>
      <c r="G1583" s="7">
        <v>58.1</v>
      </c>
      <c r="H1583" s="7">
        <f t="shared" si="100"/>
        <v>5.8100000000000005</v>
      </c>
      <c r="I1583" s="7">
        <f t="shared" si="101"/>
        <v>63.910000000000004</v>
      </c>
      <c r="J1583" s="7">
        <v>0.27</v>
      </c>
      <c r="K1583" s="7">
        <f t="shared" si="98"/>
        <v>15.687000000000001</v>
      </c>
      <c r="L1583" s="7" t="s">
        <v>27</v>
      </c>
      <c r="M1583" s="7">
        <v>6</v>
      </c>
      <c r="N1583" s="7">
        <f>INDEX('Delivery Distances'!$B$6:$K$20,MATCH('Sales Summary_working sheet'!L1583,'Delivery Distances'!$A$6:$A$20,0),MATCH('Sales Summary_working sheet'!M1583,'Delivery Distances'!$B$5:$K$5,0))</f>
        <v>9</v>
      </c>
      <c r="O1583" s="7" cm="1">
        <f t="array" ref="O1583">_xlfn.XLOOKUP(L1583,'Delivery Distances'!$A$6:$A$20,_xlfn.XLOOKUP('Sales Summary_working sheet'!M1583,'Delivery Distances'!$B$5:$K$5,'Delivery Distances'!$B$6:$K$20))</f>
        <v>9</v>
      </c>
      <c r="P1583" s="7">
        <f t="shared" si="99"/>
        <v>11.5</v>
      </c>
    </row>
    <row r="1584" spans="1:16" ht="15.75" customHeight="1" x14ac:dyDescent="0.15">
      <c r="A1584" s="13">
        <v>43991</v>
      </c>
      <c r="B1584" s="19" t="s">
        <v>5360</v>
      </c>
      <c r="C1584" s="7" t="s">
        <v>5051</v>
      </c>
      <c r="D1584" s="14">
        <v>6</v>
      </c>
      <c r="E1584" s="14" t="str">
        <f>_xlfn.XLOOKUP(D1584,'Meal Info'!$A$4:$A$19,'Meal Info'!$B$4:$B$19)</f>
        <v>Indian</v>
      </c>
      <c r="F1584" s="14" t="str">
        <f>_xlfn.XLOOKUP(D1584,'Meal Info'!$A$4:$A$19,'Meal Info'!$C$4:$C$19)</f>
        <v>Edo</v>
      </c>
      <c r="G1584" s="7">
        <v>29.93</v>
      </c>
      <c r="H1584" s="7">
        <f t="shared" si="100"/>
        <v>2.9930000000000003</v>
      </c>
      <c r="I1584" s="7">
        <f t="shared" si="101"/>
        <v>32.923000000000002</v>
      </c>
      <c r="J1584" s="7">
        <v>0.08</v>
      </c>
      <c r="K1584" s="7">
        <f t="shared" si="98"/>
        <v>2.3944000000000001</v>
      </c>
      <c r="L1584" s="7" t="s">
        <v>5079</v>
      </c>
      <c r="M1584" s="7">
        <v>1</v>
      </c>
      <c r="N1584" s="7">
        <f>INDEX('Delivery Distances'!$B$6:$K$20,MATCH('Sales Summary_working sheet'!L1584,'Delivery Distances'!$A$6:$A$20,0),MATCH('Sales Summary_working sheet'!M1584,'Delivery Distances'!$B$5:$K$5,0))</f>
        <v>5</v>
      </c>
      <c r="O1584" s="7" cm="1">
        <f t="array" ref="O1584">_xlfn.XLOOKUP(L1584,'Delivery Distances'!$A$6:$A$20,_xlfn.XLOOKUP('Sales Summary_working sheet'!M1584,'Delivery Distances'!$B$5:$K$5,'Delivery Distances'!$B$6:$K$20))</f>
        <v>5</v>
      </c>
      <c r="P1584" s="7">
        <f t="shared" si="99"/>
        <v>9</v>
      </c>
    </row>
    <row r="1585" spans="1:16" ht="15.75" customHeight="1" x14ac:dyDescent="0.15">
      <c r="A1585" s="13">
        <v>43991</v>
      </c>
      <c r="B1585" s="19" t="s">
        <v>5360</v>
      </c>
      <c r="C1585" s="7" t="s">
        <v>3460</v>
      </c>
      <c r="D1585" s="14">
        <v>6</v>
      </c>
      <c r="E1585" s="14" t="str">
        <f>_xlfn.XLOOKUP(D1585,'Meal Info'!$A$4:$A$19,'Meal Info'!$B$4:$B$19)</f>
        <v>Indian</v>
      </c>
      <c r="F1585" s="14" t="str">
        <f>_xlfn.XLOOKUP(D1585,'Meal Info'!$A$4:$A$19,'Meal Info'!$C$4:$C$19)</f>
        <v>Edo</v>
      </c>
      <c r="G1585" s="7">
        <v>50.13</v>
      </c>
      <c r="H1585" s="7">
        <f t="shared" si="100"/>
        <v>5.0130000000000008</v>
      </c>
      <c r="I1585" s="7">
        <f t="shared" si="101"/>
        <v>55.143000000000001</v>
      </c>
      <c r="J1585" s="7">
        <v>0.06</v>
      </c>
      <c r="K1585" s="7">
        <f t="shared" si="98"/>
        <v>3.0078</v>
      </c>
      <c r="L1585" s="7" t="s">
        <v>29</v>
      </c>
      <c r="M1585" s="7">
        <v>2</v>
      </c>
      <c r="N1585" s="7">
        <f>INDEX('Delivery Distances'!$B$6:$K$20,MATCH('Sales Summary_working sheet'!L1585,'Delivery Distances'!$A$6:$A$20,0),MATCH('Sales Summary_working sheet'!M1585,'Delivery Distances'!$B$5:$K$5,0))</f>
        <v>18</v>
      </c>
      <c r="O1585" s="7" cm="1">
        <f t="array" ref="O1585">_xlfn.XLOOKUP(L1585,'Delivery Distances'!$A$6:$A$20,_xlfn.XLOOKUP('Sales Summary_working sheet'!M1585,'Delivery Distances'!$B$5:$K$5,'Delivery Distances'!$B$6:$K$20))</f>
        <v>18</v>
      </c>
      <c r="P1585" s="7">
        <f t="shared" si="99"/>
        <v>16</v>
      </c>
    </row>
    <row r="1586" spans="1:16" ht="15.75" customHeight="1" x14ac:dyDescent="0.15">
      <c r="A1586" s="13">
        <v>43991</v>
      </c>
      <c r="B1586" s="19" t="s">
        <v>5360</v>
      </c>
      <c r="C1586" s="7" t="s">
        <v>4049</v>
      </c>
      <c r="D1586" s="14">
        <v>12</v>
      </c>
      <c r="E1586" s="14" t="str">
        <f>_xlfn.XLOOKUP(D1586,'Meal Info'!$A$4:$A$19,'Meal Info'!$B$4:$B$19)</f>
        <v>Thai</v>
      </c>
      <c r="F1586" s="14" t="str">
        <f>_xlfn.XLOOKUP(D1586,'Meal Info'!$A$4:$A$19,'Meal Info'!$C$4:$C$19)</f>
        <v>Edo</v>
      </c>
      <c r="G1586" s="7">
        <v>30.94</v>
      </c>
      <c r="H1586" s="7">
        <f t="shared" si="100"/>
        <v>3.0940000000000003</v>
      </c>
      <c r="I1586" s="7">
        <f t="shared" si="101"/>
        <v>34.033999999999999</v>
      </c>
      <c r="J1586" s="7">
        <v>0.32</v>
      </c>
      <c r="K1586" s="7">
        <f t="shared" si="98"/>
        <v>9.9008000000000003</v>
      </c>
      <c r="L1586" s="7" t="s">
        <v>28</v>
      </c>
      <c r="M1586" s="7">
        <v>8</v>
      </c>
      <c r="N1586" s="7">
        <f>INDEX('Delivery Distances'!$B$6:$K$20,MATCH('Sales Summary_working sheet'!L1586,'Delivery Distances'!$A$6:$A$20,0),MATCH('Sales Summary_working sheet'!M1586,'Delivery Distances'!$B$5:$K$5,0))</f>
        <v>17</v>
      </c>
      <c r="O1586" s="7" cm="1">
        <f t="array" ref="O1586">_xlfn.XLOOKUP(L1586,'Delivery Distances'!$A$6:$A$20,_xlfn.XLOOKUP('Sales Summary_working sheet'!M1586,'Delivery Distances'!$B$5:$K$5,'Delivery Distances'!$B$6:$K$20))</f>
        <v>17</v>
      </c>
      <c r="P1586" s="7">
        <f t="shared" si="99"/>
        <v>15.5</v>
      </c>
    </row>
    <row r="1587" spans="1:16" ht="15.75" customHeight="1" x14ac:dyDescent="0.15">
      <c r="A1587" s="13">
        <v>43991</v>
      </c>
      <c r="B1587" s="19" t="s">
        <v>5361</v>
      </c>
      <c r="C1587" s="7" t="s">
        <v>4905</v>
      </c>
      <c r="D1587" s="14">
        <v>12</v>
      </c>
      <c r="E1587" s="14" t="str">
        <f>_xlfn.XLOOKUP(D1587,'Meal Info'!$A$4:$A$19,'Meal Info'!$B$4:$B$19)</f>
        <v>Thai</v>
      </c>
      <c r="F1587" s="14" t="str">
        <f>_xlfn.XLOOKUP(D1587,'Meal Info'!$A$4:$A$19,'Meal Info'!$C$4:$C$19)</f>
        <v>Edo</v>
      </c>
      <c r="G1587" s="7">
        <v>42.44</v>
      </c>
      <c r="H1587" s="7">
        <f t="shared" si="100"/>
        <v>4.2439999999999998</v>
      </c>
      <c r="I1587" s="7">
        <f t="shared" si="101"/>
        <v>46.683999999999997</v>
      </c>
      <c r="J1587" s="7">
        <v>0.31</v>
      </c>
      <c r="K1587" s="7">
        <f t="shared" si="98"/>
        <v>13.1564</v>
      </c>
      <c r="L1587" s="7" t="s">
        <v>31</v>
      </c>
      <c r="M1587" s="7">
        <v>6</v>
      </c>
      <c r="N1587" s="7">
        <f>INDEX('Delivery Distances'!$B$6:$K$20,MATCH('Sales Summary_working sheet'!L1587,'Delivery Distances'!$A$6:$A$20,0),MATCH('Sales Summary_working sheet'!M1587,'Delivery Distances'!$B$5:$K$5,0))</f>
        <v>17</v>
      </c>
      <c r="O1587" s="7" cm="1">
        <f t="array" ref="O1587">_xlfn.XLOOKUP(L1587,'Delivery Distances'!$A$6:$A$20,_xlfn.XLOOKUP('Sales Summary_working sheet'!M1587,'Delivery Distances'!$B$5:$K$5,'Delivery Distances'!$B$6:$K$20))</f>
        <v>17</v>
      </c>
      <c r="P1587" s="7">
        <f t="shared" si="99"/>
        <v>15.5</v>
      </c>
    </row>
    <row r="1588" spans="1:16" ht="15.75" customHeight="1" x14ac:dyDescent="0.15">
      <c r="A1588" s="13">
        <v>43991</v>
      </c>
      <c r="B1588" s="19" t="s">
        <v>5361</v>
      </c>
      <c r="C1588" s="7" t="s">
        <v>4177</v>
      </c>
      <c r="D1588" s="14">
        <v>6</v>
      </c>
      <c r="E1588" s="14" t="str">
        <f>_xlfn.XLOOKUP(D1588,'Meal Info'!$A$4:$A$19,'Meal Info'!$B$4:$B$19)</f>
        <v>Indian</v>
      </c>
      <c r="F1588" s="14" t="str">
        <f>_xlfn.XLOOKUP(D1588,'Meal Info'!$A$4:$A$19,'Meal Info'!$C$4:$C$19)</f>
        <v>Edo</v>
      </c>
      <c r="G1588" s="7">
        <v>53.84</v>
      </c>
      <c r="H1588" s="7">
        <f t="shared" si="100"/>
        <v>5.3840000000000003</v>
      </c>
      <c r="I1588" s="7">
        <f t="shared" si="101"/>
        <v>59.224000000000004</v>
      </c>
      <c r="J1588" s="7">
        <v>0.35</v>
      </c>
      <c r="K1588" s="7">
        <f t="shared" si="98"/>
        <v>18.844000000000001</v>
      </c>
      <c r="L1588" s="7" t="s">
        <v>5082</v>
      </c>
      <c r="M1588" s="7">
        <v>5</v>
      </c>
      <c r="N1588" s="7">
        <f>INDEX('Delivery Distances'!$B$6:$K$20,MATCH('Sales Summary_working sheet'!L1588,'Delivery Distances'!$A$6:$A$20,0),MATCH('Sales Summary_working sheet'!M1588,'Delivery Distances'!$B$5:$K$5,0))</f>
        <v>2</v>
      </c>
      <c r="O1588" s="7" cm="1">
        <f t="array" ref="O1588">_xlfn.XLOOKUP(L1588,'Delivery Distances'!$A$6:$A$20,_xlfn.XLOOKUP('Sales Summary_working sheet'!M1588,'Delivery Distances'!$B$5:$K$5,'Delivery Distances'!$B$6:$K$20))</f>
        <v>2</v>
      </c>
      <c r="P1588" s="7">
        <f t="shared" si="99"/>
        <v>6</v>
      </c>
    </row>
    <row r="1589" spans="1:16" ht="15.75" customHeight="1" x14ac:dyDescent="0.15">
      <c r="A1589" s="13">
        <v>43991</v>
      </c>
      <c r="B1589" s="19" t="s">
        <v>5361</v>
      </c>
      <c r="C1589" s="7" t="s">
        <v>4269</v>
      </c>
      <c r="D1589" s="14">
        <v>6</v>
      </c>
      <c r="E1589" s="14" t="str">
        <f>_xlfn.XLOOKUP(D1589,'Meal Info'!$A$4:$A$19,'Meal Info'!$B$4:$B$19)</f>
        <v>Indian</v>
      </c>
      <c r="F1589" s="14" t="str">
        <f>_xlfn.XLOOKUP(D1589,'Meal Info'!$A$4:$A$19,'Meal Info'!$C$4:$C$19)</f>
        <v>Edo</v>
      </c>
      <c r="G1589" s="7">
        <v>16.760000000000002</v>
      </c>
      <c r="H1589" s="7">
        <f t="shared" si="100"/>
        <v>1.6760000000000002</v>
      </c>
      <c r="I1589" s="7">
        <f t="shared" si="101"/>
        <v>18.436</v>
      </c>
      <c r="J1589" s="7">
        <v>0.34</v>
      </c>
      <c r="K1589" s="7">
        <f t="shared" si="98"/>
        <v>5.6984000000000012</v>
      </c>
      <c r="L1589" s="7" t="s">
        <v>29</v>
      </c>
      <c r="M1589" s="7">
        <v>2</v>
      </c>
      <c r="N1589" s="7">
        <f>INDEX('Delivery Distances'!$B$6:$K$20,MATCH('Sales Summary_working sheet'!L1589,'Delivery Distances'!$A$6:$A$20,0),MATCH('Sales Summary_working sheet'!M1589,'Delivery Distances'!$B$5:$K$5,0))</f>
        <v>18</v>
      </c>
      <c r="O1589" s="7" cm="1">
        <f t="array" ref="O1589">_xlfn.XLOOKUP(L1589,'Delivery Distances'!$A$6:$A$20,_xlfn.XLOOKUP('Sales Summary_working sheet'!M1589,'Delivery Distances'!$B$5:$K$5,'Delivery Distances'!$B$6:$K$20))</f>
        <v>18</v>
      </c>
      <c r="P1589" s="7">
        <f t="shared" si="99"/>
        <v>16</v>
      </c>
    </row>
    <row r="1590" spans="1:16" ht="15.75" customHeight="1" x14ac:dyDescent="0.15">
      <c r="A1590" s="13">
        <v>43991</v>
      </c>
      <c r="B1590" s="19" t="s">
        <v>5361</v>
      </c>
      <c r="C1590" s="7" t="s">
        <v>3313</v>
      </c>
      <c r="D1590" s="14">
        <v>6</v>
      </c>
      <c r="E1590" s="14" t="str">
        <f>_xlfn.XLOOKUP(D1590,'Meal Info'!$A$4:$A$19,'Meal Info'!$B$4:$B$19)</f>
        <v>Indian</v>
      </c>
      <c r="F1590" s="14" t="str">
        <f>_xlfn.XLOOKUP(D1590,'Meal Info'!$A$4:$A$19,'Meal Info'!$C$4:$C$19)</f>
        <v>Edo</v>
      </c>
      <c r="G1590" s="7">
        <v>75.41</v>
      </c>
      <c r="H1590" s="7">
        <f t="shared" si="100"/>
        <v>7.5410000000000004</v>
      </c>
      <c r="I1590" s="7">
        <f t="shared" si="101"/>
        <v>82.950999999999993</v>
      </c>
      <c r="J1590" s="7">
        <v>0.05</v>
      </c>
      <c r="K1590" s="7">
        <f t="shared" si="98"/>
        <v>3.7705000000000002</v>
      </c>
      <c r="L1590" s="7" t="s">
        <v>5080</v>
      </c>
      <c r="M1590" s="7">
        <v>10</v>
      </c>
      <c r="N1590" s="7">
        <f>INDEX('Delivery Distances'!$B$6:$K$20,MATCH('Sales Summary_working sheet'!L1590,'Delivery Distances'!$A$6:$A$20,0),MATCH('Sales Summary_working sheet'!M1590,'Delivery Distances'!$B$5:$K$5,0))</f>
        <v>5</v>
      </c>
      <c r="O1590" s="7" cm="1">
        <f t="array" ref="O1590">_xlfn.XLOOKUP(L1590,'Delivery Distances'!$A$6:$A$20,_xlfn.XLOOKUP('Sales Summary_working sheet'!M1590,'Delivery Distances'!$B$5:$K$5,'Delivery Distances'!$B$6:$K$20))</f>
        <v>5</v>
      </c>
      <c r="P1590" s="7">
        <f t="shared" si="99"/>
        <v>9</v>
      </c>
    </row>
    <row r="1591" spans="1:16" ht="15.75" customHeight="1" x14ac:dyDescent="0.15">
      <c r="A1591" s="13">
        <v>43991</v>
      </c>
      <c r="B1591" s="19" t="s">
        <v>5361</v>
      </c>
      <c r="C1591" s="7" t="s">
        <v>1845</v>
      </c>
      <c r="D1591" s="14">
        <v>6</v>
      </c>
      <c r="E1591" s="14" t="str">
        <f>_xlfn.XLOOKUP(D1591,'Meal Info'!$A$4:$A$19,'Meal Info'!$B$4:$B$19)</f>
        <v>Indian</v>
      </c>
      <c r="F1591" s="14" t="str">
        <f>_xlfn.XLOOKUP(D1591,'Meal Info'!$A$4:$A$19,'Meal Info'!$C$4:$C$19)</f>
        <v>Edo</v>
      </c>
      <c r="G1591" s="7">
        <v>78.94</v>
      </c>
      <c r="H1591" s="7">
        <f t="shared" si="100"/>
        <v>7.8940000000000001</v>
      </c>
      <c r="I1591" s="7">
        <f t="shared" si="101"/>
        <v>86.834000000000003</v>
      </c>
      <c r="J1591" s="7">
        <v>0.03</v>
      </c>
      <c r="K1591" s="7">
        <f t="shared" si="98"/>
        <v>2.3681999999999999</v>
      </c>
      <c r="L1591" s="7" t="s">
        <v>5077</v>
      </c>
      <c r="M1591" s="7">
        <v>3</v>
      </c>
      <c r="N1591" s="7">
        <f>INDEX('Delivery Distances'!$B$6:$K$20,MATCH('Sales Summary_working sheet'!L1591,'Delivery Distances'!$A$6:$A$20,0),MATCH('Sales Summary_working sheet'!M1591,'Delivery Distances'!$B$5:$K$5,0))</f>
        <v>2</v>
      </c>
      <c r="O1591" s="7" cm="1">
        <f t="array" ref="O1591">_xlfn.XLOOKUP(L1591,'Delivery Distances'!$A$6:$A$20,_xlfn.XLOOKUP('Sales Summary_working sheet'!M1591,'Delivery Distances'!$B$5:$K$5,'Delivery Distances'!$B$6:$K$20))</f>
        <v>2</v>
      </c>
      <c r="P1591" s="7">
        <f t="shared" si="99"/>
        <v>6</v>
      </c>
    </row>
    <row r="1592" spans="1:16" ht="15.75" customHeight="1" x14ac:dyDescent="0.15">
      <c r="A1592" s="13">
        <v>43991</v>
      </c>
      <c r="B1592" s="19" t="s">
        <v>5361</v>
      </c>
      <c r="C1592" s="7" t="s">
        <v>4863</v>
      </c>
      <c r="D1592" s="14">
        <v>12</v>
      </c>
      <c r="E1592" s="14" t="str">
        <f>_xlfn.XLOOKUP(D1592,'Meal Info'!$A$4:$A$19,'Meal Info'!$B$4:$B$19)</f>
        <v>Thai</v>
      </c>
      <c r="F1592" s="14" t="str">
        <f>_xlfn.XLOOKUP(D1592,'Meal Info'!$A$4:$A$19,'Meal Info'!$C$4:$C$19)</f>
        <v>Edo</v>
      </c>
      <c r="G1592" s="7">
        <v>42.17</v>
      </c>
      <c r="H1592" s="7">
        <f t="shared" si="100"/>
        <v>4.2170000000000005</v>
      </c>
      <c r="I1592" s="7">
        <f t="shared" si="101"/>
        <v>46.387</v>
      </c>
      <c r="J1592" s="7">
        <v>0.12</v>
      </c>
      <c r="K1592" s="7">
        <f t="shared" si="98"/>
        <v>5.0604000000000005</v>
      </c>
      <c r="L1592" s="7" t="s">
        <v>5076</v>
      </c>
      <c r="M1592" s="7">
        <v>7</v>
      </c>
      <c r="N1592" s="7">
        <f>INDEX('Delivery Distances'!$B$6:$K$20,MATCH('Sales Summary_working sheet'!L1592,'Delivery Distances'!$A$6:$A$20,0),MATCH('Sales Summary_working sheet'!M1592,'Delivery Distances'!$B$5:$K$5,0))</f>
        <v>15</v>
      </c>
      <c r="O1592" s="7" cm="1">
        <f t="array" ref="O1592">_xlfn.XLOOKUP(L1592,'Delivery Distances'!$A$6:$A$20,_xlfn.XLOOKUP('Sales Summary_working sheet'!M1592,'Delivery Distances'!$B$5:$K$5,'Delivery Distances'!$B$6:$K$20))</f>
        <v>15</v>
      </c>
      <c r="P1592" s="7">
        <f t="shared" si="99"/>
        <v>14.5</v>
      </c>
    </row>
    <row r="1593" spans="1:16" ht="15.75" customHeight="1" x14ac:dyDescent="0.15">
      <c r="A1593" s="13">
        <v>43991</v>
      </c>
      <c r="B1593" s="19" t="s">
        <v>5361</v>
      </c>
      <c r="C1593" s="7" t="s">
        <v>3202</v>
      </c>
      <c r="D1593" s="14">
        <v>6</v>
      </c>
      <c r="E1593" s="14" t="str">
        <f>_xlfn.XLOOKUP(D1593,'Meal Info'!$A$4:$A$19,'Meal Info'!$B$4:$B$19)</f>
        <v>Indian</v>
      </c>
      <c r="F1593" s="14" t="str">
        <f>_xlfn.XLOOKUP(D1593,'Meal Info'!$A$4:$A$19,'Meal Info'!$C$4:$C$19)</f>
        <v>Edo</v>
      </c>
      <c r="G1593" s="7">
        <v>81.33</v>
      </c>
      <c r="H1593" s="7">
        <f t="shared" si="100"/>
        <v>8.1330000000000009</v>
      </c>
      <c r="I1593" s="7">
        <f t="shared" si="101"/>
        <v>89.462999999999994</v>
      </c>
      <c r="J1593" s="7">
        <v>0.13</v>
      </c>
      <c r="K1593" s="7">
        <f t="shared" si="98"/>
        <v>10.572900000000001</v>
      </c>
      <c r="L1593" s="7" t="s">
        <v>5077</v>
      </c>
      <c r="M1593" s="7">
        <v>10</v>
      </c>
      <c r="N1593" s="7">
        <f>INDEX('Delivery Distances'!$B$6:$K$20,MATCH('Sales Summary_working sheet'!L1593,'Delivery Distances'!$A$6:$A$20,0),MATCH('Sales Summary_working sheet'!M1593,'Delivery Distances'!$B$5:$K$5,0))</f>
        <v>6</v>
      </c>
      <c r="O1593" s="7" cm="1">
        <f t="array" ref="O1593">_xlfn.XLOOKUP(L1593,'Delivery Distances'!$A$6:$A$20,_xlfn.XLOOKUP('Sales Summary_working sheet'!M1593,'Delivery Distances'!$B$5:$K$5,'Delivery Distances'!$B$6:$K$20))</f>
        <v>6</v>
      </c>
      <c r="P1593" s="7">
        <f t="shared" si="99"/>
        <v>10</v>
      </c>
    </row>
    <row r="1594" spans="1:16" ht="15.75" customHeight="1" x14ac:dyDescent="0.15">
      <c r="A1594" s="13">
        <v>43991</v>
      </c>
      <c r="B1594" s="19" t="s">
        <v>5361</v>
      </c>
      <c r="C1594" s="7" t="s">
        <v>36</v>
      </c>
      <c r="D1594" s="14">
        <v>12</v>
      </c>
      <c r="E1594" s="14" t="str">
        <f>_xlfn.XLOOKUP(D1594,'Meal Info'!$A$4:$A$19,'Meal Info'!$B$4:$B$19)</f>
        <v>Thai</v>
      </c>
      <c r="F1594" s="14" t="str">
        <f>_xlfn.XLOOKUP(D1594,'Meal Info'!$A$4:$A$19,'Meal Info'!$C$4:$C$19)</f>
        <v>Edo</v>
      </c>
      <c r="G1594" s="7">
        <v>14.86</v>
      </c>
      <c r="H1594" s="7">
        <f t="shared" si="100"/>
        <v>1.486</v>
      </c>
      <c r="I1594" s="7">
        <f t="shared" si="101"/>
        <v>16.346</v>
      </c>
      <c r="J1594" s="7">
        <v>0.39</v>
      </c>
      <c r="K1594" s="7">
        <f t="shared" si="98"/>
        <v>5.7953999999999999</v>
      </c>
      <c r="L1594" s="7" t="s">
        <v>5080</v>
      </c>
      <c r="M1594" s="7">
        <v>9</v>
      </c>
      <c r="N1594" s="7">
        <f>INDEX('Delivery Distances'!$B$6:$K$20,MATCH('Sales Summary_working sheet'!L1594,'Delivery Distances'!$A$6:$A$20,0),MATCH('Sales Summary_working sheet'!M1594,'Delivery Distances'!$B$5:$K$5,0))</f>
        <v>4</v>
      </c>
      <c r="O1594" s="7" cm="1">
        <f t="array" ref="O1594">_xlfn.XLOOKUP(L1594,'Delivery Distances'!$A$6:$A$20,_xlfn.XLOOKUP('Sales Summary_working sheet'!M1594,'Delivery Distances'!$B$5:$K$5,'Delivery Distances'!$B$6:$K$20))</f>
        <v>4</v>
      </c>
      <c r="P1594" s="7">
        <f t="shared" si="99"/>
        <v>8</v>
      </c>
    </row>
    <row r="1595" spans="1:16" ht="15.75" customHeight="1" x14ac:dyDescent="0.15">
      <c r="A1595" s="13">
        <v>43991</v>
      </c>
      <c r="B1595" s="19" t="s">
        <v>5361</v>
      </c>
      <c r="C1595" s="7" t="s">
        <v>375</v>
      </c>
      <c r="D1595" s="14">
        <v>6</v>
      </c>
      <c r="E1595" s="14" t="str">
        <f>_xlfn.XLOOKUP(D1595,'Meal Info'!$A$4:$A$19,'Meal Info'!$B$4:$B$19)</f>
        <v>Indian</v>
      </c>
      <c r="F1595" s="14" t="str">
        <f>_xlfn.XLOOKUP(D1595,'Meal Info'!$A$4:$A$19,'Meal Info'!$C$4:$C$19)</f>
        <v>Edo</v>
      </c>
      <c r="G1595" s="7">
        <v>20.92</v>
      </c>
      <c r="H1595" s="7">
        <f t="shared" si="100"/>
        <v>2.0920000000000001</v>
      </c>
      <c r="I1595" s="7">
        <f t="shared" si="101"/>
        <v>23.012</v>
      </c>
      <c r="J1595" s="7">
        <v>0.03</v>
      </c>
      <c r="K1595" s="7">
        <f t="shared" si="98"/>
        <v>0.62760000000000005</v>
      </c>
      <c r="L1595" s="7" t="s">
        <v>29</v>
      </c>
      <c r="M1595" s="7">
        <v>2</v>
      </c>
      <c r="N1595" s="7">
        <f>INDEX('Delivery Distances'!$B$6:$K$20,MATCH('Sales Summary_working sheet'!L1595,'Delivery Distances'!$A$6:$A$20,0),MATCH('Sales Summary_working sheet'!M1595,'Delivery Distances'!$B$5:$K$5,0))</f>
        <v>18</v>
      </c>
      <c r="O1595" s="7" cm="1">
        <f t="array" ref="O1595">_xlfn.XLOOKUP(L1595,'Delivery Distances'!$A$6:$A$20,_xlfn.XLOOKUP('Sales Summary_working sheet'!M1595,'Delivery Distances'!$B$5:$K$5,'Delivery Distances'!$B$6:$K$20))</f>
        <v>18</v>
      </c>
      <c r="P1595" s="7">
        <f t="shared" si="99"/>
        <v>16</v>
      </c>
    </row>
    <row r="1596" spans="1:16" ht="15.75" customHeight="1" x14ac:dyDescent="0.15">
      <c r="A1596" s="13">
        <v>43991</v>
      </c>
      <c r="B1596" s="19" t="s">
        <v>5361</v>
      </c>
      <c r="C1596" s="7" t="s">
        <v>1514</v>
      </c>
      <c r="D1596" s="14">
        <v>12</v>
      </c>
      <c r="E1596" s="14" t="str">
        <f>_xlfn.XLOOKUP(D1596,'Meal Info'!$A$4:$A$19,'Meal Info'!$B$4:$B$19)</f>
        <v>Thai</v>
      </c>
      <c r="F1596" s="14" t="str">
        <f>_xlfn.XLOOKUP(D1596,'Meal Info'!$A$4:$A$19,'Meal Info'!$C$4:$C$19)</f>
        <v>Edo</v>
      </c>
      <c r="G1596" s="7">
        <v>53.2</v>
      </c>
      <c r="H1596" s="7">
        <f t="shared" si="100"/>
        <v>5.32</v>
      </c>
      <c r="I1596" s="7">
        <f t="shared" si="101"/>
        <v>58.52</v>
      </c>
      <c r="J1596" s="7">
        <v>0.16</v>
      </c>
      <c r="K1596" s="7">
        <f t="shared" si="98"/>
        <v>8.5120000000000005</v>
      </c>
      <c r="L1596" s="7" t="s">
        <v>5081</v>
      </c>
      <c r="M1596" s="7">
        <v>4</v>
      </c>
      <c r="N1596" s="7">
        <f>INDEX('Delivery Distances'!$B$6:$K$20,MATCH('Sales Summary_working sheet'!L1596,'Delivery Distances'!$A$6:$A$20,0),MATCH('Sales Summary_working sheet'!M1596,'Delivery Distances'!$B$5:$K$5,0))</f>
        <v>2</v>
      </c>
      <c r="O1596" s="7" cm="1">
        <f t="array" ref="O1596">_xlfn.XLOOKUP(L1596,'Delivery Distances'!$A$6:$A$20,_xlfn.XLOOKUP('Sales Summary_working sheet'!M1596,'Delivery Distances'!$B$5:$K$5,'Delivery Distances'!$B$6:$K$20))</f>
        <v>2</v>
      </c>
      <c r="P1596" s="7">
        <f t="shared" si="99"/>
        <v>6</v>
      </c>
    </row>
    <row r="1597" spans="1:16" ht="15.75" customHeight="1" x14ac:dyDescent="0.15">
      <c r="A1597" s="13">
        <v>43991</v>
      </c>
      <c r="B1597" s="19" t="s">
        <v>5361</v>
      </c>
      <c r="C1597" s="7" t="s">
        <v>2498</v>
      </c>
      <c r="D1597" s="14">
        <v>12</v>
      </c>
      <c r="E1597" s="14" t="str">
        <f>_xlfn.XLOOKUP(D1597,'Meal Info'!$A$4:$A$19,'Meal Info'!$B$4:$B$19)</f>
        <v>Thai</v>
      </c>
      <c r="F1597" s="14" t="str">
        <f>_xlfn.XLOOKUP(D1597,'Meal Info'!$A$4:$A$19,'Meal Info'!$C$4:$C$19)</f>
        <v>Edo</v>
      </c>
      <c r="G1597" s="7">
        <v>14.66</v>
      </c>
      <c r="H1597" s="7">
        <f t="shared" si="100"/>
        <v>1.4660000000000002</v>
      </c>
      <c r="I1597" s="7">
        <f t="shared" si="101"/>
        <v>16.126000000000001</v>
      </c>
      <c r="J1597" s="7">
        <v>0.06</v>
      </c>
      <c r="K1597" s="7">
        <f t="shared" si="98"/>
        <v>0.87959999999999994</v>
      </c>
      <c r="L1597" s="7" t="s">
        <v>26</v>
      </c>
      <c r="M1597" s="7">
        <v>7</v>
      </c>
      <c r="N1597" s="7">
        <f>INDEX('Delivery Distances'!$B$6:$K$20,MATCH('Sales Summary_working sheet'!L1597,'Delivery Distances'!$A$6:$A$20,0),MATCH('Sales Summary_working sheet'!M1597,'Delivery Distances'!$B$5:$K$5,0))</f>
        <v>16</v>
      </c>
      <c r="O1597" s="7" cm="1">
        <f t="array" ref="O1597">_xlfn.XLOOKUP(L1597,'Delivery Distances'!$A$6:$A$20,_xlfn.XLOOKUP('Sales Summary_working sheet'!M1597,'Delivery Distances'!$B$5:$K$5,'Delivery Distances'!$B$6:$K$20))</f>
        <v>16</v>
      </c>
      <c r="P1597" s="7">
        <f t="shared" si="99"/>
        <v>15</v>
      </c>
    </row>
    <row r="1598" spans="1:16" ht="15.75" customHeight="1" x14ac:dyDescent="0.15">
      <c r="A1598" s="13">
        <v>43991</v>
      </c>
      <c r="B1598" s="19" t="s">
        <v>5361</v>
      </c>
      <c r="C1598" s="7" t="s">
        <v>2263</v>
      </c>
      <c r="D1598" s="14">
        <v>4</v>
      </c>
      <c r="E1598" s="14" t="str">
        <f>_xlfn.XLOOKUP(D1598,'Meal Info'!$A$4:$A$19,'Meal Info'!$B$4:$B$19)</f>
        <v>Burritos</v>
      </c>
      <c r="F1598" s="14" t="str">
        <f>_xlfn.XLOOKUP(D1598,'Meal Info'!$A$4:$A$19,'Meal Info'!$C$4:$C$19)</f>
        <v>Edo</v>
      </c>
      <c r="G1598" s="7">
        <v>98.54</v>
      </c>
      <c r="H1598" s="7">
        <f t="shared" si="100"/>
        <v>9.854000000000001</v>
      </c>
      <c r="I1598" s="7">
        <f t="shared" si="101"/>
        <v>108.39400000000001</v>
      </c>
      <c r="J1598" s="7">
        <v>0.32</v>
      </c>
      <c r="K1598" s="7">
        <f t="shared" si="98"/>
        <v>31.532800000000002</v>
      </c>
      <c r="L1598" s="7" t="s">
        <v>31</v>
      </c>
      <c r="M1598" s="7">
        <v>7</v>
      </c>
      <c r="N1598" s="7">
        <f>INDEX('Delivery Distances'!$B$6:$K$20,MATCH('Sales Summary_working sheet'!L1598,'Delivery Distances'!$A$6:$A$20,0),MATCH('Sales Summary_working sheet'!M1598,'Delivery Distances'!$B$5:$K$5,0))</f>
        <v>5</v>
      </c>
      <c r="O1598" s="7" cm="1">
        <f t="array" ref="O1598">_xlfn.XLOOKUP(L1598,'Delivery Distances'!$A$6:$A$20,_xlfn.XLOOKUP('Sales Summary_working sheet'!M1598,'Delivery Distances'!$B$5:$K$5,'Delivery Distances'!$B$6:$K$20))</f>
        <v>5</v>
      </c>
      <c r="P1598" s="7">
        <f t="shared" si="99"/>
        <v>9</v>
      </c>
    </row>
    <row r="1599" spans="1:16" ht="15.75" customHeight="1" x14ac:dyDescent="0.15">
      <c r="A1599" s="13">
        <v>43991</v>
      </c>
      <c r="B1599" s="19" t="s">
        <v>5361</v>
      </c>
      <c r="C1599" s="7" t="s">
        <v>4776</v>
      </c>
      <c r="D1599" s="14">
        <v>6</v>
      </c>
      <c r="E1599" s="14" t="str">
        <f>_xlfn.XLOOKUP(D1599,'Meal Info'!$A$4:$A$19,'Meal Info'!$B$4:$B$19)</f>
        <v>Indian</v>
      </c>
      <c r="F1599" s="14" t="str">
        <f>_xlfn.XLOOKUP(D1599,'Meal Info'!$A$4:$A$19,'Meal Info'!$C$4:$C$19)</f>
        <v>Edo</v>
      </c>
      <c r="G1599" s="7">
        <v>83.03</v>
      </c>
      <c r="H1599" s="7">
        <f t="shared" si="100"/>
        <v>8.3030000000000008</v>
      </c>
      <c r="I1599" s="7">
        <f t="shared" si="101"/>
        <v>91.332999999999998</v>
      </c>
      <c r="J1599" s="7">
        <v>0.01</v>
      </c>
      <c r="K1599" s="7">
        <f t="shared" si="98"/>
        <v>0.83030000000000004</v>
      </c>
      <c r="L1599" s="7" t="s">
        <v>26</v>
      </c>
      <c r="M1599" s="7">
        <v>1</v>
      </c>
      <c r="N1599" s="7">
        <f>INDEX('Delivery Distances'!$B$6:$K$20,MATCH('Sales Summary_working sheet'!L1599,'Delivery Distances'!$A$6:$A$20,0),MATCH('Sales Summary_working sheet'!M1599,'Delivery Distances'!$B$5:$K$5,0))</f>
        <v>2</v>
      </c>
      <c r="O1599" s="7" cm="1">
        <f t="array" ref="O1599">_xlfn.XLOOKUP(L1599,'Delivery Distances'!$A$6:$A$20,_xlfn.XLOOKUP('Sales Summary_working sheet'!M1599,'Delivery Distances'!$B$5:$K$5,'Delivery Distances'!$B$6:$K$20))</f>
        <v>2</v>
      </c>
      <c r="P1599" s="7">
        <f t="shared" si="99"/>
        <v>6</v>
      </c>
    </row>
    <row r="1600" spans="1:16" ht="15.75" customHeight="1" x14ac:dyDescent="0.15">
      <c r="A1600" s="13">
        <v>43991</v>
      </c>
      <c r="B1600" s="19" t="s">
        <v>5361</v>
      </c>
      <c r="C1600" s="7" t="s">
        <v>1285</v>
      </c>
      <c r="D1600" s="14">
        <v>12</v>
      </c>
      <c r="E1600" s="14" t="str">
        <f>_xlfn.XLOOKUP(D1600,'Meal Info'!$A$4:$A$19,'Meal Info'!$B$4:$B$19)</f>
        <v>Thai</v>
      </c>
      <c r="F1600" s="14" t="str">
        <f>_xlfn.XLOOKUP(D1600,'Meal Info'!$A$4:$A$19,'Meal Info'!$C$4:$C$19)</f>
        <v>Edo</v>
      </c>
      <c r="G1600" s="7">
        <v>80.73</v>
      </c>
      <c r="H1600" s="7">
        <f t="shared" si="100"/>
        <v>8.0730000000000004</v>
      </c>
      <c r="I1600" s="7">
        <f t="shared" si="101"/>
        <v>88.802999999999997</v>
      </c>
      <c r="J1600" s="7">
        <v>0.04</v>
      </c>
      <c r="K1600" s="7">
        <f t="shared" si="98"/>
        <v>3.2292000000000001</v>
      </c>
      <c r="L1600" s="7" t="s">
        <v>5080</v>
      </c>
      <c r="M1600" s="7">
        <v>2</v>
      </c>
      <c r="N1600" s="7">
        <f>INDEX('Delivery Distances'!$B$6:$K$20,MATCH('Sales Summary_working sheet'!L1600,'Delivery Distances'!$A$6:$A$20,0),MATCH('Sales Summary_working sheet'!M1600,'Delivery Distances'!$B$5:$K$5,0))</f>
        <v>1</v>
      </c>
      <c r="O1600" s="7" cm="1">
        <f t="array" ref="O1600">_xlfn.XLOOKUP(L1600,'Delivery Distances'!$A$6:$A$20,_xlfn.XLOOKUP('Sales Summary_working sheet'!M1600,'Delivery Distances'!$B$5:$K$5,'Delivery Distances'!$B$6:$K$20))</f>
        <v>1</v>
      </c>
      <c r="P1600" s="7">
        <f t="shared" si="99"/>
        <v>3</v>
      </c>
    </row>
    <row r="1601" spans="1:16" ht="15.75" customHeight="1" x14ac:dyDescent="0.15">
      <c r="A1601" s="13">
        <v>43991</v>
      </c>
      <c r="B1601" s="19" t="s">
        <v>5361</v>
      </c>
      <c r="C1601" s="7" t="s">
        <v>4679</v>
      </c>
      <c r="D1601" s="14">
        <v>4</v>
      </c>
      <c r="E1601" s="14" t="str">
        <f>_xlfn.XLOOKUP(D1601,'Meal Info'!$A$4:$A$19,'Meal Info'!$B$4:$B$19)</f>
        <v>Burritos</v>
      </c>
      <c r="F1601" s="14" t="str">
        <f>_xlfn.XLOOKUP(D1601,'Meal Info'!$A$4:$A$19,'Meal Info'!$C$4:$C$19)</f>
        <v>Edo</v>
      </c>
      <c r="G1601" s="7">
        <v>30.78</v>
      </c>
      <c r="H1601" s="7">
        <f t="shared" si="100"/>
        <v>3.0780000000000003</v>
      </c>
      <c r="I1601" s="7">
        <f t="shared" si="101"/>
        <v>33.858000000000004</v>
      </c>
      <c r="J1601" s="7">
        <v>0.25</v>
      </c>
      <c r="K1601" s="7">
        <f t="shared" si="98"/>
        <v>7.6950000000000003</v>
      </c>
      <c r="L1601" s="7" t="s">
        <v>31</v>
      </c>
      <c r="M1601" s="7">
        <v>2</v>
      </c>
      <c r="N1601" s="7">
        <f>INDEX('Delivery Distances'!$B$6:$K$20,MATCH('Sales Summary_working sheet'!L1601,'Delivery Distances'!$A$6:$A$20,0),MATCH('Sales Summary_working sheet'!M1601,'Delivery Distances'!$B$5:$K$5,0))</f>
        <v>14</v>
      </c>
      <c r="O1601" s="7" cm="1">
        <f t="array" ref="O1601">_xlfn.XLOOKUP(L1601,'Delivery Distances'!$A$6:$A$20,_xlfn.XLOOKUP('Sales Summary_working sheet'!M1601,'Delivery Distances'!$B$5:$K$5,'Delivery Distances'!$B$6:$K$20))</f>
        <v>14</v>
      </c>
      <c r="P1601" s="7">
        <f t="shared" si="99"/>
        <v>14</v>
      </c>
    </row>
    <row r="1602" spans="1:16" ht="15.75" customHeight="1" x14ac:dyDescent="0.15">
      <c r="A1602" s="13">
        <v>43991</v>
      </c>
      <c r="B1602" s="19" t="s">
        <v>5361</v>
      </c>
      <c r="C1602" s="7" t="s">
        <v>3820</v>
      </c>
      <c r="D1602" s="14">
        <v>4</v>
      </c>
      <c r="E1602" s="14" t="str">
        <f>_xlfn.XLOOKUP(D1602,'Meal Info'!$A$4:$A$19,'Meal Info'!$B$4:$B$19)</f>
        <v>Burritos</v>
      </c>
      <c r="F1602" s="14" t="str">
        <f>_xlfn.XLOOKUP(D1602,'Meal Info'!$A$4:$A$19,'Meal Info'!$C$4:$C$19)</f>
        <v>Edo</v>
      </c>
      <c r="G1602" s="7">
        <v>79.010000000000005</v>
      </c>
      <c r="H1602" s="7">
        <f t="shared" si="100"/>
        <v>7.9010000000000007</v>
      </c>
      <c r="I1602" s="7">
        <f t="shared" si="101"/>
        <v>86.911000000000001</v>
      </c>
      <c r="J1602" s="7">
        <v>0.21</v>
      </c>
      <c r="K1602" s="7">
        <f t="shared" si="98"/>
        <v>16.592100000000002</v>
      </c>
      <c r="L1602" s="7" t="s">
        <v>31</v>
      </c>
      <c r="M1602" s="7">
        <v>10</v>
      </c>
      <c r="N1602" s="7">
        <f>INDEX('Delivery Distances'!$B$6:$K$20,MATCH('Sales Summary_working sheet'!L1602,'Delivery Distances'!$A$6:$A$20,0),MATCH('Sales Summary_working sheet'!M1602,'Delivery Distances'!$B$5:$K$5,0))</f>
        <v>17</v>
      </c>
      <c r="O1602" s="7" cm="1">
        <f t="array" ref="O1602">_xlfn.XLOOKUP(L1602,'Delivery Distances'!$A$6:$A$20,_xlfn.XLOOKUP('Sales Summary_working sheet'!M1602,'Delivery Distances'!$B$5:$K$5,'Delivery Distances'!$B$6:$K$20))</f>
        <v>17</v>
      </c>
      <c r="P1602" s="7">
        <f t="shared" si="99"/>
        <v>15.5</v>
      </c>
    </row>
    <row r="1603" spans="1:16" ht="15.75" customHeight="1" x14ac:dyDescent="0.15">
      <c r="A1603" s="13">
        <v>43991</v>
      </c>
      <c r="B1603" s="19" t="s">
        <v>5361</v>
      </c>
      <c r="C1603" s="7" t="s">
        <v>4503</v>
      </c>
      <c r="D1603" s="14">
        <v>4</v>
      </c>
      <c r="E1603" s="14" t="str">
        <f>_xlfn.XLOOKUP(D1603,'Meal Info'!$A$4:$A$19,'Meal Info'!$B$4:$B$19)</f>
        <v>Burritos</v>
      </c>
      <c r="F1603" s="14" t="str">
        <f>_xlfn.XLOOKUP(D1603,'Meal Info'!$A$4:$A$19,'Meal Info'!$C$4:$C$19)</f>
        <v>Edo</v>
      </c>
      <c r="G1603" s="7">
        <v>9.19</v>
      </c>
      <c r="H1603" s="7">
        <f t="shared" si="100"/>
        <v>0.91900000000000004</v>
      </c>
      <c r="I1603" s="7">
        <f t="shared" si="101"/>
        <v>10.109</v>
      </c>
      <c r="J1603" s="7">
        <v>0.08</v>
      </c>
      <c r="K1603" s="7">
        <f t="shared" si="98"/>
        <v>0.73519999999999996</v>
      </c>
      <c r="L1603" s="7" t="s">
        <v>5076</v>
      </c>
      <c r="M1603" s="7">
        <v>1</v>
      </c>
      <c r="N1603" s="7">
        <f>INDEX('Delivery Distances'!$B$6:$K$20,MATCH('Sales Summary_working sheet'!L1603,'Delivery Distances'!$A$6:$A$20,0),MATCH('Sales Summary_working sheet'!M1603,'Delivery Distances'!$B$5:$K$5,0))</f>
        <v>7</v>
      </c>
      <c r="O1603" s="7" cm="1">
        <f t="array" ref="O1603">_xlfn.XLOOKUP(L1603,'Delivery Distances'!$A$6:$A$20,_xlfn.XLOOKUP('Sales Summary_working sheet'!M1603,'Delivery Distances'!$B$5:$K$5,'Delivery Distances'!$B$6:$K$20))</f>
        <v>7</v>
      </c>
      <c r="P1603" s="7">
        <f t="shared" si="99"/>
        <v>10.5</v>
      </c>
    </row>
    <row r="1604" spans="1:16" ht="15.75" customHeight="1" x14ac:dyDescent="0.15">
      <c r="A1604" s="13">
        <v>43991</v>
      </c>
      <c r="B1604" s="19" t="s">
        <v>5361</v>
      </c>
      <c r="C1604" s="7" t="s">
        <v>2810</v>
      </c>
      <c r="D1604" s="14">
        <v>4</v>
      </c>
      <c r="E1604" s="14" t="str">
        <f>_xlfn.XLOOKUP(D1604,'Meal Info'!$A$4:$A$19,'Meal Info'!$B$4:$B$19)</f>
        <v>Burritos</v>
      </c>
      <c r="F1604" s="14" t="str">
        <f>_xlfn.XLOOKUP(D1604,'Meal Info'!$A$4:$A$19,'Meal Info'!$C$4:$C$19)</f>
        <v>Edo</v>
      </c>
      <c r="G1604" s="7">
        <v>53.01</v>
      </c>
      <c r="H1604" s="7">
        <f t="shared" si="100"/>
        <v>5.3010000000000002</v>
      </c>
      <c r="I1604" s="7">
        <f t="shared" si="101"/>
        <v>58.311</v>
      </c>
      <c r="J1604" s="7">
        <v>0.32</v>
      </c>
      <c r="K1604" s="7">
        <f t="shared" si="98"/>
        <v>16.963200000000001</v>
      </c>
      <c r="L1604" s="7" t="s">
        <v>5077</v>
      </c>
      <c r="M1604" s="7">
        <v>2</v>
      </c>
      <c r="N1604" s="7">
        <f>INDEX('Delivery Distances'!$B$6:$K$20,MATCH('Sales Summary_working sheet'!L1604,'Delivery Distances'!$A$6:$A$20,0),MATCH('Sales Summary_working sheet'!M1604,'Delivery Distances'!$B$5:$K$5,0))</f>
        <v>4</v>
      </c>
      <c r="O1604" s="7" cm="1">
        <f t="array" ref="O1604">_xlfn.XLOOKUP(L1604,'Delivery Distances'!$A$6:$A$20,_xlfn.XLOOKUP('Sales Summary_working sheet'!M1604,'Delivery Distances'!$B$5:$K$5,'Delivery Distances'!$B$6:$K$20))</f>
        <v>4</v>
      </c>
      <c r="P1604" s="7">
        <f t="shared" si="99"/>
        <v>8</v>
      </c>
    </row>
    <row r="1605" spans="1:16" ht="15.75" customHeight="1" x14ac:dyDescent="0.15">
      <c r="A1605" s="13">
        <v>43991</v>
      </c>
      <c r="B1605" s="19" t="s">
        <v>5361</v>
      </c>
      <c r="C1605" s="7" t="s">
        <v>4803</v>
      </c>
      <c r="D1605" s="14">
        <v>12</v>
      </c>
      <c r="E1605" s="14" t="str">
        <f>_xlfn.XLOOKUP(D1605,'Meal Info'!$A$4:$A$19,'Meal Info'!$B$4:$B$19)</f>
        <v>Thai</v>
      </c>
      <c r="F1605" s="14" t="str">
        <f>_xlfn.XLOOKUP(D1605,'Meal Info'!$A$4:$A$19,'Meal Info'!$C$4:$C$19)</f>
        <v>Edo</v>
      </c>
      <c r="G1605" s="7">
        <v>50.01</v>
      </c>
      <c r="H1605" s="7">
        <f t="shared" si="100"/>
        <v>5.0010000000000003</v>
      </c>
      <c r="I1605" s="7">
        <f t="shared" si="101"/>
        <v>55.010999999999996</v>
      </c>
      <c r="J1605" s="7">
        <v>0.16</v>
      </c>
      <c r="K1605" s="7">
        <f t="shared" ref="K1605:K1668" si="102">J1605*G1605</f>
        <v>8.0015999999999998</v>
      </c>
      <c r="L1605" s="7" t="s">
        <v>5081</v>
      </c>
      <c r="M1605" s="7">
        <v>8</v>
      </c>
      <c r="N1605" s="7">
        <f>INDEX('Delivery Distances'!$B$6:$K$20,MATCH('Sales Summary_working sheet'!L1605,'Delivery Distances'!$A$6:$A$20,0),MATCH('Sales Summary_working sheet'!M1605,'Delivery Distances'!$B$5:$K$5,0))</f>
        <v>2</v>
      </c>
      <c r="O1605" s="7" cm="1">
        <f t="array" ref="O1605">_xlfn.XLOOKUP(L1605,'Delivery Distances'!$A$6:$A$20,_xlfn.XLOOKUP('Sales Summary_working sheet'!M1605,'Delivery Distances'!$B$5:$K$5,'Delivery Distances'!$B$6:$K$20))</f>
        <v>2</v>
      </c>
      <c r="P1605" s="7">
        <f t="shared" ref="P1605:P1668" si="103">IF(O1605&lt;=2, O1605*3, IF(O1605&lt;=6, 3*2 + (O1605-2)*1, 3*2 + 4*1 + (O1605-6)*0.5))</f>
        <v>6</v>
      </c>
    </row>
    <row r="1606" spans="1:16" ht="15.75" customHeight="1" x14ac:dyDescent="0.15">
      <c r="A1606" s="13">
        <v>43991</v>
      </c>
      <c r="B1606" s="19" t="s">
        <v>5361</v>
      </c>
      <c r="C1606" s="7" t="s">
        <v>1346</v>
      </c>
      <c r="D1606" s="14">
        <v>4</v>
      </c>
      <c r="E1606" s="14" t="str">
        <f>_xlfn.XLOOKUP(D1606,'Meal Info'!$A$4:$A$19,'Meal Info'!$B$4:$B$19)</f>
        <v>Burritos</v>
      </c>
      <c r="F1606" s="14" t="str">
        <f>_xlfn.XLOOKUP(D1606,'Meal Info'!$A$4:$A$19,'Meal Info'!$C$4:$C$19)</f>
        <v>Edo</v>
      </c>
      <c r="G1606" s="7">
        <v>34.67</v>
      </c>
      <c r="H1606" s="7">
        <f t="shared" si="100"/>
        <v>3.4670000000000005</v>
      </c>
      <c r="I1606" s="7">
        <f t="shared" si="101"/>
        <v>38.137</v>
      </c>
      <c r="J1606" s="7">
        <v>0.16</v>
      </c>
      <c r="K1606" s="7">
        <f t="shared" si="102"/>
        <v>5.5472000000000001</v>
      </c>
      <c r="L1606" s="7" t="s">
        <v>30</v>
      </c>
      <c r="M1606" s="7">
        <v>9</v>
      </c>
      <c r="N1606" s="7">
        <f>INDEX('Delivery Distances'!$B$6:$K$20,MATCH('Sales Summary_working sheet'!L1606,'Delivery Distances'!$A$6:$A$20,0),MATCH('Sales Summary_working sheet'!M1606,'Delivery Distances'!$B$5:$K$5,0))</f>
        <v>17</v>
      </c>
      <c r="O1606" s="7" cm="1">
        <f t="array" ref="O1606">_xlfn.XLOOKUP(L1606,'Delivery Distances'!$A$6:$A$20,_xlfn.XLOOKUP('Sales Summary_working sheet'!M1606,'Delivery Distances'!$B$5:$K$5,'Delivery Distances'!$B$6:$K$20))</f>
        <v>17</v>
      </c>
      <c r="P1606" s="7">
        <f t="shared" si="103"/>
        <v>15.5</v>
      </c>
    </row>
    <row r="1607" spans="1:16" ht="15.75" customHeight="1" x14ac:dyDescent="0.15">
      <c r="A1607" s="13">
        <v>43991</v>
      </c>
      <c r="B1607" s="19" t="s">
        <v>5361</v>
      </c>
      <c r="C1607" s="7" t="s">
        <v>4312</v>
      </c>
      <c r="D1607" s="14">
        <v>4</v>
      </c>
      <c r="E1607" s="14" t="str">
        <f>_xlfn.XLOOKUP(D1607,'Meal Info'!$A$4:$A$19,'Meal Info'!$B$4:$B$19)</f>
        <v>Burritos</v>
      </c>
      <c r="F1607" s="14" t="str">
        <f>_xlfn.XLOOKUP(D1607,'Meal Info'!$A$4:$A$19,'Meal Info'!$C$4:$C$19)</f>
        <v>Edo</v>
      </c>
      <c r="G1607" s="7">
        <v>3.4</v>
      </c>
      <c r="H1607" s="7">
        <f t="shared" si="100"/>
        <v>0.34</v>
      </c>
      <c r="I1607" s="7">
        <f t="shared" si="101"/>
        <v>3.7399999999999998</v>
      </c>
      <c r="J1607" s="7">
        <v>0.06</v>
      </c>
      <c r="K1607" s="7">
        <f t="shared" si="102"/>
        <v>0.20399999999999999</v>
      </c>
      <c r="L1607" s="7" t="s">
        <v>5077</v>
      </c>
      <c r="M1607" s="7">
        <v>2</v>
      </c>
      <c r="N1607" s="7">
        <f>INDEX('Delivery Distances'!$B$6:$K$20,MATCH('Sales Summary_working sheet'!L1607,'Delivery Distances'!$A$6:$A$20,0),MATCH('Sales Summary_working sheet'!M1607,'Delivery Distances'!$B$5:$K$5,0))</f>
        <v>4</v>
      </c>
      <c r="O1607" s="7" cm="1">
        <f t="array" ref="O1607">_xlfn.XLOOKUP(L1607,'Delivery Distances'!$A$6:$A$20,_xlfn.XLOOKUP('Sales Summary_working sheet'!M1607,'Delivery Distances'!$B$5:$K$5,'Delivery Distances'!$B$6:$K$20))</f>
        <v>4</v>
      </c>
      <c r="P1607" s="7">
        <f t="shared" si="103"/>
        <v>8</v>
      </c>
    </row>
    <row r="1608" spans="1:16" ht="15.75" customHeight="1" x14ac:dyDescent="0.15">
      <c r="A1608" s="13">
        <v>43991</v>
      </c>
      <c r="B1608" s="19" t="s">
        <v>5362</v>
      </c>
      <c r="C1608" s="7" t="s">
        <v>1766</v>
      </c>
      <c r="D1608" s="14">
        <v>6</v>
      </c>
      <c r="E1608" s="14" t="str">
        <f>_xlfn.XLOOKUP(D1608,'Meal Info'!$A$4:$A$19,'Meal Info'!$B$4:$B$19)</f>
        <v>Indian</v>
      </c>
      <c r="F1608" s="14" t="str">
        <f>_xlfn.XLOOKUP(D1608,'Meal Info'!$A$4:$A$19,'Meal Info'!$C$4:$C$19)</f>
        <v>Edo</v>
      </c>
      <c r="G1608" s="7">
        <v>60.88</v>
      </c>
      <c r="H1608" s="7">
        <f t="shared" si="100"/>
        <v>6.088000000000001</v>
      </c>
      <c r="I1608" s="7">
        <f t="shared" si="101"/>
        <v>66.968000000000004</v>
      </c>
      <c r="J1608" s="7">
        <v>0.11</v>
      </c>
      <c r="K1608" s="7">
        <f t="shared" si="102"/>
        <v>6.6968000000000005</v>
      </c>
      <c r="L1608" s="7" t="s">
        <v>5081</v>
      </c>
      <c r="M1608" s="7">
        <v>1</v>
      </c>
      <c r="N1608" s="7">
        <f>INDEX('Delivery Distances'!$B$6:$K$20,MATCH('Sales Summary_working sheet'!L1608,'Delivery Distances'!$A$6:$A$20,0),MATCH('Sales Summary_working sheet'!M1608,'Delivery Distances'!$B$5:$K$5,0))</f>
        <v>1</v>
      </c>
      <c r="O1608" s="7" cm="1">
        <f t="array" ref="O1608">_xlfn.XLOOKUP(L1608,'Delivery Distances'!$A$6:$A$20,_xlfn.XLOOKUP('Sales Summary_working sheet'!M1608,'Delivery Distances'!$B$5:$K$5,'Delivery Distances'!$B$6:$K$20))</f>
        <v>1</v>
      </c>
      <c r="P1608" s="7">
        <f t="shared" si="103"/>
        <v>3</v>
      </c>
    </row>
    <row r="1609" spans="1:16" ht="15.75" customHeight="1" x14ac:dyDescent="0.15">
      <c r="A1609" s="13">
        <v>43991</v>
      </c>
      <c r="B1609" s="19" t="s">
        <v>5362</v>
      </c>
      <c r="C1609" s="7" t="s">
        <v>2001</v>
      </c>
      <c r="D1609" s="14">
        <v>6</v>
      </c>
      <c r="E1609" s="14" t="str">
        <f>_xlfn.XLOOKUP(D1609,'Meal Info'!$A$4:$A$19,'Meal Info'!$B$4:$B$19)</f>
        <v>Indian</v>
      </c>
      <c r="F1609" s="14" t="str">
        <f>_xlfn.XLOOKUP(D1609,'Meal Info'!$A$4:$A$19,'Meal Info'!$C$4:$C$19)</f>
        <v>Edo</v>
      </c>
      <c r="G1609" s="7">
        <v>98.85</v>
      </c>
      <c r="H1609" s="7">
        <f t="shared" si="100"/>
        <v>9.8849999999999998</v>
      </c>
      <c r="I1609" s="7">
        <f t="shared" si="101"/>
        <v>108.735</v>
      </c>
      <c r="J1609" s="7">
        <v>0.28999999999999998</v>
      </c>
      <c r="K1609" s="7">
        <f t="shared" si="102"/>
        <v>28.666499999999996</v>
      </c>
      <c r="L1609" s="7" t="s">
        <v>5076</v>
      </c>
      <c r="M1609" s="7">
        <v>8</v>
      </c>
      <c r="N1609" s="7">
        <f>INDEX('Delivery Distances'!$B$6:$K$20,MATCH('Sales Summary_working sheet'!L1609,'Delivery Distances'!$A$6:$A$20,0),MATCH('Sales Summary_working sheet'!M1609,'Delivery Distances'!$B$5:$K$5,0))</f>
        <v>6</v>
      </c>
      <c r="O1609" s="7" cm="1">
        <f t="array" ref="O1609">_xlfn.XLOOKUP(L1609,'Delivery Distances'!$A$6:$A$20,_xlfn.XLOOKUP('Sales Summary_working sheet'!M1609,'Delivery Distances'!$B$5:$K$5,'Delivery Distances'!$B$6:$K$20))</f>
        <v>6</v>
      </c>
      <c r="P1609" s="7">
        <f t="shared" si="103"/>
        <v>10</v>
      </c>
    </row>
    <row r="1610" spans="1:16" ht="15.75" customHeight="1" x14ac:dyDescent="0.15">
      <c r="A1610" s="13">
        <v>43991</v>
      </c>
      <c r="B1610" s="19" t="s">
        <v>5362</v>
      </c>
      <c r="C1610" s="7" t="s">
        <v>3682</v>
      </c>
      <c r="D1610" s="14">
        <v>4</v>
      </c>
      <c r="E1610" s="14" t="str">
        <f>_xlfn.XLOOKUP(D1610,'Meal Info'!$A$4:$A$19,'Meal Info'!$B$4:$B$19)</f>
        <v>Burritos</v>
      </c>
      <c r="F1610" s="14" t="str">
        <f>_xlfn.XLOOKUP(D1610,'Meal Info'!$A$4:$A$19,'Meal Info'!$C$4:$C$19)</f>
        <v>Edo</v>
      </c>
      <c r="G1610" s="7">
        <v>53.37</v>
      </c>
      <c r="H1610" s="7">
        <f t="shared" si="100"/>
        <v>5.3369999999999997</v>
      </c>
      <c r="I1610" s="7">
        <f t="shared" si="101"/>
        <v>58.706999999999994</v>
      </c>
      <c r="J1610" s="7">
        <v>0.06</v>
      </c>
      <c r="K1610" s="7">
        <f t="shared" si="102"/>
        <v>3.2021999999999999</v>
      </c>
      <c r="L1610" s="7" t="s">
        <v>5078</v>
      </c>
      <c r="M1610" s="7">
        <v>3</v>
      </c>
      <c r="N1610" s="7">
        <f>INDEX('Delivery Distances'!$B$6:$K$20,MATCH('Sales Summary_working sheet'!L1610,'Delivery Distances'!$A$6:$A$20,0),MATCH('Sales Summary_working sheet'!M1610,'Delivery Distances'!$B$5:$K$5,0))</f>
        <v>5</v>
      </c>
      <c r="O1610" s="7" cm="1">
        <f t="array" ref="O1610">_xlfn.XLOOKUP(L1610,'Delivery Distances'!$A$6:$A$20,_xlfn.XLOOKUP('Sales Summary_working sheet'!M1610,'Delivery Distances'!$B$5:$K$5,'Delivery Distances'!$B$6:$K$20))</f>
        <v>5</v>
      </c>
      <c r="P1610" s="7">
        <f t="shared" si="103"/>
        <v>9</v>
      </c>
    </row>
    <row r="1611" spans="1:16" ht="15.75" customHeight="1" x14ac:dyDescent="0.15">
      <c r="A1611" s="13">
        <v>43991</v>
      </c>
      <c r="B1611" s="19" t="s">
        <v>5362</v>
      </c>
      <c r="C1611" s="7" t="s">
        <v>2121</v>
      </c>
      <c r="D1611" s="14">
        <v>4</v>
      </c>
      <c r="E1611" s="14" t="str">
        <f>_xlfn.XLOOKUP(D1611,'Meal Info'!$A$4:$A$19,'Meal Info'!$B$4:$B$19)</f>
        <v>Burritos</v>
      </c>
      <c r="F1611" s="14" t="str">
        <f>_xlfn.XLOOKUP(D1611,'Meal Info'!$A$4:$A$19,'Meal Info'!$C$4:$C$19)</f>
        <v>Edo</v>
      </c>
      <c r="G1611" s="7">
        <v>89.12</v>
      </c>
      <c r="H1611" s="7">
        <f t="shared" si="100"/>
        <v>8.9120000000000008</v>
      </c>
      <c r="I1611" s="7">
        <f t="shared" si="101"/>
        <v>98.032000000000011</v>
      </c>
      <c r="J1611" s="7">
        <v>0.12</v>
      </c>
      <c r="K1611" s="7">
        <f t="shared" si="102"/>
        <v>10.6944</v>
      </c>
      <c r="L1611" s="7" t="s">
        <v>5078</v>
      </c>
      <c r="M1611" s="7">
        <v>8</v>
      </c>
      <c r="N1611" s="7">
        <f>INDEX('Delivery Distances'!$B$6:$K$20,MATCH('Sales Summary_working sheet'!L1611,'Delivery Distances'!$A$6:$A$20,0),MATCH('Sales Summary_working sheet'!M1611,'Delivery Distances'!$B$5:$K$5,0))</f>
        <v>5</v>
      </c>
      <c r="O1611" s="7" cm="1">
        <f t="array" ref="O1611">_xlfn.XLOOKUP(L1611,'Delivery Distances'!$A$6:$A$20,_xlfn.XLOOKUP('Sales Summary_working sheet'!M1611,'Delivery Distances'!$B$5:$K$5,'Delivery Distances'!$B$6:$K$20))</f>
        <v>5</v>
      </c>
      <c r="P1611" s="7">
        <f t="shared" si="103"/>
        <v>9</v>
      </c>
    </row>
    <row r="1612" spans="1:16" ht="15.75" customHeight="1" x14ac:dyDescent="0.15">
      <c r="A1612" s="13">
        <v>43991</v>
      </c>
      <c r="B1612" s="19" t="s">
        <v>5362</v>
      </c>
      <c r="C1612" s="7" t="s">
        <v>4832</v>
      </c>
      <c r="D1612" s="14">
        <v>4</v>
      </c>
      <c r="E1612" s="14" t="str">
        <f>_xlfn.XLOOKUP(D1612,'Meal Info'!$A$4:$A$19,'Meal Info'!$B$4:$B$19)</f>
        <v>Burritos</v>
      </c>
      <c r="F1612" s="14" t="str">
        <f>_xlfn.XLOOKUP(D1612,'Meal Info'!$A$4:$A$19,'Meal Info'!$C$4:$C$19)</f>
        <v>Edo</v>
      </c>
      <c r="G1612" s="7">
        <v>55.04</v>
      </c>
      <c r="H1612" s="7">
        <f t="shared" si="100"/>
        <v>5.5040000000000004</v>
      </c>
      <c r="I1612" s="7">
        <f t="shared" si="101"/>
        <v>60.543999999999997</v>
      </c>
      <c r="J1612" s="7">
        <v>0.26</v>
      </c>
      <c r="K1612" s="7">
        <f t="shared" si="102"/>
        <v>14.3104</v>
      </c>
      <c r="L1612" s="7" t="s">
        <v>5077</v>
      </c>
      <c r="M1612" s="7">
        <v>6</v>
      </c>
      <c r="N1612" s="7">
        <f>INDEX('Delivery Distances'!$B$6:$K$20,MATCH('Sales Summary_working sheet'!L1612,'Delivery Distances'!$A$6:$A$20,0),MATCH('Sales Summary_working sheet'!M1612,'Delivery Distances'!$B$5:$K$5,0))</f>
        <v>6</v>
      </c>
      <c r="O1612" s="7" cm="1">
        <f t="array" ref="O1612">_xlfn.XLOOKUP(L1612,'Delivery Distances'!$A$6:$A$20,_xlfn.XLOOKUP('Sales Summary_working sheet'!M1612,'Delivery Distances'!$B$5:$K$5,'Delivery Distances'!$B$6:$K$20))</f>
        <v>6</v>
      </c>
      <c r="P1612" s="7">
        <f t="shared" si="103"/>
        <v>10</v>
      </c>
    </row>
    <row r="1613" spans="1:16" ht="15.75" customHeight="1" x14ac:dyDescent="0.15">
      <c r="A1613" s="13">
        <v>43991</v>
      </c>
      <c r="B1613" s="19" t="s">
        <v>5362</v>
      </c>
      <c r="C1613" s="7" t="s">
        <v>2945</v>
      </c>
      <c r="D1613" s="14">
        <v>12</v>
      </c>
      <c r="E1613" s="14" t="str">
        <f>_xlfn.XLOOKUP(D1613,'Meal Info'!$A$4:$A$19,'Meal Info'!$B$4:$B$19)</f>
        <v>Thai</v>
      </c>
      <c r="F1613" s="14" t="str">
        <f>_xlfn.XLOOKUP(D1613,'Meal Info'!$A$4:$A$19,'Meal Info'!$C$4:$C$19)</f>
        <v>Edo</v>
      </c>
      <c r="G1613" s="7">
        <v>11.65</v>
      </c>
      <c r="H1613" s="7">
        <f t="shared" si="100"/>
        <v>1.165</v>
      </c>
      <c r="I1613" s="7">
        <f t="shared" si="101"/>
        <v>12.815000000000001</v>
      </c>
      <c r="J1613" s="7">
        <v>0.17</v>
      </c>
      <c r="K1613" s="7">
        <f t="shared" si="102"/>
        <v>1.9805000000000001</v>
      </c>
      <c r="L1613" s="7" t="s">
        <v>5078</v>
      </c>
      <c r="M1613" s="7">
        <v>5</v>
      </c>
      <c r="N1613" s="7">
        <f>INDEX('Delivery Distances'!$B$6:$K$20,MATCH('Sales Summary_working sheet'!L1613,'Delivery Distances'!$A$6:$A$20,0),MATCH('Sales Summary_working sheet'!M1613,'Delivery Distances'!$B$5:$K$5,0))</f>
        <v>5</v>
      </c>
      <c r="O1613" s="7" cm="1">
        <f t="array" ref="O1613">_xlfn.XLOOKUP(L1613,'Delivery Distances'!$A$6:$A$20,_xlfn.XLOOKUP('Sales Summary_working sheet'!M1613,'Delivery Distances'!$B$5:$K$5,'Delivery Distances'!$B$6:$K$20))</f>
        <v>5</v>
      </c>
      <c r="P1613" s="7">
        <f t="shared" si="103"/>
        <v>9</v>
      </c>
    </row>
    <row r="1614" spans="1:16" ht="15.75" customHeight="1" x14ac:dyDescent="0.15">
      <c r="A1614" s="13">
        <v>43991</v>
      </c>
      <c r="B1614" s="19" t="s">
        <v>5362</v>
      </c>
      <c r="C1614" s="7" t="s">
        <v>2020</v>
      </c>
      <c r="D1614" s="14">
        <v>6</v>
      </c>
      <c r="E1614" s="14" t="str">
        <f>_xlfn.XLOOKUP(D1614,'Meal Info'!$A$4:$A$19,'Meal Info'!$B$4:$B$19)</f>
        <v>Indian</v>
      </c>
      <c r="F1614" s="14" t="str">
        <f>_xlfn.XLOOKUP(D1614,'Meal Info'!$A$4:$A$19,'Meal Info'!$C$4:$C$19)</f>
        <v>Edo</v>
      </c>
      <c r="G1614" s="7">
        <v>89.83</v>
      </c>
      <c r="H1614" s="7">
        <f t="shared" si="100"/>
        <v>8.9830000000000005</v>
      </c>
      <c r="I1614" s="7">
        <f t="shared" si="101"/>
        <v>98.813000000000002</v>
      </c>
      <c r="J1614" s="7">
        <v>0.18</v>
      </c>
      <c r="K1614" s="7">
        <f t="shared" si="102"/>
        <v>16.1694</v>
      </c>
      <c r="L1614" s="7" t="s">
        <v>28</v>
      </c>
      <c r="M1614" s="7">
        <v>1</v>
      </c>
      <c r="N1614" s="7">
        <f>INDEX('Delivery Distances'!$B$6:$K$20,MATCH('Sales Summary_working sheet'!L1614,'Delivery Distances'!$A$6:$A$20,0),MATCH('Sales Summary_working sheet'!M1614,'Delivery Distances'!$B$5:$K$5,0))</f>
        <v>18</v>
      </c>
      <c r="O1614" s="7" cm="1">
        <f t="array" ref="O1614">_xlfn.XLOOKUP(L1614,'Delivery Distances'!$A$6:$A$20,_xlfn.XLOOKUP('Sales Summary_working sheet'!M1614,'Delivery Distances'!$B$5:$K$5,'Delivery Distances'!$B$6:$K$20))</f>
        <v>18</v>
      </c>
      <c r="P1614" s="7">
        <f t="shared" si="103"/>
        <v>16</v>
      </c>
    </row>
    <row r="1615" spans="1:16" ht="15.75" customHeight="1" x14ac:dyDescent="0.15">
      <c r="A1615" s="13">
        <v>43991</v>
      </c>
      <c r="B1615" s="19" t="s">
        <v>5362</v>
      </c>
      <c r="C1615" s="7" t="s">
        <v>4550</v>
      </c>
      <c r="D1615" s="14">
        <v>4</v>
      </c>
      <c r="E1615" s="14" t="str">
        <f>_xlfn.XLOOKUP(D1615,'Meal Info'!$A$4:$A$19,'Meal Info'!$B$4:$B$19)</f>
        <v>Burritos</v>
      </c>
      <c r="F1615" s="14" t="str">
        <f>_xlfn.XLOOKUP(D1615,'Meal Info'!$A$4:$A$19,'Meal Info'!$C$4:$C$19)</f>
        <v>Edo</v>
      </c>
      <c r="G1615" s="7">
        <v>93.37</v>
      </c>
      <c r="H1615" s="7">
        <f t="shared" si="100"/>
        <v>9.3370000000000015</v>
      </c>
      <c r="I1615" s="7">
        <f t="shared" si="101"/>
        <v>102.70700000000001</v>
      </c>
      <c r="J1615" s="7">
        <v>0.38</v>
      </c>
      <c r="K1615" s="7">
        <f t="shared" si="102"/>
        <v>35.480600000000003</v>
      </c>
      <c r="L1615" s="7" t="s">
        <v>28</v>
      </c>
      <c r="M1615" s="7">
        <v>6</v>
      </c>
      <c r="N1615" s="7">
        <f>INDEX('Delivery Distances'!$B$6:$K$20,MATCH('Sales Summary_working sheet'!L1615,'Delivery Distances'!$A$6:$A$20,0),MATCH('Sales Summary_working sheet'!M1615,'Delivery Distances'!$B$5:$K$5,0))</f>
        <v>6</v>
      </c>
      <c r="O1615" s="7" cm="1">
        <f t="array" ref="O1615">_xlfn.XLOOKUP(L1615,'Delivery Distances'!$A$6:$A$20,_xlfn.XLOOKUP('Sales Summary_working sheet'!M1615,'Delivery Distances'!$B$5:$K$5,'Delivery Distances'!$B$6:$K$20))</f>
        <v>6</v>
      </c>
      <c r="P1615" s="7">
        <f t="shared" si="103"/>
        <v>10</v>
      </c>
    </row>
    <row r="1616" spans="1:16" ht="15.75" customHeight="1" x14ac:dyDescent="0.15">
      <c r="A1616" s="13">
        <v>43991</v>
      </c>
      <c r="B1616" s="19" t="s">
        <v>5362</v>
      </c>
      <c r="C1616" s="7" t="s">
        <v>745</v>
      </c>
      <c r="D1616" s="14">
        <v>4</v>
      </c>
      <c r="E1616" s="14" t="str">
        <f>_xlfn.XLOOKUP(D1616,'Meal Info'!$A$4:$A$19,'Meal Info'!$B$4:$B$19)</f>
        <v>Burritos</v>
      </c>
      <c r="F1616" s="14" t="str">
        <f>_xlfn.XLOOKUP(D1616,'Meal Info'!$A$4:$A$19,'Meal Info'!$C$4:$C$19)</f>
        <v>Edo</v>
      </c>
      <c r="G1616" s="7">
        <v>89.06</v>
      </c>
      <c r="H1616" s="7">
        <f t="shared" si="100"/>
        <v>8.9060000000000006</v>
      </c>
      <c r="I1616" s="7">
        <f t="shared" si="101"/>
        <v>97.966000000000008</v>
      </c>
      <c r="J1616" s="7">
        <v>0.18</v>
      </c>
      <c r="K1616" s="7">
        <f t="shared" si="102"/>
        <v>16.030799999999999</v>
      </c>
      <c r="L1616" s="7" t="s">
        <v>5076</v>
      </c>
      <c r="M1616" s="7">
        <v>1</v>
      </c>
      <c r="N1616" s="7">
        <f>INDEX('Delivery Distances'!$B$6:$K$20,MATCH('Sales Summary_working sheet'!L1616,'Delivery Distances'!$A$6:$A$20,0),MATCH('Sales Summary_working sheet'!M1616,'Delivery Distances'!$B$5:$K$5,0))</f>
        <v>7</v>
      </c>
      <c r="O1616" s="7" cm="1">
        <f t="array" ref="O1616">_xlfn.XLOOKUP(L1616,'Delivery Distances'!$A$6:$A$20,_xlfn.XLOOKUP('Sales Summary_working sheet'!M1616,'Delivery Distances'!$B$5:$K$5,'Delivery Distances'!$B$6:$K$20))</f>
        <v>7</v>
      </c>
      <c r="P1616" s="7">
        <f t="shared" si="103"/>
        <v>10.5</v>
      </c>
    </row>
    <row r="1617" spans="1:16" ht="15.75" customHeight="1" x14ac:dyDescent="0.15">
      <c r="A1617" s="13">
        <v>43991</v>
      </c>
      <c r="B1617" s="19" t="s">
        <v>5362</v>
      </c>
      <c r="C1617" s="7" t="s">
        <v>4928</v>
      </c>
      <c r="D1617" s="14">
        <v>6</v>
      </c>
      <c r="E1617" s="14" t="str">
        <f>_xlfn.XLOOKUP(D1617,'Meal Info'!$A$4:$A$19,'Meal Info'!$B$4:$B$19)</f>
        <v>Indian</v>
      </c>
      <c r="F1617" s="14" t="str">
        <f>_xlfn.XLOOKUP(D1617,'Meal Info'!$A$4:$A$19,'Meal Info'!$C$4:$C$19)</f>
        <v>Edo</v>
      </c>
      <c r="G1617" s="7">
        <v>63.12</v>
      </c>
      <c r="H1617" s="7">
        <f t="shared" si="100"/>
        <v>6.3120000000000003</v>
      </c>
      <c r="I1617" s="7">
        <f t="shared" si="101"/>
        <v>69.432000000000002</v>
      </c>
      <c r="J1617" s="7">
        <v>0.02</v>
      </c>
      <c r="K1617" s="7">
        <f t="shared" si="102"/>
        <v>1.2624</v>
      </c>
      <c r="L1617" s="7" t="s">
        <v>5081</v>
      </c>
      <c r="M1617" s="7">
        <v>4</v>
      </c>
      <c r="N1617" s="7">
        <f>INDEX('Delivery Distances'!$B$6:$K$20,MATCH('Sales Summary_working sheet'!L1617,'Delivery Distances'!$A$6:$A$20,0),MATCH('Sales Summary_working sheet'!M1617,'Delivery Distances'!$B$5:$K$5,0))</f>
        <v>2</v>
      </c>
      <c r="O1617" s="7" cm="1">
        <f t="array" ref="O1617">_xlfn.XLOOKUP(L1617,'Delivery Distances'!$A$6:$A$20,_xlfn.XLOOKUP('Sales Summary_working sheet'!M1617,'Delivery Distances'!$B$5:$K$5,'Delivery Distances'!$B$6:$K$20))</f>
        <v>2</v>
      </c>
      <c r="P1617" s="7">
        <f t="shared" si="103"/>
        <v>6</v>
      </c>
    </row>
    <row r="1618" spans="1:16" ht="15.75" customHeight="1" x14ac:dyDescent="0.15">
      <c r="A1618" s="13">
        <v>43991</v>
      </c>
      <c r="B1618" s="19" t="s">
        <v>5362</v>
      </c>
      <c r="C1618" s="7" t="s">
        <v>587</v>
      </c>
      <c r="D1618" s="14">
        <v>4</v>
      </c>
      <c r="E1618" s="14" t="str">
        <f>_xlfn.XLOOKUP(D1618,'Meal Info'!$A$4:$A$19,'Meal Info'!$B$4:$B$19)</f>
        <v>Burritos</v>
      </c>
      <c r="F1618" s="14" t="str">
        <f>_xlfn.XLOOKUP(D1618,'Meal Info'!$A$4:$A$19,'Meal Info'!$C$4:$C$19)</f>
        <v>Edo</v>
      </c>
      <c r="G1618" s="7">
        <v>9.11</v>
      </c>
      <c r="H1618" s="7">
        <f t="shared" si="100"/>
        <v>0.91100000000000003</v>
      </c>
      <c r="I1618" s="7">
        <f t="shared" si="101"/>
        <v>10.020999999999999</v>
      </c>
      <c r="J1618" s="7">
        <v>0.05</v>
      </c>
      <c r="K1618" s="7">
        <f t="shared" si="102"/>
        <v>0.45550000000000002</v>
      </c>
      <c r="L1618" s="7" t="s">
        <v>26</v>
      </c>
      <c r="M1618" s="7">
        <v>4</v>
      </c>
      <c r="N1618" s="7">
        <f>INDEX('Delivery Distances'!$B$6:$K$20,MATCH('Sales Summary_working sheet'!L1618,'Delivery Distances'!$A$6:$A$20,0),MATCH('Sales Summary_working sheet'!M1618,'Delivery Distances'!$B$5:$K$5,0))</f>
        <v>22</v>
      </c>
      <c r="O1618" s="7" cm="1">
        <f t="array" ref="O1618">_xlfn.XLOOKUP(L1618,'Delivery Distances'!$A$6:$A$20,_xlfn.XLOOKUP('Sales Summary_working sheet'!M1618,'Delivery Distances'!$B$5:$K$5,'Delivery Distances'!$B$6:$K$20))</f>
        <v>22</v>
      </c>
      <c r="P1618" s="7">
        <f t="shared" si="103"/>
        <v>18</v>
      </c>
    </row>
    <row r="1619" spans="1:16" ht="15.75" customHeight="1" x14ac:dyDescent="0.15">
      <c r="A1619" s="13">
        <v>43991</v>
      </c>
      <c r="B1619" s="19" t="s">
        <v>5362</v>
      </c>
      <c r="C1619" s="7" t="s">
        <v>4974</v>
      </c>
      <c r="D1619" s="14">
        <v>12</v>
      </c>
      <c r="E1619" s="14" t="str">
        <f>_xlfn.XLOOKUP(D1619,'Meal Info'!$A$4:$A$19,'Meal Info'!$B$4:$B$19)</f>
        <v>Thai</v>
      </c>
      <c r="F1619" s="14" t="str">
        <f>_xlfn.XLOOKUP(D1619,'Meal Info'!$A$4:$A$19,'Meal Info'!$C$4:$C$19)</f>
        <v>Edo</v>
      </c>
      <c r="G1619" s="7">
        <v>39.869999999999997</v>
      </c>
      <c r="H1619" s="7">
        <f t="shared" si="100"/>
        <v>3.9870000000000001</v>
      </c>
      <c r="I1619" s="7">
        <f t="shared" si="101"/>
        <v>43.856999999999999</v>
      </c>
      <c r="J1619" s="7">
        <v>0.28000000000000003</v>
      </c>
      <c r="K1619" s="7">
        <f t="shared" si="102"/>
        <v>11.163600000000001</v>
      </c>
      <c r="L1619" s="7" t="s">
        <v>5083</v>
      </c>
      <c r="M1619" s="7">
        <v>6</v>
      </c>
      <c r="N1619" s="7">
        <f>INDEX('Delivery Distances'!$B$6:$K$20,MATCH('Sales Summary_working sheet'!L1619,'Delivery Distances'!$A$6:$A$20,0),MATCH('Sales Summary_working sheet'!M1619,'Delivery Distances'!$B$5:$K$5,0))</f>
        <v>2</v>
      </c>
      <c r="O1619" s="7" cm="1">
        <f t="array" ref="O1619">_xlfn.XLOOKUP(L1619,'Delivery Distances'!$A$6:$A$20,_xlfn.XLOOKUP('Sales Summary_working sheet'!M1619,'Delivery Distances'!$B$5:$K$5,'Delivery Distances'!$B$6:$K$20))</f>
        <v>2</v>
      </c>
      <c r="P1619" s="7">
        <f t="shared" si="103"/>
        <v>6</v>
      </c>
    </row>
    <row r="1620" spans="1:16" ht="15.75" customHeight="1" x14ac:dyDescent="0.15">
      <c r="A1620" s="13">
        <v>43991</v>
      </c>
      <c r="B1620" s="19" t="s">
        <v>5362</v>
      </c>
      <c r="C1620" s="7" t="s">
        <v>152</v>
      </c>
      <c r="D1620" s="14">
        <v>12</v>
      </c>
      <c r="E1620" s="14" t="str">
        <f>_xlfn.XLOOKUP(D1620,'Meal Info'!$A$4:$A$19,'Meal Info'!$B$4:$B$19)</f>
        <v>Thai</v>
      </c>
      <c r="F1620" s="14" t="str">
        <f>_xlfn.XLOOKUP(D1620,'Meal Info'!$A$4:$A$19,'Meal Info'!$C$4:$C$19)</f>
        <v>Edo</v>
      </c>
      <c r="G1620" s="7">
        <v>84.12</v>
      </c>
      <c r="H1620" s="7">
        <f t="shared" si="100"/>
        <v>8.4120000000000008</v>
      </c>
      <c r="I1620" s="7">
        <f t="shared" si="101"/>
        <v>92.532000000000011</v>
      </c>
      <c r="J1620" s="7">
        <v>0.18</v>
      </c>
      <c r="K1620" s="7">
        <f t="shared" si="102"/>
        <v>15.1416</v>
      </c>
      <c r="L1620" s="7" t="s">
        <v>5079</v>
      </c>
      <c r="M1620" s="7">
        <v>2</v>
      </c>
      <c r="N1620" s="7">
        <f>INDEX('Delivery Distances'!$B$6:$K$20,MATCH('Sales Summary_working sheet'!L1620,'Delivery Distances'!$A$6:$A$20,0),MATCH('Sales Summary_working sheet'!M1620,'Delivery Distances'!$B$5:$K$5,0))</f>
        <v>6</v>
      </c>
      <c r="O1620" s="7" cm="1">
        <f t="array" ref="O1620">_xlfn.XLOOKUP(L1620,'Delivery Distances'!$A$6:$A$20,_xlfn.XLOOKUP('Sales Summary_working sheet'!M1620,'Delivery Distances'!$B$5:$K$5,'Delivery Distances'!$B$6:$K$20))</f>
        <v>6</v>
      </c>
      <c r="P1620" s="7">
        <f t="shared" si="103"/>
        <v>10</v>
      </c>
    </row>
    <row r="1621" spans="1:16" ht="15.75" customHeight="1" x14ac:dyDescent="0.15">
      <c r="A1621" s="13">
        <v>43991</v>
      </c>
      <c r="B1621" s="19" t="s">
        <v>5362</v>
      </c>
      <c r="C1621" s="7" t="s">
        <v>1948</v>
      </c>
      <c r="D1621" s="14">
        <v>4</v>
      </c>
      <c r="E1621" s="14" t="str">
        <f>_xlfn.XLOOKUP(D1621,'Meal Info'!$A$4:$A$19,'Meal Info'!$B$4:$B$19)</f>
        <v>Burritos</v>
      </c>
      <c r="F1621" s="14" t="str">
        <f>_xlfn.XLOOKUP(D1621,'Meal Info'!$A$4:$A$19,'Meal Info'!$C$4:$C$19)</f>
        <v>Edo</v>
      </c>
      <c r="G1621" s="7">
        <v>41.98</v>
      </c>
      <c r="H1621" s="7">
        <f t="shared" si="100"/>
        <v>4.1979999999999995</v>
      </c>
      <c r="I1621" s="7">
        <f t="shared" si="101"/>
        <v>46.177999999999997</v>
      </c>
      <c r="J1621" s="7">
        <v>0.37</v>
      </c>
      <c r="K1621" s="7">
        <f t="shared" si="102"/>
        <v>15.532599999999999</v>
      </c>
      <c r="L1621" s="7" t="s">
        <v>5081</v>
      </c>
      <c r="M1621" s="7">
        <v>7</v>
      </c>
      <c r="N1621" s="7">
        <f>INDEX('Delivery Distances'!$B$6:$K$20,MATCH('Sales Summary_working sheet'!L1621,'Delivery Distances'!$A$6:$A$20,0),MATCH('Sales Summary_working sheet'!M1621,'Delivery Distances'!$B$5:$K$5,0))</f>
        <v>3</v>
      </c>
      <c r="O1621" s="7" cm="1">
        <f t="array" ref="O1621">_xlfn.XLOOKUP(L1621,'Delivery Distances'!$A$6:$A$20,_xlfn.XLOOKUP('Sales Summary_working sheet'!M1621,'Delivery Distances'!$B$5:$K$5,'Delivery Distances'!$B$6:$K$20))</f>
        <v>3</v>
      </c>
      <c r="P1621" s="7">
        <f t="shared" si="103"/>
        <v>7</v>
      </c>
    </row>
    <row r="1622" spans="1:16" ht="15.75" customHeight="1" x14ac:dyDescent="0.15">
      <c r="A1622" s="13">
        <v>43991</v>
      </c>
      <c r="B1622" s="19" t="s">
        <v>5362</v>
      </c>
      <c r="C1622" s="7" t="s">
        <v>711</v>
      </c>
      <c r="D1622" s="14">
        <v>6</v>
      </c>
      <c r="E1622" s="14" t="str">
        <f>_xlfn.XLOOKUP(D1622,'Meal Info'!$A$4:$A$19,'Meal Info'!$B$4:$B$19)</f>
        <v>Indian</v>
      </c>
      <c r="F1622" s="14" t="str">
        <f>_xlfn.XLOOKUP(D1622,'Meal Info'!$A$4:$A$19,'Meal Info'!$C$4:$C$19)</f>
        <v>Edo</v>
      </c>
      <c r="G1622" s="7">
        <v>18.36</v>
      </c>
      <c r="H1622" s="7">
        <f t="shared" si="100"/>
        <v>1.8360000000000001</v>
      </c>
      <c r="I1622" s="7">
        <f t="shared" si="101"/>
        <v>20.195999999999998</v>
      </c>
      <c r="J1622" s="7">
        <v>0.02</v>
      </c>
      <c r="K1622" s="7">
        <f t="shared" si="102"/>
        <v>0.36719999999999997</v>
      </c>
      <c r="L1622" s="7" t="s">
        <v>5082</v>
      </c>
      <c r="M1622" s="7">
        <v>8</v>
      </c>
      <c r="N1622" s="7">
        <f>INDEX('Delivery Distances'!$B$6:$K$20,MATCH('Sales Summary_working sheet'!L1622,'Delivery Distances'!$A$6:$A$20,0),MATCH('Sales Summary_working sheet'!M1622,'Delivery Distances'!$B$5:$K$5,0))</f>
        <v>1</v>
      </c>
      <c r="O1622" s="7" cm="1">
        <f t="array" ref="O1622">_xlfn.XLOOKUP(L1622,'Delivery Distances'!$A$6:$A$20,_xlfn.XLOOKUP('Sales Summary_working sheet'!M1622,'Delivery Distances'!$B$5:$K$5,'Delivery Distances'!$B$6:$K$20))</f>
        <v>1</v>
      </c>
      <c r="P1622" s="7">
        <f t="shared" si="103"/>
        <v>3</v>
      </c>
    </row>
    <row r="1623" spans="1:16" ht="15.75" customHeight="1" x14ac:dyDescent="0.15">
      <c r="A1623" s="13">
        <v>43991</v>
      </c>
      <c r="B1623" s="19" t="s">
        <v>5362</v>
      </c>
      <c r="C1623" s="7" t="s">
        <v>1950</v>
      </c>
      <c r="D1623" s="14">
        <v>6</v>
      </c>
      <c r="E1623" s="14" t="str">
        <f>_xlfn.XLOOKUP(D1623,'Meal Info'!$A$4:$A$19,'Meal Info'!$B$4:$B$19)</f>
        <v>Indian</v>
      </c>
      <c r="F1623" s="14" t="str">
        <f>_xlfn.XLOOKUP(D1623,'Meal Info'!$A$4:$A$19,'Meal Info'!$C$4:$C$19)</f>
        <v>Edo</v>
      </c>
      <c r="G1623" s="7">
        <v>61.01</v>
      </c>
      <c r="H1623" s="7">
        <f t="shared" si="100"/>
        <v>6.101</v>
      </c>
      <c r="I1623" s="7">
        <f t="shared" si="101"/>
        <v>67.111000000000004</v>
      </c>
      <c r="J1623" s="7">
        <v>0.21</v>
      </c>
      <c r="K1623" s="7">
        <f t="shared" si="102"/>
        <v>12.812099999999999</v>
      </c>
      <c r="L1623" s="7" t="s">
        <v>29</v>
      </c>
      <c r="M1623" s="7">
        <v>3</v>
      </c>
      <c r="N1623" s="7">
        <f>INDEX('Delivery Distances'!$B$6:$K$20,MATCH('Sales Summary_working sheet'!L1623,'Delivery Distances'!$A$6:$A$20,0),MATCH('Sales Summary_working sheet'!M1623,'Delivery Distances'!$B$5:$K$5,0))</f>
        <v>9</v>
      </c>
      <c r="O1623" s="7" cm="1">
        <f t="array" ref="O1623">_xlfn.XLOOKUP(L1623,'Delivery Distances'!$A$6:$A$20,_xlfn.XLOOKUP('Sales Summary_working sheet'!M1623,'Delivery Distances'!$B$5:$K$5,'Delivery Distances'!$B$6:$K$20))</f>
        <v>9</v>
      </c>
      <c r="P1623" s="7">
        <f t="shared" si="103"/>
        <v>11.5</v>
      </c>
    </row>
    <row r="1624" spans="1:16" ht="15.75" customHeight="1" x14ac:dyDescent="0.15">
      <c r="A1624" s="13">
        <v>43992</v>
      </c>
      <c r="B1624" s="19" t="s">
        <v>5354</v>
      </c>
      <c r="C1624" s="7" t="s">
        <v>4973</v>
      </c>
      <c r="D1624" s="14">
        <v>6</v>
      </c>
      <c r="E1624" s="14" t="str">
        <f>_xlfn.XLOOKUP(D1624,'Meal Info'!$A$4:$A$19,'Meal Info'!$B$4:$B$19)</f>
        <v>Indian</v>
      </c>
      <c r="F1624" s="14" t="str">
        <f>_xlfn.XLOOKUP(D1624,'Meal Info'!$A$4:$A$19,'Meal Info'!$C$4:$C$19)</f>
        <v>Edo</v>
      </c>
      <c r="G1624" s="7">
        <v>41.42</v>
      </c>
      <c r="H1624" s="7">
        <f t="shared" si="100"/>
        <v>4.1420000000000003</v>
      </c>
      <c r="I1624" s="7">
        <f t="shared" si="101"/>
        <v>45.562000000000005</v>
      </c>
      <c r="J1624" s="7">
        <v>7.0000000000000007E-2</v>
      </c>
      <c r="K1624" s="7">
        <f t="shared" si="102"/>
        <v>2.8994000000000004</v>
      </c>
      <c r="L1624" s="7" t="s">
        <v>5076</v>
      </c>
      <c r="M1624" s="7">
        <v>8</v>
      </c>
      <c r="N1624" s="7">
        <f>INDEX('Delivery Distances'!$B$6:$K$20,MATCH('Sales Summary_working sheet'!L1624,'Delivery Distances'!$A$6:$A$20,0),MATCH('Sales Summary_working sheet'!M1624,'Delivery Distances'!$B$5:$K$5,0))</f>
        <v>6</v>
      </c>
      <c r="O1624" s="7" cm="1">
        <f t="array" ref="O1624">_xlfn.XLOOKUP(L1624,'Delivery Distances'!$A$6:$A$20,_xlfn.XLOOKUP('Sales Summary_working sheet'!M1624,'Delivery Distances'!$B$5:$K$5,'Delivery Distances'!$B$6:$K$20))</f>
        <v>6</v>
      </c>
      <c r="P1624" s="7">
        <f t="shared" si="103"/>
        <v>10</v>
      </c>
    </row>
    <row r="1625" spans="1:16" ht="15.75" customHeight="1" x14ac:dyDescent="0.15">
      <c r="A1625" s="13">
        <v>43992</v>
      </c>
      <c r="B1625" s="19" t="s">
        <v>5354</v>
      </c>
      <c r="C1625" s="7" t="s">
        <v>4569</v>
      </c>
      <c r="D1625" s="14">
        <v>4</v>
      </c>
      <c r="E1625" s="14" t="str">
        <f>_xlfn.XLOOKUP(D1625,'Meal Info'!$A$4:$A$19,'Meal Info'!$B$4:$B$19)</f>
        <v>Burritos</v>
      </c>
      <c r="F1625" s="14" t="str">
        <f>_xlfn.XLOOKUP(D1625,'Meal Info'!$A$4:$A$19,'Meal Info'!$C$4:$C$19)</f>
        <v>Edo</v>
      </c>
      <c r="G1625" s="7">
        <v>60.29</v>
      </c>
      <c r="H1625" s="7">
        <f t="shared" si="100"/>
        <v>6.0289999999999999</v>
      </c>
      <c r="I1625" s="7">
        <f t="shared" si="101"/>
        <v>66.319000000000003</v>
      </c>
      <c r="J1625" s="7">
        <v>0.15</v>
      </c>
      <c r="K1625" s="7">
        <f t="shared" si="102"/>
        <v>9.0434999999999999</v>
      </c>
      <c r="L1625" s="7" t="s">
        <v>5078</v>
      </c>
      <c r="M1625" s="7">
        <v>3</v>
      </c>
      <c r="N1625" s="7">
        <f>INDEX('Delivery Distances'!$B$6:$K$20,MATCH('Sales Summary_working sheet'!L1625,'Delivery Distances'!$A$6:$A$20,0),MATCH('Sales Summary_working sheet'!M1625,'Delivery Distances'!$B$5:$K$5,0))</f>
        <v>5</v>
      </c>
      <c r="O1625" s="7" cm="1">
        <f t="array" ref="O1625">_xlfn.XLOOKUP(L1625,'Delivery Distances'!$A$6:$A$20,_xlfn.XLOOKUP('Sales Summary_working sheet'!M1625,'Delivery Distances'!$B$5:$K$5,'Delivery Distances'!$B$6:$K$20))</f>
        <v>5</v>
      </c>
      <c r="P1625" s="7">
        <f t="shared" si="103"/>
        <v>9</v>
      </c>
    </row>
    <row r="1626" spans="1:16" ht="15.75" customHeight="1" x14ac:dyDescent="0.15">
      <c r="A1626" s="13">
        <v>43992</v>
      </c>
      <c r="B1626" s="19" t="s">
        <v>5354</v>
      </c>
      <c r="C1626" s="7" t="s">
        <v>608</v>
      </c>
      <c r="D1626" s="14">
        <v>4</v>
      </c>
      <c r="E1626" s="14" t="str">
        <f>_xlfn.XLOOKUP(D1626,'Meal Info'!$A$4:$A$19,'Meal Info'!$B$4:$B$19)</f>
        <v>Burritos</v>
      </c>
      <c r="F1626" s="14" t="str">
        <f>_xlfn.XLOOKUP(D1626,'Meal Info'!$A$4:$A$19,'Meal Info'!$C$4:$C$19)</f>
        <v>Edo</v>
      </c>
      <c r="G1626" s="7">
        <v>20.96</v>
      </c>
      <c r="H1626" s="7">
        <f t="shared" si="100"/>
        <v>2.0960000000000001</v>
      </c>
      <c r="I1626" s="7">
        <f t="shared" si="101"/>
        <v>23.056000000000001</v>
      </c>
      <c r="J1626" s="7">
        <v>0.39</v>
      </c>
      <c r="K1626" s="7">
        <f t="shared" si="102"/>
        <v>8.1744000000000003</v>
      </c>
      <c r="L1626" s="7" t="s">
        <v>26</v>
      </c>
      <c r="M1626" s="7">
        <v>7</v>
      </c>
      <c r="N1626" s="7">
        <f>INDEX('Delivery Distances'!$B$6:$K$20,MATCH('Sales Summary_working sheet'!L1626,'Delivery Distances'!$A$6:$A$20,0),MATCH('Sales Summary_working sheet'!M1626,'Delivery Distances'!$B$5:$K$5,0))</f>
        <v>16</v>
      </c>
      <c r="O1626" s="7" cm="1">
        <f t="array" ref="O1626">_xlfn.XLOOKUP(L1626,'Delivery Distances'!$A$6:$A$20,_xlfn.XLOOKUP('Sales Summary_working sheet'!M1626,'Delivery Distances'!$B$5:$K$5,'Delivery Distances'!$B$6:$K$20))</f>
        <v>16</v>
      </c>
      <c r="P1626" s="7">
        <f t="shared" si="103"/>
        <v>15</v>
      </c>
    </row>
    <row r="1627" spans="1:16" ht="15.75" customHeight="1" x14ac:dyDescent="0.15">
      <c r="A1627" s="13">
        <v>43992</v>
      </c>
      <c r="B1627" s="19" t="s">
        <v>5354</v>
      </c>
      <c r="C1627" s="7" t="s">
        <v>388</v>
      </c>
      <c r="D1627" s="14">
        <v>6</v>
      </c>
      <c r="E1627" s="14" t="str">
        <f>_xlfn.XLOOKUP(D1627,'Meal Info'!$A$4:$A$19,'Meal Info'!$B$4:$B$19)</f>
        <v>Indian</v>
      </c>
      <c r="F1627" s="14" t="str">
        <f>_xlfn.XLOOKUP(D1627,'Meal Info'!$A$4:$A$19,'Meal Info'!$C$4:$C$19)</f>
        <v>Edo</v>
      </c>
      <c r="G1627" s="7">
        <v>92.31</v>
      </c>
      <c r="H1627" s="7">
        <f t="shared" si="100"/>
        <v>9.2309999999999999</v>
      </c>
      <c r="I1627" s="7">
        <f t="shared" si="101"/>
        <v>101.541</v>
      </c>
      <c r="J1627" s="7">
        <v>0.08</v>
      </c>
      <c r="K1627" s="7">
        <f t="shared" si="102"/>
        <v>7.3848000000000003</v>
      </c>
      <c r="L1627" s="7" t="s">
        <v>5076</v>
      </c>
      <c r="M1627" s="7">
        <v>8</v>
      </c>
      <c r="N1627" s="7">
        <f>INDEX('Delivery Distances'!$B$6:$K$20,MATCH('Sales Summary_working sheet'!L1627,'Delivery Distances'!$A$6:$A$20,0),MATCH('Sales Summary_working sheet'!M1627,'Delivery Distances'!$B$5:$K$5,0))</f>
        <v>6</v>
      </c>
      <c r="O1627" s="7" cm="1">
        <f t="array" ref="O1627">_xlfn.XLOOKUP(L1627,'Delivery Distances'!$A$6:$A$20,_xlfn.XLOOKUP('Sales Summary_working sheet'!M1627,'Delivery Distances'!$B$5:$K$5,'Delivery Distances'!$B$6:$K$20))</f>
        <v>6</v>
      </c>
      <c r="P1627" s="7">
        <f t="shared" si="103"/>
        <v>10</v>
      </c>
    </row>
    <row r="1628" spans="1:16" ht="15.75" customHeight="1" x14ac:dyDescent="0.15">
      <c r="A1628" s="13">
        <v>43992</v>
      </c>
      <c r="B1628" s="19" t="s">
        <v>5354</v>
      </c>
      <c r="C1628" s="7" t="s">
        <v>1840</v>
      </c>
      <c r="D1628" s="14">
        <v>4</v>
      </c>
      <c r="E1628" s="14" t="str">
        <f>_xlfn.XLOOKUP(D1628,'Meal Info'!$A$4:$A$19,'Meal Info'!$B$4:$B$19)</f>
        <v>Burritos</v>
      </c>
      <c r="F1628" s="14" t="str">
        <f>_xlfn.XLOOKUP(D1628,'Meal Info'!$A$4:$A$19,'Meal Info'!$C$4:$C$19)</f>
        <v>Edo</v>
      </c>
      <c r="G1628" s="7">
        <v>31.65</v>
      </c>
      <c r="H1628" s="7">
        <f t="shared" si="100"/>
        <v>3.165</v>
      </c>
      <c r="I1628" s="7">
        <f t="shared" si="101"/>
        <v>34.814999999999998</v>
      </c>
      <c r="J1628" s="7">
        <v>0.34</v>
      </c>
      <c r="K1628" s="7">
        <f t="shared" si="102"/>
        <v>10.761000000000001</v>
      </c>
      <c r="L1628" s="7" t="s">
        <v>5076</v>
      </c>
      <c r="M1628" s="7">
        <v>2</v>
      </c>
      <c r="N1628" s="7">
        <f>INDEX('Delivery Distances'!$B$6:$K$20,MATCH('Sales Summary_working sheet'!L1628,'Delivery Distances'!$A$6:$A$20,0),MATCH('Sales Summary_working sheet'!M1628,'Delivery Distances'!$B$5:$K$5,0))</f>
        <v>11</v>
      </c>
      <c r="O1628" s="7" cm="1">
        <f t="array" ref="O1628">_xlfn.XLOOKUP(L1628,'Delivery Distances'!$A$6:$A$20,_xlfn.XLOOKUP('Sales Summary_working sheet'!M1628,'Delivery Distances'!$B$5:$K$5,'Delivery Distances'!$B$6:$K$20))</f>
        <v>11</v>
      </c>
      <c r="P1628" s="7">
        <f t="shared" si="103"/>
        <v>12.5</v>
      </c>
    </row>
    <row r="1629" spans="1:16" ht="15.75" customHeight="1" x14ac:dyDescent="0.15">
      <c r="A1629" s="13">
        <v>43992</v>
      </c>
      <c r="B1629" s="19" t="s">
        <v>5354</v>
      </c>
      <c r="C1629" s="7" t="s">
        <v>2970</v>
      </c>
      <c r="D1629" s="14">
        <v>6</v>
      </c>
      <c r="E1629" s="14" t="str">
        <f>_xlfn.XLOOKUP(D1629,'Meal Info'!$A$4:$A$19,'Meal Info'!$B$4:$B$19)</f>
        <v>Indian</v>
      </c>
      <c r="F1629" s="14" t="str">
        <f>_xlfn.XLOOKUP(D1629,'Meal Info'!$A$4:$A$19,'Meal Info'!$C$4:$C$19)</f>
        <v>Edo</v>
      </c>
      <c r="G1629" s="7">
        <v>22.85</v>
      </c>
      <c r="H1629" s="7">
        <f t="shared" si="100"/>
        <v>2.2850000000000001</v>
      </c>
      <c r="I1629" s="7">
        <f t="shared" si="101"/>
        <v>25.135000000000002</v>
      </c>
      <c r="J1629" s="7">
        <v>0.21</v>
      </c>
      <c r="K1629" s="7">
        <f t="shared" si="102"/>
        <v>4.7984999999999998</v>
      </c>
      <c r="L1629" s="7" t="s">
        <v>5076</v>
      </c>
      <c r="M1629" s="7">
        <v>4</v>
      </c>
      <c r="N1629" s="7">
        <f>INDEX('Delivery Distances'!$B$6:$K$20,MATCH('Sales Summary_working sheet'!L1629,'Delivery Distances'!$A$6:$A$20,0),MATCH('Sales Summary_working sheet'!M1629,'Delivery Distances'!$B$5:$K$5,0))</f>
        <v>11</v>
      </c>
      <c r="O1629" s="7" cm="1">
        <f t="array" ref="O1629">_xlfn.XLOOKUP(L1629,'Delivery Distances'!$A$6:$A$20,_xlfn.XLOOKUP('Sales Summary_working sheet'!M1629,'Delivery Distances'!$B$5:$K$5,'Delivery Distances'!$B$6:$K$20))</f>
        <v>11</v>
      </c>
      <c r="P1629" s="7">
        <f t="shared" si="103"/>
        <v>12.5</v>
      </c>
    </row>
    <row r="1630" spans="1:16" ht="15.75" customHeight="1" x14ac:dyDescent="0.15">
      <c r="A1630" s="13">
        <v>43992</v>
      </c>
      <c r="B1630" s="19" t="s">
        <v>5354</v>
      </c>
      <c r="C1630" s="7" t="s">
        <v>2126</v>
      </c>
      <c r="D1630" s="14">
        <v>4</v>
      </c>
      <c r="E1630" s="14" t="str">
        <f>_xlfn.XLOOKUP(D1630,'Meal Info'!$A$4:$A$19,'Meal Info'!$B$4:$B$19)</f>
        <v>Burritos</v>
      </c>
      <c r="F1630" s="14" t="str">
        <f>_xlfn.XLOOKUP(D1630,'Meal Info'!$A$4:$A$19,'Meal Info'!$C$4:$C$19)</f>
        <v>Edo</v>
      </c>
      <c r="G1630" s="7">
        <v>27.12</v>
      </c>
      <c r="H1630" s="7">
        <f t="shared" si="100"/>
        <v>2.7120000000000002</v>
      </c>
      <c r="I1630" s="7">
        <f t="shared" si="101"/>
        <v>29.832000000000001</v>
      </c>
      <c r="J1630" s="7">
        <v>0.14000000000000001</v>
      </c>
      <c r="K1630" s="7">
        <f t="shared" si="102"/>
        <v>3.7968000000000006</v>
      </c>
      <c r="L1630" s="7" t="s">
        <v>29</v>
      </c>
      <c r="M1630" s="7">
        <v>6</v>
      </c>
      <c r="N1630" s="7">
        <f>INDEX('Delivery Distances'!$B$6:$K$20,MATCH('Sales Summary_working sheet'!L1630,'Delivery Distances'!$A$6:$A$20,0),MATCH('Sales Summary_working sheet'!M1630,'Delivery Distances'!$B$5:$K$5,0))</f>
        <v>2</v>
      </c>
      <c r="O1630" s="7" cm="1">
        <f t="array" ref="O1630">_xlfn.XLOOKUP(L1630,'Delivery Distances'!$A$6:$A$20,_xlfn.XLOOKUP('Sales Summary_working sheet'!M1630,'Delivery Distances'!$B$5:$K$5,'Delivery Distances'!$B$6:$K$20))</f>
        <v>2</v>
      </c>
      <c r="P1630" s="7">
        <f t="shared" si="103"/>
        <v>6</v>
      </c>
    </row>
    <row r="1631" spans="1:16" ht="15.75" customHeight="1" x14ac:dyDescent="0.15">
      <c r="A1631" s="13">
        <v>43992</v>
      </c>
      <c r="B1631" s="19" t="s">
        <v>5354</v>
      </c>
      <c r="C1631" s="7" t="s">
        <v>2278</v>
      </c>
      <c r="D1631" s="14">
        <v>6</v>
      </c>
      <c r="E1631" s="14" t="str">
        <f>_xlfn.XLOOKUP(D1631,'Meal Info'!$A$4:$A$19,'Meal Info'!$B$4:$B$19)</f>
        <v>Indian</v>
      </c>
      <c r="F1631" s="14" t="str">
        <f>_xlfn.XLOOKUP(D1631,'Meal Info'!$A$4:$A$19,'Meal Info'!$C$4:$C$19)</f>
        <v>Edo</v>
      </c>
      <c r="G1631" s="7">
        <v>1.21</v>
      </c>
      <c r="H1631" s="7">
        <f t="shared" si="100"/>
        <v>0.121</v>
      </c>
      <c r="I1631" s="7">
        <f t="shared" si="101"/>
        <v>1.331</v>
      </c>
      <c r="J1631" s="7">
        <v>0.36</v>
      </c>
      <c r="K1631" s="7">
        <f t="shared" si="102"/>
        <v>0.43559999999999999</v>
      </c>
      <c r="L1631" s="7" t="s">
        <v>30</v>
      </c>
      <c r="M1631" s="7">
        <v>8</v>
      </c>
      <c r="N1631" s="7">
        <f>INDEX('Delivery Distances'!$B$6:$K$20,MATCH('Sales Summary_working sheet'!L1631,'Delivery Distances'!$A$6:$A$20,0),MATCH('Sales Summary_working sheet'!M1631,'Delivery Distances'!$B$5:$K$5,0))</f>
        <v>6</v>
      </c>
      <c r="O1631" s="7" cm="1">
        <f t="array" ref="O1631">_xlfn.XLOOKUP(L1631,'Delivery Distances'!$A$6:$A$20,_xlfn.XLOOKUP('Sales Summary_working sheet'!M1631,'Delivery Distances'!$B$5:$K$5,'Delivery Distances'!$B$6:$K$20))</f>
        <v>6</v>
      </c>
      <c r="P1631" s="7">
        <f t="shared" si="103"/>
        <v>10</v>
      </c>
    </row>
    <row r="1632" spans="1:16" ht="15.75" customHeight="1" x14ac:dyDescent="0.15">
      <c r="A1632" s="13">
        <v>43992</v>
      </c>
      <c r="B1632" s="19" t="s">
        <v>5354</v>
      </c>
      <c r="C1632" s="7" t="s">
        <v>2078</v>
      </c>
      <c r="D1632" s="14">
        <v>4</v>
      </c>
      <c r="E1632" s="14" t="str">
        <f>_xlfn.XLOOKUP(D1632,'Meal Info'!$A$4:$A$19,'Meal Info'!$B$4:$B$19)</f>
        <v>Burritos</v>
      </c>
      <c r="F1632" s="14" t="str">
        <f>_xlfn.XLOOKUP(D1632,'Meal Info'!$A$4:$A$19,'Meal Info'!$C$4:$C$19)</f>
        <v>Edo</v>
      </c>
      <c r="G1632" s="7">
        <v>98.36</v>
      </c>
      <c r="H1632" s="7">
        <f t="shared" si="100"/>
        <v>9.8360000000000003</v>
      </c>
      <c r="I1632" s="7">
        <f t="shared" si="101"/>
        <v>108.196</v>
      </c>
      <c r="J1632" s="7">
        <v>0.22</v>
      </c>
      <c r="K1632" s="7">
        <f t="shared" si="102"/>
        <v>21.639199999999999</v>
      </c>
      <c r="L1632" s="7" t="s">
        <v>5078</v>
      </c>
      <c r="M1632" s="7">
        <v>7</v>
      </c>
      <c r="N1632" s="7">
        <f>INDEX('Delivery Distances'!$B$6:$K$20,MATCH('Sales Summary_working sheet'!L1632,'Delivery Distances'!$A$6:$A$20,0),MATCH('Sales Summary_working sheet'!M1632,'Delivery Distances'!$B$5:$K$5,0))</f>
        <v>2</v>
      </c>
      <c r="O1632" s="7" cm="1">
        <f t="array" ref="O1632">_xlfn.XLOOKUP(L1632,'Delivery Distances'!$A$6:$A$20,_xlfn.XLOOKUP('Sales Summary_working sheet'!M1632,'Delivery Distances'!$B$5:$K$5,'Delivery Distances'!$B$6:$K$20))</f>
        <v>2</v>
      </c>
      <c r="P1632" s="7">
        <f t="shared" si="103"/>
        <v>6</v>
      </c>
    </row>
    <row r="1633" spans="1:16" ht="15.75" customHeight="1" x14ac:dyDescent="0.15">
      <c r="A1633" s="13">
        <v>43992</v>
      </c>
      <c r="B1633" s="19" t="s">
        <v>5354</v>
      </c>
      <c r="C1633" s="7" t="s">
        <v>3280</v>
      </c>
      <c r="D1633" s="14">
        <v>4</v>
      </c>
      <c r="E1633" s="14" t="str">
        <f>_xlfn.XLOOKUP(D1633,'Meal Info'!$A$4:$A$19,'Meal Info'!$B$4:$B$19)</f>
        <v>Burritos</v>
      </c>
      <c r="F1633" s="14" t="str">
        <f>_xlfn.XLOOKUP(D1633,'Meal Info'!$A$4:$A$19,'Meal Info'!$C$4:$C$19)</f>
        <v>Edo</v>
      </c>
      <c r="G1633" s="7">
        <v>21.27</v>
      </c>
      <c r="H1633" s="7">
        <f t="shared" si="100"/>
        <v>2.1270000000000002</v>
      </c>
      <c r="I1633" s="7">
        <f t="shared" si="101"/>
        <v>23.396999999999998</v>
      </c>
      <c r="J1633" s="7">
        <v>0.15</v>
      </c>
      <c r="K1633" s="7">
        <f t="shared" si="102"/>
        <v>3.1904999999999997</v>
      </c>
      <c r="L1633" s="7" t="s">
        <v>31</v>
      </c>
      <c r="M1633" s="7">
        <v>1</v>
      </c>
      <c r="N1633" s="7">
        <f>INDEX('Delivery Distances'!$B$6:$K$20,MATCH('Sales Summary_working sheet'!L1633,'Delivery Distances'!$A$6:$A$20,0),MATCH('Sales Summary_working sheet'!M1633,'Delivery Distances'!$B$5:$K$5,0))</f>
        <v>10</v>
      </c>
      <c r="O1633" s="7" cm="1">
        <f t="array" ref="O1633">_xlfn.XLOOKUP(L1633,'Delivery Distances'!$A$6:$A$20,_xlfn.XLOOKUP('Sales Summary_working sheet'!M1633,'Delivery Distances'!$B$5:$K$5,'Delivery Distances'!$B$6:$K$20))</f>
        <v>10</v>
      </c>
      <c r="P1633" s="7">
        <f t="shared" si="103"/>
        <v>12</v>
      </c>
    </row>
    <row r="1634" spans="1:16" ht="15.75" customHeight="1" x14ac:dyDescent="0.15">
      <c r="A1634" s="13">
        <v>43992</v>
      </c>
      <c r="B1634" s="19" t="s">
        <v>5354</v>
      </c>
      <c r="C1634" s="7" t="s">
        <v>782</v>
      </c>
      <c r="D1634" s="14">
        <v>4</v>
      </c>
      <c r="E1634" s="14" t="str">
        <f>_xlfn.XLOOKUP(D1634,'Meal Info'!$A$4:$A$19,'Meal Info'!$B$4:$B$19)</f>
        <v>Burritos</v>
      </c>
      <c r="F1634" s="14" t="str">
        <f>_xlfn.XLOOKUP(D1634,'Meal Info'!$A$4:$A$19,'Meal Info'!$C$4:$C$19)</f>
        <v>Edo</v>
      </c>
      <c r="G1634" s="7">
        <v>50.42</v>
      </c>
      <c r="H1634" s="7">
        <f t="shared" si="100"/>
        <v>5.0420000000000007</v>
      </c>
      <c r="I1634" s="7">
        <f t="shared" si="101"/>
        <v>55.462000000000003</v>
      </c>
      <c r="J1634" s="7">
        <v>0.14000000000000001</v>
      </c>
      <c r="K1634" s="7">
        <f t="shared" si="102"/>
        <v>7.0588000000000006</v>
      </c>
      <c r="L1634" s="7" t="s">
        <v>27</v>
      </c>
      <c r="M1634" s="7">
        <v>4</v>
      </c>
      <c r="N1634" s="7">
        <f>INDEX('Delivery Distances'!$B$6:$K$20,MATCH('Sales Summary_working sheet'!L1634,'Delivery Distances'!$A$6:$A$20,0),MATCH('Sales Summary_working sheet'!M1634,'Delivery Distances'!$B$5:$K$5,0))</f>
        <v>5</v>
      </c>
      <c r="O1634" s="7" cm="1">
        <f t="array" ref="O1634">_xlfn.XLOOKUP(L1634,'Delivery Distances'!$A$6:$A$20,_xlfn.XLOOKUP('Sales Summary_working sheet'!M1634,'Delivery Distances'!$B$5:$K$5,'Delivery Distances'!$B$6:$K$20))</f>
        <v>5</v>
      </c>
      <c r="P1634" s="7">
        <f t="shared" si="103"/>
        <v>9</v>
      </c>
    </row>
    <row r="1635" spans="1:16" ht="15.75" customHeight="1" x14ac:dyDescent="0.15">
      <c r="A1635" s="13">
        <v>43992</v>
      </c>
      <c r="B1635" s="19" t="s">
        <v>5354</v>
      </c>
      <c r="C1635" s="7" t="s">
        <v>2703</v>
      </c>
      <c r="D1635" s="14">
        <v>6</v>
      </c>
      <c r="E1635" s="14" t="str">
        <f>_xlfn.XLOOKUP(D1635,'Meal Info'!$A$4:$A$19,'Meal Info'!$B$4:$B$19)</f>
        <v>Indian</v>
      </c>
      <c r="F1635" s="14" t="str">
        <f>_xlfn.XLOOKUP(D1635,'Meal Info'!$A$4:$A$19,'Meal Info'!$C$4:$C$19)</f>
        <v>Edo</v>
      </c>
      <c r="G1635" s="7">
        <v>75.5</v>
      </c>
      <c r="H1635" s="7">
        <f t="shared" si="100"/>
        <v>7.5500000000000007</v>
      </c>
      <c r="I1635" s="7">
        <f t="shared" si="101"/>
        <v>83.05</v>
      </c>
      <c r="J1635" s="7">
        <v>0.32</v>
      </c>
      <c r="K1635" s="7">
        <f t="shared" si="102"/>
        <v>24.16</v>
      </c>
      <c r="L1635" s="7" t="s">
        <v>5079</v>
      </c>
      <c r="M1635" s="7">
        <v>9</v>
      </c>
      <c r="N1635" s="7">
        <f>INDEX('Delivery Distances'!$B$6:$K$20,MATCH('Sales Summary_working sheet'!L1635,'Delivery Distances'!$A$6:$A$20,0),MATCH('Sales Summary_working sheet'!M1635,'Delivery Distances'!$B$5:$K$5,0))</f>
        <v>4</v>
      </c>
      <c r="O1635" s="7" cm="1">
        <f t="array" ref="O1635">_xlfn.XLOOKUP(L1635,'Delivery Distances'!$A$6:$A$20,_xlfn.XLOOKUP('Sales Summary_working sheet'!M1635,'Delivery Distances'!$B$5:$K$5,'Delivery Distances'!$B$6:$K$20))</f>
        <v>4</v>
      </c>
      <c r="P1635" s="7">
        <f t="shared" si="103"/>
        <v>8</v>
      </c>
    </row>
    <row r="1636" spans="1:16" ht="15.75" customHeight="1" x14ac:dyDescent="0.15">
      <c r="A1636" s="13">
        <v>43992</v>
      </c>
      <c r="B1636" s="19" t="s">
        <v>5354</v>
      </c>
      <c r="C1636" s="7" t="s">
        <v>3413</v>
      </c>
      <c r="D1636" s="14">
        <v>4</v>
      </c>
      <c r="E1636" s="14" t="str">
        <f>_xlfn.XLOOKUP(D1636,'Meal Info'!$A$4:$A$19,'Meal Info'!$B$4:$B$19)</f>
        <v>Burritos</v>
      </c>
      <c r="F1636" s="14" t="str">
        <f>_xlfn.XLOOKUP(D1636,'Meal Info'!$A$4:$A$19,'Meal Info'!$C$4:$C$19)</f>
        <v>Edo</v>
      </c>
      <c r="G1636" s="7">
        <v>22.76</v>
      </c>
      <c r="H1636" s="7">
        <f t="shared" si="100"/>
        <v>2.2760000000000002</v>
      </c>
      <c r="I1636" s="7">
        <f t="shared" si="101"/>
        <v>25.036000000000001</v>
      </c>
      <c r="J1636" s="7">
        <v>0.2</v>
      </c>
      <c r="K1636" s="7">
        <f t="shared" si="102"/>
        <v>4.5520000000000005</v>
      </c>
      <c r="L1636" s="7" t="s">
        <v>26</v>
      </c>
      <c r="M1636" s="7">
        <v>5</v>
      </c>
      <c r="N1636" s="7">
        <f>INDEX('Delivery Distances'!$B$6:$K$20,MATCH('Sales Summary_working sheet'!L1636,'Delivery Distances'!$A$6:$A$20,0),MATCH('Sales Summary_working sheet'!M1636,'Delivery Distances'!$B$5:$K$5,0))</f>
        <v>16</v>
      </c>
      <c r="O1636" s="7" cm="1">
        <f t="array" ref="O1636">_xlfn.XLOOKUP(L1636,'Delivery Distances'!$A$6:$A$20,_xlfn.XLOOKUP('Sales Summary_working sheet'!M1636,'Delivery Distances'!$B$5:$K$5,'Delivery Distances'!$B$6:$K$20))</f>
        <v>16</v>
      </c>
      <c r="P1636" s="7">
        <f t="shared" si="103"/>
        <v>15</v>
      </c>
    </row>
    <row r="1637" spans="1:16" ht="15.75" customHeight="1" x14ac:dyDescent="0.15">
      <c r="A1637" s="13">
        <v>43992</v>
      </c>
      <c r="B1637" s="19" t="s">
        <v>5354</v>
      </c>
      <c r="C1637" s="7" t="s">
        <v>1328</v>
      </c>
      <c r="D1637" s="14">
        <v>6</v>
      </c>
      <c r="E1637" s="14" t="str">
        <f>_xlfn.XLOOKUP(D1637,'Meal Info'!$A$4:$A$19,'Meal Info'!$B$4:$B$19)</f>
        <v>Indian</v>
      </c>
      <c r="F1637" s="14" t="str">
        <f>_xlfn.XLOOKUP(D1637,'Meal Info'!$A$4:$A$19,'Meal Info'!$C$4:$C$19)</f>
        <v>Edo</v>
      </c>
      <c r="G1637" s="7">
        <v>12.71</v>
      </c>
      <c r="H1637" s="7">
        <f t="shared" si="100"/>
        <v>1.2710000000000001</v>
      </c>
      <c r="I1637" s="7">
        <f t="shared" si="101"/>
        <v>13.981000000000002</v>
      </c>
      <c r="J1637" s="7">
        <v>0.02</v>
      </c>
      <c r="K1637" s="7">
        <f t="shared" si="102"/>
        <v>0.25420000000000004</v>
      </c>
      <c r="L1637" s="7" t="s">
        <v>30</v>
      </c>
      <c r="M1637" s="7">
        <v>2</v>
      </c>
      <c r="N1637" s="7">
        <f>INDEX('Delivery Distances'!$B$6:$K$20,MATCH('Sales Summary_working sheet'!L1637,'Delivery Distances'!$A$6:$A$20,0),MATCH('Sales Summary_working sheet'!M1637,'Delivery Distances'!$B$5:$K$5,0))</f>
        <v>12</v>
      </c>
      <c r="O1637" s="7" cm="1">
        <f t="array" ref="O1637">_xlfn.XLOOKUP(L1637,'Delivery Distances'!$A$6:$A$20,_xlfn.XLOOKUP('Sales Summary_working sheet'!M1637,'Delivery Distances'!$B$5:$K$5,'Delivery Distances'!$B$6:$K$20))</f>
        <v>12</v>
      </c>
      <c r="P1637" s="7">
        <f t="shared" si="103"/>
        <v>13</v>
      </c>
    </row>
    <row r="1638" spans="1:16" ht="15.75" customHeight="1" x14ac:dyDescent="0.15">
      <c r="A1638" s="13">
        <v>43992</v>
      </c>
      <c r="B1638" s="19" t="s">
        <v>5354</v>
      </c>
      <c r="C1638" s="7" t="s">
        <v>3870</v>
      </c>
      <c r="D1638" s="14">
        <v>12</v>
      </c>
      <c r="E1638" s="14" t="str">
        <f>_xlfn.XLOOKUP(D1638,'Meal Info'!$A$4:$A$19,'Meal Info'!$B$4:$B$19)</f>
        <v>Thai</v>
      </c>
      <c r="F1638" s="14" t="str">
        <f>_xlfn.XLOOKUP(D1638,'Meal Info'!$A$4:$A$19,'Meal Info'!$C$4:$C$19)</f>
        <v>Edo</v>
      </c>
      <c r="G1638" s="7">
        <v>65.81</v>
      </c>
      <c r="H1638" s="7">
        <f t="shared" si="100"/>
        <v>6.5810000000000004</v>
      </c>
      <c r="I1638" s="7">
        <f t="shared" si="101"/>
        <v>72.391000000000005</v>
      </c>
      <c r="J1638" s="7">
        <v>0.25</v>
      </c>
      <c r="K1638" s="7">
        <f t="shared" si="102"/>
        <v>16.452500000000001</v>
      </c>
      <c r="L1638" s="7" t="s">
        <v>5078</v>
      </c>
      <c r="M1638" s="7">
        <v>4</v>
      </c>
      <c r="N1638" s="7">
        <f>INDEX('Delivery Distances'!$B$6:$K$20,MATCH('Sales Summary_working sheet'!L1638,'Delivery Distances'!$A$6:$A$20,0),MATCH('Sales Summary_working sheet'!M1638,'Delivery Distances'!$B$5:$K$5,0))</f>
        <v>1</v>
      </c>
      <c r="O1638" s="7" cm="1">
        <f t="array" ref="O1638">_xlfn.XLOOKUP(L1638,'Delivery Distances'!$A$6:$A$20,_xlfn.XLOOKUP('Sales Summary_working sheet'!M1638,'Delivery Distances'!$B$5:$K$5,'Delivery Distances'!$B$6:$K$20))</f>
        <v>1</v>
      </c>
      <c r="P1638" s="7">
        <f t="shared" si="103"/>
        <v>3</v>
      </c>
    </row>
    <row r="1639" spans="1:16" ht="15.75" customHeight="1" x14ac:dyDescent="0.15">
      <c r="A1639" s="13">
        <v>43992</v>
      </c>
      <c r="B1639" s="19" t="s">
        <v>5354</v>
      </c>
      <c r="C1639" s="7" t="s">
        <v>1746</v>
      </c>
      <c r="D1639" s="14">
        <v>12</v>
      </c>
      <c r="E1639" s="14" t="str">
        <f>_xlfn.XLOOKUP(D1639,'Meal Info'!$A$4:$A$19,'Meal Info'!$B$4:$B$19)</f>
        <v>Thai</v>
      </c>
      <c r="F1639" s="14" t="str">
        <f>_xlfn.XLOOKUP(D1639,'Meal Info'!$A$4:$A$19,'Meal Info'!$C$4:$C$19)</f>
        <v>Edo</v>
      </c>
      <c r="G1639" s="7">
        <v>35.409999999999997</v>
      </c>
      <c r="H1639" s="7">
        <f t="shared" si="100"/>
        <v>3.5409999999999999</v>
      </c>
      <c r="I1639" s="7">
        <f t="shared" si="101"/>
        <v>38.950999999999993</v>
      </c>
      <c r="J1639" s="7">
        <v>0.04</v>
      </c>
      <c r="K1639" s="7">
        <f t="shared" si="102"/>
        <v>1.4163999999999999</v>
      </c>
      <c r="L1639" s="7" t="s">
        <v>5079</v>
      </c>
      <c r="M1639" s="7">
        <v>7</v>
      </c>
      <c r="N1639" s="7">
        <f>INDEX('Delivery Distances'!$B$6:$K$20,MATCH('Sales Summary_working sheet'!L1639,'Delivery Distances'!$A$6:$A$20,0),MATCH('Sales Summary_working sheet'!M1639,'Delivery Distances'!$B$5:$K$5,0))</f>
        <v>2</v>
      </c>
      <c r="O1639" s="7" cm="1">
        <f t="array" ref="O1639">_xlfn.XLOOKUP(L1639,'Delivery Distances'!$A$6:$A$20,_xlfn.XLOOKUP('Sales Summary_working sheet'!M1639,'Delivery Distances'!$B$5:$K$5,'Delivery Distances'!$B$6:$K$20))</f>
        <v>2</v>
      </c>
      <c r="P1639" s="7">
        <f t="shared" si="103"/>
        <v>6</v>
      </c>
    </row>
    <row r="1640" spans="1:16" ht="15.75" customHeight="1" x14ac:dyDescent="0.15">
      <c r="A1640" s="13">
        <v>43992</v>
      </c>
      <c r="B1640" s="19" t="s">
        <v>5354</v>
      </c>
      <c r="C1640" s="7" t="s">
        <v>2378</v>
      </c>
      <c r="D1640" s="14">
        <v>4</v>
      </c>
      <c r="E1640" s="14" t="str">
        <f>_xlfn.XLOOKUP(D1640,'Meal Info'!$A$4:$A$19,'Meal Info'!$B$4:$B$19)</f>
        <v>Burritos</v>
      </c>
      <c r="F1640" s="14" t="str">
        <f>_xlfn.XLOOKUP(D1640,'Meal Info'!$A$4:$A$19,'Meal Info'!$C$4:$C$19)</f>
        <v>Edo</v>
      </c>
      <c r="G1640" s="7">
        <v>70.33</v>
      </c>
      <c r="H1640" s="7">
        <f t="shared" si="100"/>
        <v>7.0330000000000004</v>
      </c>
      <c r="I1640" s="7">
        <f t="shared" si="101"/>
        <v>77.363</v>
      </c>
      <c r="J1640" s="7">
        <v>0.14000000000000001</v>
      </c>
      <c r="K1640" s="7">
        <f t="shared" si="102"/>
        <v>9.8462000000000014</v>
      </c>
      <c r="L1640" s="7" t="s">
        <v>5083</v>
      </c>
      <c r="M1640" s="7">
        <v>10</v>
      </c>
      <c r="N1640" s="7">
        <f>INDEX('Delivery Distances'!$B$6:$K$20,MATCH('Sales Summary_working sheet'!L1640,'Delivery Distances'!$A$6:$A$20,0),MATCH('Sales Summary_working sheet'!M1640,'Delivery Distances'!$B$5:$K$5,0))</f>
        <v>2</v>
      </c>
      <c r="O1640" s="7" cm="1">
        <f t="array" ref="O1640">_xlfn.XLOOKUP(L1640,'Delivery Distances'!$A$6:$A$20,_xlfn.XLOOKUP('Sales Summary_working sheet'!M1640,'Delivery Distances'!$B$5:$K$5,'Delivery Distances'!$B$6:$K$20))</f>
        <v>2</v>
      </c>
      <c r="P1640" s="7">
        <f t="shared" si="103"/>
        <v>6</v>
      </c>
    </row>
    <row r="1641" spans="1:16" ht="15.75" customHeight="1" x14ac:dyDescent="0.15">
      <c r="A1641" s="13">
        <v>43992</v>
      </c>
      <c r="B1641" s="19" t="s">
        <v>5354</v>
      </c>
      <c r="C1641" s="7" t="s">
        <v>2218</v>
      </c>
      <c r="D1641" s="14">
        <v>4</v>
      </c>
      <c r="E1641" s="14" t="str">
        <f>_xlfn.XLOOKUP(D1641,'Meal Info'!$A$4:$A$19,'Meal Info'!$B$4:$B$19)</f>
        <v>Burritos</v>
      </c>
      <c r="F1641" s="14" t="str">
        <f>_xlfn.XLOOKUP(D1641,'Meal Info'!$A$4:$A$19,'Meal Info'!$C$4:$C$19)</f>
        <v>Edo</v>
      </c>
      <c r="G1641" s="7">
        <v>20.420000000000002</v>
      </c>
      <c r="H1641" s="7">
        <f t="shared" si="100"/>
        <v>2.0420000000000003</v>
      </c>
      <c r="I1641" s="7">
        <f t="shared" si="101"/>
        <v>22.462000000000003</v>
      </c>
      <c r="J1641" s="7">
        <v>0.4</v>
      </c>
      <c r="K1641" s="7">
        <f t="shared" si="102"/>
        <v>8.168000000000001</v>
      </c>
      <c r="L1641" s="7" t="s">
        <v>28</v>
      </c>
      <c r="M1641" s="7">
        <v>3</v>
      </c>
      <c r="N1641" s="7">
        <f>INDEX('Delivery Distances'!$B$6:$K$20,MATCH('Sales Summary_working sheet'!L1641,'Delivery Distances'!$A$6:$A$20,0),MATCH('Sales Summary_working sheet'!M1641,'Delivery Distances'!$B$5:$K$5,0))</f>
        <v>6</v>
      </c>
      <c r="O1641" s="7" cm="1">
        <f t="array" ref="O1641">_xlfn.XLOOKUP(L1641,'Delivery Distances'!$A$6:$A$20,_xlfn.XLOOKUP('Sales Summary_working sheet'!M1641,'Delivery Distances'!$B$5:$K$5,'Delivery Distances'!$B$6:$K$20))</f>
        <v>6</v>
      </c>
      <c r="P1641" s="7">
        <f t="shared" si="103"/>
        <v>10</v>
      </c>
    </row>
    <row r="1642" spans="1:16" ht="15.75" customHeight="1" x14ac:dyDescent="0.15">
      <c r="A1642" s="13">
        <v>43992</v>
      </c>
      <c r="B1642" s="19" t="s">
        <v>5354</v>
      </c>
      <c r="C1642" s="7" t="s">
        <v>2548</v>
      </c>
      <c r="D1642" s="14">
        <v>12</v>
      </c>
      <c r="E1642" s="14" t="str">
        <f>_xlfn.XLOOKUP(D1642,'Meal Info'!$A$4:$A$19,'Meal Info'!$B$4:$B$19)</f>
        <v>Thai</v>
      </c>
      <c r="F1642" s="14" t="str">
        <f>_xlfn.XLOOKUP(D1642,'Meal Info'!$A$4:$A$19,'Meal Info'!$C$4:$C$19)</f>
        <v>Edo</v>
      </c>
      <c r="G1642" s="7">
        <v>50.34</v>
      </c>
      <c r="H1642" s="7">
        <f t="shared" si="100"/>
        <v>5.0340000000000007</v>
      </c>
      <c r="I1642" s="7">
        <f t="shared" si="101"/>
        <v>55.374000000000002</v>
      </c>
      <c r="J1642" s="7">
        <v>0.4</v>
      </c>
      <c r="K1642" s="7">
        <f t="shared" si="102"/>
        <v>20.136000000000003</v>
      </c>
      <c r="L1642" s="7" t="s">
        <v>5080</v>
      </c>
      <c r="M1642" s="7">
        <v>3</v>
      </c>
      <c r="N1642" s="7">
        <f>INDEX('Delivery Distances'!$B$6:$K$20,MATCH('Sales Summary_working sheet'!L1642,'Delivery Distances'!$A$6:$A$20,0),MATCH('Sales Summary_working sheet'!M1642,'Delivery Distances'!$B$5:$K$5,0))</f>
        <v>5</v>
      </c>
      <c r="O1642" s="7" cm="1">
        <f t="array" ref="O1642">_xlfn.XLOOKUP(L1642,'Delivery Distances'!$A$6:$A$20,_xlfn.XLOOKUP('Sales Summary_working sheet'!M1642,'Delivery Distances'!$B$5:$K$5,'Delivery Distances'!$B$6:$K$20))</f>
        <v>5</v>
      </c>
      <c r="P1642" s="7">
        <f t="shared" si="103"/>
        <v>9</v>
      </c>
    </row>
    <row r="1643" spans="1:16" ht="15.75" customHeight="1" x14ac:dyDescent="0.15">
      <c r="A1643" s="13">
        <v>43992</v>
      </c>
      <c r="B1643" s="19" t="s">
        <v>5354</v>
      </c>
      <c r="C1643" s="7" t="s">
        <v>3664</v>
      </c>
      <c r="D1643" s="14">
        <v>4</v>
      </c>
      <c r="E1643" s="14" t="str">
        <f>_xlfn.XLOOKUP(D1643,'Meal Info'!$A$4:$A$19,'Meal Info'!$B$4:$B$19)</f>
        <v>Burritos</v>
      </c>
      <c r="F1643" s="14" t="str">
        <f>_xlfn.XLOOKUP(D1643,'Meal Info'!$A$4:$A$19,'Meal Info'!$C$4:$C$19)</f>
        <v>Edo</v>
      </c>
      <c r="G1643" s="7">
        <v>33.5</v>
      </c>
      <c r="H1643" s="7">
        <f t="shared" si="100"/>
        <v>3.35</v>
      </c>
      <c r="I1643" s="7">
        <f t="shared" si="101"/>
        <v>36.85</v>
      </c>
      <c r="J1643" s="7">
        <v>0.25</v>
      </c>
      <c r="K1643" s="7">
        <f t="shared" si="102"/>
        <v>8.375</v>
      </c>
      <c r="L1643" s="7" t="s">
        <v>31</v>
      </c>
      <c r="M1643" s="7">
        <v>5</v>
      </c>
      <c r="N1643" s="7">
        <f>INDEX('Delivery Distances'!$B$6:$K$20,MATCH('Sales Summary_working sheet'!L1643,'Delivery Distances'!$A$6:$A$20,0),MATCH('Sales Summary_working sheet'!M1643,'Delivery Distances'!$B$5:$K$5,0))</f>
        <v>3</v>
      </c>
      <c r="O1643" s="7" cm="1">
        <f t="array" ref="O1643">_xlfn.XLOOKUP(L1643,'Delivery Distances'!$A$6:$A$20,_xlfn.XLOOKUP('Sales Summary_working sheet'!M1643,'Delivery Distances'!$B$5:$K$5,'Delivery Distances'!$B$6:$K$20))</f>
        <v>3</v>
      </c>
      <c r="P1643" s="7">
        <f t="shared" si="103"/>
        <v>7</v>
      </c>
    </row>
    <row r="1644" spans="1:16" ht="15.75" customHeight="1" x14ac:dyDescent="0.15">
      <c r="A1644" s="13">
        <v>43992</v>
      </c>
      <c r="B1644" s="19" t="s">
        <v>5354</v>
      </c>
      <c r="C1644" s="7" t="s">
        <v>1228</v>
      </c>
      <c r="D1644" s="14">
        <v>6</v>
      </c>
      <c r="E1644" s="14" t="str">
        <f>_xlfn.XLOOKUP(D1644,'Meal Info'!$A$4:$A$19,'Meal Info'!$B$4:$B$19)</f>
        <v>Indian</v>
      </c>
      <c r="F1644" s="14" t="str">
        <f>_xlfn.XLOOKUP(D1644,'Meal Info'!$A$4:$A$19,'Meal Info'!$C$4:$C$19)</f>
        <v>Edo</v>
      </c>
      <c r="G1644" s="7">
        <v>85.87</v>
      </c>
      <c r="H1644" s="7">
        <f t="shared" ref="H1644:H1707" si="104">G1644*10%</f>
        <v>8.5870000000000015</v>
      </c>
      <c r="I1644" s="7">
        <f t="shared" ref="I1644:I1707" si="105">G1644+H1644</f>
        <v>94.457000000000008</v>
      </c>
      <c r="J1644" s="7">
        <v>0.27</v>
      </c>
      <c r="K1644" s="7">
        <f t="shared" si="102"/>
        <v>23.184900000000003</v>
      </c>
      <c r="L1644" s="7" t="s">
        <v>29</v>
      </c>
      <c r="M1644" s="7">
        <v>9</v>
      </c>
      <c r="N1644" s="7">
        <f>INDEX('Delivery Distances'!$B$6:$K$20,MATCH('Sales Summary_working sheet'!L1644,'Delivery Distances'!$A$6:$A$20,0),MATCH('Sales Summary_working sheet'!M1644,'Delivery Distances'!$B$5:$K$5,0))</f>
        <v>6</v>
      </c>
      <c r="O1644" s="7" cm="1">
        <f t="array" ref="O1644">_xlfn.XLOOKUP(L1644,'Delivery Distances'!$A$6:$A$20,_xlfn.XLOOKUP('Sales Summary_working sheet'!M1644,'Delivery Distances'!$B$5:$K$5,'Delivery Distances'!$B$6:$K$20))</f>
        <v>6</v>
      </c>
      <c r="P1644" s="7">
        <f t="shared" si="103"/>
        <v>10</v>
      </c>
    </row>
    <row r="1645" spans="1:16" ht="15.75" customHeight="1" x14ac:dyDescent="0.15">
      <c r="A1645" s="13">
        <v>43992</v>
      </c>
      <c r="B1645" s="19" t="s">
        <v>5354</v>
      </c>
      <c r="C1645" s="7" t="s">
        <v>3942</v>
      </c>
      <c r="D1645" s="14">
        <v>4</v>
      </c>
      <c r="E1645" s="14" t="str">
        <f>_xlfn.XLOOKUP(D1645,'Meal Info'!$A$4:$A$19,'Meal Info'!$B$4:$B$19)</f>
        <v>Burritos</v>
      </c>
      <c r="F1645" s="14" t="str">
        <f>_xlfn.XLOOKUP(D1645,'Meal Info'!$A$4:$A$19,'Meal Info'!$C$4:$C$19)</f>
        <v>Edo</v>
      </c>
      <c r="G1645" s="7">
        <v>79.3</v>
      </c>
      <c r="H1645" s="7">
        <f t="shared" si="104"/>
        <v>7.93</v>
      </c>
      <c r="I1645" s="7">
        <f t="shared" si="105"/>
        <v>87.22999999999999</v>
      </c>
      <c r="J1645" s="7">
        <v>0.33</v>
      </c>
      <c r="K1645" s="7">
        <f t="shared" si="102"/>
        <v>26.169</v>
      </c>
      <c r="L1645" s="7" t="s">
        <v>28</v>
      </c>
      <c r="M1645" s="7">
        <v>5</v>
      </c>
      <c r="N1645" s="7">
        <f>INDEX('Delivery Distances'!$B$6:$K$20,MATCH('Sales Summary_working sheet'!L1645,'Delivery Distances'!$A$6:$A$20,0),MATCH('Sales Summary_working sheet'!M1645,'Delivery Distances'!$B$5:$K$5,0))</f>
        <v>11</v>
      </c>
      <c r="O1645" s="7" cm="1">
        <f t="array" ref="O1645">_xlfn.XLOOKUP(L1645,'Delivery Distances'!$A$6:$A$20,_xlfn.XLOOKUP('Sales Summary_working sheet'!M1645,'Delivery Distances'!$B$5:$K$5,'Delivery Distances'!$B$6:$K$20))</f>
        <v>11</v>
      </c>
      <c r="P1645" s="7">
        <f t="shared" si="103"/>
        <v>12.5</v>
      </c>
    </row>
    <row r="1646" spans="1:16" ht="15.75" customHeight="1" x14ac:dyDescent="0.15">
      <c r="A1646" s="13">
        <v>43992</v>
      </c>
      <c r="B1646" s="19" t="s">
        <v>5355</v>
      </c>
      <c r="C1646" s="7" t="s">
        <v>1496</v>
      </c>
      <c r="D1646" s="14">
        <v>4</v>
      </c>
      <c r="E1646" s="14" t="str">
        <f>_xlfn.XLOOKUP(D1646,'Meal Info'!$A$4:$A$19,'Meal Info'!$B$4:$B$19)</f>
        <v>Burritos</v>
      </c>
      <c r="F1646" s="14" t="str">
        <f>_xlfn.XLOOKUP(D1646,'Meal Info'!$A$4:$A$19,'Meal Info'!$C$4:$C$19)</f>
        <v>Edo</v>
      </c>
      <c r="G1646" s="7">
        <v>6.47</v>
      </c>
      <c r="H1646" s="7">
        <f t="shared" si="104"/>
        <v>0.64700000000000002</v>
      </c>
      <c r="I1646" s="7">
        <f t="shared" si="105"/>
        <v>7.117</v>
      </c>
      <c r="J1646" s="7">
        <v>0.02</v>
      </c>
      <c r="K1646" s="7">
        <f t="shared" si="102"/>
        <v>0.12939999999999999</v>
      </c>
      <c r="L1646" s="7" t="s">
        <v>31</v>
      </c>
      <c r="M1646" s="7">
        <v>2</v>
      </c>
      <c r="N1646" s="7">
        <f>INDEX('Delivery Distances'!$B$6:$K$20,MATCH('Sales Summary_working sheet'!L1646,'Delivery Distances'!$A$6:$A$20,0),MATCH('Sales Summary_working sheet'!M1646,'Delivery Distances'!$B$5:$K$5,0))</f>
        <v>14</v>
      </c>
      <c r="O1646" s="7" cm="1">
        <f t="array" ref="O1646">_xlfn.XLOOKUP(L1646,'Delivery Distances'!$A$6:$A$20,_xlfn.XLOOKUP('Sales Summary_working sheet'!M1646,'Delivery Distances'!$B$5:$K$5,'Delivery Distances'!$B$6:$K$20))</f>
        <v>14</v>
      </c>
      <c r="P1646" s="7">
        <f t="shared" si="103"/>
        <v>14</v>
      </c>
    </row>
    <row r="1647" spans="1:16" ht="15.75" customHeight="1" x14ac:dyDescent="0.15">
      <c r="A1647" s="13">
        <v>43992</v>
      </c>
      <c r="B1647" s="19" t="s">
        <v>5355</v>
      </c>
      <c r="C1647" s="7" t="s">
        <v>3078</v>
      </c>
      <c r="D1647" s="14">
        <v>12</v>
      </c>
      <c r="E1647" s="14" t="str">
        <f>_xlfn.XLOOKUP(D1647,'Meal Info'!$A$4:$A$19,'Meal Info'!$B$4:$B$19)</f>
        <v>Thai</v>
      </c>
      <c r="F1647" s="14" t="str">
        <f>_xlfn.XLOOKUP(D1647,'Meal Info'!$A$4:$A$19,'Meal Info'!$C$4:$C$19)</f>
        <v>Edo</v>
      </c>
      <c r="G1647" s="7">
        <v>96.07</v>
      </c>
      <c r="H1647" s="7">
        <f t="shared" si="104"/>
        <v>9.6069999999999993</v>
      </c>
      <c r="I1647" s="7">
        <f t="shared" si="105"/>
        <v>105.67699999999999</v>
      </c>
      <c r="J1647" s="7">
        <v>0.26</v>
      </c>
      <c r="K1647" s="7">
        <f t="shared" si="102"/>
        <v>24.978199999999998</v>
      </c>
      <c r="L1647" s="7" t="s">
        <v>5080</v>
      </c>
      <c r="M1647" s="7">
        <v>7</v>
      </c>
      <c r="N1647" s="7">
        <f>INDEX('Delivery Distances'!$B$6:$K$20,MATCH('Sales Summary_working sheet'!L1647,'Delivery Distances'!$A$6:$A$20,0),MATCH('Sales Summary_working sheet'!M1647,'Delivery Distances'!$B$5:$K$5,0))</f>
        <v>1</v>
      </c>
      <c r="O1647" s="7" cm="1">
        <f t="array" ref="O1647">_xlfn.XLOOKUP(L1647,'Delivery Distances'!$A$6:$A$20,_xlfn.XLOOKUP('Sales Summary_working sheet'!M1647,'Delivery Distances'!$B$5:$K$5,'Delivery Distances'!$B$6:$K$20))</f>
        <v>1</v>
      </c>
      <c r="P1647" s="7">
        <f t="shared" si="103"/>
        <v>3</v>
      </c>
    </row>
    <row r="1648" spans="1:16" ht="15.75" customHeight="1" x14ac:dyDescent="0.15">
      <c r="A1648" s="13">
        <v>43992</v>
      </c>
      <c r="B1648" s="19" t="s">
        <v>5355</v>
      </c>
      <c r="C1648" s="7" t="s">
        <v>1545</v>
      </c>
      <c r="D1648" s="14">
        <v>12</v>
      </c>
      <c r="E1648" s="14" t="str">
        <f>_xlfn.XLOOKUP(D1648,'Meal Info'!$A$4:$A$19,'Meal Info'!$B$4:$B$19)</f>
        <v>Thai</v>
      </c>
      <c r="F1648" s="14" t="str">
        <f>_xlfn.XLOOKUP(D1648,'Meal Info'!$A$4:$A$19,'Meal Info'!$C$4:$C$19)</f>
        <v>Edo</v>
      </c>
      <c r="G1648" s="7">
        <v>11.97</v>
      </c>
      <c r="H1648" s="7">
        <f t="shared" si="104"/>
        <v>1.1970000000000001</v>
      </c>
      <c r="I1648" s="7">
        <f t="shared" si="105"/>
        <v>13.167000000000002</v>
      </c>
      <c r="J1648" s="7">
        <v>0.38</v>
      </c>
      <c r="K1648" s="7">
        <f t="shared" si="102"/>
        <v>4.5486000000000004</v>
      </c>
      <c r="L1648" s="7" t="s">
        <v>5077</v>
      </c>
      <c r="M1648" s="7">
        <v>7</v>
      </c>
      <c r="N1648" s="7">
        <f>INDEX('Delivery Distances'!$B$6:$K$20,MATCH('Sales Summary_working sheet'!L1648,'Delivery Distances'!$A$6:$A$20,0),MATCH('Sales Summary_working sheet'!M1648,'Delivery Distances'!$B$5:$K$5,0))</f>
        <v>1</v>
      </c>
      <c r="O1648" s="7" cm="1">
        <f t="array" ref="O1648">_xlfn.XLOOKUP(L1648,'Delivery Distances'!$A$6:$A$20,_xlfn.XLOOKUP('Sales Summary_working sheet'!M1648,'Delivery Distances'!$B$5:$K$5,'Delivery Distances'!$B$6:$K$20))</f>
        <v>1</v>
      </c>
      <c r="P1648" s="7">
        <f t="shared" si="103"/>
        <v>3</v>
      </c>
    </row>
    <row r="1649" spans="1:16" ht="15.75" customHeight="1" x14ac:dyDescent="0.15">
      <c r="A1649" s="13">
        <v>43992</v>
      </c>
      <c r="B1649" s="19" t="s">
        <v>5355</v>
      </c>
      <c r="C1649" s="7" t="s">
        <v>2119</v>
      </c>
      <c r="D1649" s="14">
        <v>6</v>
      </c>
      <c r="E1649" s="14" t="str">
        <f>_xlfn.XLOOKUP(D1649,'Meal Info'!$A$4:$A$19,'Meal Info'!$B$4:$B$19)</f>
        <v>Indian</v>
      </c>
      <c r="F1649" s="14" t="str">
        <f>_xlfn.XLOOKUP(D1649,'Meal Info'!$A$4:$A$19,'Meal Info'!$C$4:$C$19)</f>
        <v>Edo</v>
      </c>
      <c r="G1649" s="7">
        <v>32.82</v>
      </c>
      <c r="H1649" s="7">
        <f t="shared" si="104"/>
        <v>3.282</v>
      </c>
      <c r="I1649" s="7">
        <f t="shared" si="105"/>
        <v>36.102000000000004</v>
      </c>
      <c r="J1649" s="7">
        <v>0.25</v>
      </c>
      <c r="K1649" s="7">
        <f t="shared" si="102"/>
        <v>8.2050000000000001</v>
      </c>
      <c r="L1649" s="7" t="s">
        <v>5080</v>
      </c>
      <c r="M1649" s="7">
        <v>3</v>
      </c>
      <c r="N1649" s="7">
        <f>INDEX('Delivery Distances'!$B$6:$K$20,MATCH('Sales Summary_working sheet'!L1649,'Delivery Distances'!$A$6:$A$20,0),MATCH('Sales Summary_working sheet'!M1649,'Delivery Distances'!$B$5:$K$5,0))</f>
        <v>5</v>
      </c>
      <c r="O1649" s="7" cm="1">
        <f t="array" ref="O1649">_xlfn.XLOOKUP(L1649,'Delivery Distances'!$A$6:$A$20,_xlfn.XLOOKUP('Sales Summary_working sheet'!M1649,'Delivery Distances'!$B$5:$K$5,'Delivery Distances'!$B$6:$K$20))</f>
        <v>5</v>
      </c>
      <c r="P1649" s="7">
        <f t="shared" si="103"/>
        <v>9</v>
      </c>
    </row>
    <row r="1650" spans="1:16" ht="15.75" customHeight="1" x14ac:dyDescent="0.15">
      <c r="A1650" s="13">
        <v>43992</v>
      </c>
      <c r="B1650" s="19" t="s">
        <v>5355</v>
      </c>
      <c r="C1650" s="7" t="s">
        <v>789</v>
      </c>
      <c r="D1650" s="14">
        <v>12</v>
      </c>
      <c r="E1650" s="14" t="str">
        <f>_xlfn.XLOOKUP(D1650,'Meal Info'!$A$4:$A$19,'Meal Info'!$B$4:$B$19)</f>
        <v>Thai</v>
      </c>
      <c r="F1650" s="14" t="str">
        <f>_xlfn.XLOOKUP(D1650,'Meal Info'!$A$4:$A$19,'Meal Info'!$C$4:$C$19)</f>
        <v>Edo</v>
      </c>
      <c r="G1650" s="7">
        <v>11.55</v>
      </c>
      <c r="H1650" s="7">
        <f t="shared" si="104"/>
        <v>1.155</v>
      </c>
      <c r="I1650" s="7">
        <f t="shared" si="105"/>
        <v>12.705</v>
      </c>
      <c r="J1650" s="7">
        <v>0.36</v>
      </c>
      <c r="K1650" s="7">
        <f t="shared" si="102"/>
        <v>4.1580000000000004</v>
      </c>
      <c r="L1650" s="7" t="s">
        <v>29</v>
      </c>
      <c r="M1650" s="7">
        <v>8</v>
      </c>
      <c r="N1650" s="7">
        <f>INDEX('Delivery Distances'!$B$6:$K$20,MATCH('Sales Summary_working sheet'!L1650,'Delivery Distances'!$A$6:$A$20,0),MATCH('Sales Summary_working sheet'!M1650,'Delivery Distances'!$B$5:$K$5,0))</f>
        <v>3</v>
      </c>
      <c r="O1650" s="7" cm="1">
        <f t="array" ref="O1650">_xlfn.XLOOKUP(L1650,'Delivery Distances'!$A$6:$A$20,_xlfn.XLOOKUP('Sales Summary_working sheet'!M1650,'Delivery Distances'!$B$5:$K$5,'Delivery Distances'!$B$6:$K$20))</f>
        <v>3</v>
      </c>
      <c r="P1650" s="7">
        <f t="shared" si="103"/>
        <v>7</v>
      </c>
    </row>
    <row r="1651" spans="1:16" ht="15.75" customHeight="1" x14ac:dyDescent="0.15">
      <c r="A1651" s="13">
        <v>43992</v>
      </c>
      <c r="B1651" s="19" t="s">
        <v>5355</v>
      </c>
      <c r="C1651" s="7" t="s">
        <v>4714</v>
      </c>
      <c r="D1651" s="14">
        <v>12</v>
      </c>
      <c r="E1651" s="14" t="str">
        <f>_xlfn.XLOOKUP(D1651,'Meal Info'!$A$4:$A$19,'Meal Info'!$B$4:$B$19)</f>
        <v>Thai</v>
      </c>
      <c r="F1651" s="14" t="str">
        <f>_xlfn.XLOOKUP(D1651,'Meal Info'!$A$4:$A$19,'Meal Info'!$C$4:$C$19)</f>
        <v>Edo</v>
      </c>
      <c r="G1651" s="7">
        <v>40.82</v>
      </c>
      <c r="H1651" s="7">
        <f t="shared" si="104"/>
        <v>4.0819999999999999</v>
      </c>
      <c r="I1651" s="7">
        <f t="shared" si="105"/>
        <v>44.902000000000001</v>
      </c>
      <c r="J1651" s="7">
        <v>0.12</v>
      </c>
      <c r="K1651" s="7">
        <f t="shared" si="102"/>
        <v>4.8983999999999996</v>
      </c>
      <c r="L1651" s="7" t="s">
        <v>5081</v>
      </c>
      <c r="M1651" s="7">
        <v>6</v>
      </c>
      <c r="N1651" s="7">
        <f>INDEX('Delivery Distances'!$B$6:$K$20,MATCH('Sales Summary_working sheet'!L1651,'Delivery Distances'!$A$6:$A$20,0),MATCH('Sales Summary_working sheet'!M1651,'Delivery Distances'!$B$5:$K$5,0))</f>
        <v>3</v>
      </c>
      <c r="O1651" s="7" cm="1">
        <f t="array" ref="O1651">_xlfn.XLOOKUP(L1651,'Delivery Distances'!$A$6:$A$20,_xlfn.XLOOKUP('Sales Summary_working sheet'!M1651,'Delivery Distances'!$B$5:$K$5,'Delivery Distances'!$B$6:$K$20))</f>
        <v>3</v>
      </c>
      <c r="P1651" s="7">
        <f t="shared" si="103"/>
        <v>7</v>
      </c>
    </row>
    <row r="1652" spans="1:16" ht="15.75" customHeight="1" x14ac:dyDescent="0.15">
      <c r="A1652" s="13">
        <v>43992</v>
      </c>
      <c r="B1652" s="19" t="s">
        <v>5355</v>
      </c>
      <c r="C1652" s="7" t="s">
        <v>1902</v>
      </c>
      <c r="D1652" s="14">
        <v>6</v>
      </c>
      <c r="E1652" s="14" t="str">
        <f>_xlfn.XLOOKUP(D1652,'Meal Info'!$A$4:$A$19,'Meal Info'!$B$4:$B$19)</f>
        <v>Indian</v>
      </c>
      <c r="F1652" s="14" t="str">
        <f>_xlfn.XLOOKUP(D1652,'Meal Info'!$A$4:$A$19,'Meal Info'!$C$4:$C$19)</f>
        <v>Edo</v>
      </c>
      <c r="G1652" s="7">
        <v>86.41</v>
      </c>
      <c r="H1652" s="7">
        <f t="shared" si="104"/>
        <v>8.641</v>
      </c>
      <c r="I1652" s="7">
        <f t="shared" si="105"/>
        <v>95.051000000000002</v>
      </c>
      <c r="J1652" s="7">
        <v>0.15</v>
      </c>
      <c r="K1652" s="7">
        <f t="shared" si="102"/>
        <v>12.961499999999999</v>
      </c>
      <c r="L1652" s="7" t="s">
        <v>5075</v>
      </c>
      <c r="M1652" s="7">
        <v>3</v>
      </c>
      <c r="N1652" s="7">
        <f>INDEX('Delivery Distances'!$B$6:$K$20,MATCH('Sales Summary_working sheet'!L1652,'Delivery Distances'!$A$6:$A$20,0),MATCH('Sales Summary_working sheet'!M1652,'Delivery Distances'!$B$5:$K$5,0))</f>
        <v>15</v>
      </c>
      <c r="O1652" s="7" cm="1">
        <f t="array" ref="O1652">_xlfn.XLOOKUP(L1652,'Delivery Distances'!$A$6:$A$20,_xlfn.XLOOKUP('Sales Summary_working sheet'!M1652,'Delivery Distances'!$B$5:$K$5,'Delivery Distances'!$B$6:$K$20))</f>
        <v>15</v>
      </c>
      <c r="P1652" s="7">
        <f t="shared" si="103"/>
        <v>14.5</v>
      </c>
    </row>
    <row r="1653" spans="1:16" ht="15.75" customHeight="1" x14ac:dyDescent="0.15">
      <c r="A1653" s="13">
        <v>43992</v>
      </c>
      <c r="B1653" s="19" t="s">
        <v>5355</v>
      </c>
      <c r="C1653" s="7" t="s">
        <v>2670</v>
      </c>
      <c r="D1653" s="14">
        <v>4</v>
      </c>
      <c r="E1653" s="14" t="str">
        <f>_xlfn.XLOOKUP(D1653,'Meal Info'!$A$4:$A$19,'Meal Info'!$B$4:$B$19)</f>
        <v>Burritos</v>
      </c>
      <c r="F1653" s="14" t="str">
        <f>_xlfn.XLOOKUP(D1653,'Meal Info'!$A$4:$A$19,'Meal Info'!$C$4:$C$19)</f>
        <v>Edo</v>
      </c>
      <c r="G1653" s="7">
        <v>36.42</v>
      </c>
      <c r="H1653" s="7">
        <f t="shared" si="104"/>
        <v>3.6420000000000003</v>
      </c>
      <c r="I1653" s="7">
        <f t="shared" si="105"/>
        <v>40.062000000000005</v>
      </c>
      <c r="J1653" s="7">
        <v>0.28000000000000003</v>
      </c>
      <c r="K1653" s="7">
        <f t="shared" si="102"/>
        <v>10.197600000000001</v>
      </c>
      <c r="L1653" s="7" t="s">
        <v>30</v>
      </c>
      <c r="M1653" s="7">
        <v>2</v>
      </c>
      <c r="N1653" s="7">
        <f>INDEX('Delivery Distances'!$B$6:$K$20,MATCH('Sales Summary_working sheet'!L1653,'Delivery Distances'!$A$6:$A$20,0),MATCH('Sales Summary_working sheet'!M1653,'Delivery Distances'!$B$5:$K$5,0))</f>
        <v>12</v>
      </c>
      <c r="O1653" s="7" cm="1">
        <f t="array" ref="O1653">_xlfn.XLOOKUP(L1653,'Delivery Distances'!$A$6:$A$20,_xlfn.XLOOKUP('Sales Summary_working sheet'!M1653,'Delivery Distances'!$B$5:$K$5,'Delivery Distances'!$B$6:$K$20))</f>
        <v>12</v>
      </c>
      <c r="P1653" s="7">
        <f t="shared" si="103"/>
        <v>13</v>
      </c>
    </row>
    <row r="1654" spans="1:16" ht="15.75" customHeight="1" x14ac:dyDescent="0.15">
      <c r="A1654" s="13">
        <v>43992</v>
      </c>
      <c r="B1654" s="19" t="s">
        <v>5355</v>
      </c>
      <c r="C1654" s="7" t="s">
        <v>385</v>
      </c>
      <c r="D1654" s="14">
        <v>4</v>
      </c>
      <c r="E1654" s="14" t="str">
        <f>_xlfn.XLOOKUP(D1654,'Meal Info'!$A$4:$A$19,'Meal Info'!$B$4:$B$19)</f>
        <v>Burritos</v>
      </c>
      <c r="F1654" s="14" t="str">
        <f>_xlfn.XLOOKUP(D1654,'Meal Info'!$A$4:$A$19,'Meal Info'!$C$4:$C$19)</f>
        <v>Edo</v>
      </c>
      <c r="G1654" s="7">
        <v>31.59</v>
      </c>
      <c r="H1654" s="7">
        <f t="shared" si="104"/>
        <v>3.1590000000000003</v>
      </c>
      <c r="I1654" s="7">
        <f t="shared" si="105"/>
        <v>34.749000000000002</v>
      </c>
      <c r="J1654" s="7">
        <v>0.1</v>
      </c>
      <c r="K1654" s="7">
        <f t="shared" si="102"/>
        <v>3.1590000000000003</v>
      </c>
      <c r="L1654" s="7" t="s">
        <v>5082</v>
      </c>
      <c r="M1654" s="7">
        <v>1</v>
      </c>
      <c r="N1654" s="7">
        <f>INDEX('Delivery Distances'!$B$6:$K$20,MATCH('Sales Summary_working sheet'!L1654,'Delivery Distances'!$A$6:$A$20,0),MATCH('Sales Summary_working sheet'!M1654,'Delivery Distances'!$B$5:$K$5,0))</f>
        <v>3</v>
      </c>
      <c r="O1654" s="7" cm="1">
        <f t="array" ref="O1654">_xlfn.XLOOKUP(L1654,'Delivery Distances'!$A$6:$A$20,_xlfn.XLOOKUP('Sales Summary_working sheet'!M1654,'Delivery Distances'!$B$5:$K$5,'Delivery Distances'!$B$6:$K$20))</f>
        <v>3</v>
      </c>
      <c r="P1654" s="7">
        <f t="shared" si="103"/>
        <v>7</v>
      </c>
    </row>
    <row r="1655" spans="1:16" ht="15.75" customHeight="1" x14ac:dyDescent="0.15">
      <c r="A1655" s="13">
        <v>43992</v>
      </c>
      <c r="B1655" s="19" t="s">
        <v>5355</v>
      </c>
      <c r="C1655" s="7" t="s">
        <v>507</v>
      </c>
      <c r="D1655" s="14">
        <v>12</v>
      </c>
      <c r="E1655" s="14" t="str">
        <f>_xlfn.XLOOKUP(D1655,'Meal Info'!$A$4:$A$19,'Meal Info'!$B$4:$B$19)</f>
        <v>Thai</v>
      </c>
      <c r="F1655" s="14" t="str">
        <f>_xlfn.XLOOKUP(D1655,'Meal Info'!$A$4:$A$19,'Meal Info'!$C$4:$C$19)</f>
        <v>Edo</v>
      </c>
      <c r="G1655" s="7">
        <v>31.22</v>
      </c>
      <c r="H1655" s="7">
        <f t="shared" si="104"/>
        <v>3.1219999999999999</v>
      </c>
      <c r="I1655" s="7">
        <f t="shared" si="105"/>
        <v>34.341999999999999</v>
      </c>
      <c r="J1655" s="7">
        <v>0.08</v>
      </c>
      <c r="K1655" s="7">
        <f t="shared" si="102"/>
        <v>2.4975999999999998</v>
      </c>
      <c r="L1655" s="7" t="s">
        <v>27</v>
      </c>
      <c r="M1655" s="7">
        <v>8</v>
      </c>
      <c r="N1655" s="7">
        <f>INDEX('Delivery Distances'!$B$6:$K$20,MATCH('Sales Summary_working sheet'!L1655,'Delivery Distances'!$A$6:$A$20,0),MATCH('Sales Summary_working sheet'!M1655,'Delivery Distances'!$B$5:$K$5,0))</f>
        <v>8</v>
      </c>
      <c r="O1655" s="7" cm="1">
        <f t="array" ref="O1655">_xlfn.XLOOKUP(L1655,'Delivery Distances'!$A$6:$A$20,_xlfn.XLOOKUP('Sales Summary_working sheet'!M1655,'Delivery Distances'!$B$5:$K$5,'Delivery Distances'!$B$6:$K$20))</f>
        <v>8</v>
      </c>
      <c r="P1655" s="7">
        <f t="shared" si="103"/>
        <v>11</v>
      </c>
    </row>
    <row r="1656" spans="1:16" ht="15.75" customHeight="1" x14ac:dyDescent="0.15">
      <c r="A1656" s="13">
        <v>43992</v>
      </c>
      <c r="B1656" s="19" t="s">
        <v>5355</v>
      </c>
      <c r="C1656" s="7" t="s">
        <v>681</v>
      </c>
      <c r="D1656" s="14">
        <v>4</v>
      </c>
      <c r="E1656" s="14" t="str">
        <f>_xlfn.XLOOKUP(D1656,'Meal Info'!$A$4:$A$19,'Meal Info'!$B$4:$B$19)</f>
        <v>Burritos</v>
      </c>
      <c r="F1656" s="14" t="str">
        <f>_xlfn.XLOOKUP(D1656,'Meal Info'!$A$4:$A$19,'Meal Info'!$C$4:$C$19)</f>
        <v>Edo</v>
      </c>
      <c r="G1656" s="7">
        <v>14.85</v>
      </c>
      <c r="H1656" s="7">
        <f t="shared" si="104"/>
        <v>1.4850000000000001</v>
      </c>
      <c r="I1656" s="7">
        <f t="shared" si="105"/>
        <v>16.335000000000001</v>
      </c>
      <c r="J1656" s="7">
        <v>0.05</v>
      </c>
      <c r="K1656" s="7">
        <f t="shared" si="102"/>
        <v>0.74250000000000005</v>
      </c>
      <c r="L1656" s="7" t="s">
        <v>5077</v>
      </c>
      <c r="M1656" s="7">
        <v>10</v>
      </c>
      <c r="N1656" s="7">
        <f>INDEX('Delivery Distances'!$B$6:$K$20,MATCH('Sales Summary_working sheet'!L1656,'Delivery Distances'!$A$6:$A$20,0),MATCH('Sales Summary_working sheet'!M1656,'Delivery Distances'!$B$5:$K$5,0))</f>
        <v>6</v>
      </c>
      <c r="O1656" s="7" cm="1">
        <f t="array" ref="O1656">_xlfn.XLOOKUP(L1656,'Delivery Distances'!$A$6:$A$20,_xlfn.XLOOKUP('Sales Summary_working sheet'!M1656,'Delivery Distances'!$B$5:$K$5,'Delivery Distances'!$B$6:$K$20))</f>
        <v>6</v>
      </c>
      <c r="P1656" s="7">
        <f t="shared" si="103"/>
        <v>10</v>
      </c>
    </row>
    <row r="1657" spans="1:16" ht="15.75" customHeight="1" x14ac:dyDescent="0.15">
      <c r="A1657" s="13">
        <v>43992</v>
      </c>
      <c r="B1657" s="19" t="s">
        <v>5355</v>
      </c>
      <c r="C1657" s="7" t="s">
        <v>4097</v>
      </c>
      <c r="D1657" s="14">
        <v>12</v>
      </c>
      <c r="E1657" s="14" t="str">
        <f>_xlfn.XLOOKUP(D1657,'Meal Info'!$A$4:$A$19,'Meal Info'!$B$4:$B$19)</f>
        <v>Thai</v>
      </c>
      <c r="F1657" s="14" t="str">
        <f>_xlfn.XLOOKUP(D1657,'Meal Info'!$A$4:$A$19,'Meal Info'!$C$4:$C$19)</f>
        <v>Edo</v>
      </c>
      <c r="G1657" s="7">
        <v>40.450000000000003</v>
      </c>
      <c r="H1657" s="7">
        <f t="shared" si="104"/>
        <v>4.0450000000000008</v>
      </c>
      <c r="I1657" s="7">
        <f t="shared" si="105"/>
        <v>44.495000000000005</v>
      </c>
      <c r="J1657" s="7">
        <v>0.01</v>
      </c>
      <c r="K1657" s="7">
        <f t="shared" si="102"/>
        <v>0.40450000000000003</v>
      </c>
      <c r="L1657" s="7" t="s">
        <v>26</v>
      </c>
      <c r="M1657" s="7">
        <v>10</v>
      </c>
      <c r="N1657" s="7">
        <f>INDEX('Delivery Distances'!$B$6:$K$20,MATCH('Sales Summary_working sheet'!L1657,'Delivery Distances'!$A$6:$A$20,0),MATCH('Sales Summary_working sheet'!M1657,'Delivery Distances'!$B$5:$K$5,0))</f>
        <v>20</v>
      </c>
      <c r="O1657" s="7" cm="1">
        <f t="array" ref="O1657">_xlfn.XLOOKUP(L1657,'Delivery Distances'!$A$6:$A$20,_xlfn.XLOOKUP('Sales Summary_working sheet'!M1657,'Delivery Distances'!$B$5:$K$5,'Delivery Distances'!$B$6:$K$20))</f>
        <v>20</v>
      </c>
      <c r="P1657" s="7">
        <f t="shared" si="103"/>
        <v>17</v>
      </c>
    </row>
    <row r="1658" spans="1:16" ht="15.75" customHeight="1" x14ac:dyDescent="0.15">
      <c r="A1658" s="13">
        <v>43992</v>
      </c>
      <c r="B1658" s="19" t="s">
        <v>5355</v>
      </c>
      <c r="C1658" s="7" t="s">
        <v>1264</v>
      </c>
      <c r="D1658" s="14">
        <v>12</v>
      </c>
      <c r="E1658" s="14" t="str">
        <f>_xlfn.XLOOKUP(D1658,'Meal Info'!$A$4:$A$19,'Meal Info'!$B$4:$B$19)</f>
        <v>Thai</v>
      </c>
      <c r="F1658" s="14" t="str">
        <f>_xlfn.XLOOKUP(D1658,'Meal Info'!$A$4:$A$19,'Meal Info'!$C$4:$C$19)</f>
        <v>Edo</v>
      </c>
      <c r="G1658" s="7">
        <v>32.39</v>
      </c>
      <c r="H1658" s="7">
        <f t="shared" si="104"/>
        <v>3.2390000000000003</v>
      </c>
      <c r="I1658" s="7">
        <f t="shared" si="105"/>
        <v>35.628999999999998</v>
      </c>
      <c r="J1658" s="7">
        <v>0.25</v>
      </c>
      <c r="K1658" s="7">
        <f t="shared" si="102"/>
        <v>8.0975000000000001</v>
      </c>
      <c r="L1658" s="7" t="s">
        <v>5083</v>
      </c>
      <c r="M1658" s="7">
        <v>6</v>
      </c>
      <c r="N1658" s="7">
        <f>INDEX('Delivery Distances'!$B$6:$K$20,MATCH('Sales Summary_working sheet'!L1658,'Delivery Distances'!$A$6:$A$20,0),MATCH('Sales Summary_working sheet'!M1658,'Delivery Distances'!$B$5:$K$5,0))</f>
        <v>2</v>
      </c>
      <c r="O1658" s="7" cm="1">
        <f t="array" ref="O1658">_xlfn.XLOOKUP(L1658,'Delivery Distances'!$A$6:$A$20,_xlfn.XLOOKUP('Sales Summary_working sheet'!M1658,'Delivery Distances'!$B$5:$K$5,'Delivery Distances'!$B$6:$K$20))</f>
        <v>2</v>
      </c>
      <c r="P1658" s="7">
        <f t="shared" si="103"/>
        <v>6</v>
      </c>
    </row>
    <row r="1659" spans="1:16" ht="15.75" customHeight="1" x14ac:dyDescent="0.15">
      <c r="A1659" s="13">
        <v>43992</v>
      </c>
      <c r="B1659" s="19" t="s">
        <v>5355</v>
      </c>
      <c r="C1659" s="7" t="s">
        <v>628</v>
      </c>
      <c r="D1659" s="14">
        <v>6</v>
      </c>
      <c r="E1659" s="14" t="str">
        <f>_xlfn.XLOOKUP(D1659,'Meal Info'!$A$4:$A$19,'Meal Info'!$B$4:$B$19)</f>
        <v>Indian</v>
      </c>
      <c r="F1659" s="14" t="str">
        <f>_xlfn.XLOOKUP(D1659,'Meal Info'!$A$4:$A$19,'Meal Info'!$C$4:$C$19)</f>
        <v>Edo</v>
      </c>
      <c r="G1659" s="7">
        <v>81.97</v>
      </c>
      <c r="H1659" s="7">
        <f t="shared" si="104"/>
        <v>8.197000000000001</v>
      </c>
      <c r="I1659" s="7">
        <f t="shared" si="105"/>
        <v>90.167000000000002</v>
      </c>
      <c r="J1659" s="7">
        <v>0.11</v>
      </c>
      <c r="K1659" s="7">
        <f t="shared" si="102"/>
        <v>9.0167000000000002</v>
      </c>
      <c r="L1659" s="7" t="s">
        <v>5080</v>
      </c>
      <c r="M1659" s="7">
        <v>8</v>
      </c>
      <c r="N1659" s="7">
        <f>INDEX('Delivery Distances'!$B$6:$K$20,MATCH('Sales Summary_working sheet'!L1659,'Delivery Distances'!$A$6:$A$20,0),MATCH('Sales Summary_working sheet'!M1659,'Delivery Distances'!$B$5:$K$5,0))</f>
        <v>2</v>
      </c>
      <c r="O1659" s="7" cm="1">
        <f t="array" ref="O1659">_xlfn.XLOOKUP(L1659,'Delivery Distances'!$A$6:$A$20,_xlfn.XLOOKUP('Sales Summary_working sheet'!M1659,'Delivery Distances'!$B$5:$K$5,'Delivery Distances'!$B$6:$K$20))</f>
        <v>2</v>
      </c>
      <c r="P1659" s="7">
        <f t="shared" si="103"/>
        <v>6</v>
      </c>
    </row>
    <row r="1660" spans="1:16" ht="15.75" customHeight="1" x14ac:dyDescent="0.15">
      <c r="A1660" s="13">
        <v>43992</v>
      </c>
      <c r="B1660" s="19" t="s">
        <v>5356</v>
      </c>
      <c r="C1660" s="7" t="s">
        <v>132</v>
      </c>
      <c r="D1660" s="14">
        <v>6</v>
      </c>
      <c r="E1660" s="14" t="str">
        <f>_xlfn.XLOOKUP(D1660,'Meal Info'!$A$4:$A$19,'Meal Info'!$B$4:$B$19)</f>
        <v>Indian</v>
      </c>
      <c r="F1660" s="14" t="str">
        <f>_xlfn.XLOOKUP(D1660,'Meal Info'!$A$4:$A$19,'Meal Info'!$C$4:$C$19)</f>
        <v>Edo</v>
      </c>
      <c r="G1660" s="7">
        <v>84.91</v>
      </c>
      <c r="H1660" s="7">
        <f t="shared" si="104"/>
        <v>8.4909999999999997</v>
      </c>
      <c r="I1660" s="7">
        <f t="shared" si="105"/>
        <v>93.400999999999996</v>
      </c>
      <c r="J1660" s="7">
        <v>0.32</v>
      </c>
      <c r="K1660" s="7">
        <f t="shared" si="102"/>
        <v>27.171199999999999</v>
      </c>
      <c r="L1660" s="7" t="s">
        <v>5078</v>
      </c>
      <c r="M1660" s="7">
        <v>6</v>
      </c>
      <c r="N1660" s="7">
        <f>INDEX('Delivery Distances'!$B$6:$K$20,MATCH('Sales Summary_working sheet'!L1660,'Delivery Distances'!$A$6:$A$20,0),MATCH('Sales Summary_working sheet'!M1660,'Delivery Distances'!$B$5:$K$5,0))</f>
        <v>5</v>
      </c>
      <c r="O1660" s="7" cm="1">
        <f t="array" ref="O1660">_xlfn.XLOOKUP(L1660,'Delivery Distances'!$A$6:$A$20,_xlfn.XLOOKUP('Sales Summary_working sheet'!M1660,'Delivery Distances'!$B$5:$K$5,'Delivery Distances'!$B$6:$K$20))</f>
        <v>5</v>
      </c>
      <c r="P1660" s="7">
        <f t="shared" si="103"/>
        <v>9</v>
      </c>
    </row>
    <row r="1661" spans="1:16" ht="15.75" customHeight="1" x14ac:dyDescent="0.15">
      <c r="A1661" s="13">
        <v>43992</v>
      </c>
      <c r="B1661" s="19" t="s">
        <v>5356</v>
      </c>
      <c r="C1661" s="7" t="s">
        <v>3955</v>
      </c>
      <c r="D1661" s="14">
        <v>12</v>
      </c>
      <c r="E1661" s="14" t="str">
        <f>_xlfn.XLOOKUP(D1661,'Meal Info'!$A$4:$A$19,'Meal Info'!$B$4:$B$19)</f>
        <v>Thai</v>
      </c>
      <c r="F1661" s="14" t="str">
        <f>_xlfn.XLOOKUP(D1661,'Meal Info'!$A$4:$A$19,'Meal Info'!$C$4:$C$19)</f>
        <v>Edo</v>
      </c>
      <c r="G1661" s="7">
        <v>19.2</v>
      </c>
      <c r="H1661" s="7">
        <f t="shared" si="104"/>
        <v>1.92</v>
      </c>
      <c r="I1661" s="7">
        <f t="shared" si="105"/>
        <v>21.119999999999997</v>
      </c>
      <c r="J1661" s="7">
        <v>0.01</v>
      </c>
      <c r="K1661" s="7">
        <f t="shared" si="102"/>
        <v>0.192</v>
      </c>
      <c r="L1661" s="7" t="s">
        <v>28</v>
      </c>
      <c r="M1661" s="7">
        <v>2</v>
      </c>
      <c r="N1661" s="7">
        <f>INDEX('Delivery Distances'!$B$6:$K$20,MATCH('Sales Summary_working sheet'!L1661,'Delivery Distances'!$A$6:$A$20,0),MATCH('Sales Summary_working sheet'!M1661,'Delivery Distances'!$B$5:$K$5,0))</f>
        <v>12</v>
      </c>
      <c r="O1661" s="7" cm="1">
        <f t="array" ref="O1661">_xlfn.XLOOKUP(L1661,'Delivery Distances'!$A$6:$A$20,_xlfn.XLOOKUP('Sales Summary_working sheet'!M1661,'Delivery Distances'!$B$5:$K$5,'Delivery Distances'!$B$6:$K$20))</f>
        <v>12</v>
      </c>
      <c r="P1661" s="7">
        <f t="shared" si="103"/>
        <v>13</v>
      </c>
    </row>
    <row r="1662" spans="1:16" ht="15.75" customHeight="1" x14ac:dyDescent="0.15">
      <c r="A1662" s="13">
        <v>43992</v>
      </c>
      <c r="B1662" s="19" t="s">
        <v>5356</v>
      </c>
      <c r="C1662" s="7" t="s">
        <v>2979</v>
      </c>
      <c r="D1662" s="14">
        <v>6</v>
      </c>
      <c r="E1662" s="14" t="str">
        <f>_xlfn.XLOOKUP(D1662,'Meal Info'!$A$4:$A$19,'Meal Info'!$B$4:$B$19)</f>
        <v>Indian</v>
      </c>
      <c r="F1662" s="14" t="str">
        <f>_xlfn.XLOOKUP(D1662,'Meal Info'!$A$4:$A$19,'Meal Info'!$C$4:$C$19)</f>
        <v>Edo</v>
      </c>
      <c r="G1662" s="7">
        <v>13.26</v>
      </c>
      <c r="H1662" s="7">
        <f t="shared" si="104"/>
        <v>1.3260000000000001</v>
      </c>
      <c r="I1662" s="7">
        <f t="shared" si="105"/>
        <v>14.586</v>
      </c>
      <c r="J1662" s="7">
        <v>0.11</v>
      </c>
      <c r="K1662" s="7">
        <f t="shared" si="102"/>
        <v>1.4585999999999999</v>
      </c>
      <c r="L1662" s="7" t="s">
        <v>5077</v>
      </c>
      <c r="M1662" s="7">
        <v>7</v>
      </c>
      <c r="N1662" s="7">
        <f>INDEX('Delivery Distances'!$B$6:$K$20,MATCH('Sales Summary_working sheet'!L1662,'Delivery Distances'!$A$6:$A$20,0),MATCH('Sales Summary_working sheet'!M1662,'Delivery Distances'!$B$5:$K$5,0))</f>
        <v>1</v>
      </c>
      <c r="O1662" s="7" cm="1">
        <f t="array" ref="O1662">_xlfn.XLOOKUP(L1662,'Delivery Distances'!$A$6:$A$20,_xlfn.XLOOKUP('Sales Summary_working sheet'!M1662,'Delivery Distances'!$B$5:$K$5,'Delivery Distances'!$B$6:$K$20))</f>
        <v>1</v>
      </c>
      <c r="P1662" s="7">
        <f t="shared" si="103"/>
        <v>3</v>
      </c>
    </row>
    <row r="1663" spans="1:16" ht="15.75" customHeight="1" x14ac:dyDescent="0.15">
      <c r="A1663" s="13">
        <v>43992</v>
      </c>
      <c r="B1663" s="19" t="s">
        <v>5356</v>
      </c>
      <c r="C1663" s="7" t="s">
        <v>651</v>
      </c>
      <c r="D1663" s="14">
        <v>6</v>
      </c>
      <c r="E1663" s="14" t="str">
        <f>_xlfn.XLOOKUP(D1663,'Meal Info'!$A$4:$A$19,'Meal Info'!$B$4:$B$19)</f>
        <v>Indian</v>
      </c>
      <c r="F1663" s="14" t="str">
        <f>_xlfn.XLOOKUP(D1663,'Meal Info'!$A$4:$A$19,'Meal Info'!$C$4:$C$19)</f>
        <v>Edo</v>
      </c>
      <c r="G1663" s="7">
        <v>99.5</v>
      </c>
      <c r="H1663" s="7">
        <f t="shared" si="104"/>
        <v>9.9500000000000011</v>
      </c>
      <c r="I1663" s="7">
        <f t="shared" si="105"/>
        <v>109.45</v>
      </c>
      <c r="J1663" s="7">
        <v>0.05</v>
      </c>
      <c r="K1663" s="7">
        <f t="shared" si="102"/>
        <v>4.9750000000000005</v>
      </c>
      <c r="L1663" s="7" t="s">
        <v>5081</v>
      </c>
      <c r="M1663" s="7">
        <v>10</v>
      </c>
      <c r="N1663" s="7">
        <f>INDEX('Delivery Distances'!$B$6:$K$20,MATCH('Sales Summary_working sheet'!L1663,'Delivery Distances'!$A$6:$A$20,0),MATCH('Sales Summary_working sheet'!M1663,'Delivery Distances'!$B$5:$K$5,0))</f>
        <v>2</v>
      </c>
      <c r="O1663" s="7" cm="1">
        <f t="array" ref="O1663">_xlfn.XLOOKUP(L1663,'Delivery Distances'!$A$6:$A$20,_xlfn.XLOOKUP('Sales Summary_working sheet'!M1663,'Delivery Distances'!$B$5:$K$5,'Delivery Distances'!$B$6:$K$20))</f>
        <v>2</v>
      </c>
      <c r="P1663" s="7">
        <f t="shared" si="103"/>
        <v>6</v>
      </c>
    </row>
    <row r="1664" spans="1:16" ht="15.75" customHeight="1" x14ac:dyDescent="0.15">
      <c r="A1664" s="13">
        <v>43992</v>
      </c>
      <c r="B1664" s="19" t="s">
        <v>5356</v>
      </c>
      <c r="C1664" s="7" t="s">
        <v>3054</v>
      </c>
      <c r="D1664" s="14">
        <v>6</v>
      </c>
      <c r="E1664" s="14" t="str">
        <f>_xlfn.XLOOKUP(D1664,'Meal Info'!$A$4:$A$19,'Meal Info'!$B$4:$B$19)</f>
        <v>Indian</v>
      </c>
      <c r="F1664" s="14" t="str">
        <f>_xlfn.XLOOKUP(D1664,'Meal Info'!$A$4:$A$19,'Meal Info'!$C$4:$C$19)</f>
        <v>Edo</v>
      </c>
      <c r="G1664" s="7">
        <v>12.69</v>
      </c>
      <c r="H1664" s="7">
        <f t="shared" si="104"/>
        <v>1.2690000000000001</v>
      </c>
      <c r="I1664" s="7">
        <f t="shared" si="105"/>
        <v>13.959</v>
      </c>
      <c r="J1664" s="7">
        <v>0.06</v>
      </c>
      <c r="K1664" s="7">
        <f t="shared" si="102"/>
        <v>0.76139999999999997</v>
      </c>
      <c r="L1664" s="7" t="s">
        <v>5076</v>
      </c>
      <c r="M1664" s="7">
        <v>9</v>
      </c>
      <c r="N1664" s="7">
        <f>INDEX('Delivery Distances'!$B$6:$K$20,MATCH('Sales Summary_working sheet'!L1664,'Delivery Distances'!$A$6:$A$20,0),MATCH('Sales Summary_working sheet'!M1664,'Delivery Distances'!$B$5:$K$5,0))</f>
        <v>8</v>
      </c>
      <c r="O1664" s="7" cm="1">
        <f t="array" ref="O1664">_xlfn.XLOOKUP(L1664,'Delivery Distances'!$A$6:$A$20,_xlfn.XLOOKUP('Sales Summary_working sheet'!M1664,'Delivery Distances'!$B$5:$K$5,'Delivery Distances'!$B$6:$K$20))</f>
        <v>8</v>
      </c>
      <c r="P1664" s="7">
        <f t="shared" si="103"/>
        <v>11</v>
      </c>
    </row>
    <row r="1665" spans="1:16" ht="15.75" customHeight="1" x14ac:dyDescent="0.15">
      <c r="A1665" s="13">
        <v>43992</v>
      </c>
      <c r="B1665" s="19" t="s">
        <v>5356</v>
      </c>
      <c r="C1665" s="7" t="s">
        <v>3699</v>
      </c>
      <c r="D1665" s="14">
        <v>6</v>
      </c>
      <c r="E1665" s="14" t="str">
        <f>_xlfn.XLOOKUP(D1665,'Meal Info'!$A$4:$A$19,'Meal Info'!$B$4:$B$19)</f>
        <v>Indian</v>
      </c>
      <c r="F1665" s="14" t="str">
        <f>_xlfn.XLOOKUP(D1665,'Meal Info'!$A$4:$A$19,'Meal Info'!$C$4:$C$19)</f>
        <v>Edo</v>
      </c>
      <c r="G1665" s="7">
        <v>33.49</v>
      </c>
      <c r="H1665" s="7">
        <f t="shared" si="104"/>
        <v>3.3490000000000002</v>
      </c>
      <c r="I1665" s="7">
        <f t="shared" si="105"/>
        <v>36.838999999999999</v>
      </c>
      <c r="J1665" s="7">
        <v>0.27</v>
      </c>
      <c r="K1665" s="7">
        <f t="shared" si="102"/>
        <v>9.0423000000000009</v>
      </c>
      <c r="L1665" s="7" t="s">
        <v>5079</v>
      </c>
      <c r="M1665" s="7">
        <v>9</v>
      </c>
      <c r="N1665" s="7">
        <f>INDEX('Delivery Distances'!$B$6:$K$20,MATCH('Sales Summary_working sheet'!L1665,'Delivery Distances'!$A$6:$A$20,0),MATCH('Sales Summary_working sheet'!M1665,'Delivery Distances'!$B$5:$K$5,0))</f>
        <v>4</v>
      </c>
      <c r="O1665" s="7" cm="1">
        <f t="array" ref="O1665">_xlfn.XLOOKUP(L1665,'Delivery Distances'!$A$6:$A$20,_xlfn.XLOOKUP('Sales Summary_working sheet'!M1665,'Delivery Distances'!$B$5:$K$5,'Delivery Distances'!$B$6:$K$20))</f>
        <v>4</v>
      </c>
      <c r="P1665" s="7">
        <f t="shared" si="103"/>
        <v>8</v>
      </c>
    </row>
    <row r="1666" spans="1:16" ht="15.75" customHeight="1" x14ac:dyDescent="0.15">
      <c r="A1666" s="13">
        <v>43992</v>
      </c>
      <c r="B1666" s="19" t="s">
        <v>5356</v>
      </c>
      <c r="C1666" s="7" t="s">
        <v>4398</v>
      </c>
      <c r="D1666" s="14">
        <v>12</v>
      </c>
      <c r="E1666" s="14" t="str">
        <f>_xlfn.XLOOKUP(D1666,'Meal Info'!$A$4:$A$19,'Meal Info'!$B$4:$B$19)</f>
        <v>Thai</v>
      </c>
      <c r="F1666" s="14" t="str">
        <f>_xlfn.XLOOKUP(D1666,'Meal Info'!$A$4:$A$19,'Meal Info'!$C$4:$C$19)</f>
        <v>Edo</v>
      </c>
      <c r="G1666" s="7">
        <v>56.9</v>
      </c>
      <c r="H1666" s="7">
        <f t="shared" si="104"/>
        <v>5.69</v>
      </c>
      <c r="I1666" s="7">
        <f t="shared" si="105"/>
        <v>62.589999999999996</v>
      </c>
      <c r="J1666" s="7">
        <v>0.06</v>
      </c>
      <c r="K1666" s="7">
        <f t="shared" si="102"/>
        <v>3.4139999999999997</v>
      </c>
      <c r="L1666" s="7" t="s">
        <v>5076</v>
      </c>
      <c r="M1666" s="7">
        <v>10</v>
      </c>
      <c r="N1666" s="7">
        <f>INDEX('Delivery Distances'!$B$6:$K$20,MATCH('Sales Summary_working sheet'!L1666,'Delivery Distances'!$A$6:$A$20,0),MATCH('Sales Summary_working sheet'!M1666,'Delivery Distances'!$B$5:$K$5,0))</f>
        <v>3</v>
      </c>
      <c r="O1666" s="7" cm="1">
        <f t="array" ref="O1666">_xlfn.XLOOKUP(L1666,'Delivery Distances'!$A$6:$A$20,_xlfn.XLOOKUP('Sales Summary_working sheet'!M1666,'Delivery Distances'!$B$5:$K$5,'Delivery Distances'!$B$6:$K$20))</f>
        <v>3</v>
      </c>
      <c r="P1666" s="7">
        <f t="shared" si="103"/>
        <v>7</v>
      </c>
    </row>
    <row r="1667" spans="1:16" ht="15.75" customHeight="1" x14ac:dyDescent="0.15">
      <c r="A1667" s="13">
        <v>43992</v>
      </c>
      <c r="B1667" s="19" t="s">
        <v>5356</v>
      </c>
      <c r="C1667" s="7" t="s">
        <v>2782</v>
      </c>
      <c r="D1667" s="14">
        <v>6</v>
      </c>
      <c r="E1667" s="14" t="str">
        <f>_xlfn.XLOOKUP(D1667,'Meal Info'!$A$4:$A$19,'Meal Info'!$B$4:$B$19)</f>
        <v>Indian</v>
      </c>
      <c r="F1667" s="14" t="str">
        <f>_xlfn.XLOOKUP(D1667,'Meal Info'!$A$4:$A$19,'Meal Info'!$C$4:$C$19)</f>
        <v>Edo</v>
      </c>
      <c r="G1667" s="7">
        <v>5.6</v>
      </c>
      <c r="H1667" s="7">
        <f t="shared" si="104"/>
        <v>0.55999999999999994</v>
      </c>
      <c r="I1667" s="7">
        <f t="shared" si="105"/>
        <v>6.1599999999999993</v>
      </c>
      <c r="J1667" s="7">
        <v>0.35</v>
      </c>
      <c r="K1667" s="7">
        <f t="shared" si="102"/>
        <v>1.9599999999999997</v>
      </c>
      <c r="L1667" s="7" t="s">
        <v>5082</v>
      </c>
      <c r="M1667" s="7">
        <v>6</v>
      </c>
      <c r="N1667" s="7">
        <f>INDEX('Delivery Distances'!$B$6:$K$20,MATCH('Sales Summary_working sheet'!L1667,'Delivery Distances'!$A$6:$A$20,0),MATCH('Sales Summary_working sheet'!M1667,'Delivery Distances'!$B$5:$K$5,0))</f>
        <v>1</v>
      </c>
      <c r="O1667" s="7" cm="1">
        <f t="array" ref="O1667">_xlfn.XLOOKUP(L1667,'Delivery Distances'!$A$6:$A$20,_xlfn.XLOOKUP('Sales Summary_working sheet'!M1667,'Delivery Distances'!$B$5:$K$5,'Delivery Distances'!$B$6:$K$20))</f>
        <v>1</v>
      </c>
      <c r="P1667" s="7">
        <f t="shared" si="103"/>
        <v>3</v>
      </c>
    </row>
    <row r="1668" spans="1:16" ht="15.75" customHeight="1" x14ac:dyDescent="0.15">
      <c r="A1668" s="13">
        <v>43992</v>
      </c>
      <c r="B1668" s="19" t="s">
        <v>5356</v>
      </c>
      <c r="C1668" s="7" t="s">
        <v>813</v>
      </c>
      <c r="D1668" s="14">
        <v>6</v>
      </c>
      <c r="E1668" s="14" t="str">
        <f>_xlfn.XLOOKUP(D1668,'Meal Info'!$A$4:$A$19,'Meal Info'!$B$4:$B$19)</f>
        <v>Indian</v>
      </c>
      <c r="F1668" s="14" t="str">
        <f>_xlfn.XLOOKUP(D1668,'Meal Info'!$A$4:$A$19,'Meal Info'!$C$4:$C$19)</f>
        <v>Edo</v>
      </c>
      <c r="G1668" s="7">
        <v>88.19</v>
      </c>
      <c r="H1668" s="7">
        <f t="shared" si="104"/>
        <v>8.8190000000000008</v>
      </c>
      <c r="I1668" s="7">
        <f t="shared" si="105"/>
        <v>97.009</v>
      </c>
      <c r="J1668" s="7">
        <v>0.32</v>
      </c>
      <c r="K1668" s="7">
        <f t="shared" si="102"/>
        <v>28.220800000000001</v>
      </c>
      <c r="L1668" s="7" t="s">
        <v>26</v>
      </c>
      <c r="M1668" s="7">
        <v>2</v>
      </c>
      <c r="N1668" s="7">
        <f>INDEX('Delivery Distances'!$B$6:$K$20,MATCH('Sales Summary_working sheet'!L1668,'Delivery Distances'!$A$6:$A$20,0),MATCH('Sales Summary_working sheet'!M1668,'Delivery Distances'!$B$5:$K$5,0))</f>
        <v>2</v>
      </c>
      <c r="O1668" s="7" cm="1">
        <f t="array" ref="O1668">_xlfn.XLOOKUP(L1668,'Delivery Distances'!$A$6:$A$20,_xlfn.XLOOKUP('Sales Summary_working sheet'!M1668,'Delivery Distances'!$B$5:$K$5,'Delivery Distances'!$B$6:$K$20))</f>
        <v>2</v>
      </c>
      <c r="P1668" s="7">
        <f t="shared" si="103"/>
        <v>6</v>
      </c>
    </row>
    <row r="1669" spans="1:16" ht="15.75" customHeight="1" x14ac:dyDescent="0.15">
      <c r="A1669" s="13">
        <v>43992</v>
      </c>
      <c r="B1669" s="19" t="s">
        <v>5356</v>
      </c>
      <c r="C1669" s="7" t="s">
        <v>278</v>
      </c>
      <c r="D1669" s="14">
        <v>4</v>
      </c>
      <c r="E1669" s="14" t="str">
        <f>_xlfn.XLOOKUP(D1669,'Meal Info'!$A$4:$A$19,'Meal Info'!$B$4:$B$19)</f>
        <v>Burritos</v>
      </c>
      <c r="F1669" s="14" t="str">
        <f>_xlfn.XLOOKUP(D1669,'Meal Info'!$A$4:$A$19,'Meal Info'!$C$4:$C$19)</f>
        <v>Edo</v>
      </c>
      <c r="G1669" s="7">
        <v>46.79</v>
      </c>
      <c r="H1669" s="7">
        <f t="shared" si="104"/>
        <v>4.6790000000000003</v>
      </c>
      <c r="I1669" s="7">
        <f t="shared" si="105"/>
        <v>51.469000000000001</v>
      </c>
      <c r="J1669" s="7">
        <v>0.09</v>
      </c>
      <c r="K1669" s="7">
        <f t="shared" ref="K1669:K1732" si="106">J1669*G1669</f>
        <v>4.2111000000000001</v>
      </c>
      <c r="L1669" s="7" t="s">
        <v>5082</v>
      </c>
      <c r="M1669" s="7">
        <v>5</v>
      </c>
      <c r="N1669" s="7">
        <f>INDEX('Delivery Distances'!$B$6:$K$20,MATCH('Sales Summary_working sheet'!L1669,'Delivery Distances'!$A$6:$A$20,0),MATCH('Sales Summary_working sheet'!M1669,'Delivery Distances'!$B$5:$K$5,0))</f>
        <v>2</v>
      </c>
      <c r="O1669" s="7" cm="1">
        <f t="array" ref="O1669">_xlfn.XLOOKUP(L1669,'Delivery Distances'!$A$6:$A$20,_xlfn.XLOOKUP('Sales Summary_working sheet'!M1669,'Delivery Distances'!$B$5:$K$5,'Delivery Distances'!$B$6:$K$20))</f>
        <v>2</v>
      </c>
      <c r="P1669" s="7">
        <f t="shared" ref="P1669:P1732" si="107">IF(O1669&lt;=2, O1669*3, IF(O1669&lt;=6, 3*2 + (O1669-2)*1, 3*2 + 4*1 + (O1669-6)*0.5))</f>
        <v>6</v>
      </c>
    </row>
    <row r="1670" spans="1:16" ht="15.75" customHeight="1" x14ac:dyDescent="0.15">
      <c r="A1670" s="13">
        <v>43992</v>
      </c>
      <c r="B1670" s="19" t="s">
        <v>5356</v>
      </c>
      <c r="C1670" s="7" t="s">
        <v>2488</v>
      </c>
      <c r="D1670" s="14">
        <v>12</v>
      </c>
      <c r="E1670" s="14" t="str">
        <f>_xlfn.XLOOKUP(D1670,'Meal Info'!$A$4:$A$19,'Meal Info'!$B$4:$B$19)</f>
        <v>Thai</v>
      </c>
      <c r="F1670" s="14" t="str">
        <f>_xlfn.XLOOKUP(D1670,'Meal Info'!$A$4:$A$19,'Meal Info'!$C$4:$C$19)</f>
        <v>Edo</v>
      </c>
      <c r="G1670" s="7">
        <v>40.450000000000003</v>
      </c>
      <c r="H1670" s="7">
        <f t="shared" si="104"/>
        <v>4.0450000000000008</v>
      </c>
      <c r="I1670" s="7">
        <f t="shared" si="105"/>
        <v>44.495000000000005</v>
      </c>
      <c r="J1670" s="7">
        <v>0.4</v>
      </c>
      <c r="K1670" s="7">
        <f t="shared" si="106"/>
        <v>16.180000000000003</v>
      </c>
      <c r="L1670" s="7" t="s">
        <v>5082</v>
      </c>
      <c r="M1670" s="7">
        <v>8</v>
      </c>
      <c r="N1670" s="7">
        <f>INDEX('Delivery Distances'!$B$6:$K$20,MATCH('Sales Summary_working sheet'!L1670,'Delivery Distances'!$A$6:$A$20,0),MATCH('Sales Summary_working sheet'!M1670,'Delivery Distances'!$B$5:$K$5,0))</f>
        <v>1</v>
      </c>
      <c r="O1670" s="7" cm="1">
        <f t="array" ref="O1670">_xlfn.XLOOKUP(L1670,'Delivery Distances'!$A$6:$A$20,_xlfn.XLOOKUP('Sales Summary_working sheet'!M1670,'Delivery Distances'!$B$5:$K$5,'Delivery Distances'!$B$6:$K$20))</f>
        <v>1</v>
      </c>
      <c r="P1670" s="7">
        <f t="shared" si="107"/>
        <v>3</v>
      </c>
    </row>
    <row r="1671" spans="1:16" ht="15.75" customHeight="1" x14ac:dyDescent="0.15">
      <c r="A1671" s="13">
        <v>43992</v>
      </c>
      <c r="B1671" s="19" t="s">
        <v>5356</v>
      </c>
      <c r="C1671" s="7" t="s">
        <v>1101</v>
      </c>
      <c r="D1671" s="14">
        <v>6</v>
      </c>
      <c r="E1671" s="14" t="str">
        <f>_xlfn.XLOOKUP(D1671,'Meal Info'!$A$4:$A$19,'Meal Info'!$B$4:$B$19)</f>
        <v>Indian</v>
      </c>
      <c r="F1671" s="14" t="str">
        <f>_xlfn.XLOOKUP(D1671,'Meal Info'!$A$4:$A$19,'Meal Info'!$C$4:$C$19)</f>
        <v>Edo</v>
      </c>
      <c r="G1671" s="7">
        <v>70.709999999999994</v>
      </c>
      <c r="H1671" s="7">
        <f t="shared" si="104"/>
        <v>7.0709999999999997</v>
      </c>
      <c r="I1671" s="7">
        <f t="shared" si="105"/>
        <v>77.780999999999992</v>
      </c>
      <c r="J1671" s="7">
        <v>0.09</v>
      </c>
      <c r="K1671" s="7">
        <f t="shared" si="106"/>
        <v>6.3638999999999992</v>
      </c>
      <c r="L1671" s="7" t="s">
        <v>31</v>
      </c>
      <c r="M1671" s="7">
        <v>4</v>
      </c>
      <c r="N1671" s="7">
        <f>INDEX('Delivery Distances'!$B$6:$K$20,MATCH('Sales Summary_working sheet'!L1671,'Delivery Distances'!$A$6:$A$20,0),MATCH('Sales Summary_working sheet'!M1671,'Delivery Distances'!$B$5:$K$5,0))</f>
        <v>8</v>
      </c>
      <c r="O1671" s="7" cm="1">
        <f t="array" ref="O1671">_xlfn.XLOOKUP(L1671,'Delivery Distances'!$A$6:$A$20,_xlfn.XLOOKUP('Sales Summary_working sheet'!M1671,'Delivery Distances'!$B$5:$K$5,'Delivery Distances'!$B$6:$K$20))</f>
        <v>8</v>
      </c>
      <c r="P1671" s="7">
        <f t="shared" si="107"/>
        <v>11</v>
      </c>
    </row>
    <row r="1672" spans="1:16" ht="15.75" customHeight="1" x14ac:dyDescent="0.15">
      <c r="A1672" s="13">
        <v>43992</v>
      </c>
      <c r="B1672" s="19" t="s">
        <v>5356</v>
      </c>
      <c r="C1672" s="7" t="s">
        <v>3679</v>
      </c>
      <c r="D1672" s="14">
        <v>12</v>
      </c>
      <c r="E1672" s="14" t="str">
        <f>_xlfn.XLOOKUP(D1672,'Meal Info'!$A$4:$A$19,'Meal Info'!$B$4:$B$19)</f>
        <v>Thai</v>
      </c>
      <c r="F1672" s="14" t="str">
        <f>_xlfn.XLOOKUP(D1672,'Meal Info'!$A$4:$A$19,'Meal Info'!$C$4:$C$19)</f>
        <v>Edo</v>
      </c>
      <c r="G1672" s="7">
        <v>37.520000000000003</v>
      </c>
      <c r="H1672" s="7">
        <f t="shared" si="104"/>
        <v>3.7520000000000007</v>
      </c>
      <c r="I1672" s="7">
        <f t="shared" si="105"/>
        <v>41.272000000000006</v>
      </c>
      <c r="J1672" s="7">
        <v>0.37</v>
      </c>
      <c r="K1672" s="7">
        <f t="shared" si="106"/>
        <v>13.882400000000001</v>
      </c>
      <c r="L1672" s="7" t="s">
        <v>5080</v>
      </c>
      <c r="M1672" s="7">
        <v>3</v>
      </c>
      <c r="N1672" s="7">
        <f>INDEX('Delivery Distances'!$B$6:$K$20,MATCH('Sales Summary_working sheet'!L1672,'Delivery Distances'!$A$6:$A$20,0),MATCH('Sales Summary_working sheet'!M1672,'Delivery Distances'!$B$5:$K$5,0))</f>
        <v>5</v>
      </c>
      <c r="O1672" s="7" cm="1">
        <f t="array" ref="O1672">_xlfn.XLOOKUP(L1672,'Delivery Distances'!$A$6:$A$20,_xlfn.XLOOKUP('Sales Summary_working sheet'!M1672,'Delivery Distances'!$B$5:$K$5,'Delivery Distances'!$B$6:$K$20))</f>
        <v>5</v>
      </c>
      <c r="P1672" s="7">
        <f t="shared" si="107"/>
        <v>9</v>
      </c>
    </row>
    <row r="1673" spans="1:16" ht="15.75" customHeight="1" x14ac:dyDescent="0.15">
      <c r="A1673" s="13">
        <v>43992</v>
      </c>
      <c r="B1673" s="19" t="s">
        <v>5356</v>
      </c>
      <c r="C1673" s="7" t="s">
        <v>4664</v>
      </c>
      <c r="D1673" s="14">
        <v>6</v>
      </c>
      <c r="E1673" s="14" t="str">
        <f>_xlfn.XLOOKUP(D1673,'Meal Info'!$A$4:$A$19,'Meal Info'!$B$4:$B$19)</f>
        <v>Indian</v>
      </c>
      <c r="F1673" s="14" t="str">
        <f>_xlfn.XLOOKUP(D1673,'Meal Info'!$A$4:$A$19,'Meal Info'!$C$4:$C$19)</f>
        <v>Edo</v>
      </c>
      <c r="G1673" s="7">
        <v>66.25</v>
      </c>
      <c r="H1673" s="7">
        <f t="shared" si="104"/>
        <v>6.625</v>
      </c>
      <c r="I1673" s="7">
        <f t="shared" si="105"/>
        <v>72.875</v>
      </c>
      <c r="J1673" s="7">
        <v>0.27</v>
      </c>
      <c r="K1673" s="7">
        <f t="shared" si="106"/>
        <v>17.887500000000003</v>
      </c>
      <c r="L1673" s="7" t="s">
        <v>29</v>
      </c>
      <c r="M1673" s="7">
        <v>3</v>
      </c>
      <c r="N1673" s="7">
        <f>INDEX('Delivery Distances'!$B$6:$K$20,MATCH('Sales Summary_working sheet'!L1673,'Delivery Distances'!$A$6:$A$20,0),MATCH('Sales Summary_working sheet'!M1673,'Delivery Distances'!$B$5:$K$5,0))</f>
        <v>9</v>
      </c>
      <c r="O1673" s="7" cm="1">
        <f t="array" ref="O1673">_xlfn.XLOOKUP(L1673,'Delivery Distances'!$A$6:$A$20,_xlfn.XLOOKUP('Sales Summary_working sheet'!M1673,'Delivery Distances'!$B$5:$K$5,'Delivery Distances'!$B$6:$K$20))</f>
        <v>9</v>
      </c>
      <c r="P1673" s="7">
        <f t="shared" si="107"/>
        <v>11.5</v>
      </c>
    </row>
    <row r="1674" spans="1:16" ht="15.75" customHeight="1" x14ac:dyDescent="0.15">
      <c r="A1674" s="13">
        <v>43992</v>
      </c>
      <c r="B1674" s="19" t="s">
        <v>5356</v>
      </c>
      <c r="C1674" s="7" t="s">
        <v>1493</v>
      </c>
      <c r="D1674" s="14">
        <v>12</v>
      </c>
      <c r="E1674" s="14" t="str">
        <f>_xlfn.XLOOKUP(D1674,'Meal Info'!$A$4:$A$19,'Meal Info'!$B$4:$B$19)</f>
        <v>Thai</v>
      </c>
      <c r="F1674" s="14" t="str">
        <f>_xlfn.XLOOKUP(D1674,'Meal Info'!$A$4:$A$19,'Meal Info'!$C$4:$C$19)</f>
        <v>Edo</v>
      </c>
      <c r="G1674" s="7">
        <v>27.28</v>
      </c>
      <c r="H1674" s="7">
        <f t="shared" si="104"/>
        <v>2.7280000000000002</v>
      </c>
      <c r="I1674" s="7">
        <f t="shared" si="105"/>
        <v>30.008000000000003</v>
      </c>
      <c r="J1674" s="7">
        <v>0.24</v>
      </c>
      <c r="K1674" s="7">
        <f t="shared" si="106"/>
        <v>6.5472000000000001</v>
      </c>
      <c r="L1674" s="7" t="s">
        <v>29</v>
      </c>
      <c r="M1674" s="7">
        <v>1</v>
      </c>
      <c r="N1674" s="7">
        <f>INDEX('Delivery Distances'!$B$6:$K$20,MATCH('Sales Summary_working sheet'!L1674,'Delivery Distances'!$A$6:$A$20,0),MATCH('Sales Summary_working sheet'!M1674,'Delivery Distances'!$B$5:$K$5,0))</f>
        <v>6</v>
      </c>
      <c r="O1674" s="7" cm="1">
        <f t="array" ref="O1674">_xlfn.XLOOKUP(L1674,'Delivery Distances'!$A$6:$A$20,_xlfn.XLOOKUP('Sales Summary_working sheet'!M1674,'Delivery Distances'!$B$5:$K$5,'Delivery Distances'!$B$6:$K$20))</f>
        <v>6</v>
      </c>
      <c r="P1674" s="7">
        <f t="shared" si="107"/>
        <v>10</v>
      </c>
    </row>
    <row r="1675" spans="1:16" ht="15.75" customHeight="1" x14ac:dyDescent="0.15">
      <c r="A1675" s="13">
        <v>43992</v>
      </c>
      <c r="B1675" s="19" t="s">
        <v>5356</v>
      </c>
      <c r="C1675" s="7" t="s">
        <v>4176</v>
      </c>
      <c r="D1675" s="14">
        <v>6</v>
      </c>
      <c r="E1675" s="14" t="str">
        <f>_xlfn.XLOOKUP(D1675,'Meal Info'!$A$4:$A$19,'Meal Info'!$B$4:$B$19)</f>
        <v>Indian</v>
      </c>
      <c r="F1675" s="14" t="str">
        <f>_xlfn.XLOOKUP(D1675,'Meal Info'!$A$4:$A$19,'Meal Info'!$C$4:$C$19)</f>
        <v>Edo</v>
      </c>
      <c r="G1675" s="7">
        <v>27.33</v>
      </c>
      <c r="H1675" s="7">
        <f t="shared" si="104"/>
        <v>2.7330000000000001</v>
      </c>
      <c r="I1675" s="7">
        <f t="shared" si="105"/>
        <v>30.062999999999999</v>
      </c>
      <c r="J1675" s="7">
        <v>0.14000000000000001</v>
      </c>
      <c r="K1675" s="7">
        <f t="shared" si="106"/>
        <v>3.8262</v>
      </c>
      <c r="L1675" s="7" t="s">
        <v>5075</v>
      </c>
      <c r="M1675" s="7">
        <v>5</v>
      </c>
      <c r="N1675" s="7">
        <f>INDEX('Delivery Distances'!$B$6:$K$20,MATCH('Sales Summary_working sheet'!L1675,'Delivery Distances'!$A$6:$A$20,0),MATCH('Sales Summary_working sheet'!M1675,'Delivery Distances'!$B$5:$K$5,0))</f>
        <v>2</v>
      </c>
      <c r="O1675" s="7" cm="1">
        <f t="array" ref="O1675">_xlfn.XLOOKUP(L1675,'Delivery Distances'!$A$6:$A$20,_xlfn.XLOOKUP('Sales Summary_working sheet'!M1675,'Delivery Distances'!$B$5:$K$5,'Delivery Distances'!$B$6:$K$20))</f>
        <v>2</v>
      </c>
      <c r="P1675" s="7">
        <f t="shared" si="107"/>
        <v>6</v>
      </c>
    </row>
    <row r="1676" spans="1:16" ht="15.75" customHeight="1" x14ac:dyDescent="0.15">
      <c r="A1676" s="13">
        <v>43992</v>
      </c>
      <c r="B1676" s="19" t="s">
        <v>5356</v>
      </c>
      <c r="C1676" s="7" t="s">
        <v>107</v>
      </c>
      <c r="D1676" s="14">
        <v>12</v>
      </c>
      <c r="E1676" s="14" t="str">
        <f>_xlfn.XLOOKUP(D1676,'Meal Info'!$A$4:$A$19,'Meal Info'!$B$4:$B$19)</f>
        <v>Thai</v>
      </c>
      <c r="F1676" s="14" t="str">
        <f>_xlfn.XLOOKUP(D1676,'Meal Info'!$A$4:$A$19,'Meal Info'!$C$4:$C$19)</f>
        <v>Edo</v>
      </c>
      <c r="G1676" s="7">
        <v>49.66</v>
      </c>
      <c r="H1676" s="7">
        <f t="shared" si="104"/>
        <v>4.9660000000000002</v>
      </c>
      <c r="I1676" s="7">
        <f t="shared" si="105"/>
        <v>54.625999999999998</v>
      </c>
      <c r="J1676" s="7">
        <v>0.12</v>
      </c>
      <c r="K1676" s="7">
        <f t="shared" si="106"/>
        <v>5.9591999999999992</v>
      </c>
      <c r="L1676" s="7" t="s">
        <v>5081</v>
      </c>
      <c r="M1676" s="7">
        <v>8</v>
      </c>
      <c r="N1676" s="7">
        <f>INDEX('Delivery Distances'!$B$6:$K$20,MATCH('Sales Summary_working sheet'!L1676,'Delivery Distances'!$A$6:$A$20,0),MATCH('Sales Summary_working sheet'!M1676,'Delivery Distances'!$B$5:$K$5,0))</f>
        <v>2</v>
      </c>
      <c r="O1676" s="7" cm="1">
        <f t="array" ref="O1676">_xlfn.XLOOKUP(L1676,'Delivery Distances'!$A$6:$A$20,_xlfn.XLOOKUP('Sales Summary_working sheet'!M1676,'Delivery Distances'!$B$5:$K$5,'Delivery Distances'!$B$6:$K$20))</f>
        <v>2</v>
      </c>
      <c r="P1676" s="7">
        <f t="shared" si="107"/>
        <v>6</v>
      </c>
    </row>
    <row r="1677" spans="1:16" ht="15.75" customHeight="1" x14ac:dyDescent="0.15">
      <c r="A1677" s="13">
        <v>43992</v>
      </c>
      <c r="B1677" s="19" t="s">
        <v>5356</v>
      </c>
      <c r="C1677" s="7" t="s">
        <v>2187</v>
      </c>
      <c r="D1677" s="14">
        <v>6</v>
      </c>
      <c r="E1677" s="14" t="str">
        <f>_xlfn.XLOOKUP(D1677,'Meal Info'!$A$4:$A$19,'Meal Info'!$B$4:$B$19)</f>
        <v>Indian</v>
      </c>
      <c r="F1677" s="14" t="str">
        <f>_xlfn.XLOOKUP(D1677,'Meal Info'!$A$4:$A$19,'Meal Info'!$C$4:$C$19)</f>
        <v>Edo</v>
      </c>
      <c r="G1677" s="7">
        <v>61.36</v>
      </c>
      <c r="H1677" s="7">
        <f t="shared" si="104"/>
        <v>6.1360000000000001</v>
      </c>
      <c r="I1677" s="7">
        <f t="shared" si="105"/>
        <v>67.495999999999995</v>
      </c>
      <c r="J1677" s="7">
        <v>0.27</v>
      </c>
      <c r="K1677" s="7">
        <f t="shared" si="106"/>
        <v>16.5672</v>
      </c>
      <c r="L1677" s="7" t="s">
        <v>5082</v>
      </c>
      <c r="M1677" s="7">
        <v>3</v>
      </c>
      <c r="N1677" s="7">
        <f>INDEX('Delivery Distances'!$B$6:$K$20,MATCH('Sales Summary_working sheet'!L1677,'Delivery Distances'!$A$6:$A$20,0),MATCH('Sales Summary_working sheet'!M1677,'Delivery Distances'!$B$5:$K$5,0))</f>
        <v>3</v>
      </c>
      <c r="O1677" s="7" cm="1">
        <f t="array" ref="O1677">_xlfn.XLOOKUP(L1677,'Delivery Distances'!$A$6:$A$20,_xlfn.XLOOKUP('Sales Summary_working sheet'!M1677,'Delivery Distances'!$B$5:$K$5,'Delivery Distances'!$B$6:$K$20))</f>
        <v>3</v>
      </c>
      <c r="P1677" s="7">
        <f t="shared" si="107"/>
        <v>7</v>
      </c>
    </row>
    <row r="1678" spans="1:16" ht="15.75" customHeight="1" x14ac:dyDescent="0.15">
      <c r="A1678" s="13">
        <v>43992</v>
      </c>
      <c r="B1678" s="19" t="s">
        <v>5356</v>
      </c>
      <c r="C1678" s="7" t="s">
        <v>1315</v>
      </c>
      <c r="D1678" s="14">
        <v>12</v>
      </c>
      <c r="E1678" s="14" t="str">
        <f>_xlfn.XLOOKUP(D1678,'Meal Info'!$A$4:$A$19,'Meal Info'!$B$4:$B$19)</f>
        <v>Thai</v>
      </c>
      <c r="F1678" s="14" t="str">
        <f>_xlfn.XLOOKUP(D1678,'Meal Info'!$A$4:$A$19,'Meal Info'!$C$4:$C$19)</f>
        <v>Edo</v>
      </c>
      <c r="G1678" s="7">
        <v>53.95</v>
      </c>
      <c r="H1678" s="7">
        <f t="shared" si="104"/>
        <v>5.3950000000000005</v>
      </c>
      <c r="I1678" s="7">
        <f t="shared" si="105"/>
        <v>59.345000000000006</v>
      </c>
      <c r="J1678" s="7">
        <v>0.09</v>
      </c>
      <c r="K1678" s="7">
        <f t="shared" si="106"/>
        <v>4.8555000000000001</v>
      </c>
      <c r="L1678" s="7" t="s">
        <v>5075</v>
      </c>
      <c r="M1678" s="7">
        <v>8</v>
      </c>
      <c r="N1678" s="7">
        <f>INDEX('Delivery Distances'!$B$6:$K$20,MATCH('Sales Summary_working sheet'!L1678,'Delivery Distances'!$A$6:$A$20,0),MATCH('Sales Summary_working sheet'!M1678,'Delivery Distances'!$B$5:$K$5,0))</f>
        <v>2</v>
      </c>
      <c r="O1678" s="7" cm="1">
        <f t="array" ref="O1678">_xlfn.XLOOKUP(L1678,'Delivery Distances'!$A$6:$A$20,_xlfn.XLOOKUP('Sales Summary_working sheet'!M1678,'Delivery Distances'!$B$5:$K$5,'Delivery Distances'!$B$6:$K$20))</f>
        <v>2</v>
      </c>
      <c r="P1678" s="7">
        <f t="shared" si="107"/>
        <v>6</v>
      </c>
    </row>
    <row r="1679" spans="1:16" ht="15.75" customHeight="1" x14ac:dyDescent="0.15">
      <c r="A1679" s="13">
        <v>43992</v>
      </c>
      <c r="B1679" s="19" t="s">
        <v>5356</v>
      </c>
      <c r="C1679" s="7" t="s">
        <v>1446</v>
      </c>
      <c r="D1679" s="14">
        <v>12</v>
      </c>
      <c r="E1679" s="14" t="str">
        <f>_xlfn.XLOOKUP(D1679,'Meal Info'!$A$4:$A$19,'Meal Info'!$B$4:$B$19)</f>
        <v>Thai</v>
      </c>
      <c r="F1679" s="14" t="str">
        <f>_xlfn.XLOOKUP(D1679,'Meal Info'!$A$4:$A$19,'Meal Info'!$C$4:$C$19)</f>
        <v>Edo</v>
      </c>
      <c r="G1679" s="7">
        <v>6.59</v>
      </c>
      <c r="H1679" s="7">
        <f t="shared" si="104"/>
        <v>0.65900000000000003</v>
      </c>
      <c r="I1679" s="7">
        <f t="shared" si="105"/>
        <v>7.2489999999999997</v>
      </c>
      <c r="J1679" s="7">
        <v>0.31</v>
      </c>
      <c r="K1679" s="7">
        <f t="shared" si="106"/>
        <v>2.0428999999999999</v>
      </c>
      <c r="L1679" s="7" t="s">
        <v>29</v>
      </c>
      <c r="M1679" s="7">
        <v>1</v>
      </c>
      <c r="N1679" s="7">
        <f>INDEX('Delivery Distances'!$B$6:$K$20,MATCH('Sales Summary_working sheet'!L1679,'Delivery Distances'!$A$6:$A$20,0),MATCH('Sales Summary_working sheet'!M1679,'Delivery Distances'!$B$5:$K$5,0))</f>
        <v>6</v>
      </c>
      <c r="O1679" s="7" cm="1">
        <f t="array" ref="O1679">_xlfn.XLOOKUP(L1679,'Delivery Distances'!$A$6:$A$20,_xlfn.XLOOKUP('Sales Summary_working sheet'!M1679,'Delivery Distances'!$B$5:$K$5,'Delivery Distances'!$B$6:$K$20))</f>
        <v>6</v>
      </c>
      <c r="P1679" s="7">
        <f t="shared" si="107"/>
        <v>10</v>
      </c>
    </row>
    <row r="1680" spans="1:16" ht="15.75" customHeight="1" x14ac:dyDescent="0.15">
      <c r="A1680" s="13">
        <v>43992</v>
      </c>
      <c r="B1680" s="19" t="s">
        <v>5356</v>
      </c>
      <c r="C1680" s="7" t="s">
        <v>2870</v>
      </c>
      <c r="D1680" s="14">
        <v>6</v>
      </c>
      <c r="E1680" s="14" t="str">
        <f>_xlfn.XLOOKUP(D1680,'Meal Info'!$A$4:$A$19,'Meal Info'!$B$4:$B$19)</f>
        <v>Indian</v>
      </c>
      <c r="F1680" s="14" t="str">
        <f>_xlfn.XLOOKUP(D1680,'Meal Info'!$A$4:$A$19,'Meal Info'!$C$4:$C$19)</f>
        <v>Edo</v>
      </c>
      <c r="G1680" s="7">
        <v>27.35</v>
      </c>
      <c r="H1680" s="7">
        <f t="shared" si="104"/>
        <v>2.7350000000000003</v>
      </c>
      <c r="I1680" s="7">
        <f t="shared" si="105"/>
        <v>30.085000000000001</v>
      </c>
      <c r="J1680" s="7">
        <v>0.3</v>
      </c>
      <c r="K1680" s="7">
        <f t="shared" si="106"/>
        <v>8.2050000000000001</v>
      </c>
      <c r="L1680" s="7" t="s">
        <v>5081</v>
      </c>
      <c r="M1680" s="7">
        <v>3</v>
      </c>
      <c r="N1680" s="7">
        <f>INDEX('Delivery Distances'!$B$6:$K$20,MATCH('Sales Summary_working sheet'!L1680,'Delivery Distances'!$A$6:$A$20,0),MATCH('Sales Summary_working sheet'!M1680,'Delivery Distances'!$B$5:$K$5,0))</f>
        <v>3</v>
      </c>
      <c r="O1680" s="7" cm="1">
        <f t="array" ref="O1680">_xlfn.XLOOKUP(L1680,'Delivery Distances'!$A$6:$A$20,_xlfn.XLOOKUP('Sales Summary_working sheet'!M1680,'Delivery Distances'!$B$5:$K$5,'Delivery Distances'!$B$6:$K$20))</f>
        <v>3</v>
      </c>
      <c r="P1680" s="7">
        <f t="shared" si="107"/>
        <v>7</v>
      </c>
    </row>
    <row r="1681" spans="1:16" ht="15.75" customHeight="1" x14ac:dyDescent="0.15">
      <c r="A1681" s="13">
        <v>43992</v>
      </c>
      <c r="B1681" s="19" t="s">
        <v>5356</v>
      </c>
      <c r="C1681" s="7" t="s">
        <v>4923</v>
      </c>
      <c r="D1681" s="14">
        <v>6</v>
      </c>
      <c r="E1681" s="14" t="str">
        <f>_xlfn.XLOOKUP(D1681,'Meal Info'!$A$4:$A$19,'Meal Info'!$B$4:$B$19)</f>
        <v>Indian</v>
      </c>
      <c r="F1681" s="14" t="str">
        <f>_xlfn.XLOOKUP(D1681,'Meal Info'!$A$4:$A$19,'Meal Info'!$C$4:$C$19)</f>
        <v>Edo</v>
      </c>
      <c r="G1681" s="7">
        <v>53.19</v>
      </c>
      <c r="H1681" s="7">
        <f t="shared" si="104"/>
        <v>5.319</v>
      </c>
      <c r="I1681" s="7">
        <f t="shared" si="105"/>
        <v>58.509</v>
      </c>
      <c r="J1681" s="7">
        <v>0.15</v>
      </c>
      <c r="K1681" s="7">
        <f t="shared" si="106"/>
        <v>7.9784999999999995</v>
      </c>
      <c r="L1681" s="7" t="s">
        <v>5080</v>
      </c>
      <c r="M1681" s="7">
        <v>1</v>
      </c>
      <c r="N1681" s="7">
        <f>INDEX('Delivery Distances'!$B$6:$K$20,MATCH('Sales Summary_working sheet'!L1681,'Delivery Distances'!$A$6:$A$20,0),MATCH('Sales Summary_working sheet'!M1681,'Delivery Distances'!$B$5:$K$5,0))</f>
        <v>2</v>
      </c>
      <c r="O1681" s="7" cm="1">
        <f t="array" ref="O1681">_xlfn.XLOOKUP(L1681,'Delivery Distances'!$A$6:$A$20,_xlfn.XLOOKUP('Sales Summary_working sheet'!M1681,'Delivery Distances'!$B$5:$K$5,'Delivery Distances'!$B$6:$K$20))</f>
        <v>2</v>
      </c>
      <c r="P1681" s="7">
        <f t="shared" si="107"/>
        <v>6</v>
      </c>
    </row>
    <row r="1682" spans="1:16" ht="15.75" customHeight="1" x14ac:dyDescent="0.15">
      <c r="A1682" s="13">
        <v>43992</v>
      </c>
      <c r="B1682" s="19" t="s">
        <v>5357</v>
      </c>
      <c r="C1682" s="7" t="s">
        <v>1220</v>
      </c>
      <c r="D1682" s="14">
        <v>4</v>
      </c>
      <c r="E1682" s="14" t="str">
        <f>_xlfn.XLOOKUP(D1682,'Meal Info'!$A$4:$A$19,'Meal Info'!$B$4:$B$19)</f>
        <v>Burritos</v>
      </c>
      <c r="F1682" s="14" t="str">
        <f>_xlfn.XLOOKUP(D1682,'Meal Info'!$A$4:$A$19,'Meal Info'!$C$4:$C$19)</f>
        <v>Edo</v>
      </c>
      <c r="G1682" s="7">
        <v>11.52</v>
      </c>
      <c r="H1682" s="7">
        <f t="shared" si="104"/>
        <v>1.1519999999999999</v>
      </c>
      <c r="I1682" s="7">
        <f t="shared" si="105"/>
        <v>12.671999999999999</v>
      </c>
      <c r="J1682" s="7">
        <v>0.04</v>
      </c>
      <c r="K1682" s="7">
        <f t="shared" si="106"/>
        <v>0.46079999999999999</v>
      </c>
      <c r="L1682" s="7" t="s">
        <v>5080</v>
      </c>
      <c r="M1682" s="7">
        <v>9</v>
      </c>
      <c r="N1682" s="7">
        <f>INDEX('Delivery Distances'!$B$6:$K$20,MATCH('Sales Summary_working sheet'!L1682,'Delivery Distances'!$A$6:$A$20,0),MATCH('Sales Summary_working sheet'!M1682,'Delivery Distances'!$B$5:$K$5,0))</f>
        <v>4</v>
      </c>
      <c r="O1682" s="7" cm="1">
        <f t="array" ref="O1682">_xlfn.XLOOKUP(L1682,'Delivery Distances'!$A$6:$A$20,_xlfn.XLOOKUP('Sales Summary_working sheet'!M1682,'Delivery Distances'!$B$5:$K$5,'Delivery Distances'!$B$6:$K$20))</f>
        <v>4</v>
      </c>
      <c r="P1682" s="7">
        <f t="shared" si="107"/>
        <v>8</v>
      </c>
    </row>
    <row r="1683" spans="1:16" ht="15.75" customHeight="1" x14ac:dyDescent="0.15">
      <c r="A1683" s="13">
        <v>43992</v>
      </c>
      <c r="B1683" s="19" t="s">
        <v>5357</v>
      </c>
      <c r="C1683" s="7" t="s">
        <v>1647</v>
      </c>
      <c r="D1683" s="14">
        <v>4</v>
      </c>
      <c r="E1683" s="14" t="str">
        <f>_xlfn.XLOOKUP(D1683,'Meal Info'!$A$4:$A$19,'Meal Info'!$B$4:$B$19)</f>
        <v>Burritos</v>
      </c>
      <c r="F1683" s="14" t="str">
        <f>_xlfn.XLOOKUP(D1683,'Meal Info'!$A$4:$A$19,'Meal Info'!$C$4:$C$19)</f>
        <v>Edo</v>
      </c>
      <c r="G1683" s="7">
        <v>3.38</v>
      </c>
      <c r="H1683" s="7">
        <f t="shared" si="104"/>
        <v>0.33800000000000002</v>
      </c>
      <c r="I1683" s="7">
        <f t="shared" si="105"/>
        <v>3.718</v>
      </c>
      <c r="J1683" s="7">
        <v>0.33</v>
      </c>
      <c r="K1683" s="7">
        <f t="shared" si="106"/>
        <v>1.1153999999999999</v>
      </c>
      <c r="L1683" s="7" t="s">
        <v>5082</v>
      </c>
      <c r="M1683" s="7">
        <v>5</v>
      </c>
      <c r="N1683" s="7">
        <f>INDEX('Delivery Distances'!$B$6:$K$20,MATCH('Sales Summary_working sheet'!L1683,'Delivery Distances'!$A$6:$A$20,0),MATCH('Sales Summary_working sheet'!M1683,'Delivery Distances'!$B$5:$K$5,0))</f>
        <v>2</v>
      </c>
      <c r="O1683" s="7" cm="1">
        <f t="array" ref="O1683">_xlfn.XLOOKUP(L1683,'Delivery Distances'!$A$6:$A$20,_xlfn.XLOOKUP('Sales Summary_working sheet'!M1683,'Delivery Distances'!$B$5:$K$5,'Delivery Distances'!$B$6:$K$20))</f>
        <v>2</v>
      </c>
      <c r="P1683" s="7">
        <f t="shared" si="107"/>
        <v>6</v>
      </c>
    </row>
    <row r="1684" spans="1:16" ht="15.75" customHeight="1" x14ac:dyDescent="0.15">
      <c r="A1684" s="13">
        <v>43992</v>
      </c>
      <c r="B1684" s="19" t="s">
        <v>5357</v>
      </c>
      <c r="C1684" s="7" t="s">
        <v>2923</v>
      </c>
      <c r="D1684" s="14">
        <v>4</v>
      </c>
      <c r="E1684" s="14" t="str">
        <f>_xlfn.XLOOKUP(D1684,'Meal Info'!$A$4:$A$19,'Meal Info'!$B$4:$B$19)</f>
        <v>Burritos</v>
      </c>
      <c r="F1684" s="14" t="str">
        <f>_xlfn.XLOOKUP(D1684,'Meal Info'!$A$4:$A$19,'Meal Info'!$C$4:$C$19)</f>
        <v>Edo</v>
      </c>
      <c r="G1684" s="7">
        <v>44.41</v>
      </c>
      <c r="H1684" s="7">
        <f t="shared" si="104"/>
        <v>4.4409999999999998</v>
      </c>
      <c r="I1684" s="7">
        <f t="shared" si="105"/>
        <v>48.850999999999999</v>
      </c>
      <c r="J1684" s="7">
        <v>0.24</v>
      </c>
      <c r="K1684" s="7">
        <f t="shared" si="106"/>
        <v>10.658399999999999</v>
      </c>
      <c r="L1684" s="7" t="s">
        <v>5076</v>
      </c>
      <c r="M1684" s="7">
        <v>8</v>
      </c>
      <c r="N1684" s="7">
        <f>INDEX('Delivery Distances'!$B$6:$K$20,MATCH('Sales Summary_working sheet'!L1684,'Delivery Distances'!$A$6:$A$20,0),MATCH('Sales Summary_working sheet'!M1684,'Delivery Distances'!$B$5:$K$5,0))</f>
        <v>6</v>
      </c>
      <c r="O1684" s="7" cm="1">
        <f t="array" ref="O1684">_xlfn.XLOOKUP(L1684,'Delivery Distances'!$A$6:$A$20,_xlfn.XLOOKUP('Sales Summary_working sheet'!M1684,'Delivery Distances'!$B$5:$K$5,'Delivery Distances'!$B$6:$K$20))</f>
        <v>6</v>
      </c>
      <c r="P1684" s="7">
        <f t="shared" si="107"/>
        <v>10</v>
      </c>
    </row>
    <row r="1685" spans="1:16" ht="15.75" customHeight="1" x14ac:dyDescent="0.15">
      <c r="A1685" s="13">
        <v>43992</v>
      </c>
      <c r="B1685" s="19" t="s">
        <v>5357</v>
      </c>
      <c r="C1685" s="7" t="s">
        <v>2454</v>
      </c>
      <c r="D1685" s="14">
        <v>6</v>
      </c>
      <c r="E1685" s="14" t="str">
        <f>_xlfn.XLOOKUP(D1685,'Meal Info'!$A$4:$A$19,'Meal Info'!$B$4:$B$19)</f>
        <v>Indian</v>
      </c>
      <c r="F1685" s="14" t="str">
        <f>_xlfn.XLOOKUP(D1685,'Meal Info'!$A$4:$A$19,'Meal Info'!$C$4:$C$19)</f>
        <v>Edo</v>
      </c>
      <c r="G1685" s="7">
        <v>70.44</v>
      </c>
      <c r="H1685" s="7">
        <f t="shared" si="104"/>
        <v>7.0440000000000005</v>
      </c>
      <c r="I1685" s="7">
        <f t="shared" si="105"/>
        <v>77.483999999999995</v>
      </c>
      <c r="J1685" s="7">
        <v>0.22</v>
      </c>
      <c r="K1685" s="7">
        <f t="shared" si="106"/>
        <v>15.4968</v>
      </c>
      <c r="L1685" s="7" t="s">
        <v>5078</v>
      </c>
      <c r="M1685" s="7">
        <v>5</v>
      </c>
      <c r="N1685" s="7">
        <f>INDEX('Delivery Distances'!$B$6:$K$20,MATCH('Sales Summary_working sheet'!L1685,'Delivery Distances'!$A$6:$A$20,0),MATCH('Sales Summary_working sheet'!M1685,'Delivery Distances'!$B$5:$K$5,0))</f>
        <v>5</v>
      </c>
      <c r="O1685" s="7" cm="1">
        <f t="array" ref="O1685">_xlfn.XLOOKUP(L1685,'Delivery Distances'!$A$6:$A$20,_xlfn.XLOOKUP('Sales Summary_working sheet'!M1685,'Delivery Distances'!$B$5:$K$5,'Delivery Distances'!$B$6:$K$20))</f>
        <v>5</v>
      </c>
      <c r="P1685" s="7">
        <f t="shared" si="107"/>
        <v>9</v>
      </c>
    </row>
    <row r="1686" spans="1:16" ht="15.75" customHeight="1" x14ac:dyDescent="0.15">
      <c r="A1686" s="13">
        <v>43992</v>
      </c>
      <c r="B1686" s="19" t="s">
        <v>5357</v>
      </c>
      <c r="C1686" s="7" t="s">
        <v>478</v>
      </c>
      <c r="D1686" s="14">
        <v>12</v>
      </c>
      <c r="E1686" s="14" t="str">
        <f>_xlfn.XLOOKUP(D1686,'Meal Info'!$A$4:$A$19,'Meal Info'!$B$4:$B$19)</f>
        <v>Thai</v>
      </c>
      <c r="F1686" s="14" t="str">
        <f>_xlfn.XLOOKUP(D1686,'Meal Info'!$A$4:$A$19,'Meal Info'!$C$4:$C$19)</f>
        <v>Edo</v>
      </c>
      <c r="G1686" s="7">
        <v>14.91</v>
      </c>
      <c r="H1686" s="7">
        <f t="shared" si="104"/>
        <v>1.4910000000000001</v>
      </c>
      <c r="I1686" s="7">
        <f t="shared" si="105"/>
        <v>16.401</v>
      </c>
      <c r="J1686" s="7">
        <v>0.28000000000000003</v>
      </c>
      <c r="K1686" s="7">
        <f t="shared" si="106"/>
        <v>4.1748000000000003</v>
      </c>
      <c r="L1686" s="7" t="s">
        <v>5076</v>
      </c>
      <c r="M1686" s="7">
        <v>7</v>
      </c>
      <c r="N1686" s="7">
        <f>INDEX('Delivery Distances'!$B$6:$K$20,MATCH('Sales Summary_working sheet'!L1686,'Delivery Distances'!$A$6:$A$20,0),MATCH('Sales Summary_working sheet'!M1686,'Delivery Distances'!$B$5:$K$5,0))</f>
        <v>15</v>
      </c>
      <c r="O1686" s="7" cm="1">
        <f t="array" ref="O1686">_xlfn.XLOOKUP(L1686,'Delivery Distances'!$A$6:$A$20,_xlfn.XLOOKUP('Sales Summary_working sheet'!M1686,'Delivery Distances'!$B$5:$K$5,'Delivery Distances'!$B$6:$K$20))</f>
        <v>15</v>
      </c>
      <c r="P1686" s="7">
        <f t="shared" si="107"/>
        <v>14.5</v>
      </c>
    </row>
    <row r="1687" spans="1:16" ht="15.75" customHeight="1" x14ac:dyDescent="0.15">
      <c r="A1687" s="13">
        <v>43992</v>
      </c>
      <c r="B1687" s="19" t="s">
        <v>5357</v>
      </c>
      <c r="C1687" s="7" t="s">
        <v>2481</v>
      </c>
      <c r="D1687" s="14">
        <v>12</v>
      </c>
      <c r="E1687" s="14" t="str">
        <f>_xlfn.XLOOKUP(D1687,'Meal Info'!$A$4:$A$19,'Meal Info'!$B$4:$B$19)</f>
        <v>Thai</v>
      </c>
      <c r="F1687" s="14" t="str">
        <f>_xlfn.XLOOKUP(D1687,'Meal Info'!$A$4:$A$19,'Meal Info'!$C$4:$C$19)</f>
        <v>Edo</v>
      </c>
      <c r="G1687" s="7">
        <v>76.930000000000007</v>
      </c>
      <c r="H1687" s="7">
        <f t="shared" si="104"/>
        <v>7.6930000000000014</v>
      </c>
      <c r="I1687" s="7">
        <f t="shared" si="105"/>
        <v>84.623000000000005</v>
      </c>
      <c r="J1687" s="7">
        <v>0.09</v>
      </c>
      <c r="K1687" s="7">
        <f t="shared" si="106"/>
        <v>6.9237000000000002</v>
      </c>
      <c r="L1687" s="7" t="s">
        <v>30</v>
      </c>
      <c r="M1687" s="7">
        <v>9</v>
      </c>
      <c r="N1687" s="7">
        <f>INDEX('Delivery Distances'!$B$6:$K$20,MATCH('Sales Summary_working sheet'!L1687,'Delivery Distances'!$A$6:$A$20,0),MATCH('Sales Summary_working sheet'!M1687,'Delivery Distances'!$B$5:$K$5,0))</f>
        <v>17</v>
      </c>
      <c r="O1687" s="7" cm="1">
        <f t="array" ref="O1687">_xlfn.XLOOKUP(L1687,'Delivery Distances'!$A$6:$A$20,_xlfn.XLOOKUP('Sales Summary_working sheet'!M1687,'Delivery Distances'!$B$5:$K$5,'Delivery Distances'!$B$6:$K$20))</f>
        <v>17</v>
      </c>
      <c r="P1687" s="7">
        <f t="shared" si="107"/>
        <v>15.5</v>
      </c>
    </row>
    <row r="1688" spans="1:16" ht="15.75" customHeight="1" x14ac:dyDescent="0.15">
      <c r="A1688" s="13">
        <v>43992</v>
      </c>
      <c r="B1688" s="19" t="s">
        <v>5357</v>
      </c>
      <c r="C1688" s="7" t="s">
        <v>1054</v>
      </c>
      <c r="D1688" s="14">
        <v>4</v>
      </c>
      <c r="E1688" s="14" t="str">
        <f>_xlfn.XLOOKUP(D1688,'Meal Info'!$A$4:$A$19,'Meal Info'!$B$4:$B$19)</f>
        <v>Burritos</v>
      </c>
      <c r="F1688" s="14" t="str">
        <f>_xlfn.XLOOKUP(D1688,'Meal Info'!$A$4:$A$19,'Meal Info'!$C$4:$C$19)</f>
        <v>Edo</v>
      </c>
      <c r="G1688" s="7">
        <v>11.52</v>
      </c>
      <c r="H1688" s="7">
        <f t="shared" si="104"/>
        <v>1.1519999999999999</v>
      </c>
      <c r="I1688" s="7">
        <f t="shared" si="105"/>
        <v>12.671999999999999</v>
      </c>
      <c r="J1688" s="7">
        <v>0.04</v>
      </c>
      <c r="K1688" s="7">
        <f t="shared" si="106"/>
        <v>0.46079999999999999</v>
      </c>
      <c r="L1688" s="7" t="s">
        <v>5082</v>
      </c>
      <c r="M1688" s="7">
        <v>1</v>
      </c>
      <c r="N1688" s="7">
        <f>INDEX('Delivery Distances'!$B$6:$K$20,MATCH('Sales Summary_working sheet'!L1688,'Delivery Distances'!$A$6:$A$20,0),MATCH('Sales Summary_working sheet'!M1688,'Delivery Distances'!$B$5:$K$5,0))</f>
        <v>3</v>
      </c>
      <c r="O1688" s="7" cm="1">
        <f t="array" ref="O1688">_xlfn.XLOOKUP(L1688,'Delivery Distances'!$A$6:$A$20,_xlfn.XLOOKUP('Sales Summary_working sheet'!M1688,'Delivery Distances'!$B$5:$K$5,'Delivery Distances'!$B$6:$K$20))</f>
        <v>3</v>
      </c>
      <c r="P1688" s="7">
        <f t="shared" si="107"/>
        <v>7</v>
      </c>
    </row>
    <row r="1689" spans="1:16" ht="15.75" customHeight="1" x14ac:dyDescent="0.15">
      <c r="A1689" s="13">
        <v>43992</v>
      </c>
      <c r="B1689" s="19" t="s">
        <v>5357</v>
      </c>
      <c r="C1689" s="7" t="s">
        <v>4890</v>
      </c>
      <c r="D1689" s="14">
        <v>4</v>
      </c>
      <c r="E1689" s="14" t="str">
        <f>_xlfn.XLOOKUP(D1689,'Meal Info'!$A$4:$A$19,'Meal Info'!$B$4:$B$19)</f>
        <v>Burritos</v>
      </c>
      <c r="F1689" s="14" t="str">
        <f>_xlfn.XLOOKUP(D1689,'Meal Info'!$A$4:$A$19,'Meal Info'!$C$4:$C$19)</f>
        <v>Edo</v>
      </c>
      <c r="G1689" s="7">
        <v>69.25</v>
      </c>
      <c r="H1689" s="7">
        <f t="shared" si="104"/>
        <v>6.9250000000000007</v>
      </c>
      <c r="I1689" s="7">
        <f t="shared" si="105"/>
        <v>76.174999999999997</v>
      </c>
      <c r="J1689" s="7">
        <v>0.1</v>
      </c>
      <c r="K1689" s="7">
        <f t="shared" si="106"/>
        <v>6.9250000000000007</v>
      </c>
      <c r="L1689" s="7" t="s">
        <v>5076</v>
      </c>
      <c r="M1689" s="7">
        <v>6</v>
      </c>
      <c r="N1689" s="7">
        <f>INDEX('Delivery Distances'!$B$6:$K$20,MATCH('Sales Summary_working sheet'!L1689,'Delivery Distances'!$A$6:$A$20,0),MATCH('Sales Summary_working sheet'!M1689,'Delivery Distances'!$B$5:$K$5,0))</f>
        <v>9</v>
      </c>
      <c r="O1689" s="7" cm="1">
        <f t="array" ref="O1689">_xlfn.XLOOKUP(L1689,'Delivery Distances'!$A$6:$A$20,_xlfn.XLOOKUP('Sales Summary_working sheet'!M1689,'Delivery Distances'!$B$5:$K$5,'Delivery Distances'!$B$6:$K$20))</f>
        <v>9</v>
      </c>
      <c r="P1689" s="7">
        <f t="shared" si="107"/>
        <v>11.5</v>
      </c>
    </row>
    <row r="1690" spans="1:16" ht="15.75" customHeight="1" x14ac:dyDescent="0.15">
      <c r="A1690" s="13">
        <v>43992</v>
      </c>
      <c r="B1690" s="19" t="s">
        <v>5357</v>
      </c>
      <c r="C1690" s="7" t="s">
        <v>4857</v>
      </c>
      <c r="D1690" s="14">
        <v>6</v>
      </c>
      <c r="E1690" s="14" t="str">
        <f>_xlfn.XLOOKUP(D1690,'Meal Info'!$A$4:$A$19,'Meal Info'!$B$4:$B$19)</f>
        <v>Indian</v>
      </c>
      <c r="F1690" s="14" t="str">
        <f>_xlfn.XLOOKUP(D1690,'Meal Info'!$A$4:$A$19,'Meal Info'!$C$4:$C$19)</f>
        <v>Edo</v>
      </c>
      <c r="G1690" s="7">
        <v>96.85</v>
      </c>
      <c r="H1690" s="7">
        <f t="shared" si="104"/>
        <v>9.6850000000000005</v>
      </c>
      <c r="I1690" s="7">
        <f t="shared" si="105"/>
        <v>106.535</v>
      </c>
      <c r="J1690" s="7">
        <v>0.37</v>
      </c>
      <c r="K1690" s="7">
        <f t="shared" si="106"/>
        <v>35.834499999999998</v>
      </c>
      <c r="L1690" s="7" t="s">
        <v>5083</v>
      </c>
      <c r="M1690" s="7">
        <v>8</v>
      </c>
      <c r="N1690" s="7">
        <f>INDEX('Delivery Distances'!$B$6:$K$20,MATCH('Sales Summary_working sheet'!L1690,'Delivery Distances'!$A$6:$A$20,0),MATCH('Sales Summary_working sheet'!M1690,'Delivery Distances'!$B$5:$K$5,0))</f>
        <v>3</v>
      </c>
      <c r="O1690" s="7" cm="1">
        <f t="array" ref="O1690">_xlfn.XLOOKUP(L1690,'Delivery Distances'!$A$6:$A$20,_xlfn.XLOOKUP('Sales Summary_working sheet'!M1690,'Delivery Distances'!$B$5:$K$5,'Delivery Distances'!$B$6:$K$20))</f>
        <v>3</v>
      </c>
      <c r="P1690" s="7">
        <f t="shared" si="107"/>
        <v>7</v>
      </c>
    </row>
    <row r="1691" spans="1:16" ht="15.75" customHeight="1" x14ac:dyDescent="0.15">
      <c r="A1691" s="13">
        <v>43992</v>
      </c>
      <c r="B1691" s="19" t="s">
        <v>5357</v>
      </c>
      <c r="C1691" s="7" t="s">
        <v>4112</v>
      </c>
      <c r="D1691" s="14">
        <v>4</v>
      </c>
      <c r="E1691" s="14" t="str">
        <f>_xlfn.XLOOKUP(D1691,'Meal Info'!$A$4:$A$19,'Meal Info'!$B$4:$B$19)</f>
        <v>Burritos</v>
      </c>
      <c r="F1691" s="14" t="str">
        <f>_xlfn.XLOOKUP(D1691,'Meal Info'!$A$4:$A$19,'Meal Info'!$C$4:$C$19)</f>
        <v>Edo</v>
      </c>
      <c r="G1691" s="7">
        <v>94.45</v>
      </c>
      <c r="H1691" s="7">
        <f t="shared" si="104"/>
        <v>9.4450000000000003</v>
      </c>
      <c r="I1691" s="7">
        <f t="shared" si="105"/>
        <v>103.89500000000001</v>
      </c>
      <c r="J1691" s="7">
        <v>0.25</v>
      </c>
      <c r="K1691" s="7">
        <f t="shared" si="106"/>
        <v>23.612500000000001</v>
      </c>
      <c r="L1691" s="7" t="s">
        <v>5079</v>
      </c>
      <c r="M1691" s="7">
        <v>2</v>
      </c>
      <c r="N1691" s="7">
        <f>INDEX('Delivery Distances'!$B$6:$K$20,MATCH('Sales Summary_working sheet'!L1691,'Delivery Distances'!$A$6:$A$20,0),MATCH('Sales Summary_working sheet'!M1691,'Delivery Distances'!$B$5:$K$5,0))</f>
        <v>6</v>
      </c>
      <c r="O1691" s="7" cm="1">
        <f t="array" ref="O1691">_xlfn.XLOOKUP(L1691,'Delivery Distances'!$A$6:$A$20,_xlfn.XLOOKUP('Sales Summary_working sheet'!M1691,'Delivery Distances'!$B$5:$K$5,'Delivery Distances'!$B$6:$K$20))</f>
        <v>6</v>
      </c>
      <c r="P1691" s="7">
        <f t="shared" si="107"/>
        <v>10</v>
      </c>
    </row>
    <row r="1692" spans="1:16" ht="15.75" customHeight="1" x14ac:dyDescent="0.15">
      <c r="A1692" s="13">
        <v>43992</v>
      </c>
      <c r="B1692" s="19" t="s">
        <v>5357</v>
      </c>
      <c r="C1692" s="7" t="s">
        <v>4788</v>
      </c>
      <c r="D1692" s="14">
        <v>6</v>
      </c>
      <c r="E1692" s="14" t="str">
        <f>_xlfn.XLOOKUP(D1692,'Meal Info'!$A$4:$A$19,'Meal Info'!$B$4:$B$19)</f>
        <v>Indian</v>
      </c>
      <c r="F1692" s="14" t="str">
        <f>_xlfn.XLOOKUP(D1692,'Meal Info'!$A$4:$A$19,'Meal Info'!$C$4:$C$19)</f>
        <v>Edo</v>
      </c>
      <c r="G1692" s="7">
        <v>67.67</v>
      </c>
      <c r="H1692" s="7">
        <f t="shared" si="104"/>
        <v>6.7670000000000003</v>
      </c>
      <c r="I1692" s="7">
        <f t="shared" si="105"/>
        <v>74.436999999999998</v>
      </c>
      <c r="J1692" s="7">
        <v>0.38</v>
      </c>
      <c r="K1692" s="7">
        <f t="shared" si="106"/>
        <v>25.714600000000001</v>
      </c>
      <c r="L1692" s="7" t="s">
        <v>5082</v>
      </c>
      <c r="M1692" s="7">
        <v>10</v>
      </c>
      <c r="N1692" s="7">
        <f>INDEX('Delivery Distances'!$B$6:$K$20,MATCH('Sales Summary_working sheet'!L1692,'Delivery Distances'!$A$6:$A$20,0),MATCH('Sales Summary_working sheet'!M1692,'Delivery Distances'!$B$5:$K$5,0))</f>
        <v>2</v>
      </c>
      <c r="O1692" s="7" cm="1">
        <f t="array" ref="O1692">_xlfn.XLOOKUP(L1692,'Delivery Distances'!$A$6:$A$20,_xlfn.XLOOKUP('Sales Summary_working sheet'!M1692,'Delivery Distances'!$B$5:$K$5,'Delivery Distances'!$B$6:$K$20))</f>
        <v>2</v>
      </c>
      <c r="P1692" s="7">
        <f t="shared" si="107"/>
        <v>6</v>
      </c>
    </row>
    <row r="1693" spans="1:16" ht="15.75" customHeight="1" x14ac:dyDescent="0.15">
      <c r="A1693" s="13">
        <v>43992</v>
      </c>
      <c r="B1693" s="19" t="s">
        <v>5357</v>
      </c>
      <c r="C1693" s="7" t="s">
        <v>2899</v>
      </c>
      <c r="D1693" s="14">
        <v>12</v>
      </c>
      <c r="E1693" s="14" t="str">
        <f>_xlfn.XLOOKUP(D1693,'Meal Info'!$A$4:$A$19,'Meal Info'!$B$4:$B$19)</f>
        <v>Thai</v>
      </c>
      <c r="F1693" s="14" t="str">
        <f>_xlfn.XLOOKUP(D1693,'Meal Info'!$A$4:$A$19,'Meal Info'!$C$4:$C$19)</f>
        <v>Edo</v>
      </c>
      <c r="G1693" s="7">
        <v>96.61</v>
      </c>
      <c r="H1693" s="7">
        <f t="shared" si="104"/>
        <v>9.6610000000000014</v>
      </c>
      <c r="I1693" s="7">
        <f t="shared" si="105"/>
        <v>106.271</v>
      </c>
      <c r="J1693" s="7">
        <v>0.22</v>
      </c>
      <c r="K1693" s="7">
        <f t="shared" si="106"/>
        <v>21.254200000000001</v>
      </c>
      <c r="L1693" s="7" t="s">
        <v>5077</v>
      </c>
      <c r="M1693" s="7">
        <v>6</v>
      </c>
      <c r="N1693" s="7">
        <f>INDEX('Delivery Distances'!$B$6:$K$20,MATCH('Sales Summary_working sheet'!L1693,'Delivery Distances'!$A$6:$A$20,0),MATCH('Sales Summary_working sheet'!M1693,'Delivery Distances'!$B$5:$K$5,0))</f>
        <v>6</v>
      </c>
      <c r="O1693" s="7" cm="1">
        <f t="array" ref="O1693">_xlfn.XLOOKUP(L1693,'Delivery Distances'!$A$6:$A$20,_xlfn.XLOOKUP('Sales Summary_working sheet'!M1693,'Delivery Distances'!$B$5:$K$5,'Delivery Distances'!$B$6:$K$20))</f>
        <v>6</v>
      </c>
      <c r="P1693" s="7">
        <f t="shared" si="107"/>
        <v>10</v>
      </c>
    </row>
    <row r="1694" spans="1:16" ht="15.75" customHeight="1" x14ac:dyDescent="0.15">
      <c r="A1694" s="13">
        <v>43992</v>
      </c>
      <c r="B1694" s="19" t="s">
        <v>5357</v>
      </c>
      <c r="C1694" s="7" t="s">
        <v>86</v>
      </c>
      <c r="D1694" s="14">
        <v>6</v>
      </c>
      <c r="E1694" s="14" t="str">
        <f>_xlfn.XLOOKUP(D1694,'Meal Info'!$A$4:$A$19,'Meal Info'!$B$4:$B$19)</f>
        <v>Indian</v>
      </c>
      <c r="F1694" s="14" t="str">
        <f>_xlfn.XLOOKUP(D1694,'Meal Info'!$A$4:$A$19,'Meal Info'!$C$4:$C$19)</f>
        <v>Edo</v>
      </c>
      <c r="G1694" s="7">
        <v>60.98</v>
      </c>
      <c r="H1694" s="7">
        <f t="shared" si="104"/>
        <v>6.0979999999999999</v>
      </c>
      <c r="I1694" s="7">
        <f t="shared" si="105"/>
        <v>67.078000000000003</v>
      </c>
      <c r="J1694" s="7">
        <v>0.22</v>
      </c>
      <c r="K1694" s="7">
        <f t="shared" si="106"/>
        <v>13.4156</v>
      </c>
      <c r="L1694" s="7" t="s">
        <v>26</v>
      </c>
      <c r="M1694" s="7">
        <v>3</v>
      </c>
      <c r="N1694" s="7">
        <f>INDEX('Delivery Distances'!$B$6:$K$20,MATCH('Sales Summary_working sheet'!L1694,'Delivery Distances'!$A$6:$A$20,0),MATCH('Sales Summary_working sheet'!M1694,'Delivery Distances'!$B$5:$K$5,0))</f>
        <v>12</v>
      </c>
      <c r="O1694" s="7" cm="1">
        <f t="array" ref="O1694">_xlfn.XLOOKUP(L1694,'Delivery Distances'!$A$6:$A$20,_xlfn.XLOOKUP('Sales Summary_working sheet'!M1694,'Delivery Distances'!$B$5:$K$5,'Delivery Distances'!$B$6:$K$20))</f>
        <v>12</v>
      </c>
      <c r="P1694" s="7">
        <f t="shared" si="107"/>
        <v>13</v>
      </c>
    </row>
    <row r="1695" spans="1:16" ht="15.75" customHeight="1" x14ac:dyDescent="0.15">
      <c r="A1695" s="13">
        <v>43992</v>
      </c>
      <c r="B1695" s="19" t="s">
        <v>5357</v>
      </c>
      <c r="C1695" s="7" t="s">
        <v>1488</v>
      </c>
      <c r="D1695" s="14">
        <v>12</v>
      </c>
      <c r="E1695" s="14" t="str">
        <f>_xlfn.XLOOKUP(D1695,'Meal Info'!$A$4:$A$19,'Meal Info'!$B$4:$B$19)</f>
        <v>Thai</v>
      </c>
      <c r="F1695" s="14" t="str">
        <f>_xlfn.XLOOKUP(D1695,'Meal Info'!$A$4:$A$19,'Meal Info'!$C$4:$C$19)</f>
        <v>Edo</v>
      </c>
      <c r="G1695" s="7">
        <v>70.12</v>
      </c>
      <c r="H1695" s="7">
        <f t="shared" si="104"/>
        <v>7.0120000000000005</v>
      </c>
      <c r="I1695" s="7">
        <f t="shared" si="105"/>
        <v>77.132000000000005</v>
      </c>
      <c r="J1695" s="7">
        <v>0.31</v>
      </c>
      <c r="K1695" s="7">
        <f t="shared" si="106"/>
        <v>21.737200000000001</v>
      </c>
      <c r="L1695" s="7" t="s">
        <v>26</v>
      </c>
      <c r="M1695" s="7">
        <v>6</v>
      </c>
      <c r="N1695" s="7">
        <f>INDEX('Delivery Distances'!$B$6:$K$20,MATCH('Sales Summary_working sheet'!L1695,'Delivery Distances'!$A$6:$A$20,0),MATCH('Sales Summary_working sheet'!M1695,'Delivery Distances'!$B$5:$K$5,0))</f>
        <v>14</v>
      </c>
      <c r="O1695" s="7" cm="1">
        <f t="array" ref="O1695">_xlfn.XLOOKUP(L1695,'Delivery Distances'!$A$6:$A$20,_xlfn.XLOOKUP('Sales Summary_working sheet'!M1695,'Delivery Distances'!$B$5:$K$5,'Delivery Distances'!$B$6:$K$20))</f>
        <v>14</v>
      </c>
      <c r="P1695" s="7">
        <f t="shared" si="107"/>
        <v>14</v>
      </c>
    </row>
    <row r="1696" spans="1:16" ht="15.75" customHeight="1" x14ac:dyDescent="0.15">
      <c r="A1696" s="13">
        <v>43992</v>
      </c>
      <c r="B1696" s="19" t="s">
        <v>5357</v>
      </c>
      <c r="C1696" s="7" t="s">
        <v>3167</v>
      </c>
      <c r="D1696" s="14">
        <v>4</v>
      </c>
      <c r="E1696" s="14" t="str">
        <f>_xlfn.XLOOKUP(D1696,'Meal Info'!$A$4:$A$19,'Meal Info'!$B$4:$B$19)</f>
        <v>Burritos</v>
      </c>
      <c r="F1696" s="14" t="str">
        <f>_xlfn.XLOOKUP(D1696,'Meal Info'!$A$4:$A$19,'Meal Info'!$C$4:$C$19)</f>
        <v>Edo</v>
      </c>
      <c r="G1696" s="7">
        <v>95.42</v>
      </c>
      <c r="H1696" s="7">
        <f t="shared" si="104"/>
        <v>9.5419999999999998</v>
      </c>
      <c r="I1696" s="7">
        <f t="shared" si="105"/>
        <v>104.962</v>
      </c>
      <c r="J1696" s="7">
        <v>0.25</v>
      </c>
      <c r="K1696" s="7">
        <f t="shared" si="106"/>
        <v>23.855</v>
      </c>
      <c r="L1696" s="7" t="s">
        <v>5079</v>
      </c>
      <c r="M1696" s="7">
        <v>7</v>
      </c>
      <c r="N1696" s="7">
        <f>INDEX('Delivery Distances'!$B$6:$K$20,MATCH('Sales Summary_working sheet'!L1696,'Delivery Distances'!$A$6:$A$20,0),MATCH('Sales Summary_working sheet'!M1696,'Delivery Distances'!$B$5:$K$5,0))</f>
        <v>2</v>
      </c>
      <c r="O1696" s="7" cm="1">
        <f t="array" ref="O1696">_xlfn.XLOOKUP(L1696,'Delivery Distances'!$A$6:$A$20,_xlfn.XLOOKUP('Sales Summary_working sheet'!M1696,'Delivery Distances'!$B$5:$K$5,'Delivery Distances'!$B$6:$K$20))</f>
        <v>2</v>
      </c>
      <c r="P1696" s="7">
        <f t="shared" si="107"/>
        <v>6</v>
      </c>
    </row>
    <row r="1697" spans="1:16" ht="15.75" customHeight="1" x14ac:dyDescent="0.15">
      <c r="A1697" s="13">
        <v>43992</v>
      </c>
      <c r="B1697" s="19" t="s">
        <v>5357</v>
      </c>
      <c r="C1697" s="7" t="s">
        <v>3572</v>
      </c>
      <c r="D1697" s="14">
        <v>12</v>
      </c>
      <c r="E1697" s="14" t="str">
        <f>_xlfn.XLOOKUP(D1697,'Meal Info'!$A$4:$A$19,'Meal Info'!$B$4:$B$19)</f>
        <v>Thai</v>
      </c>
      <c r="F1697" s="14" t="str">
        <f>_xlfn.XLOOKUP(D1697,'Meal Info'!$A$4:$A$19,'Meal Info'!$C$4:$C$19)</f>
        <v>Edo</v>
      </c>
      <c r="G1697" s="7">
        <v>22.19</v>
      </c>
      <c r="H1697" s="7">
        <f t="shared" si="104"/>
        <v>2.2190000000000003</v>
      </c>
      <c r="I1697" s="7">
        <f t="shared" si="105"/>
        <v>24.409000000000002</v>
      </c>
      <c r="J1697" s="7">
        <v>0.23</v>
      </c>
      <c r="K1697" s="7">
        <f t="shared" si="106"/>
        <v>5.1037000000000008</v>
      </c>
      <c r="L1697" s="7" t="s">
        <v>5078</v>
      </c>
      <c r="M1697" s="7">
        <v>7</v>
      </c>
      <c r="N1697" s="7">
        <f>INDEX('Delivery Distances'!$B$6:$K$20,MATCH('Sales Summary_working sheet'!L1697,'Delivery Distances'!$A$6:$A$20,0),MATCH('Sales Summary_working sheet'!M1697,'Delivery Distances'!$B$5:$K$5,0))</f>
        <v>2</v>
      </c>
      <c r="O1697" s="7" cm="1">
        <f t="array" ref="O1697">_xlfn.XLOOKUP(L1697,'Delivery Distances'!$A$6:$A$20,_xlfn.XLOOKUP('Sales Summary_working sheet'!M1697,'Delivery Distances'!$B$5:$K$5,'Delivery Distances'!$B$6:$K$20))</f>
        <v>2</v>
      </c>
      <c r="P1697" s="7">
        <f t="shared" si="107"/>
        <v>6</v>
      </c>
    </row>
    <row r="1698" spans="1:16" ht="15.75" customHeight="1" x14ac:dyDescent="0.15">
      <c r="A1698" s="13">
        <v>43992</v>
      </c>
      <c r="B1698" s="19" t="s">
        <v>5357</v>
      </c>
      <c r="C1698" s="7" t="s">
        <v>1379</v>
      </c>
      <c r="D1698" s="14">
        <v>6</v>
      </c>
      <c r="E1698" s="14" t="str">
        <f>_xlfn.XLOOKUP(D1698,'Meal Info'!$A$4:$A$19,'Meal Info'!$B$4:$B$19)</f>
        <v>Indian</v>
      </c>
      <c r="F1698" s="14" t="str">
        <f>_xlfn.XLOOKUP(D1698,'Meal Info'!$A$4:$A$19,'Meal Info'!$C$4:$C$19)</f>
        <v>Edo</v>
      </c>
      <c r="G1698" s="7">
        <v>41.96</v>
      </c>
      <c r="H1698" s="7">
        <f t="shared" si="104"/>
        <v>4.1960000000000006</v>
      </c>
      <c r="I1698" s="7">
        <f t="shared" si="105"/>
        <v>46.155999999999999</v>
      </c>
      <c r="J1698" s="7">
        <v>0.31</v>
      </c>
      <c r="K1698" s="7">
        <f t="shared" si="106"/>
        <v>13.0076</v>
      </c>
      <c r="L1698" s="7" t="s">
        <v>5082</v>
      </c>
      <c r="M1698" s="7">
        <v>10</v>
      </c>
      <c r="N1698" s="7">
        <f>INDEX('Delivery Distances'!$B$6:$K$20,MATCH('Sales Summary_working sheet'!L1698,'Delivery Distances'!$A$6:$A$20,0),MATCH('Sales Summary_working sheet'!M1698,'Delivery Distances'!$B$5:$K$5,0))</f>
        <v>2</v>
      </c>
      <c r="O1698" s="7" cm="1">
        <f t="array" ref="O1698">_xlfn.XLOOKUP(L1698,'Delivery Distances'!$A$6:$A$20,_xlfn.XLOOKUP('Sales Summary_working sheet'!M1698,'Delivery Distances'!$B$5:$K$5,'Delivery Distances'!$B$6:$K$20))</f>
        <v>2</v>
      </c>
      <c r="P1698" s="7">
        <f t="shared" si="107"/>
        <v>6</v>
      </c>
    </row>
    <row r="1699" spans="1:16" ht="15.75" customHeight="1" x14ac:dyDescent="0.15">
      <c r="A1699" s="13">
        <v>43992</v>
      </c>
      <c r="B1699" s="19" t="s">
        <v>5357</v>
      </c>
      <c r="C1699" s="7" t="s">
        <v>2926</v>
      </c>
      <c r="D1699" s="14">
        <v>12</v>
      </c>
      <c r="E1699" s="14" t="str">
        <f>_xlfn.XLOOKUP(D1699,'Meal Info'!$A$4:$A$19,'Meal Info'!$B$4:$B$19)</f>
        <v>Thai</v>
      </c>
      <c r="F1699" s="14" t="str">
        <f>_xlfn.XLOOKUP(D1699,'Meal Info'!$A$4:$A$19,'Meal Info'!$C$4:$C$19)</f>
        <v>Edo</v>
      </c>
      <c r="G1699" s="7">
        <v>88.65</v>
      </c>
      <c r="H1699" s="7">
        <f t="shared" si="104"/>
        <v>8.8650000000000002</v>
      </c>
      <c r="I1699" s="7">
        <f t="shared" si="105"/>
        <v>97.515000000000001</v>
      </c>
      <c r="J1699" s="7">
        <v>0.39</v>
      </c>
      <c r="K1699" s="7">
        <f t="shared" si="106"/>
        <v>34.573500000000003</v>
      </c>
      <c r="L1699" s="7" t="s">
        <v>5075</v>
      </c>
      <c r="M1699" s="7">
        <v>9</v>
      </c>
      <c r="N1699" s="7">
        <f>INDEX('Delivery Distances'!$B$6:$K$20,MATCH('Sales Summary_working sheet'!L1699,'Delivery Distances'!$A$6:$A$20,0),MATCH('Sales Summary_working sheet'!M1699,'Delivery Distances'!$B$5:$K$5,0))</f>
        <v>9</v>
      </c>
      <c r="O1699" s="7" cm="1">
        <f t="array" ref="O1699">_xlfn.XLOOKUP(L1699,'Delivery Distances'!$A$6:$A$20,_xlfn.XLOOKUP('Sales Summary_working sheet'!M1699,'Delivery Distances'!$B$5:$K$5,'Delivery Distances'!$B$6:$K$20))</f>
        <v>9</v>
      </c>
      <c r="P1699" s="7">
        <f t="shared" si="107"/>
        <v>11.5</v>
      </c>
    </row>
    <row r="1700" spans="1:16" ht="15.75" customHeight="1" x14ac:dyDescent="0.15">
      <c r="A1700" s="13">
        <v>43992</v>
      </c>
      <c r="B1700" s="19" t="s">
        <v>5358</v>
      </c>
      <c r="C1700" s="7" t="s">
        <v>3829</v>
      </c>
      <c r="D1700" s="14">
        <v>12</v>
      </c>
      <c r="E1700" s="14" t="str">
        <f>_xlfn.XLOOKUP(D1700,'Meal Info'!$A$4:$A$19,'Meal Info'!$B$4:$B$19)</f>
        <v>Thai</v>
      </c>
      <c r="F1700" s="14" t="str">
        <f>_xlfn.XLOOKUP(D1700,'Meal Info'!$A$4:$A$19,'Meal Info'!$C$4:$C$19)</f>
        <v>Edo</v>
      </c>
      <c r="G1700" s="7">
        <v>81.58</v>
      </c>
      <c r="H1700" s="7">
        <f t="shared" si="104"/>
        <v>8.1579999999999995</v>
      </c>
      <c r="I1700" s="7">
        <f t="shared" si="105"/>
        <v>89.738</v>
      </c>
      <c r="J1700" s="7">
        <v>0.23</v>
      </c>
      <c r="K1700" s="7">
        <f t="shared" si="106"/>
        <v>18.763400000000001</v>
      </c>
      <c r="L1700" s="7" t="s">
        <v>5077</v>
      </c>
      <c r="M1700" s="7">
        <v>6</v>
      </c>
      <c r="N1700" s="7">
        <f>INDEX('Delivery Distances'!$B$6:$K$20,MATCH('Sales Summary_working sheet'!L1700,'Delivery Distances'!$A$6:$A$20,0),MATCH('Sales Summary_working sheet'!M1700,'Delivery Distances'!$B$5:$K$5,0))</f>
        <v>6</v>
      </c>
      <c r="O1700" s="7" cm="1">
        <f t="array" ref="O1700">_xlfn.XLOOKUP(L1700,'Delivery Distances'!$A$6:$A$20,_xlfn.XLOOKUP('Sales Summary_working sheet'!M1700,'Delivery Distances'!$B$5:$K$5,'Delivery Distances'!$B$6:$K$20))</f>
        <v>6</v>
      </c>
      <c r="P1700" s="7">
        <f t="shared" si="107"/>
        <v>10</v>
      </c>
    </row>
    <row r="1701" spans="1:16" ht="15.75" customHeight="1" x14ac:dyDescent="0.15">
      <c r="A1701" s="13">
        <v>43992</v>
      </c>
      <c r="B1701" s="19" t="s">
        <v>5358</v>
      </c>
      <c r="C1701" s="7" t="s">
        <v>3321</v>
      </c>
      <c r="D1701" s="14">
        <v>4</v>
      </c>
      <c r="E1701" s="14" t="str">
        <f>_xlfn.XLOOKUP(D1701,'Meal Info'!$A$4:$A$19,'Meal Info'!$B$4:$B$19)</f>
        <v>Burritos</v>
      </c>
      <c r="F1701" s="14" t="str">
        <f>_xlfn.XLOOKUP(D1701,'Meal Info'!$A$4:$A$19,'Meal Info'!$C$4:$C$19)</f>
        <v>Edo</v>
      </c>
      <c r="G1701" s="7">
        <v>68.8</v>
      </c>
      <c r="H1701" s="7">
        <f t="shared" si="104"/>
        <v>6.88</v>
      </c>
      <c r="I1701" s="7">
        <f t="shared" si="105"/>
        <v>75.679999999999993</v>
      </c>
      <c r="J1701" s="7">
        <v>0.4</v>
      </c>
      <c r="K1701" s="7">
        <f t="shared" si="106"/>
        <v>27.52</v>
      </c>
      <c r="L1701" s="7" t="s">
        <v>30</v>
      </c>
      <c r="M1701" s="7">
        <v>2</v>
      </c>
      <c r="N1701" s="7">
        <f>INDEX('Delivery Distances'!$B$6:$K$20,MATCH('Sales Summary_working sheet'!L1701,'Delivery Distances'!$A$6:$A$20,0),MATCH('Sales Summary_working sheet'!M1701,'Delivery Distances'!$B$5:$K$5,0))</f>
        <v>12</v>
      </c>
      <c r="O1701" s="7" cm="1">
        <f t="array" ref="O1701">_xlfn.XLOOKUP(L1701,'Delivery Distances'!$A$6:$A$20,_xlfn.XLOOKUP('Sales Summary_working sheet'!M1701,'Delivery Distances'!$B$5:$K$5,'Delivery Distances'!$B$6:$K$20))</f>
        <v>12</v>
      </c>
      <c r="P1701" s="7">
        <f t="shared" si="107"/>
        <v>13</v>
      </c>
    </row>
    <row r="1702" spans="1:16" ht="15.75" customHeight="1" x14ac:dyDescent="0.15">
      <c r="A1702" s="13">
        <v>43992</v>
      </c>
      <c r="B1702" s="19" t="s">
        <v>5358</v>
      </c>
      <c r="C1702" s="7" t="s">
        <v>603</v>
      </c>
      <c r="D1702" s="14">
        <v>6</v>
      </c>
      <c r="E1702" s="14" t="str">
        <f>_xlfn.XLOOKUP(D1702,'Meal Info'!$A$4:$A$19,'Meal Info'!$B$4:$B$19)</f>
        <v>Indian</v>
      </c>
      <c r="F1702" s="14" t="str">
        <f>_xlfn.XLOOKUP(D1702,'Meal Info'!$A$4:$A$19,'Meal Info'!$C$4:$C$19)</f>
        <v>Edo</v>
      </c>
      <c r="G1702" s="7">
        <v>1.46</v>
      </c>
      <c r="H1702" s="7">
        <f t="shared" si="104"/>
        <v>0.14599999999999999</v>
      </c>
      <c r="I1702" s="7">
        <f t="shared" si="105"/>
        <v>1.6059999999999999</v>
      </c>
      <c r="J1702" s="7">
        <v>0.18</v>
      </c>
      <c r="K1702" s="7">
        <f t="shared" si="106"/>
        <v>0.26279999999999998</v>
      </c>
      <c r="L1702" s="7" t="s">
        <v>5082</v>
      </c>
      <c r="M1702" s="7">
        <v>1</v>
      </c>
      <c r="N1702" s="7">
        <f>INDEX('Delivery Distances'!$B$6:$K$20,MATCH('Sales Summary_working sheet'!L1702,'Delivery Distances'!$A$6:$A$20,0),MATCH('Sales Summary_working sheet'!M1702,'Delivery Distances'!$B$5:$K$5,0))</f>
        <v>3</v>
      </c>
      <c r="O1702" s="7" cm="1">
        <f t="array" ref="O1702">_xlfn.XLOOKUP(L1702,'Delivery Distances'!$A$6:$A$20,_xlfn.XLOOKUP('Sales Summary_working sheet'!M1702,'Delivery Distances'!$B$5:$K$5,'Delivery Distances'!$B$6:$K$20))</f>
        <v>3</v>
      </c>
      <c r="P1702" s="7">
        <f t="shared" si="107"/>
        <v>7</v>
      </c>
    </row>
    <row r="1703" spans="1:16" ht="15.75" customHeight="1" x14ac:dyDescent="0.15">
      <c r="A1703" s="13">
        <v>43992</v>
      </c>
      <c r="B1703" s="19" t="s">
        <v>5358</v>
      </c>
      <c r="C1703" s="7" t="s">
        <v>279</v>
      </c>
      <c r="D1703" s="14">
        <v>4</v>
      </c>
      <c r="E1703" s="14" t="str">
        <f>_xlfn.XLOOKUP(D1703,'Meal Info'!$A$4:$A$19,'Meal Info'!$B$4:$B$19)</f>
        <v>Burritos</v>
      </c>
      <c r="F1703" s="14" t="str">
        <f>_xlfn.XLOOKUP(D1703,'Meal Info'!$A$4:$A$19,'Meal Info'!$C$4:$C$19)</f>
        <v>Edo</v>
      </c>
      <c r="G1703" s="7">
        <v>69.88</v>
      </c>
      <c r="H1703" s="7">
        <f t="shared" si="104"/>
        <v>6.9879999999999995</v>
      </c>
      <c r="I1703" s="7">
        <f t="shared" si="105"/>
        <v>76.867999999999995</v>
      </c>
      <c r="J1703" s="7">
        <v>0.27</v>
      </c>
      <c r="K1703" s="7">
        <f t="shared" si="106"/>
        <v>18.867599999999999</v>
      </c>
      <c r="L1703" s="7" t="s">
        <v>29</v>
      </c>
      <c r="M1703" s="7">
        <v>1</v>
      </c>
      <c r="N1703" s="7">
        <f>INDEX('Delivery Distances'!$B$6:$K$20,MATCH('Sales Summary_working sheet'!L1703,'Delivery Distances'!$A$6:$A$20,0),MATCH('Sales Summary_working sheet'!M1703,'Delivery Distances'!$B$5:$K$5,0))</f>
        <v>6</v>
      </c>
      <c r="O1703" s="7" cm="1">
        <f t="array" ref="O1703">_xlfn.XLOOKUP(L1703,'Delivery Distances'!$A$6:$A$20,_xlfn.XLOOKUP('Sales Summary_working sheet'!M1703,'Delivery Distances'!$B$5:$K$5,'Delivery Distances'!$B$6:$K$20))</f>
        <v>6</v>
      </c>
      <c r="P1703" s="7">
        <f t="shared" si="107"/>
        <v>10</v>
      </c>
    </row>
    <row r="1704" spans="1:16" ht="15.75" customHeight="1" x14ac:dyDescent="0.15">
      <c r="A1704" s="13">
        <v>43992</v>
      </c>
      <c r="B1704" s="19" t="s">
        <v>5358</v>
      </c>
      <c r="C1704" s="7" t="s">
        <v>4121</v>
      </c>
      <c r="D1704" s="14">
        <v>6</v>
      </c>
      <c r="E1704" s="14" t="str">
        <f>_xlfn.XLOOKUP(D1704,'Meal Info'!$A$4:$A$19,'Meal Info'!$B$4:$B$19)</f>
        <v>Indian</v>
      </c>
      <c r="F1704" s="14" t="str">
        <f>_xlfn.XLOOKUP(D1704,'Meal Info'!$A$4:$A$19,'Meal Info'!$C$4:$C$19)</f>
        <v>Edo</v>
      </c>
      <c r="G1704" s="7">
        <v>69.819999999999993</v>
      </c>
      <c r="H1704" s="7">
        <f t="shared" si="104"/>
        <v>6.9819999999999993</v>
      </c>
      <c r="I1704" s="7">
        <f t="shared" si="105"/>
        <v>76.801999999999992</v>
      </c>
      <c r="J1704" s="7">
        <v>0.19</v>
      </c>
      <c r="K1704" s="7">
        <f t="shared" si="106"/>
        <v>13.265799999999999</v>
      </c>
      <c r="L1704" s="7" t="s">
        <v>29</v>
      </c>
      <c r="M1704" s="7">
        <v>2</v>
      </c>
      <c r="N1704" s="7">
        <f>INDEX('Delivery Distances'!$B$6:$K$20,MATCH('Sales Summary_working sheet'!L1704,'Delivery Distances'!$A$6:$A$20,0),MATCH('Sales Summary_working sheet'!M1704,'Delivery Distances'!$B$5:$K$5,0))</f>
        <v>18</v>
      </c>
      <c r="O1704" s="7" cm="1">
        <f t="array" ref="O1704">_xlfn.XLOOKUP(L1704,'Delivery Distances'!$A$6:$A$20,_xlfn.XLOOKUP('Sales Summary_working sheet'!M1704,'Delivery Distances'!$B$5:$K$5,'Delivery Distances'!$B$6:$K$20))</f>
        <v>18</v>
      </c>
      <c r="P1704" s="7">
        <f t="shared" si="107"/>
        <v>16</v>
      </c>
    </row>
    <row r="1705" spans="1:16" ht="15.75" customHeight="1" x14ac:dyDescent="0.15">
      <c r="A1705" s="13">
        <v>43992</v>
      </c>
      <c r="B1705" s="19" t="s">
        <v>5358</v>
      </c>
      <c r="C1705" s="7" t="s">
        <v>3590</v>
      </c>
      <c r="D1705" s="14">
        <v>12</v>
      </c>
      <c r="E1705" s="14" t="str">
        <f>_xlfn.XLOOKUP(D1705,'Meal Info'!$A$4:$A$19,'Meal Info'!$B$4:$B$19)</f>
        <v>Thai</v>
      </c>
      <c r="F1705" s="14" t="str">
        <f>_xlfn.XLOOKUP(D1705,'Meal Info'!$A$4:$A$19,'Meal Info'!$C$4:$C$19)</f>
        <v>Edo</v>
      </c>
      <c r="G1705" s="7">
        <v>34.979999999999997</v>
      </c>
      <c r="H1705" s="7">
        <f t="shared" si="104"/>
        <v>3.4979999999999998</v>
      </c>
      <c r="I1705" s="7">
        <f t="shared" si="105"/>
        <v>38.477999999999994</v>
      </c>
      <c r="J1705" s="7">
        <v>0.15</v>
      </c>
      <c r="K1705" s="7">
        <f t="shared" si="106"/>
        <v>5.246999999999999</v>
      </c>
      <c r="L1705" s="7" t="s">
        <v>5083</v>
      </c>
      <c r="M1705" s="7">
        <v>7</v>
      </c>
      <c r="N1705" s="7">
        <f>INDEX('Delivery Distances'!$B$6:$K$20,MATCH('Sales Summary_working sheet'!L1705,'Delivery Distances'!$A$6:$A$20,0),MATCH('Sales Summary_working sheet'!M1705,'Delivery Distances'!$B$5:$K$5,0))</f>
        <v>3</v>
      </c>
      <c r="O1705" s="7" cm="1">
        <f t="array" ref="O1705">_xlfn.XLOOKUP(L1705,'Delivery Distances'!$A$6:$A$20,_xlfn.XLOOKUP('Sales Summary_working sheet'!M1705,'Delivery Distances'!$B$5:$K$5,'Delivery Distances'!$B$6:$K$20))</f>
        <v>3</v>
      </c>
      <c r="P1705" s="7">
        <f t="shared" si="107"/>
        <v>7</v>
      </c>
    </row>
    <row r="1706" spans="1:16" ht="15.75" customHeight="1" x14ac:dyDescent="0.15">
      <c r="A1706" s="13">
        <v>43992</v>
      </c>
      <c r="B1706" s="19" t="s">
        <v>5358</v>
      </c>
      <c r="C1706" s="7" t="s">
        <v>2285</v>
      </c>
      <c r="D1706" s="14">
        <v>4</v>
      </c>
      <c r="E1706" s="14" t="str">
        <f>_xlfn.XLOOKUP(D1706,'Meal Info'!$A$4:$A$19,'Meal Info'!$B$4:$B$19)</f>
        <v>Burritos</v>
      </c>
      <c r="F1706" s="14" t="str">
        <f>_xlfn.XLOOKUP(D1706,'Meal Info'!$A$4:$A$19,'Meal Info'!$C$4:$C$19)</f>
        <v>Edo</v>
      </c>
      <c r="G1706" s="7">
        <v>83.26</v>
      </c>
      <c r="H1706" s="7">
        <f t="shared" si="104"/>
        <v>8.3260000000000005</v>
      </c>
      <c r="I1706" s="7">
        <f t="shared" si="105"/>
        <v>91.586000000000013</v>
      </c>
      <c r="J1706" s="7">
        <v>0.38</v>
      </c>
      <c r="K1706" s="7">
        <f t="shared" si="106"/>
        <v>31.638800000000003</v>
      </c>
      <c r="L1706" s="7" t="s">
        <v>30</v>
      </c>
      <c r="M1706" s="7">
        <v>4</v>
      </c>
      <c r="N1706" s="7">
        <f>INDEX('Delivery Distances'!$B$6:$K$20,MATCH('Sales Summary_working sheet'!L1706,'Delivery Distances'!$A$6:$A$20,0),MATCH('Sales Summary_working sheet'!M1706,'Delivery Distances'!$B$5:$K$5,0))</f>
        <v>6</v>
      </c>
      <c r="O1706" s="7" cm="1">
        <f t="array" ref="O1706">_xlfn.XLOOKUP(L1706,'Delivery Distances'!$A$6:$A$20,_xlfn.XLOOKUP('Sales Summary_working sheet'!M1706,'Delivery Distances'!$B$5:$K$5,'Delivery Distances'!$B$6:$K$20))</f>
        <v>6</v>
      </c>
      <c r="P1706" s="7">
        <f t="shared" si="107"/>
        <v>10</v>
      </c>
    </row>
    <row r="1707" spans="1:16" ht="15.75" customHeight="1" x14ac:dyDescent="0.15">
      <c r="A1707" s="13">
        <v>43992</v>
      </c>
      <c r="B1707" s="19" t="s">
        <v>5358</v>
      </c>
      <c r="C1707" s="7" t="s">
        <v>2608</v>
      </c>
      <c r="D1707" s="14">
        <v>12</v>
      </c>
      <c r="E1707" s="14" t="str">
        <f>_xlfn.XLOOKUP(D1707,'Meal Info'!$A$4:$A$19,'Meal Info'!$B$4:$B$19)</f>
        <v>Thai</v>
      </c>
      <c r="F1707" s="14" t="str">
        <f>_xlfn.XLOOKUP(D1707,'Meal Info'!$A$4:$A$19,'Meal Info'!$C$4:$C$19)</f>
        <v>Edo</v>
      </c>
      <c r="G1707" s="7">
        <v>19.7</v>
      </c>
      <c r="H1707" s="7">
        <f t="shared" si="104"/>
        <v>1.97</v>
      </c>
      <c r="I1707" s="7">
        <f t="shared" si="105"/>
        <v>21.669999999999998</v>
      </c>
      <c r="J1707" s="7">
        <v>0.06</v>
      </c>
      <c r="K1707" s="7">
        <f t="shared" si="106"/>
        <v>1.1819999999999999</v>
      </c>
      <c r="L1707" s="7" t="s">
        <v>5083</v>
      </c>
      <c r="M1707" s="7">
        <v>2</v>
      </c>
      <c r="N1707" s="7">
        <f>INDEX('Delivery Distances'!$B$6:$K$20,MATCH('Sales Summary_working sheet'!L1707,'Delivery Distances'!$A$6:$A$20,0),MATCH('Sales Summary_working sheet'!M1707,'Delivery Distances'!$B$5:$K$5,0))</f>
        <v>1</v>
      </c>
      <c r="O1707" s="7" cm="1">
        <f t="array" ref="O1707">_xlfn.XLOOKUP(L1707,'Delivery Distances'!$A$6:$A$20,_xlfn.XLOOKUP('Sales Summary_working sheet'!M1707,'Delivery Distances'!$B$5:$K$5,'Delivery Distances'!$B$6:$K$20))</f>
        <v>1</v>
      </c>
      <c r="P1707" s="7">
        <f t="shared" si="107"/>
        <v>3</v>
      </c>
    </row>
    <row r="1708" spans="1:16" ht="15.75" customHeight="1" x14ac:dyDescent="0.15">
      <c r="A1708" s="13">
        <v>43992</v>
      </c>
      <c r="B1708" s="19" t="s">
        <v>5358</v>
      </c>
      <c r="C1708" s="7" t="s">
        <v>1871</v>
      </c>
      <c r="D1708" s="14">
        <v>12</v>
      </c>
      <c r="E1708" s="14" t="str">
        <f>_xlfn.XLOOKUP(D1708,'Meal Info'!$A$4:$A$19,'Meal Info'!$B$4:$B$19)</f>
        <v>Thai</v>
      </c>
      <c r="F1708" s="14" t="str">
        <f>_xlfn.XLOOKUP(D1708,'Meal Info'!$A$4:$A$19,'Meal Info'!$C$4:$C$19)</f>
        <v>Edo</v>
      </c>
      <c r="G1708" s="7">
        <v>83.79</v>
      </c>
      <c r="H1708" s="7">
        <f t="shared" ref="H1708:H1771" si="108">G1708*10%</f>
        <v>8.3790000000000013</v>
      </c>
      <c r="I1708" s="7">
        <f t="shared" ref="I1708:I1771" si="109">G1708+H1708</f>
        <v>92.169000000000011</v>
      </c>
      <c r="J1708" s="7">
        <v>0.02</v>
      </c>
      <c r="K1708" s="7">
        <f t="shared" si="106"/>
        <v>1.6758000000000002</v>
      </c>
      <c r="L1708" s="7" t="s">
        <v>5078</v>
      </c>
      <c r="M1708" s="7">
        <v>2</v>
      </c>
      <c r="N1708" s="7">
        <f>INDEX('Delivery Distances'!$B$6:$K$20,MATCH('Sales Summary_working sheet'!L1708,'Delivery Distances'!$A$6:$A$20,0),MATCH('Sales Summary_working sheet'!M1708,'Delivery Distances'!$B$5:$K$5,0))</f>
        <v>2</v>
      </c>
      <c r="O1708" s="7" cm="1">
        <f t="array" ref="O1708">_xlfn.XLOOKUP(L1708,'Delivery Distances'!$A$6:$A$20,_xlfn.XLOOKUP('Sales Summary_working sheet'!M1708,'Delivery Distances'!$B$5:$K$5,'Delivery Distances'!$B$6:$K$20))</f>
        <v>2</v>
      </c>
      <c r="P1708" s="7">
        <f t="shared" si="107"/>
        <v>6</v>
      </c>
    </row>
    <row r="1709" spans="1:16" ht="15.75" customHeight="1" x14ac:dyDescent="0.15">
      <c r="A1709" s="13">
        <v>43992</v>
      </c>
      <c r="B1709" s="19" t="s">
        <v>5358</v>
      </c>
      <c r="C1709" s="7" t="s">
        <v>1850</v>
      </c>
      <c r="D1709" s="14">
        <v>12</v>
      </c>
      <c r="E1709" s="14" t="str">
        <f>_xlfn.XLOOKUP(D1709,'Meal Info'!$A$4:$A$19,'Meal Info'!$B$4:$B$19)</f>
        <v>Thai</v>
      </c>
      <c r="F1709" s="14" t="str">
        <f>_xlfn.XLOOKUP(D1709,'Meal Info'!$A$4:$A$19,'Meal Info'!$C$4:$C$19)</f>
        <v>Edo</v>
      </c>
      <c r="G1709" s="7">
        <v>10.86</v>
      </c>
      <c r="H1709" s="7">
        <f t="shared" si="108"/>
        <v>1.0860000000000001</v>
      </c>
      <c r="I1709" s="7">
        <f t="shared" si="109"/>
        <v>11.946</v>
      </c>
      <c r="J1709" s="7">
        <v>0.18</v>
      </c>
      <c r="K1709" s="7">
        <f t="shared" si="106"/>
        <v>1.9547999999999999</v>
      </c>
      <c r="L1709" s="7" t="s">
        <v>5075</v>
      </c>
      <c r="M1709" s="7">
        <v>8</v>
      </c>
      <c r="N1709" s="7">
        <f>INDEX('Delivery Distances'!$B$6:$K$20,MATCH('Sales Summary_working sheet'!L1709,'Delivery Distances'!$A$6:$A$20,0),MATCH('Sales Summary_working sheet'!M1709,'Delivery Distances'!$B$5:$K$5,0))</f>
        <v>2</v>
      </c>
      <c r="O1709" s="7" cm="1">
        <f t="array" ref="O1709">_xlfn.XLOOKUP(L1709,'Delivery Distances'!$A$6:$A$20,_xlfn.XLOOKUP('Sales Summary_working sheet'!M1709,'Delivery Distances'!$B$5:$K$5,'Delivery Distances'!$B$6:$K$20))</f>
        <v>2</v>
      </c>
      <c r="P1709" s="7">
        <f t="shared" si="107"/>
        <v>6</v>
      </c>
    </row>
    <row r="1710" spans="1:16" ht="15.75" customHeight="1" x14ac:dyDescent="0.15">
      <c r="A1710" s="13">
        <v>43992</v>
      </c>
      <c r="B1710" s="19" t="s">
        <v>5358</v>
      </c>
      <c r="C1710" s="7" t="s">
        <v>3088</v>
      </c>
      <c r="D1710" s="14">
        <v>4</v>
      </c>
      <c r="E1710" s="14" t="str">
        <f>_xlfn.XLOOKUP(D1710,'Meal Info'!$A$4:$A$19,'Meal Info'!$B$4:$B$19)</f>
        <v>Burritos</v>
      </c>
      <c r="F1710" s="14" t="str">
        <f>_xlfn.XLOOKUP(D1710,'Meal Info'!$A$4:$A$19,'Meal Info'!$C$4:$C$19)</f>
        <v>Edo</v>
      </c>
      <c r="G1710" s="7">
        <v>58.86</v>
      </c>
      <c r="H1710" s="7">
        <f t="shared" si="108"/>
        <v>5.8860000000000001</v>
      </c>
      <c r="I1710" s="7">
        <f t="shared" si="109"/>
        <v>64.745999999999995</v>
      </c>
      <c r="J1710" s="7">
        <v>0.24</v>
      </c>
      <c r="K1710" s="7">
        <f t="shared" si="106"/>
        <v>14.126399999999999</v>
      </c>
      <c r="L1710" s="7" t="s">
        <v>31</v>
      </c>
      <c r="M1710" s="7">
        <v>4</v>
      </c>
      <c r="N1710" s="7">
        <f>INDEX('Delivery Distances'!$B$6:$K$20,MATCH('Sales Summary_working sheet'!L1710,'Delivery Distances'!$A$6:$A$20,0),MATCH('Sales Summary_working sheet'!M1710,'Delivery Distances'!$B$5:$K$5,0))</f>
        <v>8</v>
      </c>
      <c r="O1710" s="7" cm="1">
        <f t="array" ref="O1710">_xlfn.XLOOKUP(L1710,'Delivery Distances'!$A$6:$A$20,_xlfn.XLOOKUP('Sales Summary_working sheet'!M1710,'Delivery Distances'!$B$5:$K$5,'Delivery Distances'!$B$6:$K$20))</f>
        <v>8</v>
      </c>
      <c r="P1710" s="7">
        <f t="shared" si="107"/>
        <v>11</v>
      </c>
    </row>
    <row r="1711" spans="1:16" ht="15.75" customHeight="1" x14ac:dyDescent="0.15">
      <c r="A1711" s="13">
        <v>43992</v>
      </c>
      <c r="B1711" s="19" t="s">
        <v>5358</v>
      </c>
      <c r="C1711" s="7" t="s">
        <v>1657</v>
      </c>
      <c r="D1711" s="14">
        <v>6</v>
      </c>
      <c r="E1711" s="14" t="str">
        <f>_xlfn.XLOOKUP(D1711,'Meal Info'!$A$4:$A$19,'Meal Info'!$B$4:$B$19)</f>
        <v>Indian</v>
      </c>
      <c r="F1711" s="14" t="str">
        <f>_xlfn.XLOOKUP(D1711,'Meal Info'!$A$4:$A$19,'Meal Info'!$C$4:$C$19)</f>
        <v>Edo</v>
      </c>
      <c r="G1711" s="7">
        <v>31.94</v>
      </c>
      <c r="H1711" s="7">
        <f t="shared" si="108"/>
        <v>3.1940000000000004</v>
      </c>
      <c r="I1711" s="7">
        <f t="shared" si="109"/>
        <v>35.134</v>
      </c>
      <c r="J1711" s="7">
        <v>0.18</v>
      </c>
      <c r="K1711" s="7">
        <f t="shared" si="106"/>
        <v>5.7492000000000001</v>
      </c>
      <c r="L1711" s="7" t="s">
        <v>5082</v>
      </c>
      <c r="M1711" s="7">
        <v>7</v>
      </c>
      <c r="N1711" s="7">
        <f>INDEX('Delivery Distances'!$B$6:$K$20,MATCH('Sales Summary_working sheet'!L1711,'Delivery Distances'!$A$6:$A$20,0),MATCH('Sales Summary_working sheet'!M1711,'Delivery Distances'!$B$5:$K$5,0))</f>
        <v>1</v>
      </c>
      <c r="O1711" s="7" cm="1">
        <f t="array" ref="O1711">_xlfn.XLOOKUP(L1711,'Delivery Distances'!$A$6:$A$20,_xlfn.XLOOKUP('Sales Summary_working sheet'!M1711,'Delivery Distances'!$B$5:$K$5,'Delivery Distances'!$B$6:$K$20))</f>
        <v>1</v>
      </c>
      <c r="P1711" s="7">
        <f t="shared" si="107"/>
        <v>3</v>
      </c>
    </row>
    <row r="1712" spans="1:16" ht="15.75" customHeight="1" x14ac:dyDescent="0.15">
      <c r="A1712" s="13">
        <v>43992</v>
      </c>
      <c r="B1712" s="19" t="s">
        <v>5358</v>
      </c>
      <c r="C1712" s="7" t="s">
        <v>2766</v>
      </c>
      <c r="D1712" s="14">
        <v>4</v>
      </c>
      <c r="E1712" s="14" t="str">
        <f>_xlfn.XLOOKUP(D1712,'Meal Info'!$A$4:$A$19,'Meal Info'!$B$4:$B$19)</f>
        <v>Burritos</v>
      </c>
      <c r="F1712" s="14" t="str">
        <f>_xlfn.XLOOKUP(D1712,'Meal Info'!$A$4:$A$19,'Meal Info'!$C$4:$C$19)</f>
        <v>Edo</v>
      </c>
      <c r="G1712" s="7">
        <v>7.3</v>
      </c>
      <c r="H1712" s="7">
        <f t="shared" si="108"/>
        <v>0.73</v>
      </c>
      <c r="I1712" s="7">
        <f t="shared" si="109"/>
        <v>8.0299999999999994</v>
      </c>
      <c r="J1712" s="7">
        <v>0.19</v>
      </c>
      <c r="K1712" s="7">
        <f t="shared" si="106"/>
        <v>1.387</v>
      </c>
      <c r="L1712" s="7" t="s">
        <v>5077</v>
      </c>
      <c r="M1712" s="7">
        <v>4</v>
      </c>
      <c r="N1712" s="7">
        <f>INDEX('Delivery Distances'!$B$6:$K$20,MATCH('Sales Summary_working sheet'!L1712,'Delivery Distances'!$A$6:$A$20,0),MATCH('Sales Summary_working sheet'!M1712,'Delivery Distances'!$B$5:$K$5,0))</f>
        <v>5</v>
      </c>
      <c r="O1712" s="7" cm="1">
        <f t="array" ref="O1712">_xlfn.XLOOKUP(L1712,'Delivery Distances'!$A$6:$A$20,_xlfn.XLOOKUP('Sales Summary_working sheet'!M1712,'Delivery Distances'!$B$5:$K$5,'Delivery Distances'!$B$6:$K$20))</f>
        <v>5</v>
      </c>
      <c r="P1712" s="7">
        <f t="shared" si="107"/>
        <v>9</v>
      </c>
    </row>
    <row r="1713" spans="1:16" ht="15.75" customHeight="1" x14ac:dyDescent="0.15">
      <c r="A1713" s="13">
        <v>43992</v>
      </c>
      <c r="B1713" s="19" t="s">
        <v>5358</v>
      </c>
      <c r="C1713" s="7" t="s">
        <v>5030</v>
      </c>
      <c r="D1713" s="14">
        <v>12</v>
      </c>
      <c r="E1713" s="14" t="str">
        <f>_xlfn.XLOOKUP(D1713,'Meal Info'!$A$4:$A$19,'Meal Info'!$B$4:$B$19)</f>
        <v>Thai</v>
      </c>
      <c r="F1713" s="14" t="str">
        <f>_xlfn.XLOOKUP(D1713,'Meal Info'!$A$4:$A$19,'Meal Info'!$C$4:$C$19)</f>
        <v>Edo</v>
      </c>
      <c r="G1713" s="7">
        <v>87.29</v>
      </c>
      <c r="H1713" s="7">
        <f t="shared" si="108"/>
        <v>8.729000000000001</v>
      </c>
      <c r="I1713" s="7">
        <f t="shared" si="109"/>
        <v>96.019000000000005</v>
      </c>
      <c r="J1713" s="7">
        <v>0.27</v>
      </c>
      <c r="K1713" s="7">
        <f t="shared" si="106"/>
        <v>23.568300000000004</v>
      </c>
      <c r="L1713" s="7" t="s">
        <v>5080</v>
      </c>
      <c r="M1713" s="7">
        <v>10</v>
      </c>
      <c r="N1713" s="7">
        <f>INDEX('Delivery Distances'!$B$6:$K$20,MATCH('Sales Summary_working sheet'!L1713,'Delivery Distances'!$A$6:$A$20,0),MATCH('Sales Summary_working sheet'!M1713,'Delivery Distances'!$B$5:$K$5,0))</f>
        <v>5</v>
      </c>
      <c r="O1713" s="7" cm="1">
        <f t="array" ref="O1713">_xlfn.XLOOKUP(L1713,'Delivery Distances'!$A$6:$A$20,_xlfn.XLOOKUP('Sales Summary_working sheet'!M1713,'Delivery Distances'!$B$5:$K$5,'Delivery Distances'!$B$6:$K$20))</f>
        <v>5</v>
      </c>
      <c r="P1713" s="7">
        <f t="shared" si="107"/>
        <v>9</v>
      </c>
    </row>
    <row r="1714" spans="1:16" ht="15.75" customHeight="1" x14ac:dyDescent="0.15">
      <c r="A1714" s="13">
        <v>43992</v>
      </c>
      <c r="B1714" s="19" t="s">
        <v>5358</v>
      </c>
      <c r="C1714" s="7" t="s">
        <v>1230</v>
      </c>
      <c r="D1714" s="14">
        <v>12</v>
      </c>
      <c r="E1714" s="14" t="str">
        <f>_xlfn.XLOOKUP(D1714,'Meal Info'!$A$4:$A$19,'Meal Info'!$B$4:$B$19)</f>
        <v>Thai</v>
      </c>
      <c r="F1714" s="14" t="str">
        <f>_xlfn.XLOOKUP(D1714,'Meal Info'!$A$4:$A$19,'Meal Info'!$C$4:$C$19)</f>
        <v>Edo</v>
      </c>
      <c r="G1714" s="7">
        <v>85.69</v>
      </c>
      <c r="H1714" s="7">
        <f t="shared" si="108"/>
        <v>8.5690000000000008</v>
      </c>
      <c r="I1714" s="7">
        <f t="shared" si="109"/>
        <v>94.259</v>
      </c>
      <c r="J1714" s="7">
        <v>0.18</v>
      </c>
      <c r="K1714" s="7">
        <f t="shared" si="106"/>
        <v>15.424199999999999</v>
      </c>
      <c r="L1714" s="7" t="s">
        <v>5078</v>
      </c>
      <c r="M1714" s="7">
        <v>8</v>
      </c>
      <c r="N1714" s="7">
        <f>INDEX('Delivery Distances'!$B$6:$K$20,MATCH('Sales Summary_working sheet'!L1714,'Delivery Distances'!$A$6:$A$20,0),MATCH('Sales Summary_working sheet'!M1714,'Delivery Distances'!$B$5:$K$5,0))</f>
        <v>5</v>
      </c>
      <c r="O1714" s="7" cm="1">
        <f t="array" ref="O1714">_xlfn.XLOOKUP(L1714,'Delivery Distances'!$A$6:$A$20,_xlfn.XLOOKUP('Sales Summary_working sheet'!M1714,'Delivery Distances'!$B$5:$K$5,'Delivery Distances'!$B$6:$K$20))</f>
        <v>5</v>
      </c>
      <c r="P1714" s="7">
        <f t="shared" si="107"/>
        <v>9</v>
      </c>
    </row>
    <row r="1715" spans="1:16" ht="15.75" customHeight="1" x14ac:dyDescent="0.15">
      <c r="A1715" s="13">
        <v>43992</v>
      </c>
      <c r="B1715" s="19" t="s">
        <v>5358</v>
      </c>
      <c r="C1715" s="7" t="s">
        <v>3685</v>
      </c>
      <c r="D1715" s="14">
        <v>4</v>
      </c>
      <c r="E1715" s="14" t="str">
        <f>_xlfn.XLOOKUP(D1715,'Meal Info'!$A$4:$A$19,'Meal Info'!$B$4:$B$19)</f>
        <v>Burritos</v>
      </c>
      <c r="F1715" s="14" t="str">
        <f>_xlfn.XLOOKUP(D1715,'Meal Info'!$A$4:$A$19,'Meal Info'!$C$4:$C$19)</f>
        <v>Edo</v>
      </c>
      <c r="G1715" s="7">
        <v>54.92</v>
      </c>
      <c r="H1715" s="7">
        <f t="shared" si="108"/>
        <v>5.4920000000000009</v>
      </c>
      <c r="I1715" s="7">
        <f t="shared" si="109"/>
        <v>60.412000000000006</v>
      </c>
      <c r="J1715" s="7">
        <v>0.08</v>
      </c>
      <c r="K1715" s="7">
        <f t="shared" si="106"/>
        <v>4.3936000000000002</v>
      </c>
      <c r="L1715" s="7" t="s">
        <v>5081</v>
      </c>
      <c r="M1715" s="7">
        <v>6</v>
      </c>
      <c r="N1715" s="7">
        <f>INDEX('Delivery Distances'!$B$6:$K$20,MATCH('Sales Summary_working sheet'!L1715,'Delivery Distances'!$A$6:$A$20,0),MATCH('Sales Summary_working sheet'!M1715,'Delivery Distances'!$B$5:$K$5,0))</f>
        <v>3</v>
      </c>
      <c r="O1715" s="7" cm="1">
        <f t="array" ref="O1715">_xlfn.XLOOKUP(L1715,'Delivery Distances'!$A$6:$A$20,_xlfn.XLOOKUP('Sales Summary_working sheet'!M1715,'Delivery Distances'!$B$5:$K$5,'Delivery Distances'!$B$6:$K$20))</f>
        <v>3</v>
      </c>
      <c r="P1715" s="7">
        <f t="shared" si="107"/>
        <v>7</v>
      </c>
    </row>
    <row r="1716" spans="1:16" ht="15.75" customHeight="1" x14ac:dyDescent="0.15">
      <c r="A1716" s="13">
        <v>43992</v>
      </c>
      <c r="B1716" s="19" t="s">
        <v>5358</v>
      </c>
      <c r="C1716" s="7" t="s">
        <v>4057</v>
      </c>
      <c r="D1716" s="14">
        <v>6</v>
      </c>
      <c r="E1716" s="14" t="str">
        <f>_xlfn.XLOOKUP(D1716,'Meal Info'!$A$4:$A$19,'Meal Info'!$B$4:$B$19)</f>
        <v>Indian</v>
      </c>
      <c r="F1716" s="14" t="str">
        <f>_xlfn.XLOOKUP(D1716,'Meal Info'!$A$4:$A$19,'Meal Info'!$C$4:$C$19)</f>
        <v>Edo</v>
      </c>
      <c r="G1716" s="7">
        <v>6.38</v>
      </c>
      <c r="H1716" s="7">
        <f t="shared" si="108"/>
        <v>0.63800000000000001</v>
      </c>
      <c r="I1716" s="7">
        <f t="shared" si="109"/>
        <v>7.0179999999999998</v>
      </c>
      <c r="J1716" s="7">
        <v>0.02</v>
      </c>
      <c r="K1716" s="7">
        <f t="shared" si="106"/>
        <v>0.12759999999999999</v>
      </c>
      <c r="L1716" s="7" t="s">
        <v>5077</v>
      </c>
      <c r="M1716" s="7">
        <v>10</v>
      </c>
      <c r="N1716" s="7">
        <f>INDEX('Delivery Distances'!$B$6:$K$20,MATCH('Sales Summary_working sheet'!L1716,'Delivery Distances'!$A$6:$A$20,0),MATCH('Sales Summary_working sheet'!M1716,'Delivery Distances'!$B$5:$K$5,0))</f>
        <v>6</v>
      </c>
      <c r="O1716" s="7" cm="1">
        <f t="array" ref="O1716">_xlfn.XLOOKUP(L1716,'Delivery Distances'!$A$6:$A$20,_xlfn.XLOOKUP('Sales Summary_working sheet'!M1716,'Delivery Distances'!$B$5:$K$5,'Delivery Distances'!$B$6:$K$20))</f>
        <v>6</v>
      </c>
      <c r="P1716" s="7">
        <f t="shared" si="107"/>
        <v>10</v>
      </c>
    </row>
    <row r="1717" spans="1:16" ht="15.75" customHeight="1" x14ac:dyDescent="0.15">
      <c r="A1717" s="13">
        <v>43992</v>
      </c>
      <c r="B1717" s="19" t="s">
        <v>5358</v>
      </c>
      <c r="C1717" s="7" t="s">
        <v>1887</v>
      </c>
      <c r="D1717" s="14">
        <v>12</v>
      </c>
      <c r="E1717" s="14" t="str">
        <f>_xlfn.XLOOKUP(D1717,'Meal Info'!$A$4:$A$19,'Meal Info'!$B$4:$B$19)</f>
        <v>Thai</v>
      </c>
      <c r="F1717" s="14" t="str">
        <f>_xlfn.XLOOKUP(D1717,'Meal Info'!$A$4:$A$19,'Meal Info'!$C$4:$C$19)</f>
        <v>Edo</v>
      </c>
      <c r="G1717" s="7">
        <v>99.82</v>
      </c>
      <c r="H1717" s="7">
        <f t="shared" si="108"/>
        <v>9.9819999999999993</v>
      </c>
      <c r="I1717" s="7">
        <f t="shared" si="109"/>
        <v>109.80199999999999</v>
      </c>
      <c r="J1717" s="7">
        <v>0.1</v>
      </c>
      <c r="K1717" s="7">
        <f t="shared" si="106"/>
        <v>9.9819999999999993</v>
      </c>
      <c r="L1717" s="7" t="s">
        <v>5076</v>
      </c>
      <c r="M1717" s="7">
        <v>7</v>
      </c>
      <c r="N1717" s="7">
        <f>INDEX('Delivery Distances'!$B$6:$K$20,MATCH('Sales Summary_working sheet'!L1717,'Delivery Distances'!$A$6:$A$20,0),MATCH('Sales Summary_working sheet'!M1717,'Delivery Distances'!$B$5:$K$5,0))</f>
        <v>15</v>
      </c>
      <c r="O1717" s="7" cm="1">
        <f t="array" ref="O1717">_xlfn.XLOOKUP(L1717,'Delivery Distances'!$A$6:$A$20,_xlfn.XLOOKUP('Sales Summary_working sheet'!M1717,'Delivery Distances'!$B$5:$K$5,'Delivery Distances'!$B$6:$K$20))</f>
        <v>15</v>
      </c>
      <c r="P1717" s="7">
        <f t="shared" si="107"/>
        <v>14.5</v>
      </c>
    </row>
    <row r="1718" spans="1:16" ht="15.75" customHeight="1" x14ac:dyDescent="0.15">
      <c r="A1718" s="13">
        <v>43992</v>
      </c>
      <c r="B1718" s="19" t="s">
        <v>5358</v>
      </c>
      <c r="C1718" s="7" t="s">
        <v>770</v>
      </c>
      <c r="D1718" s="14">
        <v>12</v>
      </c>
      <c r="E1718" s="14" t="str">
        <f>_xlfn.XLOOKUP(D1718,'Meal Info'!$A$4:$A$19,'Meal Info'!$B$4:$B$19)</f>
        <v>Thai</v>
      </c>
      <c r="F1718" s="14" t="str">
        <f>_xlfn.XLOOKUP(D1718,'Meal Info'!$A$4:$A$19,'Meal Info'!$C$4:$C$19)</f>
        <v>Edo</v>
      </c>
      <c r="G1718" s="7">
        <v>47.85</v>
      </c>
      <c r="H1718" s="7">
        <f t="shared" si="108"/>
        <v>4.7850000000000001</v>
      </c>
      <c r="I1718" s="7">
        <f t="shared" si="109"/>
        <v>52.635000000000005</v>
      </c>
      <c r="J1718" s="7">
        <v>0.35</v>
      </c>
      <c r="K1718" s="7">
        <f t="shared" si="106"/>
        <v>16.747499999999999</v>
      </c>
      <c r="L1718" s="7" t="s">
        <v>28</v>
      </c>
      <c r="M1718" s="7">
        <v>2</v>
      </c>
      <c r="N1718" s="7">
        <f>INDEX('Delivery Distances'!$B$6:$K$20,MATCH('Sales Summary_working sheet'!L1718,'Delivery Distances'!$A$6:$A$20,0),MATCH('Sales Summary_working sheet'!M1718,'Delivery Distances'!$B$5:$K$5,0))</f>
        <v>12</v>
      </c>
      <c r="O1718" s="7" cm="1">
        <f t="array" ref="O1718">_xlfn.XLOOKUP(L1718,'Delivery Distances'!$A$6:$A$20,_xlfn.XLOOKUP('Sales Summary_working sheet'!M1718,'Delivery Distances'!$B$5:$K$5,'Delivery Distances'!$B$6:$K$20))</f>
        <v>12</v>
      </c>
      <c r="P1718" s="7">
        <f t="shared" si="107"/>
        <v>13</v>
      </c>
    </row>
    <row r="1719" spans="1:16" ht="15.75" customHeight="1" x14ac:dyDescent="0.15">
      <c r="A1719" s="13">
        <v>43992</v>
      </c>
      <c r="B1719" s="19" t="s">
        <v>5358</v>
      </c>
      <c r="C1719" s="7" t="s">
        <v>424</v>
      </c>
      <c r="D1719" s="14">
        <v>4</v>
      </c>
      <c r="E1719" s="14" t="str">
        <f>_xlfn.XLOOKUP(D1719,'Meal Info'!$A$4:$A$19,'Meal Info'!$B$4:$B$19)</f>
        <v>Burritos</v>
      </c>
      <c r="F1719" s="14" t="str">
        <f>_xlfn.XLOOKUP(D1719,'Meal Info'!$A$4:$A$19,'Meal Info'!$C$4:$C$19)</f>
        <v>Edo</v>
      </c>
      <c r="G1719" s="7">
        <v>21.05</v>
      </c>
      <c r="H1719" s="7">
        <f t="shared" si="108"/>
        <v>2.105</v>
      </c>
      <c r="I1719" s="7">
        <f t="shared" si="109"/>
        <v>23.155000000000001</v>
      </c>
      <c r="J1719" s="7">
        <v>0.02</v>
      </c>
      <c r="K1719" s="7">
        <f t="shared" si="106"/>
        <v>0.42100000000000004</v>
      </c>
      <c r="L1719" s="7" t="s">
        <v>27</v>
      </c>
      <c r="M1719" s="7">
        <v>8</v>
      </c>
      <c r="N1719" s="7">
        <f>INDEX('Delivery Distances'!$B$6:$K$20,MATCH('Sales Summary_working sheet'!L1719,'Delivery Distances'!$A$6:$A$20,0),MATCH('Sales Summary_working sheet'!M1719,'Delivery Distances'!$B$5:$K$5,0))</f>
        <v>8</v>
      </c>
      <c r="O1719" s="7" cm="1">
        <f t="array" ref="O1719">_xlfn.XLOOKUP(L1719,'Delivery Distances'!$A$6:$A$20,_xlfn.XLOOKUP('Sales Summary_working sheet'!M1719,'Delivery Distances'!$B$5:$K$5,'Delivery Distances'!$B$6:$K$20))</f>
        <v>8</v>
      </c>
      <c r="P1719" s="7">
        <f t="shared" si="107"/>
        <v>11</v>
      </c>
    </row>
    <row r="1720" spans="1:16" ht="15.75" customHeight="1" x14ac:dyDescent="0.15">
      <c r="A1720" s="13">
        <v>43992</v>
      </c>
      <c r="B1720" s="19" t="s">
        <v>5358</v>
      </c>
      <c r="C1720" s="7" t="s">
        <v>4823</v>
      </c>
      <c r="D1720" s="14">
        <v>6</v>
      </c>
      <c r="E1720" s="14" t="str">
        <f>_xlfn.XLOOKUP(D1720,'Meal Info'!$A$4:$A$19,'Meal Info'!$B$4:$B$19)</f>
        <v>Indian</v>
      </c>
      <c r="F1720" s="14" t="str">
        <f>_xlfn.XLOOKUP(D1720,'Meal Info'!$A$4:$A$19,'Meal Info'!$C$4:$C$19)</f>
        <v>Edo</v>
      </c>
      <c r="G1720" s="7">
        <v>31.49</v>
      </c>
      <c r="H1720" s="7">
        <f t="shared" si="108"/>
        <v>3.149</v>
      </c>
      <c r="I1720" s="7">
        <f t="shared" si="109"/>
        <v>34.638999999999996</v>
      </c>
      <c r="J1720" s="7">
        <v>0.12</v>
      </c>
      <c r="K1720" s="7">
        <f t="shared" si="106"/>
        <v>3.7787999999999995</v>
      </c>
      <c r="L1720" s="7" t="s">
        <v>5076</v>
      </c>
      <c r="M1720" s="7">
        <v>1</v>
      </c>
      <c r="N1720" s="7">
        <f>INDEX('Delivery Distances'!$B$6:$K$20,MATCH('Sales Summary_working sheet'!L1720,'Delivery Distances'!$A$6:$A$20,0),MATCH('Sales Summary_working sheet'!M1720,'Delivery Distances'!$B$5:$K$5,0))</f>
        <v>7</v>
      </c>
      <c r="O1720" s="7" cm="1">
        <f t="array" ref="O1720">_xlfn.XLOOKUP(L1720,'Delivery Distances'!$A$6:$A$20,_xlfn.XLOOKUP('Sales Summary_working sheet'!M1720,'Delivery Distances'!$B$5:$K$5,'Delivery Distances'!$B$6:$K$20))</f>
        <v>7</v>
      </c>
      <c r="P1720" s="7">
        <f t="shared" si="107"/>
        <v>10.5</v>
      </c>
    </row>
    <row r="1721" spans="1:16" ht="15.75" customHeight="1" x14ac:dyDescent="0.15">
      <c r="A1721" s="13">
        <v>43992</v>
      </c>
      <c r="B1721" s="19" t="s">
        <v>5358</v>
      </c>
      <c r="C1721" s="7" t="s">
        <v>1666</v>
      </c>
      <c r="D1721" s="14">
        <v>4</v>
      </c>
      <c r="E1721" s="14" t="str">
        <f>_xlfn.XLOOKUP(D1721,'Meal Info'!$A$4:$A$19,'Meal Info'!$B$4:$B$19)</f>
        <v>Burritos</v>
      </c>
      <c r="F1721" s="14" t="str">
        <f>_xlfn.XLOOKUP(D1721,'Meal Info'!$A$4:$A$19,'Meal Info'!$C$4:$C$19)</f>
        <v>Edo</v>
      </c>
      <c r="G1721" s="7">
        <v>60.48</v>
      </c>
      <c r="H1721" s="7">
        <f t="shared" si="108"/>
        <v>6.048</v>
      </c>
      <c r="I1721" s="7">
        <f t="shared" si="109"/>
        <v>66.527999999999992</v>
      </c>
      <c r="J1721" s="7">
        <v>0.26</v>
      </c>
      <c r="K1721" s="7">
        <f t="shared" si="106"/>
        <v>15.7248</v>
      </c>
      <c r="L1721" s="7" t="s">
        <v>5082</v>
      </c>
      <c r="M1721" s="7">
        <v>6</v>
      </c>
      <c r="N1721" s="7">
        <f>INDEX('Delivery Distances'!$B$6:$K$20,MATCH('Sales Summary_working sheet'!L1721,'Delivery Distances'!$A$6:$A$20,0),MATCH('Sales Summary_working sheet'!M1721,'Delivery Distances'!$B$5:$K$5,0))</f>
        <v>1</v>
      </c>
      <c r="O1721" s="7" cm="1">
        <f t="array" ref="O1721">_xlfn.XLOOKUP(L1721,'Delivery Distances'!$A$6:$A$20,_xlfn.XLOOKUP('Sales Summary_working sheet'!M1721,'Delivery Distances'!$B$5:$K$5,'Delivery Distances'!$B$6:$K$20))</f>
        <v>1</v>
      </c>
      <c r="P1721" s="7">
        <f t="shared" si="107"/>
        <v>3</v>
      </c>
    </row>
    <row r="1722" spans="1:16" ht="15.75" customHeight="1" x14ac:dyDescent="0.15">
      <c r="A1722" s="13">
        <v>43992</v>
      </c>
      <c r="B1722" s="19" t="s">
        <v>5358</v>
      </c>
      <c r="C1722" s="7" t="s">
        <v>1041</v>
      </c>
      <c r="D1722" s="14">
        <v>12</v>
      </c>
      <c r="E1722" s="14" t="str">
        <f>_xlfn.XLOOKUP(D1722,'Meal Info'!$A$4:$A$19,'Meal Info'!$B$4:$B$19)</f>
        <v>Thai</v>
      </c>
      <c r="F1722" s="14" t="str">
        <f>_xlfn.XLOOKUP(D1722,'Meal Info'!$A$4:$A$19,'Meal Info'!$C$4:$C$19)</f>
        <v>Edo</v>
      </c>
      <c r="G1722" s="7">
        <v>25.05</v>
      </c>
      <c r="H1722" s="7">
        <f t="shared" si="108"/>
        <v>2.5050000000000003</v>
      </c>
      <c r="I1722" s="7">
        <f t="shared" si="109"/>
        <v>27.555</v>
      </c>
      <c r="J1722" s="7">
        <v>0.13</v>
      </c>
      <c r="K1722" s="7">
        <f t="shared" si="106"/>
        <v>3.2565000000000004</v>
      </c>
      <c r="L1722" s="7" t="s">
        <v>5080</v>
      </c>
      <c r="M1722" s="7">
        <v>1</v>
      </c>
      <c r="N1722" s="7">
        <f>INDEX('Delivery Distances'!$B$6:$K$20,MATCH('Sales Summary_working sheet'!L1722,'Delivery Distances'!$A$6:$A$20,0),MATCH('Sales Summary_working sheet'!M1722,'Delivery Distances'!$B$5:$K$5,0))</f>
        <v>2</v>
      </c>
      <c r="O1722" s="7" cm="1">
        <f t="array" ref="O1722">_xlfn.XLOOKUP(L1722,'Delivery Distances'!$A$6:$A$20,_xlfn.XLOOKUP('Sales Summary_working sheet'!M1722,'Delivery Distances'!$B$5:$K$5,'Delivery Distances'!$B$6:$K$20))</f>
        <v>2</v>
      </c>
      <c r="P1722" s="7">
        <f t="shared" si="107"/>
        <v>6</v>
      </c>
    </row>
    <row r="1723" spans="1:16" ht="15.75" customHeight="1" x14ac:dyDescent="0.15">
      <c r="A1723" s="13">
        <v>43992</v>
      </c>
      <c r="B1723" s="19" t="s">
        <v>5358</v>
      </c>
      <c r="C1723" s="7" t="s">
        <v>1959</v>
      </c>
      <c r="D1723" s="14">
        <v>12</v>
      </c>
      <c r="E1723" s="14" t="str">
        <f>_xlfn.XLOOKUP(D1723,'Meal Info'!$A$4:$A$19,'Meal Info'!$B$4:$B$19)</f>
        <v>Thai</v>
      </c>
      <c r="F1723" s="14" t="str">
        <f>_xlfn.XLOOKUP(D1723,'Meal Info'!$A$4:$A$19,'Meal Info'!$C$4:$C$19)</f>
        <v>Edo</v>
      </c>
      <c r="G1723" s="7">
        <v>41.24</v>
      </c>
      <c r="H1723" s="7">
        <f t="shared" si="108"/>
        <v>4.1240000000000006</v>
      </c>
      <c r="I1723" s="7">
        <f t="shared" si="109"/>
        <v>45.364000000000004</v>
      </c>
      <c r="J1723" s="7">
        <v>0.35</v>
      </c>
      <c r="K1723" s="7">
        <f t="shared" si="106"/>
        <v>14.433999999999999</v>
      </c>
      <c r="L1723" s="7" t="s">
        <v>31</v>
      </c>
      <c r="M1723" s="7">
        <v>5</v>
      </c>
      <c r="N1723" s="7">
        <f>INDEX('Delivery Distances'!$B$6:$K$20,MATCH('Sales Summary_working sheet'!L1723,'Delivery Distances'!$A$6:$A$20,0),MATCH('Sales Summary_working sheet'!M1723,'Delivery Distances'!$B$5:$K$5,0))</f>
        <v>3</v>
      </c>
      <c r="O1723" s="7" cm="1">
        <f t="array" ref="O1723">_xlfn.XLOOKUP(L1723,'Delivery Distances'!$A$6:$A$20,_xlfn.XLOOKUP('Sales Summary_working sheet'!M1723,'Delivery Distances'!$B$5:$K$5,'Delivery Distances'!$B$6:$K$20))</f>
        <v>3</v>
      </c>
      <c r="P1723" s="7">
        <f t="shared" si="107"/>
        <v>7</v>
      </c>
    </row>
    <row r="1724" spans="1:16" ht="15.75" customHeight="1" x14ac:dyDescent="0.15">
      <c r="A1724" s="13">
        <v>43992</v>
      </c>
      <c r="B1724" s="19" t="s">
        <v>5358</v>
      </c>
      <c r="C1724" s="7" t="s">
        <v>2496</v>
      </c>
      <c r="D1724" s="14">
        <v>12</v>
      </c>
      <c r="E1724" s="14" t="str">
        <f>_xlfn.XLOOKUP(D1724,'Meal Info'!$A$4:$A$19,'Meal Info'!$B$4:$B$19)</f>
        <v>Thai</v>
      </c>
      <c r="F1724" s="14" t="str">
        <f>_xlfn.XLOOKUP(D1724,'Meal Info'!$A$4:$A$19,'Meal Info'!$C$4:$C$19)</f>
        <v>Edo</v>
      </c>
      <c r="G1724" s="7">
        <v>50.35</v>
      </c>
      <c r="H1724" s="7">
        <f t="shared" si="108"/>
        <v>5.0350000000000001</v>
      </c>
      <c r="I1724" s="7">
        <f t="shared" si="109"/>
        <v>55.385000000000005</v>
      </c>
      <c r="J1724" s="7">
        <v>0.21</v>
      </c>
      <c r="K1724" s="7">
        <f t="shared" si="106"/>
        <v>10.573499999999999</v>
      </c>
      <c r="L1724" s="7" t="s">
        <v>5080</v>
      </c>
      <c r="M1724" s="7">
        <v>7</v>
      </c>
      <c r="N1724" s="7">
        <f>INDEX('Delivery Distances'!$B$6:$K$20,MATCH('Sales Summary_working sheet'!L1724,'Delivery Distances'!$A$6:$A$20,0),MATCH('Sales Summary_working sheet'!M1724,'Delivery Distances'!$B$5:$K$5,0))</f>
        <v>1</v>
      </c>
      <c r="O1724" s="7" cm="1">
        <f t="array" ref="O1724">_xlfn.XLOOKUP(L1724,'Delivery Distances'!$A$6:$A$20,_xlfn.XLOOKUP('Sales Summary_working sheet'!M1724,'Delivery Distances'!$B$5:$K$5,'Delivery Distances'!$B$6:$K$20))</f>
        <v>1</v>
      </c>
      <c r="P1724" s="7">
        <f t="shared" si="107"/>
        <v>3</v>
      </c>
    </row>
    <row r="1725" spans="1:16" ht="15.75" customHeight="1" x14ac:dyDescent="0.15">
      <c r="A1725" s="13">
        <v>43992</v>
      </c>
      <c r="B1725" s="19" t="s">
        <v>5358</v>
      </c>
      <c r="C1725" s="7" t="s">
        <v>1296</v>
      </c>
      <c r="D1725" s="14">
        <v>6</v>
      </c>
      <c r="E1725" s="14" t="str">
        <f>_xlfn.XLOOKUP(D1725,'Meal Info'!$A$4:$A$19,'Meal Info'!$B$4:$B$19)</f>
        <v>Indian</v>
      </c>
      <c r="F1725" s="14" t="str">
        <f>_xlfn.XLOOKUP(D1725,'Meal Info'!$A$4:$A$19,'Meal Info'!$C$4:$C$19)</f>
        <v>Edo</v>
      </c>
      <c r="G1725" s="7">
        <v>54.74</v>
      </c>
      <c r="H1725" s="7">
        <f t="shared" si="108"/>
        <v>5.4740000000000002</v>
      </c>
      <c r="I1725" s="7">
        <f t="shared" si="109"/>
        <v>60.213999999999999</v>
      </c>
      <c r="J1725" s="7">
        <v>0.13</v>
      </c>
      <c r="K1725" s="7">
        <f t="shared" si="106"/>
        <v>7.1162000000000001</v>
      </c>
      <c r="L1725" s="7" t="s">
        <v>5080</v>
      </c>
      <c r="M1725" s="7">
        <v>6</v>
      </c>
      <c r="N1725" s="7">
        <f>INDEX('Delivery Distances'!$B$6:$K$20,MATCH('Sales Summary_working sheet'!L1725,'Delivery Distances'!$A$6:$A$20,0),MATCH('Sales Summary_working sheet'!M1725,'Delivery Distances'!$B$5:$K$5,0))</f>
        <v>3</v>
      </c>
      <c r="O1725" s="7" cm="1">
        <f t="array" ref="O1725">_xlfn.XLOOKUP(L1725,'Delivery Distances'!$A$6:$A$20,_xlfn.XLOOKUP('Sales Summary_working sheet'!M1725,'Delivery Distances'!$B$5:$K$5,'Delivery Distances'!$B$6:$K$20))</f>
        <v>3</v>
      </c>
      <c r="P1725" s="7">
        <f t="shared" si="107"/>
        <v>7</v>
      </c>
    </row>
    <row r="1726" spans="1:16" ht="15.75" customHeight="1" x14ac:dyDescent="0.15">
      <c r="A1726" s="13">
        <v>43992</v>
      </c>
      <c r="B1726" s="19" t="s">
        <v>5358</v>
      </c>
      <c r="C1726" s="7" t="s">
        <v>4555</v>
      </c>
      <c r="D1726" s="14">
        <v>4</v>
      </c>
      <c r="E1726" s="14" t="str">
        <f>_xlfn.XLOOKUP(D1726,'Meal Info'!$A$4:$A$19,'Meal Info'!$B$4:$B$19)</f>
        <v>Burritos</v>
      </c>
      <c r="F1726" s="14" t="str">
        <f>_xlfn.XLOOKUP(D1726,'Meal Info'!$A$4:$A$19,'Meal Info'!$C$4:$C$19)</f>
        <v>Edo</v>
      </c>
      <c r="G1726" s="7">
        <v>84.41</v>
      </c>
      <c r="H1726" s="7">
        <f t="shared" si="108"/>
        <v>8.4410000000000007</v>
      </c>
      <c r="I1726" s="7">
        <f t="shared" si="109"/>
        <v>92.850999999999999</v>
      </c>
      <c r="J1726" s="7">
        <v>0.05</v>
      </c>
      <c r="K1726" s="7">
        <f t="shared" si="106"/>
        <v>4.2205000000000004</v>
      </c>
      <c r="L1726" s="7" t="s">
        <v>5079</v>
      </c>
      <c r="M1726" s="7">
        <v>5</v>
      </c>
      <c r="N1726" s="7">
        <f>INDEX('Delivery Distances'!$B$6:$K$20,MATCH('Sales Summary_working sheet'!L1726,'Delivery Distances'!$A$6:$A$20,0),MATCH('Sales Summary_working sheet'!M1726,'Delivery Distances'!$B$5:$K$5,0))</f>
        <v>2</v>
      </c>
      <c r="O1726" s="7" cm="1">
        <f t="array" ref="O1726">_xlfn.XLOOKUP(L1726,'Delivery Distances'!$A$6:$A$20,_xlfn.XLOOKUP('Sales Summary_working sheet'!M1726,'Delivery Distances'!$B$5:$K$5,'Delivery Distances'!$B$6:$K$20))</f>
        <v>2</v>
      </c>
      <c r="P1726" s="7">
        <f t="shared" si="107"/>
        <v>6</v>
      </c>
    </row>
    <row r="1727" spans="1:16" ht="15.75" customHeight="1" x14ac:dyDescent="0.15">
      <c r="A1727" s="13">
        <v>43992</v>
      </c>
      <c r="B1727" s="19" t="s">
        <v>5359</v>
      </c>
      <c r="C1727" s="7" t="s">
        <v>2969</v>
      </c>
      <c r="D1727" s="14">
        <v>6</v>
      </c>
      <c r="E1727" s="14" t="str">
        <f>_xlfn.XLOOKUP(D1727,'Meal Info'!$A$4:$A$19,'Meal Info'!$B$4:$B$19)</f>
        <v>Indian</v>
      </c>
      <c r="F1727" s="14" t="str">
        <f>_xlfn.XLOOKUP(D1727,'Meal Info'!$A$4:$A$19,'Meal Info'!$C$4:$C$19)</f>
        <v>Edo</v>
      </c>
      <c r="G1727" s="7">
        <v>66.84</v>
      </c>
      <c r="H1727" s="7">
        <f t="shared" si="108"/>
        <v>6.6840000000000011</v>
      </c>
      <c r="I1727" s="7">
        <f t="shared" si="109"/>
        <v>73.524000000000001</v>
      </c>
      <c r="J1727" s="7">
        <v>0.04</v>
      </c>
      <c r="K1727" s="7">
        <f t="shared" si="106"/>
        <v>2.6736</v>
      </c>
      <c r="L1727" s="7" t="s">
        <v>26</v>
      </c>
      <c r="M1727" s="7">
        <v>10</v>
      </c>
      <c r="N1727" s="7">
        <f>INDEX('Delivery Distances'!$B$6:$K$20,MATCH('Sales Summary_working sheet'!L1727,'Delivery Distances'!$A$6:$A$20,0),MATCH('Sales Summary_working sheet'!M1727,'Delivery Distances'!$B$5:$K$5,0))</f>
        <v>20</v>
      </c>
      <c r="O1727" s="7" cm="1">
        <f t="array" ref="O1727">_xlfn.XLOOKUP(L1727,'Delivery Distances'!$A$6:$A$20,_xlfn.XLOOKUP('Sales Summary_working sheet'!M1727,'Delivery Distances'!$B$5:$K$5,'Delivery Distances'!$B$6:$K$20))</f>
        <v>20</v>
      </c>
      <c r="P1727" s="7">
        <f t="shared" si="107"/>
        <v>17</v>
      </c>
    </row>
    <row r="1728" spans="1:16" ht="15.75" customHeight="1" x14ac:dyDescent="0.15">
      <c r="A1728" s="13">
        <v>43992</v>
      </c>
      <c r="B1728" s="19" t="s">
        <v>5359</v>
      </c>
      <c r="C1728" s="7" t="s">
        <v>4982</v>
      </c>
      <c r="D1728" s="14">
        <v>6</v>
      </c>
      <c r="E1728" s="14" t="str">
        <f>_xlfn.XLOOKUP(D1728,'Meal Info'!$A$4:$A$19,'Meal Info'!$B$4:$B$19)</f>
        <v>Indian</v>
      </c>
      <c r="F1728" s="14" t="str">
        <f>_xlfn.XLOOKUP(D1728,'Meal Info'!$A$4:$A$19,'Meal Info'!$C$4:$C$19)</f>
        <v>Edo</v>
      </c>
      <c r="G1728" s="7">
        <v>0.71</v>
      </c>
      <c r="H1728" s="7">
        <f t="shared" si="108"/>
        <v>7.0999999999999994E-2</v>
      </c>
      <c r="I1728" s="7">
        <f t="shared" si="109"/>
        <v>0.78099999999999992</v>
      </c>
      <c r="J1728" s="7">
        <v>0.09</v>
      </c>
      <c r="K1728" s="7">
        <f t="shared" si="106"/>
        <v>6.3899999999999998E-2</v>
      </c>
      <c r="L1728" s="7" t="s">
        <v>5081</v>
      </c>
      <c r="M1728" s="7">
        <v>3</v>
      </c>
      <c r="N1728" s="7">
        <f>INDEX('Delivery Distances'!$B$6:$K$20,MATCH('Sales Summary_working sheet'!L1728,'Delivery Distances'!$A$6:$A$20,0),MATCH('Sales Summary_working sheet'!M1728,'Delivery Distances'!$B$5:$K$5,0))</f>
        <v>3</v>
      </c>
      <c r="O1728" s="7" cm="1">
        <f t="array" ref="O1728">_xlfn.XLOOKUP(L1728,'Delivery Distances'!$A$6:$A$20,_xlfn.XLOOKUP('Sales Summary_working sheet'!M1728,'Delivery Distances'!$B$5:$K$5,'Delivery Distances'!$B$6:$K$20))</f>
        <v>3</v>
      </c>
      <c r="P1728" s="7">
        <f t="shared" si="107"/>
        <v>7</v>
      </c>
    </row>
    <row r="1729" spans="1:16" ht="15.75" customHeight="1" x14ac:dyDescent="0.15">
      <c r="A1729" s="13">
        <v>43992</v>
      </c>
      <c r="B1729" s="19" t="s">
        <v>5359</v>
      </c>
      <c r="C1729" s="7" t="s">
        <v>1356</v>
      </c>
      <c r="D1729" s="14">
        <v>4</v>
      </c>
      <c r="E1729" s="14" t="str">
        <f>_xlfn.XLOOKUP(D1729,'Meal Info'!$A$4:$A$19,'Meal Info'!$B$4:$B$19)</f>
        <v>Burritos</v>
      </c>
      <c r="F1729" s="14" t="str">
        <f>_xlfn.XLOOKUP(D1729,'Meal Info'!$A$4:$A$19,'Meal Info'!$C$4:$C$19)</f>
        <v>Edo</v>
      </c>
      <c r="G1729" s="7">
        <v>84.6</v>
      </c>
      <c r="H1729" s="7">
        <f t="shared" si="108"/>
        <v>8.4599999999999991</v>
      </c>
      <c r="I1729" s="7">
        <f t="shared" si="109"/>
        <v>93.059999999999988</v>
      </c>
      <c r="J1729" s="7">
        <v>0.04</v>
      </c>
      <c r="K1729" s="7">
        <f t="shared" si="106"/>
        <v>3.3839999999999999</v>
      </c>
      <c r="L1729" s="7" t="s">
        <v>27</v>
      </c>
      <c r="M1729" s="7">
        <v>5</v>
      </c>
      <c r="N1729" s="7">
        <f>INDEX('Delivery Distances'!$B$6:$K$20,MATCH('Sales Summary_working sheet'!L1729,'Delivery Distances'!$A$6:$A$20,0),MATCH('Sales Summary_working sheet'!M1729,'Delivery Distances'!$B$5:$K$5,0))</f>
        <v>14</v>
      </c>
      <c r="O1729" s="7" cm="1">
        <f t="array" ref="O1729">_xlfn.XLOOKUP(L1729,'Delivery Distances'!$A$6:$A$20,_xlfn.XLOOKUP('Sales Summary_working sheet'!M1729,'Delivery Distances'!$B$5:$K$5,'Delivery Distances'!$B$6:$K$20))</f>
        <v>14</v>
      </c>
      <c r="P1729" s="7">
        <f t="shared" si="107"/>
        <v>14</v>
      </c>
    </row>
    <row r="1730" spans="1:16" ht="15.75" customHeight="1" x14ac:dyDescent="0.15">
      <c r="A1730" s="13">
        <v>43992</v>
      </c>
      <c r="B1730" s="19" t="s">
        <v>5359</v>
      </c>
      <c r="C1730" s="7" t="s">
        <v>2367</v>
      </c>
      <c r="D1730" s="14">
        <v>6</v>
      </c>
      <c r="E1730" s="14" t="str">
        <f>_xlfn.XLOOKUP(D1730,'Meal Info'!$A$4:$A$19,'Meal Info'!$B$4:$B$19)</f>
        <v>Indian</v>
      </c>
      <c r="F1730" s="14" t="str">
        <f>_xlfn.XLOOKUP(D1730,'Meal Info'!$A$4:$A$19,'Meal Info'!$C$4:$C$19)</f>
        <v>Edo</v>
      </c>
      <c r="G1730" s="7">
        <v>44.58</v>
      </c>
      <c r="H1730" s="7">
        <f t="shared" si="108"/>
        <v>4.4580000000000002</v>
      </c>
      <c r="I1730" s="7">
        <f t="shared" si="109"/>
        <v>49.037999999999997</v>
      </c>
      <c r="J1730" s="7">
        <v>0.36</v>
      </c>
      <c r="K1730" s="7">
        <f t="shared" si="106"/>
        <v>16.0488</v>
      </c>
      <c r="L1730" s="7" t="s">
        <v>31</v>
      </c>
      <c r="M1730" s="7">
        <v>3</v>
      </c>
      <c r="N1730" s="7">
        <f>INDEX('Delivery Distances'!$B$6:$K$20,MATCH('Sales Summary_working sheet'!L1730,'Delivery Distances'!$A$6:$A$20,0),MATCH('Sales Summary_working sheet'!M1730,'Delivery Distances'!$B$5:$K$5,0))</f>
        <v>9</v>
      </c>
      <c r="O1730" s="7" cm="1">
        <f t="array" ref="O1730">_xlfn.XLOOKUP(L1730,'Delivery Distances'!$A$6:$A$20,_xlfn.XLOOKUP('Sales Summary_working sheet'!M1730,'Delivery Distances'!$B$5:$K$5,'Delivery Distances'!$B$6:$K$20))</f>
        <v>9</v>
      </c>
      <c r="P1730" s="7">
        <f t="shared" si="107"/>
        <v>11.5</v>
      </c>
    </row>
    <row r="1731" spans="1:16" ht="15.75" customHeight="1" x14ac:dyDescent="0.15">
      <c r="A1731" s="13">
        <v>43992</v>
      </c>
      <c r="B1731" s="19" t="s">
        <v>5359</v>
      </c>
      <c r="C1731" s="7" t="s">
        <v>5059</v>
      </c>
      <c r="D1731" s="14">
        <v>4</v>
      </c>
      <c r="E1731" s="14" t="str">
        <f>_xlfn.XLOOKUP(D1731,'Meal Info'!$A$4:$A$19,'Meal Info'!$B$4:$B$19)</f>
        <v>Burritos</v>
      </c>
      <c r="F1731" s="14" t="str">
        <f>_xlfn.XLOOKUP(D1731,'Meal Info'!$A$4:$A$19,'Meal Info'!$C$4:$C$19)</f>
        <v>Edo</v>
      </c>
      <c r="G1731" s="7">
        <v>94.04</v>
      </c>
      <c r="H1731" s="7">
        <f t="shared" si="108"/>
        <v>9.4040000000000017</v>
      </c>
      <c r="I1731" s="7">
        <f t="shared" si="109"/>
        <v>103.444</v>
      </c>
      <c r="J1731" s="7">
        <v>0.24</v>
      </c>
      <c r="K1731" s="7">
        <f t="shared" si="106"/>
        <v>22.569600000000001</v>
      </c>
      <c r="L1731" s="7" t="s">
        <v>5076</v>
      </c>
      <c r="M1731" s="7">
        <v>1</v>
      </c>
      <c r="N1731" s="7">
        <f>INDEX('Delivery Distances'!$B$6:$K$20,MATCH('Sales Summary_working sheet'!L1731,'Delivery Distances'!$A$6:$A$20,0),MATCH('Sales Summary_working sheet'!M1731,'Delivery Distances'!$B$5:$K$5,0))</f>
        <v>7</v>
      </c>
      <c r="O1731" s="7" cm="1">
        <f t="array" ref="O1731">_xlfn.XLOOKUP(L1731,'Delivery Distances'!$A$6:$A$20,_xlfn.XLOOKUP('Sales Summary_working sheet'!M1731,'Delivery Distances'!$B$5:$K$5,'Delivery Distances'!$B$6:$K$20))</f>
        <v>7</v>
      </c>
      <c r="P1731" s="7">
        <f t="shared" si="107"/>
        <v>10.5</v>
      </c>
    </row>
    <row r="1732" spans="1:16" ht="15.75" customHeight="1" x14ac:dyDescent="0.15">
      <c r="A1732" s="13">
        <v>43992</v>
      </c>
      <c r="B1732" s="19" t="s">
        <v>5359</v>
      </c>
      <c r="C1732" s="7" t="s">
        <v>541</v>
      </c>
      <c r="D1732" s="14">
        <v>4</v>
      </c>
      <c r="E1732" s="14" t="str">
        <f>_xlfn.XLOOKUP(D1732,'Meal Info'!$A$4:$A$19,'Meal Info'!$B$4:$B$19)</f>
        <v>Burritos</v>
      </c>
      <c r="F1732" s="14" t="str">
        <f>_xlfn.XLOOKUP(D1732,'Meal Info'!$A$4:$A$19,'Meal Info'!$C$4:$C$19)</f>
        <v>Edo</v>
      </c>
      <c r="G1732" s="7">
        <v>8.2100000000000009</v>
      </c>
      <c r="H1732" s="7">
        <f t="shared" si="108"/>
        <v>0.82100000000000017</v>
      </c>
      <c r="I1732" s="7">
        <f t="shared" si="109"/>
        <v>9.0310000000000006</v>
      </c>
      <c r="J1732" s="7">
        <v>0.37</v>
      </c>
      <c r="K1732" s="7">
        <f t="shared" si="106"/>
        <v>3.0377000000000001</v>
      </c>
      <c r="L1732" s="7" t="s">
        <v>5081</v>
      </c>
      <c r="M1732" s="7">
        <v>5</v>
      </c>
      <c r="N1732" s="7">
        <f>INDEX('Delivery Distances'!$B$6:$K$20,MATCH('Sales Summary_working sheet'!L1732,'Delivery Distances'!$A$6:$A$20,0),MATCH('Sales Summary_working sheet'!M1732,'Delivery Distances'!$B$5:$K$5,0))</f>
        <v>3</v>
      </c>
      <c r="O1732" s="7" cm="1">
        <f t="array" ref="O1732">_xlfn.XLOOKUP(L1732,'Delivery Distances'!$A$6:$A$20,_xlfn.XLOOKUP('Sales Summary_working sheet'!M1732,'Delivery Distances'!$B$5:$K$5,'Delivery Distances'!$B$6:$K$20))</f>
        <v>3</v>
      </c>
      <c r="P1732" s="7">
        <f t="shared" si="107"/>
        <v>7</v>
      </c>
    </row>
    <row r="1733" spans="1:16" ht="15.75" customHeight="1" x14ac:dyDescent="0.15">
      <c r="A1733" s="13">
        <v>43992</v>
      </c>
      <c r="B1733" s="19" t="s">
        <v>5359</v>
      </c>
      <c r="C1733" s="7" t="s">
        <v>4108</v>
      </c>
      <c r="D1733" s="14">
        <v>4</v>
      </c>
      <c r="E1733" s="14" t="str">
        <f>_xlfn.XLOOKUP(D1733,'Meal Info'!$A$4:$A$19,'Meal Info'!$B$4:$B$19)</f>
        <v>Burritos</v>
      </c>
      <c r="F1733" s="14" t="str">
        <f>_xlfn.XLOOKUP(D1733,'Meal Info'!$A$4:$A$19,'Meal Info'!$C$4:$C$19)</f>
        <v>Edo</v>
      </c>
      <c r="G1733" s="7">
        <v>54.52</v>
      </c>
      <c r="H1733" s="7">
        <f t="shared" si="108"/>
        <v>5.4520000000000008</v>
      </c>
      <c r="I1733" s="7">
        <f t="shared" si="109"/>
        <v>59.972000000000001</v>
      </c>
      <c r="J1733" s="7">
        <v>0.24</v>
      </c>
      <c r="K1733" s="7">
        <f t="shared" ref="K1733:K1796" si="110">J1733*G1733</f>
        <v>13.0848</v>
      </c>
      <c r="L1733" s="7" t="s">
        <v>5081</v>
      </c>
      <c r="M1733" s="7">
        <v>9</v>
      </c>
      <c r="N1733" s="7">
        <f>INDEX('Delivery Distances'!$B$6:$K$20,MATCH('Sales Summary_working sheet'!L1733,'Delivery Distances'!$A$6:$A$20,0),MATCH('Sales Summary_working sheet'!M1733,'Delivery Distances'!$B$5:$K$5,0))</f>
        <v>1</v>
      </c>
      <c r="O1733" s="7" cm="1">
        <f t="array" ref="O1733">_xlfn.XLOOKUP(L1733,'Delivery Distances'!$A$6:$A$20,_xlfn.XLOOKUP('Sales Summary_working sheet'!M1733,'Delivery Distances'!$B$5:$K$5,'Delivery Distances'!$B$6:$K$20))</f>
        <v>1</v>
      </c>
      <c r="P1733" s="7">
        <f t="shared" ref="P1733:P1796" si="111">IF(O1733&lt;=2, O1733*3, IF(O1733&lt;=6, 3*2 + (O1733-2)*1, 3*2 + 4*1 + (O1733-6)*0.5))</f>
        <v>3</v>
      </c>
    </row>
    <row r="1734" spans="1:16" ht="15.75" customHeight="1" x14ac:dyDescent="0.15">
      <c r="A1734" s="13">
        <v>43992</v>
      </c>
      <c r="B1734" s="19" t="s">
        <v>5359</v>
      </c>
      <c r="C1734" s="7" t="s">
        <v>1655</v>
      </c>
      <c r="D1734" s="14">
        <v>6</v>
      </c>
      <c r="E1734" s="14" t="str">
        <f>_xlfn.XLOOKUP(D1734,'Meal Info'!$A$4:$A$19,'Meal Info'!$B$4:$B$19)</f>
        <v>Indian</v>
      </c>
      <c r="F1734" s="14" t="str">
        <f>_xlfn.XLOOKUP(D1734,'Meal Info'!$A$4:$A$19,'Meal Info'!$C$4:$C$19)</f>
        <v>Edo</v>
      </c>
      <c r="G1734" s="7">
        <v>48.59</v>
      </c>
      <c r="H1734" s="7">
        <f t="shared" si="108"/>
        <v>4.8590000000000009</v>
      </c>
      <c r="I1734" s="7">
        <f t="shared" si="109"/>
        <v>53.449000000000005</v>
      </c>
      <c r="J1734" s="7">
        <v>0.15</v>
      </c>
      <c r="K1734" s="7">
        <f t="shared" si="110"/>
        <v>7.2885</v>
      </c>
      <c r="L1734" s="7" t="s">
        <v>5079</v>
      </c>
      <c r="M1734" s="7">
        <v>9</v>
      </c>
      <c r="N1734" s="7">
        <f>INDEX('Delivery Distances'!$B$6:$K$20,MATCH('Sales Summary_working sheet'!L1734,'Delivery Distances'!$A$6:$A$20,0),MATCH('Sales Summary_working sheet'!M1734,'Delivery Distances'!$B$5:$K$5,0))</f>
        <v>4</v>
      </c>
      <c r="O1734" s="7" cm="1">
        <f t="array" ref="O1734">_xlfn.XLOOKUP(L1734,'Delivery Distances'!$A$6:$A$20,_xlfn.XLOOKUP('Sales Summary_working sheet'!M1734,'Delivery Distances'!$B$5:$K$5,'Delivery Distances'!$B$6:$K$20))</f>
        <v>4</v>
      </c>
      <c r="P1734" s="7">
        <f t="shared" si="111"/>
        <v>8</v>
      </c>
    </row>
    <row r="1735" spans="1:16" ht="15.75" customHeight="1" x14ac:dyDescent="0.15">
      <c r="A1735" s="13">
        <v>43992</v>
      </c>
      <c r="B1735" s="19" t="s">
        <v>5359</v>
      </c>
      <c r="C1735" s="7" t="s">
        <v>649</v>
      </c>
      <c r="D1735" s="14">
        <v>12</v>
      </c>
      <c r="E1735" s="14" t="str">
        <f>_xlfn.XLOOKUP(D1735,'Meal Info'!$A$4:$A$19,'Meal Info'!$B$4:$B$19)</f>
        <v>Thai</v>
      </c>
      <c r="F1735" s="14" t="str">
        <f>_xlfn.XLOOKUP(D1735,'Meal Info'!$A$4:$A$19,'Meal Info'!$C$4:$C$19)</f>
        <v>Edo</v>
      </c>
      <c r="G1735" s="7">
        <v>63.26</v>
      </c>
      <c r="H1735" s="7">
        <f t="shared" si="108"/>
        <v>6.3260000000000005</v>
      </c>
      <c r="I1735" s="7">
        <f t="shared" si="109"/>
        <v>69.585999999999999</v>
      </c>
      <c r="J1735" s="7">
        <v>0.39</v>
      </c>
      <c r="K1735" s="7">
        <f t="shared" si="110"/>
        <v>24.671399999999998</v>
      </c>
      <c r="L1735" s="7" t="s">
        <v>5078</v>
      </c>
      <c r="M1735" s="7">
        <v>8</v>
      </c>
      <c r="N1735" s="7">
        <f>INDEX('Delivery Distances'!$B$6:$K$20,MATCH('Sales Summary_working sheet'!L1735,'Delivery Distances'!$A$6:$A$20,0),MATCH('Sales Summary_working sheet'!M1735,'Delivery Distances'!$B$5:$K$5,0))</f>
        <v>5</v>
      </c>
      <c r="O1735" s="7" cm="1">
        <f t="array" ref="O1735">_xlfn.XLOOKUP(L1735,'Delivery Distances'!$A$6:$A$20,_xlfn.XLOOKUP('Sales Summary_working sheet'!M1735,'Delivery Distances'!$B$5:$K$5,'Delivery Distances'!$B$6:$K$20))</f>
        <v>5</v>
      </c>
      <c r="P1735" s="7">
        <f t="shared" si="111"/>
        <v>9</v>
      </c>
    </row>
    <row r="1736" spans="1:16" ht="15.75" customHeight="1" x14ac:dyDescent="0.15">
      <c r="A1736" s="13">
        <v>43992</v>
      </c>
      <c r="B1736" s="19" t="s">
        <v>5359</v>
      </c>
      <c r="C1736" s="7" t="s">
        <v>2192</v>
      </c>
      <c r="D1736" s="14">
        <v>12</v>
      </c>
      <c r="E1736" s="14" t="str">
        <f>_xlfn.XLOOKUP(D1736,'Meal Info'!$A$4:$A$19,'Meal Info'!$B$4:$B$19)</f>
        <v>Thai</v>
      </c>
      <c r="F1736" s="14" t="str">
        <f>_xlfn.XLOOKUP(D1736,'Meal Info'!$A$4:$A$19,'Meal Info'!$C$4:$C$19)</f>
        <v>Edo</v>
      </c>
      <c r="G1736" s="7">
        <v>87.13</v>
      </c>
      <c r="H1736" s="7">
        <f t="shared" si="108"/>
        <v>8.7129999999999992</v>
      </c>
      <c r="I1736" s="7">
        <f t="shared" si="109"/>
        <v>95.842999999999989</v>
      </c>
      <c r="J1736" s="7">
        <v>0.05</v>
      </c>
      <c r="K1736" s="7">
        <f t="shared" si="110"/>
        <v>4.3564999999999996</v>
      </c>
      <c r="L1736" s="7" t="s">
        <v>5083</v>
      </c>
      <c r="M1736" s="7">
        <v>4</v>
      </c>
      <c r="N1736" s="7">
        <f>INDEX('Delivery Distances'!$B$6:$K$20,MATCH('Sales Summary_working sheet'!L1736,'Delivery Distances'!$A$6:$A$20,0),MATCH('Sales Summary_working sheet'!M1736,'Delivery Distances'!$B$5:$K$5,0))</f>
        <v>1</v>
      </c>
      <c r="O1736" s="7" cm="1">
        <f t="array" ref="O1736">_xlfn.XLOOKUP(L1736,'Delivery Distances'!$A$6:$A$20,_xlfn.XLOOKUP('Sales Summary_working sheet'!M1736,'Delivery Distances'!$B$5:$K$5,'Delivery Distances'!$B$6:$K$20))</f>
        <v>1</v>
      </c>
      <c r="P1736" s="7">
        <f t="shared" si="111"/>
        <v>3</v>
      </c>
    </row>
    <row r="1737" spans="1:16" ht="15.75" customHeight="1" x14ac:dyDescent="0.15">
      <c r="A1737" s="13">
        <v>43992</v>
      </c>
      <c r="B1737" s="19" t="s">
        <v>5359</v>
      </c>
      <c r="C1737" s="7" t="s">
        <v>1569</v>
      </c>
      <c r="D1737" s="14">
        <v>4</v>
      </c>
      <c r="E1737" s="14" t="str">
        <f>_xlfn.XLOOKUP(D1737,'Meal Info'!$A$4:$A$19,'Meal Info'!$B$4:$B$19)</f>
        <v>Burritos</v>
      </c>
      <c r="F1737" s="14" t="str">
        <f>_xlfn.XLOOKUP(D1737,'Meal Info'!$A$4:$A$19,'Meal Info'!$C$4:$C$19)</f>
        <v>Edo</v>
      </c>
      <c r="G1737" s="7">
        <v>43</v>
      </c>
      <c r="H1737" s="7">
        <f t="shared" si="108"/>
        <v>4.3</v>
      </c>
      <c r="I1737" s="7">
        <f t="shared" si="109"/>
        <v>47.3</v>
      </c>
      <c r="J1737" s="7">
        <v>0.25</v>
      </c>
      <c r="K1737" s="7">
        <f t="shared" si="110"/>
        <v>10.75</v>
      </c>
      <c r="L1737" s="7" t="s">
        <v>5082</v>
      </c>
      <c r="M1737" s="7">
        <v>7</v>
      </c>
      <c r="N1737" s="7">
        <f>INDEX('Delivery Distances'!$B$6:$K$20,MATCH('Sales Summary_working sheet'!L1737,'Delivery Distances'!$A$6:$A$20,0),MATCH('Sales Summary_working sheet'!M1737,'Delivery Distances'!$B$5:$K$5,0))</f>
        <v>1</v>
      </c>
      <c r="O1737" s="7" cm="1">
        <f t="array" ref="O1737">_xlfn.XLOOKUP(L1737,'Delivery Distances'!$A$6:$A$20,_xlfn.XLOOKUP('Sales Summary_working sheet'!M1737,'Delivery Distances'!$B$5:$K$5,'Delivery Distances'!$B$6:$K$20))</f>
        <v>1</v>
      </c>
      <c r="P1737" s="7">
        <f t="shared" si="111"/>
        <v>3</v>
      </c>
    </row>
    <row r="1738" spans="1:16" ht="15.75" customHeight="1" x14ac:dyDescent="0.15">
      <c r="A1738" s="13">
        <v>43992</v>
      </c>
      <c r="B1738" s="19" t="s">
        <v>5359</v>
      </c>
      <c r="C1738" s="7" t="s">
        <v>1290</v>
      </c>
      <c r="D1738" s="14">
        <v>4</v>
      </c>
      <c r="E1738" s="14" t="str">
        <f>_xlfn.XLOOKUP(D1738,'Meal Info'!$A$4:$A$19,'Meal Info'!$B$4:$B$19)</f>
        <v>Burritos</v>
      </c>
      <c r="F1738" s="14" t="str">
        <f>_xlfn.XLOOKUP(D1738,'Meal Info'!$A$4:$A$19,'Meal Info'!$C$4:$C$19)</f>
        <v>Edo</v>
      </c>
      <c r="G1738" s="7">
        <v>75.58</v>
      </c>
      <c r="H1738" s="7">
        <f t="shared" si="108"/>
        <v>7.5579999999999998</v>
      </c>
      <c r="I1738" s="7">
        <f t="shared" si="109"/>
        <v>83.138000000000005</v>
      </c>
      <c r="J1738" s="7">
        <v>0.28999999999999998</v>
      </c>
      <c r="K1738" s="7">
        <f t="shared" si="110"/>
        <v>21.918199999999999</v>
      </c>
      <c r="L1738" s="7" t="s">
        <v>5080</v>
      </c>
      <c r="M1738" s="7">
        <v>6</v>
      </c>
      <c r="N1738" s="7">
        <f>INDEX('Delivery Distances'!$B$6:$K$20,MATCH('Sales Summary_working sheet'!L1738,'Delivery Distances'!$A$6:$A$20,0),MATCH('Sales Summary_working sheet'!M1738,'Delivery Distances'!$B$5:$K$5,0))</f>
        <v>3</v>
      </c>
      <c r="O1738" s="7" cm="1">
        <f t="array" ref="O1738">_xlfn.XLOOKUP(L1738,'Delivery Distances'!$A$6:$A$20,_xlfn.XLOOKUP('Sales Summary_working sheet'!M1738,'Delivery Distances'!$B$5:$K$5,'Delivery Distances'!$B$6:$K$20))</f>
        <v>3</v>
      </c>
      <c r="P1738" s="7">
        <f t="shared" si="111"/>
        <v>7</v>
      </c>
    </row>
    <row r="1739" spans="1:16" ht="15.75" customHeight="1" x14ac:dyDescent="0.15">
      <c r="A1739" s="13">
        <v>43992</v>
      </c>
      <c r="B1739" s="19" t="s">
        <v>5359</v>
      </c>
      <c r="C1739" s="7" t="s">
        <v>2442</v>
      </c>
      <c r="D1739" s="14">
        <v>12</v>
      </c>
      <c r="E1739" s="14" t="str">
        <f>_xlfn.XLOOKUP(D1739,'Meal Info'!$A$4:$A$19,'Meal Info'!$B$4:$B$19)</f>
        <v>Thai</v>
      </c>
      <c r="F1739" s="14" t="str">
        <f>_xlfn.XLOOKUP(D1739,'Meal Info'!$A$4:$A$19,'Meal Info'!$C$4:$C$19)</f>
        <v>Edo</v>
      </c>
      <c r="G1739" s="7">
        <v>54.51</v>
      </c>
      <c r="H1739" s="7">
        <f t="shared" si="108"/>
        <v>5.4510000000000005</v>
      </c>
      <c r="I1739" s="7">
        <f t="shared" si="109"/>
        <v>59.960999999999999</v>
      </c>
      <c r="J1739" s="7">
        <v>0.02</v>
      </c>
      <c r="K1739" s="7">
        <f t="shared" si="110"/>
        <v>1.0902000000000001</v>
      </c>
      <c r="L1739" s="7" t="s">
        <v>5075</v>
      </c>
      <c r="M1739" s="7">
        <v>3</v>
      </c>
      <c r="N1739" s="7">
        <f>INDEX('Delivery Distances'!$B$6:$K$20,MATCH('Sales Summary_working sheet'!L1739,'Delivery Distances'!$A$6:$A$20,0),MATCH('Sales Summary_working sheet'!M1739,'Delivery Distances'!$B$5:$K$5,0))</f>
        <v>15</v>
      </c>
      <c r="O1739" s="7" cm="1">
        <f t="array" ref="O1739">_xlfn.XLOOKUP(L1739,'Delivery Distances'!$A$6:$A$20,_xlfn.XLOOKUP('Sales Summary_working sheet'!M1739,'Delivery Distances'!$B$5:$K$5,'Delivery Distances'!$B$6:$K$20))</f>
        <v>15</v>
      </c>
      <c r="P1739" s="7">
        <f t="shared" si="111"/>
        <v>14.5</v>
      </c>
    </row>
    <row r="1740" spans="1:16" ht="15.75" customHeight="1" x14ac:dyDescent="0.15">
      <c r="A1740" s="13">
        <v>43992</v>
      </c>
      <c r="B1740" s="19" t="s">
        <v>5359</v>
      </c>
      <c r="C1740" s="7" t="s">
        <v>3512</v>
      </c>
      <c r="D1740" s="14">
        <v>12</v>
      </c>
      <c r="E1740" s="14" t="str">
        <f>_xlfn.XLOOKUP(D1740,'Meal Info'!$A$4:$A$19,'Meal Info'!$B$4:$B$19)</f>
        <v>Thai</v>
      </c>
      <c r="F1740" s="14" t="str">
        <f>_xlfn.XLOOKUP(D1740,'Meal Info'!$A$4:$A$19,'Meal Info'!$C$4:$C$19)</f>
        <v>Edo</v>
      </c>
      <c r="G1740" s="7">
        <v>4.5599999999999996</v>
      </c>
      <c r="H1740" s="7">
        <f t="shared" si="108"/>
        <v>0.45599999999999996</v>
      </c>
      <c r="I1740" s="7">
        <f t="shared" si="109"/>
        <v>5.016</v>
      </c>
      <c r="J1740" s="7">
        <v>0.19</v>
      </c>
      <c r="K1740" s="7">
        <f t="shared" si="110"/>
        <v>0.86639999999999995</v>
      </c>
      <c r="L1740" s="7" t="s">
        <v>5075</v>
      </c>
      <c r="M1740" s="7">
        <v>6</v>
      </c>
      <c r="N1740" s="7">
        <f>INDEX('Delivery Distances'!$B$6:$K$20,MATCH('Sales Summary_working sheet'!L1740,'Delivery Distances'!$A$6:$A$20,0),MATCH('Sales Summary_working sheet'!M1740,'Delivery Distances'!$B$5:$K$5,0))</f>
        <v>11</v>
      </c>
      <c r="O1740" s="7" cm="1">
        <f t="array" ref="O1740">_xlfn.XLOOKUP(L1740,'Delivery Distances'!$A$6:$A$20,_xlfn.XLOOKUP('Sales Summary_working sheet'!M1740,'Delivery Distances'!$B$5:$K$5,'Delivery Distances'!$B$6:$K$20))</f>
        <v>11</v>
      </c>
      <c r="P1740" s="7">
        <f t="shared" si="111"/>
        <v>12.5</v>
      </c>
    </row>
    <row r="1741" spans="1:16" ht="15.75" customHeight="1" x14ac:dyDescent="0.15">
      <c r="A1741" s="13">
        <v>43992</v>
      </c>
      <c r="B1741" s="19" t="s">
        <v>5359</v>
      </c>
      <c r="C1741" s="7" t="s">
        <v>718</v>
      </c>
      <c r="D1741" s="14">
        <v>12</v>
      </c>
      <c r="E1741" s="14" t="str">
        <f>_xlfn.XLOOKUP(D1741,'Meal Info'!$A$4:$A$19,'Meal Info'!$B$4:$B$19)</f>
        <v>Thai</v>
      </c>
      <c r="F1741" s="14" t="str">
        <f>_xlfn.XLOOKUP(D1741,'Meal Info'!$A$4:$A$19,'Meal Info'!$C$4:$C$19)</f>
        <v>Edo</v>
      </c>
      <c r="G1741" s="7">
        <v>2.95</v>
      </c>
      <c r="H1741" s="7">
        <f t="shared" si="108"/>
        <v>0.29500000000000004</v>
      </c>
      <c r="I1741" s="7">
        <f t="shared" si="109"/>
        <v>3.2450000000000001</v>
      </c>
      <c r="J1741" s="7">
        <v>0.25</v>
      </c>
      <c r="K1741" s="7">
        <f t="shared" si="110"/>
        <v>0.73750000000000004</v>
      </c>
      <c r="L1741" s="7" t="s">
        <v>5079</v>
      </c>
      <c r="M1741" s="7">
        <v>7</v>
      </c>
      <c r="N1741" s="7">
        <f>INDEX('Delivery Distances'!$B$6:$K$20,MATCH('Sales Summary_working sheet'!L1741,'Delivery Distances'!$A$6:$A$20,0),MATCH('Sales Summary_working sheet'!M1741,'Delivery Distances'!$B$5:$K$5,0))</f>
        <v>2</v>
      </c>
      <c r="O1741" s="7" cm="1">
        <f t="array" ref="O1741">_xlfn.XLOOKUP(L1741,'Delivery Distances'!$A$6:$A$20,_xlfn.XLOOKUP('Sales Summary_working sheet'!M1741,'Delivery Distances'!$B$5:$K$5,'Delivery Distances'!$B$6:$K$20))</f>
        <v>2</v>
      </c>
      <c r="P1741" s="7">
        <f t="shared" si="111"/>
        <v>6</v>
      </c>
    </row>
    <row r="1742" spans="1:16" ht="15.75" customHeight="1" x14ac:dyDescent="0.15">
      <c r="A1742" s="13">
        <v>43992</v>
      </c>
      <c r="B1742" s="19" t="s">
        <v>5360</v>
      </c>
      <c r="C1742" s="7" t="s">
        <v>3314</v>
      </c>
      <c r="D1742" s="14">
        <v>6</v>
      </c>
      <c r="E1742" s="14" t="str">
        <f>_xlfn.XLOOKUP(D1742,'Meal Info'!$A$4:$A$19,'Meal Info'!$B$4:$B$19)</f>
        <v>Indian</v>
      </c>
      <c r="F1742" s="14" t="str">
        <f>_xlfn.XLOOKUP(D1742,'Meal Info'!$A$4:$A$19,'Meal Info'!$C$4:$C$19)</f>
        <v>Edo</v>
      </c>
      <c r="G1742" s="7">
        <v>81.650000000000006</v>
      </c>
      <c r="H1742" s="7">
        <f t="shared" si="108"/>
        <v>8.1650000000000009</v>
      </c>
      <c r="I1742" s="7">
        <f t="shared" si="109"/>
        <v>89.815000000000012</v>
      </c>
      <c r="J1742" s="7">
        <v>0.33</v>
      </c>
      <c r="K1742" s="7">
        <f t="shared" si="110"/>
        <v>26.944500000000001</v>
      </c>
      <c r="L1742" s="7" t="s">
        <v>5083</v>
      </c>
      <c r="M1742" s="7">
        <v>9</v>
      </c>
      <c r="N1742" s="7">
        <f>INDEX('Delivery Distances'!$B$6:$K$20,MATCH('Sales Summary_working sheet'!L1742,'Delivery Distances'!$A$6:$A$20,0),MATCH('Sales Summary_working sheet'!M1742,'Delivery Distances'!$B$5:$K$5,0))</f>
        <v>2</v>
      </c>
      <c r="O1742" s="7" cm="1">
        <f t="array" ref="O1742">_xlfn.XLOOKUP(L1742,'Delivery Distances'!$A$6:$A$20,_xlfn.XLOOKUP('Sales Summary_working sheet'!M1742,'Delivery Distances'!$B$5:$K$5,'Delivery Distances'!$B$6:$K$20))</f>
        <v>2</v>
      </c>
      <c r="P1742" s="7">
        <f t="shared" si="111"/>
        <v>6</v>
      </c>
    </row>
    <row r="1743" spans="1:16" ht="15.75" customHeight="1" x14ac:dyDescent="0.15">
      <c r="A1743" s="13">
        <v>43992</v>
      </c>
      <c r="B1743" s="19" t="s">
        <v>5360</v>
      </c>
      <c r="C1743" s="7" t="s">
        <v>2977</v>
      </c>
      <c r="D1743" s="14">
        <v>4</v>
      </c>
      <c r="E1743" s="14" t="str">
        <f>_xlfn.XLOOKUP(D1743,'Meal Info'!$A$4:$A$19,'Meal Info'!$B$4:$B$19)</f>
        <v>Burritos</v>
      </c>
      <c r="F1743" s="14" t="str">
        <f>_xlfn.XLOOKUP(D1743,'Meal Info'!$A$4:$A$19,'Meal Info'!$C$4:$C$19)</f>
        <v>Edo</v>
      </c>
      <c r="G1743" s="7">
        <v>63.34</v>
      </c>
      <c r="H1743" s="7">
        <f t="shared" si="108"/>
        <v>6.3340000000000005</v>
      </c>
      <c r="I1743" s="7">
        <f t="shared" si="109"/>
        <v>69.674000000000007</v>
      </c>
      <c r="J1743" s="7">
        <v>7.0000000000000007E-2</v>
      </c>
      <c r="K1743" s="7">
        <f t="shared" si="110"/>
        <v>4.4338000000000006</v>
      </c>
      <c r="L1743" s="7" t="s">
        <v>5078</v>
      </c>
      <c r="M1743" s="7">
        <v>9</v>
      </c>
      <c r="N1743" s="7">
        <f>INDEX('Delivery Distances'!$B$6:$K$20,MATCH('Sales Summary_working sheet'!L1743,'Delivery Distances'!$A$6:$A$20,0),MATCH('Sales Summary_working sheet'!M1743,'Delivery Distances'!$B$5:$K$5,0))</f>
        <v>6</v>
      </c>
      <c r="O1743" s="7" cm="1">
        <f t="array" ref="O1743">_xlfn.XLOOKUP(L1743,'Delivery Distances'!$A$6:$A$20,_xlfn.XLOOKUP('Sales Summary_working sheet'!M1743,'Delivery Distances'!$B$5:$K$5,'Delivery Distances'!$B$6:$K$20))</f>
        <v>6</v>
      </c>
      <c r="P1743" s="7">
        <f t="shared" si="111"/>
        <v>10</v>
      </c>
    </row>
    <row r="1744" spans="1:16" ht="15.75" customHeight="1" x14ac:dyDescent="0.15">
      <c r="A1744" s="13">
        <v>43992</v>
      </c>
      <c r="B1744" s="19" t="s">
        <v>5360</v>
      </c>
      <c r="C1744" s="7" t="s">
        <v>2863</v>
      </c>
      <c r="D1744" s="14">
        <v>12</v>
      </c>
      <c r="E1744" s="14" t="str">
        <f>_xlfn.XLOOKUP(D1744,'Meal Info'!$A$4:$A$19,'Meal Info'!$B$4:$B$19)</f>
        <v>Thai</v>
      </c>
      <c r="F1744" s="14" t="str">
        <f>_xlfn.XLOOKUP(D1744,'Meal Info'!$A$4:$A$19,'Meal Info'!$C$4:$C$19)</f>
        <v>Edo</v>
      </c>
      <c r="G1744" s="7">
        <v>22.02</v>
      </c>
      <c r="H1744" s="7">
        <f t="shared" si="108"/>
        <v>2.202</v>
      </c>
      <c r="I1744" s="7">
        <f t="shared" si="109"/>
        <v>24.222000000000001</v>
      </c>
      <c r="J1744" s="7">
        <v>0.06</v>
      </c>
      <c r="K1744" s="7">
        <f t="shared" si="110"/>
        <v>1.3211999999999999</v>
      </c>
      <c r="L1744" s="7" t="s">
        <v>30</v>
      </c>
      <c r="M1744" s="7">
        <v>1</v>
      </c>
      <c r="N1744" s="7">
        <f>INDEX('Delivery Distances'!$B$6:$K$20,MATCH('Sales Summary_working sheet'!L1744,'Delivery Distances'!$A$6:$A$20,0),MATCH('Sales Summary_working sheet'!M1744,'Delivery Distances'!$B$5:$K$5,0))</f>
        <v>8</v>
      </c>
      <c r="O1744" s="7" cm="1">
        <f t="array" ref="O1744">_xlfn.XLOOKUP(L1744,'Delivery Distances'!$A$6:$A$20,_xlfn.XLOOKUP('Sales Summary_working sheet'!M1744,'Delivery Distances'!$B$5:$K$5,'Delivery Distances'!$B$6:$K$20))</f>
        <v>8</v>
      </c>
      <c r="P1744" s="7">
        <f t="shared" si="111"/>
        <v>11</v>
      </c>
    </row>
    <row r="1745" spans="1:16" ht="15.75" customHeight="1" x14ac:dyDescent="0.15">
      <c r="A1745" s="13">
        <v>43992</v>
      </c>
      <c r="B1745" s="19" t="s">
        <v>5360</v>
      </c>
      <c r="C1745" s="7" t="s">
        <v>156</v>
      </c>
      <c r="D1745" s="14">
        <v>6</v>
      </c>
      <c r="E1745" s="14" t="str">
        <f>_xlfn.XLOOKUP(D1745,'Meal Info'!$A$4:$A$19,'Meal Info'!$B$4:$B$19)</f>
        <v>Indian</v>
      </c>
      <c r="F1745" s="14" t="str">
        <f>_xlfn.XLOOKUP(D1745,'Meal Info'!$A$4:$A$19,'Meal Info'!$C$4:$C$19)</f>
        <v>Edo</v>
      </c>
      <c r="G1745" s="7">
        <v>50.72</v>
      </c>
      <c r="H1745" s="7">
        <f t="shared" si="108"/>
        <v>5.0720000000000001</v>
      </c>
      <c r="I1745" s="7">
        <f t="shared" si="109"/>
        <v>55.792000000000002</v>
      </c>
      <c r="J1745" s="7">
        <v>0.06</v>
      </c>
      <c r="K1745" s="7">
        <f t="shared" si="110"/>
        <v>3.0431999999999997</v>
      </c>
      <c r="L1745" s="7" t="s">
        <v>5078</v>
      </c>
      <c r="M1745" s="7">
        <v>9</v>
      </c>
      <c r="N1745" s="7">
        <f>INDEX('Delivery Distances'!$B$6:$K$20,MATCH('Sales Summary_working sheet'!L1745,'Delivery Distances'!$A$6:$A$20,0),MATCH('Sales Summary_working sheet'!M1745,'Delivery Distances'!$B$5:$K$5,0))</f>
        <v>6</v>
      </c>
      <c r="O1745" s="7" cm="1">
        <f t="array" ref="O1745">_xlfn.XLOOKUP(L1745,'Delivery Distances'!$A$6:$A$20,_xlfn.XLOOKUP('Sales Summary_working sheet'!M1745,'Delivery Distances'!$B$5:$K$5,'Delivery Distances'!$B$6:$K$20))</f>
        <v>6</v>
      </c>
      <c r="P1745" s="7">
        <f t="shared" si="111"/>
        <v>10</v>
      </c>
    </row>
    <row r="1746" spans="1:16" ht="15.75" customHeight="1" x14ac:dyDescent="0.15">
      <c r="A1746" s="13">
        <v>43992</v>
      </c>
      <c r="B1746" s="19" t="s">
        <v>5360</v>
      </c>
      <c r="C1746" s="7" t="s">
        <v>2749</v>
      </c>
      <c r="D1746" s="14">
        <v>12</v>
      </c>
      <c r="E1746" s="14" t="str">
        <f>_xlfn.XLOOKUP(D1746,'Meal Info'!$A$4:$A$19,'Meal Info'!$B$4:$B$19)</f>
        <v>Thai</v>
      </c>
      <c r="F1746" s="14" t="str">
        <f>_xlfn.XLOOKUP(D1746,'Meal Info'!$A$4:$A$19,'Meal Info'!$C$4:$C$19)</f>
        <v>Edo</v>
      </c>
      <c r="G1746" s="7">
        <v>32.03</v>
      </c>
      <c r="H1746" s="7">
        <f t="shared" si="108"/>
        <v>3.2030000000000003</v>
      </c>
      <c r="I1746" s="7">
        <f t="shared" si="109"/>
        <v>35.233000000000004</v>
      </c>
      <c r="J1746" s="7">
        <v>0.19</v>
      </c>
      <c r="K1746" s="7">
        <f t="shared" si="110"/>
        <v>6.0857000000000001</v>
      </c>
      <c r="L1746" s="7" t="s">
        <v>31</v>
      </c>
      <c r="M1746" s="7">
        <v>4</v>
      </c>
      <c r="N1746" s="7">
        <f>INDEX('Delivery Distances'!$B$6:$K$20,MATCH('Sales Summary_working sheet'!L1746,'Delivery Distances'!$A$6:$A$20,0),MATCH('Sales Summary_working sheet'!M1746,'Delivery Distances'!$B$5:$K$5,0))</f>
        <v>8</v>
      </c>
      <c r="O1746" s="7" cm="1">
        <f t="array" ref="O1746">_xlfn.XLOOKUP(L1746,'Delivery Distances'!$A$6:$A$20,_xlfn.XLOOKUP('Sales Summary_working sheet'!M1746,'Delivery Distances'!$B$5:$K$5,'Delivery Distances'!$B$6:$K$20))</f>
        <v>8</v>
      </c>
      <c r="P1746" s="7">
        <f t="shared" si="111"/>
        <v>11</v>
      </c>
    </row>
    <row r="1747" spans="1:16" ht="15.75" customHeight="1" x14ac:dyDescent="0.15">
      <c r="A1747" s="13">
        <v>43992</v>
      </c>
      <c r="B1747" s="19" t="s">
        <v>5360</v>
      </c>
      <c r="C1747" s="7" t="s">
        <v>428</v>
      </c>
      <c r="D1747" s="14">
        <v>12</v>
      </c>
      <c r="E1747" s="14" t="str">
        <f>_xlfn.XLOOKUP(D1747,'Meal Info'!$A$4:$A$19,'Meal Info'!$B$4:$B$19)</f>
        <v>Thai</v>
      </c>
      <c r="F1747" s="14" t="str">
        <f>_xlfn.XLOOKUP(D1747,'Meal Info'!$A$4:$A$19,'Meal Info'!$C$4:$C$19)</f>
        <v>Edo</v>
      </c>
      <c r="G1747" s="7">
        <v>44.94</v>
      </c>
      <c r="H1747" s="7">
        <f t="shared" si="108"/>
        <v>4.4939999999999998</v>
      </c>
      <c r="I1747" s="7">
        <f t="shared" si="109"/>
        <v>49.433999999999997</v>
      </c>
      <c r="J1747" s="7">
        <v>0.37</v>
      </c>
      <c r="K1747" s="7">
        <f t="shared" si="110"/>
        <v>16.627800000000001</v>
      </c>
      <c r="L1747" s="7" t="s">
        <v>28</v>
      </c>
      <c r="M1747" s="7">
        <v>4</v>
      </c>
      <c r="N1747" s="7">
        <f>INDEX('Delivery Distances'!$B$6:$K$20,MATCH('Sales Summary_working sheet'!L1747,'Delivery Distances'!$A$6:$A$20,0),MATCH('Sales Summary_working sheet'!M1747,'Delivery Distances'!$B$5:$K$5,0))</f>
        <v>8</v>
      </c>
      <c r="O1747" s="7" cm="1">
        <f t="array" ref="O1747">_xlfn.XLOOKUP(L1747,'Delivery Distances'!$A$6:$A$20,_xlfn.XLOOKUP('Sales Summary_working sheet'!M1747,'Delivery Distances'!$B$5:$K$5,'Delivery Distances'!$B$6:$K$20))</f>
        <v>8</v>
      </c>
      <c r="P1747" s="7">
        <f t="shared" si="111"/>
        <v>11</v>
      </c>
    </row>
    <row r="1748" spans="1:16" ht="15.75" customHeight="1" x14ac:dyDescent="0.15">
      <c r="A1748" s="13">
        <v>43992</v>
      </c>
      <c r="B1748" s="19" t="s">
        <v>5360</v>
      </c>
      <c r="C1748" s="7" t="s">
        <v>282</v>
      </c>
      <c r="D1748" s="14">
        <v>4</v>
      </c>
      <c r="E1748" s="14" t="str">
        <f>_xlfn.XLOOKUP(D1748,'Meal Info'!$A$4:$A$19,'Meal Info'!$B$4:$B$19)</f>
        <v>Burritos</v>
      </c>
      <c r="F1748" s="14" t="str">
        <f>_xlfn.XLOOKUP(D1748,'Meal Info'!$A$4:$A$19,'Meal Info'!$C$4:$C$19)</f>
        <v>Edo</v>
      </c>
      <c r="G1748" s="7">
        <v>88.92</v>
      </c>
      <c r="H1748" s="7">
        <f t="shared" si="108"/>
        <v>8.8920000000000012</v>
      </c>
      <c r="I1748" s="7">
        <f t="shared" si="109"/>
        <v>97.811999999999998</v>
      </c>
      <c r="J1748" s="7">
        <v>0.28999999999999998</v>
      </c>
      <c r="K1748" s="7">
        <f t="shared" si="110"/>
        <v>25.786799999999999</v>
      </c>
      <c r="L1748" s="7" t="s">
        <v>27</v>
      </c>
      <c r="M1748" s="7">
        <v>5</v>
      </c>
      <c r="N1748" s="7">
        <f>INDEX('Delivery Distances'!$B$6:$K$20,MATCH('Sales Summary_working sheet'!L1748,'Delivery Distances'!$A$6:$A$20,0),MATCH('Sales Summary_working sheet'!M1748,'Delivery Distances'!$B$5:$K$5,0))</f>
        <v>14</v>
      </c>
      <c r="O1748" s="7" cm="1">
        <f t="array" ref="O1748">_xlfn.XLOOKUP(L1748,'Delivery Distances'!$A$6:$A$20,_xlfn.XLOOKUP('Sales Summary_working sheet'!M1748,'Delivery Distances'!$B$5:$K$5,'Delivery Distances'!$B$6:$K$20))</f>
        <v>14</v>
      </c>
      <c r="P1748" s="7">
        <f t="shared" si="111"/>
        <v>14</v>
      </c>
    </row>
    <row r="1749" spans="1:16" ht="15.75" customHeight="1" x14ac:dyDescent="0.15">
      <c r="A1749" s="13">
        <v>43992</v>
      </c>
      <c r="B1749" s="19" t="s">
        <v>5360</v>
      </c>
      <c r="C1749" s="7" t="s">
        <v>579</v>
      </c>
      <c r="D1749" s="14">
        <v>4</v>
      </c>
      <c r="E1749" s="14" t="str">
        <f>_xlfn.XLOOKUP(D1749,'Meal Info'!$A$4:$A$19,'Meal Info'!$B$4:$B$19)</f>
        <v>Burritos</v>
      </c>
      <c r="F1749" s="14" t="str">
        <f>_xlfn.XLOOKUP(D1749,'Meal Info'!$A$4:$A$19,'Meal Info'!$C$4:$C$19)</f>
        <v>Edo</v>
      </c>
      <c r="G1749" s="7">
        <v>14.52</v>
      </c>
      <c r="H1749" s="7">
        <f t="shared" si="108"/>
        <v>1.452</v>
      </c>
      <c r="I1749" s="7">
        <f t="shared" si="109"/>
        <v>15.972</v>
      </c>
      <c r="J1749" s="7">
        <v>0.34</v>
      </c>
      <c r="K1749" s="7">
        <f t="shared" si="110"/>
        <v>4.9367999999999999</v>
      </c>
      <c r="L1749" s="7" t="s">
        <v>30</v>
      </c>
      <c r="M1749" s="7">
        <v>2</v>
      </c>
      <c r="N1749" s="7">
        <f>INDEX('Delivery Distances'!$B$6:$K$20,MATCH('Sales Summary_working sheet'!L1749,'Delivery Distances'!$A$6:$A$20,0),MATCH('Sales Summary_working sheet'!M1749,'Delivery Distances'!$B$5:$K$5,0))</f>
        <v>12</v>
      </c>
      <c r="O1749" s="7" cm="1">
        <f t="array" ref="O1749">_xlfn.XLOOKUP(L1749,'Delivery Distances'!$A$6:$A$20,_xlfn.XLOOKUP('Sales Summary_working sheet'!M1749,'Delivery Distances'!$B$5:$K$5,'Delivery Distances'!$B$6:$K$20))</f>
        <v>12</v>
      </c>
      <c r="P1749" s="7">
        <f t="shared" si="111"/>
        <v>13</v>
      </c>
    </row>
    <row r="1750" spans="1:16" ht="15.75" customHeight="1" x14ac:dyDescent="0.15">
      <c r="A1750" s="13">
        <v>43992</v>
      </c>
      <c r="B1750" s="19" t="s">
        <v>5360</v>
      </c>
      <c r="C1750" s="7" t="s">
        <v>4107</v>
      </c>
      <c r="D1750" s="14">
        <v>4</v>
      </c>
      <c r="E1750" s="14" t="str">
        <f>_xlfn.XLOOKUP(D1750,'Meal Info'!$A$4:$A$19,'Meal Info'!$B$4:$B$19)</f>
        <v>Burritos</v>
      </c>
      <c r="F1750" s="14" t="str">
        <f>_xlfn.XLOOKUP(D1750,'Meal Info'!$A$4:$A$19,'Meal Info'!$C$4:$C$19)</f>
        <v>Edo</v>
      </c>
      <c r="G1750" s="7">
        <v>52.52</v>
      </c>
      <c r="H1750" s="7">
        <f t="shared" si="108"/>
        <v>5.2520000000000007</v>
      </c>
      <c r="I1750" s="7">
        <f t="shared" si="109"/>
        <v>57.772000000000006</v>
      </c>
      <c r="J1750" s="7">
        <v>0.38</v>
      </c>
      <c r="K1750" s="7">
        <f t="shared" si="110"/>
        <v>19.957600000000003</v>
      </c>
      <c r="L1750" s="7" t="s">
        <v>27</v>
      </c>
      <c r="M1750" s="7">
        <v>8</v>
      </c>
      <c r="N1750" s="7">
        <f>INDEX('Delivery Distances'!$B$6:$K$20,MATCH('Sales Summary_working sheet'!L1750,'Delivery Distances'!$A$6:$A$20,0),MATCH('Sales Summary_working sheet'!M1750,'Delivery Distances'!$B$5:$K$5,0))</f>
        <v>8</v>
      </c>
      <c r="O1750" s="7" cm="1">
        <f t="array" ref="O1750">_xlfn.XLOOKUP(L1750,'Delivery Distances'!$A$6:$A$20,_xlfn.XLOOKUP('Sales Summary_working sheet'!M1750,'Delivery Distances'!$B$5:$K$5,'Delivery Distances'!$B$6:$K$20))</f>
        <v>8</v>
      </c>
      <c r="P1750" s="7">
        <f t="shared" si="111"/>
        <v>11</v>
      </c>
    </row>
    <row r="1751" spans="1:16" ht="15.75" customHeight="1" x14ac:dyDescent="0.15">
      <c r="A1751" s="13">
        <v>43992</v>
      </c>
      <c r="B1751" s="19" t="s">
        <v>5360</v>
      </c>
      <c r="C1751" s="7" t="s">
        <v>4940</v>
      </c>
      <c r="D1751" s="14">
        <v>6</v>
      </c>
      <c r="E1751" s="14" t="str">
        <f>_xlfn.XLOOKUP(D1751,'Meal Info'!$A$4:$A$19,'Meal Info'!$B$4:$B$19)</f>
        <v>Indian</v>
      </c>
      <c r="F1751" s="14" t="str">
        <f>_xlfn.XLOOKUP(D1751,'Meal Info'!$A$4:$A$19,'Meal Info'!$C$4:$C$19)</f>
        <v>Edo</v>
      </c>
      <c r="G1751" s="7">
        <v>2.4</v>
      </c>
      <c r="H1751" s="7">
        <f t="shared" si="108"/>
        <v>0.24</v>
      </c>
      <c r="I1751" s="7">
        <f t="shared" si="109"/>
        <v>2.6399999999999997</v>
      </c>
      <c r="J1751" s="7">
        <v>0.32</v>
      </c>
      <c r="K1751" s="7">
        <f t="shared" si="110"/>
        <v>0.76800000000000002</v>
      </c>
      <c r="L1751" s="7" t="s">
        <v>5083</v>
      </c>
      <c r="M1751" s="7">
        <v>2</v>
      </c>
      <c r="N1751" s="7">
        <f>INDEX('Delivery Distances'!$B$6:$K$20,MATCH('Sales Summary_working sheet'!L1751,'Delivery Distances'!$A$6:$A$20,0),MATCH('Sales Summary_working sheet'!M1751,'Delivery Distances'!$B$5:$K$5,0))</f>
        <v>1</v>
      </c>
      <c r="O1751" s="7" cm="1">
        <f t="array" ref="O1751">_xlfn.XLOOKUP(L1751,'Delivery Distances'!$A$6:$A$20,_xlfn.XLOOKUP('Sales Summary_working sheet'!M1751,'Delivery Distances'!$B$5:$K$5,'Delivery Distances'!$B$6:$K$20))</f>
        <v>1</v>
      </c>
      <c r="P1751" s="7">
        <f t="shared" si="111"/>
        <v>3</v>
      </c>
    </row>
    <row r="1752" spans="1:16" ht="15.75" customHeight="1" x14ac:dyDescent="0.15">
      <c r="A1752" s="13">
        <v>43992</v>
      </c>
      <c r="B1752" s="19" t="s">
        <v>5360</v>
      </c>
      <c r="C1752" s="7" t="s">
        <v>4071</v>
      </c>
      <c r="D1752" s="14">
        <v>4</v>
      </c>
      <c r="E1752" s="14" t="str">
        <f>_xlfn.XLOOKUP(D1752,'Meal Info'!$A$4:$A$19,'Meal Info'!$B$4:$B$19)</f>
        <v>Burritos</v>
      </c>
      <c r="F1752" s="14" t="str">
        <f>_xlfn.XLOOKUP(D1752,'Meal Info'!$A$4:$A$19,'Meal Info'!$C$4:$C$19)</f>
        <v>Edo</v>
      </c>
      <c r="G1752" s="7">
        <v>60.93</v>
      </c>
      <c r="H1752" s="7">
        <f t="shared" si="108"/>
        <v>6.093</v>
      </c>
      <c r="I1752" s="7">
        <f t="shared" si="109"/>
        <v>67.022999999999996</v>
      </c>
      <c r="J1752" s="7">
        <v>0.02</v>
      </c>
      <c r="K1752" s="7">
        <f t="shared" si="110"/>
        <v>1.2186000000000001</v>
      </c>
      <c r="L1752" s="7" t="s">
        <v>31</v>
      </c>
      <c r="M1752" s="7">
        <v>5</v>
      </c>
      <c r="N1752" s="7">
        <f>INDEX('Delivery Distances'!$B$6:$K$20,MATCH('Sales Summary_working sheet'!L1752,'Delivery Distances'!$A$6:$A$20,0),MATCH('Sales Summary_working sheet'!M1752,'Delivery Distances'!$B$5:$K$5,0))</f>
        <v>3</v>
      </c>
      <c r="O1752" s="7" cm="1">
        <f t="array" ref="O1752">_xlfn.XLOOKUP(L1752,'Delivery Distances'!$A$6:$A$20,_xlfn.XLOOKUP('Sales Summary_working sheet'!M1752,'Delivery Distances'!$B$5:$K$5,'Delivery Distances'!$B$6:$K$20))</f>
        <v>3</v>
      </c>
      <c r="P1752" s="7">
        <f t="shared" si="111"/>
        <v>7</v>
      </c>
    </row>
    <row r="1753" spans="1:16" ht="15.75" customHeight="1" x14ac:dyDescent="0.15">
      <c r="A1753" s="13">
        <v>43992</v>
      </c>
      <c r="B1753" s="19" t="s">
        <v>5360</v>
      </c>
      <c r="C1753" s="7" t="s">
        <v>4098</v>
      </c>
      <c r="D1753" s="14">
        <v>12</v>
      </c>
      <c r="E1753" s="14" t="str">
        <f>_xlfn.XLOOKUP(D1753,'Meal Info'!$A$4:$A$19,'Meal Info'!$B$4:$B$19)</f>
        <v>Thai</v>
      </c>
      <c r="F1753" s="14" t="str">
        <f>_xlfn.XLOOKUP(D1753,'Meal Info'!$A$4:$A$19,'Meal Info'!$C$4:$C$19)</f>
        <v>Edo</v>
      </c>
      <c r="G1753" s="7">
        <v>69.489999999999995</v>
      </c>
      <c r="H1753" s="7">
        <f t="shared" si="108"/>
        <v>6.9489999999999998</v>
      </c>
      <c r="I1753" s="7">
        <f t="shared" si="109"/>
        <v>76.438999999999993</v>
      </c>
      <c r="J1753" s="7">
        <v>0.01</v>
      </c>
      <c r="K1753" s="7">
        <f t="shared" si="110"/>
        <v>0.69489999999999996</v>
      </c>
      <c r="L1753" s="7" t="s">
        <v>27</v>
      </c>
      <c r="M1753" s="7">
        <v>8</v>
      </c>
      <c r="N1753" s="7">
        <f>INDEX('Delivery Distances'!$B$6:$K$20,MATCH('Sales Summary_working sheet'!L1753,'Delivery Distances'!$A$6:$A$20,0),MATCH('Sales Summary_working sheet'!M1753,'Delivery Distances'!$B$5:$K$5,0))</f>
        <v>8</v>
      </c>
      <c r="O1753" s="7" cm="1">
        <f t="array" ref="O1753">_xlfn.XLOOKUP(L1753,'Delivery Distances'!$A$6:$A$20,_xlfn.XLOOKUP('Sales Summary_working sheet'!M1753,'Delivery Distances'!$B$5:$K$5,'Delivery Distances'!$B$6:$K$20))</f>
        <v>8</v>
      </c>
      <c r="P1753" s="7">
        <f t="shared" si="111"/>
        <v>11</v>
      </c>
    </row>
    <row r="1754" spans="1:16" ht="15.75" customHeight="1" x14ac:dyDescent="0.15">
      <c r="A1754" s="13">
        <v>43992</v>
      </c>
      <c r="B1754" s="19" t="s">
        <v>5360</v>
      </c>
      <c r="C1754" s="7" t="s">
        <v>4364</v>
      </c>
      <c r="D1754" s="14">
        <v>6</v>
      </c>
      <c r="E1754" s="14" t="str">
        <f>_xlfn.XLOOKUP(D1754,'Meal Info'!$A$4:$A$19,'Meal Info'!$B$4:$B$19)</f>
        <v>Indian</v>
      </c>
      <c r="F1754" s="14" t="str">
        <f>_xlfn.XLOOKUP(D1754,'Meal Info'!$A$4:$A$19,'Meal Info'!$C$4:$C$19)</f>
        <v>Edo</v>
      </c>
      <c r="G1754" s="7">
        <v>9.19</v>
      </c>
      <c r="H1754" s="7">
        <f t="shared" si="108"/>
        <v>0.91900000000000004</v>
      </c>
      <c r="I1754" s="7">
        <f t="shared" si="109"/>
        <v>10.109</v>
      </c>
      <c r="J1754" s="7">
        <v>0.35</v>
      </c>
      <c r="K1754" s="7">
        <f t="shared" si="110"/>
        <v>3.2164999999999995</v>
      </c>
      <c r="L1754" s="7" t="s">
        <v>5082</v>
      </c>
      <c r="M1754" s="7">
        <v>6</v>
      </c>
      <c r="N1754" s="7">
        <f>INDEX('Delivery Distances'!$B$6:$K$20,MATCH('Sales Summary_working sheet'!L1754,'Delivery Distances'!$A$6:$A$20,0),MATCH('Sales Summary_working sheet'!M1754,'Delivery Distances'!$B$5:$K$5,0))</f>
        <v>1</v>
      </c>
      <c r="O1754" s="7" cm="1">
        <f t="array" ref="O1754">_xlfn.XLOOKUP(L1754,'Delivery Distances'!$A$6:$A$20,_xlfn.XLOOKUP('Sales Summary_working sheet'!M1754,'Delivery Distances'!$B$5:$K$5,'Delivery Distances'!$B$6:$K$20))</f>
        <v>1</v>
      </c>
      <c r="P1754" s="7">
        <f t="shared" si="111"/>
        <v>3</v>
      </c>
    </row>
    <row r="1755" spans="1:16" ht="15.75" customHeight="1" x14ac:dyDescent="0.15">
      <c r="A1755" s="13">
        <v>43992</v>
      </c>
      <c r="B1755" s="19" t="s">
        <v>5360</v>
      </c>
      <c r="C1755" s="7" t="s">
        <v>2327</v>
      </c>
      <c r="D1755" s="14">
        <v>4</v>
      </c>
      <c r="E1755" s="14" t="str">
        <f>_xlfn.XLOOKUP(D1755,'Meal Info'!$A$4:$A$19,'Meal Info'!$B$4:$B$19)</f>
        <v>Burritos</v>
      </c>
      <c r="F1755" s="14" t="str">
        <f>_xlfn.XLOOKUP(D1755,'Meal Info'!$A$4:$A$19,'Meal Info'!$C$4:$C$19)</f>
        <v>Edo</v>
      </c>
      <c r="G1755" s="7">
        <v>44.88</v>
      </c>
      <c r="H1755" s="7">
        <f t="shared" si="108"/>
        <v>4.4880000000000004</v>
      </c>
      <c r="I1755" s="7">
        <f t="shared" si="109"/>
        <v>49.368000000000002</v>
      </c>
      <c r="J1755" s="7">
        <v>0.02</v>
      </c>
      <c r="K1755" s="7">
        <f t="shared" si="110"/>
        <v>0.89760000000000006</v>
      </c>
      <c r="L1755" s="7" t="s">
        <v>5075</v>
      </c>
      <c r="M1755" s="7">
        <v>3</v>
      </c>
      <c r="N1755" s="7">
        <f>INDEX('Delivery Distances'!$B$6:$K$20,MATCH('Sales Summary_working sheet'!L1755,'Delivery Distances'!$A$6:$A$20,0),MATCH('Sales Summary_working sheet'!M1755,'Delivery Distances'!$B$5:$K$5,0))</f>
        <v>15</v>
      </c>
      <c r="O1755" s="7" cm="1">
        <f t="array" ref="O1755">_xlfn.XLOOKUP(L1755,'Delivery Distances'!$A$6:$A$20,_xlfn.XLOOKUP('Sales Summary_working sheet'!M1755,'Delivery Distances'!$B$5:$K$5,'Delivery Distances'!$B$6:$K$20))</f>
        <v>15</v>
      </c>
      <c r="P1755" s="7">
        <f t="shared" si="111"/>
        <v>14.5</v>
      </c>
    </row>
    <row r="1756" spans="1:16" ht="15.75" customHeight="1" x14ac:dyDescent="0.15">
      <c r="A1756" s="13">
        <v>43992</v>
      </c>
      <c r="B1756" s="19" t="s">
        <v>5360</v>
      </c>
      <c r="C1756" s="7" t="s">
        <v>260</v>
      </c>
      <c r="D1756" s="14">
        <v>6</v>
      </c>
      <c r="E1756" s="14" t="str">
        <f>_xlfn.XLOOKUP(D1756,'Meal Info'!$A$4:$A$19,'Meal Info'!$B$4:$B$19)</f>
        <v>Indian</v>
      </c>
      <c r="F1756" s="14" t="str">
        <f>_xlfn.XLOOKUP(D1756,'Meal Info'!$A$4:$A$19,'Meal Info'!$C$4:$C$19)</f>
        <v>Edo</v>
      </c>
      <c r="G1756" s="7">
        <v>54.06</v>
      </c>
      <c r="H1756" s="7">
        <f t="shared" si="108"/>
        <v>5.4060000000000006</v>
      </c>
      <c r="I1756" s="7">
        <f t="shared" si="109"/>
        <v>59.466000000000001</v>
      </c>
      <c r="J1756" s="7">
        <v>0.34</v>
      </c>
      <c r="K1756" s="7">
        <f t="shared" si="110"/>
        <v>18.380400000000002</v>
      </c>
      <c r="L1756" s="7" t="s">
        <v>5075</v>
      </c>
      <c r="M1756" s="7">
        <v>10</v>
      </c>
      <c r="N1756" s="7">
        <f>INDEX('Delivery Distances'!$B$6:$K$20,MATCH('Sales Summary_working sheet'!L1756,'Delivery Distances'!$A$6:$A$20,0),MATCH('Sales Summary_working sheet'!M1756,'Delivery Distances'!$B$5:$K$5,0))</f>
        <v>14</v>
      </c>
      <c r="O1756" s="7" cm="1">
        <f t="array" ref="O1756">_xlfn.XLOOKUP(L1756,'Delivery Distances'!$A$6:$A$20,_xlfn.XLOOKUP('Sales Summary_working sheet'!M1756,'Delivery Distances'!$B$5:$K$5,'Delivery Distances'!$B$6:$K$20))</f>
        <v>14</v>
      </c>
      <c r="P1756" s="7">
        <f t="shared" si="111"/>
        <v>14</v>
      </c>
    </row>
    <row r="1757" spans="1:16" ht="15.75" customHeight="1" x14ac:dyDescent="0.15">
      <c r="A1757" s="13">
        <v>43992</v>
      </c>
      <c r="B1757" s="19" t="s">
        <v>5360</v>
      </c>
      <c r="C1757" s="7" t="s">
        <v>2600</v>
      </c>
      <c r="D1757" s="14">
        <v>6</v>
      </c>
      <c r="E1757" s="14" t="str">
        <f>_xlfn.XLOOKUP(D1757,'Meal Info'!$A$4:$A$19,'Meal Info'!$B$4:$B$19)</f>
        <v>Indian</v>
      </c>
      <c r="F1757" s="14" t="str">
        <f>_xlfn.XLOOKUP(D1757,'Meal Info'!$A$4:$A$19,'Meal Info'!$C$4:$C$19)</f>
        <v>Edo</v>
      </c>
      <c r="G1757" s="7">
        <v>79.11</v>
      </c>
      <c r="H1757" s="7">
        <f t="shared" si="108"/>
        <v>7.9110000000000005</v>
      </c>
      <c r="I1757" s="7">
        <f t="shared" si="109"/>
        <v>87.021000000000001</v>
      </c>
      <c r="J1757" s="7">
        <v>0.25</v>
      </c>
      <c r="K1757" s="7">
        <f t="shared" si="110"/>
        <v>19.7775</v>
      </c>
      <c r="L1757" s="7" t="s">
        <v>28</v>
      </c>
      <c r="M1757" s="7">
        <v>6</v>
      </c>
      <c r="N1757" s="7">
        <f>INDEX('Delivery Distances'!$B$6:$K$20,MATCH('Sales Summary_working sheet'!L1757,'Delivery Distances'!$A$6:$A$20,0),MATCH('Sales Summary_working sheet'!M1757,'Delivery Distances'!$B$5:$K$5,0))</f>
        <v>6</v>
      </c>
      <c r="O1757" s="7" cm="1">
        <f t="array" ref="O1757">_xlfn.XLOOKUP(L1757,'Delivery Distances'!$A$6:$A$20,_xlfn.XLOOKUP('Sales Summary_working sheet'!M1757,'Delivery Distances'!$B$5:$K$5,'Delivery Distances'!$B$6:$K$20))</f>
        <v>6</v>
      </c>
      <c r="P1757" s="7">
        <f t="shared" si="111"/>
        <v>10</v>
      </c>
    </row>
    <row r="1758" spans="1:16" ht="15.75" customHeight="1" x14ac:dyDescent="0.15">
      <c r="A1758" s="13">
        <v>43992</v>
      </c>
      <c r="B1758" s="19" t="s">
        <v>5360</v>
      </c>
      <c r="C1758" s="7" t="s">
        <v>1157</v>
      </c>
      <c r="D1758" s="14">
        <v>12</v>
      </c>
      <c r="E1758" s="14" t="str">
        <f>_xlfn.XLOOKUP(D1758,'Meal Info'!$A$4:$A$19,'Meal Info'!$B$4:$B$19)</f>
        <v>Thai</v>
      </c>
      <c r="F1758" s="14" t="str">
        <f>_xlfn.XLOOKUP(D1758,'Meal Info'!$A$4:$A$19,'Meal Info'!$C$4:$C$19)</f>
        <v>Edo</v>
      </c>
      <c r="G1758" s="7">
        <v>31.26</v>
      </c>
      <c r="H1758" s="7">
        <f t="shared" si="108"/>
        <v>3.1260000000000003</v>
      </c>
      <c r="I1758" s="7">
        <f t="shared" si="109"/>
        <v>34.386000000000003</v>
      </c>
      <c r="J1758" s="7">
        <v>0.4</v>
      </c>
      <c r="K1758" s="7">
        <f t="shared" si="110"/>
        <v>12.504000000000001</v>
      </c>
      <c r="L1758" s="7" t="s">
        <v>26</v>
      </c>
      <c r="M1758" s="7">
        <v>3</v>
      </c>
      <c r="N1758" s="7">
        <f>INDEX('Delivery Distances'!$B$6:$K$20,MATCH('Sales Summary_working sheet'!L1758,'Delivery Distances'!$A$6:$A$20,0),MATCH('Sales Summary_working sheet'!M1758,'Delivery Distances'!$B$5:$K$5,0))</f>
        <v>12</v>
      </c>
      <c r="O1758" s="7" cm="1">
        <f t="array" ref="O1758">_xlfn.XLOOKUP(L1758,'Delivery Distances'!$A$6:$A$20,_xlfn.XLOOKUP('Sales Summary_working sheet'!M1758,'Delivery Distances'!$B$5:$K$5,'Delivery Distances'!$B$6:$K$20))</f>
        <v>12</v>
      </c>
      <c r="P1758" s="7">
        <f t="shared" si="111"/>
        <v>13</v>
      </c>
    </row>
    <row r="1759" spans="1:16" ht="15.75" customHeight="1" x14ac:dyDescent="0.15">
      <c r="A1759" s="13">
        <v>43992</v>
      </c>
      <c r="B1759" s="19" t="s">
        <v>5360</v>
      </c>
      <c r="C1759" s="7" t="s">
        <v>3244</v>
      </c>
      <c r="D1759" s="14">
        <v>4</v>
      </c>
      <c r="E1759" s="14" t="str">
        <f>_xlfn.XLOOKUP(D1759,'Meal Info'!$A$4:$A$19,'Meal Info'!$B$4:$B$19)</f>
        <v>Burritos</v>
      </c>
      <c r="F1759" s="14" t="str">
        <f>_xlfn.XLOOKUP(D1759,'Meal Info'!$A$4:$A$19,'Meal Info'!$C$4:$C$19)</f>
        <v>Edo</v>
      </c>
      <c r="G1759" s="7">
        <v>11.2</v>
      </c>
      <c r="H1759" s="7">
        <f t="shared" si="108"/>
        <v>1.1199999999999999</v>
      </c>
      <c r="I1759" s="7">
        <f t="shared" si="109"/>
        <v>12.319999999999999</v>
      </c>
      <c r="J1759" s="7">
        <v>0.16</v>
      </c>
      <c r="K1759" s="7">
        <f t="shared" si="110"/>
        <v>1.7919999999999998</v>
      </c>
      <c r="L1759" s="7" t="s">
        <v>5083</v>
      </c>
      <c r="M1759" s="7">
        <v>8</v>
      </c>
      <c r="N1759" s="7">
        <f>INDEX('Delivery Distances'!$B$6:$K$20,MATCH('Sales Summary_working sheet'!L1759,'Delivery Distances'!$A$6:$A$20,0),MATCH('Sales Summary_working sheet'!M1759,'Delivery Distances'!$B$5:$K$5,0))</f>
        <v>3</v>
      </c>
      <c r="O1759" s="7" cm="1">
        <f t="array" ref="O1759">_xlfn.XLOOKUP(L1759,'Delivery Distances'!$A$6:$A$20,_xlfn.XLOOKUP('Sales Summary_working sheet'!M1759,'Delivery Distances'!$B$5:$K$5,'Delivery Distances'!$B$6:$K$20))</f>
        <v>3</v>
      </c>
      <c r="P1759" s="7">
        <f t="shared" si="111"/>
        <v>7</v>
      </c>
    </row>
    <row r="1760" spans="1:16" ht="15.75" customHeight="1" x14ac:dyDescent="0.15">
      <c r="A1760" s="13">
        <v>43992</v>
      </c>
      <c r="B1760" s="19" t="s">
        <v>5360</v>
      </c>
      <c r="C1760" s="7" t="s">
        <v>2748</v>
      </c>
      <c r="D1760" s="14">
        <v>4</v>
      </c>
      <c r="E1760" s="14" t="str">
        <f>_xlfn.XLOOKUP(D1760,'Meal Info'!$A$4:$A$19,'Meal Info'!$B$4:$B$19)</f>
        <v>Burritos</v>
      </c>
      <c r="F1760" s="14" t="str">
        <f>_xlfn.XLOOKUP(D1760,'Meal Info'!$A$4:$A$19,'Meal Info'!$C$4:$C$19)</f>
        <v>Edo</v>
      </c>
      <c r="G1760" s="7">
        <v>26.23</v>
      </c>
      <c r="H1760" s="7">
        <f t="shared" si="108"/>
        <v>2.6230000000000002</v>
      </c>
      <c r="I1760" s="7">
        <f t="shared" si="109"/>
        <v>28.853000000000002</v>
      </c>
      <c r="J1760" s="7">
        <v>0.4</v>
      </c>
      <c r="K1760" s="7">
        <f t="shared" si="110"/>
        <v>10.492000000000001</v>
      </c>
      <c r="L1760" s="7" t="s">
        <v>30</v>
      </c>
      <c r="M1760" s="7">
        <v>2</v>
      </c>
      <c r="N1760" s="7">
        <f>INDEX('Delivery Distances'!$B$6:$K$20,MATCH('Sales Summary_working sheet'!L1760,'Delivery Distances'!$A$6:$A$20,0),MATCH('Sales Summary_working sheet'!M1760,'Delivery Distances'!$B$5:$K$5,0))</f>
        <v>12</v>
      </c>
      <c r="O1760" s="7" cm="1">
        <f t="array" ref="O1760">_xlfn.XLOOKUP(L1760,'Delivery Distances'!$A$6:$A$20,_xlfn.XLOOKUP('Sales Summary_working sheet'!M1760,'Delivery Distances'!$B$5:$K$5,'Delivery Distances'!$B$6:$K$20))</f>
        <v>12</v>
      </c>
      <c r="P1760" s="7">
        <f t="shared" si="111"/>
        <v>13</v>
      </c>
    </row>
    <row r="1761" spans="1:16" ht="15.75" customHeight="1" x14ac:dyDescent="0.15">
      <c r="A1761" s="13">
        <v>43992</v>
      </c>
      <c r="B1761" s="19" t="s">
        <v>5360</v>
      </c>
      <c r="C1761" s="7" t="s">
        <v>547</v>
      </c>
      <c r="D1761" s="14">
        <v>4</v>
      </c>
      <c r="E1761" s="14" t="str">
        <f>_xlfn.XLOOKUP(D1761,'Meal Info'!$A$4:$A$19,'Meal Info'!$B$4:$B$19)</f>
        <v>Burritos</v>
      </c>
      <c r="F1761" s="14" t="str">
        <f>_xlfn.XLOOKUP(D1761,'Meal Info'!$A$4:$A$19,'Meal Info'!$C$4:$C$19)</f>
        <v>Edo</v>
      </c>
      <c r="G1761" s="7">
        <v>55.01</v>
      </c>
      <c r="H1761" s="7">
        <f t="shared" si="108"/>
        <v>5.5010000000000003</v>
      </c>
      <c r="I1761" s="7">
        <f t="shared" si="109"/>
        <v>60.510999999999996</v>
      </c>
      <c r="J1761" s="7">
        <v>0.12</v>
      </c>
      <c r="K1761" s="7">
        <f t="shared" si="110"/>
        <v>6.6011999999999995</v>
      </c>
      <c r="L1761" s="7" t="s">
        <v>5082</v>
      </c>
      <c r="M1761" s="7">
        <v>4</v>
      </c>
      <c r="N1761" s="7">
        <f>INDEX('Delivery Distances'!$B$6:$K$20,MATCH('Sales Summary_working sheet'!L1761,'Delivery Distances'!$A$6:$A$20,0),MATCH('Sales Summary_working sheet'!M1761,'Delivery Distances'!$B$5:$K$5,0))</f>
        <v>2</v>
      </c>
      <c r="O1761" s="7" cm="1">
        <f t="array" ref="O1761">_xlfn.XLOOKUP(L1761,'Delivery Distances'!$A$6:$A$20,_xlfn.XLOOKUP('Sales Summary_working sheet'!M1761,'Delivery Distances'!$B$5:$K$5,'Delivery Distances'!$B$6:$K$20))</f>
        <v>2</v>
      </c>
      <c r="P1761" s="7">
        <f t="shared" si="111"/>
        <v>6</v>
      </c>
    </row>
    <row r="1762" spans="1:16" ht="15.75" customHeight="1" x14ac:dyDescent="0.15">
      <c r="A1762" s="13">
        <v>43992</v>
      </c>
      <c r="B1762" s="19" t="s">
        <v>5360</v>
      </c>
      <c r="C1762" s="7" t="s">
        <v>4467</v>
      </c>
      <c r="D1762" s="14">
        <v>12</v>
      </c>
      <c r="E1762" s="14" t="str">
        <f>_xlfn.XLOOKUP(D1762,'Meal Info'!$A$4:$A$19,'Meal Info'!$B$4:$B$19)</f>
        <v>Thai</v>
      </c>
      <c r="F1762" s="14" t="str">
        <f>_xlfn.XLOOKUP(D1762,'Meal Info'!$A$4:$A$19,'Meal Info'!$C$4:$C$19)</f>
        <v>Edo</v>
      </c>
      <c r="G1762" s="7">
        <v>86.21</v>
      </c>
      <c r="H1762" s="7">
        <f t="shared" si="108"/>
        <v>8.6210000000000004</v>
      </c>
      <c r="I1762" s="7">
        <f t="shared" si="109"/>
        <v>94.830999999999989</v>
      </c>
      <c r="J1762" s="7">
        <v>0.03</v>
      </c>
      <c r="K1762" s="7">
        <f t="shared" si="110"/>
        <v>2.5862999999999996</v>
      </c>
      <c r="L1762" s="7" t="s">
        <v>5077</v>
      </c>
      <c r="M1762" s="7">
        <v>2</v>
      </c>
      <c r="N1762" s="7">
        <f>INDEX('Delivery Distances'!$B$6:$K$20,MATCH('Sales Summary_working sheet'!L1762,'Delivery Distances'!$A$6:$A$20,0),MATCH('Sales Summary_working sheet'!M1762,'Delivery Distances'!$B$5:$K$5,0))</f>
        <v>4</v>
      </c>
      <c r="O1762" s="7" cm="1">
        <f t="array" ref="O1762">_xlfn.XLOOKUP(L1762,'Delivery Distances'!$A$6:$A$20,_xlfn.XLOOKUP('Sales Summary_working sheet'!M1762,'Delivery Distances'!$B$5:$K$5,'Delivery Distances'!$B$6:$K$20))</f>
        <v>4</v>
      </c>
      <c r="P1762" s="7">
        <f t="shared" si="111"/>
        <v>8</v>
      </c>
    </row>
    <row r="1763" spans="1:16" ht="15.75" customHeight="1" x14ac:dyDescent="0.15">
      <c r="A1763" s="13">
        <v>43992</v>
      </c>
      <c r="B1763" s="19" t="s">
        <v>5360</v>
      </c>
      <c r="C1763" s="7" t="s">
        <v>1621</v>
      </c>
      <c r="D1763" s="14">
        <v>12</v>
      </c>
      <c r="E1763" s="14" t="str">
        <f>_xlfn.XLOOKUP(D1763,'Meal Info'!$A$4:$A$19,'Meal Info'!$B$4:$B$19)</f>
        <v>Thai</v>
      </c>
      <c r="F1763" s="14" t="str">
        <f>_xlfn.XLOOKUP(D1763,'Meal Info'!$A$4:$A$19,'Meal Info'!$C$4:$C$19)</f>
        <v>Edo</v>
      </c>
      <c r="G1763" s="7">
        <v>80.040000000000006</v>
      </c>
      <c r="H1763" s="7">
        <f t="shared" si="108"/>
        <v>8.0040000000000013</v>
      </c>
      <c r="I1763" s="7">
        <f t="shared" si="109"/>
        <v>88.044000000000011</v>
      </c>
      <c r="J1763" s="7">
        <v>0.03</v>
      </c>
      <c r="K1763" s="7">
        <f t="shared" si="110"/>
        <v>2.4012000000000002</v>
      </c>
      <c r="L1763" s="7" t="s">
        <v>5077</v>
      </c>
      <c r="M1763" s="7">
        <v>1</v>
      </c>
      <c r="N1763" s="7">
        <f>INDEX('Delivery Distances'!$B$6:$K$20,MATCH('Sales Summary_working sheet'!L1763,'Delivery Distances'!$A$6:$A$20,0),MATCH('Sales Summary_working sheet'!M1763,'Delivery Distances'!$B$5:$K$5,0))</f>
        <v>3</v>
      </c>
      <c r="O1763" s="7" cm="1">
        <f t="array" ref="O1763">_xlfn.XLOOKUP(L1763,'Delivery Distances'!$A$6:$A$20,_xlfn.XLOOKUP('Sales Summary_working sheet'!M1763,'Delivery Distances'!$B$5:$K$5,'Delivery Distances'!$B$6:$K$20))</f>
        <v>3</v>
      </c>
      <c r="P1763" s="7">
        <f t="shared" si="111"/>
        <v>7</v>
      </c>
    </row>
    <row r="1764" spans="1:16" ht="15.75" customHeight="1" x14ac:dyDescent="0.15">
      <c r="A1764" s="13">
        <v>43992</v>
      </c>
      <c r="B1764" s="19" t="s">
        <v>5360</v>
      </c>
      <c r="C1764" s="7" t="s">
        <v>1011</v>
      </c>
      <c r="D1764" s="14">
        <v>6</v>
      </c>
      <c r="E1764" s="14" t="str">
        <f>_xlfn.XLOOKUP(D1764,'Meal Info'!$A$4:$A$19,'Meal Info'!$B$4:$B$19)</f>
        <v>Indian</v>
      </c>
      <c r="F1764" s="14" t="str">
        <f>_xlfn.XLOOKUP(D1764,'Meal Info'!$A$4:$A$19,'Meal Info'!$C$4:$C$19)</f>
        <v>Edo</v>
      </c>
      <c r="G1764" s="7">
        <v>79.010000000000005</v>
      </c>
      <c r="H1764" s="7">
        <f t="shared" si="108"/>
        <v>7.9010000000000007</v>
      </c>
      <c r="I1764" s="7">
        <f t="shared" si="109"/>
        <v>86.911000000000001</v>
      </c>
      <c r="J1764" s="7">
        <v>0.32</v>
      </c>
      <c r="K1764" s="7">
        <f t="shared" si="110"/>
        <v>25.283200000000001</v>
      </c>
      <c r="L1764" s="7" t="s">
        <v>5076</v>
      </c>
      <c r="M1764" s="7">
        <v>4</v>
      </c>
      <c r="N1764" s="7">
        <f>INDEX('Delivery Distances'!$B$6:$K$20,MATCH('Sales Summary_working sheet'!L1764,'Delivery Distances'!$A$6:$A$20,0),MATCH('Sales Summary_working sheet'!M1764,'Delivery Distances'!$B$5:$K$5,0))</f>
        <v>11</v>
      </c>
      <c r="O1764" s="7" cm="1">
        <f t="array" ref="O1764">_xlfn.XLOOKUP(L1764,'Delivery Distances'!$A$6:$A$20,_xlfn.XLOOKUP('Sales Summary_working sheet'!M1764,'Delivery Distances'!$B$5:$K$5,'Delivery Distances'!$B$6:$K$20))</f>
        <v>11</v>
      </c>
      <c r="P1764" s="7">
        <f t="shared" si="111"/>
        <v>12.5</v>
      </c>
    </row>
    <row r="1765" spans="1:16" ht="15.75" customHeight="1" x14ac:dyDescent="0.15">
      <c r="A1765" s="13">
        <v>43992</v>
      </c>
      <c r="B1765" s="19" t="s">
        <v>5360</v>
      </c>
      <c r="C1765" s="7" t="s">
        <v>4737</v>
      </c>
      <c r="D1765" s="14">
        <v>6</v>
      </c>
      <c r="E1765" s="14" t="str">
        <f>_xlfn.XLOOKUP(D1765,'Meal Info'!$A$4:$A$19,'Meal Info'!$B$4:$B$19)</f>
        <v>Indian</v>
      </c>
      <c r="F1765" s="14" t="str">
        <f>_xlfn.XLOOKUP(D1765,'Meal Info'!$A$4:$A$19,'Meal Info'!$C$4:$C$19)</f>
        <v>Edo</v>
      </c>
      <c r="G1765" s="7">
        <v>62.34</v>
      </c>
      <c r="H1765" s="7">
        <f t="shared" si="108"/>
        <v>6.2340000000000009</v>
      </c>
      <c r="I1765" s="7">
        <f t="shared" si="109"/>
        <v>68.573999999999998</v>
      </c>
      <c r="J1765" s="7">
        <v>0.21</v>
      </c>
      <c r="K1765" s="7">
        <f t="shared" si="110"/>
        <v>13.0914</v>
      </c>
      <c r="L1765" s="7" t="s">
        <v>31</v>
      </c>
      <c r="M1765" s="7">
        <v>1</v>
      </c>
      <c r="N1765" s="7">
        <f>INDEX('Delivery Distances'!$B$6:$K$20,MATCH('Sales Summary_working sheet'!L1765,'Delivery Distances'!$A$6:$A$20,0),MATCH('Sales Summary_working sheet'!M1765,'Delivery Distances'!$B$5:$K$5,0))</f>
        <v>10</v>
      </c>
      <c r="O1765" s="7" cm="1">
        <f t="array" ref="O1765">_xlfn.XLOOKUP(L1765,'Delivery Distances'!$A$6:$A$20,_xlfn.XLOOKUP('Sales Summary_working sheet'!M1765,'Delivery Distances'!$B$5:$K$5,'Delivery Distances'!$B$6:$K$20))</f>
        <v>10</v>
      </c>
      <c r="P1765" s="7">
        <f t="shared" si="111"/>
        <v>12</v>
      </c>
    </row>
    <row r="1766" spans="1:16" ht="15.75" customHeight="1" x14ac:dyDescent="0.15">
      <c r="A1766" s="13">
        <v>43992</v>
      </c>
      <c r="B1766" s="19" t="s">
        <v>5361</v>
      </c>
      <c r="C1766" s="7" t="s">
        <v>531</v>
      </c>
      <c r="D1766" s="14">
        <v>12</v>
      </c>
      <c r="E1766" s="14" t="str">
        <f>_xlfn.XLOOKUP(D1766,'Meal Info'!$A$4:$A$19,'Meal Info'!$B$4:$B$19)</f>
        <v>Thai</v>
      </c>
      <c r="F1766" s="14" t="str">
        <f>_xlfn.XLOOKUP(D1766,'Meal Info'!$A$4:$A$19,'Meal Info'!$C$4:$C$19)</f>
        <v>Edo</v>
      </c>
      <c r="G1766" s="7">
        <v>95.26</v>
      </c>
      <c r="H1766" s="7">
        <f t="shared" si="108"/>
        <v>9.5260000000000016</v>
      </c>
      <c r="I1766" s="7">
        <f t="shared" si="109"/>
        <v>104.786</v>
      </c>
      <c r="J1766" s="7">
        <v>0.26</v>
      </c>
      <c r="K1766" s="7">
        <f t="shared" si="110"/>
        <v>24.767600000000002</v>
      </c>
      <c r="L1766" s="7" t="s">
        <v>5077</v>
      </c>
      <c r="M1766" s="7">
        <v>5</v>
      </c>
      <c r="N1766" s="7">
        <f>INDEX('Delivery Distances'!$B$6:$K$20,MATCH('Sales Summary_working sheet'!L1766,'Delivery Distances'!$A$6:$A$20,0),MATCH('Sales Summary_working sheet'!M1766,'Delivery Distances'!$B$5:$K$5,0))</f>
        <v>2</v>
      </c>
      <c r="O1766" s="7" cm="1">
        <f t="array" ref="O1766">_xlfn.XLOOKUP(L1766,'Delivery Distances'!$A$6:$A$20,_xlfn.XLOOKUP('Sales Summary_working sheet'!M1766,'Delivery Distances'!$B$5:$K$5,'Delivery Distances'!$B$6:$K$20))</f>
        <v>2</v>
      </c>
      <c r="P1766" s="7">
        <f t="shared" si="111"/>
        <v>6</v>
      </c>
    </row>
    <row r="1767" spans="1:16" ht="15.75" customHeight="1" x14ac:dyDescent="0.15">
      <c r="A1767" s="13">
        <v>43992</v>
      </c>
      <c r="B1767" s="19" t="s">
        <v>5361</v>
      </c>
      <c r="C1767" s="7" t="s">
        <v>134</v>
      </c>
      <c r="D1767" s="14">
        <v>4</v>
      </c>
      <c r="E1767" s="14" t="str">
        <f>_xlfn.XLOOKUP(D1767,'Meal Info'!$A$4:$A$19,'Meal Info'!$B$4:$B$19)</f>
        <v>Burritos</v>
      </c>
      <c r="F1767" s="14" t="str">
        <f>_xlfn.XLOOKUP(D1767,'Meal Info'!$A$4:$A$19,'Meal Info'!$C$4:$C$19)</f>
        <v>Edo</v>
      </c>
      <c r="G1767" s="7">
        <v>56.05</v>
      </c>
      <c r="H1767" s="7">
        <f t="shared" si="108"/>
        <v>5.6050000000000004</v>
      </c>
      <c r="I1767" s="7">
        <f t="shared" si="109"/>
        <v>61.655000000000001</v>
      </c>
      <c r="J1767" s="7">
        <v>7.0000000000000007E-2</v>
      </c>
      <c r="K1767" s="7">
        <f t="shared" si="110"/>
        <v>3.9235000000000002</v>
      </c>
      <c r="L1767" s="7" t="s">
        <v>28</v>
      </c>
      <c r="M1767" s="7">
        <v>5</v>
      </c>
      <c r="N1767" s="7">
        <f>INDEX('Delivery Distances'!$B$6:$K$20,MATCH('Sales Summary_working sheet'!L1767,'Delivery Distances'!$A$6:$A$20,0),MATCH('Sales Summary_working sheet'!M1767,'Delivery Distances'!$B$5:$K$5,0))</f>
        <v>11</v>
      </c>
      <c r="O1767" s="7" cm="1">
        <f t="array" ref="O1767">_xlfn.XLOOKUP(L1767,'Delivery Distances'!$A$6:$A$20,_xlfn.XLOOKUP('Sales Summary_working sheet'!M1767,'Delivery Distances'!$B$5:$K$5,'Delivery Distances'!$B$6:$K$20))</f>
        <v>11</v>
      </c>
      <c r="P1767" s="7">
        <f t="shared" si="111"/>
        <v>12.5</v>
      </c>
    </row>
    <row r="1768" spans="1:16" ht="15.75" customHeight="1" x14ac:dyDescent="0.15">
      <c r="A1768" s="13">
        <v>43992</v>
      </c>
      <c r="B1768" s="19" t="s">
        <v>5361</v>
      </c>
      <c r="C1768" s="7" t="s">
        <v>3284</v>
      </c>
      <c r="D1768" s="14">
        <v>12</v>
      </c>
      <c r="E1768" s="14" t="str">
        <f>_xlfn.XLOOKUP(D1768,'Meal Info'!$A$4:$A$19,'Meal Info'!$B$4:$B$19)</f>
        <v>Thai</v>
      </c>
      <c r="F1768" s="14" t="str">
        <f>_xlfn.XLOOKUP(D1768,'Meal Info'!$A$4:$A$19,'Meal Info'!$C$4:$C$19)</f>
        <v>Edo</v>
      </c>
      <c r="G1768" s="7">
        <v>70.010000000000005</v>
      </c>
      <c r="H1768" s="7">
        <f t="shared" si="108"/>
        <v>7.0010000000000012</v>
      </c>
      <c r="I1768" s="7">
        <f t="shared" si="109"/>
        <v>77.01100000000001</v>
      </c>
      <c r="J1768" s="7">
        <v>0.22</v>
      </c>
      <c r="K1768" s="7">
        <f t="shared" si="110"/>
        <v>15.402200000000001</v>
      </c>
      <c r="L1768" s="7" t="s">
        <v>5076</v>
      </c>
      <c r="M1768" s="7">
        <v>9</v>
      </c>
      <c r="N1768" s="7">
        <f>INDEX('Delivery Distances'!$B$6:$K$20,MATCH('Sales Summary_working sheet'!L1768,'Delivery Distances'!$A$6:$A$20,0),MATCH('Sales Summary_working sheet'!M1768,'Delivery Distances'!$B$5:$K$5,0))</f>
        <v>8</v>
      </c>
      <c r="O1768" s="7" cm="1">
        <f t="array" ref="O1768">_xlfn.XLOOKUP(L1768,'Delivery Distances'!$A$6:$A$20,_xlfn.XLOOKUP('Sales Summary_working sheet'!M1768,'Delivery Distances'!$B$5:$K$5,'Delivery Distances'!$B$6:$K$20))</f>
        <v>8</v>
      </c>
      <c r="P1768" s="7">
        <f t="shared" si="111"/>
        <v>11</v>
      </c>
    </row>
    <row r="1769" spans="1:16" ht="15.75" customHeight="1" x14ac:dyDescent="0.15">
      <c r="A1769" s="13">
        <v>43992</v>
      </c>
      <c r="B1769" s="19" t="s">
        <v>5361</v>
      </c>
      <c r="C1769" s="7" t="s">
        <v>44</v>
      </c>
      <c r="D1769" s="14">
        <v>12</v>
      </c>
      <c r="E1769" s="14" t="str">
        <f>_xlfn.XLOOKUP(D1769,'Meal Info'!$A$4:$A$19,'Meal Info'!$B$4:$B$19)</f>
        <v>Thai</v>
      </c>
      <c r="F1769" s="14" t="str">
        <f>_xlfn.XLOOKUP(D1769,'Meal Info'!$A$4:$A$19,'Meal Info'!$C$4:$C$19)</f>
        <v>Edo</v>
      </c>
      <c r="G1769" s="7">
        <v>54.89</v>
      </c>
      <c r="H1769" s="7">
        <f t="shared" si="108"/>
        <v>5.4890000000000008</v>
      </c>
      <c r="I1769" s="7">
        <f t="shared" si="109"/>
        <v>60.379000000000005</v>
      </c>
      <c r="J1769" s="7">
        <v>0.3</v>
      </c>
      <c r="K1769" s="7">
        <f t="shared" si="110"/>
        <v>16.466999999999999</v>
      </c>
      <c r="L1769" s="7" t="s">
        <v>26</v>
      </c>
      <c r="M1769" s="7">
        <v>9</v>
      </c>
      <c r="N1769" s="7">
        <f>INDEX('Delivery Distances'!$B$6:$K$20,MATCH('Sales Summary_working sheet'!L1769,'Delivery Distances'!$A$6:$A$20,0),MATCH('Sales Summary_working sheet'!M1769,'Delivery Distances'!$B$5:$K$5,0))</f>
        <v>20</v>
      </c>
      <c r="O1769" s="7" cm="1">
        <f t="array" ref="O1769">_xlfn.XLOOKUP(L1769,'Delivery Distances'!$A$6:$A$20,_xlfn.XLOOKUP('Sales Summary_working sheet'!M1769,'Delivery Distances'!$B$5:$K$5,'Delivery Distances'!$B$6:$K$20))</f>
        <v>20</v>
      </c>
      <c r="P1769" s="7">
        <f t="shared" si="111"/>
        <v>17</v>
      </c>
    </row>
    <row r="1770" spans="1:16" ht="15.75" customHeight="1" x14ac:dyDescent="0.15">
      <c r="A1770" s="13">
        <v>43992</v>
      </c>
      <c r="B1770" s="19" t="s">
        <v>5361</v>
      </c>
      <c r="C1770" s="7" t="s">
        <v>4647</v>
      </c>
      <c r="D1770" s="14">
        <v>6</v>
      </c>
      <c r="E1770" s="14" t="str">
        <f>_xlfn.XLOOKUP(D1770,'Meal Info'!$A$4:$A$19,'Meal Info'!$B$4:$B$19)</f>
        <v>Indian</v>
      </c>
      <c r="F1770" s="14" t="str">
        <f>_xlfn.XLOOKUP(D1770,'Meal Info'!$A$4:$A$19,'Meal Info'!$C$4:$C$19)</f>
        <v>Edo</v>
      </c>
      <c r="G1770" s="7">
        <v>12.06</v>
      </c>
      <c r="H1770" s="7">
        <f t="shared" si="108"/>
        <v>1.2060000000000002</v>
      </c>
      <c r="I1770" s="7">
        <f t="shared" si="109"/>
        <v>13.266</v>
      </c>
      <c r="J1770" s="7">
        <v>0.21</v>
      </c>
      <c r="K1770" s="7">
        <f t="shared" si="110"/>
        <v>2.5326</v>
      </c>
      <c r="L1770" s="7" t="s">
        <v>31</v>
      </c>
      <c r="M1770" s="7">
        <v>1</v>
      </c>
      <c r="N1770" s="7">
        <f>INDEX('Delivery Distances'!$B$6:$K$20,MATCH('Sales Summary_working sheet'!L1770,'Delivery Distances'!$A$6:$A$20,0),MATCH('Sales Summary_working sheet'!M1770,'Delivery Distances'!$B$5:$K$5,0))</f>
        <v>10</v>
      </c>
      <c r="O1770" s="7" cm="1">
        <f t="array" ref="O1770">_xlfn.XLOOKUP(L1770,'Delivery Distances'!$A$6:$A$20,_xlfn.XLOOKUP('Sales Summary_working sheet'!M1770,'Delivery Distances'!$B$5:$K$5,'Delivery Distances'!$B$6:$K$20))</f>
        <v>10</v>
      </c>
      <c r="P1770" s="7">
        <f t="shared" si="111"/>
        <v>12</v>
      </c>
    </row>
    <row r="1771" spans="1:16" ht="15.75" customHeight="1" x14ac:dyDescent="0.15">
      <c r="A1771" s="13">
        <v>43992</v>
      </c>
      <c r="B1771" s="19" t="s">
        <v>5361</v>
      </c>
      <c r="C1771" s="7" t="s">
        <v>811</v>
      </c>
      <c r="D1771" s="14">
        <v>6</v>
      </c>
      <c r="E1771" s="14" t="str">
        <f>_xlfn.XLOOKUP(D1771,'Meal Info'!$A$4:$A$19,'Meal Info'!$B$4:$B$19)</f>
        <v>Indian</v>
      </c>
      <c r="F1771" s="14" t="str">
        <f>_xlfn.XLOOKUP(D1771,'Meal Info'!$A$4:$A$19,'Meal Info'!$C$4:$C$19)</f>
        <v>Edo</v>
      </c>
      <c r="G1771" s="7">
        <v>71.900000000000006</v>
      </c>
      <c r="H1771" s="7">
        <f t="shared" si="108"/>
        <v>7.1900000000000013</v>
      </c>
      <c r="I1771" s="7">
        <f t="shared" si="109"/>
        <v>79.09</v>
      </c>
      <c r="J1771" s="7">
        <v>0.34</v>
      </c>
      <c r="K1771" s="7">
        <f t="shared" si="110"/>
        <v>24.446000000000005</v>
      </c>
      <c r="L1771" s="7" t="s">
        <v>28</v>
      </c>
      <c r="M1771" s="7">
        <v>1</v>
      </c>
      <c r="N1771" s="7">
        <f>INDEX('Delivery Distances'!$B$6:$K$20,MATCH('Sales Summary_working sheet'!L1771,'Delivery Distances'!$A$6:$A$20,0),MATCH('Sales Summary_working sheet'!M1771,'Delivery Distances'!$B$5:$K$5,0))</f>
        <v>18</v>
      </c>
      <c r="O1771" s="7" cm="1">
        <f t="array" ref="O1771">_xlfn.XLOOKUP(L1771,'Delivery Distances'!$A$6:$A$20,_xlfn.XLOOKUP('Sales Summary_working sheet'!M1771,'Delivery Distances'!$B$5:$K$5,'Delivery Distances'!$B$6:$K$20))</f>
        <v>18</v>
      </c>
      <c r="P1771" s="7">
        <f t="shared" si="111"/>
        <v>16</v>
      </c>
    </row>
    <row r="1772" spans="1:16" ht="15.75" customHeight="1" x14ac:dyDescent="0.15">
      <c r="A1772" s="13">
        <v>43992</v>
      </c>
      <c r="B1772" s="19" t="s">
        <v>5361</v>
      </c>
      <c r="C1772" s="7" t="s">
        <v>3969</v>
      </c>
      <c r="D1772" s="14">
        <v>6</v>
      </c>
      <c r="E1772" s="14" t="str">
        <f>_xlfn.XLOOKUP(D1772,'Meal Info'!$A$4:$A$19,'Meal Info'!$B$4:$B$19)</f>
        <v>Indian</v>
      </c>
      <c r="F1772" s="14" t="str">
        <f>_xlfn.XLOOKUP(D1772,'Meal Info'!$A$4:$A$19,'Meal Info'!$C$4:$C$19)</f>
        <v>Edo</v>
      </c>
      <c r="G1772" s="7">
        <v>88.82</v>
      </c>
      <c r="H1772" s="7">
        <f t="shared" ref="H1772:H1835" si="112">G1772*10%</f>
        <v>8.8819999999999997</v>
      </c>
      <c r="I1772" s="7">
        <f t="shared" ref="I1772:I1835" si="113">G1772+H1772</f>
        <v>97.701999999999998</v>
      </c>
      <c r="J1772" s="7">
        <v>0.28000000000000003</v>
      </c>
      <c r="K1772" s="7">
        <f t="shared" si="110"/>
        <v>24.869600000000002</v>
      </c>
      <c r="L1772" s="7" t="s">
        <v>5078</v>
      </c>
      <c r="M1772" s="7">
        <v>1</v>
      </c>
      <c r="N1772" s="7">
        <f>INDEX('Delivery Distances'!$B$6:$K$20,MATCH('Sales Summary_working sheet'!L1772,'Delivery Distances'!$A$6:$A$20,0),MATCH('Sales Summary_working sheet'!M1772,'Delivery Distances'!$B$5:$K$5,0))</f>
        <v>5</v>
      </c>
      <c r="O1772" s="7" cm="1">
        <f t="array" ref="O1772">_xlfn.XLOOKUP(L1772,'Delivery Distances'!$A$6:$A$20,_xlfn.XLOOKUP('Sales Summary_working sheet'!M1772,'Delivery Distances'!$B$5:$K$5,'Delivery Distances'!$B$6:$K$20))</f>
        <v>5</v>
      </c>
      <c r="P1772" s="7">
        <f t="shared" si="111"/>
        <v>9</v>
      </c>
    </row>
    <row r="1773" spans="1:16" ht="15.75" customHeight="1" x14ac:dyDescent="0.15">
      <c r="A1773" s="13">
        <v>43992</v>
      </c>
      <c r="B1773" s="19" t="s">
        <v>5361</v>
      </c>
      <c r="C1773" s="7" t="s">
        <v>3264</v>
      </c>
      <c r="D1773" s="14">
        <v>4</v>
      </c>
      <c r="E1773" s="14" t="str">
        <f>_xlfn.XLOOKUP(D1773,'Meal Info'!$A$4:$A$19,'Meal Info'!$B$4:$B$19)</f>
        <v>Burritos</v>
      </c>
      <c r="F1773" s="14" t="str">
        <f>_xlfn.XLOOKUP(D1773,'Meal Info'!$A$4:$A$19,'Meal Info'!$C$4:$C$19)</f>
        <v>Edo</v>
      </c>
      <c r="G1773" s="7">
        <v>1.0900000000000001</v>
      </c>
      <c r="H1773" s="7">
        <f t="shared" si="112"/>
        <v>0.10900000000000001</v>
      </c>
      <c r="I1773" s="7">
        <f t="shared" si="113"/>
        <v>1.1990000000000001</v>
      </c>
      <c r="J1773" s="7">
        <v>0.3</v>
      </c>
      <c r="K1773" s="7">
        <f t="shared" si="110"/>
        <v>0.32700000000000001</v>
      </c>
      <c r="L1773" s="7" t="s">
        <v>5081</v>
      </c>
      <c r="M1773" s="7">
        <v>3</v>
      </c>
      <c r="N1773" s="7">
        <f>INDEX('Delivery Distances'!$B$6:$K$20,MATCH('Sales Summary_working sheet'!L1773,'Delivery Distances'!$A$6:$A$20,0),MATCH('Sales Summary_working sheet'!M1773,'Delivery Distances'!$B$5:$K$5,0))</f>
        <v>3</v>
      </c>
      <c r="O1773" s="7" cm="1">
        <f t="array" ref="O1773">_xlfn.XLOOKUP(L1773,'Delivery Distances'!$A$6:$A$20,_xlfn.XLOOKUP('Sales Summary_working sheet'!M1773,'Delivery Distances'!$B$5:$K$5,'Delivery Distances'!$B$6:$K$20))</f>
        <v>3</v>
      </c>
      <c r="P1773" s="7">
        <f t="shared" si="111"/>
        <v>7</v>
      </c>
    </row>
    <row r="1774" spans="1:16" ht="15.75" customHeight="1" x14ac:dyDescent="0.15">
      <c r="A1774" s="13">
        <v>43992</v>
      </c>
      <c r="B1774" s="19" t="s">
        <v>5361</v>
      </c>
      <c r="C1774" s="7" t="s">
        <v>2589</v>
      </c>
      <c r="D1774" s="14">
        <v>4</v>
      </c>
      <c r="E1774" s="14" t="str">
        <f>_xlfn.XLOOKUP(D1774,'Meal Info'!$A$4:$A$19,'Meal Info'!$B$4:$B$19)</f>
        <v>Burritos</v>
      </c>
      <c r="F1774" s="14" t="str">
        <f>_xlfn.XLOOKUP(D1774,'Meal Info'!$A$4:$A$19,'Meal Info'!$C$4:$C$19)</f>
        <v>Edo</v>
      </c>
      <c r="G1774" s="7">
        <v>51.34</v>
      </c>
      <c r="H1774" s="7">
        <f t="shared" si="112"/>
        <v>5.1340000000000003</v>
      </c>
      <c r="I1774" s="7">
        <f t="shared" si="113"/>
        <v>56.474000000000004</v>
      </c>
      <c r="J1774" s="7">
        <v>0.39</v>
      </c>
      <c r="K1774" s="7">
        <f t="shared" si="110"/>
        <v>20.022600000000001</v>
      </c>
      <c r="L1774" s="7" t="s">
        <v>30</v>
      </c>
      <c r="M1774" s="7">
        <v>10</v>
      </c>
      <c r="N1774" s="7">
        <f>INDEX('Delivery Distances'!$B$6:$K$20,MATCH('Sales Summary_working sheet'!L1774,'Delivery Distances'!$A$6:$A$20,0),MATCH('Sales Summary_working sheet'!M1774,'Delivery Distances'!$B$5:$K$5,0))</f>
        <v>15</v>
      </c>
      <c r="O1774" s="7" cm="1">
        <f t="array" ref="O1774">_xlfn.XLOOKUP(L1774,'Delivery Distances'!$A$6:$A$20,_xlfn.XLOOKUP('Sales Summary_working sheet'!M1774,'Delivery Distances'!$B$5:$K$5,'Delivery Distances'!$B$6:$K$20))</f>
        <v>15</v>
      </c>
      <c r="P1774" s="7">
        <f t="shared" si="111"/>
        <v>14.5</v>
      </c>
    </row>
    <row r="1775" spans="1:16" ht="15.75" customHeight="1" x14ac:dyDescent="0.15">
      <c r="A1775" s="13">
        <v>43992</v>
      </c>
      <c r="B1775" s="19" t="s">
        <v>5361</v>
      </c>
      <c r="C1775" s="7" t="s">
        <v>1386</v>
      </c>
      <c r="D1775" s="14">
        <v>12</v>
      </c>
      <c r="E1775" s="14" t="str">
        <f>_xlfn.XLOOKUP(D1775,'Meal Info'!$A$4:$A$19,'Meal Info'!$B$4:$B$19)</f>
        <v>Thai</v>
      </c>
      <c r="F1775" s="14" t="str">
        <f>_xlfn.XLOOKUP(D1775,'Meal Info'!$A$4:$A$19,'Meal Info'!$C$4:$C$19)</f>
        <v>Edo</v>
      </c>
      <c r="G1775" s="7">
        <v>96.46</v>
      </c>
      <c r="H1775" s="7">
        <f t="shared" si="112"/>
        <v>9.6460000000000008</v>
      </c>
      <c r="I1775" s="7">
        <f t="shared" si="113"/>
        <v>106.10599999999999</v>
      </c>
      <c r="J1775" s="7">
        <v>0.03</v>
      </c>
      <c r="K1775" s="7">
        <f t="shared" si="110"/>
        <v>2.8937999999999997</v>
      </c>
      <c r="L1775" s="7" t="s">
        <v>28</v>
      </c>
      <c r="M1775" s="7">
        <v>7</v>
      </c>
      <c r="N1775" s="7">
        <f>INDEX('Delivery Distances'!$B$6:$K$20,MATCH('Sales Summary_working sheet'!L1775,'Delivery Distances'!$A$6:$A$20,0),MATCH('Sales Summary_working sheet'!M1775,'Delivery Distances'!$B$5:$K$5,0))</f>
        <v>3</v>
      </c>
      <c r="O1775" s="7" cm="1">
        <f t="array" ref="O1775">_xlfn.XLOOKUP(L1775,'Delivery Distances'!$A$6:$A$20,_xlfn.XLOOKUP('Sales Summary_working sheet'!M1775,'Delivery Distances'!$B$5:$K$5,'Delivery Distances'!$B$6:$K$20))</f>
        <v>3</v>
      </c>
      <c r="P1775" s="7">
        <f t="shared" si="111"/>
        <v>7</v>
      </c>
    </row>
    <row r="1776" spans="1:16" ht="15.75" customHeight="1" x14ac:dyDescent="0.15">
      <c r="A1776" s="13">
        <v>43992</v>
      </c>
      <c r="B1776" s="19" t="s">
        <v>5361</v>
      </c>
      <c r="C1776" s="7" t="s">
        <v>1731</v>
      </c>
      <c r="D1776" s="14">
        <v>4</v>
      </c>
      <c r="E1776" s="14" t="str">
        <f>_xlfn.XLOOKUP(D1776,'Meal Info'!$A$4:$A$19,'Meal Info'!$B$4:$B$19)</f>
        <v>Burritos</v>
      </c>
      <c r="F1776" s="14" t="str">
        <f>_xlfn.XLOOKUP(D1776,'Meal Info'!$A$4:$A$19,'Meal Info'!$C$4:$C$19)</f>
        <v>Edo</v>
      </c>
      <c r="G1776" s="7">
        <v>86.15</v>
      </c>
      <c r="H1776" s="7">
        <f t="shared" si="112"/>
        <v>8.6150000000000002</v>
      </c>
      <c r="I1776" s="7">
        <f t="shared" si="113"/>
        <v>94.765000000000001</v>
      </c>
      <c r="J1776" s="7">
        <v>0.35</v>
      </c>
      <c r="K1776" s="7">
        <f t="shared" si="110"/>
        <v>30.1525</v>
      </c>
      <c r="L1776" s="7" t="s">
        <v>5083</v>
      </c>
      <c r="M1776" s="7">
        <v>9</v>
      </c>
      <c r="N1776" s="7">
        <f>INDEX('Delivery Distances'!$B$6:$K$20,MATCH('Sales Summary_working sheet'!L1776,'Delivery Distances'!$A$6:$A$20,0),MATCH('Sales Summary_working sheet'!M1776,'Delivery Distances'!$B$5:$K$5,0))</f>
        <v>2</v>
      </c>
      <c r="O1776" s="7" cm="1">
        <f t="array" ref="O1776">_xlfn.XLOOKUP(L1776,'Delivery Distances'!$A$6:$A$20,_xlfn.XLOOKUP('Sales Summary_working sheet'!M1776,'Delivery Distances'!$B$5:$K$5,'Delivery Distances'!$B$6:$K$20))</f>
        <v>2</v>
      </c>
      <c r="P1776" s="7">
        <f t="shared" si="111"/>
        <v>6</v>
      </c>
    </row>
    <row r="1777" spans="1:16" ht="15.75" customHeight="1" x14ac:dyDescent="0.15">
      <c r="A1777" s="13">
        <v>43992</v>
      </c>
      <c r="B1777" s="19" t="s">
        <v>5361</v>
      </c>
      <c r="C1777" s="7" t="s">
        <v>1726</v>
      </c>
      <c r="D1777" s="14">
        <v>6</v>
      </c>
      <c r="E1777" s="14" t="str">
        <f>_xlfn.XLOOKUP(D1777,'Meal Info'!$A$4:$A$19,'Meal Info'!$B$4:$B$19)</f>
        <v>Indian</v>
      </c>
      <c r="F1777" s="14" t="str">
        <f>_xlfn.XLOOKUP(D1777,'Meal Info'!$A$4:$A$19,'Meal Info'!$C$4:$C$19)</f>
        <v>Edo</v>
      </c>
      <c r="G1777" s="7">
        <v>43.29</v>
      </c>
      <c r="H1777" s="7">
        <f t="shared" si="112"/>
        <v>4.3289999999999997</v>
      </c>
      <c r="I1777" s="7">
        <f t="shared" si="113"/>
        <v>47.619</v>
      </c>
      <c r="J1777" s="7">
        <v>0.04</v>
      </c>
      <c r="K1777" s="7">
        <f t="shared" si="110"/>
        <v>1.7316</v>
      </c>
      <c r="L1777" s="7" t="s">
        <v>5079</v>
      </c>
      <c r="M1777" s="7">
        <v>3</v>
      </c>
      <c r="N1777" s="7">
        <f>INDEX('Delivery Distances'!$B$6:$K$20,MATCH('Sales Summary_working sheet'!L1777,'Delivery Distances'!$A$6:$A$20,0),MATCH('Sales Summary_working sheet'!M1777,'Delivery Distances'!$B$5:$K$5,0))</f>
        <v>4</v>
      </c>
      <c r="O1777" s="7" cm="1">
        <f t="array" ref="O1777">_xlfn.XLOOKUP(L1777,'Delivery Distances'!$A$6:$A$20,_xlfn.XLOOKUP('Sales Summary_working sheet'!M1777,'Delivery Distances'!$B$5:$K$5,'Delivery Distances'!$B$6:$K$20))</f>
        <v>4</v>
      </c>
      <c r="P1777" s="7">
        <f t="shared" si="111"/>
        <v>8</v>
      </c>
    </row>
    <row r="1778" spans="1:16" ht="15.75" customHeight="1" x14ac:dyDescent="0.15">
      <c r="A1778" s="13">
        <v>43992</v>
      </c>
      <c r="B1778" s="19" t="s">
        <v>5361</v>
      </c>
      <c r="C1778" s="7" t="s">
        <v>3706</v>
      </c>
      <c r="D1778" s="14">
        <v>6</v>
      </c>
      <c r="E1778" s="14" t="str">
        <f>_xlfn.XLOOKUP(D1778,'Meal Info'!$A$4:$A$19,'Meal Info'!$B$4:$B$19)</f>
        <v>Indian</v>
      </c>
      <c r="F1778" s="14" t="str">
        <f>_xlfn.XLOOKUP(D1778,'Meal Info'!$A$4:$A$19,'Meal Info'!$C$4:$C$19)</f>
        <v>Edo</v>
      </c>
      <c r="G1778" s="7">
        <v>41.6</v>
      </c>
      <c r="H1778" s="7">
        <f t="shared" si="112"/>
        <v>4.16</v>
      </c>
      <c r="I1778" s="7">
        <f t="shared" si="113"/>
        <v>45.760000000000005</v>
      </c>
      <c r="J1778" s="7">
        <v>0.19</v>
      </c>
      <c r="K1778" s="7">
        <f t="shared" si="110"/>
        <v>7.9040000000000008</v>
      </c>
      <c r="L1778" s="7" t="s">
        <v>5078</v>
      </c>
      <c r="M1778" s="7">
        <v>10</v>
      </c>
      <c r="N1778" s="7">
        <f>INDEX('Delivery Distances'!$B$6:$K$20,MATCH('Sales Summary_working sheet'!L1778,'Delivery Distances'!$A$6:$A$20,0),MATCH('Sales Summary_working sheet'!M1778,'Delivery Distances'!$B$5:$K$5,0))</f>
        <v>6</v>
      </c>
      <c r="O1778" s="7" cm="1">
        <f t="array" ref="O1778">_xlfn.XLOOKUP(L1778,'Delivery Distances'!$A$6:$A$20,_xlfn.XLOOKUP('Sales Summary_working sheet'!M1778,'Delivery Distances'!$B$5:$K$5,'Delivery Distances'!$B$6:$K$20))</f>
        <v>6</v>
      </c>
      <c r="P1778" s="7">
        <f t="shared" si="111"/>
        <v>10</v>
      </c>
    </row>
    <row r="1779" spans="1:16" ht="15.75" customHeight="1" x14ac:dyDescent="0.15">
      <c r="A1779" s="13">
        <v>43992</v>
      </c>
      <c r="B1779" s="19" t="s">
        <v>5361</v>
      </c>
      <c r="C1779" s="7" t="s">
        <v>2130</v>
      </c>
      <c r="D1779" s="14">
        <v>4</v>
      </c>
      <c r="E1779" s="14" t="str">
        <f>_xlfn.XLOOKUP(D1779,'Meal Info'!$A$4:$A$19,'Meal Info'!$B$4:$B$19)</f>
        <v>Burritos</v>
      </c>
      <c r="F1779" s="14" t="str">
        <f>_xlfn.XLOOKUP(D1779,'Meal Info'!$A$4:$A$19,'Meal Info'!$C$4:$C$19)</f>
        <v>Edo</v>
      </c>
      <c r="G1779" s="7">
        <v>48.64</v>
      </c>
      <c r="H1779" s="7">
        <f t="shared" si="112"/>
        <v>4.8640000000000008</v>
      </c>
      <c r="I1779" s="7">
        <f t="shared" si="113"/>
        <v>53.504000000000005</v>
      </c>
      <c r="J1779" s="7">
        <v>0.2</v>
      </c>
      <c r="K1779" s="7">
        <f t="shared" si="110"/>
        <v>9.7280000000000015</v>
      </c>
      <c r="L1779" s="7" t="s">
        <v>28</v>
      </c>
      <c r="M1779" s="7">
        <v>2</v>
      </c>
      <c r="N1779" s="7">
        <f>INDEX('Delivery Distances'!$B$6:$K$20,MATCH('Sales Summary_working sheet'!L1779,'Delivery Distances'!$A$6:$A$20,0),MATCH('Sales Summary_working sheet'!M1779,'Delivery Distances'!$B$5:$K$5,0))</f>
        <v>12</v>
      </c>
      <c r="O1779" s="7" cm="1">
        <f t="array" ref="O1779">_xlfn.XLOOKUP(L1779,'Delivery Distances'!$A$6:$A$20,_xlfn.XLOOKUP('Sales Summary_working sheet'!M1779,'Delivery Distances'!$B$5:$K$5,'Delivery Distances'!$B$6:$K$20))</f>
        <v>12</v>
      </c>
      <c r="P1779" s="7">
        <f t="shared" si="111"/>
        <v>13</v>
      </c>
    </row>
    <row r="1780" spans="1:16" ht="15.75" customHeight="1" x14ac:dyDescent="0.15">
      <c r="A1780" s="13">
        <v>43992</v>
      </c>
      <c r="B1780" s="19" t="s">
        <v>5361</v>
      </c>
      <c r="C1780" s="7" t="s">
        <v>2240</v>
      </c>
      <c r="D1780" s="14">
        <v>12</v>
      </c>
      <c r="E1780" s="14" t="str">
        <f>_xlfn.XLOOKUP(D1780,'Meal Info'!$A$4:$A$19,'Meal Info'!$B$4:$B$19)</f>
        <v>Thai</v>
      </c>
      <c r="F1780" s="14" t="str">
        <f>_xlfn.XLOOKUP(D1780,'Meal Info'!$A$4:$A$19,'Meal Info'!$C$4:$C$19)</f>
        <v>Edo</v>
      </c>
      <c r="G1780" s="7">
        <v>47.49</v>
      </c>
      <c r="H1780" s="7">
        <f t="shared" si="112"/>
        <v>4.7490000000000006</v>
      </c>
      <c r="I1780" s="7">
        <f t="shared" si="113"/>
        <v>52.239000000000004</v>
      </c>
      <c r="J1780" s="7">
        <v>0.4</v>
      </c>
      <c r="K1780" s="7">
        <f t="shared" si="110"/>
        <v>18.996000000000002</v>
      </c>
      <c r="L1780" s="7" t="s">
        <v>5078</v>
      </c>
      <c r="M1780" s="7">
        <v>2</v>
      </c>
      <c r="N1780" s="7">
        <f>INDEX('Delivery Distances'!$B$6:$K$20,MATCH('Sales Summary_working sheet'!L1780,'Delivery Distances'!$A$6:$A$20,0),MATCH('Sales Summary_working sheet'!M1780,'Delivery Distances'!$B$5:$K$5,0))</f>
        <v>2</v>
      </c>
      <c r="O1780" s="7" cm="1">
        <f t="array" ref="O1780">_xlfn.XLOOKUP(L1780,'Delivery Distances'!$A$6:$A$20,_xlfn.XLOOKUP('Sales Summary_working sheet'!M1780,'Delivery Distances'!$B$5:$K$5,'Delivery Distances'!$B$6:$K$20))</f>
        <v>2</v>
      </c>
      <c r="P1780" s="7">
        <f t="shared" si="111"/>
        <v>6</v>
      </c>
    </row>
    <row r="1781" spans="1:16" ht="15.75" customHeight="1" x14ac:dyDescent="0.15">
      <c r="A1781" s="13">
        <v>43992</v>
      </c>
      <c r="B1781" s="19" t="s">
        <v>5361</v>
      </c>
      <c r="C1781" s="7" t="s">
        <v>1627</v>
      </c>
      <c r="D1781" s="14">
        <v>6</v>
      </c>
      <c r="E1781" s="14" t="str">
        <f>_xlfn.XLOOKUP(D1781,'Meal Info'!$A$4:$A$19,'Meal Info'!$B$4:$B$19)</f>
        <v>Indian</v>
      </c>
      <c r="F1781" s="14" t="str">
        <f>_xlfn.XLOOKUP(D1781,'Meal Info'!$A$4:$A$19,'Meal Info'!$C$4:$C$19)</f>
        <v>Edo</v>
      </c>
      <c r="G1781" s="7">
        <v>76.36</v>
      </c>
      <c r="H1781" s="7">
        <f t="shared" si="112"/>
        <v>7.6360000000000001</v>
      </c>
      <c r="I1781" s="7">
        <f t="shared" si="113"/>
        <v>83.995999999999995</v>
      </c>
      <c r="J1781" s="7">
        <v>0.27</v>
      </c>
      <c r="K1781" s="7">
        <f t="shared" si="110"/>
        <v>20.6172</v>
      </c>
      <c r="L1781" s="7" t="s">
        <v>30</v>
      </c>
      <c r="M1781" s="7">
        <v>1</v>
      </c>
      <c r="N1781" s="7">
        <f>INDEX('Delivery Distances'!$B$6:$K$20,MATCH('Sales Summary_working sheet'!L1781,'Delivery Distances'!$A$6:$A$20,0),MATCH('Sales Summary_working sheet'!M1781,'Delivery Distances'!$B$5:$K$5,0))</f>
        <v>8</v>
      </c>
      <c r="O1781" s="7" cm="1">
        <f t="array" ref="O1781">_xlfn.XLOOKUP(L1781,'Delivery Distances'!$A$6:$A$20,_xlfn.XLOOKUP('Sales Summary_working sheet'!M1781,'Delivery Distances'!$B$5:$K$5,'Delivery Distances'!$B$6:$K$20))</f>
        <v>8</v>
      </c>
      <c r="P1781" s="7">
        <f t="shared" si="111"/>
        <v>11</v>
      </c>
    </row>
    <row r="1782" spans="1:16" ht="15.75" customHeight="1" x14ac:dyDescent="0.15">
      <c r="A1782" s="13">
        <v>43992</v>
      </c>
      <c r="B1782" s="19" t="s">
        <v>5361</v>
      </c>
      <c r="C1782" s="7" t="s">
        <v>4844</v>
      </c>
      <c r="D1782" s="14">
        <v>6</v>
      </c>
      <c r="E1782" s="14" t="str">
        <f>_xlfn.XLOOKUP(D1782,'Meal Info'!$A$4:$A$19,'Meal Info'!$B$4:$B$19)</f>
        <v>Indian</v>
      </c>
      <c r="F1782" s="14" t="str">
        <f>_xlfn.XLOOKUP(D1782,'Meal Info'!$A$4:$A$19,'Meal Info'!$C$4:$C$19)</f>
        <v>Edo</v>
      </c>
      <c r="G1782" s="7">
        <v>52.01</v>
      </c>
      <c r="H1782" s="7">
        <f t="shared" si="112"/>
        <v>5.2010000000000005</v>
      </c>
      <c r="I1782" s="7">
        <f t="shared" si="113"/>
        <v>57.210999999999999</v>
      </c>
      <c r="J1782" s="7">
        <v>0.22</v>
      </c>
      <c r="K1782" s="7">
        <f t="shared" si="110"/>
        <v>11.4422</v>
      </c>
      <c r="L1782" s="7" t="s">
        <v>5077</v>
      </c>
      <c r="M1782" s="7">
        <v>10</v>
      </c>
      <c r="N1782" s="7">
        <f>INDEX('Delivery Distances'!$B$6:$K$20,MATCH('Sales Summary_working sheet'!L1782,'Delivery Distances'!$A$6:$A$20,0),MATCH('Sales Summary_working sheet'!M1782,'Delivery Distances'!$B$5:$K$5,0))</f>
        <v>6</v>
      </c>
      <c r="O1782" s="7" cm="1">
        <f t="array" ref="O1782">_xlfn.XLOOKUP(L1782,'Delivery Distances'!$A$6:$A$20,_xlfn.XLOOKUP('Sales Summary_working sheet'!M1782,'Delivery Distances'!$B$5:$K$5,'Delivery Distances'!$B$6:$K$20))</f>
        <v>6</v>
      </c>
      <c r="P1782" s="7">
        <f t="shared" si="111"/>
        <v>10</v>
      </c>
    </row>
    <row r="1783" spans="1:16" ht="15.75" customHeight="1" x14ac:dyDescent="0.15">
      <c r="A1783" s="13">
        <v>43992</v>
      </c>
      <c r="B1783" s="19" t="s">
        <v>5361</v>
      </c>
      <c r="C1783" s="7" t="s">
        <v>3168</v>
      </c>
      <c r="D1783" s="14">
        <v>12</v>
      </c>
      <c r="E1783" s="14" t="str">
        <f>_xlfn.XLOOKUP(D1783,'Meal Info'!$A$4:$A$19,'Meal Info'!$B$4:$B$19)</f>
        <v>Thai</v>
      </c>
      <c r="F1783" s="14" t="str">
        <f>_xlfn.XLOOKUP(D1783,'Meal Info'!$A$4:$A$19,'Meal Info'!$C$4:$C$19)</f>
        <v>Edo</v>
      </c>
      <c r="G1783" s="7">
        <v>92.48</v>
      </c>
      <c r="H1783" s="7">
        <f t="shared" si="112"/>
        <v>9.2480000000000011</v>
      </c>
      <c r="I1783" s="7">
        <f t="shared" si="113"/>
        <v>101.72800000000001</v>
      </c>
      <c r="J1783" s="7">
        <v>0.06</v>
      </c>
      <c r="K1783" s="7">
        <f t="shared" si="110"/>
        <v>5.5488</v>
      </c>
      <c r="L1783" s="7" t="s">
        <v>28</v>
      </c>
      <c r="M1783" s="7">
        <v>5</v>
      </c>
      <c r="N1783" s="7">
        <f>INDEX('Delivery Distances'!$B$6:$K$20,MATCH('Sales Summary_working sheet'!L1783,'Delivery Distances'!$A$6:$A$20,0),MATCH('Sales Summary_working sheet'!M1783,'Delivery Distances'!$B$5:$K$5,0))</f>
        <v>11</v>
      </c>
      <c r="O1783" s="7" cm="1">
        <f t="array" ref="O1783">_xlfn.XLOOKUP(L1783,'Delivery Distances'!$A$6:$A$20,_xlfn.XLOOKUP('Sales Summary_working sheet'!M1783,'Delivery Distances'!$B$5:$K$5,'Delivery Distances'!$B$6:$K$20))</f>
        <v>11</v>
      </c>
      <c r="P1783" s="7">
        <f t="shared" si="111"/>
        <v>12.5</v>
      </c>
    </row>
    <row r="1784" spans="1:16" ht="15.75" customHeight="1" x14ac:dyDescent="0.15">
      <c r="A1784" s="13">
        <v>43992</v>
      </c>
      <c r="B1784" s="19" t="s">
        <v>5361</v>
      </c>
      <c r="C1784" s="7" t="s">
        <v>165</v>
      </c>
      <c r="D1784" s="14">
        <v>12</v>
      </c>
      <c r="E1784" s="14" t="str">
        <f>_xlfn.XLOOKUP(D1784,'Meal Info'!$A$4:$A$19,'Meal Info'!$B$4:$B$19)</f>
        <v>Thai</v>
      </c>
      <c r="F1784" s="14" t="str">
        <f>_xlfn.XLOOKUP(D1784,'Meal Info'!$A$4:$A$19,'Meal Info'!$C$4:$C$19)</f>
        <v>Edo</v>
      </c>
      <c r="G1784" s="7">
        <v>21.59</v>
      </c>
      <c r="H1784" s="7">
        <f t="shared" si="112"/>
        <v>2.1590000000000003</v>
      </c>
      <c r="I1784" s="7">
        <f t="shared" si="113"/>
        <v>23.748999999999999</v>
      </c>
      <c r="J1784" s="7">
        <v>0.17</v>
      </c>
      <c r="K1784" s="7">
        <f t="shared" si="110"/>
        <v>3.6703000000000001</v>
      </c>
      <c r="L1784" s="7" t="s">
        <v>26</v>
      </c>
      <c r="M1784" s="7">
        <v>7</v>
      </c>
      <c r="N1784" s="7">
        <f>INDEX('Delivery Distances'!$B$6:$K$20,MATCH('Sales Summary_working sheet'!L1784,'Delivery Distances'!$A$6:$A$20,0),MATCH('Sales Summary_working sheet'!M1784,'Delivery Distances'!$B$5:$K$5,0))</f>
        <v>16</v>
      </c>
      <c r="O1784" s="7" cm="1">
        <f t="array" ref="O1784">_xlfn.XLOOKUP(L1784,'Delivery Distances'!$A$6:$A$20,_xlfn.XLOOKUP('Sales Summary_working sheet'!M1784,'Delivery Distances'!$B$5:$K$5,'Delivery Distances'!$B$6:$K$20))</f>
        <v>16</v>
      </c>
      <c r="P1784" s="7">
        <f t="shared" si="111"/>
        <v>15</v>
      </c>
    </row>
    <row r="1785" spans="1:16" ht="15.75" customHeight="1" x14ac:dyDescent="0.15">
      <c r="A1785" s="13">
        <v>43992</v>
      </c>
      <c r="B1785" s="19" t="s">
        <v>5361</v>
      </c>
      <c r="C1785" s="7" t="s">
        <v>1127</v>
      </c>
      <c r="D1785" s="14">
        <v>12</v>
      </c>
      <c r="E1785" s="14" t="str">
        <f>_xlfn.XLOOKUP(D1785,'Meal Info'!$A$4:$A$19,'Meal Info'!$B$4:$B$19)</f>
        <v>Thai</v>
      </c>
      <c r="F1785" s="14" t="str">
        <f>_xlfn.XLOOKUP(D1785,'Meal Info'!$A$4:$A$19,'Meal Info'!$C$4:$C$19)</f>
        <v>Edo</v>
      </c>
      <c r="G1785" s="7">
        <v>77.67</v>
      </c>
      <c r="H1785" s="7">
        <f t="shared" si="112"/>
        <v>7.7670000000000003</v>
      </c>
      <c r="I1785" s="7">
        <f t="shared" si="113"/>
        <v>85.436999999999998</v>
      </c>
      <c r="J1785" s="7">
        <v>0.15</v>
      </c>
      <c r="K1785" s="7">
        <f t="shared" si="110"/>
        <v>11.650499999999999</v>
      </c>
      <c r="L1785" s="7" t="s">
        <v>5079</v>
      </c>
      <c r="M1785" s="7">
        <v>10</v>
      </c>
      <c r="N1785" s="7">
        <f>INDEX('Delivery Distances'!$B$6:$K$20,MATCH('Sales Summary_working sheet'!L1785,'Delivery Distances'!$A$6:$A$20,0),MATCH('Sales Summary_working sheet'!M1785,'Delivery Distances'!$B$5:$K$5,0))</f>
        <v>4</v>
      </c>
      <c r="O1785" s="7" cm="1">
        <f t="array" ref="O1785">_xlfn.XLOOKUP(L1785,'Delivery Distances'!$A$6:$A$20,_xlfn.XLOOKUP('Sales Summary_working sheet'!M1785,'Delivery Distances'!$B$5:$K$5,'Delivery Distances'!$B$6:$K$20))</f>
        <v>4</v>
      </c>
      <c r="P1785" s="7">
        <f t="shared" si="111"/>
        <v>8</v>
      </c>
    </row>
    <row r="1786" spans="1:16" ht="15.75" customHeight="1" x14ac:dyDescent="0.15">
      <c r="A1786" s="13">
        <v>43992</v>
      </c>
      <c r="B1786" s="19" t="s">
        <v>5361</v>
      </c>
      <c r="C1786" s="7" t="s">
        <v>2635</v>
      </c>
      <c r="D1786" s="14">
        <v>4</v>
      </c>
      <c r="E1786" s="14" t="str">
        <f>_xlfn.XLOOKUP(D1786,'Meal Info'!$A$4:$A$19,'Meal Info'!$B$4:$B$19)</f>
        <v>Burritos</v>
      </c>
      <c r="F1786" s="14" t="str">
        <f>_xlfn.XLOOKUP(D1786,'Meal Info'!$A$4:$A$19,'Meal Info'!$C$4:$C$19)</f>
        <v>Edo</v>
      </c>
      <c r="G1786" s="7">
        <v>25.43</v>
      </c>
      <c r="H1786" s="7">
        <f t="shared" si="112"/>
        <v>2.5430000000000001</v>
      </c>
      <c r="I1786" s="7">
        <f t="shared" si="113"/>
        <v>27.972999999999999</v>
      </c>
      <c r="J1786" s="7">
        <v>0.15</v>
      </c>
      <c r="K1786" s="7">
        <f t="shared" si="110"/>
        <v>3.8144999999999998</v>
      </c>
      <c r="L1786" s="7" t="s">
        <v>5076</v>
      </c>
      <c r="M1786" s="7">
        <v>3</v>
      </c>
      <c r="N1786" s="7">
        <f>INDEX('Delivery Distances'!$B$6:$K$20,MATCH('Sales Summary_working sheet'!L1786,'Delivery Distances'!$A$6:$A$20,0),MATCH('Sales Summary_working sheet'!M1786,'Delivery Distances'!$B$5:$K$5,0))</f>
        <v>11</v>
      </c>
      <c r="O1786" s="7" cm="1">
        <f t="array" ref="O1786">_xlfn.XLOOKUP(L1786,'Delivery Distances'!$A$6:$A$20,_xlfn.XLOOKUP('Sales Summary_working sheet'!M1786,'Delivery Distances'!$B$5:$K$5,'Delivery Distances'!$B$6:$K$20))</f>
        <v>11</v>
      </c>
      <c r="P1786" s="7">
        <f t="shared" si="111"/>
        <v>12.5</v>
      </c>
    </row>
    <row r="1787" spans="1:16" ht="15.75" customHeight="1" x14ac:dyDescent="0.15">
      <c r="A1787" s="13">
        <v>43992</v>
      </c>
      <c r="B1787" s="19" t="s">
        <v>5362</v>
      </c>
      <c r="C1787" s="7" t="s">
        <v>4392</v>
      </c>
      <c r="D1787" s="14">
        <v>6</v>
      </c>
      <c r="E1787" s="14" t="str">
        <f>_xlfn.XLOOKUP(D1787,'Meal Info'!$A$4:$A$19,'Meal Info'!$B$4:$B$19)</f>
        <v>Indian</v>
      </c>
      <c r="F1787" s="14" t="str">
        <f>_xlfn.XLOOKUP(D1787,'Meal Info'!$A$4:$A$19,'Meal Info'!$C$4:$C$19)</f>
        <v>Edo</v>
      </c>
      <c r="G1787" s="7">
        <v>56.84</v>
      </c>
      <c r="H1787" s="7">
        <f t="shared" si="112"/>
        <v>5.6840000000000011</v>
      </c>
      <c r="I1787" s="7">
        <f t="shared" si="113"/>
        <v>62.524000000000001</v>
      </c>
      <c r="J1787" s="7">
        <v>0.04</v>
      </c>
      <c r="K1787" s="7">
        <f t="shared" si="110"/>
        <v>2.2736000000000001</v>
      </c>
      <c r="L1787" s="7" t="s">
        <v>5075</v>
      </c>
      <c r="M1787" s="7">
        <v>10</v>
      </c>
      <c r="N1787" s="7">
        <f>INDEX('Delivery Distances'!$B$6:$K$20,MATCH('Sales Summary_working sheet'!L1787,'Delivery Distances'!$A$6:$A$20,0),MATCH('Sales Summary_working sheet'!M1787,'Delivery Distances'!$B$5:$K$5,0))</f>
        <v>14</v>
      </c>
      <c r="O1787" s="7" cm="1">
        <f t="array" ref="O1787">_xlfn.XLOOKUP(L1787,'Delivery Distances'!$A$6:$A$20,_xlfn.XLOOKUP('Sales Summary_working sheet'!M1787,'Delivery Distances'!$B$5:$K$5,'Delivery Distances'!$B$6:$K$20))</f>
        <v>14</v>
      </c>
      <c r="P1787" s="7">
        <f t="shared" si="111"/>
        <v>14</v>
      </c>
    </row>
    <row r="1788" spans="1:16" ht="15.75" customHeight="1" x14ac:dyDescent="0.15">
      <c r="A1788" s="13">
        <v>43992</v>
      </c>
      <c r="B1788" s="19" t="s">
        <v>5362</v>
      </c>
      <c r="C1788" s="7" t="s">
        <v>2606</v>
      </c>
      <c r="D1788" s="14">
        <v>4</v>
      </c>
      <c r="E1788" s="14" t="str">
        <f>_xlfn.XLOOKUP(D1788,'Meal Info'!$A$4:$A$19,'Meal Info'!$B$4:$B$19)</f>
        <v>Burritos</v>
      </c>
      <c r="F1788" s="14" t="str">
        <f>_xlfn.XLOOKUP(D1788,'Meal Info'!$A$4:$A$19,'Meal Info'!$C$4:$C$19)</f>
        <v>Edo</v>
      </c>
      <c r="G1788" s="7">
        <v>9.7100000000000009</v>
      </c>
      <c r="H1788" s="7">
        <f t="shared" si="112"/>
        <v>0.97100000000000009</v>
      </c>
      <c r="I1788" s="7">
        <f t="shared" si="113"/>
        <v>10.681000000000001</v>
      </c>
      <c r="J1788" s="7">
        <v>0.22</v>
      </c>
      <c r="K1788" s="7">
        <f t="shared" si="110"/>
        <v>2.1362000000000001</v>
      </c>
      <c r="L1788" s="7" t="s">
        <v>28</v>
      </c>
      <c r="M1788" s="7">
        <v>7</v>
      </c>
      <c r="N1788" s="7">
        <f>INDEX('Delivery Distances'!$B$6:$K$20,MATCH('Sales Summary_working sheet'!L1788,'Delivery Distances'!$A$6:$A$20,0),MATCH('Sales Summary_working sheet'!M1788,'Delivery Distances'!$B$5:$K$5,0))</f>
        <v>3</v>
      </c>
      <c r="O1788" s="7" cm="1">
        <f t="array" ref="O1788">_xlfn.XLOOKUP(L1788,'Delivery Distances'!$A$6:$A$20,_xlfn.XLOOKUP('Sales Summary_working sheet'!M1788,'Delivery Distances'!$B$5:$K$5,'Delivery Distances'!$B$6:$K$20))</f>
        <v>3</v>
      </c>
      <c r="P1788" s="7">
        <f t="shared" si="111"/>
        <v>7</v>
      </c>
    </row>
    <row r="1789" spans="1:16" ht="15.75" customHeight="1" x14ac:dyDescent="0.15">
      <c r="A1789" s="13">
        <v>43992</v>
      </c>
      <c r="B1789" s="19" t="s">
        <v>5362</v>
      </c>
      <c r="C1789" s="7" t="s">
        <v>1353</v>
      </c>
      <c r="D1789" s="14">
        <v>4</v>
      </c>
      <c r="E1789" s="14" t="str">
        <f>_xlfn.XLOOKUP(D1789,'Meal Info'!$A$4:$A$19,'Meal Info'!$B$4:$B$19)</f>
        <v>Burritos</v>
      </c>
      <c r="F1789" s="14" t="str">
        <f>_xlfn.XLOOKUP(D1789,'Meal Info'!$A$4:$A$19,'Meal Info'!$C$4:$C$19)</f>
        <v>Edo</v>
      </c>
      <c r="G1789" s="7">
        <v>3.74</v>
      </c>
      <c r="H1789" s="7">
        <f t="shared" si="112"/>
        <v>0.37400000000000005</v>
      </c>
      <c r="I1789" s="7">
        <f t="shared" si="113"/>
        <v>4.1139999999999999</v>
      </c>
      <c r="J1789" s="7">
        <v>0.2</v>
      </c>
      <c r="K1789" s="7">
        <f t="shared" si="110"/>
        <v>0.74800000000000011</v>
      </c>
      <c r="L1789" s="7" t="s">
        <v>5078</v>
      </c>
      <c r="M1789" s="7">
        <v>2</v>
      </c>
      <c r="N1789" s="7">
        <f>INDEX('Delivery Distances'!$B$6:$K$20,MATCH('Sales Summary_working sheet'!L1789,'Delivery Distances'!$A$6:$A$20,0),MATCH('Sales Summary_working sheet'!M1789,'Delivery Distances'!$B$5:$K$5,0))</f>
        <v>2</v>
      </c>
      <c r="O1789" s="7" cm="1">
        <f t="array" ref="O1789">_xlfn.XLOOKUP(L1789,'Delivery Distances'!$A$6:$A$20,_xlfn.XLOOKUP('Sales Summary_working sheet'!M1789,'Delivery Distances'!$B$5:$K$5,'Delivery Distances'!$B$6:$K$20))</f>
        <v>2</v>
      </c>
      <c r="P1789" s="7">
        <f t="shared" si="111"/>
        <v>6</v>
      </c>
    </row>
    <row r="1790" spans="1:16" ht="15.75" customHeight="1" x14ac:dyDescent="0.15">
      <c r="A1790" s="13">
        <v>43992</v>
      </c>
      <c r="B1790" s="19" t="s">
        <v>5362</v>
      </c>
      <c r="C1790" s="7" t="s">
        <v>3442</v>
      </c>
      <c r="D1790" s="14">
        <v>12</v>
      </c>
      <c r="E1790" s="14" t="str">
        <f>_xlfn.XLOOKUP(D1790,'Meal Info'!$A$4:$A$19,'Meal Info'!$B$4:$B$19)</f>
        <v>Thai</v>
      </c>
      <c r="F1790" s="14" t="str">
        <f>_xlfn.XLOOKUP(D1790,'Meal Info'!$A$4:$A$19,'Meal Info'!$C$4:$C$19)</f>
        <v>Edo</v>
      </c>
      <c r="G1790" s="7">
        <v>1.01</v>
      </c>
      <c r="H1790" s="7">
        <f t="shared" si="112"/>
        <v>0.10100000000000001</v>
      </c>
      <c r="I1790" s="7">
        <f t="shared" si="113"/>
        <v>1.111</v>
      </c>
      <c r="J1790" s="7">
        <v>0.33</v>
      </c>
      <c r="K1790" s="7">
        <f t="shared" si="110"/>
        <v>0.33330000000000004</v>
      </c>
      <c r="L1790" s="7" t="s">
        <v>27</v>
      </c>
      <c r="M1790" s="7">
        <v>7</v>
      </c>
      <c r="N1790" s="7">
        <f>INDEX('Delivery Distances'!$B$6:$K$20,MATCH('Sales Summary_working sheet'!L1790,'Delivery Distances'!$A$6:$A$20,0),MATCH('Sales Summary_working sheet'!M1790,'Delivery Distances'!$B$5:$K$5,0))</f>
        <v>14</v>
      </c>
      <c r="O1790" s="7" cm="1">
        <f t="array" ref="O1790">_xlfn.XLOOKUP(L1790,'Delivery Distances'!$A$6:$A$20,_xlfn.XLOOKUP('Sales Summary_working sheet'!M1790,'Delivery Distances'!$B$5:$K$5,'Delivery Distances'!$B$6:$K$20))</f>
        <v>14</v>
      </c>
      <c r="P1790" s="7">
        <f t="shared" si="111"/>
        <v>14</v>
      </c>
    </row>
    <row r="1791" spans="1:16" ht="15.75" customHeight="1" x14ac:dyDescent="0.15">
      <c r="A1791" s="13">
        <v>43992</v>
      </c>
      <c r="B1791" s="19" t="s">
        <v>5362</v>
      </c>
      <c r="C1791" s="7" t="s">
        <v>4162</v>
      </c>
      <c r="D1791" s="14">
        <v>6</v>
      </c>
      <c r="E1791" s="14" t="str">
        <f>_xlfn.XLOOKUP(D1791,'Meal Info'!$A$4:$A$19,'Meal Info'!$B$4:$B$19)</f>
        <v>Indian</v>
      </c>
      <c r="F1791" s="14" t="str">
        <f>_xlfn.XLOOKUP(D1791,'Meal Info'!$A$4:$A$19,'Meal Info'!$C$4:$C$19)</f>
        <v>Edo</v>
      </c>
      <c r="G1791" s="7">
        <v>73.16</v>
      </c>
      <c r="H1791" s="7">
        <f t="shared" si="112"/>
        <v>7.3159999999999998</v>
      </c>
      <c r="I1791" s="7">
        <f t="shared" si="113"/>
        <v>80.475999999999999</v>
      </c>
      <c r="J1791" s="7">
        <v>0.23</v>
      </c>
      <c r="K1791" s="7">
        <f t="shared" si="110"/>
        <v>16.826799999999999</v>
      </c>
      <c r="L1791" s="7" t="s">
        <v>26</v>
      </c>
      <c r="M1791" s="7">
        <v>8</v>
      </c>
      <c r="N1791" s="7">
        <f>INDEX('Delivery Distances'!$B$6:$K$20,MATCH('Sales Summary_working sheet'!L1791,'Delivery Distances'!$A$6:$A$20,0),MATCH('Sales Summary_working sheet'!M1791,'Delivery Distances'!$B$5:$K$5,0))</f>
        <v>2</v>
      </c>
      <c r="O1791" s="7" cm="1">
        <f t="array" ref="O1791">_xlfn.XLOOKUP(L1791,'Delivery Distances'!$A$6:$A$20,_xlfn.XLOOKUP('Sales Summary_working sheet'!M1791,'Delivery Distances'!$B$5:$K$5,'Delivery Distances'!$B$6:$K$20))</f>
        <v>2</v>
      </c>
      <c r="P1791" s="7">
        <f t="shared" si="111"/>
        <v>6</v>
      </c>
    </row>
    <row r="1792" spans="1:16" ht="15.75" customHeight="1" x14ac:dyDescent="0.15">
      <c r="A1792" s="13">
        <v>43992</v>
      </c>
      <c r="B1792" s="19" t="s">
        <v>5362</v>
      </c>
      <c r="C1792" s="7" t="s">
        <v>2537</v>
      </c>
      <c r="D1792" s="14">
        <v>6</v>
      </c>
      <c r="E1792" s="14" t="str">
        <f>_xlfn.XLOOKUP(D1792,'Meal Info'!$A$4:$A$19,'Meal Info'!$B$4:$B$19)</f>
        <v>Indian</v>
      </c>
      <c r="F1792" s="14" t="str">
        <f>_xlfn.XLOOKUP(D1792,'Meal Info'!$A$4:$A$19,'Meal Info'!$C$4:$C$19)</f>
        <v>Edo</v>
      </c>
      <c r="G1792" s="7">
        <v>43.75</v>
      </c>
      <c r="H1792" s="7">
        <f t="shared" si="112"/>
        <v>4.375</v>
      </c>
      <c r="I1792" s="7">
        <f t="shared" si="113"/>
        <v>48.125</v>
      </c>
      <c r="J1792" s="7">
        <v>0.32</v>
      </c>
      <c r="K1792" s="7">
        <f t="shared" si="110"/>
        <v>14</v>
      </c>
      <c r="L1792" s="7" t="s">
        <v>27</v>
      </c>
      <c r="M1792" s="7">
        <v>6</v>
      </c>
      <c r="N1792" s="7">
        <f>INDEX('Delivery Distances'!$B$6:$K$20,MATCH('Sales Summary_working sheet'!L1792,'Delivery Distances'!$A$6:$A$20,0),MATCH('Sales Summary_working sheet'!M1792,'Delivery Distances'!$B$5:$K$5,0))</f>
        <v>9</v>
      </c>
      <c r="O1792" s="7" cm="1">
        <f t="array" ref="O1792">_xlfn.XLOOKUP(L1792,'Delivery Distances'!$A$6:$A$20,_xlfn.XLOOKUP('Sales Summary_working sheet'!M1792,'Delivery Distances'!$B$5:$K$5,'Delivery Distances'!$B$6:$K$20))</f>
        <v>9</v>
      </c>
      <c r="P1792" s="7">
        <f t="shared" si="111"/>
        <v>11.5</v>
      </c>
    </row>
    <row r="1793" spans="1:16" ht="15.75" customHeight="1" x14ac:dyDescent="0.15">
      <c r="A1793" s="13">
        <v>43992</v>
      </c>
      <c r="B1793" s="19" t="s">
        <v>5362</v>
      </c>
      <c r="C1793" s="7" t="s">
        <v>2251</v>
      </c>
      <c r="D1793" s="14">
        <v>4</v>
      </c>
      <c r="E1793" s="14" t="str">
        <f>_xlfn.XLOOKUP(D1793,'Meal Info'!$A$4:$A$19,'Meal Info'!$B$4:$B$19)</f>
        <v>Burritos</v>
      </c>
      <c r="F1793" s="14" t="str">
        <f>_xlfn.XLOOKUP(D1793,'Meal Info'!$A$4:$A$19,'Meal Info'!$C$4:$C$19)</f>
        <v>Edo</v>
      </c>
      <c r="G1793" s="7">
        <v>6.78</v>
      </c>
      <c r="H1793" s="7">
        <f t="shared" si="112"/>
        <v>0.67800000000000005</v>
      </c>
      <c r="I1793" s="7">
        <f t="shared" si="113"/>
        <v>7.4580000000000002</v>
      </c>
      <c r="J1793" s="7">
        <v>0.23</v>
      </c>
      <c r="K1793" s="7">
        <f t="shared" si="110"/>
        <v>1.5594000000000001</v>
      </c>
      <c r="L1793" s="7" t="s">
        <v>28</v>
      </c>
      <c r="M1793" s="7">
        <v>7</v>
      </c>
      <c r="N1793" s="7">
        <f>INDEX('Delivery Distances'!$B$6:$K$20,MATCH('Sales Summary_working sheet'!L1793,'Delivery Distances'!$A$6:$A$20,0),MATCH('Sales Summary_working sheet'!M1793,'Delivery Distances'!$B$5:$K$5,0))</f>
        <v>3</v>
      </c>
      <c r="O1793" s="7" cm="1">
        <f t="array" ref="O1793">_xlfn.XLOOKUP(L1793,'Delivery Distances'!$A$6:$A$20,_xlfn.XLOOKUP('Sales Summary_working sheet'!M1793,'Delivery Distances'!$B$5:$K$5,'Delivery Distances'!$B$6:$K$20))</f>
        <v>3</v>
      </c>
      <c r="P1793" s="7">
        <f t="shared" si="111"/>
        <v>7</v>
      </c>
    </row>
    <row r="1794" spans="1:16" ht="15.75" customHeight="1" x14ac:dyDescent="0.15">
      <c r="A1794" s="13">
        <v>43992</v>
      </c>
      <c r="B1794" s="19" t="s">
        <v>5362</v>
      </c>
      <c r="C1794" s="7" t="s">
        <v>1796</v>
      </c>
      <c r="D1794" s="14">
        <v>4</v>
      </c>
      <c r="E1794" s="14" t="str">
        <f>_xlfn.XLOOKUP(D1794,'Meal Info'!$A$4:$A$19,'Meal Info'!$B$4:$B$19)</f>
        <v>Burritos</v>
      </c>
      <c r="F1794" s="14" t="str">
        <f>_xlfn.XLOOKUP(D1794,'Meal Info'!$A$4:$A$19,'Meal Info'!$C$4:$C$19)</f>
        <v>Edo</v>
      </c>
      <c r="G1794" s="7">
        <v>73.92</v>
      </c>
      <c r="H1794" s="7">
        <f t="shared" si="112"/>
        <v>7.3920000000000003</v>
      </c>
      <c r="I1794" s="7">
        <f t="shared" si="113"/>
        <v>81.311999999999998</v>
      </c>
      <c r="J1794" s="7">
        <v>0.3</v>
      </c>
      <c r="K1794" s="7">
        <f t="shared" si="110"/>
        <v>22.175999999999998</v>
      </c>
      <c r="L1794" s="7" t="s">
        <v>5075</v>
      </c>
      <c r="M1794" s="7">
        <v>3</v>
      </c>
      <c r="N1794" s="7">
        <f>INDEX('Delivery Distances'!$B$6:$K$20,MATCH('Sales Summary_working sheet'!L1794,'Delivery Distances'!$A$6:$A$20,0),MATCH('Sales Summary_working sheet'!M1794,'Delivery Distances'!$B$5:$K$5,0))</f>
        <v>15</v>
      </c>
      <c r="O1794" s="7" cm="1">
        <f t="array" ref="O1794">_xlfn.XLOOKUP(L1794,'Delivery Distances'!$A$6:$A$20,_xlfn.XLOOKUP('Sales Summary_working sheet'!M1794,'Delivery Distances'!$B$5:$K$5,'Delivery Distances'!$B$6:$K$20))</f>
        <v>15</v>
      </c>
      <c r="P1794" s="7">
        <f t="shared" si="111"/>
        <v>14.5</v>
      </c>
    </row>
    <row r="1795" spans="1:16" ht="15.75" customHeight="1" x14ac:dyDescent="0.15">
      <c r="A1795" s="13">
        <v>43992</v>
      </c>
      <c r="B1795" s="19" t="s">
        <v>5362</v>
      </c>
      <c r="C1795" s="7" t="s">
        <v>2428</v>
      </c>
      <c r="D1795" s="14">
        <v>12</v>
      </c>
      <c r="E1795" s="14" t="str">
        <f>_xlfn.XLOOKUP(D1795,'Meal Info'!$A$4:$A$19,'Meal Info'!$B$4:$B$19)</f>
        <v>Thai</v>
      </c>
      <c r="F1795" s="14" t="str">
        <f>_xlfn.XLOOKUP(D1795,'Meal Info'!$A$4:$A$19,'Meal Info'!$C$4:$C$19)</f>
        <v>Edo</v>
      </c>
      <c r="G1795" s="7">
        <v>36.71</v>
      </c>
      <c r="H1795" s="7">
        <f t="shared" si="112"/>
        <v>3.6710000000000003</v>
      </c>
      <c r="I1795" s="7">
        <f t="shared" si="113"/>
        <v>40.381</v>
      </c>
      <c r="J1795" s="7">
        <v>0.26</v>
      </c>
      <c r="K1795" s="7">
        <f t="shared" si="110"/>
        <v>9.5446000000000009</v>
      </c>
      <c r="L1795" s="7" t="s">
        <v>5083</v>
      </c>
      <c r="M1795" s="7">
        <v>10</v>
      </c>
      <c r="N1795" s="7">
        <f>INDEX('Delivery Distances'!$B$6:$K$20,MATCH('Sales Summary_working sheet'!L1795,'Delivery Distances'!$A$6:$A$20,0),MATCH('Sales Summary_working sheet'!M1795,'Delivery Distances'!$B$5:$K$5,0))</f>
        <v>2</v>
      </c>
      <c r="O1795" s="7" cm="1">
        <f t="array" ref="O1795">_xlfn.XLOOKUP(L1795,'Delivery Distances'!$A$6:$A$20,_xlfn.XLOOKUP('Sales Summary_working sheet'!M1795,'Delivery Distances'!$B$5:$K$5,'Delivery Distances'!$B$6:$K$20))</f>
        <v>2</v>
      </c>
      <c r="P1795" s="7">
        <f t="shared" si="111"/>
        <v>6</v>
      </c>
    </row>
    <row r="1796" spans="1:16" ht="15.75" customHeight="1" x14ac:dyDescent="0.15">
      <c r="A1796" s="13">
        <v>43992</v>
      </c>
      <c r="B1796" s="19" t="s">
        <v>5362</v>
      </c>
      <c r="C1796" s="7" t="s">
        <v>2314</v>
      </c>
      <c r="D1796" s="14">
        <v>6</v>
      </c>
      <c r="E1796" s="14" t="str">
        <f>_xlfn.XLOOKUP(D1796,'Meal Info'!$A$4:$A$19,'Meal Info'!$B$4:$B$19)</f>
        <v>Indian</v>
      </c>
      <c r="F1796" s="14" t="str">
        <f>_xlfn.XLOOKUP(D1796,'Meal Info'!$A$4:$A$19,'Meal Info'!$C$4:$C$19)</f>
        <v>Edo</v>
      </c>
      <c r="G1796" s="7">
        <v>99.78</v>
      </c>
      <c r="H1796" s="7">
        <f t="shared" si="112"/>
        <v>9.9780000000000015</v>
      </c>
      <c r="I1796" s="7">
        <f t="shared" si="113"/>
        <v>109.75800000000001</v>
      </c>
      <c r="J1796" s="7">
        <v>0.02</v>
      </c>
      <c r="K1796" s="7">
        <f t="shared" si="110"/>
        <v>1.9956</v>
      </c>
      <c r="L1796" s="7" t="s">
        <v>5078</v>
      </c>
      <c r="M1796" s="7">
        <v>2</v>
      </c>
      <c r="N1796" s="7">
        <f>INDEX('Delivery Distances'!$B$6:$K$20,MATCH('Sales Summary_working sheet'!L1796,'Delivery Distances'!$A$6:$A$20,0),MATCH('Sales Summary_working sheet'!M1796,'Delivery Distances'!$B$5:$K$5,0))</f>
        <v>2</v>
      </c>
      <c r="O1796" s="7" cm="1">
        <f t="array" ref="O1796">_xlfn.XLOOKUP(L1796,'Delivery Distances'!$A$6:$A$20,_xlfn.XLOOKUP('Sales Summary_working sheet'!M1796,'Delivery Distances'!$B$5:$K$5,'Delivery Distances'!$B$6:$K$20))</f>
        <v>2</v>
      </c>
      <c r="P1796" s="7">
        <f t="shared" si="111"/>
        <v>6</v>
      </c>
    </row>
    <row r="1797" spans="1:16" ht="15.75" customHeight="1" x14ac:dyDescent="0.15">
      <c r="A1797" s="13">
        <v>43992</v>
      </c>
      <c r="B1797" s="19" t="s">
        <v>5362</v>
      </c>
      <c r="C1797" s="7" t="s">
        <v>1208</v>
      </c>
      <c r="D1797" s="14">
        <v>12</v>
      </c>
      <c r="E1797" s="14" t="str">
        <f>_xlfn.XLOOKUP(D1797,'Meal Info'!$A$4:$A$19,'Meal Info'!$B$4:$B$19)</f>
        <v>Thai</v>
      </c>
      <c r="F1797" s="14" t="str">
        <f>_xlfn.XLOOKUP(D1797,'Meal Info'!$A$4:$A$19,'Meal Info'!$C$4:$C$19)</f>
        <v>Edo</v>
      </c>
      <c r="G1797" s="7">
        <v>72.69</v>
      </c>
      <c r="H1797" s="7">
        <f t="shared" si="112"/>
        <v>7.2690000000000001</v>
      </c>
      <c r="I1797" s="7">
        <f t="shared" si="113"/>
        <v>79.959000000000003</v>
      </c>
      <c r="J1797" s="7">
        <v>0.35</v>
      </c>
      <c r="K1797" s="7">
        <f t="shared" ref="K1797:K1860" si="114">J1797*G1797</f>
        <v>25.441499999999998</v>
      </c>
      <c r="L1797" s="7" t="s">
        <v>5079</v>
      </c>
      <c r="M1797" s="7">
        <v>3</v>
      </c>
      <c r="N1797" s="7">
        <f>INDEX('Delivery Distances'!$B$6:$K$20,MATCH('Sales Summary_working sheet'!L1797,'Delivery Distances'!$A$6:$A$20,0),MATCH('Sales Summary_working sheet'!M1797,'Delivery Distances'!$B$5:$K$5,0))</f>
        <v>4</v>
      </c>
      <c r="O1797" s="7" cm="1">
        <f t="array" ref="O1797">_xlfn.XLOOKUP(L1797,'Delivery Distances'!$A$6:$A$20,_xlfn.XLOOKUP('Sales Summary_working sheet'!M1797,'Delivery Distances'!$B$5:$K$5,'Delivery Distances'!$B$6:$K$20))</f>
        <v>4</v>
      </c>
      <c r="P1797" s="7">
        <f t="shared" ref="P1797:P1860" si="115">IF(O1797&lt;=2, O1797*3, IF(O1797&lt;=6, 3*2 + (O1797-2)*1, 3*2 + 4*1 + (O1797-6)*0.5))</f>
        <v>8</v>
      </c>
    </row>
    <row r="1798" spans="1:16" ht="15.75" customHeight="1" x14ac:dyDescent="0.15">
      <c r="A1798" s="13">
        <v>43992</v>
      </c>
      <c r="B1798" s="19" t="s">
        <v>5362</v>
      </c>
      <c r="C1798" s="7" t="s">
        <v>3481</v>
      </c>
      <c r="D1798" s="14">
        <v>12</v>
      </c>
      <c r="E1798" s="14" t="str">
        <f>_xlfn.XLOOKUP(D1798,'Meal Info'!$A$4:$A$19,'Meal Info'!$B$4:$B$19)</f>
        <v>Thai</v>
      </c>
      <c r="F1798" s="14" t="str">
        <f>_xlfn.XLOOKUP(D1798,'Meal Info'!$A$4:$A$19,'Meal Info'!$C$4:$C$19)</f>
        <v>Edo</v>
      </c>
      <c r="G1798" s="7">
        <v>30.35</v>
      </c>
      <c r="H1798" s="7">
        <f t="shared" si="112"/>
        <v>3.0350000000000001</v>
      </c>
      <c r="I1798" s="7">
        <f t="shared" si="113"/>
        <v>33.385000000000005</v>
      </c>
      <c r="J1798" s="7">
        <v>0.01</v>
      </c>
      <c r="K1798" s="7">
        <f t="shared" si="114"/>
        <v>0.30350000000000005</v>
      </c>
      <c r="L1798" s="7" t="s">
        <v>29</v>
      </c>
      <c r="M1798" s="7">
        <v>6</v>
      </c>
      <c r="N1798" s="7">
        <f>INDEX('Delivery Distances'!$B$6:$K$20,MATCH('Sales Summary_working sheet'!L1798,'Delivery Distances'!$A$6:$A$20,0),MATCH('Sales Summary_working sheet'!M1798,'Delivery Distances'!$B$5:$K$5,0))</f>
        <v>2</v>
      </c>
      <c r="O1798" s="7" cm="1">
        <f t="array" ref="O1798">_xlfn.XLOOKUP(L1798,'Delivery Distances'!$A$6:$A$20,_xlfn.XLOOKUP('Sales Summary_working sheet'!M1798,'Delivery Distances'!$B$5:$K$5,'Delivery Distances'!$B$6:$K$20))</f>
        <v>2</v>
      </c>
      <c r="P1798" s="7">
        <f t="shared" si="115"/>
        <v>6</v>
      </c>
    </row>
    <row r="1799" spans="1:16" ht="15.75" customHeight="1" x14ac:dyDescent="0.15">
      <c r="A1799" s="13">
        <v>43992</v>
      </c>
      <c r="B1799" s="19" t="s">
        <v>5362</v>
      </c>
      <c r="C1799" s="7" t="s">
        <v>3025</v>
      </c>
      <c r="D1799" s="14">
        <v>6</v>
      </c>
      <c r="E1799" s="14" t="str">
        <f>_xlfn.XLOOKUP(D1799,'Meal Info'!$A$4:$A$19,'Meal Info'!$B$4:$B$19)</f>
        <v>Indian</v>
      </c>
      <c r="F1799" s="14" t="str">
        <f>_xlfn.XLOOKUP(D1799,'Meal Info'!$A$4:$A$19,'Meal Info'!$C$4:$C$19)</f>
        <v>Edo</v>
      </c>
      <c r="G1799" s="7">
        <v>1.61</v>
      </c>
      <c r="H1799" s="7">
        <f t="shared" si="112"/>
        <v>0.16100000000000003</v>
      </c>
      <c r="I1799" s="7">
        <f t="shared" si="113"/>
        <v>1.7710000000000001</v>
      </c>
      <c r="J1799" s="7">
        <v>0.13</v>
      </c>
      <c r="K1799" s="7">
        <f t="shared" si="114"/>
        <v>0.20930000000000001</v>
      </c>
      <c r="L1799" s="7" t="s">
        <v>5083</v>
      </c>
      <c r="M1799" s="7">
        <v>5</v>
      </c>
      <c r="N1799" s="7">
        <f>INDEX('Delivery Distances'!$B$6:$K$20,MATCH('Sales Summary_working sheet'!L1799,'Delivery Distances'!$A$6:$A$20,0),MATCH('Sales Summary_working sheet'!M1799,'Delivery Distances'!$B$5:$K$5,0))</f>
        <v>1</v>
      </c>
      <c r="O1799" s="7" cm="1">
        <f t="array" ref="O1799">_xlfn.XLOOKUP(L1799,'Delivery Distances'!$A$6:$A$20,_xlfn.XLOOKUP('Sales Summary_working sheet'!M1799,'Delivery Distances'!$B$5:$K$5,'Delivery Distances'!$B$6:$K$20))</f>
        <v>1</v>
      </c>
      <c r="P1799" s="7">
        <f t="shared" si="115"/>
        <v>3</v>
      </c>
    </row>
    <row r="1800" spans="1:16" ht="15.75" customHeight="1" x14ac:dyDescent="0.15">
      <c r="A1800" s="13">
        <v>43992</v>
      </c>
      <c r="B1800" s="19" t="s">
        <v>5362</v>
      </c>
      <c r="C1800" s="7" t="s">
        <v>3458</v>
      </c>
      <c r="D1800" s="14">
        <v>4</v>
      </c>
      <c r="E1800" s="14" t="str">
        <f>_xlfn.XLOOKUP(D1800,'Meal Info'!$A$4:$A$19,'Meal Info'!$B$4:$B$19)</f>
        <v>Burritos</v>
      </c>
      <c r="F1800" s="14" t="str">
        <f>_xlfn.XLOOKUP(D1800,'Meal Info'!$A$4:$A$19,'Meal Info'!$C$4:$C$19)</f>
        <v>Edo</v>
      </c>
      <c r="G1800" s="7">
        <v>53.99</v>
      </c>
      <c r="H1800" s="7">
        <f t="shared" si="112"/>
        <v>5.3990000000000009</v>
      </c>
      <c r="I1800" s="7">
        <f t="shared" si="113"/>
        <v>59.389000000000003</v>
      </c>
      <c r="J1800" s="7">
        <v>0.28000000000000003</v>
      </c>
      <c r="K1800" s="7">
        <f t="shared" si="114"/>
        <v>15.117200000000002</v>
      </c>
      <c r="L1800" s="7" t="s">
        <v>5082</v>
      </c>
      <c r="M1800" s="7">
        <v>2</v>
      </c>
      <c r="N1800" s="7">
        <f>INDEX('Delivery Distances'!$B$6:$K$20,MATCH('Sales Summary_working sheet'!L1800,'Delivery Distances'!$A$6:$A$20,0),MATCH('Sales Summary_working sheet'!M1800,'Delivery Distances'!$B$5:$K$5,0))</f>
        <v>3</v>
      </c>
      <c r="O1800" s="7" cm="1">
        <f t="array" ref="O1800">_xlfn.XLOOKUP(L1800,'Delivery Distances'!$A$6:$A$20,_xlfn.XLOOKUP('Sales Summary_working sheet'!M1800,'Delivery Distances'!$B$5:$K$5,'Delivery Distances'!$B$6:$K$20))</f>
        <v>3</v>
      </c>
      <c r="P1800" s="7">
        <f t="shared" si="115"/>
        <v>7</v>
      </c>
    </row>
    <row r="1801" spans="1:16" ht="15.75" customHeight="1" x14ac:dyDescent="0.15">
      <c r="A1801" s="13">
        <v>43992</v>
      </c>
      <c r="B1801" s="19" t="s">
        <v>5362</v>
      </c>
      <c r="C1801" s="7" t="s">
        <v>2933</v>
      </c>
      <c r="D1801" s="14">
        <v>6</v>
      </c>
      <c r="E1801" s="14" t="str">
        <f>_xlfn.XLOOKUP(D1801,'Meal Info'!$A$4:$A$19,'Meal Info'!$B$4:$B$19)</f>
        <v>Indian</v>
      </c>
      <c r="F1801" s="14" t="str">
        <f>_xlfn.XLOOKUP(D1801,'Meal Info'!$A$4:$A$19,'Meal Info'!$C$4:$C$19)</f>
        <v>Edo</v>
      </c>
      <c r="G1801" s="7">
        <v>7.9</v>
      </c>
      <c r="H1801" s="7">
        <f t="shared" si="112"/>
        <v>0.79</v>
      </c>
      <c r="I1801" s="7">
        <f t="shared" si="113"/>
        <v>8.6900000000000013</v>
      </c>
      <c r="J1801" s="7">
        <v>0.13</v>
      </c>
      <c r="K1801" s="7">
        <f t="shared" si="114"/>
        <v>1.0270000000000001</v>
      </c>
      <c r="L1801" s="7" t="s">
        <v>30</v>
      </c>
      <c r="M1801" s="7">
        <v>3</v>
      </c>
      <c r="N1801" s="7">
        <f>INDEX('Delivery Distances'!$B$6:$K$20,MATCH('Sales Summary_working sheet'!L1801,'Delivery Distances'!$A$6:$A$20,0),MATCH('Sales Summary_working sheet'!M1801,'Delivery Distances'!$B$5:$K$5,0))</f>
        <v>9</v>
      </c>
      <c r="O1801" s="7" cm="1">
        <f t="array" ref="O1801">_xlfn.XLOOKUP(L1801,'Delivery Distances'!$A$6:$A$20,_xlfn.XLOOKUP('Sales Summary_working sheet'!M1801,'Delivery Distances'!$B$5:$K$5,'Delivery Distances'!$B$6:$K$20))</f>
        <v>9</v>
      </c>
      <c r="P1801" s="7">
        <f t="shared" si="115"/>
        <v>11.5</v>
      </c>
    </row>
    <row r="1802" spans="1:16" ht="15.75" customHeight="1" x14ac:dyDescent="0.15">
      <c r="A1802" s="13">
        <v>43992</v>
      </c>
      <c r="B1802" s="19" t="s">
        <v>5362</v>
      </c>
      <c r="C1802" s="7" t="s">
        <v>1436</v>
      </c>
      <c r="D1802" s="14">
        <v>12</v>
      </c>
      <c r="E1802" s="14" t="str">
        <f>_xlfn.XLOOKUP(D1802,'Meal Info'!$A$4:$A$19,'Meal Info'!$B$4:$B$19)</f>
        <v>Thai</v>
      </c>
      <c r="F1802" s="14" t="str">
        <f>_xlfn.XLOOKUP(D1802,'Meal Info'!$A$4:$A$19,'Meal Info'!$C$4:$C$19)</f>
        <v>Edo</v>
      </c>
      <c r="G1802" s="7">
        <v>63.8</v>
      </c>
      <c r="H1802" s="7">
        <f t="shared" si="112"/>
        <v>6.38</v>
      </c>
      <c r="I1802" s="7">
        <f t="shared" si="113"/>
        <v>70.179999999999993</v>
      </c>
      <c r="J1802" s="7">
        <v>0.14000000000000001</v>
      </c>
      <c r="K1802" s="7">
        <f t="shared" si="114"/>
        <v>8.9320000000000004</v>
      </c>
      <c r="L1802" s="7" t="s">
        <v>30</v>
      </c>
      <c r="M1802" s="7">
        <v>3</v>
      </c>
      <c r="N1802" s="7">
        <f>INDEX('Delivery Distances'!$B$6:$K$20,MATCH('Sales Summary_working sheet'!L1802,'Delivery Distances'!$A$6:$A$20,0),MATCH('Sales Summary_working sheet'!M1802,'Delivery Distances'!$B$5:$K$5,0))</f>
        <v>9</v>
      </c>
      <c r="O1802" s="7" cm="1">
        <f t="array" ref="O1802">_xlfn.XLOOKUP(L1802,'Delivery Distances'!$A$6:$A$20,_xlfn.XLOOKUP('Sales Summary_working sheet'!M1802,'Delivery Distances'!$B$5:$K$5,'Delivery Distances'!$B$6:$K$20))</f>
        <v>9</v>
      </c>
      <c r="P1802" s="7">
        <f t="shared" si="115"/>
        <v>11.5</v>
      </c>
    </row>
    <row r="1803" spans="1:16" ht="15.75" customHeight="1" x14ac:dyDescent="0.15">
      <c r="A1803" s="13">
        <v>43992</v>
      </c>
      <c r="B1803" s="19" t="s">
        <v>5362</v>
      </c>
      <c r="C1803" s="7" t="s">
        <v>92</v>
      </c>
      <c r="D1803" s="14">
        <v>4</v>
      </c>
      <c r="E1803" s="14" t="str">
        <f>_xlfn.XLOOKUP(D1803,'Meal Info'!$A$4:$A$19,'Meal Info'!$B$4:$B$19)</f>
        <v>Burritos</v>
      </c>
      <c r="F1803" s="14" t="str">
        <f>_xlfn.XLOOKUP(D1803,'Meal Info'!$A$4:$A$19,'Meal Info'!$C$4:$C$19)</f>
        <v>Edo</v>
      </c>
      <c r="G1803" s="7">
        <v>52.61</v>
      </c>
      <c r="H1803" s="7">
        <f t="shared" si="112"/>
        <v>5.2610000000000001</v>
      </c>
      <c r="I1803" s="7">
        <f t="shared" si="113"/>
        <v>57.871000000000002</v>
      </c>
      <c r="J1803" s="7">
        <v>0.1</v>
      </c>
      <c r="K1803" s="7">
        <f t="shared" si="114"/>
        <v>5.2610000000000001</v>
      </c>
      <c r="L1803" s="7" t="s">
        <v>5080</v>
      </c>
      <c r="M1803" s="7">
        <v>5</v>
      </c>
      <c r="N1803" s="7">
        <f>INDEX('Delivery Distances'!$B$6:$K$20,MATCH('Sales Summary_working sheet'!L1803,'Delivery Distances'!$A$6:$A$20,0),MATCH('Sales Summary_working sheet'!M1803,'Delivery Distances'!$B$5:$K$5,0))</f>
        <v>5</v>
      </c>
      <c r="O1803" s="7" cm="1">
        <f t="array" ref="O1803">_xlfn.XLOOKUP(L1803,'Delivery Distances'!$A$6:$A$20,_xlfn.XLOOKUP('Sales Summary_working sheet'!M1803,'Delivery Distances'!$B$5:$K$5,'Delivery Distances'!$B$6:$K$20))</f>
        <v>5</v>
      </c>
      <c r="P1803" s="7">
        <f t="shared" si="115"/>
        <v>9</v>
      </c>
    </row>
    <row r="1804" spans="1:16" ht="15.75" customHeight="1" x14ac:dyDescent="0.15">
      <c r="A1804" s="13">
        <v>43992</v>
      </c>
      <c r="B1804" s="19" t="s">
        <v>5362</v>
      </c>
      <c r="C1804" s="7" t="s">
        <v>227</v>
      </c>
      <c r="D1804" s="14">
        <v>6</v>
      </c>
      <c r="E1804" s="14" t="str">
        <f>_xlfn.XLOOKUP(D1804,'Meal Info'!$A$4:$A$19,'Meal Info'!$B$4:$B$19)</f>
        <v>Indian</v>
      </c>
      <c r="F1804" s="14" t="str">
        <f>_xlfn.XLOOKUP(D1804,'Meal Info'!$A$4:$A$19,'Meal Info'!$C$4:$C$19)</f>
        <v>Edo</v>
      </c>
      <c r="G1804" s="7">
        <v>20.85</v>
      </c>
      <c r="H1804" s="7">
        <f t="shared" si="112"/>
        <v>2.0850000000000004</v>
      </c>
      <c r="I1804" s="7">
        <f t="shared" si="113"/>
        <v>22.935000000000002</v>
      </c>
      <c r="J1804" s="7">
        <v>0.11</v>
      </c>
      <c r="K1804" s="7">
        <f t="shared" si="114"/>
        <v>2.2935000000000003</v>
      </c>
      <c r="L1804" s="7" t="s">
        <v>29</v>
      </c>
      <c r="M1804" s="7">
        <v>2</v>
      </c>
      <c r="N1804" s="7">
        <f>INDEX('Delivery Distances'!$B$6:$K$20,MATCH('Sales Summary_working sheet'!L1804,'Delivery Distances'!$A$6:$A$20,0),MATCH('Sales Summary_working sheet'!M1804,'Delivery Distances'!$B$5:$K$5,0))</f>
        <v>18</v>
      </c>
      <c r="O1804" s="7" cm="1">
        <f t="array" ref="O1804">_xlfn.XLOOKUP(L1804,'Delivery Distances'!$A$6:$A$20,_xlfn.XLOOKUP('Sales Summary_working sheet'!M1804,'Delivery Distances'!$B$5:$K$5,'Delivery Distances'!$B$6:$K$20))</f>
        <v>18</v>
      </c>
      <c r="P1804" s="7">
        <f t="shared" si="115"/>
        <v>16</v>
      </c>
    </row>
    <row r="1805" spans="1:16" ht="15.75" customHeight="1" x14ac:dyDescent="0.15">
      <c r="A1805" s="13">
        <v>43992</v>
      </c>
      <c r="B1805" s="19" t="s">
        <v>5362</v>
      </c>
      <c r="C1805" s="7" t="s">
        <v>1517</v>
      </c>
      <c r="D1805" s="14">
        <v>12</v>
      </c>
      <c r="E1805" s="14" t="str">
        <f>_xlfn.XLOOKUP(D1805,'Meal Info'!$A$4:$A$19,'Meal Info'!$B$4:$B$19)</f>
        <v>Thai</v>
      </c>
      <c r="F1805" s="14" t="str">
        <f>_xlfn.XLOOKUP(D1805,'Meal Info'!$A$4:$A$19,'Meal Info'!$C$4:$C$19)</f>
        <v>Edo</v>
      </c>
      <c r="G1805" s="7">
        <v>24.27</v>
      </c>
      <c r="H1805" s="7">
        <f t="shared" si="112"/>
        <v>2.427</v>
      </c>
      <c r="I1805" s="7">
        <f t="shared" si="113"/>
        <v>26.696999999999999</v>
      </c>
      <c r="J1805" s="7">
        <v>0.2</v>
      </c>
      <c r="K1805" s="7">
        <f t="shared" si="114"/>
        <v>4.8540000000000001</v>
      </c>
      <c r="L1805" s="7" t="s">
        <v>28</v>
      </c>
      <c r="M1805" s="7">
        <v>3</v>
      </c>
      <c r="N1805" s="7">
        <f>INDEX('Delivery Distances'!$B$6:$K$20,MATCH('Sales Summary_working sheet'!L1805,'Delivery Distances'!$A$6:$A$20,0),MATCH('Sales Summary_working sheet'!M1805,'Delivery Distances'!$B$5:$K$5,0))</f>
        <v>6</v>
      </c>
      <c r="O1805" s="7" cm="1">
        <f t="array" ref="O1805">_xlfn.XLOOKUP(L1805,'Delivery Distances'!$A$6:$A$20,_xlfn.XLOOKUP('Sales Summary_working sheet'!M1805,'Delivery Distances'!$B$5:$K$5,'Delivery Distances'!$B$6:$K$20))</f>
        <v>6</v>
      </c>
      <c r="P1805" s="7">
        <f t="shared" si="115"/>
        <v>10</v>
      </c>
    </row>
    <row r="1806" spans="1:16" ht="15.75" customHeight="1" x14ac:dyDescent="0.15">
      <c r="A1806" s="13">
        <v>43992</v>
      </c>
      <c r="B1806" s="19" t="s">
        <v>5362</v>
      </c>
      <c r="C1806" s="7" t="s">
        <v>4754</v>
      </c>
      <c r="D1806" s="14">
        <v>12</v>
      </c>
      <c r="E1806" s="14" t="str">
        <f>_xlfn.XLOOKUP(D1806,'Meal Info'!$A$4:$A$19,'Meal Info'!$B$4:$B$19)</f>
        <v>Thai</v>
      </c>
      <c r="F1806" s="14" t="str">
        <f>_xlfn.XLOOKUP(D1806,'Meal Info'!$A$4:$A$19,'Meal Info'!$C$4:$C$19)</f>
        <v>Edo</v>
      </c>
      <c r="G1806" s="7">
        <v>1.91</v>
      </c>
      <c r="H1806" s="7">
        <f t="shared" si="112"/>
        <v>0.191</v>
      </c>
      <c r="I1806" s="7">
        <f t="shared" si="113"/>
        <v>2.101</v>
      </c>
      <c r="J1806" s="7">
        <v>0.38</v>
      </c>
      <c r="K1806" s="7">
        <f t="shared" si="114"/>
        <v>0.7258</v>
      </c>
      <c r="L1806" s="7" t="s">
        <v>5075</v>
      </c>
      <c r="M1806" s="7">
        <v>7</v>
      </c>
      <c r="N1806" s="7">
        <f>INDEX('Delivery Distances'!$B$6:$K$20,MATCH('Sales Summary_working sheet'!L1806,'Delivery Distances'!$A$6:$A$20,0),MATCH('Sales Summary_working sheet'!M1806,'Delivery Distances'!$B$5:$K$5,0))</f>
        <v>3</v>
      </c>
      <c r="O1806" s="7" cm="1">
        <f t="array" ref="O1806">_xlfn.XLOOKUP(L1806,'Delivery Distances'!$A$6:$A$20,_xlfn.XLOOKUP('Sales Summary_working sheet'!M1806,'Delivery Distances'!$B$5:$K$5,'Delivery Distances'!$B$6:$K$20))</f>
        <v>3</v>
      </c>
      <c r="P1806" s="7">
        <f t="shared" si="115"/>
        <v>7</v>
      </c>
    </row>
    <row r="1807" spans="1:16" ht="15.75" customHeight="1" x14ac:dyDescent="0.15">
      <c r="A1807" s="13">
        <v>43992</v>
      </c>
      <c r="B1807" s="19" t="s">
        <v>5362</v>
      </c>
      <c r="C1807" s="7" t="s">
        <v>2422</v>
      </c>
      <c r="D1807" s="14">
        <v>6</v>
      </c>
      <c r="E1807" s="14" t="str">
        <f>_xlfn.XLOOKUP(D1807,'Meal Info'!$A$4:$A$19,'Meal Info'!$B$4:$B$19)</f>
        <v>Indian</v>
      </c>
      <c r="F1807" s="14" t="str">
        <f>_xlfn.XLOOKUP(D1807,'Meal Info'!$A$4:$A$19,'Meal Info'!$C$4:$C$19)</f>
        <v>Edo</v>
      </c>
      <c r="G1807" s="7">
        <v>95.3</v>
      </c>
      <c r="H1807" s="7">
        <f t="shared" si="112"/>
        <v>9.5299999999999994</v>
      </c>
      <c r="I1807" s="7">
        <f t="shared" si="113"/>
        <v>104.83</v>
      </c>
      <c r="J1807" s="7">
        <v>0.4</v>
      </c>
      <c r="K1807" s="7">
        <f t="shared" si="114"/>
        <v>38.119999999999997</v>
      </c>
      <c r="L1807" s="7" t="s">
        <v>5081</v>
      </c>
      <c r="M1807" s="7">
        <v>3</v>
      </c>
      <c r="N1807" s="7">
        <f>INDEX('Delivery Distances'!$B$6:$K$20,MATCH('Sales Summary_working sheet'!L1807,'Delivery Distances'!$A$6:$A$20,0),MATCH('Sales Summary_working sheet'!M1807,'Delivery Distances'!$B$5:$K$5,0))</f>
        <v>3</v>
      </c>
      <c r="O1807" s="7" cm="1">
        <f t="array" ref="O1807">_xlfn.XLOOKUP(L1807,'Delivery Distances'!$A$6:$A$20,_xlfn.XLOOKUP('Sales Summary_working sheet'!M1807,'Delivery Distances'!$B$5:$K$5,'Delivery Distances'!$B$6:$K$20))</f>
        <v>3</v>
      </c>
      <c r="P1807" s="7">
        <f t="shared" si="115"/>
        <v>7</v>
      </c>
    </row>
    <row r="1808" spans="1:16" ht="15.75" customHeight="1" x14ac:dyDescent="0.15">
      <c r="A1808" s="13">
        <v>43992</v>
      </c>
      <c r="B1808" s="19" t="s">
        <v>5362</v>
      </c>
      <c r="C1808" s="7" t="s">
        <v>2538</v>
      </c>
      <c r="D1808" s="14">
        <v>12</v>
      </c>
      <c r="E1808" s="14" t="str">
        <f>_xlfn.XLOOKUP(D1808,'Meal Info'!$A$4:$A$19,'Meal Info'!$B$4:$B$19)</f>
        <v>Thai</v>
      </c>
      <c r="F1808" s="14" t="str">
        <f>_xlfn.XLOOKUP(D1808,'Meal Info'!$A$4:$A$19,'Meal Info'!$C$4:$C$19)</f>
        <v>Edo</v>
      </c>
      <c r="G1808" s="7">
        <v>53.07</v>
      </c>
      <c r="H1808" s="7">
        <f t="shared" si="112"/>
        <v>5.3070000000000004</v>
      </c>
      <c r="I1808" s="7">
        <f t="shared" si="113"/>
        <v>58.377000000000002</v>
      </c>
      <c r="J1808" s="7">
        <v>0.12</v>
      </c>
      <c r="K1808" s="7">
        <f t="shared" si="114"/>
        <v>6.3683999999999994</v>
      </c>
      <c r="L1808" s="7" t="s">
        <v>31</v>
      </c>
      <c r="M1808" s="7">
        <v>1</v>
      </c>
      <c r="N1808" s="7">
        <f>INDEX('Delivery Distances'!$B$6:$K$20,MATCH('Sales Summary_working sheet'!L1808,'Delivery Distances'!$A$6:$A$20,0),MATCH('Sales Summary_working sheet'!M1808,'Delivery Distances'!$B$5:$K$5,0))</f>
        <v>10</v>
      </c>
      <c r="O1808" s="7" cm="1">
        <f t="array" ref="O1808">_xlfn.XLOOKUP(L1808,'Delivery Distances'!$A$6:$A$20,_xlfn.XLOOKUP('Sales Summary_working sheet'!M1808,'Delivery Distances'!$B$5:$K$5,'Delivery Distances'!$B$6:$K$20))</f>
        <v>10</v>
      </c>
      <c r="P1808" s="7">
        <f t="shared" si="115"/>
        <v>12</v>
      </c>
    </row>
    <row r="1809" spans="1:16" ht="15.75" customHeight="1" x14ac:dyDescent="0.15">
      <c r="A1809" s="13">
        <v>43992</v>
      </c>
      <c r="B1809" s="19" t="s">
        <v>5362</v>
      </c>
      <c r="C1809" s="7" t="s">
        <v>3180</v>
      </c>
      <c r="D1809" s="14">
        <v>12</v>
      </c>
      <c r="E1809" s="14" t="str">
        <f>_xlfn.XLOOKUP(D1809,'Meal Info'!$A$4:$A$19,'Meal Info'!$B$4:$B$19)</f>
        <v>Thai</v>
      </c>
      <c r="F1809" s="14" t="str">
        <f>_xlfn.XLOOKUP(D1809,'Meal Info'!$A$4:$A$19,'Meal Info'!$C$4:$C$19)</f>
        <v>Edo</v>
      </c>
      <c r="G1809" s="7">
        <v>54.33</v>
      </c>
      <c r="H1809" s="7">
        <f t="shared" si="112"/>
        <v>5.4329999999999998</v>
      </c>
      <c r="I1809" s="7">
        <f t="shared" si="113"/>
        <v>59.762999999999998</v>
      </c>
      <c r="J1809" s="7">
        <v>0.15</v>
      </c>
      <c r="K1809" s="7">
        <f t="shared" si="114"/>
        <v>8.1494999999999997</v>
      </c>
      <c r="L1809" s="7" t="s">
        <v>5075</v>
      </c>
      <c r="M1809" s="7">
        <v>7</v>
      </c>
      <c r="N1809" s="7">
        <f>INDEX('Delivery Distances'!$B$6:$K$20,MATCH('Sales Summary_working sheet'!L1809,'Delivery Distances'!$A$6:$A$20,0),MATCH('Sales Summary_working sheet'!M1809,'Delivery Distances'!$B$5:$K$5,0))</f>
        <v>3</v>
      </c>
      <c r="O1809" s="7" cm="1">
        <f t="array" ref="O1809">_xlfn.XLOOKUP(L1809,'Delivery Distances'!$A$6:$A$20,_xlfn.XLOOKUP('Sales Summary_working sheet'!M1809,'Delivery Distances'!$B$5:$K$5,'Delivery Distances'!$B$6:$K$20))</f>
        <v>3</v>
      </c>
      <c r="P1809" s="7">
        <f t="shared" si="115"/>
        <v>7</v>
      </c>
    </row>
    <row r="1810" spans="1:16" ht="15.75" customHeight="1" x14ac:dyDescent="0.15">
      <c r="A1810" s="13">
        <v>43992</v>
      </c>
      <c r="B1810" s="19" t="s">
        <v>5362</v>
      </c>
      <c r="C1810" s="7" t="s">
        <v>4654</v>
      </c>
      <c r="D1810" s="14">
        <v>12</v>
      </c>
      <c r="E1810" s="14" t="str">
        <f>_xlfn.XLOOKUP(D1810,'Meal Info'!$A$4:$A$19,'Meal Info'!$B$4:$B$19)</f>
        <v>Thai</v>
      </c>
      <c r="F1810" s="14" t="str">
        <f>_xlfn.XLOOKUP(D1810,'Meal Info'!$A$4:$A$19,'Meal Info'!$C$4:$C$19)</f>
        <v>Edo</v>
      </c>
      <c r="G1810" s="7">
        <v>45.36</v>
      </c>
      <c r="H1810" s="7">
        <f t="shared" si="112"/>
        <v>4.5360000000000005</v>
      </c>
      <c r="I1810" s="7">
        <f t="shared" si="113"/>
        <v>49.896000000000001</v>
      </c>
      <c r="J1810" s="7">
        <v>0.12</v>
      </c>
      <c r="K1810" s="7">
        <f t="shared" si="114"/>
        <v>5.4432</v>
      </c>
      <c r="L1810" s="7" t="s">
        <v>5083</v>
      </c>
      <c r="M1810" s="7">
        <v>2</v>
      </c>
      <c r="N1810" s="7">
        <f>INDEX('Delivery Distances'!$B$6:$K$20,MATCH('Sales Summary_working sheet'!L1810,'Delivery Distances'!$A$6:$A$20,0),MATCH('Sales Summary_working sheet'!M1810,'Delivery Distances'!$B$5:$K$5,0))</f>
        <v>1</v>
      </c>
      <c r="O1810" s="7" cm="1">
        <f t="array" ref="O1810">_xlfn.XLOOKUP(L1810,'Delivery Distances'!$A$6:$A$20,_xlfn.XLOOKUP('Sales Summary_working sheet'!M1810,'Delivery Distances'!$B$5:$K$5,'Delivery Distances'!$B$6:$K$20))</f>
        <v>1</v>
      </c>
      <c r="P1810" s="7">
        <f t="shared" si="115"/>
        <v>3</v>
      </c>
    </row>
    <row r="1811" spans="1:16" ht="15.75" customHeight="1" x14ac:dyDescent="0.15">
      <c r="A1811" s="13">
        <v>43992</v>
      </c>
      <c r="B1811" s="19" t="s">
        <v>5362</v>
      </c>
      <c r="C1811" s="7" t="s">
        <v>4875</v>
      </c>
      <c r="D1811" s="14">
        <v>6</v>
      </c>
      <c r="E1811" s="14" t="str">
        <f>_xlfn.XLOOKUP(D1811,'Meal Info'!$A$4:$A$19,'Meal Info'!$B$4:$B$19)</f>
        <v>Indian</v>
      </c>
      <c r="F1811" s="14" t="str">
        <f>_xlfn.XLOOKUP(D1811,'Meal Info'!$A$4:$A$19,'Meal Info'!$C$4:$C$19)</f>
        <v>Edo</v>
      </c>
      <c r="G1811" s="7">
        <v>72.099999999999994</v>
      </c>
      <c r="H1811" s="7">
        <f t="shared" si="112"/>
        <v>7.21</v>
      </c>
      <c r="I1811" s="7">
        <f t="shared" si="113"/>
        <v>79.309999999999988</v>
      </c>
      <c r="J1811" s="7">
        <v>0.32</v>
      </c>
      <c r="K1811" s="7">
        <f t="shared" si="114"/>
        <v>23.071999999999999</v>
      </c>
      <c r="L1811" s="7" t="s">
        <v>5081</v>
      </c>
      <c r="M1811" s="7">
        <v>1</v>
      </c>
      <c r="N1811" s="7">
        <f>INDEX('Delivery Distances'!$B$6:$K$20,MATCH('Sales Summary_working sheet'!L1811,'Delivery Distances'!$A$6:$A$20,0),MATCH('Sales Summary_working sheet'!M1811,'Delivery Distances'!$B$5:$K$5,0))</f>
        <v>1</v>
      </c>
      <c r="O1811" s="7" cm="1">
        <f t="array" ref="O1811">_xlfn.XLOOKUP(L1811,'Delivery Distances'!$A$6:$A$20,_xlfn.XLOOKUP('Sales Summary_working sheet'!M1811,'Delivery Distances'!$B$5:$K$5,'Delivery Distances'!$B$6:$K$20))</f>
        <v>1</v>
      </c>
      <c r="P1811" s="7">
        <f t="shared" si="115"/>
        <v>3</v>
      </c>
    </row>
    <row r="1812" spans="1:16" ht="15.75" customHeight="1" x14ac:dyDescent="0.15">
      <c r="A1812" s="13">
        <v>43993</v>
      </c>
      <c r="B1812" s="19" t="s">
        <v>5354</v>
      </c>
      <c r="C1812" s="7" t="s">
        <v>2005</v>
      </c>
      <c r="D1812" s="14">
        <v>12</v>
      </c>
      <c r="E1812" s="14" t="str">
        <f>_xlfn.XLOOKUP(D1812,'Meal Info'!$A$4:$A$19,'Meal Info'!$B$4:$B$19)</f>
        <v>Thai</v>
      </c>
      <c r="F1812" s="14" t="str">
        <f>_xlfn.XLOOKUP(D1812,'Meal Info'!$A$4:$A$19,'Meal Info'!$C$4:$C$19)</f>
        <v>Edo</v>
      </c>
      <c r="G1812" s="7">
        <v>75.88</v>
      </c>
      <c r="H1812" s="7">
        <f t="shared" si="112"/>
        <v>7.5880000000000001</v>
      </c>
      <c r="I1812" s="7">
        <f t="shared" si="113"/>
        <v>83.467999999999989</v>
      </c>
      <c r="J1812" s="7">
        <v>0.02</v>
      </c>
      <c r="K1812" s="7">
        <f t="shared" si="114"/>
        <v>1.5175999999999998</v>
      </c>
      <c r="L1812" s="7" t="s">
        <v>5075</v>
      </c>
      <c r="M1812" s="7">
        <v>9</v>
      </c>
      <c r="N1812" s="7">
        <f>INDEX('Delivery Distances'!$B$6:$K$20,MATCH('Sales Summary_working sheet'!L1812,'Delivery Distances'!$A$6:$A$20,0),MATCH('Sales Summary_working sheet'!M1812,'Delivery Distances'!$B$5:$K$5,0))</f>
        <v>9</v>
      </c>
      <c r="O1812" s="7" cm="1">
        <f t="array" ref="O1812">_xlfn.XLOOKUP(L1812,'Delivery Distances'!$A$6:$A$20,_xlfn.XLOOKUP('Sales Summary_working sheet'!M1812,'Delivery Distances'!$B$5:$K$5,'Delivery Distances'!$B$6:$K$20))</f>
        <v>9</v>
      </c>
      <c r="P1812" s="7">
        <f t="shared" si="115"/>
        <v>11.5</v>
      </c>
    </row>
    <row r="1813" spans="1:16" ht="15.75" customHeight="1" x14ac:dyDescent="0.15">
      <c r="A1813" s="13">
        <v>43993</v>
      </c>
      <c r="B1813" s="19" t="s">
        <v>5354</v>
      </c>
      <c r="C1813" s="7" t="s">
        <v>1544</v>
      </c>
      <c r="D1813" s="14">
        <v>4</v>
      </c>
      <c r="E1813" s="14" t="str">
        <f>_xlfn.XLOOKUP(D1813,'Meal Info'!$A$4:$A$19,'Meal Info'!$B$4:$B$19)</f>
        <v>Burritos</v>
      </c>
      <c r="F1813" s="14" t="str">
        <f>_xlfn.XLOOKUP(D1813,'Meal Info'!$A$4:$A$19,'Meal Info'!$C$4:$C$19)</f>
        <v>Edo</v>
      </c>
      <c r="G1813" s="7">
        <v>86.29</v>
      </c>
      <c r="H1813" s="7">
        <f t="shared" si="112"/>
        <v>8.6290000000000013</v>
      </c>
      <c r="I1813" s="7">
        <f t="shared" si="113"/>
        <v>94.919000000000011</v>
      </c>
      <c r="J1813" s="7">
        <v>0.28999999999999998</v>
      </c>
      <c r="K1813" s="7">
        <f t="shared" si="114"/>
        <v>25.024100000000001</v>
      </c>
      <c r="L1813" s="7" t="s">
        <v>5083</v>
      </c>
      <c r="M1813" s="7">
        <v>5</v>
      </c>
      <c r="N1813" s="7">
        <f>INDEX('Delivery Distances'!$B$6:$K$20,MATCH('Sales Summary_working sheet'!L1813,'Delivery Distances'!$A$6:$A$20,0),MATCH('Sales Summary_working sheet'!M1813,'Delivery Distances'!$B$5:$K$5,0))</f>
        <v>1</v>
      </c>
      <c r="O1813" s="7" cm="1">
        <f t="array" ref="O1813">_xlfn.XLOOKUP(L1813,'Delivery Distances'!$A$6:$A$20,_xlfn.XLOOKUP('Sales Summary_working sheet'!M1813,'Delivery Distances'!$B$5:$K$5,'Delivery Distances'!$B$6:$K$20))</f>
        <v>1</v>
      </c>
      <c r="P1813" s="7">
        <f t="shared" si="115"/>
        <v>3</v>
      </c>
    </row>
    <row r="1814" spans="1:16" ht="15.75" customHeight="1" x14ac:dyDescent="0.15">
      <c r="A1814" s="13">
        <v>43993</v>
      </c>
      <c r="B1814" s="19" t="s">
        <v>5354</v>
      </c>
      <c r="C1814" s="7" t="s">
        <v>4216</v>
      </c>
      <c r="D1814" s="14">
        <v>4</v>
      </c>
      <c r="E1814" s="14" t="str">
        <f>_xlfn.XLOOKUP(D1814,'Meal Info'!$A$4:$A$19,'Meal Info'!$B$4:$B$19)</f>
        <v>Burritos</v>
      </c>
      <c r="F1814" s="14" t="str">
        <f>_xlfn.XLOOKUP(D1814,'Meal Info'!$A$4:$A$19,'Meal Info'!$C$4:$C$19)</f>
        <v>Edo</v>
      </c>
      <c r="G1814" s="7">
        <v>96.62</v>
      </c>
      <c r="H1814" s="7">
        <f t="shared" si="112"/>
        <v>9.6620000000000008</v>
      </c>
      <c r="I1814" s="7">
        <f t="shared" si="113"/>
        <v>106.28200000000001</v>
      </c>
      <c r="J1814" s="7">
        <v>0.06</v>
      </c>
      <c r="K1814" s="7">
        <f t="shared" si="114"/>
        <v>5.7972000000000001</v>
      </c>
      <c r="L1814" s="7" t="s">
        <v>5076</v>
      </c>
      <c r="M1814" s="7">
        <v>6</v>
      </c>
      <c r="N1814" s="7">
        <f>INDEX('Delivery Distances'!$B$6:$K$20,MATCH('Sales Summary_working sheet'!L1814,'Delivery Distances'!$A$6:$A$20,0),MATCH('Sales Summary_working sheet'!M1814,'Delivery Distances'!$B$5:$K$5,0))</f>
        <v>9</v>
      </c>
      <c r="O1814" s="7" cm="1">
        <f t="array" ref="O1814">_xlfn.XLOOKUP(L1814,'Delivery Distances'!$A$6:$A$20,_xlfn.XLOOKUP('Sales Summary_working sheet'!M1814,'Delivery Distances'!$B$5:$K$5,'Delivery Distances'!$B$6:$K$20))</f>
        <v>9</v>
      </c>
      <c r="P1814" s="7">
        <f t="shared" si="115"/>
        <v>11.5</v>
      </c>
    </row>
    <row r="1815" spans="1:16" ht="15.75" customHeight="1" x14ac:dyDescent="0.15">
      <c r="A1815" s="13">
        <v>43993</v>
      </c>
      <c r="B1815" s="19" t="s">
        <v>5354</v>
      </c>
      <c r="C1815" s="7" t="s">
        <v>4864</v>
      </c>
      <c r="D1815" s="14">
        <v>6</v>
      </c>
      <c r="E1815" s="14" t="str">
        <f>_xlfn.XLOOKUP(D1815,'Meal Info'!$A$4:$A$19,'Meal Info'!$B$4:$B$19)</f>
        <v>Indian</v>
      </c>
      <c r="F1815" s="14" t="str">
        <f>_xlfn.XLOOKUP(D1815,'Meal Info'!$A$4:$A$19,'Meal Info'!$C$4:$C$19)</f>
        <v>Edo</v>
      </c>
      <c r="G1815" s="7">
        <v>29.78</v>
      </c>
      <c r="H1815" s="7">
        <f t="shared" si="112"/>
        <v>2.9780000000000002</v>
      </c>
      <c r="I1815" s="7">
        <f t="shared" si="113"/>
        <v>32.758000000000003</v>
      </c>
      <c r="J1815" s="7">
        <v>0.28000000000000003</v>
      </c>
      <c r="K1815" s="7">
        <f t="shared" si="114"/>
        <v>8.3384000000000018</v>
      </c>
      <c r="L1815" s="7" t="s">
        <v>27</v>
      </c>
      <c r="M1815" s="7">
        <v>1</v>
      </c>
      <c r="N1815" s="7">
        <f>INDEX('Delivery Distances'!$B$6:$K$20,MATCH('Sales Summary_working sheet'!L1815,'Delivery Distances'!$A$6:$A$20,0),MATCH('Sales Summary_working sheet'!M1815,'Delivery Distances'!$B$5:$K$5,0))</f>
        <v>18</v>
      </c>
      <c r="O1815" s="7" cm="1">
        <f t="array" ref="O1815">_xlfn.XLOOKUP(L1815,'Delivery Distances'!$A$6:$A$20,_xlfn.XLOOKUP('Sales Summary_working sheet'!M1815,'Delivery Distances'!$B$5:$K$5,'Delivery Distances'!$B$6:$K$20))</f>
        <v>18</v>
      </c>
      <c r="P1815" s="7">
        <f t="shared" si="115"/>
        <v>16</v>
      </c>
    </row>
    <row r="1816" spans="1:16" ht="15.75" customHeight="1" x14ac:dyDescent="0.15">
      <c r="A1816" s="13">
        <v>43993</v>
      </c>
      <c r="B1816" s="19" t="s">
        <v>5354</v>
      </c>
      <c r="C1816" s="7" t="s">
        <v>774</v>
      </c>
      <c r="D1816" s="14">
        <v>4</v>
      </c>
      <c r="E1816" s="14" t="str">
        <f>_xlfn.XLOOKUP(D1816,'Meal Info'!$A$4:$A$19,'Meal Info'!$B$4:$B$19)</f>
        <v>Burritos</v>
      </c>
      <c r="F1816" s="14" t="str">
        <f>_xlfn.XLOOKUP(D1816,'Meal Info'!$A$4:$A$19,'Meal Info'!$C$4:$C$19)</f>
        <v>Edo</v>
      </c>
      <c r="G1816" s="7">
        <v>53.13</v>
      </c>
      <c r="H1816" s="7">
        <f t="shared" si="112"/>
        <v>5.3130000000000006</v>
      </c>
      <c r="I1816" s="7">
        <f t="shared" si="113"/>
        <v>58.443000000000005</v>
      </c>
      <c r="J1816" s="7">
        <v>0.31</v>
      </c>
      <c r="K1816" s="7">
        <f t="shared" si="114"/>
        <v>16.470300000000002</v>
      </c>
      <c r="L1816" s="7" t="s">
        <v>27</v>
      </c>
      <c r="M1816" s="7">
        <v>10</v>
      </c>
      <c r="N1816" s="7">
        <f>INDEX('Delivery Distances'!$B$6:$K$20,MATCH('Sales Summary_working sheet'!L1816,'Delivery Distances'!$A$6:$A$20,0),MATCH('Sales Summary_working sheet'!M1816,'Delivery Distances'!$B$5:$K$5,0))</f>
        <v>18</v>
      </c>
      <c r="O1816" s="7" cm="1">
        <f t="array" ref="O1816">_xlfn.XLOOKUP(L1816,'Delivery Distances'!$A$6:$A$20,_xlfn.XLOOKUP('Sales Summary_working sheet'!M1816,'Delivery Distances'!$B$5:$K$5,'Delivery Distances'!$B$6:$K$20))</f>
        <v>18</v>
      </c>
      <c r="P1816" s="7">
        <f t="shared" si="115"/>
        <v>16</v>
      </c>
    </row>
    <row r="1817" spans="1:16" ht="15.75" customHeight="1" x14ac:dyDescent="0.15">
      <c r="A1817" s="13">
        <v>43993</v>
      </c>
      <c r="B1817" s="19" t="s">
        <v>5354</v>
      </c>
      <c r="C1817" s="7" t="s">
        <v>4535</v>
      </c>
      <c r="D1817" s="14">
        <v>12</v>
      </c>
      <c r="E1817" s="14" t="str">
        <f>_xlfn.XLOOKUP(D1817,'Meal Info'!$A$4:$A$19,'Meal Info'!$B$4:$B$19)</f>
        <v>Thai</v>
      </c>
      <c r="F1817" s="14" t="str">
        <f>_xlfn.XLOOKUP(D1817,'Meal Info'!$A$4:$A$19,'Meal Info'!$C$4:$C$19)</f>
        <v>Edo</v>
      </c>
      <c r="G1817" s="7">
        <v>4.49</v>
      </c>
      <c r="H1817" s="7">
        <f t="shared" si="112"/>
        <v>0.44900000000000007</v>
      </c>
      <c r="I1817" s="7">
        <f t="shared" si="113"/>
        <v>4.9390000000000001</v>
      </c>
      <c r="J1817" s="7">
        <v>0.39</v>
      </c>
      <c r="K1817" s="7">
        <f t="shared" si="114"/>
        <v>1.7511000000000001</v>
      </c>
      <c r="L1817" s="7" t="s">
        <v>5078</v>
      </c>
      <c r="M1817" s="7">
        <v>7</v>
      </c>
      <c r="N1817" s="7">
        <f>INDEX('Delivery Distances'!$B$6:$K$20,MATCH('Sales Summary_working sheet'!L1817,'Delivery Distances'!$A$6:$A$20,0),MATCH('Sales Summary_working sheet'!M1817,'Delivery Distances'!$B$5:$K$5,0))</f>
        <v>2</v>
      </c>
      <c r="O1817" s="7" cm="1">
        <f t="array" ref="O1817">_xlfn.XLOOKUP(L1817,'Delivery Distances'!$A$6:$A$20,_xlfn.XLOOKUP('Sales Summary_working sheet'!M1817,'Delivery Distances'!$B$5:$K$5,'Delivery Distances'!$B$6:$K$20))</f>
        <v>2</v>
      </c>
      <c r="P1817" s="7">
        <f t="shared" si="115"/>
        <v>6</v>
      </c>
    </row>
    <row r="1818" spans="1:16" ht="15.75" customHeight="1" x14ac:dyDescent="0.15">
      <c r="A1818" s="13">
        <v>43993</v>
      </c>
      <c r="B1818" s="19" t="s">
        <v>5354</v>
      </c>
      <c r="C1818" s="7" t="s">
        <v>2061</v>
      </c>
      <c r="D1818" s="14">
        <v>12</v>
      </c>
      <c r="E1818" s="14" t="str">
        <f>_xlfn.XLOOKUP(D1818,'Meal Info'!$A$4:$A$19,'Meal Info'!$B$4:$B$19)</f>
        <v>Thai</v>
      </c>
      <c r="F1818" s="14" t="str">
        <f>_xlfn.XLOOKUP(D1818,'Meal Info'!$A$4:$A$19,'Meal Info'!$C$4:$C$19)</f>
        <v>Edo</v>
      </c>
      <c r="G1818" s="7">
        <v>25.12</v>
      </c>
      <c r="H1818" s="7">
        <f t="shared" si="112"/>
        <v>2.5120000000000005</v>
      </c>
      <c r="I1818" s="7">
        <f t="shared" si="113"/>
        <v>27.632000000000001</v>
      </c>
      <c r="J1818" s="7">
        <v>0.28999999999999998</v>
      </c>
      <c r="K1818" s="7">
        <f t="shared" si="114"/>
        <v>7.2847999999999997</v>
      </c>
      <c r="L1818" s="7" t="s">
        <v>5082</v>
      </c>
      <c r="M1818" s="7">
        <v>10</v>
      </c>
      <c r="N1818" s="7">
        <f>INDEX('Delivery Distances'!$B$6:$K$20,MATCH('Sales Summary_working sheet'!L1818,'Delivery Distances'!$A$6:$A$20,0),MATCH('Sales Summary_working sheet'!M1818,'Delivery Distances'!$B$5:$K$5,0))</f>
        <v>2</v>
      </c>
      <c r="O1818" s="7" cm="1">
        <f t="array" ref="O1818">_xlfn.XLOOKUP(L1818,'Delivery Distances'!$A$6:$A$20,_xlfn.XLOOKUP('Sales Summary_working sheet'!M1818,'Delivery Distances'!$B$5:$K$5,'Delivery Distances'!$B$6:$K$20))</f>
        <v>2</v>
      </c>
      <c r="P1818" s="7">
        <f t="shared" si="115"/>
        <v>6</v>
      </c>
    </row>
    <row r="1819" spans="1:16" ht="15.75" customHeight="1" x14ac:dyDescent="0.15">
      <c r="A1819" s="13">
        <v>43993</v>
      </c>
      <c r="B1819" s="19" t="s">
        <v>5354</v>
      </c>
      <c r="C1819" s="7" t="s">
        <v>118</v>
      </c>
      <c r="D1819" s="14">
        <v>12</v>
      </c>
      <c r="E1819" s="14" t="str">
        <f>_xlfn.XLOOKUP(D1819,'Meal Info'!$A$4:$A$19,'Meal Info'!$B$4:$B$19)</f>
        <v>Thai</v>
      </c>
      <c r="F1819" s="14" t="str">
        <f>_xlfn.XLOOKUP(D1819,'Meal Info'!$A$4:$A$19,'Meal Info'!$C$4:$C$19)</f>
        <v>Edo</v>
      </c>
      <c r="G1819" s="7">
        <v>43.56</v>
      </c>
      <c r="H1819" s="7">
        <f t="shared" si="112"/>
        <v>4.3560000000000008</v>
      </c>
      <c r="I1819" s="7">
        <f t="shared" si="113"/>
        <v>47.916000000000004</v>
      </c>
      <c r="J1819" s="7">
        <v>0.11</v>
      </c>
      <c r="K1819" s="7">
        <f t="shared" si="114"/>
        <v>4.7915999999999999</v>
      </c>
      <c r="L1819" s="7" t="s">
        <v>26</v>
      </c>
      <c r="M1819" s="7">
        <v>5</v>
      </c>
      <c r="N1819" s="7">
        <f>INDEX('Delivery Distances'!$B$6:$K$20,MATCH('Sales Summary_working sheet'!L1819,'Delivery Distances'!$A$6:$A$20,0),MATCH('Sales Summary_working sheet'!M1819,'Delivery Distances'!$B$5:$K$5,0))</f>
        <v>16</v>
      </c>
      <c r="O1819" s="7" cm="1">
        <f t="array" ref="O1819">_xlfn.XLOOKUP(L1819,'Delivery Distances'!$A$6:$A$20,_xlfn.XLOOKUP('Sales Summary_working sheet'!M1819,'Delivery Distances'!$B$5:$K$5,'Delivery Distances'!$B$6:$K$20))</f>
        <v>16</v>
      </c>
      <c r="P1819" s="7">
        <f t="shared" si="115"/>
        <v>15</v>
      </c>
    </row>
    <row r="1820" spans="1:16" ht="15.75" customHeight="1" x14ac:dyDescent="0.15">
      <c r="A1820" s="13">
        <v>43993</v>
      </c>
      <c r="B1820" s="19" t="s">
        <v>5354</v>
      </c>
      <c r="C1820" s="7" t="s">
        <v>4937</v>
      </c>
      <c r="D1820" s="14">
        <v>4</v>
      </c>
      <c r="E1820" s="14" t="str">
        <f>_xlfn.XLOOKUP(D1820,'Meal Info'!$A$4:$A$19,'Meal Info'!$B$4:$B$19)</f>
        <v>Burritos</v>
      </c>
      <c r="F1820" s="14" t="str">
        <f>_xlfn.XLOOKUP(D1820,'Meal Info'!$A$4:$A$19,'Meal Info'!$C$4:$C$19)</f>
        <v>Edo</v>
      </c>
      <c r="G1820" s="7">
        <v>0.67</v>
      </c>
      <c r="H1820" s="7">
        <f t="shared" si="112"/>
        <v>6.7000000000000004E-2</v>
      </c>
      <c r="I1820" s="7">
        <f t="shared" si="113"/>
        <v>0.7370000000000001</v>
      </c>
      <c r="J1820" s="7">
        <v>0.2</v>
      </c>
      <c r="K1820" s="7">
        <f t="shared" si="114"/>
        <v>0.13400000000000001</v>
      </c>
      <c r="L1820" s="7" t="s">
        <v>5079</v>
      </c>
      <c r="M1820" s="7">
        <v>7</v>
      </c>
      <c r="N1820" s="7">
        <f>INDEX('Delivery Distances'!$B$6:$K$20,MATCH('Sales Summary_working sheet'!L1820,'Delivery Distances'!$A$6:$A$20,0),MATCH('Sales Summary_working sheet'!M1820,'Delivery Distances'!$B$5:$K$5,0))</f>
        <v>2</v>
      </c>
      <c r="O1820" s="7" cm="1">
        <f t="array" ref="O1820">_xlfn.XLOOKUP(L1820,'Delivery Distances'!$A$6:$A$20,_xlfn.XLOOKUP('Sales Summary_working sheet'!M1820,'Delivery Distances'!$B$5:$K$5,'Delivery Distances'!$B$6:$K$20))</f>
        <v>2</v>
      </c>
      <c r="P1820" s="7">
        <f t="shared" si="115"/>
        <v>6</v>
      </c>
    </row>
    <row r="1821" spans="1:16" ht="15.75" customHeight="1" x14ac:dyDescent="0.15">
      <c r="A1821" s="13">
        <v>43993</v>
      </c>
      <c r="B1821" s="19" t="s">
        <v>5354</v>
      </c>
      <c r="C1821" s="7" t="s">
        <v>1526</v>
      </c>
      <c r="D1821" s="14">
        <v>12</v>
      </c>
      <c r="E1821" s="14" t="str">
        <f>_xlfn.XLOOKUP(D1821,'Meal Info'!$A$4:$A$19,'Meal Info'!$B$4:$B$19)</f>
        <v>Thai</v>
      </c>
      <c r="F1821" s="14" t="str">
        <f>_xlfn.XLOOKUP(D1821,'Meal Info'!$A$4:$A$19,'Meal Info'!$C$4:$C$19)</f>
        <v>Edo</v>
      </c>
      <c r="G1821" s="7">
        <v>8.7799999999999994</v>
      </c>
      <c r="H1821" s="7">
        <f t="shared" si="112"/>
        <v>0.878</v>
      </c>
      <c r="I1821" s="7">
        <f t="shared" si="113"/>
        <v>9.6579999999999995</v>
      </c>
      <c r="J1821" s="7">
        <v>0.31</v>
      </c>
      <c r="K1821" s="7">
        <f t="shared" si="114"/>
        <v>2.7218</v>
      </c>
      <c r="L1821" s="7" t="s">
        <v>5081</v>
      </c>
      <c r="M1821" s="7">
        <v>3</v>
      </c>
      <c r="N1821" s="7">
        <f>INDEX('Delivery Distances'!$B$6:$K$20,MATCH('Sales Summary_working sheet'!L1821,'Delivery Distances'!$A$6:$A$20,0),MATCH('Sales Summary_working sheet'!M1821,'Delivery Distances'!$B$5:$K$5,0))</f>
        <v>3</v>
      </c>
      <c r="O1821" s="7" cm="1">
        <f t="array" ref="O1821">_xlfn.XLOOKUP(L1821,'Delivery Distances'!$A$6:$A$20,_xlfn.XLOOKUP('Sales Summary_working sheet'!M1821,'Delivery Distances'!$B$5:$K$5,'Delivery Distances'!$B$6:$K$20))</f>
        <v>3</v>
      </c>
      <c r="P1821" s="7">
        <f t="shared" si="115"/>
        <v>7</v>
      </c>
    </row>
    <row r="1822" spans="1:16" ht="15.75" customHeight="1" x14ac:dyDescent="0.15">
      <c r="A1822" s="13">
        <v>43993</v>
      </c>
      <c r="B1822" s="19" t="s">
        <v>5354</v>
      </c>
      <c r="C1822" s="7" t="s">
        <v>3307</v>
      </c>
      <c r="D1822" s="14">
        <v>12</v>
      </c>
      <c r="E1822" s="14" t="str">
        <f>_xlfn.XLOOKUP(D1822,'Meal Info'!$A$4:$A$19,'Meal Info'!$B$4:$B$19)</f>
        <v>Thai</v>
      </c>
      <c r="F1822" s="14" t="str">
        <f>_xlfn.XLOOKUP(D1822,'Meal Info'!$A$4:$A$19,'Meal Info'!$C$4:$C$19)</f>
        <v>Edo</v>
      </c>
      <c r="G1822" s="7">
        <v>87.03</v>
      </c>
      <c r="H1822" s="7">
        <f t="shared" si="112"/>
        <v>8.7030000000000012</v>
      </c>
      <c r="I1822" s="7">
        <f t="shared" si="113"/>
        <v>95.733000000000004</v>
      </c>
      <c r="J1822" s="7">
        <v>0.12</v>
      </c>
      <c r="K1822" s="7">
        <f t="shared" si="114"/>
        <v>10.4436</v>
      </c>
      <c r="L1822" s="7" t="s">
        <v>28</v>
      </c>
      <c r="M1822" s="7">
        <v>10</v>
      </c>
      <c r="N1822" s="7">
        <f>INDEX('Delivery Distances'!$B$6:$K$20,MATCH('Sales Summary_working sheet'!L1822,'Delivery Distances'!$A$6:$A$20,0),MATCH('Sales Summary_working sheet'!M1822,'Delivery Distances'!$B$5:$K$5,0))</f>
        <v>18</v>
      </c>
      <c r="O1822" s="7" cm="1">
        <f t="array" ref="O1822">_xlfn.XLOOKUP(L1822,'Delivery Distances'!$A$6:$A$20,_xlfn.XLOOKUP('Sales Summary_working sheet'!M1822,'Delivery Distances'!$B$5:$K$5,'Delivery Distances'!$B$6:$K$20))</f>
        <v>18</v>
      </c>
      <c r="P1822" s="7">
        <f t="shared" si="115"/>
        <v>16</v>
      </c>
    </row>
    <row r="1823" spans="1:16" ht="15.75" customHeight="1" x14ac:dyDescent="0.15">
      <c r="A1823" s="13">
        <v>43993</v>
      </c>
      <c r="B1823" s="19" t="s">
        <v>5354</v>
      </c>
      <c r="C1823" s="7" t="s">
        <v>1393</v>
      </c>
      <c r="D1823" s="14">
        <v>4</v>
      </c>
      <c r="E1823" s="14" t="str">
        <f>_xlfn.XLOOKUP(D1823,'Meal Info'!$A$4:$A$19,'Meal Info'!$B$4:$B$19)</f>
        <v>Burritos</v>
      </c>
      <c r="F1823" s="14" t="str">
        <f>_xlfn.XLOOKUP(D1823,'Meal Info'!$A$4:$A$19,'Meal Info'!$C$4:$C$19)</f>
        <v>Edo</v>
      </c>
      <c r="G1823" s="7">
        <v>26.48</v>
      </c>
      <c r="H1823" s="7">
        <f t="shared" si="112"/>
        <v>2.6480000000000001</v>
      </c>
      <c r="I1823" s="7">
        <f t="shared" si="113"/>
        <v>29.128</v>
      </c>
      <c r="J1823" s="7">
        <v>0.01</v>
      </c>
      <c r="K1823" s="7">
        <f t="shared" si="114"/>
        <v>0.26480000000000004</v>
      </c>
      <c r="L1823" s="7" t="s">
        <v>5079</v>
      </c>
      <c r="M1823" s="7">
        <v>5</v>
      </c>
      <c r="N1823" s="7">
        <f>INDEX('Delivery Distances'!$B$6:$K$20,MATCH('Sales Summary_working sheet'!L1823,'Delivery Distances'!$A$6:$A$20,0),MATCH('Sales Summary_working sheet'!M1823,'Delivery Distances'!$B$5:$K$5,0))</f>
        <v>2</v>
      </c>
      <c r="O1823" s="7" cm="1">
        <f t="array" ref="O1823">_xlfn.XLOOKUP(L1823,'Delivery Distances'!$A$6:$A$20,_xlfn.XLOOKUP('Sales Summary_working sheet'!M1823,'Delivery Distances'!$B$5:$K$5,'Delivery Distances'!$B$6:$K$20))</f>
        <v>2</v>
      </c>
      <c r="P1823" s="7">
        <f t="shared" si="115"/>
        <v>6</v>
      </c>
    </row>
    <row r="1824" spans="1:16" ht="15.75" customHeight="1" x14ac:dyDescent="0.15">
      <c r="A1824" s="13">
        <v>43993</v>
      </c>
      <c r="B1824" s="19" t="s">
        <v>5354</v>
      </c>
      <c r="C1824" s="7" t="s">
        <v>3619</v>
      </c>
      <c r="D1824" s="14">
        <v>6</v>
      </c>
      <c r="E1824" s="14" t="str">
        <f>_xlfn.XLOOKUP(D1824,'Meal Info'!$A$4:$A$19,'Meal Info'!$B$4:$B$19)</f>
        <v>Indian</v>
      </c>
      <c r="F1824" s="14" t="str">
        <f>_xlfn.XLOOKUP(D1824,'Meal Info'!$A$4:$A$19,'Meal Info'!$C$4:$C$19)</f>
        <v>Edo</v>
      </c>
      <c r="G1824" s="7">
        <v>77.540000000000006</v>
      </c>
      <c r="H1824" s="7">
        <f t="shared" si="112"/>
        <v>7.7540000000000013</v>
      </c>
      <c r="I1824" s="7">
        <f t="shared" si="113"/>
        <v>85.294000000000011</v>
      </c>
      <c r="J1824" s="7">
        <v>0.25</v>
      </c>
      <c r="K1824" s="7">
        <f t="shared" si="114"/>
        <v>19.385000000000002</v>
      </c>
      <c r="L1824" s="7" t="s">
        <v>26</v>
      </c>
      <c r="M1824" s="7">
        <v>3</v>
      </c>
      <c r="N1824" s="7">
        <f>INDEX('Delivery Distances'!$B$6:$K$20,MATCH('Sales Summary_working sheet'!L1824,'Delivery Distances'!$A$6:$A$20,0),MATCH('Sales Summary_working sheet'!M1824,'Delivery Distances'!$B$5:$K$5,0))</f>
        <v>12</v>
      </c>
      <c r="O1824" s="7" cm="1">
        <f t="array" ref="O1824">_xlfn.XLOOKUP(L1824,'Delivery Distances'!$A$6:$A$20,_xlfn.XLOOKUP('Sales Summary_working sheet'!M1824,'Delivery Distances'!$B$5:$K$5,'Delivery Distances'!$B$6:$K$20))</f>
        <v>12</v>
      </c>
      <c r="P1824" s="7">
        <f t="shared" si="115"/>
        <v>13</v>
      </c>
    </row>
    <row r="1825" spans="1:16" ht="15.75" customHeight="1" x14ac:dyDescent="0.15">
      <c r="A1825" s="13">
        <v>43993</v>
      </c>
      <c r="B1825" s="19" t="s">
        <v>5354</v>
      </c>
      <c r="C1825" s="7" t="s">
        <v>610</v>
      </c>
      <c r="D1825" s="14">
        <v>6</v>
      </c>
      <c r="E1825" s="14" t="str">
        <f>_xlfn.XLOOKUP(D1825,'Meal Info'!$A$4:$A$19,'Meal Info'!$B$4:$B$19)</f>
        <v>Indian</v>
      </c>
      <c r="F1825" s="14" t="str">
        <f>_xlfn.XLOOKUP(D1825,'Meal Info'!$A$4:$A$19,'Meal Info'!$C$4:$C$19)</f>
        <v>Edo</v>
      </c>
      <c r="G1825" s="7">
        <v>87.6</v>
      </c>
      <c r="H1825" s="7">
        <f t="shared" si="112"/>
        <v>8.76</v>
      </c>
      <c r="I1825" s="7">
        <f t="shared" si="113"/>
        <v>96.36</v>
      </c>
      <c r="J1825" s="7">
        <v>0.39</v>
      </c>
      <c r="K1825" s="7">
        <f t="shared" si="114"/>
        <v>34.164000000000001</v>
      </c>
      <c r="L1825" s="7" t="s">
        <v>30</v>
      </c>
      <c r="M1825" s="7">
        <v>8</v>
      </c>
      <c r="N1825" s="7">
        <f>INDEX('Delivery Distances'!$B$6:$K$20,MATCH('Sales Summary_working sheet'!L1825,'Delivery Distances'!$A$6:$A$20,0),MATCH('Sales Summary_working sheet'!M1825,'Delivery Distances'!$B$5:$K$5,0))</f>
        <v>6</v>
      </c>
      <c r="O1825" s="7" cm="1">
        <f t="array" ref="O1825">_xlfn.XLOOKUP(L1825,'Delivery Distances'!$A$6:$A$20,_xlfn.XLOOKUP('Sales Summary_working sheet'!M1825,'Delivery Distances'!$B$5:$K$5,'Delivery Distances'!$B$6:$K$20))</f>
        <v>6</v>
      </c>
      <c r="P1825" s="7">
        <f t="shared" si="115"/>
        <v>10</v>
      </c>
    </row>
    <row r="1826" spans="1:16" ht="15.75" customHeight="1" x14ac:dyDescent="0.15">
      <c r="A1826" s="13">
        <v>43993</v>
      </c>
      <c r="B1826" s="19" t="s">
        <v>5354</v>
      </c>
      <c r="C1826" s="7" t="s">
        <v>1612</v>
      </c>
      <c r="D1826" s="14">
        <v>6</v>
      </c>
      <c r="E1826" s="14" t="str">
        <f>_xlfn.XLOOKUP(D1826,'Meal Info'!$A$4:$A$19,'Meal Info'!$B$4:$B$19)</f>
        <v>Indian</v>
      </c>
      <c r="F1826" s="14" t="str">
        <f>_xlfn.XLOOKUP(D1826,'Meal Info'!$A$4:$A$19,'Meal Info'!$C$4:$C$19)</f>
        <v>Edo</v>
      </c>
      <c r="G1826" s="7">
        <v>67.47</v>
      </c>
      <c r="H1826" s="7">
        <f t="shared" si="112"/>
        <v>6.7469999999999999</v>
      </c>
      <c r="I1826" s="7">
        <f t="shared" si="113"/>
        <v>74.216999999999999</v>
      </c>
      <c r="J1826" s="7">
        <v>0.24</v>
      </c>
      <c r="K1826" s="7">
        <f t="shared" si="114"/>
        <v>16.192799999999998</v>
      </c>
      <c r="L1826" s="7" t="s">
        <v>5083</v>
      </c>
      <c r="M1826" s="7">
        <v>4</v>
      </c>
      <c r="N1826" s="7">
        <f>INDEX('Delivery Distances'!$B$6:$K$20,MATCH('Sales Summary_working sheet'!L1826,'Delivery Distances'!$A$6:$A$20,0),MATCH('Sales Summary_working sheet'!M1826,'Delivery Distances'!$B$5:$K$5,0))</f>
        <v>1</v>
      </c>
      <c r="O1826" s="7" cm="1">
        <f t="array" ref="O1826">_xlfn.XLOOKUP(L1826,'Delivery Distances'!$A$6:$A$20,_xlfn.XLOOKUP('Sales Summary_working sheet'!M1826,'Delivery Distances'!$B$5:$K$5,'Delivery Distances'!$B$6:$K$20))</f>
        <v>1</v>
      </c>
      <c r="P1826" s="7">
        <f t="shared" si="115"/>
        <v>3</v>
      </c>
    </row>
    <row r="1827" spans="1:16" ht="15.75" customHeight="1" x14ac:dyDescent="0.15">
      <c r="A1827" s="13">
        <v>43993</v>
      </c>
      <c r="B1827" s="19" t="s">
        <v>5354</v>
      </c>
      <c r="C1827" s="7" t="s">
        <v>1879</v>
      </c>
      <c r="D1827" s="14">
        <v>6</v>
      </c>
      <c r="E1827" s="14" t="str">
        <f>_xlfn.XLOOKUP(D1827,'Meal Info'!$A$4:$A$19,'Meal Info'!$B$4:$B$19)</f>
        <v>Indian</v>
      </c>
      <c r="F1827" s="14" t="str">
        <f>_xlfn.XLOOKUP(D1827,'Meal Info'!$A$4:$A$19,'Meal Info'!$C$4:$C$19)</f>
        <v>Edo</v>
      </c>
      <c r="G1827" s="7">
        <v>25.11</v>
      </c>
      <c r="H1827" s="7">
        <f t="shared" si="112"/>
        <v>2.5110000000000001</v>
      </c>
      <c r="I1827" s="7">
        <f t="shared" si="113"/>
        <v>27.620999999999999</v>
      </c>
      <c r="J1827" s="7">
        <v>0.14000000000000001</v>
      </c>
      <c r="K1827" s="7">
        <f t="shared" si="114"/>
        <v>3.5154000000000001</v>
      </c>
      <c r="L1827" s="7" t="s">
        <v>5075</v>
      </c>
      <c r="M1827" s="7">
        <v>8</v>
      </c>
      <c r="N1827" s="7">
        <f>INDEX('Delivery Distances'!$B$6:$K$20,MATCH('Sales Summary_working sheet'!L1827,'Delivery Distances'!$A$6:$A$20,0),MATCH('Sales Summary_working sheet'!M1827,'Delivery Distances'!$B$5:$K$5,0))</f>
        <v>2</v>
      </c>
      <c r="O1827" s="7" cm="1">
        <f t="array" ref="O1827">_xlfn.XLOOKUP(L1827,'Delivery Distances'!$A$6:$A$20,_xlfn.XLOOKUP('Sales Summary_working sheet'!M1827,'Delivery Distances'!$B$5:$K$5,'Delivery Distances'!$B$6:$K$20))</f>
        <v>2</v>
      </c>
      <c r="P1827" s="7">
        <f t="shared" si="115"/>
        <v>6</v>
      </c>
    </row>
    <row r="1828" spans="1:16" ht="15.75" customHeight="1" x14ac:dyDescent="0.15">
      <c r="A1828" s="13">
        <v>43993</v>
      </c>
      <c r="B1828" s="19" t="s">
        <v>5354</v>
      </c>
      <c r="C1828" s="7" t="s">
        <v>2942</v>
      </c>
      <c r="D1828" s="14">
        <v>12</v>
      </c>
      <c r="E1828" s="14" t="str">
        <f>_xlfn.XLOOKUP(D1828,'Meal Info'!$A$4:$A$19,'Meal Info'!$B$4:$B$19)</f>
        <v>Thai</v>
      </c>
      <c r="F1828" s="14" t="str">
        <f>_xlfn.XLOOKUP(D1828,'Meal Info'!$A$4:$A$19,'Meal Info'!$C$4:$C$19)</f>
        <v>Edo</v>
      </c>
      <c r="G1828" s="7">
        <v>29.91</v>
      </c>
      <c r="H1828" s="7">
        <f t="shared" si="112"/>
        <v>2.9910000000000001</v>
      </c>
      <c r="I1828" s="7">
        <f t="shared" si="113"/>
        <v>32.901000000000003</v>
      </c>
      <c r="J1828" s="7">
        <v>0.19</v>
      </c>
      <c r="K1828" s="7">
        <f t="shared" si="114"/>
        <v>5.6829000000000001</v>
      </c>
      <c r="L1828" s="7" t="s">
        <v>5075</v>
      </c>
      <c r="M1828" s="7">
        <v>10</v>
      </c>
      <c r="N1828" s="7">
        <f>INDEX('Delivery Distances'!$B$6:$K$20,MATCH('Sales Summary_working sheet'!L1828,'Delivery Distances'!$A$6:$A$20,0),MATCH('Sales Summary_working sheet'!M1828,'Delivery Distances'!$B$5:$K$5,0))</f>
        <v>14</v>
      </c>
      <c r="O1828" s="7" cm="1">
        <f t="array" ref="O1828">_xlfn.XLOOKUP(L1828,'Delivery Distances'!$A$6:$A$20,_xlfn.XLOOKUP('Sales Summary_working sheet'!M1828,'Delivery Distances'!$B$5:$K$5,'Delivery Distances'!$B$6:$K$20))</f>
        <v>14</v>
      </c>
      <c r="P1828" s="7">
        <f t="shared" si="115"/>
        <v>14</v>
      </c>
    </row>
    <row r="1829" spans="1:16" ht="15.75" customHeight="1" x14ac:dyDescent="0.15">
      <c r="A1829" s="13">
        <v>43993</v>
      </c>
      <c r="B1829" s="19" t="s">
        <v>5354</v>
      </c>
      <c r="C1829" s="7" t="s">
        <v>4206</v>
      </c>
      <c r="D1829" s="14">
        <v>4</v>
      </c>
      <c r="E1829" s="14" t="str">
        <f>_xlfn.XLOOKUP(D1829,'Meal Info'!$A$4:$A$19,'Meal Info'!$B$4:$B$19)</f>
        <v>Burritos</v>
      </c>
      <c r="F1829" s="14" t="str">
        <f>_xlfn.XLOOKUP(D1829,'Meal Info'!$A$4:$A$19,'Meal Info'!$C$4:$C$19)</f>
        <v>Edo</v>
      </c>
      <c r="G1829" s="7">
        <v>79.58</v>
      </c>
      <c r="H1829" s="7">
        <f t="shared" si="112"/>
        <v>7.9580000000000002</v>
      </c>
      <c r="I1829" s="7">
        <f t="shared" si="113"/>
        <v>87.537999999999997</v>
      </c>
      <c r="J1829" s="7">
        <v>0.4</v>
      </c>
      <c r="K1829" s="7">
        <f t="shared" si="114"/>
        <v>31.832000000000001</v>
      </c>
      <c r="L1829" s="7" t="s">
        <v>27</v>
      </c>
      <c r="M1829" s="7">
        <v>6</v>
      </c>
      <c r="N1829" s="7">
        <f>INDEX('Delivery Distances'!$B$6:$K$20,MATCH('Sales Summary_working sheet'!L1829,'Delivery Distances'!$A$6:$A$20,0),MATCH('Sales Summary_working sheet'!M1829,'Delivery Distances'!$B$5:$K$5,0))</f>
        <v>9</v>
      </c>
      <c r="O1829" s="7" cm="1">
        <f t="array" ref="O1829">_xlfn.XLOOKUP(L1829,'Delivery Distances'!$A$6:$A$20,_xlfn.XLOOKUP('Sales Summary_working sheet'!M1829,'Delivery Distances'!$B$5:$K$5,'Delivery Distances'!$B$6:$K$20))</f>
        <v>9</v>
      </c>
      <c r="P1829" s="7">
        <f t="shared" si="115"/>
        <v>11.5</v>
      </c>
    </row>
    <row r="1830" spans="1:16" ht="15.75" customHeight="1" x14ac:dyDescent="0.15">
      <c r="A1830" s="13">
        <v>43993</v>
      </c>
      <c r="B1830" s="19" t="s">
        <v>5354</v>
      </c>
      <c r="C1830" s="7" t="s">
        <v>159</v>
      </c>
      <c r="D1830" s="14">
        <v>12</v>
      </c>
      <c r="E1830" s="14" t="str">
        <f>_xlfn.XLOOKUP(D1830,'Meal Info'!$A$4:$A$19,'Meal Info'!$B$4:$B$19)</f>
        <v>Thai</v>
      </c>
      <c r="F1830" s="14" t="str">
        <f>_xlfn.XLOOKUP(D1830,'Meal Info'!$A$4:$A$19,'Meal Info'!$C$4:$C$19)</f>
        <v>Edo</v>
      </c>
      <c r="G1830" s="7">
        <v>58.15</v>
      </c>
      <c r="H1830" s="7">
        <f t="shared" si="112"/>
        <v>5.8150000000000004</v>
      </c>
      <c r="I1830" s="7">
        <f t="shared" si="113"/>
        <v>63.964999999999996</v>
      </c>
      <c r="J1830" s="7">
        <v>0.18</v>
      </c>
      <c r="K1830" s="7">
        <f t="shared" si="114"/>
        <v>10.466999999999999</v>
      </c>
      <c r="L1830" s="7" t="s">
        <v>27</v>
      </c>
      <c r="M1830" s="7">
        <v>4</v>
      </c>
      <c r="N1830" s="7">
        <f>INDEX('Delivery Distances'!$B$6:$K$20,MATCH('Sales Summary_working sheet'!L1830,'Delivery Distances'!$A$6:$A$20,0),MATCH('Sales Summary_working sheet'!M1830,'Delivery Distances'!$B$5:$K$5,0))</f>
        <v>5</v>
      </c>
      <c r="O1830" s="7" cm="1">
        <f t="array" ref="O1830">_xlfn.XLOOKUP(L1830,'Delivery Distances'!$A$6:$A$20,_xlfn.XLOOKUP('Sales Summary_working sheet'!M1830,'Delivery Distances'!$B$5:$K$5,'Delivery Distances'!$B$6:$K$20))</f>
        <v>5</v>
      </c>
      <c r="P1830" s="7">
        <f t="shared" si="115"/>
        <v>9</v>
      </c>
    </row>
    <row r="1831" spans="1:16" ht="15.75" customHeight="1" x14ac:dyDescent="0.15">
      <c r="A1831" s="13">
        <v>43993</v>
      </c>
      <c r="B1831" s="19" t="s">
        <v>5354</v>
      </c>
      <c r="C1831" s="7" t="s">
        <v>2204</v>
      </c>
      <c r="D1831" s="14">
        <v>6</v>
      </c>
      <c r="E1831" s="14" t="str">
        <f>_xlfn.XLOOKUP(D1831,'Meal Info'!$A$4:$A$19,'Meal Info'!$B$4:$B$19)</f>
        <v>Indian</v>
      </c>
      <c r="F1831" s="14" t="str">
        <f>_xlfn.XLOOKUP(D1831,'Meal Info'!$A$4:$A$19,'Meal Info'!$C$4:$C$19)</f>
        <v>Edo</v>
      </c>
      <c r="G1831" s="7">
        <v>31.65</v>
      </c>
      <c r="H1831" s="7">
        <f t="shared" si="112"/>
        <v>3.165</v>
      </c>
      <c r="I1831" s="7">
        <f t="shared" si="113"/>
        <v>34.814999999999998</v>
      </c>
      <c r="J1831" s="7">
        <v>0.03</v>
      </c>
      <c r="K1831" s="7">
        <f t="shared" si="114"/>
        <v>0.9494999999999999</v>
      </c>
      <c r="L1831" s="7" t="s">
        <v>5075</v>
      </c>
      <c r="M1831" s="7">
        <v>9</v>
      </c>
      <c r="N1831" s="7">
        <f>INDEX('Delivery Distances'!$B$6:$K$20,MATCH('Sales Summary_working sheet'!L1831,'Delivery Distances'!$A$6:$A$20,0),MATCH('Sales Summary_working sheet'!M1831,'Delivery Distances'!$B$5:$K$5,0))</f>
        <v>9</v>
      </c>
      <c r="O1831" s="7" cm="1">
        <f t="array" ref="O1831">_xlfn.XLOOKUP(L1831,'Delivery Distances'!$A$6:$A$20,_xlfn.XLOOKUP('Sales Summary_working sheet'!M1831,'Delivery Distances'!$B$5:$K$5,'Delivery Distances'!$B$6:$K$20))</f>
        <v>9</v>
      </c>
      <c r="P1831" s="7">
        <f t="shared" si="115"/>
        <v>11.5</v>
      </c>
    </row>
    <row r="1832" spans="1:16" ht="15.75" customHeight="1" x14ac:dyDescent="0.15">
      <c r="A1832" s="13">
        <v>43993</v>
      </c>
      <c r="B1832" s="19" t="s">
        <v>5354</v>
      </c>
      <c r="C1832" s="7" t="s">
        <v>2338</v>
      </c>
      <c r="D1832" s="14">
        <v>12</v>
      </c>
      <c r="E1832" s="14" t="str">
        <f>_xlfn.XLOOKUP(D1832,'Meal Info'!$A$4:$A$19,'Meal Info'!$B$4:$B$19)</f>
        <v>Thai</v>
      </c>
      <c r="F1832" s="14" t="str">
        <f>_xlfn.XLOOKUP(D1832,'Meal Info'!$A$4:$A$19,'Meal Info'!$C$4:$C$19)</f>
        <v>Edo</v>
      </c>
      <c r="G1832" s="7">
        <v>71.92</v>
      </c>
      <c r="H1832" s="7">
        <f t="shared" si="112"/>
        <v>7.1920000000000002</v>
      </c>
      <c r="I1832" s="7">
        <f t="shared" si="113"/>
        <v>79.111999999999995</v>
      </c>
      <c r="J1832" s="7">
        <v>0.18</v>
      </c>
      <c r="K1832" s="7">
        <f t="shared" si="114"/>
        <v>12.945600000000001</v>
      </c>
      <c r="L1832" s="7" t="s">
        <v>5078</v>
      </c>
      <c r="M1832" s="7">
        <v>1</v>
      </c>
      <c r="N1832" s="7">
        <f>INDEX('Delivery Distances'!$B$6:$K$20,MATCH('Sales Summary_working sheet'!L1832,'Delivery Distances'!$A$6:$A$20,0),MATCH('Sales Summary_working sheet'!M1832,'Delivery Distances'!$B$5:$K$5,0))</f>
        <v>5</v>
      </c>
      <c r="O1832" s="7" cm="1">
        <f t="array" ref="O1832">_xlfn.XLOOKUP(L1832,'Delivery Distances'!$A$6:$A$20,_xlfn.XLOOKUP('Sales Summary_working sheet'!M1832,'Delivery Distances'!$B$5:$K$5,'Delivery Distances'!$B$6:$K$20))</f>
        <v>5</v>
      </c>
      <c r="P1832" s="7">
        <f t="shared" si="115"/>
        <v>9</v>
      </c>
    </row>
    <row r="1833" spans="1:16" ht="15.75" customHeight="1" x14ac:dyDescent="0.15">
      <c r="A1833" s="13">
        <v>43993</v>
      </c>
      <c r="B1833" s="19" t="s">
        <v>5355</v>
      </c>
      <c r="C1833" s="7" t="s">
        <v>2443</v>
      </c>
      <c r="D1833" s="14">
        <v>6</v>
      </c>
      <c r="E1833" s="14" t="str">
        <f>_xlfn.XLOOKUP(D1833,'Meal Info'!$A$4:$A$19,'Meal Info'!$B$4:$B$19)</f>
        <v>Indian</v>
      </c>
      <c r="F1833" s="14" t="str">
        <f>_xlfn.XLOOKUP(D1833,'Meal Info'!$A$4:$A$19,'Meal Info'!$C$4:$C$19)</f>
        <v>Edo</v>
      </c>
      <c r="G1833" s="7">
        <v>13.51</v>
      </c>
      <c r="H1833" s="7">
        <f t="shared" si="112"/>
        <v>1.351</v>
      </c>
      <c r="I1833" s="7">
        <f t="shared" si="113"/>
        <v>14.861000000000001</v>
      </c>
      <c r="J1833" s="7">
        <v>0.24</v>
      </c>
      <c r="K1833" s="7">
        <f t="shared" si="114"/>
        <v>3.2423999999999999</v>
      </c>
      <c r="L1833" s="7" t="s">
        <v>5079</v>
      </c>
      <c r="M1833" s="7">
        <v>4</v>
      </c>
      <c r="N1833" s="7">
        <f>INDEX('Delivery Distances'!$B$6:$K$20,MATCH('Sales Summary_working sheet'!L1833,'Delivery Distances'!$A$6:$A$20,0),MATCH('Sales Summary_working sheet'!M1833,'Delivery Distances'!$B$5:$K$5,0))</f>
        <v>4</v>
      </c>
      <c r="O1833" s="7" cm="1">
        <f t="array" ref="O1833">_xlfn.XLOOKUP(L1833,'Delivery Distances'!$A$6:$A$20,_xlfn.XLOOKUP('Sales Summary_working sheet'!M1833,'Delivery Distances'!$B$5:$K$5,'Delivery Distances'!$B$6:$K$20))</f>
        <v>4</v>
      </c>
      <c r="P1833" s="7">
        <f t="shared" si="115"/>
        <v>8</v>
      </c>
    </row>
    <row r="1834" spans="1:16" ht="15.75" customHeight="1" x14ac:dyDescent="0.15">
      <c r="A1834" s="13">
        <v>43993</v>
      </c>
      <c r="B1834" s="19" t="s">
        <v>5355</v>
      </c>
      <c r="C1834" s="7" t="s">
        <v>999</v>
      </c>
      <c r="D1834" s="14">
        <v>4</v>
      </c>
      <c r="E1834" s="14" t="str">
        <f>_xlfn.XLOOKUP(D1834,'Meal Info'!$A$4:$A$19,'Meal Info'!$B$4:$B$19)</f>
        <v>Burritos</v>
      </c>
      <c r="F1834" s="14" t="str">
        <f>_xlfn.XLOOKUP(D1834,'Meal Info'!$A$4:$A$19,'Meal Info'!$C$4:$C$19)</f>
        <v>Edo</v>
      </c>
      <c r="G1834" s="7">
        <v>29.83</v>
      </c>
      <c r="H1834" s="7">
        <f t="shared" si="112"/>
        <v>2.9830000000000001</v>
      </c>
      <c r="I1834" s="7">
        <f t="shared" si="113"/>
        <v>32.812999999999995</v>
      </c>
      <c r="J1834" s="7">
        <v>0.37</v>
      </c>
      <c r="K1834" s="7">
        <f t="shared" si="114"/>
        <v>11.037099999999999</v>
      </c>
      <c r="L1834" s="7" t="s">
        <v>29</v>
      </c>
      <c r="M1834" s="7">
        <v>8</v>
      </c>
      <c r="N1834" s="7">
        <f>INDEX('Delivery Distances'!$B$6:$K$20,MATCH('Sales Summary_working sheet'!L1834,'Delivery Distances'!$A$6:$A$20,0),MATCH('Sales Summary_working sheet'!M1834,'Delivery Distances'!$B$5:$K$5,0))</f>
        <v>3</v>
      </c>
      <c r="O1834" s="7" cm="1">
        <f t="array" ref="O1834">_xlfn.XLOOKUP(L1834,'Delivery Distances'!$A$6:$A$20,_xlfn.XLOOKUP('Sales Summary_working sheet'!M1834,'Delivery Distances'!$B$5:$K$5,'Delivery Distances'!$B$6:$K$20))</f>
        <v>3</v>
      </c>
      <c r="P1834" s="7">
        <f t="shared" si="115"/>
        <v>7</v>
      </c>
    </row>
    <row r="1835" spans="1:16" ht="15.75" customHeight="1" x14ac:dyDescent="0.15">
      <c r="A1835" s="13">
        <v>43993</v>
      </c>
      <c r="B1835" s="19" t="s">
        <v>5355</v>
      </c>
      <c r="C1835" s="7" t="s">
        <v>4970</v>
      </c>
      <c r="D1835" s="14">
        <v>6</v>
      </c>
      <c r="E1835" s="14" t="str">
        <f>_xlfn.XLOOKUP(D1835,'Meal Info'!$A$4:$A$19,'Meal Info'!$B$4:$B$19)</f>
        <v>Indian</v>
      </c>
      <c r="F1835" s="14" t="str">
        <f>_xlfn.XLOOKUP(D1835,'Meal Info'!$A$4:$A$19,'Meal Info'!$C$4:$C$19)</f>
        <v>Edo</v>
      </c>
      <c r="G1835" s="7">
        <v>71.709999999999994</v>
      </c>
      <c r="H1835" s="7">
        <f t="shared" si="112"/>
        <v>7.1709999999999994</v>
      </c>
      <c r="I1835" s="7">
        <f t="shared" si="113"/>
        <v>78.881</v>
      </c>
      <c r="J1835" s="7">
        <v>0.31</v>
      </c>
      <c r="K1835" s="7">
        <f t="shared" si="114"/>
        <v>22.230099999999997</v>
      </c>
      <c r="L1835" s="7" t="s">
        <v>5081</v>
      </c>
      <c r="M1835" s="7">
        <v>6</v>
      </c>
      <c r="N1835" s="7">
        <f>INDEX('Delivery Distances'!$B$6:$K$20,MATCH('Sales Summary_working sheet'!L1835,'Delivery Distances'!$A$6:$A$20,0),MATCH('Sales Summary_working sheet'!M1835,'Delivery Distances'!$B$5:$K$5,0))</f>
        <v>3</v>
      </c>
      <c r="O1835" s="7" cm="1">
        <f t="array" ref="O1835">_xlfn.XLOOKUP(L1835,'Delivery Distances'!$A$6:$A$20,_xlfn.XLOOKUP('Sales Summary_working sheet'!M1835,'Delivery Distances'!$B$5:$K$5,'Delivery Distances'!$B$6:$K$20))</f>
        <v>3</v>
      </c>
      <c r="P1835" s="7">
        <f t="shared" si="115"/>
        <v>7</v>
      </c>
    </row>
    <row r="1836" spans="1:16" ht="15.75" customHeight="1" x14ac:dyDescent="0.15">
      <c r="A1836" s="13">
        <v>43993</v>
      </c>
      <c r="B1836" s="19" t="s">
        <v>5355</v>
      </c>
      <c r="C1836" s="7" t="s">
        <v>2053</v>
      </c>
      <c r="D1836" s="14">
        <v>6</v>
      </c>
      <c r="E1836" s="14" t="str">
        <f>_xlfn.XLOOKUP(D1836,'Meal Info'!$A$4:$A$19,'Meal Info'!$B$4:$B$19)</f>
        <v>Indian</v>
      </c>
      <c r="F1836" s="14" t="str">
        <f>_xlfn.XLOOKUP(D1836,'Meal Info'!$A$4:$A$19,'Meal Info'!$C$4:$C$19)</f>
        <v>Edo</v>
      </c>
      <c r="G1836" s="7">
        <v>63.42</v>
      </c>
      <c r="H1836" s="7">
        <f t="shared" ref="H1836:H1899" si="116">G1836*10%</f>
        <v>6.3420000000000005</v>
      </c>
      <c r="I1836" s="7">
        <f t="shared" ref="I1836:I1899" si="117">G1836+H1836</f>
        <v>69.762</v>
      </c>
      <c r="J1836" s="7">
        <v>0.4</v>
      </c>
      <c r="K1836" s="7">
        <f t="shared" si="114"/>
        <v>25.368000000000002</v>
      </c>
      <c r="L1836" s="7" t="s">
        <v>31</v>
      </c>
      <c r="M1836" s="7">
        <v>6</v>
      </c>
      <c r="N1836" s="7">
        <f>INDEX('Delivery Distances'!$B$6:$K$20,MATCH('Sales Summary_working sheet'!L1836,'Delivery Distances'!$A$6:$A$20,0),MATCH('Sales Summary_working sheet'!M1836,'Delivery Distances'!$B$5:$K$5,0))</f>
        <v>17</v>
      </c>
      <c r="O1836" s="7" cm="1">
        <f t="array" ref="O1836">_xlfn.XLOOKUP(L1836,'Delivery Distances'!$A$6:$A$20,_xlfn.XLOOKUP('Sales Summary_working sheet'!M1836,'Delivery Distances'!$B$5:$K$5,'Delivery Distances'!$B$6:$K$20))</f>
        <v>17</v>
      </c>
      <c r="P1836" s="7">
        <f t="shared" si="115"/>
        <v>15.5</v>
      </c>
    </row>
    <row r="1837" spans="1:16" ht="15.75" customHeight="1" x14ac:dyDescent="0.15">
      <c r="A1837" s="13">
        <v>43993</v>
      </c>
      <c r="B1837" s="19" t="s">
        <v>5355</v>
      </c>
      <c r="C1837" s="7" t="s">
        <v>3470</v>
      </c>
      <c r="D1837" s="14">
        <v>6</v>
      </c>
      <c r="E1837" s="14" t="str">
        <f>_xlfn.XLOOKUP(D1837,'Meal Info'!$A$4:$A$19,'Meal Info'!$B$4:$B$19)</f>
        <v>Indian</v>
      </c>
      <c r="F1837" s="14" t="str">
        <f>_xlfn.XLOOKUP(D1837,'Meal Info'!$A$4:$A$19,'Meal Info'!$C$4:$C$19)</f>
        <v>Edo</v>
      </c>
      <c r="G1837" s="7">
        <v>46.25</v>
      </c>
      <c r="H1837" s="7">
        <f t="shared" si="116"/>
        <v>4.625</v>
      </c>
      <c r="I1837" s="7">
        <f t="shared" si="117"/>
        <v>50.875</v>
      </c>
      <c r="J1837" s="7">
        <v>0.11</v>
      </c>
      <c r="K1837" s="7">
        <f t="shared" si="114"/>
        <v>5.0875000000000004</v>
      </c>
      <c r="L1837" s="7" t="s">
        <v>5078</v>
      </c>
      <c r="M1837" s="7">
        <v>1</v>
      </c>
      <c r="N1837" s="7">
        <f>INDEX('Delivery Distances'!$B$6:$K$20,MATCH('Sales Summary_working sheet'!L1837,'Delivery Distances'!$A$6:$A$20,0),MATCH('Sales Summary_working sheet'!M1837,'Delivery Distances'!$B$5:$K$5,0))</f>
        <v>5</v>
      </c>
      <c r="O1837" s="7" cm="1">
        <f t="array" ref="O1837">_xlfn.XLOOKUP(L1837,'Delivery Distances'!$A$6:$A$20,_xlfn.XLOOKUP('Sales Summary_working sheet'!M1837,'Delivery Distances'!$B$5:$K$5,'Delivery Distances'!$B$6:$K$20))</f>
        <v>5</v>
      </c>
      <c r="P1837" s="7">
        <f t="shared" si="115"/>
        <v>9</v>
      </c>
    </row>
    <row r="1838" spans="1:16" ht="15.75" customHeight="1" x14ac:dyDescent="0.15">
      <c r="A1838" s="13">
        <v>43993</v>
      </c>
      <c r="B1838" s="19" t="s">
        <v>5355</v>
      </c>
      <c r="C1838" s="7" t="s">
        <v>32</v>
      </c>
      <c r="D1838" s="14">
        <v>4</v>
      </c>
      <c r="E1838" s="14" t="str">
        <f>_xlfn.XLOOKUP(D1838,'Meal Info'!$A$4:$A$19,'Meal Info'!$B$4:$B$19)</f>
        <v>Burritos</v>
      </c>
      <c r="F1838" s="14" t="str">
        <f>_xlfn.XLOOKUP(D1838,'Meal Info'!$A$4:$A$19,'Meal Info'!$C$4:$C$19)</f>
        <v>Edo</v>
      </c>
      <c r="G1838" s="7">
        <v>5.91</v>
      </c>
      <c r="H1838" s="7">
        <f t="shared" si="116"/>
        <v>0.59100000000000008</v>
      </c>
      <c r="I1838" s="7">
        <f t="shared" si="117"/>
        <v>6.5010000000000003</v>
      </c>
      <c r="J1838" s="7">
        <v>0.12</v>
      </c>
      <c r="K1838" s="7">
        <f t="shared" si="114"/>
        <v>0.70919999999999994</v>
      </c>
      <c r="L1838" s="7" t="s">
        <v>28</v>
      </c>
      <c r="M1838" s="7">
        <v>9</v>
      </c>
      <c r="N1838" s="7">
        <f>INDEX('Delivery Distances'!$B$6:$K$20,MATCH('Sales Summary_working sheet'!L1838,'Delivery Distances'!$A$6:$A$20,0),MATCH('Sales Summary_working sheet'!M1838,'Delivery Distances'!$B$5:$K$5,0))</f>
        <v>8</v>
      </c>
      <c r="O1838" s="7" cm="1">
        <f t="array" ref="O1838">_xlfn.XLOOKUP(L1838,'Delivery Distances'!$A$6:$A$20,_xlfn.XLOOKUP('Sales Summary_working sheet'!M1838,'Delivery Distances'!$B$5:$K$5,'Delivery Distances'!$B$6:$K$20))</f>
        <v>8</v>
      </c>
      <c r="P1838" s="7">
        <f t="shared" si="115"/>
        <v>11</v>
      </c>
    </row>
    <row r="1839" spans="1:16" ht="15.75" customHeight="1" x14ac:dyDescent="0.15">
      <c r="A1839" s="13">
        <v>43993</v>
      </c>
      <c r="B1839" s="19" t="s">
        <v>5355</v>
      </c>
      <c r="C1839" s="7" t="s">
        <v>3214</v>
      </c>
      <c r="D1839" s="14">
        <v>4</v>
      </c>
      <c r="E1839" s="14" t="str">
        <f>_xlfn.XLOOKUP(D1839,'Meal Info'!$A$4:$A$19,'Meal Info'!$B$4:$B$19)</f>
        <v>Burritos</v>
      </c>
      <c r="F1839" s="14" t="str">
        <f>_xlfn.XLOOKUP(D1839,'Meal Info'!$A$4:$A$19,'Meal Info'!$C$4:$C$19)</f>
        <v>Edo</v>
      </c>
      <c r="G1839" s="7">
        <v>14.1</v>
      </c>
      <c r="H1839" s="7">
        <f t="shared" si="116"/>
        <v>1.4100000000000001</v>
      </c>
      <c r="I1839" s="7">
        <f t="shared" si="117"/>
        <v>15.51</v>
      </c>
      <c r="J1839" s="7">
        <v>0.37</v>
      </c>
      <c r="K1839" s="7">
        <f t="shared" si="114"/>
        <v>5.2169999999999996</v>
      </c>
      <c r="L1839" s="7" t="s">
        <v>29</v>
      </c>
      <c r="M1839" s="7">
        <v>10</v>
      </c>
      <c r="N1839" s="7">
        <f>INDEX('Delivery Distances'!$B$6:$K$20,MATCH('Sales Summary_working sheet'!L1839,'Delivery Distances'!$A$6:$A$20,0),MATCH('Sales Summary_working sheet'!M1839,'Delivery Distances'!$B$5:$K$5,0))</f>
        <v>15</v>
      </c>
      <c r="O1839" s="7" cm="1">
        <f t="array" ref="O1839">_xlfn.XLOOKUP(L1839,'Delivery Distances'!$A$6:$A$20,_xlfn.XLOOKUP('Sales Summary_working sheet'!M1839,'Delivery Distances'!$B$5:$K$5,'Delivery Distances'!$B$6:$K$20))</f>
        <v>15</v>
      </c>
      <c r="P1839" s="7">
        <f t="shared" si="115"/>
        <v>14.5</v>
      </c>
    </row>
    <row r="1840" spans="1:16" ht="15.75" customHeight="1" x14ac:dyDescent="0.15">
      <c r="A1840" s="13">
        <v>43993</v>
      </c>
      <c r="B1840" s="19" t="s">
        <v>5355</v>
      </c>
      <c r="C1840" s="7" t="s">
        <v>4075</v>
      </c>
      <c r="D1840" s="14">
        <v>6</v>
      </c>
      <c r="E1840" s="14" t="str">
        <f>_xlfn.XLOOKUP(D1840,'Meal Info'!$A$4:$A$19,'Meal Info'!$B$4:$B$19)</f>
        <v>Indian</v>
      </c>
      <c r="F1840" s="14" t="str">
        <f>_xlfn.XLOOKUP(D1840,'Meal Info'!$A$4:$A$19,'Meal Info'!$C$4:$C$19)</f>
        <v>Edo</v>
      </c>
      <c r="G1840" s="7">
        <v>36.28</v>
      </c>
      <c r="H1840" s="7">
        <f t="shared" si="116"/>
        <v>3.6280000000000001</v>
      </c>
      <c r="I1840" s="7">
        <f t="shared" si="117"/>
        <v>39.908000000000001</v>
      </c>
      <c r="J1840" s="7">
        <v>0.16</v>
      </c>
      <c r="K1840" s="7">
        <f t="shared" si="114"/>
        <v>5.8048000000000002</v>
      </c>
      <c r="L1840" s="7" t="s">
        <v>5083</v>
      </c>
      <c r="M1840" s="7">
        <v>2</v>
      </c>
      <c r="N1840" s="7">
        <f>INDEX('Delivery Distances'!$B$6:$K$20,MATCH('Sales Summary_working sheet'!L1840,'Delivery Distances'!$A$6:$A$20,0),MATCH('Sales Summary_working sheet'!M1840,'Delivery Distances'!$B$5:$K$5,0))</f>
        <v>1</v>
      </c>
      <c r="O1840" s="7" cm="1">
        <f t="array" ref="O1840">_xlfn.XLOOKUP(L1840,'Delivery Distances'!$A$6:$A$20,_xlfn.XLOOKUP('Sales Summary_working sheet'!M1840,'Delivery Distances'!$B$5:$K$5,'Delivery Distances'!$B$6:$K$20))</f>
        <v>1</v>
      </c>
      <c r="P1840" s="7">
        <f t="shared" si="115"/>
        <v>3</v>
      </c>
    </row>
    <row r="1841" spans="1:16" ht="15.75" customHeight="1" x14ac:dyDescent="0.15">
      <c r="A1841" s="13">
        <v>43993</v>
      </c>
      <c r="B1841" s="19" t="s">
        <v>5355</v>
      </c>
      <c r="C1841" s="7" t="s">
        <v>304</v>
      </c>
      <c r="D1841" s="14">
        <v>6</v>
      </c>
      <c r="E1841" s="14" t="str">
        <f>_xlfn.XLOOKUP(D1841,'Meal Info'!$A$4:$A$19,'Meal Info'!$B$4:$B$19)</f>
        <v>Indian</v>
      </c>
      <c r="F1841" s="14" t="str">
        <f>_xlfn.XLOOKUP(D1841,'Meal Info'!$A$4:$A$19,'Meal Info'!$C$4:$C$19)</f>
        <v>Edo</v>
      </c>
      <c r="G1841" s="7">
        <v>21.4</v>
      </c>
      <c r="H1841" s="7">
        <f t="shared" si="116"/>
        <v>2.14</v>
      </c>
      <c r="I1841" s="7">
        <f t="shared" si="117"/>
        <v>23.54</v>
      </c>
      <c r="J1841" s="7">
        <v>0.26</v>
      </c>
      <c r="K1841" s="7">
        <f t="shared" si="114"/>
        <v>5.5640000000000001</v>
      </c>
      <c r="L1841" s="7" t="s">
        <v>30</v>
      </c>
      <c r="M1841" s="7">
        <v>7</v>
      </c>
      <c r="N1841" s="7">
        <f>INDEX('Delivery Distances'!$B$6:$K$20,MATCH('Sales Summary_working sheet'!L1841,'Delivery Distances'!$A$6:$A$20,0),MATCH('Sales Summary_working sheet'!M1841,'Delivery Distances'!$B$5:$K$5,0))</f>
        <v>9</v>
      </c>
      <c r="O1841" s="7" cm="1">
        <f t="array" ref="O1841">_xlfn.XLOOKUP(L1841,'Delivery Distances'!$A$6:$A$20,_xlfn.XLOOKUP('Sales Summary_working sheet'!M1841,'Delivery Distances'!$B$5:$K$5,'Delivery Distances'!$B$6:$K$20))</f>
        <v>9</v>
      </c>
      <c r="P1841" s="7">
        <f t="shared" si="115"/>
        <v>11.5</v>
      </c>
    </row>
    <row r="1842" spans="1:16" ht="15.75" customHeight="1" x14ac:dyDescent="0.15">
      <c r="A1842" s="13">
        <v>43993</v>
      </c>
      <c r="B1842" s="19" t="s">
        <v>5355</v>
      </c>
      <c r="C1842" s="7" t="s">
        <v>969</v>
      </c>
      <c r="D1842" s="14">
        <v>6</v>
      </c>
      <c r="E1842" s="14" t="str">
        <f>_xlfn.XLOOKUP(D1842,'Meal Info'!$A$4:$A$19,'Meal Info'!$B$4:$B$19)</f>
        <v>Indian</v>
      </c>
      <c r="F1842" s="14" t="str">
        <f>_xlfn.XLOOKUP(D1842,'Meal Info'!$A$4:$A$19,'Meal Info'!$C$4:$C$19)</f>
        <v>Edo</v>
      </c>
      <c r="G1842" s="7">
        <v>83.53</v>
      </c>
      <c r="H1842" s="7">
        <f t="shared" si="116"/>
        <v>8.3529999999999998</v>
      </c>
      <c r="I1842" s="7">
        <f t="shared" si="117"/>
        <v>91.882999999999996</v>
      </c>
      <c r="J1842" s="7">
        <v>7.0000000000000007E-2</v>
      </c>
      <c r="K1842" s="7">
        <f t="shared" si="114"/>
        <v>5.8471000000000011</v>
      </c>
      <c r="L1842" s="7" t="s">
        <v>5075</v>
      </c>
      <c r="M1842" s="7">
        <v>2</v>
      </c>
      <c r="N1842" s="7">
        <f>INDEX('Delivery Distances'!$B$6:$K$20,MATCH('Sales Summary_working sheet'!L1842,'Delivery Distances'!$A$6:$A$20,0),MATCH('Sales Summary_working sheet'!M1842,'Delivery Distances'!$B$5:$K$5,0))</f>
        <v>15</v>
      </c>
      <c r="O1842" s="7" cm="1">
        <f t="array" ref="O1842">_xlfn.XLOOKUP(L1842,'Delivery Distances'!$A$6:$A$20,_xlfn.XLOOKUP('Sales Summary_working sheet'!M1842,'Delivery Distances'!$B$5:$K$5,'Delivery Distances'!$B$6:$K$20))</f>
        <v>15</v>
      </c>
      <c r="P1842" s="7">
        <f t="shared" si="115"/>
        <v>14.5</v>
      </c>
    </row>
    <row r="1843" spans="1:16" ht="15.75" customHeight="1" x14ac:dyDescent="0.15">
      <c r="A1843" s="13">
        <v>43993</v>
      </c>
      <c r="B1843" s="19" t="s">
        <v>5355</v>
      </c>
      <c r="C1843" s="7" t="s">
        <v>1538</v>
      </c>
      <c r="D1843" s="14">
        <v>12</v>
      </c>
      <c r="E1843" s="14" t="str">
        <f>_xlfn.XLOOKUP(D1843,'Meal Info'!$A$4:$A$19,'Meal Info'!$B$4:$B$19)</f>
        <v>Thai</v>
      </c>
      <c r="F1843" s="14" t="str">
        <f>_xlfn.XLOOKUP(D1843,'Meal Info'!$A$4:$A$19,'Meal Info'!$C$4:$C$19)</f>
        <v>Edo</v>
      </c>
      <c r="G1843" s="7">
        <v>46.23</v>
      </c>
      <c r="H1843" s="7">
        <f t="shared" si="116"/>
        <v>4.6230000000000002</v>
      </c>
      <c r="I1843" s="7">
        <f t="shared" si="117"/>
        <v>50.852999999999994</v>
      </c>
      <c r="J1843" s="7">
        <v>0.33</v>
      </c>
      <c r="K1843" s="7">
        <f t="shared" si="114"/>
        <v>15.2559</v>
      </c>
      <c r="L1843" s="7" t="s">
        <v>26</v>
      </c>
      <c r="M1843" s="7">
        <v>8</v>
      </c>
      <c r="N1843" s="7">
        <f>INDEX('Delivery Distances'!$B$6:$K$20,MATCH('Sales Summary_working sheet'!L1843,'Delivery Distances'!$A$6:$A$20,0),MATCH('Sales Summary_working sheet'!M1843,'Delivery Distances'!$B$5:$K$5,0))</f>
        <v>2</v>
      </c>
      <c r="O1843" s="7" cm="1">
        <f t="array" ref="O1843">_xlfn.XLOOKUP(L1843,'Delivery Distances'!$A$6:$A$20,_xlfn.XLOOKUP('Sales Summary_working sheet'!M1843,'Delivery Distances'!$B$5:$K$5,'Delivery Distances'!$B$6:$K$20))</f>
        <v>2</v>
      </c>
      <c r="P1843" s="7">
        <f t="shared" si="115"/>
        <v>6</v>
      </c>
    </row>
    <row r="1844" spans="1:16" ht="15.75" customHeight="1" x14ac:dyDescent="0.15">
      <c r="A1844" s="13">
        <v>43993</v>
      </c>
      <c r="B1844" s="19" t="s">
        <v>5355</v>
      </c>
      <c r="C1844" s="7" t="s">
        <v>4657</v>
      </c>
      <c r="D1844" s="14">
        <v>12</v>
      </c>
      <c r="E1844" s="14" t="str">
        <f>_xlfn.XLOOKUP(D1844,'Meal Info'!$A$4:$A$19,'Meal Info'!$B$4:$B$19)</f>
        <v>Thai</v>
      </c>
      <c r="F1844" s="14" t="str">
        <f>_xlfn.XLOOKUP(D1844,'Meal Info'!$A$4:$A$19,'Meal Info'!$C$4:$C$19)</f>
        <v>Edo</v>
      </c>
      <c r="G1844" s="7">
        <v>66.44</v>
      </c>
      <c r="H1844" s="7">
        <f t="shared" si="116"/>
        <v>6.6440000000000001</v>
      </c>
      <c r="I1844" s="7">
        <f t="shared" si="117"/>
        <v>73.084000000000003</v>
      </c>
      <c r="J1844" s="7">
        <v>7.0000000000000007E-2</v>
      </c>
      <c r="K1844" s="7">
        <f t="shared" si="114"/>
        <v>4.6508000000000003</v>
      </c>
      <c r="L1844" s="7" t="s">
        <v>26</v>
      </c>
      <c r="M1844" s="7">
        <v>7</v>
      </c>
      <c r="N1844" s="7">
        <f>INDEX('Delivery Distances'!$B$6:$K$20,MATCH('Sales Summary_working sheet'!L1844,'Delivery Distances'!$A$6:$A$20,0),MATCH('Sales Summary_working sheet'!M1844,'Delivery Distances'!$B$5:$K$5,0))</f>
        <v>16</v>
      </c>
      <c r="O1844" s="7" cm="1">
        <f t="array" ref="O1844">_xlfn.XLOOKUP(L1844,'Delivery Distances'!$A$6:$A$20,_xlfn.XLOOKUP('Sales Summary_working sheet'!M1844,'Delivery Distances'!$B$5:$K$5,'Delivery Distances'!$B$6:$K$20))</f>
        <v>16</v>
      </c>
      <c r="P1844" s="7">
        <f t="shared" si="115"/>
        <v>15</v>
      </c>
    </row>
    <row r="1845" spans="1:16" ht="15.75" customHeight="1" x14ac:dyDescent="0.15">
      <c r="A1845" s="13">
        <v>43993</v>
      </c>
      <c r="B1845" s="19" t="s">
        <v>5355</v>
      </c>
      <c r="C1845" s="7" t="s">
        <v>2470</v>
      </c>
      <c r="D1845" s="14">
        <v>6</v>
      </c>
      <c r="E1845" s="14" t="str">
        <f>_xlfn.XLOOKUP(D1845,'Meal Info'!$A$4:$A$19,'Meal Info'!$B$4:$B$19)</f>
        <v>Indian</v>
      </c>
      <c r="F1845" s="14" t="str">
        <f>_xlfn.XLOOKUP(D1845,'Meal Info'!$A$4:$A$19,'Meal Info'!$C$4:$C$19)</f>
        <v>Edo</v>
      </c>
      <c r="G1845" s="7">
        <v>95.07</v>
      </c>
      <c r="H1845" s="7">
        <f t="shared" si="116"/>
        <v>9.5069999999999997</v>
      </c>
      <c r="I1845" s="7">
        <f t="shared" si="117"/>
        <v>104.577</v>
      </c>
      <c r="J1845" s="7">
        <v>0.23</v>
      </c>
      <c r="K1845" s="7">
        <f t="shared" si="114"/>
        <v>21.866099999999999</v>
      </c>
      <c r="L1845" s="7" t="s">
        <v>28</v>
      </c>
      <c r="M1845" s="7">
        <v>2</v>
      </c>
      <c r="N1845" s="7">
        <f>INDEX('Delivery Distances'!$B$6:$K$20,MATCH('Sales Summary_working sheet'!L1845,'Delivery Distances'!$A$6:$A$20,0),MATCH('Sales Summary_working sheet'!M1845,'Delivery Distances'!$B$5:$K$5,0))</f>
        <v>12</v>
      </c>
      <c r="O1845" s="7" cm="1">
        <f t="array" ref="O1845">_xlfn.XLOOKUP(L1845,'Delivery Distances'!$A$6:$A$20,_xlfn.XLOOKUP('Sales Summary_working sheet'!M1845,'Delivery Distances'!$B$5:$K$5,'Delivery Distances'!$B$6:$K$20))</f>
        <v>12</v>
      </c>
      <c r="P1845" s="7">
        <f t="shared" si="115"/>
        <v>13</v>
      </c>
    </row>
    <row r="1846" spans="1:16" ht="15.75" customHeight="1" x14ac:dyDescent="0.15">
      <c r="A1846" s="13">
        <v>43993</v>
      </c>
      <c r="B1846" s="19" t="s">
        <v>5355</v>
      </c>
      <c r="C1846" s="7" t="s">
        <v>487</v>
      </c>
      <c r="D1846" s="14">
        <v>12</v>
      </c>
      <c r="E1846" s="14" t="str">
        <f>_xlfn.XLOOKUP(D1846,'Meal Info'!$A$4:$A$19,'Meal Info'!$B$4:$B$19)</f>
        <v>Thai</v>
      </c>
      <c r="F1846" s="14" t="str">
        <f>_xlfn.XLOOKUP(D1846,'Meal Info'!$A$4:$A$19,'Meal Info'!$C$4:$C$19)</f>
        <v>Edo</v>
      </c>
      <c r="G1846" s="7">
        <v>92.73</v>
      </c>
      <c r="H1846" s="7">
        <f t="shared" si="116"/>
        <v>9.2730000000000015</v>
      </c>
      <c r="I1846" s="7">
        <f t="shared" si="117"/>
        <v>102.003</v>
      </c>
      <c r="J1846" s="7">
        <v>0.28999999999999998</v>
      </c>
      <c r="K1846" s="7">
        <f t="shared" si="114"/>
        <v>26.8917</v>
      </c>
      <c r="L1846" s="7" t="s">
        <v>26</v>
      </c>
      <c r="M1846" s="7">
        <v>7</v>
      </c>
      <c r="N1846" s="7">
        <f>INDEX('Delivery Distances'!$B$6:$K$20,MATCH('Sales Summary_working sheet'!L1846,'Delivery Distances'!$A$6:$A$20,0),MATCH('Sales Summary_working sheet'!M1846,'Delivery Distances'!$B$5:$K$5,0))</f>
        <v>16</v>
      </c>
      <c r="O1846" s="7" cm="1">
        <f t="array" ref="O1846">_xlfn.XLOOKUP(L1846,'Delivery Distances'!$A$6:$A$20,_xlfn.XLOOKUP('Sales Summary_working sheet'!M1846,'Delivery Distances'!$B$5:$K$5,'Delivery Distances'!$B$6:$K$20))</f>
        <v>16</v>
      </c>
      <c r="P1846" s="7">
        <f t="shared" si="115"/>
        <v>15</v>
      </c>
    </row>
    <row r="1847" spans="1:16" ht="15.75" customHeight="1" x14ac:dyDescent="0.15">
      <c r="A1847" s="13">
        <v>43993</v>
      </c>
      <c r="B1847" s="19" t="s">
        <v>5355</v>
      </c>
      <c r="C1847" s="7" t="s">
        <v>1345</v>
      </c>
      <c r="D1847" s="14">
        <v>12</v>
      </c>
      <c r="E1847" s="14" t="str">
        <f>_xlfn.XLOOKUP(D1847,'Meal Info'!$A$4:$A$19,'Meal Info'!$B$4:$B$19)</f>
        <v>Thai</v>
      </c>
      <c r="F1847" s="14" t="str">
        <f>_xlfn.XLOOKUP(D1847,'Meal Info'!$A$4:$A$19,'Meal Info'!$C$4:$C$19)</f>
        <v>Edo</v>
      </c>
      <c r="G1847" s="7">
        <v>42.73</v>
      </c>
      <c r="H1847" s="7">
        <f t="shared" si="116"/>
        <v>4.2729999999999997</v>
      </c>
      <c r="I1847" s="7">
        <f t="shared" si="117"/>
        <v>47.003</v>
      </c>
      <c r="J1847" s="7">
        <v>0.14000000000000001</v>
      </c>
      <c r="K1847" s="7">
        <f t="shared" si="114"/>
        <v>5.9821999999999997</v>
      </c>
      <c r="L1847" s="7" t="s">
        <v>5075</v>
      </c>
      <c r="M1847" s="7">
        <v>5</v>
      </c>
      <c r="N1847" s="7">
        <f>INDEX('Delivery Distances'!$B$6:$K$20,MATCH('Sales Summary_working sheet'!L1847,'Delivery Distances'!$A$6:$A$20,0),MATCH('Sales Summary_working sheet'!M1847,'Delivery Distances'!$B$5:$K$5,0))</f>
        <v>2</v>
      </c>
      <c r="O1847" s="7" cm="1">
        <f t="array" ref="O1847">_xlfn.XLOOKUP(L1847,'Delivery Distances'!$A$6:$A$20,_xlfn.XLOOKUP('Sales Summary_working sheet'!M1847,'Delivery Distances'!$B$5:$K$5,'Delivery Distances'!$B$6:$K$20))</f>
        <v>2</v>
      </c>
      <c r="P1847" s="7">
        <f t="shared" si="115"/>
        <v>6</v>
      </c>
    </row>
    <row r="1848" spans="1:16" ht="15.75" customHeight="1" x14ac:dyDescent="0.15">
      <c r="A1848" s="13">
        <v>43993</v>
      </c>
      <c r="B1848" s="19" t="s">
        <v>5355</v>
      </c>
      <c r="C1848" s="7" t="s">
        <v>193</v>
      </c>
      <c r="D1848" s="14">
        <v>4</v>
      </c>
      <c r="E1848" s="14" t="str">
        <f>_xlfn.XLOOKUP(D1848,'Meal Info'!$A$4:$A$19,'Meal Info'!$B$4:$B$19)</f>
        <v>Burritos</v>
      </c>
      <c r="F1848" s="14" t="str">
        <f>_xlfn.XLOOKUP(D1848,'Meal Info'!$A$4:$A$19,'Meal Info'!$C$4:$C$19)</f>
        <v>Edo</v>
      </c>
      <c r="G1848" s="7">
        <v>4.58</v>
      </c>
      <c r="H1848" s="7">
        <f t="shared" si="116"/>
        <v>0.45800000000000002</v>
      </c>
      <c r="I1848" s="7">
        <f t="shared" si="117"/>
        <v>5.0380000000000003</v>
      </c>
      <c r="J1848" s="7">
        <v>0.13</v>
      </c>
      <c r="K1848" s="7">
        <f t="shared" si="114"/>
        <v>0.59540000000000004</v>
      </c>
      <c r="L1848" s="7" t="s">
        <v>5076</v>
      </c>
      <c r="M1848" s="7">
        <v>4</v>
      </c>
      <c r="N1848" s="7">
        <f>INDEX('Delivery Distances'!$B$6:$K$20,MATCH('Sales Summary_working sheet'!L1848,'Delivery Distances'!$A$6:$A$20,0),MATCH('Sales Summary_working sheet'!M1848,'Delivery Distances'!$B$5:$K$5,0))</f>
        <v>11</v>
      </c>
      <c r="O1848" s="7" cm="1">
        <f t="array" ref="O1848">_xlfn.XLOOKUP(L1848,'Delivery Distances'!$A$6:$A$20,_xlfn.XLOOKUP('Sales Summary_working sheet'!M1848,'Delivery Distances'!$B$5:$K$5,'Delivery Distances'!$B$6:$K$20))</f>
        <v>11</v>
      </c>
      <c r="P1848" s="7">
        <f t="shared" si="115"/>
        <v>12.5</v>
      </c>
    </row>
    <row r="1849" spans="1:16" ht="15.75" customHeight="1" x14ac:dyDescent="0.15">
      <c r="A1849" s="13">
        <v>43993</v>
      </c>
      <c r="B1849" s="19" t="s">
        <v>5355</v>
      </c>
      <c r="C1849" s="7" t="s">
        <v>387</v>
      </c>
      <c r="D1849" s="14">
        <v>4</v>
      </c>
      <c r="E1849" s="14" t="str">
        <f>_xlfn.XLOOKUP(D1849,'Meal Info'!$A$4:$A$19,'Meal Info'!$B$4:$B$19)</f>
        <v>Burritos</v>
      </c>
      <c r="F1849" s="14" t="str">
        <f>_xlfn.XLOOKUP(D1849,'Meal Info'!$A$4:$A$19,'Meal Info'!$C$4:$C$19)</f>
        <v>Edo</v>
      </c>
      <c r="G1849" s="7">
        <v>50.76</v>
      </c>
      <c r="H1849" s="7">
        <f t="shared" si="116"/>
        <v>5.0760000000000005</v>
      </c>
      <c r="I1849" s="7">
        <f t="shared" si="117"/>
        <v>55.835999999999999</v>
      </c>
      <c r="J1849" s="7">
        <v>0.36</v>
      </c>
      <c r="K1849" s="7">
        <f t="shared" si="114"/>
        <v>18.273599999999998</v>
      </c>
      <c r="L1849" s="7" t="s">
        <v>5083</v>
      </c>
      <c r="M1849" s="7">
        <v>1</v>
      </c>
      <c r="N1849" s="7">
        <f>INDEX('Delivery Distances'!$B$6:$K$20,MATCH('Sales Summary_working sheet'!L1849,'Delivery Distances'!$A$6:$A$20,0),MATCH('Sales Summary_working sheet'!M1849,'Delivery Distances'!$B$5:$K$5,0))</f>
        <v>3</v>
      </c>
      <c r="O1849" s="7" cm="1">
        <f t="array" ref="O1849">_xlfn.XLOOKUP(L1849,'Delivery Distances'!$A$6:$A$20,_xlfn.XLOOKUP('Sales Summary_working sheet'!M1849,'Delivery Distances'!$B$5:$K$5,'Delivery Distances'!$B$6:$K$20))</f>
        <v>3</v>
      </c>
      <c r="P1849" s="7">
        <f t="shared" si="115"/>
        <v>7</v>
      </c>
    </row>
    <row r="1850" spans="1:16" ht="15.75" customHeight="1" x14ac:dyDescent="0.15">
      <c r="A1850" s="13">
        <v>43993</v>
      </c>
      <c r="B1850" s="19" t="s">
        <v>5355</v>
      </c>
      <c r="C1850" s="7" t="s">
        <v>108</v>
      </c>
      <c r="D1850" s="14">
        <v>4</v>
      </c>
      <c r="E1850" s="14" t="str">
        <f>_xlfn.XLOOKUP(D1850,'Meal Info'!$A$4:$A$19,'Meal Info'!$B$4:$B$19)</f>
        <v>Burritos</v>
      </c>
      <c r="F1850" s="14" t="str">
        <f>_xlfn.XLOOKUP(D1850,'Meal Info'!$A$4:$A$19,'Meal Info'!$C$4:$C$19)</f>
        <v>Edo</v>
      </c>
      <c r="G1850" s="7">
        <v>20.62</v>
      </c>
      <c r="H1850" s="7">
        <f t="shared" si="116"/>
        <v>2.0620000000000003</v>
      </c>
      <c r="I1850" s="7">
        <f t="shared" si="117"/>
        <v>22.682000000000002</v>
      </c>
      <c r="J1850" s="7">
        <v>0.13</v>
      </c>
      <c r="K1850" s="7">
        <f t="shared" si="114"/>
        <v>2.6806000000000001</v>
      </c>
      <c r="L1850" s="7" t="s">
        <v>5079</v>
      </c>
      <c r="M1850" s="7">
        <v>4</v>
      </c>
      <c r="N1850" s="7">
        <f>INDEX('Delivery Distances'!$B$6:$K$20,MATCH('Sales Summary_working sheet'!L1850,'Delivery Distances'!$A$6:$A$20,0),MATCH('Sales Summary_working sheet'!M1850,'Delivery Distances'!$B$5:$K$5,0))</f>
        <v>4</v>
      </c>
      <c r="O1850" s="7" cm="1">
        <f t="array" ref="O1850">_xlfn.XLOOKUP(L1850,'Delivery Distances'!$A$6:$A$20,_xlfn.XLOOKUP('Sales Summary_working sheet'!M1850,'Delivery Distances'!$B$5:$K$5,'Delivery Distances'!$B$6:$K$20))</f>
        <v>4</v>
      </c>
      <c r="P1850" s="7">
        <f t="shared" si="115"/>
        <v>8</v>
      </c>
    </row>
    <row r="1851" spans="1:16" ht="15.75" customHeight="1" x14ac:dyDescent="0.15">
      <c r="A1851" s="13">
        <v>43993</v>
      </c>
      <c r="B1851" s="19" t="s">
        <v>5355</v>
      </c>
      <c r="C1851" s="7" t="s">
        <v>2757</v>
      </c>
      <c r="D1851" s="14">
        <v>12</v>
      </c>
      <c r="E1851" s="14" t="str">
        <f>_xlfn.XLOOKUP(D1851,'Meal Info'!$A$4:$A$19,'Meal Info'!$B$4:$B$19)</f>
        <v>Thai</v>
      </c>
      <c r="F1851" s="14" t="str">
        <f>_xlfn.XLOOKUP(D1851,'Meal Info'!$A$4:$A$19,'Meal Info'!$C$4:$C$19)</f>
        <v>Edo</v>
      </c>
      <c r="G1851" s="7">
        <v>75.540000000000006</v>
      </c>
      <c r="H1851" s="7">
        <f t="shared" si="116"/>
        <v>7.5540000000000012</v>
      </c>
      <c r="I1851" s="7">
        <f t="shared" si="117"/>
        <v>83.094000000000008</v>
      </c>
      <c r="J1851" s="7">
        <v>0.22</v>
      </c>
      <c r="K1851" s="7">
        <f t="shared" si="114"/>
        <v>16.6188</v>
      </c>
      <c r="L1851" s="7" t="s">
        <v>5081</v>
      </c>
      <c r="M1851" s="7">
        <v>5</v>
      </c>
      <c r="N1851" s="7">
        <f>INDEX('Delivery Distances'!$B$6:$K$20,MATCH('Sales Summary_working sheet'!L1851,'Delivery Distances'!$A$6:$A$20,0),MATCH('Sales Summary_working sheet'!M1851,'Delivery Distances'!$B$5:$K$5,0))</f>
        <v>3</v>
      </c>
      <c r="O1851" s="7" cm="1">
        <f t="array" ref="O1851">_xlfn.XLOOKUP(L1851,'Delivery Distances'!$A$6:$A$20,_xlfn.XLOOKUP('Sales Summary_working sheet'!M1851,'Delivery Distances'!$B$5:$K$5,'Delivery Distances'!$B$6:$K$20))</f>
        <v>3</v>
      </c>
      <c r="P1851" s="7">
        <f t="shared" si="115"/>
        <v>7</v>
      </c>
    </row>
    <row r="1852" spans="1:16" ht="15.75" customHeight="1" x14ac:dyDescent="0.15">
      <c r="A1852" s="13">
        <v>43993</v>
      </c>
      <c r="B1852" s="19" t="s">
        <v>5356</v>
      </c>
      <c r="C1852" s="7" t="s">
        <v>2465</v>
      </c>
      <c r="D1852" s="14">
        <v>12</v>
      </c>
      <c r="E1852" s="14" t="str">
        <f>_xlfn.XLOOKUP(D1852,'Meal Info'!$A$4:$A$19,'Meal Info'!$B$4:$B$19)</f>
        <v>Thai</v>
      </c>
      <c r="F1852" s="14" t="str">
        <f>_xlfn.XLOOKUP(D1852,'Meal Info'!$A$4:$A$19,'Meal Info'!$C$4:$C$19)</f>
        <v>Edo</v>
      </c>
      <c r="G1852" s="7">
        <v>88.73</v>
      </c>
      <c r="H1852" s="7">
        <f t="shared" si="116"/>
        <v>8.8730000000000011</v>
      </c>
      <c r="I1852" s="7">
        <f t="shared" si="117"/>
        <v>97.603000000000009</v>
      </c>
      <c r="J1852" s="7">
        <v>0.18</v>
      </c>
      <c r="K1852" s="7">
        <f t="shared" si="114"/>
        <v>15.971400000000001</v>
      </c>
      <c r="L1852" s="7" t="s">
        <v>5076</v>
      </c>
      <c r="M1852" s="7">
        <v>10</v>
      </c>
      <c r="N1852" s="7">
        <f>INDEX('Delivery Distances'!$B$6:$K$20,MATCH('Sales Summary_working sheet'!L1852,'Delivery Distances'!$A$6:$A$20,0),MATCH('Sales Summary_working sheet'!M1852,'Delivery Distances'!$B$5:$K$5,0))</f>
        <v>3</v>
      </c>
      <c r="O1852" s="7" cm="1">
        <f t="array" ref="O1852">_xlfn.XLOOKUP(L1852,'Delivery Distances'!$A$6:$A$20,_xlfn.XLOOKUP('Sales Summary_working sheet'!M1852,'Delivery Distances'!$B$5:$K$5,'Delivery Distances'!$B$6:$K$20))</f>
        <v>3</v>
      </c>
      <c r="P1852" s="7">
        <f t="shared" si="115"/>
        <v>7</v>
      </c>
    </row>
    <row r="1853" spans="1:16" ht="15.75" customHeight="1" x14ac:dyDescent="0.15">
      <c r="A1853" s="13">
        <v>43993</v>
      </c>
      <c r="B1853" s="19" t="s">
        <v>5356</v>
      </c>
      <c r="C1853" s="7" t="s">
        <v>3427</v>
      </c>
      <c r="D1853" s="14">
        <v>6</v>
      </c>
      <c r="E1853" s="14" t="str">
        <f>_xlfn.XLOOKUP(D1853,'Meal Info'!$A$4:$A$19,'Meal Info'!$B$4:$B$19)</f>
        <v>Indian</v>
      </c>
      <c r="F1853" s="14" t="str">
        <f>_xlfn.XLOOKUP(D1853,'Meal Info'!$A$4:$A$19,'Meal Info'!$C$4:$C$19)</f>
        <v>Edo</v>
      </c>
      <c r="G1853" s="7">
        <v>92.35</v>
      </c>
      <c r="H1853" s="7">
        <f t="shared" si="116"/>
        <v>9.2349999999999994</v>
      </c>
      <c r="I1853" s="7">
        <f t="shared" si="117"/>
        <v>101.58499999999999</v>
      </c>
      <c r="J1853" s="7">
        <v>0.05</v>
      </c>
      <c r="K1853" s="7">
        <f t="shared" si="114"/>
        <v>4.6174999999999997</v>
      </c>
      <c r="L1853" s="7" t="s">
        <v>5082</v>
      </c>
      <c r="M1853" s="7">
        <v>7</v>
      </c>
      <c r="N1853" s="7">
        <f>INDEX('Delivery Distances'!$B$6:$K$20,MATCH('Sales Summary_working sheet'!L1853,'Delivery Distances'!$A$6:$A$20,0),MATCH('Sales Summary_working sheet'!M1853,'Delivery Distances'!$B$5:$K$5,0))</f>
        <v>1</v>
      </c>
      <c r="O1853" s="7" cm="1">
        <f t="array" ref="O1853">_xlfn.XLOOKUP(L1853,'Delivery Distances'!$A$6:$A$20,_xlfn.XLOOKUP('Sales Summary_working sheet'!M1853,'Delivery Distances'!$B$5:$K$5,'Delivery Distances'!$B$6:$K$20))</f>
        <v>1</v>
      </c>
      <c r="P1853" s="7">
        <f t="shared" si="115"/>
        <v>3</v>
      </c>
    </row>
    <row r="1854" spans="1:16" ht="15.75" customHeight="1" x14ac:dyDescent="0.15">
      <c r="A1854" s="13">
        <v>43993</v>
      </c>
      <c r="B1854" s="19" t="s">
        <v>5356</v>
      </c>
      <c r="C1854" s="7" t="s">
        <v>3159</v>
      </c>
      <c r="D1854" s="14">
        <v>6</v>
      </c>
      <c r="E1854" s="14" t="str">
        <f>_xlfn.XLOOKUP(D1854,'Meal Info'!$A$4:$A$19,'Meal Info'!$B$4:$B$19)</f>
        <v>Indian</v>
      </c>
      <c r="F1854" s="14" t="str">
        <f>_xlfn.XLOOKUP(D1854,'Meal Info'!$A$4:$A$19,'Meal Info'!$C$4:$C$19)</f>
        <v>Edo</v>
      </c>
      <c r="G1854" s="7">
        <v>80.739999999999995</v>
      </c>
      <c r="H1854" s="7">
        <f t="shared" si="116"/>
        <v>8.0739999999999998</v>
      </c>
      <c r="I1854" s="7">
        <f t="shared" si="117"/>
        <v>88.813999999999993</v>
      </c>
      <c r="J1854" s="7">
        <v>0.12</v>
      </c>
      <c r="K1854" s="7">
        <f t="shared" si="114"/>
        <v>9.6887999999999987</v>
      </c>
      <c r="L1854" s="7" t="s">
        <v>28</v>
      </c>
      <c r="M1854" s="7">
        <v>9</v>
      </c>
      <c r="N1854" s="7">
        <f>INDEX('Delivery Distances'!$B$6:$K$20,MATCH('Sales Summary_working sheet'!L1854,'Delivery Distances'!$A$6:$A$20,0),MATCH('Sales Summary_working sheet'!M1854,'Delivery Distances'!$B$5:$K$5,0))</f>
        <v>8</v>
      </c>
      <c r="O1854" s="7" cm="1">
        <f t="array" ref="O1854">_xlfn.XLOOKUP(L1854,'Delivery Distances'!$A$6:$A$20,_xlfn.XLOOKUP('Sales Summary_working sheet'!M1854,'Delivery Distances'!$B$5:$K$5,'Delivery Distances'!$B$6:$K$20))</f>
        <v>8</v>
      </c>
      <c r="P1854" s="7">
        <f t="shared" si="115"/>
        <v>11</v>
      </c>
    </row>
    <row r="1855" spans="1:16" ht="15.75" customHeight="1" x14ac:dyDescent="0.15">
      <c r="A1855" s="13">
        <v>43993</v>
      </c>
      <c r="B1855" s="19" t="s">
        <v>5356</v>
      </c>
      <c r="C1855" s="7" t="s">
        <v>3150</v>
      </c>
      <c r="D1855" s="14">
        <v>12</v>
      </c>
      <c r="E1855" s="14" t="str">
        <f>_xlfn.XLOOKUP(D1855,'Meal Info'!$A$4:$A$19,'Meal Info'!$B$4:$B$19)</f>
        <v>Thai</v>
      </c>
      <c r="F1855" s="14" t="str">
        <f>_xlfn.XLOOKUP(D1855,'Meal Info'!$A$4:$A$19,'Meal Info'!$C$4:$C$19)</f>
        <v>Edo</v>
      </c>
      <c r="G1855" s="7">
        <v>69.489999999999995</v>
      </c>
      <c r="H1855" s="7">
        <f t="shared" si="116"/>
        <v>6.9489999999999998</v>
      </c>
      <c r="I1855" s="7">
        <f t="shared" si="117"/>
        <v>76.438999999999993</v>
      </c>
      <c r="J1855" s="7">
        <v>0.3</v>
      </c>
      <c r="K1855" s="7">
        <f t="shared" si="114"/>
        <v>20.846999999999998</v>
      </c>
      <c r="L1855" s="7" t="s">
        <v>5075</v>
      </c>
      <c r="M1855" s="7">
        <v>3</v>
      </c>
      <c r="N1855" s="7">
        <f>INDEX('Delivery Distances'!$B$6:$K$20,MATCH('Sales Summary_working sheet'!L1855,'Delivery Distances'!$A$6:$A$20,0),MATCH('Sales Summary_working sheet'!M1855,'Delivery Distances'!$B$5:$K$5,0))</f>
        <v>15</v>
      </c>
      <c r="O1855" s="7" cm="1">
        <f t="array" ref="O1855">_xlfn.XLOOKUP(L1855,'Delivery Distances'!$A$6:$A$20,_xlfn.XLOOKUP('Sales Summary_working sheet'!M1855,'Delivery Distances'!$B$5:$K$5,'Delivery Distances'!$B$6:$K$20))</f>
        <v>15</v>
      </c>
      <c r="P1855" s="7">
        <f t="shared" si="115"/>
        <v>14.5</v>
      </c>
    </row>
    <row r="1856" spans="1:16" ht="15.75" customHeight="1" x14ac:dyDescent="0.15">
      <c r="A1856" s="13">
        <v>43993</v>
      </c>
      <c r="B1856" s="19" t="s">
        <v>5356</v>
      </c>
      <c r="C1856" s="7" t="s">
        <v>1661</v>
      </c>
      <c r="D1856" s="14">
        <v>12</v>
      </c>
      <c r="E1856" s="14" t="str">
        <f>_xlfn.XLOOKUP(D1856,'Meal Info'!$A$4:$A$19,'Meal Info'!$B$4:$B$19)</f>
        <v>Thai</v>
      </c>
      <c r="F1856" s="14" t="str">
        <f>_xlfn.XLOOKUP(D1856,'Meal Info'!$A$4:$A$19,'Meal Info'!$C$4:$C$19)</f>
        <v>Edo</v>
      </c>
      <c r="G1856" s="7">
        <v>92.69</v>
      </c>
      <c r="H1856" s="7">
        <f t="shared" si="116"/>
        <v>9.2690000000000001</v>
      </c>
      <c r="I1856" s="7">
        <f t="shared" si="117"/>
        <v>101.959</v>
      </c>
      <c r="J1856" s="7">
        <v>0.21</v>
      </c>
      <c r="K1856" s="7">
        <f t="shared" si="114"/>
        <v>19.4649</v>
      </c>
      <c r="L1856" s="7" t="s">
        <v>5079</v>
      </c>
      <c r="M1856" s="7">
        <v>6</v>
      </c>
      <c r="N1856" s="7">
        <f>INDEX('Delivery Distances'!$B$6:$K$20,MATCH('Sales Summary_working sheet'!L1856,'Delivery Distances'!$A$6:$A$20,0),MATCH('Sales Summary_working sheet'!M1856,'Delivery Distances'!$B$5:$K$5,0))</f>
        <v>3</v>
      </c>
      <c r="O1856" s="7" cm="1">
        <f t="array" ref="O1856">_xlfn.XLOOKUP(L1856,'Delivery Distances'!$A$6:$A$20,_xlfn.XLOOKUP('Sales Summary_working sheet'!M1856,'Delivery Distances'!$B$5:$K$5,'Delivery Distances'!$B$6:$K$20))</f>
        <v>3</v>
      </c>
      <c r="P1856" s="7">
        <f t="shared" si="115"/>
        <v>7</v>
      </c>
    </row>
    <row r="1857" spans="1:16" ht="15.75" customHeight="1" x14ac:dyDescent="0.15">
      <c r="A1857" s="13">
        <v>43993</v>
      </c>
      <c r="B1857" s="19" t="s">
        <v>5356</v>
      </c>
      <c r="C1857" s="7" t="s">
        <v>4574</v>
      </c>
      <c r="D1857" s="14">
        <v>6</v>
      </c>
      <c r="E1857" s="14" t="str">
        <f>_xlfn.XLOOKUP(D1857,'Meal Info'!$A$4:$A$19,'Meal Info'!$B$4:$B$19)</f>
        <v>Indian</v>
      </c>
      <c r="F1857" s="14" t="str">
        <f>_xlfn.XLOOKUP(D1857,'Meal Info'!$A$4:$A$19,'Meal Info'!$C$4:$C$19)</f>
        <v>Edo</v>
      </c>
      <c r="G1857" s="7">
        <v>18.87</v>
      </c>
      <c r="H1857" s="7">
        <f t="shared" si="116"/>
        <v>1.8870000000000002</v>
      </c>
      <c r="I1857" s="7">
        <f t="shared" si="117"/>
        <v>20.757000000000001</v>
      </c>
      <c r="J1857" s="7">
        <v>0.12</v>
      </c>
      <c r="K1857" s="7">
        <f t="shared" si="114"/>
        <v>2.2644000000000002</v>
      </c>
      <c r="L1857" s="7" t="s">
        <v>5080</v>
      </c>
      <c r="M1857" s="7">
        <v>2</v>
      </c>
      <c r="N1857" s="7">
        <f>INDEX('Delivery Distances'!$B$6:$K$20,MATCH('Sales Summary_working sheet'!L1857,'Delivery Distances'!$A$6:$A$20,0),MATCH('Sales Summary_working sheet'!M1857,'Delivery Distances'!$B$5:$K$5,0))</f>
        <v>1</v>
      </c>
      <c r="O1857" s="7" cm="1">
        <f t="array" ref="O1857">_xlfn.XLOOKUP(L1857,'Delivery Distances'!$A$6:$A$20,_xlfn.XLOOKUP('Sales Summary_working sheet'!M1857,'Delivery Distances'!$B$5:$K$5,'Delivery Distances'!$B$6:$K$20))</f>
        <v>1</v>
      </c>
      <c r="P1857" s="7">
        <f t="shared" si="115"/>
        <v>3</v>
      </c>
    </row>
    <row r="1858" spans="1:16" ht="15.75" customHeight="1" x14ac:dyDescent="0.15">
      <c r="A1858" s="13">
        <v>43993</v>
      </c>
      <c r="B1858" s="19" t="s">
        <v>5356</v>
      </c>
      <c r="C1858" s="7" t="s">
        <v>752</v>
      </c>
      <c r="D1858" s="14">
        <v>6</v>
      </c>
      <c r="E1858" s="14" t="str">
        <f>_xlfn.XLOOKUP(D1858,'Meal Info'!$A$4:$A$19,'Meal Info'!$B$4:$B$19)</f>
        <v>Indian</v>
      </c>
      <c r="F1858" s="14" t="str">
        <f>_xlfn.XLOOKUP(D1858,'Meal Info'!$A$4:$A$19,'Meal Info'!$C$4:$C$19)</f>
        <v>Edo</v>
      </c>
      <c r="G1858" s="7">
        <v>3.41</v>
      </c>
      <c r="H1858" s="7">
        <f t="shared" si="116"/>
        <v>0.34100000000000003</v>
      </c>
      <c r="I1858" s="7">
        <f t="shared" si="117"/>
        <v>3.7510000000000003</v>
      </c>
      <c r="J1858" s="7">
        <v>0.08</v>
      </c>
      <c r="K1858" s="7">
        <f t="shared" si="114"/>
        <v>0.27280000000000004</v>
      </c>
      <c r="L1858" s="7" t="s">
        <v>28</v>
      </c>
      <c r="M1858" s="7">
        <v>8</v>
      </c>
      <c r="N1858" s="7">
        <f>INDEX('Delivery Distances'!$B$6:$K$20,MATCH('Sales Summary_working sheet'!L1858,'Delivery Distances'!$A$6:$A$20,0),MATCH('Sales Summary_working sheet'!M1858,'Delivery Distances'!$B$5:$K$5,0))</f>
        <v>17</v>
      </c>
      <c r="O1858" s="7" cm="1">
        <f t="array" ref="O1858">_xlfn.XLOOKUP(L1858,'Delivery Distances'!$A$6:$A$20,_xlfn.XLOOKUP('Sales Summary_working sheet'!M1858,'Delivery Distances'!$B$5:$K$5,'Delivery Distances'!$B$6:$K$20))</f>
        <v>17</v>
      </c>
      <c r="P1858" s="7">
        <f t="shared" si="115"/>
        <v>15.5</v>
      </c>
    </row>
    <row r="1859" spans="1:16" ht="15.75" customHeight="1" x14ac:dyDescent="0.15">
      <c r="A1859" s="13">
        <v>43993</v>
      </c>
      <c r="B1859" s="19" t="s">
        <v>5356</v>
      </c>
      <c r="C1859" s="7" t="s">
        <v>4586</v>
      </c>
      <c r="D1859" s="14">
        <v>6</v>
      </c>
      <c r="E1859" s="14" t="str">
        <f>_xlfn.XLOOKUP(D1859,'Meal Info'!$A$4:$A$19,'Meal Info'!$B$4:$B$19)</f>
        <v>Indian</v>
      </c>
      <c r="F1859" s="14" t="str">
        <f>_xlfn.XLOOKUP(D1859,'Meal Info'!$A$4:$A$19,'Meal Info'!$C$4:$C$19)</f>
        <v>Edo</v>
      </c>
      <c r="G1859" s="7">
        <v>55.2</v>
      </c>
      <c r="H1859" s="7">
        <f t="shared" si="116"/>
        <v>5.5200000000000005</v>
      </c>
      <c r="I1859" s="7">
        <f t="shared" si="117"/>
        <v>60.720000000000006</v>
      </c>
      <c r="J1859" s="7">
        <v>0.33</v>
      </c>
      <c r="K1859" s="7">
        <f t="shared" si="114"/>
        <v>18.216000000000001</v>
      </c>
      <c r="L1859" s="7" t="s">
        <v>29</v>
      </c>
      <c r="M1859" s="7">
        <v>8</v>
      </c>
      <c r="N1859" s="7">
        <f>INDEX('Delivery Distances'!$B$6:$K$20,MATCH('Sales Summary_working sheet'!L1859,'Delivery Distances'!$A$6:$A$20,0),MATCH('Sales Summary_working sheet'!M1859,'Delivery Distances'!$B$5:$K$5,0))</f>
        <v>3</v>
      </c>
      <c r="O1859" s="7" cm="1">
        <f t="array" ref="O1859">_xlfn.XLOOKUP(L1859,'Delivery Distances'!$A$6:$A$20,_xlfn.XLOOKUP('Sales Summary_working sheet'!M1859,'Delivery Distances'!$B$5:$K$5,'Delivery Distances'!$B$6:$K$20))</f>
        <v>3</v>
      </c>
      <c r="P1859" s="7">
        <f t="shared" si="115"/>
        <v>7</v>
      </c>
    </row>
    <row r="1860" spans="1:16" ht="15.75" customHeight="1" x14ac:dyDescent="0.15">
      <c r="A1860" s="13">
        <v>43993</v>
      </c>
      <c r="B1860" s="19" t="s">
        <v>5356</v>
      </c>
      <c r="C1860" s="7" t="s">
        <v>3563</v>
      </c>
      <c r="D1860" s="14">
        <v>4</v>
      </c>
      <c r="E1860" s="14" t="str">
        <f>_xlfn.XLOOKUP(D1860,'Meal Info'!$A$4:$A$19,'Meal Info'!$B$4:$B$19)</f>
        <v>Burritos</v>
      </c>
      <c r="F1860" s="14" t="str">
        <f>_xlfn.XLOOKUP(D1860,'Meal Info'!$A$4:$A$19,'Meal Info'!$C$4:$C$19)</f>
        <v>Edo</v>
      </c>
      <c r="G1860" s="7">
        <v>64.17</v>
      </c>
      <c r="H1860" s="7">
        <f t="shared" si="116"/>
        <v>6.4170000000000007</v>
      </c>
      <c r="I1860" s="7">
        <f t="shared" si="117"/>
        <v>70.587000000000003</v>
      </c>
      <c r="J1860" s="7">
        <v>0.32</v>
      </c>
      <c r="K1860" s="7">
        <f t="shared" si="114"/>
        <v>20.534400000000002</v>
      </c>
      <c r="L1860" s="7" t="s">
        <v>5081</v>
      </c>
      <c r="M1860" s="7">
        <v>3</v>
      </c>
      <c r="N1860" s="7">
        <f>INDEX('Delivery Distances'!$B$6:$K$20,MATCH('Sales Summary_working sheet'!L1860,'Delivery Distances'!$A$6:$A$20,0),MATCH('Sales Summary_working sheet'!M1860,'Delivery Distances'!$B$5:$K$5,0))</f>
        <v>3</v>
      </c>
      <c r="O1860" s="7" cm="1">
        <f t="array" ref="O1860">_xlfn.XLOOKUP(L1860,'Delivery Distances'!$A$6:$A$20,_xlfn.XLOOKUP('Sales Summary_working sheet'!M1860,'Delivery Distances'!$B$5:$K$5,'Delivery Distances'!$B$6:$K$20))</f>
        <v>3</v>
      </c>
      <c r="P1860" s="7">
        <f t="shared" si="115"/>
        <v>7</v>
      </c>
    </row>
    <row r="1861" spans="1:16" ht="15.75" customHeight="1" x14ac:dyDescent="0.15">
      <c r="A1861" s="13">
        <v>43993</v>
      </c>
      <c r="B1861" s="19" t="s">
        <v>5356</v>
      </c>
      <c r="C1861" s="7" t="s">
        <v>3225</v>
      </c>
      <c r="D1861" s="14">
        <v>12</v>
      </c>
      <c r="E1861" s="14" t="str">
        <f>_xlfn.XLOOKUP(D1861,'Meal Info'!$A$4:$A$19,'Meal Info'!$B$4:$B$19)</f>
        <v>Thai</v>
      </c>
      <c r="F1861" s="14" t="str">
        <f>_xlfn.XLOOKUP(D1861,'Meal Info'!$A$4:$A$19,'Meal Info'!$C$4:$C$19)</f>
        <v>Edo</v>
      </c>
      <c r="G1861" s="7">
        <v>1.22</v>
      </c>
      <c r="H1861" s="7">
        <f t="shared" si="116"/>
        <v>0.122</v>
      </c>
      <c r="I1861" s="7">
        <f t="shared" si="117"/>
        <v>1.3420000000000001</v>
      </c>
      <c r="J1861" s="7">
        <v>0.24</v>
      </c>
      <c r="K1861" s="7">
        <f t="shared" ref="K1861:K1924" si="118">J1861*G1861</f>
        <v>0.2928</v>
      </c>
      <c r="L1861" s="7" t="s">
        <v>5075</v>
      </c>
      <c r="M1861" s="7">
        <v>8</v>
      </c>
      <c r="N1861" s="7">
        <f>INDEX('Delivery Distances'!$B$6:$K$20,MATCH('Sales Summary_working sheet'!L1861,'Delivery Distances'!$A$6:$A$20,0),MATCH('Sales Summary_working sheet'!M1861,'Delivery Distances'!$B$5:$K$5,0))</f>
        <v>2</v>
      </c>
      <c r="O1861" s="7" cm="1">
        <f t="array" ref="O1861">_xlfn.XLOOKUP(L1861,'Delivery Distances'!$A$6:$A$20,_xlfn.XLOOKUP('Sales Summary_working sheet'!M1861,'Delivery Distances'!$B$5:$K$5,'Delivery Distances'!$B$6:$K$20))</f>
        <v>2</v>
      </c>
      <c r="P1861" s="7">
        <f t="shared" ref="P1861:P1924" si="119">IF(O1861&lt;=2, O1861*3, IF(O1861&lt;=6, 3*2 + (O1861-2)*1, 3*2 + 4*1 + (O1861-6)*0.5))</f>
        <v>6</v>
      </c>
    </row>
    <row r="1862" spans="1:16" ht="15.75" customHeight="1" x14ac:dyDescent="0.15">
      <c r="A1862" s="13">
        <v>43993</v>
      </c>
      <c r="B1862" s="19" t="s">
        <v>5356</v>
      </c>
      <c r="C1862" s="7" t="s">
        <v>1912</v>
      </c>
      <c r="D1862" s="14">
        <v>12</v>
      </c>
      <c r="E1862" s="14" t="str">
        <f>_xlfn.XLOOKUP(D1862,'Meal Info'!$A$4:$A$19,'Meal Info'!$B$4:$B$19)</f>
        <v>Thai</v>
      </c>
      <c r="F1862" s="14" t="str">
        <f>_xlfn.XLOOKUP(D1862,'Meal Info'!$A$4:$A$19,'Meal Info'!$C$4:$C$19)</f>
        <v>Edo</v>
      </c>
      <c r="G1862" s="7">
        <v>31.54</v>
      </c>
      <c r="H1862" s="7">
        <f t="shared" si="116"/>
        <v>3.1539999999999999</v>
      </c>
      <c r="I1862" s="7">
        <f t="shared" si="117"/>
        <v>34.694000000000003</v>
      </c>
      <c r="J1862" s="7">
        <v>0.39</v>
      </c>
      <c r="K1862" s="7">
        <f t="shared" si="118"/>
        <v>12.300599999999999</v>
      </c>
      <c r="L1862" s="7" t="s">
        <v>5077</v>
      </c>
      <c r="M1862" s="7">
        <v>1</v>
      </c>
      <c r="N1862" s="7">
        <f>INDEX('Delivery Distances'!$B$6:$K$20,MATCH('Sales Summary_working sheet'!L1862,'Delivery Distances'!$A$6:$A$20,0),MATCH('Sales Summary_working sheet'!M1862,'Delivery Distances'!$B$5:$K$5,0))</f>
        <v>3</v>
      </c>
      <c r="O1862" s="7" cm="1">
        <f t="array" ref="O1862">_xlfn.XLOOKUP(L1862,'Delivery Distances'!$A$6:$A$20,_xlfn.XLOOKUP('Sales Summary_working sheet'!M1862,'Delivery Distances'!$B$5:$K$5,'Delivery Distances'!$B$6:$K$20))</f>
        <v>3</v>
      </c>
      <c r="P1862" s="7">
        <f t="shared" si="119"/>
        <v>7</v>
      </c>
    </row>
    <row r="1863" spans="1:16" ht="15.75" customHeight="1" x14ac:dyDescent="0.15">
      <c r="A1863" s="13">
        <v>43993</v>
      </c>
      <c r="B1863" s="19" t="s">
        <v>5356</v>
      </c>
      <c r="C1863" s="7" t="s">
        <v>4350</v>
      </c>
      <c r="D1863" s="14">
        <v>6</v>
      </c>
      <c r="E1863" s="14" t="str">
        <f>_xlfn.XLOOKUP(D1863,'Meal Info'!$A$4:$A$19,'Meal Info'!$B$4:$B$19)</f>
        <v>Indian</v>
      </c>
      <c r="F1863" s="14" t="str">
        <f>_xlfn.XLOOKUP(D1863,'Meal Info'!$A$4:$A$19,'Meal Info'!$C$4:$C$19)</f>
        <v>Edo</v>
      </c>
      <c r="G1863" s="7">
        <v>50.34</v>
      </c>
      <c r="H1863" s="7">
        <f t="shared" si="116"/>
        <v>5.0340000000000007</v>
      </c>
      <c r="I1863" s="7">
        <f t="shared" si="117"/>
        <v>55.374000000000002</v>
      </c>
      <c r="J1863" s="7">
        <v>0.23</v>
      </c>
      <c r="K1863" s="7">
        <f t="shared" si="118"/>
        <v>11.578200000000001</v>
      </c>
      <c r="L1863" s="7" t="s">
        <v>28</v>
      </c>
      <c r="M1863" s="7">
        <v>4</v>
      </c>
      <c r="N1863" s="7">
        <f>INDEX('Delivery Distances'!$B$6:$K$20,MATCH('Sales Summary_working sheet'!L1863,'Delivery Distances'!$A$6:$A$20,0),MATCH('Sales Summary_working sheet'!M1863,'Delivery Distances'!$B$5:$K$5,0))</f>
        <v>8</v>
      </c>
      <c r="O1863" s="7" cm="1">
        <f t="array" ref="O1863">_xlfn.XLOOKUP(L1863,'Delivery Distances'!$A$6:$A$20,_xlfn.XLOOKUP('Sales Summary_working sheet'!M1863,'Delivery Distances'!$B$5:$K$5,'Delivery Distances'!$B$6:$K$20))</f>
        <v>8</v>
      </c>
      <c r="P1863" s="7">
        <f t="shared" si="119"/>
        <v>11</v>
      </c>
    </row>
    <row r="1864" spans="1:16" ht="15.75" customHeight="1" x14ac:dyDescent="0.15">
      <c r="A1864" s="13">
        <v>43993</v>
      </c>
      <c r="B1864" s="19" t="s">
        <v>5356</v>
      </c>
      <c r="C1864" s="7" t="s">
        <v>1831</v>
      </c>
      <c r="D1864" s="14">
        <v>6</v>
      </c>
      <c r="E1864" s="14" t="str">
        <f>_xlfn.XLOOKUP(D1864,'Meal Info'!$A$4:$A$19,'Meal Info'!$B$4:$B$19)</f>
        <v>Indian</v>
      </c>
      <c r="F1864" s="14" t="str">
        <f>_xlfn.XLOOKUP(D1864,'Meal Info'!$A$4:$A$19,'Meal Info'!$C$4:$C$19)</f>
        <v>Edo</v>
      </c>
      <c r="G1864" s="7">
        <v>8.0399999999999991</v>
      </c>
      <c r="H1864" s="7">
        <f t="shared" si="116"/>
        <v>0.80399999999999994</v>
      </c>
      <c r="I1864" s="7">
        <f t="shared" si="117"/>
        <v>8.8439999999999994</v>
      </c>
      <c r="J1864" s="7">
        <v>0.31</v>
      </c>
      <c r="K1864" s="7">
        <f t="shared" si="118"/>
        <v>2.4923999999999995</v>
      </c>
      <c r="L1864" s="7" t="s">
        <v>5078</v>
      </c>
      <c r="M1864" s="7">
        <v>10</v>
      </c>
      <c r="N1864" s="7">
        <f>INDEX('Delivery Distances'!$B$6:$K$20,MATCH('Sales Summary_working sheet'!L1864,'Delivery Distances'!$A$6:$A$20,0),MATCH('Sales Summary_working sheet'!M1864,'Delivery Distances'!$B$5:$K$5,0))</f>
        <v>6</v>
      </c>
      <c r="O1864" s="7" cm="1">
        <f t="array" ref="O1864">_xlfn.XLOOKUP(L1864,'Delivery Distances'!$A$6:$A$20,_xlfn.XLOOKUP('Sales Summary_working sheet'!M1864,'Delivery Distances'!$B$5:$K$5,'Delivery Distances'!$B$6:$K$20))</f>
        <v>6</v>
      </c>
      <c r="P1864" s="7">
        <f t="shared" si="119"/>
        <v>10</v>
      </c>
    </row>
    <row r="1865" spans="1:16" ht="15.75" customHeight="1" x14ac:dyDescent="0.15">
      <c r="A1865" s="13">
        <v>43993</v>
      </c>
      <c r="B1865" s="19" t="s">
        <v>5356</v>
      </c>
      <c r="C1865" s="7" t="s">
        <v>4203</v>
      </c>
      <c r="D1865" s="14">
        <v>6</v>
      </c>
      <c r="E1865" s="14" t="str">
        <f>_xlfn.XLOOKUP(D1865,'Meal Info'!$A$4:$A$19,'Meal Info'!$B$4:$B$19)</f>
        <v>Indian</v>
      </c>
      <c r="F1865" s="14" t="str">
        <f>_xlfn.XLOOKUP(D1865,'Meal Info'!$A$4:$A$19,'Meal Info'!$C$4:$C$19)</f>
        <v>Edo</v>
      </c>
      <c r="G1865" s="7">
        <v>0.8</v>
      </c>
      <c r="H1865" s="7">
        <f t="shared" si="116"/>
        <v>8.0000000000000016E-2</v>
      </c>
      <c r="I1865" s="7">
        <f t="shared" si="117"/>
        <v>0.88000000000000012</v>
      </c>
      <c r="J1865" s="7">
        <v>0.26</v>
      </c>
      <c r="K1865" s="7">
        <f t="shared" si="118"/>
        <v>0.20800000000000002</v>
      </c>
      <c r="L1865" s="7" t="s">
        <v>5081</v>
      </c>
      <c r="M1865" s="7">
        <v>6</v>
      </c>
      <c r="N1865" s="7">
        <f>INDEX('Delivery Distances'!$B$6:$K$20,MATCH('Sales Summary_working sheet'!L1865,'Delivery Distances'!$A$6:$A$20,0),MATCH('Sales Summary_working sheet'!M1865,'Delivery Distances'!$B$5:$K$5,0))</f>
        <v>3</v>
      </c>
      <c r="O1865" s="7" cm="1">
        <f t="array" ref="O1865">_xlfn.XLOOKUP(L1865,'Delivery Distances'!$A$6:$A$20,_xlfn.XLOOKUP('Sales Summary_working sheet'!M1865,'Delivery Distances'!$B$5:$K$5,'Delivery Distances'!$B$6:$K$20))</f>
        <v>3</v>
      </c>
      <c r="P1865" s="7">
        <f t="shared" si="119"/>
        <v>7</v>
      </c>
    </row>
    <row r="1866" spans="1:16" ht="15.75" customHeight="1" x14ac:dyDescent="0.15">
      <c r="A1866" s="13">
        <v>43993</v>
      </c>
      <c r="B1866" s="19" t="s">
        <v>5356</v>
      </c>
      <c r="C1866" s="7" t="s">
        <v>869</v>
      </c>
      <c r="D1866" s="14">
        <v>12</v>
      </c>
      <c r="E1866" s="14" t="str">
        <f>_xlfn.XLOOKUP(D1866,'Meal Info'!$A$4:$A$19,'Meal Info'!$B$4:$B$19)</f>
        <v>Thai</v>
      </c>
      <c r="F1866" s="14" t="str">
        <f>_xlfn.XLOOKUP(D1866,'Meal Info'!$A$4:$A$19,'Meal Info'!$C$4:$C$19)</f>
        <v>Edo</v>
      </c>
      <c r="G1866" s="7">
        <v>6.02</v>
      </c>
      <c r="H1866" s="7">
        <f t="shared" si="116"/>
        <v>0.60199999999999998</v>
      </c>
      <c r="I1866" s="7">
        <f t="shared" si="117"/>
        <v>6.6219999999999999</v>
      </c>
      <c r="J1866" s="7">
        <v>0.3</v>
      </c>
      <c r="K1866" s="7">
        <f t="shared" si="118"/>
        <v>1.8059999999999998</v>
      </c>
      <c r="L1866" s="7" t="s">
        <v>5080</v>
      </c>
      <c r="M1866" s="7">
        <v>3</v>
      </c>
      <c r="N1866" s="7">
        <f>INDEX('Delivery Distances'!$B$6:$K$20,MATCH('Sales Summary_working sheet'!L1866,'Delivery Distances'!$A$6:$A$20,0),MATCH('Sales Summary_working sheet'!M1866,'Delivery Distances'!$B$5:$K$5,0))</f>
        <v>5</v>
      </c>
      <c r="O1866" s="7" cm="1">
        <f t="array" ref="O1866">_xlfn.XLOOKUP(L1866,'Delivery Distances'!$A$6:$A$20,_xlfn.XLOOKUP('Sales Summary_working sheet'!M1866,'Delivery Distances'!$B$5:$K$5,'Delivery Distances'!$B$6:$K$20))</f>
        <v>5</v>
      </c>
      <c r="P1866" s="7">
        <f t="shared" si="119"/>
        <v>9</v>
      </c>
    </row>
    <row r="1867" spans="1:16" ht="15.75" customHeight="1" x14ac:dyDescent="0.15">
      <c r="A1867" s="13">
        <v>43993</v>
      </c>
      <c r="B1867" s="19" t="s">
        <v>5356</v>
      </c>
      <c r="C1867" s="7" t="s">
        <v>506</v>
      </c>
      <c r="D1867" s="14">
        <v>4</v>
      </c>
      <c r="E1867" s="14" t="str">
        <f>_xlfn.XLOOKUP(D1867,'Meal Info'!$A$4:$A$19,'Meal Info'!$B$4:$B$19)</f>
        <v>Burritos</v>
      </c>
      <c r="F1867" s="14" t="str">
        <f>_xlfn.XLOOKUP(D1867,'Meal Info'!$A$4:$A$19,'Meal Info'!$C$4:$C$19)</f>
        <v>Edo</v>
      </c>
      <c r="G1867" s="7">
        <v>63.28</v>
      </c>
      <c r="H1867" s="7">
        <f t="shared" si="116"/>
        <v>6.3280000000000003</v>
      </c>
      <c r="I1867" s="7">
        <f t="shared" si="117"/>
        <v>69.608000000000004</v>
      </c>
      <c r="J1867" s="7">
        <v>0.32</v>
      </c>
      <c r="K1867" s="7">
        <f t="shared" si="118"/>
        <v>20.249600000000001</v>
      </c>
      <c r="L1867" s="7" t="s">
        <v>5080</v>
      </c>
      <c r="M1867" s="7">
        <v>9</v>
      </c>
      <c r="N1867" s="7">
        <f>INDEX('Delivery Distances'!$B$6:$K$20,MATCH('Sales Summary_working sheet'!L1867,'Delivery Distances'!$A$6:$A$20,0),MATCH('Sales Summary_working sheet'!M1867,'Delivery Distances'!$B$5:$K$5,0))</f>
        <v>4</v>
      </c>
      <c r="O1867" s="7" cm="1">
        <f t="array" ref="O1867">_xlfn.XLOOKUP(L1867,'Delivery Distances'!$A$6:$A$20,_xlfn.XLOOKUP('Sales Summary_working sheet'!M1867,'Delivery Distances'!$B$5:$K$5,'Delivery Distances'!$B$6:$K$20))</f>
        <v>4</v>
      </c>
      <c r="P1867" s="7">
        <f t="shared" si="119"/>
        <v>8</v>
      </c>
    </row>
    <row r="1868" spans="1:16" ht="15.75" customHeight="1" x14ac:dyDescent="0.15">
      <c r="A1868" s="13">
        <v>43993</v>
      </c>
      <c r="B1868" s="19" t="s">
        <v>5356</v>
      </c>
      <c r="C1868" s="7" t="s">
        <v>2695</v>
      </c>
      <c r="D1868" s="14">
        <v>12</v>
      </c>
      <c r="E1868" s="14" t="str">
        <f>_xlfn.XLOOKUP(D1868,'Meal Info'!$A$4:$A$19,'Meal Info'!$B$4:$B$19)</f>
        <v>Thai</v>
      </c>
      <c r="F1868" s="14" t="str">
        <f>_xlfn.XLOOKUP(D1868,'Meal Info'!$A$4:$A$19,'Meal Info'!$C$4:$C$19)</f>
        <v>Edo</v>
      </c>
      <c r="G1868" s="7">
        <v>16.600000000000001</v>
      </c>
      <c r="H1868" s="7">
        <f t="shared" si="116"/>
        <v>1.6600000000000001</v>
      </c>
      <c r="I1868" s="7">
        <f t="shared" si="117"/>
        <v>18.260000000000002</v>
      </c>
      <c r="J1868" s="7">
        <v>0.34</v>
      </c>
      <c r="K1868" s="7">
        <f t="shared" si="118"/>
        <v>5.644000000000001</v>
      </c>
      <c r="L1868" s="7" t="s">
        <v>31</v>
      </c>
      <c r="M1868" s="7">
        <v>10</v>
      </c>
      <c r="N1868" s="7">
        <f>INDEX('Delivery Distances'!$B$6:$K$20,MATCH('Sales Summary_working sheet'!L1868,'Delivery Distances'!$A$6:$A$20,0),MATCH('Sales Summary_working sheet'!M1868,'Delivery Distances'!$B$5:$K$5,0))</f>
        <v>17</v>
      </c>
      <c r="O1868" s="7" cm="1">
        <f t="array" ref="O1868">_xlfn.XLOOKUP(L1868,'Delivery Distances'!$A$6:$A$20,_xlfn.XLOOKUP('Sales Summary_working sheet'!M1868,'Delivery Distances'!$B$5:$K$5,'Delivery Distances'!$B$6:$K$20))</f>
        <v>17</v>
      </c>
      <c r="P1868" s="7">
        <f t="shared" si="119"/>
        <v>15.5</v>
      </c>
    </row>
    <row r="1869" spans="1:16" ht="15.75" customHeight="1" x14ac:dyDescent="0.15">
      <c r="A1869" s="13">
        <v>43993</v>
      </c>
      <c r="B1869" s="19" t="s">
        <v>5356</v>
      </c>
      <c r="C1869" s="7" t="s">
        <v>764</v>
      </c>
      <c r="D1869" s="14">
        <v>6</v>
      </c>
      <c r="E1869" s="14" t="str">
        <f>_xlfn.XLOOKUP(D1869,'Meal Info'!$A$4:$A$19,'Meal Info'!$B$4:$B$19)</f>
        <v>Indian</v>
      </c>
      <c r="F1869" s="14" t="str">
        <f>_xlfn.XLOOKUP(D1869,'Meal Info'!$A$4:$A$19,'Meal Info'!$C$4:$C$19)</f>
        <v>Edo</v>
      </c>
      <c r="G1869" s="7">
        <v>99.08</v>
      </c>
      <c r="H1869" s="7">
        <f t="shared" si="116"/>
        <v>9.9080000000000013</v>
      </c>
      <c r="I1869" s="7">
        <f t="shared" si="117"/>
        <v>108.988</v>
      </c>
      <c r="J1869" s="7">
        <v>0.01</v>
      </c>
      <c r="K1869" s="7">
        <f t="shared" si="118"/>
        <v>0.99080000000000001</v>
      </c>
      <c r="L1869" s="7" t="s">
        <v>30</v>
      </c>
      <c r="M1869" s="7">
        <v>7</v>
      </c>
      <c r="N1869" s="7">
        <f>INDEX('Delivery Distances'!$B$6:$K$20,MATCH('Sales Summary_working sheet'!L1869,'Delivery Distances'!$A$6:$A$20,0),MATCH('Sales Summary_working sheet'!M1869,'Delivery Distances'!$B$5:$K$5,0))</f>
        <v>9</v>
      </c>
      <c r="O1869" s="7" cm="1">
        <f t="array" ref="O1869">_xlfn.XLOOKUP(L1869,'Delivery Distances'!$A$6:$A$20,_xlfn.XLOOKUP('Sales Summary_working sheet'!M1869,'Delivery Distances'!$B$5:$K$5,'Delivery Distances'!$B$6:$K$20))</f>
        <v>9</v>
      </c>
      <c r="P1869" s="7">
        <f t="shared" si="119"/>
        <v>11.5</v>
      </c>
    </row>
    <row r="1870" spans="1:16" ht="15.75" customHeight="1" x14ac:dyDescent="0.15">
      <c r="A1870" s="13">
        <v>43993</v>
      </c>
      <c r="B1870" s="19" t="s">
        <v>5356</v>
      </c>
      <c r="C1870" s="7" t="s">
        <v>4681</v>
      </c>
      <c r="D1870" s="14">
        <v>4</v>
      </c>
      <c r="E1870" s="14" t="str">
        <f>_xlfn.XLOOKUP(D1870,'Meal Info'!$A$4:$A$19,'Meal Info'!$B$4:$B$19)</f>
        <v>Burritos</v>
      </c>
      <c r="F1870" s="14" t="str">
        <f>_xlfn.XLOOKUP(D1870,'Meal Info'!$A$4:$A$19,'Meal Info'!$C$4:$C$19)</f>
        <v>Edo</v>
      </c>
      <c r="G1870" s="7">
        <v>14.52</v>
      </c>
      <c r="H1870" s="7">
        <f t="shared" si="116"/>
        <v>1.452</v>
      </c>
      <c r="I1870" s="7">
        <f t="shared" si="117"/>
        <v>15.972</v>
      </c>
      <c r="J1870" s="7">
        <v>0.33</v>
      </c>
      <c r="K1870" s="7">
        <f t="shared" si="118"/>
        <v>4.7915999999999999</v>
      </c>
      <c r="L1870" s="7" t="s">
        <v>30</v>
      </c>
      <c r="M1870" s="7">
        <v>1</v>
      </c>
      <c r="N1870" s="7">
        <f>INDEX('Delivery Distances'!$B$6:$K$20,MATCH('Sales Summary_working sheet'!L1870,'Delivery Distances'!$A$6:$A$20,0),MATCH('Sales Summary_working sheet'!M1870,'Delivery Distances'!$B$5:$K$5,0))</f>
        <v>8</v>
      </c>
      <c r="O1870" s="7" cm="1">
        <f t="array" ref="O1870">_xlfn.XLOOKUP(L1870,'Delivery Distances'!$A$6:$A$20,_xlfn.XLOOKUP('Sales Summary_working sheet'!M1870,'Delivery Distances'!$B$5:$K$5,'Delivery Distances'!$B$6:$K$20))</f>
        <v>8</v>
      </c>
      <c r="P1870" s="7">
        <f t="shared" si="119"/>
        <v>11</v>
      </c>
    </row>
    <row r="1871" spans="1:16" ht="15.75" customHeight="1" x14ac:dyDescent="0.15">
      <c r="A1871" s="13">
        <v>43993</v>
      </c>
      <c r="B1871" s="19" t="s">
        <v>5357</v>
      </c>
      <c r="C1871" s="7" t="s">
        <v>3247</v>
      </c>
      <c r="D1871" s="14">
        <v>12</v>
      </c>
      <c r="E1871" s="14" t="str">
        <f>_xlfn.XLOOKUP(D1871,'Meal Info'!$A$4:$A$19,'Meal Info'!$B$4:$B$19)</f>
        <v>Thai</v>
      </c>
      <c r="F1871" s="14" t="str">
        <f>_xlfn.XLOOKUP(D1871,'Meal Info'!$A$4:$A$19,'Meal Info'!$C$4:$C$19)</f>
        <v>Edo</v>
      </c>
      <c r="G1871" s="7">
        <v>76.47</v>
      </c>
      <c r="H1871" s="7">
        <f t="shared" si="116"/>
        <v>7.6470000000000002</v>
      </c>
      <c r="I1871" s="7">
        <f t="shared" si="117"/>
        <v>84.117000000000004</v>
      </c>
      <c r="J1871" s="7">
        <v>0.12</v>
      </c>
      <c r="K1871" s="7">
        <f t="shared" si="118"/>
        <v>9.1763999999999992</v>
      </c>
      <c r="L1871" s="7" t="s">
        <v>5080</v>
      </c>
      <c r="M1871" s="7">
        <v>8</v>
      </c>
      <c r="N1871" s="7">
        <f>INDEX('Delivery Distances'!$B$6:$K$20,MATCH('Sales Summary_working sheet'!L1871,'Delivery Distances'!$A$6:$A$20,0),MATCH('Sales Summary_working sheet'!M1871,'Delivery Distances'!$B$5:$K$5,0))</f>
        <v>2</v>
      </c>
      <c r="O1871" s="7" cm="1">
        <f t="array" ref="O1871">_xlfn.XLOOKUP(L1871,'Delivery Distances'!$A$6:$A$20,_xlfn.XLOOKUP('Sales Summary_working sheet'!M1871,'Delivery Distances'!$B$5:$K$5,'Delivery Distances'!$B$6:$K$20))</f>
        <v>2</v>
      </c>
      <c r="P1871" s="7">
        <f t="shared" si="119"/>
        <v>6</v>
      </c>
    </row>
    <row r="1872" spans="1:16" ht="15.75" customHeight="1" x14ac:dyDescent="0.15">
      <c r="A1872" s="13">
        <v>43993</v>
      </c>
      <c r="B1872" s="19" t="s">
        <v>5357</v>
      </c>
      <c r="C1872" s="7" t="s">
        <v>2335</v>
      </c>
      <c r="D1872" s="14">
        <v>4</v>
      </c>
      <c r="E1872" s="14" t="str">
        <f>_xlfn.XLOOKUP(D1872,'Meal Info'!$A$4:$A$19,'Meal Info'!$B$4:$B$19)</f>
        <v>Burritos</v>
      </c>
      <c r="F1872" s="14" t="str">
        <f>_xlfn.XLOOKUP(D1872,'Meal Info'!$A$4:$A$19,'Meal Info'!$C$4:$C$19)</f>
        <v>Edo</v>
      </c>
      <c r="G1872" s="7">
        <v>35.909999999999997</v>
      </c>
      <c r="H1872" s="7">
        <f t="shared" si="116"/>
        <v>3.5909999999999997</v>
      </c>
      <c r="I1872" s="7">
        <f t="shared" si="117"/>
        <v>39.500999999999998</v>
      </c>
      <c r="J1872" s="7">
        <v>0.22</v>
      </c>
      <c r="K1872" s="7">
        <f t="shared" si="118"/>
        <v>7.900199999999999</v>
      </c>
      <c r="L1872" s="7" t="s">
        <v>5075</v>
      </c>
      <c r="M1872" s="7">
        <v>6</v>
      </c>
      <c r="N1872" s="7">
        <f>INDEX('Delivery Distances'!$B$6:$K$20,MATCH('Sales Summary_working sheet'!L1872,'Delivery Distances'!$A$6:$A$20,0),MATCH('Sales Summary_working sheet'!M1872,'Delivery Distances'!$B$5:$K$5,0))</f>
        <v>11</v>
      </c>
      <c r="O1872" s="7" cm="1">
        <f t="array" ref="O1872">_xlfn.XLOOKUP(L1872,'Delivery Distances'!$A$6:$A$20,_xlfn.XLOOKUP('Sales Summary_working sheet'!M1872,'Delivery Distances'!$B$5:$K$5,'Delivery Distances'!$B$6:$K$20))</f>
        <v>11</v>
      </c>
      <c r="P1872" s="7">
        <f t="shared" si="119"/>
        <v>12.5</v>
      </c>
    </row>
    <row r="1873" spans="1:16" ht="15.75" customHeight="1" x14ac:dyDescent="0.15">
      <c r="A1873" s="13">
        <v>43993</v>
      </c>
      <c r="B1873" s="19" t="s">
        <v>5357</v>
      </c>
      <c r="C1873" s="7" t="s">
        <v>3220</v>
      </c>
      <c r="D1873" s="14">
        <v>4</v>
      </c>
      <c r="E1873" s="14" t="str">
        <f>_xlfn.XLOOKUP(D1873,'Meal Info'!$A$4:$A$19,'Meal Info'!$B$4:$B$19)</f>
        <v>Burritos</v>
      </c>
      <c r="F1873" s="14" t="str">
        <f>_xlfn.XLOOKUP(D1873,'Meal Info'!$A$4:$A$19,'Meal Info'!$C$4:$C$19)</f>
        <v>Edo</v>
      </c>
      <c r="G1873" s="7">
        <v>9.93</v>
      </c>
      <c r="H1873" s="7">
        <f t="shared" si="116"/>
        <v>0.99299999999999999</v>
      </c>
      <c r="I1873" s="7">
        <f t="shared" si="117"/>
        <v>10.923</v>
      </c>
      <c r="J1873" s="7">
        <v>0.38</v>
      </c>
      <c r="K1873" s="7">
        <f t="shared" si="118"/>
        <v>3.7734000000000001</v>
      </c>
      <c r="L1873" s="7" t="s">
        <v>5075</v>
      </c>
      <c r="M1873" s="7">
        <v>6</v>
      </c>
      <c r="N1873" s="7">
        <f>INDEX('Delivery Distances'!$B$6:$K$20,MATCH('Sales Summary_working sheet'!L1873,'Delivery Distances'!$A$6:$A$20,0),MATCH('Sales Summary_working sheet'!M1873,'Delivery Distances'!$B$5:$K$5,0))</f>
        <v>11</v>
      </c>
      <c r="O1873" s="7" cm="1">
        <f t="array" ref="O1873">_xlfn.XLOOKUP(L1873,'Delivery Distances'!$A$6:$A$20,_xlfn.XLOOKUP('Sales Summary_working sheet'!M1873,'Delivery Distances'!$B$5:$K$5,'Delivery Distances'!$B$6:$K$20))</f>
        <v>11</v>
      </c>
      <c r="P1873" s="7">
        <f t="shared" si="119"/>
        <v>12.5</v>
      </c>
    </row>
    <row r="1874" spans="1:16" ht="15.75" customHeight="1" x14ac:dyDescent="0.15">
      <c r="A1874" s="13">
        <v>43993</v>
      </c>
      <c r="B1874" s="19" t="s">
        <v>5357</v>
      </c>
      <c r="C1874" s="7" t="s">
        <v>2948</v>
      </c>
      <c r="D1874" s="14">
        <v>6</v>
      </c>
      <c r="E1874" s="14" t="str">
        <f>_xlfn.XLOOKUP(D1874,'Meal Info'!$A$4:$A$19,'Meal Info'!$B$4:$B$19)</f>
        <v>Indian</v>
      </c>
      <c r="F1874" s="14" t="str">
        <f>_xlfn.XLOOKUP(D1874,'Meal Info'!$A$4:$A$19,'Meal Info'!$C$4:$C$19)</f>
        <v>Edo</v>
      </c>
      <c r="G1874" s="7">
        <v>79.28</v>
      </c>
      <c r="H1874" s="7">
        <f t="shared" si="116"/>
        <v>7.9280000000000008</v>
      </c>
      <c r="I1874" s="7">
        <f t="shared" si="117"/>
        <v>87.207999999999998</v>
      </c>
      <c r="J1874" s="7">
        <v>0.19</v>
      </c>
      <c r="K1874" s="7">
        <f t="shared" si="118"/>
        <v>15.0632</v>
      </c>
      <c r="L1874" s="7" t="s">
        <v>30</v>
      </c>
      <c r="M1874" s="7">
        <v>4</v>
      </c>
      <c r="N1874" s="7">
        <f>INDEX('Delivery Distances'!$B$6:$K$20,MATCH('Sales Summary_working sheet'!L1874,'Delivery Distances'!$A$6:$A$20,0),MATCH('Sales Summary_working sheet'!M1874,'Delivery Distances'!$B$5:$K$5,0))</f>
        <v>6</v>
      </c>
      <c r="O1874" s="7" cm="1">
        <f t="array" ref="O1874">_xlfn.XLOOKUP(L1874,'Delivery Distances'!$A$6:$A$20,_xlfn.XLOOKUP('Sales Summary_working sheet'!M1874,'Delivery Distances'!$B$5:$K$5,'Delivery Distances'!$B$6:$K$20))</f>
        <v>6</v>
      </c>
      <c r="P1874" s="7">
        <f t="shared" si="119"/>
        <v>10</v>
      </c>
    </row>
    <row r="1875" spans="1:16" ht="15.75" customHeight="1" x14ac:dyDescent="0.15">
      <c r="A1875" s="13">
        <v>43993</v>
      </c>
      <c r="B1875" s="19" t="s">
        <v>5357</v>
      </c>
      <c r="C1875" s="7" t="s">
        <v>1075</v>
      </c>
      <c r="D1875" s="14">
        <v>12</v>
      </c>
      <c r="E1875" s="14" t="str">
        <f>_xlfn.XLOOKUP(D1875,'Meal Info'!$A$4:$A$19,'Meal Info'!$B$4:$B$19)</f>
        <v>Thai</v>
      </c>
      <c r="F1875" s="14" t="str">
        <f>_xlfn.XLOOKUP(D1875,'Meal Info'!$A$4:$A$19,'Meal Info'!$C$4:$C$19)</f>
        <v>Edo</v>
      </c>
      <c r="G1875" s="7">
        <v>98.3</v>
      </c>
      <c r="H1875" s="7">
        <f t="shared" si="116"/>
        <v>9.83</v>
      </c>
      <c r="I1875" s="7">
        <f t="shared" si="117"/>
        <v>108.13</v>
      </c>
      <c r="J1875" s="7">
        <v>0.03</v>
      </c>
      <c r="K1875" s="7">
        <f t="shared" si="118"/>
        <v>2.9489999999999998</v>
      </c>
      <c r="L1875" s="7" t="s">
        <v>29</v>
      </c>
      <c r="M1875" s="7">
        <v>6</v>
      </c>
      <c r="N1875" s="7">
        <f>INDEX('Delivery Distances'!$B$6:$K$20,MATCH('Sales Summary_working sheet'!L1875,'Delivery Distances'!$A$6:$A$20,0),MATCH('Sales Summary_working sheet'!M1875,'Delivery Distances'!$B$5:$K$5,0))</f>
        <v>2</v>
      </c>
      <c r="O1875" s="7" cm="1">
        <f t="array" ref="O1875">_xlfn.XLOOKUP(L1875,'Delivery Distances'!$A$6:$A$20,_xlfn.XLOOKUP('Sales Summary_working sheet'!M1875,'Delivery Distances'!$B$5:$K$5,'Delivery Distances'!$B$6:$K$20))</f>
        <v>2</v>
      </c>
      <c r="P1875" s="7">
        <f t="shared" si="119"/>
        <v>6</v>
      </c>
    </row>
    <row r="1876" spans="1:16" ht="15.75" customHeight="1" x14ac:dyDescent="0.15">
      <c r="A1876" s="13">
        <v>43993</v>
      </c>
      <c r="B1876" s="19" t="s">
        <v>5357</v>
      </c>
      <c r="C1876" s="7" t="s">
        <v>2306</v>
      </c>
      <c r="D1876" s="14">
        <v>4</v>
      </c>
      <c r="E1876" s="14" t="str">
        <f>_xlfn.XLOOKUP(D1876,'Meal Info'!$A$4:$A$19,'Meal Info'!$B$4:$B$19)</f>
        <v>Burritos</v>
      </c>
      <c r="F1876" s="14" t="str">
        <f>_xlfn.XLOOKUP(D1876,'Meal Info'!$A$4:$A$19,'Meal Info'!$C$4:$C$19)</f>
        <v>Edo</v>
      </c>
      <c r="G1876" s="7">
        <v>38.61</v>
      </c>
      <c r="H1876" s="7">
        <f t="shared" si="116"/>
        <v>3.8610000000000002</v>
      </c>
      <c r="I1876" s="7">
        <f t="shared" si="117"/>
        <v>42.470999999999997</v>
      </c>
      <c r="J1876" s="7">
        <v>0.03</v>
      </c>
      <c r="K1876" s="7">
        <f t="shared" si="118"/>
        <v>1.1582999999999999</v>
      </c>
      <c r="L1876" s="7" t="s">
        <v>5080</v>
      </c>
      <c r="M1876" s="7">
        <v>2</v>
      </c>
      <c r="N1876" s="7">
        <f>INDEX('Delivery Distances'!$B$6:$K$20,MATCH('Sales Summary_working sheet'!L1876,'Delivery Distances'!$A$6:$A$20,0),MATCH('Sales Summary_working sheet'!M1876,'Delivery Distances'!$B$5:$K$5,0))</f>
        <v>1</v>
      </c>
      <c r="O1876" s="7" cm="1">
        <f t="array" ref="O1876">_xlfn.XLOOKUP(L1876,'Delivery Distances'!$A$6:$A$20,_xlfn.XLOOKUP('Sales Summary_working sheet'!M1876,'Delivery Distances'!$B$5:$K$5,'Delivery Distances'!$B$6:$K$20))</f>
        <v>1</v>
      </c>
      <c r="P1876" s="7">
        <f t="shared" si="119"/>
        <v>3</v>
      </c>
    </row>
    <row r="1877" spans="1:16" ht="15.75" customHeight="1" x14ac:dyDescent="0.15">
      <c r="A1877" s="13">
        <v>43993</v>
      </c>
      <c r="B1877" s="19" t="s">
        <v>5357</v>
      </c>
      <c r="C1877" s="7" t="s">
        <v>2202</v>
      </c>
      <c r="D1877" s="14">
        <v>12</v>
      </c>
      <c r="E1877" s="14" t="str">
        <f>_xlfn.XLOOKUP(D1877,'Meal Info'!$A$4:$A$19,'Meal Info'!$B$4:$B$19)</f>
        <v>Thai</v>
      </c>
      <c r="F1877" s="14" t="str">
        <f>_xlfn.XLOOKUP(D1877,'Meal Info'!$A$4:$A$19,'Meal Info'!$C$4:$C$19)</f>
        <v>Edo</v>
      </c>
      <c r="G1877" s="7">
        <v>64.3</v>
      </c>
      <c r="H1877" s="7">
        <f t="shared" si="116"/>
        <v>6.43</v>
      </c>
      <c r="I1877" s="7">
        <f t="shared" si="117"/>
        <v>70.72999999999999</v>
      </c>
      <c r="J1877" s="7">
        <v>0.35</v>
      </c>
      <c r="K1877" s="7">
        <f t="shared" si="118"/>
        <v>22.504999999999999</v>
      </c>
      <c r="L1877" s="7" t="s">
        <v>5079</v>
      </c>
      <c r="M1877" s="7">
        <v>1</v>
      </c>
      <c r="N1877" s="7">
        <f>INDEX('Delivery Distances'!$B$6:$K$20,MATCH('Sales Summary_working sheet'!L1877,'Delivery Distances'!$A$6:$A$20,0),MATCH('Sales Summary_working sheet'!M1877,'Delivery Distances'!$B$5:$K$5,0))</f>
        <v>5</v>
      </c>
      <c r="O1877" s="7" cm="1">
        <f t="array" ref="O1877">_xlfn.XLOOKUP(L1877,'Delivery Distances'!$A$6:$A$20,_xlfn.XLOOKUP('Sales Summary_working sheet'!M1877,'Delivery Distances'!$B$5:$K$5,'Delivery Distances'!$B$6:$K$20))</f>
        <v>5</v>
      </c>
      <c r="P1877" s="7">
        <f t="shared" si="119"/>
        <v>9</v>
      </c>
    </row>
    <row r="1878" spans="1:16" ht="15.75" customHeight="1" x14ac:dyDescent="0.15">
      <c r="A1878" s="13">
        <v>43993</v>
      </c>
      <c r="B1878" s="19" t="s">
        <v>5357</v>
      </c>
      <c r="C1878" s="7" t="s">
        <v>2605</v>
      </c>
      <c r="D1878" s="14">
        <v>4</v>
      </c>
      <c r="E1878" s="14" t="str">
        <f>_xlfn.XLOOKUP(D1878,'Meal Info'!$A$4:$A$19,'Meal Info'!$B$4:$B$19)</f>
        <v>Burritos</v>
      </c>
      <c r="F1878" s="14" t="str">
        <f>_xlfn.XLOOKUP(D1878,'Meal Info'!$A$4:$A$19,'Meal Info'!$C$4:$C$19)</f>
        <v>Edo</v>
      </c>
      <c r="G1878" s="7">
        <v>20.49</v>
      </c>
      <c r="H1878" s="7">
        <f t="shared" si="116"/>
        <v>2.0489999999999999</v>
      </c>
      <c r="I1878" s="7">
        <f t="shared" si="117"/>
        <v>22.538999999999998</v>
      </c>
      <c r="J1878" s="7">
        <v>0.3</v>
      </c>
      <c r="K1878" s="7">
        <f t="shared" si="118"/>
        <v>6.1469999999999994</v>
      </c>
      <c r="L1878" s="7" t="s">
        <v>5080</v>
      </c>
      <c r="M1878" s="7">
        <v>4</v>
      </c>
      <c r="N1878" s="7">
        <f>INDEX('Delivery Distances'!$B$6:$K$20,MATCH('Sales Summary_working sheet'!L1878,'Delivery Distances'!$A$6:$A$20,0),MATCH('Sales Summary_working sheet'!M1878,'Delivery Distances'!$B$5:$K$5,0))</f>
        <v>5</v>
      </c>
      <c r="O1878" s="7" cm="1">
        <f t="array" ref="O1878">_xlfn.XLOOKUP(L1878,'Delivery Distances'!$A$6:$A$20,_xlfn.XLOOKUP('Sales Summary_working sheet'!M1878,'Delivery Distances'!$B$5:$K$5,'Delivery Distances'!$B$6:$K$20))</f>
        <v>5</v>
      </c>
      <c r="P1878" s="7">
        <f t="shared" si="119"/>
        <v>9</v>
      </c>
    </row>
    <row r="1879" spans="1:16" ht="15.75" customHeight="1" x14ac:dyDescent="0.15">
      <c r="A1879" s="13">
        <v>43993</v>
      </c>
      <c r="B1879" s="19" t="s">
        <v>5357</v>
      </c>
      <c r="C1879" s="7" t="s">
        <v>1593</v>
      </c>
      <c r="D1879" s="14">
        <v>6</v>
      </c>
      <c r="E1879" s="14" t="str">
        <f>_xlfn.XLOOKUP(D1879,'Meal Info'!$A$4:$A$19,'Meal Info'!$B$4:$B$19)</f>
        <v>Indian</v>
      </c>
      <c r="F1879" s="14" t="str">
        <f>_xlfn.XLOOKUP(D1879,'Meal Info'!$A$4:$A$19,'Meal Info'!$C$4:$C$19)</f>
        <v>Edo</v>
      </c>
      <c r="G1879" s="7">
        <v>98.03</v>
      </c>
      <c r="H1879" s="7">
        <f t="shared" si="116"/>
        <v>9.8030000000000008</v>
      </c>
      <c r="I1879" s="7">
        <f t="shared" si="117"/>
        <v>107.833</v>
      </c>
      <c r="J1879" s="7">
        <v>0.19</v>
      </c>
      <c r="K1879" s="7">
        <f t="shared" si="118"/>
        <v>18.625700000000002</v>
      </c>
      <c r="L1879" s="7" t="s">
        <v>30</v>
      </c>
      <c r="M1879" s="7">
        <v>1</v>
      </c>
      <c r="N1879" s="7">
        <f>INDEX('Delivery Distances'!$B$6:$K$20,MATCH('Sales Summary_working sheet'!L1879,'Delivery Distances'!$A$6:$A$20,0),MATCH('Sales Summary_working sheet'!M1879,'Delivery Distances'!$B$5:$K$5,0))</f>
        <v>8</v>
      </c>
      <c r="O1879" s="7" cm="1">
        <f t="array" ref="O1879">_xlfn.XLOOKUP(L1879,'Delivery Distances'!$A$6:$A$20,_xlfn.XLOOKUP('Sales Summary_working sheet'!M1879,'Delivery Distances'!$B$5:$K$5,'Delivery Distances'!$B$6:$K$20))</f>
        <v>8</v>
      </c>
      <c r="P1879" s="7">
        <f t="shared" si="119"/>
        <v>11</v>
      </c>
    </row>
    <row r="1880" spans="1:16" ht="15.75" customHeight="1" x14ac:dyDescent="0.15">
      <c r="A1880" s="13">
        <v>43993</v>
      </c>
      <c r="B1880" s="19" t="s">
        <v>5357</v>
      </c>
      <c r="C1880" s="7" t="s">
        <v>1013</v>
      </c>
      <c r="D1880" s="14">
        <v>12</v>
      </c>
      <c r="E1880" s="14" t="str">
        <f>_xlfn.XLOOKUP(D1880,'Meal Info'!$A$4:$A$19,'Meal Info'!$B$4:$B$19)</f>
        <v>Thai</v>
      </c>
      <c r="F1880" s="14" t="str">
        <f>_xlfn.XLOOKUP(D1880,'Meal Info'!$A$4:$A$19,'Meal Info'!$C$4:$C$19)</f>
        <v>Edo</v>
      </c>
      <c r="G1880" s="7">
        <v>69.06</v>
      </c>
      <c r="H1880" s="7">
        <f t="shared" si="116"/>
        <v>6.9060000000000006</v>
      </c>
      <c r="I1880" s="7">
        <f t="shared" si="117"/>
        <v>75.966000000000008</v>
      </c>
      <c r="J1880" s="7">
        <v>0.37</v>
      </c>
      <c r="K1880" s="7">
        <f t="shared" si="118"/>
        <v>25.552199999999999</v>
      </c>
      <c r="L1880" s="7" t="s">
        <v>5075</v>
      </c>
      <c r="M1880" s="7">
        <v>7</v>
      </c>
      <c r="N1880" s="7">
        <f>INDEX('Delivery Distances'!$B$6:$K$20,MATCH('Sales Summary_working sheet'!L1880,'Delivery Distances'!$A$6:$A$20,0),MATCH('Sales Summary_working sheet'!M1880,'Delivery Distances'!$B$5:$K$5,0))</f>
        <v>3</v>
      </c>
      <c r="O1880" s="7" cm="1">
        <f t="array" ref="O1880">_xlfn.XLOOKUP(L1880,'Delivery Distances'!$A$6:$A$20,_xlfn.XLOOKUP('Sales Summary_working sheet'!M1880,'Delivery Distances'!$B$5:$K$5,'Delivery Distances'!$B$6:$K$20))</f>
        <v>3</v>
      </c>
      <c r="P1880" s="7">
        <f t="shared" si="119"/>
        <v>7</v>
      </c>
    </row>
    <row r="1881" spans="1:16" ht="15.75" customHeight="1" x14ac:dyDescent="0.15">
      <c r="A1881" s="13">
        <v>43993</v>
      </c>
      <c r="B1881" s="19" t="s">
        <v>5357</v>
      </c>
      <c r="C1881" s="7" t="s">
        <v>3637</v>
      </c>
      <c r="D1881" s="14">
        <v>12</v>
      </c>
      <c r="E1881" s="14" t="str">
        <f>_xlfn.XLOOKUP(D1881,'Meal Info'!$A$4:$A$19,'Meal Info'!$B$4:$B$19)</f>
        <v>Thai</v>
      </c>
      <c r="F1881" s="14" t="str">
        <f>_xlfn.XLOOKUP(D1881,'Meal Info'!$A$4:$A$19,'Meal Info'!$C$4:$C$19)</f>
        <v>Edo</v>
      </c>
      <c r="G1881" s="7">
        <v>61.45</v>
      </c>
      <c r="H1881" s="7">
        <f t="shared" si="116"/>
        <v>6.1450000000000005</v>
      </c>
      <c r="I1881" s="7">
        <f t="shared" si="117"/>
        <v>67.594999999999999</v>
      </c>
      <c r="J1881" s="7">
        <v>0.23</v>
      </c>
      <c r="K1881" s="7">
        <f t="shared" si="118"/>
        <v>14.133500000000002</v>
      </c>
      <c r="L1881" s="7" t="s">
        <v>5078</v>
      </c>
      <c r="M1881" s="7">
        <v>7</v>
      </c>
      <c r="N1881" s="7">
        <f>INDEX('Delivery Distances'!$B$6:$K$20,MATCH('Sales Summary_working sheet'!L1881,'Delivery Distances'!$A$6:$A$20,0),MATCH('Sales Summary_working sheet'!M1881,'Delivery Distances'!$B$5:$K$5,0))</f>
        <v>2</v>
      </c>
      <c r="O1881" s="7" cm="1">
        <f t="array" ref="O1881">_xlfn.XLOOKUP(L1881,'Delivery Distances'!$A$6:$A$20,_xlfn.XLOOKUP('Sales Summary_working sheet'!M1881,'Delivery Distances'!$B$5:$K$5,'Delivery Distances'!$B$6:$K$20))</f>
        <v>2</v>
      </c>
      <c r="P1881" s="7">
        <f t="shared" si="119"/>
        <v>6</v>
      </c>
    </row>
    <row r="1882" spans="1:16" ht="15.75" customHeight="1" x14ac:dyDescent="0.15">
      <c r="A1882" s="13">
        <v>43993</v>
      </c>
      <c r="B1882" s="19" t="s">
        <v>5357</v>
      </c>
      <c r="C1882" s="7" t="s">
        <v>1620</v>
      </c>
      <c r="D1882" s="14">
        <v>4</v>
      </c>
      <c r="E1882" s="14" t="str">
        <f>_xlfn.XLOOKUP(D1882,'Meal Info'!$A$4:$A$19,'Meal Info'!$B$4:$B$19)</f>
        <v>Burritos</v>
      </c>
      <c r="F1882" s="14" t="str">
        <f>_xlfn.XLOOKUP(D1882,'Meal Info'!$A$4:$A$19,'Meal Info'!$C$4:$C$19)</f>
        <v>Edo</v>
      </c>
      <c r="G1882" s="7">
        <v>68.180000000000007</v>
      </c>
      <c r="H1882" s="7">
        <f t="shared" si="116"/>
        <v>6.8180000000000014</v>
      </c>
      <c r="I1882" s="7">
        <f t="shared" si="117"/>
        <v>74.998000000000005</v>
      </c>
      <c r="J1882" s="7">
        <v>0.26</v>
      </c>
      <c r="K1882" s="7">
        <f t="shared" si="118"/>
        <v>17.726800000000001</v>
      </c>
      <c r="L1882" s="7" t="s">
        <v>30</v>
      </c>
      <c r="M1882" s="7">
        <v>1</v>
      </c>
      <c r="N1882" s="7">
        <f>INDEX('Delivery Distances'!$B$6:$K$20,MATCH('Sales Summary_working sheet'!L1882,'Delivery Distances'!$A$6:$A$20,0),MATCH('Sales Summary_working sheet'!M1882,'Delivery Distances'!$B$5:$K$5,0))</f>
        <v>8</v>
      </c>
      <c r="O1882" s="7" cm="1">
        <f t="array" ref="O1882">_xlfn.XLOOKUP(L1882,'Delivery Distances'!$A$6:$A$20,_xlfn.XLOOKUP('Sales Summary_working sheet'!M1882,'Delivery Distances'!$B$5:$K$5,'Delivery Distances'!$B$6:$K$20))</f>
        <v>8</v>
      </c>
      <c r="P1882" s="7">
        <f t="shared" si="119"/>
        <v>11</v>
      </c>
    </row>
    <row r="1883" spans="1:16" ht="15.75" customHeight="1" x14ac:dyDescent="0.15">
      <c r="A1883" s="13">
        <v>43993</v>
      </c>
      <c r="B1883" s="19" t="s">
        <v>5357</v>
      </c>
      <c r="C1883" s="7" t="s">
        <v>2222</v>
      </c>
      <c r="D1883" s="14">
        <v>6</v>
      </c>
      <c r="E1883" s="14" t="str">
        <f>_xlfn.XLOOKUP(D1883,'Meal Info'!$A$4:$A$19,'Meal Info'!$B$4:$B$19)</f>
        <v>Indian</v>
      </c>
      <c r="F1883" s="14" t="str">
        <f>_xlfn.XLOOKUP(D1883,'Meal Info'!$A$4:$A$19,'Meal Info'!$C$4:$C$19)</f>
        <v>Edo</v>
      </c>
      <c r="G1883" s="7">
        <v>25.45</v>
      </c>
      <c r="H1883" s="7">
        <f t="shared" si="116"/>
        <v>2.5449999999999999</v>
      </c>
      <c r="I1883" s="7">
        <f t="shared" si="117"/>
        <v>27.994999999999997</v>
      </c>
      <c r="J1883" s="7">
        <v>0.01</v>
      </c>
      <c r="K1883" s="7">
        <f t="shared" si="118"/>
        <v>0.2545</v>
      </c>
      <c r="L1883" s="7" t="s">
        <v>5082</v>
      </c>
      <c r="M1883" s="7">
        <v>2</v>
      </c>
      <c r="N1883" s="7">
        <f>INDEX('Delivery Distances'!$B$6:$K$20,MATCH('Sales Summary_working sheet'!L1883,'Delivery Distances'!$A$6:$A$20,0),MATCH('Sales Summary_working sheet'!M1883,'Delivery Distances'!$B$5:$K$5,0))</f>
        <v>3</v>
      </c>
      <c r="O1883" s="7" cm="1">
        <f t="array" ref="O1883">_xlfn.XLOOKUP(L1883,'Delivery Distances'!$A$6:$A$20,_xlfn.XLOOKUP('Sales Summary_working sheet'!M1883,'Delivery Distances'!$B$5:$K$5,'Delivery Distances'!$B$6:$K$20))</f>
        <v>3</v>
      </c>
      <c r="P1883" s="7">
        <f t="shared" si="119"/>
        <v>7</v>
      </c>
    </row>
    <row r="1884" spans="1:16" ht="15.75" customHeight="1" x14ac:dyDescent="0.15">
      <c r="A1884" s="13">
        <v>43993</v>
      </c>
      <c r="B1884" s="19" t="s">
        <v>5357</v>
      </c>
      <c r="C1884" s="7" t="s">
        <v>371</v>
      </c>
      <c r="D1884" s="14">
        <v>12</v>
      </c>
      <c r="E1884" s="14" t="str">
        <f>_xlfn.XLOOKUP(D1884,'Meal Info'!$A$4:$A$19,'Meal Info'!$B$4:$B$19)</f>
        <v>Thai</v>
      </c>
      <c r="F1884" s="14" t="str">
        <f>_xlfn.XLOOKUP(D1884,'Meal Info'!$A$4:$A$19,'Meal Info'!$C$4:$C$19)</f>
        <v>Edo</v>
      </c>
      <c r="G1884" s="7">
        <v>35.94</v>
      </c>
      <c r="H1884" s="7">
        <f t="shared" si="116"/>
        <v>3.5939999999999999</v>
      </c>
      <c r="I1884" s="7">
        <f t="shared" si="117"/>
        <v>39.533999999999999</v>
      </c>
      <c r="J1884" s="7">
        <v>7.0000000000000007E-2</v>
      </c>
      <c r="K1884" s="7">
        <f t="shared" si="118"/>
        <v>2.5158</v>
      </c>
      <c r="L1884" s="7" t="s">
        <v>28</v>
      </c>
      <c r="M1884" s="7">
        <v>2</v>
      </c>
      <c r="N1884" s="7">
        <f>INDEX('Delivery Distances'!$B$6:$K$20,MATCH('Sales Summary_working sheet'!L1884,'Delivery Distances'!$A$6:$A$20,0),MATCH('Sales Summary_working sheet'!M1884,'Delivery Distances'!$B$5:$K$5,0))</f>
        <v>12</v>
      </c>
      <c r="O1884" s="7" cm="1">
        <f t="array" ref="O1884">_xlfn.XLOOKUP(L1884,'Delivery Distances'!$A$6:$A$20,_xlfn.XLOOKUP('Sales Summary_working sheet'!M1884,'Delivery Distances'!$B$5:$K$5,'Delivery Distances'!$B$6:$K$20))</f>
        <v>12</v>
      </c>
      <c r="P1884" s="7">
        <f t="shared" si="119"/>
        <v>13</v>
      </c>
    </row>
    <row r="1885" spans="1:16" ht="15.75" customHeight="1" x14ac:dyDescent="0.15">
      <c r="A1885" s="13">
        <v>43993</v>
      </c>
      <c r="B1885" s="19" t="s">
        <v>5357</v>
      </c>
      <c r="C1885" s="7" t="s">
        <v>660</v>
      </c>
      <c r="D1885" s="14">
        <v>12</v>
      </c>
      <c r="E1885" s="14" t="str">
        <f>_xlfn.XLOOKUP(D1885,'Meal Info'!$A$4:$A$19,'Meal Info'!$B$4:$B$19)</f>
        <v>Thai</v>
      </c>
      <c r="F1885" s="14" t="str">
        <f>_xlfn.XLOOKUP(D1885,'Meal Info'!$A$4:$A$19,'Meal Info'!$C$4:$C$19)</f>
        <v>Edo</v>
      </c>
      <c r="G1885" s="7">
        <v>70.569999999999993</v>
      </c>
      <c r="H1885" s="7">
        <f t="shared" si="116"/>
        <v>7.0569999999999995</v>
      </c>
      <c r="I1885" s="7">
        <f t="shared" si="117"/>
        <v>77.626999999999995</v>
      </c>
      <c r="J1885" s="7">
        <v>0.05</v>
      </c>
      <c r="K1885" s="7">
        <f t="shared" si="118"/>
        <v>3.5284999999999997</v>
      </c>
      <c r="L1885" s="7" t="s">
        <v>5075</v>
      </c>
      <c r="M1885" s="7">
        <v>3</v>
      </c>
      <c r="N1885" s="7">
        <f>INDEX('Delivery Distances'!$B$6:$K$20,MATCH('Sales Summary_working sheet'!L1885,'Delivery Distances'!$A$6:$A$20,0),MATCH('Sales Summary_working sheet'!M1885,'Delivery Distances'!$B$5:$K$5,0))</f>
        <v>15</v>
      </c>
      <c r="O1885" s="7" cm="1">
        <f t="array" ref="O1885">_xlfn.XLOOKUP(L1885,'Delivery Distances'!$A$6:$A$20,_xlfn.XLOOKUP('Sales Summary_working sheet'!M1885,'Delivery Distances'!$B$5:$K$5,'Delivery Distances'!$B$6:$K$20))</f>
        <v>15</v>
      </c>
      <c r="P1885" s="7">
        <f t="shared" si="119"/>
        <v>14.5</v>
      </c>
    </row>
    <row r="1886" spans="1:16" ht="15.75" customHeight="1" x14ac:dyDescent="0.15">
      <c r="A1886" s="13">
        <v>43993</v>
      </c>
      <c r="B1886" s="19" t="s">
        <v>5357</v>
      </c>
      <c r="C1886" s="7" t="s">
        <v>1422</v>
      </c>
      <c r="D1886" s="14">
        <v>4</v>
      </c>
      <c r="E1886" s="14" t="str">
        <f>_xlfn.XLOOKUP(D1886,'Meal Info'!$A$4:$A$19,'Meal Info'!$B$4:$B$19)</f>
        <v>Burritos</v>
      </c>
      <c r="F1886" s="14" t="str">
        <f>_xlfn.XLOOKUP(D1886,'Meal Info'!$A$4:$A$19,'Meal Info'!$C$4:$C$19)</f>
        <v>Edo</v>
      </c>
      <c r="G1886" s="7">
        <v>96.81</v>
      </c>
      <c r="H1886" s="7">
        <f t="shared" si="116"/>
        <v>9.6810000000000009</v>
      </c>
      <c r="I1886" s="7">
        <f t="shared" si="117"/>
        <v>106.491</v>
      </c>
      <c r="J1886" s="7">
        <v>0.05</v>
      </c>
      <c r="K1886" s="7">
        <f t="shared" si="118"/>
        <v>4.8405000000000005</v>
      </c>
      <c r="L1886" s="7" t="s">
        <v>5076</v>
      </c>
      <c r="M1886" s="7">
        <v>2</v>
      </c>
      <c r="N1886" s="7">
        <f>INDEX('Delivery Distances'!$B$6:$K$20,MATCH('Sales Summary_working sheet'!L1886,'Delivery Distances'!$A$6:$A$20,0),MATCH('Sales Summary_working sheet'!M1886,'Delivery Distances'!$B$5:$K$5,0))</f>
        <v>11</v>
      </c>
      <c r="O1886" s="7" cm="1">
        <f t="array" ref="O1886">_xlfn.XLOOKUP(L1886,'Delivery Distances'!$A$6:$A$20,_xlfn.XLOOKUP('Sales Summary_working sheet'!M1886,'Delivery Distances'!$B$5:$K$5,'Delivery Distances'!$B$6:$K$20))</f>
        <v>11</v>
      </c>
      <c r="P1886" s="7">
        <f t="shared" si="119"/>
        <v>12.5</v>
      </c>
    </row>
    <row r="1887" spans="1:16" ht="15.75" customHeight="1" x14ac:dyDescent="0.15">
      <c r="A1887" s="13">
        <v>43993</v>
      </c>
      <c r="B1887" s="19" t="s">
        <v>5357</v>
      </c>
      <c r="C1887" s="7" t="s">
        <v>577</v>
      </c>
      <c r="D1887" s="14">
        <v>12</v>
      </c>
      <c r="E1887" s="14" t="str">
        <f>_xlfn.XLOOKUP(D1887,'Meal Info'!$A$4:$A$19,'Meal Info'!$B$4:$B$19)</f>
        <v>Thai</v>
      </c>
      <c r="F1887" s="14" t="str">
        <f>_xlfn.XLOOKUP(D1887,'Meal Info'!$A$4:$A$19,'Meal Info'!$C$4:$C$19)</f>
        <v>Edo</v>
      </c>
      <c r="G1887" s="7">
        <v>41.33</v>
      </c>
      <c r="H1887" s="7">
        <f t="shared" si="116"/>
        <v>4.133</v>
      </c>
      <c r="I1887" s="7">
        <f t="shared" si="117"/>
        <v>45.463000000000001</v>
      </c>
      <c r="J1887" s="7">
        <v>0.1</v>
      </c>
      <c r="K1887" s="7">
        <f t="shared" si="118"/>
        <v>4.133</v>
      </c>
      <c r="L1887" s="7" t="s">
        <v>27</v>
      </c>
      <c r="M1887" s="7">
        <v>5</v>
      </c>
      <c r="N1887" s="7">
        <f>INDEX('Delivery Distances'!$B$6:$K$20,MATCH('Sales Summary_working sheet'!L1887,'Delivery Distances'!$A$6:$A$20,0),MATCH('Sales Summary_working sheet'!M1887,'Delivery Distances'!$B$5:$K$5,0))</f>
        <v>14</v>
      </c>
      <c r="O1887" s="7" cm="1">
        <f t="array" ref="O1887">_xlfn.XLOOKUP(L1887,'Delivery Distances'!$A$6:$A$20,_xlfn.XLOOKUP('Sales Summary_working sheet'!M1887,'Delivery Distances'!$B$5:$K$5,'Delivery Distances'!$B$6:$K$20))</f>
        <v>14</v>
      </c>
      <c r="P1887" s="7">
        <f t="shared" si="119"/>
        <v>14</v>
      </c>
    </row>
    <row r="1888" spans="1:16" ht="15.75" customHeight="1" x14ac:dyDescent="0.15">
      <c r="A1888" s="13">
        <v>43993</v>
      </c>
      <c r="B1888" s="19" t="s">
        <v>5357</v>
      </c>
      <c r="C1888" s="7" t="s">
        <v>1646</v>
      </c>
      <c r="D1888" s="14">
        <v>6</v>
      </c>
      <c r="E1888" s="14" t="str">
        <f>_xlfn.XLOOKUP(D1888,'Meal Info'!$A$4:$A$19,'Meal Info'!$B$4:$B$19)</f>
        <v>Indian</v>
      </c>
      <c r="F1888" s="14" t="str">
        <f>_xlfn.XLOOKUP(D1888,'Meal Info'!$A$4:$A$19,'Meal Info'!$C$4:$C$19)</f>
        <v>Edo</v>
      </c>
      <c r="G1888" s="7">
        <v>9.27</v>
      </c>
      <c r="H1888" s="7">
        <f t="shared" si="116"/>
        <v>0.92700000000000005</v>
      </c>
      <c r="I1888" s="7">
        <f t="shared" si="117"/>
        <v>10.196999999999999</v>
      </c>
      <c r="J1888" s="7">
        <v>0.04</v>
      </c>
      <c r="K1888" s="7">
        <f t="shared" si="118"/>
        <v>0.37079999999999996</v>
      </c>
      <c r="L1888" s="7" t="s">
        <v>5077</v>
      </c>
      <c r="M1888" s="7">
        <v>5</v>
      </c>
      <c r="N1888" s="7">
        <f>INDEX('Delivery Distances'!$B$6:$K$20,MATCH('Sales Summary_working sheet'!L1888,'Delivery Distances'!$A$6:$A$20,0),MATCH('Sales Summary_working sheet'!M1888,'Delivery Distances'!$B$5:$K$5,0))</f>
        <v>2</v>
      </c>
      <c r="O1888" s="7" cm="1">
        <f t="array" ref="O1888">_xlfn.XLOOKUP(L1888,'Delivery Distances'!$A$6:$A$20,_xlfn.XLOOKUP('Sales Summary_working sheet'!M1888,'Delivery Distances'!$B$5:$K$5,'Delivery Distances'!$B$6:$K$20))</f>
        <v>2</v>
      </c>
      <c r="P1888" s="7">
        <f t="shared" si="119"/>
        <v>6</v>
      </c>
    </row>
    <row r="1889" spans="1:16" ht="15.75" customHeight="1" x14ac:dyDescent="0.15">
      <c r="A1889" s="13">
        <v>43993</v>
      </c>
      <c r="B1889" s="19" t="s">
        <v>5357</v>
      </c>
      <c r="C1889" s="7" t="s">
        <v>4160</v>
      </c>
      <c r="D1889" s="14">
        <v>4</v>
      </c>
      <c r="E1889" s="14" t="str">
        <f>_xlfn.XLOOKUP(D1889,'Meal Info'!$A$4:$A$19,'Meal Info'!$B$4:$B$19)</f>
        <v>Burritos</v>
      </c>
      <c r="F1889" s="14" t="str">
        <f>_xlfn.XLOOKUP(D1889,'Meal Info'!$A$4:$A$19,'Meal Info'!$C$4:$C$19)</f>
        <v>Edo</v>
      </c>
      <c r="G1889" s="7">
        <v>16.72</v>
      </c>
      <c r="H1889" s="7">
        <f t="shared" si="116"/>
        <v>1.6719999999999999</v>
      </c>
      <c r="I1889" s="7">
        <f t="shared" si="117"/>
        <v>18.391999999999999</v>
      </c>
      <c r="J1889" s="7">
        <v>0.22</v>
      </c>
      <c r="K1889" s="7">
        <f t="shared" si="118"/>
        <v>3.6783999999999999</v>
      </c>
      <c r="L1889" s="7" t="s">
        <v>5080</v>
      </c>
      <c r="M1889" s="7">
        <v>2</v>
      </c>
      <c r="N1889" s="7">
        <f>INDEX('Delivery Distances'!$B$6:$K$20,MATCH('Sales Summary_working sheet'!L1889,'Delivery Distances'!$A$6:$A$20,0),MATCH('Sales Summary_working sheet'!M1889,'Delivery Distances'!$B$5:$K$5,0))</f>
        <v>1</v>
      </c>
      <c r="O1889" s="7" cm="1">
        <f t="array" ref="O1889">_xlfn.XLOOKUP(L1889,'Delivery Distances'!$A$6:$A$20,_xlfn.XLOOKUP('Sales Summary_working sheet'!M1889,'Delivery Distances'!$B$5:$K$5,'Delivery Distances'!$B$6:$K$20))</f>
        <v>1</v>
      </c>
      <c r="P1889" s="7">
        <f t="shared" si="119"/>
        <v>3</v>
      </c>
    </row>
    <row r="1890" spans="1:16" ht="15.75" customHeight="1" x14ac:dyDescent="0.15">
      <c r="A1890" s="13">
        <v>43993</v>
      </c>
      <c r="B1890" s="19" t="s">
        <v>5357</v>
      </c>
      <c r="C1890" s="7" t="s">
        <v>2727</v>
      </c>
      <c r="D1890" s="14">
        <v>4</v>
      </c>
      <c r="E1890" s="14" t="str">
        <f>_xlfn.XLOOKUP(D1890,'Meal Info'!$A$4:$A$19,'Meal Info'!$B$4:$B$19)</f>
        <v>Burritos</v>
      </c>
      <c r="F1890" s="14" t="str">
        <f>_xlfn.XLOOKUP(D1890,'Meal Info'!$A$4:$A$19,'Meal Info'!$C$4:$C$19)</f>
        <v>Edo</v>
      </c>
      <c r="G1890" s="7">
        <v>92.37</v>
      </c>
      <c r="H1890" s="7">
        <f t="shared" si="116"/>
        <v>9.2370000000000001</v>
      </c>
      <c r="I1890" s="7">
        <f t="shared" si="117"/>
        <v>101.607</v>
      </c>
      <c r="J1890" s="7">
        <v>0.34</v>
      </c>
      <c r="K1890" s="7">
        <f t="shared" si="118"/>
        <v>31.405800000000003</v>
      </c>
      <c r="L1890" s="7" t="s">
        <v>5079</v>
      </c>
      <c r="M1890" s="7">
        <v>9</v>
      </c>
      <c r="N1890" s="7">
        <f>INDEX('Delivery Distances'!$B$6:$K$20,MATCH('Sales Summary_working sheet'!L1890,'Delivery Distances'!$A$6:$A$20,0),MATCH('Sales Summary_working sheet'!M1890,'Delivery Distances'!$B$5:$K$5,0))</f>
        <v>4</v>
      </c>
      <c r="O1890" s="7" cm="1">
        <f t="array" ref="O1890">_xlfn.XLOOKUP(L1890,'Delivery Distances'!$A$6:$A$20,_xlfn.XLOOKUP('Sales Summary_working sheet'!M1890,'Delivery Distances'!$B$5:$K$5,'Delivery Distances'!$B$6:$K$20))</f>
        <v>4</v>
      </c>
      <c r="P1890" s="7">
        <f t="shared" si="119"/>
        <v>8</v>
      </c>
    </row>
    <row r="1891" spans="1:16" ht="15.75" customHeight="1" x14ac:dyDescent="0.15">
      <c r="A1891" s="13">
        <v>43993</v>
      </c>
      <c r="B1891" s="19" t="s">
        <v>5357</v>
      </c>
      <c r="C1891" s="7" t="s">
        <v>1618</v>
      </c>
      <c r="D1891" s="14">
        <v>6</v>
      </c>
      <c r="E1891" s="14" t="str">
        <f>_xlfn.XLOOKUP(D1891,'Meal Info'!$A$4:$A$19,'Meal Info'!$B$4:$B$19)</f>
        <v>Indian</v>
      </c>
      <c r="F1891" s="14" t="str">
        <f>_xlfn.XLOOKUP(D1891,'Meal Info'!$A$4:$A$19,'Meal Info'!$C$4:$C$19)</f>
        <v>Edo</v>
      </c>
      <c r="G1891" s="7">
        <v>2.2599999999999998</v>
      </c>
      <c r="H1891" s="7">
        <f t="shared" si="116"/>
        <v>0.22599999999999998</v>
      </c>
      <c r="I1891" s="7">
        <f t="shared" si="117"/>
        <v>2.4859999999999998</v>
      </c>
      <c r="J1891" s="7">
        <v>0.23</v>
      </c>
      <c r="K1891" s="7">
        <f t="shared" si="118"/>
        <v>0.51979999999999993</v>
      </c>
      <c r="L1891" s="7" t="s">
        <v>5082</v>
      </c>
      <c r="M1891" s="7">
        <v>6</v>
      </c>
      <c r="N1891" s="7">
        <f>INDEX('Delivery Distances'!$B$6:$K$20,MATCH('Sales Summary_working sheet'!L1891,'Delivery Distances'!$A$6:$A$20,0),MATCH('Sales Summary_working sheet'!M1891,'Delivery Distances'!$B$5:$K$5,0))</f>
        <v>1</v>
      </c>
      <c r="O1891" s="7" cm="1">
        <f t="array" ref="O1891">_xlfn.XLOOKUP(L1891,'Delivery Distances'!$A$6:$A$20,_xlfn.XLOOKUP('Sales Summary_working sheet'!M1891,'Delivery Distances'!$B$5:$K$5,'Delivery Distances'!$B$6:$K$20))</f>
        <v>1</v>
      </c>
      <c r="P1891" s="7">
        <f t="shared" si="119"/>
        <v>3</v>
      </c>
    </row>
    <row r="1892" spans="1:16" ht="15.75" customHeight="1" x14ac:dyDescent="0.15">
      <c r="A1892" s="13">
        <v>43993</v>
      </c>
      <c r="B1892" s="19" t="s">
        <v>5357</v>
      </c>
      <c r="C1892" s="7" t="s">
        <v>417</v>
      </c>
      <c r="D1892" s="14">
        <v>4</v>
      </c>
      <c r="E1892" s="14" t="str">
        <f>_xlfn.XLOOKUP(D1892,'Meal Info'!$A$4:$A$19,'Meal Info'!$B$4:$B$19)</f>
        <v>Burritos</v>
      </c>
      <c r="F1892" s="14" t="str">
        <f>_xlfn.XLOOKUP(D1892,'Meal Info'!$A$4:$A$19,'Meal Info'!$C$4:$C$19)</f>
        <v>Edo</v>
      </c>
      <c r="G1892" s="7">
        <v>67.91</v>
      </c>
      <c r="H1892" s="7">
        <f t="shared" si="116"/>
        <v>6.7910000000000004</v>
      </c>
      <c r="I1892" s="7">
        <f t="shared" si="117"/>
        <v>74.700999999999993</v>
      </c>
      <c r="J1892" s="7">
        <v>0.25</v>
      </c>
      <c r="K1892" s="7">
        <f t="shared" si="118"/>
        <v>16.977499999999999</v>
      </c>
      <c r="L1892" s="7" t="s">
        <v>5076</v>
      </c>
      <c r="M1892" s="7">
        <v>7</v>
      </c>
      <c r="N1892" s="7">
        <f>INDEX('Delivery Distances'!$B$6:$K$20,MATCH('Sales Summary_working sheet'!L1892,'Delivery Distances'!$A$6:$A$20,0),MATCH('Sales Summary_working sheet'!M1892,'Delivery Distances'!$B$5:$K$5,0))</f>
        <v>15</v>
      </c>
      <c r="O1892" s="7" cm="1">
        <f t="array" ref="O1892">_xlfn.XLOOKUP(L1892,'Delivery Distances'!$A$6:$A$20,_xlfn.XLOOKUP('Sales Summary_working sheet'!M1892,'Delivery Distances'!$B$5:$K$5,'Delivery Distances'!$B$6:$K$20))</f>
        <v>15</v>
      </c>
      <c r="P1892" s="7">
        <f t="shared" si="119"/>
        <v>14.5</v>
      </c>
    </row>
    <row r="1893" spans="1:16" ht="15.75" customHeight="1" x14ac:dyDescent="0.15">
      <c r="A1893" s="13">
        <v>43993</v>
      </c>
      <c r="B1893" s="19" t="s">
        <v>5357</v>
      </c>
      <c r="C1893" s="7" t="s">
        <v>2671</v>
      </c>
      <c r="D1893" s="14">
        <v>4</v>
      </c>
      <c r="E1893" s="14" t="str">
        <f>_xlfn.XLOOKUP(D1893,'Meal Info'!$A$4:$A$19,'Meal Info'!$B$4:$B$19)</f>
        <v>Burritos</v>
      </c>
      <c r="F1893" s="14" t="str">
        <f>_xlfn.XLOOKUP(D1893,'Meal Info'!$A$4:$A$19,'Meal Info'!$C$4:$C$19)</f>
        <v>Edo</v>
      </c>
      <c r="G1893" s="7">
        <v>33.159999999999997</v>
      </c>
      <c r="H1893" s="7">
        <f t="shared" si="116"/>
        <v>3.3159999999999998</v>
      </c>
      <c r="I1893" s="7">
        <f t="shared" si="117"/>
        <v>36.475999999999999</v>
      </c>
      <c r="J1893" s="7">
        <v>0.12</v>
      </c>
      <c r="K1893" s="7">
        <f t="shared" si="118"/>
        <v>3.9791999999999996</v>
      </c>
      <c r="L1893" s="7" t="s">
        <v>5081</v>
      </c>
      <c r="M1893" s="7">
        <v>7</v>
      </c>
      <c r="N1893" s="7">
        <f>INDEX('Delivery Distances'!$B$6:$K$20,MATCH('Sales Summary_working sheet'!L1893,'Delivery Distances'!$A$6:$A$20,0),MATCH('Sales Summary_working sheet'!M1893,'Delivery Distances'!$B$5:$K$5,0))</f>
        <v>3</v>
      </c>
      <c r="O1893" s="7" cm="1">
        <f t="array" ref="O1893">_xlfn.XLOOKUP(L1893,'Delivery Distances'!$A$6:$A$20,_xlfn.XLOOKUP('Sales Summary_working sheet'!M1893,'Delivery Distances'!$B$5:$K$5,'Delivery Distances'!$B$6:$K$20))</f>
        <v>3</v>
      </c>
      <c r="P1893" s="7">
        <f t="shared" si="119"/>
        <v>7</v>
      </c>
    </row>
    <row r="1894" spans="1:16" ht="15.75" customHeight="1" x14ac:dyDescent="0.15">
      <c r="A1894" s="13">
        <v>43993</v>
      </c>
      <c r="B1894" s="19" t="s">
        <v>5357</v>
      </c>
      <c r="C1894" s="7" t="s">
        <v>2627</v>
      </c>
      <c r="D1894" s="14">
        <v>6</v>
      </c>
      <c r="E1894" s="14" t="str">
        <f>_xlfn.XLOOKUP(D1894,'Meal Info'!$A$4:$A$19,'Meal Info'!$B$4:$B$19)</f>
        <v>Indian</v>
      </c>
      <c r="F1894" s="14" t="str">
        <f>_xlfn.XLOOKUP(D1894,'Meal Info'!$A$4:$A$19,'Meal Info'!$C$4:$C$19)</f>
        <v>Edo</v>
      </c>
      <c r="G1894" s="7">
        <v>29.78</v>
      </c>
      <c r="H1894" s="7">
        <f t="shared" si="116"/>
        <v>2.9780000000000002</v>
      </c>
      <c r="I1894" s="7">
        <f t="shared" si="117"/>
        <v>32.758000000000003</v>
      </c>
      <c r="J1894" s="7">
        <v>0.14000000000000001</v>
      </c>
      <c r="K1894" s="7">
        <f t="shared" si="118"/>
        <v>4.1692000000000009</v>
      </c>
      <c r="L1894" s="7" t="s">
        <v>30</v>
      </c>
      <c r="M1894" s="7">
        <v>4</v>
      </c>
      <c r="N1894" s="7">
        <f>INDEX('Delivery Distances'!$B$6:$K$20,MATCH('Sales Summary_working sheet'!L1894,'Delivery Distances'!$A$6:$A$20,0),MATCH('Sales Summary_working sheet'!M1894,'Delivery Distances'!$B$5:$K$5,0))</f>
        <v>6</v>
      </c>
      <c r="O1894" s="7" cm="1">
        <f t="array" ref="O1894">_xlfn.XLOOKUP(L1894,'Delivery Distances'!$A$6:$A$20,_xlfn.XLOOKUP('Sales Summary_working sheet'!M1894,'Delivery Distances'!$B$5:$K$5,'Delivery Distances'!$B$6:$K$20))</f>
        <v>6</v>
      </c>
      <c r="P1894" s="7">
        <f t="shared" si="119"/>
        <v>10</v>
      </c>
    </row>
    <row r="1895" spans="1:16" ht="15.75" customHeight="1" x14ac:dyDescent="0.15">
      <c r="A1895" s="13">
        <v>43993</v>
      </c>
      <c r="B1895" s="19" t="s">
        <v>5358</v>
      </c>
      <c r="C1895" s="7" t="s">
        <v>1592</v>
      </c>
      <c r="D1895" s="14">
        <v>6</v>
      </c>
      <c r="E1895" s="14" t="str">
        <f>_xlfn.XLOOKUP(D1895,'Meal Info'!$A$4:$A$19,'Meal Info'!$B$4:$B$19)</f>
        <v>Indian</v>
      </c>
      <c r="F1895" s="14" t="str">
        <f>_xlfn.XLOOKUP(D1895,'Meal Info'!$A$4:$A$19,'Meal Info'!$C$4:$C$19)</f>
        <v>Edo</v>
      </c>
      <c r="G1895" s="7">
        <v>67.59</v>
      </c>
      <c r="H1895" s="7">
        <f t="shared" si="116"/>
        <v>6.7590000000000003</v>
      </c>
      <c r="I1895" s="7">
        <f t="shared" si="117"/>
        <v>74.349000000000004</v>
      </c>
      <c r="J1895" s="7">
        <v>7.0000000000000007E-2</v>
      </c>
      <c r="K1895" s="7">
        <f t="shared" si="118"/>
        <v>4.7313000000000009</v>
      </c>
      <c r="L1895" s="7" t="s">
        <v>5083</v>
      </c>
      <c r="M1895" s="7">
        <v>2</v>
      </c>
      <c r="N1895" s="7">
        <f>INDEX('Delivery Distances'!$B$6:$K$20,MATCH('Sales Summary_working sheet'!L1895,'Delivery Distances'!$A$6:$A$20,0),MATCH('Sales Summary_working sheet'!M1895,'Delivery Distances'!$B$5:$K$5,0))</f>
        <v>1</v>
      </c>
      <c r="O1895" s="7" cm="1">
        <f t="array" ref="O1895">_xlfn.XLOOKUP(L1895,'Delivery Distances'!$A$6:$A$20,_xlfn.XLOOKUP('Sales Summary_working sheet'!M1895,'Delivery Distances'!$B$5:$K$5,'Delivery Distances'!$B$6:$K$20))</f>
        <v>1</v>
      </c>
      <c r="P1895" s="7">
        <f t="shared" si="119"/>
        <v>3</v>
      </c>
    </row>
    <row r="1896" spans="1:16" ht="15.75" customHeight="1" x14ac:dyDescent="0.15">
      <c r="A1896" s="13">
        <v>43993</v>
      </c>
      <c r="B1896" s="19" t="s">
        <v>5358</v>
      </c>
      <c r="C1896" s="7" t="s">
        <v>1495</v>
      </c>
      <c r="D1896" s="14">
        <v>4</v>
      </c>
      <c r="E1896" s="14" t="str">
        <f>_xlfn.XLOOKUP(D1896,'Meal Info'!$A$4:$A$19,'Meal Info'!$B$4:$B$19)</f>
        <v>Burritos</v>
      </c>
      <c r="F1896" s="14" t="str">
        <f>_xlfn.XLOOKUP(D1896,'Meal Info'!$A$4:$A$19,'Meal Info'!$C$4:$C$19)</f>
        <v>Edo</v>
      </c>
      <c r="G1896" s="7">
        <v>7.87</v>
      </c>
      <c r="H1896" s="7">
        <f t="shared" si="116"/>
        <v>0.78700000000000003</v>
      </c>
      <c r="I1896" s="7">
        <f t="shared" si="117"/>
        <v>8.657</v>
      </c>
      <c r="J1896" s="7">
        <v>0.35</v>
      </c>
      <c r="K1896" s="7">
        <f t="shared" si="118"/>
        <v>2.7544999999999997</v>
      </c>
      <c r="L1896" s="7" t="s">
        <v>5083</v>
      </c>
      <c r="M1896" s="7">
        <v>6</v>
      </c>
      <c r="N1896" s="7">
        <f>INDEX('Delivery Distances'!$B$6:$K$20,MATCH('Sales Summary_working sheet'!L1896,'Delivery Distances'!$A$6:$A$20,0),MATCH('Sales Summary_working sheet'!M1896,'Delivery Distances'!$B$5:$K$5,0))</f>
        <v>2</v>
      </c>
      <c r="O1896" s="7" cm="1">
        <f t="array" ref="O1896">_xlfn.XLOOKUP(L1896,'Delivery Distances'!$A$6:$A$20,_xlfn.XLOOKUP('Sales Summary_working sheet'!M1896,'Delivery Distances'!$B$5:$K$5,'Delivery Distances'!$B$6:$K$20))</f>
        <v>2</v>
      </c>
      <c r="P1896" s="7">
        <f t="shared" si="119"/>
        <v>6</v>
      </c>
    </row>
    <row r="1897" spans="1:16" ht="15.75" customHeight="1" x14ac:dyDescent="0.15">
      <c r="A1897" s="13">
        <v>43993</v>
      </c>
      <c r="B1897" s="19" t="s">
        <v>5358</v>
      </c>
      <c r="C1897" s="7" t="s">
        <v>4219</v>
      </c>
      <c r="D1897" s="14">
        <v>4</v>
      </c>
      <c r="E1897" s="14" t="str">
        <f>_xlfn.XLOOKUP(D1897,'Meal Info'!$A$4:$A$19,'Meal Info'!$B$4:$B$19)</f>
        <v>Burritos</v>
      </c>
      <c r="F1897" s="14" t="str">
        <f>_xlfn.XLOOKUP(D1897,'Meal Info'!$A$4:$A$19,'Meal Info'!$C$4:$C$19)</f>
        <v>Edo</v>
      </c>
      <c r="G1897" s="7">
        <v>64.23</v>
      </c>
      <c r="H1897" s="7">
        <f t="shared" si="116"/>
        <v>6.4230000000000009</v>
      </c>
      <c r="I1897" s="7">
        <f t="shared" si="117"/>
        <v>70.653000000000006</v>
      </c>
      <c r="J1897" s="7">
        <v>0.04</v>
      </c>
      <c r="K1897" s="7">
        <f t="shared" si="118"/>
        <v>2.5692000000000004</v>
      </c>
      <c r="L1897" s="7" t="s">
        <v>26</v>
      </c>
      <c r="M1897" s="7">
        <v>3</v>
      </c>
      <c r="N1897" s="7">
        <f>INDEX('Delivery Distances'!$B$6:$K$20,MATCH('Sales Summary_working sheet'!L1897,'Delivery Distances'!$A$6:$A$20,0),MATCH('Sales Summary_working sheet'!M1897,'Delivery Distances'!$B$5:$K$5,0))</f>
        <v>12</v>
      </c>
      <c r="O1897" s="7" cm="1">
        <f t="array" ref="O1897">_xlfn.XLOOKUP(L1897,'Delivery Distances'!$A$6:$A$20,_xlfn.XLOOKUP('Sales Summary_working sheet'!M1897,'Delivery Distances'!$B$5:$K$5,'Delivery Distances'!$B$6:$K$20))</f>
        <v>12</v>
      </c>
      <c r="P1897" s="7">
        <f t="shared" si="119"/>
        <v>13</v>
      </c>
    </row>
    <row r="1898" spans="1:16" ht="15.75" customHeight="1" x14ac:dyDescent="0.15">
      <c r="A1898" s="13">
        <v>43993</v>
      </c>
      <c r="B1898" s="19" t="s">
        <v>5358</v>
      </c>
      <c r="C1898" s="7" t="s">
        <v>1904</v>
      </c>
      <c r="D1898" s="14">
        <v>4</v>
      </c>
      <c r="E1898" s="14" t="str">
        <f>_xlfn.XLOOKUP(D1898,'Meal Info'!$A$4:$A$19,'Meal Info'!$B$4:$B$19)</f>
        <v>Burritos</v>
      </c>
      <c r="F1898" s="14" t="str">
        <f>_xlfn.XLOOKUP(D1898,'Meal Info'!$A$4:$A$19,'Meal Info'!$C$4:$C$19)</f>
        <v>Edo</v>
      </c>
      <c r="G1898" s="7">
        <v>50.38</v>
      </c>
      <c r="H1898" s="7">
        <f t="shared" si="116"/>
        <v>5.0380000000000003</v>
      </c>
      <c r="I1898" s="7">
        <f t="shared" si="117"/>
        <v>55.418000000000006</v>
      </c>
      <c r="J1898" s="7">
        <v>0.17</v>
      </c>
      <c r="K1898" s="7">
        <f t="shared" si="118"/>
        <v>8.5646000000000004</v>
      </c>
      <c r="L1898" s="7" t="s">
        <v>5075</v>
      </c>
      <c r="M1898" s="7">
        <v>4</v>
      </c>
      <c r="N1898" s="7">
        <f>INDEX('Delivery Distances'!$B$6:$K$20,MATCH('Sales Summary_working sheet'!L1898,'Delivery Distances'!$A$6:$A$20,0),MATCH('Sales Summary_working sheet'!M1898,'Delivery Distances'!$B$5:$K$5,0))</f>
        <v>17</v>
      </c>
      <c r="O1898" s="7" cm="1">
        <f t="array" ref="O1898">_xlfn.XLOOKUP(L1898,'Delivery Distances'!$A$6:$A$20,_xlfn.XLOOKUP('Sales Summary_working sheet'!M1898,'Delivery Distances'!$B$5:$K$5,'Delivery Distances'!$B$6:$K$20))</f>
        <v>17</v>
      </c>
      <c r="P1898" s="7">
        <f t="shared" si="119"/>
        <v>15.5</v>
      </c>
    </row>
    <row r="1899" spans="1:16" ht="15.75" customHeight="1" x14ac:dyDescent="0.15">
      <c r="A1899" s="13">
        <v>43993</v>
      </c>
      <c r="B1899" s="19" t="s">
        <v>5358</v>
      </c>
      <c r="C1899" s="7" t="s">
        <v>1629</v>
      </c>
      <c r="D1899" s="14">
        <v>12</v>
      </c>
      <c r="E1899" s="14" t="str">
        <f>_xlfn.XLOOKUP(D1899,'Meal Info'!$A$4:$A$19,'Meal Info'!$B$4:$B$19)</f>
        <v>Thai</v>
      </c>
      <c r="F1899" s="14" t="str">
        <f>_xlfn.XLOOKUP(D1899,'Meal Info'!$A$4:$A$19,'Meal Info'!$C$4:$C$19)</f>
        <v>Edo</v>
      </c>
      <c r="G1899" s="7">
        <v>60.55</v>
      </c>
      <c r="H1899" s="7">
        <f t="shared" si="116"/>
        <v>6.0549999999999997</v>
      </c>
      <c r="I1899" s="7">
        <f t="shared" si="117"/>
        <v>66.60499999999999</v>
      </c>
      <c r="J1899" s="7">
        <v>0.03</v>
      </c>
      <c r="K1899" s="7">
        <f t="shared" si="118"/>
        <v>1.8164999999999998</v>
      </c>
      <c r="L1899" s="7" t="s">
        <v>5075</v>
      </c>
      <c r="M1899" s="7">
        <v>1</v>
      </c>
      <c r="N1899" s="7">
        <f>INDEX('Delivery Distances'!$B$6:$K$20,MATCH('Sales Summary_working sheet'!L1899,'Delivery Distances'!$A$6:$A$20,0),MATCH('Sales Summary_working sheet'!M1899,'Delivery Distances'!$B$5:$K$5,0))</f>
        <v>3</v>
      </c>
      <c r="O1899" s="7" cm="1">
        <f t="array" ref="O1899">_xlfn.XLOOKUP(L1899,'Delivery Distances'!$A$6:$A$20,_xlfn.XLOOKUP('Sales Summary_working sheet'!M1899,'Delivery Distances'!$B$5:$K$5,'Delivery Distances'!$B$6:$K$20))</f>
        <v>3</v>
      </c>
      <c r="P1899" s="7">
        <f t="shared" si="119"/>
        <v>7</v>
      </c>
    </row>
    <row r="1900" spans="1:16" ht="15.75" customHeight="1" x14ac:dyDescent="0.15">
      <c r="A1900" s="13">
        <v>43993</v>
      </c>
      <c r="B1900" s="19" t="s">
        <v>5358</v>
      </c>
      <c r="C1900" s="7" t="s">
        <v>2169</v>
      </c>
      <c r="D1900" s="14">
        <v>6</v>
      </c>
      <c r="E1900" s="14" t="str">
        <f>_xlfn.XLOOKUP(D1900,'Meal Info'!$A$4:$A$19,'Meal Info'!$B$4:$B$19)</f>
        <v>Indian</v>
      </c>
      <c r="F1900" s="14" t="str">
        <f>_xlfn.XLOOKUP(D1900,'Meal Info'!$A$4:$A$19,'Meal Info'!$C$4:$C$19)</f>
        <v>Edo</v>
      </c>
      <c r="G1900" s="7">
        <v>52.63</v>
      </c>
      <c r="H1900" s="7">
        <f t="shared" ref="H1900:H1963" si="120">G1900*10%</f>
        <v>5.2630000000000008</v>
      </c>
      <c r="I1900" s="7">
        <f t="shared" ref="I1900:I1963" si="121">G1900+H1900</f>
        <v>57.893000000000001</v>
      </c>
      <c r="J1900" s="7">
        <v>0.04</v>
      </c>
      <c r="K1900" s="7">
        <f t="shared" si="118"/>
        <v>2.1052</v>
      </c>
      <c r="L1900" s="7" t="s">
        <v>26</v>
      </c>
      <c r="M1900" s="7">
        <v>4</v>
      </c>
      <c r="N1900" s="7">
        <f>INDEX('Delivery Distances'!$B$6:$K$20,MATCH('Sales Summary_working sheet'!L1900,'Delivery Distances'!$A$6:$A$20,0),MATCH('Sales Summary_working sheet'!M1900,'Delivery Distances'!$B$5:$K$5,0))</f>
        <v>22</v>
      </c>
      <c r="O1900" s="7" cm="1">
        <f t="array" ref="O1900">_xlfn.XLOOKUP(L1900,'Delivery Distances'!$A$6:$A$20,_xlfn.XLOOKUP('Sales Summary_working sheet'!M1900,'Delivery Distances'!$B$5:$K$5,'Delivery Distances'!$B$6:$K$20))</f>
        <v>22</v>
      </c>
      <c r="P1900" s="7">
        <f t="shared" si="119"/>
        <v>18</v>
      </c>
    </row>
    <row r="1901" spans="1:16" ht="15.75" customHeight="1" x14ac:dyDescent="0.15">
      <c r="A1901" s="13">
        <v>43993</v>
      </c>
      <c r="B1901" s="19" t="s">
        <v>5358</v>
      </c>
      <c r="C1901" s="7" t="s">
        <v>1190</v>
      </c>
      <c r="D1901" s="14">
        <v>6</v>
      </c>
      <c r="E1901" s="14" t="str">
        <f>_xlfn.XLOOKUP(D1901,'Meal Info'!$A$4:$A$19,'Meal Info'!$B$4:$B$19)</f>
        <v>Indian</v>
      </c>
      <c r="F1901" s="14" t="str">
        <f>_xlfn.XLOOKUP(D1901,'Meal Info'!$A$4:$A$19,'Meal Info'!$C$4:$C$19)</f>
        <v>Edo</v>
      </c>
      <c r="G1901" s="7">
        <v>93.11</v>
      </c>
      <c r="H1901" s="7">
        <f t="shared" si="120"/>
        <v>9.3109999999999999</v>
      </c>
      <c r="I1901" s="7">
        <f t="shared" si="121"/>
        <v>102.42099999999999</v>
      </c>
      <c r="J1901" s="7">
        <v>0.03</v>
      </c>
      <c r="K1901" s="7">
        <f t="shared" si="118"/>
        <v>2.7932999999999999</v>
      </c>
      <c r="L1901" s="7" t="s">
        <v>27</v>
      </c>
      <c r="M1901" s="7">
        <v>4</v>
      </c>
      <c r="N1901" s="7">
        <f>INDEX('Delivery Distances'!$B$6:$K$20,MATCH('Sales Summary_working sheet'!L1901,'Delivery Distances'!$A$6:$A$20,0),MATCH('Sales Summary_working sheet'!M1901,'Delivery Distances'!$B$5:$K$5,0))</f>
        <v>5</v>
      </c>
      <c r="O1901" s="7" cm="1">
        <f t="array" ref="O1901">_xlfn.XLOOKUP(L1901,'Delivery Distances'!$A$6:$A$20,_xlfn.XLOOKUP('Sales Summary_working sheet'!M1901,'Delivery Distances'!$B$5:$K$5,'Delivery Distances'!$B$6:$K$20))</f>
        <v>5</v>
      </c>
      <c r="P1901" s="7">
        <f t="shared" si="119"/>
        <v>9</v>
      </c>
    </row>
    <row r="1902" spans="1:16" ht="15.75" customHeight="1" x14ac:dyDescent="0.15">
      <c r="A1902" s="13">
        <v>43993</v>
      </c>
      <c r="B1902" s="19" t="s">
        <v>5358</v>
      </c>
      <c r="C1902" s="7" t="s">
        <v>309</v>
      </c>
      <c r="D1902" s="14">
        <v>6</v>
      </c>
      <c r="E1902" s="14" t="str">
        <f>_xlfn.XLOOKUP(D1902,'Meal Info'!$A$4:$A$19,'Meal Info'!$B$4:$B$19)</f>
        <v>Indian</v>
      </c>
      <c r="F1902" s="14" t="str">
        <f>_xlfn.XLOOKUP(D1902,'Meal Info'!$A$4:$A$19,'Meal Info'!$C$4:$C$19)</f>
        <v>Edo</v>
      </c>
      <c r="G1902" s="7">
        <v>32.6</v>
      </c>
      <c r="H1902" s="7">
        <f t="shared" si="120"/>
        <v>3.2600000000000002</v>
      </c>
      <c r="I1902" s="7">
        <f t="shared" si="121"/>
        <v>35.86</v>
      </c>
      <c r="J1902" s="7">
        <v>0.17</v>
      </c>
      <c r="K1902" s="7">
        <f t="shared" si="118"/>
        <v>5.5420000000000007</v>
      </c>
      <c r="L1902" s="7" t="s">
        <v>5075</v>
      </c>
      <c r="M1902" s="7">
        <v>4</v>
      </c>
      <c r="N1902" s="7">
        <f>INDEX('Delivery Distances'!$B$6:$K$20,MATCH('Sales Summary_working sheet'!L1902,'Delivery Distances'!$A$6:$A$20,0),MATCH('Sales Summary_working sheet'!M1902,'Delivery Distances'!$B$5:$K$5,0))</f>
        <v>17</v>
      </c>
      <c r="O1902" s="7" cm="1">
        <f t="array" ref="O1902">_xlfn.XLOOKUP(L1902,'Delivery Distances'!$A$6:$A$20,_xlfn.XLOOKUP('Sales Summary_working sheet'!M1902,'Delivery Distances'!$B$5:$K$5,'Delivery Distances'!$B$6:$K$20))</f>
        <v>17</v>
      </c>
      <c r="P1902" s="7">
        <f t="shared" si="119"/>
        <v>15.5</v>
      </c>
    </row>
    <row r="1903" spans="1:16" ht="15.75" customHeight="1" x14ac:dyDescent="0.15">
      <c r="A1903" s="13">
        <v>43993</v>
      </c>
      <c r="B1903" s="19" t="s">
        <v>5358</v>
      </c>
      <c r="C1903" s="7" t="s">
        <v>1943</v>
      </c>
      <c r="D1903" s="14">
        <v>6</v>
      </c>
      <c r="E1903" s="14" t="str">
        <f>_xlfn.XLOOKUP(D1903,'Meal Info'!$A$4:$A$19,'Meal Info'!$B$4:$B$19)</f>
        <v>Indian</v>
      </c>
      <c r="F1903" s="14" t="str">
        <f>_xlfn.XLOOKUP(D1903,'Meal Info'!$A$4:$A$19,'Meal Info'!$C$4:$C$19)</f>
        <v>Edo</v>
      </c>
      <c r="G1903" s="7">
        <v>74.27</v>
      </c>
      <c r="H1903" s="7">
        <f t="shared" si="120"/>
        <v>7.4269999999999996</v>
      </c>
      <c r="I1903" s="7">
        <f t="shared" si="121"/>
        <v>81.697000000000003</v>
      </c>
      <c r="J1903" s="7">
        <v>0.03</v>
      </c>
      <c r="K1903" s="7">
        <f t="shared" si="118"/>
        <v>2.2281</v>
      </c>
      <c r="L1903" s="7" t="s">
        <v>5077</v>
      </c>
      <c r="M1903" s="7">
        <v>7</v>
      </c>
      <c r="N1903" s="7">
        <f>INDEX('Delivery Distances'!$B$6:$K$20,MATCH('Sales Summary_working sheet'!L1903,'Delivery Distances'!$A$6:$A$20,0),MATCH('Sales Summary_working sheet'!M1903,'Delivery Distances'!$B$5:$K$5,0))</f>
        <v>1</v>
      </c>
      <c r="O1903" s="7" cm="1">
        <f t="array" ref="O1903">_xlfn.XLOOKUP(L1903,'Delivery Distances'!$A$6:$A$20,_xlfn.XLOOKUP('Sales Summary_working sheet'!M1903,'Delivery Distances'!$B$5:$K$5,'Delivery Distances'!$B$6:$K$20))</f>
        <v>1</v>
      </c>
      <c r="P1903" s="7">
        <f t="shared" si="119"/>
        <v>3</v>
      </c>
    </row>
    <row r="1904" spans="1:16" ht="15.75" customHeight="1" x14ac:dyDescent="0.15">
      <c r="A1904" s="13">
        <v>43993</v>
      </c>
      <c r="B1904" s="19" t="s">
        <v>5358</v>
      </c>
      <c r="C1904" s="7" t="s">
        <v>1708</v>
      </c>
      <c r="D1904" s="14">
        <v>6</v>
      </c>
      <c r="E1904" s="14" t="str">
        <f>_xlfn.XLOOKUP(D1904,'Meal Info'!$A$4:$A$19,'Meal Info'!$B$4:$B$19)</f>
        <v>Indian</v>
      </c>
      <c r="F1904" s="14" t="str">
        <f>_xlfn.XLOOKUP(D1904,'Meal Info'!$A$4:$A$19,'Meal Info'!$C$4:$C$19)</f>
        <v>Edo</v>
      </c>
      <c r="G1904" s="7">
        <v>28.24</v>
      </c>
      <c r="H1904" s="7">
        <f t="shared" si="120"/>
        <v>2.8239999999999998</v>
      </c>
      <c r="I1904" s="7">
        <f t="shared" si="121"/>
        <v>31.064</v>
      </c>
      <c r="J1904" s="7">
        <v>0.23</v>
      </c>
      <c r="K1904" s="7">
        <f t="shared" si="118"/>
        <v>6.4951999999999996</v>
      </c>
      <c r="L1904" s="7" t="s">
        <v>5079</v>
      </c>
      <c r="M1904" s="7">
        <v>6</v>
      </c>
      <c r="N1904" s="7">
        <f>INDEX('Delivery Distances'!$B$6:$K$20,MATCH('Sales Summary_working sheet'!L1904,'Delivery Distances'!$A$6:$A$20,0),MATCH('Sales Summary_working sheet'!M1904,'Delivery Distances'!$B$5:$K$5,0))</f>
        <v>3</v>
      </c>
      <c r="O1904" s="7" cm="1">
        <f t="array" ref="O1904">_xlfn.XLOOKUP(L1904,'Delivery Distances'!$A$6:$A$20,_xlfn.XLOOKUP('Sales Summary_working sheet'!M1904,'Delivery Distances'!$B$5:$K$5,'Delivery Distances'!$B$6:$K$20))</f>
        <v>3</v>
      </c>
      <c r="P1904" s="7">
        <f t="shared" si="119"/>
        <v>7</v>
      </c>
    </row>
    <row r="1905" spans="1:16" ht="15.75" customHeight="1" x14ac:dyDescent="0.15">
      <c r="A1905" s="13">
        <v>43993</v>
      </c>
      <c r="B1905" s="19" t="s">
        <v>5358</v>
      </c>
      <c r="C1905" s="7" t="s">
        <v>2408</v>
      </c>
      <c r="D1905" s="14">
        <v>4</v>
      </c>
      <c r="E1905" s="14" t="str">
        <f>_xlfn.XLOOKUP(D1905,'Meal Info'!$A$4:$A$19,'Meal Info'!$B$4:$B$19)</f>
        <v>Burritos</v>
      </c>
      <c r="F1905" s="14" t="str">
        <f>_xlfn.XLOOKUP(D1905,'Meal Info'!$A$4:$A$19,'Meal Info'!$C$4:$C$19)</f>
        <v>Edo</v>
      </c>
      <c r="G1905" s="7">
        <v>40.619999999999997</v>
      </c>
      <c r="H1905" s="7">
        <f t="shared" si="120"/>
        <v>4.0620000000000003</v>
      </c>
      <c r="I1905" s="7">
        <f t="shared" si="121"/>
        <v>44.681999999999995</v>
      </c>
      <c r="J1905" s="7">
        <v>0.16</v>
      </c>
      <c r="K1905" s="7">
        <f t="shared" si="118"/>
        <v>6.4992000000000001</v>
      </c>
      <c r="L1905" s="7" t="s">
        <v>26</v>
      </c>
      <c r="M1905" s="7">
        <v>2</v>
      </c>
      <c r="N1905" s="7">
        <f>INDEX('Delivery Distances'!$B$6:$K$20,MATCH('Sales Summary_working sheet'!L1905,'Delivery Distances'!$A$6:$A$20,0),MATCH('Sales Summary_working sheet'!M1905,'Delivery Distances'!$B$5:$K$5,0))</f>
        <v>2</v>
      </c>
      <c r="O1905" s="7" cm="1">
        <f t="array" ref="O1905">_xlfn.XLOOKUP(L1905,'Delivery Distances'!$A$6:$A$20,_xlfn.XLOOKUP('Sales Summary_working sheet'!M1905,'Delivery Distances'!$B$5:$K$5,'Delivery Distances'!$B$6:$K$20))</f>
        <v>2</v>
      </c>
      <c r="P1905" s="7">
        <f t="shared" si="119"/>
        <v>6</v>
      </c>
    </row>
    <row r="1906" spans="1:16" ht="15.75" customHeight="1" x14ac:dyDescent="0.15">
      <c r="A1906" s="13">
        <v>43993</v>
      </c>
      <c r="B1906" s="19" t="s">
        <v>5358</v>
      </c>
      <c r="C1906" s="7" t="s">
        <v>3898</v>
      </c>
      <c r="D1906" s="14">
        <v>4</v>
      </c>
      <c r="E1906" s="14" t="str">
        <f>_xlfn.XLOOKUP(D1906,'Meal Info'!$A$4:$A$19,'Meal Info'!$B$4:$B$19)</f>
        <v>Burritos</v>
      </c>
      <c r="F1906" s="14" t="str">
        <f>_xlfn.XLOOKUP(D1906,'Meal Info'!$A$4:$A$19,'Meal Info'!$C$4:$C$19)</f>
        <v>Edo</v>
      </c>
      <c r="G1906" s="7">
        <v>79.48</v>
      </c>
      <c r="H1906" s="7">
        <f t="shared" si="120"/>
        <v>7.9480000000000004</v>
      </c>
      <c r="I1906" s="7">
        <f t="shared" si="121"/>
        <v>87.427999999999997</v>
      </c>
      <c r="J1906" s="7">
        <v>0.31</v>
      </c>
      <c r="K1906" s="7">
        <f t="shared" si="118"/>
        <v>24.6388</v>
      </c>
      <c r="L1906" s="7" t="s">
        <v>29</v>
      </c>
      <c r="M1906" s="7">
        <v>9</v>
      </c>
      <c r="N1906" s="7">
        <f>INDEX('Delivery Distances'!$B$6:$K$20,MATCH('Sales Summary_working sheet'!L1906,'Delivery Distances'!$A$6:$A$20,0),MATCH('Sales Summary_working sheet'!M1906,'Delivery Distances'!$B$5:$K$5,0))</f>
        <v>6</v>
      </c>
      <c r="O1906" s="7" cm="1">
        <f t="array" ref="O1906">_xlfn.XLOOKUP(L1906,'Delivery Distances'!$A$6:$A$20,_xlfn.XLOOKUP('Sales Summary_working sheet'!M1906,'Delivery Distances'!$B$5:$K$5,'Delivery Distances'!$B$6:$K$20))</f>
        <v>6</v>
      </c>
      <c r="P1906" s="7">
        <f t="shared" si="119"/>
        <v>10</v>
      </c>
    </row>
    <row r="1907" spans="1:16" ht="15.75" customHeight="1" x14ac:dyDescent="0.15">
      <c r="A1907" s="13">
        <v>43993</v>
      </c>
      <c r="B1907" s="19" t="s">
        <v>5358</v>
      </c>
      <c r="C1907" s="7" t="s">
        <v>4815</v>
      </c>
      <c r="D1907" s="14">
        <v>4</v>
      </c>
      <c r="E1907" s="14" t="str">
        <f>_xlfn.XLOOKUP(D1907,'Meal Info'!$A$4:$A$19,'Meal Info'!$B$4:$B$19)</f>
        <v>Burritos</v>
      </c>
      <c r="F1907" s="14" t="str">
        <f>_xlfn.XLOOKUP(D1907,'Meal Info'!$A$4:$A$19,'Meal Info'!$C$4:$C$19)</f>
        <v>Edo</v>
      </c>
      <c r="G1907" s="7">
        <v>11.66</v>
      </c>
      <c r="H1907" s="7">
        <f t="shared" si="120"/>
        <v>1.1660000000000001</v>
      </c>
      <c r="I1907" s="7">
        <f t="shared" si="121"/>
        <v>12.826000000000001</v>
      </c>
      <c r="J1907" s="7">
        <v>0.33</v>
      </c>
      <c r="K1907" s="7">
        <f t="shared" si="118"/>
        <v>3.8478000000000003</v>
      </c>
      <c r="L1907" s="7" t="s">
        <v>5081</v>
      </c>
      <c r="M1907" s="7">
        <v>5</v>
      </c>
      <c r="N1907" s="7">
        <f>INDEX('Delivery Distances'!$B$6:$K$20,MATCH('Sales Summary_working sheet'!L1907,'Delivery Distances'!$A$6:$A$20,0),MATCH('Sales Summary_working sheet'!M1907,'Delivery Distances'!$B$5:$K$5,0))</f>
        <v>3</v>
      </c>
      <c r="O1907" s="7" cm="1">
        <f t="array" ref="O1907">_xlfn.XLOOKUP(L1907,'Delivery Distances'!$A$6:$A$20,_xlfn.XLOOKUP('Sales Summary_working sheet'!M1907,'Delivery Distances'!$B$5:$K$5,'Delivery Distances'!$B$6:$K$20))</f>
        <v>3</v>
      </c>
      <c r="P1907" s="7">
        <f t="shared" si="119"/>
        <v>7</v>
      </c>
    </row>
    <row r="1908" spans="1:16" ht="15.75" customHeight="1" x14ac:dyDescent="0.15">
      <c r="A1908" s="13">
        <v>43993</v>
      </c>
      <c r="B1908" s="19" t="s">
        <v>5358</v>
      </c>
      <c r="C1908" s="7" t="s">
        <v>2644</v>
      </c>
      <c r="D1908" s="14">
        <v>4</v>
      </c>
      <c r="E1908" s="14" t="str">
        <f>_xlfn.XLOOKUP(D1908,'Meal Info'!$A$4:$A$19,'Meal Info'!$B$4:$B$19)</f>
        <v>Burritos</v>
      </c>
      <c r="F1908" s="14" t="str">
        <f>_xlfn.XLOOKUP(D1908,'Meal Info'!$A$4:$A$19,'Meal Info'!$C$4:$C$19)</f>
        <v>Edo</v>
      </c>
      <c r="G1908" s="7">
        <v>50.84</v>
      </c>
      <c r="H1908" s="7">
        <f t="shared" si="120"/>
        <v>5.0840000000000005</v>
      </c>
      <c r="I1908" s="7">
        <f t="shared" si="121"/>
        <v>55.924000000000007</v>
      </c>
      <c r="J1908" s="7">
        <v>0.4</v>
      </c>
      <c r="K1908" s="7">
        <f t="shared" si="118"/>
        <v>20.336000000000002</v>
      </c>
      <c r="L1908" s="7" t="s">
        <v>31</v>
      </c>
      <c r="M1908" s="7">
        <v>8</v>
      </c>
      <c r="N1908" s="7">
        <f>INDEX('Delivery Distances'!$B$6:$K$20,MATCH('Sales Summary_working sheet'!L1908,'Delivery Distances'!$A$6:$A$20,0),MATCH('Sales Summary_working sheet'!M1908,'Delivery Distances'!$B$5:$K$5,0))</f>
        <v>8</v>
      </c>
      <c r="O1908" s="7" cm="1">
        <f t="array" ref="O1908">_xlfn.XLOOKUP(L1908,'Delivery Distances'!$A$6:$A$20,_xlfn.XLOOKUP('Sales Summary_working sheet'!M1908,'Delivery Distances'!$B$5:$K$5,'Delivery Distances'!$B$6:$K$20))</f>
        <v>8</v>
      </c>
      <c r="P1908" s="7">
        <f t="shared" si="119"/>
        <v>11</v>
      </c>
    </row>
    <row r="1909" spans="1:16" ht="15.75" customHeight="1" x14ac:dyDescent="0.15">
      <c r="A1909" s="13">
        <v>43993</v>
      </c>
      <c r="B1909" s="19" t="s">
        <v>5358</v>
      </c>
      <c r="C1909" s="7" t="s">
        <v>4920</v>
      </c>
      <c r="D1909" s="14">
        <v>6</v>
      </c>
      <c r="E1909" s="14" t="str">
        <f>_xlfn.XLOOKUP(D1909,'Meal Info'!$A$4:$A$19,'Meal Info'!$B$4:$B$19)</f>
        <v>Indian</v>
      </c>
      <c r="F1909" s="14" t="str">
        <f>_xlfn.XLOOKUP(D1909,'Meal Info'!$A$4:$A$19,'Meal Info'!$C$4:$C$19)</f>
        <v>Edo</v>
      </c>
      <c r="G1909" s="7">
        <v>68.16</v>
      </c>
      <c r="H1909" s="7">
        <f t="shared" si="120"/>
        <v>6.8159999999999998</v>
      </c>
      <c r="I1909" s="7">
        <f t="shared" si="121"/>
        <v>74.975999999999999</v>
      </c>
      <c r="J1909" s="7">
        <v>0.4</v>
      </c>
      <c r="K1909" s="7">
        <f t="shared" si="118"/>
        <v>27.263999999999999</v>
      </c>
      <c r="L1909" s="7" t="s">
        <v>26</v>
      </c>
      <c r="M1909" s="7">
        <v>8</v>
      </c>
      <c r="N1909" s="7">
        <f>INDEX('Delivery Distances'!$B$6:$K$20,MATCH('Sales Summary_working sheet'!L1909,'Delivery Distances'!$A$6:$A$20,0),MATCH('Sales Summary_working sheet'!M1909,'Delivery Distances'!$B$5:$K$5,0))</f>
        <v>2</v>
      </c>
      <c r="O1909" s="7" cm="1">
        <f t="array" ref="O1909">_xlfn.XLOOKUP(L1909,'Delivery Distances'!$A$6:$A$20,_xlfn.XLOOKUP('Sales Summary_working sheet'!M1909,'Delivery Distances'!$B$5:$K$5,'Delivery Distances'!$B$6:$K$20))</f>
        <v>2</v>
      </c>
      <c r="P1909" s="7">
        <f t="shared" si="119"/>
        <v>6</v>
      </c>
    </row>
    <row r="1910" spans="1:16" ht="15.75" customHeight="1" x14ac:dyDescent="0.15">
      <c r="A1910" s="13">
        <v>43993</v>
      </c>
      <c r="B1910" s="19" t="s">
        <v>5358</v>
      </c>
      <c r="C1910" s="7" t="s">
        <v>3807</v>
      </c>
      <c r="D1910" s="14">
        <v>4</v>
      </c>
      <c r="E1910" s="14" t="str">
        <f>_xlfn.XLOOKUP(D1910,'Meal Info'!$A$4:$A$19,'Meal Info'!$B$4:$B$19)</f>
        <v>Burritos</v>
      </c>
      <c r="F1910" s="14" t="str">
        <f>_xlfn.XLOOKUP(D1910,'Meal Info'!$A$4:$A$19,'Meal Info'!$C$4:$C$19)</f>
        <v>Edo</v>
      </c>
      <c r="G1910" s="7">
        <v>48.43</v>
      </c>
      <c r="H1910" s="7">
        <f t="shared" si="120"/>
        <v>4.843</v>
      </c>
      <c r="I1910" s="7">
        <f t="shared" si="121"/>
        <v>53.272999999999996</v>
      </c>
      <c r="J1910" s="7">
        <v>0.32</v>
      </c>
      <c r="K1910" s="7">
        <f t="shared" si="118"/>
        <v>15.4976</v>
      </c>
      <c r="L1910" s="7" t="s">
        <v>5075</v>
      </c>
      <c r="M1910" s="7">
        <v>3</v>
      </c>
      <c r="N1910" s="7">
        <f>INDEX('Delivery Distances'!$B$6:$K$20,MATCH('Sales Summary_working sheet'!L1910,'Delivery Distances'!$A$6:$A$20,0),MATCH('Sales Summary_working sheet'!M1910,'Delivery Distances'!$B$5:$K$5,0))</f>
        <v>15</v>
      </c>
      <c r="O1910" s="7" cm="1">
        <f t="array" ref="O1910">_xlfn.XLOOKUP(L1910,'Delivery Distances'!$A$6:$A$20,_xlfn.XLOOKUP('Sales Summary_working sheet'!M1910,'Delivery Distances'!$B$5:$K$5,'Delivery Distances'!$B$6:$K$20))</f>
        <v>15</v>
      </c>
      <c r="P1910" s="7">
        <f t="shared" si="119"/>
        <v>14.5</v>
      </c>
    </row>
    <row r="1911" spans="1:16" ht="15.75" customHeight="1" x14ac:dyDescent="0.15">
      <c r="A1911" s="13">
        <v>43993</v>
      </c>
      <c r="B1911" s="19" t="s">
        <v>5359</v>
      </c>
      <c r="C1911" s="7" t="s">
        <v>1312</v>
      </c>
      <c r="D1911" s="14">
        <v>6</v>
      </c>
      <c r="E1911" s="14" t="str">
        <f>_xlfn.XLOOKUP(D1911,'Meal Info'!$A$4:$A$19,'Meal Info'!$B$4:$B$19)</f>
        <v>Indian</v>
      </c>
      <c r="F1911" s="14" t="str">
        <f>_xlfn.XLOOKUP(D1911,'Meal Info'!$A$4:$A$19,'Meal Info'!$C$4:$C$19)</f>
        <v>Edo</v>
      </c>
      <c r="G1911" s="7">
        <v>15.15</v>
      </c>
      <c r="H1911" s="7">
        <f t="shared" si="120"/>
        <v>1.5150000000000001</v>
      </c>
      <c r="I1911" s="7">
        <f t="shared" si="121"/>
        <v>16.664999999999999</v>
      </c>
      <c r="J1911" s="7">
        <v>0.02</v>
      </c>
      <c r="K1911" s="7">
        <f t="shared" si="118"/>
        <v>0.30299999999999999</v>
      </c>
      <c r="L1911" s="7" t="s">
        <v>27</v>
      </c>
      <c r="M1911" s="7">
        <v>2</v>
      </c>
      <c r="N1911" s="7">
        <f>INDEX('Delivery Distances'!$B$6:$K$20,MATCH('Sales Summary_working sheet'!L1911,'Delivery Distances'!$A$6:$A$20,0),MATCH('Sales Summary_working sheet'!M1911,'Delivery Distances'!$B$5:$K$5,0))</f>
        <v>8</v>
      </c>
      <c r="O1911" s="7" cm="1">
        <f t="array" ref="O1911">_xlfn.XLOOKUP(L1911,'Delivery Distances'!$A$6:$A$20,_xlfn.XLOOKUP('Sales Summary_working sheet'!M1911,'Delivery Distances'!$B$5:$K$5,'Delivery Distances'!$B$6:$K$20))</f>
        <v>8</v>
      </c>
      <c r="P1911" s="7">
        <f t="shared" si="119"/>
        <v>11</v>
      </c>
    </row>
    <row r="1912" spans="1:16" ht="15.75" customHeight="1" x14ac:dyDescent="0.15">
      <c r="A1912" s="13">
        <v>43993</v>
      </c>
      <c r="B1912" s="19" t="s">
        <v>5359</v>
      </c>
      <c r="C1912" s="7" t="s">
        <v>3747</v>
      </c>
      <c r="D1912" s="14">
        <v>6</v>
      </c>
      <c r="E1912" s="14" t="str">
        <f>_xlfn.XLOOKUP(D1912,'Meal Info'!$A$4:$A$19,'Meal Info'!$B$4:$B$19)</f>
        <v>Indian</v>
      </c>
      <c r="F1912" s="14" t="str">
        <f>_xlfn.XLOOKUP(D1912,'Meal Info'!$A$4:$A$19,'Meal Info'!$C$4:$C$19)</f>
        <v>Edo</v>
      </c>
      <c r="G1912" s="7">
        <v>28.79</v>
      </c>
      <c r="H1912" s="7">
        <f t="shared" si="120"/>
        <v>2.879</v>
      </c>
      <c r="I1912" s="7">
        <f t="shared" si="121"/>
        <v>31.669</v>
      </c>
      <c r="J1912" s="7">
        <v>0.03</v>
      </c>
      <c r="K1912" s="7">
        <f t="shared" si="118"/>
        <v>0.86369999999999991</v>
      </c>
      <c r="L1912" s="7" t="s">
        <v>5076</v>
      </c>
      <c r="M1912" s="7">
        <v>10</v>
      </c>
      <c r="N1912" s="7">
        <f>INDEX('Delivery Distances'!$B$6:$K$20,MATCH('Sales Summary_working sheet'!L1912,'Delivery Distances'!$A$6:$A$20,0),MATCH('Sales Summary_working sheet'!M1912,'Delivery Distances'!$B$5:$K$5,0))</f>
        <v>3</v>
      </c>
      <c r="O1912" s="7" cm="1">
        <f t="array" ref="O1912">_xlfn.XLOOKUP(L1912,'Delivery Distances'!$A$6:$A$20,_xlfn.XLOOKUP('Sales Summary_working sheet'!M1912,'Delivery Distances'!$B$5:$K$5,'Delivery Distances'!$B$6:$K$20))</f>
        <v>3</v>
      </c>
      <c r="P1912" s="7">
        <f t="shared" si="119"/>
        <v>7</v>
      </c>
    </row>
    <row r="1913" spans="1:16" ht="15.75" customHeight="1" x14ac:dyDescent="0.15">
      <c r="A1913" s="13">
        <v>43993</v>
      </c>
      <c r="B1913" s="19" t="s">
        <v>5359</v>
      </c>
      <c r="C1913" s="7" t="s">
        <v>2613</v>
      </c>
      <c r="D1913" s="14">
        <v>12</v>
      </c>
      <c r="E1913" s="14" t="str">
        <f>_xlfn.XLOOKUP(D1913,'Meal Info'!$A$4:$A$19,'Meal Info'!$B$4:$B$19)</f>
        <v>Thai</v>
      </c>
      <c r="F1913" s="14" t="str">
        <f>_xlfn.XLOOKUP(D1913,'Meal Info'!$A$4:$A$19,'Meal Info'!$C$4:$C$19)</f>
        <v>Edo</v>
      </c>
      <c r="G1913" s="7">
        <v>46.77</v>
      </c>
      <c r="H1913" s="7">
        <f t="shared" si="120"/>
        <v>4.6770000000000005</v>
      </c>
      <c r="I1913" s="7">
        <f t="shared" si="121"/>
        <v>51.447000000000003</v>
      </c>
      <c r="J1913" s="7">
        <v>0.23</v>
      </c>
      <c r="K1913" s="7">
        <f t="shared" si="118"/>
        <v>10.757100000000001</v>
      </c>
      <c r="L1913" s="7" t="s">
        <v>31</v>
      </c>
      <c r="M1913" s="7">
        <v>8</v>
      </c>
      <c r="N1913" s="7">
        <f>INDEX('Delivery Distances'!$B$6:$K$20,MATCH('Sales Summary_working sheet'!L1913,'Delivery Distances'!$A$6:$A$20,0),MATCH('Sales Summary_working sheet'!M1913,'Delivery Distances'!$B$5:$K$5,0))</f>
        <v>8</v>
      </c>
      <c r="O1913" s="7" cm="1">
        <f t="array" ref="O1913">_xlfn.XLOOKUP(L1913,'Delivery Distances'!$A$6:$A$20,_xlfn.XLOOKUP('Sales Summary_working sheet'!M1913,'Delivery Distances'!$B$5:$K$5,'Delivery Distances'!$B$6:$K$20))</f>
        <v>8</v>
      </c>
      <c r="P1913" s="7">
        <f t="shared" si="119"/>
        <v>11</v>
      </c>
    </row>
    <row r="1914" spans="1:16" ht="15.75" customHeight="1" x14ac:dyDescent="0.15">
      <c r="A1914" s="13">
        <v>43993</v>
      </c>
      <c r="B1914" s="19" t="s">
        <v>5359</v>
      </c>
      <c r="C1914" s="7" t="s">
        <v>2780</v>
      </c>
      <c r="D1914" s="14">
        <v>12</v>
      </c>
      <c r="E1914" s="14" t="str">
        <f>_xlfn.XLOOKUP(D1914,'Meal Info'!$A$4:$A$19,'Meal Info'!$B$4:$B$19)</f>
        <v>Thai</v>
      </c>
      <c r="F1914" s="14" t="str">
        <f>_xlfn.XLOOKUP(D1914,'Meal Info'!$A$4:$A$19,'Meal Info'!$C$4:$C$19)</f>
        <v>Edo</v>
      </c>
      <c r="G1914" s="7">
        <v>79.42</v>
      </c>
      <c r="H1914" s="7">
        <f t="shared" si="120"/>
        <v>7.9420000000000002</v>
      </c>
      <c r="I1914" s="7">
        <f t="shared" si="121"/>
        <v>87.361999999999995</v>
      </c>
      <c r="J1914" s="7">
        <v>0.17</v>
      </c>
      <c r="K1914" s="7">
        <f t="shared" si="118"/>
        <v>13.501400000000002</v>
      </c>
      <c r="L1914" s="7" t="s">
        <v>26</v>
      </c>
      <c r="M1914" s="7">
        <v>1</v>
      </c>
      <c r="N1914" s="7">
        <f>INDEX('Delivery Distances'!$B$6:$K$20,MATCH('Sales Summary_working sheet'!L1914,'Delivery Distances'!$A$6:$A$20,0),MATCH('Sales Summary_working sheet'!M1914,'Delivery Distances'!$B$5:$K$5,0))</f>
        <v>2</v>
      </c>
      <c r="O1914" s="7" cm="1">
        <f t="array" ref="O1914">_xlfn.XLOOKUP(L1914,'Delivery Distances'!$A$6:$A$20,_xlfn.XLOOKUP('Sales Summary_working sheet'!M1914,'Delivery Distances'!$B$5:$K$5,'Delivery Distances'!$B$6:$K$20))</f>
        <v>2</v>
      </c>
      <c r="P1914" s="7">
        <f t="shared" si="119"/>
        <v>6</v>
      </c>
    </row>
    <row r="1915" spans="1:16" ht="15.75" customHeight="1" x14ac:dyDescent="0.15">
      <c r="A1915" s="13">
        <v>43993</v>
      </c>
      <c r="B1915" s="19" t="s">
        <v>5359</v>
      </c>
      <c r="C1915" s="7" t="s">
        <v>500</v>
      </c>
      <c r="D1915" s="14">
        <v>12</v>
      </c>
      <c r="E1915" s="14" t="str">
        <f>_xlfn.XLOOKUP(D1915,'Meal Info'!$A$4:$A$19,'Meal Info'!$B$4:$B$19)</f>
        <v>Thai</v>
      </c>
      <c r="F1915" s="14" t="str">
        <f>_xlfn.XLOOKUP(D1915,'Meal Info'!$A$4:$A$19,'Meal Info'!$C$4:$C$19)</f>
        <v>Edo</v>
      </c>
      <c r="G1915" s="7">
        <v>38.83</v>
      </c>
      <c r="H1915" s="7">
        <f t="shared" si="120"/>
        <v>3.883</v>
      </c>
      <c r="I1915" s="7">
        <f t="shared" si="121"/>
        <v>42.713000000000001</v>
      </c>
      <c r="J1915" s="7">
        <v>0.23</v>
      </c>
      <c r="K1915" s="7">
        <f t="shared" si="118"/>
        <v>8.9308999999999994</v>
      </c>
      <c r="L1915" s="7" t="s">
        <v>31</v>
      </c>
      <c r="M1915" s="7">
        <v>3</v>
      </c>
      <c r="N1915" s="7">
        <f>INDEX('Delivery Distances'!$B$6:$K$20,MATCH('Sales Summary_working sheet'!L1915,'Delivery Distances'!$A$6:$A$20,0),MATCH('Sales Summary_working sheet'!M1915,'Delivery Distances'!$B$5:$K$5,0))</f>
        <v>9</v>
      </c>
      <c r="O1915" s="7" cm="1">
        <f t="array" ref="O1915">_xlfn.XLOOKUP(L1915,'Delivery Distances'!$A$6:$A$20,_xlfn.XLOOKUP('Sales Summary_working sheet'!M1915,'Delivery Distances'!$B$5:$K$5,'Delivery Distances'!$B$6:$K$20))</f>
        <v>9</v>
      </c>
      <c r="P1915" s="7">
        <f t="shared" si="119"/>
        <v>11.5</v>
      </c>
    </row>
    <row r="1916" spans="1:16" ht="15.75" customHeight="1" x14ac:dyDescent="0.15">
      <c r="A1916" s="13">
        <v>43993</v>
      </c>
      <c r="B1916" s="19" t="s">
        <v>5359</v>
      </c>
      <c r="C1916" s="7" t="s">
        <v>2959</v>
      </c>
      <c r="D1916" s="14">
        <v>4</v>
      </c>
      <c r="E1916" s="14" t="str">
        <f>_xlfn.XLOOKUP(D1916,'Meal Info'!$A$4:$A$19,'Meal Info'!$B$4:$B$19)</f>
        <v>Burritos</v>
      </c>
      <c r="F1916" s="14" t="str">
        <f>_xlfn.XLOOKUP(D1916,'Meal Info'!$A$4:$A$19,'Meal Info'!$C$4:$C$19)</f>
        <v>Edo</v>
      </c>
      <c r="G1916" s="7">
        <v>18.79</v>
      </c>
      <c r="H1916" s="7">
        <f t="shared" si="120"/>
        <v>1.879</v>
      </c>
      <c r="I1916" s="7">
        <f t="shared" si="121"/>
        <v>20.669</v>
      </c>
      <c r="J1916" s="7">
        <v>0.34</v>
      </c>
      <c r="K1916" s="7">
        <f t="shared" si="118"/>
        <v>6.3886000000000003</v>
      </c>
      <c r="L1916" s="7" t="s">
        <v>5083</v>
      </c>
      <c r="M1916" s="7">
        <v>1</v>
      </c>
      <c r="N1916" s="7">
        <f>INDEX('Delivery Distances'!$B$6:$K$20,MATCH('Sales Summary_working sheet'!L1916,'Delivery Distances'!$A$6:$A$20,0),MATCH('Sales Summary_working sheet'!M1916,'Delivery Distances'!$B$5:$K$5,0))</f>
        <v>3</v>
      </c>
      <c r="O1916" s="7" cm="1">
        <f t="array" ref="O1916">_xlfn.XLOOKUP(L1916,'Delivery Distances'!$A$6:$A$20,_xlfn.XLOOKUP('Sales Summary_working sheet'!M1916,'Delivery Distances'!$B$5:$K$5,'Delivery Distances'!$B$6:$K$20))</f>
        <v>3</v>
      </c>
      <c r="P1916" s="7">
        <f t="shared" si="119"/>
        <v>7</v>
      </c>
    </row>
    <row r="1917" spans="1:16" ht="15.75" customHeight="1" x14ac:dyDescent="0.15">
      <c r="A1917" s="13">
        <v>43993</v>
      </c>
      <c r="B1917" s="19" t="s">
        <v>5359</v>
      </c>
      <c r="C1917" s="7" t="s">
        <v>2908</v>
      </c>
      <c r="D1917" s="14">
        <v>6</v>
      </c>
      <c r="E1917" s="14" t="str">
        <f>_xlfn.XLOOKUP(D1917,'Meal Info'!$A$4:$A$19,'Meal Info'!$B$4:$B$19)</f>
        <v>Indian</v>
      </c>
      <c r="F1917" s="14" t="str">
        <f>_xlfn.XLOOKUP(D1917,'Meal Info'!$A$4:$A$19,'Meal Info'!$C$4:$C$19)</f>
        <v>Edo</v>
      </c>
      <c r="G1917" s="7">
        <v>50.57</v>
      </c>
      <c r="H1917" s="7">
        <f t="shared" si="120"/>
        <v>5.0570000000000004</v>
      </c>
      <c r="I1917" s="7">
        <f t="shared" si="121"/>
        <v>55.627000000000002</v>
      </c>
      <c r="J1917" s="7">
        <v>0.14000000000000001</v>
      </c>
      <c r="K1917" s="7">
        <f t="shared" si="118"/>
        <v>7.0798000000000005</v>
      </c>
      <c r="L1917" s="7" t="s">
        <v>26</v>
      </c>
      <c r="M1917" s="7">
        <v>5</v>
      </c>
      <c r="N1917" s="7">
        <f>INDEX('Delivery Distances'!$B$6:$K$20,MATCH('Sales Summary_working sheet'!L1917,'Delivery Distances'!$A$6:$A$20,0),MATCH('Sales Summary_working sheet'!M1917,'Delivery Distances'!$B$5:$K$5,0))</f>
        <v>16</v>
      </c>
      <c r="O1917" s="7" cm="1">
        <f t="array" ref="O1917">_xlfn.XLOOKUP(L1917,'Delivery Distances'!$A$6:$A$20,_xlfn.XLOOKUP('Sales Summary_working sheet'!M1917,'Delivery Distances'!$B$5:$K$5,'Delivery Distances'!$B$6:$K$20))</f>
        <v>16</v>
      </c>
      <c r="P1917" s="7">
        <f t="shared" si="119"/>
        <v>15</v>
      </c>
    </row>
    <row r="1918" spans="1:16" ht="15.75" customHeight="1" x14ac:dyDescent="0.15">
      <c r="A1918" s="13">
        <v>43993</v>
      </c>
      <c r="B1918" s="19" t="s">
        <v>5359</v>
      </c>
      <c r="C1918" s="7" t="s">
        <v>944</v>
      </c>
      <c r="D1918" s="14">
        <v>12</v>
      </c>
      <c r="E1918" s="14" t="str">
        <f>_xlfn.XLOOKUP(D1918,'Meal Info'!$A$4:$A$19,'Meal Info'!$B$4:$B$19)</f>
        <v>Thai</v>
      </c>
      <c r="F1918" s="14" t="str">
        <f>_xlfn.XLOOKUP(D1918,'Meal Info'!$A$4:$A$19,'Meal Info'!$C$4:$C$19)</f>
        <v>Edo</v>
      </c>
      <c r="G1918" s="7">
        <v>87</v>
      </c>
      <c r="H1918" s="7">
        <f t="shared" si="120"/>
        <v>8.7000000000000011</v>
      </c>
      <c r="I1918" s="7">
        <f t="shared" si="121"/>
        <v>95.7</v>
      </c>
      <c r="J1918" s="7">
        <v>0.17</v>
      </c>
      <c r="K1918" s="7">
        <f t="shared" si="118"/>
        <v>14.790000000000001</v>
      </c>
      <c r="L1918" s="7" t="s">
        <v>5081</v>
      </c>
      <c r="M1918" s="7">
        <v>5</v>
      </c>
      <c r="N1918" s="7">
        <f>INDEX('Delivery Distances'!$B$6:$K$20,MATCH('Sales Summary_working sheet'!L1918,'Delivery Distances'!$A$6:$A$20,0),MATCH('Sales Summary_working sheet'!M1918,'Delivery Distances'!$B$5:$K$5,0))</f>
        <v>3</v>
      </c>
      <c r="O1918" s="7" cm="1">
        <f t="array" ref="O1918">_xlfn.XLOOKUP(L1918,'Delivery Distances'!$A$6:$A$20,_xlfn.XLOOKUP('Sales Summary_working sheet'!M1918,'Delivery Distances'!$B$5:$K$5,'Delivery Distances'!$B$6:$K$20))</f>
        <v>3</v>
      </c>
      <c r="P1918" s="7">
        <f t="shared" si="119"/>
        <v>7</v>
      </c>
    </row>
    <row r="1919" spans="1:16" ht="15.75" customHeight="1" x14ac:dyDescent="0.15">
      <c r="A1919" s="13">
        <v>43993</v>
      </c>
      <c r="B1919" s="19" t="s">
        <v>5359</v>
      </c>
      <c r="C1919" s="7" t="s">
        <v>997</v>
      </c>
      <c r="D1919" s="14">
        <v>12</v>
      </c>
      <c r="E1919" s="14" t="str">
        <f>_xlfn.XLOOKUP(D1919,'Meal Info'!$A$4:$A$19,'Meal Info'!$B$4:$B$19)</f>
        <v>Thai</v>
      </c>
      <c r="F1919" s="14" t="str">
        <f>_xlfn.XLOOKUP(D1919,'Meal Info'!$A$4:$A$19,'Meal Info'!$C$4:$C$19)</f>
        <v>Edo</v>
      </c>
      <c r="G1919" s="7">
        <v>63.73</v>
      </c>
      <c r="H1919" s="7">
        <f t="shared" si="120"/>
        <v>6.3730000000000002</v>
      </c>
      <c r="I1919" s="7">
        <f t="shared" si="121"/>
        <v>70.102999999999994</v>
      </c>
      <c r="J1919" s="7">
        <v>0.02</v>
      </c>
      <c r="K1919" s="7">
        <f t="shared" si="118"/>
        <v>1.2746</v>
      </c>
      <c r="L1919" s="7" t="s">
        <v>5081</v>
      </c>
      <c r="M1919" s="7">
        <v>8</v>
      </c>
      <c r="N1919" s="7">
        <f>INDEX('Delivery Distances'!$B$6:$K$20,MATCH('Sales Summary_working sheet'!L1919,'Delivery Distances'!$A$6:$A$20,0),MATCH('Sales Summary_working sheet'!M1919,'Delivery Distances'!$B$5:$K$5,0))</f>
        <v>2</v>
      </c>
      <c r="O1919" s="7" cm="1">
        <f t="array" ref="O1919">_xlfn.XLOOKUP(L1919,'Delivery Distances'!$A$6:$A$20,_xlfn.XLOOKUP('Sales Summary_working sheet'!M1919,'Delivery Distances'!$B$5:$K$5,'Delivery Distances'!$B$6:$K$20))</f>
        <v>2</v>
      </c>
      <c r="P1919" s="7">
        <f t="shared" si="119"/>
        <v>6</v>
      </c>
    </row>
    <row r="1920" spans="1:16" ht="15.75" customHeight="1" x14ac:dyDescent="0.15">
      <c r="A1920" s="13">
        <v>43993</v>
      </c>
      <c r="B1920" s="19" t="s">
        <v>5359</v>
      </c>
      <c r="C1920" s="7" t="s">
        <v>1911</v>
      </c>
      <c r="D1920" s="14">
        <v>4</v>
      </c>
      <c r="E1920" s="14" t="str">
        <f>_xlfn.XLOOKUP(D1920,'Meal Info'!$A$4:$A$19,'Meal Info'!$B$4:$B$19)</f>
        <v>Burritos</v>
      </c>
      <c r="F1920" s="14" t="str">
        <f>_xlfn.XLOOKUP(D1920,'Meal Info'!$A$4:$A$19,'Meal Info'!$C$4:$C$19)</f>
        <v>Edo</v>
      </c>
      <c r="G1920" s="7">
        <v>5.63</v>
      </c>
      <c r="H1920" s="7">
        <f t="shared" si="120"/>
        <v>0.56300000000000006</v>
      </c>
      <c r="I1920" s="7">
        <f t="shared" si="121"/>
        <v>6.1929999999999996</v>
      </c>
      <c r="J1920" s="7">
        <v>0.04</v>
      </c>
      <c r="K1920" s="7">
        <f t="shared" si="118"/>
        <v>0.22520000000000001</v>
      </c>
      <c r="L1920" s="7" t="s">
        <v>5079</v>
      </c>
      <c r="M1920" s="7">
        <v>6</v>
      </c>
      <c r="N1920" s="7">
        <f>INDEX('Delivery Distances'!$B$6:$K$20,MATCH('Sales Summary_working sheet'!L1920,'Delivery Distances'!$A$6:$A$20,0),MATCH('Sales Summary_working sheet'!M1920,'Delivery Distances'!$B$5:$K$5,0))</f>
        <v>3</v>
      </c>
      <c r="O1920" s="7" cm="1">
        <f t="array" ref="O1920">_xlfn.XLOOKUP(L1920,'Delivery Distances'!$A$6:$A$20,_xlfn.XLOOKUP('Sales Summary_working sheet'!M1920,'Delivery Distances'!$B$5:$K$5,'Delivery Distances'!$B$6:$K$20))</f>
        <v>3</v>
      </c>
      <c r="P1920" s="7">
        <f t="shared" si="119"/>
        <v>7</v>
      </c>
    </row>
    <row r="1921" spans="1:16" ht="15.75" customHeight="1" x14ac:dyDescent="0.15">
      <c r="A1921" s="13">
        <v>43993</v>
      </c>
      <c r="B1921" s="19" t="s">
        <v>5359</v>
      </c>
      <c r="C1921" s="7" t="s">
        <v>4184</v>
      </c>
      <c r="D1921" s="14">
        <v>6</v>
      </c>
      <c r="E1921" s="14" t="str">
        <f>_xlfn.XLOOKUP(D1921,'Meal Info'!$A$4:$A$19,'Meal Info'!$B$4:$B$19)</f>
        <v>Indian</v>
      </c>
      <c r="F1921" s="14" t="str">
        <f>_xlfn.XLOOKUP(D1921,'Meal Info'!$A$4:$A$19,'Meal Info'!$C$4:$C$19)</f>
        <v>Edo</v>
      </c>
      <c r="G1921" s="7">
        <v>29.74</v>
      </c>
      <c r="H1921" s="7">
        <f t="shared" si="120"/>
        <v>2.9740000000000002</v>
      </c>
      <c r="I1921" s="7">
        <f t="shared" si="121"/>
        <v>32.713999999999999</v>
      </c>
      <c r="J1921" s="7">
        <v>0.4</v>
      </c>
      <c r="K1921" s="7">
        <f t="shared" si="118"/>
        <v>11.896000000000001</v>
      </c>
      <c r="L1921" s="7" t="s">
        <v>5078</v>
      </c>
      <c r="M1921" s="7">
        <v>7</v>
      </c>
      <c r="N1921" s="7">
        <f>INDEX('Delivery Distances'!$B$6:$K$20,MATCH('Sales Summary_working sheet'!L1921,'Delivery Distances'!$A$6:$A$20,0),MATCH('Sales Summary_working sheet'!M1921,'Delivery Distances'!$B$5:$K$5,0))</f>
        <v>2</v>
      </c>
      <c r="O1921" s="7" cm="1">
        <f t="array" ref="O1921">_xlfn.XLOOKUP(L1921,'Delivery Distances'!$A$6:$A$20,_xlfn.XLOOKUP('Sales Summary_working sheet'!M1921,'Delivery Distances'!$B$5:$K$5,'Delivery Distances'!$B$6:$K$20))</f>
        <v>2</v>
      </c>
      <c r="P1921" s="7">
        <f t="shared" si="119"/>
        <v>6</v>
      </c>
    </row>
    <row r="1922" spans="1:16" ht="15.75" customHeight="1" x14ac:dyDescent="0.15">
      <c r="A1922" s="13">
        <v>43993</v>
      </c>
      <c r="B1922" s="19" t="s">
        <v>5359</v>
      </c>
      <c r="C1922" s="7" t="s">
        <v>4620</v>
      </c>
      <c r="D1922" s="14">
        <v>4</v>
      </c>
      <c r="E1922" s="14" t="str">
        <f>_xlfn.XLOOKUP(D1922,'Meal Info'!$A$4:$A$19,'Meal Info'!$B$4:$B$19)</f>
        <v>Burritos</v>
      </c>
      <c r="F1922" s="14" t="str">
        <f>_xlfn.XLOOKUP(D1922,'Meal Info'!$A$4:$A$19,'Meal Info'!$C$4:$C$19)</f>
        <v>Edo</v>
      </c>
      <c r="G1922" s="7">
        <v>85.98</v>
      </c>
      <c r="H1922" s="7">
        <f t="shared" si="120"/>
        <v>8.5980000000000008</v>
      </c>
      <c r="I1922" s="7">
        <f t="shared" si="121"/>
        <v>94.578000000000003</v>
      </c>
      <c r="J1922" s="7">
        <v>0.15</v>
      </c>
      <c r="K1922" s="7">
        <f t="shared" si="118"/>
        <v>12.897</v>
      </c>
      <c r="L1922" s="7" t="s">
        <v>28</v>
      </c>
      <c r="M1922" s="7">
        <v>9</v>
      </c>
      <c r="N1922" s="7">
        <f>INDEX('Delivery Distances'!$B$6:$K$20,MATCH('Sales Summary_working sheet'!L1922,'Delivery Distances'!$A$6:$A$20,0),MATCH('Sales Summary_working sheet'!M1922,'Delivery Distances'!$B$5:$K$5,0))</f>
        <v>8</v>
      </c>
      <c r="O1922" s="7" cm="1">
        <f t="array" ref="O1922">_xlfn.XLOOKUP(L1922,'Delivery Distances'!$A$6:$A$20,_xlfn.XLOOKUP('Sales Summary_working sheet'!M1922,'Delivery Distances'!$B$5:$K$5,'Delivery Distances'!$B$6:$K$20))</f>
        <v>8</v>
      </c>
      <c r="P1922" s="7">
        <f t="shared" si="119"/>
        <v>11</v>
      </c>
    </row>
    <row r="1923" spans="1:16" ht="15.75" customHeight="1" x14ac:dyDescent="0.15">
      <c r="A1923" s="13">
        <v>43993</v>
      </c>
      <c r="B1923" s="19" t="s">
        <v>5359</v>
      </c>
      <c r="C1923" s="7" t="s">
        <v>2485</v>
      </c>
      <c r="D1923" s="14">
        <v>12</v>
      </c>
      <c r="E1923" s="14" t="str">
        <f>_xlfn.XLOOKUP(D1923,'Meal Info'!$A$4:$A$19,'Meal Info'!$B$4:$B$19)</f>
        <v>Thai</v>
      </c>
      <c r="F1923" s="14" t="str">
        <f>_xlfn.XLOOKUP(D1923,'Meal Info'!$A$4:$A$19,'Meal Info'!$C$4:$C$19)</f>
        <v>Edo</v>
      </c>
      <c r="G1923" s="7">
        <v>55.1</v>
      </c>
      <c r="H1923" s="7">
        <f t="shared" si="120"/>
        <v>5.5100000000000007</v>
      </c>
      <c r="I1923" s="7">
        <f t="shared" si="121"/>
        <v>60.61</v>
      </c>
      <c r="J1923" s="7">
        <v>0.14000000000000001</v>
      </c>
      <c r="K1923" s="7">
        <f t="shared" si="118"/>
        <v>7.7140000000000013</v>
      </c>
      <c r="L1923" s="7" t="s">
        <v>5076</v>
      </c>
      <c r="M1923" s="7">
        <v>5</v>
      </c>
      <c r="N1923" s="7">
        <f>INDEX('Delivery Distances'!$B$6:$K$20,MATCH('Sales Summary_working sheet'!L1923,'Delivery Distances'!$A$6:$A$20,0),MATCH('Sales Summary_working sheet'!M1923,'Delivery Distances'!$B$5:$K$5,0))</f>
        <v>6</v>
      </c>
      <c r="O1923" s="7" cm="1">
        <f t="array" ref="O1923">_xlfn.XLOOKUP(L1923,'Delivery Distances'!$A$6:$A$20,_xlfn.XLOOKUP('Sales Summary_working sheet'!M1923,'Delivery Distances'!$B$5:$K$5,'Delivery Distances'!$B$6:$K$20))</f>
        <v>6</v>
      </c>
      <c r="P1923" s="7">
        <f t="shared" si="119"/>
        <v>10</v>
      </c>
    </row>
    <row r="1924" spans="1:16" ht="15.75" customHeight="1" x14ac:dyDescent="0.15">
      <c r="A1924" s="13">
        <v>43993</v>
      </c>
      <c r="B1924" s="19" t="s">
        <v>5359</v>
      </c>
      <c r="C1924" s="7" t="s">
        <v>606</v>
      </c>
      <c r="D1924" s="14">
        <v>12</v>
      </c>
      <c r="E1924" s="14" t="str">
        <f>_xlfn.XLOOKUP(D1924,'Meal Info'!$A$4:$A$19,'Meal Info'!$B$4:$B$19)</f>
        <v>Thai</v>
      </c>
      <c r="F1924" s="14" t="str">
        <f>_xlfn.XLOOKUP(D1924,'Meal Info'!$A$4:$A$19,'Meal Info'!$C$4:$C$19)</f>
        <v>Edo</v>
      </c>
      <c r="G1924" s="7">
        <v>31.63</v>
      </c>
      <c r="H1924" s="7">
        <f t="shared" si="120"/>
        <v>3.1630000000000003</v>
      </c>
      <c r="I1924" s="7">
        <f t="shared" si="121"/>
        <v>34.792999999999999</v>
      </c>
      <c r="J1924" s="7">
        <v>0.21</v>
      </c>
      <c r="K1924" s="7">
        <f t="shared" si="118"/>
        <v>6.6422999999999996</v>
      </c>
      <c r="L1924" s="7" t="s">
        <v>30</v>
      </c>
      <c r="M1924" s="7">
        <v>3</v>
      </c>
      <c r="N1924" s="7">
        <f>INDEX('Delivery Distances'!$B$6:$K$20,MATCH('Sales Summary_working sheet'!L1924,'Delivery Distances'!$A$6:$A$20,0),MATCH('Sales Summary_working sheet'!M1924,'Delivery Distances'!$B$5:$K$5,0))</f>
        <v>9</v>
      </c>
      <c r="O1924" s="7" cm="1">
        <f t="array" ref="O1924">_xlfn.XLOOKUP(L1924,'Delivery Distances'!$A$6:$A$20,_xlfn.XLOOKUP('Sales Summary_working sheet'!M1924,'Delivery Distances'!$B$5:$K$5,'Delivery Distances'!$B$6:$K$20))</f>
        <v>9</v>
      </c>
      <c r="P1924" s="7">
        <f t="shared" si="119"/>
        <v>11.5</v>
      </c>
    </row>
    <row r="1925" spans="1:16" ht="15.75" customHeight="1" x14ac:dyDescent="0.15">
      <c r="A1925" s="13">
        <v>43993</v>
      </c>
      <c r="B1925" s="19" t="s">
        <v>5359</v>
      </c>
      <c r="C1925" s="7" t="s">
        <v>3511</v>
      </c>
      <c r="D1925" s="14">
        <v>4</v>
      </c>
      <c r="E1925" s="14" t="str">
        <f>_xlfn.XLOOKUP(D1925,'Meal Info'!$A$4:$A$19,'Meal Info'!$B$4:$B$19)</f>
        <v>Burritos</v>
      </c>
      <c r="F1925" s="14" t="str">
        <f>_xlfn.XLOOKUP(D1925,'Meal Info'!$A$4:$A$19,'Meal Info'!$C$4:$C$19)</f>
        <v>Edo</v>
      </c>
      <c r="G1925" s="7">
        <v>44.69</v>
      </c>
      <c r="H1925" s="7">
        <f t="shared" si="120"/>
        <v>4.4690000000000003</v>
      </c>
      <c r="I1925" s="7">
        <f t="shared" si="121"/>
        <v>49.158999999999999</v>
      </c>
      <c r="J1925" s="7">
        <v>0.13</v>
      </c>
      <c r="K1925" s="7">
        <f t="shared" ref="K1925:K1988" si="122">J1925*G1925</f>
        <v>5.8097000000000003</v>
      </c>
      <c r="L1925" s="7" t="s">
        <v>5075</v>
      </c>
      <c r="M1925" s="7">
        <v>1</v>
      </c>
      <c r="N1925" s="7">
        <f>INDEX('Delivery Distances'!$B$6:$K$20,MATCH('Sales Summary_working sheet'!L1925,'Delivery Distances'!$A$6:$A$20,0),MATCH('Sales Summary_working sheet'!M1925,'Delivery Distances'!$B$5:$K$5,0))</f>
        <v>3</v>
      </c>
      <c r="O1925" s="7" cm="1">
        <f t="array" ref="O1925">_xlfn.XLOOKUP(L1925,'Delivery Distances'!$A$6:$A$20,_xlfn.XLOOKUP('Sales Summary_working sheet'!M1925,'Delivery Distances'!$B$5:$K$5,'Delivery Distances'!$B$6:$K$20))</f>
        <v>3</v>
      </c>
      <c r="P1925" s="7">
        <f t="shared" ref="P1925:P1988" si="123">IF(O1925&lt;=2, O1925*3, IF(O1925&lt;=6, 3*2 + (O1925-2)*1, 3*2 + 4*1 + (O1925-6)*0.5))</f>
        <v>7</v>
      </c>
    </row>
    <row r="1926" spans="1:16" ht="15.75" customHeight="1" x14ac:dyDescent="0.15">
      <c r="A1926" s="13">
        <v>43993</v>
      </c>
      <c r="B1926" s="19" t="s">
        <v>5359</v>
      </c>
      <c r="C1926" s="7" t="s">
        <v>2792</v>
      </c>
      <c r="D1926" s="14">
        <v>4</v>
      </c>
      <c r="E1926" s="14" t="str">
        <f>_xlfn.XLOOKUP(D1926,'Meal Info'!$A$4:$A$19,'Meal Info'!$B$4:$B$19)</f>
        <v>Burritos</v>
      </c>
      <c r="F1926" s="14" t="str">
        <f>_xlfn.XLOOKUP(D1926,'Meal Info'!$A$4:$A$19,'Meal Info'!$C$4:$C$19)</f>
        <v>Edo</v>
      </c>
      <c r="G1926" s="7">
        <v>58.41</v>
      </c>
      <c r="H1926" s="7">
        <f t="shared" si="120"/>
        <v>5.8410000000000002</v>
      </c>
      <c r="I1926" s="7">
        <f t="shared" si="121"/>
        <v>64.250999999999991</v>
      </c>
      <c r="J1926" s="7">
        <v>0.32</v>
      </c>
      <c r="K1926" s="7">
        <f t="shared" si="122"/>
        <v>18.691199999999998</v>
      </c>
      <c r="L1926" s="7" t="s">
        <v>31</v>
      </c>
      <c r="M1926" s="7">
        <v>10</v>
      </c>
      <c r="N1926" s="7">
        <f>INDEX('Delivery Distances'!$B$6:$K$20,MATCH('Sales Summary_working sheet'!L1926,'Delivery Distances'!$A$6:$A$20,0),MATCH('Sales Summary_working sheet'!M1926,'Delivery Distances'!$B$5:$K$5,0))</f>
        <v>17</v>
      </c>
      <c r="O1926" s="7" cm="1">
        <f t="array" ref="O1926">_xlfn.XLOOKUP(L1926,'Delivery Distances'!$A$6:$A$20,_xlfn.XLOOKUP('Sales Summary_working sheet'!M1926,'Delivery Distances'!$B$5:$K$5,'Delivery Distances'!$B$6:$K$20))</f>
        <v>17</v>
      </c>
      <c r="P1926" s="7">
        <f t="shared" si="123"/>
        <v>15.5</v>
      </c>
    </row>
    <row r="1927" spans="1:16" ht="15.75" customHeight="1" x14ac:dyDescent="0.15">
      <c r="A1927" s="13">
        <v>43993</v>
      </c>
      <c r="B1927" s="19" t="s">
        <v>5359</v>
      </c>
      <c r="C1927" s="7" t="s">
        <v>456</v>
      </c>
      <c r="D1927" s="14">
        <v>6</v>
      </c>
      <c r="E1927" s="14" t="str">
        <f>_xlfn.XLOOKUP(D1927,'Meal Info'!$A$4:$A$19,'Meal Info'!$B$4:$B$19)</f>
        <v>Indian</v>
      </c>
      <c r="F1927" s="14" t="str">
        <f>_xlfn.XLOOKUP(D1927,'Meal Info'!$A$4:$A$19,'Meal Info'!$C$4:$C$19)</f>
        <v>Edo</v>
      </c>
      <c r="G1927" s="7">
        <v>51.68</v>
      </c>
      <c r="H1927" s="7">
        <f t="shared" si="120"/>
        <v>5.1680000000000001</v>
      </c>
      <c r="I1927" s="7">
        <f t="shared" si="121"/>
        <v>56.847999999999999</v>
      </c>
      <c r="J1927" s="7">
        <v>0.25</v>
      </c>
      <c r="K1927" s="7">
        <f t="shared" si="122"/>
        <v>12.92</v>
      </c>
      <c r="L1927" s="7" t="s">
        <v>5078</v>
      </c>
      <c r="M1927" s="7">
        <v>8</v>
      </c>
      <c r="N1927" s="7">
        <f>INDEX('Delivery Distances'!$B$6:$K$20,MATCH('Sales Summary_working sheet'!L1927,'Delivery Distances'!$A$6:$A$20,0),MATCH('Sales Summary_working sheet'!M1927,'Delivery Distances'!$B$5:$K$5,0))</f>
        <v>5</v>
      </c>
      <c r="O1927" s="7" cm="1">
        <f t="array" ref="O1927">_xlfn.XLOOKUP(L1927,'Delivery Distances'!$A$6:$A$20,_xlfn.XLOOKUP('Sales Summary_working sheet'!M1927,'Delivery Distances'!$B$5:$K$5,'Delivery Distances'!$B$6:$K$20))</f>
        <v>5</v>
      </c>
      <c r="P1927" s="7">
        <f t="shared" si="123"/>
        <v>9</v>
      </c>
    </row>
    <row r="1928" spans="1:16" ht="15.75" customHeight="1" x14ac:dyDescent="0.15">
      <c r="A1928" s="13">
        <v>43993</v>
      </c>
      <c r="B1928" s="19" t="s">
        <v>5359</v>
      </c>
      <c r="C1928" s="7" t="s">
        <v>4207</v>
      </c>
      <c r="D1928" s="14">
        <v>4</v>
      </c>
      <c r="E1928" s="14" t="str">
        <f>_xlfn.XLOOKUP(D1928,'Meal Info'!$A$4:$A$19,'Meal Info'!$B$4:$B$19)</f>
        <v>Burritos</v>
      </c>
      <c r="F1928" s="14" t="str">
        <f>_xlfn.XLOOKUP(D1928,'Meal Info'!$A$4:$A$19,'Meal Info'!$C$4:$C$19)</f>
        <v>Edo</v>
      </c>
      <c r="G1928" s="7">
        <v>26.08</v>
      </c>
      <c r="H1928" s="7">
        <f t="shared" si="120"/>
        <v>2.6080000000000001</v>
      </c>
      <c r="I1928" s="7">
        <f t="shared" si="121"/>
        <v>28.687999999999999</v>
      </c>
      <c r="J1928" s="7">
        <v>7.0000000000000007E-2</v>
      </c>
      <c r="K1928" s="7">
        <f t="shared" si="122"/>
        <v>1.8256000000000001</v>
      </c>
      <c r="L1928" s="7" t="s">
        <v>28</v>
      </c>
      <c r="M1928" s="7">
        <v>6</v>
      </c>
      <c r="N1928" s="7">
        <f>INDEX('Delivery Distances'!$B$6:$K$20,MATCH('Sales Summary_working sheet'!L1928,'Delivery Distances'!$A$6:$A$20,0),MATCH('Sales Summary_working sheet'!M1928,'Delivery Distances'!$B$5:$K$5,0))</f>
        <v>6</v>
      </c>
      <c r="O1928" s="7" cm="1">
        <f t="array" ref="O1928">_xlfn.XLOOKUP(L1928,'Delivery Distances'!$A$6:$A$20,_xlfn.XLOOKUP('Sales Summary_working sheet'!M1928,'Delivery Distances'!$B$5:$K$5,'Delivery Distances'!$B$6:$K$20))</f>
        <v>6</v>
      </c>
      <c r="P1928" s="7">
        <f t="shared" si="123"/>
        <v>10</v>
      </c>
    </row>
    <row r="1929" spans="1:16" ht="15.75" customHeight="1" x14ac:dyDescent="0.15">
      <c r="A1929" s="13">
        <v>43993</v>
      </c>
      <c r="B1929" s="19" t="s">
        <v>5360</v>
      </c>
      <c r="C1929" s="7" t="s">
        <v>4309</v>
      </c>
      <c r="D1929" s="14">
        <v>6</v>
      </c>
      <c r="E1929" s="14" t="str">
        <f>_xlfn.XLOOKUP(D1929,'Meal Info'!$A$4:$A$19,'Meal Info'!$B$4:$B$19)</f>
        <v>Indian</v>
      </c>
      <c r="F1929" s="14" t="str">
        <f>_xlfn.XLOOKUP(D1929,'Meal Info'!$A$4:$A$19,'Meal Info'!$C$4:$C$19)</f>
        <v>Edo</v>
      </c>
      <c r="G1929" s="7">
        <v>37.380000000000003</v>
      </c>
      <c r="H1929" s="7">
        <f t="shared" si="120"/>
        <v>3.7380000000000004</v>
      </c>
      <c r="I1929" s="7">
        <f t="shared" si="121"/>
        <v>41.118000000000002</v>
      </c>
      <c r="J1929" s="7">
        <v>0.12</v>
      </c>
      <c r="K1929" s="7">
        <f t="shared" si="122"/>
        <v>4.4855999999999998</v>
      </c>
      <c r="L1929" s="7" t="s">
        <v>5077</v>
      </c>
      <c r="M1929" s="7">
        <v>2</v>
      </c>
      <c r="N1929" s="7">
        <f>INDEX('Delivery Distances'!$B$6:$K$20,MATCH('Sales Summary_working sheet'!L1929,'Delivery Distances'!$A$6:$A$20,0),MATCH('Sales Summary_working sheet'!M1929,'Delivery Distances'!$B$5:$K$5,0))</f>
        <v>4</v>
      </c>
      <c r="O1929" s="7" cm="1">
        <f t="array" ref="O1929">_xlfn.XLOOKUP(L1929,'Delivery Distances'!$A$6:$A$20,_xlfn.XLOOKUP('Sales Summary_working sheet'!M1929,'Delivery Distances'!$B$5:$K$5,'Delivery Distances'!$B$6:$K$20))</f>
        <v>4</v>
      </c>
      <c r="P1929" s="7">
        <f t="shared" si="123"/>
        <v>8</v>
      </c>
    </row>
    <row r="1930" spans="1:16" ht="15.75" customHeight="1" x14ac:dyDescent="0.15">
      <c r="A1930" s="13">
        <v>43993</v>
      </c>
      <c r="B1930" s="19" t="s">
        <v>5360</v>
      </c>
      <c r="C1930" s="7" t="s">
        <v>4530</v>
      </c>
      <c r="D1930" s="14">
        <v>4</v>
      </c>
      <c r="E1930" s="14" t="str">
        <f>_xlfn.XLOOKUP(D1930,'Meal Info'!$A$4:$A$19,'Meal Info'!$B$4:$B$19)</f>
        <v>Burritos</v>
      </c>
      <c r="F1930" s="14" t="str">
        <f>_xlfn.XLOOKUP(D1930,'Meal Info'!$A$4:$A$19,'Meal Info'!$C$4:$C$19)</f>
        <v>Edo</v>
      </c>
      <c r="G1930" s="7">
        <v>69.790000000000006</v>
      </c>
      <c r="H1930" s="7">
        <f t="shared" si="120"/>
        <v>6.979000000000001</v>
      </c>
      <c r="I1930" s="7">
        <f t="shared" si="121"/>
        <v>76.769000000000005</v>
      </c>
      <c r="J1930" s="7">
        <v>0.19</v>
      </c>
      <c r="K1930" s="7">
        <f t="shared" si="122"/>
        <v>13.260100000000001</v>
      </c>
      <c r="L1930" s="7" t="s">
        <v>5079</v>
      </c>
      <c r="M1930" s="7">
        <v>10</v>
      </c>
      <c r="N1930" s="7">
        <f>INDEX('Delivery Distances'!$B$6:$K$20,MATCH('Sales Summary_working sheet'!L1930,'Delivery Distances'!$A$6:$A$20,0),MATCH('Sales Summary_working sheet'!M1930,'Delivery Distances'!$B$5:$K$5,0))</f>
        <v>4</v>
      </c>
      <c r="O1930" s="7" cm="1">
        <f t="array" ref="O1930">_xlfn.XLOOKUP(L1930,'Delivery Distances'!$A$6:$A$20,_xlfn.XLOOKUP('Sales Summary_working sheet'!M1930,'Delivery Distances'!$B$5:$K$5,'Delivery Distances'!$B$6:$K$20))</f>
        <v>4</v>
      </c>
      <c r="P1930" s="7">
        <f t="shared" si="123"/>
        <v>8</v>
      </c>
    </row>
    <row r="1931" spans="1:16" ht="15.75" customHeight="1" x14ac:dyDescent="0.15">
      <c r="A1931" s="13">
        <v>43993</v>
      </c>
      <c r="B1931" s="19" t="s">
        <v>5360</v>
      </c>
      <c r="C1931" s="7" t="s">
        <v>3529</v>
      </c>
      <c r="D1931" s="14">
        <v>12</v>
      </c>
      <c r="E1931" s="14" t="str">
        <f>_xlfn.XLOOKUP(D1931,'Meal Info'!$A$4:$A$19,'Meal Info'!$B$4:$B$19)</f>
        <v>Thai</v>
      </c>
      <c r="F1931" s="14" t="str">
        <f>_xlfn.XLOOKUP(D1931,'Meal Info'!$A$4:$A$19,'Meal Info'!$C$4:$C$19)</f>
        <v>Edo</v>
      </c>
      <c r="G1931" s="7">
        <v>51.27</v>
      </c>
      <c r="H1931" s="7">
        <f t="shared" si="120"/>
        <v>5.1270000000000007</v>
      </c>
      <c r="I1931" s="7">
        <f t="shared" si="121"/>
        <v>56.397000000000006</v>
      </c>
      <c r="J1931" s="7">
        <v>0.13</v>
      </c>
      <c r="K1931" s="7">
        <f t="shared" si="122"/>
        <v>6.6651000000000007</v>
      </c>
      <c r="L1931" s="7" t="s">
        <v>5080</v>
      </c>
      <c r="M1931" s="7">
        <v>3</v>
      </c>
      <c r="N1931" s="7">
        <f>INDEX('Delivery Distances'!$B$6:$K$20,MATCH('Sales Summary_working sheet'!L1931,'Delivery Distances'!$A$6:$A$20,0),MATCH('Sales Summary_working sheet'!M1931,'Delivery Distances'!$B$5:$K$5,0))</f>
        <v>5</v>
      </c>
      <c r="O1931" s="7" cm="1">
        <f t="array" ref="O1931">_xlfn.XLOOKUP(L1931,'Delivery Distances'!$A$6:$A$20,_xlfn.XLOOKUP('Sales Summary_working sheet'!M1931,'Delivery Distances'!$B$5:$K$5,'Delivery Distances'!$B$6:$K$20))</f>
        <v>5</v>
      </c>
      <c r="P1931" s="7">
        <f t="shared" si="123"/>
        <v>9</v>
      </c>
    </row>
    <row r="1932" spans="1:16" ht="15.75" customHeight="1" x14ac:dyDescent="0.15">
      <c r="A1932" s="13">
        <v>43993</v>
      </c>
      <c r="B1932" s="19" t="s">
        <v>5360</v>
      </c>
      <c r="C1932" s="7" t="s">
        <v>2856</v>
      </c>
      <c r="D1932" s="14">
        <v>4</v>
      </c>
      <c r="E1932" s="14" t="str">
        <f>_xlfn.XLOOKUP(D1932,'Meal Info'!$A$4:$A$19,'Meal Info'!$B$4:$B$19)</f>
        <v>Burritos</v>
      </c>
      <c r="F1932" s="14" t="str">
        <f>_xlfn.XLOOKUP(D1932,'Meal Info'!$A$4:$A$19,'Meal Info'!$C$4:$C$19)</f>
        <v>Edo</v>
      </c>
      <c r="G1932" s="7">
        <v>51.55</v>
      </c>
      <c r="H1932" s="7">
        <f t="shared" si="120"/>
        <v>5.1550000000000002</v>
      </c>
      <c r="I1932" s="7">
        <f t="shared" si="121"/>
        <v>56.704999999999998</v>
      </c>
      <c r="J1932" s="7">
        <v>0.14000000000000001</v>
      </c>
      <c r="K1932" s="7">
        <f t="shared" si="122"/>
        <v>7.2170000000000005</v>
      </c>
      <c r="L1932" s="7" t="s">
        <v>26</v>
      </c>
      <c r="M1932" s="7">
        <v>8</v>
      </c>
      <c r="N1932" s="7">
        <f>INDEX('Delivery Distances'!$B$6:$K$20,MATCH('Sales Summary_working sheet'!L1932,'Delivery Distances'!$A$6:$A$20,0),MATCH('Sales Summary_working sheet'!M1932,'Delivery Distances'!$B$5:$K$5,0))</f>
        <v>2</v>
      </c>
      <c r="O1932" s="7" cm="1">
        <f t="array" ref="O1932">_xlfn.XLOOKUP(L1932,'Delivery Distances'!$A$6:$A$20,_xlfn.XLOOKUP('Sales Summary_working sheet'!M1932,'Delivery Distances'!$B$5:$K$5,'Delivery Distances'!$B$6:$K$20))</f>
        <v>2</v>
      </c>
      <c r="P1932" s="7">
        <f t="shared" si="123"/>
        <v>6</v>
      </c>
    </row>
    <row r="1933" spans="1:16" ht="15.75" customHeight="1" x14ac:dyDescent="0.15">
      <c r="A1933" s="13">
        <v>43993</v>
      </c>
      <c r="B1933" s="19" t="s">
        <v>5360</v>
      </c>
      <c r="C1933" s="7" t="s">
        <v>825</v>
      </c>
      <c r="D1933" s="14">
        <v>12</v>
      </c>
      <c r="E1933" s="14" t="str">
        <f>_xlfn.XLOOKUP(D1933,'Meal Info'!$A$4:$A$19,'Meal Info'!$B$4:$B$19)</f>
        <v>Thai</v>
      </c>
      <c r="F1933" s="14" t="str">
        <f>_xlfn.XLOOKUP(D1933,'Meal Info'!$A$4:$A$19,'Meal Info'!$C$4:$C$19)</f>
        <v>Edo</v>
      </c>
      <c r="G1933" s="7">
        <v>63.51</v>
      </c>
      <c r="H1933" s="7">
        <f t="shared" si="120"/>
        <v>6.351</v>
      </c>
      <c r="I1933" s="7">
        <f t="shared" si="121"/>
        <v>69.861000000000004</v>
      </c>
      <c r="J1933" s="7">
        <v>0.1</v>
      </c>
      <c r="K1933" s="7">
        <f t="shared" si="122"/>
        <v>6.351</v>
      </c>
      <c r="L1933" s="7" t="s">
        <v>27</v>
      </c>
      <c r="M1933" s="7">
        <v>6</v>
      </c>
      <c r="N1933" s="7">
        <f>INDEX('Delivery Distances'!$B$6:$K$20,MATCH('Sales Summary_working sheet'!L1933,'Delivery Distances'!$A$6:$A$20,0),MATCH('Sales Summary_working sheet'!M1933,'Delivery Distances'!$B$5:$K$5,0))</f>
        <v>9</v>
      </c>
      <c r="O1933" s="7" cm="1">
        <f t="array" ref="O1933">_xlfn.XLOOKUP(L1933,'Delivery Distances'!$A$6:$A$20,_xlfn.XLOOKUP('Sales Summary_working sheet'!M1933,'Delivery Distances'!$B$5:$K$5,'Delivery Distances'!$B$6:$K$20))</f>
        <v>9</v>
      </c>
      <c r="P1933" s="7">
        <f t="shared" si="123"/>
        <v>11.5</v>
      </c>
    </row>
    <row r="1934" spans="1:16" ht="15.75" customHeight="1" x14ac:dyDescent="0.15">
      <c r="A1934" s="13">
        <v>43993</v>
      </c>
      <c r="B1934" s="19" t="s">
        <v>5360</v>
      </c>
      <c r="C1934" s="7" t="s">
        <v>3605</v>
      </c>
      <c r="D1934" s="14">
        <v>4</v>
      </c>
      <c r="E1934" s="14" t="str">
        <f>_xlfn.XLOOKUP(D1934,'Meal Info'!$A$4:$A$19,'Meal Info'!$B$4:$B$19)</f>
        <v>Burritos</v>
      </c>
      <c r="F1934" s="14" t="str">
        <f>_xlfn.XLOOKUP(D1934,'Meal Info'!$A$4:$A$19,'Meal Info'!$C$4:$C$19)</f>
        <v>Edo</v>
      </c>
      <c r="G1934" s="7">
        <v>89.94</v>
      </c>
      <c r="H1934" s="7">
        <f t="shared" si="120"/>
        <v>8.9939999999999998</v>
      </c>
      <c r="I1934" s="7">
        <f t="shared" si="121"/>
        <v>98.933999999999997</v>
      </c>
      <c r="J1934" s="7">
        <v>0.18</v>
      </c>
      <c r="K1934" s="7">
        <f t="shared" si="122"/>
        <v>16.1892</v>
      </c>
      <c r="L1934" s="7" t="s">
        <v>28</v>
      </c>
      <c r="M1934" s="7">
        <v>2</v>
      </c>
      <c r="N1934" s="7">
        <f>INDEX('Delivery Distances'!$B$6:$K$20,MATCH('Sales Summary_working sheet'!L1934,'Delivery Distances'!$A$6:$A$20,0),MATCH('Sales Summary_working sheet'!M1934,'Delivery Distances'!$B$5:$K$5,0))</f>
        <v>12</v>
      </c>
      <c r="O1934" s="7" cm="1">
        <f t="array" ref="O1934">_xlfn.XLOOKUP(L1934,'Delivery Distances'!$A$6:$A$20,_xlfn.XLOOKUP('Sales Summary_working sheet'!M1934,'Delivery Distances'!$B$5:$K$5,'Delivery Distances'!$B$6:$K$20))</f>
        <v>12</v>
      </c>
      <c r="P1934" s="7">
        <f t="shared" si="123"/>
        <v>13</v>
      </c>
    </row>
    <row r="1935" spans="1:16" ht="15.75" customHeight="1" x14ac:dyDescent="0.15">
      <c r="A1935" s="13">
        <v>43993</v>
      </c>
      <c r="B1935" s="19" t="s">
        <v>5360</v>
      </c>
      <c r="C1935" s="7" t="s">
        <v>1651</v>
      </c>
      <c r="D1935" s="14">
        <v>4</v>
      </c>
      <c r="E1935" s="14" t="str">
        <f>_xlfn.XLOOKUP(D1935,'Meal Info'!$A$4:$A$19,'Meal Info'!$B$4:$B$19)</f>
        <v>Burritos</v>
      </c>
      <c r="F1935" s="14" t="str">
        <f>_xlfn.XLOOKUP(D1935,'Meal Info'!$A$4:$A$19,'Meal Info'!$C$4:$C$19)</f>
        <v>Edo</v>
      </c>
      <c r="G1935" s="7">
        <v>63.49</v>
      </c>
      <c r="H1935" s="7">
        <f t="shared" si="120"/>
        <v>6.3490000000000002</v>
      </c>
      <c r="I1935" s="7">
        <f t="shared" si="121"/>
        <v>69.838999999999999</v>
      </c>
      <c r="J1935" s="7">
        <v>0.06</v>
      </c>
      <c r="K1935" s="7">
        <f t="shared" si="122"/>
        <v>3.8094000000000001</v>
      </c>
      <c r="L1935" s="7" t="s">
        <v>5076</v>
      </c>
      <c r="M1935" s="7">
        <v>2</v>
      </c>
      <c r="N1935" s="7">
        <f>INDEX('Delivery Distances'!$B$6:$K$20,MATCH('Sales Summary_working sheet'!L1935,'Delivery Distances'!$A$6:$A$20,0),MATCH('Sales Summary_working sheet'!M1935,'Delivery Distances'!$B$5:$K$5,0))</f>
        <v>11</v>
      </c>
      <c r="O1935" s="7" cm="1">
        <f t="array" ref="O1935">_xlfn.XLOOKUP(L1935,'Delivery Distances'!$A$6:$A$20,_xlfn.XLOOKUP('Sales Summary_working sheet'!M1935,'Delivery Distances'!$B$5:$K$5,'Delivery Distances'!$B$6:$K$20))</f>
        <v>11</v>
      </c>
      <c r="P1935" s="7">
        <f t="shared" si="123"/>
        <v>12.5</v>
      </c>
    </row>
    <row r="1936" spans="1:16" ht="15.75" customHeight="1" x14ac:dyDescent="0.15">
      <c r="A1936" s="13">
        <v>43993</v>
      </c>
      <c r="B1936" s="19" t="s">
        <v>5360</v>
      </c>
      <c r="C1936" s="7" t="s">
        <v>461</v>
      </c>
      <c r="D1936" s="14">
        <v>12</v>
      </c>
      <c r="E1936" s="14" t="str">
        <f>_xlfn.XLOOKUP(D1936,'Meal Info'!$A$4:$A$19,'Meal Info'!$B$4:$B$19)</f>
        <v>Thai</v>
      </c>
      <c r="F1936" s="14" t="str">
        <f>_xlfn.XLOOKUP(D1936,'Meal Info'!$A$4:$A$19,'Meal Info'!$C$4:$C$19)</f>
        <v>Edo</v>
      </c>
      <c r="G1936" s="7">
        <v>72.48</v>
      </c>
      <c r="H1936" s="7">
        <f t="shared" si="120"/>
        <v>7.2480000000000011</v>
      </c>
      <c r="I1936" s="7">
        <f t="shared" si="121"/>
        <v>79.728000000000009</v>
      </c>
      <c r="J1936" s="7">
        <v>0.2</v>
      </c>
      <c r="K1936" s="7">
        <f t="shared" si="122"/>
        <v>14.496000000000002</v>
      </c>
      <c r="L1936" s="7" t="s">
        <v>29</v>
      </c>
      <c r="M1936" s="7">
        <v>5</v>
      </c>
      <c r="N1936" s="7">
        <f>INDEX('Delivery Distances'!$B$6:$K$20,MATCH('Sales Summary_working sheet'!L1936,'Delivery Distances'!$A$6:$A$20,0),MATCH('Sales Summary_working sheet'!M1936,'Delivery Distances'!$B$5:$K$5,0))</f>
        <v>14</v>
      </c>
      <c r="O1936" s="7" cm="1">
        <f t="array" ref="O1936">_xlfn.XLOOKUP(L1936,'Delivery Distances'!$A$6:$A$20,_xlfn.XLOOKUP('Sales Summary_working sheet'!M1936,'Delivery Distances'!$B$5:$K$5,'Delivery Distances'!$B$6:$K$20))</f>
        <v>14</v>
      </c>
      <c r="P1936" s="7">
        <f t="shared" si="123"/>
        <v>14</v>
      </c>
    </row>
    <row r="1937" spans="1:16" ht="15.75" customHeight="1" x14ac:dyDescent="0.15">
      <c r="A1937" s="13">
        <v>43993</v>
      </c>
      <c r="B1937" s="19" t="s">
        <v>5360</v>
      </c>
      <c r="C1937" s="7" t="s">
        <v>2949</v>
      </c>
      <c r="D1937" s="14">
        <v>12</v>
      </c>
      <c r="E1937" s="14" t="str">
        <f>_xlfn.XLOOKUP(D1937,'Meal Info'!$A$4:$A$19,'Meal Info'!$B$4:$B$19)</f>
        <v>Thai</v>
      </c>
      <c r="F1937" s="14" t="str">
        <f>_xlfn.XLOOKUP(D1937,'Meal Info'!$A$4:$A$19,'Meal Info'!$C$4:$C$19)</f>
        <v>Edo</v>
      </c>
      <c r="G1937" s="7">
        <v>13.93</v>
      </c>
      <c r="H1937" s="7">
        <f t="shared" si="120"/>
        <v>1.393</v>
      </c>
      <c r="I1937" s="7">
        <f t="shared" si="121"/>
        <v>15.323</v>
      </c>
      <c r="J1937" s="7">
        <v>0.03</v>
      </c>
      <c r="K1937" s="7">
        <f t="shared" si="122"/>
        <v>0.41789999999999999</v>
      </c>
      <c r="L1937" s="7" t="s">
        <v>26</v>
      </c>
      <c r="M1937" s="7">
        <v>2</v>
      </c>
      <c r="N1937" s="7">
        <f>INDEX('Delivery Distances'!$B$6:$K$20,MATCH('Sales Summary_working sheet'!L1937,'Delivery Distances'!$A$6:$A$20,0),MATCH('Sales Summary_working sheet'!M1937,'Delivery Distances'!$B$5:$K$5,0))</f>
        <v>2</v>
      </c>
      <c r="O1937" s="7" cm="1">
        <f t="array" ref="O1937">_xlfn.XLOOKUP(L1937,'Delivery Distances'!$A$6:$A$20,_xlfn.XLOOKUP('Sales Summary_working sheet'!M1937,'Delivery Distances'!$B$5:$K$5,'Delivery Distances'!$B$6:$K$20))</f>
        <v>2</v>
      </c>
      <c r="P1937" s="7">
        <f t="shared" si="123"/>
        <v>6</v>
      </c>
    </row>
    <row r="1938" spans="1:16" ht="15.75" customHeight="1" x14ac:dyDescent="0.15">
      <c r="A1938" s="13">
        <v>43993</v>
      </c>
      <c r="B1938" s="19" t="s">
        <v>5360</v>
      </c>
      <c r="C1938" s="7" t="s">
        <v>4881</v>
      </c>
      <c r="D1938" s="14">
        <v>12</v>
      </c>
      <c r="E1938" s="14" t="str">
        <f>_xlfn.XLOOKUP(D1938,'Meal Info'!$A$4:$A$19,'Meal Info'!$B$4:$B$19)</f>
        <v>Thai</v>
      </c>
      <c r="F1938" s="14" t="str">
        <f>_xlfn.XLOOKUP(D1938,'Meal Info'!$A$4:$A$19,'Meal Info'!$C$4:$C$19)</f>
        <v>Edo</v>
      </c>
      <c r="G1938" s="7">
        <v>88.18</v>
      </c>
      <c r="H1938" s="7">
        <f t="shared" si="120"/>
        <v>8.8180000000000014</v>
      </c>
      <c r="I1938" s="7">
        <f t="shared" si="121"/>
        <v>96.998000000000005</v>
      </c>
      <c r="J1938" s="7">
        <v>0.38</v>
      </c>
      <c r="K1938" s="7">
        <f t="shared" si="122"/>
        <v>33.508400000000002</v>
      </c>
      <c r="L1938" s="7" t="s">
        <v>5075</v>
      </c>
      <c r="M1938" s="7">
        <v>8</v>
      </c>
      <c r="N1938" s="7">
        <f>INDEX('Delivery Distances'!$B$6:$K$20,MATCH('Sales Summary_working sheet'!L1938,'Delivery Distances'!$A$6:$A$20,0),MATCH('Sales Summary_working sheet'!M1938,'Delivery Distances'!$B$5:$K$5,0))</f>
        <v>2</v>
      </c>
      <c r="O1938" s="7" cm="1">
        <f t="array" ref="O1938">_xlfn.XLOOKUP(L1938,'Delivery Distances'!$A$6:$A$20,_xlfn.XLOOKUP('Sales Summary_working sheet'!M1938,'Delivery Distances'!$B$5:$K$5,'Delivery Distances'!$B$6:$K$20))</f>
        <v>2</v>
      </c>
      <c r="P1938" s="7">
        <f t="shared" si="123"/>
        <v>6</v>
      </c>
    </row>
    <row r="1939" spans="1:16" ht="15.75" customHeight="1" x14ac:dyDescent="0.15">
      <c r="A1939" s="13">
        <v>43993</v>
      </c>
      <c r="B1939" s="19" t="s">
        <v>5360</v>
      </c>
      <c r="C1939" s="7" t="s">
        <v>4609</v>
      </c>
      <c r="D1939" s="14">
        <v>12</v>
      </c>
      <c r="E1939" s="14" t="str">
        <f>_xlfn.XLOOKUP(D1939,'Meal Info'!$A$4:$A$19,'Meal Info'!$B$4:$B$19)</f>
        <v>Thai</v>
      </c>
      <c r="F1939" s="14" t="str">
        <f>_xlfn.XLOOKUP(D1939,'Meal Info'!$A$4:$A$19,'Meal Info'!$C$4:$C$19)</f>
        <v>Edo</v>
      </c>
      <c r="G1939" s="7">
        <v>34.64</v>
      </c>
      <c r="H1939" s="7">
        <f t="shared" si="120"/>
        <v>3.4640000000000004</v>
      </c>
      <c r="I1939" s="7">
        <f t="shared" si="121"/>
        <v>38.103999999999999</v>
      </c>
      <c r="J1939" s="7">
        <v>0.34</v>
      </c>
      <c r="K1939" s="7">
        <f t="shared" si="122"/>
        <v>11.777600000000001</v>
      </c>
      <c r="L1939" s="7" t="s">
        <v>29</v>
      </c>
      <c r="M1939" s="7">
        <v>2</v>
      </c>
      <c r="N1939" s="7">
        <f>INDEX('Delivery Distances'!$B$6:$K$20,MATCH('Sales Summary_working sheet'!L1939,'Delivery Distances'!$A$6:$A$20,0),MATCH('Sales Summary_working sheet'!M1939,'Delivery Distances'!$B$5:$K$5,0))</f>
        <v>18</v>
      </c>
      <c r="O1939" s="7" cm="1">
        <f t="array" ref="O1939">_xlfn.XLOOKUP(L1939,'Delivery Distances'!$A$6:$A$20,_xlfn.XLOOKUP('Sales Summary_working sheet'!M1939,'Delivery Distances'!$B$5:$K$5,'Delivery Distances'!$B$6:$K$20))</f>
        <v>18</v>
      </c>
      <c r="P1939" s="7">
        <f t="shared" si="123"/>
        <v>16</v>
      </c>
    </row>
    <row r="1940" spans="1:16" ht="15.75" customHeight="1" x14ac:dyDescent="0.15">
      <c r="A1940" s="13">
        <v>43993</v>
      </c>
      <c r="B1940" s="19" t="s">
        <v>5360</v>
      </c>
      <c r="C1940" s="7" t="s">
        <v>4135</v>
      </c>
      <c r="D1940" s="14">
        <v>6</v>
      </c>
      <c r="E1940" s="14" t="str">
        <f>_xlfn.XLOOKUP(D1940,'Meal Info'!$A$4:$A$19,'Meal Info'!$B$4:$B$19)</f>
        <v>Indian</v>
      </c>
      <c r="F1940" s="14" t="str">
        <f>_xlfn.XLOOKUP(D1940,'Meal Info'!$A$4:$A$19,'Meal Info'!$C$4:$C$19)</f>
        <v>Edo</v>
      </c>
      <c r="G1940" s="7">
        <v>56.19</v>
      </c>
      <c r="H1940" s="7">
        <f t="shared" si="120"/>
        <v>5.6189999999999998</v>
      </c>
      <c r="I1940" s="7">
        <f t="shared" si="121"/>
        <v>61.808999999999997</v>
      </c>
      <c r="J1940" s="7">
        <v>0.26</v>
      </c>
      <c r="K1940" s="7">
        <f t="shared" si="122"/>
        <v>14.609399999999999</v>
      </c>
      <c r="L1940" s="7" t="s">
        <v>5083</v>
      </c>
      <c r="M1940" s="7">
        <v>2</v>
      </c>
      <c r="N1940" s="7">
        <f>INDEX('Delivery Distances'!$B$6:$K$20,MATCH('Sales Summary_working sheet'!L1940,'Delivery Distances'!$A$6:$A$20,0),MATCH('Sales Summary_working sheet'!M1940,'Delivery Distances'!$B$5:$K$5,0))</f>
        <v>1</v>
      </c>
      <c r="O1940" s="7" cm="1">
        <f t="array" ref="O1940">_xlfn.XLOOKUP(L1940,'Delivery Distances'!$A$6:$A$20,_xlfn.XLOOKUP('Sales Summary_working sheet'!M1940,'Delivery Distances'!$B$5:$K$5,'Delivery Distances'!$B$6:$K$20))</f>
        <v>1</v>
      </c>
      <c r="P1940" s="7">
        <f t="shared" si="123"/>
        <v>3</v>
      </c>
    </row>
    <row r="1941" spans="1:16" ht="15.75" customHeight="1" x14ac:dyDescent="0.15">
      <c r="A1941" s="13">
        <v>43993</v>
      </c>
      <c r="B1941" s="19" t="s">
        <v>5360</v>
      </c>
      <c r="C1941" s="7" t="s">
        <v>1457</v>
      </c>
      <c r="D1941" s="14">
        <v>6</v>
      </c>
      <c r="E1941" s="14" t="str">
        <f>_xlfn.XLOOKUP(D1941,'Meal Info'!$A$4:$A$19,'Meal Info'!$B$4:$B$19)</f>
        <v>Indian</v>
      </c>
      <c r="F1941" s="14" t="str">
        <f>_xlfn.XLOOKUP(D1941,'Meal Info'!$A$4:$A$19,'Meal Info'!$C$4:$C$19)</f>
        <v>Edo</v>
      </c>
      <c r="G1941" s="7">
        <v>98.15</v>
      </c>
      <c r="H1941" s="7">
        <f t="shared" si="120"/>
        <v>9.8150000000000013</v>
      </c>
      <c r="I1941" s="7">
        <f t="shared" si="121"/>
        <v>107.965</v>
      </c>
      <c r="J1941" s="7">
        <v>0.05</v>
      </c>
      <c r="K1941" s="7">
        <f t="shared" si="122"/>
        <v>4.9075000000000006</v>
      </c>
      <c r="L1941" s="7" t="s">
        <v>5077</v>
      </c>
      <c r="M1941" s="7">
        <v>2</v>
      </c>
      <c r="N1941" s="7">
        <f>INDEX('Delivery Distances'!$B$6:$K$20,MATCH('Sales Summary_working sheet'!L1941,'Delivery Distances'!$A$6:$A$20,0),MATCH('Sales Summary_working sheet'!M1941,'Delivery Distances'!$B$5:$K$5,0))</f>
        <v>4</v>
      </c>
      <c r="O1941" s="7" cm="1">
        <f t="array" ref="O1941">_xlfn.XLOOKUP(L1941,'Delivery Distances'!$A$6:$A$20,_xlfn.XLOOKUP('Sales Summary_working sheet'!M1941,'Delivery Distances'!$B$5:$K$5,'Delivery Distances'!$B$6:$K$20))</f>
        <v>4</v>
      </c>
      <c r="P1941" s="7">
        <f t="shared" si="123"/>
        <v>8</v>
      </c>
    </row>
    <row r="1942" spans="1:16" ht="15.75" customHeight="1" x14ac:dyDescent="0.15">
      <c r="A1942" s="13">
        <v>43993</v>
      </c>
      <c r="B1942" s="19" t="s">
        <v>5360</v>
      </c>
      <c r="C1942" s="7" t="s">
        <v>124</v>
      </c>
      <c r="D1942" s="14">
        <v>6</v>
      </c>
      <c r="E1942" s="14" t="str">
        <f>_xlfn.XLOOKUP(D1942,'Meal Info'!$A$4:$A$19,'Meal Info'!$B$4:$B$19)</f>
        <v>Indian</v>
      </c>
      <c r="F1942" s="14" t="str">
        <f>_xlfn.XLOOKUP(D1942,'Meal Info'!$A$4:$A$19,'Meal Info'!$C$4:$C$19)</f>
        <v>Edo</v>
      </c>
      <c r="G1942" s="7">
        <v>16.579999999999998</v>
      </c>
      <c r="H1942" s="7">
        <f t="shared" si="120"/>
        <v>1.6579999999999999</v>
      </c>
      <c r="I1942" s="7">
        <f t="shared" si="121"/>
        <v>18.238</v>
      </c>
      <c r="J1942" s="7">
        <v>0.06</v>
      </c>
      <c r="K1942" s="7">
        <f t="shared" si="122"/>
        <v>0.99479999999999991</v>
      </c>
      <c r="L1942" s="7" t="s">
        <v>5080</v>
      </c>
      <c r="M1942" s="7">
        <v>3</v>
      </c>
      <c r="N1942" s="7">
        <f>INDEX('Delivery Distances'!$B$6:$K$20,MATCH('Sales Summary_working sheet'!L1942,'Delivery Distances'!$A$6:$A$20,0),MATCH('Sales Summary_working sheet'!M1942,'Delivery Distances'!$B$5:$K$5,0))</f>
        <v>5</v>
      </c>
      <c r="O1942" s="7" cm="1">
        <f t="array" ref="O1942">_xlfn.XLOOKUP(L1942,'Delivery Distances'!$A$6:$A$20,_xlfn.XLOOKUP('Sales Summary_working sheet'!M1942,'Delivery Distances'!$B$5:$K$5,'Delivery Distances'!$B$6:$K$20))</f>
        <v>5</v>
      </c>
      <c r="P1942" s="7">
        <f t="shared" si="123"/>
        <v>9</v>
      </c>
    </row>
    <row r="1943" spans="1:16" ht="15.75" customHeight="1" x14ac:dyDescent="0.15">
      <c r="A1943" s="13">
        <v>43993</v>
      </c>
      <c r="B1943" s="19" t="s">
        <v>5360</v>
      </c>
      <c r="C1943" s="7" t="s">
        <v>3753</v>
      </c>
      <c r="D1943" s="14">
        <v>12</v>
      </c>
      <c r="E1943" s="14" t="str">
        <f>_xlfn.XLOOKUP(D1943,'Meal Info'!$A$4:$A$19,'Meal Info'!$B$4:$B$19)</f>
        <v>Thai</v>
      </c>
      <c r="F1943" s="14" t="str">
        <f>_xlfn.XLOOKUP(D1943,'Meal Info'!$A$4:$A$19,'Meal Info'!$C$4:$C$19)</f>
        <v>Edo</v>
      </c>
      <c r="G1943" s="7">
        <v>55.43</v>
      </c>
      <c r="H1943" s="7">
        <f t="shared" si="120"/>
        <v>5.5430000000000001</v>
      </c>
      <c r="I1943" s="7">
        <f t="shared" si="121"/>
        <v>60.972999999999999</v>
      </c>
      <c r="J1943" s="7">
        <v>0.25</v>
      </c>
      <c r="K1943" s="7">
        <f t="shared" si="122"/>
        <v>13.8575</v>
      </c>
      <c r="L1943" s="7" t="s">
        <v>5078</v>
      </c>
      <c r="M1943" s="7">
        <v>3</v>
      </c>
      <c r="N1943" s="7">
        <f>INDEX('Delivery Distances'!$B$6:$K$20,MATCH('Sales Summary_working sheet'!L1943,'Delivery Distances'!$A$6:$A$20,0),MATCH('Sales Summary_working sheet'!M1943,'Delivery Distances'!$B$5:$K$5,0))</f>
        <v>5</v>
      </c>
      <c r="O1943" s="7" cm="1">
        <f t="array" ref="O1943">_xlfn.XLOOKUP(L1943,'Delivery Distances'!$A$6:$A$20,_xlfn.XLOOKUP('Sales Summary_working sheet'!M1943,'Delivery Distances'!$B$5:$K$5,'Delivery Distances'!$B$6:$K$20))</f>
        <v>5</v>
      </c>
      <c r="P1943" s="7">
        <f t="shared" si="123"/>
        <v>9</v>
      </c>
    </row>
    <row r="1944" spans="1:16" ht="15.75" customHeight="1" x14ac:dyDescent="0.15">
      <c r="A1944" s="13">
        <v>43993</v>
      </c>
      <c r="B1944" s="19" t="s">
        <v>5360</v>
      </c>
      <c r="C1944" s="7" t="s">
        <v>4432</v>
      </c>
      <c r="D1944" s="14">
        <v>4</v>
      </c>
      <c r="E1944" s="14" t="str">
        <f>_xlfn.XLOOKUP(D1944,'Meal Info'!$A$4:$A$19,'Meal Info'!$B$4:$B$19)</f>
        <v>Burritos</v>
      </c>
      <c r="F1944" s="14" t="str">
        <f>_xlfn.XLOOKUP(D1944,'Meal Info'!$A$4:$A$19,'Meal Info'!$C$4:$C$19)</f>
        <v>Edo</v>
      </c>
      <c r="G1944" s="7">
        <v>78.33</v>
      </c>
      <c r="H1944" s="7">
        <f t="shared" si="120"/>
        <v>7.8330000000000002</v>
      </c>
      <c r="I1944" s="7">
        <f t="shared" si="121"/>
        <v>86.162999999999997</v>
      </c>
      <c r="J1944" s="7">
        <v>0.28999999999999998</v>
      </c>
      <c r="K1944" s="7">
        <f t="shared" si="122"/>
        <v>22.715699999999998</v>
      </c>
      <c r="L1944" s="7" t="s">
        <v>26</v>
      </c>
      <c r="M1944" s="7">
        <v>1</v>
      </c>
      <c r="N1944" s="7">
        <f>INDEX('Delivery Distances'!$B$6:$K$20,MATCH('Sales Summary_working sheet'!L1944,'Delivery Distances'!$A$6:$A$20,0),MATCH('Sales Summary_working sheet'!M1944,'Delivery Distances'!$B$5:$K$5,0))</f>
        <v>2</v>
      </c>
      <c r="O1944" s="7" cm="1">
        <f t="array" ref="O1944">_xlfn.XLOOKUP(L1944,'Delivery Distances'!$A$6:$A$20,_xlfn.XLOOKUP('Sales Summary_working sheet'!M1944,'Delivery Distances'!$B$5:$K$5,'Delivery Distances'!$B$6:$K$20))</f>
        <v>2</v>
      </c>
      <c r="P1944" s="7">
        <f t="shared" si="123"/>
        <v>6</v>
      </c>
    </row>
    <row r="1945" spans="1:16" ht="15.75" customHeight="1" x14ac:dyDescent="0.15">
      <c r="A1945" s="13">
        <v>43993</v>
      </c>
      <c r="B1945" s="19" t="s">
        <v>5361</v>
      </c>
      <c r="C1945" s="7" t="s">
        <v>894</v>
      </c>
      <c r="D1945" s="14">
        <v>12</v>
      </c>
      <c r="E1945" s="14" t="str">
        <f>_xlfn.XLOOKUP(D1945,'Meal Info'!$A$4:$A$19,'Meal Info'!$B$4:$B$19)</f>
        <v>Thai</v>
      </c>
      <c r="F1945" s="14" t="str">
        <f>_xlfn.XLOOKUP(D1945,'Meal Info'!$A$4:$A$19,'Meal Info'!$C$4:$C$19)</f>
        <v>Edo</v>
      </c>
      <c r="G1945" s="7">
        <v>91.16</v>
      </c>
      <c r="H1945" s="7">
        <f t="shared" si="120"/>
        <v>9.1159999999999997</v>
      </c>
      <c r="I1945" s="7">
        <f t="shared" si="121"/>
        <v>100.276</v>
      </c>
      <c r="J1945" s="7">
        <v>0.28000000000000003</v>
      </c>
      <c r="K1945" s="7">
        <f t="shared" si="122"/>
        <v>25.524800000000003</v>
      </c>
      <c r="L1945" s="7" t="s">
        <v>5080</v>
      </c>
      <c r="M1945" s="7">
        <v>10</v>
      </c>
      <c r="N1945" s="7">
        <f>INDEX('Delivery Distances'!$B$6:$K$20,MATCH('Sales Summary_working sheet'!L1945,'Delivery Distances'!$A$6:$A$20,0),MATCH('Sales Summary_working sheet'!M1945,'Delivery Distances'!$B$5:$K$5,0))</f>
        <v>5</v>
      </c>
      <c r="O1945" s="7" cm="1">
        <f t="array" ref="O1945">_xlfn.XLOOKUP(L1945,'Delivery Distances'!$A$6:$A$20,_xlfn.XLOOKUP('Sales Summary_working sheet'!M1945,'Delivery Distances'!$B$5:$K$5,'Delivery Distances'!$B$6:$K$20))</f>
        <v>5</v>
      </c>
      <c r="P1945" s="7">
        <f t="shared" si="123"/>
        <v>9</v>
      </c>
    </row>
    <row r="1946" spans="1:16" ht="15.75" customHeight="1" x14ac:dyDescent="0.15">
      <c r="A1946" s="13">
        <v>43993</v>
      </c>
      <c r="B1946" s="19" t="s">
        <v>5361</v>
      </c>
      <c r="C1946" s="7" t="s">
        <v>2237</v>
      </c>
      <c r="D1946" s="14">
        <v>6</v>
      </c>
      <c r="E1946" s="14" t="str">
        <f>_xlfn.XLOOKUP(D1946,'Meal Info'!$A$4:$A$19,'Meal Info'!$B$4:$B$19)</f>
        <v>Indian</v>
      </c>
      <c r="F1946" s="14" t="str">
        <f>_xlfn.XLOOKUP(D1946,'Meal Info'!$A$4:$A$19,'Meal Info'!$C$4:$C$19)</f>
        <v>Edo</v>
      </c>
      <c r="G1946" s="7">
        <v>70.510000000000005</v>
      </c>
      <c r="H1946" s="7">
        <f t="shared" si="120"/>
        <v>7.051000000000001</v>
      </c>
      <c r="I1946" s="7">
        <f t="shared" si="121"/>
        <v>77.561000000000007</v>
      </c>
      <c r="J1946" s="7">
        <v>0.12</v>
      </c>
      <c r="K1946" s="7">
        <f t="shared" si="122"/>
        <v>8.4611999999999998</v>
      </c>
      <c r="L1946" s="7" t="s">
        <v>31</v>
      </c>
      <c r="M1946" s="7">
        <v>4</v>
      </c>
      <c r="N1946" s="7">
        <f>INDEX('Delivery Distances'!$B$6:$K$20,MATCH('Sales Summary_working sheet'!L1946,'Delivery Distances'!$A$6:$A$20,0),MATCH('Sales Summary_working sheet'!M1946,'Delivery Distances'!$B$5:$K$5,0))</f>
        <v>8</v>
      </c>
      <c r="O1946" s="7" cm="1">
        <f t="array" ref="O1946">_xlfn.XLOOKUP(L1946,'Delivery Distances'!$A$6:$A$20,_xlfn.XLOOKUP('Sales Summary_working sheet'!M1946,'Delivery Distances'!$B$5:$K$5,'Delivery Distances'!$B$6:$K$20))</f>
        <v>8</v>
      </c>
      <c r="P1946" s="7">
        <f t="shared" si="123"/>
        <v>11</v>
      </c>
    </row>
    <row r="1947" spans="1:16" ht="15.75" customHeight="1" x14ac:dyDescent="0.15">
      <c r="A1947" s="13">
        <v>43993</v>
      </c>
      <c r="B1947" s="19" t="s">
        <v>5361</v>
      </c>
      <c r="C1947" s="7" t="s">
        <v>4942</v>
      </c>
      <c r="D1947" s="14">
        <v>4</v>
      </c>
      <c r="E1947" s="14" t="str">
        <f>_xlfn.XLOOKUP(D1947,'Meal Info'!$A$4:$A$19,'Meal Info'!$B$4:$B$19)</f>
        <v>Burritos</v>
      </c>
      <c r="F1947" s="14" t="str">
        <f>_xlfn.XLOOKUP(D1947,'Meal Info'!$A$4:$A$19,'Meal Info'!$C$4:$C$19)</f>
        <v>Edo</v>
      </c>
      <c r="G1947" s="7">
        <v>25.63</v>
      </c>
      <c r="H1947" s="7">
        <f t="shared" si="120"/>
        <v>2.5630000000000002</v>
      </c>
      <c r="I1947" s="7">
        <f t="shared" si="121"/>
        <v>28.192999999999998</v>
      </c>
      <c r="J1947" s="7">
        <v>0.06</v>
      </c>
      <c r="K1947" s="7">
        <f t="shared" si="122"/>
        <v>1.5377999999999998</v>
      </c>
      <c r="L1947" s="7" t="s">
        <v>5080</v>
      </c>
      <c r="M1947" s="7">
        <v>10</v>
      </c>
      <c r="N1947" s="7">
        <f>INDEX('Delivery Distances'!$B$6:$K$20,MATCH('Sales Summary_working sheet'!L1947,'Delivery Distances'!$A$6:$A$20,0),MATCH('Sales Summary_working sheet'!M1947,'Delivery Distances'!$B$5:$K$5,0))</f>
        <v>5</v>
      </c>
      <c r="O1947" s="7" cm="1">
        <f t="array" ref="O1947">_xlfn.XLOOKUP(L1947,'Delivery Distances'!$A$6:$A$20,_xlfn.XLOOKUP('Sales Summary_working sheet'!M1947,'Delivery Distances'!$B$5:$K$5,'Delivery Distances'!$B$6:$K$20))</f>
        <v>5</v>
      </c>
      <c r="P1947" s="7">
        <f t="shared" si="123"/>
        <v>9</v>
      </c>
    </row>
    <row r="1948" spans="1:16" ht="15.75" customHeight="1" x14ac:dyDescent="0.15">
      <c r="A1948" s="13">
        <v>43993</v>
      </c>
      <c r="B1948" s="19" t="s">
        <v>5361</v>
      </c>
      <c r="C1948" s="7" t="s">
        <v>422</v>
      </c>
      <c r="D1948" s="14">
        <v>12</v>
      </c>
      <c r="E1948" s="14" t="str">
        <f>_xlfn.XLOOKUP(D1948,'Meal Info'!$A$4:$A$19,'Meal Info'!$B$4:$B$19)</f>
        <v>Thai</v>
      </c>
      <c r="F1948" s="14" t="str">
        <f>_xlfn.XLOOKUP(D1948,'Meal Info'!$A$4:$A$19,'Meal Info'!$C$4:$C$19)</f>
        <v>Edo</v>
      </c>
      <c r="G1948" s="7">
        <v>56.9</v>
      </c>
      <c r="H1948" s="7">
        <f t="shared" si="120"/>
        <v>5.69</v>
      </c>
      <c r="I1948" s="7">
        <f t="shared" si="121"/>
        <v>62.589999999999996</v>
      </c>
      <c r="J1948" s="7">
        <v>0.2</v>
      </c>
      <c r="K1948" s="7">
        <f t="shared" si="122"/>
        <v>11.38</v>
      </c>
      <c r="L1948" s="7" t="s">
        <v>5078</v>
      </c>
      <c r="M1948" s="7">
        <v>10</v>
      </c>
      <c r="N1948" s="7">
        <f>INDEX('Delivery Distances'!$B$6:$K$20,MATCH('Sales Summary_working sheet'!L1948,'Delivery Distances'!$A$6:$A$20,0),MATCH('Sales Summary_working sheet'!M1948,'Delivery Distances'!$B$5:$K$5,0))</f>
        <v>6</v>
      </c>
      <c r="O1948" s="7" cm="1">
        <f t="array" ref="O1948">_xlfn.XLOOKUP(L1948,'Delivery Distances'!$A$6:$A$20,_xlfn.XLOOKUP('Sales Summary_working sheet'!M1948,'Delivery Distances'!$B$5:$K$5,'Delivery Distances'!$B$6:$K$20))</f>
        <v>6</v>
      </c>
      <c r="P1948" s="7">
        <f t="shared" si="123"/>
        <v>10</v>
      </c>
    </row>
    <row r="1949" spans="1:16" ht="15.75" customHeight="1" x14ac:dyDescent="0.15">
      <c r="A1949" s="13">
        <v>43993</v>
      </c>
      <c r="B1949" s="19" t="s">
        <v>5361</v>
      </c>
      <c r="C1949" s="7" t="s">
        <v>4052</v>
      </c>
      <c r="D1949" s="14">
        <v>6</v>
      </c>
      <c r="E1949" s="14" t="str">
        <f>_xlfn.XLOOKUP(D1949,'Meal Info'!$A$4:$A$19,'Meal Info'!$B$4:$B$19)</f>
        <v>Indian</v>
      </c>
      <c r="F1949" s="14" t="str">
        <f>_xlfn.XLOOKUP(D1949,'Meal Info'!$A$4:$A$19,'Meal Info'!$C$4:$C$19)</f>
        <v>Edo</v>
      </c>
      <c r="G1949" s="7">
        <v>45.92</v>
      </c>
      <c r="H1949" s="7">
        <f t="shared" si="120"/>
        <v>4.5920000000000005</v>
      </c>
      <c r="I1949" s="7">
        <f t="shared" si="121"/>
        <v>50.512</v>
      </c>
      <c r="J1949" s="7">
        <v>0.16</v>
      </c>
      <c r="K1949" s="7">
        <f t="shared" si="122"/>
        <v>7.3472000000000008</v>
      </c>
      <c r="L1949" s="7" t="s">
        <v>27</v>
      </c>
      <c r="M1949" s="7">
        <v>3</v>
      </c>
      <c r="N1949" s="7">
        <f>INDEX('Delivery Distances'!$B$6:$K$20,MATCH('Sales Summary_working sheet'!L1949,'Delivery Distances'!$A$6:$A$20,0),MATCH('Sales Summary_working sheet'!M1949,'Delivery Distances'!$B$5:$K$5,0))</f>
        <v>17</v>
      </c>
      <c r="O1949" s="7" cm="1">
        <f t="array" ref="O1949">_xlfn.XLOOKUP(L1949,'Delivery Distances'!$A$6:$A$20,_xlfn.XLOOKUP('Sales Summary_working sheet'!M1949,'Delivery Distances'!$B$5:$K$5,'Delivery Distances'!$B$6:$K$20))</f>
        <v>17</v>
      </c>
      <c r="P1949" s="7">
        <f t="shared" si="123"/>
        <v>15.5</v>
      </c>
    </row>
    <row r="1950" spans="1:16" ht="15.75" customHeight="1" x14ac:dyDescent="0.15">
      <c r="A1950" s="13">
        <v>43993</v>
      </c>
      <c r="B1950" s="19" t="s">
        <v>5361</v>
      </c>
      <c r="C1950" s="7" t="s">
        <v>1057</v>
      </c>
      <c r="D1950" s="14">
        <v>4</v>
      </c>
      <c r="E1950" s="14" t="str">
        <f>_xlfn.XLOOKUP(D1950,'Meal Info'!$A$4:$A$19,'Meal Info'!$B$4:$B$19)</f>
        <v>Burritos</v>
      </c>
      <c r="F1950" s="14" t="str">
        <f>_xlfn.XLOOKUP(D1950,'Meal Info'!$A$4:$A$19,'Meal Info'!$C$4:$C$19)</f>
        <v>Edo</v>
      </c>
      <c r="G1950" s="7">
        <v>53.97</v>
      </c>
      <c r="H1950" s="7">
        <f t="shared" si="120"/>
        <v>5.3970000000000002</v>
      </c>
      <c r="I1950" s="7">
        <f t="shared" si="121"/>
        <v>59.366999999999997</v>
      </c>
      <c r="J1950" s="7">
        <v>0.17</v>
      </c>
      <c r="K1950" s="7">
        <f t="shared" si="122"/>
        <v>9.1749000000000009</v>
      </c>
      <c r="L1950" s="7" t="s">
        <v>27</v>
      </c>
      <c r="M1950" s="7">
        <v>7</v>
      </c>
      <c r="N1950" s="7">
        <f>INDEX('Delivery Distances'!$B$6:$K$20,MATCH('Sales Summary_working sheet'!L1950,'Delivery Distances'!$A$6:$A$20,0),MATCH('Sales Summary_working sheet'!M1950,'Delivery Distances'!$B$5:$K$5,0))</f>
        <v>14</v>
      </c>
      <c r="O1950" s="7" cm="1">
        <f t="array" ref="O1950">_xlfn.XLOOKUP(L1950,'Delivery Distances'!$A$6:$A$20,_xlfn.XLOOKUP('Sales Summary_working sheet'!M1950,'Delivery Distances'!$B$5:$K$5,'Delivery Distances'!$B$6:$K$20))</f>
        <v>14</v>
      </c>
      <c r="P1950" s="7">
        <f t="shared" si="123"/>
        <v>14</v>
      </c>
    </row>
    <row r="1951" spans="1:16" ht="15.75" customHeight="1" x14ac:dyDescent="0.15">
      <c r="A1951" s="13">
        <v>43993</v>
      </c>
      <c r="B1951" s="19" t="s">
        <v>5361</v>
      </c>
      <c r="C1951" s="7" t="s">
        <v>2725</v>
      </c>
      <c r="D1951" s="14">
        <v>4</v>
      </c>
      <c r="E1951" s="14" t="str">
        <f>_xlfn.XLOOKUP(D1951,'Meal Info'!$A$4:$A$19,'Meal Info'!$B$4:$B$19)</f>
        <v>Burritos</v>
      </c>
      <c r="F1951" s="14" t="str">
        <f>_xlfn.XLOOKUP(D1951,'Meal Info'!$A$4:$A$19,'Meal Info'!$C$4:$C$19)</f>
        <v>Edo</v>
      </c>
      <c r="G1951" s="7">
        <v>84.74</v>
      </c>
      <c r="H1951" s="7">
        <f t="shared" si="120"/>
        <v>8.4740000000000002</v>
      </c>
      <c r="I1951" s="7">
        <f t="shared" si="121"/>
        <v>93.213999999999999</v>
      </c>
      <c r="J1951" s="7">
        <v>0.23</v>
      </c>
      <c r="K1951" s="7">
        <f t="shared" si="122"/>
        <v>19.490199999999998</v>
      </c>
      <c r="L1951" s="7" t="s">
        <v>5076</v>
      </c>
      <c r="M1951" s="7">
        <v>2</v>
      </c>
      <c r="N1951" s="7">
        <f>INDEX('Delivery Distances'!$B$6:$K$20,MATCH('Sales Summary_working sheet'!L1951,'Delivery Distances'!$A$6:$A$20,0),MATCH('Sales Summary_working sheet'!M1951,'Delivery Distances'!$B$5:$K$5,0))</f>
        <v>11</v>
      </c>
      <c r="O1951" s="7" cm="1">
        <f t="array" ref="O1951">_xlfn.XLOOKUP(L1951,'Delivery Distances'!$A$6:$A$20,_xlfn.XLOOKUP('Sales Summary_working sheet'!M1951,'Delivery Distances'!$B$5:$K$5,'Delivery Distances'!$B$6:$K$20))</f>
        <v>11</v>
      </c>
      <c r="P1951" s="7">
        <f t="shared" si="123"/>
        <v>12.5</v>
      </c>
    </row>
    <row r="1952" spans="1:16" ht="15.75" customHeight="1" x14ac:dyDescent="0.15">
      <c r="A1952" s="13">
        <v>43993</v>
      </c>
      <c r="B1952" s="19" t="s">
        <v>5361</v>
      </c>
      <c r="C1952" s="7" t="s">
        <v>395</v>
      </c>
      <c r="D1952" s="14">
        <v>12</v>
      </c>
      <c r="E1952" s="14" t="str">
        <f>_xlfn.XLOOKUP(D1952,'Meal Info'!$A$4:$A$19,'Meal Info'!$B$4:$B$19)</f>
        <v>Thai</v>
      </c>
      <c r="F1952" s="14" t="str">
        <f>_xlfn.XLOOKUP(D1952,'Meal Info'!$A$4:$A$19,'Meal Info'!$C$4:$C$19)</f>
        <v>Edo</v>
      </c>
      <c r="G1952" s="7">
        <v>96.94</v>
      </c>
      <c r="H1952" s="7">
        <f t="shared" si="120"/>
        <v>9.6940000000000008</v>
      </c>
      <c r="I1952" s="7">
        <f t="shared" si="121"/>
        <v>106.634</v>
      </c>
      <c r="J1952" s="7">
        <v>0.21</v>
      </c>
      <c r="K1952" s="7">
        <f t="shared" si="122"/>
        <v>20.357399999999998</v>
      </c>
      <c r="L1952" s="7" t="s">
        <v>5075</v>
      </c>
      <c r="M1952" s="7">
        <v>9</v>
      </c>
      <c r="N1952" s="7">
        <f>INDEX('Delivery Distances'!$B$6:$K$20,MATCH('Sales Summary_working sheet'!L1952,'Delivery Distances'!$A$6:$A$20,0),MATCH('Sales Summary_working sheet'!M1952,'Delivery Distances'!$B$5:$K$5,0))</f>
        <v>9</v>
      </c>
      <c r="O1952" s="7" cm="1">
        <f t="array" ref="O1952">_xlfn.XLOOKUP(L1952,'Delivery Distances'!$A$6:$A$20,_xlfn.XLOOKUP('Sales Summary_working sheet'!M1952,'Delivery Distances'!$B$5:$K$5,'Delivery Distances'!$B$6:$K$20))</f>
        <v>9</v>
      </c>
      <c r="P1952" s="7">
        <f t="shared" si="123"/>
        <v>11.5</v>
      </c>
    </row>
    <row r="1953" spans="1:16" ht="15.75" customHeight="1" x14ac:dyDescent="0.15">
      <c r="A1953" s="13">
        <v>43993</v>
      </c>
      <c r="B1953" s="19" t="s">
        <v>5361</v>
      </c>
      <c r="C1953" s="7" t="s">
        <v>4748</v>
      </c>
      <c r="D1953" s="14">
        <v>12</v>
      </c>
      <c r="E1953" s="14" t="str">
        <f>_xlfn.XLOOKUP(D1953,'Meal Info'!$A$4:$A$19,'Meal Info'!$B$4:$B$19)</f>
        <v>Thai</v>
      </c>
      <c r="F1953" s="14" t="str">
        <f>_xlfn.XLOOKUP(D1953,'Meal Info'!$A$4:$A$19,'Meal Info'!$C$4:$C$19)</f>
        <v>Edo</v>
      </c>
      <c r="G1953" s="7">
        <v>12.55</v>
      </c>
      <c r="H1953" s="7">
        <f t="shared" si="120"/>
        <v>1.2550000000000001</v>
      </c>
      <c r="I1953" s="7">
        <f t="shared" si="121"/>
        <v>13.805000000000001</v>
      </c>
      <c r="J1953" s="7">
        <v>0.26</v>
      </c>
      <c r="K1953" s="7">
        <f t="shared" si="122"/>
        <v>3.2630000000000003</v>
      </c>
      <c r="L1953" s="7" t="s">
        <v>5083</v>
      </c>
      <c r="M1953" s="7">
        <v>5</v>
      </c>
      <c r="N1953" s="7">
        <f>INDEX('Delivery Distances'!$B$6:$K$20,MATCH('Sales Summary_working sheet'!L1953,'Delivery Distances'!$A$6:$A$20,0),MATCH('Sales Summary_working sheet'!M1953,'Delivery Distances'!$B$5:$K$5,0))</f>
        <v>1</v>
      </c>
      <c r="O1953" s="7" cm="1">
        <f t="array" ref="O1953">_xlfn.XLOOKUP(L1953,'Delivery Distances'!$A$6:$A$20,_xlfn.XLOOKUP('Sales Summary_working sheet'!M1953,'Delivery Distances'!$B$5:$K$5,'Delivery Distances'!$B$6:$K$20))</f>
        <v>1</v>
      </c>
      <c r="P1953" s="7">
        <f t="shared" si="123"/>
        <v>3</v>
      </c>
    </row>
    <row r="1954" spans="1:16" ht="15.75" customHeight="1" x14ac:dyDescent="0.15">
      <c r="A1954" s="13">
        <v>43993</v>
      </c>
      <c r="B1954" s="19" t="s">
        <v>5361</v>
      </c>
      <c r="C1954" s="7" t="s">
        <v>1839</v>
      </c>
      <c r="D1954" s="14">
        <v>6</v>
      </c>
      <c r="E1954" s="14" t="str">
        <f>_xlfn.XLOOKUP(D1954,'Meal Info'!$A$4:$A$19,'Meal Info'!$B$4:$B$19)</f>
        <v>Indian</v>
      </c>
      <c r="F1954" s="14" t="str">
        <f>_xlfn.XLOOKUP(D1954,'Meal Info'!$A$4:$A$19,'Meal Info'!$C$4:$C$19)</f>
        <v>Edo</v>
      </c>
      <c r="G1954" s="7">
        <v>67.17</v>
      </c>
      <c r="H1954" s="7">
        <f t="shared" si="120"/>
        <v>6.7170000000000005</v>
      </c>
      <c r="I1954" s="7">
        <f t="shared" si="121"/>
        <v>73.887</v>
      </c>
      <c r="J1954" s="7">
        <v>0.1</v>
      </c>
      <c r="K1954" s="7">
        <f t="shared" si="122"/>
        <v>6.7170000000000005</v>
      </c>
      <c r="L1954" s="7" t="s">
        <v>5080</v>
      </c>
      <c r="M1954" s="7">
        <v>1</v>
      </c>
      <c r="N1954" s="7">
        <f>INDEX('Delivery Distances'!$B$6:$K$20,MATCH('Sales Summary_working sheet'!L1954,'Delivery Distances'!$A$6:$A$20,0),MATCH('Sales Summary_working sheet'!M1954,'Delivery Distances'!$B$5:$K$5,0))</f>
        <v>2</v>
      </c>
      <c r="O1954" s="7" cm="1">
        <f t="array" ref="O1954">_xlfn.XLOOKUP(L1954,'Delivery Distances'!$A$6:$A$20,_xlfn.XLOOKUP('Sales Summary_working sheet'!M1954,'Delivery Distances'!$B$5:$K$5,'Delivery Distances'!$B$6:$K$20))</f>
        <v>2</v>
      </c>
      <c r="P1954" s="7">
        <f t="shared" si="123"/>
        <v>6</v>
      </c>
    </row>
    <row r="1955" spans="1:16" ht="15.75" customHeight="1" x14ac:dyDescent="0.15">
      <c r="A1955" s="13">
        <v>43993</v>
      </c>
      <c r="B1955" s="19" t="s">
        <v>5361</v>
      </c>
      <c r="C1955" s="7" t="s">
        <v>2994</v>
      </c>
      <c r="D1955" s="14">
        <v>12</v>
      </c>
      <c r="E1955" s="14" t="str">
        <f>_xlfn.XLOOKUP(D1955,'Meal Info'!$A$4:$A$19,'Meal Info'!$B$4:$B$19)</f>
        <v>Thai</v>
      </c>
      <c r="F1955" s="14" t="str">
        <f>_xlfn.XLOOKUP(D1955,'Meal Info'!$A$4:$A$19,'Meal Info'!$C$4:$C$19)</f>
        <v>Edo</v>
      </c>
      <c r="G1955" s="7">
        <v>41.59</v>
      </c>
      <c r="H1955" s="7">
        <f t="shared" si="120"/>
        <v>4.1590000000000007</v>
      </c>
      <c r="I1955" s="7">
        <f t="shared" si="121"/>
        <v>45.749000000000002</v>
      </c>
      <c r="J1955" s="7">
        <v>0.04</v>
      </c>
      <c r="K1955" s="7">
        <f t="shared" si="122"/>
        <v>1.6636000000000002</v>
      </c>
      <c r="L1955" s="7" t="s">
        <v>5075</v>
      </c>
      <c r="M1955" s="7">
        <v>6</v>
      </c>
      <c r="N1955" s="7">
        <f>INDEX('Delivery Distances'!$B$6:$K$20,MATCH('Sales Summary_working sheet'!L1955,'Delivery Distances'!$A$6:$A$20,0),MATCH('Sales Summary_working sheet'!M1955,'Delivery Distances'!$B$5:$K$5,0))</f>
        <v>11</v>
      </c>
      <c r="O1955" s="7" cm="1">
        <f t="array" ref="O1955">_xlfn.XLOOKUP(L1955,'Delivery Distances'!$A$6:$A$20,_xlfn.XLOOKUP('Sales Summary_working sheet'!M1955,'Delivery Distances'!$B$5:$K$5,'Delivery Distances'!$B$6:$K$20))</f>
        <v>11</v>
      </c>
      <c r="P1955" s="7">
        <f t="shared" si="123"/>
        <v>12.5</v>
      </c>
    </row>
    <row r="1956" spans="1:16" ht="15.75" customHeight="1" x14ac:dyDescent="0.15">
      <c r="A1956" s="13">
        <v>43993</v>
      </c>
      <c r="B1956" s="19" t="s">
        <v>5361</v>
      </c>
      <c r="C1956" s="7" t="s">
        <v>3772</v>
      </c>
      <c r="D1956" s="14">
        <v>4</v>
      </c>
      <c r="E1956" s="14" t="str">
        <f>_xlfn.XLOOKUP(D1956,'Meal Info'!$A$4:$A$19,'Meal Info'!$B$4:$B$19)</f>
        <v>Burritos</v>
      </c>
      <c r="F1956" s="14" t="str">
        <f>_xlfn.XLOOKUP(D1956,'Meal Info'!$A$4:$A$19,'Meal Info'!$C$4:$C$19)</f>
        <v>Edo</v>
      </c>
      <c r="G1956" s="7">
        <v>40.29</v>
      </c>
      <c r="H1956" s="7">
        <f t="shared" si="120"/>
        <v>4.0289999999999999</v>
      </c>
      <c r="I1956" s="7">
        <f t="shared" si="121"/>
        <v>44.319000000000003</v>
      </c>
      <c r="J1956" s="7">
        <v>0.23</v>
      </c>
      <c r="K1956" s="7">
        <f t="shared" si="122"/>
        <v>9.2667000000000002</v>
      </c>
      <c r="L1956" s="7" t="s">
        <v>5083</v>
      </c>
      <c r="M1956" s="7">
        <v>6</v>
      </c>
      <c r="N1956" s="7">
        <f>INDEX('Delivery Distances'!$B$6:$K$20,MATCH('Sales Summary_working sheet'!L1956,'Delivery Distances'!$A$6:$A$20,0),MATCH('Sales Summary_working sheet'!M1956,'Delivery Distances'!$B$5:$K$5,0))</f>
        <v>2</v>
      </c>
      <c r="O1956" s="7" cm="1">
        <f t="array" ref="O1956">_xlfn.XLOOKUP(L1956,'Delivery Distances'!$A$6:$A$20,_xlfn.XLOOKUP('Sales Summary_working sheet'!M1956,'Delivery Distances'!$B$5:$K$5,'Delivery Distances'!$B$6:$K$20))</f>
        <v>2</v>
      </c>
      <c r="P1956" s="7">
        <f t="shared" si="123"/>
        <v>6</v>
      </c>
    </row>
    <row r="1957" spans="1:16" ht="15.75" customHeight="1" x14ac:dyDescent="0.15">
      <c r="A1957" s="13">
        <v>43993</v>
      </c>
      <c r="B1957" s="19" t="s">
        <v>5361</v>
      </c>
      <c r="C1957" s="7" t="s">
        <v>3886</v>
      </c>
      <c r="D1957" s="14">
        <v>4</v>
      </c>
      <c r="E1957" s="14" t="str">
        <f>_xlfn.XLOOKUP(D1957,'Meal Info'!$A$4:$A$19,'Meal Info'!$B$4:$B$19)</f>
        <v>Burritos</v>
      </c>
      <c r="F1957" s="14" t="str">
        <f>_xlfn.XLOOKUP(D1957,'Meal Info'!$A$4:$A$19,'Meal Info'!$C$4:$C$19)</f>
        <v>Edo</v>
      </c>
      <c r="G1957" s="7">
        <v>93.87</v>
      </c>
      <c r="H1957" s="7">
        <f t="shared" si="120"/>
        <v>9.3870000000000005</v>
      </c>
      <c r="I1957" s="7">
        <f t="shared" si="121"/>
        <v>103.25700000000001</v>
      </c>
      <c r="J1957" s="7">
        <v>0.23</v>
      </c>
      <c r="K1957" s="7">
        <f t="shared" si="122"/>
        <v>21.590100000000003</v>
      </c>
      <c r="L1957" s="7" t="s">
        <v>5075</v>
      </c>
      <c r="M1957" s="7">
        <v>3</v>
      </c>
      <c r="N1957" s="7">
        <f>INDEX('Delivery Distances'!$B$6:$K$20,MATCH('Sales Summary_working sheet'!L1957,'Delivery Distances'!$A$6:$A$20,0),MATCH('Sales Summary_working sheet'!M1957,'Delivery Distances'!$B$5:$K$5,0))</f>
        <v>15</v>
      </c>
      <c r="O1957" s="7" cm="1">
        <f t="array" ref="O1957">_xlfn.XLOOKUP(L1957,'Delivery Distances'!$A$6:$A$20,_xlfn.XLOOKUP('Sales Summary_working sheet'!M1957,'Delivery Distances'!$B$5:$K$5,'Delivery Distances'!$B$6:$K$20))</f>
        <v>15</v>
      </c>
      <c r="P1957" s="7">
        <f t="shared" si="123"/>
        <v>14.5</v>
      </c>
    </row>
    <row r="1958" spans="1:16" ht="15.75" customHeight="1" x14ac:dyDescent="0.15">
      <c r="A1958" s="13">
        <v>43993</v>
      </c>
      <c r="B1958" s="19" t="s">
        <v>5361</v>
      </c>
      <c r="C1958" s="7" t="s">
        <v>1735</v>
      </c>
      <c r="D1958" s="14">
        <v>12</v>
      </c>
      <c r="E1958" s="14" t="str">
        <f>_xlfn.XLOOKUP(D1958,'Meal Info'!$A$4:$A$19,'Meal Info'!$B$4:$B$19)</f>
        <v>Thai</v>
      </c>
      <c r="F1958" s="14" t="str">
        <f>_xlfn.XLOOKUP(D1958,'Meal Info'!$A$4:$A$19,'Meal Info'!$C$4:$C$19)</f>
        <v>Edo</v>
      </c>
      <c r="G1958" s="7">
        <v>49.83</v>
      </c>
      <c r="H1958" s="7">
        <f t="shared" si="120"/>
        <v>4.9830000000000005</v>
      </c>
      <c r="I1958" s="7">
        <f t="shared" si="121"/>
        <v>54.813000000000002</v>
      </c>
      <c r="J1958" s="7">
        <v>0.15</v>
      </c>
      <c r="K1958" s="7">
        <f t="shared" si="122"/>
        <v>7.474499999999999</v>
      </c>
      <c r="L1958" s="7" t="s">
        <v>29</v>
      </c>
      <c r="M1958" s="7">
        <v>9</v>
      </c>
      <c r="N1958" s="7">
        <f>INDEX('Delivery Distances'!$B$6:$K$20,MATCH('Sales Summary_working sheet'!L1958,'Delivery Distances'!$A$6:$A$20,0),MATCH('Sales Summary_working sheet'!M1958,'Delivery Distances'!$B$5:$K$5,0))</f>
        <v>6</v>
      </c>
      <c r="O1958" s="7" cm="1">
        <f t="array" ref="O1958">_xlfn.XLOOKUP(L1958,'Delivery Distances'!$A$6:$A$20,_xlfn.XLOOKUP('Sales Summary_working sheet'!M1958,'Delivery Distances'!$B$5:$K$5,'Delivery Distances'!$B$6:$K$20))</f>
        <v>6</v>
      </c>
      <c r="P1958" s="7">
        <f t="shared" si="123"/>
        <v>10</v>
      </c>
    </row>
    <row r="1959" spans="1:16" ht="15.75" customHeight="1" x14ac:dyDescent="0.15">
      <c r="A1959" s="13">
        <v>43993</v>
      </c>
      <c r="B1959" s="19" t="s">
        <v>5361</v>
      </c>
      <c r="C1959" s="7" t="s">
        <v>2820</v>
      </c>
      <c r="D1959" s="14">
        <v>12</v>
      </c>
      <c r="E1959" s="14" t="str">
        <f>_xlfn.XLOOKUP(D1959,'Meal Info'!$A$4:$A$19,'Meal Info'!$B$4:$B$19)</f>
        <v>Thai</v>
      </c>
      <c r="F1959" s="14" t="str">
        <f>_xlfn.XLOOKUP(D1959,'Meal Info'!$A$4:$A$19,'Meal Info'!$C$4:$C$19)</f>
        <v>Edo</v>
      </c>
      <c r="G1959" s="7">
        <v>71.430000000000007</v>
      </c>
      <c r="H1959" s="7">
        <f t="shared" si="120"/>
        <v>7.1430000000000007</v>
      </c>
      <c r="I1959" s="7">
        <f t="shared" si="121"/>
        <v>78.573000000000008</v>
      </c>
      <c r="J1959" s="7">
        <v>0.08</v>
      </c>
      <c r="K1959" s="7">
        <f t="shared" si="122"/>
        <v>5.7144000000000004</v>
      </c>
      <c r="L1959" s="7" t="s">
        <v>26</v>
      </c>
      <c r="M1959" s="7">
        <v>7</v>
      </c>
      <c r="N1959" s="7">
        <f>INDEX('Delivery Distances'!$B$6:$K$20,MATCH('Sales Summary_working sheet'!L1959,'Delivery Distances'!$A$6:$A$20,0),MATCH('Sales Summary_working sheet'!M1959,'Delivery Distances'!$B$5:$K$5,0))</f>
        <v>16</v>
      </c>
      <c r="O1959" s="7" cm="1">
        <f t="array" ref="O1959">_xlfn.XLOOKUP(L1959,'Delivery Distances'!$A$6:$A$20,_xlfn.XLOOKUP('Sales Summary_working sheet'!M1959,'Delivery Distances'!$B$5:$K$5,'Delivery Distances'!$B$6:$K$20))</f>
        <v>16</v>
      </c>
      <c r="P1959" s="7">
        <f t="shared" si="123"/>
        <v>15</v>
      </c>
    </row>
    <row r="1960" spans="1:16" ht="15.75" customHeight="1" x14ac:dyDescent="0.15">
      <c r="A1960" s="13">
        <v>43993</v>
      </c>
      <c r="B1960" s="19" t="s">
        <v>5361</v>
      </c>
      <c r="C1960" s="7" t="s">
        <v>2637</v>
      </c>
      <c r="D1960" s="14">
        <v>6</v>
      </c>
      <c r="E1960" s="14" t="str">
        <f>_xlfn.XLOOKUP(D1960,'Meal Info'!$A$4:$A$19,'Meal Info'!$B$4:$B$19)</f>
        <v>Indian</v>
      </c>
      <c r="F1960" s="14" t="str">
        <f>_xlfn.XLOOKUP(D1960,'Meal Info'!$A$4:$A$19,'Meal Info'!$C$4:$C$19)</f>
        <v>Edo</v>
      </c>
      <c r="G1960" s="7">
        <v>14.56</v>
      </c>
      <c r="H1960" s="7">
        <f t="shared" si="120"/>
        <v>1.4560000000000002</v>
      </c>
      <c r="I1960" s="7">
        <f t="shared" si="121"/>
        <v>16.016000000000002</v>
      </c>
      <c r="J1960" s="7">
        <v>0.08</v>
      </c>
      <c r="K1960" s="7">
        <f t="shared" si="122"/>
        <v>1.1648000000000001</v>
      </c>
      <c r="L1960" s="7" t="s">
        <v>28</v>
      </c>
      <c r="M1960" s="7">
        <v>3</v>
      </c>
      <c r="N1960" s="7">
        <f>INDEX('Delivery Distances'!$B$6:$K$20,MATCH('Sales Summary_working sheet'!L1960,'Delivery Distances'!$A$6:$A$20,0),MATCH('Sales Summary_working sheet'!M1960,'Delivery Distances'!$B$5:$K$5,0))</f>
        <v>6</v>
      </c>
      <c r="O1960" s="7" cm="1">
        <f t="array" ref="O1960">_xlfn.XLOOKUP(L1960,'Delivery Distances'!$A$6:$A$20,_xlfn.XLOOKUP('Sales Summary_working sheet'!M1960,'Delivery Distances'!$B$5:$K$5,'Delivery Distances'!$B$6:$K$20))</f>
        <v>6</v>
      </c>
      <c r="P1960" s="7">
        <f t="shared" si="123"/>
        <v>10</v>
      </c>
    </row>
    <row r="1961" spans="1:16" ht="15.75" customHeight="1" x14ac:dyDescent="0.15">
      <c r="A1961" s="13">
        <v>43993</v>
      </c>
      <c r="B1961" s="19" t="s">
        <v>5361</v>
      </c>
      <c r="C1961" s="7" t="s">
        <v>1122</v>
      </c>
      <c r="D1961" s="14">
        <v>4</v>
      </c>
      <c r="E1961" s="14" t="str">
        <f>_xlfn.XLOOKUP(D1961,'Meal Info'!$A$4:$A$19,'Meal Info'!$B$4:$B$19)</f>
        <v>Burritos</v>
      </c>
      <c r="F1961" s="14" t="str">
        <f>_xlfn.XLOOKUP(D1961,'Meal Info'!$A$4:$A$19,'Meal Info'!$C$4:$C$19)</f>
        <v>Edo</v>
      </c>
      <c r="G1961" s="7">
        <v>77.849999999999994</v>
      </c>
      <c r="H1961" s="7">
        <f t="shared" si="120"/>
        <v>7.7850000000000001</v>
      </c>
      <c r="I1961" s="7">
        <f t="shared" si="121"/>
        <v>85.634999999999991</v>
      </c>
      <c r="J1961" s="7">
        <v>0.17</v>
      </c>
      <c r="K1961" s="7">
        <f t="shared" si="122"/>
        <v>13.234500000000001</v>
      </c>
      <c r="L1961" s="7" t="s">
        <v>29</v>
      </c>
      <c r="M1961" s="7">
        <v>1</v>
      </c>
      <c r="N1961" s="7">
        <f>INDEX('Delivery Distances'!$B$6:$K$20,MATCH('Sales Summary_working sheet'!L1961,'Delivery Distances'!$A$6:$A$20,0),MATCH('Sales Summary_working sheet'!M1961,'Delivery Distances'!$B$5:$K$5,0))</f>
        <v>6</v>
      </c>
      <c r="O1961" s="7" cm="1">
        <f t="array" ref="O1961">_xlfn.XLOOKUP(L1961,'Delivery Distances'!$A$6:$A$20,_xlfn.XLOOKUP('Sales Summary_working sheet'!M1961,'Delivery Distances'!$B$5:$K$5,'Delivery Distances'!$B$6:$K$20))</f>
        <v>6</v>
      </c>
      <c r="P1961" s="7">
        <f t="shared" si="123"/>
        <v>10</v>
      </c>
    </row>
    <row r="1962" spans="1:16" ht="15.75" customHeight="1" x14ac:dyDescent="0.15">
      <c r="A1962" s="13">
        <v>43993</v>
      </c>
      <c r="B1962" s="19" t="s">
        <v>5361</v>
      </c>
      <c r="C1962" s="7" t="s">
        <v>3489</v>
      </c>
      <c r="D1962" s="14">
        <v>6</v>
      </c>
      <c r="E1962" s="14" t="str">
        <f>_xlfn.XLOOKUP(D1962,'Meal Info'!$A$4:$A$19,'Meal Info'!$B$4:$B$19)</f>
        <v>Indian</v>
      </c>
      <c r="F1962" s="14" t="str">
        <f>_xlfn.XLOOKUP(D1962,'Meal Info'!$A$4:$A$19,'Meal Info'!$C$4:$C$19)</f>
        <v>Edo</v>
      </c>
      <c r="G1962" s="7">
        <v>95.79</v>
      </c>
      <c r="H1962" s="7">
        <f t="shared" si="120"/>
        <v>9.5790000000000006</v>
      </c>
      <c r="I1962" s="7">
        <f t="shared" si="121"/>
        <v>105.369</v>
      </c>
      <c r="J1962" s="7">
        <v>0.22</v>
      </c>
      <c r="K1962" s="7">
        <f t="shared" si="122"/>
        <v>21.073800000000002</v>
      </c>
      <c r="L1962" s="7" t="s">
        <v>5075</v>
      </c>
      <c r="M1962" s="7">
        <v>4</v>
      </c>
      <c r="N1962" s="7">
        <f>INDEX('Delivery Distances'!$B$6:$K$20,MATCH('Sales Summary_working sheet'!L1962,'Delivery Distances'!$A$6:$A$20,0),MATCH('Sales Summary_working sheet'!M1962,'Delivery Distances'!$B$5:$K$5,0))</f>
        <v>17</v>
      </c>
      <c r="O1962" s="7" cm="1">
        <f t="array" ref="O1962">_xlfn.XLOOKUP(L1962,'Delivery Distances'!$A$6:$A$20,_xlfn.XLOOKUP('Sales Summary_working sheet'!M1962,'Delivery Distances'!$B$5:$K$5,'Delivery Distances'!$B$6:$K$20))</f>
        <v>17</v>
      </c>
      <c r="P1962" s="7">
        <f t="shared" si="123"/>
        <v>15.5</v>
      </c>
    </row>
    <row r="1963" spans="1:16" ht="15.75" customHeight="1" x14ac:dyDescent="0.15">
      <c r="A1963" s="13">
        <v>43993</v>
      </c>
      <c r="B1963" s="19" t="s">
        <v>5361</v>
      </c>
      <c r="C1963" s="7" t="s">
        <v>257</v>
      </c>
      <c r="D1963" s="14">
        <v>12</v>
      </c>
      <c r="E1963" s="14" t="str">
        <f>_xlfn.XLOOKUP(D1963,'Meal Info'!$A$4:$A$19,'Meal Info'!$B$4:$B$19)</f>
        <v>Thai</v>
      </c>
      <c r="F1963" s="14" t="str">
        <f>_xlfn.XLOOKUP(D1963,'Meal Info'!$A$4:$A$19,'Meal Info'!$C$4:$C$19)</f>
        <v>Edo</v>
      </c>
      <c r="G1963" s="7">
        <v>70.59</v>
      </c>
      <c r="H1963" s="7">
        <f t="shared" si="120"/>
        <v>7.0590000000000011</v>
      </c>
      <c r="I1963" s="7">
        <f t="shared" si="121"/>
        <v>77.649000000000001</v>
      </c>
      <c r="J1963" s="7">
        <v>0.16</v>
      </c>
      <c r="K1963" s="7">
        <f t="shared" si="122"/>
        <v>11.294400000000001</v>
      </c>
      <c r="L1963" s="7" t="s">
        <v>5079</v>
      </c>
      <c r="M1963" s="7">
        <v>3</v>
      </c>
      <c r="N1963" s="7">
        <f>INDEX('Delivery Distances'!$B$6:$K$20,MATCH('Sales Summary_working sheet'!L1963,'Delivery Distances'!$A$6:$A$20,0),MATCH('Sales Summary_working sheet'!M1963,'Delivery Distances'!$B$5:$K$5,0))</f>
        <v>4</v>
      </c>
      <c r="O1963" s="7" cm="1">
        <f t="array" ref="O1963">_xlfn.XLOOKUP(L1963,'Delivery Distances'!$A$6:$A$20,_xlfn.XLOOKUP('Sales Summary_working sheet'!M1963,'Delivery Distances'!$B$5:$K$5,'Delivery Distances'!$B$6:$K$20))</f>
        <v>4</v>
      </c>
      <c r="P1963" s="7">
        <f t="shared" si="123"/>
        <v>8</v>
      </c>
    </row>
    <row r="1964" spans="1:16" ht="15.75" customHeight="1" x14ac:dyDescent="0.15">
      <c r="A1964" s="13">
        <v>43993</v>
      </c>
      <c r="B1964" s="19" t="s">
        <v>5361</v>
      </c>
      <c r="C1964" s="7" t="s">
        <v>457</v>
      </c>
      <c r="D1964" s="14">
        <v>6</v>
      </c>
      <c r="E1964" s="14" t="str">
        <f>_xlfn.XLOOKUP(D1964,'Meal Info'!$A$4:$A$19,'Meal Info'!$B$4:$B$19)</f>
        <v>Indian</v>
      </c>
      <c r="F1964" s="14" t="str">
        <f>_xlfn.XLOOKUP(D1964,'Meal Info'!$A$4:$A$19,'Meal Info'!$C$4:$C$19)</f>
        <v>Edo</v>
      </c>
      <c r="G1964" s="7">
        <v>47.35</v>
      </c>
      <c r="H1964" s="7">
        <f t="shared" ref="H1964:H1979" si="124">G1964*10%</f>
        <v>4.7350000000000003</v>
      </c>
      <c r="I1964" s="7">
        <f t="shared" ref="I1964:I1979" si="125">G1964+H1964</f>
        <v>52.085000000000001</v>
      </c>
      <c r="J1964" s="7">
        <v>0.05</v>
      </c>
      <c r="K1964" s="7">
        <f t="shared" si="122"/>
        <v>2.3675000000000002</v>
      </c>
      <c r="L1964" s="7" t="s">
        <v>5081</v>
      </c>
      <c r="M1964" s="7">
        <v>1</v>
      </c>
      <c r="N1964" s="7">
        <f>INDEX('Delivery Distances'!$B$6:$K$20,MATCH('Sales Summary_working sheet'!L1964,'Delivery Distances'!$A$6:$A$20,0),MATCH('Sales Summary_working sheet'!M1964,'Delivery Distances'!$B$5:$K$5,0))</f>
        <v>1</v>
      </c>
      <c r="O1964" s="7" cm="1">
        <f t="array" ref="O1964">_xlfn.XLOOKUP(L1964,'Delivery Distances'!$A$6:$A$20,_xlfn.XLOOKUP('Sales Summary_working sheet'!M1964,'Delivery Distances'!$B$5:$K$5,'Delivery Distances'!$B$6:$K$20))</f>
        <v>1</v>
      </c>
      <c r="P1964" s="7">
        <f t="shared" si="123"/>
        <v>3</v>
      </c>
    </row>
    <row r="1965" spans="1:16" ht="15.75" customHeight="1" x14ac:dyDescent="0.15">
      <c r="A1965" s="13">
        <v>43993</v>
      </c>
      <c r="B1965" s="19" t="s">
        <v>5362</v>
      </c>
      <c r="C1965" s="7" t="s">
        <v>647</v>
      </c>
      <c r="D1965" s="14">
        <v>4</v>
      </c>
      <c r="E1965" s="14" t="str">
        <f>_xlfn.XLOOKUP(D1965,'Meal Info'!$A$4:$A$19,'Meal Info'!$B$4:$B$19)</f>
        <v>Burritos</v>
      </c>
      <c r="F1965" s="14" t="str">
        <f>_xlfn.XLOOKUP(D1965,'Meal Info'!$A$4:$A$19,'Meal Info'!$C$4:$C$19)</f>
        <v>Edo</v>
      </c>
      <c r="G1965" s="7">
        <v>22.16</v>
      </c>
      <c r="H1965" s="7">
        <f t="shared" si="124"/>
        <v>2.2160000000000002</v>
      </c>
      <c r="I1965" s="7">
        <f t="shared" si="125"/>
        <v>24.376000000000001</v>
      </c>
      <c r="J1965" s="7">
        <v>0.16</v>
      </c>
      <c r="K1965" s="7">
        <f t="shared" si="122"/>
        <v>3.5456000000000003</v>
      </c>
      <c r="L1965" s="7" t="s">
        <v>5077</v>
      </c>
      <c r="M1965" s="7">
        <v>9</v>
      </c>
      <c r="N1965" s="7">
        <f>INDEX('Delivery Distances'!$B$6:$K$20,MATCH('Sales Summary_working sheet'!L1965,'Delivery Distances'!$A$6:$A$20,0),MATCH('Sales Summary_working sheet'!M1965,'Delivery Distances'!$B$5:$K$5,0))</f>
        <v>4</v>
      </c>
      <c r="O1965" s="7" cm="1">
        <f t="array" ref="O1965">_xlfn.XLOOKUP(L1965,'Delivery Distances'!$A$6:$A$20,_xlfn.XLOOKUP('Sales Summary_working sheet'!M1965,'Delivery Distances'!$B$5:$K$5,'Delivery Distances'!$B$6:$K$20))</f>
        <v>4</v>
      </c>
      <c r="P1965" s="7">
        <f t="shared" si="123"/>
        <v>8</v>
      </c>
    </row>
    <row r="1966" spans="1:16" ht="15.75" customHeight="1" x14ac:dyDescent="0.15">
      <c r="A1966" s="13">
        <v>43993</v>
      </c>
      <c r="B1966" s="19" t="s">
        <v>5362</v>
      </c>
      <c r="C1966" s="7" t="s">
        <v>1696</v>
      </c>
      <c r="D1966" s="14">
        <v>4</v>
      </c>
      <c r="E1966" s="14" t="str">
        <f>_xlfn.XLOOKUP(D1966,'Meal Info'!$A$4:$A$19,'Meal Info'!$B$4:$B$19)</f>
        <v>Burritos</v>
      </c>
      <c r="F1966" s="14" t="str">
        <f>_xlfn.XLOOKUP(D1966,'Meal Info'!$A$4:$A$19,'Meal Info'!$C$4:$C$19)</f>
        <v>Edo</v>
      </c>
      <c r="G1966" s="7">
        <v>52.84</v>
      </c>
      <c r="H1966" s="7">
        <f t="shared" si="124"/>
        <v>5.2840000000000007</v>
      </c>
      <c r="I1966" s="7">
        <f t="shared" si="125"/>
        <v>58.124000000000002</v>
      </c>
      <c r="J1966" s="7">
        <v>0.22</v>
      </c>
      <c r="K1966" s="7">
        <f t="shared" si="122"/>
        <v>11.6248</v>
      </c>
      <c r="L1966" s="7" t="s">
        <v>5080</v>
      </c>
      <c r="M1966" s="7">
        <v>9</v>
      </c>
      <c r="N1966" s="7">
        <f>INDEX('Delivery Distances'!$B$6:$K$20,MATCH('Sales Summary_working sheet'!L1966,'Delivery Distances'!$A$6:$A$20,0),MATCH('Sales Summary_working sheet'!M1966,'Delivery Distances'!$B$5:$K$5,0))</f>
        <v>4</v>
      </c>
      <c r="O1966" s="7" cm="1">
        <f t="array" ref="O1966">_xlfn.XLOOKUP(L1966,'Delivery Distances'!$A$6:$A$20,_xlfn.XLOOKUP('Sales Summary_working sheet'!M1966,'Delivery Distances'!$B$5:$K$5,'Delivery Distances'!$B$6:$K$20))</f>
        <v>4</v>
      </c>
      <c r="P1966" s="7">
        <f t="shared" si="123"/>
        <v>8</v>
      </c>
    </row>
    <row r="1967" spans="1:16" ht="15.75" customHeight="1" x14ac:dyDescent="0.15">
      <c r="A1967" s="13">
        <v>43993</v>
      </c>
      <c r="B1967" s="19" t="s">
        <v>5362</v>
      </c>
      <c r="C1967" s="7" t="s">
        <v>2784</v>
      </c>
      <c r="D1967" s="14">
        <v>6</v>
      </c>
      <c r="E1967" s="14" t="str">
        <f>_xlfn.XLOOKUP(D1967,'Meal Info'!$A$4:$A$19,'Meal Info'!$B$4:$B$19)</f>
        <v>Indian</v>
      </c>
      <c r="F1967" s="14" t="str">
        <f>_xlfn.XLOOKUP(D1967,'Meal Info'!$A$4:$A$19,'Meal Info'!$C$4:$C$19)</f>
        <v>Edo</v>
      </c>
      <c r="G1967" s="7">
        <v>55.36</v>
      </c>
      <c r="H1967" s="7">
        <f t="shared" si="124"/>
        <v>5.5360000000000005</v>
      </c>
      <c r="I1967" s="7">
        <f t="shared" si="125"/>
        <v>60.896000000000001</v>
      </c>
      <c r="J1967" s="7">
        <v>0.14000000000000001</v>
      </c>
      <c r="K1967" s="7">
        <f t="shared" si="122"/>
        <v>7.7504000000000008</v>
      </c>
      <c r="L1967" s="7" t="s">
        <v>5075</v>
      </c>
      <c r="M1967" s="7">
        <v>8</v>
      </c>
      <c r="N1967" s="7">
        <f>INDEX('Delivery Distances'!$B$6:$K$20,MATCH('Sales Summary_working sheet'!L1967,'Delivery Distances'!$A$6:$A$20,0),MATCH('Sales Summary_working sheet'!M1967,'Delivery Distances'!$B$5:$K$5,0))</f>
        <v>2</v>
      </c>
      <c r="O1967" s="7" cm="1">
        <f t="array" ref="O1967">_xlfn.XLOOKUP(L1967,'Delivery Distances'!$A$6:$A$20,_xlfn.XLOOKUP('Sales Summary_working sheet'!M1967,'Delivery Distances'!$B$5:$K$5,'Delivery Distances'!$B$6:$K$20))</f>
        <v>2</v>
      </c>
      <c r="P1967" s="7">
        <f t="shared" si="123"/>
        <v>6</v>
      </c>
    </row>
    <row r="1968" spans="1:16" ht="15.75" customHeight="1" x14ac:dyDescent="0.15">
      <c r="A1968" s="13">
        <v>43993</v>
      </c>
      <c r="B1968" s="19" t="s">
        <v>5362</v>
      </c>
      <c r="C1968" s="7" t="s">
        <v>1808</v>
      </c>
      <c r="D1968" s="14">
        <v>6</v>
      </c>
      <c r="E1968" s="14" t="str">
        <f>_xlfn.XLOOKUP(D1968,'Meal Info'!$A$4:$A$19,'Meal Info'!$B$4:$B$19)</f>
        <v>Indian</v>
      </c>
      <c r="F1968" s="14" t="str">
        <f>_xlfn.XLOOKUP(D1968,'Meal Info'!$A$4:$A$19,'Meal Info'!$C$4:$C$19)</f>
        <v>Edo</v>
      </c>
      <c r="G1968" s="7">
        <v>43.74</v>
      </c>
      <c r="H1968" s="7">
        <f t="shared" si="124"/>
        <v>4.3740000000000006</v>
      </c>
      <c r="I1968" s="7">
        <f t="shared" si="125"/>
        <v>48.114000000000004</v>
      </c>
      <c r="J1968" s="7">
        <v>0.37</v>
      </c>
      <c r="K1968" s="7">
        <f t="shared" si="122"/>
        <v>16.183800000000002</v>
      </c>
      <c r="L1968" s="7" t="s">
        <v>29</v>
      </c>
      <c r="M1968" s="7">
        <v>3</v>
      </c>
      <c r="N1968" s="7">
        <f>INDEX('Delivery Distances'!$B$6:$K$20,MATCH('Sales Summary_working sheet'!L1968,'Delivery Distances'!$A$6:$A$20,0),MATCH('Sales Summary_working sheet'!M1968,'Delivery Distances'!$B$5:$K$5,0))</f>
        <v>9</v>
      </c>
      <c r="O1968" s="7" cm="1">
        <f t="array" ref="O1968">_xlfn.XLOOKUP(L1968,'Delivery Distances'!$A$6:$A$20,_xlfn.XLOOKUP('Sales Summary_working sheet'!M1968,'Delivery Distances'!$B$5:$K$5,'Delivery Distances'!$B$6:$K$20))</f>
        <v>9</v>
      </c>
      <c r="P1968" s="7">
        <f t="shared" si="123"/>
        <v>11.5</v>
      </c>
    </row>
    <row r="1969" spans="1:16" ht="15.75" customHeight="1" x14ac:dyDescent="0.15">
      <c r="A1969" s="13">
        <v>43993</v>
      </c>
      <c r="B1969" s="19" t="s">
        <v>5362</v>
      </c>
      <c r="C1969" s="7" t="s">
        <v>4529</v>
      </c>
      <c r="D1969" s="14">
        <v>12</v>
      </c>
      <c r="E1969" s="14" t="str">
        <f>_xlfn.XLOOKUP(D1969,'Meal Info'!$A$4:$A$19,'Meal Info'!$B$4:$B$19)</f>
        <v>Thai</v>
      </c>
      <c r="F1969" s="14" t="str">
        <f>_xlfn.XLOOKUP(D1969,'Meal Info'!$A$4:$A$19,'Meal Info'!$C$4:$C$19)</f>
        <v>Edo</v>
      </c>
      <c r="G1969" s="7">
        <v>95.46</v>
      </c>
      <c r="H1969" s="7">
        <f t="shared" si="124"/>
        <v>9.5459999999999994</v>
      </c>
      <c r="I1969" s="7">
        <f t="shared" si="125"/>
        <v>105.006</v>
      </c>
      <c r="J1969" s="7">
        <v>0.11</v>
      </c>
      <c r="K1969" s="7">
        <f t="shared" si="122"/>
        <v>10.500599999999999</v>
      </c>
      <c r="L1969" s="7" t="s">
        <v>5082</v>
      </c>
      <c r="M1969" s="7">
        <v>1</v>
      </c>
      <c r="N1969" s="7">
        <f>INDEX('Delivery Distances'!$B$6:$K$20,MATCH('Sales Summary_working sheet'!L1969,'Delivery Distances'!$A$6:$A$20,0),MATCH('Sales Summary_working sheet'!M1969,'Delivery Distances'!$B$5:$K$5,0))</f>
        <v>3</v>
      </c>
      <c r="O1969" s="7" cm="1">
        <f t="array" ref="O1969">_xlfn.XLOOKUP(L1969,'Delivery Distances'!$A$6:$A$20,_xlfn.XLOOKUP('Sales Summary_working sheet'!M1969,'Delivery Distances'!$B$5:$K$5,'Delivery Distances'!$B$6:$K$20))</f>
        <v>3</v>
      </c>
      <c r="P1969" s="7">
        <f t="shared" si="123"/>
        <v>7</v>
      </c>
    </row>
    <row r="1970" spans="1:16" ht="15.75" customHeight="1" x14ac:dyDescent="0.15">
      <c r="A1970" s="13">
        <v>43993</v>
      </c>
      <c r="B1970" s="19" t="s">
        <v>5362</v>
      </c>
      <c r="C1970" s="7" t="s">
        <v>1996</v>
      </c>
      <c r="D1970" s="14">
        <v>12</v>
      </c>
      <c r="E1970" s="14" t="str">
        <f>_xlfn.XLOOKUP(D1970,'Meal Info'!$A$4:$A$19,'Meal Info'!$B$4:$B$19)</f>
        <v>Thai</v>
      </c>
      <c r="F1970" s="14" t="str">
        <f>_xlfn.XLOOKUP(D1970,'Meal Info'!$A$4:$A$19,'Meal Info'!$C$4:$C$19)</f>
        <v>Edo</v>
      </c>
      <c r="G1970" s="7">
        <v>71.91</v>
      </c>
      <c r="H1970" s="7">
        <f t="shared" si="124"/>
        <v>7.1909999999999998</v>
      </c>
      <c r="I1970" s="7">
        <f t="shared" si="125"/>
        <v>79.100999999999999</v>
      </c>
      <c r="J1970" s="7">
        <v>0.22</v>
      </c>
      <c r="K1970" s="7">
        <f t="shared" si="122"/>
        <v>15.8202</v>
      </c>
      <c r="L1970" s="7" t="s">
        <v>5078</v>
      </c>
      <c r="M1970" s="7">
        <v>9</v>
      </c>
      <c r="N1970" s="7">
        <f>INDEX('Delivery Distances'!$B$6:$K$20,MATCH('Sales Summary_working sheet'!L1970,'Delivery Distances'!$A$6:$A$20,0),MATCH('Sales Summary_working sheet'!M1970,'Delivery Distances'!$B$5:$K$5,0))</f>
        <v>6</v>
      </c>
      <c r="O1970" s="7" cm="1">
        <f t="array" ref="O1970">_xlfn.XLOOKUP(L1970,'Delivery Distances'!$A$6:$A$20,_xlfn.XLOOKUP('Sales Summary_working sheet'!M1970,'Delivery Distances'!$B$5:$K$5,'Delivery Distances'!$B$6:$K$20))</f>
        <v>6</v>
      </c>
      <c r="P1970" s="7">
        <f t="shared" si="123"/>
        <v>10</v>
      </c>
    </row>
    <row r="1971" spans="1:16" ht="15.75" customHeight="1" x14ac:dyDescent="0.15">
      <c r="A1971" s="13">
        <v>43993</v>
      </c>
      <c r="B1971" s="19" t="s">
        <v>5362</v>
      </c>
      <c r="C1971" s="7" t="s">
        <v>3842</v>
      </c>
      <c r="D1971" s="14">
        <v>6</v>
      </c>
      <c r="E1971" s="14" t="str">
        <f>_xlfn.XLOOKUP(D1971,'Meal Info'!$A$4:$A$19,'Meal Info'!$B$4:$B$19)</f>
        <v>Indian</v>
      </c>
      <c r="F1971" s="14" t="str">
        <f>_xlfn.XLOOKUP(D1971,'Meal Info'!$A$4:$A$19,'Meal Info'!$C$4:$C$19)</f>
        <v>Edo</v>
      </c>
      <c r="G1971" s="7">
        <v>72.180000000000007</v>
      </c>
      <c r="H1971" s="7">
        <f t="shared" si="124"/>
        <v>7.2180000000000009</v>
      </c>
      <c r="I1971" s="7">
        <f t="shared" si="125"/>
        <v>79.39800000000001</v>
      </c>
      <c r="J1971" s="7">
        <v>0.11</v>
      </c>
      <c r="K1971" s="7">
        <f t="shared" si="122"/>
        <v>7.9398000000000009</v>
      </c>
      <c r="L1971" s="7" t="s">
        <v>5079</v>
      </c>
      <c r="M1971" s="7">
        <v>3</v>
      </c>
      <c r="N1971" s="7">
        <f>INDEX('Delivery Distances'!$B$6:$K$20,MATCH('Sales Summary_working sheet'!L1971,'Delivery Distances'!$A$6:$A$20,0),MATCH('Sales Summary_working sheet'!M1971,'Delivery Distances'!$B$5:$K$5,0))</f>
        <v>4</v>
      </c>
      <c r="O1971" s="7" cm="1">
        <f t="array" ref="O1971">_xlfn.XLOOKUP(L1971,'Delivery Distances'!$A$6:$A$20,_xlfn.XLOOKUP('Sales Summary_working sheet'!M1971,'Delivery Distances'!$B$5:$K$5,'Delivery Distances'!$B$6:$K$20))</f>
        <v>4</v>
      </c>
      <c r="P1971" s="7">
        <f t="shared" si="123"/>
        <v>8</v>
      </c>
    </row>
    <row r="1972" spans="1:16" ht="15.75" customHeight="1" x14ac:dyDescent="0.15">
      <c r="A1972" s="13">
        <v>43993</v>
      </c>
      <c r="B1972" s="19" t="s">
        <v>5362</v>
      </c>
      <c r="C1972" s="7" t="s">
        <v>4472</v>
      </c>
      <c r="D1972" s="14">
        <v>12</v>
      </c>
      <c r="E1972" s="14" t="str">
        <f>_xlfn.XLOOKUP(D1972,'Meal Info'!$A$4:$A$19,'Meal Info'!$B$4:$B$19)</f>
        <v>Thai</v>
      </c>
      <c r="F1972" s="14" t="str">
        <f>_xlfn.XLOOKUP(D1972,'Meal Info'!$A$4:$A$19,'Meal Info'!$C$4:$C$19)</f>
        <v>Edo</v>
      </c>
      <c r="G1972" s="7">
        <v>97.53</v>
      </c>
      <c r="H1972" s="7">
        <f t="shared" si="124"/>
        <v>9.7530000000000001</v>
      </c>
      <c r="I1972" s="7">
        <f t="shared" si="125"/>
        <v>107.283</v>
      </c>
      <c r="J1972" s="7">
        <v>0.28000000000000003</v>
      </c>
      <c r="K1972" s="7">
        <f t="shared" si="122"/>
        <v>27.308400000000002</v>
      </c>
      <c r="L1972" s="7" t="s">
        <v>28</v>
      </c>
      <c r="M1972" s="7">
        <v>2</v>
      </c>
      <c r="N1972" s="7">
        <f>INDEX('Delivery Distances'!$B$6:$K$20,MATCH('Sales Summary_working sheet'!L1972,'Delivery Distances'!$A$6:$A$20,0),MATCH('Sales Summary_working sheet'!M1972,'Delivery Distances'!$B$5:$K$5,0))</f>
        <v>12</v>
      </c>
      <c r="O1972" s="7" cm="1">
        <f t="array" ref="O1972">_xlfn.XLOOKUP(L1972,'Delivery Distances'!$A$6:$A$20,_xlfn.XLOOKUP('Sales Summary_working sheet'!M1972,'Delivery Distances'!$B$5:$K$5,'Delivery Distances'!$B$6:$K$20))</f>
        <v>12</v>
      </c>
      <c r="P1972" s="7">
        <f t="shared" si="123"/>
        <v>13</v>
      </c>
    </row>
    <row r="1973" spans="1:16" ht="15.75" customHeight="1" x14ac:dyDescent="0.15">
      <c r="A1973" s="13">
        <v>43993</v>
      </c>
      <c r="B1973" s="19" t="s">
        <v>5362</v>
      </c>
      <c r="C1973" s="7" t="s">
        <v>3569</v>
      </c>
      <c r="D1973" s="14">
        <v>12</v>
      </c>
      <c r="E1973" s="14" t="str">
        <f>_xlfn.XLOOKUP(D1973,'Meal Info'!$A$4:$A$19,'Meal Info'!$B$4:$B$19)</f>
        <v>Thai</v>
      </c>
      <c r="F1973" s="14" t="str">
        <f>_xlfn.XLOOKUP(D1973,'Meal Info'!$A$4:$A$19,'Meal Info'!$C$4:$C$19)</f>
        <v>Edo</v>
      </c>
      <c r="G1973" s="7">
        <v>17.739999999999998</v>
      </c>
      <c r="H1973" s="7">
        <f t="shared" si="124"/>
        <v>1.774</v>
      </c>
      <c r="I1973" s="7">
        <f t="shared" si="125"/>
        <v>19.513999999999999</v>
      </c>
      <c r="J1973" s="7">
        <v>0.19</v>
      </c>
      <c r="K1973" s="7">
        <f t="shared" si="122"/>
        <v>3.3705999999999996</v>
      </c>
      <c r="L1973" s="7" t="s">
        <v>5081</v>
      </c>
      <c r="M1973" s="7">
        <v>5</v>
      </c>
      <c r="N1973" s="7">
        <f>INDEX('Delivery Distances'!$B$6:$K$20,MATCH('Sales Summary_working sheet'!L1973,'Delivery Distances'!$A$6:$A$20,0),MATCH('Sales Summary_working sheet'!M1973,'Delivery Distances'!$B$5:$K$5,0))</f>
        <v>3</v>
      </c>
      <c r="O1973" s="7" cm="1">
        <f t="array" ref="O1973">_xlfn.XLOOKUP(L1973,'Delivery Distances'!$A$6:$A$20,_xlfn.XLOOKUP('Sales Summary_working sheet'!M1973,'Delivery Distances'!$B$5:$K$5,'Delivery Distances'!$B$6:$K$20))</f>
        <v>3</v>
      </c>
      <c r="P1973" s="7">
        <f t="shared" si="123"/>
        <v>7</v>
      </c>
    </row>
    <row r="1974" spans="1:16" ht="15.75" customHeight="1" x14ac:dyDescent="0.15">
      <c r="A1974" s="13">
        <v>43993</v>
      </c>
      <c r="B1974" s="19" t="s">
        <v>5362</v>
      </c>
      <c r="C1974" s="7" t="s">
        <v>2200</v>
      </c>
      <c r="D1974" s="14">
        <v>12</v>
      </c>
      <c r="E1974" s="14" t="str">
        <f>_xlfn.XLOOKUP(D1974,'Meal Info'!$A$4:$A$19,'Meal Info'!$B$4:$B$19)</f>
        <v>Thai</v>
      </c>
      <c r="F1974" s="14" t="str">
        <f>_xlfn.XLOOKUP(D1974,'Meal Info'!$A$4:$A$19,'Meal Info'!$C$4:$C$19)</f>
        <v>Edo</v>
      </c>
      <c r="G1974" s="7">
        <v>32.950000000000003</v>
      </c>
      <c r="H1974" s="7">
        <f t="shared" si="124"/>
        <v>3.2950000000000004</v>
      </c>
      <c r="I1974" s="7">
        <f t="shared" si="125"/>
        <v>36.245000000000005</v>
      </c>
      <c r="J1974" s="7">
        <v>0.19</v>
      </c>
      <c r="K1974" s="7">
        <f t="shared" si="122"/>
        <v>6.2605000000000004</v>
      </c>
      <c r="L1974" s="7" t="s">
        <v>5081</v>
      </c>
      <c r="M1974" s="7">
        <v>1</v>
      </c>
      <c r="N1974" s="7">
        <f>INDEX('Delivery Distances'!$B$6:$K$20,MATCH('Sales Summary_working sheet'!L1974,'Delivery Distances'!$A$6:$A$20,0),MATCH('Sales Summary_working sheet'!M1974,'Delivery Distances'!$B$5:$K$5,0))</f>
        <v>1</v>
      </c>
      <c r="O1974" s="7" cm="1">
        <f t="array" ref="O1974">_xlfn.XLOOKUP(L1974,'Delivery Distances'!$A$6:$A$20,_xlfn.XLOOKUP('Sales Summary_working sheet'!M1974,'Delivery Distances'!$B$5:$K$5,'Delivery Distances'!$B$6:$K$20))</f>
        <v>1</v>
      </c>
      <c r="P1974" s="7">
        <f t="shared" si="123"/>
        <v>3</v>
      </c>
    </row>
    <row r="1975" spans="1:16" ht="15.75" customHeight="1" x14ac:dyDescent="0.15">
      <c r="A1975" s="13">
        <v>43993</v>
      </c>
      <c r="B1975" s="19" t="s">
        <v>5362</v>
      </c>
      <c r="C1975" s="7" t="s">
        <v>154</v>
      </c>
      <c r="D1975" s="14">
        <v>4</v>
      </c>
      <c r="E1975" s="14" t="str">
        <f>_xlfn.XLOOKUP(D1975,'Meal Info'!$A$4:$A$19,'Meal Info'!$B$4:$B$19)</f>
        <v>Burritos</v>
      </c>
      <c r="F1975" s="14" t="str">
        <f>_xlfn.XLOOKUP(D1975,'Meal Info'!$A$4:$A$19,'Meal Info'!$C$4:$C$19)</f>
        <v>Edo</v>
      </c>
      <c r="G1975" s="7">
        <v>33.119999999999997</v>
      </c>
      <c r="H1975" s="7">
        <f t="shared" si="124"/>
        <v>3.3119999999999998</v>
      </c>
      <c r="I1975" s="7">
        <f t="shared" si="125"/>
        <v>36.431999999999995</v>
      </c>
      <c r="J1975" s="7">
        <v>0.09</v>
      </c>
      <c r="K1975" s="7">
        <f t="shared" si="122"/>
        <v>2.9807999999999995</v>
      </c>
      <c r="L1975" s="7" t="s">
        <v>5078</v>
      </c>
      <c r="M1975" s="7">
        <v>10</v>
      </c>
      <c r="N1975" s="7">
        <f>INDEX('Delivery Distances'!$B$6:$K$20,MATCH('Sales Summary_working sheet'!L1975,'Delivery Distances'!$A$6:$A$20,0),MATCH('Sales Summary_working sheet'!M1975,'Delivery Distances'!$B$5:$K$5,0))</f>
        <v>6</v>
      </c>
      <c r="O1975" s="7" cm="1">
        <f t="array" ref="O1975">_xlfn.XLOOKUP(L1975,'Delivery Distances'!$A$6:$A$20,_xlfn.XLOOKUP('Sales Summary_working sheet'!M1975,'Delivery Distances'!$B$5:$K$5,'Delivery Distances'!$B$6:$K$20))</f>
        <v>6</v>
      </c>
      <c r="P1975" s="7">
        <f t="shared" si="123"/>
        <v>10</v>
      </c>
    </row>
    <row r="1976" spans="1:16" ht="15.75" customHeight="1" x14ac:dyDescent="0.15">
      <c r="A1976" s="13">
        <v>43993</v>
      </c>
      <c r="B1976" s="19" t="s">
        <v>5362</v>
      </c>
      <c r="C1976" s="7" t="s">
        <v>4094</v>
      </c>
      <c r="D1976" s="14">
        <v>4</v>
      </c>
      <c r="E1976" s="14" t="str">
        <f>_xlfn.XLOOKUP(D1976,'Meal Info'!$A$4:$A$19,'Meal Info'!$B$4:$B$19)</f>
        <v>Burritos</v>
      </c>
      <c r="F1976" s="14" t="str">
        <f>_xlfn.XLOOKUP(D1976,'Meal Info'!$A$4:$A$19,'Meal Info'!$C$4:$C$19)</f>
        <v>Edo</v>
      </c>
      <c r="G1976" s="7">
        <v>10.54</v>
      </c>
      <c r="H1976" s="7">
        <f t="shared" si="124"/>
        <v>1.054</v>
      </c>
      <c r="I1976" s="7">
        <f t="shared" si="125"/>
        <v>11.593999999999999</v>
      </c>
      <c r="J1976" s="7">
        <v>0.26</v>
      </c>
      <c r="K1976" s="7">
        <f t="shared" si="122"/>
        <v>2.7403999999999997</v>
      </c>
      <c r="L1976" s="7" t="s">
        <v>31</v>
      </c>
      <c r="M1976" s="7">
        <v>8</v>
      </c>
      <c r="N1976" s="7">
        <f>INDEX('Delivery Distances'!$B$6:$K$20,MATCH('Sales Summary_working sheet'!L1976,'Delivery Distances'!$A$6:$A$20,0),MATCH('Sales Summary_working sheet'!M1976,'Delivery Distances'!$B$5:$K$5,0))</f>
        <v>8</v>
      </c>
      <c r="O1976" s="7" cm="1">
        <f t="array" ref="O1976">_xlfn.XLOOKUP(L1976,'Delivery Distances'!$A$6:$A$20,_xlfn.XLOOKUP('Sales Summary_working sheet'!M1976,'Delivery Distances'!$B$5:$K$5,'Delivery Distances'!$B$6:$K$20))</f>
        <v>8</v>
      </c>
      <c r="P1976" s="7">
        <f t="shared" si="123"/>
        <v>11</v>
      </c>
    </row>
    <row r="1977" spans="1:16" ht="15.75" customHeight="1" x14ac:dyDescent="0.15">
      <c r="A1977" s="13">
        <v>43993</v>
      </c>
      <c r="B1977" s="19" t="s">
        <v>5362</v>
      </c>
      <c r="C1977" s="7" t="s">
        <v>4766</v>
      </c>
      <c r="D1977" s="14">
        <v>6</v>
      </c>
      <c r="E1977" s="14" t="str">
        <f>_xlfn.XLOOKUP(D1977,'Meal Info'!$A$4:$A$19,'Meal Info'!$B$4:$B$19)</f>
        <v>Indian</v>
      </c>
      <c r="F1977" s="14" t="str">
        <f>_xlfn.XLOOKUP(D1977,'Meal Info'!$A$4:$A$19,'Meal Info'!$C$4:$C$19)</f>
        <v>Edo</v>
      </c>
      <c r="G1977" s="7">
        <v>71.19</v>
      </c>
      <c r="H1977" s="7">
        <f t="shared" si="124"/>
        <v>7.1189999999999998</v>
      </c>
      <c r="I1977" s="7">
        <f t="shared" si="125"/>
        <v>78.308999999999997</v>
      </c>
      <c r="J1977" s="7">
        <v>0.35</v>
      </c>
      <c r="K1977" s="7">
        <f t="shared" si="122"/>
        <v>24.916499999999999</v>
      </c>
      <c r="L1977" s="7" t="s">
        <v>27</v>
      </c>
      <c r="M1977" s="7">
        <v>4</v>
      </c>
      <c r="N1977" s="7">
        <f>INDEX('Delivery Distances'!$B$6:$K$20,MATCH('Sales Summary_working sheet'!L1977,'Delivery Distances'!$A$6:$A$20,0),MATCH('Sales Summary_working sheet'!M1977,'Delivery Distances'!$B$5:$K$5,0))</f>
        <v>5</v>
      </c>
      <c r="O1977" s="7" cm="1">
        <f t="array" ref="O1977">_xlfn.XLOOKUP(L1977,'Delivery Distances'!$A$6:$A$20,_xlfn.XLOOKUP('Sales Summary_working sheet'!M1977,'Delivery Distances'!$B$5:$K$5,'Delivery Distances'!$B$6:$K$20))</f>
        <v>5</v>
      </c>
      <c r="P1977" s="7">
        <f t="shared" si="123"/>
        <v>9</v>
      </c>
    </row>
    <row r="1978" spans="1:16" ht="15.75" customHeight="1" x14ac:dyDescent="0.15">
      <c r="A1978" s="13">
        <v>43993</v>
      </c>
      <c r="B1978" s="19" t="s">
        <v>5362</v>
      </c>
      <c r="C1978" s="7" t="s">
        <v>4024</v>
      </c>
      <c r="D1978" s="14">
        <v>6</v>
      </c>
      <c r="E1978" s="14" t="str">
        <f>_xlfn.XLOOKUP(D1978,'Meal Info'!$A$4:$A$19,'Meal Info'!$B$4:$B$19)</f>
        <v>Indian</v>
      </c>
      <c r="F1978" s="14" t="str">
        <f>_xlfn.XLOOKUP(D1978,'Meal Info'!$A$4:$A$19,'Meal Info'!$C$4:$C$19)</f>
        <v>Edo</v>
      </c>
      <c r="G1978" s="7">
        <v>97.22</v>
      </c>
      <c r="H1978" s="7">
        <f t="shared" si="124"/>
        <v>9.7220000000000013</v>
      </c>
      <c r="I1978" s="7">
        <f t="shared" si="125"/>
        <v>106.94200000000001</v>
      </c>
      <c r="J1978" s="7">
        <v>7.0000000000000007E-2</v>
      </c>
      <c r="K1978" s="7">
        <f t="shared" si="122"/>
        <v>6.8054000000000006</v>
      </c>
      <c r="L1978" s="7" t="s">
        <v>30</v>
      </c>
      <c r="M1978" s="7">
        <v>10</v>
      </c>
      <c r="N1978" s="7">
        <f>INDEX('Delivery Distances'!$B$6:$K$20,MATCH('Sales Summary_working sheet'!L1978,'Delivery Distances'!$A$6:$A$20,0),MATCH('Sales Summary_working sheet'!M1978,'Delivery Distances'!$B$5:$K$5,0))</f>
        <v>15</v>
      </c>
      <c r="O1978" s="7" cm="1">
        <f t="array" ref="O1978">_xlfn.XLOOKUP(L1978,'Delivery Distances'!$A$6:$A$20,_xlfn.XLOOKUP('Sales Summary_working sheet'!M1978,'Delivery Distances'!$B$5:$K$5,'Delivery Distances'!$B$6:$K$20))</f>
        <v>15</v>
      </c>
      <c r="P1978" s="7">
        <f t="shared" si="123"/>
        <v>14.5</v>
      </c>
    </row>
    <row r="1979" spans="1:16" ht="15.75" customHeight="1" x14ac:dyDescent="0.15">
      <c r="A1979" s="13">
        <v>43994</v>
      </c>
      <c r="B1979" s="19" t="s">
        <v>5354</v>
      </c>
      <c r="C1979" s="7" t="s">
        <v>3063</v>
      </c>
      <c r="D1979" s="14">
        <v>12</v>
      </c>
      <c r="E1979" s="14" t="str">
        <f>_xlfn.XLOOKUP(D1979,'Meal Info'!$A$4:$A$19,'Meal Info'!$B$4:$B$19)</f>
        <v>Thai</v>
      </c>
      <c r="F1979" s="14" t="str">
        <f>_xlfn.XLOOKUP(D1979,'Meal Info'!$A$4:$A$19,'Meal Info'!$C$4:$C$19)</f>
        <v>Edo</v>
      </c>
      <c r="G1979" s="7">
        <v>20.21</v>
      </c>
      <c r="H1979" s="7">
        <f t="shared" si="124"/>
        <v>2.0210000000000004</v>
      </c>
      <c r="I1979" s="7">
        <f t="shared" si="125"/>
        <v>22.231000000000002</v>
      </c>
      <c r="J1979" s="7">
        <v>0.38</v>
      </c>
      <c r="K1979" s="7">
        <f t="shared" si="122"/>
        <v>7.6798000000000002</v>
      </c>
      <c r="L1979" s="7" t="s">
        <v>5080</v>
      </c>
      <c r="M1979" s="7">
        <v>8</v>
      </c>
      <c r="N1979" s="7">
        <f>INDEX('Delivery Distances'!$B$6:$K$20,MATCH('Sales Summary_working sheet'!L1979,'Delivery Distances'!$A$6:$A$20,0),MATCH('Sales Summary_working sheet'!M1979,'Delivery Distances'!$B$5:$K$5,0))</f>
        <v>2</v>
      </c>
      <c r="O1979" s="7" cm="1">
        <f t="array" ref="O1979">_xlfn.XLOOKUP(L1979,'Delivery Distances'!$A$6:$A$20,_xlfn.XLOOKUP('Sales Summary_working sheet'!M1979,'Delivery Distances'!$B$5:$K$5,'Delivery Distances'!$B$6:$K$20))</f>
        <v>2</v>
      </c>
      <c r="P1979" s="7">
        <f t="shared" si="123"/>
        <v>6</v>
      </c>
    </row>
    <row r="1980" spans="1:16" ht="15.75" customHeight="1" x14ac:dyDescent="0.15">
      <c r="A1980" s="13">
        <v>43994</v>
      </c>
      <c r="B1980" s="19" t="s">
        <v>5354</v>
      </c>
      <c r="C1980" s="7" t="s">
        <v>99</v>
      </c>
      <c r="D1980" s="14">
        <v>2</v>
      </c>
      <c r="E1980" s="14" t="str">
        <f>_xlfn.XLOOKUP(D1980,'Meal Info'!$A$4:$A$19,'Meal Info'!$B$4:$B$19)</f>
        <v>Tuna</v>
      </c>
      <c r="F1980" s="14" t="str">
        <f>_xlfn.XLOOKUP(D1980,'Meal Info'!$A$4:$A$19,'Meal Info'!$C$4:$C$19)</f>
        <v>Josh</v>
      </c>
      <c r="G1980" s="14">
        <v>30.19</v>
      </c>
      <c r="H1980" s="14">
        <v>3.0190000000000001</v>
      </c>
      <c r="I1980" s="14">
        <v>33.209000000000003</v>
      </c>
      <c r="J1980" s="7">
        <v>0.21</v>
      </c>
      <c r="K1980" s="7">
        <f t="shared" si="122"/>
        <v>6.3399000000000001</v>
      </c>
      <c r="L1980" s="7" t="s">
        <v>5075</v>
      </c>
      <c r="M1980" s="7">
        <v>7</v>
      </c>
      <c r="N1980" s="7">
        <f>INDEX('Delivery Distances'!$B$6:$K$20,MATCH('Sales Summary_working sheet'!L1980,'Delivery Distances'!$A$6:$A$20,0),MATCH('Sales Summary_working sheet'!M1980,'Delivery Distances'!$B$5:$K$5,0))</f>
        <v>3</v>
      </c>
      <c r="O1980" s="7" cm="1">
        <f t="array" ref="O1980">_xlfn.XLOOKUP(L1980,'Delivery Distances'!$A$6:$A$20,_xlfn.XLOOKUP('Sales Summary_working sheet'!M1980,'Delivery Distances'!$B$5:$K$5,'Delivery Distances'!$B$6:$K$20))</f>
        <v>3</v>
      </c>
      <c r="P1980" s="7">
        <f t="shared" si="123"/>
        <v>7</v>
      </c>
    </row>
    <row r="1981" spans="1:16" ht="15.75" customHeight="1" x14ac:dyDescent="0.15">
      <c r="A1981" s="13">
        <v>43994</v>
      </c>
      <c r="B1981" s="19" t="s">
        <v>5354</v>
      </c>
      <c r="C1981" s="7" t="s">
        <v>3604</v>
      </c>
      <c r="D1981" s="14">
        <v>7</v>
      </c>
      <c r="E1981" s="14" t="str">
        <f>_xlfn.XLOOKUP(D1981,'Meal Info'!$A$4:$A$19,'Meal Info'!$B$4:$B$19)</f>
        <v>Vegan</v>
      </c>
      <c r="F1981" s="14" t="str">
        <f>_xlfn.XLOOKUP(D1981,'Meal Info'!$A$4:$A$19,'Meal Info'!$C$4:$C$19)</f>
        <v>Josh</v>
      </c>
      <c r="G1981" s="14">
        <v>51.74</v>
      </c>
      <c r="H1981" s="14">
        <v>5.1740000000000004</v>
      </c>
      <c r="I1981" s="14">
        <v>56.914000000000001</v>
      </c>
      <c r="J1981" s="7">
        <v>0.11</v>
      </c>
      <c r="K1981" s="7">
        <f t="shared" si="122"/>
        <v>5.6914000000000007</v>
      </c>
      <c r="L1981" s="7" t="s">
        <v>28</v>
      </c>
      <c r="M1981" s="7">
        <v>3</v>
      </c>
      <c r="N1981" s="7">
        <f>INDEX('Delivery Distances'!$B$6:$K$20,MATCH('Sales Summary_working sheet'!L1981,'Delivery Distances'!$A$6:$A$20,0),MATCH('Sales Summary_working sheet'!M1981,'Delivery Distances'!$B$5:$K$5,0))</f>
        <v>6</v>
      </c>
      <c r="O1981" s="7" cm="1">
        <f t="array" ref="O1981">_xlfn.XLOOKUP(L1981,'Delivery Distances'!$A$6:$A$20,_xlfn.XLOOKUP('Sales Summary_working sheet'!M1981,'Delivery Distances'!$B$5:$K$5,'Delivery Distances'!$B$6:$K$20))</f>
        <v>6</v>
      </c>
      <c r="P1981" s="7">
        <f t="shared" si="123"/>
        <v>10</v>
      </c>
    </row>
    <row r="1982" spans="1:16" ht="15.75" customHeight="1" x14ac:dyDescent="0.15">
      <c r="A1982" s="13">
        <v>43994</v>
      </c>
      <c r="B1982" s="19" t="s">
        <v>5354</v>
      </c>
      <c r="C1982" s="7" t="s">
        <v>4558</v>
      </c>
      <c r="D1982" s="14">
        <v>11</v>
      </c>
      <c r="E1982" s="14" t="str">
        <f>_xlfn.XLOOKUP(D1982,'Meal Info'!$A$4:$A$19,'Meal Info'!$B$4:$B$19)</f>
        <v>Vitamin boost</v>
      </c>
      <c r="F1982" s="14" t="str">
        <f>_xlfn.XLOOKUP(D1982,'Meal Info'!$A$4:$A$19,'Meal Info'!$C$4:$C$19)</f>
        <v>Josh</v>
      </c>
      <c r="G1982" s="14">
        <v>32.03</v>
      </c>
      <c r="H1982" s="14">
        <v>3.2030000000000003</v>
      </c>
      <c r="I1982" s="14">
        <v>35.233000000000004</v>
      </c>
      <c r="J1982" s="7">
        <v>0.28000000000000003</v>
      </c>
      <c r="K1982" s="7">
        <f t="shared" si="122"/>
        <v>8.9684000000000008</v>
      </c>
      <c r="L1982" s="7" t="s">
        <v>29</v>
      </c>
      <c r="M1982" s="7">
        <v>9</v>
      </c>
      <c r="N1982" s="7">
        <f>INDEX('Delivery Distances'!$B$6:$K$20,MATCH('Sales Summary_working sheet'!L1982,'Delivery Distances'!$A$6:$A$20,0),MATCH('Sales Summary_working sheet'!M1982,'Delivery Distances'!$B$5:$K$5,0))</f>
        <v>6</v>
      </c>
      <c r="O1982" s="7" cm="1">
        <f t="array" ref="O1982">_xlfn.XLOOKUP(L1982,'Delivery Distances'!$A$6:$A$20,_xlfn.XLOOKUP('Sales Summary_working sheet'!M1982,'Delivery Distances'!$B$5:$K$5,'Delivery Distances'!$B$6:$K$20))</f>
        <v>6</v>
      </c>
      <c r="P1982" s="7">
        <f t="shared" si="123"/>
        <v>10</v>
      </c>
    </row>
    <row r="1983" spans="1:16" ht="15.75" customHeight="1" x14ac:dyDescent="0.15">
      <c r="A1983" s="13">
        <v>43994</v>
      </c>
      <c r="B1983" s="19" t="s">
        <v>5354</v>
      </c>
      <c r="C1983" s="7" t="s">
        <v>1341</v>
      </c>
      <c r="D1983" s="14">
        <v>2</v>
      </c>
      <c r="E1983" s="14" t="str">
        <f>_xlfn.XLOOKUP(D1983,'Meal Info'!$A$4:$A$19,'Meal Info'!$B$4:$B$19)</f>
        <v>Tuna</v>
      </c>
      <c r="F1983" s="14" t="str">
        <f>_xlfn.XLOOKUP(D1983,'Meal Info'!$A$4:$A$19,'Meal Info'!$C$4:$C$19)</f>
        <v>Josh</v>
      </c>
      <c r="G1983" s="14">
        <v>7.36</v>
      </c>
      <c r="H1983" s="14">
        <v>0.7360000000000001</v>
      </c>
      <c r="I1983" s="14">
        <v>8.0960000000000001</v>
      </c>
      <c r="J1983" s="7">
        <v>0.16</v>
      </c>
      <c r="K1983" s="7">
        <f t="shared" si="122"/>
        <v>1.1776</v>
      </c>
      <c r="L1983" s="7" t="s">
        <v>5079</v>
      </c>
      <c r="M1983" s="7">
        <v>7</v>
      </c>
      <c r="N1983" s="7">
        <f>INDEX('Delivery Distances'!$B$6:$K$20,MATCH('Sales Summary_working sheet'!L1983,'Delivery Distances'!$A$6:$A$20,0),MATCH('Sales Summary_working sheet'!M1983,'Delivery Distances'!$B$5:$K$5,0))</f>
        <v>2</v>
      </c>
      <c r="O1983" s="7" cm="1">
        <f t="array" ref="O1983">_xlfn.XLOOKUP(L1983,'Delivery Distances'!$A$6:$A$20,_xlfn.XLOOKUP('Sales Summary_working sheet'!M1983,'Delivery Distances'!$B$5:$K$5,'Delivery Distances'!$B$6:$K$20))</f>
        <v>2</v>
      </c>
      <c r="P1983" s="7">
        <f t="shared" si="123"/>
        <v>6</v>
      </c>
    </row>
    <row r="1984" spans="1:16" ht="15.75" customHeight="1" x14ac:dyDescent="0.15">
      <c r="A1984" s="13">
        <v>43994</v>
      </c>
      <c r="B1984" s="19" t="s">
        <v>5354</v>
      </c>
      <c r="C1984" s="7" t="s">
        <v>1246</v>
      </c>
      <c r="D1984" s="14">
        <v>7</v>
      </c>
      <c r="E1984" s="14" t="str">
        <f>_xlfn.XLOOKUP(D1984,'Meal Info'!$A$4:$A$19,'Meal Info'!$B$4:$B$19)</f>
        <v>Vegan</v>
      </c>
      <c r="F1984" s="14" t="str">
        <f>_xlfn.XLOOKUP(D1984,'Meal Info'!$A$4:$A$19,'Meal Info'!$C$4:$C$19)</f>
        <v>Josh</v>
      </c>
      <c r="G1984" s="14">
        <v>2.36</v>
      </c>
      <c r="H1984" s="14">
        <v>0.23599999999999999</v>
      </c>
      <c r="I1984" s="14">
        <v>2.5960000000000001</v>
      </c>
      <c r="J1984" s="7">
        <v>0.13</v>
      </c>
      <c r="K1984" s="7">
        <f t="shared" si="122"/>
        <v>0.30680000000000002</v>
      </c>
      <c r="L1984" s="7" t="s">
        <v>5082</v>
      </c>
      <c r="M1984" s="7">
        <v>5</v>
      </c>
      <c r="N1984" s="7">
        <f>INDEX('Delivery Distances'!$B$6:$K$20,MATCH('Sales Summary_working sheet'!L1984,'Delivery Distances'!$A$6:$A$20,0),MATCH('Sales Summary_working sheet'!M1984,'Delivery Distances'!$B$5:$K$5,0))</f>
        <v>2</v>
      </c>
      <c r="O1984" s="7" cm="1">
        <f t="array" ref="O1984">_xlfn.XLOOKUP(L1984,'Delivery Distances'!$A$6:$A$20,_xlfn.XLOOKUP('Sales Summary_working sheet'!M1984,'Delivery Distances'!$B$5:$K$5,'Delivery Distances'!$B$6:$K$20))</f>
        <v>2</v>
      </c>
      <c r="P1984" s="7">
        <f t="shared" si="123"/>
        <v>6</v>
      </c>
    </row>
    <row r="1985" spans="1:16" ht="15.75" customHeight="1" x14ac:dyDescent="0.15">
      <c r="A1985" s="13">
        <v>43994</v>
      </c>
      <c r="B1985" s="19" t="s">
        <v>5354</v>
      </c>
      <c r="C1985" s="7" t="s">
        <v>4200</v>
      </c>
      <c r="D1985" s="14">
        <v>11</v>
      </c>
      <c r="E1985" s="14" t="str">
        <f>_xlfn.XLOOKUP(D1985,'Meal Info'!$A$4:$A$19,'Meal Info'!$B$4:$B$19)</f>
        <v>Vitamin boost</v>
      </c>
      <c r="F1985" s="14" t="str">
        <f>_xlfn.XLOOKUP(D1985,'Meal Info'!$A$4:$A$19,'Meal Info'!$C$4:$C$19)</f>
        <v>Josh</v>
      </c>
      <c r="G1985" s="14">
        <v>42.23</v>
      </c>
      <c r="H1985" s="14">
        <v>4.2229999999999999</v>
      </c>
      <c r="I1985" s="14">
        <v>46.452999999999996</v>
      </c>
      <c r="J1985" s="7">
        <v>0.06</v>
      </c>
      <c r="K1985" s="7">
        <f t="shared" si="122"/>
        <v>2.5337999999999998</v>
      </c>
      <c r="L1985" s="7" t="s">
        <v>31</v>
      </c>
      <c r="M1985" s="7">
        <v>7</v>
      </c>
      <c r="N1985" s="7">
        <f>INDEX('Delivery Distances'!$B$6:$K$20,MATCH('Sales Summary_working sheet'!L1985,'Delivery Distances'!$A$6:$A$20,0),MATCH('Sales Summary_working sheet'!M1985,'Delivery Distances'!$B$5:$K$5,0))</f>
        <v>5</v>
      </c>
      <c r="O1985" s="7" cm="1">
        <f t="array" ref="O1985">_xlfn.XLOOKUP(L1985,'Delivery Distances'!$A$6:$A$20,_xlfn.XLOOKUP('Sales Summary_working sheet'!M1985,'Delivery Distances'!$B$5:$K$5,'Delivery Distances'!$B$6:$K$20))</f>
        <v>5</v>
      </c>
      <c r="P1985" s="7">
        <f t="shared" si="123"/>
        <v>9</v>
      </c>
    </row>
    <row r="1986" spans="1:16" ht="15.75" customHeight="1" x14ac:dyDescent="0.15">
      <c r="A1986" s="13">
        <v>43994</v>
      </c>
      <c r="B1986" s="19" t="s">
        <v>5354</v>
      </c>
      <c r="C1986" s="7" t="s">
        <v>1504</v>
      </c>
      <c r="D1986" s="14">
        <v>2</v>
      </c>
      <c r="E1986" s="14" t="str">
        <f>_xlfn.XLOOKUP(D1986,'Meal Info'!$A$4:$A$19,'Meal Info'!$B$4:$B$19)</f>
        <v>Tuna</v>
      </c>
      <c r="F1986" s="14" t="str">
        <f>_xlfn.XLOOKUP(D1986,'Meal Info'!$A$4:$A$19,'Meal Info'!$C$4:$C$19)</f>
        <v>Josh</v>
      </c>
      <c r="G1986" s="14">
        <v>12.78</v>
      </c>
      <c r="H1986" s="14">
        <v>1.278</v>
      </c>
      <c r="I1986" s="14">
        <v>14.058</v>
      </c>
      <c r="J1986" s="7">
        <v>0.22</v>
      </c>
      <c r="K1986" s="7">
        <f t="shared" si="122"/>
        <v>2.8115999999999999</v>
      </c>
      <c r="L1986" s="7" t="s">
        <v>30</v>
      </c>
      <c r="M1986" s="7">
        <v>2</v>
      </c>
      <c r="N1986" s="7">
        <f>INDEX('Delivery Distances'!$B$6:$K$20,MATCH('Sales Summary_working sheet'!L1986,'Delivery Distances'!$A$6:$A$20,0),MATCH('Sales Summary_working sheet'!M1986,'Delivery Distances'!$B$5:$K$5,0))</f>
        <v>12</v>
      </c>
      <c r="O1986" s="7" cm="1">
        <f t="array" ref="O1986">_xlfn.XLOOKUP(L1986,'Delivery Distances'!$A$6:$A$20,_xlfn.XLOOKUP('Sales Summary_working sheet'!M1986,'Delivery Distances'!$B$5:$K$5,'Delivery Distances'!$B$6:$K$20))</f>
        <v>12</v>
      </c>
      <c r="P1986" s="7">
        <f t="shared" si="123"/>
        <v>13</v>
      </c>
    </row>
    <row r="1987" spans="1:16" ht="15.75" customHeight="1" x14ac:dyDescent="0.15">
      <c r="A1987" s="13">
        <v>43994</v>
      </c>
      <c r="B1987" s="19" t="s">
        <v>5354</v>
      </c>
      <c r="C1987" s="7" t="s">
        <v>2117</v>
      </c>
      <c r="D1987" s="14">
        <v>11</v>
      </c>
      <c r="E1987" s="14" t="str">
        <f>_xlfn.XLOOKUP(D1987,'Meal Info'!$A$4:$A$19,'Meal Info'!$B$4:$B$19)</f>
        <v>Vitamin boost</v>
      </c>
      <c r="F1987" s="14" t="str">
        <f>_xlfn.XLOOKUP(D1987,'Meal Info'!$A$4:$A$19,'Meal Info'!$C$4:$C$19)</f>
        <v>Josh</v>
      </c>
      <c r="G1987" s="14">
        <v>65.45</v>
      </c>
      <c r="H1987" s="14">
        <v>6.5450000000000008</v>
      </c>
      <c r="I1987" s="14">
        <v>71.995000000000005</v>
      </c>
      <c r="J1987" s="7">
        <v>0.19</v>
      </c>
      <c r="K1987" s="7">
        <f t="shared" si="122"/>
        <v>12.435500000000001</v>
      </c>
      <c r="L1987" s="7" t="s">
        <v>31</v>
      </c>
      <c r="M1987" s="7">
        <v>2</v>
      </c>
      <c r="N1987" s="7">
        <f>INDEX('Delivery Distances'!$B$6:$K$20,MATCH('Sales Summary_working sheet'!L1987,'Delivery Distances'!$A$6:$A$20,0),MATCH('Sales Summary_working sheet'!M1987,'Delivery Distances'!$B$5:$K$5,0))</f>
        <v>14</v>
      </c>
      <c r="O1987" s="7" cm="1">
        <f t="array" ref="O1987">_xlfn.XLOOKUP(L1987,'Delivery Distances'!$A$6:$A$20,_xlfn.XLOOKUP('Sales Summary_working sheet'!M1987,'Delivery Distances'!$B$5:$K$5,'Delivery Distances'!$B$6:$K$20))</f>
        <v>14</v>
      </c>
      <c r="P1987" s="7">
        <f t="shared" si="123"/>
        <v>14</v>
      </c>
    </row>
    <row r="1988" spans="1:16" ht="15.75" customHeight="1" x14ac:dyDescent="0.15">
      <c r="A1988" s="13">
        <v>43994</v>
      </c>
      <c r="B1988" s="19" t="s">
        <v>5354</v>
      </c>
      <c r="C1988" s="7" t="s">
        <v>816</v>
      </c>
      <c r="D1988" s="14">
        <v>2</v>
      </c>
      <c r="E1988" s="14" t="str">
        <f>_xlfn.XLOOKUP(D1988,'Meal Info'!$A$4:$A$19,'Meal Info'!$B$4:$B$19)</f>
        <v>Tuna</v>
      </c>
      <c r="F1988" s="14" t="str">
        <f>_xlfn.XLOOKUP(D1988,'Meal Info'!$A$4:$A$19,'Meal Info'!$C$4:$C$19)</f>
        <v>Josh</v>
      </c>
      <c r="G1988" s="14">
        <v>49.1</v>
      </c>
      <c r="H1988" s="14">
        <v>4.91</v>
      </c>
      <c r="I1988" s="14">
        <v>54.010000000000005</v>
      </c>
      <c r="J1988" s="7">
        <v>0.23</v>
      </c>
      <c r="K1988" s="7">
        <f t="shared" si="122"/>
        <v>11.293000000000001</v>
      </c>
      <c r="L1988" s="7" t="s">
        <v>27</v>
      </c>
      <c r="M1988" s="7">
        <v>4</v>
      </c>
      <c r="N1988" s="7">
        <f>INDEX('Delivery Distances'!$B$6:$K$20,MATCH('Sales Summary_working sheet'!L1988,'Delivery Distances'!$A$6:$A$20,0),MATCH('Sales Summary_working sheet'!M1988,'Delivery Distances'!$B$5:$K$5,0))</f>
        <v>5</v>
      </c>
      <c r="O1988" s="7" cm="1">
        <f t="array" ref="O1988">_xlfn.XLOOKUP(L1988,'Delivery Distances'!$A$6:$A$20,_xlfn.XLOOKUP('Sales Summary_working sheet'!M1988,'Delivery Distances'!$B$5:$K$5,'Delivery Distances'!$B$6:$K$20))</f>
        <v>5</v>
      </c>
      <c r="P1988" s="7">
        <f t="shared" si="123"/>
        <v>9</v>
      </c>
    </row>
    <row r="1989" spans="1:16" ht="15.75" customHeight="1" x14ac:dyDescent="0.15">
      <c r="A1989" s="13">
        <v>43994</v>
      </c>
      <c r="B1989" s="19" t="s">
        <v>5354</v>
      </c>
      <c r="C1989" s="7" t="s">
        <v>4114</v>
      </c>
      <c r="D1989" s="14">
        <v>11</v>
      </c>
      <c r="E1989" s="14" t="str">
        <f>_xlfn.XLOOKUP(D1989,'Meal Info'!$A$4:$A$19,'Meal Info'!$B$4:$B$19)</f>
        <v>Vitamin boost</v>
      </c>
      <c r="F1989" s="14" t="str">
        <f>_xlfn.XLOOKUP(D1989,'Meal Info'!$A$4:$A$19,'Meal Info'!$C$4:$C$19)</f>
        <v>Josh</v>
      </c>
      <c r="G1989" s="14">
        <v>23.99</v>
      </c>
      <c r="H1989" s="14">
        <v>2.399</v>
      </c>
      <c r="I1989" s="14">
        <v>26.388999999999999</v>
      </c>
      <c r="J1989" s="7">
        <v>0.28999999999999998</v>
      </c>
      <c r="K1989" s="7">
        <f t="shared" ref="K1989:K2052" si="126">J1989*G1989</f>
        <v>6.9570999999999987</v>
      </c>
      <c r="L1989" s="7" t="s">
        <v>5076</v>
      </c>
      <c r="M1989" s="7">
        <v>9</v>
      </c>
      <c r="N1989" s="7">
        <f>INDEX('Delivery Distances'!$B$6:$K$20,MATCH('Sales Summary_working sheet'!L1989,'Delivery Distances'!$A$6:$A$20,0),MATCH('Sales Summary_working sheet'!M1989,'Delivery Distances'!$B$5:$K$5,0))</f>
        <v>8</v>
      </c>
      <c r="O1989" s="7" cm="1">
        <f t="array" ref="O1989">_xlfn.XLOOKUP(L1989,'Delivery Distances'!$A$6:$A$20,_xlfn.XLOOKUP('Sales Summary_working sheet'!M1989,'Delivery Distances'!$B$5:$K$5,'Delivery Distances'!$B$6:$K$20))</f>
        <v>8</v>
      </c>
      <c r="P1989" s="7">
        <f t="shared" ref="P1989:P2052" si="127">IF(O1989&lt;=2, O1989*3, IF(O1989&lt;=6, 3*2 + (O1989-2)*1, 3*2 + 4*1 + (O1989-6)*0.5))</f>
        <v>11</v>
      </c>
    </row>
    <row r="1990" spans="1:16" ht="15.75" customHeight="1" x14ac:dyDescent="0.15">
      <c r="A1990" s="13">
        <v>43994</v>
      </c>
      <c r="B1990" s="19" t="s">
        <v>5354</v>
      </c>
      <c r="C1990" s="7" t="s">
        <v>4753</v>
      </c>
      <c r="D1990" s="14">
        <v>7</v>
      </c>
      <c r="E1990" s="14" t="str">
        <f>_xlfn.XLOOKUP(D1990,'Meal Info'!$A$4:$A$19,'Meal Info'!$B$4:$B$19)</f>
        <v>Vegan</v>
      </c>
      <c r="F1990" s="14" t="str">
        <f>_xlfn.XLOOKUP(D1990,'Meal Info'!$A$4:$A$19,'Meal Info'!$C$4:$C$19)</f>
        <v>Josh</v>
      </c>
      <c r="G1990" s="14">
        <v>76.11</v>
      </c>
      <c r="H1990" s="14">
        <v>7.6110000000000007</v>
      </c>
      <c r="I1990" s="14">
        <v>83.721000000000004</v>
      </c>
      <c r="J1990" s="7">
        <v>0.19</v>
      </c>
      <c r="K1990" s="7">
        <f t="shared" si="126"/>
        <v>14.460900000000001</v>
      </c>
      <c r="L1990" s="7" t="s">
        <v>5082</v>
      </c>
      <c r="M1990" s="7">
        <v>7</v>
      </c>
      <c r="N1990" s="7">
        <f>INDEX('Delivery Distances'!$B$6:$K$20,MATCH('Sales Summary_working sheet'!L1990,'Delivery Distances'!$A$6:$A$20,0),MATCH('Sales Summary_working sheet'!M1990,'Delivery Distances'!$B$5:$K$5,0))</f>
        <v>1</v>
      </c>
      <c r="O1990" s="7" cm="1">
        <f t="array" ref="O1990">_xlfn.XLOOKUP(L1990,'Delivery Distances'!$A$6:$A$20,_xlfn.XLOOKUP('Sales Summary_working sheet'!M1990,'Delivery Distances'!$B$5:$K$5,'Delivery Distances'!$B$6:$K$20))</f>
        <v>1</v>
      </c>
      <c r="P1990" s="7">
        <f t="shared" si="127"/>
        <v>3</v>
      </c>
    </row>
    <row r="1991" spans="1:16" ht="15.75" customHeight="1" x14ac:dyDescent="0.15">
      <c r="A1991" s="13">
        <v>43994</v>
      </c>
      <c r="B1991" s="19" t="s">
        <v>5354</v>
      </c>
      <c r="C1991" s="7" t="s">
        <v>4275</v>
      </c>
      <c r="D1991" s="14">
        <v>11</v>
      </c>
      <c r="E1991" s="14" t="str">
        <f>_xlfn.XLOOKUP(D1991,'Meal Info'!$A$4:$A$19,'Meal Info'!$B$4:$B$19)</f>
        <v>Vitamin boost</v>
      </c>
      <c r="F1991" s="14" t="str">
        <f>_xlfn.XLOOKUP(D1991,'Meal Info'!$A$4:$A$19,'Meal Info'!$C$4:$C$19)</f>
        <v>Josh</v>
      </c>
      <c r="G1991" s="14">
        <v>13.84</v>
      </c>
      <c r="H1991" s="14">
        <v>1.3840000000000001</v>
      </c>
      <c r="I1991" s="14">
        <v>15.224</v>
      </c>
      <c r="J1991" s="7">
        <v>0.22</v>
      </c>
      <c r="K1991" s="7">
        <f t="shared" si="126"/>
        <v>3.0448</v>
      </c>
      <c r="L1991" s="7" t="s">
        <v>31</v>
      </c>
      <c r="M1991" s="7">
        <v>3</v>
      </c>
      <c r="N1991" s="7">
        <f>INDEX('Delivery Distances'!$B$6:$K$20,MATCH('Sales Summary_working sheet'!L1991,'Delivery Distances'!$A$6:$A$20,0),MATCH('Sales Summary_working sheet'!M1991,'Delivery Distances'!$B$5:$K$5,0))</f>
        <v>9</v>
      </c>
      <c r="O1991" s="7" cm="1">
        <f t="array" ref="O1991">_xlfn.XLOOKUP(L1991,'Delivery Distances'!$A$6:$A$20,_xlfn.XLOOKUP('Sales Summary_working sheet'!M1991,'Delivery Distances'!$B$5:$K$5,'Delivery Distances'!$B$6:$K$20))</f>
        <v>9</v>
      </c>
      <c r="P1991" s="7">
        <f t="shared" si="127"/>
        <v>11.5</v>
      </c>
    </row>
    <row r="1992" spans="1:16" ht="15.75" customHeight="1" x14ac:dyDescent="0.15">
      <c r="A1992" s="13">
        <v>43994</v>
      </c>
      <c r="B1992" s="19" t="s">
        <v>5354</v>
      </c>
      <c r="C1992" s="7" t="s">
        <v>1737</v>
      </c>
      <c r="D1992" s="14">
        <v>11</v>
      </c>
      <c r="E1992" s="14" t="str">
        <f>_xlfn.XLOOKUP(D1992,'Meal Info'!$A$4:$A$19,'Meal Info'!$B$4:$B$19)</f>
        <v>Vitamin boost</v>
      </c>
      <c r="F1992" s="14" t="str">
        <f>_xlfn.XLOOKUP(D1992,'Meal Info'!$A$4:$A$19,'Meal Info'!$C$4:$C$19)</f>
        <v>Josh</v>
      </c>
      <c r="G1992" s="7">
        <v>73.53</v>
      </c>
      <c r="H1992" s="7">
        <f t="shared" ref="H1992:H2055" si="128">G1992*10%</f>
        <v>7.3530000000000006</v>
      </c>
      <c r="I1992" s="7">
        <f t="shared" ref="I1992:I2055" si="129">G1992+H1992</f>
        <v>80.882999999999996</v>
      </c>
      <c r="J1992" s="7">
        <v>0.36</v>
      </c>
      <c r="K1992" s="7">
        <f t="shared" si="126"/>
        <v>26.470800000000001</v>
      </c>
      <c r="L1992" s="7" t="s">
        <v>5076</v>
      </c>
      <c r="M1992" s="7">
        <v>5</v>
      </c>
      <c r="N1992" s="7">
        <f>INDEX('Delivery Distances'!$B$6:$K$20,MATCH('Sales Summary_working sheet'!L1992,'Delivery Distances'!$A$6:$A$20,0),MATCH('Sales Summary_working sheet'!M1992,'Delivery Distances'!$B$5:$K$5,0))</f>
        <v>6</v>
      </c>
      <c r="O1992" s="7" cm="1">
        <f t="array" ref="O1992">_xlfn.XLOOKUP(L1992,'Delivery Distances'!$A$6:$A$20,_xlfn.XLOOKUP('Sales Summary_working sheet'!M1992,'Delivery Distances'!$B$5:$K$5,'Delivery Distances'!$B$6:$K$20))</f>
        <v>6</v>
      </c>
      <c r="P1992" s="7">
        <f t="shared" si="127"/>
        <v>10</v>
      </c>
    </row>
    <row r="1993" spans="1:16" ht="15.75" customHeight="1" x14ac:dyDescent="0.15">
      <c r="A1993" s="13">
        <v>43994</v>
      </c>
      <c r="B1993" s="19" t="s">
        <v>5354</v>
      </c>
      <c r="C1993" s="7" t="s">
        <v>364</v>
      </c>
      <c r="D1993" s="14">
        <v>2</v>
      </c>
      <c r="E1993" s="14" t="str">
        <f>_xlfn.XLOOKUP(D1993,'Meal Info'!$A$4:$A$19,'Meal Info'!$B$4:$B$19)</f>
        <v>Tuna</v>
      </c>
      <c r="F1993" s="14" t="str">
        <f>_xlfn.XLOOKUP(D1993,'Meal Info'!$A$4:$A$19,'Meal Info'!$C$4:$C$19)</f>
        <v>Josh</v>
      </c>
      <c r="G1993" s="7">
        <v>66.52</v>
      </c>
      <c r="H1993" s="7">
        <f t="shared" si="128"/>
        <v>6.6520000000000001</v>
      </c>
      <c r="I1993" s="7">
        <f t="shared" si="129"/>
        <v>73.171999999999997</v>
      </c>
      <c r="J1993" s="7">
        <v>0.17</v>
      </c>
      <c r="K1993" s="7">
        <f t="shared" si="126"/>
        <v>11.308400000000001</v>
      </c>
      <c r="L1993" s="7" t="s">
        <v>26</v>
      </c>
      <c r="M1993" s="7">
        <v>8</v>
      </c>
      <c r="N1993" s="7">
        <f>INDEX('Delivery Distances'!$B$6:$K$20,MATCH('Sales Summary_working sheet'!L1993,'Delivery Distances'!$A$6:$A$20,0),MATCH('Sales Summary_working sheet'!M1993,'Delivery Distances'!$B$5:$K$5,0))</f>
        <v>2</v>
      </c>
      <c r="O1993" s="7" cm="1">
        <f t="array" ref="O1993">_xlfn.XLOOKUP(L1993,'Delivery Distances'!$A$6:$A$20,_xlfn.XLOOKUP('Sales Summary_working sheet'!M1993,'Delivery Distances'!$B$5:$K$5,'Delivery Distances'!$B$6:$K$20))</f>
        <v>2</v>
      </c>
      <c r="P1993" s="7">
        <f t="shared" si="127"/>
        <v>6</v>
      </c>
    </row>
    <row r="1994" spans="1:16" ht="15.75" customHeight="1" x14ac:dyDescent="0.15">
      <c r="A1994" s="13">
        <v>43994</v>
      </c>
      <c r="B1994" s="19" t="s">
        <v>5354</v>
      </c>
      <c r="C1994" s="7" t="s">
        <v>3593</v>
      </c>
      <c r="D1994" s="14">
        <v>11</v>
      </c>
      <c r="E1994" s="14" t="str">
        <f>_xlfn.XLOOKUP(D1994,'Meal Info'!$A$4:$A$19,'Meal Info'!$B$4:$B$19)</f>
        <v>Vitamin boost</v>
      </c>
      <c r="F1994" s="14" t="str">
        <f>_xlfn.XLOOKUP(D1994,'Meal Info'!$A$4:$A$19,'Meal Info'!$C$4:$C$19)</f>
        <v>Josh</v>
      </c>
      <c r="G1994" s="7">
        <v>41.8</v>
      </c>
      <c r="H1994" s="7">
        <f t="shared" si="128"/>
        <v>4.18</v>
      </c>
      <c r="I1994" s="7">
        <f t="shared" si="129"/>
        <v>45.98</v>
      </c>
      <c r="J1994" s="7">
        <v>0.06</v>
      </c>
      <c r="K1994" s="7">
        <f t="shared" si="126"/>
        <v>2.5079999999999996</v>
      </c>
      <c r="L1994" s="7" t="s">
        <v>5081</v>
      </c>
      <c r="M1994" s="7">
        <v>8</v>
      </c>
      <c r="N1994" s="7">
        <f>INDEX('Delivery Distances'!$B$6:$K$20,MATCH('Sales Summary_working sheet'!L1994,'Delivery Distances'!$A$6:$A$20,0),MATCH('Sales Summary_working sheet'!M1994,'Delivery Distances'!$B$5:$K$5,0))</f>
        <v>2</v>
      </c>
      <c r="O1994" s="7" cm="1">
        <f t="array" ref="O1994">_xlfn.XLOOKUP(L1994,'Delivery Distances'!$A$6:$A$20,_xlfn.XLOOKUP('Sales Summary_working sheet'!M1994,'Delivery Distances'!$B$5:$K$5,'Delivery Distances'!$B$6:$K$20))</f>
        <v>2</v>
      </c>
      <c r="P1994" s="7">
        <f t="shared" si="127"/>
        <v>6</v>
      </c>
    </row>
    <row r="1995" spans="1:16" ht="15.75" customHeight="1" x14ac:dyDescent="0.15">
      <c r="A1995" s="13">
        <v>43994</v>
      </c>
      <c r="B1995" s="19" t="s">
        <v>5354</v>
      </c>
      <c r="C1995" s="7" t="s">
        <v>4683</v>
      </c>
      <c r="D1995" s="14">
        <v>2</v>
      </c>
      <c r="E1995" s="14" t="str">
        <f>_xlfn.XLOOKUP(D1995,'Meal Info'!$A$4:$A$19,'Meal Info'!$B$4:$B$19)</f>
        <v>Tuna</v>
      </c>
      <c r="F1995" s="14" t="str">
        <f>_xlfn.XLOOKUP(D1995,'Meal Info'!$A$4:$A$19,'Meal Info'!$C$4:$C$19)</f>
        <v>Josh</v>
      </c>
      <c r="G1995" s="7">
        <v>13.22</v>
      </c>
      <c r="H1995" s="7">
        <f t="shared" si="128"/>
        <v>1.3220000000000001</v>
      </c>
      <c r="I1995" s="7">
        <f t="shared" si="129"/>
        <v>14.542000000000002</v>
      </c>
      <c r="J1995" s="7">
        <v>0.06</v>
      </c>
      <c r="K1995" s="7">
        <f t="shared" si="126"/>
        <v>0.79320000000000002</v>
      </c>
      <c r="L1995" s="7" t="s">
        <v>5080</v>
      </c>
      <c r="M1995" s="7">
        <v>4</v>
      </c>
      <c r="N1995" s="7">
        <f>INDEX('Delivery Distances'!$B$6:$K$20,MATCH('Sales Summary_working sheet'!L1995,'Delivery Distances'!$A$6:$A$20,0),MATCH('Sales Summary_working sheet'!M1995,'Delivery Distances'!$B$5:$K$5,0))</f>
        <v>5</v>
      </c>
      <c r="O1995" s="7" cm="1">
        <f t="array" ref="O1995">_xlfn.XLOOKUP(L1995,'Delivery Distances'!$A$6:$A$20,_xlfn.XLOOKUP('Sales Summary_working sheet'!M1995,'Delivery Distances'!$B$5:$K$5,'Delivery Distances'!$B$6:$K$20))</f>
        <v>5</v>
      </c>
      <c r="P1995" s="7">
        <f t="shared" si="127"/>
        <v>9</v>
      </c>
    </row>
    <row r="1996" spans="1:16" ht="15.75" customHeight="1" x14ac:dyDescent="0.15">
      <c r="A1996" s="13">
        <v>43994</v>
      </c>
      <c r="B1996" s="19" t="s">
        <v>5355</v>
      </c>
      <c r="C1996" s="7" t="s">
        <v>1483</v>
      </c>
      <c r="D1996" s="14">
        <v>7</v>
      </c>
      <c r="E1996" s="14" t="str">
        <f>_xlfn.XLOOKUP(D1996,'Meal Info'!$A$4:$A$19,'Meal Info'!$B$4:$B$19)</f>
        <v>Vegan</v>
      </c>
      <c r="F1996" s="14" t="str">
        <f>_xlfn.XLOOKUP(D1996,'Meal Info'!$A$4:$A$19,'Meal Info'!$C$4:$C$19)</f>
        <v>Josh</v>
      </c>
      <c r="G1996" s="7">
        <v>87.92</v>
      </c>
      <c r="H1996" s="7">
        <f t="shared" si="128"/>
        <v>8.7919999999999998</v>
      </c>
      <c r="I1996" s="7">
        <f t="shared" si="129"/>
        <v>96.712000000000003</v>
      </c>
      <c r="J1996" s="7">
        <v>0.21</v>
      </c>
      <c r="K1996" s="7">
        <f t="shared" si="126"/>
        <v>18.463200000000001</v>
      </c>
      <c r="L1996" s="7" t="s">
        <v>5083</v>
      </c>
      <c r="M1996" s="7">
        <v>8</v>
      </c>
      <c r="N1996" s="7">
        <f>INDEX('Delivery Distances'!$B$6:$K$20,MATCH('Sales Summary_working sheet'!L1996,'Delivery Distances'!$A$6:$A$20,0),MATCH('Sales Summary_working sheet'!M1996,'Delivery Distances'!$B$5:$K$5,0))</f>
        <v>3</v>
      </c>
      <c r="O1996" s="7" cm="1">
        <f t="array" ref="O1996">_xlfn.XLOOKUP(L1996,'Delivery Distances'!$A$6:$A$20,_xlfn.XLOOKUP('Sales Summary_working sheet'!M1996,'Delivery Distances'!$B$5:$K$5,'Delivery Distances'!$B$6:$K$20))</f>
        <v>3</v>
      </c>
      <c r="P1996" s="7">
        <f t="shared" si="127"/>
        <v>7</v>
      </c>
    </row>
    <row r="1997" spans="1:16" ht="15.75" customHeight="1" x14ac:dyDescent="0.15">
      <c r="A1997" s="13">
        <v>43994</v>
      </c>
      <c r="B1997" s="19" t="s">
        <v>5355</v>
      </c>
      <c r="C1997" s="7" t="s">
        <v>4047</v>
      </c>
      <c r="D1997" s="14">
        <v>7</v>
      </c>
      <c r="E1997" s="14" t="str">
        <f>_xlfn.XLOOKUP(D1997,'Meal Info'!$A$4:$A$19,'Meal Info'!$B$4:$B$19)</f>
        <v>Vegan</v>
      </c>
      <c r="F1997" s="14" t="str">
        <f>_xlfn.XLOOKUP(D1997,'Meal Info'!$A$4:$A$19,'Meal Info'!$C$4:$C$19)</f>
        <v>Josh</v>
      </c>
      <c r="G1997" s="7">
        <v>56.24</v>
      </c>
      <c r="H1997" s="7">
        <f t="shared" si="128"/>
        <v>5.6240000000000006</v>
      </c>
      <c r="I1997" s="7">
        <f t="shared" si="129"/>
        <v>61.864000000000004</v>
      </c>
      <c r="J1997" s="7">
        <v>0.02</v>
      </c>
      <c r="K1997" s="7">
        <f t="shared" si="126"/>
        <v>1.1248</v>
      </c>
      <c r="L1997" s="7" t="s">
        <v>28</v>
      </c>
      <c r="M1997" s="7">
        <v>10</v>
      </c>
      <c r="N1997" s="7">
        <f>INDEX('Delivery Distances'!$B$6:$K$20,MATCH('Sales Summary_working sheet'!L1997,'Delivery Distances'!$A$6:$A$20,0),MATCH('Sales Summary_working sheet'!M1997,'Delivery Distances'!$B$5:$K$5,0))</f>
        <v>18</v>
      </c>
      <c r="O1997" s="7" cm="1">
        <f t="array" ref="O1997">_xlfn.XLOOKUP(L1997,'Delivery Distances'!$A$6:$A$20,_xlfn.XLOOKUP('Sales Summary_working sheet'!M1997,'Delivery Distances'!$B$5:$K$5,'Delivery Distances'!$B$6:$K$20))</f>
        <v>18</v>
      </c>
      <c r="P1997" s="7">
        <f t="shared" si="127"/>
        <v>16</v>
      </c>
    </row>
    <row r="1998" spans="1:16" ht="15.75" customHeight="1" x14ac:dyDescent="0.15">
      <c r="A1998" s="13">
        <v>43994</v>
      </c>
      <c r="B1998" s="19" t="s">
        <v>5355</v>
      </c>
      <c r="C1998" s="7" t="s">
        <v>1967</v>
      </c>
      <c r="D1998" s="14">
        <v>7</v>
      </c>
      <c r="E1998" s="14" t="str">
        <f>_xlfn.XLOOKUP(D1998,'Meal Info'!$A$4:$A$19,'Meal Info'!$B$4:$B$19)</f>
        <v>Vegan</v>
      </c>
      <c r="F1998" s="14" t="str">
        <f>_xlfn.XLOOKUP(D1998,'Meal Info'!$A$4:$A$19,'Meal Info'!$C$4:$C$19)</f>
        <v>Josh</v>
      </c>
      <c r="G1998" s="7">
        <v>68.89</v>
      </c>
      <c r="H1998" s="7">
        <f t="shared" si="128"/>
        <v>6.8890000000000002</v>
      </c>
      <c r="I1998" s="7">
        <f t="shared" si="129"/>
        <v>75.778999999999996</v>
      </c>
      <c r="J1998" s="7">
        <v>0.34</v>
      </c>
      <c r="K1998" s="7">
        <f t="shared" si="126"/>
        <v>23.422600000000003</v>
      </c>
      <c r="L1998" s="7" t="s">
        <v>5078</v>
      </c>
      <c r="M1998" s="7">
        <v>10</v>
      </c>
      <c r="N1998" s="7">
        <f>INDEX('Delivery Distances'!$B$6:$K$20,MATCH('Sales Summary_working sheet'!L1998,'Delivery Distances'!$A$6:$A$20,0),MATCH('Sales Summary_working sheet'!M1998,'Delivery Distances'!$B$5:$K$5,0))</f>
        <v>6</v>
      </c>
      <c r="O1998" s="7" cm="1">
        <f t="array" ref="O1998">_xlfn.XLOOKUP(L1998,'Delivery Distances'!$A$6:$A$20,_xlfn.XLOOKUP('Sales Summary_working sheet'!M1998,'Delivery Distances'!$B$5:$K$5,'Delivery Distances'!$B$6:$K$20))</f>
        <v>6</v>
      </c>
      <c r="P1998" s="7">
        <f t="shared" si="127"/>
        <v>10</v>
      </c>
    </row>
    <row r="1999" spans="1:16" ht="15.75" customHeight="1" x14ac:dyDescent="0.15">
      <c r="A1999" s="13">
        <v>43994</v>
      </c>
      <c r="B1999" s="19" t="s">
        <v>5355</v>
      </c>
      <c r="C1999" s="7" t="s">
        <v>2283</v>
      </c>
      <c r="D1999" s="14">
        <v>2</v>
      </c>
      <c r="E1999" s="14" t="str">
        <f>_xlfn.XLOOKUP(D1999,'Meal Info'!$A$4:$A$19,'Meal Info'!$B$4:$B$19)</f>
        <v>Tuna</v>
      </c>
      <c r="F1999" s="14" t="str">
        <f>_xlfn.XLOOKUP(D1999,'Meal Info'!$A$4:$A$19,'Meal Info'!$C$4:$C$19)</f>
        <v>Josh</v>
      </c>
      <c r="G1999" s="7">
        <v>26.03</v>
      </c>
      <c r="H1999" s="7">
        <f t="shared" si="128"/>
        <v>2.6030000000000002</v>
      </c>
      <c r="I1999" s="7">
        <f t="shared" si="129"/>
        <v>28.633000000000003</v>
      </c>
      <c r="J1999" s="7">
        <v>0.05</v>
      </c>
      <c r="K1999" s="7">
        <f t="shared" si="126"/>
        <v>1.3015000000000001</v>
      </c>
      <c r="L1999" s="7" t="s">
        <v>5082</v>
      </c>
      <c r="M1999" s="7">
        <v>1</v>
      </c>
      <c r="N1999" s="7">
        <f>INDEX('Delivery Distances'!$B$6:$K$20,MATCH('Sales Summary_working sheet'!L1999,'Delivery Distances'!$A$6:$A$20,0),MATCH('Sales Summary_working sheet'!M1999,'Delivery Distances'!$B$5:$K$5,0))</f>
        <v>3</v>
      </c>
      <c r="O1999" s="7" cm="1">
        <f t="array" ref="O1999">_xlfn.XLOOKUP(L1999,'Delivery Distances'!$A$6:$A$20,_xlfn.XLOOKUP('Sales Summary_working sheet'!M1999,'Delivery Distances'!$B$5:$K$5,'Delivery Distances'!$B$6:$K$20))</f>
        <v>3</v>
      </c>
      <c r="P1999" s="7">
        <f t="shared" si="127"/>
        <v>7</v>
      </c>
    </row>
    <row r="2000" spans="1:16" ht="15.75" customHeight="1" x14ac:dyDescent="0.15">
      <c r="A2000" s="13">
        <v>43994</v>
      </c>
      <c r="B2000" s="19" t="s">
        <v>5355</v>
      </c>
      <c r="C2000" s="7" t="s">
        <v>4802</v>
      </c>
      <c r="D2000" s="14">
        <v>2</v>
      </c>
      <c r="E2000" s="14" t="str">
        <f>_xlfn.XLOOKUP(D2000,'Meal Info'!$A$4:$A$19,'Meal Info'!$B$4:$B$19)</f>
        <v>Tuna</v>
      </c>
      <c r="F2000" s="14" t="str">
        <f>_xlfn.XLOOKUP(D2000,'Meal Info'!$A$4:$A$19,'Meal Info'!$C$4:$C$19)</f>
        <v>Josh</v>
      </c>
      <c r="G2000" s="7">
        <v>32.28</v>
      </c>
      <c r="H2000" s="7">
        <f t="shared" si="128"/>
        <v>3.2280000000000002</v>
      </c>
      <c r="I2000" s="7">
        <f t="shared" si="129"/>
        <v>35.508000000000003</v>
      </c>
      <c r="J2000" s="7">
        <v>0.31</v>
      </c>
      <c r="K2000" s="7">
        <f t="shared" si="126"/>
        <v>10.0068</v>
      </c>
      <c r="L2000" s="7" t="s">
        <v>5075</v>
      </c>
      <c r="M2000" s="7">
        <v>5</v>
      </c>
      <c r="N2000" s="7">
        <f>INDEX('Delivery Distances'!$B$6:$K$20,MATCH('Sales Summary_working sheet'!L2000,'Delivery Distances'!$A$6:$A$20,0),MATCH('Sales Summary_working sheet'!M2000,'Delivery Distances'!$B$5:$K$5,0))</f>
        <v>2</v>
      </c>
      <c r="O2000" s="7" cm="1">
        <f t="array" ref="O2000">_xlfn.XLOOKUP(L2000,'Delivery Distances'!$A$6:$A$20,_xlfn.XLOOKUP('Sales Summary_working sheet'!M2000,'Delivery Distances'!$B$5:$K$5,'Delivery Distances'!$B$6:$K$20))</f>
        <v>2</v>
      </c>
      <c r="P2000" s="7">
        <f t="shared" si="127"/>
        <v>6</v>
      </c>
    </row>
    <row r="2001" spans="1:16" ht="15.75" customHeight="1" x14ac:dyDescent="0.15">
      <c r="A2001" s="13">
        <v>43994</v>
      </c>
      <c r="B2001" s="19" t="s">
        <v>5355</v>
      </c>
      <c r="C2001" s="7" t="s">
        <v>3757</v>
      </c>
      <c r="D2001" s="14">
        <v>7</v>
      </c>
      <c r="E2001" s="14" t="str">
        <f>_xlfn.XLOOKUP(D2001,'Meal Info'!$A$4:$A$19,'Meal Info'!$B$4:$B$19)</f>
        <v>Vegan</v>
      </c>
      <c r="F2001" s="14" t="str">
        <f>_xlfn.XLOOKUP(D2001,'Meal Info'!$A$4:$A$19,'Meal Info'!$C$4:$C$19)</f>
        <v>Josh</v>
      </c>
      <c r="G2001" s="7">
        <v>17.48</v>
      </c>
      <c r="H2001" s="7">
        <f t="shared" si="128"/>
        <v>1.7480000000000002</v>
      </c>
      <c r="I2001" s="7">
        <f t="shared" si="129"/>
        <v>19.228000000000002</v>
      </c>
      <c r="J2001" s="7">
        <v>0.37</v>
      </c>
      <c r="K2001" s="7">
        <f t="shared" si="126"/>
        <v>6.4676</v>
      </c>
      <c r="L2001" s="7" t="s">
        <v>5075</v>
      </c>
      <c r="M2001" s="7">
        <v>10</v>
      </c>
      <c r="N2001" s="7">
        <f>INDEX('Delivery Distances'!$B$6:$K$20,MATCH('Sales Summary_working sheet'!L2001,'Delivery Distances'!$A$6:$A$20,0),MATCH('Sales Summary_working sheet'!M2001,'Delivery Distances'!$B$5:$K$5,0))</f>
        <v>14</v>
      </c>
      <c r="O2001" s="7" cm="1">
        <f t="array" ref="O2001">_xlfn.XLOOKUP(L2001,'Delivery Distances'!$A$6:$A$20,_xlfn.XLOOKUP('Sales Summary_working sheet'!M2001,'Delivery Distances'!$B$5:$K$5,'Delivery Distances'!$B$6:$K$20))</f>
        <v>14</v>
      </c>
      <c r="P2001" s="7">
        <f t="shared" si="127"/>
        <v>14</v>
      </c>
    </row>
    <row r="2002" spans="1:16" ht="15.75" customHeight="1" x14ac:dyDescent="0.15">
      <c r="A2002" s="13">
        <v>43994</v>
      </c>
      <c r="B2002" s="19" t="s">
        <v>5355</v>
      </c>
      <c r="C2002" s="7" t="s">
        <v>324</v>
      </c>
      <c r="D2002" s="14">
        <v>11</v>
      </c>
      <c r="E2002" s="14" t="str">
        <f>_xlfn.XLOOKUP(D2002,'Meal Info'!$A$4:$A$19,'Meal Info'!$B$4:$B$19)</f>
        <v>Vitamin boost</v>
      </c>
      <c r="F2002" s="14" t="str">
        <f>_xlfn.XLOOKUP(D2002,'Meal Info'!$A$4:$A$19,'Meal Info'!$C$4:$C$19)</f>
        <v>Josh</v>
      </c>
      <c r="G2002" s="7">
        <v>57.72</v>
      </c>
      <c r="H2002" s="7">
        <f t="shared" si="128"/>
        <v>5.7720000000000002</v>
      </c>
      <c r="I2002" s="7">
        <f t="shared" si="129"/>
        <v>63.491999999999997</v>
      </c>
      <c r="J2002" s="7">
        <v>0.34</v>
      </c>
      <c r="K2002" s="7">
        <f t="shared" si="126"/>
        <v>19.6248</v>
      </c>
      <c r="L2002" s="7" t="s">
        <v>5079</v>
      </c>
      <c r="M2002" s="7">
        <v>3</v>
      </c>
      <c r="N2002" s="7">
        <f>INDEX('Delivery Distances'!$B$6:$K$20,MATCH('Sales Summary_working sheet'!L2002,'Delivery Distances'!$A$6:$A$20,0),MATCH('Sales Summary_working sheet'!M2002,'Delivery Distances'!$B$5:$K$5,0))</f>
        <v>4</v>
      </c>
      <c r="O2002" s="7" cm="1">
        <f t="array" ref="O2002">_xlfn.XLOOKUP(L2002,'Delivery Distances'!$A$6:$A$20,_xlfn.XLOOKUP('Sales Summary_working sheet'!M2002,'Delivery Distances'!$B$5:$K$5,'Delivery Distances'!$B$6:$K$20))</f>
        <v>4</v>
      </c>
      <c r="P2002" s="7">
        <f t="shared" si="127"/>
        <v>8</v>
      </c>
    </row>
    <row r="2003" spans="1:16" ht="15.75" customHeight="1" x14ac:dyDescent="0.15">
      <c r="A2003" s="13">
        <v>43994</v>
      </c>
      <c r="B2003" s="19" t="s">
        <v>5355</v>
      </c>
      <c r="C2003" s="7" t="s">
        <v>4866</v>
      </c>
      <c r="D2003" s="14">
        <v>2</v>
      </c>
      <c r="E2003" s="14" t="str">
        <f>_xlfn.XLOOKUP(D2003,'Meal Info'!$A$4:$A$19,'Meal Info'!$B$4:$B$19)</f>
        <v>Tuna</v>
      </c>
      <c r="F2003" s="14" t="str">
        <f>_xlfn.XLOOKUP(D2003,'Meal Info'!$A$4:$A$19,'Meal Info'!$C$4:$C$19)</f>
        <v>Josh</v>
      </c>
      <c r="G2003" s="7">
        <v>18.16</v>
      </c>
      <c r="H2003" s="7">
        <f t="shared" si="128"/>
        <v>1.8160000000000001</v>
      </c>
      <c r="I2003" s="7">
        <f t="shared" si="129"/>
        <v>19.975999999999999</v>
      </c>
      <c r="J2003" s="7">
        <v>0.13</v>
      </c>
      <c r="K2003" s="7">
        <f t="shared" si="126"/>
        <v>2.3608000000000002</v>
      </c>
      <c r="L2003" s="7" t="s">
        <v>31</v>
      </c>
      <c r="M2003" s="7">
        <v>10</v>
      </c>
      <c r="N2003" s="7">
        <f>INDEX('Delivery Distances'!$B$6:$K$20,MATCH('Sales Summary_working sheet'!L2003,'Delivery Distances'!$A$6:$A$20,0),MATCH('Sales Summary_working sheet'!M2003,'Delivery Distances'!$B$5:$K$5,0))</f>
        <v>17</v>
      </c>
      <c r="O2003" s="7" cm="1">
        <f t="array" ref="O2003">_xlfn.XLOOKUP(L2003,'Delivery Distances'!$A$6:$A$20,_xlfn.XLOOKUP('Sales Summary_working sheet'!M2003,'Delivery Distances'!$B$5:$K$5,'Delivery Distances'!$B$6:$K$20))</f>
        <v>17</v>
      </c>
      <c r="P2003" s="7">
        <f t="shared" si="127"/>
        <v>15.5</v>
      </c>
    </row>
    <row r="2004" spans="1:16" ht="15.75" customHeight="1" x14ac:dyDescent="0.15">
      <c r="A2004" s="13">
        <v>43994</v>
      </c>
      <c r="B2004" s="19" t="s">
        <v>5355</v>
      </c>
      <c r="C2004" s="7" t="s">
        <v>3932</v>
      </c>
      <c r="D2004" s="14">
        <v>11</v>
      </c>
      <c r="E2004" s="14" t="str">
        <f>_xlfn.XLOOKUP(D2004,'Meal Info'!$A$4:$A$19,'Meal Info'!$B$4:$B$19)</f>
        <v>Vitamin boost</v>
      </c>
      <c r="F2004" s="14" t="str">
        <f>_xlfn.XLOOKUP(D2004,'Meal Info'!$A$4:$A$19,'Meal Info'!$C$4:$C$19)</f>
        <v>Josh</v>
      </c>
      <c r="G2004" s="7">
        <v>55.5</v>
      </c>
      <c r="H2004" s="7">
        <f t="shared" si="128"/>
        <v>5.5500000000000007</v>
      </c>
      <c r="I2004" s="7">
        <f t="shared" si="129"/>
        <v>61.05</v>
      </c>
      <c r="J2004" s="7">
        <v>0.24</v>
      </c>
      <c r="K2004" s="7">
        <f t="shared" si="126"/>
        <v>13.32</v>
      </c>
      <c r="L2004" s="7" t="s">
        <v>5078</v>
      </c>
      <c r="M2004" s="7">
        <v>8</v>
      </c>
      <c r="N2004" s="7">
        <f>INDEX('Delivery Distances'!$B$6:$K$20,MATCH('Sales Summary_working sheet'!L2004,'Delivery Distances'!$A$6:$A$20,0),MATCH('Sales Summary_working sheet'!M2004,'Delivery Distances'!$B$5:$K$5,0))</f>
        <v>5</v>
      </c>
      <c r="O2004" s="7" cm="1">
        <f t="array" ref="O2004">_xlfn.XLOOKUP(L2004,'Delivery Distances'!$A$6:$A$20,_xlfn.XLOOKUP('Sales Summary_working sheet'!M2004,'Delivery Distances'!$B$5:$K$5,'Delivery Distances'!$B$6:$K$20))</f>
        <v>5</v>
      </c>
      <c r="P2004" s="7">
        <f t="shared" si="127"/>
        <v>9</v>
      </c>
    </row>
    <row r="2005" spans="1:16" ht="15.75" customHeight="1" x14ac:dyDescent="0.15">
      <c r="A2005" s="13">
        <v>43994</v>
      </c>
      <c r="B2005" s="19" t="s">
        <v>5355</v>
      </c>
      <c r="C2005" s="7" t="s">
        <v>1399</v>
      </c>
      <c r="D2005" s="14">
        <v>7</v>
      </c>
      <c r="E2005" s="14" t="str">
        <f>_xlfn.XLOOKUP(D2005,'Meal Info'!$A$4:$A$19,'Meal Info'!$B$4:$B$19)</f>
        <v>Vegan</v>
      </c>
      <c r="F2005" s="14" t="str">
        <f>_xlfn.XLOOKUP(D2005,'Meal Info'!$A$4:$A$19,'Meal Info'!$C$4:$C$19)</f>
        <v>Josh</v>
      </c>
      <c r="G2005" s="7">
        <v>51.29</v>
      </c>
      <c r="H2005" s="7">
        <f t="shared" si="128"/>
        <v>5.1290000000000004</v>
      </c>
      <c r="I2005" s="7">
        <f t="shared" si="129"/>
        <v>56.418999999999997</v>
      </c>
      <c r="J2005" s="7">
        <v>0.23</v>
      </c>
      <c r="K2005" s="7">
        <f t="shared" si="126"/>
        <v>11.7967</v>
      </c>
      <c r="L2005" s="7" t="s">
        <v>5080</v>
      </c>
      <c r="M2005" s="7">
        <v>5</v>
      </c>
      <c r="N2005" s="7">
        <f>INDEX('Delivery Distances'!$B$6:$K$20,MATCH('Sales Summary_working sheet'!L2005,'Delivery Distances'!$A$6:$A$20,0),MATCH('Sales Summary_working sheet'!M2005,'Delivery Distances'!$B$5:$K$5,0))</f>
        <v>5</v>
      </c>
      <c r="O2005" s="7" cm="1">
        <f t="array" ref="O2005">_xlfn.XLOOKUP(L2005,'Delivery Distances'!$A$6:$A$20,_xlfn.XLOOKUP('Sales Summary_working sheet'!M2005,'Delivery Distances'!$B$5:$K$5,'Delivery Distances'!$B$6:$K$20))</f>
        <v>5</v>
      </c>
      <c r="P2005" s="7">
        <f t="shared" si="127"/>
        <v>9</v>
      </c>
    </row>
    <row r="2006" spans="1:16" ht="15.75" customHeight="1" x14ac:dyDescent="0.15">
      <c r="A2006" s="13">
        <v>43994</v>
      </c>
      <c r="B2006" s="19" t="s">
        <v>5355</v>
      </c>
      <c r="C2006" s="7" t="s">
        <v>4575</v>
      </c>
      <c r="D2006" s="14">
        <v>7</v>
      </c>
      <c r="E2006" s="14" t="str">
        <f>_xlfn.XLOOKUP(D2006,'Meal Info'!$A$4:$A$19,'Meal Info'!$B$4:$B$19)</f>
        <v>Vegan</v>
      </c>
      <c r="F2006" s="14" t="str">
        <f>_xlfn.XLOOKUP(D2006,'Meal Info'!$A$4:$A$19,'Meal Info'!$C$4:$C$19)</f>
        <v>Josh</v>
      </c>
      <c r="G2006" s="7">
        <v>85.75</v>
      </c>
      <c r="H2006" s="7">
        <f t="shared" si="128"/>
        <v>8.5750000000000011</v>
      </c>
      <c r="I2006" s="7">
        <f t="shared" si="129"/>
        <v>94.325000000000003</v>
      </c>
      <c r="J2006" s="7">
        <v>0.2</v>
      </c>
      <c r="K2006" s="7">
        <f t="shared" si="126"/>
        <v>17.150000000000002</v>
      </c>
      <c r="L2006" s="7" t="s">
        <v>5081</v>
      </c>
      <c r="M2006" s="7">
        <v>9</v>
      </c>
      <c r="N2006" s="7">
        <f>INDEX('Delivery Distances'!$B$6:$K$20,MATCH('Sales Summary_working sheet'!L2006,'Delivery Distances'!$A$6:$A$20,0),MATCH('Sales Summary_working sheet'!M2006,'Delivery Distances'!$B$5:$K$5,0))</f>
        <v>1</v>
      </c>
      <c r="O2006" s="7" cm="1">
        <f t="array" ref="O2006">_xlfn.XLOOKUP(L2006,'Delivery Distances'!$A$6:$A$20,_xlfn.XLOOKUP('Sales Summary_working sheet'!M2006,'Delivery Distances'!$B$5:$K$5,'Delivery Distances'!$B$6:$K$20))</f>
        <v>1</v>
      </c>
      <c r="P2006" s="7">
        <f t="shared" si="127"/>
        <v>3</v>
      </c>
    </row>
    <row r="2007" spans="1:16" ht="15.75" customHeight="1" x14ac:dyDescent="0.15">
      <c r="A2007" s="13">
        <v>43994</v>
      </c>
      <c r="B2007" s="19" t="s">
        <v>5355</v>
      </c>
      <c r="C2007" s="7" t="s">
        <v>842</v>
      </c>
      <c r="D2007" s="14">
        <v>11</v>
      </c>
      <c r="E2007" s="14" t="str">
        <f>_xlfn.XLOOKUP(D2007,'Meal Info'!$A$4:$A$19,'Meal Info'!$B$4:$B$19)</f>
        <v>Vitamin boost</v>
      </c>
      <c r="F2007" s="14" t="str">
        <f>_xlfn.XLOOKUP(D2007,'Meal Info'!$A$4:$A$19,'Meal Info'!$C$4:$C$19)</f>
        <v>Josh</v>
      </c>
      <c r="G2007" s="7">
        <v>62</v>
      </c>
      <c r="H2007" s="7">
        <f t="shared" si="128"/>
        <v>6.2</v>
      </c>
      <c r="I2007" s="7">
        <f t="shared" si="129"/>
        <v>68.2</v>
      </c>
      <c r="J2007" s="7">
        <v>0.01</v>
      </c>
      <c r="K2007" s="7">
        <f t="shared" si="126"/>
        <v>0.62</v>
      </c>
      <c r="L2007" s="7" t="s">
        <v>26</v>
      </c>
      <c r="M2007" s="7">
        <v>1</v>
      </c>
      <c r="N2007" s="7">
        <f>INDEX('Delivery Distances'!$B$6:$K$20,MATCH('Sales Summary_working sheet'!L2007,'Delivery Distances'!$A$6:$A$20,0),MATCH('Sales Summary_working sheet'!M2007,'Delivery Distances'!$B$5:$K$5,0))</f>
        <v>2</v>
      </c>
      <c r="O2007" s="7" cm="1">
        <f t="array" ref="O2007">_xlfn.XLOOKUP(L2007,'Delivery Distances'!$A$6:$A$20,_xlfn.XLOOKUP('Sales Summary_working sheet'!M2007,'Delivery Distances'!$B$5:$K$5,'Delivery Distances'!$B$6:$K$20))</f>
        <v>2</v>
      </c>
      <c r="P2007" s="7">
        <f t="shared" si="127"/>
        <v>6</v>
      </c>
    </row>
    <row r="2008" spans="1:16" ht="15.75" customHeight="1" x14ac:dyDescent="0.15">
      <c r="A2008" s="13">
        <v>43994</v>
      </c>
      <c r="B2008" s="19" t="s">
        <v>5355</v>
      </c>
      <c r="C2008" s="7" t="s">
        <v>5056</v>
      </c>
      <c r="D2008" s="14">
        <v>2</v>
      </c>
      <c r="E2008" s="14" t="str">
        <f>_xlfn.XLOOKUP(D2008,'Meal Info'!$A$4:$A$19,'Meal Info'!$B$4:$B$19)</f>
        <v>Tuna</v>
      </c>
      <c r="F2008" s="14" t="str">
        <f>_xlfn.XLOOKUP(D2008,'Meal Info'!$A$4:$A$19,'Meal Info'!$C$4:$C$19)</f>
        <v>Josh</v>
      </c>
      <c r="G2008" s="7">
        <v>18.71</v>
      </c>
      <c r="H2008" s="7">
        <f t="shared" si="128"/>
        <v>1.8710000000000002</v>
      </c>
      <c r="I2008" s="7">
        <f t="shared" si="129"/>
        <v>20.581</v>
      </c>
      <c r="J2008" s="7">
        <v>0.28000000000000003</v>
      </c>
      <c r="K2008" s="7">
        <f t="shared" si="126"/>
        <v>5.2388000000000003</v>
      </c>
      <c r="L2008" s="7" t="s">
        <v>31</v>
      </c>
      <c r="M2008" s="7">
        <v>6</v>
      </c>
      <c r="N2008" s="7">
        <f>INDEX('Delivery Distances'!$B$6:$K$20,MATCH('Sales Summary_working sheet'!L2008,'Delivery Distances'!$A$6:$A$20,0),MATCH('Sales Summary_working sheet'!M2008,'Delivery Distances'!$B$5:$K$5,0))</f>
        <v>17</v>
      </c>
      <c r="O2008" s="7" cm="1">
        <f t="array" ref="O2008">_xlfn.XLOOKUP(L2008,'Delivery Distances'!$A$6:$A$20,_xlfn.XLOOKUP('Sales Summary_working sheet'!M2008,'Delivery Distances'!$B$5:$K$5,'Delivery Distances'!$B$6:$K$20))</f>
        <v>17</v>
      </c>
      <c r="P2008" s="7">
        <f t="shared" si="127"/>
        <v>15.5</v>
      </c>
    </row>
    <row r="2009" spans="1:16" ht="15.75" customHeight="1" x14ac:dyDescent="0.15">
      <c r="A2009" s="13">
        <v>43994</v>
      </c>
      <c r="B2009" s="19" t="s">
        <v>5355</v>
      </c>
      <c r="C2009" s="7" t="s">
        <v>4836</v>
      </c>
      <c r="D2009" s="14">
        <v>2</v>
      </c>
      <c r="E2009" s="14" t="str">
        <f>_xlfn.XLOOKUP(D2009,'Meal Info'!$A$4:$A$19,'Meal Info'!$B$4:$B$19)</f>
        <v>Tuna</v>
      </c>
      <c r="F2009" s="14" t="str">
        <f>_xlfn.XLOOKUP(D2009,'Meal Info'!$A$4:$A$19,'Meal Info'!$C$4:$C$19)</f>
        <v>Josh</v>
      </c>
      <c r="G2009" s="7">
        <v>41.9</v>
      </c>
      <c r="H2009" s="7">
        <f t="shared" si="128"/>
        <v>4.1900000000000004</v>
      </c>
      <c r="I2009" s="7">
        <f t="shared" si="129"/>
        <v>46.089999999999996</v>
      </c>
      <c r="J2009" s="7">
        <v>0.28999999999999998</v>
      </c>
      <c r="K2009" s="7">
        <f t="shared" si="126"/>
        <v>12.150999999999998</v>
      </c>
      <c r="L2009" s="7" t="s">
        <v>26</v>
      </c>
      <c r="M2009" s="7">
        <v>1</v>
      </c>
      <c r="N2009" s="7">
        <f>INDEX('Delivery Distances'!$B$6:$K$20,MATCH('Sales Summary_working sheet'!L2009,'Delivery Distances'!$A$6:$A$20,0),MATCH('Sales Summary_working sheet'!M2009,'Delivery Distances'!$B$5:$K$5,0))</f>
        <v>2</v>
      </c>
      <c r="O2009" s="7" cm="1">
        <f t="array" ref="O2009">_xlfn.XLOOKUP(L2009,'Delivery Distances'!$A$6:$A$20,_xlfn.XLOOKUP('Sales Summary_working sheet'!M2009,'Delivery Distances'!$B$5:$K$5,'Delivery Distances'!$B$6:$K$20))</f>
        <v>2</v>
      </c>
      <c r="P2009" s="7">
        <f t="shared" si="127"/>
        <v>6</v>
      </c>
    </row>
    <row r="2010" spans="1:16" ht="15.75" customHeight="1" x14ac:dyDescent="0.15">
      <c r="A2010" s="13">
        <v>43994</v>
      </c>
      <c r="B2010" s="19" t="s">
        <v>5355</v>
      </c>
      <c r="C2010" s="7" t="s">
        <v>795</v>
      </c>
      <c r="D2010" s="14">
        <v>7</v>
      </c>
      <c r="E2010" s="14" t="str">
        <f>_xlfn.XLOOKUP(D2010,'Meal Info'!$A$4:$A$19,'Meal Info'!$B$4:$B$19)</f>
        <v>Vegan</v>
      </c>
      <c r="F2010" s="14" t="str">
        <f>_xlfn.XLOOKUP(D2010,'Meal Info'!$A$4:$A$19,'Meal Info'!$C$4:$C$19)</f>
        <v>Josh</v>
      </c>
      <c r="G2010" s="7">
        <v>7.23</v>
      </c>
      <c r="H2010" s="7">
        <f t="shared" si="128"/>
        <v>0.72300000000000009</v>
      </c>
      <c r="I2010" s="7">
        <f t="shared" si="129"/>
        <v>7.9530000000000003</v>
      </c>
      <c r="J2010" s="7">
        <v>0.2</v>
      </c>
      <c r="K2010" s="7">
        <f t="shared" si="126"/>
        <v>1.4460000000000002</v>
      </c>
      <c r="L2010" s="7" t="s">
        <v>29</v>
      </c>
      <c r="M2010" s="7">
        <v>7</v>
      </c>
      <c r="N2010" s="7">
        <f>INDEX('Delivery Distances'!$B$6:$K$20,MATCH('Sales Summary_working sheet'!L2010,'Delivery Distances'!$A$6:$A$20,0),MATCH('Sales Summary_working sheet'!M2010,'Delivery Distances'!$B$5:$K$5,0))</f>
        <v>5</v>
      </c>
      <c r="O2010" s="7" cm="1">
        <f t="array" ref="O2010">_xlfn.XLOOKUP(L2010,'Delivery Distances'!$A$6:$A$20,_xlfn.XLOOKUP('Sales Summary_working sheet'!M2010,'Delivery Distances'!$B$5:$K$5,'Delivery Distances'!$B$6:$K$20))</f>
        <v>5</v>
      </c>
      <c r="P2010" s="7">
        <f t="shared" si="127"/>
        <v>9</v>
      </c>
    </row>
    <row r="2011" spans="1:16" ht="15.75" customHeight="1" x14ac:dyDescent="0.15">
      <c r="A2011" s="13">
        <v>43994</v>
      </c>
      <c r="B2011" s="19" t="s">
        <v>5355</v>
      </c>
      <c r="C2011" s="7" t="s">
        <v>296</v>
      </c>
      <c r="D2011" s="14">
        <v>7</v>
      </c>
      <c r="E2011" s="14" t="str">
        <f>_xlfn.XLOOKUP(D2011,'Meal Info'!$A$4:$A$19,'Meal Info'!$B$4:$B$19)</f>
        <v>Vegan</v>
      </c>
      <c r="F2011" s="14" t="str">
        <f>_xlfn.XLOOKUP(D2011,'Meal Info'!$A$4:$A$19,'Meal Info'!$C$4:$C$19)</f>
        <v>Josh</v>
      </c>
      <c r="G2011" s="7">
        <v>24.08</v>
      </c>
      <c r="H2011" s="7">
        <f t="shared" si="128"/>
        <v>2.4079999999999999</v>
      </c>
      <c r="I2011" s="7">
        <f t="shared" si="129"/>
        <v>26.488</v>
      </c>
      <c r="J2011" s="7">
        <v>0.34</v>
      </c>
      <c r="K2011" s="7">
        <f t="shared" si="126"/>
        <v>8.1872000000000007</v>
      </c>
      <c r="L2011" s="7" t="s">
        <v>5080</v>
      </c>
      <c r="M2011" s="7">
        <v>3</v>
      </c>
      <c r="N2011" s="7">
        <f>INDEX('Delivery Distances'!$B$6:$K$20,MATCH('Sales Summary_working sheet'!L2011,'Delivery Distances'!$A$6:$A$20,0),MATCH('Sales Summary_working sheet'!M2011,'Delivery Distances'!$B$5:$K$5,0))</f>
        <v>5</v>
      </c>
      <c r="O2011" s="7" cm="1">
        <f t="array" ref="O2011">_xlfn.XLOOKUP(L2011,'Delivery Distances'!$A$6:$A$20,_xlfn.XLOOKUP('Sales Summary_working sheet'!M2011,'Delivery Distances'!$B$5:$K$5,'Delivery Distances'!$B$6:$K$20))</f>
        <v>5</v>
      </c>
      <c r="P2011" s="7">
        <f t="shared" si="127"/>
        <v>9</v>
      </c>
    </row>
    <row r="2012" spans="1:16" ht="15.75" customHeight="1" x14ac:dyDescent="0.15">
      <c r="A2012" s="13">
        <v>43994</v>
      </c>
      <c r="B2012" s="19" t="s">
        <v>5355</v>
      </c>
      <c r="C2012" s="7" t="s">
        <v>1051</v>
      </c>
      <c r="D2012" s="14">
        <v>7</v>
      </c>
      <c r="E2012" s="14" t="str">
        <f>_xlfn.XLOOKUP(D2012,'Meal Info'!$A$4:$A$19,'Meal Info'!$B$4:$B$19)</f>
        <v>Vegan</v>
      </c>
      <c r="F2012" s="14" t="str">
        <f>_xlfn.XLOOKUP(D2012,'Meal Info'!$A$4:$A$19,'Meal Info'!$C$4:$C$19)</f>
        <v>Josh</v>
      </c>
      <c r="G2012" s="7">
        <v>34.130000000000003</v>
      </c>
      <c r="H2012" s="7">
        <f t="shared" si="128"/>
        <v>3.4130000000000003</v>
      </c>
      <c r="I2012" s="7">
        <f t="shared" si="129"/>
        <v>37.543000000000006</v>
      </c>
      <c r="J2012" s="7">
        <v>0.23</v>
      </c>
      <c r="K2012" s="7">
        <f t="shared" si="126"/>
        <v>7.8499000000000008</v>
      </c>
      <c r="L2012" s="7" t="s">
        <v>31</v>
      </c>
      <c r="M2012" s="7">
        <v>9</v>
      </c>
      <c r="N2012" s="7">
        <f>INDEX('Delivery Distances'!$B$6:$K$20,MATCH('Sales Summary_working sheet'!L2012,'Delivery Distances'!$A$6:$A$20,0),MATCH('Sales Summary_working sheet'!M2012,'Delivery Distances'!$B$5:$K$5,0))</f>
        <v>14</v>
      </c>
      <c r="O2012" s="7" cm="1">
        <f t="array" ref="O2012">_xlfn.XLOOKUP(L2012,'Delivery Distances'!$A$6:$A$20,_xlfn.XLOOKUP('Sales Summary_working sheet'!M2012,'Delivery Distances'!$B$5:$K$5,'Delivery Distances'!$B$6:$K$20))</f>
        <v>14</v>
      </c>
      <c r="P2012" s="7">
        <f t="shared" si="127"/>
        <v>14</v>
      </c>
    </row>
    <row r="2013" spans="1:16" ht="15.75" customHeight="1" x14ac:dyDescent="0.15">
      <c r="A2013" s="13">
        <v>43994</v>
      </c>
      <c r="B2013" s="19" t="s">
        <v>5355</v>
      </c>
      <c r="C2013" s="7" t="s">
        <v>3471</v>
      </c>
      <c r="D2013" s="14">
        <v>11</v>
      </c>
      <c r="E2013" s="14" t="str">
        <f>_xlfn.XLOOKUP(D2013,'Meal Info'!$A$4:$A$19,'Meal Info'!$B$4:$B$19)</f>
        <v>Vitamin boost</v>
      </c>
      <c r="F2013" s="14" t="str">
        <f>_xlfn.XLOOKUP(D2013,'Meal Info'!$A$4:$A$19,'Meal Info'!$C$4:$C$19)</f>
        <v>Josh</v>
      </c>
      <c r="G2013" s="7">
        <v>46.36</v>
      </c>
      <c r="H2013" s="7">
        <f t="shared" si="128"/>
        <v>4.6360000000000001</v>
      </c>
      <c r="I2013" s="7">
        <f t="shared" si="129"/>
        <v>50.996000000000002</v>
      </c>
      <c r="J2013" s="7">
        <v>0.11</v>
      </c>
      <c r="K2013" s="7">
        <f t="shared" si="126"/>
        <v>5.0995999999999997</v>
      </c>
      <c r="L2013" s="7" t="s">
        <v>30</v>
      </c>
      <c r="M2013" s="7">
        <v>6</v>
      </c>
      <c r="N2013" s="7">
        <f>INDEX('Delivery Distances'!$B$6:$K$20,MATCH('Sales Summary_working sheet'!L2013,'Delivery Distances'!$A$6:$A$20,0),MATCH('Sales Summary_working sheet'!M2013,'Delivery Distances'!$B$5:$K$5,0))</f>
        <v>15</v>
      </c>
      <c r="O2013" s="7" cm="1">
        <f t="array" ref="O2013">_xlfn.XLOOKUP(L2013,'Delivery Distances'!$A$6:$A$20,_xlfn.XLOOKUP('Sales Summary_working sheet'!M2013,'Delivery Distances'!$B$5:$K$5,'Delivery Distances'!$B$6:$K$20))</f>
        <v>15</v>
      </c>
      <c r="P2013" s="7">
        <f t="shared" si="127"/>
        <v>14.5</v>
      </c>
    </row>
    <row r="2014" spans="1:16" ht="15.75" customHeight="1" x14ac:dyDescent="0.15">
      <c r="A2014" s="13">
        <v>43994</v>
      </c>
      <c r="B2014" s="19" t="s">
        <v>5355</v>
      </c>
      <c r="C2014" s="7" t="s">
        <v>3357</v>
      </c>
      <c r="D2014" s="14">
        <v>7</v>
      </c>
      <c r="E2014" s="14" t="str">
        <f>_xlfn.XLOOKUP(D2014,'Meal Info'!$A$4:$A$19,'Meal Info'!$B$4:$B$19)</f>
        <v>Vegan</v>
      </c>
      <c r="F2014" s="14" t="str">
        <f>_xlfn.XLOOKUP(D2014,'Meal Info'!$A$4:$A$19,'Meal Info'!$C$4:$C$19)</f>
        <v>Josh</v>
      </c>
      <c r="G2014" s="7">
        <v>88.77</v>
      </c>
      <c r="H2014" s="7">
        <f t="shared" si="128"/>
        <v>8.8770000000000007</v>
      </c>
      <c r="I2014" s="7">
        <f t="shared" si="129"/>
        <v>97.646999999999991</v>
      </c>
      <c r="J2014" s="7">
        <v>0.28000000000000003</v>
      </c>
      <c r="K2014" s="7">
        <f t="shared" si="126"/>
        <v>24.855600000000003</v>
      </c>
      <c r="L2014" s="7" t="s">
        <v>5079</v>
      </c>
      <c r="M2014" s="7">
        <v>7</v>
      </c>
      <c r="N2014" s="7">
        <f>INDEX('Delivery Distances'!$B$6:$K$20,MATCH('Sales Summary_working sheet'!L2014,'Delivery Distances'!$A$6:$A$20,0),MATCH('Sales Summary_working sheet'!M2014,'Delivery Distances'!$B$5:$K$5,0))</f>
        <v>2</v>
      </c>
      <c r="O2014" s="7" cm="1">
        <f t="array" ref="O2014">_xlfn.XLOOKUP(L2014,'Delivery Distances'!$A$6:$A$20,_xlfn.XLOOKUP('Sales Summary_working sheet'!M2014,'Delivery Distances'!$B$5:$K$5,'Delivery Distances'!$B$6:$K$20))</f>
        <v>2</v>
      </c>
      <c r="P2014" s="7">
        <f t="shared" si="127"/>
        <v>6</v>
      </c>
    </row>
    <row r="2015" spans="1:16" ht="15.75" customHeight="1" x14ac:dyDescent="0.15">
      <c r="A2015" s="13">
        <v>43994</v>
      </c>
      <c r="B2015" s="19" t="s">
        <v>5355</v>
      </c>
      <c r="C2015" s="7" t="s">
        <v>4045</v>
      </c>
      <c r="D2015" s="14">
        <v>7</v>
      </c>
      <c r="E2015" s="14" t="str">
        <f>_xlfn.XLOOKUP(D2015,'Meal Info'!$A$4:$A$19,'Meal Info'!$B$4:$B$19)</f>
        <v>Vegan</v>
      </c>
      <c r="F2015" s="14" t="str">
        <f>_xlfn.XLOOKUP(D2015,'Meal Info'!$A$4:$A$19,'Meal Info'!$C$4:$C$19)</f>
        <v>Josh</v>
      </c>
      <c r="G2015" s="7">
        <v>65.680000000000007</v>
      </c>
      <c r="H2015" s="7">
        <f t="shared" si="128"/>
        <v>6.5680000000000014</v>
      </c>
      <c r="I2015" s="7">
        <f t="shared" si="129"/>
        <v>72.248000000000005</v>
      </c>
      <c r="J2015" s="7">
        <v>0.35</v>
      </c>
      <c r="K2015" s="7">
        <f t="shared" si="126"/>
        <v>22.988</v>
      </c>
      <c r="L2015" s="7" t="s">
        <v>30</v>
      </c>
      <c r="M2015" s="7">
        <v>6</v>
      </c>
      <c r="N2015" s="7">
        <f>INDEX('Delivery Distances'!$B$6:$K$20,MATCH('Sales Summary_working sheet'!L2015,'Delivery Distances'!$A$6:$A$20,0),MATCH('Sales Summary_working sheet'!M2015,'Delivery Distances'!$B$5:$K$5,0))</f>
        <v>15</v>
      </c>
      <c r="O2015" s="7" cm="1">
        <f t="array" ref="O2015">_xlfn.XLOOKUP(L2015,'Delivery Distances'!$A$6:$A$20,_xlfn.XLOOKUP('Sales Summary_working sheet'!M2015,'Delivery Distances'!$B$5:$K$5,'Delivery Distances'!$B$6:$K$20))</f>
        <v>15</v>
      </c>
      <c r="P2015" s="7">
        <f t="shared" si="127"/>
        <v>14.5</v>
      </c>
    </row>
    <row r="2016" spans="1:16" ht="15.75" customHeight="1" x14ac:dyDescent="0.15">
      <c r="A2016" s="13">
        <v>43994</v>
      </c>
      <c r="B2016" s="19" t="s">
        <v>5355</v>
      </c>
      <c r="C2016" s="7" t="s">
        <v>4518</v>
      </c>
      <c r="D2016" s="14">
        <v>11</v>
      </c>
      <c r="E2016" s="14" t="str">
        <f>_xlfn.XLOOKUP(D2016,'Meal Info'!$A$4:$A$19,'Meal Info'!$B$4:$B$19)</f>
        <v>Vitamin boost</v>
      </c>
      <c r="F2016" s="14" t="str">
        <f>_xlfn.XLOOKUP(D2016,'Meal Info'!$A$4:$A$19,'Meal Info'!$C$4:$C$19)</f>
        <v>Josh</v>
      </c>
      <c r="G2016" s="7">
        <v>7.87</v>
      </c>
      <c r="H2016" s="7">
        <f t="shared" si="128"/>
        <v>0.78700000000000003</v>
      </c>
      <c r="I2016" s="7">
        <f t="shared" si="129"/>
        <v>8.657</v>
      </c>
      <c r="J2016" s="7">
        <v>0.2</v>
      </c>
      <c r="K2016" s="7">
        <f t="shared" si="126"/>
        <v>1.5740000000000001</v>
      </c>
      <c r="L2016" s="7" t="s">
        <v>5077</v>
      </c>
      <c r="M2016" s="7">
        <v>8</v>
      </c>
      <c r="N2016" s="7">
        <f>INDEX('Delivery Distances'!$B$6:$K$20,MATCH('Sales Summary_working sheet'!L2016,'Delivery Distances'!$A$6:$A$20,0),MATCH('Sales Summary_working sheet'!M2016,'Delivery Distances'!$B$5:$K$5,0))</f>
        <v>4</v>
      </c>
      <c r="O2016" s="7" cm="1">
        <f t="array" ref="O2016">_xlfn.XLOOKUP(L2016,'Delivery Distances'!$A$6:$A$20,_xlfn.XLOOKUP('Sales Summary_working sheet'!M2016,'Delivery Distances'!$B$5:$K$5,'Delivery Distances'!$B$6:$K$20))</f>
        <v>4</v>
      </c>
      <c r="P2016" s="7">
        <f t="shared" si="127"/>
        <v>8</v>
      </c>
    </row>
    <row r="2017" spans="1:16" ht="15.75" customHeight="1" x14ac:dyDescent="0.15">
      <c r="A2017" s="13">
        <v>43994</v>
      </c>
      <c r="B2017" s="19" t="s">
        <v>5356</v>
      </c>
      <c r="C2017" s="7" t="s">
        <v>3425</v>
      </c>
      <c r="D2017" s="14">
        <v>2</v>
      </c>
      <c r="E2017" s="14" t="str">
        <f>_xlfn.XLOOKUP(D2017,'Meal Info'!$A$4:$A$19,'Meal Info'!$B$4:$B$19)</f>
        <v>Tuna</v>
      </c>
      <c r="F2017" s="14" t="str">
        <f>_xlfn.XLOOKUP(D2017,'Meal Info'!$A$4:$A$19,'Meal Info'!$C$4:$C$19)</f>
        <v>Josh</v>
      </c>
      <c r="G2017" s="7">
        <v>72.19</v>
      </c>
      <c r="H2017" s="7">
        <f t="shared" si="128"/>
        <v>7.2190000000000003</v>
      </c>
      <c r="I2017" s="7">
        <f t="shared" si="129"/>
        <v>79.408999999999992</v>
      </c>
      <c r="J2017" s="7">
        <v>0.31</v>
      </c>
      <c r="K2017" s="7">
        <f t="shared" si="126"/>
        <v>22.378899999999998</v>
      </c>
      <c r="L2017" s="7" t="s">
        <v>5076</v>
      </c>
      <c r="M2017" s="7">
        <v>1</v>
      </c>
      <c r="N2017" s="7">
        <f>INDEX('Delivery Distances'!$B$6:$K$20,MATCH('Sales Summary_working sheet'!L2017,'Delivery Distances'!$A$6:$A$20,0),MATCH('Sales Summary_working sheet'!M2017,'Delivery Distances'!$B$5:$K$5,0))</f>
        <v>7</v>
      </c>
      <c r="O2017" s="7" cm="1">
        <f t="array" ref="O2017">_xlfn.XLOOKUP(L2017,'Delivery Distances'!$A$6:$A$20,_xlfn.XLOOKUP('Sales Summary_working sheet'!M2017,'Delivery Distances'!$B$5:$K$5,'Delivery Distances'!$B$6:$K$20))</f>
        <v>7</v>
      </c>
      <c r="P2017" s="7">
        <f t="shared" si="127"/>
        <v>10.5</v>
      </c>
    </row>
    <row r="2018" spans="1:16" ht="15.75" customHeight="1" x14ac:dyDescent="0.15">
      <c r="A2018" s="13">
        <v>43994</v>
      </c>
      <c r="B2018" s="19" t="s">
        <v>5356</v>
      </c>
      <c r="C2018" s="7" t="s">
        <v>4677</v>
      </c>
      <c r="D2018" s="14">
        <v>7</v>
      </c>
      <c r="E2018" s="14" t="str">
        <f>_xlfn.XLOOKUP(D2018,'Meal Info'!$A$4:$A$19,'Meal Info'!$B$4:$B$19)</f>
        <v>Vegan</v>
      </c>
      <c r="F2018" s="14" t="str">
        <f>_xlfn.XLOOKUP(D2018,'Meal Info'!$A$4:$A$19,'Meal Info'!$C$4:$C$19)</f>
        <v>Josh</v>
      </c>
      <c r="G2018" s="7">
        <v>44.84</v>
      </c>
      <c r="H2018" s="7">
        <f t="shared" si="128"/>
        <v>4.4840000000000009</v>
      </c>
      <c r="I2018" s="7">
        <f t="shared" si="129"/>
        <v>49.324000000000005</v>
      </c>
      <c r="J2018" s="7">
        <v>0.2</v>
      </c>
      <c r="K2018" s="7">
        <f t="shared" si="126"/>
        <v>8.9680000000000017</v>
      </c>
      <c r="L2018" s="7" t="s">
        <v>5083</v>
      </c>
      <c r="M2018" s="7">
        <v>4</v>
      </c>
      <c r="N2018" s="7">
        <f>INDEX('Delivery Distances'!$B$6:$K$20,MATCH('Sales Summary_working sheet'!L2018,'Delivery Distances'!$A$6:$A$20,0),MATCH('Sales Summary_working sheet'!M2018,'Delivery Distances'!$B$5:$K$5,0))</f>
        <v>1</v>
      </c>
      <c r="O2018" s="7" cm="1">
        <f t="array" ref="O2018">_xlfn.XLOOKUP(L2018,'Delivery Distances'!$A$6:$A$20,_xlfn.XLOOKUP('Sales Summary_working sheet'!M2018,'Delivery Distances'!$B$5:$K$5,'Delivery Distances'!$B$6:$K$20))</f>
        <v>1</v>
      </c>
      <c r="P2018" s="7">
        <f t="shared" si="127"/>
        <v>3</v>
      </c>
    </row>
    <row r="2019" spans="1:16" ht="15.75" customHeight="1" x14ac:dyDescent="0.15">
      <c r="A2019" s="13">
        <v>43994</v>
      </c>
      <c r="B2019" s="19" t="s">
        <v>5356</v>
      </c>
      <c r="C2019" s="7" t="s">
        <v>631</v>
      </c>
      <c r="D2019" s="14">
        <v>11</v>
      </c>
      <c r="E2019" s="14" t="str">
        <f>_xlfn.XLOOKUP(D2019,'Meal Info'!$A$4:$A$19,'Meal Info'!$B$4:$B$19)</f>
        <v>Vitamin boost</v>
      </c>
      <c r="F2019" s="14" t="str">
        <f>_xlfn.XLOOKUP(D2019,'Meal Info'!$A$4:$A$19,'Meal Info'!$C$4:$C$19)</f>
        <v>Josh</v>
      </c>
      <c r="G2019" s="7">
        <v>25.56</v>
      </c>
      <c r="H2019" s="7">
        <f t="shared" si="128"/>
        <v>2.556</v>
      </c>
      <c r="I2019" s="7">
        <f t="shared" si="129"/>
        <v>28.116</v>
      </c>
      <c r="J2019" s="7">
        <v>0.22</v>
      </c>
      <c r="K2019" s="7">
        <f t="shared" si="126"/>
        <v>5.6231999999999998</v>
      </c>
      <c r="L2019" s="7" t="s">
        <v>5080</v>
      </c>
      <c r="M2019" s="7">
        <v>2</v>
      </c>
      <c r="N2019" s="7">
        <f>INDEX('Delivery Distances'!$B$6:$K$20,MATCH('Sales Summary_working sheet'!L2019,'Delivery Distances'!$A$6:$A$20,0),MATCH('Sales Summary_working sheet'!M2019,'Delivery Distances'!$B$5:$K$5,0))</f>
        <v>1</v>
      </c>
      <c r="O2019" s="7" cm="1">
        <f t="array" ref="O2019">_xlfn.XLOOKUP(L2019,'Delivery Distances'!$A$6:$A$20,_xlfn.XLOOKUP('Sales Summary_working sheet'!M2019,'Delivery Distances'!$B$5:$K$5,'Delivery Distances'!$B$6:$K$20))</f>
        <v>1</v>
      </c>
      <c r="P2019" s="7">
        <f t="shared" si="127"/>
        <v>3</v>
      </c>
    </row>
    <row r="2020" spans="1:16" ht="15.75" customHeight="1" x14ac:dyDescent="0.15">
      <c r="A2020" s="13">
        <v>43994</v>
      </c>
      <c r="B2020" s="19" t="s">
        <v>5356</v>
      </c>
      <c r="C2020" s="7" t="s">
        <v>1980</v>
      </c>
      <c r="D2020" s="14">
        <v>11</v>
      </c>
      <c r="E2020" s="14" t="str">
        <f>_xlfn.XLOOKUP(D2020,'Meal Info'!$A$4:$A$19,'Meal Info'!$B$4:$B$19)</f>
        <v>Vitamin boost</v>
      </c>
      <c r="F2020" s="14" t="str">
        <f>_xlfn.XLOOKUP(D2020,'Meal Info'!$A$4:$A$19,'Meal Info'!$C$4:$C$19)</f>
        <v>Josh</v>
      </c>
      <c r="G2020" s="7">
        <v>14.59</v>
      </c>
      <c r="H2020" s="7">
        <f t="shared" si="128"/>
        <v>1.4590000000000001</v>
      </c>
      <c r="I2020" s="7">
        <f t="shared" si="129"/>
        <v>16.048999999999999</v>
      </c>
      <c r="J2020" s="7">
        <v>0.01</v>
      </c>
      <c r="K2020" s="7">
        <f t="shared" si="126"/>
        <v>0.1459</v>
      </c>
      <c r="L2020" s="7" t="s">
        <v>30</v>
      </c>
      <c r="M2020" s="7">
        <v>5</v>
      </c>
      <c r="N2020" s="7">
        <f>INDEX('Delivery Distances'!$B$6:$K$20,MATCH('Sales Summary_working sheet'!L2020,'Delivery Distances'!$A$6:$A$20,0),MATCH('Sales Summary_working sheet'!M2020,'Delivery Distances'!$B$5:$K$5,0))</f>
        <v>18</v>
      </c>
      <c r="O2020" s="7" cm="1">
        <f t="array" ref="O2020">_xlfn.XLOOKUP(L2020,'Delivery Distances'!$A$6:$A$20,_xlfn.XLOOKUP('Sales Summary_working sheet'!M2020,'Delivery Distances'!$B$5:$K$5,'Delivery Distances'!$B$6:$K$20))</f>
        <v>18</v>
      </c>
      <c r="P2020" s="7">
        <f t="shared" si="127"/>
        <v>16</v>
      </c>
    </row>
    <row r="2021" spans="1:16" ht="15.75" customHeight="1" x14ac:dyDescent="0.15">
      <c r="A2021" s="13">
        <v>43994</v>
      </c>
      <c r="B2021" s="19" t="s">
        <v>5356</v>
      </c>
      <c r="C2021" s="7" t="s">
        <v>2896</v>
      </c>
      <c r="D2021" s="14">
        <v>11</v>
      </c>
      <c r="E2021" s="14" t="str">
        <f>_xlfn.XLOOKUP(D2021,'Meal Info'!$A$4:$A$19,'Meal Info'!$B$4:$B$19)</f>
        <v>Vitamin boost</v>
      </c>
      <c r="F2021" s="14" t="str">
        <f>_xlfn.XLOOKUP(D2021,'Meal Info'!$A$4:$A$19,'Meal Info'!$C$4:$C$19)</f>
        <v>Josh</v>
      </c>
      <c r="G2021" s="7">
        <v>26.34</v>
      </c>
      <c r="H2021" s="7">
        <f t="shared" si="128"/>
        <v>2.6340000000000003</v>
      </c>
      <c r="I2021" s="7">
        <f t="shared" si="129"/>
        <v>28.974</v>
      </c>
      <c r="J2021" s="7">
        <v>0.09</v>
      </c>
      <c r="K2021" s="7">
        <f t="shared" si="126"/>
        <v>2.3706</v>
      </c>
      <c r="L2021" s="7" t="s">
        <v>31</v>
      </c>
      <c r="M2021" s="7">
        <v>10</v>
      </c>
      <c r="N2021" s="7">
        <f>INDEX('Delivery Distances'!$B$6:$K$20,MATCH('Sales Summary_working sheet'!L2021,'Delivery Distances'!$A$6:$A$20,0),MATCH('Sales Summary_working sheet'!M2021,'Delivery Distances'!$B$5:$K$5,0))</f>
        <v>17</v>
      </c>
      <c r="O2021" s="7" cm="1">
        <f t="array" ref="O2021">_xlfn.XLOOKUP(L2021,'Delivery Distances'!$A$6:$A$20,_xlfn.XLOOKUP('Sales Summary_working sheet'!M2021,'Delivery Distances'!$B$5:$K$5,'Delivery Distances'!$B$6:$K$20))</f>
        <v>17</v>
      </c>
      <c r="P2021" s="7">
        <f t="shared" si="127"/>
        <v>15.5</v>
      </c>
    </row>
    <row r="2022" spans="1:16" ht="15.75" customHeight="1" x14ac:dyDescent="0.15">
      <c r="A2022" s="13">
        <v>43994</v>
      </c>
      <c r="B2022" s="19" t="s">
        <v>5356</v>
      </c>
      <c r="C2022" s="7" t="s">
        <v>4765</v>
      </c>
      <c r="D2022" s="14">
        <v>11</v>
      </c>
      <c r="E2022" s="14" t="str">
        <f>_xlfn.XLOOKUP(D2022,'Meal Info'!$A$4:$A$19,'Meal Info'!$B$4:$B$19)</f>
        <v>Vitamin boost</v>
      </c>
      <c r="F2022" s="14" t="str">
        <f>_xlfn.XLOOKUP(D2022,'Meal Info'!$A$4:$A$19,'Meal Info'!$C$4:$C$19)</f>
        <v>Josh</v>
      </c>
      <c r="G2022" s="7">
        <v>6.56</v>
      </c>
      <c r="H2022" s="7">
        <f t="shared" si="128"/>
        <v>0.65600000000000003</v>
      </c>
      <c r="I2022" s="7">
        <f t="shared" si="129"/>
        <v>7.2159999999999993</v>
      </c>
      <c r="J2022" s="7">
        <v>0.35</v>
      </c>
      <c r="K2022" s="7">
        <f t="shared" si="126"/>
        <v>2.2959999999999998</v>
      </c>
      <c r="L2022" s="7" t="s">
        <v>5076</v>
      </c>
      <c r="M2022" s="7">
        <v>4</v>
      </c>
      <c r="N2022" s="7">
        <f>INDEX('Delivery Distances'!$B$6:$K$20,MATCH('Sales Summary_working sheet'!L2022,'Delivery Distances'!$A$6:$A$20,0),MATCH('Sales Summary_working sheet'!M2022,'Delivery Distances'!$B$5:$K$5,0))</f>
        <v>11</v>
      </c>
      <c r="O2022" s="7" cm="1">
        <f t="array" ref="O2022">_xlfn.XLOOKUP(L2022,'Delivery Distances'!$A$6:$A$20,_xlfn.XLOOKUP('Sales Summary_working sheet'!M2022,'Delivery Distances'!$B$5:$K$5,'Delivery Distances'!$B$6:$K$20))</f>
        <v>11</v>
      </c>
      <c r="P2022" s="7">
        <f t="shared" si="127"/>
        <v>12.5</v>
      </c>
    </row>
    <row r="2023" spans="1:16" ht="15.75" customHeight="1" x14ac:dyDescent="0.15">
      <c r="A2023" s="13">
        <v>43994</v>
      </c>
      <c r="B2023" s="19" t="s">
        <v>5356</v>
      </c>
      <c r="C2023" s="7" t="s">
        <v>2665</v>
      </c>
      <c r="D2023" s="14">
        <v>11</v>
      </c>
      <c r="E2023" s="14" t="str">
        <f>_xlfn.XLOOKUP(D2023,'Meal Info'!$A$4:$A$19,'Meal Info'!$B$4:$B$19)</f>
        <v>Vitamin boost</v>
      </c>
      <c r="F2023" s="14" t="str">
        <f>_xlfn.XLOOKUP(D2023,'Meal Info'!$A$4:$A$19,'Meal Info'!$C$4:$C$19)</f>
        <v>Josh</v>
      </c>
      <c r="G2023" s="7">
        <v>1.35</v>
      </c>
      <c r="H2023" s="7">
        <f t="shared" si="128"/>
        <v>0.13500000000000001</v>
      </c>
      <c r="I2023" s="7">
        <f t="shared" si="129"/>
        <v>1.4850000000000001</v>
      </c>
      <c r="J2023" s="7">
        <v>0.37</v>
      </c>
      <c r="K2023" s="7">
        <f t="shared" si="126"/>
        <v>0.4995</v>
      </c>
      <c r="L2023" s="7" t="s">
        <v>5078</v>
      </c>
      <c r="M2023" s="7">
        <v>1</v>
      </c>
      <c r="N2023" s="7">
        <f>INDEX('Delivery Distances'!$B$6:$K$20,MATCH('Sales Summary_working sheet'!L2023,'Delivery Distances'!$A$6:$A$20,0),MATCH('Sales Summary_working sheet'!M2023,'Delivery Distances'!$B$5:$K$5,0))</f>
        <v>5</v>
      </c>
      <c r="O2023" s="7" cm="1">
        <f t="array" ref="O2023">_xlfn.XLOOKUP(L2023,'Delivery Distances'!$A$6:$A$20,_xlfn.XLOOKUP('Sales Summary_working sheet'!M2023,'Delivery Distances'!$B$5:$K$5,'Delivery Distances'!$B$6:$K$20))</f>
        <v>5</v>
      </c>
      <c r="P2023" s="7">
        <f t="shared" si="127"/>
        <v>9</v>
      </c>
    </row>
    <row r="2024" spans="1:16" ht="15.75" customHeight="1" x14ac:dyDescent="0.15">
      <c r="A2024" s="13">
        <v>43994</v>
      </c>
      <c r="B2024" s="19" t="s">
        <v>5356</v>
      </c>
      <c r="C2024" s="7" t="s">
        <v>3763</v>
      </c>
      <c r="D2024" s="14">
        <v>11</v>
      </c>
      <c r="E2024" s="14" t="str">
        <f>_xlfn.XLOOKUP(D2024,'Meal Info'!$A$4:$A$19,'Meal Info'!$B$4:$B$19)</f>
        <v>Vitamin boost</v>
      </c>
      <c r="F2024" s="14" t="str">
        <f>_xlfn.XLOOKUP(D2024,'Meal Info'!$A$4:$A$19,'Meal Info'!$C$4:$C$19)</f>
        <v>Josh</v>
      </c>
      <c r="G2024" s="7">
        <v>81.099999999999994</v>
      </c>
      <c r="H2024" s="7">
        <f t="shared" si="128"/>
        <v>8.11</v>
      </c>
      <c r="I2024" s="7">
        <f t="shared" si="129"/>
        <v>89.21</v>
      </c>
      <c r="J2024" s="7">
        <v>0.25</v>
      </c>
      <c r="K2024" s="7">
        <f t="shared" si="126"/>
        <v>20.274999999999999</v>
      </c>
      <c r="L2024" s="7" t="s">
        <v>31</v>
      </c>
      <c r="M2024" s="7">
        <v>3</v>
      </c>
      <c r="N2024" s="7">
        <f>INDEX('Delivery Distances'!$B$6:$K$20,MATCH('Sales Summary_working sheet'!L2024,'Delivery Distances'!$A$6:$A$20,0),MATCH('Sales Summary_working sheet'!M2024,'Delivery Distances'!$B$5:$K$5,0))</f>
        <v>9</v>
      </c>
      <c r="O2024" s="7" cm="1">
        <f t="array" ref="O2024">_xlfn.XLOOKUP(L2024,'Delivery Distances'!$A$6:$A$20,_xlfn.XLOOKUP('Sales Summary_working sheet'!M2024,'Delivery Distances'!$B$5:$K$5,'Delivery Distances'!$B$6:$K$20))</f>
        <v>9</v>
      </c>
      <c r="P2024" s="7">
        <f t="shared" si="127"/>
        <v>11.5</v>
      </c>
    </row>
    <row r="2025" spans="1:16" ht="15.75" customHeight="1" x14ac:dyDescent="0.15">
      <c r="A2025" s="13">
        <v>43994</v>
      </c>
      <c r="B2025" s="19" t="s">
        <v>5356</v>
      </c>
      <c r="C2025" s="7" t="s">
        <v>3368</v>
      </c>
      <c r="D2025" s="14">
        <v>2</v>
      </c>
      <c r="E2025" s="14" t="str">
        <f>_xlfn.XLOOKUP(D2025,'Meal Info'!$A$4:$A$19,'Meal Info'!$B$4:$B$19)</f>
        <v>Tuna</v>
      </c>
      <c r="F2025" s="14" t="str">
        <f>_xlfn.XLOOKUP(D2025,'Meal Info'!$A$4:$A$19,'Meal Info'!$C$4:$C$19)</f>
        <v>Josh</v>
      </c>
      <c r="G2025" s="7">
        <v>61.71</v>
      </c>
      <c r="H2025" s="7">
        <f t="shared" si="128"/>
        <v>6.1710000000000003</v>
      </c>
      <c r="I2025" s="7">
        <f t="shared" si="129"/>
        <v>67.881</v>
      </c>
      <c r="J2025" s="7">
        <v>0.09</v>
      </c>
      <c r="K2025" s="7">
        <f t="shared" si="126"/>
        <v>5.5538999999999996</v>
      </c>
      <c r="L2025" s="7" t="s">
        <v>5075</v>
      </c>
      <c r="M2025" s="7">
        <v>2</v>
      </c>
      <c r="N2025" s="7">
        <f>INDEX('Delivery Distances'!$B$6:$K$20,MATCH('Sales Summary_working sheet'!L2025,'Delivery Distances'!$A$6:$A$20,0),MATCH('Sales Summary_working sheet'!M2025,'Delivery Distances'!$B$5:$K$5,0))</f>
        <v>15</v>
      </c>
      <c r="O2025" s="7" cm="1">
        <f t="array" ref="O2025">_xlfn.XLOOKUP(L2025,'Delivery Distances'!$A$6:$A$20,_xlfn.XLOOKUP('Sales Summary_working sheet'!M2025,'Delivery Distances'!$B$5:$K$5,'Delivery Distances'!$B$6:$K$20))</f>
        <v>15</v>
      </c>
      <c r="P2025" s="7">
        <f t="shared" si="127"/>
        <v>14.5</v>
      </c>
    </row>
    <row r="2026" spans="1:16" ht="15.75" customHeight="1" x14ac:dyDescent="0.15">
      <c r="A2026" s="13">
        <v>43994</v>
      </c>
      <c r="B2026" s="19" t="s">
        <v>5356</v>
      </c>
      <c r="C2026" s="7" t="s">
        <v>3581</v>
      </c>
      <c r="D2026" s="14">
        <v>11</v>
      </c>
      <c r="E2026" s="14" t="str">
        <f>_xlfn.XLOOKUP(D2026,'Meal Info'!$A$4:$A$19,'Meal Info'!$B$4:$B$19)</f>
        <v>Vitamin boost</v>
      </c>
      <c r="F2026" s="14" t="str">
        <f>_xlfn.XLOOKUP(D2026,'Meal Info'!$A$4:$A$19,'Meal Info'!$C$4:$C$19)</f>
        <v>Josh</v>
      </c>
      <c r="G2026" s="7">
        <v>38.19</v>
      </c>
      <c r="H2026" s="7">
        <f t="shared" si="128"/>
        <v>3.819</v>
      </c>
      <c r="I2026" s="7">
        <f t="shared" si="129"/>
        <v>42.009</v>
      </c>
      <c r="J2026" s="7">
        <v>7.0000000000000007E-2</v>
      </c>
      <c r="K2026" s="7">
        <f t="shared" si="126"/>
        <v>2.6733000000000002</v>
      </c>
      <c r="L2026" s="7" t="s">
        <v>31</v>
      </c>
      <c r="M2026" s="7">
        <v>8</v>
      </c>
      <c r="N2026" s="7">
        <f>INDEX('Delivery Distances'!$B$6:$K$20,MATCH('Sales Summary_working sheet'!L2026,'Delivery Distances'!$A$6:$A$20,0),MATCH('Sales Summary_working sheet'!M2026,'Delivery Distances'!$B$5:$K$5,0))</f>
        <v>8</v>
      </c>
      <c r="O2026" s="7" cm="1">
        <f t="array" ref="O2026">_xlfn.XLOOKUP(L2026,'Delivery Distances'!$A$6:$A$20,_xlfn.XLOOKUP('Sales Summary_working sheet'!M2026,'Delivery Distances'!$B$5:$K$5,'Delivery Distances'!$B$6:$K$20))</f>
        <v>8</v>
      </c>
      <c r="P2026" s="7">
        <f t="shared" si="127"/>
        <v>11</v>
      </c>
    </row>
    <row r="2027" spans="1:16" ht="15.75" customHeight="1" x14ac:dyDescent="0.15">
      <c r="A2027" s="13">
        <v>43994</v>
      </c>
      <c r="B2027" s="19" t="s">
        <v>5356</v>
      </c>
      <c r="C2027" s="7" t="s">
        <v>767</v>
      </c>
      <c r="D2027" s="14">
        <v>2</v>
      </c>
      <c r="E2027" s="14" t="str">
        <f>_xlfn.XLOOKUP(D2027,'Meal Info'!$A$4:$A$19,'Meal Info'!$B$4:$B$19)</f>
        <v>Tuna</v>
      </c>
      <c r="F2027" s="14" t="str">
        <f>_xlfn.XLOOKUP(D2027,'Meal Info'!$A$4:$A$19,'Meal Info'!$C$4:$C$19)</f>
        <v>Josh</v>
      </c>
      <c r="G2027" s="7">
        <v>40.56</v>
      </c>
      <c r="H2027" s="7">
        <f t="shared" si="128"/>
        <v>4.056</v>
      </c>
      <c r="I2027" s="7">
        <f t="shared" si="129"/>
        <v>44.616</v>
      </c>
      <c r="J2027" s="7">
        <v>0.24</v>
      </c>
      <c r="K2027" s="7">
        <f t="shared" si="126"/>
        <v>9.7344000000000008</v>
      </c>
      <c r="L2027" s="7" t="s">
        <v>27</v>
      </c>
      <c r="M2027" s="7">
        <v>4</v>
      </c>
      <c r="N2027" s="7">
        <f>INDEX('Delivery Distances'!$B$6:$K$20,MATCH('Sales Summary_working sheet'!L2027,'Delivery Distances'!$A$6:$A$20,0),MATCH('Sales Summary_working sheet'!M2027,'Delivery Distances'!$B$5:$K$5,0))</f>
        <v>5</v>
      </c>
      <c r="O2027" s="7" cm="1">
        <f t="array" ref="O2027">_xlfn.XLOOKUP(L2027,'Delivery Distances'!$A$6:$A$20,_xlfn.XLOOKUP('Sales Summary_working sheet'!M2027,'Delivery Distances'!$B$5:$K$5,'Delivery Distances'!$B$6:$K$20))</f>
        <v>5</v>
      </c>
      <c r="P2027" s="7">
        <f t="shared" si="127"/>
        <v>9</v>
      </c>
    </row>
    <row r="2028" spans="1:16" ht="15.75" customHeight="1" x14ac:dyDescent="0.15">
      <c r="A2028" s="13">
        <v>43994</v>
      </c>
      <c r="B2028" s="19" t="s">
        <v>5356</v>
      </c>
      <c r="C2028" s="7" t="s">
        <v>3266</v>
      </c>
      <c r="D2028" s="14">
        <v>11</v>
      </c>
      <c r="E2028" s="14" t="str">
        <f>_xlfn.XLOOKUP(D2028,'Meal Info'!$A$4:$A$19,'Meal Info'!$B$4:$B$19)</f>
        <v>Vitamin boost</v>
      </c>
      <c r="F2028" s="14" t="str">
        <f>_xlfn.XLOOKUP(D2028,'Meal Info'!$A$4:$A$19,'Meal Info'!$C$4:$C$19)</f>
        <v>Josh</v>
      </c>
      <c r="G2028" s="7">
        <v>88.99</v>
      </c>
      <c r="H2028" s="7">
        <f t="shared" si="128"/>
        <v>8.8989999999999991</v>
      </c>
      <c r="I2028" s="7">
        <f t="shared" si="129"/>
        <v>97.888999999999996</v>
      </c>
      <c r="J2028" s="7">
        <v>0.33</v>
      </c>
      <c r="K2028" s="7">
        <f t="shared" si="126"/>
        <v>29.366699999999998</v>
      </c>
      <c r="L2028" s="7" t="s">
        <v>5076</v>
      </c>
      <c r="M2028" s="7">
        <v>1</v>
      </c>
      <c r="N2028" s="7">
        <f>INDEX('Delivery Distances'!$B$6:$K$20,MATCH('Sales Summary_working sheet'!L2028,'Delivery Distances'!$A$6:$A$20,0),MATCH('Sales Summary_working sheet'!M2028,'Delivery Distances'!$B$5:$K$5,0))</f>
        <v>7</v>
      </c>
      <c r="O2028" s="7" cm="1">
        <f t="array" ref="O2028">_xlfn.XLOOKUP(L2028,'Delivery Distances'!$A$6:$A$20,_xlfn.XLOOKUP('Sales Summary_working sheet'!M2028,'Delivery Distances'!$B$5:$K$5,'Delivery Distances'!$B$6:$K$20))</f>
        <v>7</v>
      </c>
      <c r="P2028" s="7">
        <f t="shared" si="127"/>
        <v>10.5</v>
      </c>
    </row>
    <row r="2029" spans="1:16" ht="15.75" customHeight="1" x14ac:dyDescent="0.15">
      <c r="A2029" s="13">
        <v>43994</v>
      </c>
      <c r="B2029" s="19" t="s">
        <v>5356</v>
      </c>
      <c r="C2029" s="7" t="s">
        <v>4658</v>
      </c>
      <c r="D2029" s="14">
        <v>2</v>
      </c>
      <c r="E2029" s="14" t="str">
        <f>_xlfn.XLOOKUP(D2029,'Meal Info'!$A$4:$A$19,'Meal Info'!$B$4:$B$19)</f>
        <v>Tuna</v>
      </c>
      <c r="F2029" s="14" t="str">
        <f>_xlfn.XLOOKUP(D2029,'Meal Info'!$A$4:$A$19,'Meal Info'!$C$4:$C$19)</f>
        <v>Josh</v>
      </c>
      <c r="G2029" s="7">
        <v>83.79</v>
      </c>
      <c r="H2029" s="7">
        <f t="shared" si="128"/>
        <v>8.3790000000000013</v>
      </c>
      <c r="I2029" s="7">
        <f t="shared" si="129"/>
        <v>92.169000000000011</v>
      </c>
      <c r="J2029" s="7">
        <v>0.35</v>
      </c>
      <c r="K2029" s="7">
        <f t="shared" si="126"/>
        <v>29.326499999999999</v>
      </c>
      <c r="L2029" s="7" t="s">
        <v>5077</v>
      </c>
      <c r="M2029" s="7">
        <v>8</v>
      </c>
      <c r="N2029" s="7">
        <f>INDEX('Delivery Distances'!$B$6:$K$20,MATCH('Sales Summary_working sheet'!L2029,'Delivery Distances'!$A$6:$A$20,0),MATCH('Sales Summary_working sheet'!M2029,'Delivery Distances'!$B$5:$K$5,0))</f>
        <v>4</v>
      </c>
      <c r="O2029" s="7" cm="1">
        <f t="array" ref="O2029">_xlfn.XLOOKUP(L2029,'Delivery Distances'!$A$6:$A$20,_xlfn.XLOOKUP('Sales Summary_working sheet'!M2029,'Delivery Distances'!$B$5:$K$5,'Delivery Distances'!$B$6:$K$20))</f>
        <v>4</v>
      </c>
      <c r="P2029" s="7">
        <f t="shared" si="127"/>
        <v>8</v>
      </c>
    </row>
    <row r="2030" spans="1:16" ht="15.75" customHeight="1" x14ac:dyDescent="0.15">
      <c r="A2030" s="13">
        <v>43994</v>
      </c>
      <c r="B2030" s="19" t="s">
        <v>5356</v>
      </c>
      <c r="C2030" s="7" t="s">
        <v>1937</v>
      </c>
      <c r="D2030" s="14">
        <v>7</v>
      </c>
      <c r="E2030" s="14" t="str">
        <f>_xlfn.XLOOKUP(D2030,'Meal Info'!$A$4:$A$19,'Meal Info'!$B$4:$B$19)</f>
        <v>Vegan</v>
      </c>
      <c r="F2030" s="14" t="str">
        <f>_xlfn.XLOOKUP(D2030,'Meal Info'!$A$4:$A$19,'Meal Info'!$C$4:$C$19)</f>
        <v>Josh</v>
      </c>
      <c r="G2030" s="7">
        <v>76.209999999999994</v>
      </c>
      <c r="H2030" s="7">
        <f t="shared" si="128"/>
        <v>7.6209999999999996</v>
      </c>
      <c r="I2030" s="7">
        <f t="shared" si="129"/>
        <v>83.830999999999989</v>
      </c>
      <c r="J2030" s="7">
        <v>0.28000000000000003</v>
      </c>
      <c r="K2030" s="7">
        <f t="shared" si="126"/>
        <v>21.338799999999999</v>
      </c>
      <c r="L2030" s="7" t="s">
        <v>5081</v>
      </c>
      <c r="M2030" s="7">
        <v>10</v>
      </c>
      <c r="N2030" s="7">
        <f>INDEX('Delivery Distances'!$B$6:$K$20,MATCH('Sales Summary_working sheet'!L2030,'Delivery Distances'!$A$6:$A$20,0),MATCH('Sales Summary_working sheet'!M2030,'Delivery Distances'!$B$5:$K$5,0))</f>
        <v>2</v>
      </c>
      <c r="O2030" s="7" cm="1">
        <f t="array" ref="O2030">_xlfn.XLOOKUP(L2030,'Delivery Distances'!$A$6:$A$20,_xlfn.XLOOKUP('Sales Summary_working sheet'!M2030,'Delivery Distances'!$B$5:$K$5,'Delivery Distances'!$B$6:$K$20))</f>
        <v>2</v>
      </c>
      <c r="P2030" s="7">
        <f t="shared" si="127"/>
        <v>6</v>
      </c>
    </row>
    <row r="2031" spans="1:16" ht="15.75" customHeight="1" x14ac:dyDescent="0.15">
      <c r="A2031" s="13">
        <v>43994</v>
      </c>
      <c r="B2031" s="19" t="s">
        <v>5356</v>
      </c>
      <c r="C2031" s="7" t="s">
        <v>87</v>
      </c>
      <c r="D2031" s="14">
        <v>2</v>
      </c>
      <c r="E2031" s="14" t="str">
        <f>_xlfn.XLOOKUP(D2031,'Meal Info'!$A$4:$A$19,'Meal Info'!$B$4:$B$19)</f>
        <v>Tuna</v>
      </c>
      <c r="F2031" s="14" t="str">
        <f>_xlfn.XLOOKUP(D2031,'Meal Info'!$A$4:$A$19,'Meal Info'!$C$4:$C$19)</f>
        <v>Josh</v>
      </c>
      <c r="G2031" s="7">
        <v>43.77</v>
      </c>
      <c r="H2031" s="7">
        <f t="shared" si="128"/>
        <v>4.3770000000000007</v>
      </c>
      <c r="I2031" s="7">
        <f t="shared" si="129"/>
        <v>48.147000000000006</v>
      </c>
      <c r="J2031" s="7">
        <v>0.36</v>
      </c>
      <c r="K2031" s="7">
        <f t="shared" si="126"/>
        <v>15.757200000000001</v>
      </c>
      <c r="L2031" s="7" t="s">
        <v>27</v>
      </c>
      <c r="M2031" s="7">
        <v>1</v>
      </c>
      <c r="N2031" s="7">
        <f>INDEX('Delivery Distances'!$B$6:$K$20,MATCH('Sales Summary_working sheet'!L2031,'Delivery Distances'!$A$6:$A$20,0),MATCH('Sales Summary_working sheet'!M2031,'Delivery Distances'!$B$5:$K$5,0))</f>
        <v>18</v>
      </c>
      <c r="O2031" s="7" cm="1">
        <f t="array" ref="O2031">_xlfn.XLOOKUP(L2031,'Delivery Distances'!$A$6:$A$20,_xlfn.XLOOKUP('Sales Summary_working sheet'!M2031,'Delivery Distances'!$B$5:$K$5,'Delivery Distances'!$B$6:$K$20))</f>
        <v>18</v>
      </c>
      <c r="P2031" s="7">
        <f t="shared" si="127"/>
        <v>16</v>
      </c>
    </row>
    <row r="2032" spans="1:16" ht="15.75" customHeight="1" x14ac:dyDescent="0.15">
      <c r="A2032" s="13">
        <v>43994</v>
      </c>
      <c r="B2032" s="19" t="s">
        <v>5356</v>
      </c>
      <c r="C2032" s="7" t="s">
        <v>2821</v>
      </c>
      <c r="D2032" s="14">
        <v>2</v>
      </c>
      <c r="E2032" s="14" t="str">
        <f>_xlfn.XLOOKUP(D2032,'Meal Info'!$A$4:$A$19,'Meal Info'!$B$4:$B$19)</f>
        <v>Tuna</v>
      </c>
      <c r="F2032" s="14" t="str">
        <f>_xlfn.XLOOKUP(D2032,'Meal Info'!$A$4:$A$19,'Meal Info'!$C$4:$C$19)</f>
        <v>Josh</v>
      </c>
      <c r="G2032" s="7">
        <v>47.65</v>
      </c>
      <c r="H2032" s="7">
        <f t="shared" si="128"/>
        <v>4.7649999999999997</v>
      </c>
      <c r="I2032" s="7">
        <f t="shared" si="129"/>
        <v>52.414999999999999</v>
      </c>
      <c r="J2032" s="7">
        <v>0.28999999999999998</v>
      </c>
      <c r="K2032" s="7">
        <f t="shared" si="126"/>
        <v>13.818499999999998</v>
      </c>
      <c r="L2032" s="7" t="s">
        <v>5078</v>
      </c>
      <c r="M2032" s="7">
        <v>4</v>
      </c>
      <c r="N2032" s="7">
        <f>INDEX('Delivery Distances'!$B$6:$K$20,MATCH('Sales Summary_working sheet'!L2032,'Delivery Distances'!$A$6:$A$20,0),MATCH('Sales Summary_working sheet'!M2032,'Delivery Distances'!$B$5:$K$5,0))</f>
        <v>1</v>
      </c>
      <c r="O2032" s="7" cm="1">
        <f t="array" ref="O2032">_xlfn.XLOOKUP(L2032,'Delivery Distances'!$A$6:$A$20,_xlfn.XLOOKUP('Sales Summary_working sheet'!M2032,'Delivery Distances'!$B$5:$K$5,'Delivery Distances'!$B$6:$K$20))</f>
        <v>1</v>
      </c>
      <c r="P2032" s="7">
        <f t="shared" si="127"/>
        <v>3</v>
      </c>
    </row>
    <row r="2033" spans="1:16" ht="15.75" customHeight="1" x14ac:dyDescent="0.15">
      <c r="A2033" s="13">
        <v>43994</v>
      </c>
      <c r="B2033" s="19" t="s">
        <v>5356</v>
      </c>
      <c r="C2033" s="7" t="s">
        <v>4174</v>
      </c>
      <c r="D2033" s="14">
        <v>11</v>
      </c>
      <c r="E2033" s="14" t="str">
        <f>_xlfn.XLOOKUP(D2033,'Meal Info'!$A$4:$A$19,'Meal Info'!$B$4:$B$19)</f>
        <v>Vitamin boost</v>
      </c>
      <c r="F2033" s="14" t="str">
        <f>_xlfn.XLOOKUP(D2033,'Meal Info'!$A$4:$A$19,'Meal Info'!$C$4:$C$19)</f>
        <v>Josh</v>
      </c>
      <c r="G2033" s="7">
        <v>97.57</v>
      </c>
      <c r="H2033" s="7">
        <f t="shared" si="128"/>
        <v>9.7569999999999997</v>
      </c>
      <c r="I2033" s="7">
        <f t="shared" si="129"/>
        <v>107.327</v>
      </c>
      <c r="J2033" s="7">
        <v>0.27</v>
      </c>
      <c r="K2033" s="7">
        <f t="shared" si="126"/>
        <v>26.343900000000001</v>
      </c>
      <c r="L2033" s="7" t="s">
        <v>5082</v>
      </c>
      <c r="M2033" s="7">
        <v>3</v>
      </c>
      <c r="N2033" s="7">
        <f>INDEX('Delivery Distances'!$B$6:$K$20,MATCH('Sales Summary_working sheet'!L2033,'Delivery Distances'!$A$6:$A$20,0),MATCH('Sales Summary_working sheet'!M2033,'Delivery Distances'!$B$5:$K$5,0))</f>
        <v>3</v>
      </c>
      <c r="O2033" s="7" cm="1">
        <f t="array" ref="O2033">_xlfn.XLOOKUP(L2033,'Delivery Distances'!$A$6:$A$20,_xlfn.XLOOKUP('Sales Summary_working sheet'!M2033,'Delivery Distances'!$B$5:$K$5,'Delivery Distances'!$B$6:$K$20))</f>
        <v>3</v>
      </c>
      <c r="P2033" s="7">
        <f t="shared" si="127"/>
        <v>7</v>
      </c>
    </row>
    <row r="2034" spans="1:16" ht="15.75" customHeight="1" x14ac:dyDescent="0.15">
      <c r="A2034" s="13">
        <v>43994</v>
      </c>
      <c r="B2034" s="19" t="s">
        <v>5357</v>
      </c>
      <c r="C2034" s="7" t="s">
        <v>3839</v>
      </c>
      <c r="D2034" s="14">
        <v>11</v>
      </c>
      <c r="E2034" s="14" t="str">
        <f>_xlfn.XLOOKUP(D2034,'Meal Info'!$A$4:$A$19,'Meal Info'!$B$4:$B$19)</f>
        <v>Vitamin boost</v>
      </c>
      <c r="F2034" s="14" t="str">
        <f>_xlfn.XLOOKUP(D2034,'Meal Info'!$A$4:$A$19,'Meal Info'!$C$4:$C$19)</f>
        <v>Josh</v>
      </c>
      <c r="G2034" s="7">
        <v>93.79</v>
      </c>
      <c r="H2034" s="7">
        <f t="shared" si="128"/>
        <v>9.3790000000000013</v>
      </c>
      <c r="I2034" s="7">
        <f t="shared" si="129"/>
        <v>103.16900000000001</v>
      </c>
      <c r="J2034" s="7">
        <v>0.34</v>
      </c>
      <c r="K2034" s="7">
        <f t="shared" si="126"/>
        <v>31.888600000000004</v>
      </c>
      <c r="L2034" s="7" t="s">
        <v>30</v>
      </c>
      <c r="M2034" s="7">
        <v>2</v>
      </c>
      <c r="N2034" s="7">
        <f>INDEX('Delivery Distances'!$B$6:$K$20,MATCH('Sales Summary_working sheet'!L2034,'Delivery Distances'!$A$6:$A$20,0),MATCH('Sales Summary_working sheet'!M2034,'Delivery Distances'!$B$5:$K$5,0))</f>
        <v>12</v>
      </c>
      <c r="O2034" s="7" cm="1">
        <f t="array" ref="O2034">_xlfn.XLOOKUP(L2034,'Delivery Distances'!$A$6:$A$20,_xlfn.XLOOKUP('Sales Summary_working sheet'!M2034,'Delivery Distances'!$B$5:$K$5,'Delivery Distances'!$B$6:$K$20))</f>
        <v>12</v>
      </c>
      <c r="P2034" s="7">
        <f t="shared" si="127"/>
        <v>13</v>
      </c>
    </row>
    <row r="2035" spans="1:16" ht="15.75" customHeight="1" x14ac:dyDescent="0.15">
      <c r="A2035" s="13">
        <v>43994</v>
      </c>
      <c r="B2035" s="19" t="s">
        <v>5357</v>
      </c>
      <c r="C2035" s="7" t="s">
        <v>4365</v>
      </c>
      <c r="D2035" s="14">
        <v>7</v>
      </c>
      <c r="E2035" s="14" t="str">
        <f>_xlfn.XLOOKUP(D2035,'Meal Info'!$A$4:$A$19,'Meal Info'!$B$4:$B$19)</f>
        <v>Vegan</v>
      </c>
      <c r="F2035" s="14" t="str">
        <f>_xlfn.XLOOKUP(D2035,'Meal Info'!$A$4:$A$19,'Meal Info'!$C$4:$C$19)</f>
        <v>Josh</v>
      </c>
      <c r="G2035" s="7">
        <v>98.36</v>
      </c>
      <c r="H2035" s="7">
        <f t="shared" si="128"/>
        <v>9.8360000000000003</v>
      </c>
      <c r="I2035" s="7">
        <f t="shared" si="129"/>
        <v>108.196</v>
      </c>
      <c r="J2035" s="7">
        <v>0.25</v>
      </c>
      <c r="K2035" s="7">
        <f t="shared" si="126"/>
        <v>24.59</v>
      </c>
      <c r="L2035" s="7" t="s">
        <v>30</v>
      </c>
      <c r="M2035" s="7">
        <v>6</v>
      </c>
      <c r="N2035" s="7">
        <f>INDEX('Delivery Distances'!$B$6:$K$20,MATCH('Sales Summary_working sheet'!L2035,'Delivery Distances'!$A$6:$A$20,0),MATCH('Sales Summary_working sheet'!M2035,'Delivery Distances'!$B$5:$K$5,0))</f>
        <v>15</v>
      </c>
      <c r="O2035" s="7" cm="1">
        <f t="array" ref="O2035">_xlfn.XLOOKUP(L2035,'Delivery Distances'!$A$6:$A$20,_xlfn.XLOOKUP('Sales Summary_working sheet'!M2035,'Delivery Distances'!$B$5:$K$5,'Delivery Distances'!$B$6:$K$20))</f>
        <v>15</v>
      </c>
      <c r="P2035" s="7">
        <f t="shared" si="127"/>
        <v>14.5</v>
      </c>
    </row>
    <row r="2036" spans="1:16" ht="15.75" customHeight="1" x14ac:dyDescent="0.15">
      <c r="A2036" s="13">
        <v>43994</v>
      </c>
      <c r="B2036" s="19" t="s">
        <v>5357</v>
      </c>
      <c r="C2036" s="7" t="s">
        <v>3271</v>
      </c>
      <c r="D2036" s="14">
        <v>7</v>
      </c>
      <c r="E2036" s="14" t="str">
        <f>_xlfn.XLOOKUP(D2036,'Meal Info'!$A$4:$A$19,'Meal Info'!$B$4:$B$19)</f>
        <v>Vegan</v>
      </c>
      <c r="F2036" s="14" t="str">
        <f>_xlfn.XLOOKUP(D2036,'Meal Info'!$A$4:$A$19,'Meal Info'!$C$4:$C$19)</f>
        <v>Josh</v>
      </c>
      <c r="G2036" s="7">
        <v>25.09</v>
      </c>
      <c r="H2036" s="7">
        <f t="shared" si="128"/>
        <v>2.5090000000000003</v>
      </c>
      <c r="I2036" s="7">
        <f t="shared" si="129"/>
        <v>27.599</v>
      </c>
      <c r="J2036" s="7">
        <v>0.18</v>
      </c>
      <c r="K2036" s="7">
        <f t="shared" si="126"/>
        <v>4.5161999999999995</v>
      </c>
      <c r="L2036" s="7" t="s">
        <v>5080</v>
      </c>
      <c r="M2036" s="7">
        <v>7</v>
      </c>
      <c r="N2036" s="7">
        <f>INDEX('Delivery Distances'!$B$6:$K$20,MATCH('Sales Summary_working sheet'!L2036,'Delivery Distances'!$A$6:$A$20,0),MATCH('Sales Summary_working sheet'!M2036,'Delivery Distances'!$B$5:$K$5,0))</f>
        <v>1</v>
      </c>
      <c r="O2036" s="7" cm="1">
        <f t="array" ref="O2036">_xlfn.XLOOKUP(L2036,'Delivery Distances'!$A$6:$A$20,_xlfn.XLOOKUP('Sales Summary_working sheet'!M2036,'Delivery Distances'!$B$5:$K$5,'Delivery Distances'!$B$6:$K$20))</f>
        <v>1</v>
      </c>
      <c r="P2036" s="7">
        <f t="shared" si="127"/>
        <v>3</v>
      </c>
    </row>
    <row r="2037" spans="1:16" ht="15.75" customHeight="1" x14ac:dyDescent="0.15">
      <c r="A2037" s="13">
        <v>43994</v>
      </c>
      <c r="B2037" s="19" t="s">
        <v>5357</v>
      </c>
      <c r="C2037" s="7" t="s">
        <v>2235</v>
      </c>
      <c r="D2037" s="14">
        <v>11</v>
      </c>
      <c r="E2037" s="14" t="str">
        <f>_xlfn.XLOOKUP(D2037,'Meal Info'!$A$4:$A$19,'Meal Info'!$B$4:$B$19)</f>
        <v>Vitamin boost</v>
      </c>
      <c r="F2037" s="14" t="str">
        <f>_xlfn.XLOOKUP(D2037,'Meal Info'!$A$4:$A$19,'Meal Info'!$C$4:$C$19)</f>
        <v>Josh</v>
      </c>
      <c r="G2037" s="7">
        <v>33.64</v>
      </c>
      <c r="H2037" s="7">
        <f t="shared" si="128"/>
        <v>3.3640000000000003</v>
      </c>
      <c r="I2037" s="7">
        <f t="shared" si="129"/>
        <v>37.003999999999998</v>
      </c>
      <c r="J2037" s="7">
        <v>0.11</v>
      </c>
      <c r="K2037" s="7">
        <f t="shared" si="126"/>
        <v>3.7004000000000001</v>
      </c>
      <c r="L2037" s="7" t="s">
        <v>26</v>
      </c>
      <c r="M2037" s="7">
        <v>5</v>
      </c>
      <c r="N2037" s="7">
        <f>INDEX('Delivery Distances'!$B$6:$K$20,MATCH('Sales Summary_working sheet'!L2037,'Delivery Distances'!$A$6:$A$20,0),MATCH('Sales Summary_working sheet'!M2037,'Delivery Distances'!$B$5:$K$5,0))</f>
        <v>16</v>
      </c>
      <c r="O2037" s="7" cm="1">
        <f t="array" ref="O2037">_xlfn.XLOOKUP(L2037,'Delivery Distances'!$A$6:$A$20,_xlfn.XLOOKUP('Sales Summary_working sheet'!M2037,'Delivery Distances'!$B$5:$K$5,'Delivery Distances'!$B$6:$K$20))</f>
        <v>16</v>
      </c>
      <c r="P2037" s="7">
        <f t="shared" si="127"/>
        <v>15</v>
      </c>
    </row>
    <row r="2038" spans="1:16" ht="15.75" customHeight="1" x14ac:dyDescent="0.15">
      <c r="A2038" s="13">
        <v>43994</v>
      </c>
      <c r="B2038" s="19" t="s">
        <v>5357</v>
      </c>
      <c r="C2038" s="7" t="s">
        <v>3430</v>
      </c>
      <c r="D2038" s="14">
        <v>11</v>
      </c>
      <c r="E2038" s="14" t="str">
        <f>_xlfn.XLOOKUP(D2038,'Meal Info'!$A$4:$A$19,'Meal Info'!$B$4:$B$19)</f>
        <v>Vitamin boost</v>
      </c>
      <c r="F2038" s="14" t="str">
        <f>_xlfn.XLOOKUP(D2038,'Meal Info'!$A$4:$A$19,'Meal Info'!$C$4:$C$19)</f>
        <v>Josh</v>
      </c>
      <c r="G2038" s="7">
        <v>54.04</v>
      </c>
      <c r="H2038" s="7">
        <f t="shared" si="128"/>
        <v>5.4039999999999999</v>
      </c>
      <c r="I2038" s="7">
        <f t="shared" si="129"/>
        <v>59.444000000000003</v>
      </c>
      <c r="J2038" s="7">
        <v>0.23</v>
      </c>
      <c r="K2038" s="7">
        <f t="shared" si="126"/>
        <v>12.4292</v>
      </c>
      <c r="L2038" s="7" t="s">
        <v>5080</v>
      </c>
      <c r="M2038" s="7">
        <v>7</v>
      </c>
      <c r="N2038" s="7">
        <f>INDEX('Delivery Distances'!$B$6:$K$20,MATCH('Sales Summary_working sheet'!L2038,'Delivery Distances'!$A$6:$A$20,0),MATCH('Sales Summary_working sheet'!M2038,'Delivery Distances'!$B$5:$K$5,0))</f>
        <v>1</v>
      </c>
      <c r="O2038" s="7" cm="1">
        <f t="array" ref="O2038">_xlfn.XLOOKUP(L2038,'Delivery Distances'!$A$6:$A$20,_xlfn.XLOOKUP('Sales Summary_working sheet'!M2038,'Delivery Distances'!$B$5:$K$5,'Delivery Distances'!$B$6:$K$20))</f>
        <v>1</v>
      </c>
      <c r="P2038" s="7">
        <f t="shared" si="127"/>
        <v>3</v>
      </c>
    </row>
    <row r="2039" spans="1:16" ht="15.75" customHeight="1" x14ac:dyDescent="0.15">
      <c r="A2039" s="13">
        <v>43994</v>
      </c>
      <c r="B2039" s="19" t="s">
        <v>5357</v>
      </c>
      <c r="C2039" s="7" t="s">
        <v>1150</v>
      </c>
      <c r="D2039" s="14">
        <v>7</v>
      </c>
      <c r="E2039" s="14" t="str">
        <f>_xlfn.XLOOKUP(D2039,'Meal Info'!$A$4:$A$19,'Meal Info'!$B$4:$B$19)</f>
        <v>Vegan</v>
      </c>
      <c r="F2039" s="14" t="str">
        <f>_xlfn.XLOOKUP(D2039,'Meal Info'!$A$4:$A$19,'Meal Info'!$C$4:$C$19)</f>
        <v>Josh</v>
      </c>
      <c r="G2039" s="7">
        <v>21</v>
      </c>
      <c r="H2039" s="7">
        <f t="shared" si="128"/>
        <v>2.1</v>
      </c>
      <c r="I2039" s="7">
        <f t="shared" si="129"/>
        <v>23.1</v>
      </c>
      <c r="J2039" s="7">
        <v>0.37</v>
      </c>
      <c r="K2039" s="7">
        <f t="shared" si="126"/>
        <v>7.77</v>
      </c>
      <c r="L2039" s="7" t="s">
        <v>5077</v>
      </c>
      <c r="M2039" s="7">
        <v>10</v>
      </c>
      <c r="N2039" s="7">
        <f>INDEX('Delivery Distances'!$B$6:$K$20,MATCH('Sales Summary_working sheet'!L2039,'Delivery Distances'!$A$6:$A$20,0),MATCH('Sales Summary_working sheet'!M2039,'Delivery Distances'!$B$5:$K$5,0))</f>
        <v>6</v>
      </c>
      <c r="O2039" s="7" cm="1">
        <f t="array" ref="O2039">_xlfn.XLOOKUP(L2039,'Delivery Distances'!$A$6:$A$20,_xlfn.XLOOKUP('Sales Summary_working sheet'!M2039,'Delivery Distances'!$B$5:$K$5,'Delivery Distances'!$B$6:$K$20))</f>
        <v>6</v>
      </c>
      <c r="P2039" s="7">
        <f t="shared" si="127"/>
        <v>10</v>
      </c>
    </row>
    <row r="2040" spans="1:16" ht="15.75" customHeight="1" x14ac:dyDescent="0.15">
      <c r="A2040" s="13">
        <v>43994</v>
      </c>
      <c r="B2040" s="19" t="s">
        <v>5357</v>
      </c>
      <c r="C2040" s="7" t="s">
        <v>4680</v>
      </c>
      <c r="D2040" s="14">
        <v>2</v>
      </c>
      <c r="E2040" s="14" t="str">
        <f>_xlfn.XLOOKUP(D2040,'Meal Info'!$A$4:$A$19,'Meal Info'!$B$4:$B$19)</f>
        <v>Tuna</v>
      </c>
      <c r="F2040" s="14" t="str">
        <f>_xlfn.XLOOKUP(D2040,'Meal Info'!$A$4:$A$19,'Meal Info'!$C$4:$C$19)</f>
        <v>Josh</v>
      </c>
      <c r="G2040" s="7">
        <v>56.31</v>
      </c>
      <c r="H2040" s="7">
        <f t="shared" si="128"/>
        <v>5.6310000000000002</v>
      </c>
      <c r="I2040" s="7">
        <f t="shared" si="129"/>
        <v>61.941000000000003</v>
      </c>
      <c r="J2040" s="7">
        <v>0.19</v>
      </c>
      <c r="K2040" s="7">
        <f t="shared" si="126"/>
        <v>10.6989</v>
      </c>
      <c r="L2040" s="7" t="s">
        <v>29</v>
      </c>
      <c r="M2040" s="7">
        <v>7</v>
      </c>
      <c r="N2040" s="7">
        <f>INDEX('Delivery Distances'!$B$6:$K$20,MATCH('Sales Summary_working sheet'!L2040,'Delivery Distances'!$A$6:$A$20,0),MATCH('Sales Summary_working sheet'!M2040,'Delivery Distances'!$B$5:$K$5,0))</f>
        <v>5</v>
      </c>
      <c r="O2040" s="7" cm="1">
        <f t="array" ref="O2040">_xlfn.XLOOKUP(L2040,'Delivery Distances'!$A$6:$A$20,_xlfn.XLOOKUP('Sales Summary_working sheet'!M2040,'Delivery Distances'!$B$5:$K$5,'Delivery Distances'!$B$6:$K$20))</f>
        <v>5</v>
      </c>
      <c r="P2040" s="7">
        <f t="shared" si="127"/>
        <v>9</v>
      </c>
    </row>
    <row r="2041" spans="1:16" ht="15.75" customHeight="1" x14ac:dyDescent="0.15">
      <c r="A2041" s="13">
        <v>43994</v>
      </c>
      <c r="B2041" s="19" t="s">
        <v>5357</v>
      </c>
      <c r="C2041" s="7" t="s">
        <v>4483</v>
      </c>
      <c r="D2041" s="14">
        <v>2</v>
      </c>
      <c r="E2041" s="14" t="str">
        <f>_xlfn.XLOOKUP(D2041,'Meal Info'!$A$4:$A$19,'Meal Info'!$B$4:$B$19)</f>
        <v>Tuna</v>
      </c>
      <c r="F2041" s="14" t="str">
        <f>_xlfn.XLOOKUP(D2041,'Meal Info'!$A$4:$A$19,'Meal Info'!$C$4:$C$19)</f>
        <v>Josh</v>
      </c>
      <c r="G2041" s="7">
        <v>54.5</v>
      </c>
      <c r="H2041" s="7">
        <f t="shared" si="128"/>
        <v>5.45</v>
      </c>
      <c r="I2041" s="7">
        <f t="shared" si="129"/>
        <v>59.95</v>
      </c>
      <c r="J2041" s="7">
        <v>0.05</v>
      </c>
      <c r="K2041" s="7">
        <f t="shared" si="126"/>
        <v>2.7250000000000001</v>
      </c>
      <c r="L2041" s="7" t="s">
        <v>30</v>
      </c>
      <c r="M2041" s="7">
        <v>3</v>
      </c>
      <c r="N2041" s="7">
        <f>INDEX('Delivery Distances'!$B$6:$K$20,MATCH('Sales Summary_working sheet'!L2041,'Delivery Distances'!$A$6:$A$20,0),MATCH('Sales Summary_working sheet'!M2041,'Delivery Distances'!$B$5:$K$5,0))</f>
        <v>9</v>
      </c>
      <c r="O2041" s="7" cm="1">
        <f t="array" ref="O2041">_xlfn.XLOOKUP(L2041,'Delivery Distances'!$A$6:$A$20,_xlfn.XLOOKUP('Sales Summary_working sheet'!M2041,'Delivery Distances'!$B$5:$K$5,'Delivery Distances'!$B$6:$K$20))</f>
        <v>9</v>
      </c>
      <c r="P2041" s="7">
        <f t="shared" si="127"/>
        <v>11.5</v>
      </c>
    </row>
    <row r="2042" spans="1:16" ht="15.75" customHeight="1" x14ac:dyDescent="0.15">
      <c r="A2042" s="13">
        <v>43994</v>
      </c>
      <c r="B2042" s="19" t="s">
        <v>5357</v>
      </c>
      <c r="C2042" s="7" t="s">
        <v>4044</v>
      </c>
      <c r="D2042" s="14">
        <v>11</v>
      </c>
      <c r="E2042" s="14" t="str">
        <f>_xlfn.XLOOKUP(D2042,'Meal Info'!$A$4:$A$19,'Meal Info'!$B$4:$B$19)</f>
        <v>Vitamin boost</v>
      </c>
      <c r="F2042" s="14" t="str">
        <f>_xlfn.XLOOKUP(D2042,'Meal Info'!$A$4:$A$19,'Meal Info'!$C$4:$C$19)</f>
        <v>Josh</v>
      </c>
      <c r="G2042" s="7">
        <v>72.02</v>
      </c>
      <c r="H2042" s="7">
        <f t="shared" si="128"/>
        <v>7.202</v>
      </c>
      <c r="I2042" s="7">
        <f t="shared" si="129"/>
        <v>79.221999999999994</v>
      </c>
      <c r="J2042" s="7">
        <v>0.31</v>
      </c>
      <c r="K2042" s="7">
        <f t="shared" si="126"/>
        <v>22.3262</v>
      </c>
      <c r="L2042" s="7" t="s">
        <v>5080</v>
      </c>
      <c r="M2042" s="7">
        <v>3</v>
      </c>
      <c r="N2042" s="7">
        <f>INDEX('Delivery Distances'!$B$6:$K$20,MATCH('Sales Summary_working sheet'!L2042,'Delivery Distances'!$A$6:$A$20,0),MATCH('Sales Summary_working sheet'!M2042,'Delivery Distances'!$B$5:$K$5,0))</f>
        <v>5</v>
      </c>
      <c r="O2042" s="7" cm="1">
        <f t="array" ref="O2042">_xlfn.XLOOKUP(L2042,'Delivery Distances'!$A$6:$A$20,_xlfn.XLOOKUP('Sales Summary_working sheet'!M2042,'Delivery Distances'!$B$5:$K$5,'Delivery Distances'!$B$6:$K$20))</f>
        <v>5</v>
      </c>
      <c r="P2042" s="7">
        <f t="shared" si="127"/>
        <v>9</v>
      </c>
    </row>
    <row r="2043" spans="1:16" ht="15.75" customHeight="1" x14ac:dyDescent="0.15">
      <c r="A2043" s="13">
        <v>43994</v>
      </c>
      <c r="B2043" s="19" t="s">
        <v>5357</v>
      </c>
      <c r="C2043" s="7" t="s">
        <v>4234</v>
      </c>
      <c r="D2043" s="14">
        <v>2</v>
      </c>
      <c r="E2043" s="14" t="str">
        <f>_xlfn.XLOOKUP(D2043,'Meal Info'!$A$4:$A$19,'Meal Info'!$B$4:$B$19)</f>
        <v>Tuna</v>
      </c>
      <c r="F2043" s="14" t="str">
        <f>_xlfn.XLOOKUP(D2043,'Meal Info'!$A$4:$A$19,'Meal Info'!$C$4:$C$19)</f>
        <v>Josh</v>
      </c>
      <c r="G2043" s="7">
        <v>50.01</v>
      </c>
      <c r="H2043" s="7">
        <f t="shared" si="128"/>
        <v>5.0010000000000003</v>
      </c>
      <c r="I2043" s="7">
        <f t="shared" si="129"/>
        <v>55.010999999999996</v>
      </c>
      <c r="J2043" s="7">
        <v>0.03</v>
      </c>
      <c r="K2043" s="7">
        <f t="shared" si="126"/>
        <v>1.5003</v>
      </c>
      <c r="L2043" s="7" t="s">
        <v>5075</v>
      </c>
      <c r="M2043" s="7">
        <v>5</v>
      </c>
      <c r="N2043" s="7">
        <f>INDEX('Delivery Distances'!$B$6:$K$20,MATCH('Sales Summary_working sheet'!L2043,'Delivery Distances'!$A$6:$A$20,0),MATCH('Sales Summary_working sheet'!M2043,'Delivery Distances'!$B$5:$K$5,0))</f>
        <v>2</v>
      </c>
      <c r="O2043" s="7" cm="1">
        <f t="array" ref="O2043">_xlfn.XLOOKUP(L2043,'Delivery Distances'!$A$6:$A$20,_xlfn.XLOOKUP('Sales Summary_working sheet'!M2043,'Delivery Distances'!$B$5:$K$5,'Delivery Distances'!$B$6:$K$20))</f>
        <v>2</v>
      </c>
      <c r="P2043" s="7">
        <f t="shared" si="127"/>
        <v>6</v>
      </c>
    </row>
    <row r="2044" spans="1:16" ht="15.75" customHeight="1" x14ac:dyDescent="0.15">
      <c r="A2044" s="13">
        <v>43994</v>
      </c>
      <c r="B2044" s="19" t="s">
        <v>5357</v>
      </c>
      <c r="C2044" s="7" t="s">
        <v>3312</v>
      </c>
      <c r="D2044" s="14">
        <v>7</v>
      </c>
      <c r="E2044" s="14" t="str">
        <f>_xlfn.XLOOKUP(D2044,'Meal Info'!$A$4:$A$19,'Meal Info'!$B$4:$B$19)</f>
        <v>Vegan</v>
      </c>
      <c r="F2044" s="14" t="str">
        <f>_xlfn.XLOOKUP(D2044,'Meal Info'!$A$4:$A$19,'Meal Info'!$C$4:$C$19)</f>
        <v>Josh</v>
      </c>
      <c r="G2044" s="7">
        <v>67.89</v>
      </c>
      <c r="H2044" s="7">
        <f t="shared" si="128"/>
        <v>6.7890000000000006</v>
      </c>
      <c r="I2044" s="7">
        <f t="shared" si="129"/>
        <v>74.679000000000002</v>
      </c>
      <c r="J2044" s="7">
        <v>0.19</v>
      </c>
      <c r="K2044" s="7">
        <f t="shared" si="126"/>
        <v>12.899100000000001</v>
      </c>
      <c r="L2044" s="7" t="s">
        <v>31</v>
      </c>
      <c r="M2044" s="7">
        <v>7</v>
      </c>
      <c r="N2044" s="7">
        <f>INDEX('Delivery Distances'!$B$6:$K$20,MATCH('Sales Summary_working sheet'!L2044,'Delivery Distances'!$A$6:$A$20,0),MATCH('Sales Summary_working sheet'!M2044,'Delivery Distances'!$B$5:$K$5,0))</f>
        <v>5</v>
      </c>
      <c r="O2044" s="7" cm="1">
        <f t="array" ref="O2044">_xlfn.XLOOKUP(L2044,'Delivery Distances'!$A$6:$A$20,_xlfn.XLOOKUP('Sales Summary_working sheet'!M2044,'Delivery Distances'!$B$5:$K$5,'Delivery Distances'!$B$6:$K$20))</f>
        <v>5</v>
      </c>
      <c r="P2044" s="7">
        <f t="shared" si="127"/>
        <v>9</v>
      </c>
    </row>
    <row r="2045" spans="1:16" ht="15.75" customHeight="1" x14ac:dyDescent="0.15">
      <c r="A2045" s="13">
        <v>43994</v>
      </c>
      <c r="B2045" s="19" t="s">
        <v>5357</v>
      </c>
      <c r="C2045" s="7" t="s">
        <v>868</v>
      </c>
      <c r="D2045" s="14">
        <v>7</v>
      </c>
      <c r="E2045" s="14" t="str">
        <f>_xlfn.XLOOKUP(D2045,'Meal Info'!$A$4:$A$19,'Meal Info'!$B$4:$B$19)</f>
        <v>Vegan</v>
      </c>
      <c r="F2045" s="14" t="str">
        <f>_xlfn.XLOOKUP(D2045,'Meal Info'!$A$4:$A$19,'Meal Info'!$C$4:$C$19)</f>
        <v>Josh</v>
      </c>
      <c r="G2045" s="7">
        <v>2.61</v>
      </c>
      <c r="H2045" s="7">
        <f t="shared" si="128"/>
        <v>0.26100000000000001</v>
      </c>
      <c r="I2045" s="7">
        <f t="shared" si="129"/>
        <v>2.871</v>
      </c>
      <c r="J2045" s="7">
        <v>0.14000000000000001</v>
      </c>
      <c r="K2045" s="7">
        <f t="shared" si="126"/>
        <v>0.3654</v>
      </c>
      <c r="L2045" s="7" t="s">
        <v>29</v>
      </c>
      <c r="M2045" s="7">
        <v>6</v>
      </c>
      <c r="N2045" s="7">
        <f>INDEX('Delivery Distances'!$B$6:$K$20,MATCH('Sales Summary_working sheet'!L2045,'Delivery Distances'!$A$6:$A$20,0),MATCH('Sales Summary_working sheet'!M2045,'Delivery Distances'!$B$5:$K$5,0))</f>
        <v>2</v>
      </c>
      <c r="O2045" s="7" cm="1">
        <f t="array" ref="O2045">_xlfn.XLOOKUP(L2045,'Delivery Distances'!$A$6:$A$20,_xlfn.XLOOKUP('Sales Summary_working sheet'!M2045,'Delivery Distances'!$B$5:$K$5,'Delivery Distances'!$B$6:$K$20))</f>
        <v>2</v>
      </c>
      <c r="P2045" s="7">
        <f t="shared" si="127"/>
        <v>6</v>
      </c>
    </row>
    <row r="2046" spans="1:16" ht="15.75" customHeight="1" x14ac:dyDescent="0.15">
      <c r="A2046" s="13">
        <v>43994</v>
      </c>
      <c r="B2046" s="19" t="s">
        <v>5357</v>
      </c>
      <c r="C2046" s="7" t="s">
        <v>2386</v>
      </c>
      <c r="D2046" s="14">
        <v>2</v>
      </c>
      <c r="E2046" s="14" t="str">
        <f>_xlfn.XLOOKUP(D2046,'Meal Info'!$A$4:$A$19,'Meal Info'!$B$4:$B$19)</f>
        <v>Tuna</v>
      </c>
      <c r="F2046" s="14" t="str">
        <f>_xlfn.XLOOKUP(D2046,'Meal Info'!$A$4:$A$19,'Meal Info'!$C$4:$C$19)</f>
        <v>Josh</v>
      </c>
      <c r="G2046" s="7">
        <v>65.12</v>
      </c>
      <c r="H2046" s="7">
        <f t="shared" si="128"/>
        <v>6.5120000000000005</v>
      </c>
      <c r="I2046" s="7">
        <f t="shared" si="129"/>
        <v>71.632000000000005</v>
      </c>
      <c r="J2046" s="7">
        <v>0.23</v>
      </c>
      <c r="K2046" s="7">
        <f t="shared" si="126"/>
        <v>14.977600000000002</v>
      </c>
      <c r="L2046" s="7" t="s">
        <v>5080</v>
      </c>
      <c r="M2046" s="7">
        <v>8</v>
      </c>
      <c r="N2046" s="7">
        <f>INDEX('Delivery Distances'!$B$6:$K$20,MATCH('Sales Summary_working sheet'!L2046,'Delivery Distances'!$A$6:$A$20,0),MATCH('Sales Summary_working sheet'!M2046,'Delivery Distances'!$B$5:$K$5,0))</f>
        <v>2</v>
      </c>
      <c r="O2046" s="7" cm="1">
        <f t="array" ref="O2046">_xlfn.XLOOKUP(L2046,'Delivery Distances'!$A$6:$A$20,_xlfn.XLOOKUP('Sales Summary_working sheet'!M2046,'Delivery Distances'!$B$5:$K$5,'Delivery Distances'!$B$6:$K$20))</f>
        <v>2</v>
      </c>
      <c r="P2046" s="7">
        <f t="shared" si="127"/>
        <v>6</v>
      </c>
    </row>
    <row r="2047" spans="1:16" ht="15.75" customHeight="1" x14ac:dyDescent="0.15">
      <c r="A2047" s="13">
        <v>43994</v>
      </c>
      <c r="B2047" s="19" t="s">
        <v>5357</v>
      </c>
      <c r="C2047" s="7" t="s">
        <v>4487</v>
      </c>
      <c r="D2047" s="14">
        <v>7</v>
      </c>
      <c r="E2047" s="14" t="str">
        <f>_xlfn.XLOOKUP(D2047,'Meal Info'!$A$4:$A$19,'Meal Info'!$B$4:$B$19)</f>
        <v>Vegan</v>
      </c>
      <c r="F2047" s="14" t="str">
        <f>_xlfn.XLOOKUP(D2047,'Meal Info'!$A$4:$A$19,'Meal Info'!$C$4:$C$19)</f>
        <v>Josh</v>
      </c>
      <c r="G2047" s="7">
        <v>47.87</v>
      </c>
      <c r="H2047" s="7">
        <f t="shared" si="128"/>
        <v>4.7869999999999999</v>
      </c>
      <c r="I2047" s="7">
        <f t="shared" si="129"/>
        <v>52.656999999999996</v>
      </c>
      <c r="J2047" s="7">
        <v>0.19</v>
      </c>
      <c r="K2047" s="7">
        <f t="shared" si="126"/>
        <v>9.0952999999999999</v>
      </c>
      <c r="L2047" s="7" t="s">
        <v>31</v>
      </c>
      <c r="M2047" s="7">
        <v>2</v>
      </c>
      <c r="N2047" s="7">
        <f>INDEX('Delivery Distances'!$B$6:$K$20,MATCH('Sales Summary_working sheet'!L2047,'Delivery Distances'!$A$6:$A$20,0),MATCH('Sales Summary_working sheet'!M2047,'Delivery Distances'!$B$5:$K$5,0))</f>
        <v>14</v>
      </c>
      <c r="O2047" s="7" cm="1">
        <f t="array" ref="O2047">_xlfn.XLOOKUP(L2047,'Delivery Distances'!$A$6:$A$20,_xlfn.XLOOKUP('Sales Summary_working sheet'!M2047,'Delivery Distances'!$B$5:$K$5,'Delivery Distances'!$B$6:$K$20))</f>
        <v>14</v>
      </c>
      <c r="P2047" s="7">
        <f t="shared" si="127"/>
        <v>14</v>
      </c>
    </row>
    <row r="2048" spans="1:16" ht="15.75" customHeight="1" x14ac:dyDescent="0.15">
      <c r="A2048" s="13">
        <v>43994</v>
      </c>
      <c r="B2048" s="19" t="s">
        <v>5357</v>
      </c>
      <c r="C2048" s="7" t="s">
        <v>4167</v>
      </c>
      <c r="D2048" s="14">
        <v>2</v>
      </c>
      <c r="E2048" s="14" t="str">
        <f>_xlfn.XLOOKUP(D2048,'Meal Info'!$A$4:$A$19,'Meal Info'!$B$4:$B$19)</f>
        <v>Tuna</v>
      </c>
      <c r="F2048" s="14" t="str">
        <f>_xlfn.XLOOKUP(D2048,'Meal Info'!$A$4:$A$19,'Meal Info'!$C$4:$C$19)</f>
        <v>Josh</v>
      </c>
      <c r="G2048" s="7">
        <v>84.45</v>
      </c>
      <c r="H2048" s="7">
        <f t="shared" si="128"/>
        <v>8.4450000000000003</v>
      </c>
      <c r="I2048" s="7">
        <f t="shared" si="129"/>
        <v>92.89500000000001</v>
      </c>
      <c r="J2048" s="7">
        <v>0.32</v>
      </c>
      <c r="K2048" s="7">
        <f t="shared" si="126"/>
        <v>27.024000000000001</v>
      </c>
      <c r="L2048" s="7" t="s">
        <v>5083</v>
      </c>
      <c r="M2048" s="7">
        <v>3</v>
      </c>
      <c r="N2048" s="7">
        <f>INDEX('Delivery Distances'!$B$6:$K$20,MATCH('Sales Summary_working sheet'!L2048,'Delivery Distances'!$A$6:$A$20,0),MATCH('Sales Summary_working sheet'!M2048,'Delivery Distances'!$B$5:$K$5,0))</f>
        <v>1</v>
      </c>
      <c r="O2048" s="7" cm="1">
        <f t="array" ref="O2048">_xlfn.XLOOKUP(L2048,'Delivery Distances'!$A$6:$A$20,_xlfn.XLOOKUP('Sales Summary_working sheet'!M2048,'Delivery Distances'!$B$5:$K$5,'Delivery Distances'!$B$6:$K$20))</f>
        <v>1</v>
      </c>
      <c r="P2048" s="7">
        <f t="shared" si="127"/>
        <v>3</v>
      </c>
    </row>
    <row r="2049" spans="1:16" ht="15.75" customHeight="1" x14ac:dyDescent="0.15">
      <c r="A2049" s="13">
        <v>43994</v>
      </c>
      <c r="B2049" s="19" t="s">
        <v>5357</v>
      </c>
      <c r="C2049" s="7" t="s">
        <v>2354</v>
      </c>
      <c r="D2049" s="14">
        <v>2</v>
      </c>
      <c r="E2049" s="14" t="str">
        <f>_xlfn.XLOOKUP(D2049,'Meal Info'!$A$4:$A$19,'Meal Info'!$B$4:$B$19)</f>
        <v>Tuna</v>
      </c>
      <c r="F2049" s="14" t="str">
        <f>_xlfn.XLOOKUP(D2049,'Meal Info'!$A$4:$A$19,'Meal Info'!$C$4:$C$19)</f>
        <v>Josh</v>
      </c>
      <c r="G2049" s="7">
        <v>16.36</v>
      </c>
      <c r="H2049" s="7">
        <f t="shared" si="128"/>
        <v>1.6360000000000001</v>
      </c>
      <c r="I2049" s="7">
        <f t="shared" si="129"/>
        <v>17.995999999999999</v>
      </c>
      <c r="J2049" s="7">
        <v>0.01</v>
      </c>
      <c r="K2049" s="7">
        <f t="shared" si="126"/>
        <v>0.1636</v>
      </c>
      <c r="L2049" s="7" t="s">
        <v>26</v>
      </c>
      <c r="M2049" s="7">
        <v>9</v>
      </c>
      <c r="N2049" s="7">
        <f>INDEX('Delivery Distances'!$B$6:$K$20,MATCH('Sales Summary_working sheet'!L2049,'Delivery Distances'!$A$6:$A$20,0),MATCH('Sales Summary_working sheet'!M2049,'Delivery Distances'!$B$5:$K$5,0))</f>
        <v>20</v>
      </c>
      <c r="O2049" s="7" cm="1">
        <f t="array" ref="O2049">_xlfn.XLOOKUP(L2049,'Delivery Distances'!$A$6:$A$20,_xlfn.XLOOKUP('Sales Summary_working sheet'!M2049,'Delivery Distances'!$B$5:$K$5,'Delivery Distances'!$B$6:$K$20))</f>
        <v>20</v>
      </c>
      <c r="P2049" s="7">
        <f t="shared" si="127"/>
        <v>17</v>
      </c>
    </row>
    <row r="2050" spans="1:16" ht="15.75" customHeight="1" x14ac:dyDescent="0.15">
      <c r="A2050" s="13">
        <v>43994</v>
      </c>
      <c r="B2050" s="19" t="s">
        <v>5358</v>
      </c>
      <c r="C2050" s="7" t="s">
        <v>5049</v>
      </c>
      <c r="D2050" s="14">
        <v>7</v>
      </c>
      <c r="E2050" s="14" t="str">
        <f>_xlfn.XLOOKUP(D2050,'Meal Info'!$A$4:$A$19,'Meal Info'!$B$4:$B$19)</f>
        <v>Vegan</v>
      </c>
      <c r="F2050" s="14" t="str">
        <f>_xlfn.XLOOKUP(D2050,'Meal Info'!$A$4:$A$19,'Meal Info'!$C$4:$C$19)</f>
        <v>Josh</v>
      </c>
      <c r="G2050" s="7">
        <v>96.15</v>
      </c>
      <c r="H2050" s="7">
        <f t="shared" si="128"/>
        <v>9.615000000000002</v>
      </c>
      <c r="I2050" s="7">
        <f t="shared" si="129"/>
        <v>105.76500000000001</v>
      </c>
      <c r="J2050" s="7">
        <v>0.21</v>
      </c>
      <c r="K2050" s="7">
        <f t="shared" si="126"/>
        <v>20.191500000000001</v>
      </c>
      <c r="L2050" s="7" t="s">
        <v>5076</v>
      </c>
      <c r="M2050" s="7">
        <v>1</v>
      </c>
      <c r="N2050" s="7">
        <f>INDEX('Delivery Distances'!$B$6:$K$20,MATCH('Sales Summary_working sheet'!L2050,'Delivery Distances'!$A$6:$A$20,0),MATCH('Sales Summary_working sheet'!M2050,'Delivery Distances'!$B$5:$K$5,0))</f>
        <v>7</v>
      </c>
      <c r="O2050" s="7" cm="1">
        <f t="array" ref="O2050">_xlfn.XLOOKUP(L2050,'Delivery Distances'!$A$6:$A$20,_xlfn.XLOOKUP('Sales Summary_working sheet'!M2050,'Delivery Distances'!$B$5:$K$5,'Delivery Distances'!$B$6:$K$20))</f>
        <v>7</v>
      </c>
      <c r="P2050" s="7">
        <f t="shared" si="127"/>
        <v>10.5</v>
      </c>
    </row>
    <row r="2051" spans="1:16" ht="15.75" customHeight="1" x14ac:dyDescent="0.15">
      <c r="A2051" s="13">
        <v>43994</v>
      </c>
      <c r="B2051" s="19" t="s">
        <v>5358</v>
      </c>
      <c r="C2051" s="7" t="s">
        <v>1892</v>
      </c>
      <c r="D2051" s="14">
        <v>7</v>
      </c>
      <c r="E2051" s="14" t="str">
        <f>_xlfn.XLOOKUP(D2051,'Meal Info'!$A$4:$A$19,'Meal Info'!$B$4:$B$19)</f>
        <v>Vegan</v>
      </c>
      <c r="F2051" s="14" t="str">
        <f>_xlfn.XLOOKUP(D2051,'Meal Info'!$A$4:$A$19,'Meal Info'!$C$4:$C$19)</f>
        <v>Josh</v>
      </c>
      <c r="G2051" s="7">
        <v>37.49</v>
      </c>
      <c r="H2051" s="7">
        <f t="shared" si="128"/>
        <v>3.7490000000000006</v>
      </c>
      <c r="I2051" s="7">
        <f t="shared" si="129"/>
        <v>41.239000000000004</v>
      </c>
      <c r="J2051" s="7">
        <v>0.39</v>
      </c>
      <c r="K2051" s="7">
        <f t="shared" si="126"/>
        <v>14.621100000000002</v>
      </c>
      <c r="L2051" s="7" t="s">
        <v>31</v>
      </c>
      <c r="M2051" s="7">
        <v>10</v>
      </c>
      <c r="N2051" s="7">
        <f>INDEX('Delivery Distances'!$B$6:$K$20,MATCH('Sales Summary_working sheet'!L2051,'Delivery Distances'!$A$6:$A$20,0),MATCH('Sales Summary_working sheet'!M2051,'Delivery Distances'!$B$5:$K$5,0))</f>
        <v>17</v>
      </c>
      <c r="O2051" s="7" cm="1">
        <f t="array" ref="O2051">_xlfn.XLOOKUP(L2051,'Delivery Distances'!$A$6:$A$20,_xlfn.XLOOKUP('Sales Summary_working sheet'!M2051,'Delivery Distances'!$B$5:$K$5,'Delivery Distances'!$B$6:$K$20))</f>
        <v>17</v>
      </c>
      <c r="P2051" s="7">
        <f t="shared" si="127"/>
        <v>15.5</v>
      </c>
    </row>
    <row r="2052" spans="1:16" ht="15.75" customHeight="1" x14ac:dyDescent="0.15">
      <c r="A2052" s="13">
        <v>43994</v>
      </c>
      <c r="B2052" s="19" t="s">
        <v>5358</v>
      </c>
      <c r="C2052" s="7" t="s">
        <v>4336</v>
      </c>
      <c r="D2052" s="14">
        <v>2</v>
      </c>
      <c r="E2052" s="14" t="str">
        <f>_xlfn.XLOOKUP(D2052,'Meal Info'!$A$4:$A$19,'Meal Info'!$B$4:$B$19)</f>
        <v>Tuna</v>
      </c>
      <c r="F2052" s="14" t="str">
        <f>_xlfn.XLOOKUP(D2052,'Meal Info'!$A$4:$A$19,'Meal Info'!$C$4:$C$19)</f>
        <v>Josh</v>
      </c>
      <c r="G2052" s="7">
        <v>86.49</v>
      </c>
      <c r="H2052" s="7">
        <f t="shared" si="128"/>
        <v>8.6489999999999991</v>
      </c>
      <c r="I2052" s="7">
        <f t="shared" si="129"/>
        <v>95.138999999999996</v>
      </c>
      <c r="J2052" s="7">
        <v>0.32</v>
      </c>
      <c r="K2052" s="7">
        <f t="shared" si="126"/>
        <v>27.6768</v>
      </c>
      <c r="L2052" s="7" t="s">
        <v>29</v>
      </c>
      <c r="M2052" s="7">
        <v>4</v>
      </c>
      <c r="N2052" s="7">
        <f>INDEX('Delivery Distances'!$B$6:$K$20,MATCH('Sales Summary_working sheet'!L2052,'Delivery Distances'!$A$6:$A$20,0),MATCH('Sales Summary_working sheet'!M2052,'Delivery Distances'!$B$5:$K$5,0))</f>
        <v>14</v>
      </c>
      <c r="O2052" s="7" cm="1">
        <f t="array" ref="O2052">_xlfn.XLOOKUP(L2052,'Delivery Distances'!$A$6:$A$20,_xlfn.XLOOKUP('Sales Summary_working sheet'!M2052,'Delivery Distances'!$B$5:$K$5,'Delivery Distances'!$B$6:$K$20))</f>
        <v>14</v>
      </c>
      <c r="P2052" s="7">
        <f t="shared" si="127"/>
        <v>14</v>
      </c>
    </row>
    <row r="2053" spans="1:16" ht="15.75" customHeight="1" x14ac:dyDescent="0.15">
      <c r="A2053" s="13">
        <v>43994</v>
      </c>
      <c r="B2053" s="19" t="s">
        <v>5358</v>
      </c>
      <c r="C2053" s="7" t="s">
        <v>217</v>
      </c>
      <c r="D2053" s="14">
        <v>2</v>
      </c>
      <c r="E2053" s="14" t="str">
        <f>_xlfn.XLOOKUP(D2053,'Meal Info'!$A$4:$A$19,'Meal Info'!$B$4:$B$19)</f>
        <v>Tuna</v>
      </c>
      <c r="F2053" s="14" t="str">
        <f>_xlfn.XLOOKUP(D2053,'Meal Info'!$A$4:$A$19,'Meal Info'!$C$4:$C$19)</f>
        <v>Josh</v>
      </c>
      <c r="G2053" s="7">
        <v>27.89</v>
      </c>
      <c r="H2053" s="7">
        <f t="shared" si="128"/>
        <v>2.7890000000000001</v>
      </c>
      <c r="I2053" s="7">
        <f t="shared" si="129"/>
        <v>30.679000000000002</v>
      </c>
      <c r="J2053" s="7">
        <v>0.26</v>
      </c>
      <c r="K2053" s="7">
        <f t="shared" ref="K2053:K2116" si="130">J2053*G2053</f>
        <v>7.2514000000000003</v>
      </c>
      <c r="L2053" s="7" t="s">
        <v>5076</v>
      </c>
      <c r="M2053" s="7">
        <v>5</v>
      </c>
      <c r="N2053" s="7">
        <f>INDEX('Delivery Distances'!$B$6:$K$20,MATCH('Sales Summary_working sheet'!L2053,'Delivery Distances'!$A$6:$A$20,0),MATCH('Sales Summary_working sheet'!M2053,'Delivery Distances'!$B$5:$K$5,0))</f>
        <v>6</v>
      </c>
      <c r="O2053" s="7" cm="1">
        <f t="array" ref="O2053">_xlfn.XLOOKUP(L2053,'Delivery Distances'!$A$6:$A$20,_xlfn.XLOOKUP('Sales Summary_working sheet'!M2053,'Delivery Distances'!$B$5:$K$5,'Delivery Distances'!$B$6:$K$20))</f>
        <v>6</v>
      </c>
      <c r="P2053" s="7">
        <f t="shared" ref="P2053:P2116" si="131">IF(O2053&lt;=2, O2053*3, IF(O2053&lt;=6, 3*2 + (O2053-2)*1, 3*2 + 4*1 + (O2053-6)*0.5))</f>
        <v>10</v>
      </c>
    </row>
    <row r="2054" spans="1:16" ht="15.75" customHeight="1" x14ac:dyDescent="0.15">
      <c r="A2054" s="13">
        <v>43994</v>
      </c>
      <c r="B2054" s="19" t="s">
        <v>5358</v>
      </c>
      <c r="C2054" s="7" t="s">
        <v>3665</v>
      </c>
      <c r="D2054" s="14">
        <v>2</v>
      </c>
      <c r="E2054" s="14" t="str">
        <f>_xlfn.XLOOKUP(D2054,'Meal Info'!$A$4:$A$19,'Meal Info'!$B$4:$B$19)</f>
        <v>Tuna</v>
      </c>
      <c r="F2054" s="14" t="str">
        <f>_xlfn.XLOOKUP(D2054,'Meal Info'!$A$4:$A$19,'Meal Info'!$C$4:$C$19)</f>
        <v>Josh</v>
      </c>
      <c r="G2054" s="7">
        <v>6.96</v>
      </c>
      <c r="H2054" s="7">
        <f t="shared" si="128"/>
        <v>0.69600000000000006</v>
      </c>
      <c r="I2054" s="7">
        <f t="shared" si="129"/>
        <v>7.6559999999999997</v>
      </c>
      <c r="J2054" s="7">
        <v>0.13</v>
      </c>
      <c r="K2054" s="7">
        <f t="shared" si="130"/>
        <v>0.90480000000000005</v>
      </c>
      <c r="L2054" s="7" t="s">
        <v>26</v>
      </c>
      <c r="M2054" s="7">
        <v>2</v>
      </c>
      <c r="N2054" s="7">
        <f>INDEX('Delivery Distances'!$B$6:$K$20,MATCH('Sales Summary_working sheet'!L2054,'Delivery Distances'!$A$6:$A$20,0),MATCH('Sales Summary_working sheet'!M2054,'Delivery Distances'!$B$5:$K$5,0))</f>
        <v>2</v>
      </c>
      <c r="O2054" s="7" cm="1">
        <f t="array" ref="O2054">_xlfn.XLOOKUP(L2054,'Delivery Distances'!$A$6:$A$20,_xlfn.XLOOKUP('Sales Summary_working sheet'!M2054,'Delivery Distances'!$B$5:$K$5,'Delivery Distances'!$B$6:$K$20))</f>
        <v>2</v>
      </c>
      <c r="P2054" s="7">
        <f t="shared" si="131"/>
        <v>6</v>
      </c>
    </row>
    <row r="2055" spans="1:16" ht="15.75" customHeight="1" x14ac:dyDescent="0.15">
      <c r="A2055" s="13">
        <v>43994</v>
      </c>
      <c r="B2055" s="19" t="s">
        <v>5358</v>
      </c>
      <c r="C2055" s="7" t="s">
        <v>1188</v>
      </c>
      <c r="D2055" s="14">
        <v>11</v>
      </c>
      <c r="E2055" s="14" t="str">
        <f>_xlfn.XLOOKUP(D2055,'Meal Info'!$A$4:$A$19,'Meal Info'!$B$4:$B$19)</f>
        <v>Vitamin boost</v>
      </c>
      <c r="F2055" s="14" t="str">
        <f>_xlfn.XLOOKUP(D2055,'Meal Info'!$A$4:$A$19,'Meal Info'!$C$4:$C$19)</f>
        <v>Josh</v>
      </c>
      <c r="G2055" s="7">
        <v>61.71</v>
      </c>
      <c r="H2055" s="7">
        <f t="shared" si="128"/>
        <v>6.1710000000000003</v>
      </c>
      <c r="I2055" s="7">
        <f t="shared" si="129"/>
        <v>67.881</v>
      </c>
      <c r="J2055" s="7">
        <v>0.06</v>
      </c>
      <c r="K2055" s="7">
        <f t="shared" si="130"/>
        <v>3.7025999999999999</v>
      </c>
      <c r="L2055" s="7" t="s">
        <v>5075</v>
      </c>
      <c r="M2055" s="7">
        <v>4</v>
      </c>
      <c r="N2055" s="7">
        <f>INDEX('Delivery Distances'!$B$6:$K$20,MATCH('Sales Summary_working sheet'!L2055,'Delivery Distances'!$A$6:$A$20,0),MATCH('Sales Summary_working sheet'!M2055,'Delivery Distances'!$B$5:$K$5,0))</f>
        <v>17</v>
      </c>
      <c r="O2055" s="7" cm="1">
        <f t="array" ref="O2055">_xlfn.XLOOKUP(L2055,'Delivery Distances'!$A$6:$A$20,_xlfn.XLOOKUP('Sales Summary_working sheet'!M2055,'Delivery Distances'!$B$5:$K$5,'Delivery Distances'!$B$6:$K$20))</f>
        <v>17</v>
      </c>
      <c r="P2055" s="7">
        <f t="shared" si="131"/>
        <v>15.5</v>
      </c>
    </row>
    <row r="2056" spans="1:16" ht="15.75" customHeight="1" x14ac:dyDescent="0.15">
      <c r="A2056" s="13">
        <v>43994</v>
      </c>
      <c r="B2056" s="19" t="s">
        <v>5358</v>
      </c>
      <c r="C2056" s="7" t="s">
        <v>2303</v>
      </c>
      <c r="D2056" s="14">
        <v>2</v>
      </c>
      <c r="E2056" s="14" t="str">
        <f>_xlfn.XLOOKUP(D2056,'Meal Info'!$A$4:$A$19,'Meal Info'!$B$4:$B$19)</f>
        <v>Tuna</v>
      </c>
      <c r="F2056" s="14" t="str">
        <f>_xlfn.XLOOKUP(D2056,'Meal Info'!$A$4:$A$19,'Meal Info'!$C$4:$C$19)</f>
        <v>Josh</v>
      </c>
      <c r="G2056" s="7">
        <v>18.739999999999998</v>
      </c>
      <c r="H2056" s="7">
        <f t="shared" ref="H2056:H2119" si="132">G2056*10%</f>
        <v>1.8739999999999999</v>
      </c>
      <c r="I2056" s="7">
        <f t="shared" ref="I2056:I2119" si="133">G2056+H2056</f>
        <v>20.613999999999997</v>
      </c>
      <c r="J2056" s="7">
        <v>0.16</v>
      </c>
      <c r="K2056" s="7">
        <f t="shared" si="130"/>
        <v>2.9983999999999997</v>
      </c>
      <c r="L2056" s="7" t="s">
        <v>28</v>
      </c>
      <c r="M2056" s="7">
        <v>8</v>
      </c>
      <c r="N2056" s="7">
        <f>INDEX('Delivery Distances'!$B$6:$K$20,MATCH('Sales Summary_working sheet'!L2056,'Delivery Distances'!$A$6:$A$20,0),MATCH('Sales Summary_working sheet'!M2056,'Delivery Distances'!$B$5:$K$5,0))</f>
        <v>17</v>
      </c>
      <c r="O2056" s="7" cm="1">
        <f t="array" ref="O2056">_xlfn.XLOOKUP(L2056,'Delivery Distances'!$A$6:$A$20,_xlfn.XLOOKUP('Sales Summary_working sheet'!M2056,'Delivery Distances'!$B$5:$K$5,'Delivery Distances'!$B$6:$K$20))</f>
        <v>17</v>
      </c>
      <c r="P2056" s="7">
        <f t="shared" si="131"/>
        <v>15.5</v>
      </c>
    </row>
    <row r="2057" spans="1:16" ht="15.75" customHeight="1" x14ac:dyDescent="0.15">
      <c r="A2057" s="13">
        <v>43994</v>
      </c>
      <c r="B2057" s="19" t="s">
        <v>5358</v>
      </c>
      <c r="C2057" s="7" t="s">
        <v>1108</v>
      </c>
      <c r="D2057" s="14">
        <v>11</v>
      </c>
      <c r="E2057" s="14" t="str">
        <f>_xlfn.XLOOKUP(D2057,'Meal Info'!$A$4:$A$19,'Meal Info'!$B$4:$B$19)</f>
        <v>Vitamin boost</v>
      </c>
      <c r="F2057" s="14" t="str">
        <f>_xlfn.XLOOKUP(D2057,'Meal Info'!$A$4:$A$19,'Meal Info'!$C$4:$C$19)</f>
        <v>Josh</v>
      </c>
      <c r="G2057" s="7">
        <v>20.81</v>
      </c>
      <c r="H2057" s="7">
        <f t="shared" si="132"/>
        <v>2.081</v>
      </c>
      <c r="I2057" s="7">
        <f t="shared" si="133"/>
        <v>22.890999999999998</v>
      </c>
      <c r="J2057" s="7">
        <v>0.18</v>
      </c>
      <c r="K2057" s="7">
        <f t="shared" si="130"/>
        <v>3.7457999999999996</v>
      </c>
      <c r="L2057" s="7" t="s">
        <v>31</v>
      </c>
      <c r="M2057" s="7">
        <v>4</v>
      </c>
      <c r="N2057" s="7">
        <f>INDEX('Delivery Distances'!$B$6:$K$20,MATCH('Sales Summary_working sheet'!L2057,'Delivery Distances'!$A$6:$A$20,0),MATCH('Sales Summary_working sheet'!M2057,'Delivery Distances'!$B$5:$K$5,0))</f>
        <v>8</v>
      </c>
      <c r="O2057" s="7" cm="1">
        <f t="array" ref="O2057">_xlfn.XLOOKUP(L2057,'Delivery Distances'!$A$6:$A$20,_xlfn.XLOOKUP('Sales Summary_working sheet'!M2057,'Delivery Distances'!$B$5:$K$5,'Delivery Distances'!$B$6:$K$20))</f>
        <v>8</v>
      </c>
      <c r="P2057" s="7">
        <f t="shared" si="131"/>
        <v>11</v>
      </c>
    </row>
    <row r="2058" spans="1:16" ht="15.75" customHeight="1" x14ac:dyDescent="0.15">
      <c r="A2058" s="13">
        <v>43994</v>
      </c>
      <c r="B2058" s="19" t="s">
        <v>5358</v>
      </c>
      <c r="C2058" s="7" t="s">
        <v>2044</v>
      </c>
      <c r="D2058" s="14">
        <v>7</v>
      </c>
      <c r="E2058" s="14" t="str">
        <f>_xlfn.XLOOKUP(D2058,'Meal Info'!$A$4:$A$19,'Meal Info'!$B$4:$B$19)</f>
        <v>Vegan</v>
      </c>
      <c r="F2058" s="14" t="str">
        <f>_xlfn.XLOOKUP(D2058,'Meal Info'!$A$4:$A$19,'Meal Info'!$C$4:$C$19)</f>
        <v>Josh</v>
      </c>
      <c r="G2058" s="7">
        <v>40.97</v>
      </c>
      <c r="H2058" s="7">
        <f t="shared" si="132"/>
        <v>4.0970000000000004</v>
      </c>
      <c r="I2058" s="7">
        <f t="shared" si="133"/>
        <v>45.067</v>
      </c>
      <c r="J2058" s="7">
        <v>0.1</v>
      </c>
      <c r="K2058" s="7">
        <f t="shared" si="130"/>
        <v>4.0970000000000004</v>
      </c>
      <c r="L2058" s="7" t="s">
        <v>5076</v>
      </c>
      <c r="M2058" s="7">
        <v>1</v>
      </c>
      <c r="N2058" s="7">
        <f>INDEX('Delivery Distances'!$B$6:$K$20,MATCH('Sales Summary_working sheet'!L2058,'Delivery Distances'!$A$6:$A$20,0),MATCH('Sales Summary_working sheet'!M2058,'Delivery Distances'!$B$5:$K$5,0))</f>
        <v>7</v>
      </c>
      <c r="O2058" s="7" cm="1">
        <f t="array" ref="O2058">_xlfn.XLOOKUP(L2058,'Delivery Distances'!$A$6:$A$20,_xlfn.XLOOKUP('Sales Summary_working sheet'!M2058,'Delivery Distances'!$B$5:$K$5,'Delivery Distances'!$B$6:$K$20))</f>
        <v>7</v>
      </c>
      <c r="P2058" s="7">
        <f t="shared" si="131"/>
        <v>10.5</v>
      </c>
    </row>
    <row r="2059" spans="1:16" ht="15.75" customHeight="1" x14ac:dyDescent="0.15">
      <c r="A2059" s="13">
        <v>43994</v>
      </c>
      <c r="B2059" s="19" t="s">
        <v>5358</v>
      </c>
      <c r="C2059" s="7" t="s">
        <v>2774</v>
      </c>
      <c r="D2059" s="14">
        <v>11</v>
      </c>
      <c r="E2059" s="14" t="str">
        <f>_xlfn.XLOOKUP(D2059,'Meal Info'!$A$4:$A$19,'Meal Info'!$B$4:$B$19)</f>
        <v>Vitamin boost</v>
      </c>
      <c r="F2059" s="14" t="str">
        <f>_xlfn.XLOOKUP(D2059,'Meal Info'!$A$4:$A$19,'Meal Info'!$C$4:$C$19)</f>
        <v>Josh</v>
      </c>
      <c r="G2059" s="7">
        <v>63.26</v>
      </c>
      <c r="H2059" s="7">
        <f t="shared" si="132"/>
        <v>6.3260000000000005</v>
      </c>
      <c r="I2059" s="7">
        <f t="shared" si="133"/>
        <v>69.585999999999999</v>
      </c>
      <c r="J2059" s="7">
        <v>0.2</v>
      </c>
      <c r="K2059" s="7">
        <f t="shared" si="130"/>
        <v>12.652000000000001</v>
      </c>
      <c r="L2059" s="7" t="s">
        <v>31</v>
      </c>
      <c r="M2059" s="7">
        <v>8</v>
      </c>
      <c r="N2059" s="7">
        <f>INDEX('Delivery Distances'!$B$6:$K$20,MATCH('Sales Summary_working sheet'!L2059,'Delivery Distances'!$A$6:$A$20,0),MATCH('Sales Summary_working sheet'!M2059,'Delivery Distances'!$B$5:$K$5,0))</f>
        <v>8</v>
      </c>
      <c r="O2059" s="7" cm="1">
        <f t="array" ref="O2059">_xlfn.XLOOKUP(L2059,'Delivery Distances'!$A$6:$A$20,_xlfn.XLOOKUP('Sales Summary_working sheet'!M2059,'Delivery Distances'!$B$5:$K$5,'Delivery Distances'!$B$6:$K$20))</f>
        <v>8</v>
      </c>
      <c r="P2059" s="7">
        <f t="shared" si="131"/>
        <v>11</v>
      </c>
    </row>
    <row r="2060" spans="1:16" ht="15.75" customHeight="1" x14ac:dyDescent="0.15">
      <c r="A2060" s="13">
        <v>43994</v>
      </c>
      <c r="B2060" s="19" t="s">
        <v>5358</v>
      </c>
      <c r="C2060" s="7" t="s">
        <v>3649</v>
      </c>
      <c r="D2060" s="14">
        <v>2</v>
      </c>
      <c r="E2060" s="14" t="str">
        <f>_xlfn.XLOOKUP(D2060,'Meal Info'!$A$4:$A$19,'Meal Info'!$B$4:$B$19)</f>
        <v>Tuna</v>
      </c>
      <c r="F2060" s="14" t="str">
        <f>_xlfn.XLOOKUP(D2060,'Meal Info'!$A$4:$A$19,'Meal Info'!$C$4:$C$19)</f>
        <v>Josh</v>
      </c>
      <c r="G2060" s="7">
        <v>91.89</v>
      </c>
      <c r="H2060" s="7">
        <f t="shared" si="132"/>
        <v>9.1890000000000001</v>
      </c>
      <c r="I2060" s="7">
        <f t="shared" si="133"/>
        <v>101.07900000000001</v>
      </c>
      <c r="J2060" s="7">
        <v>0.37</v>
      </c>
      <c r="K2060" s="7">
        <f t="shared" si="130"/>
        <v>33.999299999999998</v>
      </c>
      <c r="L2060" s="7" t="s">
        <v>5080</v>
      </c>
      <c r="M2060" s="7">
        <v>4</v>
      </c>
      <c r="N2060" s="7">
        <f>INDEX('Delivery Distances'!$B$6:$K$20,MATCH('Sales Summary_working sheet'!L2060,'Delivery Distances'!$A$6:$A$20,0),MATCH('Sales Summary_working sheet'!M2060,'Delivery Distances'!$B$5:$K$5,0))</f>
        <v>5</v>
      </c>
      <c r="O2060" s="7" cm="1">
        <f t="array" ref="O2060">_xlfn.XLOOKUP(L2060,'Delivery Distances'!$A$6:$A$20,_xlfn.XLOOKUP('Sales Summary_working sheet'!M2060,'Delivery Distances'!$B$5:$K$5,'Delivery Distances'!$B$6:$K$20))</f>
        <v>5</v>
      </c>
      <c r="P2060" s="7">
        <f t="shared" si="131"/>
        <v>9</v>
      </c>
    </row>
    <row r="2061" spans="1:16" ht="15.75" customHeight="1" x14ac:dyDescent="0.15">
      <c r="A2061" s="13">
        <v>43994</v>
      </c>
      <c r="B2061" s="19" t="s">
        <v>5358</v>
      </c>
      <c r="C2061" s="7" t="s">
        <v>2325</v>
      </c>
      <c r="D2061" s="14">
        <v>11</v>
      </c>
      <c r="E2061" s="14" t="str">
        <f>_xlfn.XLOOKUP(D2061,'Meal Info'!$A$4:$A$19,'Meal Info'!$B$4:$B$19)</f>
        <v>Vitamin boost</v>
      </c>
      <c r="F2061" s="14" t="str">
        <f>_xlfn.XLOOKUP(D2061,'Meal Info'!$A$4:$A$19,'Meal Info'!$C$4:$C$19)</f>
        <v>Josh</v>
      </c>
      <c r="G2061" s="7">
        <v>34.28</v>
      </c>
      <c r="H2061" s="7">
        <f t="shared" si="132"/>
        <v>3.4280000000000004</v>
      </c>
      <c r="I2061" s="7">
        <f t="shared" si="133"/>
        <v>37.707999999999998</v>
      </c>
      <c r="J2061" s="7">
        <v>0.1</v>
      </c>
      <c r="K2061" s="7">
        <f t="shared" si="130"/>
        <v>3.4280000000000004</v>
      </c>
      <c r="L2061" s="7" t="s">
        <v>5083</v>
      </c>
      <c r="M2061" s="7">
        <v>4</v>
      </c>
      <c r="N2061" s="7">
        <f>INDEX('Delivery Distances'!$B$6:$K$20,MATCH('Sales Summary_working sheet'!L2061,'Delivery Distances'!$A$6:$A$20,0),MATCH('Sales Summary_working sheet'!M2061,'Delivery Distances'!$B$5:$K$5,0))</f>
        <v>1</v>
      </c>
      <c r="O2061" s="7" cm="1">
        <f t="array" ref="O2061">_xlfn.XLOOKUP(L2061,'Delivery Distances'!$A$6:$A$20,_xlfn.XLOOKUP('Sales Summary_working sheet'!M2061,'Delivery Distances'!$B$5:$K$5,'Delivery Distances'!$B$6:$K$20))</f>
        <v>1</v>
      </c>
      <c r="P2061" s="7">
        <f t="shared" si="131"/>
        <v>3</v>
      </c>
    </row>
    <row r="2062" spans="1:16" ht="15.75" customHeight="1" x14ac:dyDescent="0.15">
      <c r="A2062" s="13">
        <v>43994</v>
      </c>
      <c r="B2062" s="19" t="s">
        <v>5358</v>
      </c>
      <c r="C2062" s="7" t="s">
        <v>597</v>
      </c>
      <c r="D2062" s="14">
        <v>11</v>
      </c>
      <c r="E2062" s="14" t="str">
        <f>_xlfn.XLOOKUP(D2062,'Meal Info'!$A$4:$A$19,'Meal Info'!$B$4:$B$19)</f>
        <v>Vitamin boost</v>
      </c>
      <c r="F2062" s="14" t="str">
        <f>_xlfn.XLOOKUP(D2062,'Meal Info'!$A$4:$A$19,'Meal Info'!$C$4:$C$19)</f>
        <v>Josh</v>
      </c>
      <c r="G2062" s="7">
        <v>4.1100000000000003</v>
      </c>
      <c r="H2062" s="7">
        <f t="shared" si="132"/>
        <v>0.41100000000000003</v>
      </c>
      <c r="I2062" s="7">
        <f t="shared" si="133"/>
        <v>4.5210000000000008</v>
      </c>
      <c r="J2062" s="7">
        <v>0.32</v>
      </c>
      <c r="K2062" s="7">
        <f t="shared" si="130"/>
        <v>1.3152000000000001</v>
      </c>
      <c r="L2062" s="7" t="s">
        <v>30</v>
      </c>
      <c r="M2062" s="7">
        <v>9</v>
      </c>
      <c r="N2062" s="7">
        <f>INDEX('Delivery Distances'!$B$6:$K$20,MATCH('Sales Summary_working sheet'!L2062,'Delivery Distances'!$A$6:$A$20,0),MATCH('Sales Summary_working sheet'!M2062,'Delivery Distances'!$B$5:$K$5,0))</f>
        <v>17</v>
      </c>
      <c r="O2062" s="7" cm="1">
        <f t="array" ref="O2062">_xlfn.XLOOKUP(L2062,'Delivery Distances'!$A$6:$A$20,_xlfn.XLOOKUP('Sales Summary_working sheet'!M2062,'Delivery Distances'!$B$5:$K$5,'Delivery Distances'!$B$6:$K$20))</f>
        <v>17</v>
      </c>
      <c r="P2062" s="7">
        <f t="shared" si="131"/>
        <v>15.5</v>
      </c>
    </row>
    <row r="2063" spans="1:16" ht="15.75" customHeight="1" x14ac:dyDescent="0.15">
      <c r="A2063" s="13">
        <v>43994</v>
      </c>
      <c r="B2063" s="19" t="s">
        <v>5358</v>
      </c>
      <c r="C2063" s="7" t="s">
        <v>58</v>
      </c>
      <c r="D2063" s="14">
        <v>11</v>
      </c>
      <c r="E2063" s="14" t="str">
        <f>_xlfn.XLOOKUP(D2063,'Meal Info'!$A$4:$A$19,'Meal Info'!$B$4:$B$19)</f>
        <v>Vitamin boost</v>
      </c>
      <c r="F2063" s="14" t="str">
        <f>_xlfn.XLOOKUP(D2063,'Meal Info'!$A$4:$A$19,'Meal Info'!$C$4:$C$19)</f>
        <v>Josh</v>
      </c>
      <c r="G2063" s="7">
        <v>88.81</v>
      </c>
      <c r="H2063" s="7">
        <f t="shared" si="132"/>
        <v>8.8810000000000002</v>
      </c>
      <c r="I2063" s="7">
        <f t="shared" si="133"/>
        <v>97.691000000000003</v>
      </c>
      <c r="J2063" s="7">
        <v>0.27</v>
      </c>
      <c r="K2063" s="7">
        <f t="shared" si="130"/>
        <v>23.978700000000003</v>
      </c>
      <c r="L2063" s="7" t="s">
        <v>26</v>
      </c>
      <c r="M2063" s="7">
        <v>7</v>
      </c>
      <c r="N2063" s="7">
        <f>INDEX('Delivery Distances'!$B$6:$K$20,MATCH('Sales Summary_working sheet'!L2063,'Delivery Distances'!$A$6:$A$20,0),MATCH('Sales Summary_working sheet'!M2063,'Delivery Distances'!$B$5:$K$5,0))</f>
        <v>16</v>
      </c>
      <c r="O2063" s="7" cm="1">
        <f t="array" ref="O2063">_xlfn.XLOOKUP(L2063,'Delivery Distances'!$A$6:$A$20,_xlfn.XLOOKUP('Sales Summary_working sheet'!M2063,'Delivery Distances'!$B$5:$K$5,'Delivery Distances'!$B$6:$K$20))</f>
        <v>16</v>
      </c>
      <c r="P2063" s="7">
        <f t="shared" si="131"/>
        <v>15</v>
      </c>
    </row>
    <row r="2064" spans="1:16" ht="15.75" customHeight="1" x14ac:dyDescent="0.15">
      <c r="A2064" s="13">
        <v>43994</v>
      </c>
      <c r="B2064" s="19" t="s">
        <v>5358</v>
      </c>
      <c r="C2064" s="7" t="s">
        <v>2632</v>
      </c>
      <c r="D2064" s="14">
        <v>7</v>
      </c>
      <c r="E2064" s="14" t="str">
        <f>_xlfn.XLOOKUP(D2064,'Meal Info'!$A$4:$A$19,'Meal Info'!$B$4:$B$19)</f>
        <v>Vegan</v>
      </c>
      <c r="F2064" s="14" t="str">
        <f>_xlfn.XLOOKUP(D2064,'Meal Info'!$A$4:$A$19,'Meal Info'!$C$4:$C$19)</f>
        <v>Josh</v>
      </c>
      <c r="G2064" s="7">
        <v>82.41</v>
      </c>
      <c r="H2064" s="7">
        <f t="shared" si="132"/>
        <v>8.2409999999999997</v>
      </c>
      <c r="I2064" s="7">
        <f t="shared" si="133"/>
        <v>90.650999999999996</v>
      </c>
      <c r="J2064" s="7">
        <v>0.2</v>
      </c>
      <c r="K2064" s="7">
        <f t="shared" si="130"/>
        <v>16.481999999999999</v>
      </c>
      <c r="L2064" s="7" t="s">
        <v>30</v>
      </c>
      <c r="M2064" s="7">
        <v>9</v>
      </c>
      <c r="N2064" s="7">
        <f>INDEX('Delivery Distances'!$B$6:$K$20,MATCH('Sales Summary_working sheet'!L2064,'Delivery Distances'!$A$6:$A$20,0),MATCH('Sales Summary_working sheet'!M2064,'Delivery Distances'!$B$5:$K$5,0))</f>
        <v>17</v>
      </c>
      <c r="O2064" s="7" cm="1">
        <f t="array" ref="O2064">_xlfn.XLOOKUP(L2064,'Delivery Distances'!$A$6:$A$20,_xlfn.XLOOKUP('Sales Summary_working sheet'!M2064,'Delivery Distances'!$B$5:$K$5,'Delivery Distances'!$B$6:$K$20))</f>
        <v>17</v>
      </c>
      <c r="P2064" s="7">
        <f t="shared" si="131"/>
        <v>15.5</v>
      </c>
    </row>
    <row r="2065" spans="1:16" ht="15.75" customHeight="1" x14ac:dyDescent="0.15">
      <c r="A2065" s="13">
        <v>43994</v>
      </c>
      <c r="B2065" s="19" t="s">
        <v>5358</v>
      </c>
      <c r="C2065" s="7" t="s">
        <v>1878</v>
      </c>
      <c r="D2065" s="14">
        <v>11</v>
      </c>
      <c r="E2065" s="14" t="str">
        <f>_xlfn.XLOOKUP(D2065,'Meal Info'!$A$4:$A$19,'Meal Info'!$B$4:$B$19)</f>
        <v>Vitamin boost</v>
      </c>
      <c r="F2065" s="14" t="str">
        <f>_xlfn.XLOOKUP(D2065,'Meal Info'!$A$4:$A$19,'Meal Info'!$C$4:$C$19)</f>
        <v>Josh</v>
      </c>
      <c r="G2065" s="7">
        <v>54.95</v>
      </c>
      <c r="H2065" s="7">
        <f t="shared" si="132"/>
        <v>5.495000000000001</v>
      </c>
      <c r="I2065" s="7">
        <f t="shared" si="133"/>
        <v>60.445000000000007</v>
      </c>
      <c r="J2065" s="7">
        <v>0.04</v>
      </c>
      <c r="K2065" s="7">
        <f t="shared" si="130"/>
        <v>2.198</v>
      </c>
      <c r="L2065" s="7" t="s">
        <v>30</v>
      </c>
      <c r="M2065" s="7">
        <v>4</v>
      </c>
      <c r="N2065" s="7">
        <f>INDEX('Delivery Distances'!$B$6:$K$20,MATCH('Sales Summary_working sheet'!L2065,'Delivery Distances'!$A$6:$A$20,0),MATCH('Sales Summary_working sheet'!M2065,'Delivery Distances'!$B$5:$K$5,0))</f>
        <v>6</v>
      </c>
      <c r="O2065" s="7" cm="1">
        <f t="array" ref="O2065">_xlfn.XLOOKUP(L2065,'Delivery Distances'!$A$6:$A$20,_xlfn.XLOOKUP('Sales Summary_working sheet'!M2065,'Delivery Distances'!$B$5:$K$5,'Delivery Distances'!$B$6:$K$20))</f>
        <v>6</v>
      </c>
      <c r="P2065" s="7">
        <f t="shared" si="131"/>
        <v>10</v>
      </c>
    </row>
    <row r="2066" spans="1:16" ht="15.75" customHeight="1" x14ac:dyDescent="0.15">
      <c r="A2066" s="13">
        <v>43994</v>
      </c>
      <c r="B2066" s="19" t="s">
        <v>5358</v>
      </c>
      <c r="C2066" s="7" t="s">
        <v>1905</v>
      </c>
      <c r="D2066" s="14">
        <v>7</v>
      </c>
      <c r="E2066" s="14" t="str">
        <f>_xlfn.XLOOKUP(D2066,'Meal Info'!$A$4:$A$19,'Meal Info'!$B$4:$B$19)</f>
        <v>Vegan</v>
      </c>
      <c r="F2066" s="14" t="str">
        <f>_xlfn.XLOOKUP(D2066,'Meal Info'!$A$4:$A$19,'Meal Info'!$C$4:$C$19)</f>
        <v>Josh</v>
      </c>
      <c r="G2066" s="7">
        <v>90.28</v>
      </c>
      <c r="H2066" s="7">
        <f t="shared" si="132"/>
        <v>9.0280000000000005</v>
      </c>
      <c r="I2066" s="7">
        <f t="shared" si="133"/>
        <v>99.308000000000007</v>
      </c>
      <c r="J2066" s="7">
        <v>0.17</v>
      </c>
      <c r="K2066" s="7">
        <f t="shared" si="130"/>
        <v>15.347600000000002</v>
      </c>
      <c r="L2066" s="7" t="s">
        <v>5077</v>
      </c>
      <c r="M2066" s="7">
        <v>8</v>
      </c>
      <c r="N2066" s="7">
        <f>INDEX('Delivery Distances'!$B$6:$K$20,MATCH('Sales Summary_working sheet'!L2066,'Delivery Distances'!$A$6:$A$20,0),MATCH('Sales Summary_working sheet'!M2066,'Delivery Distances'!$B$5:$K$5,0))</f>
        <v>4</v>
      </c>
      <c r="O2066" s="7" cm="1">
        <f t="array" ref="O2066">_xlfn.XLOOKUP(L2066,'Delivery Distances'!$A$6:$A$20,_xlfn.XLOOKUP('Sales Summary_working sheet'!M2066,'Delivery Distances'!$B$5:$K$5,'Delivery Distances'!$B$6:$K$20))</f>
        <v>4</v>
      </c>
      <c r="P2066" s="7">
        <f t="shared" si="131"/>
        <v>8</v>
      </c>
    </row>
    <row r="2067" spans="1:16" ht="15.75" customHeight="1" x14ac:dyDescent="0.15">
      <c r="A2067" s="13">
        <v>43994</v>
      </c>
      <c r="B2067" s="19" t="s">
        <v>5358</v>
      </c>
      <c r="C2067" s="7" t="s">
        <v>2499</v>
      </c>
      <c r="D2067" s="14">
        <v>11</v>
      </c>
      <c r="E2067" s="14" t="str">
        <f>_xlfn.XLOOKUP(D2067,'Meal Info'!$A$4:$A$19,'Meal Info'!$B$4:$B$19)</f>
        <v>Vitamin boost</v>
      </c>
      <c r="F2067" s="14" t="str">
        <f>_xlfn.XLOOKUP(D2067,'Meal Info'!$A$4:$A$19,'Meal Info'!$C$4:$C$19)</f>
        <v>Josh</v>
      </c>
      <c r="G2067" s="7">
        <v>42.91</v>
      </c>
      <c r="H2067" s="7">
        <f t="shared" si="132"/>
        <v>4.2909999999999995</v>
      </c>
      <c r="I2067" s="7">
        <f t="shared" si="133"/>
        <v>47.200999999999993</v>
      </c>
      <c r="J2067" s="7">
        <v>0.15</v>
      </c>
      <c r="K2067" s="7">
        <f t="shared" si="130"/>
        <v>6.4364999999999997</v>
      </c>
      <c r="L2067" s="7" t="s">
        <v>27</v>
      </c>
      <c r="M2067" s="7">
        <v>3</v>
      </c>
      <c r="N2067" s="7">
        <f>INDEX('Delivery Distances'!$B$6:$K$20,MATCH('Sales Summary_working sheet'!L2067,'Delivery Distances'!$A$6:$A$20,0),MATCH('Sales Summary_working sheet'!M2067,'Delivery Distances'!$B$5:$K$5,0))</f>
        <v>17</v>
      </c>
      <c r="O2067" s="7" cm="1">
        <f t="array" ref="O2067">_xlfn.XLOOKUP(L2067,'Delivery Distances'!$A$6:$A$20,_xlfn.XLOOKUP('Sales Summary_working sheet'!M2067,'Delivery Distances'!$B$5:$K$5,'Delivery Distances'!$B$6:$K$20))</f>
        <v>17</v>
      </c>
      <c r="P2067" s="7">
        <f t="shared" si="131"/>
        <v>15.5</v>
      </c>
    </row>
    <row r="2068" spans="1:16" ht="15.75" customHeight="1" x14ac:dyDescent="0.15">
      <c r="A2068" s="13">
        <v>43994</v>
      </c>
      <c r="B2068" s="19" t="s">
        <v>5358</v>
      </c>
      <c r="C2068" s="7" t="s">
        <v>2595</v>
      </c>
      <c r="D2068" s="14">
        <v>2</v>
      </c>
      <c r="E2068" s="14" t="str">
        <f>_xlfn.XLOOKUP(D2068,'Meal Info'!$A$4:$A$19,'Meal Info'!$B$4:$B$19)</f>
        <v>Tuna</v>
      </c>
      <c r="F2068" s="14" t="str">
        <f>_xlfn.XLOOKUP(D2068,'Meal Info'!$A$4:$A$19,'Meal Info'!$C$4:$C$19)</f>
        <v>Josh</v>
      </c>
      <c r="G2068" s="7">
        <v>86.53</v>
      </c>
      <c r="H2068" s="7">
        <f t="shared" si="132"/>
        <v>8.6530000000000005</v>
      </c>
      <c r="I2068" s="7">
        <f t="shared" si="133"/>
        <v>95.183000000000007</v>
      </c>
      <c r="J2068" s="7">
        <v>0.2</v>
      </c>
      <c r="K2068" s="7">
        <f t="shared" si="130"/>
        <v>17.306000000000001</v>
      </c>
      <c r="L2068" s="7" t="s">
        <v>5076</v>
      </c>
      <c r="M2068" s="7">
        <v>3</v>
      </c>
      <c r="N2068" s="7">
        <f>INDEX('Delivery Distances'!$B$6:$K$20,MATCH('Sales Summary_working sheet'!L2068,'Delivery Distances'!$A$6:$A$20,0),MATCH('Sales Summary_working sheet'!M2068,'Delivery Distances'!$B$5:$K$5,0))</f>
        <v>11</v>
      </c>
      <c r="O2068" s="7" cm="1">
        <f t="array" ref="O2068">_xlfn.XLOOKUP(L2068,'Delivery Distances'!$A$6:$A$20,_xlfn.XLOOKUP('Sales Summary_working sheet'!M2068,'Delivery Distances'!$B$5:$K$5,'Delivery Distances'!$B$6:$K$20))</f>
        <v>11</v>
      </c>
      <c r="P2068" s="7">
        <f t="shared" si="131"/>
        <v>12.5</v>
      </c>
    </row>
    <row r="2069" spans="1:16" ht="15.75" customHeight="1" x14ac:dyDescent="0.15">
      <c r="A2069" s="13">
        <v>43994</v>
      </c>
      <c r="B2069" s="19" t="s">
        <v>5358</v>
      </c>
      <c r="C2069" s="7" t="s">
        <v>845</v>
      </c>
      <c r="D2069" s="14">
        <v>2</v>
      </c>
      <c r="E2069" s="14" t="str">
        <f>_xlfn.XLOOKUP(D2069,'Meal Info'!$A$4:$A$19,'Meal Info'!$B$4:$B$19)</f>
        <v>Tuna</v>
      </c>
      <c r="F2069" s="14" t="str">
        <f>_xlfn.XLOOKUP(D2069,'Meal Info'!$A$4:$A$19,'Meal Info'!$C$4:$C$19)</f>
        <v>Josh</v>
      </c>
      <c r="G2069" s="7">
        <v>97.11</v>
      </c>
      <c r="H2069" s="7">
        <f t="shared" si="132"/>
        <v>9.7110000000000003</v>
      </c>
      <c r="I2069" s="7">
        <f t="shared" si="133"/>
        <v>106.821</v>
      </c>
      <c r="J2069" s="7">
        <v>0.37</v>
      </c>
      <c r="K2069" s="7">
        <f t="shared" si="130"/>
        <v>35.930700000000002</v>
      </c>
      <c r="L2069" s="7" t="s">
        <v>31</v>
      </c>
      <c r="M2069" s="7">
        <v>10</v>
      </c>
      <c r="N2069" s="7">
        <f>INDEX('Delivery Distances'!$B$6:$K$20,MATCH('Sales Summary_working sheet'!L2069,'Delivery Distances'!$A$6:$A$20,0),MATCH('Sales Summary_working sheet'!M2069,'Delivery Distances'!$B$5:$K$5,0))</f>
        <v>17</v>
      </c>
      <c r="O2069" s="7" cm="1">
        <f t="array" ref="O2069">_xlfn.XLOOKUP(L2069,'Delivery Distances'!$A$6:$A$20,_xlfn.XLOOKUP('Sales Summary_working sheet'!M2069,'Delivery Distances'!$B$5:$K$5,'Delivery Distances'!$B$6:$K$20))</f>
        <v>17</v>
      </c>
      <c r="P2069" s="7">
        <f t="shared" si="131"/>
        <v>15.5</v>
      </c>
    </row>
    <row r="2070" spans="1:16" ht="15.75" customHeight="1" x14ac:dyDescent="0.15">
      <c r="A2070" s="13">
        <v>43994</v>
      </c>
      <c r="B2070" s="19" t="s">
        <v>5358</v>
      </c>
      <c r="C2070" s="7" t="s">
        <v>1440</v>
      </c>
      <c r="D2070" s="14">
        <v>2</v>
      </c>
      <c r="E2070" s="14" t="str">
        <f>_xlfn.XLOOKUP(D2070,'Meal Info'!$A$4:$A$19,'Meal Info'!$B$4:$B$19)</f>
        <v>Tuna</v>
      </c>
      <c r="F2070" s="14" t="str">
        <f>_xlfn.XLOOKUP(D2070,'Meal Info'!$A$4:$A$19,'Meal Info'!$C$4:$C$19)</f>
        <v>Josh</v>
      </c>
      <c r="G2070" s="7">
        <v>76.010000000000005</v>
      </c>
      <c r="H2070" s="7">
        <f t="shared" si="132"/>
        <v>7.6010000000000009</v>
      </c>
      <c r="I2070" s="7">
        <f t="shared" si="133"/>
        <v>83.611000000000004</v>
      </c>
      <c r="J2070" s="7">
        <v>0.31</v>
      </c>
      <c r="K2070" s="7">
        <f t="shared" si="130"/>
        <v>23.563100000000002</v>
      </c>
      <c r="L2070" s="7" t="s">
        <v>5079</v>
      </c>
      <c r="M2070" s="7">
        <v>4</v>
      </c>
      <c r="N2070" s="7">
        <f>INDEX('Delivery Distances'!$B$6:$K$20,MATCH('Sales Summary_working sheet'!L2070,'Delivery Distances'!$A$6:$A$20,0),MATCH('Sales Summary_working sheet'!M2070,'Delivery Distances'!$B$5:$K$5,0))</f>
        <v>4</v>
      </c>
      <c r="O2070" s="7" cm="1">
        <f t="array" ref="O2070">_xlfn.XLOOKUP(L2070,'Delivery Distances'!$A$6:$A$20,_xlfn.XLOOKUP('Sales Summary_working sheet'!M2070,'Delivery Distances'!$B$5:$K$5,'Delivery Distances'!$B$6:$K$20))</f>
        <v>4</v>
      </c>
      <c r="P2070" s="7">
        <f t="shared" si="131"/>
        <v>8</v>
      </c>
    </row>
    <row r="2071" spans="1:16" ht="15.75" customHeight="1" x14ac:dyDescent="0.15">
      <c r="A2071" s="13">
        <v>43994</v>
      </c>
      <c r="B2071" s="19" t="s">
        <v>5359</v>
      </c>
      <c r="C2071" s="7" t="s">
        <v>1217</v>
      </c>
      <c r="D2071" s="14">
        <v>2</v>
      </c>
      <c r="E2071" s="14" t="str">
        <f>_xlfn.XLOOKUP(D2071,'Meal Info'!$A$4:$A$19,'Meal Info'!$B$4:$B$19)</f>
        <v>Tuna</v>
      </c>
      <c r="F2071" s="14" t="str">
        <f>_xlfn.XLOOKUP(D2071,'Meal Info'!$A$4:$A$19,'Meal Info'!$C$4:$C$19)</f>
        <v>Josh</v>
      </c>
      <c r="G2071" s="7">
        <v>97.27</v>
      </c>
      <c r="H2071" s="7">
        <f t="shared" si="132"/>
        <v>9.7270000000000003</v>
      </c>
      <c r="I2071" s="7">
        <f t="shared" si="133"/>
        <v>106.997</v>
      </c>
      <c r="J2071" s="7">
        <v>0.01</v>
      </c>
      <c r="K2071" s="7">
        <f t="shared" si="130"/>
        <v>0.97270000000000001</v>
      </c>
      <c r="L2071" s="7" t="s">
        <v>5079</v>
      </c>
      <c r="M2071" s="7">
        <v>8</v>
      </c>
      <c r="N2071" s="7">
        <f>INDEX('Delivery Distances'!$B$6:$K$20,MATCH('Sales Summary_working sheet'!L2071,'Delivery Distances'!$A$6:$A$20,0),MATCH('Sales Summary_working sheet'!M2071,'Delivery Distances'!$B$5:$K$5,0))</f>
        <v>5</v>
      </c>
      <c r="O2071" s="7" cm="1">
        <f t="array" ref="O2071">_xlfn.XLOOKUP(L2071,'Delivery Distances'!$A$6:$A$20,_xlfn.XLOOKUP('Sales Summary_working sheet'!M2071,'Delivery Distances'!$B$5:$K$5,'Delivery Distances'!$B$6:$K$20))</f>
        <v>5</v>
      </c>
      <c r="P2071" s="7">
        <f t="shared" si="131"/>
        <v>9</v>
      </c>
    </row>
    <row r="2072" spans="1:16" ht="15.75" customHeight="1" x14ac:dyDescent="0.15">
      <c r="A2072" s="13">
        <v>43994</v>
      </c>
      <c r="B2072" s="19" t="s">
        <v>5359</v>
      </c>
      <c r="C2072" s="7" t="s">
        <v>245</v>
      </c>
      <c r="D2072" s="14">
        <v>2</v>
      </c>
      <c r="E2072" s="14" t="str">
        <f>_xlfn.XLOOKUP(D2072,'Meal Info'!$A$4:$A$19,'Meal Info'!$B$4:$B$19)</f>
        <v>Tuna</v>
      </c>
      <c r="F2072" s="14" t="str">
        <f>_xlfn.XLOOKUP(D2072,'Meal Info'!$A$4:$A$19,'Meal Info'!$C$4:$C$19)</f>
        <v>Josh</v>
      </c>
      <c r="G2072" s="7">
        <v>89.22</v>
      </c>
      <c r="H2072" s="7">
        <f t="shared" si="132"/>
        <v>8.9220000000000006</v>
      </c>
      <c r="I2072" s="7">
        <f t="shared" si="133"/>
        <v>98.141999999999996</v>
      </c>
      <c r="J2072" s="7">
        <v>0.03</v>
      </c>
      <c r="K2072" s="7">
        <f t="shared" si="130"/>
        <v>2.6765999999999996</v>
      </c>
      <c r="L2072" s="7" t="s">
        <v>5078</v>
      </c>
      <c r="M2072" s="7">
        <v>5</v>
      </c>
      <c r="N2072" s="7">
        <f>INDEX('Delivery Distances'!$B$6:$K$20,MATCH('Sales Summary_working sheet'!L2072,'Delivery Distances'!$A$6:$A$20,0),MATCH('Sales Summary_working sheet'!M2072,'Delivery Distances'!$B$5:$K$5,0))</f>
        <v>5</v>
      </c>
      <c r="O2072" s="7" cm="1">
        <f t="array" ref="O2072">_xlfn.XLOOKUP(L2072,'Delivery Distances'!$A$6:$A$20,_xlfn.XLOOKUP('Sales Summary_working sheet'!M2072,'Delivery Distances'!$B$5:$K$5,'Delivery Distances'!$B$6:$K$20))</f>
        <v>5</v>
      </c>
      <c r="P2072" s="7">
        <f t="shared" si="131"/>
        <v>9</v>
      </c>
    </row>
    <row r="2073" spans="1:16" ht="15.75" customHeight="1" x14ac:dyDescent="0.15">
      <c r="A2073" s="13">
        <v>43994</v>
      </c>
      <c r="B2073" s="19" t="s">
        <v>5359</v>
      </c>
      <c r="C2073" s="7" t="s">
        <v>334</v>
      </c>
      <c r="D2073" s="14">
        <v>11</v>
      </c>
      <c r="E2073" s="14" t="str">
        <f>_xlfn.XLOOKUP(D2073,'Meal Info'!$A$4:$A$19,'Meal Info'!$B$4:$B$19)</f>
        <v>Vitamin boost</v>
      </c>
      <c r="F2073" s="14" t="str">
        <f>_xlfn.XLOOKUP(D2073,'Meal Info'!$A$4:$A$19,'Meal Info'!$C$4:$C$19)</f>
        <v>Josh</v>
      </c>
      <c r="G2073" s="7">
        <v>20.28</v>
      </c>
      <c r="H2073" s="7">
        <f t="shared" si="132"/>
        <v>2.028</v>
      </c>
      <c r="I2073" s="7">
        <f t="shared" si="133"/>
        <v>22.308</v>
      </c>
      <c r="J2073" s="7">
        <v>0.04</v>
      </c>
      <c r="K2073" s="7">
        <f t="shared" si="130"/>
        <v>0.81120000000000003</v>
      </c>
      <c r="L2073" s="7" t="s">
        <v>5077</v>
      </c>
      <c r="M2073" s="7">
        <v>2</v>
      </c>
      <c r="N2073" s="7">
        <f>INDEX('Delivery Distances'!$B$6:$K$20,MATCH('Sales Summary_working sheet'!L2073,'Delivery Distances'!$A$6:$A$20,0),MATCH('Sales Summary_working sheet'!M2073,'Delivery Distances'!$B$5:$K$5,0))</f>
        <v>4</v>
      </c>
      <c r="O2073" s="7" cm="1">
        <f t="array" ref="O2073">_xlfn.XLOOKUP(L2073,'Delivery Distances'!$A$6:$A$20,_xlfn.XLOOKUP('Sales Summary_working sheet'!M2073,'Delivery Distances'!$B$5:$K$5,'Delivery Distances'!$B$6:$K$20))</f>
        <v>4</v>
      </c>
      <c r="P2073" s="7">
        <f t="shared" si="131"/>
        <v>8</v>
      </c>
    </row>
    <row r="2074" spans="1:16" ht="15.75" customHeight="1" x14ac:dyDescent="0.15">
      <c r="A2074" s="13">
        <v>43994</v>
      </c>
      <c r="B2074" s="19" t="s">
        <v>5359</v>
      </c>
      <c r="C2074" s="7" t="s">
        <v>1475</v>
      </c>
      <c r="D2074" s="14">
        <v>7</v>
      </c>
      <c r="E2074" s="14" t="str">
        <f>_xlfn.XLOOKUP(D2074,'Meal Info'!$A$4:$A$19,'Meal Info'!$B$4:$B$19)</f>
        <v>Vegan</v>
      </c>
      <c r="F2074" s="14" t="str">
        <f>_xlfn.XLOOKUP(D2074,'Meal Info'!$A$4:$A$19,'Meal Info'!$C$4:$C$19)</f>
        <v>Josh</v>
      </c>
      <c r="G2074" s="7">
        <v>6.78</v>
      </c>
      <c r="H2074" s="7">
        <f t="shared" si="132"/>
        <v>0.67800000000000005</v>
      </c>
      <c r="I2074" s="7">
        <f t="shared" si="133"/>
        <v>7.4580000000000002</v>
      </c>
      <c r="J2074" s="7">
        <v>0.15</v>
      </c>
      <c r="K2074" s="7">
        <f t="shared" si="130"/>
        <v>1.0169999999999999</v>
      </c>
      <c r="L2074" s="7" t="s">
        <v>31</v>
      </c>
      <c r="M2074" s="7">
        <v>10</v>
      </c>
      <c r="N2074" s="7">
        <f>INDEX('Delivery Distances'!$B$6:$K$20,MATCH('Sales Summary_working sheet'!L2074,'Delivery Distances'!$A$6:$A$20,0),MATCH('Sales Summary_working sheet'!M2074,'Delivery Distances'!$B$5:$K$5,0))</f>
        <v>17</v>
      </c>
      <c r="O2074" s="7" cm="1">
        <f t="array" ref="O2074">_xlfn.XLOOKUP(L2074,'Delivery Distances'!$A$6:$A$20,_xlfn.XLOOKUP('Sales Summary_working sheet'!M2074,'Delivery Distances'!$B$5:$K$5,'Delivery Distances'!$B$6:$K$20))</f>
        <v>17</v>
      </c>
      <c r="P2074" s="7">
        <f t="shared" si="131"/>
        <v>15.5</v>
      </c>
    </row>
    <row r="2075" spans="1:16" ht="15.75" customHeight="1" x14ac:dyDescent="0.15">
      <c r="A2075" s="13">
        <v>43994</v>
      </c>
      <c r="B2075" s="19" t="s">
        <v>5359</v>
      </c>
      <c r="C2075" s="7" t="s">
        <v>4015</v>
      </c>
      <c r="D2075" s="14">
        <v>2</v>
      </c>
      <c r="E2075" s="14" t="str">
        <f>_xlfn.XLOOKUP(D2075,'Meal Info'!$A$4:$A$19,'Meal Info'!$B$4:$B$19)</f>
        <v>Tuna</v>
      </c>
      <c r="F2075" s="14" t="str">
        <f>_xlfn.XLOOKUP(D2075,'Meal Info'!$A$4:$A$19,'Meal Info'!$C$4:$C$19)</f>
        <v>Josh</v>
      </c>
      <c r="G2075" s="7">
        <v>85.44</v>
      </c>
      <c r="H2075" s="7">
        <f t="shared" si="132"/>
        <v>8.5440000000000005</v>
      </c>
      <c r="I2075" s="7">
        <f t="shared" si="133"/>
        <v>93.983999999999995</v>
      </c>
      <c r="J2075" s="7">
        <v>0.39</v>
      </c>
      <c r="K2075" s="7">
        <f t="shared" si="130"/>
        <v>33.321600000000004</v>
      </c>
      <c r="L2075" s="7" t="s">
        <v>30</v>
      </c>
      <c r="M2075" s="7">
        <v>1</v>
      </c>
      <c r="N2075" s="7">
        <f>INDEX('Delivery Distances'!$B$6:$K$20,MATCH('Sales Summary_working sheet'!L2075,'Delivery Distances'!$A$6:$A$20,0),MATCH('Sales Summary_working sheet'!M2075,'Delivery Distances'!$B$5:$K$5,0))</f>
        <v>8</v>
      </c>
      <c r="O2075" s="7" cm="1">
        <f t="array" ref="O2075">_xlfn.XLOOKUP(L2075,'Delivery Distances'!$A$6:$A$20,_xlfn.XLOOKUP('Sales Summary_working sheet'!M2075,'Delivery Distances'!$B$5:$K$5,'Delivery Distances'!$B$6:$K$20))</f>
        <v>8</v>
      </c>
      <c r="P2075" s="7">
        <f t="shared" si="131"/>
        <v>11</v>
      </c>
    </row>
    <row r="2076" spans="1:16" ht="15.75" customHeight="1" x14ac:dyDescent="0.15">
      <c r="A2076" s="13">
        <v>43994</v>
      </c>
      <c r="B2076" s="19" t="s">
        <v>5359</v>
      </c>
      <c r="C2076" s="7" t="s">
        <v>3355</v>
      </c>
      <c r="D2076" s="14">
        <v>11</v>
      </c>
      <c r="E2076" s="14" t="str">
        <f>_xlfn.XLOOKUP(D2076,'Meal Info'!$A$4:$A$19,'Meal Info'!$B$4:$B$19)</f>
        <v>Vitamin boost</v>
      </c>
      <c r="F2076" s="14" t="str">
        <f>_xlfn.XLOOKUP(D2076,'Meal Info'!$A$4:$A$19,'Meal Info'!$C$4:$C$19)</f>
        <v>Josh</v>
      </c>
      <c r="G2076" s="7">
        <v>37.68</v>
      </c>
      <c r="H2076" s="7">
        <f t="shared" si="132"/>
        <v>3.7680000000000002</v>
      </c>
      <c r="I2076" s="7">
        <f t="shared" si="133"/>
        <v>41.448</v>
      </c>
      <c r="J2076" s="7">
        <v>0.23</v>
      </c>
      <c r="K2076" s="7">
        <f t="shared" si="130"/>
        <v>8.6663999999999994</v>
      </c>
      <c r="L2076" s="7" t="s">
        <v>5082</v>
      </c>
      <c r="M2076" s="7">
        <v>9</v>
      </c>
      <c r="N2076" s="7">
        <f>INDEX('Delivery Distances'!$B$6:$K$20,MATCH('Sales Summary_working sheet'!L2076,'Delivery Distances'!$A$6:$A$20,0),MATCH('Sales Summary_working sheet'!M2076,'Delivery Distances'!$B$5:$K$5,0))</f>
        <v>2</v>
      </c>
      <c r="O2076" s="7" cm="1">
        <f t="array" ref="O2076">_xlfn.XLOOKUP(L2076,'Delivery Distances'!$A$6:$A$20,_xlfn.XLOOKUP('Sales Summary_working sheet'!M2076,'Delivery Distances'!$B$5:$K$5,'Delivery Distances'!$B$6:$K$20))</f>
        <v>2</v>
      </c>
      <c r="P2076" s="7">
        <f t="shared" si="131"/>
        <v>6</v>
      </c>
    </row>
    <row r="2077" spans="1:16" ht="15.75" customHeight="1" x14ac:dyDescent="0.15">
      <c r="A2077" s="13">
        <v>43994</v>
      </c>
      <c r="B2077" s="19" t="s">
        <v>5359</v>
      </c>
      <c r="C2077" s="7" t="s">
        <v>95</v>
      </c>
      <c r="D2077" s="14">
        <v>7</v>
      </c>
      <c r="E2077" s="14" t="str">
        <f>_xlfn.XLOOKUP(D2077,'Meal Info'!$A$4:$A$19,'Meal Info'!$B$4:$B$19)</f>
        <v>Vegan</v>
      </c>
      <c r="F2077" s="14" t="str">
        <f>_xlfn.XLOOKUP(D2077,'Meal Info'!$A$4:$A$19,'Meal Info'!$C$4:$C$19)</f>
        <v>Josh</v>
      </c>
      <c r="G2077" s="7">
        <v>45.72</v>
      </c>
      <c r="H2077" s="7">
        <f t="shared" si="132"/>
        <v>4.5720000000000001</v>
      </c>
      <c r="I2077" s="7">
        <f t="shared" si="133"/>
        <v>50.292000000000002</v>
      </c>
      <c r="J2077" s="7">
        <v>0.26</v>
      </c>
      <c r="K2077" s="7">
        <f t="shared" si="130"/>
        <v>11.8872</v>
      </c>
      <c r="L2077" s="7" t="s">
        <v>29</v>
      </c>
      <c r="M2077" s="7">
        <v>8</v>
      </c>
      <c r="N2077" s="7">
        <f>INDEX('Delivery Distances'!$B$6:$K$20,MATCH('Sales Summary_working sheet'!L2077,'Delivery Distances'!$A$6:$A$20,0),MATCH('Sales Summary_working sheet'!M2077,'Delivery Distances'!$B$5:$K$5,0))</f>
        <v>3</v>
      </c>
      <c r="O2077" s="7" cm="1">
        <f t="array" ref="O2077">_xlfn.XLOOKUP(L2077,'Delivery Distances'!$A$6:$A$20,_xlfn.XLOOKUP('Sales Summary_working sheet'!M2077,'Delivery Distances'!$B$5:$K$5,'Delivery Distances'!$B$6:$K$20))</f>
        <v>3</v>
      </c>
      <c r="P2077" s="7">
        <f t="shared" si="131"/>
        <v>7</v>
      </c>
    </row>
    <row r="2078" spans="1:16" ht="15.75" customHeight="1" x14ac:dyDescent="0.15">
      <c r="A2078" s="13">
        <v>43994</v>
      </c>
      <c r="B2078" s="19" t="s">
        <v>5359</v>
      </c>
      <c r="C2078" s="7" t="s">
        <v>3597</v>
      </c>
      <c r="D2078" s="14">
        <v>7</v>
      </c>
      <c r="E2078" s="14" t="str">
        <f>_xlfn.XLOOKUP(D2078,'Meal Info'!$A$4:$A$19,'Meal Info'!$B$4:$B$19)</f>
        <v>Vegan</v>
      </c>
      <c r="F2078" s="14" t="str">
        <f>_xlfn.XLOOKUP(D2078,'Meal Info'!$A$4:$A$19,'Meal Info'!$C$4:$C$19)</f>
        <v>Josh</v>
      </c>
      <c r="G2078" s="7">
        <v>90.97</v>
      </c>
      <c r="H2078" s="7">
        <f t="shared" si="132"/>
        <v>9.0969999999999995</v>
      </c>
      <c r="I2078" s="7">
        <f t="shared" si="133"/>
        <v>100.06699999999999</v>
      </c>
      <c r="J2078" s="7">
        <v>0.09</v>
      </c>
      <c r="K2078" s="7">
        <f t="shared" si="130"/>
        <v>8.1873000000000005</v>
      </c>
      <c r="L2078" s="7" t="s">
        <v>5082</v>
      </c>
      <c r="M2078" s="7">
        <v>1</v>
      </c>
      <c r="N2078" s="7">
        <f>INDEX('Delivery Distances'!$B$6:$K$20,MATCH('Sales Summary_working sheet'!L2078,'Delivery Distances'!$A$6:$A$20,0),MATCH('Sales Summary_working sheet'!M2078,'Delivery Distances'!$B$5:$K$5,0))</f>
        <v>3</v>
      </c>
      <c r="O2078" s="7" cm="1">
        <f t="array" ref="O2078">_xlfn.XLOOKUP(L2078,'Delivery Distances'!$A$6:$A$20,_xlfn.XLOOKUP('Sales Summary_working sheet'!M2078,'Delivery Distances'!$B$5:$K$5,'Delivery Distances'!$B$6:$K$20))</f>
        <v>3</v>
      </c>
      <c r="P2078" s="7">
        <f t="shared" si="131"/>
        <v>7</v>
      </c>
    </row>
    <row r="2079" spans="1:16" ht="15.75" customHeight="1" x14ac:dyDescent="0.15">
      <c r="A2079" s="13">
        <v>43994</v>
      </c>
      <c r="B2079" s="19" t="s">
        <v>5359</v>
      </c>
      <c r="C2079" s="7" t="s">
        <v>2813</v>
      </c>
      <c r="D2079" s="14">
        <v>7</v>
      </c>
      <c r="E2079" s="14" t="str">
        <f>_xlfn.XLOOKUP(D2079,'Meal Info'!$A$4:$A$19,'Meal Info'!$B$4:$B$19)</f>
        <v>Vegan</v>
      </c>
      <c r="F2079" s="14" t="str">
        <f>_xlfn.XLOOKUP(D2079,'Meal Info'!$A$4:$A$19,'Meal Info'!$C$4:$C$19)</f>
        <v>Josh</v>
      </c>
      <c r="G2079" s="7">
        <v>57.14</v>
      </c>
      <c r="H2079" s="7">
        <f t="shared" si="132"/>
        <v>5.7140000000000004</v>
      </c>
      <c r="I2079" s="7">
        <f t="shared" si="133"/>
        <v>62.853999999999999</v>
      </c>
      <c r="J2079" s="7">
        <v>0.09</v>
      </c>
      <c r="K2079" s="7">
        <f t="shared" si="130"/>
        <v>5.1425999999999998</v>
      </c>
      <c r="L2079" s="7" t="s">
        <v>27</v>
      </c>
      <c r="M2079" s="7">
        <v>3</v>
      </c>
      <c r="N2079" s="7">
        <f>INDEX('Delivery Distances'!$B$6:$K$20,MATCH('Sales Summary_working sheet'!L2079,'Delivery Distances'!$A$6:$A$20,0),MATCH('Sales Summary_working sheet'!M2079,'Delivery Distances'!$B$5:$K$5,0))</f>
        <v>17</v>
      </c>
      <c r="O2079" s="7" cm="1">
        <f t="array" ref="O2079">_xlfn.XLOOKUP(L2079,'Delivery Distances'!$A$6:$A$20,_xlfn.XLOOKUP('Sales Summary_working sheet'!M2079,'Delivery Distances'!$B$5:$K$5,'Delivery Distances'!$B$6:$K$20))</f>
        <v>17</v>
      </c>
      <c r="P2079" s="7">
        <f t="shared" si="131"/>
        <v>15.5</v>
      </c>
    </row>
    <row r="2080" spans="1:16" ht="15.75" customHeight="1" x14ac:dyDescent="0.15">
      <c r="A2080" s="13">
        <v>43994</v>
      </c>
      <c r="B2080" s="19" t="s">
        <v>5359</v>
      </c>
      <c r="C2080" s="7" t="s">
        <v>4623</v>
      </c>
      <c r="D2080" s="14">
        <v>2</v>
      </c>
      <c r="E2080" s="14" t="str">
        <f>_xlfn.XLOOKUP(D2080,'Meal Info'!$A$4:$A$19,'Meal Info'!$B$4:$B$19)</f>
        <v>Tuna</v>
      </c>
      <c r="F2080" s="14" t="str">
        <f>_xlfn.XLOOKUP(D2080,'Meal Info'!$A$4:$A$19,'Meal Info'!$C$4:$C$19)</f>
        <v>Josh</v>
      </c>
      <c r="G2080" s="7">
        <v>44.69</v>
      </c>
      <c r="H2080" s="7">
        <f t="shared" si="132"/>
        <v>4.4690000000000003</v>
      </c>
      <c r="I2080" s="7">
        <f t="shared" si="133"/>
        <v>49.158999999999999</v>
      </c>
      <c r="J2080" s="7">
        <v>0.1</v>
      </c>
      <c r="K2080" s="7">
        <f t="shared" si="130"/>
        <v>4.4690000000000003</v>
      </c>
      <c r="L2080" s="7" t="s">
        <v>27</v>
      </c>
      <c r="M2080" s="7">
        <v>2</v>
      </c>
      <c r="N2080" s="7">
        <f>INDEX('Delivery Distances'!$B$6:$K$20,MATCH('Sales Summary_working sheet'!L2080,'Delivery Distances'!$A$6:$A$20,0),MATCH('Sales Summary_working sheet'!M2080,'Delivery Distances'!$B$5:$K$5,0))</f>
        <v>8</v>
      </c>
      <c r="O2080" s="7" cm="1">
        <f t="array" ref="O2080">_xlfn.XLOOKUP(L2080,'Delivery Distances'!$A$6:$A$20,_xlfn.XLOOKUP('Sales Summary_working sheet'!M2080,'Delivery Distances'!$B$5:$K$5,'Delivery Distances'!$B$6:$K$20))</f>
        <v>8</v>
      </c>
      <c r="P2080" s="7">
        <f t="shared" si="131"/>
        <v>11</v>
      </c>
    </row>
    <row r="2081" spans="1:16" ht="15.75" customHeight="1" x14ac:dyDescent="0.15">
      <c r="A2081" s="13">
        <v>43994</v>
      </c>
      <c r="B2081" s="19" t="s">
        <v>5359</v>
      </c>
      <c r="C2081" s="7" t="s">
        <v>2404</v>
      </c>
      <c r="D2081" s="14">
        <v>7</v>
      </c>
      <c r="E2081" s="14" t="str">
        <f>_xlfn.XLOOKUP(D2081,'Meal Info'!$A$4:$A$19,'Meal Info'!$B$4:$B$19)</f>
        <v>Vegan</v>
      </c>
      <c r="F2081" s="14" t="str">
        <f>_xlfn.XLOOKUP(D2081,'Meal Info'!$A$4:$A$19,'Meal Info'!$C$4:$C$19)</f>
        <v>Josh</v>
      </c>
      <c r="G2081" s="7">
        <v>64.13</v>
      </c>
      <c r="H2081" s="7">
        <f t="shared" si="132"/>
        <v>6.4130000000000003</v>
      </c>
      <c r="I2081" s="7">
        <f t="shared" si="133"/>
        <v>70.542999999999992</v>
      </c>
      <c r="J2081" s="7">
        <v>0.17</v>
      </c>
      <c r="K2081" s="7">
        <f t="shared" si="130"/>
        <v>10.902100000000001</v>
      </c>
      <c r="L2081" s="7" t="s">
        <v>5076</v>
      </c>
      <c r="M2081" s="7">
        <v>1</v>
      </c>
      <c r="N2081" s="7">
        <f>INDEX('Delivery Distances'!$B$6:$K$20,MATCH('Sales Summary_working sheet'!L2081,'Delivery Distances'!$A$6:$A$20,0),MATCH('Sales Summary_working sheet'!M2081,'Delivery Distances'!$B$5:$K$5,0))</f>
        <v>7</v>
      </c>
      <c r="O2081" s="7" cm="1">
        <f t="array" ref="O2081">_xlfn.XLOOKUP(L2081,'Delivery Distances'!$A$6:$A$20,_xlfn.XLOOKUP('Sales Summary_working sheet'!M2081,'Delivery Distances'!$B$5:$K$5,'Delivery Distances'!$B$6:$K$20))</f>
        <v>7</v>
      </c>
      <c r="P2081" s="7">
        <f t="shared" si="131"/>
        <v>10.5</v>
      </c>
    </row>
    <row r="2082" spans="1:16" ht="15.75" customHeight="1" x14ac:dyDescent="0.15">
      <c r="A2082" s="13">
        <v>43994</v>
      </c>
      <c r="B2082" s="19" t="s">
        <v>5359</v>
      </c>
      <c r="C2082" s="7" t="s">
        <v>3963</v>
      </c>
      <c r="D2082" s="14">
        <v>2</v>
      </c>
      <c r="E2082" s="14" t="str">
        <f>_xlfn.XLOOKUP(D2082,'Meal Info'!$A$4:$A$19,'Meal Info'!$B$4:$B$19)</f>
        <v>Tuna</v>
      </c>
      <c r="F2082" s="14" t="str">
        <f>_xlfn.XLOOKUP(D2082,'Meal Info'!$A$4:$A$19,'Meal Info'!$C$4:$C$19)</f>
        <v>Josh</v>
      </c>
      <c r="G2082" s="7">
        <v>24.62</v>
      </c>
      <c r="H2082" s="7">
        <f t="shared" si="132"/>
        <v>2.4620000000000002</v>
      </c>
      <c r="I2082" s="7">
        <f t="shared" si="133"/>
        <v>27.082000000000001</v>
      </c>
      <c r="J2082" s="7">
        <v>0.25</v>
      </c>
      <c r="K2082" s="7">
        <f t="shared" si="130"/>
        <v>6.1550000000000002</v>
      </c>
      <c r="L2082" s="7" t="s">
        <v>5078</v>
      </c>
      <c r="M2082" s="7">
        <v>10</v>
      </c>
      <c r="N2082" s="7">
        <f>INDEX('Delivery Distances'!$B$6:$K$20,MATCH('Sales Summary_working sheet'!L2082,'Delivery Distances'!$A$6:$A$20,0),MATCH('Sales Summary_working sheet'!M2082,'Delivery Distances'!$B$5:$K$5,0))</f>
        <v>6</v>
      </c>
      <c r="O2082" s="7" cm="1">
        <f t="array" ref="O2082">_xlfn.XLOOKUP(L2082,'Delivery Distances'!$A$6:$A$20,_xlfn.XLOOKUP('Sales Summary_working sheet'!M2082,'Delivery Distances'!$B$5:$K$5,'Delivery Distances'!$B$6:$K$20))</f>
        <v>6</v>
      </c>
      <c r="P2082" s="7">
        <f t="shared" si="131"/>
        <v>10</v>
      </c>
    </row>
    <row r="2083" spans="1:16" ht="15.75" customHeight="1" x14ac:dyDescent="0.15">
      <c r="A2083" s="13">
        <v>43994</v>
      </c>
      <c r="B2083" s="19" t="s">
        <v>5359</v>
      </c>
      <c r="C2083" s="7" t="s">
        <v>3815</v>
      </c>
      <c r="D2083" s="14">
        <v>7</v>
      </c>
      <c r="E2083" s="14" t="str">
        <f>_xlfn.XLOOKUP(D2083,'Meal Info'!$A$4:$A$19,'Meal Info'!$B$4:$B$19)</f>
        <v>Vegan</v>
      </c>
      <c r="F2083" s="14" t="str">
        <f>_xlfn.XLOOKUP(D2083,'Meal Info'!$A$4:$A$19,'Meal Info'!$C$4:$C$19)</f>
        <v>Josh</v>
      </c>
      <c r="G2083" s="7">
        <v>30.79</v>
      </c>
      <c r="H2083" s="7">
        <f t="shared" si="132"/>
        <v>3.0790000000000002</v>
      </c>
      <c r="I2083" s="7">
        <f t="shared" si="133"/>
        <v>33.869</v>
      </c>
      <c r="J2083" s="7">
        <v>0.08</v>
      </c>
      <c r="K2083" s="7">
        <f t="shared" si="130"/>
        <v>2.4632000000000001</v>
      </c>
      <c r="L2083" s="7" t="s">
        <v>5078</v>
      </c>
      <c r="M2083" s="7">
        <v>4</v>
      </c>
      <c r="N2083" s="7">
        <f>INDEX('Delivery Distances'!$B$6:$K$20,MATCH('Sales Summary_working sheet'!L2083,'Delivery Distances'!$A$6:$A$20,0),MATCH('Sales Summary_working sheet'!M2083,'Delivery Distances'!$B$5:$K$5,0))</f>
        <v>1</v>
      </c>
      <c r="O2083" s="7" cm="1">
        <f t="array" ref="O2083">_xlfn.XLOOKUP(L2083,'Delivery Distances'!$A$6:$A$20,_xlfn.XLOOKUP('Sales Summary_working sheet'!M2083,'Delivery Distances'!$B$5:$K$5,'Delivery Distances'!$B$6:$K$20))</f>
        <v>1</v>
      </c>
      <c r="P2083" s="7">
        <f t="shared" si="131"/>
        <v>3</v>
      </c>
    </row>
    <row r="2084" spans="1:16" ht="15.75" customHeight="1" x14ac:dyDescent="0.15">
      <c r="A2084" s="13">
        <v>43994</v>
      </c>
      <c r="B2084" s="19" t="s">
        <v>5359</v>
      </c>
      <c r="C2084" s="7" t="s">
        <v>1578</v>
      </c>
      <c r="D2084" s="14">
        <v>7</v>
      </c>
      <c r="E2084" s="14" t="str">
        <f>_xlfn.XLOOKUP(D2084,'Meal Info'!$A$4:$A$19,'Meal Info'!$B$4:$B$19)</f>
        <v>Vegan</v>
      </c>
      <c r="F2084" s="14" t="str">
        <f>_xlfn.XLOOKUP(D2084,'Meal Info'!$A$4:$A$19,'Meal Info'!$C$4:$C$19)</f>
        <v>Josh</v>
      </c>
      <c r="G2084" s="7">
        <v>70.28</v>
      </c>
      <c r="H2084" s="7">
        <f t="shared" si="132"/>
        <v>7.0280000000000005</v>
      </c>
      <c r="I2084" s="7">
        <f t="shared" si="133"/>
        <v>77.308000000000007</v>
      </c>
      <c r="J2084" s="7">
        <v>0.28999999999999998</v>
      </c>
      <c r="K2084" s="7">
        <f t="shared" si="130"/>
        <v>20.3812</v>
      </c>
      <c r="L2084" s="7" t="s">
        <v>27</v>
      </c>
      <c r="M2084" s="7">
        <v>4</v>
      </c>
      <c r="N2084" s="7">
        <f>INDEX('Delivery Distances'!$B$6:$K$20,MATCH('Sales Summary_working sheet'!L2084,'Delivery Distances'!$A$6:$A$20,0),MATCH('Sales Summary_working sheet'!M2084,'Delivery Distances'!$B$5:$K$5,0))</f>
        <v>5</v>
      </c>
      <c r="O2084" s="7" cm="1">
        <f t="array" ref="O2084">_xlfn.XLOOKUP(L2084,'Delivery Distances'!$A$6:$A$20,_xlfn.XLOOKUP('Sales Summary_working sheet'!M2084,'Delivery Distances'!$B$5:$K$5,'Delivery Distances'!$B$6:$K$20))</f>
        <v>5</v>
      </c>
      <c r="P2084" s="7">
        <f t="shared" si="131"/>
        <v>9</v>
      </c>
    </row>
    <row r="2085" spans="1:16" ht="15.75" customHeight="1" x14ac:dyDescent="0.15">
      <c r="A2085" s="13">
        <v>43994</v>
      </c>
      <c r="B2085" s="19" t="s">
        <v>5359</v>
      </c>
      <c r="C2085" s="7" t="s">
        <v>840</v>
      </c>
      <c r="D2085" s="14">
        <v>7</v>
      </c>
      <c r="E2085" s="14" t="str">
        <f>_xlfn.XLOOKUP(D2085,'Meal Info'!$A$4:$A$19,'Meal Info'!$B$4:$B$19)</f>
        <v>Vegan</v>
      </c>
      <c r="F2085" s="14" t="str">
        <f>_xlfn.XLOOKUP(D2085,'Meal Info'!$A$4:$A$19,'Meal Info'!$C$4:$C$19)</f>
        <v>Josh</v>
      </c>
      <c r="G2085" s="7">
        <v>80.959999999999994</v>
      </c>
      <c r="H2085" s="7">
        <f t="shared" si="132"/>
        <v>8.0960000000000001</v>
      </c>
      <c r="I2085" s="7">
        <f t="shared" si="133"/>
        <v>89.055999999999997</v>
      </c>
      <c r="J2085" s="7">
        <v>0.36</v>
      </c>
      <c r="K2085" s="7">
        <f t="shared" si="130"/>
        <v>29.145599999999998</v>
      </c>
      <c r="L2085" s="7" t="s">
        <v>5075</v>
      </c>
      <c r="M2085" s="7">
        <v>4</v>
      </c>
      <c r="N2085" s="7">
        <f>INDEX('Delivery Distances'!$B$6:$K$20,MATCH('Sales Summary_working sheet'!L2085,'Delivery Distances'!$A$6:$A$20,0),MATCH('Sales Summary_working sheet'!M2085,'Delivery Distances'!$B$5:$K$5,0))</f>
        <v>17</v>
      </c>
      <c r="O2085" s="7" cm="1">
        <f t="array" ref="O2085">_xlfn.XLOOKUP(L2085,'Delivery Distances'!$A$6:$A$20,_xlfn.XLOOKUP('Sales Summary_working sheet'!M2085,'Delivery Distances'!$B$5:$K$5,'Delivery Distances'!$B$6:$K$20))</f>
        <v>17</v>
      </c>
      <c r="P2085" s="7">
        <f t="shared" si="131"/>
        <v>15.5</v>
      </c>
    </row>
    <row r="2086" spans="1:16" ht="15.75" customHeight="1" x14ac:dyDescent="0.15">
      <c r="A2086" s="13">
        <v>43994</v>
      </c>
      <c r="B2086" s="19" t="s">
        <v>5359</v>
      </c>
      <c r="C2086" s="7" t="s">
        <v>2448</v>
      </c>
      <c r="D2086" s="14">
        <v>11</v>
      </c>
      <c r="E2086" s="14" t="str">
        <f>_xlfn.XLOOKUP(D2086,'Meal Info'!$A$4:$A$19,'Meal Info'!$B$4:$B$19)</f>
        <v>Vitamin boost</v>
      </c>
      <c r="F2086" s="14" t="str">
        <f>_xlfn.XLOOKUP(D2086,'Meal Info'!$A$4:$A$19,'Meal Info'!$C$4:$C$19)</f>
        <v>Josh</v>
      </c>
      <c r="G2086" s="7">
        <v>31.99</v>
      </c>
      <c r="H2086" s="7">
        <f t="shared" si="132"/>
        <v>3.1989999999999998</v>
      </c>
      <c r="I2086" s="7">
        <f t="shared" si="133"/>
        <v>35.189</v>
      </c>
      <c r="J2086" s="7">
        <v>0.11</v>
      </c>
      <c r="K2086" s="7">
        <f t="shared" si="130"/>
        <v>3.5188999999999999</v>
      </c>
      <c r="L2086" s="7" t="s">
        <v>5080</v>
      </c>
      <c r="M2086" s="7">
        <v>5</v>
      </c>
      <c r="N2086" s="7">
        <f>INDEX('Delivery Distances'!$B$6:$K$20,MATCH('Sales Summary_working sheet'!L2086,'Delivery Distances'!$A$6:$A$20,0),MATCH('Sales Summary_working sheet'!M2086,'Delivery Distances'!$B$5:$K$5,0))</f>
        <v>5</v>
      </c>
      <c r="O2086" s="7" cm="1">
        <f t="array" ref="O2086">_xlfn.XLOOKUP(L2086,'Delivery Distances'!$A$6:$A$20,_xlfn.XLOOKUP('Sales Summary_working sheet'!M2086,'Delivery Distances'!$B$5:$K$5,'Delivery Distances'!$B$6:$K$20))</f>
        <v>5</v>
      </c>
      <c r="P2086" s="7">
        <f t="shared" si="131"/>
        <v>9</v>
      </c>
    </row>
    <row r="2087" spans="1:16" ht="15.75" customHeight="1" x14ac:dyDescent="0.15">
      <c r="A2087" s="13">
        <v>43994</v>
      </c>
      <c r="B2087" s="19" t="s">
        <v>5359</v>
      </c>
      <c r="C2087" s="7" t="s">
        <v>2534</v>
      </c>
      <c r="D2087" s="14">
        <v>11</v>
      </c>
      <c r="E2087" s="14" t="str">
        <f>_xlfn.XLOOKUP(D2087,'Meal Info'!$A$4:$A$19,'Meal Info'!$B$4:$B$19)</f>
        <v>Vitamin boost</v>
      </c>
      <c r="F2087" s="14" t="str">
        <f>_xlfn.XLOOKUP(D2087,'Meal Info'!$A$4:$A$19,'Meal Info'!$C$4:$C$19)</f>
        <v>Josh</v>
      </c>
      <c r="G2087" s="7">
        <v>34.25</v>
      </c>
      <c r="H2087" s="7">
        <f t="shared" si="132"/>
        <v>3.4250000000000003</v>
      </c>
      <c r="I2087" s="7">
        <f t="shared" si="133"/>
        <v>37.674999999999997</v>
      </c>
      <c r="J2087" s="7">
        <v>0.09</v>
      </c>
      <c r="K2087" s="7">
        <f t="shared" si="130"/>
        <v>3.0825</v>
      </c>
      <c r="L2087" s="7" t="s">
        <v>26</v>
      </c>
      <c r="M2087" s="7">
        <v>8</v>
      </c>
      <c r="N2087" s="7">
        <f>INDEX('Delivery Distances'!$B$6:$K$20,MATCH('Sales Summary_working sheet'!L2087,'Delivery Distances'!$A$6:$A$20,0),MATCH('Sales Summary_working sheet'!M2087,'Delivery Distances'!$B$5:$K$5,0))</f>
        <v>2</v>
      </c>
      <c r="O2087" s="7" cm="1">
        <f t="array" ref="O2087">_xlfn.XLOOKUP(L2087,'Delivery Distances'!$A$6:$A$20,_xlfn.XLOOKUP('Sales Summary_working sheet'!M2087,'Delivery Distances'!$B$5:$K$5,'Delivery Distances'!$B$6:$K$20))</f>
        <v>2</v>
      </c>
      <c r="P2087" s="7">
        <f t="shared" si="131"/>
        <v>6</v>
      </c>
    </row>
    <row r="2088" spans="1:16" ht="15.75" customHeight="1" x14ac:dyDescent="0.15">
      <c r="A2088" s="13">
        <v>43994</v>
      </c>
      <c r="B2088" s="19" t="s">
        <v>5359</v>
      </c>
      <c r="C2088" s="7" t="s">
        <v>438</v>
      </c>
      <c r="D2088" s="14">
        <v>7</v>
      </c>
      <c r="E2088" s="14" t="str">
        <f>_xlfn.XLOOKUP(D2088,'Meal Info'!$A$4:$A$19,'Meal Info'!$B$4:$B$19)</f>
        <v>Vegan</v>
      </c>
      <c r="F2088" s="14" t="str">
        <f>_xlfn.XLOOKUP(D2088,'Meal Info'!$A$4:$A$19,'Meal Info'!$C$4:$C$19)</f>
        <v>Josh</v>
      </c>
      <c r="G2088" s="7">
        <v>52.24</v>
      </c>
      <c r="H2088" s="7">
        <f t="shared" si="132"/>
        <v>5.2240000000000002</v>
      </c>
      <c r="I2088" s="7">
        <f t="shared" si="133"/>
        <v>57.463999999999999</v>
      </c>
      <c r="J2088" s="7">
        <v>0.08</v>
      </c>
      <c r="K2088" s="7">
        <f t="shared" si="130"/>
        <v>4.1791999999999998</v>
      </c>
      <c r="L2088" s="7" t="s">
        <v>31</v>
      </c>
      <c r="M2088" s="7">
        <v>5</v>
      </c>
      <c r="N2088" s="7">
        <f>INDEX('Delivery Distances'!$B$6:$K$20,MATCH('Sales Summary_working sheet'!L2088,'Delivery Distances'!$A$6:$A$20,0),MATCH('Sales Summary_working sheet'!M2088,'Delivery Distances'!$B$5:$K$5,0))</f>
        <v>3</v>
      </c>
      <c r="O2088" s="7" cm="1">
        <f t="array" ref="O2088">_xlfn.XLOOKUP(L2088,'Delivery Distances'!$A$6:$A$20,_xlfn.XLOOKUP('Sales Summary_working sheet'!M2088,'Delivery Distances'!$B$5:$K$5,'Delivery Distances'!$B$6:$K$20))</f>
        <v>3</v>
      </c>
      <c r="P2088" s="7">
        <f t="shared" si="131"/>
        <v>7</v>
      </c>
    </row>
    <row r="2089" spans="1:16" ht="15.75" customHeight="1" x14ac:dyDescent="0.15">
      <c r="A2089" s="13">
        <v>43994</v>
      </c>
      <c r="B2089" s="19" t="s">
        <v>5359</v>
      </c>
      <c r="C2089" s="7" t="s">
        <v>4010</v>
      </c>
      <c r="D2089" s="14">
        <v>11</v>
      </c>
      <c r="E2089" s="14" t="str">
        <f>_xlfn.XLOOKUP(D2089,'Meal Info'!$A$4:$A$19,'Meal Info'!$B$4:$B$19)</f>
        <v>Vitamin boost</v>
      </c>
      <c r="F2089" s="14" t="str">
        <f>_xlfn.XLOOKUP(D2089,'Meal Info'!$A$4:$A$19,'Meal Info'!$C$4:$C$19)</f>
        <v>Josh</v>
      </c>
      <c r="G2089" s="7">
        <v>15.19</v>
      </c>
      <c r="H2089" s="7">
        <f t="shared" si="132"/>
        <v>1.5190000000000001</v>
      </c>
      <c r="I2089" s="7">
        <f t="shared" si="133"/>
        <v>16.709</v>
      </c>
      <c r="J2089" s="7">
        <v>0.05</v>
      </c>
      <c r="K2089" s="7">
        <f t="shared" si="130"/>
        <v>0.75950000000000006</v>
      </c>
      <c r="L2089" s="7" t="s">
        <v>31</v>
      </c>
      <c r="M2089" s="7">
        <v>1</v>
      </c>
      <c r="N2089" s="7">
        <f>INDEX('Delivery Distances'!$B$6:$K$20,MATCH('Sales Summary_working sheet'!L2089,'Delivery Distances'!$A$6:$A$20,0),MATCH('Sales Summary_working sheet'!M2089,'Delivery Distances'!$B$5:$K$5,0))</f>
        <v>10</v>
      </c>
      <c r="O2089" s="7" cm="1">
        <f t="array" ref="O2089">_xlfn.XLOOKUP(L2089,'Delivery Distances'!$A$6:$A$20,_xlfn.XLOOKUP('Sales Summary_working sheet'!M2089,'Delivery Distances'!$B$5:$K$5,'Delivery Distances'!$B$6:$K$20))</f>
        <v>10</v>
      </c>
      <c r="P2089" s="7">
        <f t="shared" si="131"/>
        <v>12</v>
      </c>
    </row>
    <row r="2090" spans="1:16" ht="15.75" customHeight="1" x14ac:dyDescent="0.15">
      <c r="A2090" s="13">
        <v>43994</v>
      </c>
      <c r="B2090" s="19" t="s">
        <v>5359</v>
      </c>
      <c r="C2090" s="7" t="s">
        <v>3559</v>
      </c>
      <c r="D2090" s="14">
        <v>7</v>
      </c>
      <c r="E2090" s="14" t="str">
        <f>_xlfn.XLOOKUP(D2090,'Meal Info'!$A$4:$A$19,'Meal Info'!$B$4:$B$19)</f>
        <v>Vegan</v>
      </c>
      <c r="F2090" s="14" t="str">
        <f>_xlfn.XLOOKUP(D2090,'Meal Info'!$A$4:$A$19,'Meal Info'!$C$4:$C$19)</f>
        <v>Josh</v>
      </c>
      <c r="G2090" s="7">
        <v>65.489999999999995</v>
      </c>
      <c r="H2090" s="7">
        <f t="shared" si="132"/>
        <v>6.5489999999999995</v>
      </c>
      <c r="I2090" s="7">
        <f t="shared" si="133"/>
        <v>72.038999999999987</v>
      </c>
      <c r="J2090" s="7">
        <v>0.2</v>
      </c>
      <c r="K2090" s="7">
        <f t="shared" si="130"/>
        <v>13.097999999999999</v>
      </c>
      <c r="L2090" s="7" t="s">
        <v>5080</v>
      </c>
      <c r="M2090" s="7">
        <v>6</v>
      </c>
      <c r="N2090" s="7">
        <f>INDEX('Delivery Distances'!$B$6:$K$20,MATCH('Sales Summary_working sheet'!L2090,'Delivery Distances'!$A$6:$A$20,0),MATCH('Sales Summary_working sheet'!M2090,'Delivery Distances'!$B$5:$K$5,0))</f>
        <v>3</v>
      </c>
      <c r="O2090" s="7" cm="1">
        <f t="array" ref="O2090">_xlfn.XLOOKUP(L2090,'Delivery Distances'!$A$6:$A$20,_xlfn.XLOOKUP('Sales Summary_working sheet'!M2090,'Delivery Distances'!$B$5:$K$5,'Delivery Distances'!$B$6:$K$20))</f>
        <v>3</v>
      </c>
      <c r="P2090" s="7">
        <f t="shared" si="131"/>
        <v>7</v>
      </c>
    </row>
    <row r="2091" spans="1:16" ht="15.75" customHeight="1" x14ac:dyDescent="0.15">
      <c r="A2091" s="13">
        <v>43994</v>
      </c>
      <c r="B2091" s="19" t="s">
        <v>5359</v>
      </c>
      <c r="C2091" s="7" t="s">
        <v>477</v>
      </c>
      <c r="D2091" s="14">
        <v>7</v>
      </c>
      <c r="E2091" s="14" t="str">
        <f>_xlfn.XLOOKUP(D2091,'Meal Info'!$A$4:$A$19,'Meal Info'!$B$4:$B$19)</f>
        <v>Vegan</v>
      </c>
      <c r="F2091" s="14" t="str">
        <f>_xlfn.XLOOKUP(D2091,'Meal Info'!$A$4:$A$19,'Meal Info'!$C$4:$C$19)</f>
        <v>Josh</v>
      </c>
      <c r="G2091" s="7">
        <v>74.05</v>
      </c>
      <c r="H2091" s="7">
        <f t="shared" si="132"/>
        <v>7.4050000000000002</v>
      </c>
      <c r="I2091" s="7">
        <f t="shared" si="133"/>
        <v>81.454999999999998</v>
      </c>
      <c r="J2091" s="7">
        <v>0.36</v>
      </c>
      <c r="K2091" s="7">
        <f t="shared" si="130"/>
        <v>26.657999999999998</v>
      </c>
      <c r="L2091" s="7" t="s">
        <v>26</v>
      </c>
      <c r="M2091" s="7">
        <v>8</v>
      </c>
      <c r="N2091" s="7">
        <f>INDEX('Delivery Distances'!$B$6:$K$20,MATCH('Sales Summary_working sheet'!L2091,'Delivery Distances'!$A$6:$A$20,0),MATCH('Sales Summary_working sheet'!M2091,'Delivery Distances'!$B$5:$K$5,0))</f>
        <v>2</v>
      </c>
      <c r="O2091" s="7" cm="1">
        <f t="array" ref="O2091">_xlfn.XLOOKUP(L2091,'Delivery Distances'!$A$6:$A$20,_xlfn.XLOOKUP('Sales Summary_working sheet'!M2091,'Delivery Distances'!$B$5:$K$5,'Delivery Distances'!$B$6:$K$20))</f>
        <v>2</v>
      </c>
      <c r="P2091" s="7">
        <f t="shared" si="131"/>
        <v>6</v>
      </c>
    </row>
    <row r="2092" spans="1:16" ht="15.75" customHeight="1" x14ac:dyDescent="0.15">
      <c r="A2092" s="13">
        <v>43994</v>
      </c>
      <c r="B2092" s="19" t="s">
        <v>5359</v>
      </c>
      <c r="C2092" s="7" t="s">
        <v>3793</v>
      </c>
      <c r="D2092" s="14">
        <v>2</v>
      </c>
      <c r="E2092" s="14" t="str">
        <f>_xlfn.XLOOKUP(D2092,'Meal Info'!$A$4:$A$19,'Meal Info'!$B$4:$B$19)</f>
        <v>Tuna</v>
      </c>
      <c r="F2092" s="14" t="str">
        <f>_xlfn.XLOOKUP(D2092,'Meal Info'!$A$4:$A$19,'Meal Info'!$C$4:$C$19)</f>
        <v>Josh</v>
      </c>
      <c r="G2092" s="7">
        <v>94.91</v>
      </c>
      <c r="H2092" s="7">
        <f t="shared" si="132"/>
        <v>9.4909999999999997</v>
      </c>
      <c r="I2092" s="7">
        <f t="shared" si="133"/>
        <v>104.401</v>
      </c>
      <c r="J2092" s="7">
        <v>0.31</v>
      </c>
      <c r="K2092" s="7">
        <f t="shared" si="130"/>
        <v>29.4221</v>
      </c>
      <c r="L2092" s="7" t="s">
        <v>27</v>
      </c>
      <c r="M2092" s="7">
        <v>2</v>
      </c>
      <c r="N2092" s="7">
        <f>INDEX('Delivery Distances'!$B$6:$K$20,MATCH('Sales Summary_working sheet'!L2092,'Delivery Distances'!$A$6:$A$20,0),MATCH('Sales Summary_working sheet'!M2092,'Delivery Distances'!$B$5:$K$5,0))</f>
        <v>8</v>
      </c>
      <c r="O2092" s="7" cm="1">
        <f t="array" ref="O2092">_xlfn.XLOOKUP(L2092,'Delivery Distances'!$A$6:$A$20,_xlfn.XLOOKUP('Sales Summary_working sheet'!M2092,'Delivery Distances'!$B$5:$K$5,'Delivery Distances'!$B$6:$K$20))</f>
        <v>8</v>
      </c>
      <c r="P2092" s="7">
        <f t="shared" si="131"/>
        <v>11</v>
      </c>
    </row>
    <row r="2093" spans="1:16" ht="15.75" customHeight="1" x14ac:dyDescent="0.15">
      <c r="A2093" s="13">
        <v>43994</v>
      </c>
      <c r="B2093" s="19" t="s">
        <v>5359</v>
      </c>
      <c r="C2093" s="7" t="s">
        <v>5054</v>
      </c>
      <c r="D2093" s="14">
        <v>11</v>
      </c>
      <c r="E2093" s="14" t="str">
        <f>_xlfn.XLOOKUP(D2093,'Meal Info'!$A$4:$A$19,'Meal Info'!$B$4:$B$19)</f>
        <v>Vitamin boost</v>
      </c>
      <c r="F2093" s="14" t="str">
        <f>_xlfn.XLOOKUP(D2093,'Meal Info'!$A$4:$A$19,'Meal Info'!$C$4:$C$19)</f>
        <v>Josh</v>
      </c>
      <c r="G2093" s="7">
        <v>67.400000000000006</v>
      </c>
      <c r="H2093" s="7">
        <f t="shared" si="132"/>
        <v>6.7400000000000011</v>
      </c>
      <c r="I2093" s="7">
        <f t="shared" si="133"/>
        <v>74.14</v>
      </c>
      <c r="J2093" s="7">
        <v>0.32</v>
      </c>
      <c r="K2093" s="7">
        <f t="shared" si="130"/>
        <v>21.568000000000001</v>
      </c>
      <c r="L2093" s="7" t="s">
        <v>5076</v>
      </c>
      <c r="M2093" s="7">
        <v>4</v>
      </c>
      <c r="N2093" s="7">
        <f>INDEX('Delivery Distances'!$B$6:$K$20,MATCH('Sales Summary_working sheet'!L2093,'Delivery Distances'!$A$6:$A$20,0),MATCH('Sales Summary_working sheet'!M2093,'Delivery Distances'!$B$5:$K$5,0))</f>
        <v>11</v>
      </c>
      <c r="O2093" s="7" cm="1">
        <f t="array" ref="O2093">_xlfn.XLOOKUP(L2093,'Delivery Distances'!$A$6:$A$20,_xlfn.XLOOKUP('Sales Summary_working sheet'!M2093,'Delivery Distances'!$B$5:$K$5,'Delivery Distances'!$B$6:$K$20))</f>
        <v>11</v>
      </c>
      <c r="P2093" s="7">
        <f t="shared" si="131"/>
        <v>12.5</v>
      </c>
    </row>
    <row r="2094" spans="1:16" ht="15.75" customHeight="1" x14ac:dyDescent="0.15">
      <c r="A2094" s="13">
        <v>43994</v>
      </c>
      <c r="B2094" s="19" t="s">
        <v>5360</v>
      </c>
      <c r="C2094" s="7" t="s">
        <v>2184</v>
      </c>
      <c r="D2094" s="14">
        <v>7</v>
      </c>
      <c r="E2094" s="14" t="str">
        <f>_xlfn.XLOOKUP(D2094,'Meal Info'!$A$4:$A$19,'Meal Info'!$B$4:$B$19)</f>
        <v>Vegan</v>
      </c>
      <c r="F2094" s="14" t="str">
        <f>_xlfn.XLOOKUP(D2094,'Meal Info'!$A$4:$A$19,'Meal Info'!$C$4:$C$19)</f>
        <v>Josh</v>
      </c>
      <c r="G2094" s="7">
        <v>14.64</v>
      </c>
      <c r="H2094" s="7">
        <f t="shared" si="132"/>
        <v>1.4640000000000002</v>
      </c>
      <c r="I2094" s="7">
        <f t="shared" si="133"/>
        <v>16.103999999999999</v>
      </c>
      <c r="J2094" s="7">
        <v>0.16</v>
      </c>
      <c r="K2094" s="7">
        <f t="shared" si="130"/>
        <v>2.3424</v>
      </c>
      <c r="L2094" s="7" t="s">
        <v>5081</v>
      </c>
      <c r="M2094" s="7">
        <v>1</v>
      </c>
      <c r="N2094" s="7">
        <f>INDEX('Delivery Distances'!$B$6:$K$20,MATCH('Sales Summary_working sheet'!L2094,'Delivery Distances'!$A$6:$A$20,0),MATCH('Sales Summary_working sheet'!M2094,'Delivery Distances'!$B$5:$K$5,0))</f>
        <v>1</v>
      </c>
      <c r="O2094" s="7" cm="1">
        <f t="array" ref="O2094">_xlfn.XLOOKUP(L2094,'Delivery Distances'!$A$6:$A$20,_xlfn.XLOOKUP('Sales Summary_working sheet'!M2094,'Delivery Distances'!$B$5:$K$5,'Delivery Distances'!$B$6:$K$20))</f>
        <v>1</v>
      </c>
      <c r="P2094" s="7">
        <f t="shared" si="131"/>
        <v>3</v>
      </c>
    </row>
    <row r="2095" spans="1:16" ht="15.75" customHeight="1" x14ac:dyDescent="0.15">
      <c r="A2095" s="13">
        <v>43994</v>
      </c>
      <c r="B2095" s="19" t="s">
        <v>5360</v>
      </c>
      <c r="C2095" s="7" t="s">
        <v>1607</v>
      </c>
      <c r="D2095" s="14">
        <v>7</v>
      </c>
      <c r="E2095" s="14" t="str">
        <f>_xlfn.XLOOKUP(D2095,'Meal Info'!$A$4:$A$19,'Meal Info'!$B$4:$B$19)</f>
        <v>Vegan</v>
      </c>
      <c r="F2095" s="14" t="str">
        <f>_xlfn.XLOOKUP(D2095,'Meal Info'!$A$4:$A$19,'Meal Info'!$C$4:$C$19)</f>
        <v>Josh</v>
      </c>
      <c r="G2095" s="7">
        <v>95.14</v>
      </c>
      <c r="H2095" s="7">
        <f t="shared" si="132"/>
        <v>9.5140000000000011</v>
      </c>
      <c r="I2095" s="7">
        <f t="shared" si="133"/>
        <v>104.654</v>
      </c>
      <c r="J2095" s="7">
        <v>0.05</v>
      </c>
      <c r="K2095" s="7">
        <f t="shared" si="130"/>
        <v>4.7570000000000006</v>
      </c>
      <c r="L2095" s="7" t="s">
        <v>27</v>
      </c>
      <c r="M2095" s="7">
        <v>8</v>
      </c>
      <c r="N2095" s="7">
        <f>INDEX('Delivery Distances'!$B$6:$K$20,MATCH('Sales Summary_working sheet'!L2095,'Delivery Distances'!$A$6:$A$20,0),MATCH('Sales Summary_working sheet'!M2095,'Delivery Distances'!$B$5:$K$5,0))</f>
        <v>8</v>
      </c>
      <c r="O2095" s="7" cm="1">
        <f t="array" ref="O2095">_xlfn.XLOOKUP(L2095,'Delivery Distances'!$A$6:$A$20,_xlfn.XLOOKUP('Sales Summary_working sheet'!M2095,'Delivery Distances'!$B$5:$K$5,'Delivery Distances'!$B$6:$K$20))</f>
        <v>8</v>
      </c>
      <c r="P2095" s="7">
        <f t="shared" si="131"/>
        <v>11</v>
      </c>
    </row>
    <row r="2096" spans="1:16" ht="15.75" customHeight="1" x14ac:dyDescent="0.15">
      <c r="A2096" s="13">
        <v>43994</v>
      </c>
      <c r="B2096" s="19" t="s">
        <v>5360</v>
      </c>
      <c r="C2096" s="7" t="s">
        <v>3824</v>
      </c>
      <c r="D2096" s="14">
        <v>11</v>
      </c>
      <c r="E2096" s="14" t="str">
        <f>_xlfn.XLOOKUP(D2096,'Meal Info'!$A$4:$A$19,'Meal Info'!$B$4:$B$19)</f>
        <v>Vitamin boost</v>
      </c>
      <c r="F2096" s="14" t="str">
        <f>_xlfn.XLOOKUP(D2096,'Meal Info'!$A$4:$A$19,'Meal Info'!$C$4:$C$19)</f>
        <v>Josh</v>
      </c>
      <c r="G2096" s="7">
        <v>62.73</v>
      </c>
      <c r="H2096" s="7">
        <f t="shared" si="132"/>
        <v>6.2729999999999997</v>
      </c>
      <c r="I2096" s="7">
        <f t="shared" si="133"/>
        <v>69.003</v>
      </c>
      <c r="J2096" s="7">
        <v>0.09</v>
      </c>
      <c r="K2096" s="7">
        <f t="shared" si="130"/>
        <v>5.6456999999999997</v>
      </c>
      <c r="L2096" s="7" t="s">
        <v>31</v>
      </c>
      <c r="M2096" s="7">
        <v>9</v>
      </c>
      <c r="N2096" s="7">
        <f>INDEX('Delivery Distances'!$B$6:$K$20,MATCH('Sales Summary_working sheet'!L2096,'Delivery Distances'!$A$6:$A$20,0),MATCH('Sales Summary_working sheet'!M2096,'Delivery Distances'!$B$5:$K$5,0))</f>
        <v>14</v>
      </c>
      <c r="O2096" s="7" cm="1">
        <f t="array" ref="O2096">_xlfn.XLOOKUP(L2096,'Delivery Distances'!$A$6:$A$20,_xlfn.XLOOKUP('Sales Summary_working sheet'!M2096,'Delivery Distances'!$B$5:$K$5,'Delivery Distances'!$B$6:$K$20))</f>
        <v>14</v>
      </c>
      <c r="P2096" s="7">
        <f t="shared" si="131"/>
        <v>14</v>
      </c>
    </row>
    <row r="2097" spans="1:16" ht="15.75" customHeight="1" x14ac:dyDescent="0.15">
      <c r="A2097" s="13">
        <v>43994</v>
      </c>
      <c r="B2097" s="19" t="s">
        <v>5360</v>
      </c>
      <c r="C2097" s="7" t="s">
        <v>4218</v>
      </c>
      <c r="D2097" s="14">
        <v>2</v>
      </c>
      <c r="E2097" s="14" t="str">
        <f>_xlfn.XLOOKUP(D2097,'Meal Info'!$A$4:$A$19,'Meal Info'!$B$4:$B$19)</f>
        <v>Tuna</v>
      </c>
      <c r="F2097" s="14" t="str">
        <f>_xlfn.XLOOKUP(D2097,'Meal Info'!$A$4:$A$19,'Meal Info'!$C$4:$C$19)</f>
        <v>Josh</v>
      </c>
      <c r="G2097" s="7">
        <v>46.85</v>
      </c>
      <c r="H2097" s="7">
        <f t="shared" si="132"/>
        <v>4.6850000000000005</v>
      </c>
      <c r="I2097" s="7">
        <f t="shared" si="133"/>
        <v>51.535000000000004</v>
      </c>
      <c r="J2097" s="7">
        <v>0.34</v>
      </c>
      <c r="K2097" s="7">
        <f t="shared" si="130"/>
        <v>15.929000000000002</v>
      </c>
      <c r="L2097" s="7" t="s">
        <v>28</v>
      </c>
      <c r="M2097" s="7">
        <v>5</v>
      </c>
      <c r="N2097" s="7">
        <f>INDEX('Delivery Distances'!$B$6:$K$20,MATCH('Sales Summary_working sheet'!L2097,'Delivery Distances'!$A$6:$A$20,0),MATCH('Sales Summary_working sheet'!M2097,'Delivery Distances'!$B$5:$K$5,0))</f>
        <v>11</v>
      </c>
      <c r="O2097" s="7" cm="1">
        <f t="array" ref="O2097">_xlfn.XLOOKUP(L2097,'Delivery Distances'!$A$6:$A$20,_xlfn.XLOOKUP('Sales Summary_working sheet'!M2097,'Delivery Distances'!$B$5:$K$5,'Delivery Distances'!$B$6:$K$20))</f>
        <v>11</v>
      </c>
      <c r="P2097" s="7">
        <f t="shared" si="131"/>
        <v>12.5</v>
      </c>
    </row>
    <row r="2098" spans="1:16" ht="15.75" customHeight="1" x14ac:dyDescent="0.15">
      <c r="A2098" s="13">
        <v>43994</v>
      </c>
      <c r="B2098" s="19" t="s">
        <v>5360</v>
      </c>
      <c r="C2098" s="7" t="s">
        <v>338</v>
      </c>
      <c r="D2098" s="14">
        <v>11</v>
      </c>
      <c r="E2098" s="14" t="str">
        <f>_xlfn.XLOOKUP(D2098,'Meal Info'!$A$4:$A$19,'Meal Info'!$B$4:$B$19)</f>
        <v>Vitamin boost</v>
      </c>
      <c r="F2098" s="14" t="str">
        <f>_xlfn.XLOOKUP(D2098,'Meal Info'!$A$4:$A$19,'Meal Info'!$C$4:$C$19)</f>
        <v>Josh</v>
      </c>
      <c r="G2098" s="7">
        <v>75.34</v>
      </c>
      <c r="H2098" s="7">
        <f t="shared" si="132"/>
        <v>7.5340000000000007</v>
      </c>
      <c r="I2098" s="7">
        <f t="shared" si="133"/>
        <v>82.874000000000009</v>
      </c>
      <c r="J2098" s="7">
        <v>0.28999999999999998</v>
      </c>
      <c r="K2098" s="7">
        <f t="shared" si="130"/>
        <v>21.848600000000001</v>
      </c>
      <c r="L2098" s="7" t="s">
        <v>27</v>
      </c>
      <c r="M2098" s="7">
        <v>1</v>
      </c>
      <c r="N2098" s="7">
        <f>INDEX('Delivery Distances'!$B$6:$K$20,MATCH('Sales Summary_working sheet'!L2098,'Delivery Distances'!$A$6:$A$20,0),MATCH('Sales Summary_working sheet'!M2098,'Delivery Distances'!$B$5:$K$5,0))</f>
        <v>18</v>
      </c>
      <c r="O2098" s="7" cm="1">
        <f t="array" ref="O2098">_xlfn.XLOOKUP(L2098,'Delivery Distances'!$A$6:$A$20,_xlfn.XLOOKUP('Sales Summary_working sheet'!M2098,'Delivery Distances'!$B$5:$K$5,'Delivery Distances'!$B$6:$K$20))</f>
        <v>18</v>
      </c>
      <c r="P2098" s="7">
        <f t="shared" si="131"/>
        <v>16</v>
      </c>
    </row>
    <row r="2099" spans="1:16" ht="15.75" customHeight="1" x14ac:dyDescent="0.15">
      <c r="A2099" s="13">
        <v>43994</v>
      </c>
      <c r="B2099" s="19" t="s">
        <v>5360</v>
      </c>
      <c r="C2099" s="7" t="s">
        <v>4029</v>
      </c>
      <c r="D2099" s="14">
        <v>7</v>
      </c>
      <c r="E2099" s="14" t="str">
        <f>_xlfn.XLOOKUP(D2099,'Meal Info'!$A$4:$A$19,'Meal Info'!$B$4:$B$19)</f>
        <v>Vegan</v>
      </c>
      <c r="F2099" s="14" t="str">
        <f>_xlfn.XLOOKUP(D2099,'Meal Info'!$A$4:$A$19,'Meal Info'!$C$4:$C$19)</f>
        <v>Josh</v>
      </c>
      <c r="G2099" s="7">
        <v>31.79</v>
      </c>
      <c r="H2099" s="7">
        <f t="shared" si="132"/>
        <v>3.1790000000000003</v>
      </c>
      <c r="I2099" s="7">
        <f t="shared" si="133"/>
        <v>34.969000000000001</v>
      </c>
      <c r="J2099" s="7">
        <v>0.04</v>
      </c>
      <c r="K2099" s="7">
        <f t="shared" si="130"/>
        <v>1.2716000000000001</v>
      </c>
      <c r="L2099" s="7" t="s">
        <v>5078</v>
      </c>
      <c r="M2099" s="7">
        <v>5</v>
      </c>
      <c r="N2099" s="7">
        <f>INDEX('Delivery Distances'!$B$6:$K$20,MATCH('Sales Summary_working sheet'!L2099,'Delivery Distances'!$A$6:$A$20,0),MATCH('Sales Summary_working sheet'!M2099,'Delivery Distances'!$B$5:$K$5,0))</f>
        <v>5</v>
      </c>
      <c r="O2099" s="7" cm="1">
        <f t="array" ref="O2099">_xlfn.XLOOKUP(L2099,'Delivery Distances'!$A$6:$A$20,_xlfn.XLOOKUP('Sales Summary_working sheet'!M2099,'Delivery Distances'!$B$5:$K$5,'Delivery Distances'!$B$6:$K$20))</f>
        <v>5</v>
      </c>
      <c r="P2099" s="7">
        <f t="shared" si="131"/>
        <v>9</v>
      </c>
    </row>
    <row r="2100" spans="1:16" ht="15.75" customHeight="1" x14ac:dyDescent="0.15">
      <c r="A2100" s="13">
        <v>43994</v>
      </c>
      <c r="B2100" s="19" t="s">
        <v>5360</v>
      </c>
      <c r="C2100" s="7" t="s">
        <v>4557</v>
      </c>
      <c r="D2100" s="14">
        <v>2</v>
      </c>
      <c r="E2100" s="14" t="str">
        <f>_xlfn.XLOOKUP(D2100,'Meal Info'!$A$4:$A$19,'Meal Info'!$B$4:$B$19)</f>
        <v>Tuna</v>
      </c>
      <c r="F2100" s="14" t="str">
        <f>_xlfn.XLOOKUP(D2100,'Meal Info'!$A$4:$A$19,'Meal Info'!$C$4:$C$19)</f>
        <v>Josh</v>
      </c>
      <c r="G2100" s="7">
        <v>45.11</v>
      </c>
      <c r="H2100" s="7">
        <f t="shared" si="132"/>
        <v>4.5110000000000001</v>
      </c>
      <c r="I2100" s="7">
        <f t="shared" si="133"/>
        <v>49.621000000000002</v>
      </c>
      <c r="J2100" s="7">
        <v>0.17</v>
      </c>
      <c r="K2100" s="7">
        <f t="shared" si="130"/>
        <v>7.6687000000000003</v>
      </c>
      <c r="L2100" s="7" t="s">
        <v>5077</v>
      </c>
      <c r="M2100" s="7">
        <v>5</v>
      </c>
      <c r="N2100" s="7">
        <f>INDEX('Delivery Distances'!$B$6:$K$20,MATCH('Sales Summary_working sheet'!L2100,'Delivery Distances'!$A$6:$A$20,0),MATCH('Sales Summary_working sheet'!M2100,'Delivery Distances'!$B$5:$K$5,0))</f>
        <v>2</v>
      </c>
      <c r="O2100" s="7" cm="1">
        <f t="array" ref="O2100">_xlfn.XLOOKUP(L2100,'Delivery Distances'!$A$6:$A$20,_xlfn.XLOOKUP('Sales Summary_working sheet'!M2100,'Delivery Distances'!$B$5:$K$5,'Delivery Distances'!$B$6:$K$20))</f>
        <v>2</v>
      </c>
      <c r="P2100" s="7">
        <f t="shared" si="131"/>
        <v>6</v>
      </c>
    </row>
    <row r="2101" spans="1:16" ht="15.75" customHeight="1" x14ac:dyDescent="0.15">
      <c r="A2101" s="13">
        <v>43994</v>
      </c>
      <c r="B2101" s="19" t="s">
        <v>5360</v>
      </c>
      <c r="C2101" s="7" t="s">
        <v>742</v>
      </c>
      <c r="D2101" s="14">
        <v>7</v>
      </c>
      <c r="E2101" s="14" t="str">
        <f>_xlfn.XLOOKUP(D2101,'Meal Info'!$A$4:$A$19,'Meal Info'!$B$4:$B$19)</f>
        <v>Vegan</v>
      </c>
      <c r="F2101" s="14" t="str">
        <f>_xlfn.XLOOKUP(D2101,'Meal Info'!$A$4:$A$19,'Meal Info'!$C$4:$C$19)</f>
        <v>Josh</v>
      </c>
      <c r="G2101" s="7">
        <v>83.89</v>
      </c>
      <c r="H2101" s="7">
        <f t="shared" si="132"/>
        <v>8.3890000000000011</v>
      </c>
      <c r="I2101" s="7">
        <f t="shared" si="133"/>
        <v>92.278999999999996</v>
      </c>
      <c r="J2101" s="7">
        <v>0.23</v>
      </c>
      <c r="K2101" s="7">
        <f t="shared" si="130"/>
        <v>19.294700000000002</v>
      </c>
      <c r="L2101" s="7" t="s">
        <v>27</v>
      </c>
      <c r="M2101" s="7">
        <v>10</v>
      </c>
      <c r="N2101" s="7">
        <f>INDEX('Delivery Distances'!$B$6:$K$20,MATCH('Sales Summary_working sheet'!L2101,'Delivery Distances'!$A$6:$A$20,0),MATCH('Sales Summary_working sheet'!M2101,'Delivery Distances'!$B$5:$K$5,0))</f>
        <v>18</v>
      </c>
      <c r="O2101" s="7" cm="1">
        <f t="array" ref="O2101">_xlfn.XLOOKUP(L2101,'Delivery Distances'!$A$6:$A$20,_xlfn.XLOOKUP('Sales Summary_working sheet'!M2101,'Delivery Distances'!$B$5:$K$5,'Delivery Distances'!$B$6:$K$20))</f>
        <v>18</v>
      </c>
      <c r="P2101" s="7">
        <f t="shared" si="131"/>
        <v>16</v>
      </c>
    </row>
    <row r="2102" spans="1:16" ht="15.75" customHeight="1" x14ac:dyDescent="0.15">
      <c r="A2102" s="13">
        <v>43994</v>
      </c>
      <c r="B2102" s="19" t="s">
        <v>5360</v>
      </c>
      <c r="C2102" s="7" t="s">
        <v>2289</v>
      </c>
      <c r="D2102" s="14">
        <v>2</v>
      </c>
      <c r="E2102" s="14" t="str">
        <f>_xlfn.XLOOKUP(D2102,'Meal Info'!$A$4:$A$19,'Meal Info'!$B$4:$B$19)</f>
        <v>Tuna</v>
      </c>
      <c r="F2102" s="14" t="str">
        <f>_xlfn.XLOOKUP(D2102,'Meal Info'!$A$4:$A$19,'Meal Info'!$C$4:$C$19)</f>
        <v>Josh</v>
      </c>
      <c r="G2102" s="7">
        <v>14.79</v>
      </c>
      <c r="H2102" s="7">
        <f t="shared" si="132"/>
        <v>1.4790000000000001</v>
      </c>
      <c r="I2102" s="7">
        <f t="shared" si="133"/>
        <v>16.268999999999998</v>
      </c>
      <c r="J2102" s="7">
        <v>0.35</v>
      </c>
      <c r="K2102" s="7">
        <f t="shared" si="130"/>
        <v>5.176499999999999</v>
      </c>
      <c r="L2102" s="7" t="s">
        <v>5079</v>
      </c>
      <c r="M2102" s="7">
        <v>6</v>
      </c>
      <c r="N2102" s="7">
        <f>INDEX('Delivery Distances'!$B$6:$K$20,MATCH('Sales Summary_working sheet'!L2102,'Delivery Distances'!$A$6:$A$20,0),MATCH('Sales Summary_working sheet'!M2102,'Delivery Distances'!$B$5:$K$5,0))</f>
        <v>3</v>
      </c>
      <c r="O2102" s="7" cm="1">
        <f t="array" ref="O2102">_xlfn.XLOOKUP(L2102,'Delivery Distances'!$A$6:$A$20,_xlfn.XLOOKUP('Sales Summary_working sheet'!M2102,'Delivery Distances'!$B$5:$K$5,'Delivery Distances'!$B$6:$K$20))</f>
        <v>3</v>
      </c>
      <c r="P2102" s="7">
        <f t="shared" si="131"/>
        <v>7</v>
      </c>
    </row>
    <row r="2103" spans="1:16" ht="15.75" customHeight="1" x14ac:dyDescent="0.15">
      <c r="A2103" s="13">
        <v>43994</v>
      </c>
      <c r="B2103" s="19" t="s">
        <v>5360</v>
      </c>
      <c r="C2103" s="7" t="s">
        <v>4209</v>
      </c>
      <c r="D2103" s="14">
        <v>11</v>
      </c>
      <c r="E2103" s="14" t="str">
        <f>_xlfn.XLOOKUP(D2103,'Meal Info'!$A$4:$A$19,'Meal Info'!$B$4:$B$19)</f>
        <v>Vitamin boost</v>
      </c>
      <c r="F2103" s="14" t="str">
        <f>_xlfn.XLOOKUP(D2103,'Meal Info'!$A$4:$A$19,'Meal Info'!$C$4:$C$19)</f>
        <v>Josh</v>
      </c>
      <c r="G2103" s="7">
        <v>18.809999999999999</v>
      </c>
      <c r="H2103" s="7">
        <f t="shared" si="132"/>
        <v>1.881</v>
      </c>
      <c r="I2103" s="7">
        <f t="shared" si="133"/>
        <v>20.690999999999999</v>
      </c>
      <c r="J2103" s="7">
        <v>0.36</v>
      </c>
      <c r="K2103" s="7">
        <f t="shared" si="130"/>
        <v>6.7715999999999994</v>
      </c>
      <c r="L2103" s="7" t="s">
        <v>5075</v>
      </c>
      <c r="M2103" s="7">
        <v>7</v>
      </c>
      <c r="N2103" s="7">
        <f>INDEX('Delivery Distances'!$B$6:$K$20,MATCH('Sales Summary_working sheet'!L2103,'Delivery Distances'!$A$6:$A$20,0),MATCH('Sales Summary_working sheet'!M2103,'Delivery Distances'!$B$5:$K$5,0))</f>
        <v>3</v>
      </c>
      <c r="O2103" s="7" cm="1">
        <f t="array" ref="O2103">_xlfn.XLOOKUP(L2103,'Delivery Distances'!$A$6:$A$20,_xlfn.XLOOKUP('Sales Summary_working sheet'!M2103,'Delivery Distances'!$B$5:$K$5,'Delivery Distances'!$B$6:$K$20))</f>
        <v>3</v>
      </c>
      <c r="P2103" s="7">
        <f t="shared" si="131"/>
        <v>7</v>
      </c>
    </row>
    <row r="2104" spans="1:16" ht="15.75" customHeight="1" x14ac:dyDescent="0.15">
      <c r="A2104" s="13">
        <v>43994</v>
      </c>
      <c r="B2104" s="19" t="s">
        <v>5360</v>
      </c>
      <c r="C2104" s="7" t="s">
        <v>933</v>
      </c>
      <c r="D2104" s="14">
        <v>11</v>
      </c>
      <c r="E2104" s="14" t="str">
        <f>_xlfn.XLOOKUP(D2104,'Meal Info'!$A$4:$A$19,'Meal Info'!$B$4:$B$19)</f>
        <v>Vitamin boost</v>
      </c>
      <c r="F2104" s="14" t="str">
        <f>_xlfn.XLOOKUP(D2104,'Meal Info'!$A$4:$A$19,'Meal Info'!$C$4:$C$19)</f>
        <v>Josh</v>
      </c>
      <c r="G2104" s="7">
        <v>1.47</v>
      </c>
      <c r="H2104" s="7">
        <f t="shared" si="132"/>
        <v>0.14699999999999999</v>
      </c>
      <c r="I2104" s="7">
        <f t="shared" si="133"/>
        <v>1.617</v>
      </c>
      <c r="J2104" s="7">
        <v>0.2</v>
      </c>
      <c r="K2104" s="7">
        <f t="shared" si="130"/>
        <v>0.29399999999999998</v>
      </c>
      <c r="L2104" s="7" t="s">
        <v>5080</v>
      </c>
      <c r="M2104" s="7">
        <v>6</v>
      </c>
      <c r="N2104" s="7">
        <f>INDEX('Delivery Distances'!$B$6:$K$20,MATCH('Sales Summary_working sheet'!L2104,'Delivery Distances'!$A$6:$A$20,0),MATCH('Sales Summary_working sheet'!M2104,'Delivery Distances'!$B$5:$K$5,0))</f>
        <v>3</v>
      </c>
      <c r="O2104" s="7" cm="1">
        <f t="array" ref="O2104">_xlfn.XLOOKUP(L2104,'Delivery Distances'!$A$6:$A$20,_xlfn.XLOOKUP('Sales Summary_working sheet'!M2104,'Delivery Distances'!$B$5:$K$5,'Delivery Distances'!$B$6:$K$20))</f>
        <v>3</v>
      </c>
      <c r="P2104" s="7">
        <f t="shared" si="131"/>
        <v>7</v>
      </c>
    </row>
    <row r="2105" spans="1:16" ht="15.75" customHeight="1" x14ac:dyDescent="0.15">
      <c r="A2105" s="13">
        <v>43994</v>
      </c>
      <c r="B2105" s="19" t="s">
        <v>5360</v>
      </c>
      <c r="C2105" s="7" t="s">
        <v>256</v>
      </c>
      <c r="D2105" s="14">
        <v>7</v>
      </c>
      <c r="E2105" s="14" t="str">
        <f>_xlfn.XLOOKUP(D2105,'Meal Info'!$A$4:$A$19,'Meal Info'!$B$4:$B$19)</f>
        <v>Vegan</v>
      </c>
      <c r="F2105" s="14" t="str">
        <f>_xlfn.XLOOKUP(D2105,'Meal Info'!$A$4:$A$19,'Meal Info'!$C$4:$C$19)</f>
        <v>Josh</v>
      </c>
      <c r="G2105" s="7">
        <v>63.23</v>
      </c>
      <c r="H2105" s="7">
        <f t="shared" si="132"/>
        <v>6.3230000000000004</v>
      </c>
      <c r="I2105" s="7">
        <f t="shared" si="133"/>
        <v>69.552999999999997</v>
      </c>
      <c r="J2105" s="7">
        <v>0.25</v>
      </c>
      <c r="K2105" s="7">
        <f t="shared" si="130"/>
        <v>15.807499999999999</v>
      </c>
      <c r="L2105" s="7" t="s">
        <v>5082</v>
      </c>
      <c r="M2105" s="7">
        <v>1</v>
      </c>
      <c r="N2105" s="7">
        <f>INDEX('Delivery Distances'!$B$6:$K$20,MATCH('Sales Summary_working sheet'!L2105,'Delivery Distances'!$A$6:$A$20,0),MATCH('Sales Summary_working sheet'!M2105,'Delivery Distances'!$B$5:$K$5,0))</f>
        <v>3</v>
      </c>
      <c r="O2105" s="7" cm="1">
        <f t="array" ref="O2105">_xlfn.XLOOKUP(L2105,'Delivery Distances'!$A$6:$A$20,_xlfn.XLOOKUP('Sales Summary_working sheet'!M2105,'Delivery Distances'!$B$5:$K$5,'Delivery Distances'!$B$6:$K$20))</f>
        <v>3</v>
      </c>
      <c r="P2105" s="7">
        <f t="shared" si="131"/>
        <v>7</v>
      </c>
    </row>
    <row r="2106" spans="1:16" ht="15.75" customHeight="1" x14ac:dyDescent="0.15">
      <c r="A2106" s="13">
        <v>43994</v>
      </c>
      <c r="B2106" s="19" t="s">
        <v>5360</v>
      </c>
      <c r="C2106" s="7" t="s">
        <v>4001</v>
      </c>
      <c r="D2106" s="14">
        <v>7</v>
      </c>
      <c r="E2106" s="14" t="str">
        <f>_xlfn.XLOOKUP(D2106,'Meal Info'!$A$4:$A$19,'Meal Info'!$B$4:$B$19)</f>
        <v>Vegan</v>
      </c>
      <c r="F2106" s="14" t="str">
        <f>_xlfn.XLOOKUP(D2106,'Meal Info'!$A$4:$A$19,'Meal Info'!$C$4:$C$19)</f>
        <v>Josh</v>
      </c>
      <c r="G2106" s="7">
        <v>49.55</v>
      </c>
      <c r="H2106" s="7">
        <f t="shared" si="132"/>
        <v>4.9550000000000001</v>
      </c>
      <c r="I2106" s="7">
        <f t="shared" si="133"/>
        <v>54.504999999999995</v>
      </c>
      <c r="J2106" s="7">
        <v>0.3</v>
      </c>
      <c r="K2106" s="7">
        <f t="shared" si="130"/>
        <v>14.864999999999998</v>
      </c>
      <c r="L2106" s="7" t="s">
        <v>28</v>
      </c>
      <c r="M2106" s="7">
        <v>4</v>
      </c>
      <c r="N2106" s="7">
        <f>INDEX('Delivery Distances'!$B$6:$K$20,MATCH('Sales Summary_working sheet'!L2106,'Delivery Distances'!$A$6:$A$20,0),MATCH('Sales Summary_working sheet'!M2106,'Delivery Distances'!$B$5:$K$5,0))</f>
        <v>8</v>
      </c>
      <c r="O2106" s="7" cm="1">
        <f t="array" ref="O2106">_xlfn.XLOOKUP(L2106,'Delivery Distances'!$A$6:$A$20,_xlfn.XLOOKUP('Sales Summary_working sheet'!M2106,'Delivery Distances'!$B$5:$K$5,'Delivery Distances'!$B$6:$K$20))</f>
        <v>8</v>
      </c>
      <c r="P2106" s="7">
        <f t="shared" si="131"/>
        <v>11</v>
      </c>
    </row>
    <row r="2107" spans="1:16" ht="15.75" customHeight="1" x14ac:dyDescent="0.15">
      <c r="A2107" s="13">
        <v>43994</v>
      </c>
      <c r="B2107" s="19" t="s">
        <v>5360</v>
      </c>
      <c r="C2107" s="7" t="s">
        <v>3110</v>
      </c>
      <c r="D2107" s="14">
        <v>11</v>
      </c>
      <c r="E2107" s="14" t="str">
        <f>_xlfn.XLOOKUP(D2107,'Meal Info'!$A$4:$A$19,'Meal Info'!$B$4:$B$19)</f>
        <v>Vitamin boost</v>
      </c>
      <c r="F2107" s="14" t="str">
        <f>_xlfn.XLOOKUP(D2107,'Meal Info'!$A$4:$A$19,'Meal Info'!$C$4:$C$19)</f>
        <v>Josh</v>
      </c>
      <c r="G2107" s="7">
        <v>14.49</v>
      </c>
      <c r="H2107" s="7">
        <f t="shared" si="132"/>
        <v>1.4490000000000001</v>
      </c>
      <c r="I2107" s="7">
        <f t="shared" si="133"/>
        <v>15.939</v>
      </c>
      <c r="J2107" s="7">
        <v>0.15</v>
      </c>
      <c r="K2107" s="7">
        <f t="shared" si="130"/>
        <v>2.1734999999999998</v>
      </c>
      <c r="L2107" s="7" t="s">
        <v>29</v>
      </c>
      <c r="M2107" s="7">
        <v>6</v>
      </c>
      <c r="N2107" s="7">
        <f>INDEX('Delivery Distances'!$B$6:$K$20,MATCH('Sales Summary_working sheet'!L2107,'Delivery Distances'!$A$6:$A$20,0),MATCH('Sales Summary_working sheet'!M2107,'Delivery Distances'!$B$5:$K$5,0))</f>
        <v>2</v>
      </c>
      <c r="O2107" s="7" cm="1">
        <f t="array" ref="O2107">_xlfn.XLOOKUP(L2107,'Delivery Distances'!$A$6:$A$20,_xlfn.XLOOKUP('Sales Summary_working sheet'!M2107,'Delivery Distances'!$B$5:$K$5,'Delivery Distances'!$B$6:$K$20))</f>
        <v>2</v>
      </c>
      <c r="P2107" s="7">
        <f t="shared" si="131"/>
        <v>6</v>
      </c>
    </row>
    <row r="2108" spans="1:16" ht="15.75" customHeight="1" x14ac:dyDescent="0.15">
      <c r="A2108" s="13">
        <v>43994</v>
      </c>
      <c r="B2108" s="19" t="s">
        <v>5360</v>
      </c>
      <c r="C2108" s="7" t="s">
        <v>3974</v>
      </c>
      <c r="D2108" s="14">
        <v>7</v>
      </c>
      <c r="E2108" s="14" t="str">
        <f>_xlfn.XLOOKUP(D2108,'Meal Info'!$A$4:$A$19,'Meal Info'!$B$4:$B$19)</f>
        <v>Vegan</v>
      </c>
      <c r="F2108" s="14" t="str">
        <f>_xlfn.XLOOKUP(D2108,'Meal Info'!$A$4:$A$19,'Meal Info'!$C$4:$C$19)</f>
        <v>Josh</v>
      </c>
      <c r="G2108" s="7">
        <v>49.11</v>
      </c>
      <c r="H2108" s="7">
        <f t="shared" si="132"/>
        <v>4.9110000000000005</v>
      </c>
      <c r="I2108" s="7">
        <f t="shared" si="133"/>
        <v>54.021000000000001</v>
      </c>
      <c r="J2108" s="7">
        <v>0.04</v>
      </c>
      <c r="K2108" s="7">
        <f t="shared" si="130"/>
        <v>1.9643999999999999</v>
      </c>
      <c r="L2108" s="7" t="s">
        <v>5079</v>
      </c>
      <c r="M2108" s="7">
        <v>9</v>
      </c>
      <c r="N2108" s="7">
        <f>INDEX('Delivery Distances'!$B$6:$K$20,MATCH('Sales Summary_working sheet'!L2108,'Delivery Distances'!$A$6:$A$20,0),MATCH('Sales Summary_working sheet'!M2108,'Delivery Distances'!$B$5:$K$5,0))</f>
        <v>4</v>
      </c>
      <c r="O2108" s="7" cm="1">
        <f t="array" ref="O2108">_xlfn.XLOOKUP(L2108,'Delivery Distances'!$A$6:$A$20,_xlfn.XLOOKUP('Sales Summary_working sheet'!M2108,'Delivery Distances'!$B$5:$K$5,'Delivery Distances'!$B$6:$K$20))</f>
        <v>4</v>
      </c>
      <c r="P2108" s="7">
        <f t="shared" si="131"/>
        <v>8</v>
      </c>
    </row>
    <row r="2109" spans="1:16" ht="15.75" customHeight="1" x14ac:dyDescent="0.15">
      <c r="A2109" s="13">
        <v>43994</v>
      </c>
      <c r="B2109" s="19" t="s">
        <v>5360</v>
      </c>
      <c r="C2109" s="7" t="s">
        <v>1982</v>
      </c>
      <c r="D2109" s="14">
        <v>11</v>
      </c>
      <c r="E2109" s="14" t="str">
        <f>_xlfn.XLOOKUP(D2109,'Meal Info'!$A$4:$A$19,'Meal Info'!$B$4:$B$19)</f>
        <v>Vitamin boost</v>
      </c>
      <c r="F2109" s="14" t="str">
        <f>_xlfn.XLOOKUP(D2109,'Meal Info'!$A$4:$A$19,'Meal Info'!$C$4:$C$19)</f>
        <v>Josh</v>
      </c>
      <c r="G2109" s="7">
        <v>12.25</v>
      </c>
      <c r="H2109" s="7">
        <f t="shared" si="132"/>
        <v>1.2250000000000001</v>
      </c>
      <c r="I2109" s="7">
        <f t="shared" si="133"/>
        <v>13.475</v>
      </c>
      <c r="J2109" s="7">
        <v>0.13</v>
      </c>
      <c r="K2109" s="7">
        <f t="shared" si="130"/>
        <v>1.5925</v>
      </c>
      <c r="L2109" s="7" t="s">
        <v>27</v>
      </c>
      <c r="M2109" s="7">
        <v>2</v>
      </c>
      <c r="N2109" s="7">
        <f>INDEX('Delivery Distances'!$B$6:$K$20,MATCH('Sales Summary_working sheet'!L2109,'Delivery Distances'!$A$6:$A$20,0),MATCH('Sales Summary_working sheet'!M2109,'Delivery Distances'!$B$5:$K$5,0))</f>
        <v>8</v>
      </c>
      <c r="O2109" s="7" cm="1">
        <f t="array" ref="O2109">_xlfn.XLOOKUP(L2109,'Delivery Distances'!$A$6:$A$20,_xlfn.XLOOKUP('Sales Summary_working sheet'!M2109,'Delivery Distances'!$B$5:$K$5,'Delivery Distances'!$B$6:$K$20))</f>
        <v>8</v>
      </c>
      <c r="P2109" s="7">
        <f t="shared" si="131"/>
        <v>11</v>
      </c>
    </row>
    <row r="2110" spans="1:16" ht="15.75" customHeight="1" x14ac:dyDescent="0.15">
      <c r="A2110" s="13">
        <v>43994</v>
      </c>
      <c r="B2110" s="19" t="s">
        <v>5360</v>
      </c>
      <c r="C2110" s="7" t="s">
        <v>3748</v>
      </c>
      <c r="D2110" s="14">
        <v>11</v>
      </c>
      <c r="E2110" s="14" t="str">
        <f>_xlfn.XLOOKUP(D2110,'Meal Info'!$A$4:$A$19,'Meal Info'!$B$4:$B$19)</f>
        <v>Vitamin boost</v>
      </c>
      <c r="F2110" s="14" t="str">
        <f>_xlfn.XLOOKUP(D2110,'Meal Info'!$A$4:$A$19,'Meal Info'!$C$4:$C$19)</f>
        <v>Josh</v>
      </c>
      <c r="G2110" s="7">
        <v>66.069999999999993</v>
      </c>
      <c r="H2110" s="7">
        <f t="shared" si="132"/>
        <v>6.6069999999999993</v>
      </c>
      <c r="I2110" s="7">
        <f t="shared" si="133"/>
        <v>72.676999999999992</v>
      </c>
      <c r="J2110" s="7">
        <v>0.04</v>
      </c>
      <c r="K2110" s="7">
        <f t="shared" si="130"/>
        <v>2.6427999999999998</v>
      </c>
      <c r="L2110" s="7" t="s">
        <v>28</v>
      </c>
      <c r="M2110" s="7">
        <v>4</v>
      </c>
      <c r="N2110" s="7">
        <f>INDEX('Delivery Distances'!$B$6:$K$20,MATCH('Sales Summary_working sheet'!L2110,'Delivery Distances'!$A$6:$A$20,0),MATCH('Sales Summary_working sheet'!M2110,'Delivery Distances'!$B$5:$K$5,0))</f>
        <v>8</v>
      </c>
      <c r="O2110" s="7" cm="1">
        <f t="array" ref="O2110">_xlfn.XLOOKUP(L2110,'Delivery Distances'!$A$6:$A$20,_xlfn.XLOOKUP('Sales Summary_working sheet'!M2110,'Delivery Distances'!$B$5:$K$5,'Delivery Distances'!$B$6:$K$20))</f>
        <v>8</v>
      </c>
      <c r="P2110" s="7">
        <f t="shared" si="131"/>
        <v>11</v>
      </c>
    </row>
    <row r="2111" spans="1:16" ht="15.75" customHeight="1" x14ac:dyDescent="0.15">
      <c r="A2111" s="13">
        <v>43994</v>
      </c>
      <c r="B2111" s="19" t="s">
        <v>5360</v>
      </c>
      <c r="C2111" s="7" t="s">
        <v>4966</v>
      </c>
      <c r="D2111" s="14">
        <v>7</v>
      </c>
      <c r="E2111" s="14" t="str">
        <f>_xlfn.XLOOKUP(D2111,'Meal Info'!$A$4:$A$19,'Meal Info'!$B$4:$B$19)</f>
        <v>Vegan</v>
      </c>
      <c r="F2111" s="14" t="str">
        <f>_xlfn.XLOOKUP(D2111,'Meal Info'!$A$4:$A$19,'Meal Info'!$C$4:$C$19)</f>
        <v>Josh</v>
      </c>
      <c r="G2111" s="7">
        <v>98.48</v>
      </c>
      <c r="H2111" s="7">
        <f t="shared" si="132"/>
        <v>9.8480000000000008</v>
      </c>
      <c r="I2111" s="7">
        <f t="shared" si="133"/>
        <v>108.328</v>
      </c>
      <c r="J2111" s="7">
        <v>0.34</v>
      </c>
      <c r="K2111" s="7">
        <f t="shared" si="130"/>
        <v>33.483200000000004</v>
      </c>
      <c r="L2111" s="7" t="s">
        <v>5075</v>
      </c>
      <c r="M2111" s="7">
        <v>7</v>
      </c>
      <c r="N2111" s="7">
        <f>INDEX('Delivery Distances'!$B$6:$K$20,MATCH('Sales Summary_working sheet'!L2111,'Delivery Distances'!$A$6:$A$20,0),MATCH('Sales Summary_working sheet'!M2111,'Delivery Distances'!$B$5:$K$5,0))</f>
        <v>3</v>
      </c>
      <c r="O2111" s="7" cm="1">
        <f t="array" ref="O2111">_xlfn.XLOOKUP(L2111,'Delivery Distances'!$A$6:$A$20,_xlfn.XLOOKUP('Sales Summary_working sheet'!M2111,'Delivery Distances'!$B$5:$K$5,'Delivery Distances'!$B$6:$K$20))</f>
        <v>3</v>
      </c>
      <c r="P2111" s="7">
        <f t="shared" si="131"/>
        <v>7</v>
      </c>
    </row>
    <row r="2112" spans="1:16" ht="15.75" customHeight="1" x14ac:dyDescent="0.15">
      <c r="A2112" s="13">
        <v>43994</v>
      </c>
      <c r="B2112" s="19" t="s">
        <v>5360</v>
      </c>
      <c r="C2112" s="7" t="s">
        <v>1985</v>
      </c>
      <c r="D2112" s="14">
        <v>7</v>
      </c>
      <c r="E2112" s="14" t="str">
        <f>_xlfn.XLOOKUP(D2112,'Meal Info'!$A$4:$A$19,'Meal Info'!$B$4:$B$19)</f>
        <v>Vegan</v>
      </c>
      <c r="F2112" s="14" t="str">
        <f>_xlfn.XLOOKUP(D2112,'Meal Info'!$A$4:$A$19,'Meal Info'!$C$4:$C$19)</f>
        <v>Josh</v>
      </c>
      <c r="G2112" s="7">
        <v>81.209999999999994</v>
      </c>
      <c r="H2112" s="7">
        <f t="shared" si="132"/>
        <v>8.1210000000000004</v>
      </c>
      <c r="I2112" s="7">
        <f t="shared" si="133"/>
        <v>89.330999999999989</v>
      </c>
      <c r="J2112" s="7">
        <v>0.25</v>
      </c>
      <c r="K2112" s="7">
        <f t="shared" si="130"/>
        <v>20.302499999999998</v>
      </c>
      <c r="L2112" s="7" t="s">
        <v>27</v>
      </c>
      <c r="M2112" s="7">
        <v>1</v>
      </c>
      <c r="N2112" s="7">
        <f>INDEX('Delivery Distances'!$B$6:$K$20,MATCH('Sales Summary_working sheet'!L2112,'Delivery Distances'!$A$6:$A$20,0),MATCH('Sales Summary_working sheet'!M2112,'Delivery Distances'!$B$5:$K$5,0))</f>
        <v>18</v>
      </c>
      <c r="O2112" s="7" cm="1">
        <f t="array" ref="O2112">_xlfn.XLOOKUP(L2112,'Delivery Distances'!$A$6:$A$20,_xlfn.XLOOKUP('Sales Summary_working sheet'!M2112,'Delivery Distances'!$B$5:$K$5,'Delivery Distances'!$B$6:$K$20))</f>
        <v>18</v>
      </c>
      <c r="P2112" s="7">
        <f t="shared" si="131"/>
        <v>16</v>
      </c>
    </row>
    <row r="2113" spans="1:16" ht="15.75" customHeight="1" x14ac:dyDescent="0.15">
      <c r="A2113" s="13">
        <v>43994</v>
      </c>
      <c r="B2113" s="19" t="s">
        <v>5360</v>
      </c>
      <c r="C2113" s="7" t="s">
        <v>4897</v>
      </c>
      <c r="D2113" s="14">
        <v>7</v>
      </c>
      <c r="E2113" s="14" t="str">
        <f>_xlfn.XLOOKUP(D2113,'Meal Info'!$A$4:$A$19,'Meal Info'!$B$4:$B$19)</f>
        <v>Vegan</v>
      </c>
      <c r="F2113" s="14" t="str">
        <f>_xlfn.XLOOKUP(D2113,'Meal Info'!$A$4:$A$19,'Meal Info'!$C$4:$C$19)</f>
        <v>Josh</v>
      </c>
      <c r="G2113" s="7">
        <v>81.010000000000005</v>
      </c>
      <c r="H2113" s="7">
        <f t="shared" si="132"/>
        <v>8.1010000000000009</v>
      </c>
      <c r="I2113" s="7">
        <f t="shared" si="133"/>
        <v>89.111000000000004</v>
      </c>
      <c r="J2113" s="7">
        <v>0.31</v>
      </c>
      <c r="K2113" s="7">
        <f t="shared" si="130"/>
        <v>25.113100000000003</v>
      </c>
      <c r="L2113" s="7" t="s">
        <v>5083</v>
      </c>
      <c r="M2113" s="7">
        <v>7</v>
      </c>
      <c r="N2113" s="7">
        <f>INDEX('Delivery Distances'!$B$6:$K$20,MATCH('Sales Summary_working sheet'!L2113,'Delivery Distances'!$A$6:$A$20,0),MATCH('Sales Summary_working sheet'!M2113,'Delivery Distances'!$B$5:$K$5,0))</f>
        <v>3</v>
      </c>
      <c r="O2113" s="7" cm="1">
        <f t="array" ref="O2113">_xlfn.XLOOKUP(L2113,'Delivery Distances'!$A$6:$A$20,_xlfn.XLOOKUP('Sales Summary_working sheet'!M2113,'Delivery Distances'!$B$5:$K$5,'Delivery Distances'!$B$6:$K$20))</f>
        <v>3</v>
      </c>
      <c r="P2113" s="7">
        <f t="shared" si="131"/>
        <v>7</v>
      </c>
    </row>
    <row r="2114" spans="1:16" ht="15.75" customHeight="1" x14ac:dyDescent="0.15">
      <c r="A2114" s="13">
        <v>43994</v>
      </c>
      <c r="B2114" s="19" t="s">
        <v>5360</v>
      </c>
      <c r="C2114" s="7" t="s">
        <v>3013</v>
      </c>
      <c r="D2114" s="14">
        <v>11</v>
      </c>
      <c r="E2114" s="14" t="str">
        <f>_xlfn.XLOOKUP(D2114,'Meal Info'!$A$4:$A$19,'Meal Info'!$B$4:$B$19)</f>
        <v>Vitamin boost</v>
      </c>
      <c r="F2114" s="14" t="str">
        <f>_xlfn.XLOOKUP(D2114,'Meal Info'!$A$4:$A$19,'Meal Info'!$C$4:$C$19)</f>
        <v>Josh</v>
      </c>
      <c r="G2114" s="7">
        <v>48.56</v>
      </c>
      <c r="H2114" s="7">
        <f t="shared" si="132"/>
        <v>4.8560000000000008</v>
      </c>
      <c r="I2114" s="7">
        <f t="shared" si="133"/>
        <v>53.416000000000004</v>
      </c>
      <c r="J2114" s="7">
        <v>0.35</v>
      </c>
      <c r="K2114" s="7">
        <f t="shared" si="130"/>
        <v>16.995999999999999</v>
      </c>
      <c r="L2114" s="7" t="s">
        <v>30</v>
      </c>
      <c r="M2114" s="7">
        <v>5</v>
      </c>
      <c r="N2114" s="7">
        <f>INDEX('Delivery Distances'!$B$6:$K$20,MATCH('Sales Summary_working sheet'!L2114,'Delivery Distances'!$A$6:$A$20,0),MATCH('Sales Summary_working sheet'!M2114,'Delivery Distances'!$B$5:$K$5,0))</f>
        <v>18</v>
      </c>
      <c r="O2114" s="7" cm="1">
        <f t="array" ref="O2114">_xlfn.XLOOKUP(L2114,'Delivery Distances'!$A$6:$A$20,_xlfn.XLOOKUP('Sales Summary_working sheet'!M2114,'Delivery Distances'!$B$5:$K$5,'Delivery Distances'!$B$6:$K$20))</f>
        <v>18</v>
      </c>
      <c r="P2114" s="7">
        <f t="shared" si="131"/>
        <v>16</v>
      </c>
    </row>
    <row r="2115" spans="1:16" ht="15.75" customHeight="1" x14ac:dyDescent="0.15">
      <c r="A2115" s="13">
        <v>43994</v>
      </c>
      <c r="B2115" s="19" t="s">
        <v>5360</v>
      </c>
      <c r="C2115" s="7" t="s">
        <v>1229</v>
      </c>
      <c r="D2115" s="14">
        <v>2</v>
      </c>
      <c r="E2115" s="14" t="str">
        <f>_xlfn.XLOOKUP(D2115,'Meal Info'!$A$4:$A$19,'Meal Info'!$B$4:$B$19)</f>
        <v>Tuna</v>
      </c>
      <c r="F2115" s="14" t="str">
        <f>_xlfn.XLOOKUP(D2115,'Meal Info'!$A$4:$A$19,'Meal Info'!$C$4:$C$19)</f>
        <v>Josh</v>
      </c>
      <c r="G2115" s="7">
        <v>94.2</v>
      </c>
      <c r="H2115" s="7">
        <f t="shared" si="132"/>
        <v>9.42</v>
      </c>
      <c r="I2115" s="7">
        <f t="shared" si="133"/>
        <v>103.62</v>
      </c>
      <c r="J2115" s="7">
        <v>0.17</v>
      </c>
      <c r="K2115" s="7">
        <f t="shared" si="130"/>
        <v>16.014000000000003</v>
      </c>
      <c r="L2115" s="7" t="s">
        <v>5075</v>
      </c>
      <c r="M2115" s="7">
        <v>8</v>
      </c>
      <c r="N2115" s="7">
        <f>INDEX('Delivery Distances'!$B$6:$K$20,MATCH('Sales Summary_working sheet'!L2115,'Delivery Distances'!$A$6:$A$20,0),MATCH('Sales Summary_working sheet'!M2115,'Delivery Distances'!$B$5:$K$5,0))</f>
        <v>2</v>
      </c>
      <c r="O2115" s="7" cm="1">
        <f t="array" ref="O2115">_xlfn.XLOOKUP(L2115,'Delivery Distances'!$A$6:$A$20,_xlfn.XLOOKUP('Sales Summary_working sheet'!M2115,'Delivery Distances'!$B$5:$K$5,'Delivery Distances'!$B$6:$K$20))</f>
        <v>2</v>
      </c>
      <c r="P2115" s="7">
        <f t="shared" si="131"/>
        <v>6</v>
      </c>
    </row>
    <row r="2116" spans="1:16" ht="15.75" customHeight="1" x14ac:dyDescent="0.15">
      <c r="A2116" s="13">
        <v>43994</v>
      </c>
      <c r="B2116" s="19" t="s">
        <v>5360</v>
      </c>
      <c r="C2116" s="7" t="s">
        <v>4536</v>
      </c>
      <c r="D2116" s="14">
        <v>7</v>
      </c>
      <c r="E2116" s="14" t="str">
        <f>_xlfn.XLOOKUP(D2116,'Meal Info'!$A$4:$A$19,'Meal Info'!$B$4:$B$19)</f>
        <v>Vegan</v>
      </c>
      <c r="F2116" s="14" t="str">
        <f>_xlfn.XLOOKUP(D2116,'Meal Info'!$A$4:$A$19,'Meal Info'!$C$4:$C$19)</f>
        <v>Josh</v>
      </c>
      <c r="G2116" s="7">
        <v>74.81</v>
      </c>
      <c r="H2116" s="7">
        <f t="shared" si="132"/>
        <v>7.4810000000000008</v>
      </c>
      <c r="I2116" s="7">
        <f t="shared" si="133"/>
        <v>82.290999999999997</v>
      </c>
      <c r="J2116" s="7">
        <v>0.26</v>
      </c>
      <c r="K2116" s="7">
        <f t="shared" si="130"/>
        <v>19.450600000000001</v>
      </c>
      <c r="L2116" s="7" t="s">
        <v>28</v>
      </c>
      <c r="M2116" s="7">
        <v>8</v>
      </c>
      <c r="N2116" s="7">
        <f>INDEX('Delivery Distances'!$B$6:$K$20,MATCH('Sales Summary_working sheet'!L2116,'Delivery Distances'!$A$6:$A$20,0),MATCH('Sales Summary_working sheet'!M2116,'Delivery Distances'!$B$5:$K$5,0))</f>
        <v>17</v>
      </c>
      <c r="O2116" s="7" cm="1">
        <f t="array" ref="O2116">_xlfn.XLOOKUP(L2116,'Delivery Distances'!$A$6:$A$20,_xlfn.XLOOKUP('Sales Summary_working sheet'!M2116,'Delivery Distances'!$B$5:$K$5,'Delivery Distances'!$B$6:$K$20))</f>
        <v>17</v>
      </c>
      <c r="P2116" s="7">
        <f t="shared" si="131"/>
        <v>15.5</v>
      </c>
    </row>
    <row r="2117" spans="1:16" ht="15.75" customHeight="1" x14ac:dyDescent="0.15">
      <c r="A2117" s="13">
        <v>43994</v>
      </c>
      <c r="B2117" s="19" t="s">
        <v>5361</v>
      </c>
      <c r="C2117" s="7" t="s">
        <v>2707</v>
      </c>
      <c r="D2117" s="14">
        <v>7</v>
      </c>
      <c r="E2117" s="14" t="str">
        <f>_xlfn.XLOOKUP(D2117,'Meal Info'!$A$4:$A$19,'Meal Info'!$B$4:$B$19)</f>
        <v>Vegan</v>
      </c>
      <c r="F2117" s="14" t="str">
        <f>_xlfn.XLOOKUP(D2117,'Meal Info'!$A$4:$A$19,'Meal Info'!$C$4:$C$19)</f>
        <v>Josh</v>
      </c>
      <c r="G2117" s="7">
        <v>18.36</v>
      </c>
      <c r="H2117" s="7">
        <f t="shared" si="132"/>
        <v>1.8360000000000001</v>
      </c>
      <c r="I2117" s="7">
        <f t="shared" si="133"/>
        <v>20.195999999999998</v>
      </c>
      <c r="J2117" s="7">
        <v>0.04</v>
      </c>
      <c r="K2117" s="7">
        <f t="shared" ref="K2117:K2180" si="134">J2117*G2117</f>
        <v>0.73439999999999994</v>
      </c>
      <c r="L2117" s="7" t="s">
        <v>5078</v>
      </c>
      <c r="M2117" s="7">
        <v>5</v>
      </c>
      <c r="N2117" s="7">
        <f>INDEX('Delivery Distances'!$B$6:$K$20,MATCH('Sales Summary_working sheet'!L2117,'Delivery Distances'!$A$6:$A$20,0),MATCH('Sales Summary_working sheet'!M2117,'Delivery Distances'!$B$5:$K$5,0))</f>
        <v>5</v>
      </c>
      <c r="O2117" s="7" cm="1">
        <f t="array" ref="O2117">_xlfn.XLOOKUP(L2117,'Delivery Distances'!$A$6:$A$20,_xlfn.XLOOKUP('Sales Summary_working sheet'!M2117,'Delivery Distances'!$B$5:$K$5,'Delivery Distances'!$B$6:$K$20))</f>
        <v>5</v>
      </c>
      <c r="P2117" s="7">
        <f t="shared" ref="P2117:P2180" si="135">IF(O2117&lt;=2, O2117*3, IF(O2117&lt;=6, 3*2 + (O2117-2)*1, 3*2 + 4*1 + (O2117-6)*0.5))</f>
        <v>9</v>
      </c>
    </row>
    <row r="2118" spans="1:16" ht="15.75" customHeight="1" x14ac:dyDescent="0.15">
      <c r="A2118" s="13">
        <v>43994</v>
      </c>
      <c r="B2118" s="19" t="s">
        <v>5361</v>
      </c>
      <c r="C2118" s="7" t="s">
        <v>1248</v>
      </c>
      <c r="D2118" s="14">
        <v>7</v>
      </c>
      <c r="E2118" s="14" t="str">
        <f>_xlfn.XLOOKUP(D2118,'Meal Info'!$A$4:$A$19,'Meal Info'!$B$4:$B$19)</f>
        <v>Vegan</v>
      </c>
      <c r="F2118" s="14" t="str">
        <f>_xlfn.XLOOKUP(D2118,'Meal Info'!$A$4:$A$19,'Meal Info'!$C$4:$C$19)</f>
        <v>Josh</v>
      </c>
      <c r="G2118" s="7">
        <v>65.69</v>
      </c>
      <c r="H2118" s="7">
        <f t="shared" si="132"/>
        <v>6.569</v>
      </c>
      <c r="I2118" s="7">
        <f t="shared" si="133"/>
        <v>72.259</v>
      </c>
      <c r="J2118" s="7">
        <v>0.4</v>
      </c>
      <c r="K2118" s="7">
        <f t="shared" si="134"/>
        <v>26.276</v>
      </c>
      <c r="L2118" s="7" t="s">
        <v>29</v>
      </c>
      <c r="M2118" s="7">
        <v>4</v>
      </c>
      <c r="N2118" s="7">
        <f>INDEX('Delivery Distances'!$B$6:$K$20,MATCH('Sales Summary_working sheet'!L2118,'Delivery Distances'!$A$6:$A$20,0),MATCH('Sales Summary_working sheet'!M2118,'Delivery Distances'!$B$5:$K$5,0))</f>
        <v>14</v>
      </c>
      <c r="O2118" s="7" cm="1">
        <f t="array" ref="O2118">_xlfn.XLOOKUP(L2118,'Delivery Distances'!$A$6:$A$20,_xlfn.XLOOKUP('Sales Summary_working sheet'!M2118,'Delivery Distances'!$B$5:$K$5,'Delivery Distances'!$B$6:$K$20))</f>
        <v>14</v>
      </c>
      <c r="P2118" s="7">
        <f t="shared" si="135"/>
        <v>14</v>
      </c>
    </row>
    <row r="2119" spans="1:16" ht="15.75" customHeight="1" x14ac:dyDescent="0.15">
      <c r="A2119" s="13">
        <v>43994</v>
      </c>
      <c r="B2119" s="19" t="s">
        <v>5361</v>
      </c>
      <c r="C2119" s="7" t="s">
        <v>2286</v>
      </c>
      <c r="D2119" s="14">
        <v>7</v>
      </c>
      <c r="E2119" s="14" t="str">
        <f>_xlfn.XLOOKUP(D2119,'Meal Info'!$A$4:$A$19,'Meal Info'!$B$4:$B$19)</f>
        <v>Vegan</v>
      </c>
      <c r="F2119" s="14" t="str">
        <f>_xlfn.XLOOKUP(D2119,'Meal Info'!$A$4:$A$19,'Meal Info'!$C$4:$C$19)</f>
        <v>Josh</v>
      </c>
      <c r="G2119" s="7">
        <v>78.8</v>
      </c>
      <c r="H2119" s="7">
        <f t="shared" si="132"/>
        <v>7.88</v>
      </c>
      <c r="I2119" s="7">
        <f t="shared" si="133"/>
        <v>86.679999999999993</v>
      </c>
      <c r="J2119" s="7">
        <v>0.23</v>
      </c>
      <c r="K2119" s="7">
        <f t="shared" si="134"/>
        <v>18.123999999999999</v>
      </c>
      <c r="L2119" s="7" t="s">
        <v>5077</v>
      </c>
      <c r="M2119" s="7">
        <v>10</v>
      </c>
      <c r="N2119" s="7">
        <f>INDEX('Delivery Distances'!$B$6:$K$20,MATCH('Sales Summary_working sheet'!L2119,'Delivery Distances'!$A$6:$A$20,0),MATCH('Sales Summary_working sheet'!M2119,'Delivery Distances'!$B$5:$K$5,0))</f>
        <v>6</v>
      </c>
      <c r="O2119" s="7" cm="1">
        <f t="array" ref="O2119">_xlfn.XLOOKUP(L2119,'Delivery Distances'!$A$6:$A$20,_xlfn.XLOOKUP('Sales Summary_working sheet'!M2119,'Delivery Distances'!$B$5:$K$5,'Delivery Distances'!$B$6:$K$20))</f>
        <v>6</v>
      </c>
      <c r="P2119" s="7">
        <f t="shared" si="135"/>
        <v>10</v>
      </c>
    </row>
    <row r="2120" spans="1:16" ht="15.75" customHeight="1" x14ac:dyDescent="0.15">
      <c r="A2120" s="13">
        <v>43994</v>
      </c>
      <c r="B2120" s="19" t="s">
        <v>5361</v>
      </c>
      <c r="C2120" s="7" t="s">
        <v>3548</v>
      </c>
      <c r="D2120" s="14">
        <v>7</v>
      </c>
      <c r="E2120" s="14" t="str">
        <f>_xlfn.XLOOKUP(D2120,'Meal Info'!$A$4:$A$19,'Meal Info'!$B$4:$B$19)</f>
        <v>Vegan</v>
      </c>
      <c r="F2120" s="14" t="str">
        <f>_xlfn.XLOOKUP(D2120,'Meal Info'!$A$4:$A$19,'Meal Info'!$C$4:$C$19)</f>
        <v>Josh</v>
      </c>
      <c r="G2120" s="7">
        <v>60.9</v>
      </c>
      <c r="H2120" s="7">
        <f t="shared" ref="H2120:H2183" si="136">G2120*10%</f>
        <v>6.09</v>
      </c>
      <c r="I2120" s="7">
        <f t="shared" ref="I2120:I2183" si="137">G2120+H2120</f>
        <v>66.989999999999995</v>
      </c>
      <c r="J2120" s="7">
        <v>0.06</v>
      </c>
      <c r="K2120" s="7">
        <f t="shared" si="134"/>
        <v>3.6539999999999999</v>
      </c>
      <c r="L2120" s="7" t="s">
        <v>28</v>
      </c>
      <c r="M2120" s="7">
        <v>2</v>
      </c>
      <c r="N2120" s="7">
        <f>INDEX('Delivery Distances'!$B$6:$K$20,MATCH('Sales Summary_working sheet'!L2120,'Delivery Distances'!$A$6:$A$20,0),MATCH('Sales Summary_working sheet'!M2120,'Delivery Distances'!$B$5:$K$5,0))</f>
        <v>12</v>
      </c>
      <c r="O2120" s="7" cm="1">
        <f t="array" ref="O2120">_xlfn.XLOOKUP(L2120,'Delivery Distances'!$A$6:$A$20,_xlfn.XLOOKUP('Sales Summary_working sheet'!M2120,'Delivery Distances'!$B$5:$K$5,'Delivery Distances'!$B$6:$K$20))</f>
        <v>12</v>
      </c>
      <c r="P2120" s="7">
        <f t="shared" si="135"/>
        <v>13</v>
      </c>
    </row>
    <row r="2121" spans="1:16" ht="15.75" customHeight="1" x14ac:dyDescent="0.15">
      <c r="A2121" s="13">
        <v>43994</v>
      </c>
      <c r="B2121" s="19" t="s">
        <v>5361</v>
      </c>
      <c r="C2121" s="7" t="s">
        <v>1537</v>
      </c>
      <c r="D2121" s="14">
        <v>11</v>
      </c>
      <c r="E2121" s="14" t="str">
        <f>_xlfn.XLOOKUP(D2121,'Meal Info'!$A$4:$A$19,'Meal Info'!$B$4:$B$19)</f>
        <v>Vitamin boost</v>
      </c>
      <c r="F2121" s="14" t="str">
        <f>_xlfn.XLOOKUP(D2121,'Meal Info'!$A$4:$A$19,'Meal Info'!$C$4:$C$19)</f>
        <v>Josh</v>
      </c>
      <c r="G2121" s="7">
        <v>88.61</v>
      </c>
      <c r="H2121" s="7">
        <f t="shared" si="136"/>
        <v>8.8610000000000007</v>
      </c>
      <c r="I2121" s="7">
        <f t="shared" si="137"/>
        <v>97.471000000000004</v>
      </c>
      <c r="J2121" s="7">
        <v>0.26</v>
      </c>
      <c r="K2121" s="7">
        <f t="shared" si="134"/>
        <v>23.038600000000002</v>
      </c>
      <c r="L2121" s="7" t="s">
        <v>5076</v>
      </c>
      <c r="M2121" s="7">
        <v>4</v>
      </c>
      <c r="N2121" s="7">
        <f>INDEX('Delivery Distances'!$B$6:$K$20,MATCH('Sales Summary_working sheet'!L2121,'Delivery Distances'!$A$6:$A$20,0),MATCH('Sales Summary_working sheet'!M2121,'Delivery Distances'!$B$5:$K$5,0))</f>
        <v>11</v>
      </c>
      <c r="O2121" s="7" cm="1">
        <f t="array" ref="O2121">_xlfn.XLOOKUP(L2121,'Delivery Distances'!$A$6:$A$20,_xlfn.XLOOKUP('Sales Summary_working sheet'!M2121,'Delivery Distances'!$B$5:$K$5,'Delivery Distances'!$B$6:$K$20))</f>
        <v>11</v>
      </c>
      <c r="P2121" s="7">
        <f t="shared" si="135"/>
        <v>12.5</v>
      </c>
    </row>
    <row r="2122" spans="1:16" ht="15.75" customHeight="1" x14ac:dyDescent="0.15">
      <c r="A2122" s="13">
        <v>43994</v>
      </c>
      <c r="B2122" s="19" t="s">
        <v>5361</v>
      </c>
      <c r="C2122" s="7" t="s">
        <v>2244</v>
      </c>
      <c r="D2122" s="14">
        <v>11</v>
      </c>
      <c r="E2122" s="14" t="str">
        <f>_xlfn.XLOOKUP(D2122,'Meal Info'!$A$4:$A$19,'Meal Info'!$B$4:$B$19)</f>
        <v>Vitamin boost</v>
      </c>
      <c r="F2122" s="14" t="str">
        <f>_xlfn.XLOOKUP(D2122,'Meal Info'!$A$4:$A$19,'Meal Info'!$C$4:$C$19)</f>
        <v>Josh</v>
      </c>
      <c r="G2122" s="7">
        <v>97.63</v>
      </c>
      <c r="H2122" s="7">
        <f t="shared" si="136"/>
        <v>9.7629999999999999</v>
      </c>
      <c r="I2122" s="7">
        <f t="shared" si="137"/>
        <v>107.393</v>
      </c>
      <c r="J2122" s="7">
        <v>0.16</v>
      </c>
      <c r="K2122" s="7">
        <f t="shared" si="134"/>
        <v>15.620799999999999</v>
      </c>
      <c r="L2122" s="7" t="s">
        <v>5075</v>
      </c>
      <c r="M2122" s="7">
        <v>2</v>
      </c>
      <c r="N2122" s="7">
        <f>INDEX('Delivery Distances'!$B$6:$K$20,MATCH('Sales Summary_working sheet'!L2122,'Delivery Distances'!$A$6:$A$20,0),MATCH('Sales Summary_working sheet'!M2122,'Delivery Distances'!$B$5:$K$5,0))</f>
        <v>15</v>
      </c>
      <c r="O2122" s="7" cm="1">
        <f t="array" ref="O2122">_xlfn.XLOOKUP(L2122,'Delivery Distances'!$A$6:$A$20,_xlfn.XLOOKUP('Sales Summary_working sheet'!M2122,'Delivery Distances'!$B$5:$K$5,'Delivery Distances'!$B$6:$K$20))</f>
        <v>15</v>
      </c>
      <c r="P2122" s="7">
        <f t="shared" si="135"/>
        <v>14.5</v>
      </c>
    </row>
    <row r="2123" spans="1:16" ht="15.75" customHeight="1" x14ac:dyDescent="0.15">
      <c r="A2123" s="13">
        <v>43994</v>
      </c>
      <c r="B2123" s="19" t="s">
        <v>5361</v>
      </c>
      <c r="C2123" s="7" t="s">
        <v>897</v>
      </c>
      <c r="D2123" s="14">
        <v>2</v>
      </c>
      <c r="E2123" s="14" t="str">
        <f>_xlfn.XLOOKUP(D2123,'Meal Info'!$A$4:$A$19,'Meal Info'!$B$4:$B$19)</f>
        <v>Tuna</v>
      </c>
      <c r="F2123" s="14" t="str">
        <f>_xlfn.XLOOKUP(D2123,'Meal Info'!$A$4:$A$19,'Meal Info'!$C$4:$C$19)</f>
        <v>Josh</v>
      </c>
      <c r="G2123" s="7">
        <v>0.3</v>
      </c>
      <c r="H2123" s="7">
        <f t="shared" si="136"/>
        <v>0.03</v>
      </c>
      <c r="I2123" s="7">
        <f t="shared" si="137"/>
        <v>0.32999999999999996</v>
      </c>
      <c r="J2123" s="7">
        <v>0.05</v>
      </c>
      <c r="K2123" s="7">
        <f t="shared" si="134"/>
        <v>1.4999999999999999E-2</v>
      </c>
      <c r="L2123" s="7" t="s">
        <v>5075</v>
      </c>
      <c r="M2123" s="7">
        <v>6</v>
      </c>
      <c r="N2123" s="7">
        <f>INDEX('Delivery Distances'!$B$6:$K$20,MATCH('Sales Summary_working sheet'!L2123,'Delivery Distances'!$A$6:$A$20,0),MATCH('Sales Summary_working sheet'!M2123,'Delivery Distances'!$B$5:$K$5,0))</f>
        <v>11</v>
      </c>
      <c r="O2123" s="7" cm="1">
        <f t="array" ref="O2123">_xlfn.XLOOKUP(L2123,'Delivery Distances'!$A$6:$A$20,_xlfn.XLOOKUP('Sales Summary_working sheet'!M2123,'Delivery Distances'!$B$5:$K$5,'Delivery Distances'!$B$6:$K$20))</f>
        <v>11</v>
      </c>
      <c r="P2123" s="7">
        <f t="shared" si="135"/>
        <v>12.5</v>
      </c>
    </row>
    <row r="2124" spans="1:16" ht="15.75" customHeight="1" x14ac:dyDescent="0.15">
      <c r="A2124" s="13">
        <v>43994</v>
      </c>
      <c r="B2124" s="19" t="s">
        <v>5361</v>
      </c>
      <c r="C2124" s="7" t="s">
        <v>2437</v>
      </c>
      <c r="D2124" s="14">
        <v>7</v>
      </c>
      <c r="E2124" s="14" t="str">
        <f>_xlfn.XLOOKUP(D2124,'Meal Info'!$A$4:$A$19,'Meal Info'!$B$4:$B$19)</f>
        <v>Vegan</v>
      </c>
      <c r="F2124" s="14" t="str">
        <f>_xlfn.XLOOKUP(D2124,'Meal Info'!$A$4:$A$19,'Meal Info'!$C$4:$C$19)</f>
        <v>Josh</v>
      </c>
      <c r="G2124" s="7">
        <v>47.87</v>
      </c>
      <c r="H2124" s="7">
        <f t="shared" si="136"/>
        <v>4.7869999999999999</v>
      </c>
      <c r="I2124" s="7">
        <f t="shared" si="137"/>
        <v>52.656999999999996</v>
      </c>
      <c r="J2124" s="7">
        <v>7.0000000000000007E-2</v>
      </c>
      <c r="K2124" s="7">
        <f t="shared" si="134"/>
        <v>3.3509000000000002</v>
      </c>
      <c r="L2124" s="7" t="s">
        <v>27</v>
      </c>
      <c r="M2124" s="7">
        <v>2</v>
      </c>
      <c r="N2124" s="7">
        <f>INDEX('Delivery Distances'!$B$6:$K$20,MATCH('Sales Summary_working sheet'!L2124,'Delivery Distances'!$A$6:$A$20,0),MATCH('Sales Summary_working sheet'!M2124,'Delivery Distances'!$B$5:$K$5,0))</f>
        <v>8</v>
      </c>
      <c r="O2124" s="7" cm="1">
        <f t="array" ref="O2124">_xlfn.XLOOKUP(L2124,'Delivery Distances'!$A$6:$A$20,_xlfn.XLOOKUP('Sales Summary_working sheet'!M2124,'Delivery Distances'!$B$5:$K$5,'Delivery Distances'!$B$6:$K$20))</f>
        <v>8</v>
      </c>
      <c r="P2124" s="7">
        <f t="shared" si="135"/>
        <v>11</v>
      </c>
    </row>
    <row r="2125" spans="1:16" ht="15.75" customHeight="1" x14ac:dyDescent="0.15">
      <c r="A2125" s="13">
        <v>43994</v>
      </c>
      <c r="B2125" s="19" t="s">
        <v>5361</v>
      </c>
      <c r="C2125" s="7" t="s">
        <v>2529</v>
      </c>
      <c r="D2125" s="14">
        <v>11</v>
      </c>
      <c r="E2125" s="14" t="str">
        <f>_xlfn.XLOOKUP(D2125,'Meal Info'!$A$4:$A$19,'Meal Info'!$B$4:$B$19)</f>
        <v>Vitamin boost</v>
      </c>
      <c r="F2125" s="14" t="str">
        <f>_xlfn.XLOOKUP(D2125,'Meal Info'!$A$4:$A$19,'Meal Info'!$C$4:$C$19)</f>
        <v>Josh</v>
      </c>
      <c r="G2125" s="7">
        <v>96.46</v>
      </c>
      <c r="H2125" s="7">
        <f t="shared" si="136"/>
        <v>9.6460000000000008</v>
      </c>
      <c r="I2125" s="7">
        <f t="shared" si="137"/>
        <v>106.10599999999999</v>
      </c>
      <c r="J2125" s="7">
        <v>0.28999999999999998</v>
      </c>
      <c r="K2125" s="7">
        <f t="shared" si="134"/>
        <v>27.973399999999994</v>
      </c>
      <c r="L2125" s="7" t="s">
        <v>27</v>
      </c>
      <c r="M2125" s="7">
        <v>1</v>
      </c>
      <c r="N2125" s="7">
        <f>INDEX('Delivery Distances'!$B$6:$K$20,MATCH('Sales Summary_working sheet'!L2125,'Delivery Distances'!$A$6:$A$20,0),MATCH('Sales Summary_working sheet'!M2125,'Delivery Distances'!$B$5:$K$5,0))</f>
        <v>18</v>
      </c>
      <c r="O2125" s="7" cm="1">
        <f t="array" ref="O2125">_xlfn.XLOOKUP(L2125,'Delivery Distances'!$A$6:$A$20,_xlfn.XLOOKUP('Sales Summary_working sheet'!M2125,'Delivery Distances'!$B$5:$K$5,'Delivery Distances'!$B$6:$K$20))</f>
        <v>18</v>
      </c>
      <c r="P2125" s="7">
        <f t="shared" si="135"/>
        <v>16</v>
      </c>
    </row>
    <row r="2126" spans="1:16" ht="15.75" customHeight="1" x14ac:dyDescent="0.15">
      <c r="A2126" s="13">
        <v>43994</v>
      </c>
      <c r="B2126" s="19" t="s">
        <v>5361</v>
      </c>
      <c r="C2126" s="7" t="s">
        <v>4369</v>
      </c>
      <c r="D2126" s="14">
        <v>7</v>
      </c>
      <c r="E2126" s="14" t="str">
        <f>_xlfn.XLOOKUP(D2126,'Meal Info'!$A$4:$A$19,'Meal Info'!$B$4:$B$19)</f>
        <v>Vegan</v>
      </c>
      <c r="F2126" s="14" t="str">
        <f>_xlfn.XLOOKUP(D2126,'Meal Info'!$A$4:$A$19,'Meal Info'!$C$4:$C$19)</f>
        <v>Josh</v>
      </c>
      <c r="G2126" s="7">
        <v>23.17</v>
      </c>
      <c r="H2126" s="7">
        <f t="shared" si="136"/>
        <v>2.3170000000000002</v>
      </c>
      <c r="I2126" s="7">
        <f t="shared" si="137"/>
        <v>25.487000000000002</v>
      </c>
      <c r="J2126" s="7">
        <v>0.1</v>
      </c>
      <c r="K2126" s="7">
        <f t="shared" si="134"/>
        <v>2.3170000000000002</v>
      </c>
      <c r="L2126" s="7" t="s">
        <v>5080</v>
      </c>
      <c r="M2126" s="7">
        <v>4</v>
      </c>
      <c r="N2126" s="7">
        <f>INDEX('Delivery Distances'!$B$6:$K$20,MATCH('Sales Summary_working sheet'!L2126,'Delivery Distances'!$A$6:$A$20,0),MATCH('Sales Summary_working sheet'!M2126,'Delivery Distances'!$B$5:$K$5,0))</f>
        <v>5</v>
      </c>
      <c r="O2126" s="7" cm="1">
        <f t="array" ref="O2126">_xlfn.XLOOKUP(L2126,'Delivery Distances'!$A$6:$A$20,_xlfn.XLOOKUP('Sales Summary_working sheet'!M2126,'Delivery Distances'!$B$5:$K$5,'Delivery Distances'!$B$6:$K$20))</f>
        <v>5</v>
      </c>
      <c r="P2126" s="7">
        <f t="shared" si="135"/>
        <v>9</v>
      </c>
    </row>
    <row r="2127" spans="1:16" ht="15.75" customHeight="1" x14ac:dyDescent="0.15">
      <c r="A2127" s="13">
        <v>43994</v>
      </c>
      <c r="B2127" s="19" t="s">
        <v>5361</v>
      </c>
      <c r="C2127" s="7" t="s">
        <v>497</v>
      </c>
      <c r="D2127" s="14">
        <v>2</v>
      </c>
      <c r="E2127" s="14" t="str">
        <f>_xlfn.XLOOKUP(D2127,'Meal Info'!$A$4:$A$19,'Meal Info'!$B$4:$B$19)</f>
        <v>Tuna</v>
      </c>
      <c r="F2127" s="14" t="str">
        <f>_xlfn.XLOOKUP(D2127,'Meal Info'!$A$4:$A$19,'Meal Info'!$C$4:$C$19)</f>
        <v>Josh</v>
      </c>
      <c r="G2127" s="7">
        <v>8.48</v>
      </c>
      <c r="H2127" s="7">
        <f t="shared" si="136"/>
        <v>0.84800000000000009</v>
      </c>
      <c r="I2127" s="7">
        <f t="shared" si="137"/>
        <v>9.3280000000000012</v>
      </c>
      <c r="J2127" s="7">
        <v>0.13</v>
      </c>
      <c r="K2127" s="7">
        <f t="shared" si="134"/>
        <v>1.1024</v>
      </c>
      <c r="L2127" s="7" t="s">
        <v>27</v>
      </c>
      <c r="M2127" s="7">
        <v>2</v>
      </c>
      <c r="N2127" s="7">
        <f>INDEX('Delivery Distances'!$B$6:$K$20,MATCH('Sales Summary_working sheet'!L2127,'Delivery Distances'!$A$6:$A$20,0),MATCH('Sales Summary_working sheet'!M2127,'Delivery Distances'!$B$5:$K$5,0))</f>
        <v>8</v>
      </c>
      <c r="O2127" s="7" cm="1">
        <f t="array" ref="O2127">_xlfn.XLOOKUP(L2127,'Delivery Distances'!$A$6:$A$20,_xlfn.XLOOKUP('Sales Summary_working sheet'!M2127,'Delivery Distances'!$B$5:$K$5,'Delivery Distances'!$B$6:$K$20))</f>
        <v>8</v>
      </c>
      <c r="P2127" s="7">
        <f t="shared" si="135"/>
        <v>11</v>
      </c>
    </row>
    <row r="2128" spans="1:16" ht="15.75" customHeight="1" x14ac:dyDescent="0.15">
      <c r="A2128" s="13">
        <v>43994</v>
      </c>
      <c r="B2128" s="19" t="s">
        <v>5361</v>
      </c>
      <c r="C2128" s="7" t="s">
        <v>408</v>
      </c>
      <c r="D2128" s="14">
        <v>7</v>
      </c>
      <c r="E2128" s="14" t="str">
        <f>_xlfn.XLOOKUP(D2128,'Meal Info'!$A$4:$A$19,'Meal Info'!$B$4:$B$19)</f>
        <v>Vegan</v>
      </c>
      <c r="F2128" s="14" t="str">
        <f>_xlfn.XLOOKUP(D2128,'Meal Info'!$A$4:$A$19,'Meal Info'!$C$4:$C$19)</f>
        <v>Josh</v>
      </c>
      <c r="G2128" s="7">
        <v>50.52</v>
      </c>
      <c r="H2128" s="7">
        <f t="shared" si="136"/>
        <v>5.0520000000000005</v>
      </c>
      <c r="I2128" s="7">
        <f t="shared" si="137"/>
        <v>55.572000000000003</v>
      </c>
      <c r="J2128" s="7">
        <v>0.24</v>
      </c>
      <c r="K2128" s="7">
        <f t="shared" si="134"/>
        <v>12.1248</v>
      </c>
      <c r="L2128" s="7" t="s">
        <v>5078</v>
      </c>
      <c r="M2128" s="7">
        <v>4</v>
      </c>
      <c r="N2128" s="7">
        <f>INDEX('Delivery Distances'!$B$6:$K$20,MATCH('Sales Summary_working sheet'!L2128,'Delivery Distances'!$A$6:$A$20,0),MATCH('Sales Summary_working sheet'!M2128,'Delivery Distances'!$B$5:$K$5,0))</f>
        <v>1</v>
      </c>
      <c r="O2128" s="7" cm="1">
        <f t="array" ref="O2128">_xlfn.XLOOKUP(L2128,'Delivery Distances'!$A$6:$A$20,_xlfn.XLOOKUP('Sales Summary_working sheet'!M2128,'Delivery Distances'!$B$5:$K$5,'Delivery Distances'!$B$6:$K$20))</f>
        <v>1</v>
      </c>
      <c r="P2128" s="7">
        <f t="shared" si="135"/>
        <v>3</v>
      </c>
    </row>
    <row r="2129" spans="1:16" ht="15.75" customHeight="1" x14ac:dyDescent="0.15">
      <c r="A2129" s="13">
        <v>43994</v>
      </c>
      <c r="B2129" s="19" t="s">
        <v>5361</v>
      </c>
      <c r="C2129" s="7" t="s">
        <v>3751</v>
      </c>
      <c r="D2129" s="14">
        <v>7</v>
      </c>
      <c r="E2129" s="14" t="str">
        <f>_xlfn.XLOOKUP(D2129,'Meal Info'!$A$4:$A$19,'Meal Info'!$B$4:$B$19)</f>
        <v>Vegan</v>
      </c>
      <c r="F2129" s="14" t="str">
        <f>_xlfn.XLOOKUP(D2129,'Meal Info'!$A$4:$A$19,'Meal Info'!$C$4:$C$19)</f>
        <v>Josh</v>
      </c>
      <c r="G2129" s="7">
        <v>74.48</v>
      </c>
      <c r="H2129" s="7">
        <f t="shared" si="136"/>
        <v>7.4480000000000004</v>
      </c>
      <c r="I2129" s="7">
        <f t="shared" si="137"/>
        <v>81.927999999999997</v>
      </c>
      <c r="J2129" s="7">
        <v>0.17</v>
      </c>
      <c r="K2129" s="7">
        <f t="shared" si="134"/>
        <v>12.661600000000002</v>
      </c>
      <c r="L2129" s="7" t="s">
        <v>5076</v>
      </c>
      <c r="M2129" s="7">
        <v>5</v>
      </c>
      <c r="N2129" s="7">
        <f>INDEX('Delivery Distances'!$B$6:$K$20,MATCH('Sales Summary_working sheet'!L2129,'Delivery Distances'!$A$6:$A$20,0),MATCH('Sales Summary_working sheet'!M2129,'Delivery Distances'!$B$5:$K$5,0))</f>
        <v>6</v>
      </c>
      <c r="O2129" s="7" cm="1">
        <f t="array" ref="O2129">_xlfn.XLOOKUP(L2129,'Delivery Distances'!$A$6:$A$20,_xlfn.XLOOKUP('Sales Summary_working sheet'!M2129,'Delivery Distances'!$B$5:$K$5,'Delivery Distances'!$B$6:$K$20))</f>
        <v>6</v>
      </c>
      <c r="P2129" s="7">
        <f t="shared" si="135"/>
        <v>10</v>
      </c>
    </row>
    <row r="2130" spans="1:16" ht="15.75" customHeight="1" x14ac:dyDescent="0.15">
      <c r="A2130" s="13">
        <v>43994</v>
      </c>
      <c r="B2130" s="19" t="s">
        <v>5361</v>
      </c>
      <c r="C2130" s="7" t="s">
        <v>3923</v>
      </c>
      <c r="D2130" s="14">
        <v>11</v>
      </c>
      <c r="E2130" s="14" t="str">
        <f>_xlfn.XLOOKUP(D2130,'Meal Info'!$A$4:$A$19,'Meal Info'!$B$4:$B$19)</f>
        <v>Vitamin boost</v>
      </c>
      <c r="F2130" s="14" t="str">
        <f>_xlfn.XLOOKUP(D2130,'Meal Info'!$A$4:$A$19,'Meal Info'!$C$4:$C$19)</f>
        <v>Josh</v>
      </c>
      <c r="G2130" s="7">
        <v>90.14</v>
      </c>
      <c r="H2130" s="7">
        <f t="shared" si="136"/>
        <v>9.0140000000000011</v>
      </c>
      <c r="I2130" s="7">
        <f t="shared" si="137"/>
        <v>99.153999999999996</v>
      </c>
      <c r="J2130" s="7">
        <v>0.35</v>
      </c>
      <c r="K2130" s="7">
        <f t="shared" si="134"/>
        <v>31.548999999999999</v>
      </c>
      <c r="L2130" s="7" t="s">
        <v>31</v>
      </c>
      <c r="M2130" s="7">
        <v>7</v>
      </c>
      <c r="N2130" s="7">
        <f>INDEX('Delivery Distances'!$B$6:$K$20,MATCH('Sales Summary_working sheet'!L2130,'Delivery Distances'!$A$6:$A$20,0),MATCH('Sales Summary_working sheet'!M2130,'Delivery Distances'!$B$5:$K$5,0))</f>
        <v>5</v>
      </c>
      <c r="O2130" s="7" cm="1">
        <f t="array" ref="O2130">_xlfn.XLOOKUP(L2130,'Delivery Distances'!$A$6:$A$20,_xlfn.XLOOKUP('Sales Summary_working sheet'!M2130,'Delivery Distances'!$B$5:$K$5,'Delivery Distances'!$B$6:$K$20))</f>
        <v>5</v>
      </c>
      <c r="P2130" s="7">
        <f t="shared" si="135"/>
        <v>9</v>
      </c>
    </row>
    <row r="2131" spans="1:16" ht="15.75" customHeight="1" x14ac:dyDescent="0.15">
      <c r="A2131" s="13">
        <v>43994</v>
      </c>
      <c r="B2131" s="19" t="s">
        <v>5361</v>
      </c>
      <c r="C2131" s="7" t="s">
        <v>4585</v>
      </c>
      <c r="D2131" s="14">
        <v>2</v>
      </c>
      <c r="E2131" s="14" t="str">
        <f>_xlfn.XLOOKUP(D2131,'Meal Info'!$A$4:$A$19,'Meal Info'!$B$4:$B$19)</f>
        <v>Tuna</v>
      </c>
      <c r="F2131" s="14" t="str">
        <f>_xlfn.XLOOKUP(D2131,'Meal Info'!$A$4:$A$19,'Meal Info'!$C$4:$C$19)</f>
        <v>Josh</v>
      </c>
      <c r="G2131" s="7">
        <v>62.71</v>
      </c>
      <c r="H2131" s="7">
        <f t="shared" si="136"/>
        <v>6.2710000000000008</v>
      </c>
      <c r="I2131" s="7">
        <f t="shared" si="137"/>
        <v>68.980999999999995</v>
      </c>
      <c r="J2131" s="7">
        <v>7.0000000000000007E-2</v>
      </c>
      <c r="K2131" s="7">
        <f t="shared" si="134"/>
        <v>4.3897000000000004</v>
      </c>
      <c r="L2131" s="7" t="s">
        <v>29</v>
      </c>
      <c r="M2131" s="7">
        <v>2</v>
      </c>
      <c r="N2131" s="7">
        <f>INDEX('Delivery Distances'!$B$6:$K$20,MATCH('Sales Summary_working sheet'!L2131,'Delivery Distances'!$A$6:$A$20,0),MATCH('Sales Summary_working sheet'!M2131,'Delivery Distances'!$B$5:$K$5,0))</f>
        <v>18</v>
      </c>
      <c r="O2131" s="7" cm="1">
        <f t="array" ref="O2131">_xlfn.XLOOKUP(L2131,'Delivery Distances'!$A$6:$A$20,_xlfn.XLOOKUP('Sales Summary_working sheet'!M2131,'Delivery Distances'!$B$5:$K$5,'Delivery Distances'!$B$6:$K$20))</f>
        <v>18</v>
      </c>
      <c r="P2131" s="7">
        <f t="shared" si="135"/>
        <v>16</v>
      </c>
    </row>
    <row r="2132" spans="1:16" ht="15.75" customHeight="1" x14ac:dyDescent="0.15">
      <c r="A2132" s="13">
        <v>43994</v>
      </c>
      <c r="B2132" s="19" t="s">
        <v>5361</v>
      </c>
      <c r="C2132" s="7" t="s">
        <v>3229</v>
      </c>
      <c r="D2132" s="14">
        <v>11</v>
      </c>
      <c r="E2132" s="14" t="str">
        <f>_xlfn.XLOOKUP(D2132,'Meal Info'!$A$4:$A$19,'Meal Info'!$B$4:$B$19)</f>
        <v>Vitamin boost</v>
      </c>
      <c r="F2132" s="14" t="str">
        <f>_xlfn.XLOOKUP(D2132,'Meal Info'!$A$4:$A$19,'Meal Info'!$C$4:$C$19)</f>
        <v>Josh</v>
      </c>
      <c r="G2132" s="7">
        <v>29.55</v>
      </c>
      <c r="H2132" s="7">
        <f t="shared" si="136"/>
        <v>2.9550000000000001</v>
      </c>
      <c r="I2132" s="7">
        <f t="shared" si="137"/>
        <v>32.505000000000003</v>
      </c>
      <c r="J2132" s="7">
        <v>0.28000000000000003</v>
      </c>
      <c r="K2132" s="7">
        <f t="shared" si="134"/>
        <v>8.2740000000000009</v>
      </c>
      <c r="L2132" s="7" t="s">
        <v>5083</v>
      </c>
      <c r="M2132" s="7">
        <v>9</v>
      </c>
      <c r="N2132" s="7">
        <f>INDEX('Delivery Distances'!$B$6:$K$20,MATCH('Sales Summary_working sheet'!L2132,'Delivery Distances'!$A$6:$A$20,0),MATCH('Sales Summary_working sheet'!M2132,'Delivery Distances'!$B$5:$K$5,0))</f>
        <v>2</v>
      </c>
      <c r="O2132" s="7" cm="1">
        <f t="array" ref="O2132">_xlfn.XLOOKUP(L2132,'Delivery Distances'!$A$6:$A$20,_xlfn.XLOOKUP('Sales Summary_working sheet'!M2132,'Delivery Distances'!$B$5:$K$5,'Delivery Distances'!$B$6:$K$20))</f>
        <v>2</v>
      </c>
      <c r="P2132" s="7">
        <f t="shared" si="135"/>
        <v>6</v>
      </c>
    </row>
    <row r="2133" spans="1:16" ht="15.75" customHeight="1" x14ac:dyDescent="0.15">
      <c r="A2133" s="13">
        <v>43994</v>
      </c>
      <c r="B2133" s="19" t="s">
        <v>5361</v>
      </c>
      <c r="C2133" s="7" t="s">
        <v>1886</v>
      </c>
      <c r="D2133" s="14">
        <v>11</v>
      </c>
      <c r="E2133" s="14" t="str">
        <f>_xlfn.XLOOKUP(D2133,'Meal Info'!$A$4:$A$19,'Meal Info'!$B$4:$B$19)</f>
        <v>Vitamin boost</v>
      </c>
      <c r="F2133" s="14" t="str">
        <f>_xlfn.XLOOKUP(D2133,'Meal Info'!$A$4:$A$19,'Meal Info'!$C$4:$C$19)</f>
        <v>Josh</v>
      </c>
      <c r="G2133" s="7">
        <v>71.31</v>
      </c>
      <c r="H2133" s="7">
        <f t="shared" si="136"/>
        <v>7.1310000000000002</v>
      </c>
      <c r="I2133" s="7">
        <f t="shared" si="137"/>
        <v>78.441000000000003</v>
      </c>
      <c r="J2133" s="7">
        <v>0.04</v>
      </c>
      <c r="K2133" s="7">
        <f t="shared" si="134"/>
        <v>2.8524000000000003</v>
      </c>
      <c r="L2133" s="7" t="s">
        <v>5081</v>
      </c>
      <c r="M2133" s="7">
        <v>10</v>
      </c>
      <c r="N2133" s="7">
        <f>INDEX('Delivery Distances'!$B$6:$K$20,MATCH('Sales Summary_working sheet'!L2133,'Delivery Distances'!$A$6:$A$20,0),MATCH('Sales Summary_working sheet'!M2133,'Delivery Distances'!$B$5:$K$5,0))</f>
        <v>2</v>
      </c>
      <c r="O2133" s="7" cm="1">
        <f t="array" ref="O2133">_xlfn.XLOOKUP(L2133,'Delivery Distances'!$A$6:$A$20,_xlfn.XLOOKUP('Sales Summary_working sheet'!M2133,'Delivery Distances'!$B$5:$K$5,'Delivery Distances'!$B$6:$K$20))</f>
        <v>2</v>
      </c>
      <c r="P2133" s="7">
        <f t="shared" si="135"/>
        <v>6</v>
      </c>
    </row>
    <row r="2134" spans="1:16" ht="15.75" customHeight="1" x14ac:dyDescent="0.15">
      <c r="A2134" s="13">
        <v>43994</v>
      </c>
      <c r="B2134" s="19" t="s">
        <v>5362</v>
      </c>
      <c r="C2134" s="7" t="s">
        <v>875</v>
      </c>
      <c r="D2134" s="14">
        <v>11</v>
      </c>
      <c r="E2134" s="14" t="str">
        <f>_xlfn.XLOOKUP(D2134,'Meal Info'!$A$4:$A$19,'Meal Info'!$B$4:$B$19)</f>
        <v>Vitamin boost</v>
      </c>
      <c r="F2134" s="14" t="str">
        <f>_xlfn.XLOOKUP(D2134,'Meal Info'!$A$4:$A$19,'Meal Info'!$C$4:$C$19)</f>
        <v>Josh</v>
      </c>
      <c r="G2134" s="7">
        <v>46.05</v>
      </c>
      <c r="H2134" s="7">
        <f t="shared" si="136"/>
        <v>4.6049999999999995</v>
      </c>
      <c r="I2134" s="7">
        <f t="shared" si="137"/>
        <v>50.654999999999994</v>
      </c>
      <c r="J2134" s="7">
        <v>0.35</v>
      </c>
      <c r="K2134" s="7">
        <f t="shared" si="134"/>
        <v>16.1175</v>
      </c>
      <c r="L2134" s="7" t="s">
        <v>29</v>
      </c>
      <c r="M2134" s="7">
        <v>10</v>
      </c>
      <c r="N2134" s="7">
        <f>INDEX('Delivery Distances'!$B$6:$K$20,MATCH('Sales Summary_working sheet'!L2134,'Delivery Distances'!$A$6:$A$20,0),MATCH('Sales Summary_working sheet'!M2134,'Delivery Distances'!$B$5:$K$5,0))</f>
        <v>15</v>
      </c>
      <c r="O2134" s="7" cm="1">
        <f t="array" ref="O2134">_xlfn.XLOOKUP(L2134,'Delivery Distances'!$A$6:$A$20,_xlfn.XLOOKUP('Sales Summary_working sheet'!M2134,'Delivery Distances'!$B$5:$K$5,'Delivery Distances'!$B$6:$K$20))</f>
        <v>15</v>
      </c>
      <c r="P2134" s="7">
        <f t="shared" si="135"/>
        <v>14.5</v>
      </c>
    </row>
    <row r="2135" spans="1:16" ht="15.75" customHeight="1" x14ac:dyDescent="0.15">
      <c r="A2135" s="13">
        <v>43994</v>
      </c>
      <c r="B2135" s="19" t="s">
        <v>5362</v>
      </c>
      <c r="C2135" s="7" t="s">
        <v>283</v>
      </c>
      <c r="D2135" s="14">
        <v>11</v>
      </c>
      <c r="E2135" s="14" t="str">
        <f>_xlfn.XLOOKUP(D2135,'Meal Info'!$A$4:$A$19,'Meal Info'!$B$4:$B$19)</f>
        <v>Vitamin boost</v>
      </c>
      <c r="F2135" s="14" t="str">
        <f>_xlfn.XLOOKUP(D2135,'Meal Info'!$A$4:$A$19,'Meal Info'!$C$4:$C$19)</f>
        <v>Josh</v>
      </c>
      <c r="G2135" s="7">
        <v>47.15</v>
      </c>
      <c r="H2135" s="7">
        <f t="shared" si="136"/>
        <v>4.7149999999999999</v>
      </c>
      <c r="I2135" s="7">
        <f t="shared" si="137"/>
        <v>51.864999999999995</v>
      </c>
      <c r="J2135" s="7">
        <v>0.04</v>
      </c>
      <c r="K2135" s="7">
        <f t="shared" si="134"/>
        <v>1.8859999999999999</v>
      </c>
      <c r="L2135" s="7" t="s">
        <v>5083</v>
      </c>
      <c r="M2135" s="7">
        <v>6</v>
      </c>
      <c r="N2135" s="7">
        <f>INDEX('Delivery Distances'!$B$6:$K$20,MATCH('Sales Summary_working sheet'!L2135,'Delivery Distances'!$A$6:$A$20,0),MATCH('Sales Summary_working sheet'!M2135,'Delivery Distances'!$B$5:$K$5,0))</f>
        <v>2</v>
      </c>
      <c r="O2135" s="7" cm="1">
        <f t="array" ref="O2135">_xlfn.XLOOKUP(L2135,'Delivery Distances'!$A$6:$A$20,_xlfn.XLOOKUP('Sales Summary_working sheet'!M2135,'Delivery Distances'!$B$5:$K$5,'Delivery Distances'!$B$6:$K$20))</f>
        <v>2</v>
      </c>
      <c r="P2135" s="7">
        <f t="shared" si="135"/>
        <v>6</v>
      </c>
    </row>
    <row r="2136" spans="1:16" ht="15.75" customHeight="1" x14ac:dyDescent="0.15">
      <c r="A2136" s="13">
        <v>43994</v>
      </c>
      <c r="B2136" s="19" t="s">
        <v>5362</v>
      </c>
      <c r="C2136" s="7" t="s">
        <v>4948</v>
      </c>
      <c r="D2136" s="14">
        <v>2</v>
      </c>
      <c r="E2136" s="14" t="str">
        <f>_xlfn.XLOOKUP(D2136,'Meal Info'!$A$4:$A$19,'Meal Info'!$B$4:$B$19)</f>
        <v>Tuna</v>
      </c>
      <c r="F2136" s="14" t="str">
        <f>_xlfn.XLOOKUP(D2136,'Meal Info'!$A$4:$A$19,'Meal Info'!$C$4:$C$19)</f>
        <v>Josh</v>
      </c>
      <c r="G2136" s="7">
        <v>31.12</v>
      </c>
      <c r="H2136" s="7">
        <f t="shared" si="136"/>
        <v>3.1120000000000001</v>
      </c>
      <c r="I2136" s="7">
        <f t="shared" si="137"/>
        <v>34.231999999999999</v>
      </c>
      <c r="J2136" s="7">
        <v>0.39</v>
      </c>
      <c r="K2136" s="7">
        <f t="shared" si="134"/>
        <v>12.136800000000001</v>
      </c>
      <c r="L2136" s="7" t="s">
        <v>28</v>
      </c>
      <c r="M2136" s="7">
        <v>10</v>
      </c>
      <c r="N2136" s="7">
        <f>INDEX('Delivery Distances'!$B$6:$K$20,MATCH('Sales Summary_working sheet'!L2136,'Delivery Distances'!$A$6:$A$20,0),MATCH('Sales Summary_working sheet'!M2136,'Delivery Distances'!$B$5:$K$5,0))</f>
        <v>18</v>
      </c>
      <c r="O2136" s="7" cm="1">
        <f t="array" ref="O2136">_xlfn.XLOOKUP(L2136,'Delivery Distances'!$A$6:$A$20,_xlfn.XLOOKUP('Sales Summary_working sheet'!M2136,'Delivery Distances'!$B$5:$K$5,'Delivery Distances'!$B$6:$K$20))</f>
        <v>18</v>
      </c>
      <c r="P2136" s="7">
        <f t="shared" si="135"/>
        <v>16</v>
      </c>
    </row>
    <row r="2137" spans="1:16" ht="15.75" customHeight="1" x14ac:dyDescent="0.15">
      <c r="A2137" s="13">
        <v>43994</v>
      </c>
      <c r="B2137" s="19" t="s">
        <v>5362</v>
      </c>
      <c r="C2137" s="7" t="s">
        <v>3137</v>
      </c>
      <c r="D2137" s="14">
        <v>11</v>
      </c>
      <c r="E2137" s="14" t="str">
        <f>_xlfn.XLOOKUP(D2137,'Meal Info'!$A$4:$A$19,'Meal Info'!$B$4:$B$19)</f>
        <v>Vitamin boost</v>
      </c>
      <c r="F2137" s="14" t="str">
        <f>_xlfn.XLOOKUP(D2137,'Meal Info'!$A$4:$A$19,'Meal Info'!$C$4:$C$19)</f>
        <v>Josh</v>
      </c>
      <c r="G2137" s="7">
        <v>98.05</v>
      </c>
      <c r="H2137" s="7">
        <f t="shared" si="136"/>
        <v>9.8049999999999997</v>
      </c>
      <c r="I2137" s="7">
        <f t="shared" si="137"/>
        <v>107.85499999999999</v>
      </c>
      <c r="J2137" s="7">
        <v>7.0000000000000007E-2</v>
      </c>
      <c r="K2137" s="7">
        <f t="shared" si="134"/>
        <v>6.8635000000000002</v>
      </c>
      <c r="L2137" s="7" t="s">
        <v>31</v>
      </c>
      <c r="M2137" s="7">
        <v>2</v>
      </c>
      <c r="N2137" s="7">
        <f>INDEX('Delivery Distances'!$B$6:$K$20,MATCH('Sales Summary_working sheet'!L2137,'Delivery Distances'!$A$6:$A$20,0),MATCH('Sales Summary_working sheet'!M2137,'Delivery Distances'!$B$5:$K$5,0))</f>
        <v>14</v>
      </c>
      <c r="O2137" s="7" cm="1">
        <f t="array" ref="O2137">_xlfn.XLOOKUP(L2137,'Delivery Distances'!$A$6:$A$20,_xlfn.XLOOKUP('Sales Summary_working sheet'!M2137,'Delivery Distances'!$B$5:$K$5,'Delivery Distances'!$B$6:$K$20))</f>
        <v>14</v>
      </c>
      <c r="P2137" s="7">
        <f t="shared" si="135"/>
        <v>14</v>
      </c>
    </row>
    <row r="2138" spans="1:16" ht="15.75" customHeight="1" x14ac:dyDescent="0.15">
      <c r="A2138" s="13">
        <v>43994</v>
      </c>
      <c r="B2138" s="19" t="s">
        <v>5362</v>
      </c>
      <c r="C2138" s="7" t="s">
        <v>930</v>
      </c>
      <c r="D2138" s="14">
        <v>11</v>
      </c>
      <c r="E2138" s="14" t="str">
        <f>_xlfn.XLOOKUP(D2138,'Meal Info'!$A$4:$A$19,'Meal Info'!$B$4:$B$19)</f>
        <v>Vitamin boost</v>
      </c>
      <c r="F2138" s="14" t="str">
        <f>_xlfn.XLOOKUP(D2138,'Meal Info'!$A$4:$A$19,'Meal Info'!$C$4:$C$19)</f>
        <v>Josh</v>
      </c>
      <c r="G2138" s="7">
        <v>60.17</v>
      </c>
      <c r="H2138" s="7">
        <f t="shared" si="136"/>
        <v>6.0170000000000003</v>
      </c>
      <c r="I2138" s="7">
        <f t="shared" si="137"/>
        <v>66.186999999999998</v>
      </c>
      <c r="J2138" s="7">
        <v>0.08</v>
      </c>
      <c r="K2138" s="7">
        <f t="shared" si="134"/>
        <v>4.8136000000000001</v>
      </c>
      <c r="L2138" s="7" t="s">
        <v>5079</v>
      </c>
      <c r="M2138" s="7">
        <v>7</v>
      </c>
      <c r="N2138" s="7">
        <f>INDEX('Delivery Distances'!$B$6:$K$20,MATCH('Sales Summary_working sheet'!L2138,'Delivery Distances'!$A$6:$A$20,0),MATCH('Sales Summary_working sheet'!M2138,'Delivery Distances'!$B$5:$K$5,0))</f>
        <v>2</v>
      </c>
      <c r="O2138" s="7" cm="1">
        <f t="array" ref="O2138">_xlfn.XLOOKUP(L2138,'Delivery Distances'!$A$6:$A$20,_xlfn.XLOOKUP('Sales Summary_working sheet'!M2138,'Delivery Distances'!$B$5:$K$5,'Delivery Distances'!$B$6:$K$20))</f>
        <v>2</v>
      </c>
      <c r="P2138" s="7">
        <f t="shared" si="135"/>
        <v>6</v>
      </c>
    </row>
    <row r="2139" spans="1:16" ht="15.75" customHeight="1" x14ac:dyDescent="0.15">
      <c r="A2139" s="13">
        <v>43994</v>
      </c>
      <c r="B2139" s="19" t="s">
        <v>5362</v>
      </c>
      <c r="C2139" s="7" t="s">
        <v>1231</v>
      </c>
      <c r="D2139" s="14">
        <v>2</v>
      </c>
      <c r="E2139" s="14" t="str">
        <f>_xlfn.XLOOKUP(D2139,'Meal Info'!$A$4:$A$19,'Meal Info'!$B$4:$B$19)</f>
        <v>Tuna</v>
      </c>
      <c r="F2139" s="14" t="str">
        <f>_xlfn.XLOOKUP(D2139,'Meal Info'!$A$4:$A$19,'Meal Info'!$C$4:$C$19)</f>
        <v>Josh</v>
      </c>
      <c r="G2139" s="7">
        <v>45.24</v>
      </c>
      <c r="H2139" s="7">
        <f t="shared" si="136"/>
        <v>4.524</v>
      </c>
      <c r="I2139" s="7">
        <f t="shared" si="137"/>
        <v>49.764000000000003</v>
      </c>
      <c r="J2139" s="7">
        <v>0.08</v>
      </c>
      <c r="K2139" s="7">
        <f t="shared" si="134"/>
        <v>3.6192000000000002</v>
      </c>
      <c r="L2139" s="7" t="s">
        <v>5079</v>
      </c>
      <c r="M2139" s="7">
        <v>9</v>
      </c>
      <c r="N2139" s="7">
        <f>INDEX('Delivery Distances'!$B$6:$K$20,MATCH('Sales Summary_working sheet'!L2139,'Delivery Distances'!$A$6:$A$20,0),MATCH('Sales Summary_working sheet'!M2139,'Delivery Distances'!$B$5:$K$5,0))</f>
        <v>4</v>
      </c>
      <c r="O2139" s="7" cm="1">
        <f t="array" ref="O2139">_xlfn.XLOOKUP(L2139,'Delivery Distances'!$A$6:$A$20,_xlfn.XLOOKUP('Sales Summary_working sheet'!M2139,'Delivery Distances'!$B$5:$K$5,'Delivery Distances'!$B$6:$K$20))</f>
        <v>4</v>
      </c>
      <c r="P2139" s="7">
        <f t="shared" si="135"/>
        <v>8</v>
      </c>
    </row>
    <row r="2140" spans="1:16" ht="15.75" customHeight="1" x14ac:dyDescent="0.15">
      <c r="A2140" s="13">
        <v>43994</v>
      </c>
      <c r="B2140" s="19" t="s">
        <v>5362</v>
      </c>
      <c r="C2140" s="7" t="s">
        <v>1146</v>
      </c>
      <c r="D2140" s="14">
        <v>11</v>
      </c>
      <c r="E2140" s="14" t="str">
        <f>_xlfn.XLOOKUP(D2140,'Meal Info'!$A$4:$A$19,'Meal Info'!$B$4:$B$19)</f>
        <v>Vitamin boost</v>
      </c>
      <c r="F2140" s="14" t="str">
        <f>_xlfn.XLOOKUP(D2140,'Meal Info'!$A$4:$A$19,'Meal Info'!$C$4:$C$19)</f>
        <v>Josh</v>
      </c>
      <c r="G2140" s="7">
        <v>24.39</v>
      </c>
      <c r="H2140" s="7">
        <f t="shared" si="136"/>
        <v>2.4390000000000001</v>
      </c>
      <c r="I2140" s="7">
        <f t="shared" si="137"/>
        <v>26.829000000000001</v>
      </c>
      <c r="J2140" s="7">
        <v>0.31</v>
      </c>
      <c r="K2140" s="7">
        <f t="shared" si="134"/>
        <v>7.5609000000000002</v>
      </c>
      <c r="L2140" s="7" t="s">
        <v>5076</v>
      </c>
      <c r="M2140" s="7">
        <v>7</v>
      </c>
      <c r="N2140" s="7">
        <f>INDEX('Delivery Distances'!$B$6:$K$20,MATCH('Sales Summary_working sheet'!L2140,'Delivery Distances'!$A$6:$A$20,0),MATCH('Sales Summary_working sheet'!M2140,'Delivery Distances'!$B$5:$K$5,0))</f>
        <v>15</v>
      </c>
      <c r="O2140" s="7" cm="1">
        <f t="array" ref="O2140">_xlfn.XLOOKUP(L2140,'Delivery Distances'!$A$6:$A$20,_xlfn.XLOOKUP('Sales Summary_working sheet'!M2140,'Delivery Distances'!$B$5:$K$5,'Delivery Distances'!$B$6:$K$20))</f>
        <v>15</v>
      </c>
      <c r="P2140" s="7">
        <f t="shared" si="135"/>
        <v>14.5</v>
      </c>
    </row>
    <row r="2141" spans="1:16" ht="15.75" customHeight="1" x14ac:dyDescent="0.15">
      <c r="A2141" s="13">
        <v>43994</v>
      </c>
      <c r="B2141" s="19" t="s">
        <v>5362</v>
      </c>
      <c r="C2141" s="7" t="s">
        <v>1527</v>
      </c>
      <c r="D2141" s="14">
        <v>11</v>
      </c>
      <c r="E2141" s="14" t="str">
        <f>_xlfn.XLOOKUP(D2141,'Meal Info'!$A$4:$A$19,'Meal Info'!$B$4:$B$19)</f>
        <v>Vitamin boost</v>
      </c>
      <c r="F2141" s="14" t="str">
        <f>_xlfn.XLOOKUP(D2141,'Meal Info'!$A$4:$A$19,'Meal Info'!$C$4:$C$19)</f>
        <v>Josh</v>
      </c>
      <c r="G2141" s="7">
        <v>74.349999999999994</v>
      </c>
      <c r="H2141" s="7">
        <f t="shared" si="136"/>
        <v>7.4349999999999996</v>
      </c>
      <c r="I2141" s="7">
        <f t="shared" si="137"/>
        <v>81.784999999999997</v>
      </c>
      <c r="J2141" s="7">
        <v>0.34</v>
      </c>
      <c r="K2141" s="7">
        <f t="shared" si="134"/>
        <v>25.279</v>
      </c>
      <c r="L2141" s="7" t="s">
        <v>5076</v>
      </c>
      <c r="M2141" s="7">
        <v>9</v>
      </c>
      <c r="N2141" s="7">
        <f>INDEX('Delivery Distances'!$B$6:$K$20,MATCH('Sales Summary_working sheet'!L2141,'Delivery Distances'!$A$6:$A$20,0),MATCH('Sales Summary_working sheet'!M2141,'Delivery Distances'!$B$5:$K$5,0))</f>
        <v>8</v>
      </c>
      <c r="O2141" s="7" cm="1">
        <f t="array" ref="O2141">_xlfn.XLOOKUP(L2141,'Delivery Distances'!$A$6:$A$20,_xlfn.XLOOKUP('Sales Summary_working sheet'!M2141,'Delivery Distances'!$B$5:$K$5,'Delivery Distances'!$B$6:$K$20))</f>
        <v>8</v>
      </c>
      <c r="P2141" s="7">
        <f t="shared" si="135"/>
        <v>11</v>
      </c>
    </row>
    <row r="2142" spans="1:16" ht="15.75" customHeight="1" x14ac:dyDescent="0.15">
      <c r="A2142" s="13">
        <v>43994</v>
      </c>
      <c r="B2142" s="19" t="s">
        <v>5362</v>
      </c>
      <c r="C2142" s="7" t="s">
        <v>1239</v>
      </c>
      <c r="D2142" s="14">
        <v>7</v>
      </c>
      <c r="E2142" s="14" t="str">
        <f>_xlfn.XLOOKUP(D2142,'Meal Info'!$A$4:$A$19,'Meal Info'!$B$4:$B$19)</f>
        <v>Vegan</v>
      </c>
      <c r="F2142" s="14" t="str">
        <f>_xlfn.XLOOKUP(D2142,'Meal Info'!$A$4:$A$19,'Meal Info'!$C$4:$C$19)</f>
        <v>Josh</v>
      </c>
      <c r="G2142" s="7">
        <v>55.76</v>
      </c>
      <c r="H2142" s="7">
        <f t="shared" si="136"/>
        <v>5.5760000000000005</v>
      </c>
      <c r="I2142" s="7">
        <f t="shared" si="137"/>
        <v>61.335999999999999</v>
      </c>
      <c r="J2142" s="7">
        <v>0.27</v>
      </c>
      <c r="K2142" s="7">
        <f t="shared" si="134"/>
        <v>15.055200000000001</v>
      </c>
      <c r="L2142" s="7" t="s">
        <v>5079</v>
      </c>
      <c r="M2142" s="7">
        <v>7</v>
      </c>
      <c r="N2142" s="7">
        <f>INDEX('Delivery Distances'!$B$6:$K$20,MATCH('Sales Summary_working sheet'!L2142,'Delivery Distances'!$A$6:$A$20,0),MATCH('Sales Summary_working sheet'!M2142,'Delivery Distances'!$B$5:$K$5,0))</f>
        <v>2</v>
      </c>
      <c r="O2142" s="7" cm="1">
        <f t="array" ref="O2142">_xlfn.XLOOKUP(L2142,'Delivery Distances'!$A$6:$A$20,_xlfn.XLOOKUP('Sales Summary_working sheet'!M2142,'Delivery Distances'!$B$5:$K$5,'Delivery Distances'!$B$6:$K$20))</f>
        <v>2</v>
      </c>
      <c r="P2142" s="7">
        <f t="shared" si="135"/>
        <v>6</v>
      </c>
    </row>
    <row r="2143" spans="1:16" ht="15.75" customHeight="1" x14ac:dyDescent="0.15">
      <c r="A2143" s="13">
        <v>43994</v>
      </c>
      <c r="B2143" s="19" t="s">
        <v>5362</v>
      </c>
      <c r="C2143" s="7" t="s">
        <v>313</v>
      </c>
      <c r="D2143" s="14">
        <v>11</v>
      </c>
      <c r="E2143" s="14" t="str">
        <f>_xlfn.XLOOKUP(D2143,'Meal Info'!$A$4:$A$19,'Meal Info'!$B$4:$B$19)</f>
        <v>Vitamin boost</v>
      </c>
      <c r="F2143" s="14" t="str">
        <f>_xlfn.XLOOKUP(D2143,'Meal Info'!$A$4:$A$19,'Meal Info'!$C$4:$C$19)</f>
        <v>Josh</v>
      </c>
      <c r="G2143" s="7">
        <v>38.04</v>
      </c>
      <c r="H2143" s="7">
        <f t="shared" si="136"/>
        <v>3.8040000000000003</v>
      </c>
      <c r="I2143" s="7">
        <f t="shared" si="137"/>
        <v>41.844000000000001</v>
      </c>
      <c r="J2143" s="7">
        <v>0.12</v>
      </c>
      <c r="K2143" s="7">
        <f t="shared" si="134"/>
        <v>4.5648</v>
      </c>
      <c r="L2143" s="7" t="s">
        <v>28</v>
      </c>
      <c r="M2143" s="7">
        <v>7</v>
      </c>
      <c r="N2143" s="7">
        <f>INDEX('Delivery Distances'!$B$6:$K$20,MATCH('Sales Summary_working sheet'!L2143,'Delivery Distances'!$A$6:$A$20,0),MATCH('Sales Summary_working sheet'!M2143,'Delivery Distances'!$B$5:$K$5,0))</f>
        <v>3</v>
      </c>
      <c r="O2143" s="7" cm="1">
        <f t="array" ref="O2143">_xlfn.XLOOKUP(L2143,'Delivery Distances'!$A$6:$A$20,_xlfn.XLOOKUP('Sales Summary_working sheet'!M2143,'Delivery Distances'!$B$5:$K$5,'Delivery Distances'!$B$6:$K$20))</f>
        <v>3</v>
      </c>
      <c r="P2143" s="7">
        <f t="shared" si="135"/>
        <v>7</v>
      </c>
    </row>
    <row r="2144" spans="1:16" ht="15.75" customHeight="1" x14ac:dyDescent="0.15">
      <c r="A2144" s="13">
        <v>43994</v>
      </c>
      <c r="B2144" s="19" t="s">
        <v>5362</v>
      </c>
      <c r="C2144" s="7" t="s">
        <v>3925</v>
      </c>
      <c r="D2144" s="14">
        <v>11</v>
      </c>
      <c r="E2144" s="14" t="str">
        <f>_xlfn.XLOOKUP(D2144,'Meal Info'!$A$4:$A$19,'Meal Info'!$B$4:$B$19)</f>
        <v>Vitamin boost</v>
      </c>
      <c r="F2144" s="14" t="str">
        <f>_xlfn.XLOOKUP(D2144,'Meal Info'!$A$4:$A$19,'Meal Info'!$C$4:$C$19)</f>
        <v>Josh</v>
      </c>
      <c r="G2144" s="7">
        <v>72.59</v>
      </c>
      <c r="H2144" s="7">
        <f t="shared" si="136"/>
        <v>7.2590000000000003</v>
      </c>
      <c r="I2144" s="7">
        <f t="shared" si="137"/>
        <v>79.849000000000004</v>
      </c>
      <c r="J2144" s="7">
        <v>0.08</v>
      </c>
      <c r="K2144" s="7">
        <f t="shared" si="134"/>
        <v>5.8072000000000008</v>
      </c>
      <c r="L2144" s="7" t="s">
        <v>5077</v>
      </c>
      <c r="M2144" s="7">
        <v>6</v>
      </c>
      <c r="N2144" s="7">
        <f>INDEX('Delivery Distances'!$B$6:$K$20,MATCH('Sales Summary_working sheet'!L2144,'Delivery Distances'!$A$6:$A$20,0),MATCH('Sales Summary_working sheet'!M2144,'Delivery Distances'!$B$5:$K$5,0))</f>
        <v>6</v>
      </c>
      <c r="O2144" s="7" cm="1">
        <f t="array" ref="O2144">_xlfn.XLOOKUP(L2144,'Delivery Distances'!$A$6:$A$20,_xlfn.XLOOKUP('Sales Summary_working sheet'!M2144,'Delivery Distances'!$B$5:$K$5,'Delivery Distances'!$B$6:$K$20))</f>
        <v>6</v>
      </c>
      <c r="P2144" s="7">
        <f t="shared" si="135"/>
        <v>10</v>
      </c>
    </row>
    <row r="2145" spans="1:16" ht="15.75" customHeight="1" x14ac:dyDescent="0.15">
      <c r="A2145" s="13">
        <v>43994</v>
      </c>
      <c r="B2145" s="19" t="s">
        <v>5362</v>
      </c>
      <c r="C2145" s="7" t="s">
        <v>2097</v>
      </c>
      <c r="D2145" s="14">
        <v>11</v>
      </c>
      <c r="E2145" s="14" t="str">
        <f>_xlfn.XLOOKUP(D2145,'Meal Info'!$A$4:$A$19,'Meal Info'!$B$4:$B$19)</f>
        <v>Vitamin boost</v>
      </c>
      <c r="F2145" s="14" t="str">
        <f>_xlfn.XLOOKUP(D2145,'Meal Info'!$A$4:$A$19,'Meal Info'!$C$4:$C$19)</f>
        <v>Josh</v>
      </c>
      <c r="G2145" s="7">
        <v>81.03</v>
      </c>
      <c r="H2145" s="7">
        <f t="shared" si="136"/>
        <v>8.1029999999999998</v>
      </c>
      <c r="I2145" s="7">
        <f t="shared" si="137"/>
        <v>89.132999999999996</v>
      </c>
      <c r="J2145" s="7">
        <v>0.23</v>
      </c>
      <c r="K2145" s="7">
        <f t="shared" si="134"/>
        <v>18.636900000000001</v>
      </c>
      <c r="L2145" s="7" t="s">
        <v>29</v>
      </c>
      <c r="M2145" s="7">
        <v>1</v>
      </c>
      <c r="N2145" s="7">
        <f>INDEX('Delivery Distances'!$B$6:$K$20,MATCH('Sales Summary_working sheet'!L2145,'Delivery Distances'!$A$6:$A$20,0),MATCH('Sales Summary_working sheet'!M2145,'Delivery Distances'!$B$5:$K$5,0))</f>
        <v>6</v>
      </c>
      <c r="O2145" s="7" cm="1">
        <f t="array" ref="O2145">_xlfn.XLOOKUP(L2145,'Delivery Distances'!$A$6:$A$20,_xlfn.XLOOKUP('Sales Summary_working sheet'!M2145,'Delivery Distances'!$B$5:$K$5,'Delivery Distances'!$B$6:$K$20))</f>
        <v>6</v>
      </c>
      <c r="P2145" s="7">
        <f t="shared" si="135"/>
        <v>10</v>
      </c>
    </row>
    <row r="2146" spans="1:16" ht="15.75" customHeight="1" x14ac:dyDescent="0.15">
      <c r="A2146" s="13">
        <v>43994</v>
      </c>
      <c r="B2146" s="19" t="s">
        <v>5362</v>
      </c>
      <c r="C2146" s="7" t="s">
        <v>1183</v>
      </c>
      <c r="D2146" s="14">
        <v>7</v>
      </c>
      <c r="E2146" s="14" t="str">
        <f>_xlfn.XLOOKUP(D2146,'Meal Info'!$A$4:$A$19,'Meal Info'!$B$4:$B$19)</f>
        <v>Vegan</v>
      </c>
      <c r="F2146" s="14" t="str">
        <f>_xlfn.XLOOKUP(D2146,'Meal Info'!$A$4:$A$19,'Meal Info'!$C$4:$C$19)</f>
        <v>Josh</v>
      </c>
      <c r="G2146" s="7">
        <v>34.36</v>
      </c>
      <c r="H2146" s="7">
        <f t="shared" si="136"/>
        <v>3.4359999999999999</v>
      </c>
      <c r="I2146" s="7">
        <f t="shared" si="137"/>
        <v>37.795999999999999</v>
      </c>
      <c r="J2146" s="7">
        <v>0.19</v>
      </c>
      <c r="K2146" s="7">
        <f t="shared" si="134"/>
        <v>6.5283999999999995</v>
      </c>
      <c r="L2146" s="7" t="s">
        <v>5078</v>
      </c>
      <c r="M2146" s="7">
        <v>5</v>
      </c>
      <c r="N2146" s="7">
        <f>INDEX('Delivery Distances'!$B$6:$K$20,MATCH('Sales Summary_working sheet'!L2146,'Delivery Distances'!$A$6:$A$20,0),MATCH('Sales Summary_working sheet'!M2146,'Delivery Distances'!$B$5:$K$5,0))</f>
        <v>5</v>
      </c>
      <c r="O2146" s="7" cm="1">
        <f t="array" ref="O2146">_xlfn.XLOOKUP(L2146,'Delivery Distances'!$A$6:$A$20,_xlfn.XLOOKUP('Sales Summary_working sheet'!M2146,'Delivery Distances'!$B$5:$K$5,'Delivery Distances'!$B$6:$K$20))</f>
        <v>5</v>
      </c>
      <c r="P2146" s="7">
        <f t="shared" si="135"/>
        <v>9</v>
      </c>
    </row>
    <row r="2147" spans="1:16" ht="15.75" customHeight="1" x14ac:dyDescent="0.15">
      <c r="A2147" s="13">
        <v>43994</v>
      </c>
      <c r="B2147" s="19" t="s">
        <v>5362</v>
      </c>
      <c r="C2147" s="7" t="s">
        <v>192</v>
      </c>
      <c r="D2147" s="14">
        <v>7</v>
      </c>
      <c r="E2147" s="14" t="str">
        <f>_xlfn.XLOOKUP(D2147,'Meal Info'!$A$4:$A$19,'Meal Info'!$B$4:$B$19)</f>
        <v>Vegan</v>
      </c>
      <c r="F2147" s="14" t="str">
        <f>_xlfn.XLOOKUP(D2147,'Meal Info'!$A$4:$A$19,'Meal Info'!$C$4:$C$19)</f>
        <v>Josh</v>
      </c>
      <c r="G2147" s="7">
        <v>12.43</v>
      </c>
      <c r="H2147" s="7">
        <f t="shared" si="136"/>
        <v>1.2430000000000001</v>
      </c>
      <c r="I2147" s="7">
        <f t="shared" si="137"/>
        <v>13.673</v>
      </c>
      <c r="J2147" s="7">
        <v>0.32</v>
      </c>
      <c r="K2147" s="7">
        <f t="shared" si="134"/>
        <v>3.9775999999999998</v>
      </c>
      <c r="L2147" s="7" t="s">
        <v>5076</v>
      </c>
      <c r="M2147" s="7">
        <v>6</v>
      </c>
      <c r="N2147" s="7">
        <f>INDEX('Delivery Distances'!$B$6:$K$20,MATCH('Sales Summary_working sheet'!L2147,'Delivery Distances'!$A$6:$A$20,0),MATCH('Sales Summary_working sheet'!M2147,'Delivery Distances'!$B$5:$K$5,0))</f>
        <v>9</v>
      </c>
      <c r="O2147" s="7" cm="1">
        <f t="array" ref="O2147">_xlfn.XLOOKUP(L2147,'Delivery Distances'!$A$6:$A$20,_xlfn.XLOOKUP('Sales Summary_working sheet'!M2147,'Delivery Distances'!$B$5:$K$5,'Delivery Distances'!$B$6:$K$20))</f>
        <v>9</v>
      </c>
      <c r="P2147" s="7">
        <f t="shared" si="135"/>
        <v>11.5</v>
      </c>
    </row>
    <row r="2148" spans="1:16" ht="15.75" customHeight="1" x14ac:dyDescent="0.15">
      <c r="A2148" s="13">
        <v>43994</v>
      </c>
      <c r="B2148" s="19" t="s">
        <v>5362</v>
      </c>
      <c r="C2148" s="7" t="s">
        <v>3660</v>
      </c>
      <c r="D2148" s="14">
        <v>11</v>
      </c>
      <c r="E2148" s="14" t="str">
        <f>_xlfn.XLOOKUP(D2148,'Meal Info'!$A$4:$A$19,'Meal Info'!$B$4:$B$19)</f>
        <v>Vitamin boost</v>
      </c>
      <c r="F2148" s="14" t="str">
        <f>_xlfn.XLOOKUP(D2148,'Meal Info'!$A$4:$A$19,'Meal Info'!$C$4:$C$19)</f>
        <v>Josh</v>
      </c>
      <c r="G2148" s="7">
        <v>71.209999999999994</v>
      </c>
      <c r="H2148" s="7">
        <f t="shared" si="136"/>
        <v>7.1209999999999996</v>
      </c>
      <c r="I2148" s="7">
        <f t="shared" si="137"/>
        <v>78.330999999999989</v>
      </c>
      <c r="J2148" s="7">
        <v>0.15</v>
      </c>
      <c r="K2148" s="7">
        <f t="shared" si="134"/>
        <v>10.681499999999998</v>
      </c>
      <c r="L2148" s="7" t="s">
        <v>29</v>
      </c>
      <c r="M2148" s="7">
        <v>4</v>
      </c>
      <c r="N2148" s="7">
        <f>INDEX('Delivery Distances'!$B$6:$K$20,MATCH('Sales Summary_working sheet'!L2148,'Delivery Distances'!$A$6:$A$20,0),MATCH('Sales Summary_working sheet'!M2148,'Delivery Distances'!$B$5:$K$5,0))</f>
        <v>14</v>
      </c>
      <c r="O2148" s="7" cm="1">
        <f t="array" ref="O2148">_xlfn.XLOOKUP(L2148,'Delivery Distances'!$A$6:$A$20,_xlfn.XLOOKUP('Sales Summary_working sheet'!M2148,'Delivery Distances'!$B$5:$K$5,'Delivery Distances'!$B$6:$K$20))</f>
        <v>14</v>
      </c>
      <c r="P2148" s="7">
        <f t="shared" si="135"/>
        <v>14</v>
      </c>
    </row>
    <row r="2149" spans="1:16" ht="15.75" customHeight="1" x14ac:dyDescent="0.15">
      <c r="A2149" s="13">
        <v>43994</v>
      </c>
      <c r="B2149" s="19" t="s">
        <v>5362</v>
      </c>
      <c r="C2149" s="7" t="s">
        <v>2145</v>
      </c>
      <c r="D2149" s="14">
        <v>7</v>
      </c>
      <c r="E2149" s="14" t="str">
        <f>_xlfn.XLOOKUP(D2149,'Meal Info'!$A$4:$A$19,'Meal Info'!$B$4:$B$19)</f>
        <v>Vegan</v>
      </c>
      <c r="F2149" s="14" t="str">
        <f>_xlfn.XLOOKUP(D2149,'Meal Info'!$A$4:$A$19,'Meal Info'!$C$4:$C$19)</f>
        <v>Josh</v>
      </c>
      <c r="G2149" s="7">
        <v>55.47</v>
      </c>
      <c r="H2149" s="7">
        <f t="shared" si="136"/>
        <v>5.5470000000000006</v>
      </c>
      <c r="I2149" s="7">
        <f t="shared" si="137"/>
        <v>61.016999999999996</v>
      </c>
      <c r="J2149" s="7">
        <v>0.2</v>
      </c>
      <c r="K2149" s="7">
        <f t="shared" si="134"/>
        <v>11.094000000000001</v>
      </c>
      <c r="L2149" s="7" t="s">
        <v>27</v>
      </c>
      <c r="M2149" s="7">
        <v>1</v>
      </c>
      <c r="N2149" s="7">
        <f>INDEX('Delivery Distances'!$B$6:$K$20,MATCH('Sales Summary_working sheet'!L2149,'Delivery Distances'!$A$6:$A$20,0),MATCH('Sales Summary_working sheet'!M2149,'Delivery Distances'!$B$5:$K$5,0))</f>
        <v>18</v>
      </c>
      <c r="O2149" s="7" cm="1">
        <f t="array" ref="O2149">_xlfn.XLOOKUP(L2149,'Delivery Distances'!$A$6:$A$20,_xlfn.XLOOKUP('Sales Summary_working sheet'!M2149,'Delivery Distances'!$B$5:$K$5,'Delivery Distances'!$B$6:$K$20))</f>
        <v>18</v>
      </c>
      <c r="P2149" s="7">
        <f t="shared" si="135"/>
        <v>16</v>
      </c>
    </row>
    <row r="2150" spans="1:16" ht="15.75" customHeight="1" x14ac:dyDescent="0.15">
      <c r="A2150" s="13">
        <v>43994</v>
      </c>
      <c r="B2150" s="19" t="s">
        <v>5362</v>
      </c>
      <c r="C2150" s="7" t="s">
        <v>1309</v>
      </c>
      <c r="D2150" s="14">
        <v>7</v>
      </c>
      <c r="E2150" s="14" t="str">
        <f>_xlfn.XLOOKUP(D2150,'Meal Info'!$A$4:$A$19,'Meal Info'!$B$4:$B$19)</f>
        <v>Vegan</v>
      </c>
      <c r="F2150" s="14" t="str">
        <f>_xlfn.XLOOKUP(D2150,'Meal Info'!$A$4:$A$19,'Meal Info'!$C$4:$C$19)</f>
        <v>Josh</v>
      </c>
      <c r="G2150" s="7">
        <v>7.89</v>
      </c>
      <c r="H2150" s="7">
        <f t="shared" si="136"/>
        <v>0.78900000000000003</v>
      </c>
      <c r="I2150" s="7">
        <f t="shared" si="137"/>
        <v>8.6790000000000003</v>
      </c>
      <c r="J2150" s="7">
        <v>0.19</v>
      </c>
      <c r="K2150" s="7">
        <f t="shared" si="134"/>
        <v>1.4990999999999999</v>
      </c>
      <c r="L2150" s="7" t="s">
        <v>5080</v>
      </c>
      <c r="M2150" s="7">
        <v>10</v>
      </c>
      <c r="N2150" s="7">
        <f>INDEX('Delivery Distances'!$B$6:$K$20,MATCH('Sales Summary_working sheet'!L2150,'Delivery Distances'!$A$6:$A$20,0),MATCH('Sales Summary_working sheet'!M2150,'Delivery Distances'!$B$5:$K$5,0))</f>
        <v>5</v>
      </c>
      <c r="O2150" s="7" cm="1">
        <f t="array" ref="O2150">_xlfn.XLOOKUP(L2150,'Delivery Distances'!$A$6:$A$20,_xlfn.XLOOKUP('Sales Summary_working sheet'!M2150,'Delivery Distances'!$B$5:$K$5,'Delivery Distances'!$B$6:$K$20))</f>
        <v>5</v>
      </c>
      <c r="P2150" s="7">
        <f t="shared" si="135"/>
        <v>9</v>
      </c>
    </row>
    <row r="2151" spans="1:16" ht="15.75" customHeight="1" x14ac:dyDescent="0.15">
      <c r="A2151" s="13">
        <v>43994</v>
      </c>
      <c r="B2151" s="19" t="s">
        <v>5362</v>
      </c>
      <c r="C2151" s="7" t="s">
        <v>468</v>
      </c>
      <c r="D2151" s="14">
        <v>2</v>
      </c>
      <c r="E2151" s="14" t="str">
        <f>_xlfn.XLOOKUP(D2151,'Meal Info'!$A$4:$A$19,'Meal Info'!$B$4:$B$19)</f>
        <v>Tuna</v>
      </c>
      <c r="F2151" s="14" t="str">
        <f>_xlfn.XLOOKUP(D2151,'Meal Info'!$A$4:$A$19,'Meal Info'!$C$4:$C$19)</f>
        <v>Josh</v>
      </c>
      <c r="G2151" s="7">
        <v>37.299999999999997</v>
      </c>
      <c r="H2151" s="7">
        <f t="shared" si="136"/>
        <v>3.73</v>
      </c>
      <c r="I2151" s="7">
        <f t="shared" si="137"/>
        <v>41.029999999999994</v>
      </c>
      <c r="J2151" s="7">
        <v>0.25</v>
      </c>
      <c r="K2151" s="7">
        <f t="shared" si="134"/>
        <v>9.3249999999999993</v>
      </c>
      <c r="L2151" s="7" t="s">
        <v>5082</v>
      </c>
      <c r="M2151" s="7">
        <v>5</v>
      </c>
      <c r="N2151" s="7">
        <f>INDEX('Delivery Distances'!$B$6:$K$20,MATCH('Sales Summary_working sheet'!L2151,'Delivery Distances'!$A$6:$A$20,0),MATCH('Sales Summary_working sheet'!M2151,'Delivery Distances'!$B$5:$K$5,0))</f>
        <v>2</v>
      </c>
      <c r="O2151" s="7" cm="1">
        <f t="array" ref="O2151">_xlfn.XLOOKUP(L2151,'Delivery Distances'!$A$6:$A$20,_xlfn.XLOOKUP('Sales Summary_working sheet'!M2151,'Delivery Distances'!$B$5:$K$5,'Delivery Distances'!$B$6:$K$20))</f>
        <v>2</v>
      </c>
      <c r="P2151" s="7">
        <f t="shared" si="135"/>
        <v>6</v>
      </c>
    </row>
    <row r="2152" spans="1:16" ht="15.75" customHeight="1" x14ac:dyDescent="0.15">
      <c r="A2152" s="13">
        <v>43994</v>
      </c>
      <c r="B2152" s="19" t="s">
        <v>5362</v>
      </c>
      <c r="C2152" s="7" t="s">
        <v>4886</v>
      </c>
      <c r="D2152" s="14">
        <v>7</v>
      </c>
      <c r="E2152" s="14" t="str">
        <f>_xlfn.XLOOKUP(D2152,'Meal Info'!$A$4:$A$19,'Meal Info'!$B$4:$B$19)</f>
        <v>Vegan</v>
      </c>
      <c r="F2152" s="14" t="str">
        <f>_xlfn.XLOOKUP(D2152,'Meal Info'!$A$4:$A$19,'Meal Info'!$C$4:$C$19)</f>
        <v>Josh</v>
      </c>
      <c r="G2152" s="7">
        <v>86.49</v>
      </c>
      <c r="H2152" s="7">
        <f t="shared" si="136"/>
        <v>8.6489999999999991</v>
      </c>
      <c r="I2152" s="7">
        <f t="shared" si="137"/>
        <v>95.138999999999996</v>
      </c>
      <c r="J2152" s="7">
        <v>0.28999999999999998</v>
      </c>
      <c r="K2152" s="7">
        <f t="shared" si="134"/>
        <v>25.082099999999997</v>
      </c>
      <c r="L2152" s="7" t="s">
        <v>29</v>
      </c>
      <c r="M2152" s="7">
        <v>5</v>
      </c>
      <c r="N2152" s="7">
        <f>INDEX('Delivery Distances'!$B$6:$K$20,MATCH('Sales Summary_working sheet'!L2152,'Delivery Distances'!$A$6:$A$20,0),MATCH('Sales Summary_working sheet'!M2152,'Delivery Distances'!$B$5:$K$5,0))</f>
        <v>14</v>
      </c>
      <c r="O2152" s="7" cm="1">
        <f t="array" ref="O2152">_xlfn.XLOOKUP(L2152,'Delivery Distances'!$A$6:$A$20,_xlfn.XLOOKUP('Sales Summary_working sheet'!M2152,'Delivery Distances'!$B$5:$K$5,'Delivery Distances'!$B$6:$K$20))</f>
        <v>14</v>
      </c>
      <c r="P2152" s="7">
        <f t="shared" si="135"/>
        <v>14</v>
      </c>
    </row>
    <row r="2153" spans="1:16" ht="15.75" customHeight="1" x14ac:dyDescent="0.15">
      <c r="A2153" s="13">
        <v>43994</v>
      </c>
      <c r="B2153" s="19" t="s">
        <v>5362</v>
      </c>
      <c r="C2153" s="7" t="s">
        <v>181</v>
      </c>
      <c r="D2153" s="14">
        <v>11</v>
      </c>
      <c r="E2153" s="14" t="str">
        <f>_xlfn.XLOOKUP(D2153,'Meal Info'!$A$4:$A$19,'Meal Info'!$B$4:$B$19)</f>
        <v>Vitamin boost</v>
      </c>
      <c r="F2153" s="14" t="str">
        <f>_xlfn.XLOOKUP(D2153,'Meal Info'!$A$4:$A$19,'Meal Info'!$C$4:$C$19)</f>
        <v>Josh</v>
      </c>
      <c r="G2153" s="7">
        <v>87.21</v>
      </c>
      <c r="H2153" s="7">
        <f t="shared" si="136"/>
        <v>8.7210000000000001</v>
      </c>
      <c r="I2153" s="7">
        <f t="shared" si="137"/>
        <v>95.930999999999997</v>
      </c>
      <c r="J2153" s="7">
        <v>0.19</v>
      </c>
      <c r="K2153" s="7">
        <f t="shared" si="134"/>
        <v>16.569900000000001</v>
      </c>
      <c r="L2153" s="7" t="s">
        <v>5077</v>
      </c>
      <c r="M2153" s="7">
        <v>7</v>
      </c>
      <c r="N2153" s="7">
        <f>INDEX('Delivery Distances'!$B$6:$K$20,MATCH('Sales Summary_working sheet'!L2153,'Delivery Distances'!$A$6:$A$20,0),MATCH('Sales Summary_working sheet'!M2153,'Delivery Distances'!$B$5:$K$5,0))</f>
        <v>1</v>
      </c>
      <c r="O2153" s="7" cm="1">
        <f t="array" ref="O2153">_xlfn.XLOOKUP(L2153,'Delivery Distances'!$A$6:$A$20,_xlfn.XLOOKUP('Sales Summary_working sheet'!M2153,'Delivery Distances'!$B$5:$K$5,'Delivery Distances'!$B$6:$K$20))</f>
        <v>1</v>
      </c>
      <c r="P2153" s="7">
        <f t="shared" si="135"/>
        <v>3</v>
      </c>
    </row>
    <row r="2154" spans="1:16" ht="15.75" customHeight="1" x14ac:dyDescent="0.15">
      <c r="A2154" s="13">
        <v>43994</v>
      </c>
      <c r="B2154" s="19" t="s">
        <v>5362</v>
      </c>
      <c r="C2154" s="7" t="s">
        <v>4295</v>
      </c>
      <c r="D2154" s="14">
        <v>11</v>
      </c>
      <c r="E2154" s="14" t="str">
        <f>_xlfn.XLOOKUP(D2154,'Meal Info'!$A$4:$A$19,'Meal Info'!$B$4:$B$19)</f>
        <v>Vitamin boost</v>
      </c>
      <c r="F2154" s="14" t="str">
        <f>_xlfn.XLOOKUP(D2154,'Meal Info'!$A$4:$A$19,'Meal Info'!$C$4:$C$19)</f>
        <v>Josh</v>
      </c>
      <c r="G2154" s="7">
        <v>20.96</v>
      </c>
      <c r="H2154" s="7">
        <f t="shared" si="136"/>
        <v>2.0960000000000001</v>
      </c>
      <c r="I2154" s="7">
        <f t="shared" si="137"/>
        <v>23.056000000000001</v>
      </c>
      <c r="J2154" s="7">
        <v>0.28999999999999998</v>
      </c>
      <c r="K2154" s="7">
        <f t="shared" si="134"/>
        <v>6.0784000000000002</v>
      </c>
      <c r="L2154" s="7" t="s">
        <v>5075</v>
      </c>
      <c r="M2154" s="7">
        <v>1</v>
      </c>
      <c r="N2154" s="7">
        <f>INDEX('Delivery Distances'!$B$6:$K$20,MATCH('Sales Summary_working sheet'!L2154,'Delivery Distances'!$A$6:$A$20,0),MATCH('Sales Summary_working sheet'!M2154,'Delivery Distances'!$B$5:$K$5,0))</f>
        <v>3</v>
      </c>
      <c r="O2154" s="7" cm="1">
        <f t="array" ref="O2154">_xlfn.XLOOKUP(L2154,'Delivery Distances'!$A$6:$A$20,_xlfn.XLOOKUP('Sales Summary_working sheet'!M2154,'Delivery Distances'!$B$5:$K$5,'Delivery Distances'!$B$6:$K$20))</f>
        <v>3</v>
      </c>
      <c r="P2154" s="7">
        <f t="shared" si="135"/>
        <v>7</v>
      </c>
    </row>
    <row r="2155" spans="1:16" ht="15.75" customHeight="1" x14ac:dyDescent="0.15">
      <c r="A2155" s="13">
        <v>43994</v>
      </c>
      <c r="B2155" s="19" t="s">
        <v>5362</v>
      </c>
      <c r="C2155" s="7" t="s">
        <v>199</v>
      </c>
      <c r="D2155" s="14">
        <v>7</v>
      </c>
      <c r="E2155" s="14" t="str">
        <f>_xlfn.XLOOKUP(D2155,'Meal Info'!$A$4:$A$19,'Meal Info'!$B$4:$B$19)</f>
        <v>Vegan</v>
      </c>
      <c r="F2155" s="14" t="str">
        <f>_xlfn.XLOOKUP(D2155,'Meal Info'!$A$4:$A$19,'Meal Info'!$C$4:$C$19)</f>
        <v>Josh</v>
      </c>
      <c r="G2155" s="7">
        <v>91.55</v>
      </c>
      <c r="H2155" s="7">
        <f t="shared" si="136"/>
        <v>9.1549999999999994</v>
      </c>
      <c r="I2155" s="7">
        <f t="shared" si="137"/>
        <v>100.705</v>
      </c>
      <c r="J2155" s="7">
        <v>7.0000000000000007E-2</v>
      </c>
      <c r="K2155" s="7">
        <f t="shared" si="134"/>
        <v>6.4085000000000001</v>
      </c>
      <c r="L2155" s="7" t="s">
        <v>5081</v>
      </c>
      <c r="M2155" s="7">
        <v>8</v>
      </c>
      <c r="N2155" s="7">
        <f>INDEX('Delivery Distances'!$B$6:$K$20,MATCH('Sales Summary_working sheet'!L2155,'Delivery Distances'!$A$6:$A$20,0),MATCH('Sales Summary_working sheet'!M2155,'Delivery Distances'!$B$5:$K$5,0))</f>
        <v>2</v>
      </c>
      <c r="O2155" s="7" cm="1">
        <f t="array" ref="O2155">_xlfn.XLOOKUP(L2155,'Delivery Distances'!$A$6:$A$20,_xlfn.XLOOKUP('Sales Summary_working sheet'!M2155,'Delivery Distances'!$B$5:$K$5,'Delivery Distances'!$B$6:$K$20))</f>
        <v>2</v>
      </c>
      <c r="P2155" s="7">
        <f t="shared" si="135"/>
        <v>6</v>
      </c>
    </row>
    <row r="2156" spans="1:16" ht="15.75" customHeight="1" x14ac:dyDescent="0.15">
      <c r="A2156" s="13">
        <v>43994</v>
      </c>
      <c r="B2156" s="19" t="s">
        <v>5362</v>
      </c>
      <c r="C2156" s="7" t="s">
        <v>39</v>
      </c>
      <c r="D2156" s="14">
        <v>2</v>
      </c>
      <c r="E2156" s="14" t="str">
        <f>_xlfn.XLOOKUP(D2156,'Meal Info'!$A$4:$A$19,'Meal Info'!$B$4:$B$19)</f>
        <v>Tuna</v>
      </c>
      <c r="F2156" s="14" t="str">
        <f>_xlfn.XLOOKUP(D2156,'Meal Info'!$A$4:$A$19,'Meal Info'!$C$4:$C$19)</f>
        <v>Josh</v>
      </c>
      <c r="G2156" s="7">
        <v>71.63</v>
      </c>
      <c r="H2156" s="7">
        <f t="shared" si="136"/>
        <v>7.1630000000000003</v>
      </c>
      <c r="I2156" s="7">
        <f t="shared" si="137"/>
        <v>78.792999999999992</v>
      </c>
      <c r="J2156" s="7">
        <v>0.08</v>
      </c>
      <c r="K2156" s="7">
        <f t="shared" si="134"/>
        <v>5.7303999999999995</v>
      </c>
      <c r="L2156" s="7" t="s">
        <v>5075</v>
      </c>
      <c r="M2156" s="7">
        <v>8</v>
      </c>
      <c r="N2156" s="7">
        <f>INDEX('Delivery Distances'!$B$6:$K$20,MATCH('Sales Summary_working sheet'!L2156,'Delivery Distances'!$A$6:$A$20,0),MATCH('Sales Summary_working sheet'!M2156,'Delivery Distances'!$B$5:$K$5,0))</f>
        <v>2</v>
      </c>
      <c r="O2156" s="7" cm="1">
        <f t="array" ref="O2156">_xlfn.XLOOKUP(L2156,'Delivery Distances'!$A$6:$A$20,_xlfn.XLOOKUP('Sales Summary_working sheet'!M2156,'Delivery Distances'!$B$5:$K$5,'Delivery Distances'!$B$6:$K$20))</f>
        <v>2</v>
      </c>
      <c r="P2156" s="7">
        <f t="shared" si="135"/>
        <v>6</v>
      </c>
    </row>
    <row r="2157" spans="1:16" ht="15.75" customHeight="1" x14ac:dyDescent="0.15">
      <c r="A2157" s="13">
        <v>43994</v>
      </c>
      <c r="B2157" s="19" t="s">
        <v>5362</v>
      </c>
      <c r="C2157" s="7" t="s">
        <v>2287</v>
      </c>
      <c r="D2157" s="14">
        <v>7</v>
      </c>
      <c r="E2157" s="14" t="str">
        <f>_xlfn.XLOOKUP(D2157,'Meal Info'!$A$4:$A$19,'Meal Info'!$B$4:$B$19)</f>
        <v>Vegan</v>
      </c>
      <c r="F2157" s="14" t="str">
        <f>_xlfn.XLOOKUP(D2157,'Meal Info'!$A$4:$A$19,'Meal Info'!$C$4:$C$19)</f>
        <v>Josh</v>
      </c>
      <c r="G2157" s="7">
        <v>26.74</v>
      </c>
      <c r="H2157" s="7">
        <f t="shared" si="136"/>
        <v>2.6739999999999999</v>
      </c>
      <c r="I2157" s="7">
        <f t="shared" si="137"/>
        <v>29.413999999999998</v>
      </c>
      <c r="J2157" s="7">
        <v>0.09</v>
      </c>
      <c r="K2157" s="7">
        <f t="shared" si="134"/>
        <v>2.4065999999999996</v>
      </c>
      <c r="L2157" s="7" t="s">
        <v>5075</v>
      </c>
      <c r="M2157" s="7">
        <v>6</v>
      </c>
      <c r="N2157" s="7">
        <f>INDEX('Delivery Distances'!$B$6:$K$20,MATCH('Sales Summary_working sheet'!L2157,'Delivery Distances'!$A$6:$A$20,0),MATCH('Sales Summary_working sheet'!M2157,'Delivery Distances'!$B$5:$K$5,0))</f>
        <v>11</v>
      </c>
      <c r="O2157" s="7" cm="1">
        <f t="array" ref="O2157">_xlfn.XLOOKUP(L2157,'Delivery Distances'!$A$6:$A$20,_xlfn.XLOOKUP('Sales Summary_working sheet'!M2157,'Delivery Distances'!$B$5:$K$5,'Delivery Distances'!$B$6:$K$20))</f>
        <v>11</v>
      </c>
      <c r="P2157" s="7">
        <f t="shared" si="135"/>
        <v>12.5</v>
      </c>
    </row>
    <row r="2158" spans="1:16" ht="15.75" customHeight="1" x14ac:dyDescent="0.15">
      <c r="A2158" s="13">
        <v>43995</v>
      </c>
      <c r="B2158" s="19" t="s">
        <v>5354</v>
      </c>
      <c r="C2158" s="7" t="s">
        <v>1695</v>
      </c>
      <c r="D2158" s="14">
        <v>7</v>
      </c>
      <c r="E2158" s="14" t="str">
        <f>_xlfn.XLOOKUP(D2158,'Meal Info'!$A$4:$A$19,'Meal Info'!$B$4:$B$19)</f>
        <v>Vegan</v>
      </c>
      <c r="F2158" s="14" t="str">
        <f>_xlfn.XLOOKUP(D2158,'Meal Info'!$A$4:$A$19,'Meal Info'!$C$4:$C$19)</f>
        <v>Josh</v>
      </c>
      <c r="G2158" s="7">
        <v>94.13</v>
      </c>
      <c r="H2158" s="7">
        <f t="shared" si="136"/>
        <v>9.4130000000000003</v>
      </c>
      <c r="I2158" s="7">
        <f t="shared" si="137"/>
        <v>103.54299999999999</v>
      </c>
      <c r="J2158" s="7">
        <v>0.21</v>
      </c>
      <c r="K2158" s="7">
        <f t="shared" si="134"/>
        <v>19.767299999999999</v>
      </c>
      <c r="L2158" s="7" t="s">
        <v>29</v>
      </c>
      <c r="M2158" s="7">
        <v>6</v>
      </c>
      <c r="N2158" s="7">
        <f>INDEX('Delivery Distances'!$B$6:$K$20,MATCH('Sales Summary_working sheet'!L2158,'Delivery Distances'!$A$6:$A$20,0),MATCH('Sales Summary_working sheet'!M2158,'Delivery Distances'!$B$5:$K$5,0))</f>
        <v>2</v>
      </c>
      <c r="O2158" s="7" cm="1">
        <f t="array" ref="O2158">_xlfn.XLOOKUP(L2158,'Delivery Distances'!$A$6:$A$20,_xlfn.XLOOKUP('Sales Summary_working sheet'!M2158,'Delivery Distances'!$B$5:$K$5,'Delivery Distances'!$B$6:$K$20))</f>
        <v>2</v>
      </c>
      <c r="P2158" s="7">
        <f t="shared" si="135"/>
        <v>6</v>
      </c>
    </row>
    <row r="2159" spans="1:16" ht="15.75" customHeight="1" x14ac:dyDescent="0.15">
      <c r="A2159" s="13">
        <v>43995</v>
      </c>
      <c r="B2159" s="19" t="s">
        <v>5354</v>
      </c>
      <c r="C2159" s="7" t="s">
        <v>3127</v>
      </c>
      <c r="D2159" s="14">
        <v>7</v>
      </c>
      <c r="E2159" s="14" t="str">
        <f>_xlfn.XLOOKUP(D2159,'Meal Info'!$A$4:$A$19,'Meal Info'!$B$4:$B$19)</f>
        <v>Vegan</v>
      </c>
      <c r="F2159" s="14" t="str">
        <f>_xlfn.XLOOKUP(D2159,'Meal Info'!$A$4:$A$19,'Meal Info'!$C$4:$C$19)</f>
        <v>Josh</v>
      </c>
      <c r="G2159" s="7">
        <v>8.3800000000000008</v>
      </c>
      <c r="H2159" s="7">
        <f t="shared" si="136"/>
        <v>0.83800000000000008</v>
      </c>
      <c r="I2159" s="7">
        <f t="shared" si="137"/>
        <v>9.218</v>
      </c>
      <c r="J2159" s="7">
        <v>0.15</v>
      </c>
      <c r="K2159" s="7">
        <f t="shared" si="134"/>
        <v>1.2570000000000001</v>
      </c>
      <c r="L2159" s="7" t="s">
        <v>31</v>
      </c>
      <c r="M2159" s="7">
        <v>7</v>
      </c>
      <c r="N2159" s="7">
        <f>INDEX('Delivery Distances'!$B$6:$K$20,MATCH('Sales Summary_working sheet'!L2159,'Delivery Distances'!$A$6:$A$20,0),MATCH('Sales Summary_working sheet'!M2159,'Delivery Distances'!$B$5:$K$5,0))</f>
        <v>5</v>
      </c>
      <c r="O2159" s="7" cm="1">
        <f t="array" ref="O2159">_xlfn.XLOOKUP(L2159,'Delivery Distances'!$A$6:$A$20,_xlfn.XLOOKUP('Sales Summary_working sheet'!M2159,'Delivery Distances'!$B$5:$K$5,'Delivery Distances'!$B$6:$K$20))</f>
        <v>5</v>
      </c>
      <c r="P2159" s="7">
        <f t="shared" si="135"/>
        <v>9</v>
      </c>
    </row>
    <row r="2160" spans="1:16" ht="15.75" customHeight="1" x14ac:dyDescent="0.15">
      <c r="A2160" s="13">
        <v>43995</v>
      </c>
      <c r="B2160" s="19" t="s">
        <v>5354</v>
      </c>
      <c r="C2160" s="7" t="s">
        <v>4805</v>
      </c>
      <c r="D2160" s="14">
        <v>7</v>
      </c>
      <c r="E2160" s="14" t="str">
        <f>_xlfn.XLOOKUP(D2160,'Meal Info'!$A$4:$A$19,'Meal Info'!$B$4:$B$19)</f>
        <v>Vegan</v>
      </c>
      <c r="F2160" s="14" t="str">
        <f>_xlfn.XLOOKUP(D2160,'Meal Info'!$A$4:$A$19,'Meal Info'!$C$4:$C$19)</f>
        <v>Josh</v>
      </c>
      <c r="G2160" s="7">
        <v>60.31</v>
      </c>
      <c r="H2160" s="7">
        <f t="shared" si="136"/>
        <v>6.0310000000000006</v>
      </c>
      <c r="I2160" s="7">
        <f t="shared" si="137"/>
        <v>66.341000000000008</v>
      </c>
      <c r="J2160" s="7">
        <v>0.27</v>
      </c>
      <c r="K2160" s="7">
        <f t="shared" si="134"/>
        <v>16.283700000000003</v>
      </c>
      <c r="L2160" s="7" t="s">
        <v>5081</v>
      </c>
      <c r="M2160" s="7">
        <v>4</v>
      </c>
      <c r="N2160" s="7">
        <f>INDEX('Delivery Distances'!$B$6:$K$20,MATCH('Sales Summary_working sheet'!L2160,'Delivery Distances'!$A$6:$A$20,0),MATCH('Sales Summary_working sheet'!M2160,'Delivery Distances'!$B$5:$K$5,0))</f>
        <v>2</v>
      </c>
      <c r="O2160" s="7" cm="1">
        <f t="array" ref="O2160">_xlfn.XLOOKUP(L2160,'Delivery Distances'!$A$6:$A$20,_xlfn.XLOOKUP('Sales Summary_working sheet'!M2160,'Delivery Distances'!$B$5:$K$5,'Delivery Distances'!$B$6:$K$20))</f>
        <v>2</v>
      </c>
      <c r="P2160" s="7">
        <f t="shared" si="135"/>
        <v>6</v>
      </c>
    </row>
    <row r="2161" spans="1:16" ht="15.75" customHeight="1" x14ac:dyDescent="0.15">
      <c r="A2161" s="13">
        <v>43995</v>
      </c>
      <c r="B2161" s="19" t="s">
        <v>5354</v>
      </c>
      <c r="C2161" s="7" t="s">
        <v>3125</v>
      </c>
      <c r="D2161" s="14">
        <v>2</v>
      </c>
      <c r="E2161" s="14" t="str">
        <f>_xlfn.XLOOKUP(D2161,'Meal Info'!$A$4:$A$19,'Meal Info'!$B$4:$B$19)</f>
        <v>Tuna</v>
      </c>
      <c r="F2161" s="14" t="str">
        <f>_xlfn.XLOOKUP(D2161,'Meal Info'!$A$4:$A$19,'Meal Info'!$C$4:$C$19)</f>
        <v>Josh</v>
      </c>
      <c r="G2161" s="7">
        <v>52.34</v>
      </c>
      <c r="H2161" s="7">
        <f t="shared" si="136"/>
        <v>5.2340000000000009</v>
      </c>
      <c r="I2161" s="7">
        <f t="shared" si="137"/>
        <v>57.574000000000005</v>
      </c>
      <c r="J2161" s="7">
        <v>0.3</v>
      </c>
      <c r="K2161" s="7">
        <f t="shared" si="134"/>
        <v>15.702</v>
      </c>
      <c r="L2161" s="7" t="s">
        <v>29</v>
      </c>
      <c r="M2161" s="7">
        <v>6</v>
      </c>
      <c r="N2161" s="7">
        <f>INDEX('Delivery Distances'!$B$6:$K$20,MATCH('Sales Summary_working sheet'!L2161,'Delivery Distances'!$A$6:$A$20,0),MATCH('Sales Summary_working sheet'!M2161,'Delivery Distances'!$B$5:$K$5,0))</f>
        <v>2</v>
      </c>
      <c r="O2161" s="7" cm="1">
        <f t="array" ref="O2161">_xlfn.XLOOKUP(L2161,'Delivery Distances'!$A$6:$A$20,_xlfn.XLOOKUP('Sales Summary_working sheet'!M2161,'Delivery Distances'!$B$5:$K$5,'Delivery Distances'!$B$6:$K$20))</f>
        <v>2</v>
      </c>
      <c r="P2161" s="7">
        <f t="shared" si="135"/>
        <v>6</v>
      </c>
    </row>
    <row r="2162" spans="1:16" ht="15.75" customHeight="1" x14ac:dyDescent="0.15">
      <c r="A2162" s="13">
        <v>43995</v>
      </c>
      <c r="B2162" s="19" t="s">
        <v>5354</v>
      </c>
      <c r="C2162" s="7" t="s">
        <v>3157</v>
      </c>
      <c r="D2162" s="14">
        <v>2</v>
      </c>
      <c r="E2162" s="14" t="str">
        <f>_xlfn.XLOOKUP(D2162,'Meal Info'!$A$4:$A$19,'Meal Info'!$B$4:$B$19)</f>
        <v>Tuna</v>
      </c>
      <c r="F2162" s="14" t="str">
        <f>_xlfn.XLOOKUP(D2162,'Meal Info'!$A$4:$A$19,'Meal Info'!$C$4:$C$19)</f>
        <v>Josh</v>
      </c>
      <c r="G2162" s="7">
        <v>9.76</v>
      </c>
      <c r="H2162" s="7">
        <f t="shared" si="136"/>
        <v>0.97599999999999998</v>
      </c>
      <c r="I2162" s="7">
        <f t="shared" si="137"/>
        <v>10.736000000000001</v>
      </c>
      <c r="J2162" s="7">
        <v>0.37</v>
      </c>
      <c r="K2162" s="7">
        <f t="shared" si="134"/>
        <v>3.6111999999999997</v>
      </c>
      <c r="L2162" s="7" t="s">
        <v>5081</v>
      </c>
      <c r="M2162" s="7">
        <v>8</v>
      </c>
      <c r="N2162" s="7">
        <f>INDEX('Delivery Distances'!$B$6:$K$20,MATCH('Sales Summary_working sheet'!L2162,'Delivery Distances'!$A$6:$A$20,0),MATCH('Sales Summary_working sheet'!M2162,'Delivery Distances'!$B$5:$K$5,0))</f>
        <v>2</v>
      </c>
      <c r="O2162" s="7" cm="1">
        <f t="array" ref="O2162">_xlfn.XLOOKUP(L2162,'Delivery Distances'!$A$6:$A$20,_xlfn.XLOOKUP('Sales Summary_working sheet'!M2162,'Delivery Distances'!$B$5:$K$5,'Delivery Distances'!$B$6:$K$20))</f>
        <v>2</v>
      </c>
      <c r="P2162" s="7">
        <f t="shared" si="135"/>
        <v>6</v>
      </c>
    </row>
    <row r="2163" spans="1:16" ht="15.75" customHeight="1" x14ac:dyDescent="0.15">
      <c r="A2163" s="13">
        <v>43995</v>
      </c>
      <c r="B2163" s="19" t="s">
        <v>5354</v>
      </c>
      <c r="C2163" s="7" t="s">
        <v>1071</v>
      </c>
      <c r="D2163" s="14">
        <v>7</v>
      </c>
      <c r="E2163" s="14" t="str">
        <f>_xlfn.XLOOKUP(D2163,'Meal Info'!$A$4:$A$19,'Meal Info'!$B$4:$B$19)</f>
        <v>Vegan</v>
      </c>
      <c r="F2163" s="14" t="str">
        <f>_xlfn.XLOOKUP(D2163,'Meal Info'!$A$4:$A$19,'Meal Info'!$C$4:$C$19)</f>
        <v>Josh</v>
      </c>
      <c r="G2163" s="7">
        <v>13.38</v>
      </c>
      <c r="H2163" s="7">
        <f t="shared" si="136"/>
        <v>1.3380000000000001</v>
      </c>
      <c r="I2163" s="7">
        <f t="shared" si="137"/>
        <v>14.718</v>
      </c>
      <c r="J2163" s="7">
        <v>0.11</v>
      </c>
      <c r="K2163" s="7">
        <f t="shared" si="134"/>
        <v>1.4718</v>
      </c>
      <c r="L2163" s="7" t="s">
        <v>27</v>
      </c>
      <c r="M2163" s="7">
        <v>10</v>
      </c>
      <c r="N2163" s="7">
        <f>INDEX('Delivery Distances'!$B$6:$K$20,MATCH('Sales Summary_working sheet'!L2163,'Delivery Distances'!$A$6:$A$20,0),MATCH('Sales Summary_working sheet'!M2163,'Delivery Distances'!$B$5:$K$5,0))</f>
        <v>18</v>
      </c>
      <c r="O2163" s="7" cm="1">
        <f t="array" ref="O2163">_xlfn.XLOOKUP(L2163,'Delivery Distances'!$A$6:$A$20,_xlfn.XLOOKUP('Sales Summary_working sheet'!M2163,'Delivery Distances'!$B$5:$K$5,'Delivery Distances'!$B$6:$K$20))</f>
        <v>18</v>
      </c>
      <c r="P2163" s="7">
        <f t="shared" si="135"/>
        <v>16</v>
      </c>
    </row>
    <row r="2164" spans="1:16" ht="15.75" customHeight="1" x14ac:dyDescent="0.15">
      <c r="A2164" s="13">
        <v>43995</v>
      </c>
      <c r="B2164" s="19" t="s">
        <v>5354</v>
      </c>
      <c r="C2164" s="7" t="s">
        <v>2847</v>
      </c>
      <c r="D2164" s="14">
        <v>11</v>
      </c>
      <c r="E2164" s="14" t="str">
        <f>_xlfn.XLOOKUP(D2164,'Meal Info'!$A$4:$A$19,'Meal Info'!$B$4:$B$19)</f>
        <v>Vitamin boost</v>
      </c>
      <c r="F2164" s="14" t="str">
        <f>_xlfn.XLOOKUP(D2164,'Meal Info'!$A$4:$A$19,'Meal Info'!$C$4:$C$19)</f>
        <v>Josh</v>
      </c>
      <c r="G2164" s="7">
        <v>56.15</v>
      </c>
      <c r="H2164" s="7">
        <f t="shared" si="136"/>
        <v>5.6150000000000002</v>
      </c>
      <c r="I2164" s="7">
        <f t="shared" si="137"/>
        <v>61.765000000000001</v>
      </c>
      <c r="J2164" s="7">
        <v>0.24</v>
      </c>
      <c r="K2164" s="7">
        <f t="shared" si="134"/>
        <v>13.475999999999999</v>
      </c>
      <c r="L2164" s="7" t="s">
        <v>5080</v>
      </c>
      <c r="M2164" s="7">
        <v>1</v>
      </c>
      <c r="N2164" s="7">
        <f>INDEX('Delivery Distances'!$B$6:$K$20,MATCH('Sales Summary_working sheet'!L2164,'Delivery Distances'!$A$6:$A$20,0),MATCH('Sales Summary_working sheet'!M2164,'Delivery Distances'!$B$5:$K$5,0))</f>
        <v>2</v>
      </c>
      <c r="O2164" s="7" cm="1">
        <f t="array" ref="O2164">_xlfn.XLOOKUP(L2164,'Delivery Distances'!$A$6:$A$20,_xlfn.XLOOKUP('Sales Summary_working sheet'!M2164,'Delivery Distances'!$B$5:$K$5,'Delivery Distances'!$B$6:$K$20))</f>
        <v>2</v>
      </c>
      <c r="P2164" s="7">
        <f t="shared" si="135"/>
        <v>6</v>
      </c>
    </row>
    <row r="2165" spans="1:16" ht="15.75" customHeight="1" x14ac:dyDescent="0.15">
      <c r="A2165" s="13">
        <v>43995</v>
      </c>
      <c r="B2165" s="19" t="s">
        <v>5354</v>
      </c>
      <c r="C2165" s="7" t="s">
        <v>198</v>
      </c>
      <c r="D2165" s="14">
        <v>2</v>
      </c>
      <c r="E2165" s="14" t="str">
        <f>_xlfn.XLOOKUP(D2165,'Meal Info'!$A$4:$A$19,'Meal Info'!$B$4:$B$19)</f>
        <v>Tuna</v>
      </c>
      <c r="F2165" s="14" t="str">
        <f>_xlfn.XLOOKUP(D2165,'Meal Info'!$A$4:$A$19,'Meal Info'!$C$4:$C$19)</f>
        <v>Josh</v>
      </c>
      <c r="G2165" s="7">
        <v>51.78</v>
      </c>
      <c r="H2165" s="7">
        <f t="shared" si="136"/>
        <v>5.1780000000000008</v>
      </c>
      <c r="I2165" s="7">
        <f t="shared" si="137"/>
        <v>56.957999999999998</v>
      </c>
      <c r="J2165" s="7">
        <v>0.22</v>
      </c>
      <c r="K2165" s="7">
        <f t="shared" si="134"/>
        <v>11.3916</v>
      </c>
      <c r="L2165" s="7" t="s">
        <v>29</v>
      </c>
      <c r="M2165" s="7">
        <v>10</v>
      </c>
      <c r="N2165" s="7">
        <f>INDEX('Delivery Distances'!$B$6:$K$20,MATCH('Sales Summary_working sheet'!L2165,'Delivery Distances'!$A$6:$A$20,0),MATCH('Sales Summary_working sheet'!M2165,'Delivery Distances'!$B$5:$K$5,0))</f>
        <v>15</v>
      </c>
      <c r="O2165" s="7" cm="1">
        <f t="array" ref="O2165">_xlfn.XLOOKUP(L2165,'Delivery Distances'!$A$6:$A$20,_xlfn.XLOOKUP('Sales Summary_working sheet'!M2165,'Delivery Distances'!$B$5:$K$5,'Delivery Distances'!$B$6:$K$20))</f>
        <v>15</v>
      </c>
      <c r="P2165" s="7">
        <f t="shared" si="135"/>
        <v>14.5</v>
      </c>
    </row>
    <row r="2166" spans="1:16" ht="15.75" customHeight="1" x14ac:dyDescent="0.15">
      <c r="A2166" s="13">
        <v>43995</v>
      </c>
      <c r="B2166" s="19" t="s">
        <v>5354</v>
      </c>
      <c r="C2166" s="7" t="s">
        <v>4862</v>
      </c>
      <c r="D2166" s="14">
        <v>11</v>
      </c>
      <c r="E2166" s="14" t="str">
        <f>_xlfn.XLOOKUP(D2166,'Meal Info'!$A$4:$A$19,'Meal Info'!$B$4:$B$19)</f>
        <v>Vitamin boost</v>
      </c>
      <c r="F2166" s="14" t="str">
        <f>_xlfn.XLOOKUP(D2166,'Meal Info'!$A$4:$A$19,'Meal Info'!$C$4:$C$19)</f>
        <v>Josh</v>
      </c>
      <c r="G2166" s="7">
        <v>65.14</v>
      </c>
      <c r="H2166" s="7">
        <f t="shared" si="136"/>
        <v>6.5140000000000002</v>
      </c>
      <c r="I2166" s="7">
        <f t="shared" si="137"/>
        <v>71.653999999999996</v>
      </c>
      <c r="J2166" s="7">
        <v>0.17</v>
      </c>
      <c r="K2166" s="7">
        <f t="shared" si="134"/>
        <v>11.0738</v>
      </c>
      <c r="L2166" s="7" t="s">
        <v>27</v>
      </c>
      <c r="M2166" s="7">
        <v>5</v>
      </c>
      <c r="N2166" s="7">
        <f>INDEX('Delivery Distances'!$B$6:$K$20,MATCH('Sales Summary_working sheet'!L2166,'Delivery Distances'!$A$6:$A$20,0),MATCH('Sales Summary_working sheet'!M2166,'Delivery Distances'!$B$5:$K$5,0))</f>
        <v>14</v>
      </c>
      <c r="O2166" s="7" cm="1">
        <f t="array" ref="O2166">_xlfn.XLOOKUP(L2166,'Delivery Distances'!$A$6:$A$20,_xlfn.XLOOKUP('Sales Summary_working sheet'!M2166,'Delivery Distances'!$B$5:$K$5,'Delivery Distances'!$B$6:$K$20))</f>
        <v>14</v>
      </c>
      <c r="P2166" s="7">
        <f t="shared" si="135"/>
        <v>14</v>
      </c>
    </row>
    <row r="2167" spans="1:16" ht="15.75" customHeight="1" x14ac:dyDescent="0.15">
      <c r="A2167" s="13">
        <v>43995</v>
      </c>
      <c r="B2167" s="19" t="s">
        <v>5354</v>
      </c>
      <c r="C2167" s="7" t="s">
        <v>4593</v>
      </c>
      <c r="D2167" s="14">
        <v>2</v>
      </c>
      <c r="E2167" s="14" t="str">
        <f>_xlfn.XLOOKUP(D2167,'Meal Info'!$A$4:$A$19,'Meal Info'!$B$4:$B$19)</f>
        <v>Tuna</v>
      </c>
      <c r="F2167" s="14" t="str">
        <f>_xlfn.XLOOKUP(D2167,'Meal Info'!$A$4:$A$19,'Meal Info'!$C$4:$C$19)</f>
        <v>Josh</v>
      </c>
      <c r="G2167" s="7">
        <v>29.02</v>
      </c>
      <c r="H2167" s="7">
        <f t="shared" si="136"/>
        <v>2.9020000000000001</v>
      </c>
      <c r="I2167" s="7">
        <f t="shared" si="137"/>
        <v>31.922000000000001</v>
      </c>
      <c r="J2167" s="7">
        <v>0.35</v>
      </c>
      <c r="K2167" s="7">
        <f t="shared" si="134"/>
        <v>10.157</v>
      </c>
      <c r="L2167" s="7" t="s">
        <v>5075</v>
      </c>
      <c r="M2167" s="7">
        <v>8</v>
      </c>
      <c r="N2167" s="7">
        <f>INDEX('Delivery Distances'!$B$6:$K$20,MATCH('Sales Summary_working sheet'!L2167,'Delivery Distances'!$A$6:$A$20,0),MATCH('Sales Summary_working sheet'!M2167,'Delivery Distances'!$B$5:$K$5,0))</f>
        <v>2</v>
      </c>
      <c r="O2167" s="7" cm="1">
        <f t="array" ref="O2167">_xlfn.XLOOKUP(L2167,'Delivery Distances'!$A$6:$A$20,_xlfn.XLOOKUP('Sales Summary_working sheet'!M2167,'Delivery Distances'!$B$5:$K$5,'Delivery Distances'!$B$6:$K$20))</f>
        <v>2</v>
      </c>
      <c r="P2167" s="7">
        <f t="shared" si="135"/>
        <v>6</v>
      </c>
    </row>
    <row r="2168" spans="1:16" ht="15.75" customHeight="1" x14ac:dyDescent="0.15">
      <c r="A2168" s="13">
        <v>43995</v>
      </c>
      <c r="B2168" s="19" t="s">
        <v>5354</v>
      </c>
      <c r="C2168" s="7" t="s">
        <v>3946</v>
      </c>
      <c r="D2168" s="14">
        <v>7</v>
      </c>
      <c r="E2168" s="14" t="str">
        <f>_xlfn.XLOOKUP(D2168,'Meal Info'!$A$4:$A$19,'Meal Info'!$B$4:$B$19)</f>
        <v>Vegan</v>
      </c>
      <c r="F2168" s="14" t="str">
        <f>_xlfn.XLOOKUP(D2168,'Meal Info'!$A$4:$A$19,'Meal Info'!$C$4:$C$19)</f>
        <v>Josh</v>
      </c>
      <c r="G2168" s="7">
        <v>45.88</v>
      </c>
      <c r="H2168" s="7">
        <f t="shared" si="136"/>
        <v>4.5880000000000001</v>
      </c>
      <c r="I2168" s="7">
        <f t="shared" si="137"/>
        <v>50.468000000000004</v>
      </c>
      <c r="J2168" s="7">
        <v>0.26</v>
      </c>
      <c r="K2168" s="7">
        <f t="shared" si="134"/>
        <v>11.928800000000001</v>
      </c>
      <c r="L2168" s="7" t="s">
        <v>5080</v>
      </c>
      <c r="M2168" s="7">
        <v>1</v>
      </c>
      <c r="N2168" s="7">
        <f>INDEX('Delivery Distances'!$B$6:$K$20,MATCH('Sales Summary_working sheet'!L2168,'Delivery Distances'!$A$6:$A$20,0),MATCH('Sales Summary_working sheet'!M2168,'Delivery Distances'!$B$5:$K$5,0))</f>
        <v>2</v>
      </c>
      <c r="O2168" s="7" cm="1">
        <f t="array" ref="O2168">_xlfn.XLOOKUP(L2168,'Delivery Distances'!$A$6:$A$20,_xlfn.XLOOKUP('Sales Summary_working sheet'!M2168,'Delivery Distances'!$B$5:$K$5,'Delivery Distances'!$B$6:$K$20))</f>
        <v>2</v>
      </c>
      <c r="P2168" s="7">
        <f t="shared" si="135"/>
        <v>6</v>
      </c>
    </row>
    <row r="2169" spans="1:16" ht="15.75" customHeight="1" x14ac:dyDescent="0.15">
      <c r="A2169" s="13">
        <v>43995</v>
      </c>
      <c r="B2169" s="19" t="s">
        <v>5354</v>
      </c>
      <c r="C2169" s="7" t="s">
        <v>2401</v>
      </c>
      <c r="D2169" s="14">
        <v>2</v>
      </c>
      <c r="E2169" s="14" t="str">
        <f>_xlfn.XLOOKUP(D2169,'Meal Info'!$A$4:$A$19,'Meal Info'!$B$4:$B$19)</f>
        <v>Tuna</v>
      </c>
      <c r="F2169" s="14" t="str">
        <f>_xlfn.XLOOKUP(D2169,'Meal Info'!$A$4:$A$19,'Meal Info'!$C$4:$C$19)</f>
        <v>Josh</v>
      </c>
      <c r="G2169" s="7">
        <v>4.7699999999999996</v>
      </c>
      <c r="H2169" s="7">
        <f t="shared" si="136"/>
        <v>0.47699999999999998</v>
      </c>
      <c r="I2169" s="7">
        <f t="shared" si="137"/>
        <v>5.2469999999999999</v>
      </c>
      <c r="J2169" s="7">
        <v>0.39</v>
      </c>
      <c r="K2169" s="7">
        <f t="shared" si="134"/>
        <v>1.8602999999999998</v>
      </c>
      <c r="L2169" s="7" t="s">
        <v>5077</v>
      </c>
      <c r="M2169" s="7">
        <v>4</v>
      </c>
      <c r="N2169" s="7">
        <f>INDEX('Delivery Distances'!$B$6:$K$20,MATCH('Sales Summary_working sheet'!L2169,'Delivery Distances'!$A$6:$A$20,0),MATCH('Sales Summary_working sheet'!M2169,'Delivery Distances'!$B$5:$K$5,0))</f>
        <v>5</v>
      </c>
      <c r="O2169" s="7" cm="1">
        <f t="array" ref="O2169">_xlfn.XLOOKUP(L2169,'Delivery Distances'!$A$6:$A$20,_xlfn.XLOOKUP('Sales Summary_working sheet'!M2169,'Delivery Distances'!$B$5:$K$5,'Delivery Distances'!$B$6:$K$20))</f>
        <v>5</v>
      </c>
      <c r="P2169" s="7">
        <f t="shared" si="135"/>
        <v>9</v>
      </c>
    </row>
    <row r="2170" spans="1:16" ht="15.75" customHeight="1" x14ac:dyDescent="0.15">
      <c r="A2170" s="13">
        <v>43995</v>
      </c>
      <c r="B2170" s="19" t="s">
        <v>5354</v>
      </c>
      <c r="C2170" s="7" t="s">
        <v>1903</v>
      </c>
      <c r="D2170" s="14">
        <v>11</v>
      </c>
      <c r="E2170" s="14" t="str">
        <f>_xlfn.XLOOKUP(D2170,'Meal Info'!$A$4:$A$19,'Meal Info'!$B$4:$B$19)</f>
        <v>Vitamin boost</v>
      </c>
      <c r="F2170" s="14" t="str">
        <f>_xlfn.XLOOKUP(D2170,'Meal Info'!$A$4:$A$19,'Meal Info'!$C$4:$C$19)</f>
        <v>Josh</v>
      </c>
      <c r="G2170" s="7">
        <v>76.06</v>
      </c>
      <c r="H2170" s="7">
        <f t="shared" si="136"/>
        <v>7.6060000000000008</v>
      </c>
      <c r="I2170" s="7">
        <f t="shared" si="137"/>
        <v>83.665999999999997</v>
      </c>
      <c r="J2170" s="7">
        <v>0.02</v>
      </c>
      <c r="K2170" s="7">
        <f t="shared" si="134"/>
        <v>1.5212000000000001</v>
      </c>
      <c r="L2170" s="7" t="s">
        <v>5076</v>
      </c>
      <c r="M2170" s="7">
        <v>6</v>
      </c>
      <c r="N2170" s="7">
        <f>INDEX('Delivery Distances'!$B$6:$K$20,MATCH('Sales Summary_working sheet'!L2170,'Delivery Distances'!$A$6:$A$20,0),MATCH('Sales Summary_working sheet'!M2170,'Delivery Distances'!$B$5:$K$5,0))</f>
        <v>9</v>
      </c>
      <c r="O2170" s="7" cm="1">
        <f t="array" ref="O2170">_xlfn.XLOOKUP(L2170,'Delivery Distances'!$A$6:$A$20,_xlfn.XLOOKUP('Sales Summary_working sheet'!M2170,'Delivery Distances'!$B$5:$K$5,'Delivery Distances'!$B$6:$K$20))</f>
        <v>9</v>
      </c>
      <c r="P2170" s="7">
        <f t="shared" si="135"/>
        <v>11.5</v>
      </c>
    </row>
    <row r="2171" spans="1:16" ht="15.75" customHeight="1" x14ac:dyDescent="0.15">
      <c r="A2171" s="13">
        <v>43995</v>
      </c>
      <c r="B2171" s="19" t="s">
        <v>5354</v>
      </c>
      <c r="C2171" s="7" t="s">
        <v>1347</v>
      </c>
      <c r="D2171" s="14">
        <v>7</v>
      </c>
      <c r="E2171" s="14" t="str">
        <f>_xlfn.XLOOKUP(D2171,'Meal Info'!$A$4:$A$19,'Meal Info'!$B$4:$B$19)</f>
        <v>Vegan</v>
      </c>
      <c r="F2171" s="14" t="str">
        <f>_xlfn.XLOOKUP(D2171,'Meal Info'!$A$4:$A$19,'Meal Info'!$C$4:$C$19)</f>
        <v>Josh</v>
      </c>
      <c r="G2171" s="7">
        <v>25.07</v>
      </c>
      <c r="H2171" s="7">
        <f t="shared" si="136"/>
        <v>2.5070000000000001</v>
      </c>
      <c r="I2171" s="7">
        <f t="shared" si="137"/>
        <v>27.577000000000002</v>
      </c>
      <c r="J2171" s="7">
        <v>0.38</v>
      </c>
      <c r="K2171" s="7">
        <f t="shared" si="134"/>
        <v>9.5266000000000002</v>
      </c>
      <c r="L2171" s="7" t="s">
        <v>30</v>
      </c>
      <c r="M2171" s="7">
        <v>8</v>
      </c>
      <c r="N2171" s="7">
        <f>INDEX('Delivery Distances'!$B$6:$K$20,MATCH('Sales Summary_working sheet'!L2171,'Delivery Distances'!$A$6:$A$20,0),MATCH('Sales Summary_working sheet'!M2171,'Delivery Distances'!$B$5:$K$5,0))</f>
        <v>6</v>
      </c>
      <c r="O2171" s="7" cm="1">
        <f t="array" ref="O2171">_xlfn.XLOOKUP(L2171,'Delivery Distances'!$A$6:$A$20,_xlfn.XLOOKUP('Sales Summary_working sheet'!M2171,'Delivery Distances'!$B$5:$K$5,'Delivery Distances'!$B$6:$K$20))</f>
        <v>6</v>
      </c>
      <c r="P2171" s="7">
        <f t="shared" si="135"/>
        <v>10</v>
      </c>
    </row>
    <row r="2172" spans="1:16" ht="15.75" customHeight="1" x14ac:dyDescent="0.15">
      <c r="A2172" s="13">
        <v>43995</v>
      </c>
      <c r="B2172" s="19" t="s">
        <v>5354</v>
      </c>
      <c r="C2172" s="7" t="s">
        <v>1015</v>
      </c>
      <c r="D2172" s="14">
        <v>2</v>
      </c>
      <c r="E2172" s="14" t="str">
        <f>_xlfn.XLOOKUP(D2172,'Meal Info'!$A$4:$A$19,'Meal Info'!$B$4:$B$19)</f>
        <v>Tuna</v>
      </c>
      <c r="F2172" s="14" t="str">
        <f>_xlfn.XLOOKUP(D2172,'Meal Info'!$A$4:$A$19,'Meal Info'!$C$4:$C$19)</f>
        <v>Josh</v>
      </c>
      <c r="G2172" s="7">
        <v>6.34</v>
      </c>
      <c r="H2172" s="7">
        <f t="shared" si="136"/>
        <v>0.63400000000000001</v>
      </c>
      <c r="I2172" s="7">
        <f t="shared" si="137"/>
        <v>6.9740000000000002</v>
      </c>
      <c r="J2172" s="7">
        <v>0.1</v>
      </c>
      <c r="K2172" s="7">
        <f t="shared" si="134"/>
        <v>0.63400000000000001</v>
      </c>
      <c r="L2172" s="7" t="s">
        <v>28</v>
      </c>
      <c r="M2172" s="7">
        <v>6</v>
      </c>
      <c r="N2172" s="7">
        <f>INDEX('Delivery Distances'!$B$6:$K$20,MATCH('Sales Summary_working sheet'!L2172,'Delivery Distances'!$A$6:$A$20,0),MATCH('Sales Summary_working sheet'!M2172,'Delivery Distances'!$B$5:$K$5,0))</f>
        <v>6</v>
      </c>
      <c r="O2172" s="7" cm="1">
        <f t="array" ref="O2172">_xlfn.XLOOKUP(L2172,'Delivery Distances'!$A$6:$A$20,_xlfn.XLOOKUP('Sales Summary_working sheet'!M2172,'Delivery Distances'!$B$5:$K$5,'Delivery Distances'!$B$6:$K$20))</f>
        <v>6</v>
      </c>
      <c r="P2172" s="7">
        <f t="shared" si="135"/>
        <v>10</v>
      </c>
    </row>
    <row r="2173" spans="1:16" ht="15.75" customHeight="1" x14ac:dyDescent="0.15">
      <c r="A2173" s="13">
        <v>43995</v>
      </c>
      <c r="B2173" s="19" t="s">
        <v>5354</v>
      </c>
      <c r="C2173" s="7" t="s">
        <v>1048</v>
      </c>
      <c r="D2173" s="14">
        <v>2</v>
      </c>
      <c r="E2173" s="14" t="str">
        <f>_xlfn.XLOOKUP(D2173,'Meal Info'!$A$4:$A$19,'Meal Info'!$B$4:$B$19)</f>
        <v>Tuna</v>
      </c>
      <c r="F2173" s="14" t="str">
        <f>_xlfn.XLOOKUP(D2173,'Meal Info'!$A$4:$A$19,'Meal Info'!$C$4:$C$19)</f>
        <v>Josh</v>
      </c>
      <c r="G2173" s="7">
        <v>90.04</v>
      </c>
      <c r="H2173" s="7">
        <f t="shared" si="136"/>
        <v>9.0040000000000013</v>
      </c>
      <c r="I2173" s="7">
        <f t="shared" si="137"/>
        <v>99.044000000000011</v>
      </c>
      <c r="J2173" s="7">
        <v>0.22</v>
      </c>
      <c r="K2173" s="7">
        <f t="shared" si="134"/>
        <v>19.808800000000002</v>
      </c>
      <c r="L2173" s="7" t="s">
        <v>5082</v>
      </c>
      <c r="M2173" s="7">
        <v>1</v>
      </c>
      <c r="N2173" s="7">
        <f>INDEX('Delivery Distances'!$B$6:$K$20,MATCH('Sales Summary_working sheet'!L2173,'Delivery Distances'!$A$6:$A$20,0),MATCH('Sales Summary_working sheet'!M2173,'Delivery Distances'!$B$5:$K$5,0))</f>
        <v>3</v>
      </c>
      <c r="O2173" s="7" cm="1">
        <f t="array" ref="O2173">_xlfn.XLOOKUP(L2173,'Delivery Distances'!$A$6:$A$20,_xlfn.XLOOKUP('Sales Summary_working sheet'!M2173,'Delivery Distances'!$B$5:$K$5,'Delivery Distances'!$B$6:$K$20))</f>
        <v>3</v>
      </c>
      <c r="P2173" s="7">
        <f t="shared" si="135"/>
        <v>7</v>
      </c>
    </row>
    <row r="2174" spans="1:16" ht="15.75" customHeight="1" x14ac:dyDescent="0.15">
      <c r="A2174" s="13">
        <v>43995</v>
      </c>
      <c r="B2174" s="19" t="s">
        <v>5354</v>
      </c>
      <c r="C2174" s="7" t="s">
        <v>3565</v>
      </c>
      <c r="D2174" s="14">
        <v>7</v>
      </c>
      <c r="E2174" s="14" t="str">
        <f>_xlfn.XLOOKUP(D2174,'Meal Info'!$A$4:$A$19,'Meal Info'!$B$4:$B$19)</f>
        <v>Vegan</v>
      </c>
      <c r="F2174" s="14" t="str">
        <f>_xlfn.XLOOKUP(D2174,'Meal Info'!$A$4:$A$19,'Meal Info'!$C$4:$C$19)</f>
        <v>Josh</v>
      </c>
      <c r="G2174" s="7">
        <v>46.67</v>
      </c>
      <c r="H2174" s="7">
        <f t="shared" si="136"/>
        <v>4.6670000000000007</v>
      </c>
      <c r="I2174" s="7">
        <f t="shared" si="137"/>
        <v>51.337000000000003</v>
      </c>
      <c r="J2174" s="7">
        <v>0.05</v>
      </c>
      <c r="K2174" s="7">
        <f t="shared" si="134"/>
        <v>2.3335000000000004</v>
      </c>
      <c r="L2174" s="7" t="s">
        <v>30</v>
      </c>
      <c r="M2174" s="7">
        <v>2</v>
      </c>
      <c r="N2174" s="7">
        <f>INDEX('Delivery Distances'!$B$6:$K$20,MATCH('Sales Summary_working sheet'!L2174,'Delivery Distances'!$A$6:$A$20,0),MATCH('Sales Summary_working sheet'!M2174,'Delivery Distances'!$B$5:$K$5,0))</f>
        <v>12</v>
      </c>
      <c r="O2174" s="7" cm="1">
        <f t="array" ref="O2174">_xlfn.XLOOKUP(L2174,'Delivery Distances'!$A$6:$A$20,_xlfn.XLOOKUP('Sales Summary_working sheet'!M2174,'Delivery Distances'!$B$5:$K$5,'Delivery Distances'!$B$6:$K$20))</f>
        <v>12</v>
      </c>
      <c r="P2174" s="7">
        <f t="shared" si="135"/>
        <v>13</v>
      </c>
    </row>
    <row r="2175" spans="1:16" ht="15.75" customHeight="1" x14ac:dyDescent="0.15">
      <c r="A2175" s="13">
        <v>43995</v>
      </c>
      <c r="B2175" s="19" t="s">
        <v>5354</v>
      </c>
      <c r="C2175" s="7" t="s">
        <v>4147</v>
      </c>
      <c r="D2175" s="14">
        <v>2</v>
      </c>
      <c r="E2175" s="14" t="str">
        <f>_xlfn.XLOOKUP(D2175,'Meal Info'!$A$4:$A$19,'Meal Info'!$B$4:$B$19)</f>
        <v>Tuna</v>
      </c>
      <c r="F2175" s="14" t="str">
        <f>_xlfn.XLOOKUP(D2175,'Meal Info'!$A$4:$A$19,'Meal Info'!$C$4:$C$19)</f>
        <v>Josh</v>
      </c>
      <c r="G2175" s="7">
        <v>4.8099999999999996</v>
      </c>
      <c r="H2175" s="7">
        <f t="shared" si="136"/>
        <v>0.48099999999999998</v>
      </c>
      <c r="I2175" s="7">
        <f t="shared" si="137"/>
        <v>5.2909999999999995</v>
      </c>
      <c r="J2175" s="7">
        <v>0.36</v>
      </c>
      <c r="K2175" s="7">
        <f t="shared" si="134"/>
        <v>1.7315999999999998</v>
      </c>
      <c r="L2175" s="7" t="s">
        <v>28</v>
      </c>
      <c r="M2175" s="7">
        <v>4</v>
      </c>
      <c r="N2175" s="7">
        <f>INDEX('Delivery Distances'!$B$6:$K$20,MATCH('Sales Summary_working sheet'!L2175,'Delivery Distances'!$A$6:$A$20,0),MATCH('Sales Summary_working sheet'!M2175,'Delivery Distances'!$B$5:$K$5,0))</f>
        <v>8</v>
      </c>
      <c r="O2175" s="7" cm="1">
        <f t="array" ref="O2175">_xlfn.XLOOKUP(L2175,'Delivery Distances'!$A$6:$A$20,_xlfn.XLOOKUP('Sales Summary_working sheet'!M2175,'Delivery Distances'!$B$5:$K$5,'Delivery Distances'!$B$6:$K$20))</f>
        <v>8</v>
      </c>
      <c r="P2175" s="7">
        <f t="shared" si="135"/>
        <v>11</v>
      </c>
    </row>
    <row r="2176" spans="1:16" ht="15.75" customHeight="1" x14ac:dyDescent="0.15">
      <c r="A2176" s="13">
        <v>43995</v>
      </c>
      <c r="B2176" s="19" t="s">
        <v>5355</v>
      </c>
      <c r="C2176" s="7" t="s">
        <v>1788</v>
      </c>
      <c r="D2176" s="14">
        <v>2</v>
      </c>
      <c r="E2176" s="14" t="str">
        <f>_xlfn.XLOOKUP(D2176,'Meal Info'!$A$4:$A$19,'Meal Info'!$B$4:$B$19)</f>
        <v>Tuna</v>
      </c>
      <c r="F2176" s="14" t="str">
        <f>_xlfn.XLOOKUP(D2176,'Meal Info'!$A$4:$A$19,'Meal Info'!$C$4:$C$19)</f>
        <v>Josh</v>
      </c>
      <c r="G2176" s="7">
        <v>43.72</v>
      </c>
      <c r="H2176" s="7">
        <f t="shared" si="136"/>
        <v>4.3719999999999999</v>
      </c>
      <c r="I2176" s="7">
        <f t="shared" si="137"/>
        <v>48.091999999999999</v>
      </c>
      <c r="J2176" s="7">
        <v>0.13</v>
      </c>
      <c r="K2176" s="7">
        <f t="shared" si="134"/>
        <v>5.6836000000000002</v>
      </c>
      <c r="L2176" s="7" t="s">
        <v>5077</v>
      </c>
      <c r="M2176" s="7">
        <v>2</v>
      </c>
      <c r="N2176" s="7">
        <f>INDEX('Delivery Distances'!$B$6:$K$20,MATCH('Sales Summary_working sheet'!L2176,'Delivery Distances'!$A$6:$A$20,0),MATCH('Sales Summary_working sheet'!M2176,'Delivery Distances'!$B$5:$K$5,0))</f>
        <v>4</v>
      </c>
      <c r="O2176" s="7" cm="1">
        <f t="array" ref="O2176">_xlfn.XLOOKUP(L2176,'Delivery Distances'!$A$6:$A$20,_xlfn.XLOOKUP('Sales Summary_working sheet'!M2176,'Delivery Distances'!$B$5:$K$5,'Delivery Distances'!$B$6:$K$20))</f>
        <v>4</v>
      </c>
      <c r="P2176" s="7">
        <f t="shared" si="135"/>
        <v>8</v>
      </c>
    </row>
    <row r="2177" spans="1:16" ht="15.75" customHeight="1" x14ac:dyDescent="0.15">
      <c r="A2177" s="13">
        <v>43995</v>
      </c>
      <c r="B2177" s="19" t="s">
        <v>5355</v>
      </c>
      <c r="C2177" s="7" t="s">
        <v>5043</v>
      </c>
      <c r="D2177" s="14">
        <v>2</v>
      </c>
      <c r="E2177" s="14" t="str">
        <f>_xlfn.XLOOKUP(D2177,'Meal Info'!$A$4:$A$19,'Meal Info'!$B$4:$B$19)</f>
        <v>Tuna</v>
      </c>
      <c r="F2177" s="14" t="str">
        <f>_xlfn.XLOOKUP(D2177,'Meal Info'!$A$4:$A$19,'Meal Info'!$C$4:$C$19)</f>
        <v>Josh</v>
      </c>
      <c r="G2177" s="7">
        <v>23.57</v>
      </c>
      <c r="H2177" s="7">
        <f t="shared" si="136"/>
        <v>2.3570000000000002</v>
      </c>
      <c r="I2177" s="7">
        <f t="shared" si="137"/>
        <v>25.927</v>
      </c>
      <c r="J2177" s="7">
        <v>0.33</v>
      </c>
      <c r="K2177" s="7">
        <f t="shared" si="134"/>
        <v>7.7781000000000002</v>
      </c>
      <c r="L2177" s="7" t="s">
        <v>28</v>
      </c>
      <c r="M2177" s="7">
        <v>9</v>
      </c>
      <c r="N2177" s="7">
        <f>INDEX('Delivery Distances'!$B$6:$K$20,MATCH('Sales Summary_working sheet'!L2177,'Delivery Distances'!$A$6:$A$20,0),MATCH('Sales Summary_working sheet'!M2177,'Delivery Distances'!$B$5:$K$5,0))</f>
        <v>8</v>
      </c>
      <c r="O2177" s="7" cm="1">
        <f t="array" ref="O2177">_xlfn.XLOOKUP(L2177,'Delivery Distances'!$A$6:$A$20,_xlfn.XLOOKUP('Sales Summary_working sheet'!M2177,'Delivery Distances'!$B$5:$K$5,'Delivery Distances'!$B$6:$K$20))</f>
        <v>8</v>
      </c>
      <c r="P2177" s="7">
        <f t="shared" si="135"/>
        <v>11</v>
      </c>
    </row>
    <row r="2178" spans="1:16" ht="15.75" customHeight="1" x14ac:dyDescent="0.15">
      <c r="A2178" s="13">
        <v>43995</v>
      </c>
      <c r="B2178" s="19" t="s">
        <v>5355</v>
      </c>
      <c r="C2178" s="7" t="s">
        <v>805</v>
      </c>
      <c r="D2178" s="14">
        <v>11</v>
      </c>
      <c r="E2178" s="14" t="str">
        <f>_xlfn.XLOOKUP(D2178,'Meal Info'!$A$4:$A$19,'Meal Info'!$B$4:$B$19)</f>
        <v>Vitamin boost</v>
      </c>
      <c r="F2178" s="14" t="str">
        <f>_xlfn.XLOOKUP(D2178,'Meal Info'!$A$4:$A$19,'Meal Info'!$C$4:$C$19)</f>
        <v>Josh</v>
      </c>
      <c r="G2178" s="7">
        <v>76.400000000000006</v>
      </c>
      <c r="H2178" s="7">
        <f t="shared" si="136"/>
        <v>7.6400000000000006</v>
      </c>
      <c r="I2178" s="7">
        <f t="shared" si="137"/>
        <v>84.04</v>
      </c>
      <c r="J2178" s="7">
        <v>0.06</v>
      </c>
      <c r="K2178" s="7">
        <f t="shared" si="134"/>
        <v>4.5840000000000005</v>
      </c>
      <c r="L2178" s="7" t="s">
        <v>5081</v>
      </c>
      <c r="M2178" s="7">
        <v>10</v>
      </c>
      <c r="N2178" s="7">
        <f>INDEX('Delivery Distances'!$B$6:$K$20,MATCH('Sales Summary_working sheet'!L2178,'Delivery Distances'!$A$6:$A$20,0),MATCH('Sales Summary_working sheet'!M2178,'Delivery Distances'!$B$5:$K$5,0))</f>
        <v>2</v>
      </c>
      <c r="O2178" s="7" cm="1">
        <f t="array" ref="O2178">_xlfn.XLOOKUP(L2178,'Delivery Distances'!$A$6:$A$20,_xlfn.XLOOKUP('Sales Summary_working sheet'!M2178,'Delivery Distances'!$B$5:$K$5,'Delivery Distances'!$B$6:$K$20))</f>
        <v>2</v>
      </c>
      <c r="P2178" s="7">
        <f t="shared" si="135"/>
        <v>6</v>
      </c>
    </row>
    <row r="2179" spans="1:16" ht="15.75" customHeight="1" x14ac:dyDescent="0.15">
      <c r="A2179" s="13">
        <v>43995</v>
      </c>
      <c r="B2179" s="19" t="s">
        <v>5355</v>
      </c>
      <c r="C2179" s="7" t="s">
        <v>1059</v>
      </c>
      <c r="D2179" s="14">
        <v>7</v>
      </c>
      <c r="E2179" s="14" t="str">
        <f>_xlfn.XLOOKUP(D2179,'Meal Info'!$A$4:$A$19,'Meal Info'!$B$4:$B$19)</f>
        <v>Vegan</v>
      </c>
      <c r="F2179" s="14" t="str">
        <f>_xlfn.XLOOKUP(D2179,'Meal Info'!$A$4:$A$19,'Meal Info'!$C$4:$C$19)</f>
        <v>Josh</v>
      </c>
      <c r="G2179" s="7">
        <v>85.52</v>
      </c>
      <c r="H2179" s="7">
        <f t="shared" si="136"/>
        <v>8.5519999999999996</v>
      </c>
      <c r="I2179" s="7">
        <f t="shared" si="137"/>
        <v>94.072000000000003</v>
      </c>
      <c r="J2179" s="7">
        <v>0.19</v>
      </c>
      <c r="K2179" s="7">
        <f t="shared" si="134"/>
        <v>16.248799999999999</v>
      </c>
      <c r="L2179" s="7" t="s">
        <v>5080</v>
      </c>
      <c r="M2179" s="7">
        <v>8</v>
      </c>
      <c r="N2179" s="7">
        <f>INDEX('Delivery Distances'!$B$6:$K$20,MATCH('Sales Summary_working sheet'!L2179,'Delivery Distances'!$A$6:$A$20,0),MATCH('Sales Summary_working sheet'!M2179,'Delivery Distances'!$B$5:$K$5,0))</f>
        <v>2</v>
      </c>
      <c r="O2179" s="7" cm="1">
        <f t="array" ref="O2179">_xlfn.XLOOKUP(L2179,'Delivery Distances'!$A$6:$A$20,_xlfn.XLOOKUP('Sales Summary_working sheet'!M2179,'Delivery Distances'!$B$5:$K$5,'Delivery Distances'!$B$6:$K$20))</f>
        <v>2</v>
      </c>
      <c r="P2179" s="7">
        <f t="shared" si="135"/>
        <v>6</v>
      </c>
    </row>
    <row r="2180" spans="1:16" ht="15.75" customHeight="1" x14ac:dyDescent="0.15">
      <c r="A2180" s="13">
        <v>43995</v>
      </c>
      <c r="B2180" s="19" t="s">
        <v>5355</v>
      </c>
      <c r="C2180" s="7" t="s">
        <v>2536</v>
      </c>
      <c r="D2180" s="14">
        <v>7</v>
      </c>
      <c r="E2180" s="14" t="str">
        <f>_xlfn.XLOOKUP(D2180,'Meal Info'!$A$4:$A$19,'Meal Info'!$B$4:$B$19)</f>
        <v>Vegan</v>
      </c>
      <c r="F2180" s="14" t="str">
        <f>_xlfn.XLOOKUP(D2180,'Meal Info'!$A$4:$A$19,'Meal Info'!$C$4:$C$19)</f>
        <v>Josh</v>
      </c>
      <c r="G2180" s="7">
        <v>39.549999999999997</v>
      </c>
      <c r="H2180" s="7">
        <f t="shared" si="136"/>
        <v>3.9550000000000001</v>
      </c>
      <c r="I2180" s="7">
        <f t="shared" si="137"/>
        <v>43.504999999999995</v>
      </c>
      <c r="J2180" s="7">
        <v>0.14000000000000001</v>
      </c>
      <c r="K2180" s="7">
        <f t="shared" si="134"/>
        <v>5.5369999999999999</v>
      </c>
      <c r="L2180" s="7" t="s">
        <v>5083</v>
      </c>
      <c r="M2180" s="7">
        <v>10</v>
      </c>
      <c r="N2180" s="7">
        <f>INDEX('Delivery Distances'!$B$6:$K$20,MATCH('Sales Summary_working sheet'!L2180,'Delivery Distances'!$A$6:$A$20,0),MATCH('Sales Summary_working sheet'!M2180,'Delivery Distances'!$B$5:$K$5,0))</f>
        <v>2</v>
      </c>
      <c r="O2180" s="7" cm="1">
        <f t="array" ref="O2180">_xlfn.XLOOKUP(L2180,'Delivery Distances'!$A$6:$A$20,_xlfn.XLOOKUP('Sales Summary_working sheet'!M2180,'Delivery Distances'!$B$5:$K$5,'Delivery Distances'!$B$6:$K$20))</f>
        <v>2</v>
      </c>
      <c r="P2180" s="7">
        <f t="shared" si="135"/>
        <v>6</v>
      </c>
    </row>
    <row r="2181" spans="1:16" ht="15.75" customHeight="1" x14ac:dyDescent="0.15">
      <c r="A2181" s="13">
        <v>43995</v>
      </c>
      <c r="B2181" s="19" t="s">
        <v>5355</v>
      </c>
      <c r="C2181" s="7" t="s">
        <v>1478</v>
      </c>
      <c r="D2181" s="14">
        <v>11</v>
      </c>
      <c r="E2181" s="14" t="str">
        <f>_xlfn.XLOOKUP(D2181,'Meal Info'!$A$4:$A$19,'Meal Info'!$B$4:$B$19)</f>
        <v>Vitamin boost</v>
      </c>
      <c r="F2181" s="14" t="str">
        <f>_xlfn.XLOOKUP(D2181,'Meal Info'!$A$4:$A$19,'Meal Info'!$C$4:$C$19)</f>
        <v>Josh</v>
      </c>
      <c r="G2181" s="7">
        <v>18.37</v>
      </c>
      <c r="H2181" s="7">
        <f t="shared" si="136"/>
        <v>1.8370000000000002</v>
      </c>
      <c r="I2181" s="7">
        <f t="shared" si="137"/>
        <v>20.207000000000001</v>
      </c>
      <c r="J2181" s="7">
        <v>0.08</v>
      </c>
      <c r="K2181" s="7">
        <f t="shared" ref="K2181:K2244" si="138">J2181*G2181</f>
        <v>1.4696</v>
      </c>
      <c r="L2181" s="7" t="s">
        <v>5076</v>
      </c>
      <c r="M2181" s="7">
        <v>8</v>
      </c>
      <c r="N2181" s="7">
        <f>INDEX('Delivery Distances'!$B$6:$K$20,MATCH('Sales Summary_working sheet'!L2181,'Delivery Distances'!$A$6:$A$20,0),MATCH('Sales Summary_working sheet'!M2181,'Delivery Distances'!$B$5:$K$5,0))</f>
        <v>6</v>
      </c>
      <c r="O2181" s="7" cm="1">
        <f t="array" ref="O2181">_xlfn.XLOOKUP(L2181,'Delivery Distances'!$A$6:$A$20,_xlfn.XLOOKUP('Sales Summary_working sheet'!M2181,'Delivery Distances'!$B$5:$K$5,'Delivery Distances'!$B$6:$K$20))</f>
        <v>6</v>
      </c>
      <c r="P2181" s="7">
        <f t="shared" ref="P2181:P2244" si="139">IF(O2181&lt;=2, O2181*3, IF(O2181&lt;=6, 3*2 + (O2181-2)*1, 3*2 + 4*1 + (O2181-6)*0.5))</f>
        <v>10</v>
      </c>
    </row>
    <row r="2182" spans="1:16" ht="15.75" customHeight="1" x14ac:dyDescent="0.15">
      <c r="A2182" s="13">
        <v>43995</v>
      </c>
      <c r="B2182" s="19" t="s">
        <v>5355</v>
      </c>
      <c r="C2182" s="7" t="s">
        <v>2051</v>
      </c>
      <c r="D2182" s="14">
        <v>2</v>
      </c>
      <c r="E2182" s="14" t="str">
        <f>_xlfn.XLOOKUP(D2182,'Meal Info'!$A$4:$A$19,'Meal Info'!$B$4:$B$19)</f>
        <v>Tuna</v>
      </c>
      <c r="F2182" s="14" t="str">
        <f>_xlfn.XLOOKUP(D2182,'Meal Info'!$A$4:$A$19,'Meal Info'!$C$4:$C$19)</f>
        <v>Josh</v>
      </c>
      <c r="G2182" s="7">
        <v>66.47</v>
      </c>
      <c r="H2182" s="7">
        <f t="shared" si="136"/>
        <v>6.6470000000000002</v>
      </c>
      <c r="I2182" s="7">
        <f t="shared" si="137"/>
        <v>73.117000000000004</v>
      </c>
      <c r="J2182" s="7">
        <v>0.28000000000000003</v>
      </c>
      <c r="K2182" s="7">
        <f t="shared" si="138"/>
        <v>18.611600000000003</v>
      </c>
      <c r="L2182" s="7" t="s">
        <v>5077</v>
      </c>
      <c r="M2182" s="7">
        <v>10</v>
      </c>
      <c r="N2182" s="7">
        <f>INDEX('Delivery Distances'!$B$6:$K$20,MATCH('Sales Summary_working sheet'!L2182,'Delivery Distances'!$A$6:$A$20,0),MATCH('Sales Summary_working sheet'!M2182,'Delivery Distances'!$B$5:$K$5,0))</f>
        <v>6</v>
      </c>
      <c r="O2182" s="7" cm="1">
        <f t="array" ref="O2182">_xlfn.XLOOKUP(L2182,'Delivery Distances'!$A$6:$A$20,_xlfn.XLOOKUP('Sales Summary_working sheet'!M2182,'Delivery Distances'!$B$5:$K$5,'Delivery Distances'!$B$6:$K$20))</f>
        <v>6</v>
      </c>
      <c r="P2182" s="7">
        <f t="shared" si="139"/>
        <v>10</v>
      </c>
    </row>
    <row r="2183" spans="1:16" ht="15.75" customHeight="1" x14ac:dyDescent="0.15">
      <c r="A2183" s="13">
        <v>43995</v>
      </c>
      <c r="B2183" s="19" t="s">
        <v>5355</v>
      </c>
      <c r="C2183" s="7" t="s">
        <v>4486</v>
      </c>
      <c r="D2183" s="14">
        <v>7</v>
      </c>
      <c r="E2183" s="14" t="str">
        <f>_xlfn.XLOOKUP(D2183,'Meal Info'!$A$4:$A$19,'Meal Info'!$B$4:$B$19)</f>
        <v>Vegan</v>
      </c>
      <c r="F2183" s="14" t="str">
        <f>_xlfn.XLOOKUP(D2183,'Meal Info'!$A$4:$A$19,'Meal Info'!$C$4:$C$19)</f>
        <v>Josh</v>
      </c>
      <c r="G2183" s="7">
        <v>55.87</v>
      </c>
      <c r="H2183" s="7">
        <f t="shared" si="136"/>
        <v>5.5869999999999997</v>
      </c>
      <c r="I2183" s="7">
        <f t="shared" si="137"/>
        <v>61.456999999999994</v>
      </c>
      <c r="J2183" s="7">
        <v>0.35</v>
      </c>
      <c r="K2183" s="7">
        <f t="shared" si="138"/>
        <v>19.554499999999997</v>
      </c>
      <c r="L2183" s="7" t="s">
        <v>29</v>
      </c>
      <c r="M2183" s="7">
        <v>2</v>
      </c>
      <c r="N2183" s="7">
        <f>INDEX('Delivery Distances'!$B$6:$K$20,MATCH('Sales Summary_working sheet'!L2183,'Delivery Distances'!$A$6:$A$20,0),MATCH('Sales Summary_working sheet'!M2183,'Delivery Distances'!$B$5:$K$5,0))</f>
        <v>18</v>
      </c>
      <c r="O2183" s="7" cm="1">
        <f t="array" ref="O2183">_xlfn.XLOOKUP(L2183,'Delivery Distances'!$A$6:$A$20,_xlfn.XLOOKUP('Sales Summary_working sheet'!M2183,'Delivery Distances'!$B$5:$K$5,'Delivery Distances'!$B$6:$K$20))</f>
        <v>18</v>
      </c>
      <c r="P2183" s="7">
        <f t="shared" si="139"/>
        <v>16</v>
      </c>
    </row>
    <row r="2184" spans="1:16" ht="15.75" customHeight="1" x14ac:dyDescent="0.15">
      <c r="A2184" s="13">
        <v>43995</v>
      </c>
      <c r="B2184" s="19" t="s">
        <v>5355</v>
      </c>
      <c r="C2184" s="7" t="s">
        <v>3754</v>
      </c>
      <c r="D2184" s="14">
        <v>11</v>
      </c>
      <c r="E2184" s="14" t="str">
        <f>_xlfn.XLOOKUP(D2184,'Meal Info'!$A$4:$A$19,'Meal Info'!$B$4:$B$19)</f>
        <v>Vitamin boost</v>
      </c>
      <c r="F2184" s="14" t="str">
        <f>_xlfn.XLOOKUP(D2184,'Meal Info'!$A$4:$A$19,'Meal Info'!$C$4:$C$19)</f>
        <v>Josh</v>
      </c>
      <c r="G2184" s="7">
        <v>51.67</v>
      </c>
      <c r="H2184" s="7">
        <f t="shared" ref="H2184:H2247" si="140">G2184*10%</f>
        <v>5.1670000000000007</v>
      </c>
      <c r="I2184" s="7">
        <f t="shared" ref="I2184:I2247" si="141">G2184+H2184</f>
        <v>56.837000000000003</v>
      </c>
      <c r="J2184" s="7">
        <v>0.3</v>
      </c>
      <c r="K2184" s="7">
        <f t="shared" si="138"/>
        <v>15.500999999999999</v>
      </c>
      <c r="L2184" s="7" t="s">
        <v>27</v>
      </c>
      <c r="M2184" s="7">
        <v>10</v>
      </c>
      <c r="N2184" s="7">
        <f>INDEX('Delivery Distances'!$B$6:$K$20,MATCH('Sales Summary_working sheet'!L2184,'Delivery Distances'!$A$6:$A$20,0),MATCH('Sales Summary_working sheet'!M2184,'Delivery Distances'!$B$5:$K$5,0))</f>
        <v>18</v>
      </c>
      <c r="O2184" s="7" cm="1">
        <f t="array" ref="O2184">_xlfn.XLOOKUP(L2184,'Delivery Distances'!$A$6:$A$20,_xlfn.XLOOKUP('Sales Summary_working sheet'!M2184,'Delivery Distances'!$B$5:$K$5,'Delivery Distances'!$B$6:$K$20))</f>
        <v>18</v>
      </c>
      <c r="P2184" s="7">
        <f t="shared" si="139"/>
        <v>16</v>
      </c>
    </row>
    <row r="2185" spans="1:16" ht="15.75" customHeight="1" x14ac:dyDescent="0.15">
      <c r="A2185" s="13">
        <v>43995</v>
      </c>
      <c r="B2185" s="19" t="s">
        <v>5355</v>
      </c>
      <c r="C2185" s="7" t="s">
        <v>1050</v>
      </c>
      <c r="D2185" s="14">
        <v>2</v>
      </c>
      <c r="E2185" s="14" t="str">
        <f>_xlfn.XLOOKUP(D2185,'Meal Info'!$A$4:$A$19,'Meal Info'!$B$4:$B$19)</f>
        <v>Tuna</v>
      </c>
      <c r="F2185" s="14" t="str">
        <f>_xlfn.XLOOKUP(D2185,'Meal Info'!$A$4:$A$19,'Meal Info'!$C$4:$C$19)</f>
        <v>Josh</v>
      </c>
      <c r="G2185" s="7">
        <v>33.369999999999997</v>
      </c>
      <c r="H2185" s="7">
        <f t="shared" si="140"/>
        <v>3.3369999999999997</v>
      </c>
      <c r="I2185" s="7">
        <f t="shared" si="141"/>
        <v>36.706999999999994</v>
      </c>
      <c r="J2185" s="7">
        <v>0.27</v>
      </c>
      <c r="K2185" s="7">
        <f t="shared" si="138"/>
        <v>9.0099</v>
      </c>
      <c r="L2185" s="7" t="s">
        <v>31</v>
      </c>
      <c r="M2185" s="7">
        <v>10</v>
      </c>
      <c r="N2185" s="7">
        <f>INDEX('Delivery Distances'!$B$6:$K$20,MATCH('Sales Summary_working sheet'!L2185,'Delivery Distances'!$A$6:$A$20,0),MATCH('Sales Summary_working sheet'!M2185,'Delivery Distances'!$B$5:$K$5,0))</f>
        <v>17</v>
      </c>
      <c r="O2185" s="7" cm="1">
        <f t="array" ref="O2185">_xlfn.XLOOKUP(L2185,'Delivery Distances'!$A$6:$A$20,_xlfn.XLOOKUP('Sales Summary_working sheet'!M2185,'Delivery Distances'!$B$5:$K$5,'Delivery Distances'!$B$6:$K$20))</f>
        <v>17</v>
      </c>
      <c r="P2185" s="7">
        <f t="shared" si="139"/>
        <v>15.5</v>
      </c>
    </row>
    <row r="2186" spans="1:16" ht="15.75" customHeight="1" x14ac:dyDescent="0.15">
      <c r="A2186" s="13">
        <v>43995</v>
      </c>
      <c r="B2186" s="19" t="s">
        <v>5355</v>
      </c>
      <c r="C2186" s="7" t="s">
        <v>1500</v>
      </c>
      <c r="D2186" s="14">
        <v>7</v>
      </c>
      <c r="E2186" s="14" t="str">
        <f>_xlfn.XLOOKUP(D2186,'Meal Info'!$A$4:$A$19,'Meal Info'!$B$4:$B$19)</f>
        <v>Vegan</v>
      </c>
      <c r="F2186" s="14" t="str">
        <f>_xlfn.XLOOKUP(D2186,'Meal Info'!$A$4:$A$19,'Meal Info'!$C$4:$C$19)</f>
        <v>Josh</v>
      </c>
      <c r="G2186" s="7">
        <v>67.31</v>
      </c>
      <c r="H2186" s="7">
        <f t="shared" si="140"/>
        <v>6.7310000000000008</v>
      </c>
      <c r="I2186" s="7">
        <f t="shared" si="141"/>
        <v>74.040999999999997</v>
      </c>
      <c r="J2186" s="7">
        <v>0.24</v>
      </c>
      <c r="K2186" s="7">
        <f t="shared" si="138"/>
        <v>16.154399999999999</v>
      </c>
      <c r="L2186" s="7" t="s">
        <v>28</v>
      </c>
      <c r="M2186" s="7">
        <v>2</v>
      </c>
      <c r="N2186" s="7">
        <f>INDEX('Delivery Distances'!$B$6:$K$20,MATCH('Sales Summary_working sheet'!L2186,'Delivery Distances'!$A$6:$A$20,0),MATCH('Sales Summary_working sheet'!M2186,'Delivery Distances'!$B$5:$K$5,0))</f>
        <v>12</v>
      </c>
      <c r="O2186" s="7" cm="1">
        <f t="array" ref="O2186">_xlfn.XLOOKUP(L2186,'Delivery Distances'!$A$6:$A$20,_xlfn.XLOOKUP('Sales Summary_working sheet'!M2186,'Delivery Distances'!$B$5:$K$5,'Delivery Distances'!$B$6:$K$20))</f>
        <v>12</v>
      </c>
      <c r="P2186" s="7">
        <f t="shared" si="139"/>
        <v>13</v>
      </c>
    </row>
    <row r="2187" spans="1:16" ht="15.75" customHeight="1" x14ac:dyDescent="0.15">
      <c r="A2187" s="13">
        <v>43995</v>
      </c>
      <c r="B2187" s="19" t="s">
        <v>5355</v>
      </c>
      <c r="C2187" s="7" t="s">
        <v>2131</v>
      </c>
      <c r="D2187" s="14">
        <v>7</v>
      </c>
      <c r="E2187" s="14" t="str">
        <f>_xlfn.XLOOKUP(D2187,'Meal Info'!$A$4:$A$19,'Meal Info'!$B$4:$B$19)</f>
        <v>Vegan</v>
      </c>
      <c r="F2187" s="14" t="str">
        <f>_xlfn.XLOOKUP(D2187,'Meal Info'!$A$4:$A$19,'Meal Info'!$C$4:$C$19)</f>
        <v>Josh</v>
      </c>
      <c r="G2187" s="7">
        <v>25.79</v>
      </c>
      <c r="H2187" s="7">
        <f t="shared" si="140"/>
        <v>2.5790000000000002</v>
      </c>
      <c r="I2187" s="7">
        <f t="shared" si="141"/>
        <v>28.369</v>
      </c>
      <c r="J2187" s="7">
        <v>0.04</v>
      </c>
      <c r="K2187" s="7">
        <f t="shared" si="138"/>
        <v>1.0316000000000001</v>
      </c>
      <c r="L2187" s="7" t="s">
        <v>5082</v>
      </c>
      <c r="M2187" s="7">
        <v>5</v>
      </c>
      <c r="N2187" s="7">
        <f>INDEX('Delivery Distances'!$B$6:$K$20,MATCH('Sales Summary_working sheet'!L2187,'Delivery Distances'!$A$6:$A$20,0),MATCH('Sales Summary_working sheet'!M2187,'Delivery Distances'!$B$5:$K$5,0))</f>
        <v>2</v>
      </c>
      <c r="O2187" s="7" cm="1">
        <f t="array" ref="O2187">_xlfn.XLOOKUP(L2187,'Delivery Distances'!$A$6:$A$20,_xlfn.XLOOKUP('Sales Summary_working sheet'!M2187,'Delivery Distances'!$B$5:$K$5,'Delivery Distances'!$B$6:$K$20))</f>
        <v>2</v>
      </c>
      <c r="P2187" s="7">
        <f t="shared" si="139"/>
        <v>6</v>
      </c>
    </row>
    <row r="2188" spans="1:16" ht="15.75" customHeight="1" x14ac:dyDescent="0.15">
      <c r="A2188" s="13">
        <v>43995</v>
      </c>
      <c r="B2188" s="19" t="s">
        <v>5355</v>
      </c>
      <c r="C2188" s="7" t="s">
        <v>1085</v>
      </c>
      <c r="D2188" s="14">
        <v>11</v>
      </c>
      <c r="E2188" s="14" t="str">
        <f>_xlfn.XLOOKUP(D2188,'Meal Info'!$A$4:$A$19,'Meal Info'!$B$4:$B$19)</f>
        <v>Vitamin boost</v>
      </c>
      <c r="F2188" s="14" t="str">
        <f>_xlfn.XLOOKUP(D2188,'Meal Info'!$A$4:$A$19,'Meal Info'!$C$4:$C$19)</f>
        <v>Josh</v>
      </c>
      <c r="G2188" s="7">
        <v>57.24</v>
      </c>
      <c r="H2188" s="7">
        <f t="shared" si="140"/>
        <v>5.7240000000000002</v>
      </c>
      <c r="I2188" s="7">
        <f t="shared" si="141"/>
        <v>62.963999999999999</v>
      </c>
      <c r="J2188" s="7">
        <v>0.19</v>
      </c>
      <c r="K2188" s="7">
        <f t="shared" si="138"/>
        <v>10.8756</v>
      </c>
      <c r="L2188" s="7" t="s">
        <v>31</v>
      </c>
      <c r="M2188" s="7">
        <v>8</v>
      </c>
      <c r="N2188" s="7">
        <f>INDEX('Delivery Distances'!$B$6:$K$20,MATCH('Sales Summary_working sheet'!L2188,'Delivery Distances'!$A$6:$A$20,0),MATCH('Sales Summary_working sheet'!M2188,'Delivery Distances'!$B$5:$K$5,0))</f>
        <v>8</v>
      </c>
      <c r="O2188" s="7" cm="1">
        <f t="array" ref="O2188">_xlfn.XLOOKUP(L2188,'Delivery Distances'!$A$6:$A$20,_xlfn.XLOOKUP('Sales Summary_working sheet'!M2188,'Delivery Distances'!$B$5:$K$5,'Delivery Distances'!$B$6:$K$20))</f>
        <v>8</v>
      </c>
      <c r="P2188" s="7">
        <f t="shared" si="139"/>
        <v>11</v>
      </c>
    </row>
    <row r="2189" spans="1:16" ht="15.75" customHeight="1" x14ac:dyDescent="0.15">
      <c r="A2189" s="13">
        <v>43995</v>
      </c>
      <c r="B2189" s="19" t="s">
        <v>5355</v>
      </c>
      <c r="C2189" s="7" t="s">
        <v>4994</v>
      </c>
      <c r="D2189" s="14">
        <v>2</v>
      </c>
      <c r="E2189" s="14" t="str">
        <f>_xlfn.XLOOKUP(D2189,'Meal Info'!$A$4:$A$19,'Meal Info'!$B$4:$B$19)</f>
        <v>Tuna</v>
      </c>
      <c r="F2189" s="14" t="str">
        <f>_xlfn.XLOOKUP(D2189,'Meal Info'!$A$4:$A$19,'Meal Info'!$C$4:$C$19)</f>
        <v>Josh</v>
      </c>
      <c r="G2189" s="7">
        <v>29.56</v>
      </c>
      <c r="H2189" s="7">
        <f t="shared" si="140"/>
        <v>2.956</v>
      </c>
      <c r="I2189" s="7">
        <f t="shared" si="141"/>
        <v>32.515999999999998</v>
      </c>
      <c r="J2189" s="7">
        <v>0.01</v>
      </c>
      <c r="K2189" s="7">
        <f t="shared" si="138"/>
        <v>0.29559999999999997</v>
      </c>
      <c r="L2189" s="7" t="s">
        <v>5075</v>
      </c>
      <c r="M2189" s="7">
        <v>6</v>
      </c>
      <c r="N2189" s="7">
        <f>INDEX('Delivery Distances'!$B$6:$K$20,MATCH('Sales Summary_working sheet'!L2189,'Delivery Distances'!$A$6:$A$20,0),MATCH('Sales Summary_working sheet'!M2189,'Delivery Distances'!$B$5:$K$5,0))</f>
        <v>11</v>
      </c>
      <c r="O2189" s="7" cm="1">
        <f t="array" ref="O2189">_xlfn.XLOOKUP(L2189,'Delivery Distances'!$A$6:$A$20,_xlfn.XLOOKUP('Sales Summary_working sheet'!M2189,'Delivery Distances'!$B$5:$K$5,'Delivery Distances'!$B$6:$K$20))</f>
        <v>11</v>
      </c>
      <c r="P2189" s="7">
        <f t="shared" si="139"/>
        <v>12.5</v>
      </c>
    </row>
    <row r="2190" spans="1:16" ht="15.75" customHeight="1" x14ac:dyDescent="0.15">
      <c r="A2190" s="13">
        <v>43995</v>
      </c>
      <c r="B2190" s="19" t="s">
        <v>5355</v>
      </c>
      <c r="C2190" s="7" t="s">
        <v>2916</v>
      </c>
      <c r="D2190" s="14">
        <v>7</v>
      </c>
      <c r="E2190" s="14" t="str">
        <f>_xlfn.XLOOKUP(D2190,'Meal Info'!$A$4:$A$19,'Meal Info'!$B$4:$B$19)</f>
        <v>Vegan</v>
      </c>
      <c r="F2190" s="14" t="str">
        <f>_xlfn.XLOOKUP(D2190,'Meal Info'!$A$4:$A$19,'Meal Info'!$C$4:$C$19)</f>
        <v>Josh</v>
      </c>
      <c r="G2190" s="7">
        <v>17.739999999999998</v>
      </c>
      <c r="H2190" s="7">
        <f t="shared" si="140"/>
        <v>1.774</v>
      </c>
      <c r="I2190" s="7">
        <f t="shared" si="141"/>
        <v>19.513999999999999</v>
      </c>
      <c r="J2190" s="7">
        <v>0.38</v>
      </c>
      <c r="K2190" s="7">
        <f t="shared" si="138"/>
        <v>6.7411999999999992</v>
      </c>
      <c r="L2190" s="7" t="s">
        <v>5079</v>
      </c>
      <c r="M2190" s="7">
        <v>8</v>
      </c>
      <c r="N2190" s="7">
        <f>INDEX('Delivery Distances'!$B$6:$K$20,MATCH('Sales Summary_working sheet'!L2190,'Delivery Distances'!$A$6:$A$20,0),MATCH('Sales Summary_working sheet'!M2190,'Delivery Distances'!$B$5:$K$5,0))</f>
        <v>5</v>
      </c>
      <c r="O2190" s="7" cm="1">
        <f t="array" ref="O2190">_xlfn.XLOOKUP(L2190,'Delivery Distances'!$A$6:$A$20,_xlfn.XLOOKUP('Sales Summary_working sheet'!M2190,'Delivery Distances'!$B$5:$K$5,'Delivery Distances'!$B$6:$K$20))</f>
        <v>5</v>
      </c>
      <c r="P2190" s="7">
        <f t="shared" si="139"/>
        <v>9</v>
      </c>
    </row>
    <row r="2191" spans="1:16" ht="15.75" customHeight="1" x14ac:dyDescent="0.15">
      <c r="A2191" s="13">
        <v>43995</v>
      </c>
      <c r="B2191" s="19" t="s">
        <v>5355</v>
      </c>
      <c r="C2191" s="7" t="s">
        <v>2888</v>
      </c>
      <c r="D2191" s="14">
        <v>11</v>
      </c>
      <c r="E2191" s="14" t="str">
        <f>_xlfn.XLOOKUP(D2191,'Meal Info'!$A$4:$A$19,'Meal Info'!$B$4:$B$19)</f>
        <v>Vitamin boost</v>
      </c>
      <c r="F2191" s="14" t="str">
        <f>_xlfn.XLOOKUP(D2191,'Meal Info'!$A$4:$A$19,'Meal Info'!$C$4:$C$19)</f>
        <v>Josh</v>
      </c>
      <c r="G2191" s="7">
        <v>19.28</v>
      </c>
      <c r="H2191" s="7">
        <f t="shared" si="140"/>
        <v>1.9280000000000002</v>
      </c>
      <c r="I2191" s="7">
        <f t="shared" si="141"/>
        <v>21.208000000000002</v>
      </c>
      <c r="J2191" s="7">
        <v>0.13</v>
      </c>
      <c r="K2191" s="7">
        <f t="shared" si="138"/>
        <v>2.5064000000000002</v>
      </c>
      <c r="L2191" s="7" t="s">
        <v>5083</v>
      </c>
      <c r="M2191" s="7">
        <v>3</v>
      </c>
      <c r="N2191" s="7">
        <f>INDEX('Delivery Distances'!$B$6:$K$20,MATCH('Sales Summary_working sheet'!L2191,'Delivery Distances'!$A$6:$A$20,0),MATCH('Sales Summary_working sheet'!M2191,'Delivery Distances'!$B$5:$K$5,0))</f>
        <v>1</v>
      </c>
      <c r="O2191" s="7" cm="1">
        <f t="array" ref="O2191">_xlfn.XLOOKUP(L2191,'Delivery Distances'!$A$6:$A$20,_xlfn.XLOOKUP('Sales Summary_working sheet'!M2191,'Delivery Distances'!$B$5:$K$5,'Delivery Distances'!$B$6:$K$20))</f>
        <v>1</v>
      </c>
      <c r="P2191" s="7">
        <f t="shared" si="139"/>
        <v>3</v>
      </c>
    </row>
    <row r="2192" spans="1:16" ht="15.75" customHeight="1" x14ac:dyDescent="0.15">
      <c r="A2192" s="13">
        <v>43995</v>
      </c>
      <c r="B2192" s="19" t="s">
        <v>5355</v>
      </c>
      <c r="C2192" s="7" t="s">
        <v>4468</v>
      </c>
      <c r="D2192" s="14">
        <v>2</v>
      </c>
      <c r="E2192" s="14" t="str">
        <f>_xlfn.XLOOKUP(D2192,'Meal Info'!$A$4:$A$19,'Meal Info'!$B$4:$B$19)</f>
        <v>Tuna</v>
      </c>
      <c r="F2192" s="14" t="str">
        <f>_xlfn.XLOOKUP(D2192,'Meal Info'!$A$4:$A$19,'Meal Info'!$C$4:$C$19)</f>
        <v>Josh</v>
      </c>
      <c r="G2192" s="7">
        <v>40.07</v>
      </c>
      <c r="H2192" s="7">
        <f t="shared" si="140"/>
        <v>4.0070000000000006</v>
      </c>
      <c r="I2192" s="7">
        <f t="shared" si="141"/>
        <v>44.076999999999998</v>
      </c>
      <c r="J2192" s="7">
        <v>0.05</v>
      </c>
      <c r="K2192" s="7">
        <f t="shared" si="138"/>
        <v>2.0035000000000003</v>
      </c>
      <c r="L2192" s="7" t="s">
        <v>5079</v>
      </c>
      <c r="M2192" s="7">
        <v>9</v>
      </c>
      <c r="N2192" s="7">
        <f>INDEX('Delivery Distances'!$B$6:$K$20,MATCH('Sales Summary_working sheet'!L2192,'Delivery Distances'!$A$6:$A$20,0),MATCH('Sales Summary_working sheet'!M2192,'Delivery Distances'!$B$5:$K$5,0))</f>
        <v>4</v>
      </c>
      <c r="O2192" s="7" cm="1">
        <f t="array" ref="O2192">_xlfn.XLOOKUP(L2192,'Delivery Distances'!$A$6:$A$20,_xlfn.XLOOKUP('Sales Summary_working sheet'!M2192,'Delivery Distances'!$B$5:$K$5,'Delivery Distances'!$B$6:$K$20))</f>
        <v>4</v>
      </c>
      <c r="P2192" s="7">
        <f t="shared" si="139"/>
        <v>8</v>
      </c>
    </row>
    <row r="2193" spans="1:16" ht="15.75" customHeight="1" x14ac:dyDescent="0.15">
      <c r="A2193" s="13">
        <v>43995</v>
      </c>
      <c r="B2193" s="19" t="s">
        <v>5355</v>
      </c>
      <c r="C2193" s="7" t="s">
        <v>1451</v>
      </c>
      <c r="D2193" s="14">
        <v>7</v>
      </c>
      <c r="E2193" s="14" t="str">
        <f>_xlfn.XLOOKUP(D2193,'Meal Info'!$A$4:$A$19,'Meal Info'!$B$4:$B$19)</f>
        <v>Vegan</v>
      </c>
      <c r="F2193" s="14" t="str">
        <f>_xlfn.XLOOKUP(D2193,'Meal Info'!$A$4:$A$19,'Meal Info'!$C$4:$C$19)</f>
        <v>Josh</v>
      </c>
      <c r="G2193" s="7">
        <v>76.540000000000006</v>
      </c>
      <c r="H2193" s="7">
        <f t="shared" si="140"/>
        <v>7.6540000000000008</v>
      </c>
      <c r="I2193" s="7">
        <f t="shared" si="141"/>
        <v>84.194000000000003</v>
      </c>
      <c r="J2193" s="7">
        <v>0.08</v>
      </c>
      <c r="K2193" s="7">
        <f t="shared" si="138"/>
        <v>6.1232000000000006</v>
      </c>
      <c r="L2193" s="7" t="s">
        <v>30</v>
      </c>
      <c r="M2193" s="7">
        <v>2</v>
      </c>
      <c r="N2193" s="7">
        <f>INDEX('Delivery Distances'!$B$6:$K$20,MATCH('Sales Summary_working sheet'!L2193,'Delivery Distances'!$A$6:$A$20,0),MATCH('Sales Summary_working sheet'!M2193,'Delivery Distances'!$B$5:$K$5,0))</f>
        <v>12</v>
      </c>
      <c r="O2193" s="7" cm="1">
        <f t="array" ref="O2193">_xlfn.XLOOKUP(L2193,'Delivery Distances'!$A$6:$A$20,_xlfn.XLOOKUP('Sales Summary_working sheet'!M2193,'Delivery Distances'!$B$5:$K$5,'Delivery Distances'!$B$6:$K$20))</f>
        <v>12</v>
      </c>
      <c r="P2193" s="7">
        <f t="shared" si="139"/>
        <v>13</v>
      </c>
    </row>
    <row r="2194" spans="1:16" ht="15.75" customHeight="1" x14ac:dyDescent="0.15">
      <c r="A2194" s="13">
        <v>43995</v>
      </c>
      <c r="B2194" s="19" t="s">
        <v>5355</v>
      </c>
      <c r="C2194" s="7" t="s">
        <v>435</v>
      </c>
      <c r="D2194" s="14">
        <v>2</v>
      </c>
      <c r="E2194" s="14" t="str">
        <f>_xlfn.XLOOKUP(D2194,'Meal Info'!$A$4:$A$19,'Meal Info'!$B$4:$B$19)</f>
        <v>Tuna</v>
      </c>
      <c r="F2194" s="14" t="str">
        <f>_xlfn.XLOOKUP(D2194,'Meal Info'!$A$4:$A$19,'Meal Info'!$C$4:$C$19)</f>
        <v>Josh</v>
      </c>
      <c r="G2194" s="7">
        <v>86.26</v>
      </c>
      <c r="H2194" s="7">
        <f t="shared" si="140"/>
        <v>8.6260000000000012</v>
      </c>
      <c r="I2194" s="7">
        <f t="shared" si="141"/>
        <v>94.88600000000001</v>
      </c>
      <c r="J2194" s="7">
        <v>0.36</v>
      </c>
      <c r="K2194" s="7">
        <f t="shared" si="138"/>
        <v>31.053599999999999</v>
      </c>
      <c r="L2194" s="7" t="s">
        <v>29</v>
      </c>
      <c r="M2194" s="7">
        <v>9</v>
      </c>
      <c r="N2194" s="7">
        <f>INDEX('Delivery Distances'!$B$6:$K$20,MATCH('Sales Summary_working sheet'!L2194,'Delivery Distances'!$A$6:$A$20,0),MATCH('Sales Summary_working sheet'!M2194,'Delivery Distances'!$B$5:$K$5,0))</f>
        <v>6</v>
      </c>
      <c r="O2194" s="7" cm="1">
        <f t="array" ref="O2194">_xlfn.XLOOKUP(L2194,'Delivery Distances'!$A$6:$A$20,_xlfn.XLOOKUP('Sales Summary_working sheet'!M2194,'Delivery Distances'!$B$5:$K$5,'Delivery Distances'!$B$6:$K$20))</f>
        <v>6</v>
      </c>
      <c r="P2194" s="7">
        <f t="shared" si="139"/>
        <v>10</v>
      </c>
    </row>
    <row r="2195" spans="1:16" ht="15.75" customHeight="1" x14ac:dyDescent="0.15">
      <c r="A2195" s="13">
        <v>43995</v>
      </c>
      <c r="B2195" s="19" t="s">
        <v>5355</v>
      </c>
      <c r="C2195" s="7" t="s">
        <v>2348</v>
      </c>
      <c r="D2195" s="14">
        <v>2</v>
      </c>
      <c r="E2195" s="14" t="str">
        <f>_xlfn.XLOOKUP(D2195,'Meal Info'!$A$4:$A$19,'Meal Info'!$B$4:$B$19)</f>
        <v>Tuna</v>
      </c>
      <c r="F2195" s="14" t="str">
        <f>_xlfn.XLOOKUP(D2195,'Meal Info'!$A$4:$A$19,'Meal Info'!$C$4:$C$19)</f>
        <v>Josh</v>
      </c>
      <c r="G2195" s="7">
        <v>6.73</v>
      </c>
      <c r="H2195" s="7">
        <f t="shared" si="140"/>
        <v>0.67300000000000004</v>
      </c>
      <c r="I2195" s="7">
        <f t="shared" si="141"/>
        <v>7.4030000000000005</v>
      </c>
      <c r="J2195" s="7">
        <v>0.38</v>
      </c>
      <c r="K2195" s="7">
        <f t="shared" si="138"/>
        <v>2.5574000000000003</v>
      </c>
      <c r="L2195" s="7" t="s">
        <v>5081</v>
      </c>
      <c r="M2195" s="7">
        <v>1</v>
      </c>
      <c r="N2195" s="7">
        <f>INDEX('Delivery Distances'!$B$6:$K$20,MATCH('Sales Summary_working sheet'!L2195,'Delivery Distances'!$A$6:$A$20,0),MATCH('Sales Summary_working sheet'!M2195,'Delivery Distances'!$B$5:$K$5,0))</f>
        <v>1</v>
      </c>
      <c r="O2195" s="7" cm="1">
        <f t="array" ref="O2195">_xlfn.XLOOKUP(L2195,'Delivery Distances'!$A$6:$A$20,_xlfn.XLOOKUP('Sales Summary_working sheet'!M2195,'Delivery Distances'!$B$5:$K$5,'Delivery Distances'!$B$6:$K$20))</f>
        <v>1</v>
      </c>
      <c r="P2195" s="7">
        <f t="shared" si="139"/>
        <v>3</v>
      </c>
    </row>
    <row r="2196" spans="1:16" ht="15.75" customHeight="1" x14ac:dyDescent="0.15">
      <c r="A2196" s="13">
        <v>43995</v>
      </c>
      <c r="B2196" s="19" t="s">
        <v>5355</v>
      </c>
      <c r="C2196" s="7" t="s">
        <v>3059</v>
      </c>
      <c r="D2196" s="14">
        <v>2</v>
      </c>
      <c r="E2196" s="14" t="str">
        <f>_xlfn.XLOOKUP(D2196,'Meal Info'!$A$4:$A$19,'Meal Info'!$B$4:$B$19)</f>
        <v>Tuna</v>
      </c>
      <c r="F2196" s="14" t="str">
        <f>_xlfn.XLOOKUP(D2196,'Meal Info'!$A$4:$A$19,'Meal Info'!$C$4:$C$19)</f>
        <v>Josh</v>
      </c>
      <c r="G2196" s="7">
        <v>41.09</v>
      </c>
      <c r="H2196" s="7">
        <f t="shared" si="140"/>
        <v>4.1090000000000009</v>
      </c>
      <c r="I2196" s="7">
        <f t="shared" si="141"/>
        <v>45.199000000000005</v>
      </c>
      <c r="J2196" s="7">
        <v>0.37</v>
      </c>
      <c r="K2196" s="7">
        <f t="shared" si="138"/>
        <v>15.2033</v>
      </c>
      <c r="L2196" s="7" t="s">
        <v>30</v>
      </c>
      <c r="M2196" s="7">
        <v>1</v>
      </c>
      <c r="N2196" s="7">
        <f>INDEX('Delivery Distances'!$B$6:$K$20,MATCH('Sales Summary_working sheet'!L2196,'Delivery Distances'!$A$6:$A$20,0),MATCH('Sales Summary_working sheet'!M2196,'Delivery Distances'!$B$5:$K$5,0))</f>
        <v>8</v>
      </c>
      <c r="O2196" s="7" cm="1">
        <f t="array" ref="O2196">_xlfn.XLOOKUP(L2196,'Delivery Distances'!$A$6:$A$20,_xlfn.XLOOKUP('Sales Summary_working sheet'!M2196,'Delivery Distances'!$B$5:$K$5,'Delivery Distances'!$B$6:$K$20))</f>
        <v>8</v>
      </c>
      <c r="P2196" s="7">
        <f t="shared" si="139"/>
        <v>11</v>
      </c>
    </row>
    <row r="2197" spans="1:16" ht="15.75" customHeight="1" x14ac:dyDescent="0.15">
      <c r="A2197" s="13">
        <v>43995</v>
      </c>
      <c r="B2197" s="19" t="s">
        <v>5356</v>
      </c>
      <c r="C2197" s="7" t="s">
        <v>4648</v>
      </c>
      <c r="D2197" s="14">
        <v>2</v>
      </c>
      <c r="E2197" s="14" t="str">
        <f>_xlfn.XLOOKUP(D2197,'Meal Info'!$A$4:$A$19,'Meal Info'!$B$4:$B$19)</f>
        <v>Tuna</v>
      </c>
      <c r="F2197" s="14" t="str">
        <f>_xlfn.XLOOKUP(D2197,'Meal Info'!$A$4:$A$19,'Meal Info'!$C$4:$C$19)</f>
        <v>Josh</v>
      </c>
      <c r="G2197" s="7">
        <v>73.010000000000005</v>
      </c>
      <c r="H2197" s="7">
        <f t="shared" si="140"/>
        <v>7.301000000000001</v>
      </c>
      <c r="I2197" s="7">
        <f t="shared" si="141"/>
        <v>80.311000000000007</v>
      </c>
      <c r="J2197" s="7">
        <v>0.39</v>
      </c>
      <c r="K2197" s="7">
        <f t="shared" si="138"/>
        <v>28.473900000000004</v>
      </c>
      <c r="L2197" s="7" t="s">
        <v>5078</v>
      </c>
      <c r="M2197" s="7">
        <v>10</v>
      </c>
      <c r="N2197" s="7">
        <f>INDEX('Delivery Distances'!$B$6:$K$20,MATCH('Sales Summary_working sheet'!L2197,'Delivery Distances'!$A$6:$A$20,0),MATCH('Sales Summary_working sheet'!M2197,'Delivery Distances'!$B$5:$K$5,0))</f>
        <v>6</v>
      </c>
      <c r="O2197" s="7" cm="1">
        <f t="array" ref="O2197">_xlfn.XLOOKUP(L2197,'Delivery Distances'!$A$6:$A$20,_xlfn.XLOOKUP('Sales Summary_working sheet'!M2197,'Delivery Distances'!$B$5:$K$5,'Delivery Distances'!$B$6:$K$20))</f>
        <v>6</v>
      </c>
      <c r="P2197" s="7">
        <f t="shared" si="139"/>
        <v>10</v>
      </c>
    </row>
    <row r="2198" spans="1:16" ht="15.75" customHeight="1" x14ac:dyDescent="0.15">
      <c r="A2198" s="13">
        <v>43995</v>
      </c>
      <c r="B2198" s="19" t="s">
        <v>5356</v>
      </c>
      <c r="C2198" s="7" t="s">
        <v>1799</v>
      </c>
      <c r="D2198" s="14">
        <v>2</v>
      </c>
      <c r="E2198" s="14" t="str">
        <f>_xlfn.XLOOKUP(D2198,'Meal Info'!$A$4:$A$19,'Meal Info'!$B$4:$B$19)</f>
        <v>Tuna</v>
      </c>
      <c r="F2198" s="14" t="str">
        <f>_xlfn.XLOOKUP(D2198,'Meal Info'!$A$4:$A$19,'Meal Info'!$C$4:$C$19)</f>
        <v>Josh</v>
      </c>
      <c r="G2198" s="7">
        <v>11.29</v>
      </c>
      <c r="H2198" s="7">
        <f t="shared" si="140"/>
        <v>1.129</v>
      </c>
      <c r="I2198" s="7">
        <f t="shared" si="141"/>
        <v>12.418999999999999</v>
      </c>
      <c r="J2198" s="7">
        <v>0.38</v>
      </c>
      <c r="K2198" s="7">
        <f t="shared" si="138"/>
        <v>4.2901999999999996</v>
      </c>
      <c r="L2198" s="7" t="s">
        <v>5075</v>
      </c>
      <c r="M2198" s="7">
        <v>4</v>
      </c>
      <c r="N2198" s="7">
        <f>INDEX('Delivery Distances'!$B$6:$K$20,MATCH('Sales Summary_working sheet'!L2198,'Delivery Distances'!$A$6:$A$20,0),MATCH('Sales Summary_working sheet'!M2198,'Delivery Distances'!$B$5:$K$5,0))</f>
        <v>17</v>
      </c>
      <c r="O2198" s="7" cm="1">
        <f t="array" ref="O2198">_xlfn.XLOOKUP(L2198,'Delivery Distances'!$A$6:$A$20,_xlfn.XLOOKUP('Sales Summary_working sheet'!M2198,'Delivery Distances'!$B$5:$K$5,'Delivery Distances'!$B$6:$K$20))</f>
        <v>17</v>
      </c>
      <c r="P2198" s="7">
        <f t="shared" si="139"/>
        <v>15.5</v>
      </c>
    </row>
    <row r="2199" spans="1:16" ht="15.75" customHeight="1" x14ac:dyDescent="0.15">
      <c r="A2199" s="13">
        <v>43995</v>
      </c>
      <c r="B2199" s="19" t="s">
        <v>5356</v>
      </c>
      <c r="C2199" s="7" t="s">
        <v>2590</v>
      </c>
      <c r="D2199" s="14">
        <v>2</v>
      </c>
      <c r="E2199" s="14" t="str">
        <f>_xlfn.XLOOKUP(D2199,'Meal Info'!$A$4:$A$19,'Meal Info'!$B$4:$B$19)</f>
        <v>Tuna</v>
      </c>
      <c r="F2199" s="14" t="str">
        <f>_xlfn.XLOOKUP(D2199,'Meal Info'!$A$4:$A$19,'Meal Info'!$C$4:$C$19)</f>
        <v>Josh</v>
      </c>
      <c r="G2199" s="7">
        <v>36.35</v>
      </c>
      <c r="H2199" s="7">
        <f t="shared" si="140"/>
        <v>3.6350000000000002</v>
      </c>
      <c r="I2199" s="7">
        <f t="shared" si="141"/>
        <v>39.984999999999999</v>
      </c>
      <c r="J2199" s="7">
        <v>0.24</v>
      </c>
      <c r="K2199" s="7">
        <f t="shared" si="138"/>
        <v>8.7240000000000002</v>
      </c>
      <c r="L2199" s="7" t="s">
        <v>5075</v>
      </c>
      <c r="M2199" s="7">
        <v>9</v>
      </c>
      <c r="N2199" s="7">
        <f>INDEX('Delivery Distances'!$B$6:$K$20,MATCH('Sales Summary_working sheet'!L2199,'Delivery Distances'!$A$6:$A$20,0),MATCH('Sales Summary_working sheet'!M2199,'Delivery Distances'!$B$5:$K$5,0))</f>
        <v>9</v>
      </c>
      <c r="O2199" s="7" cm="1">
        <f t="array" ref="O2199">_xlfn.XLOOKUP(L2199,'Delivery Distances'!$A$6:$A$20,_xlfn.XLOOKUP('Sales Summary_working sheet'!M2199,'Delivery Distances'!$B$5:$K$5,'Delivery Distances'!$B$6:$K$20))</f>
        <v>9</v>
      </c>
      <c r="P2199" s="7">
        <f t="shared" si="139"/>
        <v>11.5</v>
      </c>
    </row>
    <row r="2200" spans="1:16" ht="15.75" customHeight="1" x14ac:dyDescent="0.15">
      <c r="A2200" s="13">
        <v>43995</v>
      </c>
      <c r="B2200" s="19" t="s">
        <v>5356</v>
      </c>
      <c r="C2200" s="7" t="s">
        <v>463</v>
      </c>
      <c r="D2200" s="14">
        <v>2</v>
      </c>
      <c r="E2200" s="14" t="str">
        <f>_xlfn.XLOOKUP(D2200,'Meal Info'!$A$4:$A$19,'Meal Info'!$B$4:$B$19)</f>
        <v>Tuna</v>
      </c>
      <c r="F2200" s="14" t="str">
        <f>_xlfn.XLOOKUP(D2200,'Meal Info'!$A$4:$A$19,'Meal Info'!$C$4:$C$19)</f>
        <v>Josh</v>
      </c>
      <c r="G2200" s="7">
        <v>94.42</v>
      </c>
      <c r="H2200" s="7">
        <f t="shared" si="140"/>
        <v>9.4420000000000002</v>
      </c>
      <c r="I2200" s="7">
        <f t="shared" si="141"/>
        <v>103.86199999999999</v>
      </c>
      <c r="J2200" s="7">
        <v>0.33</v>
      </c>
      <c r="K2200" s="7">
        <f t="shared" si="138"/>
        <v>31.158600000000003</v>
      </c>
      <c r="L2200" s="7" t="s">
        <v>26</v>
      </c>
      <c r="M2200" s="7">
        <v>8</v>
      </c>
      <c r="N2200" s="7">
        <f>INDEX('Delivery Distances'!$B$6:$K$20,MATCH('Sales Summary_working sheet'!L2200,'Delivery Distances'!$A$6:$A$20,0),MATCH('Sales Summary_working sheet'!M2200,'Delivery Distances'!$B$5:$K$5,0))</f>
        <v>2</v>
      </c>
      <c r="O2200" s="7" cm="1">
        <f t="array" ref="O2200">_xlfn.XLOOKUP(L2200,'Delivery Distances'!$A$6:$A$20,_xlfn.XLOOKUP('Sales Summary_working sheet'!M2200,'Delivery Distances'!$B$5:$K$5,'Delivery Distances'!$B$6:$K$20))</f>
        <v>2</v>
      </c>
      <c r="P2200" s="7">
        <f t="shared" si="139"/>
        <v>6</v>
      </c>
    </row>
    <row r="2201" spans="1:16" ht="15.75" customHeight="1" x14ac:dyDescent="0.15">
      <c r="A2201" s="13">
        <v>43995</v>
      </c>
      <c r="B2201" s="19" t="s">
        <v>5356</v>
      </c>
      <c r="C2201" s="7" t="s">
        <v>4721</v>
      </c>
      <c r="D2201" s="14">
        <v>11</v>
      </c>
      <c r="E2201" s="14" t="str">
        <f>_xlfn.XLOOKUP(D2201,'Meal Info'!$A$4:$A$19,'Meal Info'!$B$4:$B$19)</f>
        <v>Vitamin boost</v>
      </c>
      <c r="F2201" s="14" t="str">
        <f>_xlfn.XLOOKUP(D2201,'Meal Info'!$A$4:$A$19,'Meal Info'!$C$4:$C$19)</f>
        <v>Josh</v>
      </c>
      <c r="G2201" s="7">
        <v>83.93</v>
      </c>
      <c r="H2201" s="7">
        <f t="shared" si="140"/>
        <v>8.3930000000000007</v>
      </c>
      <c r="I2201" s="7">
        <f t="shared" si="141"/>
        <v>92.323000000000008</v>
      </c>
      <c r="J2201" s="7">
        <v>0.31</v>
      </c>
      <c r="K2201" s="7">
        <f t="shared" si="138"/>
        <v>26.018300000000004</v>
      </c>
      <c r="L2201" s="7" t="s">
        <v>26</v>
      </c>
      <c r="M2201" s="7">
        <v>7</v>
      </c>
      <c r="N2201" s="7">
        <f>INDEX('Delivery Distances'!$B$6:$K$20,MATCH('Sales Summary_working sheet'!L2201,'Delivery Distances'!$A$6:$A$20,0),MATCH('Sales Summary_working sheet'!M2201,'Delivery Distances'!$B$5:$K$5,0))</f>
        <v>16</v>
      </c>
      <c r="O2201" s="7" cm="1">
        <f t="array" ref="O2201">_xlfn.XLOOKUP(L2201,'Delivery Distances'!$A$6:$A$20,_xlfn.XLOOKUP('Sales Summary_working sheet'!M2201,'Delivery Distances'!$B$5:$K$5,'Delivery Distances'!$B$6:$K$20))</f>
        <v>16</v>
      </c>
      <c r="P2201" s="7">
        <f t="shared" si="139"/>
        <v>15</v>
      </c>
    </row>
    <row r="2202" spans="1:16" ht="15.75" customHeight="1" x14ac:dyDescent="0.15">
      <c r="A2202" s="13">
        <v>43995</v>
      </c>
      <c r="B2202" s="19" t="s">
        <v>5356</v>
      </c>
      <c r="C2202" s="7" t="s">
        <v>1317</v>
      </c>
      <c r="D2202" s="14">
        <v>7</v>
      </c>
      <c r="E2202" s="14" t="str">
        <f>_xlfn.XLOOKUP(D2202,'Meal Info'!$A$4:$A$19,'Meal Info'!$B$4:$B$19)</f>
        <v>Vegan</v>
      </c>
      <c r="F2202" s="14" t="str">
        <f>_xlfn.XLOOKUP(D2202,'Meal Info'!$A$4:$A$19,'Meal Info'!$C$4:$C$19)</f>
        <v>Josh</v>
      </c>
      <c r="G2202" s="7">
        <v>4.25</v>
      </c>
      <c r="H2202" s="7">
        <f t="shared" si="140"/>
        <v>0.42500000000000004</v>
      </c>
      <c r="I2202" s="7">
        <f t="shared" si="141"/>
        <v>4.6749999999999998</v>
      </c>
      <c r="J2202" s="7">
        <v>0.13</v>
      </c>
      <c r="K2202" s="7">
        <f t="shared" si="138"/>
        <v>0.55249999999999999</v>
      </c>
      <c r="L2202" s="7" t="s">
        <v>5080</v>
      </c>
      <c r="M2202" s="7">
        <v>3</v>
      </c>
      <c r="N2202" s="7">
        <f>INDEX('Delivery Distances'!$B$6:$K$20,MATCH('Sales Summary_working sheet'!L2202,'Delivery Distances'!$A$6:$A$20,0),MATCH('Sales Summary_working sheet'!M2202,'Delivery Distances'!$B$5:$K$5,0))</f>
        <v>5</v>
      </c>
      <c r="O2202" s="7" cm="1">
        <f t="array" ref="O2202">_xlfn.XLOOKUP(L2202,'Delivery Distances'!$A$6:$A$20,_xlfn.XLOOKUP('Sales Summary_working sheet'!M2202,'Delivery Distances'!$B$5:$K$5,'Delivery Distances'!$B$6:$K$20))</f>
        <v>5</v>
      </c>
      <c r="P2202" s="7">
        <f t="shared" si="139"/>
        <v>9</v>
      </c>
    </row>
    <row r="2203" spans="1:16" ht="15.75" customHeight="1" x14ac:dyDescent="0.15">
      <c r="A2203" s="13">
        <v>43995</v>
      </c>
      <c r="B2203" s="19" t="s">
        <v>5356</v>
      </c>
      <c r="C2203" s="7" t="s">
        <v>3048</v>
      </c>
      <c r="D2203" s="14">
        <v>11</v>
      </c>
      <c r="E2203" s="14" t="str">
        <f>_xlfn.XLOOKUP(D2203,'Meal Info'!$A$4:$A$19,'Meal Info'!$B$4:$B$19)</f>
        <v>Vitamin boost</v>
      </c>
      <c r="F2203" s="14" t="str">
        <f>_xlfn.XLOOKUP(D2203,'Meal Info'!$A$4:$A$19,'Meal Info'!$C$4:$C$19)</f>
        <v>Josh</v>
      </c>
      <c r="G2203" s="7">
        <v>73.430000000000007</v>
      </c>
      <c r="H2203" s="7">
        <f t="shared" si="140"/>
        <v>7.3430000000000009</v>
      </c>
      <c r="I2203" s="7">
        <f t="shared" si="141"/>
        <v>80.77300000000001</v>
      </c>
      <c r="J2203" s="7">
        <v>0.2</v>
      </c>
      <c r="K2203" s="7">
        <f t="shared" si="138"/>
        <v>14.686000000000002</v>
      </c>
      <c r="L2203" s="7" t="s">
        <v>28</v>
      </c>
      <c r="M2203" s="7">
        <v>4</v>
      </c>
      <c r="N2203" s="7">
        <f>INDEX('Delivery Distances'!$B$6:$K$20,MATCH('Sales Summary_working sheet'!L2203,'Delivery Distances'!$A$6:$A$20,0),MATCH('Sales Summary_working sheet'!M2203,'Delivery Distances'!$B$5:$K$5,0))</f>
        <v>8</v>
      </c>
      <c r="O2203" s="7" cm="1">
        <f t="array" ref="O2203">_xlfn.XLOOKUP(L2203,'Delivery Distances'!$A$6:$A$20,_xlfn.XLOOKUP('Sales Summary_working sheet'!M2203,'Delivery Distances'!$B$5:$K$5,'Delivery Distances'!$B$6:$K$20))</f>
        <v>8</v>
      </c>
      <c r="P2203" s="7">
        <f t="shared" si="139"/>
        <v>11</v>
      </c>
    </row>
    <row r="2204" spans="1:16" ht="15.75" customHeight="1" x14ac:dyDescent="0.15">
      <c r="A2204" s="13">
        <v>43995</v>
      </c>
      <c r="B2204" s="19" t="s">
        <v>5356</v>
      </c>
      <c r="C2204" s="7" t="s">
        <v>2157</v>
      </c>
      <c r="D2204" s="14">
        <v>7</v>
      </c>
      <c r="E2204" s="14" t="str">
        <f>_xlfn.XLOOKUP(D2204,'Meal Info'!$A$4:$A$19,'Meal Info'!$B$4:$B$19)</f>
        <v>Vegan</v>
      </c>
      <c r="F2204" s="14" t="str">
        <f>_xlfn.XLOOKUP(D2204,'Meal Info'!$A$4:$A$19,'Meal Info'!$C$4:$C$19)</f>
        <v>Josh</v>
      </c>
      <c r="G2204" s="7">
        <v>78.97</v>
      </c>
      <c r="H2204" s="7">
        <f t="shared" si="140"/>
        <v>7.8970000000000002</v>
      </c>
      <c r="I2204" s="7">
        <f t="shared" si="141"/>
        <v>86.867000000000004</v>
      </c>
      <c r="J2204" s="7">
        <v>0.35</v>
      </c>
      <c r="K2204" s="7">
        <f t="shared" si="138"/>
        <v>27.639499999999998</v>
      </c>
      <c r="L2204" s="7" t="s">
        <v>31</v>
      </c>
      <c r="M2204" s="7">
        <v>4</v>
      </c>
      <c r="N2204" s="7">
        <f>INDEX('Delivery Distances'!$B$6:$K$20,MATCH('Sales Summary_working sheet'!L2204,'Delivery Distances'!$A$6:$A$20,0),MATCH('Sales Summary_working sheet'!M2204,'Delivery Distances'!$B$5:$K$5,0))</f>
        <v>8</v>
      </c>
      <c r="O2204" s="7" cm="1">
        <f t="array" ref="O2204">_xlfn.XLOOKUP(L2204,'Delivery Distances'!$A$6:$A$20,_xlfn.XLOOKUP('Sales Summary_working sheet'!M2204,'Delivery Distances'!$B$5:$K$5,'Delivery Distances'!$B$6:$K$20))</f>
        <v>8</v>
      </c>
      <c r="P2204" s="7">
        <f t="shared" si="139"/>
        <v>11</v>
      </c>
    </row>
    <row r="2205" spans="1:16" ht="15.75" customHeight="1" x14ac:dyDescent="0.15">
      <c r="A2205" s="13">
        <v>43995</v>
      </c>
      <c r="B2205" s="19" t="s">
        <v>5356</v>
      </c>
      <c r="C2205" s="7" t="s">
        <v>4576</v>
      </c>
      <c r="D2205" s="14">
        <v>11</v>
      </c>
      <c r="E2205" s="14" t="str">
        <f>_xlfn.XLOOKUP(D2205,'Meal Info'!$A$4:$A$19,'Meal Info'!$B$4:$B$19)</f>
        <v>Vitamin boost</v>
      </c>
      <c r="F2205" s="14" t="str">
        <f>_xlfn.XLOOKUP(D2205,'Meal Info'!$A$4:$A$19,'Meal Info'!$C$4:$C$19)</f>
        <v>Josh</v>
      </c>
      <c r="G2205" s="7">
        <v>32.43</v>
      </c>
      <c r="H2205" s="7">
        <f t="shared" si="140"/>
        <v>3.2430000000000003</v>
      </c>
      <c r="I2205" s="7">
        <f t="shared" si="141"/>
        <v>35.673000000000002</v>
      </c>
      <c r="J2205" s="7">
        <v>0.08</v>
      </c>
      <c r="K2205" s="7">
        <f t="shared" si="138"/>
        <v>2.5943999999999998</v>
      </c>
      <c r="L2205" s="7" t="s">
        <v>5079</v>
      </c>
      <c r="M2205" s="7">
        <v>5</v>
      </c>
      <c r="N2205" s="7">
        <f>INDEX('Delivery Distances'!$B$6:$K$20,MATCH('Sales Summary_working sheet'!L2205,'Delivery Distances'!$A$6:$A$20,0),MATCH('Sales Summary_working sheet'!M2205,'Delivery Distances'!$B$5:$K$5,0))</f>
        <v>2</v>
      </c>
      <c r="O2205" s="7" cm="1">
        <f t="array" ref="O2205">_xlfn.XLOOKUP(L2205,'Delivery Distances'!$A$6:$A$20,_xlfn.XLOOKUP('Sales Summary_working sheet'!M2205,'Delivery Distances'!$B$5:$K$5,'Delivery Distances'!$B$6:$K$20))</f>
        <v>2</v>
      </c>
      <c r="P2205" s="7">
        <f t="shared" si="139"/>
        <v>6</v>
      </c>
    </row>
    <row r="2206" spans="1:16" ht="15.75" customHeight="1" x14ac:dyDescent="0.15">
      <c r="A2206" s="13">
        <v>43995</v>
      </c>
      <c r="B2206" s="19" t="s">
        <v>5356</v>
      </c>
      <c r="C2206" s="7" t="s">
        <v>4968</v>
      </c>
      <c r="D2206" s="14">
        <v>2</v>
      </c>
      <c r="E2206" s="14" t="str">
        <f>_xlfn.XLOOKUP(D2206,'Meal Info'!$A$4:$A$19,'Meal Info'!$B$4:$B$19)</f>
        <v>Tuna</v>
      </c>
      <c r="F2206" s="14" t="str">
        <f>_xlfn.XLOOKUP(D2206,'Meal Info'!$A$4:$A$19,'Meal Info'!$C$4:$C$19)</f>
        <v>Josh</v>
      </c>
      <c r="G2206" s="7">
        <v>32.29</v>
      </c>
      <c r="H2206" s="7">
        <f t="shared" si="140"/>
        <v>3.2290000000000001</v>
      </c>
      <c r="I2206" s="7">
        <f t="shared" si="141"/>
        <v>35.518999999999998</v>
      </c>
      <c r="J2206" s="7">
        <v>0.12</v>
      </c>
      <c r="K2206" s="7">
        <f t="shared" si="138"/>
        <v>3.8747999999999996</v>
      </c>
      <c r="L2206" s="7" t="s">
        <v>5078</v>
      </c>
      <c r="M2206" s="7">
        <v>6</v>
      </c>
      <c r="N2206" s="7">
        <f>INDEX('Delivery Distances'!$B$6:$K$20,MATCH('Sales Summary_working sheet'!L2206,'Delivery Distances'!$A$6:$A$20,0),MATCH('Sales Summary_working sheet'!M2206,'Delivery Distances'!$B$5:$K$5,0))</f>
        <v>5</v>
      </c>
      <c r="O2206" s="7" cm="1">
        <f t="array" ref="O2206">_xlfn.XLOOKUP(L2206,'Delivery Distances'!$A$6:$A$20,_xlfn.XLOOKUP('Sales Summary_working sheet'!M2206,'Delivery Distances'!$B$5:$K$5,'Delivery Distances'!$B$6:$K$20))</f>
        <v>5</v>
      </c>
      <c r="P2206" s="7">
        <f t="shared" si="139"/>
        <v>9</v>
      </c>
    </row>
    <row r="2207" spans="1:16" ht="15.75" customHeight="1" x14ac:dyDescent="0.15">
      <c r="A2207" s="13">
        <v>43995</v>
      </c>
      <c r="B2207" s="19" t="s">
        <v>5356</v>
      </c>
      <c r="C2207" s="7" t="s">
        <v>3856</v>
      </c>
      <c r="D2207" s="14">
        <v>2</v>
      </c>
      <c r="E2207" s="14" t="str">
        <f>_xlfn.XLOOKUP(D2207,'Meal Info'!$A$4:$A$19,'Meal Info'!$B$4:$B$19)</f>
        <v>Tuna</v>
      </c>
      <c r="F2207" s="14" t="str">
        <f>_xlfn.XLOOKUP(D2207,'Meal Info'!$A$4:$A$19,'Meal Info'!$C$4:$C$19)</f>
        <v>Josh</v>
      </c>
      <c r="G2207" s="7">
        <v>80.83</v>
      </c>
      <c r="H2207" s="7">
        <f t="shared" si="140"/>
        <v>8.0830000000000002</v>
      </c>
      <c r="I2207" s="7">
        <f t="shared" si="141"/>
        <v>88.912999999999997</v>
      </c>
      <c r="J2207" s="7">
        <v>0.31</v>
      </c>
      <c r="K2207" s="7">
        <f t="shared" si="138"/>
        <v>25.057299999999998</v>
      </c>
      <c r="L2207" s="7" t="s">
        <v>31</v>
      </c>
      <c r="M2207" s="7">
        <v>2</v>
      </c>
      <c r="N2207" s="7">
        <f>INDEX('Delivery Distances'!$B$6:$K$20,MATCH('Sales Summary_working sheet'!L2207,'Delivery Distances'!$A$6:$A$20,0),MATCH('Sales Summary_working sheet'!M2207,'Delivery Distances'!$B$5:$K$5,0))</f>
        <v>14</v>
      </c>
      <c r="O2207" s="7" cm="1">
        <f t="array" ref="O2207">_xlfn.XLOOKUP(L2207,'Delivery Distances'!$A$6:$A$20,_xlfn.XLOOKUP('Sales Summary_working sheet'!M2207,'Delivery Distances'!$B$5:$K$5,'Delivery Distances'!$B$6:$K$20))</f>
        <v>14</v>
      </c>
      <c r="P2207" s="7">
        <f t="shared" si="139"/>
        <v>14</v>
      </c>
    </row>
    <row r="2208" spans="1:16" ht="15.75" customHeight="1" x14ac:dyDescent="0.15">
      <c r="A2208" s="13">
        <v>43995</v>
      </c>
      <c r="B2208" s="19" t="s">
        <v>5356</v>
      </c>
      <c r="C2208" s="7" t="s">
        <v>3758</v>
      </c>
      <c r="D2208" s="14">
        <v>7</v>
      </c>
      <c r="E2208" s="14" t="str">
        <f>_xlfn.XLOOKUP(D2208,'Meal Info'!$A$4:$A$19,'Meal Info'!$B$4:$B$19)</f>
        <v>Vegan</v>
      </c>
      <c r="F2208" s="14" t="str">
        <f>_xlfn.XLOOKUP(D2208,'Meal Info'!$A$4:$A$19,'Meal Info'!$C$4:$C$19)</f>
        <v>Josh</v>
      </c>
      <c r="G2208" s="7">
        <v>76.88</v>
      </c>
      <c r="H2208" s="7">
        <f t="shared" si="140"/>
        <v>7.6879999999999997</v>
      </c>
      <c r="I2208" s="7">
        <f t="shared" si="141"/>
        <v>84.567999999999998</v>
      </c>
      <c r="J2208" s="7">
        <v>0.18</v>
      </c>
      <c r="K2208" s="7">
        <f t="shared" si="138"/>
        <v>13.838399999999998</v>
      </c>
      <c r="L2208" s="7" t="s">
        <v>31</v>
      </c>
      <c r="M2208" s="7">
        <v>4</v>
      </c>
      <c r="N2208" s="7">
        <f>INDEX('Delivery Distances'!$B$6:$K$20,MATCH('Sales Summary_working sheet'!L2208,'Delivery Distances'!$A$6:$A$20,0),MATCH('Sales Summary_working sheet'!M2208,'Delivery Distances'!$B$5:$K$5,0))</f>
        <v>8</v>
      </c>
      <c r="O2208" s="7" cm="1">
        <f t="array" ref="O2208">_xlfn.XLOOKUP(L2208,'Delivery Distances'!$A$6:$A$20,_xlfn.XLOOKUP('Sales Summary_working sheet'!M2208,'Delivery Distances'!$B$5:$K$5,'Delivery Distances'!$B$6:$K$20))</f>
        <v>8</v>
      </c>
      <c r="P2208" s="7">
        <f t="shared" si="139"/>
        <v>11</v>
      </c>
    </row>
    <row r="2209" spans="1:16" ht="15.75" customHeight="1" x14ac:dyDescent="0.15">
      <c r="A2209" s="13">
        <v>43995</v>
      </c>
      <c r="B2209" s="19" t="s">
        <v>5356</v>
      </c>
      <c r="C2209" s="7" t="s">
        <v>2022</v>
      </c>
      <c r="D2209" s="14">
        <v>2</v>
      </c>
      <c r="E2209" s="14" t="str">
        <f>_xlfn.XLOOKUP(D2209,'Meal Info'!$A$4:$A$19,'Meal Info'!$B$4:$B$19)</f>
        <v>Tuna</v>
      </c>
      <c r="F2209" s="14" t="str">
        <f>_xlfn.XLOOKUP(D2209,'Meal Info'!$A$4:$A$19,'Meal Info'!$C$4:$C$19)</f>
        <v>Josh</v>
      </c>
      <c r="G2209" s="7">
        <v>68.11</v>
      </c>
      <c r="H2209" s="7">
        <f t="shared" si="140"/>
        <v>6.8109999999999999</v>
      </c>
      <c r="I2209" s="7">
        <f t="shared" si="141"/>
        <v>74.920999999999992</v>
      </c>
      <c r="J2209" s="7">
        <v>0.21</v>
      </c>
      <c r="K2209" s="7">
        <f t="shared" si="138"/>
        <v>14.303099999999999</v>
      </c>
      <c r="L2209" s="7" t="s">
        <v>5075</v>
      </c>
      <c r="M2209" s="7">
        <v>6</v>
      </c>
      <c r="N2209" s="7">
        <f>INDEX('Delivery Distances'!$B$6:$K$20,MATCH('Sales Summary_working sheet'!L2209,'Delivery Distances'!$A$6:$A$20,0),MATCH('Sales Summary_working sheet'!M2209,'Delivery Distances'!$B$5:$K$5,0))</f>
        <v>11</v>
      </c>
      <c r="O2209" s="7" cm="1">
        <f t="array" ref="O2209">_xlfn.XLOOKUP(L2209,'Delivery Distances'!$A$6:$A$20,_xlfn.XLOOKUP('Sales Summary_working sheet'!M2209,'Delivery Distances'!$B$5:$K$5,'Delivery Distances'!$B$6:$K$20))</f>
        <v>11</v>
      </c>
      <c r="P2209" s="7">
        <f t="shared" si="139"/>
        <v>12.5</v>
      </c>
    </row>
    <row r="2210" spans="1:16" ht="15.75" customHeight="1" x14ac:dyDescent="0.15">
      <c r="A2210" s="13">
        <v>43995</v>
      </c>
      <c r="B2210" s="19" t="s">
        <v>5356</v>
      </c>
      <c r="C2210" s="7" t="s">
        <v>3691</v>
      </c>
      <c r="D2210" s="14">
        <v>7</v>
      </c>
      <c r="E2210" s="14" t="str">
        <f>_xlfn.XLOOKUP(D2210,'Meal Info'!$A$4:$A$19,'Meal Info'!$B$4:$B$19)</f>
        <v>Vegan</v>
      </c>
      <c r="F2210" s="14" t="str">
        <f>_xlfn.XLOOKUP(D2210,'Meal Info'!$A$4:$A$19,'Meal Info'!$C$4:$C$19)</f>
        <v>Josh</v>
      </c>
      <c r="G2210" s="7">
        <v>68.040000000000006</v>
      </c>
      <c r="H2210" s="7">
        <f t="shared" si="140"/>
        <v>6.8040000000000012</v>
      </c>
      <c r="I2210" s="7">
        <f t="shared" si="141"/>
        <v>74.844000000000008</v>
      </c>
      <c r="J2210" s="7">
        <v>0.17</v>
      </c>
      <c r="K2210" s="7">
        <f t="shared" si="138"/>
        <v>11.566800000000002</v>
      </c>
      <c r="L2210" s="7" t="s">
        <v>31</v>
      </c>
      <c r="M2210" s="7">
        <v>8</v>
      </c>
      <c r="N2210" s="7">
        <f>INDEX('Delivery Distances'!$B$6:$K$20,MATCH('Sales Summary_working sheet'!L2210,'Delivery Distances'!$A$6:$A$20,0),MATCH('Sales Summary_working sheet'!M2210,'Delivery Distances'!$B$5:$K$5,0))</f>
        <v>8</v>
      </c>
      <c r="O2210" s="7" cm="1">
        <f t="array" ref="O2210">_xlfn.XLOOKUP(L2210,'Delivery Distances'!$A$6:$A$20,_xlfn.XLOOKUP('Sales Summary_working sheet'!M2210,'Delivery Distances'!$B$5:$K$5,'Delivery Distances'!$B$6:$K$20))</f>
        <v>8</v>
      </c>
      <c r="P2210" s="7">
        <f t="shared" si="139"/>
        <v>11</v>
      </c>
    </row>
    <row r="2211" spans="1:16" ht="15.75" customHeight="1" x14ac:dyDescent="0.15">
      <c r="A2211" s="13">
        <v>43995</v>
      </c>
      <c r="B2211" s="19" t="s">
        <v>5356</v>
      </c>
      <c r="C2211" s="7" t="s">
        <v>1298</v>
      </c>
      <c r="D2211" s="14">
        <v>11</v>
      </c>
      <c r="E2211" s="14" t="str">
        <f>_xlfn.XLOOKUP(D2211,'Meal Info'!$A$4:$A$19,'Meal Info'!$B$4:$B$19)</f>
        <v>Vitamin boost</v>
      </c>
      <c r="F2211" s="14" t="str">
        <f>_xlfn.XLOOKUP(D2211,'Meal Info'!$A$4:$A$19,'Meal Info'!$C$4:$C$19)</f>
        <v>Josh</v>
      </c>
      <c r="G2211" s="7">
        <v>24.6</v>
      </c>
      <c r="H2211" s="7">
        <f t="shared" si="140"/>
        <v>2.4600000000000004</v>
      </c>
      <c r="I2211" s="7">
        <f t="shared" si="141"/>
        <v>27.060000000000002</v>
      </c>
      <c r="J2211" s="7">
        <v>0.02</v>
      </c>
      <c r="K2211" s="7">
        <f t="shared" si="138"/>
        <v>0.49200000000000005</v>
      </c>
      <c r="L2211" s="7" t="s">
        <v>5078</v>
      </c>
      <c r="M2211" s="7">
        <v>4</v>
      </c>
      <c r="N2211" s="7">
        <f>INDEX('Delivery Distances'!$B$6:$K$20,MATCH('Sales Summary_working sheet'!L2211,'Delivery Distances'!$A$6:$A$20,0),MATCH('Sales Summary_working sheet'!M2211,'Delivery Distances'!$B$5:$K$5,0))</f>
        <v>1</v>
      </c>
      <c r="O2211" s="7" cm="1">
        <f t="array" ref="O2211">_xlfn.XLOOKUP(L2211,'Delivery Distances'!$A$6:$A$20,_xlfn.XLOOKUP('Sales Summary_working sheet'!M2211,'Delivery Distances'!$B$5:$K$5,'Delivery Distances'!$B$6:$K$20))</f>
        <v>1</v>
      </c>
      <c r="P2211" s="7">
        <f t="shared" si="139"/>
        <v>3</v>
      </c>
    </row>
    <row r="2212" spans="1:16" ht="15.75" customHeight="1" x14ac:dyDescent="0.15">
      <c r="A2212" s="13">
        <v>43995</v>
      </c>
      <c r="B2212" s="19" t="s">
        <v>5356</v>
      </c>
      <c r="C2212" s="7" t="s">
        <v>160</v>
      </c>
      <c r="D2212" s="14">
        <v>11</v>
      </c>
      <c r="E2212" s="14" t="str">
        <f>_xlfn.XLOOKUP(D2212,'Meal Info'!$A$4:$A$19,'Meal Info'!$B$4:$B$19)</f>
        <v>Vitamin boost</v>
      </c>
      <c r="F2212" s="14" t="str">
        <f>_xlfn.XLOOKUP(D2212,'Meal Info'!$A$4:$A$19,'Meal Info'!$C$4:$C$19)</f>
        <v>Josh</v>
      </c>
      <c r="G2212" s="7">
        <v>11.9</v>
      </c>
      <c r="H2212" s="7">
        <f t="shared" si="140"/>
        <v>1.1900000000000002</v>
      </c>
      <c r="I2212" s="7">
        <f t="shared" si="141"/>
        <v>13.09</v>
      </c>
      <c r="J2212" s="7">
        <v>7.0000000000000007E-2</v>
      </c>
      <c r="K2212" s="7">
        <f t="shared" si="138"/>
        <v>0.83300000000000007</v>
      </c>
      <c r="L2212" s="7" t="s">
        <v>27</v>
      </c>
      <c r="M2212" s="7">
        <v>5</v>
      </c>
      <c r="N2212" s="7">
        <f>INDEX('Delivery Distances'!$B$6:$K$20,MATCH('Sales Summary_working sheet'!L2212,'Delivery Distances'!$A$6:$A$20,0),MATCH('Sales Summary_working sheet'!M2212,'Delivery Distances'!$B$5:$K$5,0))</f>
        <v>14</v>
      </c>
      <c r="O2212" s="7" cm="1">
        <f t="array" ref="O2212">_xlfn.XLOOKUP(L2212,'Delivery Distances'!$A$6:$A$20,_xlfn.XLOOKUP('Sales Summary_working sheet'!M2212,'Delivery Distances'!$B$5:$K$5,'Delivery Distances'!$B$6:$K$20))</f>
        <v>14</v>
      </c>
      <c r="P2212" s="7">
        <f t="shared" si="139"/>
        <v>14</v>
      </c>
    </row>
    <row r="2213" spans="1:16" ht="15.75" customHeight="1" x14ac:dyDescent="0.15">
      <c r="A2213" s="13">
        <v>43995</v>
      </c>
      <c r="B2213" s="19" t="s">
        <v>5356</v>
      </c>
      <c r="C2213" s="7" t="s">
        <v>321</v>
      </c>
      <c r="D2213" s="14">
        <v>2</v>
      </c>
      <c r="E2213" s="14" t="str">
        <f>_xlfn.XLOOKUP(D2213,'Meal Info'!$A$4:$A$19,'Meal Info'!$B$4:$B$19)</f>
        <v>Tuna</v>
      </c>
      <c r="F2213" s="14" t="str">
        <f>_xlfn.XLOOKUP(D2213,'Meal Info'!$A$4:$A$19,'Meal Info'!$C$4:$C$19)</f>
        <v>Josh</v>
      </c>
      <c r="G2213" s="7">
        <v>62.59</v>
      </c>
      <c r="H2213" s="7">
        <f t="shared" si="140"/>
        <v>6.2590000000000003</v>
      </c>
      <c r="I2213" s="7">
        <f t="shared" si="141"/>
        <v>68.849000000000004</v>
      </c>
      <c r="J2213" s="7">
        <v>0.26</v>
      </c>
      <c r="K2213" s="7">
        <f t="shared" si="138"/>
        <v>16.273400000000002</v>
      </c>
      <c r="L2213" s="7" t="s">
        <v>31</v>
      </c>
      <c r="M2213" s="7">
        <v>2</v>
      </c>
      <c r="N2213" s="7">
        <f>INDEX('Delivery Distances'!$B$6:$K$20,MATCH('Sales Summary_working sheet'!L2213,'Delivery Distances'!$A$6:$A$20,0),MATCH('Sales Summary_working sheet'!M2213,'Delivery Distances'!$B$5:$K$5,0))</f>
        <v>14</v>
      </c>
      <c r="O2213" s="7" cm="1">
        <f t="array" ref="O2213">_xlfn.XLOOKUP(L2213,'Delivery Distances'!$A$6:$A$20,_xlfn.XLOOKUP('Sales Summary_working sheet'!M2213,'Delivery Distances'!$B$5:$K$5,'Delivery Distances'!$B$6:$K$20))</f>
        <v>14</v>
      </c>
      <c r="P2213" s="7">
        <f t="shared" si="139"/>
        <v>14</v>
      </c>
    </row>
    <row r="2214" spans="1:16" ht="15.75" customHeight="1" x14ac:dyDescent="0.15">
      <c r="A2214" s="13">
        <v>43995</v>
      </c>
      <c r="B2214" s="19" t="s">
        <v>5356</v>
      </c>
      <c r="C2214" s="7" t="s">
        <v>1901</v>
      </c>
      <c r="D2214" s="14">
        <v>2</v>
      </c>
      <c r="E2214" s="14" t="str">
        <f>_xlfn.XLOOKUP(D2214,'Meal Info'!$A$4:$A$19,'Meal Info'!$B$4:$B$19)</f>
        <v>Tuna</v>
      </c>
      <c r="F2214" s="14" t="str">
        <f>_xlfn.XLOOKUP(D2214,'Meal Info'!$A$4:$A$19,'Meal Info'!$C$4:$C$19)</f>
        <v>Josh</v>
      </c>
      <c r="G2214" s="7">
        <v>16.350000000000001</v>
      </c>
      <c r="H2214" s="7">
        <f t="shared" si="140"/>
        <v>1.6350000000000002</v>
      </c>
      <c r="I2214" s="7">
        <f t="shared" si="141"/>
        <v>17.985000000000003</v>
      </c>
      <c r="J2214" s="7">
        <v>0.36</v>
      </c>
      <c r="K2214" s="7">
        <f t="shared" si="138"/>
        <v>5.8860000000000001</v>
      </c>
      <c r="L2214" s="7" t="s">
        <v>5075</v>
      </c>
      <c r="M2214" s="7">
        <v>2</v>
      </c>
      <c r="N2214" s="7">
        <f>INDEX('Delivery Distances'!$B$6:$K$20,MATCH('Sales Summary_working sheet'!L2214,'Delivery Distances'!$A$6:$A$20,0),MATCH('Sales Summary_working sheet'!M2214,'Delivery Distances'!$B$5:$K$5,0))</f>
        <v>15</v>
      </c>
      <c r="O2214" s="7" cm="1">
        <f t="array" ref="O2214">_xlfn.XLOOKUP(L2214,'Delivery Distances'!$A$6:$A$20,_xlfn.XLOOKUP('Sales Summary_working sheet'!M2214,'Delivery Distances'!$B$5:$K$5,'Delivery Distances'!$B$6:$K$20))</f>
        <v>15</v>
      </c>
      <c r="P2214" s="7">
        <f t="shared" si="139"/>
        <v>14.5</v>
      </c>
    </row>
    <row r="2215" spans="1:16" ht="15.75" customHeight="1" x14ac:dyDescent="0.15">
      <c r="A2215" s="13">
        <v>43995</v>
      </c>
      <c r="B2215" s="19" t="s">
        <v>5356</v>
      </c>
      <c r="C2215" s="7" t="s">
        <v>179</v>
      </c>
      <c r="D2215" s="14">
        <v>11</v>
      </c>
      <c r="E2215" s="14" t="str">
        <f>_xlfn.XLOOKUP(D2215,'Meal Info'!$A$4:$A$19,'Meal Info'!$B$4:$B$19)</f>
        <v>Vitamin boost</v>
      </c>
      <c r="F2215" s="14" t="str">
        <f>_xlfn.XLOOKUP(D2215,'Meal Info'!$A$4:$A$19,'Meal Info'!$C$4:$C$19)</f>
        <v>Josh</v>
      </c>
      <c r="G2215" s="7">
        <v>81.16</v>
      </c>
      <c r="H2215" s="7">
        <f t="shared" si="140"/>
        <v>8.1159999999999997</v>
      </c>
      <c r="I2215" s="7">
        <f t="shared" si="141"/>
        <v>89.275999999999996</v>
      </c>
      <c r="J2215" s="7">
        <v>0.12</v>
      </c>
      <c r="K2215" s="7">
        <f t="shared" si="138"/>
        <v>9.7391999999999985</v>
      </c>
      <c r="L2215" s="7" t="s">
        <v>5075</v>
      </c>
      <c r="M2215" s="7">
        <v>2</v>
      </c>
      <c r="N2215" s="7">
        <f>INDEX('Delivery Distances'!$B$6:$K$20,MATCH('Sales Summary_working sheet'!L2215,'Delivery Distances'!$A$6:$A$20,0),MATCH('Sales Summary_working sheet'!M2215,'Delivery Distances'!$B$5:$K$5,0))</f>
        <v>15</v>
      </c>
      <c r="O2215" s="7" cm="1">
        <f t="array" ref="O2215">_xlfn.XLOOKUP(L2215,'Delivery Distances'!$A$6:$A$20,_xlfn.XLOOKUP('Sales Summary_working sheet'!M2215,'Delivery Distances'!$B$5:$K$5,'Delivery Distances'!$B$6:$K$20))</f>
        <v>15</v>
      </c>
      <c r="P2215" s="7">
        <f t="shared" si="139"/>
        <v>14.5</v>
      </c>
    </row>
    <row r="2216" spans="1:16" ht="15.75" customHeight="1" x14ac:dyDescent="0.15">
      <c r="A2216" s="13">
        <v>43995</v>
      </c>
      <c r="B2216" s="19" t="s">
        <v>5356</v>
      </c>
      <c r="C2216" s="7" t="s">
        <v>462</v>
      </c>
      <c r="D2216" s="14">
        <v>11</v>
      </c>
      <c r="E2216" s="14" t="str">
        <f>_xlfn.XLOOKUP(D2216,'Meal Info'!$A$4:$A$19,'Meal Info'!$B$4:$B$19)</f>
        <v>Vitamin boost</v>
      </c>
      <c r="F2216" s="14" t="str">
        <f>_xlfn.XLOOKUP(D2216,'Meal Info'!$A$4:$A$19,'Meal Info'!$C$4:$C$19)</f>
        <v>Josh</v>
      </c>
      <c r="G2216" s="7">
        <v>51.99</v>
      </c>
      <c r="H2216" s="7">
        <f t="shared" si="140"/>
        <v>5.1990000000000007</v>
      </c>
      <c r="I2216" s="7">
        <f t="shared" si="141"/>
        <v>57.189</v>
      </c>
      <c r="J2216" s="7">
        <v>0.39</v>
      </c>
      <c r="K2216" s="7">
        <f t="shared" si="138"/>
        <v>20.276100000000003</v>
      </c>
      <c r="L2216" s="7" t="s">
        <v>5083</v>
      </c>
      <c r="M2216" s="7">
        <v>3</v>
      </c>
      <c r="N2216" s="7">
        <f>INDEX('Delivery Distances'!$B$6:$K$20,MATCH('Sales Summary_working sheet'!L2216,'Delivery Distances'!$A$6:$A$20,0),MATCH('Sales Summary_working sheet'!M2216,'Delivery Distances'!$B$5:$K$5,0))</f>
        <v>1</v>
      </c>
      <c r="O2216" s="7" cm="1">
        <f t="array" ref="O2216">_xlfn.XLOOKUP(L2216,'Delivery Distances'!$A$6:$A$20,_xlfn.XLOOKUP('Sales Summary_working sheet'!M2216,'Delivery Distances'!$B$5:$K$5,'Delivery Distances'!$B$6:$K$20))</f>
        <v>1</v>
      </c>
      <c r="P2216" s="7">
        <f t="shared" si="139"/>
        <v>3</v>
      </c>
    </row>
    <row r="2217" spans="1:16" ht="15.75" customHeight="1" x14ac:dyDescent="0.15">
      <c r="A2217" s="13">
        <v>43995</v>
      </c>
      <c r="B2217" s="19" t="s">
        <v>5356</v>
      </c>
      <c r="C2217" s="7" t="s">
        <v>1259</v>
      </c>
      <c r="D2217" s="14">
        <v>7</v>
      </c>
      <c r="E2217" s="14" t="str">
        <f>_xlfn.XLOOKUP(D2217,'Meal Info'!$A$4:$A$19,'Meal Info'!$B$4:$B$19)</f>
        <v>Vegan</v>
      </c>
      <c r="F2217" s="14" t="str">
        <f>_xlfn.XLOOKUP(D2217,'Meal Info'!$A$4:$A$19,'Meal Info'!$C$4:$C$19)</f>
        <v>Josh</v>
      </c>
      <c r="G2217" s="7">
        <v>17.920000000000002</v>
      </c>
      <c r="H2217" s="7">
        <f t="shared" si="140"/>
        <v>1.7920000000000003</v>
      </c>
      <c r="I2217" s="7">
        <f t="shared" si="141"/>
        <v>19.712000000000003</v>
      </c>
      <c r="J2217" s="7">
        <v>0.3</v>
      </c>
      <c r="K2217" s="7">
        <f t="shared" si="138"/>
        <v>5.3760000000000003</v>
      </c>
      <c r="L2217" s="7" t="s">
        <v>5075</v>
      </c>
      <c r="M2217" s="7">
        <v>8</v>
      </c>
      <c r="N2217" s="7">
        <f>INDEX('Delivery Distances'!$B$6:$K$20,MATCH('Sales Summary_working sheet'!L2217,'Delivery Distances'!$A$6:$A$20,0),MATCH('Sales Summary_working sheet'!M2217,'Delivery Distances'!$B$5:$K$5,0))</f>
        <v>2</v>
      </c>
      <c r="O2217" s="7" cm="1">
        <f t="array" ref="O2217">_xlfn.XLOOKUP(L2217,'Delivery Distances'!$A$6:$A$20,_xlfn.XLOOKUP('Sales Summary_working sheet'!M2217,'Delivery Distances'!$B$5:$K$5,'Delivery Distances'!$B$6:$K$20))</f>
        <v>2</v>
      </c>
      <c r="P2217" s="7">
        <f t="shared" si="139"/>
        <v>6</v>
      </c>
    </row>
    <row r="2218" spans="1:16" ht="15.75" customHeight="1" x14ac:dyDescent="0.15">
      <c r="A2218" s="13">
        <v>43995</v>
      </c>
      <c r="B2218" s="19" t="s">
        <v>5356</v>
      </c>
      <c r="C2218" s="7" t="s">
        <v>629</v>
      </c>
      <c r="D2218" s="14">
        <v>11</v>
      </c>
      <c r="E2218" s="14" t="str">
        <f>_xlfn.XLOOKUP(D2218,'Meal Info'!$A$4:$A$19,'Meal Info'!$B$4:$B$19)</f>
        <v>Vitamin boost</v>
      </c>
      <c r="F2218" s="14" t="str">
        <f>_xlfn.XLOOKUP(D2218,'Meal Info'!$A$4:$A$19,'Meal Info'!$C$4:$C$19)</f>
        <v>Josh</v>
      </c>
      <c r="G2218" s="7">
        <v>7.35</v>
      </c>
      <c r="H2218" s="7">
        <f t="shared" si="140"/>
        <v>0.73499999999999999</v>
      </c>
      <c r="I2218" s="7">
        <f t="shared" si="141"/>
        <v>8.0849999999999991</v>
      </c>
      <c r="J2218" s="7">
        <v>0.06</v>
      </c>
      <c r="K2218" s="7">
        <f t="shared" si="138"/>
        <v>0.44099999999999995</v>
      </c>
      <c r="L2218" s="7" t="s">
        <v>30</v>
      </c>
      <c r="M2218" s="7">
        <v>5</v>
      </c>
      <c r="N2218" s="7">
        <f>INDEX('Delivery Distances'!$B$6:$K$20,MATCH('Sales Summary_working sheet'!L2218,'Delivery Distances'!$A$6:$A$20,0),MATCH('Sales Summary_working sheet'!M2218,'Delivery Distances'!$B$5:$K$5,0))</f>
        <v>18</v>
      </c>
      <c r="O2218" s="7" cm="1">
        <f t="array" ref="O2218">_xlfn.XLOOKUP(L2218,'Delivery Distances'!$A$6:$A$20,_xlfn.XLOOKUP('Sales Summary_working sheet'!M2218,'Delivery Distances'!$B$5:$K$5,'Delivery Distances'!$B$6:$K$20))</f>
        <v>18</v>
      </c>
      <c r="P2218" s="7">
        <f t="shared" si="139"/>
        <v>16</v>
      </c>
    </row>
    <row r="2219" spans="1:16" ht="15.75" customHeight="1" x14ac:dyDescent="0.15">
      <c r="A2219" s="13">
        <v>43995</v>
      </c>
      <c r="B2219" s="19" t="s">
        <v>5356</v>
      </c>
      <c r="C2219" s="7" t="s">
        <v>2767</v>
      </c>
      <c r="D2219" s="14">
        <v>11</v>
      </c>
      <c r="E2219" s="14" t="str">
        <f>_xlfn.XLOOKUP(D2219,'Meal Info'!$A$4:$A$19,'Meal Info'!$B$4:$B$19)</f>
        <v>Vitamin boost</v>
      </c>
      <c r="F2219" s="14" t="str">
        <f>_xlfn.XLOOKUP(D2219,'Meal Info'!$A$4:$A$19,'Meal Info'!$C$4:$C$19)</f>
        <v>Josh</v>
      </c>
      <c r="G2219" s="7">
        <v>9.61</v>
      </c>
      <c r="H2219" s="7">
        <f t="shared" si="140"/>
        <v>0.96099999999999997</v>
      </c>
      <c r="I2219" s="7">
        <f t="shared" si="141"/>
        <v>10.571</v>
      </c>
      <c r="J2219" s="7">
        <v>0.33</v>
      </c>
      <c r="K2219" s="7">
        <f t="shared" si="138"/>
        <v>3.1713</v>
      </c>
      <c r="L2219" s="7" t="s">
        <v>5081</v>
      </c>
      <c r="M2219" s="7">
        <v>7</v>
      </c>
      <c r="N2219" s="7">
        <f>INDEX('Delivery Distances'!$B$6:$K$20,MATCH('Sales Summary_working sheet'!L2219,'Delivery Distances'!$A$6:$A$20,0),MATCH('Sales Summary_working sheet'!M2219,'Delivery Distances'!$B$5:$K$5,0))</f>
        <v>3</v>
      </c>
      <c r="O2219" s="7" cm="1">
        <f t="array" ref="O2219">_xlfn.XLOOKUP(L2219,'Delivery Distances'!$A$6:$A$20,_xlfn.XLOOKUP('Sales Summary_working sheet'!M2219,'Delivery Distances'!$B$5:$K$5,'Delivery Distances'!$B$6:$K$20))</f>
        <v>3</v>
      </c>
      <c r="P2219" s="7">
        <f t="shared" si="139"/>
        <v>7</v>
      </c>
    </row>
    <row r="2220" spans="1:16" ht="15.75" customHeight="1" x14ac:dyDescent="0.15">
      <c r="A2220" s="13">
        <v>43995</v>
      </c>
      <c r="B2220" s="19" t="s">
        <v>5356</v>
      </c>
      <c r="C2220" s="7" t="s">
        <v>1492</v>
      </c>
      <c r="D2220" s="14">
        <v>11</v>
      </c>
      <c r="E2220" s="14" t="str">
        <f>_xlfn.XLOOKUP(D2220,'Meal Info'!$A$4:$A$19,'Meal Info'!$B$4:$B$19)</f>
        <v>Vitamin boost</v>
      </c>
      <c r="F2220" s="14" t="str">
        <f>_xlfn.XLOOKUP(D2220,'Meal Info'!$A$4:$A$19,'Meal Info'!$C$4:$C$19)</f>
        <v>Josh</v>
      </c>
      <c r="G2220" s="7">
        <v>14.77</v>
      </c>
      <c r="H2220" s="7">
        <f t="shared" si="140"/>
        <v>1.4770000000000001</v>
      </c>
      <c r="I2220" s="7">
        <f t="shared" si="141"/>
        <v>16.247</v>
      </c>
      <c r="J2220" s="7">
        <v>0.21</v>
      </c>
      <c r="K2220" s="7">
        <f t="shared" si="138"/>
        <v>3.1016999999999997</v>
      </c>
      <c r="L2220" s="7" t="s">
        <v>31</v>
      </c>
      <c r="M2220" s="7">
        <v>8</v>
      </c>
      <c r="N2220" s="7">
        <f>INDEX('Delivery Distances'!$B$6:$K$20,MATCH('Sales Summary_working sheet'!L2220,'Delivery Distances'!$A$6:$A$20,0),MATCH('Sales Summary_working sheet'!M2220,'Delivery Distances'!$B$5:$K$5,0))</f>
        <v>8</v>
      </c>
      <c r="O2220" s="7" cm="1">
        <f t="array" ref="O2220">_xlfn.XLOOKUP(L2220,'Delivery Distances'!$A$6:$A$20,_xlfn.XLOOKUP('Sales Summary_working sheet'!M2220,'Delivery Distances'!$B$5:$K$5,'Delivery Distances'!$B$6:$K$20))</f>
        <v>8</v>
      </c>
      <c r="P2220" s="7">
        <f t="shared" si="139"/>
        <v>11</v>
      </c>
    </row>
    <row r="2221" spans="1:16" ht="15.75" customHeight="1" x14ac:dyDescent="0.15">
      <c r="A2221" s="13">
        <v>43995</v>
      </c>
      <c r="B2221" s="19" t="s">
        <v>5356</v>
      </c>
      <c r="C2221" s="7" t="s">
        <v>3719</v>
      </c>
      <c r="D2221" s="14">
        <v>7</v>
      </c>
      <c r="E2221" s="14" t="str">
        <f>_xlfn.XLOOKUP(D2221,'Meal Info'!$A$4:$A$19,'Meal Info'!$B$4:$B$19)</f>
        <v>Vegan</v>
      </c>
      <c r="F2221" s="14" t="str">
        <f>_xlfn.XLOOKUP(D2221,'Meal Info'!$A$4:$A$19,'Meal Info'!$C$4:$C$19)</f>
        <v>Josh</v>
      </c>
      <c r="G2221" s="7">
        <v>18.489999999999998</v>
      </c>
      <c r="H2221" s="7">
        <f t="shared" si="140"/>
        <v>1.849</v>
      </c>
      <c r="I2221" s="7">
        <f t="shared" si="141"/>
        <v>20.338999999999999</v>
      </c>
      <c r="J2221" s="7">
        <v>0.03</v>
      </c>
      <c r="K2221" s="7">
        <f t="shared" si="138"/>
        <v>0.55469999999999997</v>
      </c>
      <c r="L2221" s="7" t="s">
        <v>5081</v>
      </c>
      <c r="M2221" s="7">
        <v>8</v>
      </c>
      <c r="N2221" s="7">
        <f>INDEX('Delivery Distances'!$B$6:$K$20,MATCH('Sales Summary_working sheet'!L2221,'Delivery Distances'!$A$6:$A$20,0),MATCH('Sales Summary_working sheet'!M2221,'Delivery Distances'!$B$5:$K$5,0))</f>
        <v>2</v>
      </c>
      <c r="O2221" s="7" cm="1">
        <f t="array" ref="O2221">_xlfn.XLOOKUP(L2221,'Delivery Distances'!$A$6:$A$20,_xlfn.XLOOKUP('Sales Summary_working sheet'!M2221,'Delivery Distances'!$B$5:$K$5,'Delivery Distances'!$B$6:$K$20))</f>
        <v>2</v>
      </c>
      <c r="P2221" s="7">
        <f t="shared" si="139"/>
        <v>6</v>
      </c>
    </row>
    <row r="2222" spans="1:16" ht="15.75" customHeight="1" x14ac:dyDescent="0.15">
      <c r="A2222" s="13">
        <v>43995</v>
      </c>
      <c r="B2222" s="19" t="s">
        <v>5356</v>
      </c>
      <c r="C2222" s="7" t="s">
        <v>4451</v>
      </c>
      <c r="D2222" s="14">
        <v>11</v>
      </c>
      <c r="E2222" s="14" t="str">
        <f>_xlfn.XLOOKUP(D2222,'Meal Info'!$A$4:$A$19,'Meal Info'!$B$4:$B$19)</f>
        <v>Vitamin boost</v>
      </c>
      <c r="F2222" s="14" t="str">
        <f>_xlfn.XLOOKUP(D2222,'Meal Info'!$A$4:$A$19,'Meal Info'!$C$4:$C$19)</f>
        <v>Josh</v>
      </c>
      <c r="G2222" s="7">
        <v>44.43</v>
      </c>
      <c r="H2222" s="7">
        <f t="shared" si="140"/>
        <v>4.4430000000000005</v>
      </c>
      <c r="I2222" s="7">
        <f t="shared" si="141"/>
        <v>48.872999999999998</v>
      </c>
      <c r="J2222" s="7">
        <v>0.35</v>
      </c>
      <c r="K2222" s="7">
        <f t="shared" si="138"/>
        <v>15.5505</v>
      </c>
      <c r="L2222" s="7" t="s">
        <v>5081</v>
      </c>
      <c r="M2222" s="7">
        <v>2</v>
      </c>
      <c r="N2222" s="7">
        <f>INDEX('Delivery Distances'!$B$6:$K$20,MATCH('Sales Summary_working sheet'!L2222,'Delivery Distances'!$A$6:$A$20,0),MATCH('Sales Summary_working sheet'!M2222,'Delivery Distances'!$B$5:$K$5,0))</f>
        <v>3</v>
      </c>
      <c r="O2222" s="7" cm="1">
        <f t="array" ref="O2222">_xlfn.XLOOKUP(L2222,'Delivery Distances'!$A$6:$A$20,_xlfn.XLOOKUP('Sales Summary_working sheet'!M2222,'Delivery Distances'!$B$5:$K$5,'Delivery Distances'!$B$6:$K$20))</f>
        <v>3</v>
      </c>
      <c r="P2222" s="7">
        <f t="shared" si="139"/>
        <v>7</v>
      </c>
    </row>
    <row r="2223" spans="1:16" ht="15.75" customHeight="1" x14ac:dyDescent="0.15">
      <c r="A2223" s="13">
        <v>43995</v>
      </c>
      <c r="B2223" s="19" t="s">
        <v>5356</v>
      </c>
      <c r="C2223" s="7" t="s">
        <v>2746</v>
      </c>
      <c r="D2223" s="14">
        <v>7</v>
      </c>
      <c r="E2223" s="14" t="str">
        <f>_xlfn.XLOOKUP(D2223,'Meal Info'!$A$4:$A$19,'Meal Info'!$B$4:$B$19)</f>
        <v>Vegan</v>
      </c>
      <c r="F2223" s="14" t="str">
        <f>_xlfn.XLOOKUP(D2223,'Meal Info'!$A$4:$A$19,'Meal Info'!$C$4:$C$19)</f>
        <v>Josh</v>
      </c>
      <c r="G2223" s="7">
        <v>99.61</v>
      </c>
      <c r="H2223" s="7">
        <f t="shared" si="140"/>
        <v>9.9610000000000003</v>
      </c>
      <c r="I2223" s="7">
        <f t="shared" si="141"/>
        <v>109.571</v>
      </c>
      <c r="J2223" s="7">
        <v>0.37</v>
      </c>
      <c r="K2223" s="7">
        <f t="shared" si="138"/>
        <v>36.855699999999999</v>
      </c>
      <c r="L2223" s="7" t="s">
        <v>27</v>
      </c>
      <c r="M2223" s="7">
        <v>8</v>
      </c>
      <c r="N2223" s="7">
        <f>INDEX('Delivery Distances'!$B$6:$K$20,MATCH('Sales Summary_working sheet'!L2223,'Delivery Distances'!$A$6:$A$20,0),MATCH('Sales Summary_working sheet'!M2223,'Delivery Distances'!$B$5:$K$5,0))</f>
        <v>8</v>
      </c>
      <c r="O2223" s="7" cm="1">
        <f t="array" ref="O2223">_xlfn.XLOOKUP(L2223,'Delivery Distances'!$A$6:$A$20,_xlfn.XLOOKUP('Sales Summary_working sheet'!M2223,'Delivery Distances'!$B$5:$K$5,'Delivery Distances'!$B$6:$K$20))</f>
        <v>8</v>
      </c>
      <c r="P2223" s="7">
        <f t="shared" si="139"/>
        <v>11</v>
      </c>
    </row>
    <row r="2224" spans="1:16" ht="15.75" customHeight="1" x14ac:dyDescent="0.15">
      <c r="A2224" s="13">
        <v>43995</v>
      </c>
      <c r="B2224" s="19" t="s">
        <v>5356</v>
      </c>
      <c r="C2224" s="7" t="s">
        <v>4189</v>
      </c>
      <c r="D2224" s="14">
        <v>2</v>
      </c>
      <c r="E2224" s="14" t="str">
        <f>_xlfn.XLOOKUP(D2224,'Meal Info'!$A$4:$A$19,'Meal Info'!$B$4:$B$19)</f>
        <v>Tuna</v>
      </c>
      <c r="F2224" s="14" t="str">
        <f>_xlfn.XLOOKUP(D2224,'Meal Info'!$A$4:$A$19,'Meal Info'!$C$4:$C$19)</f>
        <v>Josh</v>
      </c>
      <c r="G2224" s="7">
        <v>49.3</v>
      </c>
      <c r="H2224" s="7">
        <f t="shared" si="140"/>
        <v>4.93</v>
      </c>
      <c r="I2224" s="7">
        <f t="shared" si="141"/>
        <v>54.23</v>
      </c>
      <c r="J2224" s="7">
        <v>0.14000000000000001</v>
      </c>
      <c r="K2224" s="7">
        <f t="shared" si="138"/>
        <v>6.9020000000000001</v>
      </c>
      <c r="L2224" s="7" t="s">
        <v>5081</v>
      </c>
      <c r="M2224" s="7">
        <v>7</v>
      </c>
      <c r="N2224" s="7">
        <f>INDEX('Delivery Distances'!$B$6:$K$20,MATCH('Sales Summary_working sheet'!L2224,'Delivery Distances'!$A$6:$A$20,0),MATCH('Sales Summary_working sheet'!M2224,'Delivery Distances'!$B$5:$K$5,0))</f>
        <v>3</v>
      </c>
      <c r="O2224" s="7" cm="1">
        <f t="array" ref="O2224">_xlfn.XLOOKUP(L2224,'Delivery Distances'!$A$6:$A$20,_xlfn.XLOOKUP('Sales Summary_working sheet'!M2224,'Delivery Distances'!$B$5:$K$5,'Delivery Distances'!$B$6:$K$20))</f>
        <v>3</v>
      </c>
      <c r="P2224" s="7">
        <f t="shared" si="139"/>
        <v>7</v>
      </c>
    </row>
    <row r="2225" spans="1:16" ht="15.75" customHeight="1" x14ac:dyDescent="0.15">
      <c r="A2225" s="13">
        <v>43995</v>
      </c>
      <c r="B2225" s="19" t="s">
        <v>5356</v>
      </c>
      <c r="C2225" s="7" t="s">
        <v>409</v>
      </c>
      <c r="D2225" s="14">
        <v>7</v>
      </c>
      <c r="E2225" s="14" t="str">
        <f>_xlfn.XLOOKUP(D2225,'Meal Info'!$A$4:$A$19,'Meal Info'!$B$4:$B$19)</f>
        <v>Vegan</v>
      </c>
      <c r="F2225" s="14" t="str">
        <f>_xlfn.XLOOKUP(D2225,'Meal Info'!$A$4:$A$19,'Meal Info'!$C$4:$C$19)</f>
        <v>Josh</v>
      </c>
      <c r="G2225" s="7">
        <v>54.69</v>
      </c>
      <c r="H2225" s="7">
        <f t="shared" si="140"/>
        <v>5.4690000000000003</v>
      </c>
      <c r="I2225" s="7">
        <f t="shared" si="141"/>
        <v>60.158999999999999</v>
      </c>
      <c r="J2225" s="7">
        <v>0.05</v>
      </c>
      <c r="K2225" s="7">
        <f t="shared" si="138"/>
        <v>2.7345000000000002</v>
      </c>
      <c r="L2225" s="7" t="s">
        <v>5080</v>
      </c>
      <c r="M2225" s="7">
        <v>2</v>
      </c>
      <c r="N2225" s="7">
        <f>INDEX('Delivery Distances'!$B$6:$K$20,MATCH('Sales Summary_working sheet'!L2225,'Delivery Distances'!$A$6:$A$20,0),MATCH('Sales Summary_working sheet'!M2225,'Delivery Distances'!$B$5:$K$5,0))</f>
        <v>1</v>
      </c>
      <c r="O2225" s="7" cm="1">
        <f t="array" ref="O2225">_xlfn.XLOOKUP(L2225,'Delivery Distances'!$A$6:$A$20,_xlfn.XLOOKUP('Sales Summary_working sheet'!M2225,'Delivery Distances'!$B$5:$K$5,'Delivery Distances'!$B$6:$K$20))</f>
        <v>1</v>
      </c>
      <c r="P2225" s="7">
        <f t="shared" si="139"/>
        <v>3</v>
      </c>
    </row>
    <row r="2226" spans="1:16" ht="15.75" customHeight="1" x14ac:dyDescent="0.15">
      <c r="A2226" s="13">
        <v>43995</v>
      </c>
      <c r="B2226" s="19" t="s">
        <v>5356</v>
      </c>
      <c r="C2226" s="7" t="s">
        <v>3690</v>
      </c>
      <c r="D2226" s="14">
        <v>11</v>
      </c>
      <c r="E2226" s="14" t="str">
        <f>_xlfn.XLOOKUP(D2226,'Meal Info'!$A$4:$A$19,'Meal Info'!$B$4:$B$19)</f>
        <v>Vitamin boost</v>
      </c>
      <c r="F2226" s="14" t="str">
        <f>_xlfn.XLOOKUP(D2226,'Meal Info'!$A$4:$A$19,'Meal Info'!$C$4:$C$19)</f>
        <v>Josh</v>
      </c>
      <c r="G2226" s="7">
        <v>39.75</v>
      </c>
      <c r="H2226" s="7">
        <f t="shared" si="140"/>
        <v>3.9750000000000001</v>
      </c>
      <c r="I2226" s="7">
        <f t="shared" si="141"/>
        <v>43.725000000000001</v>
      </c>
      <c r="J2226" s="7">
        <v>0.31</v>
      </c>
      <c r="K2226" s="7">
        <f t="shared" si="138"/>
        <v>12.3225</v>
      </c>
      <c r="L2226" s="7" t="s">
        <v>5081</v>
      </c>
      <c r="M2226" s="7">
        <v>4</v>
      </c>
      <c r="N2226" s="7">
        <f>INDEX('Delivery Distances'!$B$6:$K$20,MATCH('Sales Summary_working sheet'!L2226,'Delivery Distances'!$A$6:$A$20,0),MATCH('Sales Summary_working sheet'!M2226,'Delivery Distances'!$B$5:$K$5,0))</f>
        <v>2</v>
      </c>
      <c r="O2226" s="7" cm="1">
        <f t="array" ref="O2226">_xlfn.XLOOKUP(L2226,'Delivery Distances'!$A$6:$A$20,_xlfn.XLOOKUP('Sales Summary_working sheet'!M2226,'Delivery Distances'!$B$5:$K$5,'Delivery Distances'!$B$6:$K$20))</f>
        <v>2</v>
      </c>
      <c r="P2226" s="7">
        <f t="shared" si="139"/>
        <v>6</v>
      </c>
    </row>
    <row r="2227" spans="1:16" ht="15.75" customHeight="1" x14ac:dyDescent="0.15">
      <c r="A2227" s="13">
        <v>43995</v>
      </c>
      <c r="B2227" s="19" t="s">
        <v>5357</v>
      </c>
      <c r="C2227" s="7" t="s">
        <v>1272</v>
      </c>
      <c r="D2227" s="14">
        <v>7</v>
      </c>
      <c r="E2227" s="14" t="str">
        <f>_xlfn.XLOOKUP(D2227,'Meal Info'!$A$4:$A$19,'Meal Info'!$B$4:$B$19)</f>
        <v>Vegan</v>
      </c>
      <c r="F2227" s="14" t="str">
        <f>_xlfn.XLOOKUP(D2227,'Meal Info'!$A$4:$A$19,'Meal Info'!$C$4:$C$19)</f>
        <v>Josh</v>
      </c>
      <c r="G2227" s="7">
        <v>93.77</v>
      </c>
      <c r="H2227" s="7">
        <f t="shared" si="140"/>
        <v>9.3770000000000007</v>
      </c>
      <c r="I2227" s="7">
        <f t="shared" si="141"/>
        <v>103.14699999999999</v>
      </c>
      <c r="J2227" s="7">
        <v>0.28999999999999998</v>
      </c>
      <c r="K2227" s="7">
        <f t="shared" si="138"/>
        <v>27.193299999999997</v>
      </c>
      <c r="L2227" s="7" t="s">
        <v>29</v>
      </c>
      <c r="M2227" s="7">
        <v>9</v>
      </c>
      <c r="N2227" s="7">
        <f>INDEX('Delivery Distances'!$B$6:$K$20,MATCH('Sales Summary_working sheet'!L2227,'Delivery Distances'!$A$6:$A$20,0),MATCH('Sales Summary_working sheet'!M2227,'Delivery Distances'!$B$5:$K$5,0))</f>
        <v>6</v>
      </c>
      <c r="O2227" s="7" cm="1">
        <f t="array" ref="O2227">_xlfn.XLOOKUP(L2227,'Delivery Distances'!$A$6:$A$20,_xlfn.XLOOKUP('Sales Summary_working sheet'!M2227,'Delivery Distances'!$B$5:$K$5,'Delivery Distances'!$B$6:$K$20))</f>
        <v>6</v>
      </c>
      <c r="P2227" s="7">
        <f t="shared" si="139"/>
        <v>10</v>
      </c>
    </row>
    <row r="2228" spans="1:16" ht="15.75" customHeight="1" x14ac:dyDescent="0.15">
      <c r="A2228" s="13">
        <v>43995</v>
      </c>
      <c r="B2228" s="19" t="s">
        <v>5357</v>
      </c>
      <c r="C2228" s="7" t="s">
        <v>532</v>
      </c>
      <c r="D2228" s="14">
        <v>11</v>
      </c>
      <c r="E2228" s="14" t="str">
        <f>_xlfn.XLOOKUP(D2228,'Meal Info'!$A$4:$A$19,'Meal Info'!$B$4:$B$19)</f>
        <v>Vitamin boost</v>
      </c>
      <c r="F2228" s="14" t="str">
        <f>_xlfn.XLOOKUP(D2228,'Meal Info'!$A$4:$A$19,'Meal Info'!$C$4:$C$19)</f>
        <v>Josh</v>
      </c>
      <c r="G2228" s="7">
        <v>68.33</v>
      </c>
      <c r="H2228" s="7">
        <f t="shared" si="140"/>
        <v>6.8330000000000002</v>
      </c>
      <c r="I2228" s="7">
        <f t="shared" si="141"/>
        <v>75.162999999999997</v>
      </c>
      <c r="J2228" s="7">
        <v>0.28999999999999998</v>
      </c>
      <c r="K2228" s="7">
        <f t="shared" si="138"/>
        <v>19.8157</v>
      </c>
      <c r="L2228" s="7" t="s">
        <v>5078</v>
      </c>
      <c r="M2228" s="7">
        <v>8</v>
      </c>
      <c r="N2228" s="7">
        <f>INDEX('Delivery Distances'!$B$6:$K$20,MATCH('Sales Summary_working sheet'!L2228,'Delivery Distances'!$A$6:$A$20,0),MATCH('Sales Summary_working sheet'!M2228,'Delivery Distances'!$B$5:$K$5,0))</f>
        <v>5</v>
      </c>
      <c r="O2228" s="7" cm="1">
        <f t="array" ref="O2228">_xlfn.XLOOKUP(L2228,'Delivery Distances'!$A$6:$A$20,_xlfn.XLOOKUP('Sales Summary_working sheet'!M2228,'Delivery Distances'!$B$5:$K$5,'Delivery Distances'!$B$6:$K$20))</f>
        <v>5</v>
      </c>
      <c r="P2228" s="7">
        <f t="shared" si="139"/>
        <v>9</v>
      </c>
    </row>
    <row r="2229" spans="1:16" ht="15.75" customHeight="1" x14ac:dyDescent="0.15">
      <c r="A2229" s="13">
        <v>43995</v>
      </c>
      <c r="B2229" s="19" t="s">
        <v>5357</v>
      </c>
      <c r="C2229" s="7" t="s">
        <v>3050</v>
      </c>
      <c r="D2229" s="14">
        <v>7</v>
      </c>
      <c r="E2229" s="14" t="str">
        <f>_xlfn.XLOOKUP(D2229,'Meal Info'!$A$4:$A$19,'Meal Info'!$B$4:$B$19)</f>
        <v>Vegan</v>
      </c>
      <c r="F2229" s="14" t="str">
        <f>_xlfn.XLOOKUP(D2229,'Meal Info'!$A$4:$A$19,'Meal Info'!$C$4:$C$19)</f>
        <v>Josh</v>
      </c>
      <c r="G2229" s="7">
        <v>97.93</v>
      </c>
      <c r="H2229" s="7">
        <f t="shared" si="140"/>
        <v>9.793000000000001</v>
      </c>
      <c r="I2229" s="7">
        <f t="shared" si="141"/>
        <v>107.72300000000001</v>
      </c>
      <c r="J2229" s="7">
        <v>0.01</v>
      </c>
      <c r="K2229" s="7">
        <f t="shared" si="138"/>
        <v>0.97930000000000006</v>
      </c>
      <c r="L2229" s="7" t="s">
        <v>5083</v>
      </c>
      <c r="M2229" s="7">
        <v>3</v>
      </c>
      <c r="N2229" s="7">
        <f>INDEX('Delivery Distances'!$B$6:$K$20,MATCH('Sales Summary_working sheet'!L2229,'Delivery Distances'!$A$6:$A$20,0),MATCH('Sales Summary_working sheet'!M2229,'Delivery Distances'!$B$5:$K$5,0))</f>
        <v>1</v>
      </c>
      <c r="O2229" s="7" cm="1">
        <f t="array" ref="O2229">_xlfn.XLOOKUP(L2229,'Delivery Distances'!$A$6:$A$20,_xlfn.XLOOKUP('Sales Summary_working sheet'!M2229,'Delivery Distances'!$B$5:$K$5,'Delivery Distances'!$B$6:$K$20))</f>
        <v>1</v>
      </c>
      <c r="P2229" s="7">
        <f t="shared" si="139"/>
        <v>3</v>
      </c>
    </row>
    <row r="2230" spans="1:16" ht="15.75" customHeight="1" x14ac:dyDescent="0.15">
      <c r="A2230" s="13">
        <v>43995</v>
      </c>
      <c r="B2230" s="19" t="s">
        <v>5357</v>
      </c>
      <c r="C2230" s="7" t="s">
        <v>3242</v>
      </c>
      <c r="D2230" s="14">
        <v>7</v>
      </c>
      <c r="E2230" s="14" t="str">
        <f>_xlfn.XLOOKUP(D2230,'Meal Info'!$A$4:$A$19,'Meal Info'!$B$4:$B$19)</f>
        <v>Vegan</v>
      </c>
      <c r="F2230" s="14" t="str">
        <f>_xlfn.XLOOKUP(D2230,'Meal Info'!$A$4:$A$19,'Meal Info'!$C$4:$C$19)</f>
        <v>Josh</v>
      </c>
      <c r="G2230" s="7">
        <v>70.41</v>
      </c>
      <c r="H2230" s="7">
        <f t="shared" si="140"/>
        <v>7.0410000000000004</v>
      </c>
      <c r="I2230" s="7">
        <f t="shared" si="141"/>
        <v>77.450999999999993</v>
      </c>
      <c r="J2230" s="7">
        <v>0.28999999999999998</v>
      </c>
      <c r="K2230" s="7">
        <f t="shared" si="138"/>
        <v>20.418899999999997</v>
      </c>
      <c r="L2230" s="7" t="s">
        <v>28</v>
      </c>
      <c r="M2230" s="7">
        <v>7</v>
      </c>
      <c r="N2230" s="7">
        <f>INDEX('Delivery Distances'!$B$6:$K$20,MATCH('Sales Summary_working sheet'!L2230,'Delivery Distances'!$A$6:$A$20,0),MATCH('Sales Summary_working sheet'!M2230,'Delivery Distances'!$B$5:$K$5,0))</f>
        <v>3</v>
      </c>
      <c r="O2230" s="7" cm="1">
        <f t="array" ref="O2230">_xlfn.XLOOKUP(L2230,'Delivery Distances'!$A$6:$A$20,_xlfn.XLOOKUP('Sales Summary_working sheet'!M2230,'Delivery Distances'!$B$5:$K$5,'Delivery Distances'!$B$6:$K$20))</f>
        <v>3</v>
      </c>
      <c r="P2230" s="7">
        <f t="shared" si="139"/>
        <v>7</v>
      </c>
    </row>
    <row r="2231" spans="1:16" ht="15.75" customHeight="1" x14ac:dyDescent="0.15">
      <c r="A2231" s="13">
        <v>43995</v>
      </c>
      <c r="B2231" s="19" t="s">
        <v>5357</v>
      </c>
      <c r="C2231" s="7" t="s">
        <v>3257</v>
      </c>
      <c r="D2231" s="14">
        <v>7</v>
      </c>
      <c r="E2231" s="14" t="str">
        <f>_xlfn.XLOOKUP(D2231,'Meal Info'!$A$4:$A$19,'Meal Info'!$B$4:$B$19)</f>
        <v>Vegan</v>
      </c>
      <c r="F2231" s="14" t="str">
        <f>_xlfn.XLOOKUP(D2231,'Meal Info'!$A$4:$A$19,'Meal Info'!$C$4:$C$19)</f>
        <v>Josh</v>
      </c>
      <c r="G2231" s="7">
        <v>60</v>
      </c>
      <c r="H2231" s="7">
        <f t="shared" si="140"/>
        <v>6</v>
      </c>
      <c r="I2231" s="7">
        <f t="shared" si="141"/>
        <v>66</v>
      </c>
      <c r="J2231" s="7">
        <v>0.01</v>
      </c>
      <c r="K2231" s="7">
        <f t="shared" si="138"/>
        <v>0.6</v>
      </c>
      <c r="L2231" s="7" t="s">
        <v>5075</v>
      </c>
      <c r="M2231" s="7">
        <v>10</v>
      </c>
      <c r="N2231" s="7">
        <f>INDEX('Delivery Distances'!$B$6:$K$20,MATCH('Sales Summary_working sheet'!L2231,'Delivery Distances'!$A$6:$A$20,0),MATCH('Sales Summary_working sheet'!M2231,'Delivery Distances'!$B$5:$K$5,0))</f>
        <v>14</v>
      </c>
      <c r="O2231" s="7" cm="1">
        <f t="array" ref="O2231">_xlfn.XLOOKUP(L2231,'Delivery Distances'!$A$6:$A$20,_xlfn.XLOOKUP('Sales Summary_working sheet'!M2231,'Delivery Distances'!$B$5:$K$5,'Delivery Distances'!$B$6:$K$20))</f>
        <v>14</v>
      </c>
      <c r="P2231" s="7">
        <f t="shared" si="139"/>
        <v>14</v>
      </c>
    </row>
    <row r="2232" spans="1:16" ht="15.75" customHeight="1" x14ac:dyDescent="0.15">
      <c r="A2232" s="13">
        <v>43995</v>
      </c>
      <c r="B2232" s="19" t="s">
        <v>5357</v>
      </c>
      <c r="C2232" s="7" t="s">
        <v>2878</v>
      </c>
      <c r="D2232" s="14">
        <v>11</v>
      </c>
      <c r="E2232" s="14" t="str">
        <f>_xlfn.XLOOKUP(D2232,'Meal Info'!$A$4:$A$19,'Meal Info'!$B$4:$B$19)</f>
        <v>Vitamin boost</v>
      </c>
      <c r="F2232" s="14" t="str">
        <f>_xlfn.XLOOKUP(D2232,'Meal Info'!$A$4:$A$19,'Meal Info'!$C$4:$C$19)</f>
        <v>Josh</v>
      </c>
      <c r="G2232" s="7">
        <v>18.14</v>
      </c>
      <c r="H2232" s="7">
        <f t="shared" si="140"/>
        <v>1.8140000000000001</v>
      </c>
      <c r="I2232" s="7">
        <f t="shared" si="141"/>
        <v>19.954000000000001</v>
      </c>
      <c r="J2232" s="7">
        <v>0.28999999999999998</v>
      </c>
      <c r="K2232" s="7">
        <f t="shared" si="138"/>
        <v>5.2606000000000002</v>
      </c>
      <c r="L2232" s="7" t="s">
        <v>30</v>
      </c>
      <c r="M2232" s="7">
        <v>3</v>
      </c>
      <c r="N2232" s="7">
        <f>INDEX('Delivery Distances'!$B$6:$K$20,MATCH('Sales Summary_working sheet'!L2232,'Delivery Distances'!$A$6:$A$20,0),MATCH('Sales Summary_working sheet'!M2232,'Delivery Distances'!$B$5:$K$5,0))</f>
        <v>9</v>
      </c>
      <c r="O2232" s="7" cm="1">
        <f t="array" ref="O2232">_xlfn.XLOOKUP(L2232,'Delivery Distances'!$A$6:$A$20,_xlfn.XLOOKUP('Sales Summary_working sheet'!M2232,'Delivery Distances'!$B$5:$K$5,'Delivery Distances'!$B$6:$K$20))</f>
        <v>9</v>
      </c>
      <c r="P2232" s="7">
        <f t="shared" si="139"/>
        <v>11.5</v>
      </c>
    </row>
    <row r="2233" spans="1:16" ht="15.75" customHeight="1" x14ac:dyDescent="0.15">
      <c r="A2233" s="13">
        <v>43995</v>
      </c>
      <c r="B2233" s="19" t="s">
        <v>5357</v>
      </c>
      <c r="C2233" s="7" t="s">
        <v>2049</v>
      </c>
      <c r="D2233" s="14">
        <v>2</v>
      </c>
      <c r="E2233" s="14" t="str">
        <f>_xlfn.XLOOKUP(D2233,'Meal Info'!$A$4:$A$19,'Meal Info'!$B$4:$B$19)</f>
        <v>Tuna</v>
      </c>
      <c r="F2233" s="14" t="str">
        <f>_xlfn.XLOOKUP(D2233,'Meal Info'!$A$4:$A$19,'Meal Info'!$C$4:$C$19)</f>
        <v>Josh</v>
      </c>
      <c r="G2233" s="7">
        <v>91.09</v>
      </c>
      <c r="H2233" s="7">
        <f t="shared" si="140"/>
        <v>9.109</v>
      </c>
      <c r="I2233" s="7">
        <f t="shared" si="141"/>
        <v>100.199</v>
      </c>
      <c r="J2233" s="7">
        <v>0.38</v>
      </c>
      <c r="K2233" s="7">
        <f t="shared" si="138"/>
        <v>34.614200000000004</v>
      </c>
      <c r="L2233" s="7" t="s">
        <v>31</v>
      </c>
      <c r="M2233" s="7">
        <v>6</v>
      </c>
      <c r="N2233" s="7">
        <f>INDEX('Delivery Distances'!$B$6:$K$20,MATCH('Sales Summary_working sheet'!L2233,'Delivery Distances'!$A$6:$A$20,0),MATCH('Sales Summary_working sheet'!M2233,'Delivery Distances'!$B$5:$K$5,0))</f>
        <v>17</v>
      </c>
      <c r="O2233" s="7" cm="1">
        <f t="array" ref="O2233">_xlfn.XLOOKUP(L2233,'Delivery Distances'!$A$6:$A$20,_xlfn.XLOOKUP('Sales Summary_working sheet'!M2233,'Delivery Distances'!$B$5:$K$5,'Delivery Distances'!$B$6:$K$20))</f>
        <v>17</v>
      </c>
      <c r="P2233" s="7">
        <f t="shared" si="139"/>
        <v>15.5</v>
      </c>
    </row>
    <row r="2234" spans="1:16" ht="15.75" customHeight="1" x14ac:dyDescent="0.15">
      <c r="A2234" s="13">
        <v>43995</v>
      </c>
      <c r="B2234" s="19" t="s">
        <v>5357</v>
      </c>
      <c r="C2234" s="7" t="s">
        <v>1130</v>
      </c>
      <c r="D2234" s="14">
        <v>2</v>
      </c>
      <c r="E2234" s="14" t="str">
        <f>_xlfn.XLOOKUP(D2234,'Meal Info'!$A$4:$A$19,'Meal Info'!$B$4:$B$19)</f>
        <v>Tuna</v>
      </c>
      <c r="F2234" s="14" t="str">
        <f>_xlfn.XLOOKUP(D2234,'Meal Info'!$A$4:$A$19,'Meal Info'!$C$4:$C$19)</f>
        <v>Josh</v>
      </c>
      <c r="G2234" s="7">
        <v>86.78</v>
      </c>
      <c r="H2234" s="7">
        <f t="shared" si="140"/>
        <v>8.6780000000000008</v>
      </c>
      <c r="I2234" s="7">
        <f t="shared" si="141"/>
        <v>95.457999999999998</v>
      </c>
      <c r="J2234" s="7">
        <v>0.19</v>
      </c>
      <c r="K2234" s="7">
        <f t="shared" si="138"/>
        <v>16.488199999999999</v>
      </c>
      <c r="L2234" s="7" t="s">
        <v>27</v>
      </c>
      <c r="M2234" s="7">
        <v>3</v>
      </c>
      <c r="N2234" s="7">
        <f>INDEX('Delivery Distances'!$B$6:$K$20,MATCH('Sales Summary_working sheet'!L2234,'Delivery Distances'!$A$6:$A$20,0),MATCH('Sales Summary_working sheet'!M2234,'Delivery Distances'!$B$5:$K$5,0))</f>
        <v>17</v>
      </c>
      <c r="O2234" s="7" cm="1">
        <f t="array" ref="O2234">_xlfn.XLOOKUP(L2234,'Delivery Distances'!$A$6:$A$20,_xlfn.XLOOKUP('Sales Summary_working sheet'!M2234,'Delivery Distances'!$B$5:$K$5,'Delivery Distances'!$B$6:$K$20))</f>
        <v>17</v>
      </c>
      <c r="P2234" s="7">
        <f t="shared" si="139"/>
        <v>15.5</v>
      </c>
    </row>
    <row r="2235" spans="1:16" ht="15.75" customHeight="1" x14ac:dyDescent="0.15">
      <c r="A2235" s="13">
        <v>43995</v>
      </c>
      <c r="B2235" s="19" t="s">
        <v>5357</v>
      </c>
      <c r="C2235" s="7" t="s">
        <v>4686</v>
      </c>
      <c r="D2235" s="14">
        <v>2</v>
      </c>
      <c r="E2235" s="14" t="str">
        <f>_xlfn.XLOOKUP(D2235,'Meal Info'!$A$4:$A$19,'Meal Info'!$B$4:$B$19)</f>
        <v>Tuna</v>
      </c>
      <c r="F2235" s="14" t="str">
        <f>_xlfn.XLOOKUP(D2235,'Meal Info'!$A$4:$A$19,'Meal Info'!$C$4:$C$19)</f>
        <v>Josh</v>
      </c>
      <c r="G2235" s="7">
        <v>22.97</v>
      </c>
      <c r="H2235" s="7">
        <f t="shared" si="140"/>
        <v>2.2970000000000002</v>
      </c>
      <c r="I2235" s="7">
        <f t="shared" si="141"/>
        <v>25.266999999999999</v>
      </c>
      <c r="J2235" s="7">
        <v>0.24</v>
      </c>
      <c r="K2235" s="7">
        <f t="shared" si="138"/>
        <v>5.5127999999999995</v>
      </c>
      <c r="L2235" s="7" t="s">
        <v>5081</v>
      </c>
      <c r="M2235" s="7">
        <v>5</v>
      </c>
      <c r="N2235" s="7">
        <f>INDEX('Delivery Distances'!$B$6:$K$20,MATCH('Sales Summary_working sheet'!L2235,'Delivery Distances'!$A$6:$A$20,0),MATCH('Sales Summary_working sheet'!M2235,'Delivery Distances'!$B$5:$K$5,0))</f>
        <v>3</v>
      </c>
      <c r="O2235" s="7" cm="1">
        <f t="array" ref="O2235">_xlfn.XLOOKUP(L2235,'Delivery Distances'!$A$6:$A$20,_xlfn.XLOOKUP('Sales Summary_working sheet'!M2235,'Delivery Distances'!$B$5:$K$5,'Delivery Distances'!$B$6:$K$20))</f>
        <v>3</v>
      </c>
      <c r="P2235" s="7">
        <f t="shared" si="139"/>
        <v>7</v>
      </c>
    </row>
    <row r="2236" spans="1:16" ht="15.75" customHeight="1" x14ac:dyDescent="0.15">
      <c r="A2236" s="13">
        <v>43995</v>
      </c>
      <c r="B2236" s="19" t="s">
        <v>5357</v>
      </c>
      <c r="C2236" s="7" t="s">
        <v>3636</v>
      </c>
      <c r="D2236" s="14">
        <v>7</v>
      </c>
      <c r="E2236" s="14" t="str">
        <f>_xlfn.XLOOKUP(D2236,'Meal Info'!$A$4:$A$19,'Meal Info'!$B$4:$B$19)</f>
        <v>Vegan</v>
      </c>
      <c r="F2236" s="14" t="str">
        <f>_xlfn.XLOOKUP(D2236,'Meal Info'!$A$4:$A$19,'Meal Info'!$C$4:$C$19)</f>
        <v>Josh</v>
      </c>
      <c r="G2236" s="7">
        <v>82.12</v>
      </c>
      <c r="H2236" s="7">
        <f t="shared" si="140"/>
        <v>8.2120000000000015</v>
      </c>
      <c r="I2236" s="7">
        <f t="shared" si="141"/>
        <v>90.332000000000008</v>
      </c>
      <c r="J2236" s="7">
        <v>0.37</v>
      </c>
      <c r="K2236" s="7">
        <f t="shared" si="138"/>
        <v>30.384400000000003</v>
      </c>
      <c r="L2236" s="7" t="s">
        <v>5082</v>
      </c>
      <c r="M2236" s="7">
        <v>5</v>
      </c>
      <c r="N2236" s="7">
        <f>INDEX('Delivery Distances'!$B$6:$K$20,MATCH('Sales Summary_working sheet'!L2236,'Delivery Distances'!$A$6:$A$20,0),MATCH('Sales Summary_working sheet'!M2236,'Delivery Distances'!$B$5:$K$5,0))</f>
        <v>2</v>
      </c>
      <c r="O2236" s="7" cm="1">
        <f t="array" ref="O2236">_xlfn.XLOOKUP(L2236,'Delivery Distances'!$A$6:$A$20,_xlfn.XLOOKUP('Sales Summary_working sheet'!M2236,'Delivery Distances'!$B$5:$K$5,'Delivery Distances'!$B$6:$K$20))</f>
        <v>2</v>
      </c>
      <c r="P2236" s="7">
        <f t="shared" si="139"/>
        <v>6</v>
      </c>
    </row>
    <row r="2237" spans="1:16" ht="15.75" customHeight="1" x14ac:dyDescent="0.15">
      <c r="A2237" s="13">
        <v>43995</v>
      </c>
      <c r="B2237" s="19" t="s">
        <v>5357</v>
      </c>
      <c r="C2237" s="7" t="s">
        <v>1149</v>
      </c>
      <c r="D2237" s="14">
        <v>11</v>
      </c>
      <c r="E2237" s="14" t="str">
        <f>_xlfn.XLOOKUP(D2237,'Meal Info'!$A$4:$A$19,'Meal Info'!$B$4:$B$19)</f>
        <v>Vitamin boost</v>
      </c>
      <c r="F2237" s="14" t="str">
        <f>_xlfn.XLOOKUP(D2237,'Meal Info'!$A$4:$A$19,'Meal Info'!$C$4:$C$19)</f>
        <v>Josh</v>
      </c>
      <c r="G2237" s="7">
        <v>88.58</v>
      </c>
      <c r="H2237" s="7">
        <f t="shared" si="140"/>
        <v>8.8580000000000005</v>
      </c>
      <c r="I2237" s="7">
        <f t="shared" si="141"/>
        <v>97.438000000000002</v>
      </c>
      <c r="J2237" s="7">
        <v>0.23</v>
      </c>
      <c r="K2237" s="7">
        <f t="shared" si="138"/>
        <v>20.3734</v>
      </c>
      <c r="L2237" s="7" t="s">
        <v>28</v>
      </c>
      <c r="M2237" s="7">
        <v>5</v>
      </c>
      <c r="N2237" s="7">
        <f>INDEX('Delivery Distances'!$B$6:$K$20,MATCH('Sales Summary_working sheet'!L2237,'Delivery Distances'!$A$6:$A$20,0),MATCH('Sales Summary_working sheet'!M2237,'Delivery Distances'!$B$5:$K$5,0))</f>
        <v>11</v>
      </c>
      <c r="O2237" s="7" cm="1">
        <f t="array" ref="O2237">_xlfn.XLOOKUP(L2237,'Delivery Distances'!$A$6:$A$20,_xlfn.XLOOKUP('Sales Summary_working sheet'!M2237,'Delivery Distances'!$B$5:$K$5,'Delivery Distances'!$B$6:$K$20))</f>
        <v>11</v>
      </c>
      <c r="P2237" s="7">
        <f t="shared" si="139"/>
        <v>12.5</v>
      </c>
    </row>
    <row r="2238" spans="1:16" ht="15.75" customHeight="1" x14ac:dyDescent="0.15">
      <c r="A2238" s="13">
        <v>43995</v>
      </c>
      <c r="B2238" s="19" t="s">
        <v>5357</v>
      </c>
      <c r="C2238" s="7" t="s">
        <v>1151</v>
      </c>
      <c r="D2238" s="14">
        <v>11</v>
      </c>
      <c r="E2238" s="14" t="str">
        <f>_xlfn.XLOOKUP(D2238,'Meal Info'!$A$4:$A$19,'Meal Info'!$B$4:$B$19)</f>
        <v>Vitamin boost</v>
      </c>
      <c r="F2238" s="14" t="str">
        <f>_xlfn.XLOOKUP(D2238,'Meal Info'!$A$4:$A$19,'Meal Info'!$C$4:$C$19)</f>
        <v>Josh</v>
      </c>
      <c r="G2238" s="7">
        <v>72.349999999999994</v>
      </c>
      <c r="H2238" s="7">
        <f t="shared" si="140"/>
        <v>7.2349999999999994</v>
      </c>
      <c r="I2238" s="7">
        <f t="shared" si="141"/>
        <v>79.584999999999994</v>
      </c>
      <c r="J2238" s="7">
        <v>0.01</v>
      </c>
      <c r="K2238" s="7">
        <f t="shared" si="138"/>
        <v>0.72349999999999992</v>
      </c>
      <c r="L2238" s="7" t="s">
        <v>5080</v>
      </c>
      <c r="M2238" s="7">
        <v>7</v>
      </c>
      <c r="N2238" s="7">
        <f>INDEX('Delivery Distances'!$B$6:$K$20,MATCH('Sales Summary_working sheet'!L2238,'Delivery Distances'!$A$6:$A$20,0),MATCH('Sales Summary_working sheet'!M2238,'Delivery Distances'!$B$5:$K$5,0))</f>
        <v>1</v>
      </c>
      <c r="O2238" s="7" cm="1">
        <f t="array" ref="O2238">_xlfn.XLOOKUP(L2238,'Delivery Distances'!$A$6:$A$20,_xlfn.XLOOKUP('Sales Summary_working sheet'!M2238,'Delivery Distances'!$B$5:$K$5,'Delivery Distances'!$B$6:$K$20))</f>
        <v>1</v>
      </c>
      <c r="P2238" s="7">
        <f t="shared" si="139"/>
        <v>3</v>
      </c>
    </row>
    <row r="2239" spans="1:16" ht="15.75" customHeight="1" x14ac:dyDescent="0.15">
      <c r="A2239" s="13">
        <v>43995</v>
      </c>
      <c r="B2239" s="19" t="s">
        <v>5357</v>
      </c>
      <c r="C2239" s="7" t="s">
        <v>398</v>
      </c>
      <c r="D2239" s="14">
        <v>7</v>
      </c>
      <c r="E2239" s="14" t="str">
        <f>_xlfn.XLOOKUP(D2239,'Meal Info'!$A$4:$A$19,'Meal Info'!$B$4:$B$19)</f>
        <v>Vegan</v>
      </c>
      <c r="F2239" s="14" t="str">
        <f>_xlfn.XLOOKUP(D2239,'Meal Info'!$A$4:$A$19,'Meal Info'!$C$4:$C$19)</f>
        <v>Josh</v>
      </c>
      <c r="G2239" s="7">
        <v>20.21</v>
      </c>
      <c r="H2239" s="7">
        <f t="shared" si="140"/>
        <v>2.0210000000000004</v>
      </c>
      <c r="I2239" s="7">
        <f t="shared" si="141"/>
        <v>22.231000000000002</v>
      </c>
      <c r="J2239" s="7">
        <v>0.23</v>
      </c>
      <c r="K2239" s="7">
        <f t="shared" si="138"/>
        <v>4.6483000000000008</v>
      </c>
      <c r="L2239" s="7" t="s">
        <v>28</v>
      </c>
      <c r="M2239" s="7">
        <v>5</v>
      </c>
      <c r="N2239" s="7">
        <f>INDEX('Delivery Distances'!$B$6:$K$20,MATCH('Sales Summary_working sheet'!L2239,'Delivery Distances'!$A$6:$A$20,0),MATCH('Sales Summary_working sheet'!M2239,'Delivery Distances'!$B$5:$K$5,0))</f>
        <v>11</v>
      </c>
      <c r="O2239" s="7" cm="1">
        <f t="array" ref="O2239">_xlfn.XLOOKUP(L2239,'Delivery Distances'!$A$6:$A$20,_xlfn.XLOOKUP('Sales Summary_working sheet'!M2239,'Delivery Distances'!$B$5:$K$5,'Delivery Distances'!$B$6:$K$20))</f>
        <v>11</v>
      </c>
      <c r="P2239" s="7">
        <f t="shared" si="139"/>
        <v>12.5</v>
      </c>
    </row>
    <row r="2240" spans="1:16" ht="15.75" customHeight="1" x14ac:dyDescent="0.15">
      <c r="A2240" s="13">
        <v>43995</v>
      </c>
      <c r="B2240" s="19" t="s">
        <v>5357</v>
      </c>
      <c r="C2240" s="7" t="s">
        <v>1613</v>
      </c>
      <c r="D2240" s="14">
        <v>11</v>
      </c>
      <c r="E2240" s="14" t="str">
        <f>_xlfn.XLOOKUP(D2240,'Meal Info'!$A$4:$A$19,'Meal Info'!$B$4:$B$19)</f>
        <v>Vitamin boost</v>
      </c>
      <c r="F2240" s="14" t="str">
        <f>_xlfn.XLOOKUP(D2240,'Meal Info'!$A$4:$A$19,'Meal Info'!$C$4:$C$19)</f>
        <v>Josh</v>
      </c>
      <c r="G2240" s="7">
        <v>43.2</v>
      </c>
      <c r="H2240" s="7">
        <f t="shared" si="140"/>
        <v>4.32</v>
      </c>
      <c r="I2240" s="7">
        <f t="shared" si="141"/>
        <v>47.52</v>
      </c>
      <c r="J2240" s="7">
        <v>0.32</v>
      </c>
      <c r="K2240" s="7">
        <f t="shared" si="138"/>
        <v>13.824000000000002</v>
      </c>
      <c r="L2240" s="7" t="s">
        <v>28</v>
      </c>
      <c r="M2240" s="7">
        <v>9</v>
      </c>
      <c r="N2240" s="7">
        <f>INDEX('Delivery Distances'!$B$6:$K$20,MATCH('Sales Summary_working sheet'!L2240,'Delivery Distances'!$A$6:$A$20,0),MATCH('Sales Summary_working sheet'!M2240,'Delivery Distances'!$B$5:$K$5,0))</f>
        <v>8</v>
      </c>
      <c r="O2240" s="7" cm="1">
        <f t="array" ref="O2240">_xlfn.XLOOKUP(L2240,'Delivery Distances'!$A$6:$A$20,_xlfn.XLOOKUP('Sales Summary_working sheet'!M2240,'Delivery Distances'!$B$5:$K$5,'Delivery Distances'!$B$6:$K$20))</f>
        <v>8</v>
      </c>
      <c r="P2240" s="7">
        <f t="shared" si="139"/>
        <v>11</v>
      </c>
    </row>
    <row r="2241" spans="1:16" ht="15.75" customHeight="1" x14ac:dyDescent="0.15">
      <c r="A2241" s="13">
        <v>43995</v>
      </c>
      <c r="B2241" s="19" t="s">
        <v>5357</v>
      </c>
      <c r="C2241" s="7" t="s">
        <v>2123</v>
      </c>
      <c r="D2241" s="14">
        <v>2</v>
      </c>
      <c r="E2241" s="14" t="str">
        <f>_xlfn.XLOOKUP(D2241,'Meal Info'!$A$4:$A$19,'Meal Info'!$B$4:$B$19)</f>
        <v>Tuna</v>
      </c>
      <c r="F2241" s="14" t="str">
        <f>_xlfn.XLOOKUP(D2241,'Meal Info'!$A$4:$A$19,'Meal Info'!$C$4:$C$19)</f>
        <v>Josh</v>
      </c>
      <c r="G2241" s="7">
        <v>10.69</v>
      </c>
      <c r="H2241" s="7">
        <f t="shared" si="140"/>
        <v>1.069</v>
      </c>
      <c r="I2241" s="7">
        <f t="shared" si="141"/>
        <v>11.759</v>
      </c>
      <c r="J2241" s="7">
        <v>0.25</v>
      </c>
      <c r="K2241" s="7">
        <f t="shared" si="138"/>
        <v>2.6724999999999999</v>
      </c>
      <c r="L2241" s="7" t="s">
        <v>5081</v>
      </c>
      <c r="M2241" s="7">
        <v>2</v>
      </c>
      <c r="N2241" s="7">
        <f>INDEX('Delivery Distances'!$B$6:$K$20,MATCH('Sales Summary_working sheet'!L2241,'Delivery Distances'!$A$6:$A$20,0),MATCH('Sales Summary_working sheet'!M2241,'Delivery Distances'!$B$5:$K$5,0))</f>
        <v>3</v>
      </c>
      <c r="O2241" s="7" cm="1">
        <f t="array" ref="O2241">_xlfn.XLOOKUP(L2241,'Delivery Distances'!$A$6:$A$20,_xlfn.XLOOKUP('Sales Summary_working sheet'!M2241,'Delivery Distances'!$B$5:$K$5,'Delivery Distances'!$B$6:$K$20))</f>
        <v>3</v>
      </c>
      <c r="P2241" s="7">
        <f t="shared" si="139"/>
        <v>7</v>
      </c>
    </row>
    <row r="2242" spans="1:16" ht="15.75" customHeight="1" x14ac:dyDescent="0.15">
      <c r="A2242" s="13">
        <v>43995</v>
      </c>
      <c r="B2242" s="19" t="s">
        <v>5357</v>
      </c>
      <c r="C2242" s="7" t="s">
        <v>180</v>
      </c>
      <c r="D2242" s="14">
        <v>7</v>
      </c>
      <c r="E2242" s="14" t="str">
        <f>_xlfn.XLOOKUP(D2242,'Meal Info'!$A$4:$A$19,'Meal Info'!$B$4:$B$19)</f>
        <v>Vegan</v>
      </c>
      <c r="F2242" s="14" t="str">
        <f>_xlfn.XLOOKUP(D2242,'Meal Info'!$A$4:$A$19,'Meal Info'!$C$4:$C$19)</f>
        <v>Josh</v>
      </c>
      <c r="G2242" s="7">
        <v>72.77</v>
      </c>
      <c r="H2242" s="7">
        <f t="shared" si="140"/>
        <v>7.2770000000000001</v>
      </c>
      <c r="I2242" s="7">
        <f t="shared" si="141"/>
        <v>80.046999999999997</v>
      </c>
      <c r="J2242" s="7">
        <v>0.04</v>
      </c>
      <c r="K2242" s="7">
        <f t="shared" si="138"/>
        <v>2.9108000000000001</v>
      </c>
      <c r="L2242" s="7" t="s">
        <v>5079</v>
      </c>
      <c r="M2242" s="7">
        <v>7</v>
      </c>
      <c r="N2242" s="7">
        <f>INDEX('Delivery Distances'!$B$6:$K$20,MATCH('Sales Summary_working sheet'!L2242,'Delivery Distances'!$A$6:$A$20,0),MATCH('Sales Summary_working sheet'!M2242,'Delivery Distances'!$B$5:$K$5,0))</f>
        <v>2</v>
      </c>
      <c r="O2242" s="7" cm="1">
        <f t="array" ref="O2242">_xlfn.XLOOKUP(L2242,'Delivery Distances'!$A$6:$A$20,_xlfn.XLOOKUP('Sales Summary_working sheet'!M2242,'Delivery Distances'!$B$5:$K$5,'Delivery Distances'!$B$6:$K$20))</f>
        <v>2</v>
      </c>
      <c r="P2242" s="7">
        <f t="shared" si="139"/>
        <v>6</v>
      </c>
    </row>
    <row r="2243" spans="1:16" ht="15.75" customHeight="1" x14ac:dyDescent="0.15">
      <c r="A2243" s="13">
        <v>43995</v>
      </c>
      <c r="B2243" s="19" t="s">
        <v>5357</v>
      </c>
      <c r="C2243" s="7" t="s">
        <v>3411</v>
      </c>
      <c r="D2243" s="14">
        <v>11</v>
      </c>
      <c r="E2243" s="14" t="str">
        <f>_xlfn.XLOOKUP(D2243,'Meal Info'!$A$4:$A$19,'Meal Info'!$B$4:$B$19)</f>
        <v>Vitamin boost</v>
      </c>
      <c r="F2243" s="14" t="str">
        <f>_xlfn.XLOOKUP(D2243,'Meal Info'!$A$4:$A$19,'Meal Info'!$C$4:$C$19)</f>
        <v>Josh</v>
      </c>
      <c r="G2243" s="7">
        <v>85.45</v>
      </c>
      <c r="H2243" s="7">
        <f t="shared" si="140"/>
        <v>8.5449999999999999</v>
      </c>
      <c r="I2243" s="7">
        <f t="shared" si="141"/>
        <v>93.995000000000005</v>
      </c>
      <c r="J2243" s="7">
        <v>0.09</v>
      </c>
      <c r="K2243" s="7">
        <f t="shared" si="138"/>
        <v>7.6905000000000001</v>
      </c>
      <c r="L2243" s="7" t="s">
        <v>5082</v>
      </c>
      <c r="M2243" s="7">
        <v>1</v>
      </c>
      <c r="N2243" s="7">
        <f>INDEX('Delivery Distances'!$B$6:$K$20,MATCH('Sales Summary_working sheet'!L2243,'Delivery Distances'!$A$6:$A$20,0),MATCH('Sales Summary_working sheet'!M2243,'Delivery Distances'!$B$5:$K$5,0))</f>
        <v>3</v>
      </c>
      <c r="O2243" s="7" cm="1">
        <f t="array" ref="O2243">_xlfn.XLOOKUP(L2243,'Delivery Distances'!$A$6:$A$20,_xlfn.XLOOKUP('Sales Summary_working sheet'!M2243,'Delivery Distances'!$B$5:$K$5,'Delivery Distances'!$B$6:$K$20))</f>
        <v>3</v>
      </c>
      <c r="P2243" s="7">
        <f t="shared" si="139"/>
        <v>7</v>
      </c>
    </row>
    <row r="2244" spans="1:16" ht="15.75" customHeight="1" x14ac:dyDescent="0.15">
      <c r="A2244" s="13">
        <v>43995</v>
      </c>
      <c r="B2244" s="19" t="s">
        <v>5357</v>
      </c>
      <c r="C2244" s="7" t="s">
        <v>2730</v>
      </c>
      <c r="D2244" s="14">
        <v>7</v>
      </c>
      <c r="E2244" s="14" t="str">
        <f>_xlfn.XLOOKUP(D2244,'Meal Info'!$A$4:$A$19,'Meal Info'!$B$4:$B$19)</f>
        <v>Vegan</v>
      </c>
      <c r="F2244" s="14" t="str">
        <f>_xlfn.XLOOKUP(D2244,'Meal Info'!$A$4:$A$19,'Meal Info'!$C$4:$C$19)</f>
        <v>Josh</v>
      </c>
      <c r="G2244" s="7">
        <v>3.11</v>
      </c>
      <c r="H2244" s="7">
        <f t="shared" si="140"/>
        <v>0.311</v>
      </c>
      <c r="I2244" s="7">
        <f t="shared" si="141"/>
        <v>3.4209999999999998</v>
      </c>
      <c r="J2244" s="7">
        <v>0.34</v>
      </c>
      <c r="K2244" s="7">
        <f t="shared" si="138"/>
        <v>1.0574000000000001</v>
      </c>
      <c r="L2244" s="7" t="s">
        <v>5083</v>
      </c>
      <c r="M2244" s="7">
        <v>4</v>
      </c>
      <c r="N2244" s="7">
        <f>INDEX('Delivery Distances'!$B$6:$K$20,MATCH('Sales Summary_working sheet'!L2244,'Delivery Distances'!$A$6:$A$20,0),MATCH('Sales Summary_working sheet'!M2244,'Delivery Distances'!$B$5:$K$5,0))</f>
        <v>1</v>
      </c>
      <c r="O2244" s="7" cm="1">
        <f t="array" ref="O2244">_xlfn.XLOOKUP(L2244,'Delivery Distances'!$A$6:$A$20,_xlfn.XLOOKUP('Sales Summary_working sheet'!M2244,'Delivery Distances'!$B$5:$K$5,'Delivery Distances'!$B$6:$K$20))</f>
        <v>1</v>
      </c>
      <c r="P2244" s="7">
        <f t="shared" si="139"/>
        <v>3</v>
      </c>
    </row>
    <row r="2245" spans="1:16" ht="15.75" customHeight="1" x14ac:dyDescent="0.15">
      <c r="A2245" s="13">
        <v>43995</v>
      </c>
      <c r="B2245" s="19" t="s">
        <v>5357</v>
      </c>
      <c r="C2245" s="7" t="s">
        <v>3494</v>
      </c>
      <c r="D2245" s="14">
        <v>11</v>
      </c>
      <c r="E2245" s="14" t="str">
        <f>_xlfn.XLOOKUP(D2245,'Meal Info'!$A$4:$A$19,'Meal Info'!$B$4:$B$19)</f>
        <v>Vitamin boost</v>
      </c>
      <c r="F2245" s="14" t="str">
        <f>_xlfn.XLOOKUP(D2245,'Meal Info'!$A$4:$A$19,'Meal Info'!$C$4:$C$19)</f>
        <v>Josh</v>
      </c>
      <c r="G2245" s="7">
        <v>3.76</v>
      </c>
      <c r="H2245" s="7">
        <f t="shared" si="140"/>
        <v>0.376</v>
      </c>
      <c r="I2245" s="7">
        <f t="shared" si="141"/>
        <v>4.1360000000000001</v>
      </c>
      <c r="J2245" s="7">
        <v>0.08</v>
      </c>
      <c r="K2245" s="7">
        <f t="shared" ref="K2245:K2308" si="142">J2245*G2245</f>
        <v>0.30080000000000001</v>
      </c>
      <c r="L2245" s="7" t="s">
        <v>31</v>
      </c>
      <c r="M2245" s="7">
        <v>4</v>
      </c>
      <c r="N2245" s="7">
        <f>INDEX('Delivery Distances'!$B$6:$K$20,MATCH('Sales Summary_working sheet'!L2245,'Delivery Distances'!$A$6:$A$20,0),MATCH('Sales Summary_working sheet'!M2245,'Delivery Distances'!$B$5:$K$5,0))</f>
        <v>8</v>
      </c>
      <c r="O2245" s="7" cm="1">
        <f t="array" ref="O2245">_xlfn.XLOOKUP(L2245,'Delivery Distances'!$A$6:$A$20,_xlfn.XLOOKUP('Sales Summary_working sheet'!M2245,'Delivery Distances'!$B$5:$K$5,'Delivery Distances'!$B$6:$K$20))</f>
        <v>8</v>
      </c>
      <c r="P2245" s="7">
        <f t="shared" ref="P2245:P2308" si="143">IF(O2245&lt;=2, O2245*3, IF(O2245&lt;=6, 3*2 + (O2245-2)*1, 3*2 + 4*1 + (O2245-6)*0.5))</f>
        <v>11</v>
      </c>
    </row>
    <row r="2246" spans="1:16" ht="15.75" customHeight="1" x14ac:dyDescent="0.15">
      <c r="A2246" s="13">
        <v>43995</v>
      </c>
      <c r="B2246" s="19" t="s">
        <v>5357</v>
      </c>
      <c r="C2246" s="7" t="s">
        <v>893</v>
      </c>
      <c r="D2246" s="14">
        <v>7</v>
      </c>
      <c r="E2246" s="14" t="str">
        <f>_xlfn.XLOOKUP(D2246,'Meal Info'!$A$4:$A$19,'Meal Info'!$B$4:$B$19)</f>
        <v>Vegan</v>
      </c>
      <c r="F2246" s="14" t="str">
        <f>_xlfn.XLOOKUP(D2246,'Meal Info'!$A$4:$A$19,'Meal Info'!$C$4:$C$19)</f>
        <v>Josh</v>
      </c>
      <c r="G2246" s="7">
        <v>91.95</v>
      </c>
      <c r="H2246" s="7">
        <f t="shared" si="140"/>
        <v>9.1950000000000003</v>
      </c>
      <c r="I2246" s="7">
        <f t="shared" si="141"/>
        <v>101.14500000000001</v>
      </c>
      <c r="J2246" s="7">
        <v>0.22</v>
      </c>
      <c r="K2246" s="7">
        <f t="shared" si="142"/>
        <v>20.228999999999999</v>
      </c>
      <c r="L2246" s="7" t="s">
        <v>5082</v>
      </c>
      <c r="M2246" s="7">
        <v>4</v>
      </c>
      <c r="N2246" s="7">
        <f>INDEX('Delivery Distances'!$B$6:$K$20,MATCH('Sales Summary_working sheet'!L2246,'Delivery Distances'!$A$6:$A$20,0),MATCH('Sales Summary_working sheet'!M2246,'Delivery Distances'!$B$5:$K$5,0))</f>
        <v>2</v>
      </c>
      <c r="O2246" s="7" cm="1">
        <f t="array" ref="O2246">_xlfn.XLOOKUP(L2246,'Delivery Distances'!$A$6:$A$20,_xlfn.XLOOKUP('Sales Summary_working sheet'!M2246,'Delivery Distances'!$B$5:$K$5,'Delivery Distances'!$B$6:$K$20))</f>
        <v>2</v>
      </c>
      <c r="P2246" s="7">
        <f t="shared" si="143"/>
        <v>6</v>
      </c>
    </row>
    <row r="2247" spans="1:16" ht="15.75" customHeight="1" x14ac:dyDescent="0.15">
      <c r="A2247" s="13">
        <v>43995</v>
      </c>
      <c r="B2247" s="19" t="s">
        <v>5357</v>
      </c>
      <c r="C2247" s="7" t="s">
        <v>4317</v>
      </c>
      <c r="D2247" s="14">
        <v>2</v>
      </c>
      <c r="E2247" s="14" t="str">
        <f>_xlfn.XLOOKUP(D2247,'Meal Info'!$A$4:$A$19,'Meal Info'!$B$4:$B$19)</f>
        <v>Tuna</v>
      </c>
      <c r="F2247" s="14" t="str">
        <f>_xlfn.XLOOKUP(D2247,'Meal Info'!$A$4:$A$19,'Meal Info'!$C$4:$C$19)</f>
        <v>Josh</v>
      </c>
      <c r="G2247" s="7">
        <v>3.57</v>
      </c>
      <c r="H2247" s="7">
        <f t="shared" si="140"/>
        <v>0.35699999999999998</v>
      </c>
      <c r="I2247" s="7">
        <f t="shared" si="141"/>
        <v>3.9269999999999996</v>
      </c>
      <c r="J2247" s="7">
        <v>0.16</v>
      </c>
      <c r="K2247" s="7">
        <f t="shared" si="142"/>
        <v>0.57120000000000004</v>
      </c>
      <c r="L2247" s="7" t="s">
        <v>5082</v>
      </c>
      <c r="M2247" s="7">
        <v>6</v>
      </c>
      <c r="N2247" s="7">
        <f>INDEX('Delivery Distances'!$B$6:$K$20,MATCH('Sales Summary_working sheet'!L2247,'Delivery Distances'!$A$6:$A$20,0),MATCH('Sales Summary_working sheet'!M2247,'Delivery Distances'!$B$5:$K$5,0))</f>
        <v>1</v>
      </c>
      <c r="O2247" s="7" cm="1">
        <f t="array" ref="O2247">_xlfn.XLOOKUP(L2247,'Delivery Distances'!$A$6:$A$20,_xlfn.XLOOKUP('Sales Summary_working sheet'!M2247,'Delivery Distances'!$B$5:$K$5,'Delivery Distances'!$B$6:$K$20))</f>
        <v>1</v>
      </c>
      <c r="P2247" s="7">
        <f t="shared" si="143"/>
        <v>3</v>
      </c>
    </row>
    <row r="2248" spans="1:16" ht="15.75" customHeight="1" x14ac:dyDescent="0.15">
      <c r="A2248" s="13">
        <v>43995</v>
      </c>
      <c r="B2248" s="19" t="s">
        <v>5357</v>
      </c>
      <c r="C2248" s="7" t="s">
        <v>4183</v>
      </c>
      <c r="D2248" s="14">
        <v>7</v>
      </c>
      <c r="E2248" s="14" t="str">
        <f>_xlfn.XLOOKUP(D2248,'Meal Info'!$A$4:$A$19,'Meal Info'!$B$4:$B$19)</f>
        <v>Vegan</v>
      </c>
      <c r="F2248" s="14" t="str">
        <f>_xlfn.XLOOKUP(D2248,'Meal Info'!$A$4:$A$19,'Meal Info'!$C$4:$C$19)</f>
        <v>Josh</v>
      </c>
      <c r="G2248" s="7">
        <v>30.12</v>
      </c>
      <c r="H2248" s="7">
        <f t="shared" ref="H2248:H2311" si="144">G2248*10%</f>
        <v>3.0120000000000005</v>
      </c>
      <c r="I2248" s="7">
        <f t="shared" ref="I2248:I2311" si="145">G2248+H2248</f>
        <v>33.132000000000005</v>
      </c>
      <c r="J2248" s="7">
        <v>0.23</v>
      </c>
      <c r="K2248" s="7">
        <f t="shared" si="142"/>
        <v>6.9276000000000009</v>
      </c>
      <c r="L2248" s="7" t="s">
        <v>30</v>
      </c>
      <c r="M2248" s="7">
        <v>10</v>
      </c>
      <c r="N2248" s="7">
        <f>INDEX('Delivery Distances'!$B$6:$K$20,MATCH('Sales Summary_working sheet'!L2248,'Delivery Distances'!$A$6:$A$20,0),MATCH('Sales Summary_working sheet'!M2248,'Delivery Distances'!$B$5:$K$5,0))</f>
        <v>15</v>
      </c>
      <c r="O2248" s="7" cm="1">
        <f t="array" ref="O2248">_xlfn.XLOOKUP(L2248,'Delivery Distances'!$A$6:$A$20,_xlfn.XLOOKUP('Sales Summary_working sheet'!M2248,'Delivery Distances'!$B$5:$K$5,'Delivery Distances'!$B$6:$K$20))</f>
        <v>15</v>
      </c>
      <c r="P2248" s="7">
        <f t="shared" si="143"/>
        <v>14.5</v>
      </c>
    </row>
    <row r="2249" spans="1:16" ht="15.75" customHeight="1" x14ac:dyDescent="0.15">
      <c r="A2249" s="13">
        <v>43995</v>
      </c>
      <c r="B2249" s="19" t="s">
        <v>5357</v>
      </c>
      <c r="C2249" s="7" t="s">
        <v>1700</v>
      </c>
      <c r="D2249" s="14">
        <v>7</v>
      </c>
      <c r="E2249" s="14" t="str">
        <f>_xlfn.XLOOKUP(D2249,'Meal Info'!$A$4:$A$19,'Meal Info'!$B$4:$B$19)</f>
        <v>Vegan</v>
      </c>
      <c r="F2249" s="14" t="str">
        <f>_xlfn.XLOOKUP(D2249,'Meal Info'!$A$4:$A$19,'Meal Info'!$C$4:$C$19)</f>
        <v>Josh</v>
      </c>
      <c r="G2249" s="7">
        <v>54.94</v>
      </c>
      <c r="H2249" s="7">
        <f t="shared" si="144"/>
        <v>5.4939999999999998</v>
      </c>
      <c r="I2249" s="7">
        <f t="shared" si="145"/>
        <v>60.433999999999997</v>
      </c>
      <c r="J2249" s="7">
        <v>0.18</v>
      </c>
      <c r="K2249" s="7">
        <f t="shared" si="142"/>
        <v>9.8891999999999989</v>
      </c>
      <c r="L2249" s="7" t="s">
        <v>26</v>
      </c>
      <c r="M2249" s="7">
        <v>9</v>
      </c>
      <c r="N2249" s="7">
        <f>INDEX('Delivery Distances'!$B$6:$K$20,MATCH('Sales Summary_working sheet'!L2249,'Delivery Distances'!$A$6:$A$20,0),MATCH('Sales Summary_working sheet'!M2249,'Delivery Distances'!$B$5:$K$5,0))</f>
        <v>20</v>
      </c>
      <c r="O2249" s="7" cm="1">
        <f t="array" ref="O2249">_xlfn.XLOOKUP(L2249,'Delivery Distances'!$A$6:$A$20,_xlfn.XLOOKUP('Sales Summary_working sheet'!M2249,'Delivery Distances'!$B$5:$K$5,'Delivery Distances'!$B$6:$K$20))</f>
        <v>20</v>
      </c>
      <c r="P2249" s="7">
        <f t="shared" si="143"/>
        <v>17</v>
      </c>
    </row>
    <row r="2250" spans="1:16" ht="15.75" customHeight="1" x14ac:dyDescent="0.15">
      <c r="A2250" s="13">
        <v>43995</v>
      </c>
      <c r="B2250" s="19" t="s">
        <v>5357</v>
      </c>
      <c r="C2250" s="7" t="s">
        <v>2000</v>
      </c>
      <c r="D2250" s="14">
        <v>11</v>
      </c>
      <c r="E2250" s="14" t="str">
        <f>_xlfn.XLOOKUP(D2250,'Meal Info'!$A$4:$A$19,'Meal Info'!$B$4:$B$19)</f>
        <v>Vitamin boost</v>
      </c>
      <c r="F2250" s="14" t="str">
        <f>_xlfn.XLOOKUP(D2250,'Meal Info'!$A$4:$A$19,'Meal Info'!$C$4:$C$19)</f>
        <v>Josh</v>
      </c>
      <c r="G2250" s="7">
        <v>5.09</v>
      </c>
      <c r="H2250" s="7">
        <f t="shared" si="144"/>
        <v>0.50900000000000001</v>
      </c>
      <c r="I2250" s="7">
        <f t="shared" si="145"/>
        <v>5.5990000000000002</v>
      </c>
      <c r="J2250" s="7">
        <v>0.18</v>
      </c>
      <c r="K2250" s="7">
        <f t="shared" si="142"/>
        <v>0.9161999999999999</v>
      </c>
      <c r="L2250" s="7" t="s">
        <v>5077</v>
      </c>
      <c r="M2250" s="7">
        <v>8</v>
      </c>
      <c r="N2250" s="7">
        <f>INDEX('Delivery Distances'!$B$6:$K$20,MATCH('Sales Summary_working sheet'!L2250,'Delivery Distances'!$A$6:$A$20,0),MATCH('Sales Summary_working sheet'!M2250,'Delivery Distances'!$B$5:$K$5,0))</f>
        <v>4</v>
      </c>
      <c r="O2250" s="7" cm="1">
        <f t="array" ref="O2250">_xlfn.XLOOKUP(L2250,'Delivery Distances'!$A$6:$A$20,_xlfn.XLOOKUP('Sales Summary_working sheet'!M2250,'Delivery Distances'!$B$5:$K$5,'Delivery Distances'!$B$6:$K$20))</f>
        <v>4</v>
      </c>
      <c r="P2250" s="7">
        <f t="shared" si="143"/>
        <v>8</v>
      </c>
    </row>
    <row r="2251" spans="1:16" ht="15.75" customHeight="1" x14ac:dyDescent="0.15">
      <c r="A2251" s="13">
        <v>43995</v>
      </c>
      <c r="B2251" s="19" t="s">
        <v>5357</v>
      </c>
      <c r="C2251" s="7" t="s">
        <v>673</v>
      </c>
      <c r="D2251" s="14">
        <v>11</v>
      </c>
      <c r="E2251" s="14" t="str">
        <f>_xlfn.XLOOKUP(D2251,'Meal Info'!$A$4:$A$19,'Meal Info'!$B$4:$B$19)</f>
        <v>Vitamin boost</v>
      </c>
      <c r="F2251" s="14" t="str">
        <f>_xlfn.XLOOKUP(D2251,'Meal Info'!$A$4:$A$19,'Meal Info'!$C$4:$C$19)</f>
        <v>Josh</v>
      </c>
      <c r="G2251" s="7">
        <v>17.45</v>
      </c>
      <c r="H2251" s="7">
        <f t="shared" si="144"/>
        <v>1.7450000000000001</v>
      </c>
      <c r="I2251" s="7">
        <f t="shared" si="145"/>
        <v>19.195</v>
      </c>
      <c r="J2251" s="7">
        <v>0.03</v>
      </c>
      <c r="K2251" s="7">
        <f t="shared" si="142"/>
        <v>0.52349999999999997</v>
      </c>
      <c r="L2251" s="7" t="s">
        <v>5079</v>
      </c>
      <c r="M2251" s="7">
        <v>7</v>
      </c>
      <c r="N2251" s="7">
        <f>INDEX('Delivery Distances'!$B$6:$K$20,MATCH('Sales Summary_working sheet'!L2251,'Delivery Distances'!$A$6:$A$20,0),MATCH('Sales Summary_working sheet'!M2251,'Delivery Distances'!$B$5:$K$5,0))</f>
        <v>2</v>
      </c>
      <c r="O2251" s="7" cm="1">
        <f t="array" ref="O2251">_xlfn.XLOOKUP(L2251,'Delivery Distances'!$A$6:$A$20,_xlfn.XLOOKUP('Sales Summary_working sheet'!M2251,'Delivery Distances'!$B$5:$K$5,'Delivery Distances'!$B$6:$K$20))</f>
        <v>2</v>
      </c>
      <c r="P2251" s="7">
        <f t="shared" si="143"/>
        <v>6</v>
      </c>
    </row>
    <row r="2252" spans="1:16" ht="15.75" customHeight="1" x14ac:dyDescent="0.15">
      <c r="A2252" s="13">
        <v>43995</v>
      </c>
      <c r="B2252" s="19" t="s">
        <v>5357</v>
      </c>
      <c r="C2252" s="7" t="s">
        <v>213</v>
      </c>
      <c r="D2252" s="14">
        <v>2</v>
      </c>
      <c r="E2252" s="14" t="str">
        <f>_xlfn.XLOOKUP(D2252,'Meal Info'!$A$4:$A$19,'Meal Info'!$B$4:$B$19)</f>
        <v>Tuna</v>
      </c>
      <c r="F2252" s="14" t="str">
        <f>_xlfn.XLOOKUP(D2252,'Meal Info'!$A$4:$A$19,'Meal Info'!$C$4:$C$19)</f>
        <v>Josh</v>
      </c>
      <c r="G2252" s="7">
        <v>88.15</v>
      </c>
      <c r="H2252" s="7">
        <f t="shared" si="144"/>
        <v>8.8150000000000013</v>
      </c>
      <c r="I2252" s="7">
        <f t="shared" si="145"/>
        <v>96.965000000000003</v>
      </c>
      <c r="J2252" s="7">
        <v>0.06</v>
      </c>
      <c r="K2252" s="7">
        <f t="shared" si="142"/>
        <v>5.2889999999999997</v>
      </c>
      <c r="L2252" s="7" t="s">
        <v>30</v>
      </c>
      <c r="M2252" s="7">
        <v>2</v>
      </c>
      <c r="N2252" s="7">
        <f>INDEX('Delivery Distances'!$B$6:$K$20,MATCH('Sales Summary_working sheet'!L2252,'Delivery Distances'!$A$6:$A$20,0),MATCH('Sales Summary_working sheet'!M2252,'Delivery Distances'!$B$5:$K$5,0))</f>
        <v>12</v>
      </c>
      <c r="O2252" s="7" cm="1">
        <f t="array" ref="O2252">_xlfn.XLOOKUP(L2252,'Delivery Distances'!$A$6:$A$20,_xlfn.XLOOKUP('Sales Summary_working sheet'!M2252,'Delivery Distances'!$B$5:$K$5,'Delivery Distances'!$B$6:$K$20))</f>
        <v>12</v>
      </c>
      <c r="P2252" s="7">
        <f t="shared" si="143"/>
        <v>13</v>
      </c>
    </row>
    <row r="2253" spans="1:16" ht="15.75" customHeight="1" x14ac:dyDescent="0.15">
      <c r="A2253" s="13">
        <v>43995</v>
      </c>
      <c r="B2253" s="19" t="s">
        <v>5358</v>
      </c>
      <c r="C2253" s="7" t="s">
        <v>3455</v>
      </c>
      <c r="D2253" s="14">
        <v>2</v>
      </c>
      <c r="E2253" s="14" t="str">
        <f>_xlfn.XLOOKUP(D2253,'Meal Info'!$A$4:$A$19,'Meal Info'!$B$4:$B$19)</f>
        <v>Tuna</v>
      </c>
      <c r="F2253" s="14" t="str">
        <f>_xlfn.XLOOKUP(D2253,'Meal Info'!$A$4:$A$19,'Meal Info'!$C$4:$C$19)</f>
        <v>Josh</v>
      </c>
      <c r="G2253" s="7">
        <v>84.9</v>
      </c>
      <c r="H2253" s="7">
        <f t="shared" si="144"/>
        <v>8.49</v>
      </c>
      <c r="I2253" s="7">
        <f t="shared" si="145"/>
        <v>93.39</v>
      </c>
      <c r="J2253" s="7">
        <v>0.3</v>
      </c>
      <c r="K2253" s="7">
        <f t="shared" si="142"/>
        <v>25.470000000000002</v>
      </c>
      <c r="L2253" s="7" t="s">
        <v>26</v>
      </c>
      <c r="M2253" s="7">
        <v>2</v>
      </c>
      <c r="N2253" s="7">
        <f>INDEX('Delivery Distances'!$B$6:$K$20,MATCH('Sales Summary_working sheet'!L2253,'Delivery Distances'!$A$6:$A$20,0),MATCH('Sales Summary_working sheet'!M2253,'Delivery Distances'!$B$5:$K$5,0))</f>
        <v>2</v>
      </c>
      <c r="O2253" s="7" cm="1">
        <f t="array" ref="O2253">_xlfn.XLOOKUP(L2253,'Delivery Distances'!$A$6:$A$20,_xlfn.XLOOKUP('Sales Summary_working sheet'!M2253,'Delivery Distances'!$B$5:$K$5,'Delivery Distances'!$B$6:$K$20))</f>
        <v>2</v>
      </c>
      <c r="P2253" s="7">
        <f t="shared" si="143"/>
        <v>6</v>
      </c>
    </row>
    <row r="2254" spans="1:16" ht="15.75" customHeight="1" x14ac:dyDescent="0.15">
      <c r="A2254" s="13">
        <v>43995</v>
      </c>
      <c r="B2254" s="19" t="s">
        <v>5358</v>
      </c>
      <c r="C2254" s="7" t="s">
        <v>146</v>
      </c>
      <c r="D2254" s="14">
        <v>11</v>
      </c>
      <c r="E2254" s="14" t="str">
        <f>_xlfn.XLOOKUP(D2254,'Meal Info'!$A$4:$A$19,'Meal Info'!$B$4:$B$19)</f>
        <v>Vitamin boost</v>
      </c>
      <c r="F2254" s="14" t="str">
        <f>_xlfn.XLOOKUP(D2254,'Meal Info'!$A$4:$A$19,'Meal Info'!$C$4:$C$19)</f>
        <v>Josh</v>
      </c>
      <c r="G2254" s="7">
        <v>12.62</v>
      </c>
      <c r="H2254" s="7">
        <f t="shared" si="144"/>
        <v>1.262</v>
      </c>
      <c r="I2254" s="7">
        <f t="shared" si="145"/>
        <v>13.882</v>
      </c>
      <c r="J2254" s="7">
        <v>0.24</v>
      </c>
      <c r="K2254" s="7">
        <f t="shared" si="142"/>
        <v>3.0287999999999995</v>
      </c>
      <c r="L2254" s="7" t="s">
        <v>5077</v>
      </c>
      <c r="M2254" s="7">
        <v>7</v>
      </c>
      <c r="N2254" s="7">
        <f>INDEX('Delivery Distances'!$B$6:$K$20,MATCH('Sales Summary_working sheet'!L2254,'Delivery Distances'!$A$6:$A$20,0),MATCH('Sales Summary_working sheet'!M2254,'Delivery Distances'!$B$5:$K$5,0))</f>
        <v>1</v>
      </c>
      <c r="O2254" s="7" cm="1">
        <f t="array" ref="O2254">_xlfn.XLOOKUP(L2254,'Delivery Distances'!$A$6:$A$20,_xlfn.XLOOKUP('Sales Summary_working sheet'!M2254,'Delivery Distances'!$B$5:$K$5,'Delivery Distances'!$B$6:$K$20))</f>
        <v>1</v>
      </c>
      <c r="P2254" s="7">
        <f t="shared" si="143"/>
        <v>3</v>
      </c>
    </row>
    <row r="2255" spans="1:16" ht="15.75" customHeight="1" x14ac:dyDescent="0.15">
      <c r="A2255" s="13">
        <v>43995</v>
      </c>
      <c r="B2255" s="19" t="s">
        <v>5358</v>
      </c>
      <c r="C2255" s="7" t="s">
        <v>738</v>
      </c>
      <c r="D2255" s="14">
        <v>11</v>
      </c>
      <c r="E2255" s="14" t="str">
        <f>_xlfn.XLOOKUP(D2255,'Meal Info'!$A$4:$A$19,'Meal Info'!$B$4:$B$19)</f>
        <v>Vitamin boost</v>
      </c>
      <c r="F2255" s="14" t="str">
        <f>_xlfn.XLOOKUP(D2255,'Meal Info'!$A$4:$A$19,'Meal Info'!$C$4:$C$19)</f>
        <v>Josh</v>
      </c>
      <c r="G2255" s="7">
        <v>75.180000000000007</v>
      </c>
      <c r="H2255" s="7">
        <f t="shared" si="144"/>
        <v>7.5180000000000007</v>
      </c>
      <c r="I2255" s="7">
        <f t="shared" si="145"/>
        <v>82.698000000000008</v>
      </c>
      <c r="J2255" s="7">
        <v>0.34</v>
      </c>
      <c r="K2255" s="7">
        <f t="shared" si="142"/>
        <v>25.561200000000003</v>
      </c>
      <c r="L2255" s="7" t="s">
        <v>5076</v>
      </c>
      <c r="M2255" s="7">
        <v>1</v>
      </c>
      <c r="N2255" s="7">
        <f>INDEX('Delivery Distances'!$B$6:$K$20,MATCH('Sales Summary_working sheet'!L2255,'Delivery Distances'!$A$6:$A$20,0),MATCH('Sales Summary_working sheet'!M2255,'Delivery Distances'!$B$5:$K$5,0))</f>
        <v>7</v>
      </c>
      <c r="O2255" s="7" cm="1">
        <f t="array" ref="O2255">_xlfn.XLOOKUP(L2255,'Delivery Distances'!$A$6:$A$20,_xlfn.XLOOKUP('Sales Summary_working sheet'!M2255,'Delivery Distances'!$B$5:$K$5,'Delivery Distances'!$B$6:$K$20))</f>
        <v>7</v>
      </c>
      <c r="P2255" s="7">
        <f t="shared" si="143"/>
        <v>10.5</v>
      </c>
    </row>
    <row r="2256" spans="1:16" ht="15.75" customHeight="1" x14ac:dyDescent="0.15">
      <c r="A2256" s="13">
        <v>43995</v>
      </c>
      <c r="B2256" s="19" t="s">
        <v>5358</v>
      </c>
      <c r="C2256" s="7" t="s">
        <v>970</v>
      </c>
      <c r="D2256" s="14">
        <v>11</v>
      </c>
      <c r="E2256" s="14" t="str">
        <f>_xlfn.XLOOKUP(D2256,'Meal Info'!$A$4:$A$19,'Meal Info'!$B$4:$B$19)</f>
        <v>Vitamin boost</v>
      </c>
      <c r="F2256" s="14" t="str">
        <f>_xlfn.XLOOKUP(D2256,'Meal Info'!$A$4:$A$19,'Meal Info'!$C$4:$C$19)</f>
        <v>Josh</v>
      </c>
      <c r="G2256" s="7">
        <v>64.3</v>
      </c>
      <c r="H2256" s="7">
        <f t="shared" si="144"/>
        <v>6.43</v>
      </c>
      <c r="I2256" s="7">
        <f t="shared" si="145"/>
        <v>70.72999999999999</v>
      </c>
      <c r="J2256" s="7">
        <v>0.08</v>
      </c>
      <c r="K2256" s="7">
        <f t="shared" si="142"/>
        <v>5.1440000000000001</v>
      </c>
      <c r="L2256" s="7" t="s">
        <v>5079</v>
      </c>
      <c r="M2256" s="7">
        <v>5</v>
      </c>
      <c r="N2256" s="7">
        <f>INDEX('Delivery Distances'!$B$6:$K$20,MATCH('Sales Summary_working sheet'!L2256,'Delivery Distances'!$A$6:$A$20,0),MATCH('Sales Summary_working sheet'!M2256,'Delivery Distances'!$B$5:$K$5,0))</f>
        <v>2</v>
      </c>
      <c r="O2256" s="7" cm="1">
        <f t="array" ref="O2256">_xlfn.XLOOKUP(L2256,'Delivery Distances'!$A$6:$A$20,_xlfn.XLOOKUP('Sales Summary_working sheet'!M2256,'Delivery Distances'!$B$5:$K$5,'Delivery Distances'!$B$6:$K$20))</f>
        <v>2</v>
      </c>
      <c r="P2256" s="7">
        <f t="shared" si="143"/>
        <v>6</v>
      </c>
    </row>
    <row r="2257" spans="1:16" ht="15.75" customHeight="1" x14ac:dyDescent="0.15">
      <c r="A2257" s="13">
        <v>43995</v>
      </c>
      <c r="B2257" s="19" t="s">
        <v>5358</v>
      </c>
      <c r="C2257" s="7" t="s">
        <v>2175</v>
      </c>
      <c r="D2257" s="14">
        <v>11</v>
      </c>
      <c r="E2257" s="14" t="str">
        <f>_xlfn.XLOOKUP(D2257,'Meal Info'!$A$4:$A$19,'Meal Info'!$B$4:$B$19)</f>
        <v>Vitamin boost</v>
      </c>
      <c r="F2257" s="14" t="str">
        <f>_xlfn.XLOOKUP(D2257,'Meal Info'!$A$4:$A$19,'Meal Info'!$C$4:$C$19)</f>
        <v>Josh</v>
      </c>
      <c r="G2257" s="7">
        <v>59.85</v>
      </c>
      <c r="H2257" s="7">
        <f t="shared" si="144"/>
        <v>5.9850000000000003</v>
      </c>
      <c r="I2257" s="7">
        <f t="shared" si="145"/>
        <v>65.835000000000008</v>
      </c>
      <c r="J2257" s="7">
        <v>0.17</v>
      </c>
      <c r="K2257" s="7">
        <f t="shared" si="142"/>
        <v>10.1745</v>
      </c>
      <c r="L2257" s="7" t="s">
        <v>30</v>
      </c>
      <c r="M2257" s="7">
        <v>6</v>
      </c>
      <c r="N2257" s="7">
        <f>INDEX('Delivery Distances'!$B$6:$K$20,MATCH('Sales Summary_working sheet'!L2257,'Delivery Distances'!$A$6:$A$20,0),MATCH('Sales Summary_working sheet'!M2257,'Delivery Distances'!$B$5:$K$5,0))</f>
        <v>15</v>
      </c>
      <c r="O2257" s="7" cm="1">
        <f t="array" ref="O2257">_xlfn.XLOOKUP(L2257,'Delivery Distances'!$A$6:$A$20,_xlfn.XLOOKUP('Sales Summary_working sheet'!M2257,'Delivery Distances'!$B$5:$K$5,'Delivery Distances'!$B$6:$K$20))</f>
        <v>15</v>
      </c>
      <c r="P2257" s="7">
        <f t="shared" si="143"/>
        <v>14.5</v>
      </c>
    </row>
    <row r="2258" spans="1:16" ht="15.75" customHeight="1" x14ac:dyDescent="0.15">
      <c r="A2258" s="13">
        <v>43995</v>
      </c>
      <c r="B2258" s="19" t="s">
        <v>5358</v>
      </c>
      <c r="C2258" s="7" t="s">
        <v>1703</v>
      </c>
      <c r="D2258" s="14">
        <v>11</v>
      </c>
      <c r="E2258" s="14" t="str">
        <f>_xlfn.XLOOKUP(D2258,'Meal Info'!$A$4:$A$19,'Meal Info'!$B$4:$B$19)</f>
        <v>Vitamin boost</v>
      </c>
      <c r="F2258" s="14" t="str">
        <f>_xlfn.XLOOKUP(D2258,'Meal Info'!$A$4:$A$19,'Meal Info'!$C$4:$C$19)</f>
        <v>Josh</v>
      </c>
      <c r="G2258" s="7">
        <v>37.65</v>
      </c>
      <c r="H2258" s="7">
        <f t="shared" si="144"/>
        <v>3.7650000000000001</v>
      </c>
      <c r="I2258" s="7">
        <f t="shared" si="145"/>
        <v>41.414999999999999</v>
      </c>
      <c r="J2258" s="7">
        <v>0.26</v>
      </c>
      <c r="K2258" s="7">
        <f t="shared" si="142"/>
        <v>9.7889999999999997</v>
      </c>
      <c r="L2258" s="7" t="s">
        <v>5079</v>
      </c>
      <c r="M2258" s="7">
        <v>4</v>
      </c>
      <c r="N2258" s="7">
        <f>INDEX('Delivery Distances'!$B$6:$K$20,MATCH('Sales Summary_working sheet'!L2258,'Delivery Distances'!$A$6:$A$20,0),MATCH('Sales Summary_working sheet'!M2258,'Delivery Distances'!$B$5:$K$5,0))</f>
        <v>4</v>
      </c>
      <c r="O2258" s="7" cm="1">
        <f t="array" ref="O2258">_xlfn.XLOOKUP(L2258,'Delivery Distances'!$A$6:$A$20,_xlfn.XLOOKUP('Sales Summary_working sheet'!M2258,'Delivery Distances'!$B$5:$K$5,'Delivery Distances'!$B$6:$K$20))</f>
        <v>4</v>
      </c>
      <c r="P2258" s="7">
        <f t="shared" si="143"/>
        <v>8</v>
      </c>
    </row>
    <row r="2259" spans="1:16" ht="15.75" customHeight="1" x14ac:dyDescent="0.15">
      <c r="A2259" s="13">
        <v>43995</v>
      </c>
      <c r="B2259" s="19" t="s">
        <v>5358</v>
      </c>
      <c r="C2259" s="7" t="s">
        <v>110</v>
      </c>
      <c r="D2259" s="14">
        <v>7</v>
      </c>
      <c r="E2259" s="14" t="str">
        <f>_xlfn.XLOOKUP(D2259,'Meal Info'!$A$4:$A$19,'Meal Info'!$B$4:$B$19)</f>
        <v>Vegan</v>
      </c>
      <c r="F2259" s="14" t="str">
        <f>_xlfn.XLOOKUP(D2259,'Meal Info'!$A$4:$A$19,'Meal Info'!$C$4:$C$19)</f>
        <v>Josh</v>
      </c>
      <c r="G2259" s="7">
        <v>59.46</v>
      </c>
      <c r="H2259" s="7">
        <f t="shared" si="144"/>
        <v>5.9460000000000006</v>
      </c>
      <c r="I2259" s="7">
        <f t="shared" si="145"/>
        <v>65.406000000000006</v>
      </c>
      <c r="J2259" s="7">
        <v>0.34</v>
      </c>
      <c r="K2259" s="7">
        <f t="shared" si="142"/>
        <v>20.2164</v>
      </c>
      <c r="L2259" s="7" t="s">
        <v>29</v>
      </c>
      <c r="M2259" s="7">
        <v>3</v>
      </c>
      <c r="N2259" s="7">
        <f>INDEX('Delivery Distances'!$B$6:$K$20,MATCH('Sales Summary_working sheet'!L2259,'Delivery Distances'!$A$6:$A$20,0),MATCH('Sales Summary_working sheet'!M2259,'Delivery Distances'!$B$5:$K$5,0))</f>
        <v>9</v>
      </c>
      <c r="O2259" s="7" cm="1">
        <f t="array" ref="O2259">_xlfn.XLOOKUP(L2259,'Delivery Distances'!$A$6:$A$20,_xlfn.XLOOKUP('Sales Summary_working sheet'!M2259,'Delivery Distances'!$B$5:$K$5,'Delivery Distances'!$B$6:$K$20))</f>
        <v>9</v>
      </c>
      <c r="P2259" s="7">
        <f t="shared" si="143"/>
        <v>11.5</v>
      </c>
    </row>
    <row r="2260" spans="1:16" ht="15.75" customHeight="1" x14ac:dyDescent="0.15">
      <c r="A2260" s="13">
        <v>43995</v>
      </c>
      <c r="B2260" s="19" t="s">
        <v>5358</v>
      </c>
      <c r="C2260" s="7" t="s">
        <v>1709</v>
      </c>
      <c r="D2260" s="14">
        <v>2</v>
      </c>
      <c r="E2260" s="14" t="str">
        <f>_xlfn.XLOOKUP(D2260,'Meal Info'!$A$4:$A$19,'Meal Info'!$B$4:$B$19)</f>
        <v>Tuna</v>
      </c>
      <c r="F2260" s="14" t="str">
        <f>_xlfn.XLOOKUP(D2260,'Meal Info'!$A$4:$A$19,'Meal Info'!$C$4:$C$19)</f>
        <v>Josh</v>
      </c>
      <c r="G2260" s="7">
        <v>57.77</v>
      </c>
      <c r="H2260" s="7">
        <f t="shared" si="144"/>
        <v>5.777000000000001</v>
      </c>
      <c r="I2260" s="7">
        <f t="shared" si="145"/>
        <v>63.547000000000004</v>
      </c>
      <c r="J2260" s="7">
        <v>0.24</v>
      </c>
      <c r="K2260" s="7">
        <f t="shared" si="142"/>
        <v>13.864800000000001</v>
      </c>
      <c r="L2260" s="7" t="s">
        <v>5079</v>
      </c>
      <c r="M2260" s="7">
        <v>10</v>
      </c>
      <c r="N2260" s="7">
        <f>INDEX('Delivery Distances'!$B$6:$K$20,MATCH('Sales Summary_working sheet'!L2260,'Delivery Distances'!$A$6:$A$20,0),MATCH('Sales Summary_working sheet'!M2260,'Delivery Distances'!$B$5:$K$5,0))</f>
        <v>4</v>
      </c>
      <c r="O2260" s="7" cm="1">
        <f t="array" ref="O2260">_xlfn.XLOOKUP(L2260,'Delivery Distances'!$A$6:$A$20,_xlfn.XLOOKUP('Sales Summary_working sheet'!M2260,'Delivery Distances'!$B$5:$K$5,'Delivery Distances'!$B$6:$K$20))</f>
        <v>4</v>
      </c>
      <c r="P2260" s="7">
        <f t="shared" si="143"/>
        <v>8</v>
      </c>
    </row>
    <row r="2261" spans="1:16" ht="15.75" customHeight="1" x14ac:dyDescent="0.15">
      <c r="A2261" s="13">
        <v>43995</v>
      </c>
      <c r="B2261" s="19" t="s">
        <v>5358</v>
      </c>
      <c r="C2261" s="7" t="s">
        <v>4951</v>
      </c>
      <c r="D2261" s="14">
        <v>2</v>
      </c>
      <c r="E2261" s="14" t="str">
        <f>_xlfn.XLOOKUP(D2261,'Meal Info'!$A$4:$A$19,'Meal Info'!$B$4:$B$19)</f>
        <v>Tuna</v>
      </c>
      <c r="F2261" s="14" t="str">
        <f>_xlfn.XLOOKUP(D2261,'Meal Info'!$A$4:$A$19,'Meal Info'!$C$4:$C$19)</f>
        <v>Josh</v>
      </c>
      <c r="G2261" s="7">
        <v>6.91</v>
      </c>
      <c r="H2261" s="7">
        <f t="shared" si="144"/>
        <v>0.69100000000000006</v>
      </c>
      <c r="I2261" s="7">
        <f t="shared" si="145"/>
        <v>7.601</v>
      </c>
      <c r="J2261" s="7">
        <v>0.31</v>
      </c>
      <c r="K2261" s="7">
        <f t="shared" si="142"/>
        <v>2.1421000000000001</v>
      </c>
      <c r="L2261" s="7" t="s">
        <v>28</v>
      </c>
      <c r="M2261" s="7">
        <v>4</v>
      </c>
      <c r="N2261" s="7">
        <f>INDEX('Delivery Distances'!$B$6:$K$20,MATCH('Sales Summary_working sheet'!L2261,'Delivery Distances'!$A$6:$A$20,0),MATCH('Sales Summary_working sheet'!M2261,'Delivery Distances'!$B$5:$K$5,0))</f>
        <v>8</v>
      </c>
      <c r="O2261" s="7" cm="1">
        <f t="array" ref="O2261">_xlfn.XLOOKUP(L2261,'Delivery Distances'!$A$6:$A$20,_xlfn.XLOOKUP('Sales Summary_working sheet'!M2261,'Delivery Distances'!$B$5:$K$5,'Delivery Distances'!$B$6:$K$20))</f>
        <v>8</v>
      </c>
      <c r="P2261" s="7">
        <f t="shared" si="143"/>
        <v>11</v>
      </c>
    </row>
    <row r="2262" spans="1:16" ht="15.75" customHeight="1" x14ac:dyDescent="0.15">
      <c r="A2262" s="13">
        <v>43995</v>
      </c>
      <c r="B2262" s="19" t="s">
        <v>5358</v>
      </c>
      <c r="C2262" s="7" t="s">
        <v>800</v>
      </c>
      <c r="D2262" s="14">
        <v>11</v>
      </c>
      <c r="E2262" s="14" t="str">
        <f>_xlfn.XLOOKUP(D2262,'Meal Info'!$A$4:$A$19,'Meal Info'!$B$4:$B$19)</f>
        <v>Vitamin boost</v>
      </c>
      <c r="F2262" s="14" t="str">
        <f>_xlfn.XLOOKUP(D2262,'Meal Info'!$A$4:$A$19,'Meal Info'!$C$4:$C$19)</f>
        <v>Josh</v>
      </c>
      <c r="G2262" s="7">
        <v>9.59</v>
      </c>
      <c r="H2262" s="7">
        <f t="shared" si="144"/>
        <v>0.95900000000000007</v>
      </c>
      <c r="I2262" s="7">
        <f t="shared" si="145"/>
        <v>10.548999999999999</v>
      </c>
      <c r="J2262" s="7">
        <v>0.28000000000000003</v>
      </c>
      <c r="K2262" s="7">
        <f t="shared" si="142"/>
        <v>2.6852</v>
      </c>
      <c r="L2262" s="7" t="s">
        <v>5077</v>
      </c>
      <c r="M2262" s="7">
        <v>7</v>
      </c>
      <c r="N2262" s="7">
        <f>INDEX('Delivery Distances'!$B$6:$K$20,MATCH('Sales Summary_working sheet'!L2262,'Delivery Distances'!$A$6:$A$20,0),MATCH('Sales Summary_working sheet'!M2262,'Delivery Distances'!$B$5:$K$5,0))</f>
        <v>1</v>
      </c>
      <c r="O2262" s="7" cm="1">
        <f t="array" ref="O2262">_xlfn.XLOOKUP(L2262,'Delivery Distances'!$A$6:$A$20,_xlfn.XLOOKUP('Sales Summary_working sheet'!M2262,'Delivery Distances'!$B$5:$K$5,'Delivery Distances'!$B$6:$K$20))</f>
        <v>1</v>
      </c>
      <c r="P2262" s="7">
        <f t="shared" si="143"/>
        <v>3</v>
      </c>
    </row>
    <row r="2263" spans="1:16" ht="15.75" customHeight="1" x14ac:dyDescent="0.15">
      <c r="A2263" s="13">
        <v>43995</v>
      </c>
      <c r="B2263" s="19" t="s">
        <v>5358</v>
      </c>
      <c r="C2263" s="7" t="s">
        <v>1797</v>
      </c>
      <c r="D2263" s="14">
        <v>2</v>
      </c>
      <c r="E2263" s="14" t="str">
        <f>_xlfn.XLOOKUP(D2263,'Meal Info'!$A$4:$A$19,'Meal Info'!$B$4:$B$19)</f>
        <v>Tuna</v>
      </c>
      <c r="F2263" s="14" t="str">
        <f>_xlfn.XLOOKUP(D2263,'Meal Info'!$A$4:$A$19,'Meal Info'!$C$4:$C$19)</f>
        <v>Josh</v>
      </c>
      <c r="G2263" s="7">
        <v>30.78</v>
      </c>
      <c r="H2263" s="7">
        <f t="shared" si="144"/>
        <v>3.0780000000000003</v>
      </c>
      <c r="I2263" s="7">
        <f t="shared" si="145"/>
        <v>33.858000000000004</v>
      </c>
      <c r="J2263" s="7">
        <v>0.03</v>
      </c>
      <c r="K2263" s="7">
        <f t="shared" si="142"/>
        <v>0.9234</v>
      </c>
      <c r="L2263" s="7" t="s">
        <v>26</v>
      </c>
      <c r="M2263" s="7">
        <v>10</v>
      </c>
      <c r="N2263" s="7">
        <f>INDEX('Delivery Distances'!$B$6:$K$20,MATCH('Sales Summary_working sheet'!L2263,'Delivery Distances'!$A$6:$A$20,0),MATCH('Sales Summary_working sheet'!M2263,'Delivery Distances'!$B$5:$K$5,0))</f>
        <v>20</v>
      </c>
      <c r="O2263" s="7" cm="1">
        <f t="array" ref="O2263">_xlfn.XLOOKUP(L2263,'Delivery Distances'!$A$6:$A$20,_xlfn.XLOOKUP('Sales Summary_working sheet'!M2263,'Delivery Distances'!$B$5:$K$5,'Delivery Distances'!$B$6:$K$20))</f>
        <v>20</v>
      </c>
      <c r="P2263" s="7">
        <f t="shared" si="143"/>
        <v>17</v>
      </c>
    </row>
    <row r="2264" spans="1:16" ht="15.75" customHeight="1" x14ac:dyDescent="0.15">
      <c r="A2264" s="13">
        <v>43995</v>
      </c>
      <c r="B2264" s="19" t="s">
        <v>5358</v>
      </c>
      <c r="C2264" s="7" t="s">
        <v>3403</v>
      </c>
      <c r="D2264" s="14">
        <v>11</v>
      </c>
      <c r="E2264" s="14" t="str">
        <f>_xlfn.XLOOKUP(D2264,'Meal Info'!$A$4:$A$19,'Meal Info'!$B$4:$B$19)</f>
        <v>Vitamin boost</v>
      </c>
      <c r="F2264" s="14" t="str">
        <f>_xlfn.XLOOKUP(D2264,'Meal Info'!$A$4:$A$19,'Meal Info'!$C$4:$C$19)</f>
        <v>Josh</v>
      </c>
      <c r="G2264" s="7">
        <v>81.89</v>
      </c>
      <c r="H2264" s="7">
        <f t="shared" si="144"/>
        <v>8.1890000000000001</v>
      </c>
      <c r="I2264" s="7">
        <f t="shared" si="145"/>
        <v>90.079000000000008</v>
      </c>
      <c r="J2264" s="7">
        <v>0.28999999999999998</v>
      </c>
      <c r="K2264" s="7">
        <f t="shared" si="142"/>
        <v>23.748099999999997</v>
      </c>
      <c r="L2264" s="7" t="s">
        <v>26</v>
      </c>
      <c r="M2264" s="7">
        <v>8</v>
      </c>
      <c r="N2264" s="7">
        <f>INDEX('Delivery Distances'!$B$6:$K$20,MATCH('Sales Summary_working sheet'!L2264,'Delivery Distances'!$A$6:$A$20,0),MATCH('Sales Summary_working sheet'!M2264,'Delivery Distances'!$B$5:$K$5,0))</f>
        <v>2</v>
      </c>
      <c r="O2264" s="7" cm="1">
        <f t="array" ref="O2264">_xlfn.XLOOKUP(L2264,'Delivery Distances'!$A$6:$A$20,_xlfn.XLOOKUP('Sales Summary_working sheet'!M2264,'Delivery Distances'!$B$5:$K$5,'Delivery Distances'!$B$6:$K$20))</f>
        <v>2</v>
      </c>
      <c r="P2264" s="7">
        <f t="shared" si="143"/>
        <v>6</v>
      </c>
    </row>
    <row r="2265" spans="1:16" ht="15.75" customHeight="1" x14ac:dyDescent="0.15">
      <c r="A2265" s="13">
        <v>43995</v>
      </c>
      <c r="B2265" s="19" t="s">
        <v>5358</v>
      </c>
      <c r="C2265" s="7" t="s">
        <v>1561</v>
      </c>
      <c r="D2265" s="14">
        <v>11</v>
      </c>
      <c r="E2265" s="14" t="str">
        <f>_xlfn.XLOOKUP(D2265,'Meal Info'!$A$4:$A$19,'Meal Info'!$B$4:$B$19)</f>
        <v>Vitamin boost</v>
      </c>
      <c r="F2265" s="14" t="str">
        <f>_xlfn.XLOOKUP(D2265,'Meal Info'!$A$4:$A$19,'Meal Info'!$C$4:$C$19)</f>
        <v>Josh</v>
      </c>
      <c r="G2265" s="7">
        <v>39.5</v>
      </c>
      <c r="H2265" s="7">
        <f t="shared" si="144"/>
        <v>3.95</v>
      </c>
      <c r="I2265" s="7">
        <f t="shared" si="145"/>
        <v>43.45</v>
      </c>
      <c r="J2265" s="7">
        <v>0.18</v>
      </c>
      <c r="K2265" s="7">
        <f t="shared" si="142"/>
        <v>7.1099999999999994</v>
      </c>
      <c r="L2265" s="7" t="s">
        <v>5081</v>
      </c>
      <c r="M2265" s="7">
        <v>7</v>
      </c>
      <c r="N2265" s="7">
        <f>INDEX('Delivery Distances'!$B$6:$K$20,MATCH('Sales Summary_working sheet'!L2265,'Delivery Distances'!$A$6:$A$20,0),MATCH('Sales Summary_working sheet'!M2265,'Delivery Distances'!$B$5:$K$5,0))</f>
        <v>3</v>
      </c>
      <c r="O2265" s="7" cm="1">
        <f t="array" ref="O2265">_xlfn.XLOOKUP(L2265,'Delivery Distances'!$A$6:$A$20,_xlfn.XLOOKUP('Sales Summary_working sheet'!M2265,'Delivery Distances'!$B$5:$K$5,'Delivery Distances'!$B$6:$K$20))</f>
        <v>3</v>
      </c>
      <c r="P2265" s="7">
        <f t="shared" si="143"/>
        <v>7</v>
      </c>
    </row>
    <row r="2266" spans="1:16" ht="15.75" customHeight="1" x14ac:dyDescent="0.15">
      <c r="A2266" s="13">
        <v>43995</v>
      </c>
      <c r="B2266" s="19" t="s">
        <v>5358</v>
      </c>
      <c r="C2266" s="7" t="s">
        <v>5029</v>
      </c>
      <c r="D2266" s="14">
        <v>7</v>
      </c>
      <c r="E2266" s="14" t="str">
        <f>_xlfn.XLOOKUP(D2266,'Meal Info'!$A$4:$A$19,'Meal Info'!$B$4:$B$19)</f>
        <v>Vegan</v>
      </c>
      <c r="F2266" s="14" t="str">
        <f>_xlfn.XLOOKUP(D2266,'Meal Info'!$A$4:$A$19,'Meal Info'!$C$4:$C$19)</f>
        <v>Josh</v>
      </c>
      <c r="G2266" s="7">
        <v>74.08</v>
      </c>
      <c r="H2266" s="7">
        <f t="shared" si="144"/>
        <v>7.4080000000000004</v>
      </c>
      <c r="I2266" s="7">
        <f t="shared" si="145"/>
        <v>81.488</v>
      </c>
      <c r="J2266" s="7">
        <v>0.16</v>
      </c>
      <c r="K2266" s="7">
        <f t="shared" si="142"/>
        <v>11.8528</v>
      </c>
      <c r="L2266" s="7" t="s">
        <v>5081</v>
      </c>
      <c r="M2266" s="7">
        <v>2</v>
      </c>
      <c r="N2266" s="7">
        <f>INDEX('Delivery Distances'!$B$6:$K$20,MATCH('Sales Summary_working sheet'!L2266,'Delivery Distances'!$A$6:$A$20,0),MATCH('Sales Summary_working sheet'!M2266,'Delivery Distances'!$B$5:$K$5,0))</f>
        <v>3</v>
      </c>
      <c r="O2266" s="7" cm="1">
        <f t="array" ref="O2266">_xlfn.XLOOKUP(L2266,'Delivery Distances'!$A$6:$A$20,_xlfn.XLOOKUP('Sales Summary_working sheet'!M2266,'Delivery Distances'!$B$5:$K$5,'Delivery Distances'!$B$6:$K$20))</f>
        <v>3</v>
      </c>
      <c r="P2266" s="7">
        <f t="shared" si="143"/>
        <v>7</v>
      </c>
    </row>
    <row r="2267" spans="1:16" ht="15.75" customHeight="1" x14ac:dyDescent="0.15">
      <c r="A2267" s="13">
        <v>43995</v>
      </c>
      <c r="B2267" s="19" t="s">
        <v>5358</v>
      </c>
      <c r="C2267" s="7" t="s">
        <v>2786</v>
      </c>
      <c r="D2267" s="14">
        <v>2</v>
      </c>
      <c r="E2267" s="14" t="str">
        <f>_xlfn.XLOOKUP(D2267,'Meal Info'!$A$4:$A$19,'Meal Info'!$B$4:$B$19)</f>
        <v>Tuna</v>
      </c>
      <c r="F2267" s="14" t="str">
        <f>_xlfn.XLOOKUP(D2267,'Meal Info'!$A$4:$A$19,'Meal Info'!$C$4:$C$19)</f>
        <v>Josh</v>
      </c>
      <c r="G2267" s="7">
        <v>99.35</v>
      </c>
      <c r="H2267" s="7">
        <f t="shared" si="144"/>
        <v>9.9350000000000005</v>
      </c>
      <c r="I2267" s="7">
        <f t="shared" si="145"/>
        <v>109.285</v>
      </c>
      <c r="J2267" s="7">
        <v>0.08</v>
      </c>
      <c r="K2267" s="7">
        <f t="shared" si="142"/>
        <v>7.9479999999999995</v>
      </c>
      <c r="L2267" s="7" t="s">
        <v>29</v>
      </c>
      <c r="M2267" s="7">
        <v>7</v>
      </c>
      <c r="N2267" s="7">
        <f>INDEX('Delivery Distances'!$B$6:$K$20,MATCH('Sales Summary_working sheet'!L2267,'Delivery Distances'!$A$6:$A$20,0),MATCH('Sales Summary_working sheet'!M2267,'Delivery Distances'!$B$5:$K$5,0))</f>
        <v>5</v>
      </c>
      <c r="O2267" s="7" cm="1">
        <f t="array" ref="O2267">_xlfn.XLOOKUP(L2267,'Delivery Distances'!$A$6:$A$20,_xlfn.XLOOKUP('Sales Summary_working sheet'!M2267,'Delivery Distances'!$B$5:$K$5,'Delivery Distances'!$B$6:$K$20))</f>
        <v>5</v>
      </c>
      <c r="P2267" s="7">
        <f t="shared" si="143"/>
        <v>9</v>
      </c>
    </row>
    <row r="2268" spans="1:16" ht="15.75" customHeight="1" x14ac:dyDescent="0.15">
      <c r="A2268" s="13">
        <v>43995</v>
      </c>
      <c r="B2268" s="19" t="s">
        <v>5358</v>
      </c>
      <c r="C2268" s="7" t="s">
        <v>2827</v>
      </c>
      <c r="D2268" s="14">
        <v>2</v>
      </c>
      <c r="E2268" s="14" t="str">
        <f>_xlfn.XLOOKUP(D2268,'Meal Info'!$A$4:$A$19,'Meal Info'!$B$4:$B$19)</f>
        <v>Tuna</v>
      </c>
      <c r="F2268" s="14" t="str">
        <f>_xlfn.XLOOKUP(D2268,'Meal Info'!$A$4:$A$19,'Meal Info'!$C$4:$C$19)</f>
        <v>Josh</v>
      </c>
      <c r="G2268" s="7">
        <v>40.1</v>
      </c>
      <c r="H2268" s="7">
        <f t="shared" si="144"/>
        <v>4.0100000000000007</v>
      </c>
      <c r="I2268" s="7">
        <f t="shared" si="145"/>
        <v>44.11</v>
      </c>
      <c r="J2268" s="7">
        <v>0.02</v>
      </c>
      <c r="K2268" s="7">
        <f t="shared" si="142"/>
        <v>0.80200000000000005</v>
      </c>
      <c r="L2268" s="7" t="s">
        <v>27</v>
      </c>
      <c r="M2268" s="7">
        <v>5</v>
      </c>
      <c r="N2268" s="7">
        <f>INDEX('Delivery Distances'!$B$6:$K$20,MATCH('Sales Summary_working sheet'!L2268,'Delivery Distances'!$A$6:$A$20,0),MATCH('Sales Summary_working sheet'!M2268,'Delivery Distances'!$B$5:$K$5,0))</f>
        <v>14</v>
      </c>
      <c r="O2268" s="7" cm="1">
        <f t="array" ref="O2268">_xlfn.XLOOKUP(L2268,'Delivery Distances'!$A$6:$A$20,_xlfn.XLOOKUP('Sales Summary_working sheet'!M2268,'Delivery Distances'!$B$5:$K$5,'Delivery Distances'!$B$6:$K$20))</f>
        <v>14</v>
      </c>
      <c r="P2268" s="7">
        <f t="shared" si="143"/>
        <v>14</v>
      </c>
    </row>
    <row r="2269" spans="1:16" ht="15.75" customHeight="1" x14ac:dyDescent="0.15">
      <c r="A2269" s="13">
        <v>43995</v>
      </c>
      <c r="B2269" s="19" t="s">
        <v>5358</v>
      </c>
      <c r="C2269" s="7" t="s">
        <v>4554</v>
      </c>
      <c r="D2269" s="14">
        <v>11</v>
      </c>
      <c r="E2269" s="14" t="str">
        <f>_xlfn.XLOOKUP(D2269,'Meal Info'!$A$4:$A$19,'Meal Info'!$B$4:$B$19)</f>
        <v>Vitamin boost</v>
      </c>
      <c r="F2269" s="14" t="str">
        <f>_xlfn.XLOOKUP(D2269,'Meal Info'!$A$4:$A$19,'Meal Info'!$C$4:$C$19)</f>
        <v>Josh</v>
      </c>
      <c r="G2269" s="7">
        <v>24.97</v>
      </c>
      <c r="H2269" s="7">
        <f t="shared" si="144"/>
        <v>2.4969999999999999</v>
      </c>
      <c r="I2269" s="7">
        <f t="shared" si="145"/>
        <v>27.466999999999999</v>
      </c>
      <c r="J2269" s="7">
        <v>0.3</v>
      </c>
      <c r="K2269" s="7">
        <f t="shared" si="142"/>
        <v>7.4909999999999997</v>
      </c>
      <c r="L2269" s="7" t="s">
        <v>5080</v>
      </c>
      <c r="M2269" s="7">
        <v>7</v>
      </c>
      <c r="N2269" s="7">
        <f>INDEX('Delivery Distances'!$B$6:$K$20,MATCH('Sales Summary_working sheet'!L2269,'Delivery Distances'!$A$6:$A$20,0),MATCH('Sales Summary_working sheet'!M2269,'Delivery Distances'!$B$5:$K$5,0))</f>
        <v>1</v>
      </c>
      <c r="O2269" s="7" cm="1">
        <f t="array" ref="O2269">_xlfn.XLOOKUP(L2269,'Delivery Distances'!$A$6:$A$20,_xlfn.XLOOKUP('Sales Summary_working sheet'!M2269,'Delivery Distances'!$B$5:$K$5,'Delivery Distances'!$B$6:$K$20))</f>
        <v>1</v>
      </c>
      <c r="P2269" s="7">
        <f t="shared" si="143"/>
        <v>3</v>
      </c>
    </row>
    <row r="2270" spans="1:16" ht="15.75" customHeight="1" x14ac:dyDescent="0.15">
      <c r="A2270" s="13">
        <v>43995</v>
      </c>
      <c r="B2270" s="19" t="s">
        <v>5358</v>
      </c>
      <c r="C2270" s="7" t="s">
        <v>3053</v>
      </c>
      <c r="D2270" s="14">
        <v>2</v>
      </c>
      <c r="E2270" s="14" t="str">
        <f>_xlfn.XLOOKUP(D2270,'Meal Info'!$A$4:$A$19,'Meal Info'!$B$4:$B$19)</f>
        <v>Tuna</v>
      </c>
      <c r="F2270" s="14" t="str">
        <f>_xlfn.XLOOKUP(D2270,'Meal Info'!$A$4:$A$19,'Meal Info'!$C$4:$C$19)</f>
        <v>Josh</v>
      </c>
      <c r="G2270" s="7">
        <v>60.11</v>
      </c>
      <c r="H2270" s="7">
        <f t="shared" si="144"/>
        <v>6.0110000000000001</v>
      </c>
      <c r="I2270" s="7">
        <f t="shared" si="145"/>
        <v>66.120999999999995</v>
      </c>
      <c r="J2270" s="7">
        <v>0.03</v>
      </c>
      <c r="K2270" s="7">
        <f t="shared" si="142"/>
        <v>1.8032999999999999</v>
      </c>
      <c r="L2270" s="7" t="s">
        <v>5077</v>
      </c>
      <c r="M2270" s="7">
        <v>3</v>
      </c>
      <c r="N2270" s="7">
        <f>INDEX('Delivery Distances'!$B$6:$K$20,MATCH('Sales Summary_working sheet'!L2270,'Delivery Distances'!$A$6:$A$20,0),MATCH('Sales Summary_working sheet'!M2270,'Delivery Distances'!$B$5:$K$5,0))</f>
        <v>2</v>
      </c>
      <c r="O2270" s="7" cm="1">
        <f t="array" ref="O2270">_xlfn.XLOOKUP(L2270,'Delivery Distances'!$A$6:$A$20,_xlfn.XLOOKUP('Sales Summary_working sheet'!M2270,'Delivery Distances'!$B$5:$K$5,'Delivery Distances'!$B$6:$K$20))</f>
        <v>2</v>
      </c>
      <c r="P2270" s="7">
        <f t="shared" si="143"/>
        <v>6</v>
      </c>
    </row>
    <row r="2271" spans="1:16" ht="15.75" customHeight="1" x14ac:dyDescent="0.15">
      <c r="A2271" s="13">
        <v>43995</v>
      </c>
      <c r="B2271" s="19" t="s">
        <v>5358</v>
      </c>
      <c r="C2271" s="7" t="s">
        <v>2111</v>
      </c>
      <c r="D2271" s="14">
        <v>2</v>
      </c>
      <c r="E2271" s="14" t="str">
        <f>_xlfn.XLOOKUP(D2271,'Meal Info'!$A$4:$A$19,'Meal Info'!$B$4:$B$19)</f>
        <v>Tuna</v>
      </c>
      <c r="F2271" s="14" t="str">
        <f>_xlfn.XLOOKUP(D2271,'Meal Info'!$A$4:$A$19,'Meal Info'!$C$4:$C$19)</f>
        <v>Josh</v>
      </c>
      <c r="G2271" s="7">
        <v>23.65</v>
      </c>
      <c r="H2271" s="7">
        <f t="shared" si="144"/>
        <v>2.3649999999999998</v>
      </c>
      <c r="I2271" s="7">
        <f t="shared" si="145"/>
        <v>26.014999999999997</v>
      </c>
      <c r="J2271" s="7">
        <v>0.33</v>
      </c>
      <c r="K2271" s="7">
        <f t="shared" si="142"/>
        <v>7.8045</v>
      </c>
      <c r="L2271" s="7" t="s">
        <v>5077</v>
      </c>
      <c r="M2271" s="7">
        <v>6</v>
      </c>
      <c r="N2271" s="7">
        <f>INDEX('Delivery Distances'!$B$6:$K$20,MATCH('Sales Summary_working sheet'!L2271,'Delivery Distances'!$A$6:$A$20,0),MATCH('Sales Summary_working sheet'!M2271,'Delivery Distances'!$B$5:$K$5,0))</f>
        <v>6</v>
      </c>
      <c r="O2271" s="7" cm="1">
        <f t="array" ref="O2271">_xlfn.XLOOKUP(L2271,'Delivery Distances'!$A$6:$A$20,_xlfn.XLOOKUP('Sales Summary_working sheet'!M2271,'Delivery Distances'!$B$5:$K$5,'Delivery Distances'!$B$6:$K$20))</f>
        <v>6</v>
      </c>
      <c r="P2271" s="7">
        <f t="shared" si="143"/>
        <v>10</v>
      </c>
    </row>
    <row r="2272" spans="1:16" ht="15.75" customHeight="1" x14ac:dyDescent="0.15">
      <c r="A2272" s="13">
        <v>43995</v>
      </c>
      <c r="B2272" s="19" t="s">
        <v>5359</v>
      </c>
      <c r="C2272" s="7" t="s">
        <v>2259</v>
      </c>
      <c r="D2272" s="14">
        <v>2</v>
      </c>
      <c r="E2272" s="14" t="str">
        <f>_xlfn.XLOOKUP(D2272,'Meal Info'!$A$4:$A$19,'Meal Info'!$B$4:$B$19)</f>
        <v>Tuna</v>
      </c>
      <c r="F2272" s="14" t="str">
        <f>_xlfn.XLOOKUP(D2272,'Meal Info'!$A$4:$A$19,'Meal Info'!$C$4:$C$19)</f>
        <v>Josh</v>
      </c>
      <c r="G2272" s="7">
        <v>96.29</v>
      </c>
      <c r="H2272" s="7">
        <f t="shared" si="144"/>
        <v>9.6290000000000013</v>
      </c>
      <c r="I2272" s="7">
        <f t="shared" si="145"/>
        <v>105.91900000000001</v>
      </c>
      <c r="J2272" s="7">
        <v>0.21</v>
      </c>
      <c r="K2272" s="7">
        <f t="shared" si="142"/>
        <v>20.2209</v>
      </c>
      <c r="L2272" s="7" t="s">
        <v>5078</v>
      </c>
      <c r="M2272" s="7">
        <v>10</v>
      </c>
      <c r="N2272" s="7">
        <f>INDEX('Delivery Distances'!$B$6:$K$20,MATCH('Sales Summary_working sheet'!L2272,'Delivery Distances'!$A$6:$A$20,0),MATCH('Sales Summary_working sheet'!M2272,'Delivery Distances'!$B$5:$K$5,0))</f>
        <v>6</v>
      </c>
      <c r="O2272" s="7" cm="1">
        <f t="array" ref="O2272">_xlfn.XLOOKUP(L2272,'Delivery Distances'!$A$6:$A$20,_xlfn.XLOOKUP('Sales Summary_working sheet'!M2272,'Delivery Distances'!$B$5:$K$5,'Delivery Distances'!$B$6:$K$20))</f>
        <v>6</v>
      </c>
      <c r="P2272" s="7">
        <f t="shared" si="143"/>
        <v>10</v>
      </c>
    </row>
    <row r="2273" spans="1:16" ht="15.75" customHeight="1" x14ac:dyDescent="0.15">
      <c r="A2273" s="13">
        <v>43995</v>
      </c>
      <c r="B2273" s="19" t="s">
        <v>5359</v>
      </c>
      <c r="C2273" s="7" t="s">
        <v>724</v>
      </c>
      <c r="D2273" s="14">
        <v>11</v>
      </c>
      <c r="E2273" s="14" t="str">
        <f>_xlfn.XLOOKUP(D2273,'Meal Info'!$A$4:$A$19,'Meal Info'!$B$4:$B$19)</f>
        <v>Vitamin boost</v>
      </c>
      <c r="F2273" s="14" t="str">
        <f>_xlfn.XLOOKUP(D2273,'Meal Info'!$A$4:$A$19,'Meal Info'!$C$4:$C$19)</f>
        <v>Josh</v>
      </c>
      <c r="G2273" s="7">
        <v>42.05</v>
      </c>
      <c r="H2273" s="7">
        <f t="shared" si="144"/>
        <v>4.2050000000000001</v>
      </c>
      <c r="I2273" s="7">
        <f t="shared" si="145"/>
        <v>46.254999999999995</v>
      </c>
      <c r="J2273" s="7">
        <v>0.26</v>
      </c>
      <c r="K2273" s="7">
        <f t="shared" si="142"/>
        <v>10.933</v>
      </c>
      <c r="L2273" s="7" t="s">
        <v>27</v>
      </c>
      <c r="M2273" s="7">
        <v>5</v>
      </c>
      <c r="N2273" s="7">
        <f>INDEX('Delivery Distances'!$B$6:$K$20,MATCH('Sales Summary_working sheet'!L2273,'Delivery Distances'!$A$6:$A$20,0),MATCH('Sales Summary_working sheet'!M2273,'Delivery Distances'!$B$5:$K$5,0))</f>
        <v>14</v>
      </c>
      <c r="O2273" s="7" cm="1">
        <f t="array" ref="O2273">_xlfn.XLOOKUP(L2273,'Delivery Distances'!$A$6:$A$20,_xlfn.XLOOKUP('Sales Summary_working sheet'!M2273,'Delivery Distances'!$B$5:$K$5,'Delivery Distances'!$B$6:$K$20))</f>
        <v>14</v>
      </c>
      <c r="P2273" s="7">
        <f t="shared" si="143"/>
        <v>14</v>
      </c>
    </row>
    <row r="2274" spans="1:16" ht="15.75" customHeight="1" x14ac:dyDescent="0.15">
      <c r="A2274" s="13">
        <v>43995</v>
      </c>
      <c r="B2274" s="19" t="s">
        <v>5359</v>
      </c>
      <c r="C2274" s="7" t="s">
        <v>1764</v>
      </c>
      <c r="D2274" s="14">
        <v>2</v>
      </c>
      <c r="E2274" s="14" t="str">
        <f>_xlfn.XLOOKUP(D2274,'Meal Info'!$A$4:$A$19,'Meal Info'!$B$4:$B$19)</f>
        <v>Tuna</v>
      </c>
      <c r="F2274" s="14" t="str">
        <f>_xlfn.XLOOKUP(D2274,'Meal Info'!$A$4:$A$19,'Meal Info'!$C$4:$C$19)</f>
        <v>Josh</v>
      </c>
      <c r="G2274" s="7">
        <v>37.119999999999997</v>
      </c>
      <c r="H2274" s="7">
        <f t="shared" si="144"/>
        <v>3.7119999999999997</v>
      </c>
      <c r="I2274" s="7">
        <f t="shared" si="145"/>
        <v>40.831999999999994</v>
      </c>
      <c r="J2274" s="7">
        <v>0.15</v>
      </c>
      <c r="K2274" s="7">
        <f t="shared" si="142"/>
        <v>5.5679999999999996</v>
      </c>
      <c r="L2274" s="7" t="s">
        <v>5075</v>
      </c>
      <c r="M2274" s="7">
        <v>2</v>
      </c>
      <c r="N2274" s="7">
        <f>INDEX('Delivery Distances'!$B$6:$K$20,MATCH('Sales Summary_working sheet'!L2274,'Delivery Distances'!$A$6:$A$20,0),MATCH('Sales Summary_working sheet'!M2274,'Delivery Distances'!$B$5:$K$5,0))</f>
        <v>15</v>
      </c>
      <c r="O2274" s="7" cm="1">
        <f t="array" ref="O2274">_xlfn.XLOOKUP(L2274,'Delivery Distances'!$A$6:$A$20,_xlfn.XLOOKUP('Sales Summary_working sheet'!M2274,'Delivery Distances'!$B$5:$K$5,'Delivery Distances'!$B$6:$K$20))</f>
        <v>15</v>
      </c>
      <c r="P2274" s="7">
        <f t="shared" si="143"/>
        <v>14.5</v>
      </c>
    </row>
    <row r="2275" spans="1:16" ht="15.75" customHeight="1" x14ac:dyDescent="0.15">
      <c r="A2275" s="13">
        <v>43995</v>
      </c>
      <c r="B2275" s="19" t="s">
        <v>5359</v>
      </c>
      <c r="C2275" s="7" t="s">
        <v>2824</v>
      </c>
      <c r="D2275" s="14">
        <v>7</v>
      </c>
      <c r="E2275" s="14" t="str">
        <f>_xlfn.XLOOKUP(D2275,'Meal Info'!$A$4:$A$19,'Meal Info'!$B$4:$B$19)</f>
        <v>Vegan</v>
      </c>
      <c r="F2275" s="14" t="str">
        <f>_xlfn.XLOOKUP(D2275,'Meal Info'!$A$4:$A$19,'Meal Info'!$C$4:$C$19)</f>
        <v>Josh</v>
      </c>
      <c r="G2275" s="7">
        <v>42.56</v>
      </c>
      <c r="H2275" s="7">
        <f t="shared" si="144"/>
        <v>4.2560000000000002</v>
      </c>
      <c r="I2275" s="7">
        <f t="shared" si="145"/>
        <v>46.816000000000003</v>
      </c>
      <c r="J2275" s="7">
        <v>0.38</v>
      </c>
      <c r="K2275" s="7">
        <f t="shared" si="142"/>
        <v>16.172800000000002</v>
      </c>
      <c r="L2275" s="7" t="s">
        <v>5080</v>
      </c>
      <c r="M2275" s="7">
        <v>6</v>
      </c>
      <c r="N2275" s="7">
        <f>INDEX('Delivery Distances'!$B$6:$K$20,MATCH('Sales Summary_working sheet'!L2275,'Delivery Distances'!$A$6:$A$20,0),MATCH('Sales Summary_working sheet'!M2275,'Delivery Distances'!$B$5:$K$5,0))</f>
        <v>3</v>
      </c>
      <c r="O2275" s="7" cm="1">
        <f t="array" ref="O2275">_xlfn.XLOOKUP(L2275,'Delivery Distances'!$A$6:$A$20,_xlfn.XLOOKUP('Sales Summary_working sheet'!M2275,'Delivery Distances'!$B$5:$K$5,'Delivery Distances'!$B$6:$K$20))</f>
        <v>3</v>
      </c>
      <c r="P2275" s="7">
        <f t="shared" si="143"/>
        <v>7</v>
      </c>
    </row>
    <row r="2276" spans="1:16" ht="15.75" customHeight="1" x14ac:dyDescent="0.15">
      <c r="A2276" s="13">
        <v>43995</v>
      </c>
      <c r="B2276" s="19" t="s">
        <v>5359</v>
      </c>
      <c r="C2276" s="7" t="s">
        <v>2410</v>
      </c>
      <c r="D2276" s="14">
        <v>2</v>
      </c>
      <c r="E2276" s="14" t="str">
        <f>_xlfn.XLOOKUP(D2276,'Meal Info'!$A$4:$A$19,'Meal Info'!$B$4:$B$19)</f>
        <v>Tuna</v>
      </c>
      <c r="F2276" s="14" t="str">
        <f>_xlfn.XLOOKUP(D2276,'Meal Info'!$A$4:$A$19,'Meal Info'!$C$4:$C$19)</f>
        <v>Josh</v>
      </c>
      <c r="G2276" s="7">
        <v>17.52</v>
      </c>
      <c r="H2276" s="7">
        <f t="shared" si="144"/>
        <v>1.752</v>
      </c>
      <c r="I2276" s="7">
        <f t="shared" si="145"/>
        <v>19.271999999999998</v>
      </c>
      <c r="J2276" s="7">
        <v>0.08</v>
      </c>
      <c r="K2276" s="7">
        <f t="shared" si="142"/>
        <v>1.4016</v>
      </c>
      <c r="L2276" s="7" t="s">
        <v>27</v>
      </c>
      <c r="M2276" s="7">
        <v>4</v>
      </c>
      <c r="N2276" s="7">
        <f>INDEX('Delivery Distances'!$B$6:$K$20,MATCH('Sales Summary_working sheet'!L2276,'Delivery Distances'!$A$6:$A$20,0),MATCH('Sales Summary_working sheet'!M2276,'Delivery Distances'!$B$5:$K$5,0))</f>
        <v>5</v>
      </c>
      <c r="O2276" s="7" cm="1">
        <f t="array" ref="O2276">_xlfn.XLOOKUP(L2276,'Delivery Distances'!$A$6:$A$20,_xlfn.XLOOKUP('Sales Summary_working sheet'!M2276,'Delivery Distances'!$B$5:$K$5,'Delivery Distances'!$B$6:$K$20))</f>
        <v>5</v>
      </c>
      <c r="P2276" s="7">
        <f t="shared" si="143"/>
        <v>9</v>
      </c>
    </row>
    <row r="2277" spans="1:16" ht="15.75" customHeight="1" x14ac:dyDescent="0.15">
      <c r="A2277" s="13">
        <v>43995</v>
      </c>
      <c r="B2277" s="19" t="s">
        <v>5359</v>
      </c>
      <c r="C2277" s="7" t="s">
        <v>1407</v>
      </c>
      <c r="D2277" s="14">
        <v>7</v>
      </c>
      <c r="E2277" s="14" t="str">
        <f>_xlfn.XLOOKUP(D2277,'Meal Info'!$A$4:$A$19,'Meal Info'!$B$4:$B$19)</f>
        <v>Vegan</v>
      </c>
      <c r="F2277" s="14" t="str">
        <f>_xlfn.XLOOKUP(D2277,'Meal Info'!$A$4:$A$19,'Meal Info'!$C$4:$C$19)</f>
        <v>Josh</v>
      </c>
      <c r="G2277" s="7">
        <v>60.51</v>
      </c>
      <c r="H2277" s="7">
        <f t="shared" si="144"/>
        <v>6.0510000000000002</v>
      </c>
      <c r="I2277" s="7">
        <f t="shared" si="145"/>
        <v>66.560999999999993</v>
      </c>
      <c r="J2277" s="7">
        <v>0.38</v>
      </c>
      <c r="K2277" s="7">
        <f t="shared" si="142"/>
        <v>22.9938</v>
      </c>
      <c r="L2277" s="7" t="s">
        <v>5081</v>
      </c>
      <c r="M2277" s="7">
        <v>8</v>
      </c>
      <c r="N2277" s="7">
        <f>INDEX('Delivery Distances'!$B$6:$K$20,MATCH('Sales Summary_working sheet'!L2277,'Delivery Distances'!$A$6:$A$20,0),MATCH('Sales Summary_working sheet'!M2277,'Delivery Distances'!$B$5:$K$5,0))</f>
        <v>2</v>
      </c>
      <c r="O2277" s="7" cm="1">
        <f t="array" ref="O2277">_xlfn.XLOOKUP(L2277,'Delivery Distances'!$A$6:$A$20,_xlfn.XLOOKUP('Sales Summary_working sheet'!M2277,'Delivery Distances'!$B$5:$K$5,'Delivery Distances'!$B$6:$K$20))</f>
        <v>2</v>
      </c>
      <c r="P2277" s="7">
        <f t="shared" si="143"/>
        <v>6</v>
      </c>
    </row>
    <row r="2278" spans="1:16" ht="15.75" customHeight="1" x14ac:dyDescent="0.15">
      <c r="A2278" s="13">
        <v>43995</v>
      </c>
      <c r="B2278" s="19" t="s">
        <v>5359</v>
      </c>
      <c r="C2278" s="7" t="s">
        <v>627</v>
      </c>
      <c r="D2278" s="14">
        <v>2</v>
      </c>
      <c r="E2278" s="14" t="str">
        <f>_xlfn.XLOOKUP(D2278,'Meal Info'!$A$4:$A$19,'Meal Info'!$B$4:$B$19)</f>
        <v>Tuna</v>
      </c>
      <c r="F2278" s="14" t="str">
        <f>_xlfn.XLOOKUP(D2278,'Meal Info'!$A$4:$A$19,'Meal Info'!$C$4:$C$19)</f>
        <v>Josh</v>
      </c>
      <c r="G2278" s="7">
        <v>54.45</v>
      </c>
      <c r="H2278" s="7">
        <f t="shared" si="144"/>
        <v>5.4450000000000003</v>
      </c>
      <c r="I2278" s="7">
        <f t="shared" si="145"/>
        <v>59.895000000000003</v>
      </c>
      <c r="J2278" s="7">
        <v>0.26</v>
      </c>
      <c r="K2278" s="7">
        <f t="shared" si="142"/>
        <v>14.157000000000002</v>
      </c>
      <c r="L2278" s="7" t="s">
        <v>5079</v>
      </c>
      <c r="M2278" s="7">
        <v>1</v>
      </c>
      <c r="N2278" s="7">
        <f>INDEX('Delivery Distances'!$B$6:$K$20,MATCH('Sales Summary_working sheet'!L2278,'Delivery Distances'!$A$6:$A$20,0),MATCH('Sales Summary_working sheet'!M2278,'Delivery Distances'!$B$5:$K$5,0))</f>
        <v>5</v>
      </c>
      <c r="O2278" s="7" cm="1">
        <f t="array" ref="O2278">_xlfn.XLOOKUP(L2278,'Delivery Distances'!$A$6:$A$20,_xlfn.XLOOKUP('Sales Summary_working sheet'!M2278,'Delivery Distances'!$B$5:$K$5,'Delivery Distances'!$B$6:$K$20))</f>
        <v>5</v>
      </c>
      <c r="P2278" s="7">
        <f t="shared" si="143"/>
        <v>9</v>
      </c>
    </row>
    <row r="2279" spans="1:16" ht="15.75" customHeight="1" x14ac:dyDescent="0.15">
      <c r="A2279" s="13">
        <v>43995</v>
      </c>
      <c r="B2279" s="19" t="s">
        <v>5359</v>
      </c>
      <c r="C2279" s="7" t="s">
        <v>2297</v>
      </c>
      <c r="D2279" s="14">
        <v>7</v>
      </c>
      <c r="E2279" s="14" t="str">
        <f>_xlfn.XLOOKUP(D2279,'Meal Info'!$A$4:$A$19,'Meal Info'!$B$4:$B$19)</f>
        <v>Vegan</v>
      </c>
      <c r="F2279" s="14" t="str">
        <f>_xlfn.XLOOKUP(D2279,'Meal Info'!$A$4:$A$19,'Meal Info'!$C$4:$C$19)</f>
        <v>Josh</v>
      </c>
      <c r="G2279" s="7">
        <v>86.14</v>
      </c>
      <c r="H2279" s="7">
        <f t="shared" si="144"/>
        <v>8.6140000000000008</v>
      </c>
      <c r="I2279" s="7">
        <f t="shared" si="145"/>
        <v>94.754000000000005</v>
      </c>
      <c r="J2279" s="7">
        <v>0.08</v>
      </c>
      <c r="K2279" s="7">
        <f t="shared" si="142"/>
        <v>6.8912000000000004</v>
      </c>
      <c r="L2279" s="7" t="s">
        <v>26</v>
      </c>
      <c r="M2279" s="7">
        <v>1</v>
      </c>
      <c r="N2279" s="7">
        <f>INDEX('Delivery Distances'!$B$6:$K$20,MATCH('Sales Summary_working sheet'!L2279,'Delivery Distances'!$A$6:$A$20,0),MATCH('Sales Summary_working sheet'!M2279,'Delivery Distances'!$B$5:$K$5,0))</f>
        <v>2</v>
      </c>
      <c r="O2279" s="7" cm="1">
        <f t="array" ref="O2279">_xlfn.XLOOKUP(L2279,'Delivery Distances'!$A$6:$A$20,_xlfn.XLOOKUP('Sales Summary_working sheet'!M2279,'Delivery Distances'!$B$5:$K$5,'Delivery Distances'!$B$6:$K$20))</f>
        <v>2</v>
      </c>
      <c r="P2279" s="7">
        <f t="shared" si="143"/>
        <v>6</v>
      </c>
    </row>
    <row r="2280" spans="1:16" ht="15.75" customHeight="1" x14ac:dyDescent="0.15">
      <c r="A2280" s="13">
        <v>43995</v>
      </c>
      <c r="B2280" s="19" t="s">
        <v>5359</v>
      </c>
      <c r="C2280" s="7" t="s">
        <v>2599</v>
      </c>
      <c r="D2280" s="14">
        <v>2</v>
      </c>
      <c r="E2280" s="14" t="str">
        <f>_xlfn.XLOOKUP(D2280,'Meal Info'!$A$4:$A$19,'Meal Info'!$B$4:$B$19)</f>
        <v>Tuna</v>
      </c>
      <c r="F2280" s="14" t="str">
        <f>_xlfn.XLOOKUP(D2280,'Meal Info'!$A$4:$A$19,'Meal Info'!$C$4:$C$19)</f>
        <v>Josh</v>
      </c>
      <c r="G2280" s="7">
        <v>46.8</v>
      </c>
      <c r="H2280" s="7">
        <f t="shared" si="144"/>
        <v>4.68</v>
      </c>
      <c r="I2280" s="7">
        <f t="shared" si="145"/>
        <v>51.48</v>
      </c>
      <c r="J2280" s="7">
        <v>0.35</v>
      </c>
      <c r="K2280" s="7">
        <f t="shared" si="142"/>
        <v>16.38</v>
      </c>
      <c r="L2280" s="7" t="s">
        <v>31</v>
      </c>
      <c r="M2280" s="7">
        <v>9</v>
      </c>
      <c r="N2280" s="7">
        <f>INDEX('Delivery Distances'!$B$6:$K$20,MATCH('Sales Summary_working sheet'!L2280,'Delivery Distances'!$A$6:$A$20,0),MATCH('Sales Summary_working sheet'!M2280,'Delivery Distances'!$B$5:$K$5,0))</f>
        <v>14</v>
      </c>
      <c r="O2280" s="7" cm="1">
        <f t="array" ref="O2280">_xlfn.XLOOKUP(L2280,'Delivery Distances'!$A$6:$A$20,_xlfn.XLOOKUP('Sales Summary_working sheet'!M2280,'Delivery Distances'!$B$5:$K$5,'Delivery Distances'!$B$6:$K$20))</f>
        <v>14</v>
      </c>
      <c r="P2280" s="7">
        <f t="shared" si="143"/>
        <v>14</v>
      </c>
    </row>
    <row r="2281" spans="1:16" ht="15.75" customHeight="1" x14ac:dyDescent="0.15">
      <c r="A2281" s="13">
        <v>43995</v>
      </c>
      <c r="B2281" s="19" t="s">
        <v>5359</v>
      </c>
      <c r="C2281" s="7" t="s">
        <v>1397</v>
      </c>
      <c r="D2281" s="14">
        <v>2</v>
      </c>
      <c r="E2281" s="14" t="str">
        <f>_xlfn.XLOOKUP(D2281,'Meal Info'!$A$4:$A$19,'Meal Info'!$B$4:$B$19)</f>
        <v>Tuna</v>
      </c>
      <c r="F2281" s="14" t="str">
        <f>_xlfn.XLOOKUP(D2281,'Meal Info'!$A$4:$A$19,'Meal Info'!$C$4:$C$19)</f>
        <v>Josh</v>
      </c>
      <c r="G2281" s="7">
        <v>9.09</v>
      </c>
      <c r="H2281" s="7">
        <f t="shared" si="144"/>
        <v>0.90900000000000003</v>
      </c>
      <c r="I2281" s="7">
        <f t="shared" si="145"/>
        <v>9.9990000000000006</v>
      </c>
      <c r="J2281" s="7">
        <v>0.13</v>
      </c>
      <c r="K2281" s="7">
        <f t="shared" si="142"/>
        <v>1.1817</v>
      </c>
      <c r="L2281" s="7" t="s">
        <v>5080</v>
      </c>
      <c r="M2281" s="7">
        <v>7</v>
      </c>
      <c r="N2281" s="7">
        <f>INDEX('Delivery Distances'!$B$6:$K$20,MATCH('Sales Summary_working sheet'!L2281,'Delivery Distances'!$A$6:$A$20,0),MATCH('Sales Summary_working sheet'!M2281,'Delivery Distances'!$B$5:$K$5,0))</f>
        <v>1</v>
      </c>
      <c r="O2281" s="7" cm="1">
        <f t="array" ref="O2281">_xlfn.XLOOKUP(L2281,'Delivery Distances'!$A$6:$A$20,_xlfn.XLOOKUP('Sales Summary_working sheet'!M2281,'Delivery Distances'!$B$5:$K$5,'Delivery Distances'!$B$6:$K$20))</f>
        <v>1</v>
      </c>
      <c r="P2281" s="7">
        <f t="shared" si="143"/>
        <v>3</v>
      </c>
    </row>
    <row r="2282" spans="1:16" ht="15.75" customHeight="1" x14ac:dyDescent="0.15">
      <c r="A2282" s="13">
        <v>43995</v>
      </c>
      <c r="B2282" s="19" t="s">
        <v>5359</v>
      </c>
      <c r="C2282" s="7" t="s">
        <v>204</v>
      </c>
      <c r="D2282" s="14">
        <v>7</v>
      </c>
      <c r="E2282" s="14" t="str">
        <f>_xlfn.XLOOKUP(D2282,'Meal Info'!$A$4:$A$19,'Meal Info'!$B$4:$B$19)</f>
        <v>Vegan</v>
      </c>
      <c r="F2282" s="14" t="str">
        <f>_xlfn.XLOOKUP(D2282,'Meal Info'!$A$4:$A$19,'Meal Info'!$C$4:$C$19)</f>
        <v>Josh</v>
      </c>
      <c r="G2282" s="7">
        <v>96.47</v>
      </c>
      <c r="H2282" s="7">
        <f t="shared" si="144"/>
        <v>9.6470000000000002</v>
      </c>
      <c r="I2282" s="7">
        <f t="shared" si="145"/>
        <v>106.117</v>
      </c>
      <c r="J2282" s="7">
        <v>0.08</v>
      </c>
      <c r="K2282" s="7">
        <f t="shared" si="142"/>
        <v>7.7176</v>
      </c>
      <c r="L2282" s="7" t="s">
        <v>5080</v>
      </c>
      <c r="M2282" s="7">
        <v>1</v>
      </c>
      <c r="N2282" s="7">
        <f>INDEX('Delivery Distances'!$B$6:$K$20,MATCH('Sales Summary_working sheet'!L2282,'Delivery Distances'!$A$6:$A$20,0),MATCH('Sales Summary_working sheet'!M2282,'Delivery Distances'!$B$5:$K$5,0))</f>
        <v>2</v>
      </c>
      <c r="O2282" s="7" cm="1">
        <f t="array" ref="O2282">_xlfn.XLOOKUP(L2282,'Delivery Distances'!$A$6:$A$20,_xlfn.XLOOKUP('Sales Summary_working sheet'!M2282,'Delivery Distances'!$B$5:$K$5,'Delivery Distances'!$B$6:$K$20))</f>
        <v>2</v>
      </c>
      <c r="P2282" s="7">
        <f t="shared" si="143"/>
        <v>6</v>
      </c>
    </row>
    <row r="2283" spans="1:16" ht="15.75" customHeight="1" x14ac:dyDescent="0.15">
      <c r="A2283" s="13">
        <v>43995</v>
      </c>
      <c r="B2283" s="19" t="s">
        <v>5359</v>
      </c>
      <c r="C2283" s="7" t="s">
        <v>4668</v>
      </c>
      <c r="D2283" s="14">
        <v>2</v>
      </c>
      <c r="E2283" s="14" t="str">
        <f>_xlfn.XLOOKUP(D2283,'Meal Info'!$A$4:$A$19,'Meal Info'!$B$4:$B$19)</f>
        <v>Tuna</v>
      </c>
      <c r="F2283" s="14" t="str">
        <f>_xlfn.XLOOKUP(D2283,'Meal Info'!$A$4:$A$19,'Meal Info'!$C$4:$C$19)</f>
        <v>Josh</v>
      </c>
      <c r="G2283" s="7">
        <v>51.69</v>
      </c>
      <c r="H2283" s="7">
        <f t="shared" si="144"/>
        <v>5.1690000000000005</v>
      </c>
      <c r="I2283" s="7">
        <f t="shared" si="145"/>
        <v>56.858999999999995</v>
      </c>
      <c r="J2283" s="7">
        <v>0.2</v>
      </c>
      <c r="K2283" s="7">
        <f t="shared" si="142"/>
        <v>10.338000000000001</v>
      </c>
      <c r="L2283" s="7" t="s">
        <v>5075</v>
      </c>
      <c r="M2283" s="7">
        <v>1</v>
      </c>
      <c r="N2283" s="7">
        <f>INDEX('Delivery Distances'!$B$6:$K$20,MATCH('Sales Summary_working sheet'!L2283,'Delivery Distances'!$A$6:$A$20,0),MATCH('Sales Summary_working sheet'!M2283,'Delivery Distances'!$B$5:$K$5,0))</f>
        <v>3</v>
      </c>
      <c r="O2283" s="7" cm="1">
        <f t="array" ref="O2283">_xlfn.XLOOKUP(L2283,'Delivery Distances'!$A$6:$A$20,_xlfn.XLOOKUP('Sales Summary_working sheet'!M2283,'Delivery Distances'!$B$5:$K$5,'Delivery Distances'!$B$6:$K$20))</f>
        <v>3</v>
      </c>
      <c r="P2283" s="7">
        <f t="shared" si="143"/>
        <v>7</v>
      </c>
    </row>
    <row r="2284" spans="1:16" ht="15.75" customHeight="1" x14ac:dyDescent="0.15">
      <c r="A2284" s="13">
        <v>43995</v>
      </c>
      <c r="B2284" s="19" t="s">
        <v>5359</v>
      </c>
      <c r="C2284" s="7" t="s">
        <v>4137</v>
      </c>
      <c r="D2284" s="14">
        <v>7</v>
      </c>
      <c r="E2284" s="14" t="str">
        <f>_xlfn.XLOOKUP(D2284,'Meal Info'!$A$4:$A$19,'Meal Info'!$B$4:$B$19)</f>
        <v>Vegan</v>
      </c>
      <c r="F2284" s="14" t="str">
        <f>_xlfn.XLOOKUP(D2284,'Meal Info'!$A$4:$A$19,'Meal Info'!$C$4:$C$19)</f>
        <v>Josh</v>
      </c>
      <c r="G2284" s="7">
        <v>67.31</v>
      </c>
      <c r="H2284" s="7">
        <f t="shared" si="144"/>
        <v>6.7310000000000008</v>
      </c>
      <c r="I2284" s="7">
        <f t="shared" si="145"/>
        <v>74.040999999999997</v>
      </c>
      <c r="J2284" s="7">
        <v>0.25</v>
      </c>
      <c r="K2284" s="7">
        <f t="shared" si="142"/>
        <v>16.827500000000001</v>
      </c>
      <c r="L2284" s="7" t="s">
        <v>5080</v>
      </c>
      <c r="M2284" s="7">
        <v>1</v>
      </c>
      <c r="N2284" s="7">
        <f>INDEX('Delivery Distances'!$B$6:$K$20,MATCH('Sales Summary_working sheet'!L2284,'Delivery Distances'!$A$6:$A$20,0),MATCH('Sales Summary_working sheet'!M2284,'Delivery Distances'!$B$5:$K$5,0))</f>
        <v>2</v>
      </c>
      <c r="O2284" s="7" cm="1">
        <f t="array" ref="O2284">_xlfn.XLOOKUP(L2284,'Delivery Distances'!$A$6:$A$20,_xlfn.XLOOKUP('Sales Summary_working sheet'!M2284,'Delivery Distances'!$B$5:$K$5,'Delivery Distances'!$B$6:$K$20))</f>
        <v>2</v>
      </c>
      <c r="P2284" s="7">
        <f t="shared" si="143"/>
        <v>6</v>
      </c>
    </row>
    <row r="2285" spans="1:16" ht="15.75" customHeight="1" x14ac:dyDescent="0.15">
      <c r="A2285" s="13">
        <v>43995</v>
      </c>
      <c r="B2285" s="19" t="s">
        <v>5359</v>
      </c>
      <c r="C2285" s="7" t="s">
        <v>2643</v>
      </c>
      <c r="D2285" s="14">
        <v>7</v>
      </c>
      <c r="E2285" s="14" t="str">
        <f>_xlfn.XLOOKUP(D2285,'Meal Info'!$A$4:$A$19,'Meal Info'!$B$4:$B$19)</f>
        <v>Vegan</v>
      </c>
      <c r="F2285" s="14" t="str">
        <f>_xlfn.XLOOKUP(D2285,'Meal Info'!$A$4:$A$19,'Meal Info'!$C$4:$C$19)</f>
        <v>Josh</v>
      </c>
      <c r="G2285" s="7">
        <v>12.92</v>
      </c>
      <c r="H2285" s="7">
        <f t="shared" si="144"/>
        <v>1.292</v>
      </c>
      <c r="I2285" s="7">
        <f t="shared" si="145"/>
        <v>14.212</v>
      </c>
      <c r="J2285" s="7">
        <v>0.34</v>
      </c>
      <c r="K2285" s="7">
        <f t="shared" si="142"/>
        <v>4.3928000000000003</v>
      </c>
      <c r="L2285" s="7" t="s">
        <v>5080</v>
      </c>
      <c r="M2285" s="7">
        <v>8</v>
      </c>
      <c r="N2285" s="7">
        <f>INDEX('Delivery Distances'!$B$6:$K$20,MATCH('Sales Summary_working sheet'!L2285,'Delivery Distances'!$A$6:$A$20,0),MATCH('Sales Summary_working sheet'!M2285,'Delivery Distances'!$B$5:$K$5,0))</f>
        <v>2</v>
      </c>
      <c r="O2285" s="7" cm="1">
        <f t="array" ref="O2285">_xlfn.XLOOKUP(L2285,'Delivery Distances'!$A$6:$A$20,_xlfn.XLOOKUP('Sales Summary_working sheet'!M2285,'Delivery Distances'!$B$5:$K$5,'Delivery Distances'!$B$6:$K$20))</f>
        <v>2</v>
      </c>
      <c r="P2285" s="7">
        <f t="shared" si="143"/>
        <v>6</v>
      </c>
    </row>
    <row r="2286" spans="1:16" ht="15.75" customHeight="1" x14ac:dyDescent="0.15">
      <c r="A2286" s="13">
        <v>43995</v>
      </c>
      <c r="B2286" s="19" t="s">
        <v>5359</v>
      </c>
      <c r="C2286" s="7" t="s">
        <v>4540</v>
      </c>
      <c r="D2286" s="14">
        <v>2</v>
      </c>
      <c r="E2286" s="14" t="str">
        <f>_xlfn.XLOOKUP(D2286,'Meal Info'!$A$4:$A$19,'Meal Info'!$B$4:$B$19)</f>
        <v>Tuna</v>
      </c>
      <c r="F2286" s="14" t="str">
        <f>_xlfn.XLOOKUP(D2286,'Meal Info'!$A$4:$A$19,'Meal Info'!$C$4:$C$19)</f>
        <v>Josh</v>
      </c>
      <c r="G2286" s="7">
        <v>35.65</v>
      </c>
      <c r="H2286" s="7">
        <f t="shared" si="144"/>
        <v>3.5649999999999999</v>
      </c>
      <c r="I2286" s="7">
        <f t="shared" si="145"/>
        <v>39.214999999999996</v>
      </c>
      <c r="J2286" s="7">
        <v>0.31</v>
      </c>
      <c r="K2286" s="7">
        <f t="shared" si="142"/>
        <v>11.051499999999999</v>
      </c>
      <c r="L2286" s="7" t="s">
        <v>31</v>
      </c>
      <c r="M2286" s="7">
        <v>6</v>
      </c>
      <c r="N2286" s="7">
        <f>INDEX('Delivery Distances'!$B$6:$K$20,MATCH('Sales Summary_working sheet'!L2286,'Delivery Distances'!$A$6:$A$20,0),MATCH('Sales Summary_working sheet'!M2286,'Delivery Distances'!$B$5:$K$5,0))</f>
        <v>17</v>
      </c>
      <c r="O2286" s="7" cm="1">
        <f t="array" ref="O2286">_xlfn.XLOOKUP(L2286,'Delivery Distances'!$A$6:$A$20,_xlfn.XLOOKUP('Sales Summary_working sheet'!M2286,'Delivery Distances'!$B$5:$K$5,'Delivery Distances'!$B$6:$K$20))</f>
        <v>17</v>
      </c>
      <c r="P2286" s="7">
        <f t="shared" si="143"/>
        <v>15.5</v>
      </c>
    </row>
    <row r="2287" spans="1:16" ht="15.75" customHeight="1" x14ac:dyDescent="0.15">
      <c r="A2287" s="13">
        <v>43995</v>
      </c>
      <c r="B2287" s="19" t="s">
        <v>5359</v>
      </c>
      <c r="C2287" s="7" t="s">
        <v>4116</v>
      </c>
      <c r="D2287" s="14">
        <v>2</v>
      </c>
      <c r="E2287" s="14" t="str">
        <f>_xlfn.XLOOKUP(D2287,'Meal Info'!$A$4:$A$19,'Meal Info'!$B$4:$B$19)</f>
        <v>Tuna</v>
      </c>
      <c r="F2287" s="14" t="str">
        <f>_xlfn.XLOOKUP(D2287,'Meal Info'!$A$4:$A$19,'Meal Info'!$C$4:$C$19)</f>
        <v>Josh</v>
      </c>
      <c r="G2287" s="7">
        <v>33.479999999999997</v>
      </c>
      <c r="H2287" s="7">
        <f t="shared" si="144"/>
        <v>3.3479999999999999</v>
      </c>
      <c r="I2287" s="7">
        <f t="shared" si="145"/>
        <v>36.827999999999996</v>
      </c>
      <c r="J2287" s="7">
        <v>0.09</v>
      </c>
      <c r="K2287" s="7">
        <f t="shared" si="142"/>
        <v>3.0131999999999994</v>
      </c>
      <c r="L2287" s="7" t="s">
        <v>5076</v>
      </c>
      <c r="M2287" s="7">
        <v>5</v>
      </c>
      <c r="N2287" s="7">
        <f>INDEX('Delivery Distances'!$B$6:$K$20,MATCH('Sales Summary_working sheet'!L2287,'Delivery Distances'!$A$6:$A$20,0),MATCH('Sales Summary_working sheet'!M2287,'Delivery Distances'!$B$5:$K$5,0))</f>
        <v>6</v>
      </c>
      <c r="O2287" s="7" cm="1">
        <f t="array" ref="O2287">_xlfn.XLOOKUP(L2287,'Delivery Distances'!$A$6:$A$20,_xlfn.XLOOKUP('Sales Summary_working sheet'!M2287,'Delivery Distances'!$B$5:$K$5,'Delivery Distances'!$B$6:$K$20))</f>
        <v>6</v>
      </c>
      <c r="P2287" s="7">
        <f t="shared" si="143"/>
        <v>10</v>
      </c>
    </row>
    <row r="2288" spans="1:16" ht="15.75" customHeight="1" x14ac:dyDescent="0.15">
      <c r="A2288" s="13">
        <v>43995</v>
      </c>
      <c r="B2288" s="19" t="s">
        <v>5359</v>
      </c>
      <c r="C2288" s="7" t="s">
        <v>4556</v>
      </c>
      <c r="D2288" s="14">
        <v>11</v>
      </c>
      <c r="E2288" s="14" t="str">
        <f>_xlfn.XLOOKUP(D2288,'Meal Info'!$A$4:$A$19,'Meal Info'!$B$4:$B$19)</f>
        <v>Vitamin boost</v>
      </c>
      <c r="F2288" s="14" t="str">
        <f>_xlfn.XLOOKUP(D2288,'Meal Info'!$A$4:$A$19,'Meal Info'!$C$4:$C$19)</f>
        <v>Josh</v>
      </c>
      <c r="G2288" s="7">
        <v>46.11</v>
      </c>
      <c r="H2288" s="7">
        <f t="shared" si="144"/>
        <v>4.6109999999999998</v>
      </c>
      <c r="I2288" s="7">
        <f t="shared" si="145"/>
        <v>50.720999999999997</v>
      </c>
      <c r="J2288" s="7">
        <v>0.06</v>
      </c>
      <c r="K2288" s="7">
        <f t="shared" si="142"/>
        <v>2.7665999999999999</v>
      </c>
      <c r="L2288" s="7" t="s">
        <v>29</v>
      </c>
      <c r="M2288" s="7">
        <v>2</v>
      </c>
      <c r="N2288" s="7">
        <f>INDEX('Delivery Distances'!$B$6:$K$20,MATCH('Sales Summary_working sheet'!L2288,'Delivery Distances'!$A$6:$A$20,0),MATCH('Sales Summary_working sheet'!M2288,'Delivery Distances'!$B$5:$K$5,0))</f>
        <v>18</v>
      </c>
      <c r="O2288" s="7" cm="1">
        <f t="array" ref="O2288">_xlfn.XLOOKUP(L2288,'Delivery Distances'!$A$6:$A$20,_xlfn.XLOOKUP('Sales Summary_working sheet'!M2288,'Delivery Distances'!$B$5:$K$5,'Delivery Distances'!$B$6:$K$20))</f>
        <v>18</v>
      </c>
      <c r="P2288" s="7">
        <f t="shared" si="143"/>
        <v>16</v>
      </c>
    </row>
    <row r="2289" spans="1:16" ht="15.75" customHeight="1" x14ac:dyDescent="0.15">
      <c r="A2289" s="13">
        <v>43995</v>
      </c>
      <c r="B2289" s="19" t="s">
        <v>5359</v>
      </c>
      <c r="C2289" s="7" t="s">
        <v>1103</v>
      </c>
      <c r="D2289" s="14">
        <v>11</v>
      </c>
      <c r="E2289" s="14" t="str">
        <f>_xlfn.XLOOKUP(D2289,'Meal Info'!$A$4:$A$19,'Meal Info'!$B$4:$B$19)</f>
        <v>Vitamin boost</v>
      </c>
      <c r="F2289" s="14" t="str">
        <f>_xlfn.XLOOKUP(D2289,'Meal Info'!$A$4:$A$19,'Meal Info'!$C$4:$C$19)</f>
        <v>Josh</v>
      </c>
      <c r="G2289" s="7">
        <v>39.020000000000003</v>
      </c>
      <c r="H2289" s="7">
        <f t="shared" si="144"/>
        <v>3.9020000000000006</v>
      </c>
      <c r="I2289" s="7">
        <f t="shared" si="145"/>
        <v>42.922000000000004</v>
      </c>
      <c r="J2289" s="7">
        <v>0.4</v>
      </c>
      <c r="K2289" s="7">
        <f t="shared" si="142"/>
        <v>15.608000000000002</v>
      </c>
      <c r="L2289" s="7" t="s">
        <v>5077</v>
      </c>
      <c r="M2289" s="7">
        <v>8</v>
      </c>
      <c r="N2289" s="7">
        <f>INDEX('Delivery Distances'!$B$6:$K$20,MATCH('Sales Summary_working sheet'!L2289,'Delivery Distances'!$A$6:$A$20,0),MATCH('Sales Summary_working sheet'!M2289,'Delivery Distances'!$B$5:$K$5,0))</f>
        <v>4</v>
      </c>
      <c r="O2289" s="7" cm="1">
        <f t="array" ref="O2289">_xlfn.XLOOKUP(L2289,'Delivery Distances'!$A$6:$A$20,_xlfn.XLOOKUP('Sales Summary_working sheet'!M2289,'Delivery Distances'!$B$5:$K$5,'Delivery Distances'!$B$6:$K$20))</f>
        <v>4</v>
      </c>
      <c r="P2289" s="7">
        <f t="shared" si="143"/>
        <v>8</v>
      </c>
    </row>
    <row r="2290" spans="1:16" ht="15.75" customHeight="1" x14ac:dyDescent="0.15">
      <c r="A2290" s="13">
        <v>43995</v>
      </c>
      <c r="B2290" s="19" t="s">
        <v>5359</v>
      </c>
      <c r="C2290" s="7" t="s">
        <v>4214</v>
      </c>
      <c r="D2290" s="14">
        <v>2</v>
      </c>
      <c r="E2290" s="14" t="str">
        <f>_xlfn.XLOOKUP(D2290,'Meal Info'!$A$4:$A$19,'Meal Info'!$B$4:$B$19)</f>
        <v>Tuna</v>
      </c>
      <c r="F2290" s="14" t="str">
        <f>_xlfn.XLOOKUP(D2290,'Meal Info'!$A$4:$A$19,'Meal Info'!$C$4:$C$19)</f>
        <v>Josh</v>
      </c>
      <c r="G2290" s="7">
        <v>82.96</v>
      </c>
      <c r="H2290" s="7">
        <f t="shared" si="144"/>
        <v>8.2959999999999994</v>
      </c>
      <c r="I2290" s="7">
        <f t="shared" si="145"/>
        <v>91.256</v>
      </c>
      <c r="J2290" s="7">
        <v>0.09</v>
      </c>
      <c r="K2290" s="7">
        <f t="shared" si="142"/>
        <v>7.4663999999999993</v>
      </c>
      <c r="L2290" s="7" t="s">
        <v>5078</v>
      </c>
      <c r="M2290" s="7">
        <v>9</v>
      </c>
      <c r="N2290" s="7">
        <f>INDEX('Delivery Distances'!$B$6:$K$20,MATCH('Sales Summary_working sheet'!L2290,'Delivery Distances'!$A$6:$A$20,0),MATCH('Sales Summary_working sheet'!M2290,'Delivery Distances'!$B$5:$K$5,0))</f>
        <v>6</v>
      </c>
      <c r="O2290" s="7" cm="1">
        <f t="array" ref="O2290">_xlfn.XLOOKUP(L2290,'Delivery Distances'!$A$6:$A$20,_xlfn.XLOOKUP('Sales Summary_working sheet'!M2290,'Delivery Distances'!$B$5:$K$5,'Delivery Distances'!$B$6:$K$20))</f>
        <v>6</v>
      </c>
      <c r="P2290" s="7">
        <f t="shared" si="143"/>
        <v>10</v>
      </c>
    </row>
    <row r="2291" spans="1:16" ht="15.75" customHeight="1" x14ac:dyDescent="0.15">
      <c r="A2291" s="13">
        <v>43995</v>
      </c>
      <c r="B2291" s="19" t="s">
        <v>5359</v>
      </c>
      <c r="C2291" s="7" t="s">
        <v>2211</v>
      </c>
      <c r="D2291" s="14">
        <v>11</v>
      </c>
      <c r="E2291" s="14" t="str">
        <f>_xlfn.XLOOKUP(D2291,'Meal Info'!$A$4:$A$19,'Meal Info'!$B$4:$B$19)</f>
        <v>Vitamin boost</v>
      </c>
      <c r="F2291" s="14" t="str">
        <f>_xlfn.XLOOKUP(D2291,'Meal Info'!$A$4:$A$19,'Meal Info'!$C$4:$C$19)</f>
        <v>Josh</v>
      </c>
      <c r="G2291" s="7">
        <v>29.47</v>
      </c>
      <c r="H2291" s="7">
        <f t="shared" si="144"/>
        <v>2.9470000000000001</v>
      </c>
      <c r="I2291" s="7">
        <f t="shared" si="145"/>
        <v>32.417000000000002</v>
      </c>
      <c r="J2291" s="7">
        <v>0.28999999999999998</v>
      </c>
      <c r="K2291" s="7">
        <f t="shared" si="142"/>
        <v>8.5462999999999987</v>
      </c>
      <c r="L2291" s="7" t="s">
        <v>31</v>
      </c>
      <c r="M2291" s="7">
        <v>5</v>
      </c>
      <c r="N2291" s="7">
        <f>INDEX('Delivery Distances'!$B$6:$K$20,MATCH('Sales Summary_working sheet'!L2291,'Delivery Distances'!$A$6:$A$20,0),MATCH('Sales Summary_working sheet'!M2291,'Delivery Distances'!$B$5:$K$5,0))</f>
        <v>3</v>
      </c>
      <c r="O2291" s="7" cm="1">
        <f t="array" ref="O2291">_xlfn.XLOOKUP(L2291,'Delivery Distances'!$A$6:$A$20,_xlfn.XLOOKUP('Sales Summary_working sheet'!M2291,'Delivery Distances'!$B$5:$K$5,'Delivery Distances'!$B$6:$K$20))</f>
        <v>3</v>
      </c>
      <c r="P2291" s="7">
        <f t="shared" si="143"/>
        <v>7</v>
      </c>
    </row>
    <row r="2292" spans="1:16" ht="15.75" customHeight="1" x14ac:dyDescent="0.15">
      <c r="A2292" s="13">
        <v>43995</v>
      </c>
      <c r="B2292" s="19" t="s">
        <v>5359</v>
      </c>
      <c r="C2292" s="7" t="s">
        <v>2399</v>
      </c>
      <c r="D2292" s="14">
        <v>7</v>
      </c>
      <c r="E2292" s="14" t="str">
        <f>_xlfn.XLOOKUP(D2292,'Meal Info'!$A$4:$A$19,'Meal Info'!$B$4:$B$19)</f>
        <v>Vegan</v>
      </c>
      <c r="F2292" s="14" t="str">
        <f>_xlfn.XLOOKUP(D2292,'Meal Info'!$A$4:$A$19,'Meal Info'!$C$4:$C$19)</f>
        <v>Josh</v>
      </c>
      <c r="G2292" s="7">
        <v>29.12</v>
      </c>
      <c r="H2292" s="7">
        <f t="shared" si="144"/>
        <v>2.9120000000000004</v>
      </c>
      <c r="I2292" s="7">
        <f t="shared" si="145"/>
        <v>32.032000000000004</v>
      </c>
      <c r="J2292" s="7">
        <v>0.4</v>
      </c>
      <c r="K2292" s="7">
        <f t="shared" si="142"/>
        <v>11.648000000000001</v>
      </c>
      <c r="L2292" s="7" t="s">
        <v>5080</v>
      </c>
      <c r="M2292" s="7">
        <v>10</v>
      </c>
      <c r="N2292" s="7">
        <f>INDEX('Delivery Distances'!$B$6:$K$20,MATCH('Sales Summary_working sheet'!L2292,'Delivery Distances'!$A$6:$A$20,0),MATCH('Sales Summary_working sheet'!M2292,'Delivery Distances'!$B$5:$K$5,0))</f>
        <v>5</v>
      </c>
      <c r="O2292" s="7" cm="1">
        <f t="array" ref="O2292">_xlfn.XLOOKUP(L2292,'Delivery Distances'!$A$6:$A$20,_xlfn.XLOOKUP('Sales Summary_working sheet'!M2292,'Delivery Distances'!$B$5:$K$5,'Delivery Distances'!$B$6:$K$20))</f>
        <v>5</v>
      </c>
      <c r="P2292" s="7">
        <f t="shared" si="143"/>
        <v>9</v>
      </c>
    </row>
    <row r="2293" spans="1:16" ht="15.75" customHeight="1" x14ac:dyDescent="0.15">
      <c r="A2293" s="13">
        <v>43995</v>
      </c>
      <c r="B2293" s="19" t="s">
        <v>5360</v>
      </c>
      <c r="C2293" s="7" t="s">
        <v>1860</v>
      </c>
      <c r="D2293" s="14">
        <v>11</v>
      </c>
      <c r="E2293" s="14" t="str">
        <f>_xlfn.XLOOKUP(D2293,'Meal Info'!$A$4:$A$19,'Meal Info'!$B$4:$B$19)</f>
        <v>Vitamin boost</v>
      </c>
      <c r="F2293" s="14" t="str">
        <f>_xlfn.XLOOKUP(D2293,'Meal Info'!$A$4:$A$19,'Meal Info'!$C$4:$C$19)</f>
        <v>Josh</v>
      </c>
      <c r="G2293" s="7">
        <v>4.2300000000000004</v>
      </c>
      <c r="H2293" s="7">
        <f t="shared" si="144"/>
        <v>0.42300000000000004</v>
      </c>
      <c r="I2293" s="7">
        <f t="shared" si="145"/>
        <v>4.6530000000000005</v>
      </c>
      <c r="J2293" s="7">
        <v>0.37</v>
      </c>
      <c r="K2293" s="7">
        <f t="shared" si="142"/>
        <v>1.5651000000000002</v>
      </c>
      <c r="L2293" s="7" t="s">
        <v>5079</v>
      </c>
      <c r="M2293" s="7">
        <v>6</v>
      </c>
      <c r="N2293" s="7">
        <f>INDEX('Delivery Distances'!$B$6:$K$20,MATCH('Sales Summary_working sheet'!L2293,'Delivery Distances'!$A$6:$A$20,0),MATCH('Sales Summary_working sheet'!M2293,'Delivery Distances'!$B$5:$K$5,0))</f>
        <v>3</v>
      </c>
      <c r="O2293" s="7" cm="1">
        <f t="array" ref="O2293">_xlfn.XLOOKUP(L2293,'Delivery Distances'!$A$6:$A$20,_xlfn.XLOOKUP('Sales Summary_working sheet'!M2293,'Delivery Distances'!$B$5:$K$5,'Delivery Distances'!$B$6:$K$20))</f>
        <v>3</v>
      </c>
      <c r="P2293" s="7">
        <f t="shared" si="143"/>
        <v>7</v>
      </c>
    </row>
    <row r="2294" spans="1:16" ht="15.75" customHeight="1" x14ac:dyDescent="0.15">
      <c r="A2294" s="13">
        <v>43995</v>
      </c>
      <c r="B2294" s="19" t="s">
        <v>5360</v>
      </c>
      <c r="C2294" s="7" t="s">
        <v>4096</v>
      </c>
      <c r="D2294" s="14">
        <v>11</v>
      </c>
      <c r="E2294" s="14" t="str">
        <f>_xlfn.XLOOKUP(D2294,'Meal Info'!$A$4:$A$19,'Meal Info'!$B$4:$B$19)</f>
        <v>Vitamin boost</v>
      </c>
      <c r="F2294" s="14" t="str">
        <f>_xlfn.XLOOKUP(D2294,'Meal Info'!$A$4:$A$19,'Meal Info'!$C$4:$C$19)</f>
        <v>Josh</v>
      </c>
      <c r="G2294" s="7">
        <v>94.78</v>
      </c>
      <c r="H2294" s="7">
        <f t="shared" si="144"/>
        <v>9.4779999999999998</v>
      </c>
      <c r="I2294" s="7">
        <f t="shared" si="145"/>
        <v>104.258</v>
      </c>
      <c r="J2294" s="7">
        <v>0.24</v>
      </c>
      <c r="K2294" s="7">
        <f t="shared" si="142"/>
        <v>22.747199999999999</v>
      </c>
      <c r="L2294" s="7" t="s">
        <v>5077</v>
      </c>
      <c r="M2294" s="7">
        <v>7</v>
      </c>
      <c r="N2294" s="7">
        <f>INDEX('Delivery Distances'!$B$6:$K$20,MATCH('Sales Summary_working sheet'!L2294,'Delivery Distances'!$A$6:$A$20,0),MATCH('Sales Summary_working sheet'!M2294,'Delivery Distances'!$B$5:$K$5,0))</f>
        <v>1</v>
      </c>
      <c r="O2294" s="7" cm="1">
        <f t="array" ref="O2294">_xlfn.XLOOKUP(L2294,'Delivery Distances'!$A$6:$A$20,_xlfn.XLOOKUP('Sales Summary_working sheet'!M2294,'Delivery Distances'!$B$5:$K$5,'Delivery Distances'!$B$6:$K$20))</f>
        <v>1</v>
      </c>
      <c r="P2294" s="7">
        <f t="shared" si="143"/>
        <v>3</v>
      </c>
    </row>
    <row r="2295" spans="1:16" ht="15.75" customHeight="1" x14ac:dyDescent="0.15">
      <c r="A2295" s="13">
        <v>43995</v>
      </c>
      <c r="B2295" s="19" t="s">
        <v>5360</v>
      </c>
      <c r="C2295" s="7" t="s">
        <v>1933</v>
      </c>
      <c r="D2295" s="14">
        <v>11</v>
      </c>
      <c r="E2295" s="14" t="str">
        <f>_xlfn.XLOOKUP(D2295,'Meal Info'!$A$4:$A$19,'Meal Info'!$B$4:$B$19)</f>
        <v>Vitamin boost</v>
      </c>
      <c r="F2295" s="14" t="str">
        <f>_xlfn.XLOOKUP(D2295,'Meal Info'!$A$4:$A$19,'Meal Info'!$C$4:$C$19)</f>
        <v>Josh</v>
      </c>
      <c r="G2295" s="7">
        <v>82.29</v>
      </c>
      <c r="H2295" s="7">
        <f t="shared" si="144"/>
        <v>8.229000000000001</v>
      </c>
      <c r="I2295" s="7">
        <f t="shared" si="145"/>
        <v>90.519000000000005</v>
      </c>
      <c r="J2295" s="7">
        <v>0.34</v>
      </c>
      <c r="K2295" s="7">
        <f t="shared" si="142"/>
        <v>27.978600000000004</v>
      </c>
      <c r="L2295" s="7" t="s">
        <v>27</v>
      </c>
      <c r="M2295" s="7">
        <v>2</v>
      </c>
      <c r="N2295" s="7">
        <f>INDEX('Delivery Distances'!$B$6:$K$20,MATCH('Sales Summary_working sheet'!L2295,'Delivery Distances'!$A$6:$A$20,0),MATCH('Sales Summary_working sheet'!M2295,'Delivery Distances'!$B$5:$K$5,0))</f>
        <v>8</v>
      </c>
      <c r="O2295" s="7" cm="1">
        <f t="array" ref="O2295">_xlfn.XLOOKUP(L2295,'Delivery Distances'!$A$6:$A$20,_xlfn.XLOOKUP('Sales Summary_working sheet'!M2295,'Delivery Distances'!$B$5:$K$5,'Delivery Distances'!$B$6:$K$20))</f>
        <v>8</v>
      </c>
      <c r="P2295" s="7">
        <f t="shared" si="143"/>
        <v>11</v>
      </c>
    </row>
    <row r="2296" spans="1:16" ht="15.75" customHeight="1" x14ac:dyDescent="0.15">
      <c r="A2296" s="13">
        <v>43995</v>
      </c>
      <c r="B2296" s="19" t="s">
        <v>5360</v>
      </c>
      <c r="C2296" s="7" t="s">
        <v>1972</v>
      </c>
      <c r="D2296" s="14">
        <v>7</v>
      </c>
      <c r="E2296" s="14" t="str">
        <f>_xlfn.XLOOKUP(D2296,'Meal Info'!$A$4:$A$19,'Meal Info'!$B$4:$B$19)</f>
        <v>Vegan</v>
      </c>
      <c r="F2296" s="14" t="str">
        <f>_xlfn.XLOOKUP(D2296,'Meal Info'!$A$4:$A$19,'Meal Info'!$C$4:$C$19)</f>
        <v>Josh</v>
      </c>
      <c r="G2296" s="7">
        <v>19.059999999999999</v>
      </c>
      <c r="H2296" s="7">
        <f t="shared" si="144"/>
        <v>1.9059999999999999</v>
      </c>
      <c r="I2296" s="7">
        <f t="shared" si="145"/>
        <v>20.965999999999998</v>
      </c>
      <c r="J2296" s="7">
        <v>0.14000000000000001</v>
      </c>
      <c r="K2296" s="7">
        <f t="shared" si="142"/>
        <v>2.6684000000000001</v>
      </c>
      <c r="L2296" s="7" t="s">
        <v>5075</v>
      </c>
      <c r="M2296" s="7">
        <v>1</v>
      </c>
      <c r="N2296" s="7">
        <f>INDEX('Delivery Distances'!$B$6:$K$20,MATCH('Sales Summary_working sheet'!L2296,'Delivery Distances'!$A$6:$A$20,0),MATCH('Sales Summary_working sheet'!M2296,'Delivery Distances'!$B$5:$K$5,0))</f>
        <v>3</v>
      </c>
      <c r="O2296" s="7" cm="1">
        <f t="array" ref="O2296">_xlfn.XLOOKUP(L2296,'Delivery Distances'!$A$6:$A$20,_xlfn.XLOOKUP('Sales Summary_working sheet'!M2296,'Delivery Distances'!$B$5:$K$5,'Delivery Distances'!$B$6:$K$20))</f>
        <v>3</v>
      </c>
      <c r="P2296" s="7">
        <f t="shared" si="143"/>
        <v>7</v>
      </c>
    </row>
    <row r="2297" spans="1:16" ht="15.75" customHeight="1" x14ac:dyDescent="0.15">
      <c r="A2297" s="13">
        <v>43995</v>
      </c>
      <c r="B2297" s="19" t="s">
        <v>5360</v>
      </c>
      <c r="C2297" s="7" t="s">
        <v>4785</v>
      </c>
      <c r="D2297" s="14">
        <v>11</v>
      </c>
      <c r="E2297" s="14" t="str">
        <f>_xlfn.XLOOKUP(D2297,'Meal Info'!$A$4:$A$19,'Meal Info'!$B$4:$B$19)</f>
        <v>Vitamin boost</v>
      </c>
      <c r="F2297" s="14" t="str">
        <f>_xlfn.XLOOKUP(D2297,'Meal Info'!$A$4:$A$19,'Meal Info'!$C$4:$C$19)</f>
        <v>Josh</v>
      </c>
      <c r="G2297" s="7">
        <v>3.6</v>
      </c>
      <c r="H2297" s="7">
        <f t="shared" si="144"/>
        <v>0.36000000000000004</v>
      </c>
      <c r="I2297" s="7">
        <f t="shared" si="145"/>
        <v>3.96</v>
      </c>
      <c r="J2297" s="7">
        <v>0.4</v>
      </c>
      <c r="K2297" s="7">
        <f t="shared" si="142"/>
        <v>1.4400000000000002</v>
      </c>
      <c r="L2297" s="7" t="s">
        <v>5079</v>
      </c>
      <c r="M2297" s="7">
        <v>1</v>
      </c>
      <c r="N2297" s="7">
        <f>INDEX('Delivery Distances'!$B$6:$K$20,MATCH('Sales Summary_working sheet'!L2297,'Delivery Distances'!$A$6:$A$20,0),MATCH('Sales Summary_working sheet'!M2297,'Delivery Distances'!$B$5:$K$5,0))</f>
        <v>5</v>
      </c>
      <c r="O2297" s="7" cm="1">
        <f t="array" ref="O2297">_xlfn.XLOOKUP(L2297,'Delivery Distances'!$A$6:$A$20,_xlfn.XLOOKUP('Sales Summary_working sheet'!M2297,'Delivery Distances'!$B$5:$K$5,'Delivery Distances'!$B$6:$K$20))</f>
        <v>5</v>
      </c>
      <c r="P2297" s="7">
        <f t="shared" si="143"/>
        <v>9</v>
      </c>
    </row>
    <row r="2298" spans="1:16" ht="15.75" customHeight="1" x14ac:dyDescent="0.15">
      <c r="A2298" s="13">
        <v>43995</v>
      </c>
      <c r="B2298" s="19" t="s">
        <v>5360</v>
      </c>
      <c r="C2298" s="7" t="s">
        <v>3356</v>
      </c>
      <c r="D2298" s="14">
        <v>7</v>
      </c>
      <c r="E2298" s="14" t="str">
        <f>_xlfn.XLOOKUP(D2298,'Meal Info'!$A$4:$A$19,'Meal Info'!$B$4:$B$19)</f>
        <v>Vegan</v>
      </c>
      <c r="F2298" s="14" t="str">
        <f>_xlfn.XLOOKUP(D2298,'Meal Info'!$A$4:$A$19,'Meal Info'!$C$4:$C$19)</f>
        <v>Josh</v>
      </c>
      <c r="G2298" s="7">
        <v>98.24</v>
      </c>
      <c r="H2298" s="7">
        <f t="shared" si="144"/>
        <v>9.8239999999999998</v>
      </c>
      <c r="I2298" s="7">
        <f t="shared" si="145"/>
        <v>108.06399999999999</v>
      </c>
      <c r="J2298" s="7">
        <v>0.03</v>
      </c>
      <c r="K2298" s="7">
        <f t="shared" si="142"/>
        <v>2.9471999999999996</v>
      </c>
      <c r="L2298" s="7" t="s">
        <v>30</v>
      </c>
      <c r="M2298" s="7">
        <v>2</v>
      </c>
      <c r="N2298" s="7">
        <f>INDEX('Delivery Distances'!$B$6:$K$20,MATCH('Sales Summary_working sheet'!L2298,'Delivery Distances'!$A$6:$A$20,0),MATCH('Sales Summary_working sheet'!M2298,'Delivery Distances'!$B$5:$K$5,0))</f>
        <v>12</v>
      </c>
      <c r="O2298" s="7" cm="1">
        <f t="array" ref="O2298">_xlfn.XLOOKUP(L2298,'Delivery Distances'!$A$6:$A$20,_xlfn.XLOOKUP('Sales Summary_working sheet'!M2298,'Delivery Distances'!$B$5:$K$5,'Delivery Distances'!$B$6:$K$20))</f>
        <v>12</v>
      </c>
      <c r="P2298" s="7">
        <f t="shared" si="143"/>
        <v>13</v>
      </c>
    </row>
    <row r="2299" spans="1:16" ht="15.75" customHeight="1" x14ac:dyDescent="0.15">
      <c r="A2299" s="13">
        <v>43995</v>
      </c>
      <c r="B2299" s="19" t="s">
        <v>5360</v>
      </c>
      <c r="C2299" s="7" t="s">
        <v>2436</v>
      </c>
      <c r="D2299" s="14">
        <v>2</v>
      </c>
      <c r="E2299" s="14" t="str">
        <f>_xlfn.XLOOKUP(D2299,'Meal Info'!$A$4:$A$19,'Meal Info'!$B$4:$B$19)</f>
        <v>Tuna</v>
      </c>
      <c r="F2299" s="14" t="str">
        <f>_xlfn.XLOOKUP(D2299,'Meal Info'!$A$4:$A$19,'Meal Info'!$C$4:$C$19)</f>
        <v>Josh</v>
      </c>
      <c r="G2299" s="7">
        <v>73.989999999999995</v>
      </c>
      <c r="H2299" s="7">
        <f t="shared" si="144"/>
        <v>7.399</v>
      </c>
      <c r="I2299" s="7">
        <f t="shared" si="145"/>
        <v>81.388999999999996</v>
      </c>
      <c r="J2299" s="7">
        <v>0.36</v>
      </c>
      <c r="K2299" s="7">
        <f t="shared" si="142"/>
        <v>26.636399999999998</v>
      </c>
      <c r="L2299" s="7" t="s">
        <v>5081</v>
      </c>
      <c r="M2299" s="7">
        <v>8</v>
      </c>
      <c r="N2299" s="7">
        <f>INDEX('Delivery Distances'!$B$6:$K$20,MATCH('Sales Summary_working sheet'!L2299,'Delivery Distances'!$A$6:$A$20,0),MATCH('Sales Summary_working sheet'!M2299,'Delivery Distances'!$B$5:$K$5,0))</f>
        <v>2</v>
      </c>
      <c r="O2299" s="7" cm="1">
        <f t="array" ref="O2299">_xlfn.XLOOKUP(L2299,'Delivery Distances'!$A$6:$A$20,_xlfn.XLOOKUP('Sales Summary_working sheet'!M2299,'Delivery Distances'!$B$5:$K$5,'Delivery Distances'!$B$6:$K$20))</f>
        <v>2</v>
      </c>
      <c r="P2299" s="7">
        <f t="shared" si="143"/>
        <v>6</v>
      </c>
    </row>
    <row r="2300" spans="1:16" ht="15.75" customHeight="1" x14ac:dyDescent="0.15">
      <c r="A2300" s="13">
        <v>43995</v>
      </c>
      <c r="B2300" s="19" t="s">
        <v>5360</v>
      </c>
      <c r="C2300" s="7" t="s">
        <v>3269</v>
      </c>
      <c r="D2300" s="14">
        <v>2</v>
      </c>
      <c r="E2300" s="14" t="str">
        <f>_xlfn.XLOOKUP(D2300,'Meal Info'!$A$4:$A$19,'Meal Info'!$B$4:$B$19)</f>
        <v>Tuna</v>
      </c>
      <c r="F2300" s="14" t="str">
        <f>_xlfn.XLOOKUP(D2300,'Meal Info'!$A$4:$A$19,'Meal Info'!$C$4:$C$19)</f>
        <v>Josh</v>
      </c>
      <c r="G2300" s="7">
        <v>4.26</v>
      </c>
      <c r="H2300" s="7">
        <f t="shared" si="144"/>
        <v>0.42599999999999999</v>
      </c>
      <c r="I2300" s="7">
        <f t="shared" si="145"/>
        <v>4.6859999999999999</v>
      </c>
      <c r="J2300" s="7">
        <v>0.38</v>
      </c>
      <c r="K2300" s="7">
        <f t="shared" si="142"/>
        <v>1.6188</v>
      </c>
      <c r="L2300" s="7" t="s">
        <v>31</v>
      </c>
      <c r="M2300" s="7">
        <v>7</v>
      </c>
      <c r="N2300" s="7">
        <f>INDEX('Delivery Distances'!$B$6:$K$20,MATCH('Sales Summary_working sheet'!L2300,'Delivery Distances'!$A$6:$A$20,0),MATCH('Sales Summary_working sheet'!M2300,'Delivery Distances'!$B$5:$K$5,0))</f>
        <v>5</v>
      </c>
      <c r="O2300" s="7" cm="1">
        <f t="array" ref="O2300">_xlfn.XLOOKUP(L2300,'Delivery Distances'!$A$6:$A$20,_xlfn.XLOOKUP('Sales Summary_working sheet'!M2300,'Delivery Distances'!$B$5:$K$5,'Delivery Distances'!$B$6:$K$20))</f>
        <v>5</v>
      </c>
      <c r="P2300" s="7">
        <f t="shared" si="143"/>
        <v>9</v>
      </c>
    </row>
    <row r="2301" spans="1:16" ht="15.75" customHeight="1" x14ac:dyDescent="0.15">
      <c r="A2301" s="13">
        <v>43995</v>
      </c>
      <c r="B2301" s="19" t="s">
        <v>5360</v>
      </c>
      <c r="C2301" s="7" t="s">
        <v>2034</v>
      </c>
      <c r="D2301" s="14">
        <v>7</v>
      </c>
      <c r="E2301" s="14" t="str">
        <f>_xlfn.XLOOKUP(D2301,'Meal Info'!$A$4:$A$19,'Meal Info'!$B$4:$B$19)</f>
        <v>Vegan</v>
      </c>
      <c r="F2301" s="14" t="str">
        <f>_xlfn.XLOOKUP(D2301,'Meal Info'!$A$4:$A$19,'Meal Info'!$C$4:$C$19)</f>
        <v>Josh</v>
      </c>
      <c r="G2301" s="7">
        <v>78.430000000000007</v>
      </c>
      <c r="H2301" s="7">
        <f t="shared" si="144"/>
        <v>7.8430000000000009</v>
      </c>
      <c r="I2301" s="7">
        <f t="shared" si="145"/>
        <v>86.27300000000001</v>
      </c>
      <c r="J2301" s="7">
        <v>0.15</v>
      </c>
      <c r="K2301" s="7">
        <f t="shared" si="142"/>
        <v>11.7645</v>
      </c>
      <c r="L2301" s="7" t="s">
        <v>5081</v>
      </c>
      <c r="M2301" s="7">
        <v>10</v>
      </c>
      <c r="N2301" s="7">
        <f>INDEX('Delivery Distances'!$B$6:$K$20,MATCH('Sales Summary_working sheet'!L2301,'Delivery Distances'!$A$6:$A$20,0),MATCH('Sales Summary_working sheet'!M2301,'Delivery Distances'!$B$5:$K$5,0))</f>
        <v>2</v>
      </c>
      <c r="O2301" s="7" cm="1">
        <f t="array" ref="O2301">_xlfn.XLOOKUP(L2301,'Delivery Distances'!$A$6:$A$20,_xlfn.XLOOKUP('Sales Summary_working sheet'!M2301,'Delivery Distances'!$B$5:$K$5,'Delivery Distances'!$B$6:$K$20))</f>
        <v>2</v>
      </c>
      <c r="P2301" s="7">
        <f t="shared" si="143"/>
        <v>6</v>
      </c>
    </row>
    <row r="2302" spans="1:16" ht="15.75" customHeight="1" x14ac:dyDescent="0.15">
      <c r="A2302" s="13">
        <v>43995</v>
      </c>
      <c r="B2302" s="19" t="s">
        <v>5360</v>
      </c>
      <c r="C2302" s="7" t="s">
        <v>3337</v>
      </c>
      <c r="D2302" s="14">
        <v>11</v>
      </c>
      <c r="E2302" s="14" t="str">
        <f>_xlfn.XLOOKUP(D2302,'Meal Info'!$A$4:$A$19,'Meal Info'!$B$4:$B$19)</f>
        <v>Vitamin boost</v>
      </c>
      <c r="F2302" s="14" t="str">
        <f>_xlfn.XLOOKUP(D2302,'Meal Info'!$A$4:$A$19,'Meal Info'!$C$4:$C$19)</f>
        <v>Josh</v>
      </c>
      <c r="G2302" s="7">
        <v>37.64</v>
      </c>
      <c r="H2302" s="7">
        <f t="shared" si="144"/>
        <v>3.7640000000000002</v>
      </c>
      <c r="I2302" s="7">
        <f t="shared" si="145"/>
        <v>41.404000000000003</v>
      </c>
      <c r="J2302" s="7">
        <v>0.04</v>
      </c>
      <c r="K2302" s="7">
        <f t="shared" si="142"/>
        <v>1.5056</v>
      </c>
      <c r="L2302" s="7" t="s">
        <v>5075</v>
      </c>
      <c r="M2302" s="7">
        <v>9</v>
      </c>
      <c r="N2302" s="7">
        <f>INDEX('Delivery Distances'!$B$6:$K$20,MATCH('Sales Summary_working sheet'!L2302,'Delivery Distances'!$A$6:$A$20,0),MATCH('Sales Summary_working sheet'!M2302,'Delivery Distances'!$B$5:$K$5,0))</f>
        <v>9</v>
      </c>
      <c r="O2302" s="7" cm="1">
        <f t="array" ref="O2302">_xlfn.XLOOKUP(L2302,'Delivery Distances'!$A$6:$A$20,_xlfn.XLOOKUP('Sales Summary_working sheet'!M2302,'Delivery Distances'!$B$5:$K$5,'Delivery Distances'!$B$6:$K$20))</f>
        <v>9</v>
      </c>
      <c r="P2302" s="7">
        <f t="shared" si="143"/>
        <v>11.5</v>
      </c>
    </row>
    <row r="2303" spans="1:16" ht="15.75" customHeight="1" x14ac:dyDescent="0.15">
      <c r="A2303" s="13">
        <v>43995</v>
      </c>
      <c r="B2303" s="19" t="s">
        <v>5360</v>
      </c>
      <c r="C2303" s="7" t="s">
        <v>2717</v>
      </c>
      <c r="D2303" s="14">
        <v>7</v>
      </c>
      <c r="E2303" s="14" t="str">
        <f>_xlfn.XLOOKUP(D2303,'Meal Info'!$A$4:$A$19,'Meal Info'!$B$4:$B$19)</f>
        <v>Vegan</v>
      </c>
      <c r="F2303" s="14" t="str">
        <f>_xlfn.XLOOKUP(D2303,'Meal Info'!$A$4:$A$19,'Meal Info'!$C$4:$C$19)</f>
        <v>Josh</v>
      </c>
      <c r="G2303" s="7">
        <v>66.59</v>
      </c>
      <c r="H2303" s="7">
        <f t="shared" si="144"/>
        <v>6.6590000000000007</v>
      </c>
      <c r="I2303" s="7">
        <f t="shared" si="145"/>
        <v>73.249000000000009</v>
      </c>
      <c r="J2303" s="7">
        <v>0.34</v>
      </c>
      <c r="K2303" s="7">
        <f t="shared" si="142"/>
        <v>22.640600000000003</v>
      </c>
      <c r="L2303" s="7" t="s">
        <v>5078</v>
      </c>
      <c r="M2303" s="7">
        <v>7</v>
      </c>
      <c r="N2303" s="7">
        <f>INDEX('Delivery Distances'!$B$6:$K$20,MATCH('Sales Summary_working sheet'!L2303,'Delivery Distances'!$A$6:$A$20,0),MATCH('Sales Summary_working sheet'!M2303,'Delivery Distances'!$B$5:$K$5,0))</f>
        <v>2</v>
      </c>
      <c r="O2303" s="7" cm="1">
        <f t="array" ref="O2303">_xlfn.XLOOKUP(L2303,'Delivery Distances'!$A$6:$A$20,_xlfn.XLOOKUP('Sales Summary_working sheet'!M2303,'Delivery Distances'!$B$5:$K$5,'Delivery Distances'!$B$6:$K$20))</f>
        <v>2</v>
      </c>
      <c r="P2303" s="7">
        <f t="shared" si="143"/>
        <v>6</v>
      </c>
    </row>
    <row r="2304" spans="1:16" ht="15.75" customHeight="1" x14ac:dyDescent="0.15">
      <c r="A2304" s="13">
        <v>43995</v>
      </c>
      <c r="B2304" s="19" t="s">
        <v>5360</v>
      </c>
      <c r="C2304" s="7" t="s">
        <v>4705</v>
      </c>
      <c r="D2304" s="14">
        <v>2</v>
      </c>
      <c r="E2304" s="14" t="str">
        <f>_xlfn.XLOOKUP(D2304,'Meal Info'!$A$4:$A$19,'Meal Info'!$B$4:$B$19)</f>
        <v>Tuna</v>
      </c>
      <c r="F2304" s="14" t="str">
        <f>_xlfn.XLOOKUP(D2304,'Meal Info'!$A$4:$A$19,'Meal Info'!$C$4:$C$19)</f>
        <v>Josh</v>
      </c>
      <c r="G2304" s="7">
        <v>92</v>
      </c>
      <c r="H2304" s="7">
        <f t="shared" si="144"/>
        <v>9.2000000000000011</v>
      </c>
      <c r="I2304" s="7">
        <f t="shared" si="145"/>
        <v>101.2</v>
      </c>
      <c r="J2304" s="7">
        <v>0.22</v>
      </c>
      <c r="K2304" s="7">
        <f t="shared" si="142"/>
        <v>20.239999999999998</v>
      </c>
      <c r="L2304" s="7" t="s">
        <v>31</v>
      </c>
      <c r="M2304" s="7">
        <v>1</v>
      </c>
      <c r="N2304" s="7">
        <f>INDEX('Delivery Distances'!$B$6:$K$20,MATCH('Sales Summary_working sheet'!L2304,'Delivery Distances'!$A$6:$A$20,0),MATCH('Sales Summary_working sheet'!M2304,'Delivery Distances'!$B$5:$K$5,0))</f>
        <v>10</v>
      </c>
      <c r="O2304" s="7" cm="1">
        <f t="array" ref="O2304">_xlfn.XLOOKUP(L2304,'Delivery Distances'!$A$6:$A$20,_xlfn.XLOOKUP('Sales Summary_working sheet'!M2304,'Delivery Distances'!$B$5:$K$5,'Delivery Distances'!$B$6:$K$20))</f>
        <v>10</v>
      </c>
      <c r="P2304" s="7">
        <f t="shared" si="143"/>
        <v>12</v>
      </c>
    </row>
    <row r="2305" spans="1:16" ht="15.75" customHeight="1" x14ac:dyDescent="0.15">
      <c r="A2305" s="13">
        <v>43995</v>
      </c>
      <c r="B2305" s="19" t="s">
        <v>5360</v>
      </c>
      <c r="C2305" s="7" t="s">
        <v>298</v>
      </c>
      <c r="D2305" s="14">
        <v>11</v>
      </c>
      <c r="E2305" s="14" t="str">
        <f>_xlfn.XLOOKUP(D2305,'Meal Info'!$A$4:$A$19,'Meal Info'!$B$4:$B$19)</f>
        <v>Vitamin boost</v>
      </c>
      <c r="F2305" s="14" t="str">
        <f>_xlfn.XLOOKUP(D2305,'Meal Info'!$A$4:$A$19,'Meal Info'!$C$4:$C$19)</f>
        <v>Josh</v>
      </c>
      <c r="G2305" s="7">
        <v>39.5</v>
      </c>
      <c r="H2305" s="7">
        <f t="shared" si="144"/>
        <v>3.95</v>
      </c>
      <c r="I2305" s="7">
        <f t="shared" si="145"/>
        <v>43.45</v>
      </c>
      <c r="J2305" s="7">
        <v>0.09</v>
      </c>
      <c r="K2305" s="7">
        <f t="shared" si="142"/>
        <v>3.5549999999999997</v>
      </c>
      <c r="L2305" s="7" t="s">
        <v>31</v>
      </c>
      <c r="M2305" s="7">
        <v>10</v>
      </c>
      <c r="N2305" s="7">
        <f>INDEX('Delivery Distances'!$B$6:$K$20,MATCH('Sales Summary_working sheet'!L2305,'Delivery Distances'!$A$6:$A$20,0),MATCH('Sales Summary_working sheet'!M2305,'Delivery Distances'!$B$5:$K$5,0))</f>
        <v>17</v>
      </c>
      <c r="O2305" s="7" cm="1">
        <f t="array" ref="O2305">_xlfn.XLOOKUP(L2305,'Delivery Distances'!$A$6:$A$20,_xlfn.XLOOKUP('Sales Summary_working sheet'!M2305,'Delivery Distances'!$B$5:$K$5,'Delivery Distances'!$B$6:$K$20))</f>
        <v>17</v>
      </c>
      <c r="P2305" s="7">
        <f t="shared" si="143"/>
        <v>15.5</v>
      </c>
    </row>
    <row r="2306" spans="1:16" ht="15.75" customHeight="1" x14ac:dyDescent="0.15">
      <c r="A2306" s="13">
        <v>43995</v>
      </c>
      <c r="B2306" s="19" t="s">
        <v>5360</v>
      </c>
      <c r="C2306" s="7" t="s">
        <v>2031</v>
      </c>
      <c r="D2306" s="14">
        <v>2</v>
      </c>
      <c r="E2306" s="14" t="str">
        <f>_xlfn.XLOOKUP(D2306,'Meal Info'!$A$4:$A$19,'Meal Info'!$B$4:$B$19)</f>
        <v>Tuna</v>
      </c>
      <c r="F2306" s="14" t="str">
        <f>_xlfn.XLOOKUP(D2306,'Meal Info'!$A$4:$A$19,'Meal Info'!$C$4:$C$19)</f>
        <v>Josh</v>
      </c>
      <c r="G2306" s="7">
        <v>89.27</v>
      </c>
      <c r="H2306" s="7">
        <f t="shared" si="144"/>
        <v>8.9269999999999996</v>
      </c>
      <c r="I2306" s="7">
        <f t="shared" si="145"/>
        <v>98.197000000000003</v>
      </c>
      <c r="J2306" s="7">
        <v>0.32</v>
      </c>
      <c r="K2306" s="7">
        <f t="shared" si="142"/>
        <v>28.566399999999998</v>
      </c>
      <c r="L2306" s="7" t="s">
        <v>5083</v>
      </c>
      <c r="M2306" s="7">
        <v>2</v>
      </c>
      <c r="N2306" s="7">
        <f>INDEX('Delivery Distances'!$B$6:$K$20,MATCH('Sales Summary_working sheet'!L2306,'Delivery Distances'!$A$6:$A$20,0),MATCH('Sales Summary_working sheet'!M2306,'Delivery Distances'!$B$5:$K$5,0))</f>
        <v>1</v>
      </c>
      <c r="O2306" s="7" cm="1">
        <f t="array" ref="O2306">_xlfn.XLOOKUP(L2306,'Delivery Distances'!$A$6:$A$20,_xlfn.XLOOKUP('Sales Summary_working sheet'!M2306,'Delivery Distances'!$B$5:$K$5,'Delivery Distances'!$B$6:$K$20))</f>
        <v>1</v>
      </c>
      <c r="P2306" s="7">
        <f t="shared" si="143"/>
        <v>3</v>
      </c>
    </row>
    <row r="2307" spans="1:16" ht="15.75" customHeight="1" x14ac:dyDescent="0.15">
      <c r="A2307" s="13">
        <v>43995</v>
      </c>
      <c r="B2307" s="19" t="s">
        <v>5360</v>
      </c>
      <c r="C2307" s="7" t="s">
        <v>3502</v>
      </c>
      <c r="D2307" s="14">
        <v>11</v>
      </c>
      <c r="E2307" s="14" t="str">
        <f>_xlfn.XLOOKUP(D2307,'Meal Info'!$A$4:$A$19,'Meal Info'!$B$4:$B$19)</f>
        <v>Vitamin boost</v>
      </c>
      <c r="F2307" s="14" t="str">
        <f>_xlfn.XLOOKUP(D2307,'Meal Info'!$A$4:$A$19,'Meal Info'!$C$4:$C$19)</f>
        <v>Josh</v>
      </c>
      <c r="G2307" s="7">
        <v>80.48</v>
      </c>
      <c r="H2307" s="7">
        <f t="shared" si="144"/>
        <v>8.048</v>
      </c>
      <c r="I2307" s="7">
        <f t="shared" si="145"/>
        <v>88.528000000000006</v>
      </c>
      <c r="J2307" s="7">
        <v>0.4</v>
      </c>
      <c r="K2307" s="7">
        <f t="shared" si="142"/>
        <v>32.192</v>
      </c>
      <c r="L2307" s="7" t="s">
        <v>5081</v>
      </c>
      <c r="M2307" s="7">
        <v>3</v>
      </c>
      <c r="N2307" s="7">
        <f>INDEX('Delivery Distances'!$B$6:$K$20,MATCH('Sales Summary_working sheet'!L2307,'Delivery Distances'!$A$6:$A$20,0),MATCH('Sales Summary_working sheet'!M2307,'Delivery Distances'!$B$5:$K$5,0))</f>
        <v>3</v>
      </c>
      <c r="O2307" s="7" cm="1">
        <f t="array" ref="O2307">_xlfn.XLOOKUP(L2307,'Delivery Distances'!$A$6:$A$20,_xlfn.XLOOKUP('Sales Summary_working sheet'!M2307,'Delivery Distances'!$B$5:$K$5,'Delivery Distances'!$B$6:$K$20))</f>
        <v>3</v>
      </c>
      <c r="P2307" s="7">
        <f t="shared" si="143"/>
        <v>7</v>
      </c>
    </row>
    <row r="2308" spans="1:16" ht="15.75" customHeight="1" x14ac:dyDescent="0.15">
      <c r="A2308" s="13">
        <v>43995</v>
      </c>
      <c r="B2308" s="19" t="s">
        <v>5360</v>
      </c>
      <c r="C2308" s="7" t="s">
        <v>4839</v>
      </c>
      <c r="D2308" s="14">
        <v>7</v>
      </c>
      <c r="E2308" s="14" t="str">
        <f>_xlfn.XLOOKUP(D2308,'Meal Info'!$A$4:$A$19,'Meal Info'!$B$4:$B$19)</f>
        <v>Vegan</v>
      </c>
      <c r="F2308" s="14" t="str">
        <f>_xlfn.XLOOKUP(D2308,'Meal Info'!$A$4:$A$19,'Meal Info'!$C$4:$C$19)</f>
        <v>Josh</v>
      </c>
      <c r="G2308" s="7">
        <v>8.2200000000000006</v>
      </c>
      <c r="H2308" s="7">
        <f t="shared" si="144"/>
        <v>0.82200000000000006</v>
      </c>
      <c r="I2308" s="7">
        <f t="shared" si="145"/>
        <v>9.0420000000000016</v>
      </c>
      <c r="J2308" s="7">
        <v>0.1</v>
      </c>
      <c r="K2308" s="7">
        <f t="shared" si="142"/>
        <v>0.82200000000000006</v>
      </c>
      <c r="L2308" s="7" t="s">
        <v>5076</v>
      </c>
      <c r="M2308" s="7">
        <v>8</v>
      </c>
      <c r="N2308" s="7">
        <f>INDEX('Delivery Distances'!$B$6:$K$20,MATCH('Sales Summary_working sheet'!L2308,'Delivery Distances'!$A$6:$A$20,0),MATCH('Sales Summary_working sheet'!M2308,'Delivery Distances'!$B$5:$K$5,0))</f>
        <v>6</v>
      </c>
      <c r="O2308" s="7" cm="1">
        <f t="array" ref="O2308">_xlfn.XLOOKUP(L2308,'Delivery Distances'!$A$6:$A$20,_xlfn.XLOOKUP('Sales Summary_working sheet'!M2308,'Delivery Distances'!$B$5:$K$5,'Delivery Distances'!$B$6:$K$20))</f>
        <v>6</v>
      </c>
      <c r="P2308" s="7">
        <f t="shared" si="143"/>
        <v>10</v>
      </c>
    </row>
    <row r="2309" spans="1:16" ht="15.75" customHeight="1" x14ac:dyDescent="0.15">
      <c r="A2309" s="13">
        <v>43995</v>
      </c>
      <c r="B2309" s="19" t="s">
        <v>5360</v>
      </c>
      <c r="C2309" s="7" t="s">
        <v>4827</v>
      </c>
      <c r="D2309" s="14">
        <v>2</v>
      </c>
      <c r="E2309" s="14" t="str">
        <f>_xlfn.XLOOKUP(D2309,'Meal Info'!$A$4:$A$19,'Meal Info'!$B$4:$B$19)</f>
        <v>Tuna</v>
      </c>
      <c r="F2309" s="14" t="str">
        <f>_xlfn.XLOOKUP(D2309,'Meal Info'!$A$4:$A$19,'Meal Info'!$C$4:$C$19)</f>
        <v>Josh</v>
      </c>
      <c r="G2309" s="7">
        <v>66.63</v>
      </c>
      <c r="H2309" s="7">
        <f t="shared" si="144"/>
        <v>6.6630000000000003</v>
      </c>
      <c r="I2309" s="7">
        <f t="shared" si="145"/>
        <v>73.292999999999992</v>
      </c>
      <c r="J2309" s="7">
        <v>0.26</v>
      </c>
      <c r="K2309" s="7">
        <f t="shared" ref="K2309:K2372" si="146">J2309*G2309</f>
        <v>17.323799999999999</v>
      </c>
      <c r="L2309" s="7" t="s">
        <v>27</v>
      </c>
      <c r="M2309" s="7">
        <v>3</v>
      </c>
      <c r="N2309" s="7">
        <f>INDEX('Delivery Distances'!$B$6:$K$20,MATCH('Sales Summary_working sheet'!L2309,'Delivery Distances'!$A$6:$A$20,0),MATCH('Sales Summary_working sheet'!M2309,'Delivery Distances'!$B$5:$K$5,0))</f>
        <v>17</v>
      </c>
      <c r="O2309" s="7" cm="1">
        <f t="array" ref="O2309">_xlfn.XLOOKUP(L2309,'Delivery Distances'!$A$6:$A$20,_xlfn.XLOOKUP('Sales Summary_working sheet'!M2309,'Delivery Distances'!$B$5:$K$5,'Delivery Distances'!$B$6:$K$20))</f>
        <v>17</v>
      </c>
      <c r="P2309" s="7">
        <f t="shared" ref="P2309:P2372" si="147">IF(O2309&lt;=2, O2309*3, IF(O2309&lt;=6, 3*2 + (O2309-2)*1, 3*2 + 4*1 + (O2309-6)*0.5))</f>
        <v>15.5</v>
      </c>
    </row>
    <row r="2310" spans="1:16" ht="15.75" customHeight="1" x14ac:dyDescent="0.15">
      <c r="A2310" s="13">
        <v>43995</v>
      </c>
      <c r="B2310" s="19" t="s">
        <v>5361</v>
      </c>
      <c r="C2310" s="7" t="s">
        <v>2544</v>
      </c>
      <c r="D2310" s="14">
        <v>11</v>
      </c>
      <c r="E2310" s="14" t="str">
        <f>_xlfn.XLOOKUP(D2310,'Meal Info'!$A$4:$A$19,'Meal Info'!$B$4:$B$19)</f>
        <v>Vitamin boost</v>
      </c>
      <c r="F2310" s="14" t="str">
        <f>_xlfn.XLOOKUP(D2310,'Meal Info'!$A$4:$A$19,'Meal Info'!$C$4:$C$19)</f>
        <v>Josh</v>
      </c>
      <c r="G2310" s="7">
        <v>69.72</v>
      </c>
      <c r="H2310" s="7">
        <f t="shared" si="144"/>
        <v>6.9720000000000004</v>
      </c>
      <c r="I2310" s="7">
        <f t="shared" si="145"/>
        <v>76.691999999999993</v>
      </c>
      <c r="J2310" s="7">
        <v>0.13</v>
      </c>
      <c r="K2310" s="7">
        <f t="shared" si="146"/>
        <v>9.063600000000001</v>
      </c>
      <c r="L2310" s="7" t="s">
        <v>31</v>
      </c>
      <c r="M2310" s="7">
        <v>8</v>
      </c>
      <c r="N2310" s="7">
        <f>INDEX('Delivery Distances'!$B$6:$K$20,MATCH('Sales Summary_working sheet'!L2310,'Delivery Distances'!$A$6:$A$20,0),MATCH('Sales Summary_working sheet'!M2310,'Delivery Distances'!$B$5:$K$5,0))</f>
        <v>8</v>
      </c>
      <c r="O2310" s="7" cm="1">
        <f t="array" ref="O2310">_xlfn.XLOOKUP(L2310,'Delivery Distances'!$A$6:$A$20,_xlfn.XLOOKUP('Sales Summary_working sheet'!M2310,'Delivery Distances'!$B$5:$K$5,'Delivery Distances'!$B$6:$K$20))</f>
        <v>8</v>
      </c>
      <c r="P2310" s="7">
        <f t="shared" si="147"/>
        <v>11</v>
      </c>
    </row>
    <row r="2311" spans="1:16" ht="15.75" customHeight="1" x14ac:dyDescent="0.15">
      <c r="A2311" s="13">
        <v>43995</v>
      </c>
      <c r="B2311" s="19" t="s">
        <v>5361</v>
      </c>
      <c r="C2311" s="7" t="s">
        <v>3089</v>
      </c>
      <c r="D2311" s="14">
        <v>7</v>
      </c>
      <c r="E2311" s="14" t="str">
        <f>_xlfn.XLOOKUP(D2311,'Meal Info'!$A$4:$A$19,'Meal Info'!$B$4:$B$19)</f>
        <v>Vegan</v>
      </c>
      <c r="F2311" s="14" t="str">
        <f>_xlfn.XLOOKUP(D2311,'Meal Info'!$A$4:$A$19,'Meal Info'!$C$4:$C$19)</f>
        <v>Josh</v>
      </c>
      <c r="G2311" s="7">
        <v>28.33</v>
      </c>
      <c r="H2311" s="7">
        <f t="shared" si="144"/>
        <v>2.8330000000000002</v>
      </c>
      <c r="I2311" s="7">
        <f t="shared" si="145"/>
        <v>31.162999999999997</v>
      </c>
      <c r="J2311" s="7">
        <v>0.06</v>
      </c>
      <c r="K2311" s="7">
        <f t="shared" si="146"/>
        <v>1.6997999999999998</v>
      </c>
      <c r="L2311" s="7" t="s">
        <v>30</v>
      </c>
      <c r="M2311" s="7">
        <v>1</v>
      </c>
      <c r="N2311" s="7">
        <f>INDEX('Delivery Distances'!$B$6:$K$20,MATCH('Sales Summary_working sheet'!L2311,'Delivery Distances'!$A$6:$A$20,0),MATCH('Sales Summary_working sheet'!M2311,'Delivery Distances'!$B$5:$K$5,0))</f>
        <v>8</v>
      </c>
      <c r="O2311" s="7" cm="1">
        <f t="array" ref="O2311">_xlfn.XLOOKUP(L2311,'Delivery Distances'!$A$6:$A$20,_xlfn.XLOOKUP('Sales Summary_working sheet'!M2311,'Delivery Distances'!$B$5:$K$5,'Delivery Distances'!$B$6:$K$20))</f>
        <v>8</v>
      </c>
      <c r="P2311" s="7">
        <f t="shared" si="147"/>
        <v>11</v>
      </c>
    </row>
    <row r="2312" spans="1:16" ht="15.75" customHeight="1" x14ac:dyDescent="0.15">
      <c r="A2312" s="13">
        <v>43995</v>
      </c>
      <c r="B2312" s="19" t="s">
        <v>5361</v>
      </c>
      <c r="C2312" s="7" t="s">
        <v>2604</v>
      </c>
      <c r="D2312" s="14">
        <v>7</v>
      </c>
      <c r="E2312" s="14" t="str">
        <f>_xlfn.XLOOKUP(D2312,'Meal Info'!$A$4:$A$19,'Meal Info'!$B$4:$B$19)</f>
        <v>Vegan</v>
      </c>
      <c r="F2312" s="14" t="str">
        <f>_xlfn.XLOOKUP(D2312,'Meal Info'!$A$4:$A$19,'Meal Info'!$C$4:$C$19)</f>
        <v>Josh</v>
      </c>
      <c r="G2312" s="7">
        <v>76.56</v>
      </c>
      <c r="H2312" s="7">
        <f t="shared" ref="H2312:H2375" si="148">G2312*10%</f>
        <v>7.6560000000000006</v>
      </c>
      <c r="I2312" s="7">
        <f t="shared" ref="I2312:I2375" si="149">G2312+H2312</f>
        <v>84.216000000000008</v>
      </c>
      <c r="J2312" s="7">
        <v>0.25</v>
      </c>
      <c r="K2312" s="7">
        <f t="shared" si="146"/>
        <v>19.14</v>
      </c>
      <c r="L2312" s="7" t="s">
        <v>27</v>
      </c>
      <c r="M2312" s="7">
        <v>9</v>
      </c>
      <c r="N2312" s="7">
        <f>INDEX('Delivery Distances'!$B$6:$K$20,MATCH('Sales Summary_working sheet'!L2312,'Delivery Distances'!$A$6:$A$20,0),MATCH('Sales Summary_working sheet'!M2312,'Delivery Distances'!$B$5:$K$5,0))</f>
        <v>9</v>
      </c>
      <c r="O2312" s="7" cm="1">
        <f t="array" ref="O2312">_xlfn.XLOOKUP(L2312,'Delivery Distances'!$A$6:$A$20,_xlfn.XLOOKUP('Sales Summary_working sheet'!M2312,'Delivery Distances'!$B$5:$K$5,'Delivery Distances'!$B$6:$K$20))</f>
        <v>9</v>
      </c>
      <c r="P2312" s="7">
        <f t="shared" si="147"/>
        <v>11.5</v>
      </c>
    </row>
    <row r="2313" spans="1:16" ht="15.75" customHeight="1" x14ac:dyDescent="0.15">
      <c r="A2313" s="13">
        <v>43995</v>
      </c>
      <c r="B2313" s="19" t="s">
        <v>5361</v>
      </c>
      <c r="C2313" s="7" t="s">
        <v>2843</v>
      </c>
      <c r="D2313" s="14">
        <v>2</v>
      </c>
      <c r="E2313" s="14" t="str">
        <f>_xlfn.XLOOKUP(D2313,'Meal Info'!$A$4:$A$19,'Meal Info'!$B$4:$B$19)</f>
        <v>Tuna</v>
      </c>
      <c r="F2313" s="14" t="str">
        <f>_xlfn.XLOOKUP(D2313,'Meal Info'!$A$4:$A$19,'Meal Info'!$C$4:$C$19)</f>
        <v>Josh</v>
      </c>
      <c r="G2313" s="7">
        <v>11.38</v>
      </c>
      <c r="H2313" s="7">
        <f t="shared" si="148"/>
        <v>1.1380000000000001</v>
      </c>
      <c r="I2313" s="7">
        <f t="shared" si="149"/>
        <v>12.518000000000001</v>
      </c>
      <c r="J2313" s="7">
        <v>0.27</v>
      </c>
      <c r="K2313" s="7">
        <f t="shared" si="146"/>
        <v>3.0726000000000004</v>
      </c>
      <c r="L2313" s="7" t="s">
        <v>5078</v>
      </c>
      <c r="M2313" s="7">
        <v>10</v>
      </c>
      <c r="N2313" s="7">
        <f>INDEX('Delivery Distances'!$B$6:$K$20,MATCH('Sales Summary_working sheet'!L2313,'Delivery Distances'!$A$6:$A$20,0),MATCH('Sales Summary_working sheet'!M2313,'Delivery Distances'!$B$5:$K$5,0))</f>
        <v>6</v>
      </c>
      <c r="O2313" s="7" cm="1">
        <f t="array" ref="O2313">_xlfn.XLOOKUP(L2313,'Delivery Distances'!$A$6:$A$20,_xlfn.XLOOKUP('Sales Summary_working sheet'!M2313,'Delivery Distances'!$B$5:$K$5,'Delivery Distances'!$B$6:$K$20))</f>
        <v>6</v>
      </c>
      <c r="P2313" s="7">
        <f t="shared" si="147"/>
        <v>10</v>
      </c>
    </row>
    <row r="2314" spans="1:16" ht="15.75" customHeight="1" x14ac:dyDescent="0.15">
      <c r="A2314" s="13">
        <v>43995</v>
      </c>
      <c r="B2314" s="19" t="s">
        <v>5361</v>
      </c>
      <c r="C2314" s="7" t="s">
        <v>2662</v>
      </c>
      <c r="D2314" s="14">
        <v>7</v>
      </c>
      <c r="E2314" s="14" t="str">
        <f>_xlfn.XLOOKUP(D2314,'Meal Info'!$A$4:$A$19,'Meal Info'!$B$4:$B$19)</f>
        <v>Vegan</v>
      </c>
      <c r="F2314" s="14" t="str">
        <f>_xlfn.XLOOKUP(D2314,'Meal Info'!$A$4:$A$19,'Meal Info'!$C$4:$C$19)</f>
        <v>Josh</v>
      </c>
      <c r="G2314" s="7">
        <v>15.31</v>
      </c>
      <c r="H2314" s="7">
        <f t="shared" si="148"/>
        <v>1.5310000000000001</v>
      </c>
      <c r="I2314" s="7">
        <f t="shared" si="149"/>
        <v>16.841000000000001</v>
      </c>
      <c r="J2314" s="7">
        <v>0.3</v>
      </c>
      <c r="K2314" s="7">
        <f t="shared" si="146"/>
        <v>4.593</v>
      </c>
      <c r="L2314" s="7" t="s">
        <v>5078</v>
      </c>
      <c r="M2314" s="7">
        <v>8</v>
      </c>
      <c r="N2314" s="7">
        <f>INDEX('Delivery Distances'!$B$6:$K$20,MATCH('Sales Summary_working sheet'!L2314,'Delivery Distances'!$A$6:$A$20,0),MATCH('Sales Summary_working sheet'!M2314,'Delivery Distances'!$B$5:$K$5,0))</f>
        <v>5</v>
      </c>
      <c r="O2314" s="7" cm="1">
        <f t="array" ref="O2314">_xlfn.XLOOKUP(L2314,'Delivery Distances'!$A$6:$A$20,_xlfn.XLOOKUP('Sales Summary_working sheet'!M2314,'Delivery Distances'!$B$5:$K$5,'Delivery Distances'!$B$6:$K$20))</f>
        <v>5</v>
      </c>
      <c r="P2314" s="7">
        <f t="shared" si="147"/>
        <v>9</v>
      </c>
    </row>
    <row r="2315" spans="1:16" ht="15.75" customHeight="1" x14ac:dyDescent="0.15">
      <c r="A2315" s="13">
        <v>43995</v>
      </c>
      <c r="B2315" s="19" t="s">
        <v>5361</v>
      </c>
      <c r="C2315" s="7" t="s">
        <v>975</v>
      </c>
      <c r="D2315" s="14">
        <v>2</v>
      </c>
      <c r="E2315" s="14" t="str">
        <f>_xlfn.XLOOKUP(D2315,'Meal Info'!$A$4:$A$19,'Meal Info'!$B$4:$B$19)</f>
        <v>Tuna</v>
      </c>
      <c r="F2315" s="14" t="str">
        <f>_xlfn.XLOOKUP(D2315,'Meal Info'!$A$4:$A$19,'Meal Info'!$C$4:$C$19)</f>
        <v>Josh</v>
      </c>
      <c r="G2315" s="7">
        <v>52.76</v>
      </c>
      <c r="H2315" s="7">
        <f t="shared" si="148"/>
        <v>5.2759999999999998</v>
      </c>
      <c r="I2315" s="7">
        <f t="shared" si="149"/>
        <v>58.036000000000001</v>
      </c>
      <c r="J2315" s="7">
        <v>0.11</v>
      </c>
      <c r="K2315" s="7">
        <f t="shared" si="146"/>
        <v>5.8035999999999994</v>
      </c>
      <c r="L2315" s="7" t="s">
        <v>5076</v>
      </c>
      <c r="M2315" s="7">
        <v>9</v>
      </c>
      <c r="N2315" s="7">
        <f>INDEX('Delivery Distances'!$B$6:$K$20,MATCH('Sales Summary_working sheet'!L2315,'Delivery Distances'!$A$6:$A$20,0),MATCH('Sales Summary_working sheet'!M2315,'Delivery Distances'!$B$5:$K$5,0))</f>
        <v>8</v>
      </c>
      <c r="O2315" s="7" cm="1">
        <f t="array" ref="O2315">_xlfn.XLOOKUP(L2315,'Delivery Distances'!$A$6:$A$20,_xlfn.XLOOKUP('Sales Summary_working sheet'!M2315,'Delivery Distances'!$B$5:$K$5,'Delivery Distances'!$B$6:$K$20))</f>
        <v>8</v>
      </c>
      <c r="P2315" s="7">
        <f t="shared" si="147"/>
        <v>11</v>
      </c>
    </row>
    <row r="2316" spans="1:16" ht="15.75" customHeight="1" x14ac:dyDescent="0.15">
      <c r="A2316" s="13">
        <v>43995</v>
      </c>
      <c r="B2316" s="19" t="s">
        <v>5361</v>
      </c>
      <c r="C2316" s="7" t="s">
        <v>2232</v>
      </c>
      <c r="D2316" s="14">
        <v>7</v>
      </c>
      <c r="E2316" s="14" t="str">
        <f>_xlfn.XLOOKUP(D2316,'Meal Info'!$A$4:$A$19,'Meal Info'!$B$4:$B$19)</f>
        <v>Vegan</v>
      </c>
      <c r="F2316" s="14" t="str">
        <f>_xlfn.XLOOKUP(D2316,'Meal Info'!$A$4:$A$19,'Meal Info'!$C$4:$C$19)</f>
        <v>Josh</v>
      </c>
      <c r="G2316" s="7">
        <v>61.46</v>
      </c>
      <c r="H2316" s="7">
        <f t="shared" si="148"/>
        <v>6.1460000000000008</v>
      </c>
      <c r="I2316" s="7">
        <f t="shared" si="149"/>
        <v>67.605999999999995</v>
      </c>
      <c r="J2316" s="7">
        <v>0.15</v>
      </c>
      <c r="K2316" s="7">
        <f t="shared" si="146"/>
        <v>9.2189999999999994</v>
      </c>
      <c r="L2316" s="7" t="s">
        <v>31</v>
      </c>
      <c r="M2316" s="7">
        <v>9</v>
      </c>
      <c r="N2316" s="7">
        <f>INDEX('Delivery Distances'!$B$6:$K$20,MATCH('Sales Summary_working sheet'!L2316,'Delivery Distances'!$A$6:$A$20,0),MATCH('Sales Summary_working sheet'!M2316,'Delivery Distances'!$B$5:$K$5,0))</f>
        <v>14</v>
      </c>
      <c r="O2316" s="7" cm="1">
        <f t="array" ref="O2316">_xlfn.XLOOKUP(L2316,'Delivery Distances'!$A$6:$A$20,_xlfn.XLOOKUP('Sales Summary_working sheet'!M2316,'Delivery Distances'!$B$5:$K$5,'Delivery Distances'!$B$6:$K$20))</f>
        <v>14</v>
      </c>
      <c r="P2316" s="7">
        <f t="shared" si="147"/>
        <v>14</v>
      </c>
    </row>
    <row r="2317" spans="1:16" ht="15.75" customHeight="1" x14ac:dyDescent="0.15">
      <c r="A2317" s="13">
        <v>43995</v>
      </c>
      <c r="B2317" s="19" t="s">
        <v>5361</v>
      </c>
      <c r="C2317" s="7" t="s">
        <v>3728</v>
      </c>
      <c r="D2317" s="14">
        <v>7</v>
      </c>
      <c r="E2317" s="14" t="str">
        <f>_xlfn.XLOOKUP(D2317,'Meal Info'!$A$4:$A$19,'Meal Info'!$B$4:$B$19)</f>
        <v>Vegan</v>
      </c>
      <c r="F2317" s="14" t="str">
        <f>_xlfn.XLOOKUP(D2317,'Meal Info'!$A$4:$A$19,'Meal Info'!$C$4:$C$19)</f>
        <v>Josh</v>
      </c>
      <c r="G2317" s="7">
        <v>40.58</v>
      </c>
      <c r="H2317" s="7">
        <f t="shared" si="148"/>
        <v>4.0579999999999998</v>
      </c>
      <c r="I2317" s="7">
        <f t="shared" si="149"/>
        <v>44.637999999999998</v>
      </c>
      <c r="J2317" s="7">
        <v>0.04</v>
      </c>
      <c r="K2317" s="7">
        <f t="shared" si="146"/>
        <v>1.6232</v>
      </c>
      <c r="L2317" s="7" t="s">
        <v>5078</v>
      </c>
      <c r="M2317" s="7">
        <v>2</v>
      </c>
      <c r="N2317" s="7">
        <f>INDEX('Delivery Distances'!$B$6:$K$20,MATCH('Sales Summary_working sheet'!L2317,'Delivery Distances'!$A$6:$A$20,0),MATCH('Sales Summary_working sheet'!M2317,'Delivery Distances'!$B$5:$K$5,0))</f>
        <v>2</v>
      </c>
      <c r="O2317" s="7" cm="1">
        <f t="array" ref="O2317">_xlfn.XLOOKUP(L2317,'Delivery Distances'!$A$6:$A$20,_xlfn.XLOOKUP('Sales Summary_working sheet'!M2317,'Delivery Distances'!$B$5:$K$5,'Delivery Distances'!$B$6:$K$20))</f>
        <v>2</v>
      </c>
      <c r="P2317" s="7">
        <f t="shared" si="147"/>
        <v>6</v>
      </c>
    </row>
    <row r="2318" spans="1:16" ht="15.75" customHeight="1" x14ac:dyDescent="0.15">
      <c r="A2318" s="13">
        <v>43995</v>
      </c>
      <c r="B2318" s="19" t="s">
        <v>5361</v>
      </c>
      <c r="C2318" s="7" t="s">
        <v>3144</v>
      </c>
      <c r="D2318" s="14">
        <v>11</v>
      </c>
      <c r="E2318" s="14" t="str">
        <f>_xlfn.XLOOKUP(D2318,'Meal Info'!$A$4:$A$19,'Meal Info'!$B$4:$B$19)</f>
        <v>Vitamin boost</v>
      </c>
      <c r="F2318" s="14" t="str">
        <f>_xlfn.XLOOKUP(D2318,'Meal Info'!$A$4:$A$19,'Meal Info'!$C$4:$C$19)</f>
        <v>Josh</v>
      </c>
      <c r="G2318" s="7">
        <v>73.91</v>
      </c>
      <c r="H2318" s="7">
        <f t="shared" si="148"/>
        <v>7.391</v>
      </c>
      <c r="I2318" s="7">
        <f t="shared" si="149"/>
        <v>81.301000000000002</v>
      </c>
      <c r="J2318" s="7">
        <v>0.1</v>
      </c>
      <c r="K2318" s="7">
        <f t="shared" si="146"/>
        <v>7.391</v>
      </c>
      <c r="L2318" s="7" t="s">
        <v>28</v>
      </c>
      <c r="M2318" s="7">
        <v>8</v>
      </c>
      <c r="N2318" s="7">
        <f>INDEX('Delivery Distances'!$B$6:$K$20,MATCH('Sales Summary_working sheet'!L2318,'Delivery Distances'!$A$6:$A$20,0),MATCH('Sales Summary_working sheet'!M2318,'Delivery Distances'!$B$5:$K$5,0))</f>
        <v>17</v>
      </c>
      <c r="O2318" s="7" cm="1">
        <f t="array" ref="O2318">_xlfn.XLOOKUP(L2318,'Delivery Distances'!$A$6:$A$20,_xlfn.XLOOKUP('Sales Summary_working sheet'!M2318,'Delivery Distances'!$B$5:$K$5,'Delivery Distances'!$B$6:$K$20))</f>
        <v>17</v>
      </c>
      <c r="P2318" s="7">
        <f t="shared" si="147"/>
        <v>15.5</v>
      </c>
    </row>
    <row r="2319" spans="1:16" ht="15.75" customHeight="1" x14ac:dyDescent="0.15">
      <c r="A2319" s="13">
        <v>43995</v>
      </c>
      <c r="B2319" s="19" t="s">
        <v>5361</v>
      </c>
      <c r="C2319" s="7" t="s">
        <v>2728</v>
      </c>
      <c r="D2319" s="14">
        <v>11</v>
      </c>
      <c r="E2319" s="14" t="str">
        <f>_xlfn.XLOOKUP(D2319,'Meal Info'!$A$4:$A$19,'Meal Info'!$B$4:$B$19)</f>
        <v>Vitamin boost</v>
      </c>
      <c r="F2319" s="14" t="str">
        <f>_xlfn.XLOOKUP(D2319,'Meal Info'!$A$4:$A$19,'Meal Info'!$C$4:$C$19)</f>
        <v>Josh</v>
      </c>
      <c r="G2319" s="7">
        <v>60.35</v>
      </c>
      <c r="H2319" s="7">
        <f t="shared" si="148"/>
        <v>6.0350000000000001</v>
      </c>
      <c r="I2319" s="7">
        <f t="shared" si="149"/>
        <v>66.385000000000005</v>
      </c>
      <c r="J2319" s="7">
        <v>0.1</v>
      </c>
      <c r="K2319" s="7">
        <f t="shared" si="146"/>
        <v>6.0350000000000001</v>
      </c>
      <c r="L2319" s="7" t="s">
        <v>5078</v>
      </c>
      <c r="M2319" s="7">
        <v>5</v>
      </c>
      <c r="N2319" s="7">
        <f>INDEX('Delivery Distances'!$B$6:$K$20,MATCH('Sales Summary_working sheet'!L2319,'Delivery Distances'!$A$6:$A$20,0),MATCH('Sales Summary_working sheet'!M2319,'Delivery Distances'!$B$5:$K$5,0))</f>
        <v>5</v>
      </c>
      <c r="O2319" s="7" cm="1">
        <f t="array" ref="O2319">_xlfn.XLOOKUP(L2319,'Delivery Distances'!$A$6:$A$20,_xlfn.XLOOKUP('Sales Summary_working sheet'!M2319,'Delivery Distances'!$B$5:$K$5,'Delivery Distances'!$B$6:$K$20))</f>
        <v>5</v>
      </c>
      <c r="P2319" s="7">
        <f t="shared" si="147"/>
        <v>9</v>
      </c>
    </row>
    <row r="2320" spans="1:16" ht="15.75" customHeight="1" x14ac:dyDescent="0.15">
      <c r="A2320" s="13">
        <v>43995</v>
      </c>
      <c r="B2320" s="19" t="s">
        <v>5361</v>
      </c>
      <c r="C2320" s="7" t="s">
        <v>675</v>
      </c>
      <c r="D2320" s="14">
        <v>7</v>
      </c>
      <c r="E2320" s="14" t="str">
        <f>_xlfn.XLOOKUP(D2320,'Meal Info'!$A$4:$A$19,'Meal Info'!$B$4:$B$19)</f>
        <v>Vegan</v>
      </c>
      <c r="F2320" s="14" t="str">
        <f>_xlfn.XLOOKUP(D2320,'Meal Info'!$A$4:$A$19,'Meal Info'!$C$4:$C$19)</f>
        <v>Josh</v>
      </c>
      <c r="G2320" s="7">
        <v>20.25</v>
      </c>
      <c r="H2320" s="7">
        <f t="shared" si="148"/>
        <v>2.0249999999999999</v>
      </c>
      <c r="I2320" s="7">
        <f t="shared" si="149"/>
        <v>22.274999999999999</v>
      </c>
      <c r="J2320" s="7">
        <v>0.33</v>
      </c>
      <c r="K2320" s="7">
        <f t="shared" si="146"/>
        <v>6.6825000000000001</v>
      </c>
      <c r="L2320" s="7" t="s">
        <v>5076</v>
      </c>
      <c r="M2320" s="7">
        <v>2</v>
      </c>
      <c r="N2320" s="7">
        <f>INDEX('Delivery Distances'!$B$6:$K$20,MATCH('Sales Summary_working sheet'!L2320,'Delivery Distances'!$A$6:$A$20,0),MATCH('Sales Summary_working sheet'!M2320,'Delivery Distances'!$B$5:$K$5,0))</f>
        <v>11</v>
      </c>
      <c r="O2320" s="7" cm="1">
        <f t="array" ref="O2320">_xlfn.XLOOKUP(L2320,'Delivery Distances'!$A$6:$A$20,_xlfn.XLOOKUP('Sales Summary_working sheet'!M2320,'Delivery Distances'!$B$5:$K$5,'Delivery Distances'!$B$6:$K$20))</f>
        <v>11</v>
      </c>
      <c r="P2320" s="7">
        <f t="shared" si="147"/>
        <v>12.5</v>
      </c>
    </row>
    <row r="2321" spans="1:16" ht="15.75" customHeight="1" x14ac:dyDescent="0.15">
      <c r="A2321" s="13">
        <v>43995</v>
      </c>
      <c r="B2321" s="19" t="s">
        <v>5361</v>
      </c>
      <c r="C2321" s="7" t="s">
        <v>3693</v>
      </c>
      <c r="D2321" s="14">
        <v>7</v>
      </c>
      <c r="E2321" s="14" t="str">
        <f>_xlfn.XLOOKUP(D2321,'Meal Info'!$A$4:$A$19,'Meal Info'!$B$4:$B$19)</f>
        <v>Vegan</v>
      </c>
      <c r="F2321" s="14" t="str">
        <f>_xlfn.XLOOKUP(D2321,'Meal Info'!$A$4:$A$19,'Meal Info'!$C$4:$C$19)</f>
        <v>Josh</v>
      </c>
      <c r="G2321" s="7">
        <v>84.63</v>
      </c>
      <c r="H2321" s="7">
        <f t="shared" si="148"/>
        <v>8.4629999999999992</v>
      </c>
      <c r="I2321" s="7">
        <f t="shared" si="149"/>
        <v>93.092999999999989</v>
      </c>
      <c r="J2321" s="7">
        <v>0.22</v>
      </c>
      <c r="K2321" s="7">
        <f t="shared" si="146"/>
        <v>18.618600000000001</v>
      </c>
      <c r="L2321" s="7" t="s">
        <v>29</v>
      </c>
      <c r="M2321" s="7">
        <v>7</v>
      </c>
      <c r="N2321" s="7">
        <f>INDEX('Delivery Distances'!$B$6:$K$20,MATCH('Sales Summary_working sheet'!L2321,'Delivery Distances'!$A$6:$A$20,0),MATCH('Sales Summary_working sheet'!M2321,'Delivery Distances'!$B$5:$K$5,0))</f>
        <v>5</v>
      </c>
      <c r="O2321" s="7" cm="1">
        <f t="array" ref="O2321">_xlfn.XLOOKUP(L2321,'Delivery Distances'!$A$6:$A$20,_xlfn.XLOOKUP('Sales Summary_working sheet'!M2321,'Delivery Distances'!$B$5:$K$5,'Delivery Distances'!$B$6:$K$20))</f>
        <v>5</v>
      </c>
      <c r="P2321" s="7">
        <f t="shared" si="147"/>
        <v>9</v>
      </c>
    </row>
    <row r="2322" spans="1:16" ht="15.75" customHeight="1" x14ac:dyDescent="0.15">
      <c r="A2322" s="13">
        <v>43995</v>
      </c>
      <c r="B2322" s="19" t="s">
        <v>5361</v>
      </c>
      <c r="C2322" s="7" t="s">
        <v>3101</v>
      </c>
      <c r="D2322" s="14">
        <v>2</v>
      </c>
      <c r="E2322" s="14" t="str">
        <f>_xlfn.XLOOKUP(D2322,'Meal Info'!$A$4:$A$19,'Meal Info'!$B$4:$B$19)</f>
        <v>Tuna</v>
      </c>
      <c r="F2322" s="14" t="str">
        <f>_xlfn.XLOOKUP(D2322,'Meal Info'!$A$4:$A$19,'Meal Info'!$C$4:$C$19)</f>
        <v>Josh</v>
      </c>
      <c r="G2322" s="7">
        <v>18.079999999999998</v>
      </c>
      <c r="H2322" s="7">
        <f t="shared" si="148"/>
        <v>1.8079999999999998</v>
      </c>
      <c r="I2322" s="7">
        <f t="shared" si="149"/>
        <v>19.887999999999998</v>
      </c>
      <c r="J2322" s="7">
        <v>0.13</v>
      </c>
      <c r="K2322" s="7">
        <f t="shared" si="146"/>
        <v>2.3504</v>
      </c>
      <c r="L2322" s="7" t="s">
        <v>5081</v>
      </c>
      <c r="M2322" s="7">
        <v>6</v>
      </c>
      <c r="N2322" s="7">
        <f>INDEX('Delivery Distances'!$B$6:$K$20,MATCH('Sales Summary_working sheet'!L2322,'Delivery Distances'!$A$6:$A$20,0),MATCH('Sales Summary_working sheet'!M2322,'Delivery Distances'!$B$5:$K$5,0))</f>
        <v>3</v>
      </c>
      <c r="O2322" s="7" cm="1">
        <f t="array" ref="O2322">_xlfn.XLOOKUP(L2322,'Delivery Distances'!$A$6:$A$20,_xlfn.XLOOKUP('Sales Summary_working sheet'!M2322,'Delivery Distances'!$B$5:$K$5,'Delivery Distances'!$B$6:$K$20))</f>
        <v>3</v>
      </c>
      <c r="P2322" s="7">
        <f t="shared" si="147"/>
        <v>7</v>
      </c>
    </row>
    <row r="2323" spans="1:16" ht="15.75" customHeight="1" x14ac:dyDescent="0.15">
      <c r="A2323" s="13">
        <v>43995</v>
      </c>
      <c r="B2323" s="19" t="s">
        <v>5361</v>
      </c>
      <c r="C2323" s="7" t="s">
        <v>1387</v>
      </c>
      <c r="D2323" s="14">
        <v>7</v>
      </c>
      <c r="E2323" s="14" t="str">
        <f>_xlfn.XLOOKUP(D2323,'Meal Info'!$A$4:$A$19,'Meal Info'!$B$4:$B$19)</f>
        <v>Vegan</v>
      </c>
      <c r="F2323" s="14" t="str">
        <f>_xlfn.XLOOKUP(D2323,'Meal Info'!$A$4:$A$19,'Meal Info'!$C$4:$C$19)</f>
        <v>Josh</v>
      </c>
      <c r="G2323" s="7">
        <v>56.06</v>
      </c>
      <c r="H2323" s="7">
        <f t="shared" si="148"/>
        <v>5.6060000000000008</v>
      </c>
      <c r="I2323" s="7">
        <f t="shared" si="149"/>
        <v>61.666000000000004</v>
      </c>
      <c r="J2323" s="7">
        <v>0.16</v>
      </c>
      <c r="K2323" s="7">
        <f t="shared" si="146"/>
        <v>8.9695999999999998</v>
      </c>
      <c r="L2323" s="7" t="s">
        <v>5078</v>
      </c>
      <c r="M2323" s="7">
        <v>9</v>
      </c>
      <c r="N2323" s="7">
        <f>INDEX('Delivery Distances'!$B$6:$K$20,MATCH('Sales Summary_working sheet'!L2323,'Delivery Distances'!$A$6:$A$20,0),MATCH('Sales Summary_working sheet'!M2323,'Delivery Distances'!$B$5:$K$5,0))</f>
        <v>6</v>
      </c>
      <c r="O2323" s="7" cm="1">
        <f t="array" ref="O2323">_xlfn.XLOOKUP(L2323,'Delivery Distances'!$A$6:$A$20,_xlfn.XLOOKUP('Sales Summary_working sheet'!M2323,'Delivery Distances'!$B$5:$K$5,'Delivery Distances'!$B$6:$K$20))</f>
        <v>6</v>
      </c>
      <c r="P2323" s="7">
        <f t="shared" si="147"/>
        <v>10</v>
      </c>
    </row>
    <row r="2324" spans="1:16" ht="15.75" customHeight="1" x14ac:dyDescent="0.15">
      <c r="A2324" s="13">
        <v>43995</v>
      </c>
      <c r="B2324" s="19" t="s">
        <v>5361</v>
      </c>
      <c r="C2324" s="7" t="s">
        <v>4528</v>
      </c>
      <c r="D2324" s="14">
        <v>7</v>
      </c>
      <c r="E2324" s="14" t="str">
        <f>_xlfn.XLOOKUP(D2324,'Meal Info'!$A$4:$A$19,'Meal Info'!$B$4:$B$19)</f>
        <v>Vegan</v>
      </c>
      <c r="F2324" s="14" t="str">
        <f>_xlfn.XLOOKUP(D2324,'Meal Info'!$A$4:$A$19,'Meal Info'!$C$4:$C$19)</f>
        <v>Josh</v>
      </c>
      <c r="G2324" s="7">
        <v>17.68</v>
      </c>
      <c r="H2324" s="7">
        <f t="shared" si="148"/>
        <v>1.768</v>
      </c>
      <c r="I2324" s="7">
        <f t="shared" si="149"/>
        <v>19.448</v>
      </c>
      <c r="J2324" s="7">
        <v>0.2</v>
      </c>
      <c r="K2324" s="7">
        <f t="shared" si="146"/>
        <v>3.536</v>
      </c>
      <c r="L2324" s="7" t="s">
        <v>30</v>
      </c>
      <c r="M2324" s="7">
        <v>10</v>
      </c>
      <c r="N2324" s="7">
        <f>INDEX('Delivery Distances'!$B$6:$K$20,MATCH('Sales Summary_working sheet'!L2324,'Delivery Distances'!$A$6:$A$20,0),MATCH('Sales Summary_working sheet'!M2324,'Delivery Distances'!$B$5:$K$5,0))</f>
        <v>15</v>
      </c>
      <c r="O2324" s="7" cm="1">
        <f t="array" ref="O2324">_xlfn.XLOOKUP(L2324,'Delivery Distances'!$A$6:$A$20,_xlfn.XLOOKUP('Sales Summary_working sheet'!M2324,'Delivery Distances'!$B$5:$K$5,'Delivery Distances'!$B$6:$K$20))</f>
        <v>15</v>
      </c>
      <c r="P2324" s="7">
        <f t="shared" si="147"/>
        <v>14.5</v>
      </c>
    </row>
    <row r="2325" spans="1:16" ht="15.75" customHeight="1" x14ac:dyDescent="0.15">
      <c r="A2325" s="13">
        <v>43995</v>
      </c>
      <c r="B2325" s="19" t="s">
        <v>5361</v>
      </c>
      <c r="C2325" s="7" t="s">
        <v>4387</v>
      </c>
      <c r="D2325" s="14">
        <v>11</v>
      </c>
      <c r="E2325" s="14" t="str">
        <f>_xlfn.XLOOKUP(D2325,'Meal Info'!$A$4:$A$19,'Meal Info'!$B$4:$B$19)</f>
        <v>Vitamin boost</v>
      </c>
      <c r="F2325" s="14" t="str">
        <f>_xlfn.XLOOKUP(D2325,'Meal Info'!$A$4:$A$19,'Meal Info'!$C$4:$C$19)</f>
        <v>Josh</v>
      </c>
      <c r="G2325" s="7">
        <v>5.0599999999999996</v>
      </c>
      <c r="H2325" s="7">
        <f t="shared" si="148"/>
        <v>0.50600000000000001</v>
      </c>
      <c r="I2325" s="7">
        <f t="shared" si="149"/>
        <v>5.5659999999999998</v>
      </c>
      <c r="J2325" s="7">
        <v>0.36</v>
      </c>
      <c r="K2325" s="7">
        <f t="shared" si="146"/>
        <v>1.8215999999999999</v>
      </c>
      <c r="L2325" s="7" t="s">
        <v>28</v>
      </c>
      <c r="M2325" s="7">
        <v>9</v>
      </c>
      <c r="N2325" s="7">
        <f>INDEX('Delivery Distances'!$B$6:$K$20,MATCH('Sales Summary_working sheet'!L2325,'Delivery Distances'!$A$6:$A$20,0),MATCH('Sales Summary_working sheet'!M2325,'Delivery Distances'!$B$5:$K$5,0))</f>
        <v>8</v>
      </c>
      <c r="O2325" s="7" cm="1">
        <f t="array" ref="O2325">_xlfn.XLOOKUP(L2325,'Delivery Distances'!$A$6:$A$20,_xlfn.XLOOKUP('Sales Summary_working sheet'!M2325,'Delivery Distances'!$B$5:$K$5,'Delivery Distances'!$B$6:$K$20))</f>
        <v>8</v>
      </c>
      <c r="P2325" s="7">
        <f t="shared" si="147"/>
        <v>11</v>
      </c>
    </row>
    <row r="2326" spans="1:16" ht="15.75" customHeight="1" x14ac:dyDescent="0.15">
      <c r="A2326" s="13">
        <v>43995</v>
      </c>
      <c r="B2326" s="19" t="s">
        <v>5361</v>
      </c>
      <c r="C2326" s="7" t="s">
        <v>2389</v>
      </c>
      <c r="D2326" s="14">
        <v>2</v>
      </c>
      <c r="E2326" s="14" t="str">
        <f>_xlfn.XLOOKUP(D2326,'Meal Info'!$A$4:$A$19,'Meal Info'!$B$4:$B$19)</f>
        <v>Tuna</v>
      </c>
      <c r="F2326" s="14" t="str">
        <f>_xlfn.XLOOKUP(D2326,'Meal Info'!$A$4:$A$19,'Meal Info'!$C$4:$C$19)</f>
        <v>Josh</v>
      </c>
      <c r="G2326" s="7">
        <v>35.25</v>
      </c>
      <c r="H2326" s="7">
        <f t="shared" si="148"/>
        <v>3.5250000000000004</v>
      </c>
      <c r="I2326" s="7">
        <f t="shared" si="149"/>
        <v>38.774999999999999</v>
      </c>
      <c r="J2326" s="7">
        <v>0.09</v>
      </c>
      <c r="K2326" s="7">
        <f t="shared" si="146"/>
        <v>3.1724999999999999</v>
      </c>
      <c r="L2326" s="7" t="s">
        <v>28</v>
      </c>
      <c r="M2326" s="7">
        <v>9</v>
      </c>
      <c r="N2326" s="7">
        <f>INDEX('Delivery Distances'!$B$6:$K$20,MATCH('Sales Summary_working sheet'!L2326,'Delivery Distances'!$A$6:$A$20,0),MATCH('Sales Summary_working sheet'!M2326,'Delivery Distances'!$B$5:$K$5,0))</f>
        <v>8</v>
      </c>
      <c r="O2326" s="7" cm="1">
        <f t="array" ref="O2326">_xlfn.XLOOKUP(L2326,'Delivery Distances'!$A$6:$A$20,_xlfn.XLOOKUP('Sales Summary_working sheet'!M2326,'Delivery Distances'!$B$5:$K$5,'Delivery Distances'!$B$6:$K$20))</f>
        <v>8</v>
      </c>
      <c r="P2326" s="7">
        <f t="shared" si="147"/>
        <v>11</v>
      </c>
    </row>
    <row r="2327" spans="1:16" ht="15.75" customHeight="1" x14ac:dyDescent="0.15">
      <c r="A2327" s="13">
        <v>43995</v>
      </c>
      <c r="B2327" s="19" t="s">
        <v>5361</v>
      </c>
      <c r="C2327" s="7" t="s">
        <v>867</v>
      </c>
      <c r="D2327" s="14">
        <v>2</v>
      </c>
      <c r="E2327" s="14" t="str">
        <f>_xlfn.XLOOKUP(D2327,'Meal Info'!$A$4:$A$19,'Meal Info'!$B$4:$B$19)</f>
        <v>Tuna</v>
      </c>
      <c r="F2327" s="14" t="str">
        <f>_xlfn.XLOOKUP(D2327,'Meal Info'!$A$4:$A$19,'Meal Info'!$C$4:$C$19)</f>
        <v>Josh</v>
      </c>
      <c r="G2327" s="7">
        <v>89.52</v>
      </c>
      <c r="H2327" s="7">
        <f t="shared" si="148"/>
        <v>8.952</v>
      </c>
      <c r="I2327" s="7">
        <f t="shared" si="149"/>
        <v>98.471999999999994</v>
      </c>
      <c r="J2327" s="7">
        <v>0.06</v>
      </c>
      <c r="K2327" s="7">
        <f t="shared" si="146"/>
        <v>5.3712</v>
      </c>
      <c r="L2327" s="7" t="s">
        <v>5083</v>
      </c>
      <c r="M2327" s="7">
        <v>2</v>
      </c>
      <c r="N2327" s="7">
        <f>INDEX('Delivery Distances'!$B$6:$K$20,MATCH('Sales Summary_working sheet'!L2327,'Delivery Distances'!$A$6:$A$20,0),MATCH('Sales Summary_working sheet'!M2327,'Delivery Distances'!$B$5:$K$5,0))</f>
        <v>1</v>
      </c>
      <c r="O2327" s="7" cm="1">
        <f t="array" ref="O2327">_xlfn.XLOOKUP(L2327,'Delivery Distances'!$A$6:$A$20,_xlfn.XLOOKUP('Sales Summary_working sheet'!M2327,'Delivery Distances'!$B$5:$K$5,'Delivery Distances'!$B$6:$K$20))</f>
        <v>1</v>
      </c>
      <c r="P2327" s="7">
        <f t="shared" si="147"/>
        <v>3</v>
      </c>
    </row>
    <row r="2328" spans="1:16" ht="15.75" customHeight="1" x14ac:dyDescent="0.15">
      <c r="A2328" s="13">
        <v>43995</v>
      </c>
      <c r="B2328" s="19" t="s">
        <v>5362</v>
      </c>
      <c r="C2328" s="7" t="s">
        <v>2491</v>
      </c>
      <c r="D2328" s="14">
        <v>7</v>
      </c>
      <c r="E2328" s="14" t="str">
        <f>_xlfn.XLOOKUP(D2328,'Meal Info'!$A$4:$A$19,'Meal Info'!$B$4:$B$19)</f>
        <v>Vegan</v>
      </c>
      <c r="F2328" s="14" t="str">
        <f>_xlfn.XLOOKUP(D2328,'Meal Info'!$A$4:$A$19,'Meal Info'!$C$4:$C$19)</f>
        <v>Josh</v>
      </c>
      <c r="G2328" s="7">
        <v>23.08</v>
      </c>
      <c r="H2328" s="7">
        <f t="shared" si="148"/>
        <v>2.3079999999999998</v>
      </c>
      <c r="I2328" s="7">
        <f t="shared" si="149"/>
        <v>25.387999999999998</v>
      </c>
      <c r="J2328" s="7">
        <v>0.14000000000000001</v>
      </c>
      <c r="K2328" s="7">
        <f t="shared" si="146"/>
        <v>3.2311999999999999</v>
      </c>
      <c r="L2328" s="7" t="s">
        <v>5076</v>
      </c>
      <c r="M2328" s="7">
        <v>8</v>
      </c>
      <c r="N2328" s="7">
        <f>INDEX('Delivery Distances'!$B$6:$K$20,MATCH('Sales Summary_working sheet'!L2328,'Delivery Distances'!$A$6:$A$20,0),MATCH('Sales Summary_working sheet'!M2328,'Delivery Distances'!$B$5:$K$5,0))</f>
        <v>6</v>
      </c>
      <c r="O2328" s="7" cm="1">
        <f t="array" ref="O2328">_xlfn.XLOOKUP(L2328,'Delivery Distances'!$A$6:$A$20,_xlfn.XLOOKUP('Sales Summary_working sheet'!M2328,'Delivery Distances'!$B$5:$K$5,'Delivery Distances'!$B$6:$K$20))</f>
        <v>6</v>
      </c>
      <c r="P2328" s="7">
        <f t="shared" si="147"/>
        <v>10</v>
      </c>
    </row>
    <row r="2329" spans="1:16" ht="15.75" customHeight="1" x14ac:dyDescent="0.15">
      <c r="A2329" s="13">
        <v>43995</v>
      </c>
      <c r="B2329" s="19" t="s">
        <v>5362</v>
      </c>
      <c r="C2329" s="7" t="s">
        <v>4828</v>
      </c>
      <c r="D2329" s="14">
        <v>2</v>
      </c>
      <c r="E2329" s="14" t="str">
        <f>_xlfn.XLOOKUP(D2329,'Meal Info'!$A$4:$A$19,'Meal Info'!$B$4:$B$19)</f>
        <v>Tuna</v>
      </c>
      <c r="F2329" s="14" t="str">
        <f>_xlfn.XLOOKUP(D2329,'Meal Info'!$A$4:$A$19,'Meal Info'!$C$4:$C$19)</f>
        <v>Josh</v>
      </c>
      <c r="G2329" s="7">
        <v>96.06</v>
      </c>
      <c r="H2329" s="7">
        <f t="shared" si="148"/>
        <v>9.6060000000000016</v>
      </c>
      <c r="I2329" s="7">
        <f t="shared" si="149"/>
        <v>105.666</v>
      </c>
      <c r="J2329" s="7">
        <v>0.09</v>
      </c>
      <c r="K2329" s="7">
        <f t="shared" si="146"/>
        <v>8.6454000000000004</v>
      </c>
      <c r="L2329" s="7" t="s">
        <v>5076</v>
      </c>
      <c r="M2329" s="7">
        <v>4</v>
      </c>
      <c r="N2329" s="7">
        <f>INDEX('Delivery Distances'!$B$6:$K$20,MATCH('Sales Summary_working sheet'!L2329,'Delivery Distances'!$A$6:$A$20,0),MATCH('Sales Summary_working sheet'!M2329,'Delivery Distances'!$B$5:$K$5,0))</f>
        <v>11</v>
      </c>
      <c r="O2329" s="7" cm="1">
        <f t="array" ref="O2329">_xlfn.XLOOKUP(L2329,'Delivery Distances'!$A$6:$A$20,_xlfn.XLOOKUP('Sales Summary_working sheet'!M2329,'Delivery Distances'!$B$5:$K$5,'Delivery Distances'!$B$6:$K$20))</f>
        <v>11</v>
      </c>
      <c r="P2329" s="7">
        <f t="shared" si="147"/>
        <v>12.5</v>
      </c>
    </row>
    <row r="2330" spans="1:16" ht="15.75" customHeight="1" x14ac:dyDescent="0.15">
      <c r="A2330" s="13">
        <v>43995</v>
      </c>
      <c r="B2330" s="19" t="s">
        <v>5362</v>
      </c>
      <c r="C2330" s="7" t="s">
        <v>1930</v>
      </c>
      <c r="D2330" s="14">
        <v>7</v>
      </c>
      <c r="E2330" s="14" t="str">
        <f>_xlfn.XLOOKUP(D2330,'Meal Info'!$A$4:$A$19,'Meal Info'!$B$4:$B$19)</f>
        <v>Vegan</v>
      </c>
      <c r="F2330" s="14" t="str">
        <f>_xlfn.XLOOKUP(D2330,'Meal Info'!$A$4:$A$19,'Meal Info'!$C$4:$C$19)</f>
        <v>Josh</v>
      </c>
      <c r="G2330" s="7">
        <v>23.28</v>
      </c>
      <c r="H2330" s="7">
        <f t="shared" si="148"/>
        <v>2.3280000000000003</v>
      </c>
      <c r="I2330" s="7">
        <f t="shared" si="149"/>
        <v>25.608000000000001</v>
      </c>
      <c r="J2330" s="7">
        <v>0.2</v>
      </c>
      <c r="K2330" s="7">
        <f t="shared" si="146"/>
        <v>4.6560000000000006</v>
      </c>
      <c r="L2330" s="7" t="s">
        <v>26</v>
      </c>
      <c r="M2330" s="7">
        <v>3</v>
      </c>
      <c r="N2330" s="7">
        <f>INDEX('Delivery Distances'!$B$6:$K$20,MATCH('Sales Summary_working sheet'!L2330,'Delivery Distances'!$A$6:$A$20,0),MATCH('Sales Summary_working sheet'!M2330,'Delivery Distances'!$B$5:$K$5,0))</f>
        <v>12</v>
      </c>
      <c r="O2330" s="7" cm="1">
        <f t="array" ref="O2330">_xlfn.XLOOKUP(L2330,'Delivery Distances'!$A$6:$A$20,_xlfn.XLOOKUP('Sales Summary_working sheet'!M2330,'Delivery Distances'!$B$5:$K$5,'Delivery Distances'!$B$6:$K$20))</f>
        <v>12</v>
      </c>
      <c r="P2330" s="7">
        <f t="shared" si="147"/>
        <v>13</v>
      </c>
    </row>
    <row r="2331" spans="1:16" ht="15.75" customHeight="1" x14ac:dyDescent="0.15">
      <c r="A2331" s="13">
        <v>43995</v>
      </c>
      <c r="B2331" s="19" t="s">
        <v>5362</v>
      </c>
      <c r="C2331" s="7" t="s">
        <v>1416</v>
      </c>
      <c r="D2331" s="14">
        <v>2</v>
      </c>
      <c r="E2331" s="14" t="str">
        <f>_xlfn.XLOOKUP(D2331,'Meal Info'!$A$4:$A$19,'Meal Info'!$B$4:$B$19)</f>
        <v>Tuna</v>
      </c>
      <c r="F2331" s="14" t="str">
        <f>_xlfn.XLOOKUP(D2331,'Meal Info'!$A$4:$A$19,'Meal Info'!$C$4:$C$19)</f>
        <v>Josh</v>
      </c>
      <c r="G2331" s="7">
        <v>86.36</v>
      </c>
      <c r="H2331" s="7">
        <f t="shared" si="148"/>
        <v>8.636000000000001</v>
      </c>
      <c r="I2331" s="7">
        <f t="shared" si="149"/>
        <v>94.995999999999995</v>
      </c>
      <c r="J2331" s="7">
        <v>0.37</v>
      </c>
      <c r="K2331" s="7">
        <f t="shared" si="146"/>
        <v>31.953199999999999</v>
      </c>
      <c r="L2331" s="7" t="s">
        <v>5082</v>
      </c>
      <c r="M2331" s="7">
        <v>10</v>
      </c>
      <c r="N2331" s="7">
        <f>INDEX('Delivery Distances'!$B$6:$K$20,MATCH('Sales Summary_working sheet'!L2331,'Delivery Distances'!$A$6:$A$20,0),MATCH('Sales Summary_working sheet'!M2331,'Delivery Distances'!$B$5:$K$5,0))</f>
        <v>2</v>
      </c>
      <c r="O2331" s="7" cm="1">
        <f t="array" ref="O2331">_xlfn.XLOOKUP(L2331,'Delivery Distances'!$A$6:$A$20,_xlfn.XLOOKUP('Sales Summary_working sheet'!M2331,'Delivery Distances'!$B$5:$K$5,'Delivery Distances'!$B$6:$K$20))</f>
        <v>2</v>
      </c>
      <c r="P2331" s="7">
        <f t="shared" si="147"/>
        <v>6</v>
      </c>
    </row>
    <row r="2332" spans="1:16" ht="15.75" customHeight="1" x14ac:dyDescent="0.15">
      <c r="A2332" s="13">
        <v>43995</v>
      </c>
      <c r="B2332" s="19" t="s">
        <v>5362</v>
      </c>
      <c r="C2332" s="7" t="s">
        <v>936</v>
      </c>
      <c r="D2332" s="14">
        <v>7</v>
      </c>
      <c r="E2332" s="14" t="str">
        <f>_xlfn.XLOOKUP(D2332,'Meal Info'!$A$4:$A$19,'Meal Info'!$B$4:$B$19)</f>
        <v>Vegan</v>
      </c>
      <c r="F2332" s="14" t="str">
        <f>_xlfn.XLOOKUP(D2332,'Meal Info'!$A$4:$A$19,'Meal Info'!$C$4:$C$19)</f>
        <v>Josh</v>
      </c>
      <c r="G2332" s="7">
        <v>36.17</v>
      </c>
      <c r="H2332" s="7">
        <f t="shared" si="148"/>
        <v>3.6170000000000004</v>
      </c>
      <c r="I2332" s="7">
        <f t="shared" si="149"/>
        <v>39.786999999999999</v>
      </c>
      <c r="J2332" s="7">
        <v>0.35</v>
      </c>
      <c r="K2332" s="7">
        <f t="shared" si="146"/>
        <v>12.6595</v>
      </c>
      <c r="L2332" s="7" t="s">
        <v>5082</v>
      </c>
      <c r="M2332" s="7">
        <v>4</v>
      </c>
      <c r="N2332" s="7">
        <f>INDEX('Delivery Distances'!$B$6:$K$20,MATCH('Sales Summary_working sheet'!L2332,'Delivery Distances'!$A$6:$A$20,0),MATCH('Sales Summary_working sheet'!M2332,'Delivery Distances'!$B$5:$K$5,0))</f>
        <v>2</v>
      </c>
      <c r="O2332" s="7" cm="1">
        <f t="array" ref="O2332">_xlfn.XLOOKUP(L2332,'Delivery Distances'!$A$6:$A$20,_xlfn.XLOOKUP('Sales Summary_working sheet'!M2332,'Delivery Distances'!$B$5:$K$5,'Delivery Distances'!$B$6:$K$20))</f>
        <v>2</v>
      </c>
      <c r="P2332" s="7">
        <f t="shared" si="147"/>
        <v>6</v>
      </c>
    </row>
    <row r="2333" spans="1:16" ht="15.75" customHeight="1" x14ac:dyDescent="0.15">
      <c r="A2333" s="13">
        <v>43995</v>
      </c>
      <c r="B2333" s="19" t="s">
        <v>5362</v>
      </c>
      <c r="C2333" s="7" t="s">
        <v>4531</v>
      </c>
      <c r="D2333" s="14">
        <v>11</v>
      </c>
      <c r="E2333" s="14" t="str">
        <f>_xlfn.XLOOKUP(D2333,'Meal Info'!$A$4:$A$19,'Meal Info'!$B$4:$B$19)</f>
        <v>Vitamin boost</v>
      </c>
      <c r="F2333" s="14" t="str">
        <f>_xlfn.XLOOKUP(D2333,'Meal Info'!$A$4:$A$19,'Meal Info'!$C$4:$C$19)</f>
        <v>Josh</v>
      </c>
      <c r="G2333" s="7">
        <v>7.51</v>
      </c>
      <c r="H2333" s="7">
        <f t="shared" si="148"/>
        <v>0.751</v>
      </c>
      <c r="I2333" s="7">
        <f t="shared" si="149"/>
        <v>8.2609999999999992</v>
      </c>
      <c r="J2333" s="7">
        <v>0.26</v>
      </c>
      <c r="K2333" s="7">
        <f t="shared" si="146"/>
        <v>1.9526000000000001</v>
      </c>
      <c r="L2333" s="7" t="s">
        <v>30</v>
      </c>
      <c r="M2333" s="7">
        <v>4</v>
      </c>
      <c r="N2333" s="7">
        <f>INDEX('Delivery Distances'!$B$6:$K$20,MATCH('Sales Summary_working sheet'!L2333,'Delivery Distances'!$A$6:$A$20,0),MATCH('Sales Summary_working sheet'!M2333,'Delivery Distances'!$B$5:$K$5,0))</f>
        <v>6</v>
      </c>
      <c r="O2333" s="7" cm="1">
        <f t="array" ref="O2333">_xlfn.XLOOKUP(L2333,'Delivery Distances'!$A$6:$A$20,_xlfn.XLOOKUP('Sales Summary_working sheet'!M2333,'Delivery Distances'!$B$5:$K$5,'Delivery Distances'!$B$6:$K$20))</f>
        <v>6</v>
      </c>
      <c r="P2333" s="7">
        <f t="shared" si="147"/>
        <v>10</v>
      </c>
    </row>
    <row r="2334" spans="1:16" ht="15.75" customHeight="1" x14ac:dyDescent="0.15">
      <c r="A2334" s="13">
        <v>43995</v>
      </c>
      <c r="B2334" s="19" t="s">
        <v>5362</v>
      </c>
      <c r="C2334" s="7" t="s">
        <v>5003</v>
      </c>
      <c r="D2334" s="14">
        <v>11</v>
      </c>
      <c r="E2334" s="14" t="str">
        <f>_xlfn.XLOOKUP(D2334,'Meal Info'!$A$4:$A$19,'Meal Info'!$B$4:$B$19)</f>
        <v>Vitamin boost</v>
      </c>
      <c r="F2334" s="14" t="str">
        <f>_xlfn.XLOOKUP(D2334,'Meal Info'!$A$4:$A$19,'Meal Info'!$C$4:$C$19)</f>
        <v>Josh</v>
      </c>
      <c r="G2334" s="7">
        <v>62.54</v>
      </c>
      <c r="H2334" s="7">
        <f t="shared" si="148"/>
        <v>6.2540000000000004</v>
      </c>
      <c r="I2334" s="7">
        <f t="shared" si="149"/>
        <v>68.793999999999997</v>
      </c>
      <c r="J2334" s="7">
        <v>0.16</v>
      </c>
      <c r="K2334" s="7">
        <f t="shared" si="146"/>
        <v>10.006399999999999</v>
      </c>
      <c r="L2334" s="7" t="s">
        <v>31</v>
      </c>
      <c r="M2334" s="7">
        <v>8</v>
      </c>
      <c r="N2334" s="7">
        <f>INDEX('Delivery Distances'!$B$6:$K$20,MATCH('Sales Summary_working sheet'!L2334,'Delivery Distances'!$A$6:$A$20,0),MATCH('Sales Summary_working sheet'!M2334,'Delivery Distances'!$B$5:$K$5,0))</f>
        <v>8</v>
      </c>
      <c r="O2334" s="7" cm="1">
        <f t="array" ref="O2334">_xlfn.XLOOKUP(L2334,'Delivery Distances'!$A$6:$A$20,_xlfn.XLOOKUP('Sales Summary_working sheet'!M2334,'Delivery Distances'!$B$5:$K$5,'Delivery Distances'!$B$6:$K$20))</f>
        <v>8</v>
      </c>
      <c r="P2334" s="7">
        <f t="shared" si="147"/>
        <v>11</v>
      </c>
    </row>
    <row r="2335" spans="1:16" ht="15.75" customHeight="1" x14ac:dyDescent="0.15">
      <c r="A2335" s="13">
        <v>43995</v>
      </c>
      <c r="B2335" s="19" t="s">
        <v>5362</v>
      </c>
      <c r="C2335" s="7" t="s">
        <v>4867</v>
      </c>
      <c r="D2335" s="14">
        <v>11</v>
      </c>
      <c r="E2335" s="14" t="str">
        <f>_xlfn.XLOOKUP(D2335,'Meal Info'!$A$4:$A$19,'Meal Info'!$B$4:$B$19)</f>
        <v>Vitamin boost</v>
      </c>
      <c r="F2335" s="14" t="str">
        <f>_xlfn.XLOOKUP(D2335,'Meal Info'!$A$4:$A$19,'Meal Info'!$C$4:$C$19)</f>
        <v>Josh</v>
      </c>
      <c r="G2335" s="7">
        <v>34.92</v>
      </c>
      <c r="H2335" s="7">
        <f t="shared" si="148"/>
        <v>3.4920000000000004</v>
      </c>
      <c r="I2335" s="7">
        <f t="shared" si="149"/>
        <v>38.411999999999999</v>
      </c>
      <c r="J2335" s="7">
        <v>0.18</v>
      </c>
      <c r="K2335" s="7">
        <f t="shared" si="146"/>
        <v>6.2855999999999996</v>
      </c>
      <c r="L2335" s="7" t="s">
        <v>5077</v>
      </c>
      <c r="M2335" s="7">
        <v>5</v>
      </c>
      <c r="N2335" s="7">
        <f>INDEX('Delivery Distances'!$B$6:$K$20,MATCH('Sales Summary_working sheet'!L2335,'Delivery Distances'!$A$6:$A$20,0),MATCH('Sales Summary_working sheet'!M2335,'Delivery Distances'!$B$5:$K$5,0))</f>
        <v>2</v>
      </c>
      <c r="O2335" s="7" cm="1">
        <f t="array" ref="O2335">_xlfn.XLOOKUP(L2335,'Delivery Distances'!$A$6:$A$20,_xlfn.XLOOKUP('Sales Summary_working sheet'!M2335,'Delivery Distances'!$B$5:$K$5,'Delivery Distances'!$B$6:$K$20))</f>
        <v>2</v>
      </c>
      <c r="P2335" s="7">
        <f t="shared" si="147"/>
        <v>6</v>
      </c>
    </row>
    <row r="2336" spans="1:16" ht="15.75" customHeight="1" x14ac:dyDescent="0.15">
      <c r="A2336" s="13">
        <v>43995</v>
      </c>
      <c r="B2336" s="19" t="s">
        <v>5362</v>
      </c>
      <c r="C2336" s="7" t="s">
        <v>1946</v>
      </c>
      <c r="D2336" s="14">
        <v>11</v>
      </c>
      <c r="E2336" s="14" t="str">
        <f>_xlfn.XLOOKUP(D2336,'Meal Info'!$A$4:$A$19,'Meal Info'!$B$4:$B$19)</f>
        <v>Vitamin boost</v>
      </c>
      <c r="F2336" s="14" t="str">
        <f>_xlfn.XLOOKUP(D2336,'Meal Info'!$A$4:$A$19,'Meal Info'!$C$4:$C$19)</f>
        <v>Josh</v>
      </c>
      <c r="G2336" s="7">
        <v>17.05</v>
      </c>
      <c r="H2336" s="7">
        <f t="shared" si="148"/>
        <v>1.7050000000000001</v>
      </c>
      <c r="I2336" s="7">
        <f t="shared" si="149"/>
        <v>18.755000000000003</v>
      </c>
      <c r="J2336" s="7">
        <v>0.28999999999999998</v>
      </c>
      <c r="K2336" s="7">
        <f t="shared" si="146"/>
        <v>4.9444999999999997</v>
      </c>
      <c r="L2336" s="7" t="s">
        <v>5081</v>
      </c>
      <c r="M2336" s="7">
        <v>5</v>
      </c>
      <c r="N2336" s="7">
        <f>INDEX('Delivery Distances'!$B$6:$K$20,MATCH('Sales Summary_working sheet'!L2336,'Delivery Distances'!$A$6:$A$20,0),MATCH('Sales Summary_working sheet'!M2336,'Delivery Distances'!$B$5:$K$5,0))</f>
        <v>3</v>
      </c>
      <c r="O2336" s="7" cm="1">
        <f t="array" ref="O2336">_xlfn.XLOOKUP(L2336,'Delivery Distances'!$A$6:$A$20,_xlfn.XLOOKUP('Sales Summary_working sheet'!M2336,'Delivery Distances'!$B$5:$K$5,'Delivery Distances'!$B$6:$K$20))</f>
        <v>3</v>
      </c>
      <c r="P2336" s="7">
        <f t="shared" si="147"/>
        <v>7</v>
      </c>
    </row>
    <row r="2337" spans="1:16" ht="15.75" customHeight="1" x14ac:dyDescent="0.15">
      <c r="A2337" s="13">
        <v>43995</v>
      </c>
      <c r="B2337" s="19" t="s">
        <v>5362</v>
      </c>
      <c r="C2337" s="7" t="s">
        <v>2262</v>
      </c>
      <c r="D2337" s="14">
        <v>2</v>
      </c>
      <c r="E2337" s="14" t="str">
        <f>_xlfn.XLOOKUP(D2337,'Meal Info'!$A$4:$A$19,'Meal Info'!$B$4:$B$19)</f>
        <v>Tuna</v>
      </c>
      <c r="F2337" s="14" t="str">
        <f>_xlfn.XLOOKUP(D2337,'Meal Info'!$A$4:$A$19,'Meal Info'!$C$4:$C$19)</f>
        <v>Josh</v>
      </c>
      <c r="G2337" s="7">
        <v>42.79</v>
      </c>
      <c r="H2337" s="7">
        <f t="shared" si="148"/>
        <v>4.2789999999999999</v>
      </c>
      <c r="I2337" s="7">
        <f t="shared" si="149"/>
        <v>47.069000000000003</v>
      </c>
      <c r="J2337" s="7">
        <v>0.04</v>
      </c>
      <c r="K2337" s="7">
        <f t="shared" si="146"/>
        <v>1.7116</v>
      </c>
      <c r="L2337" s="7" t="s">
        <v>5081</v>
      </c>
      <c r="M2337" s="7">
        <v>4</v>
      </c>
      <c r="N2337" s="7">
        <f>INDEX('Delivery Distances'!$B$6:$K$20,MATCH('Sales Summary_working sheet'!L2337,'Delivery Distances'!$A$6:$A$20,0),MATCH('Sales Summary_working sheet'!M2337,'Delivery Distances'!$B$5:$K$5,0))</f>
        <v>2</v>
      </c>
      <c r="O2337" s="7" cm="1">
        <f t="array" ref="O2337">_xlfn.XLOOKUP(L2337,'Delivery Distances'!$A$6:$A$20,_xlfn.XLOOKUP('Sales Summary_working sheet'!M2337,'Delivery Distances'!$B$5:$K$5,'Delivery Distances'!$B$6:$K$20))</f>
        <v>2</v>
      </c>
      <c r="P2337" s="7">
        <f t="shared" si="147"/>
        <v>6</v>
      </c>
    </row>
    <row r="2338" spans="1:16" ht="15.75" customHeight="1" x14ac:dyDescent="0.15">
      <c r="A2338" s="13">
        <v>43995</v>
      </c>
      <c r="B2338" s="19" t="s">
        <v>5362</v>
      </c>
      <c r="C2338" s="7" t="s">
        <v>518</v>
      </c>
      <c r="D2338" s="14">
        <v>11</v>
      </c>
      <c r="E2338" s="14" t="str">
        <f>_xlfn.XLOOKUP(D2338,'Meal Info'!$A$4:$A$19,'Meal Info'!$B$4:$B$19)</f>
        <v>Vitamin boost</v>
      </c>
      <c r="F2338" s="14" t="str">
        <f>_xlfn.XLOOKUP(D2338,'Meal Info'!$A$4:$A$19,'Meal Info'!$C$4:$C$19)</f>
        <v>Josh</v>
      </c>
      <c r="G2338" s="7">
        <v>78.55</v>
      </c>
      <c r="H2338" s="7">
        <f t="shared" si="148"/>
        <v>7.8550000000000004</v>
      </c>
      <c r="I2338" s="7">
        <f t="shared" si="149"/>
        <v>86.405000000000001</v>
      </c>
      <c r="J2338" s="7">
        <v>0.05</v>
      </c>
      <c r="K2338" s="7">
        <f t="shared" si="146"/>
        <v>3.9275000000000002</v>
      </c>
      <c r="L2338" s="7" t="s">
        <v>5082</v>
      </c>
      <c r="M2338" s="7">
        <v>10</v>
      </c>
      <c r="N2338" s="7">
        <f>INDEX('Delivery Distances'!$B$6:$K$20,MATCH('Sales Summary_working sheet'!L2338,'Delivery Distances'!$A$6:$A$20,0),MATCH('Sales Summary_working sheet'!M2338,'Delivery Distances'!$B$5:$K$5,0))</f>
        <v>2</v>
      </c>
      <c r="O2338" s="7" cm="1">
        <f t="array" ref="O2338">_xlfn.XLOOKUP(L2338,'Delivery Distances'!$A$6:$A$20,_xlfn.XLOOKUP('Sales Summary_working sheet'!M2338,'Delivery Distances'!$B$5:$K$5,'Delivery Distances'!$B$6:$K$20))</f>
        <v>2</v>
      </c>
      <c r="P2338" s="7">
        <f t="shared" si="147"/>
        <v>6</v>
      </c>
    </row>
    <row r="2339" spans="1:16" ht="15.75" customHeight="1" x14ac:dyDescent="0.15">
      <c r="A2339" s="13">
        <v>43995</v>
      </c>
      <c r="B2339" s="19" t="s">
        <v>5362</v>
      </c>
      <c r="C2339" s="7" t="s">
        <v>1832</v>
      </c>
      <c r="D2339" s="14">
        <v>7</v>
      </c>
      <c r="E2339" s="14" t="str">
        <f>_xlfn.XLOOKUP(D2339,'Meal Info'!$A$4:$A$19,'Meal Info'!$B$4:$B$19)</f>
        <v>Vegan</v>
      </c>
      <c r="F2339" s="14" t="str">
        <f>_xlfn.XLOOKUP(D2339,'Meal Info'!$A$4:$A$19,'Meal Info'!$C$4:$C$19)</f>
        <v>Josh</v>
      </c>
      <c r="G2339" s="7">
        <v>21.75</v>
      </c>
      <c r="H2339" s="7">
        <f t="shared" si="148"/>
        <v>2.1750000000000003</v>
      </c>
      <c r="I2339" s="7">
        <f t="shared" si="149"/>
        <v>23.925000000000001</v>
      </c>
      <c r="J2339" s="7">
        <v>0.08</v>
      </c>
      <c r="K2339" s="7">
        <f t="shared" si="146"/>
        <v>1.74</v>
      </c>
      <c r="L2339" s="7" t="s">
        <v>28</v>
      </c>
      <c r="M2339" s="7">
        <v>7</v>
      </c>
      <c r="N2339" s="7">
        <f>INDEX('Delivery Distances'!$B$6:$K$20,MATCH('Sales Summary_working sheet'!L2339,'Delivery Distances'!$A$6:$A$20,0),MATCH('Sales Summary_working sheet'!M2339,'Delivery Distances'!$B$5:$K$5,0))</f>
        <v>3</v>
      </c>
      <c r="O2339" s="7" cm="1">
        <f t="array" ref="O2339">_xlfn.XLOOKUP(L2339,'Delivery Distances'!$A$6:$A$20,_xlfn.XLOOKUP('Sales Summary_working sheet'!M2339,'Delivery Distances'!$B$5:$K$5,'Delivery Distances'!$B$6:$K$20))</f>
        <v>3</v>
      </c>
      <c r="P2339" s="7">
        <f t="shared" si="147"/>
        <v>7</v>
      </c>
    </row>
    <row r="2340" spans="1:16" ht="15.75" customHeight="1" x14ac:dyDescent="0.15">
      <c r="A2340" s="13">
        <v>43995</v>
      </c>
      <c r="B2340" s="19" t="s">
        <v>5362</v>
      </c>
      <c r="C2340" s="7" t="s">
        <v>4132</v>
      </c>
      <c r="D2340" s="14">
        <v>11</v>
      </c>
      <c r="E2340" s="14" t="str">
        <f>_xlfn.XLOOKUP(D2340,'Meal Info'!$A$4:$A$19,'Meal Info'!$B$4:$B$19)</f>
        <v>Vitamin boost</v>
      </c>
      <c r="F2340" s="14" t="str">
        <f>_xlfn.XLOOKUP(D2340,'Meal Info'!$A$4:$A$19,'Meal Info'!$C$4:$C$19)</f>
        <v>Josh</v>
      </c>
      <c r="G2340" s="7">
        <v>73.31</v>
      </c>
      <c r="H2340" s="7">
        <f t="shared" si="148"/>
        <v>7.3310000000000004</v>
      </c>
      <c r="I2340" s="7">
        <f t="shared" si="149"/>
        <v>80.641000000000005</v>
      </c>
      <c r="J2340" s="7">
        <v>0.03</v>
      </c>
      <c r="K2340" s="7">
        <f t="shared" si="146"/>
        <v>2.1993</v>
      </c>
      <c r="L2340" s="7" t="s">
        <v>5076</v>
      </c>
      <c r="M2340" s="7">
        <v>7</v>
      </c>
      <c r="N2340" s="7">
        <f>INDEX('Delivery Distances'!$B$6:$K$20,MATCH('Sales Summary_working sheet'!L2340,'Delivery Distances'!$A$6:$A$20,0),MATCH('Sales Summary_working sheet'!M2340,'Delivery Distances'!$B$5:$K$5,0))</f>
        <v>15</v>
      </c>
      <c r="O2340" s="7" cm="1">
        <f t="array" ref="O2340">_xlfn.XLOOKUP(L2340,'Delivery Distances'!$A$6:$A$20,_xlfn.XLOOKUP('Sales Summary_working sheet'!M2340,'Delivery Distances'!$B$5:$K$5,'Delivery Distances'!$B$6:$K$20))</f>
        <v>15</v>
      </c>
      <c r="P2340" s="7">
        <f t="shared" si="147"/>
        <v>14.5</v>
      </c>
    </row>
    <row r="2341" spans="1:16" ht="15.75" customHeight="1" x14ac:dyDescent="0.15">
      <c r="A2341" s="13">
        <v>43995</v>
      </c>
      <c r="B2341" s="19" t="s">
        <v>5362</v>
      </c>
      <c r="C2341" s="7" t="s">
        <v>554</v>
      </c>
      <c r="D2341" s="14">
        <v>2</v>
      </c>
      <c r="E2341" s="14" t="str">
        <f>_xlfn.XLOOKUP(D2341,'Meal Info'!$A$4:$A$19,'Meal Info'!$B$4:$B$19)</f>
        <v>Tuna</v>
      </c>
      <c r="F2341" s="14" t="str">
        <f>_xlfn.XLOOKUP(D2341,'Meal Info'!$A$4:$A$19,'Meal Info'!$C$4:$C$19)</f>
        <v>Josh</v>
      </c>
      <c r="G2341" s="7">
        <v>61.86</v>
      </c>
      <c r="H2341" s="7">
        <f t="shared" si="148"/>
        <v>6.1859999999999999</v>
      </c>
      <c r="I2341" s="7">
        <f t="shared" si="149"/>
        <v>68.045999999999992</v>
      </c>
      <c r="J2341" s="7">
        <v>0.05</v>
      </c>
      <c r="K2341" s="7">
        <f t="shared" si="146"/>
        <v>3.093</v>
      </c>
      <c r="L2341" s="7" t="s">
        <v>5078</v>
      </c>
      <c r="M2341" s="7">
        <v>7</v>
      </c>
      <c r="N2341" s="7">
        <f>INDEX('Delivery Distances'!$B$6:$K$20,MATCH('Sales Summary_working sheet'!L2341,'Delivery Distances'!$A$6:$A$20,0),MATCH('Sales Summary_working sheet'!M2341,'Delivery Distances'!$B$5:$K$5,0))</f>
        <v>2</v>
      </c>
      <c r="O2341" s="7" cm="1">
        <f t="array" ref="O2341">_xlfn.XLOOKUP(L2341,'Delivery Distances'!$A$6:$A$20,_xlfn.XLOOKUP('Sales Summary_working sheet'!M2341,'Delivery Distances'!$B$5:$K$5,'Delivery Distances'!$B$6:$K$20))</f>
        <v>2</v>
      </c>
      <c r="P2341" s="7">
        <f t="shared" si="147"/>
        <v>6</v>
      </c>
    </row>
    <row r="2342" spans="1:16" ht="15.75" customHeight="1" x14ac:dyDescent="0.15">
      <c r="A2342" s="13">
        <v>43995</v>
      </c>
      <c r="B2342" s="19" t="s">
        <v>5362</v>
      </c>
      <c r="C2342" s="7" t="s">
        <v>412</v>
      </c>
      <c r="D2342" s="14">
        <v>2</v>
      </c>
      <c r="E2342" s="14" t="str">
        <f>_xlfn.XLOOKUP(D2342,'Meal Info'!$A$4:$A$19,'Meal Info'!$B$4:$B$19)</f>
        <v>Tuna</v>
      </c>
      <c r="F2342" s="14" t="str">
        <f>_xlfn.XLOOKUP(D2342,'Meal Info'!$A$4:$A$19,'Meal Info'!$C$4:$C$19)</f>
        <v>Josh</v>
      </c>
      <c r="G2342" s="7">
        <v>82.59</v>
      </c>
      <c r="H2342" s="7">
        <f t="shared" si="148"/>
        <v>8.2590000000000003</v>
      </c>
      <c r="I2342" s="7">
        <f t="shared" si="149"/>
        <v>90.849000000000004</v>
      </c>
      <c r="J2342" s="7">
        <v>0.08</v>
      </c>
      <c r="K2342" s="7">
        <f t="shared" si="146"/>
        <v>6.6072000000000006</v>
      </c>
      <c r="L2342" s="7" t="s">
        <v>5077</v>
      </c>
      <c r="M2342" s="7">
        <v>10</v>
      </c>
      <c r="N2342" s="7">
        <f>INDEX('Delivery Distances'!$B$6:$K$20,MATCH('Sales Summary_working sheet'!L2342,'Delivery Distances'!$A$6:$A$20,0),MATCH('Sales Summary_working sheet'!M2342,'Delivery Distances'!$B$5:$K$5,0))</f>
        <v>6</v>
      </c>
      <c r="O2342" s="7" cm="1">
        <f t="array" ref="O2342">_xlfn.XLOOKUP(L2342,'Delivery Distances'!$A$6:$A$20,_xlfn.XLOOKUP('Sales Summary_working sheet'!M2342,'Delivery Distances'!$B$5:$K$5,'Delivery Distances'!$B$6:$K$20))</f>
        <v>6</v>
      </c>
      <c r="P2342" s="7">
        <f t="shared" si="147"/>
        <v>10</v>
      </c>
    </row>
    <row r="2343" spans="1:16" ht="15.75" customHeight="1" x14ac:dyDescent="0.15">
      <c r="A2343" s="13">
        <v>43995</v>
      </c>
      <c r="B2343" s="19" t="s">
        <v>5362</v>
      </c>
      <c r="C2343" s="7" t="s">
        <v>1779</v>
      </c>
      <c r="D2343" s="14">
        <v>7</v>
      </c>
      <c r="E2343" s="14" t="str">
        <f>_xlfn.XLOOKUP(D2343,'Meal Info'!$A$4:$A$19,'Meal Info'!$B$4:$B$19)</f>
        <v>Vegan</v>
      </c>
      <c r="F2343" s="14" t="str">
        <f>_xlfn.XLOOKUP(D2343,'Meal Info'!$A$4:$A$19,'Meal Info'!$C$4:$C$19)</f>
        <v>Josh</v>
      </c>
      <c r="G2343" s="7">
        <v>81.430000000000007</v>
      </c>
      <c r="H2343" s="7">
        <f t="shared" si="148"/>
        <v>8.1430000000000007</v>
      </c>
      <c r="I2343" s="7">
        <f t="shared" si="149"/>
        <v>89.573000000000008</v>
      </c>
      <c r="J2343" s="7">
        <v>0.15</v>
      </c>
      <c r="K2343" s="7">
        <f t="shared" si="146"/>
        <v>12.214500000000001</v>
      </c>
      <c r="L2343" s="7" t="s">
        <v>26</v>
      </c>
      <c r="M2343" s="7">
        <v>10</v>
      </c>
      <c r="N2343" s="7">
        <f>INDEX('Delivery Distances'!$B$6:$K$20,MATCH('Sales Summary_working sheet'!L2343,'Delivery Distances'!$A$6:$A$20,0),MATCH('Sales Summary_working sheet'!M2343,'Delivery Distances'!$B$5:$K$5,0))</f>
        <v>20</v>
      </c>
      <c r="O2343" s="7" cm="1">
        <f t="array" ref="O2343">_xlfn.XLOOKUP(L2343,'Delivery Distances'!$A$6:$A$20,_xlfn.XLOOKUP('Sales Summary_working sheet'!M2343,'Delivery Distances'!$B$5:$K$5,'Delivery Distances'!$B$6:$K$20))</f>
        <v>20</v>
      </c>
      <c r="P2343" s="7">
        <f t="shared" si="147"/>
        <v>17</v>
      </c>
    </row>
    <row r="2344" spans="1:16" ht="15.75" customHeight="1" x14ac:dyDescent="0.15">
      <c r="A2344" s="13">
        <v>43995</v>
      </c>
      <c r="B2344" s="19" t="s">
        <v>5362</v>
      </c>
      <c r="C2344" s="7" t="s">
        <v>4719</v>
      </c>
      <c r="D2344" s="14">
        <v>11</v>
      </c>
      <c r="E2344" s="14" t="str">
        <f>_xlfn.XLOOKUP(D2344,'Meal Info'!$A$4:$A$19,'Meal Info'!$B$4:$B$19)</f>
        <v>Vitamin boost</v>
      </c>
      <c r="F2344" s="14" t="str">
        <f>_xlfn.XLOOKUP(D2344,'Meal Info'!$A$4:$A$19,'Meal Info'!$C$4:$C$19)</f>
        <v>Josh</v>
      </c>
      <c r="G2344" s="7">
        <v>62.1</v>
      </c>
      <c r="H2344" s="7">
        <f t="shared" si="148"/>
        <v>6.2100000000000009</v>
      </c>
      <c r="I2344" s="7">
        <f t="shared" si="149"/>
        <v>68.31</v>
      </c>
      <c r="J2344" s="7">
        <v>0.04</v>
      </c>
      <c r="K2344" s="7">
        <f t="shared" si="146"/>
        <v>2.484</v>
      </c>
      <c r="L2344" s="7" t="s">
        <v>5077</v>
      </c>
      <c r="M2344" s="7">
        <v>4</v>
      </c>
      <c r="N2344" s="7">
        <f>INDEX('Delivery Distances'!$B$6:$K$20,MATCH('Sales Summary_working sheet'!L2344,'Delivery Distances'!$A$6:$A$20,0),MATCH('Sales Summary_working sheet'!M2344,'Delivery Distances'!$B$5:$K$5,0))</f>
        <v>5</v>
      </c>
      <c r="O2344" s="7" cm="1">
        <f t="array" ref="O2344">_xlfn.XLOOKUP(L2344,'Delivery Distances'!$A$6:$A$20,_xlfn.XLOOKUP('Sales Summary_working sheet'!M2344,'Delivery Distances'!$B$5:$K$5,'Delivery Distances'!$B$6:$K$20))</f>
        <v>5</v>
      </c>
      <c r="P2344" s="7">
        <f t="shared" si="147"/>
        <v>9</v>
      </c>
    </row>
    <row r="2345" spans="1:16" ht="15.75" customHeight="1" x14ac:dyDescent="0.15">
      <c r="A2345" s="13">
        <v>43995</v>
      </c>
      <c r="B2345" s="19" t="s">
        <v>5362</v>
      </c>
      <c r="C2345" s="7" t="s">
        <v>1437</v>
      </c>
      <c r="D2345" s="14">
        <v>11</v>
      </c>
      <c r="E2345" s="14" t="str">
        <f>_xlfn.XLOOKUP(D2345,'Meal Info'!$A$4:$A$19,'Meal Info'!$B$4:$B$19)</f>
        <v>Vitamin boost</v>
      </c>
      <c r="F2345" s="14" t="str">
        <f>_xlfn.XLOOKUP(D2345,'Meal Info'!$A$4:$A$19,'Meal Info'!$C$4:$C$19)</f>
        <v>Josh</v>
      </c>
      <c r="G2345" s="7">
        <v>72.150000000000006</v>
      </c>
      <c r="H2345" s="7">
        <f t="shared" si="148"/>
        <v>7.2150000000000007</v>
      </c>
      <c r="I2345" s="7">
        <f t="shared" si="149"/>
        <v>79.365000000000009</v>
      </c>
      <c r="J2345" s="7">
        <v>0.04</v>
      </c>
      <c r="K2345" s="7">
        <f t="shared" si="146"/>
        <v>2.8860000000000001</v>
      </c>
      <c r="L2345" s="7" t="s">
        <v>29</v>
      </c>
      <c r="M2345" s="7">
        <v>5</v>
      </c>
      <c r="N2345" s="7">
        <f>INDEX('Delivery Distances'!$B$6:$K$20,MATCH('Sales Summary_working sheet'!L2345,'Delivery Distances'!$A$6:$A$20,0),MATCH('Sales Summary_working sheet'!M2345,'Delivery Distances'!$B$5:$K$5,0))</f>
        <v>14</v>
      </c>
      <c r="O2345" s="7" cm="1">
        <f t="array" ref="O2345">_xlfn.XLOOKUP(L2345,'Delivery Distances'!$A$6:$A$20,_xlfn.XLOOKUP('Sales Summary_working sheet'!M2345,'Delivery Distances'!$B$5:$K$5,'Delivery Distances'!$B$6:$K$20))</f>
        <v>14</v>
      </c>
      <c r="P2345" s="7">
        <f t="shared" si="147"/>
        <v>14</v>
      </c>
    </row>
    <row r="2346" spans="1:16" ht="15.75" customHeight="1" x14ac:dyDescent="0.15">
      <c r="A2346" s="13">
        <v>43995</v>
      </c>
      <c r="B2346" s="19" t="s">
        <v>5362</v>
      </c>
      <c r="C2346" s="7" t="s">
        <v>4441</v>
      </c>
      <c r="D2346" s="14">
        <v>7</v>
      </c>
      <c r="E2346" s="14" t="str">
        <f>_xlfn.XLOOKUP(D2346,'Meal Info'!$A$4:$A$19,'Meal Info'!$B$4:$B$19)</f>
        <v>Vegan</v>
      </c>
      <c r="F2346" s="14" t="str">
        <f>_xlfn.XLOOKUP(D2346,'Meal Info'!$A$4:$A$19,'Meal Info'!$C$4:$C$19)</f>
        <v>Josh</v>
      </c>
      <c r="G2346" s="7">
        <v>89.47</v>
      </c>
      <c r="H2346" s="7">
        <f t="shared" si="148"/>
        <v>8.947000000000001</v>
      </c>
      <c r="I2346" s="7">
        <f t="shared" si="149"/>
        <v>98.417000000000002</v>
      </c>
      <c r="J2346" s="7">
        <v>0.34</v>
      </c>
      <c r="K2346" s="7">
        <f t="shared" si="146"/>
        <v>30.419800000000002</v>
      </c>
      <c r="L2346" s="7" t="s">
        <v>27</v>
      </c>
      <c r="M2346" s="7">
        <v>2</v>
      </c>
      <c r="N2346" s="7">
        <f>INDEX('Delivery Distances'!$B$6:$K$20,MATCH('Sales Summary_working sheet'!L2346,'Delivery Distances'!$A$6:$A$20,0),MATCH('Sales Summary_working sheet'!M2346,'Delivery Distances'!$B$5:$K$5,0))</f>
        <v>8</v>
      </c>
      <c r="O2346" s="7" cm="1">
        <f t="array" ref="O2346">_xlfn.XLOOKUP(L2346,'Delivery Distances'!$A$6:$A$20,_xlfn.XLOOKUP('Sales Summary_working sheet'!M2346,'Delivery Distances'!$B$5:$K$5,'Delivery Distances'!$B$6:$K$20))</f>
        <v>8</v>
      </c>
      <c r="P2346" s="7">
        <f t="shared" si="147"/>
        <v>11</v>
      </c>
    </row>
    <row r="2347" spans="1:16" ht="15.75" customHeight="1" x14ac:dyDescent="0.15">
      <c r="A2347" s="13">
        <v>43995</v>
      </c>
      <c r="B2347" s="19" t="s">
        <v>5362</v>
      </c>
      <c r="C2347" s="7" t="s">
        <v>4872</v>
      </c>
      <c r="D2347" s="14">
        <v>7</v>
      </c>
      <c r="E2347" s="14" t="str">
        <f>_xlfn.XLOOKUP(D2347,'Meal Info'!$A$4:$A$19,'Meal Info'!$B$4:$B$19)</f>
        <v>Vegan</v>
      </c>
      <c r="F2347" s="14" t="str">
        <f>_xlfn.XLOOKUP(D2347,'Meal Info'!$A$4:$A$19,'Meal Info'!$C$4:$C$19)</f>
        <v>Josh</v>
      </c>
      <c r="G2347" s="7">
        <v>56.09</v>
      </c>
      <c r="H2347" s="7">
        <f t="shared" si="148"/>
        <v>5.6090000000000009</v>
      </c>
      <c r="I2347" s="7">
        <f t="shared" si="149"/>
        <v>61.699000000000005</v>
      </c>
      <c r="J2347" s="7">
        <v>0.23</v>
      </c>
      <c r="K2347" s="7">
        <f t="shared" si="146"/>
        <v>12.900700000000001</v>
      </c>
      <c r="L2347" s="7" t="s">
        <v>5079</v>
      </c>
      <c r="M2347" s="7">
        <v>8</v>
      </c>
      <c r="N2347" s="7">
        <f>INDEX('Delivery Distances'!$B$6:$K$20,MATCH('Sales Summary_working sheet'!L2347,'Delivery Distances'!$A$6:$A$20,0),MATCH('Sales Summary_working sheet'!M2347,'Delivery Distances'!$B$5:$K$5,0))</f>
        <v>5</v>
      </c>
      <c r="O2347" s="7" cm="1">
        <f t="array" ref="O2347">_xlfn.XLOOKUP(L2347,'Delivery Distances'!$A$6:$A$20,_xlfn.XLOOKUP('Sales Summary_working sheet'!M2347,'Delivery Distances'!$B$5:$K$5,'Delivery Distances'!$B$6:$K$20))</f>
        <v>5</v>
      </c>
      <c r="P2347" s="7">
        <f t="shared" si="147"/>
        <v>9</v>
      </c>
    </row>
    <row r="2348" spans="1:16" ht="15.75" customHeight="1" x14ac:dyDescent="0.15">
      <c r="A2348" s="13">
        <v>43996</v>
      </c>
      <c r="B2348" s="19" t="s">
        <v>5354</v>
      </c>
      <c r="C2348" s="7" t="s">
        <v>939</v>
      </c>
      <c r="D2348" s="14">
        <v>7</v>
      </c>
      <c r="E2348" s="14" t="str">
        <f>_xlfn.XLOOKUP(D2348,'Meal Info'!$A$4:$A$19,'Meal Info'!$B$4:$B$19)</f>
        <v>Vegan</v>
      </c>
      <c r="F2348" s="14" t="str">
        <f>_xlfn.XLOOKUP(D2348,'Meal Info'!$A$4:$A$19,'Meal Info'!$C$4:$C$19)</f>
        <v>Josh</v>
      </c>
      <c r="G2348" s="7">
        <v>39.909999999999997</v>
      </c>
      <c r="H2348" s="7">
        <f t="shared" si="148"/>
        <v>3.9909999999999997</v>
      </c>
      <c r="I2348" s="7">
        <f t="shared" si="149"/>
        <v>43.900999999999996</v>
      </c>
      <c r="J2348" s="7">
        <v>0.33</v>
      </c>
      <c r="K2348" s="7">
        <f t="shared" si="146"/>
        <v>13.170299999999999</v>
      </c>
      <c r="L2348" s="7" t="s">
        <v>5083</v>
      </c>
      <c r="M2348" s="7">
        <v>1</v>
      </c>
      <c r="N2348" s="7">
        <f>INDEX('Delivery Distances'!$B$6:$K$20,MATCH('Sales Summary_working sheet'!L2348,'Delivery Distances'!$A$6:$A$20,0),MATCH('Sales Summary_working sheet'!M2348,'Delivery Distances'!$B$5:$K$5,0))</f>
        <v>3</v>
      </c>
      <c r="O2348" s="7" cm="1">
        <f t="array" ref="O2348">_xlfn.XLOOKUP(L2348,'Delivery Distances'!$A$6:$A$20,_xlfn.XLOOKUP('Sales Summary_working sheet'!M2348,'Delivery Distances'!$B$5:$K$5,'Delivery Distances'!$B$6:$K$20))</f>
        <v>3</v>
      </c>
      <c r="P2348" s="7">
        <f t="shared" si="147"/>
        <v>7</v>
      </c>
    </row>
    <row r="2349" spans="1:16" ht="15.75" customHeight="1" x14ac:dyDescent="0.15">
      <c r="A2349" s="13">
        <v>43996</v>
      </c>
      <c r="B2349" s="19" t="s">
        <v>5354</v>
      </c>
      <c r="C2349" s="7" t="s">
        <v>3705</v>
      </c>
      <c r="D2349" s="14">
        <v>11</v>
      </c>
      <c r="E2349" s="14" t="str">
        <f>_xlfn.XLOOKUP(D2349,'Meal Info'!$A$4:$A$19,'Meal Info'!$B$4:$B$19)</f>
        <v>Vitamin boost</v>
      </c>
      <c r="F2349" s="14" t="str">
        <f>_xlfn.XLOOKUP(D2349,'Meal Info'!$A$4:$A$19,'Meal Info'!$C$4:$C$19)</f>
        <v>Josh</v>
      </c>
      <c r="G2349" s="7">
        <v>78.92</v>
      </c>
      <c r="H2349" s="7">
        <f t="shared" si="148"/>
        <v>7.8920000000000003</v>
      </c>
      <c r="I2349" s="7">
        <f t="shared" si="149"/>
        <v>86.811999999999998</v>
      </c>
      <c r="J2349" s="7">
        <v>0.16</v>
      </c>
      <c r="K2349" s="7">
        <f t="shared" si="146"/>
        <v>12.6272</v>
      </c>
      <c r="L2349" s="7" t="s">
        <v>5076</v>
      </c>
      <c r="M2349" s="7">
        <v>9</v>
      </c>
      <c r="N2349" s="7">
        <f>INDEX('Delivery Distances'!$B$6:$K$20,MATCH('Sales Summary_working sheet'!L2349,'Delivery Distances'!$A$6:$A$20,0),MATCH('Sales Summary_working sheet'!M2349,'Delivery Distances'!$B$5:$K$5,0))</f>
        <v>8</v>
      </c>
      <c r="O2349" s="7" cm="1">
        <f t="array" ref="O2349">_xlfn.XLOOKUP(L2349,'Delivery Distances'!$A$6:$A$20,_xlfn.XLOOKUP('Sales Summary_working sheet'!M2349,'Delivery Distances'!$B$5:$K$5,'Delivery Distances'!$B$6:$K$20))</f>
        <v>8</v>
      </c>
      <c r="P2349" s="7">
        <f t="shared" si="147"/>
        <v>11</v>
      </c>
    </row>
    <row r="2350" spans="1:16" ht="15.75" customHeight="1" x14ac:dyDescent="0.15">
      <c r="A2350" s="13">
        <v>43996</v>
      </c>
      <c r="B2350" s="19" t="s">
        <v>5354</v>
      </c>
      <c r="C2350" s="7" t="s">
        <v>97</v>
      </c>
      <c r="D2350" s="14">
        <v>7</v>
      </c>
      <c r="E2350" s="14" t="str">
        <f>_xlfn.XLOOKUP(D2350,'Meal Info'!$A$4:$A$19,'Meal Info'!$B$4:$B$19)</f>
        <v>Vegan</v>
      </c>
      <c r="F2350" s="14" t="str">
        <f>_xlfn.XLOOKUP(D2350,'Meal Info'!$A$4:$A$19,'Meal Info'!$C$4:$C$19)</f>
        <v>Josh</v>
      </c>
      <c r="G2350" s="7">
        <v>52.65</v>
      </c>
      <c r="H2350" s="7">
        <f t="shared" si="148"/>
        <v>5.2650000000000006</v>
      </c>
      <c r="I2350" s="7">
        <f t="shared" si="149"/>
        <v>57.914999999999999</v>
      </c>
      <c r="J2350" s="7">
        <v>0.1</v>
      </c>
      <c r="K2350" s="7">
        <f t="shared" si="146"/>
        <v>5.2650000000000006</v>
      </c>
      <c r="L2350" s="7" t="s">
        <v>29</v>
      </c>
      <c r="M2350" s="7">
        <v>1</v>
      </c>
      <c r="N2350" s="7">
        <f>INDEX('Delivery Distances'!$B$6:$K$20,MATCH('Sales Summary_working sheet'!L2350,'Delivery Distances'!$A$6:$A$20,0),MATCH('Sales Summary_working sheet'!M2350,'Delivery Distances'!$B$5:$K$5,0))</f>
        <v>6</v>
      </c>
      <c r="O2350" s="7" cm="1">
        <f t="array" ref="O2350">_xlfn.XLOOKUP(L2350,'Delivery Distances'!$A$6:$A$20,_xlfn.XLOOKUP('Sales Summary_working sheet'!M2350,'Delivery Distances'!$B$5:$K$5,'Delivery Distances'!$B$6:$K$20))</f>
        <v>6</v>
      </c>
      <c r="P2350" s="7">
        <f t="shared" si="147"/>
        <v>10</v>
      </c>
    </row>
    <row r="2351" spans="1:16" ht="15.75" customHeight="1" x14ac:dyDescent="0.15">
      <c r="A2351" s="13">
        <v>43996</v>
      </c>
      <c r="B2351" s="19" t="s">
        <v>5354</v>
      </c>
      <c r="C2351" s="7" t="s">
        <v>5024</v>
      </c>
      <c r="D2351" s="14">
        <v>11</v>
      </c>
      <c r="E2351" s="14" t="str">
        <f>_xlfn.XLOOKUP(D2351,'Meal Info'!$A$4:$A$19,'Meal Info'!$B$4:$B$19)</f>
        <v>Vitamin boost</v>
      </c>
      <c r="F2351" s="14" t="str">
        <f>_xlfn.XLOOKUP(D2351,'Meal Info'!$A$4:$A$19,'Meal Info'!$C$4:$C$19)</f>
        <v>Josh</v>
      </c>
      <c r="G2351" s="7">
        <v>11.24</v>
      </c>
      <c r="H2351" s="7">
        <f t="shared" si="148"/>
        <v>1.1240000000000001</v>
      </c>
      <c r="I2351" s="7">
        <f t="shared" si="149"/>
        <v>12.364000000000001</v>
      </c>
      <c r="J2351" s="7">
        <v>0.22</v>
      </c>
      <c r="K2351" s="7">
        <f t="shared" si="146"/>
        <v>2.4727999999999999</v>
      </c>
      <c r="L2351" s="7" t="s">
        <v>31</v>
      </c>
      <c r="M2351" s="7">
        <v>2</v>
      </c>
      <c r="N2351" s="7">
        <f>INDEX('Delivery Distances'!$B$6:$K$20,MATCH('Sales Summary_working sheet'!L2351,'Delivery Distances'!$A$6:$A$20,0),MATCH('Sales Summary_working sheet'!M2351,'Delivery Distances'!$B$5:$K$5,0))</f>
        <v>14</v>
      </c>
      <c r="O2351" s="7" cm="1">
        <f t="array" ref="O2351">_xlfn.XLOOKUP(L2351,'Delivery Distances'!$A$6:$A$20,_xlfn.XLOOKUP('Sales Summary_working sheet'!M2351,'Delivery Distances'!$B$5:$K$5,'Delivery Distances'!$B$6:$K$20))</f>
        <v>14</v>
      </c>
      <c r="P2351" s="7">
        <f t="shared" si="147"/>
        <v>14</v>
      </c>
    </row>
    <row r="2352" spans="1:16" ht="15.75" customHeight="1" x14ac:dyDescent="0.15">
      <c r="A2352" s="13">
        <v>43996</v>
      </c>
      <c r="B2352" s="19" t="s">
        <v>5354</v>
      </c>
      <c r="C2352" s="7" t="s">
        <v>1233</v>
      </c>
      <c r="D2352" s="14">
        <v>7</v>
      </c>
      <c r="E2352" s="14" t="str">
        <f>_xlfn.XLOOKUP(D2352,'Meal Info'!$A$4:$A$19,'Meal Info'!$B$4:$B$19)</f>
        <v>Vegan</v>
      </c>
      <c r="F2352" s="14" t="str">
        <f>_xlfn.XLOOKUP(D2352,'Meal Info'!$A$4:$A$19,'Meal Info'!$C$4:$C$19)</f>
        <v>Josh</v>
      </c>
      <c r="G2352" s="7">
        <v>56.01</v>
      </c>
      <c r="H2352" s="7">
        <f t="shared" si="148"/>
        <v>5.601</v>
      </c>
      <c r="I2352" s="7">
        <f t="shared" si="149"/>
        <v>61.610999999999997</v>
      </c>
      <c r="J2352" s="7">
        <v>0.23</v>
      </c>
      <c r="K2352" s="7">
        <f t="shared" si="146"/>
        <v>12.882300000000001</v>
      </c>
      <c r="L2352" s="7" t="s">
        <v>5083</v>
      </c>
      <c r="M2352" s="7">
        <v>6</v>
      </c>
      <c r="N2352" s="7">
        <f>INDEX('Delivery Distances'!$B$6:$K$20,MATCH('Sales Summary_working sheet'!L2352,'Delivery Distances'!$A$6:$A$20,0),MATCH('Sales Summary_working sheet'!M2352,'Delivery Distances'!$B$5:$K$5,0))</f>
        <v>2</v>
      </c>
      <c r="O2352" s="7" cm="1">
        <f t="array" ref="O2352">_xlfn.XLOOKUP(L2352,'Delivery Distances'!$A$6:$A$20,_xlfn.XLOOKUP('Sales Summary_working sheet'!M2352,'Delivery Distances'!$B$5:$K$5,'Delivery Distances'!$B$6:$K$20))</f>
        <v>2</v>
      </c>
      <c r="P2352" s="7">
        <f t="shared" si="147"/>
        <v>6</v>
      </c>
    </row>
    <row r="2353" spans="1:16" ht="15.75" customHeight="1" x14ac:dyDescent="0.15">
      <c r="A2353" s="13">
        <v>43996</v>
      </c>
      <c r="B2353" s="19" t="s">
        <v>5354</v>
      </c>
      <c r="C2353" s="7" t="s">
        <v>4314</v>
      </c>
      <c r="D2353" s="14">
        <v>11</v>
      </c>
      <c r="E2353" s="14" t="str">
        <f>_xlfn.XLOOKUP(D2353,'Meal Info'!$A$4:$A$19,'Meal Info'!$B$4:$B$19)</f>
        <v>Vitamin boost</v>
      </c>
      <c r="F2353" s="14" t="str">
        <f>_xlfn.XLOOKUP(D2353,'Meal Info'!$A$4:$A$19,'Meal Info'!$C$4:$C$19)</f>
        <v>Josh</v>
      </c>
      <c r="G2353" s="7">
        <v>72.150000000000006</v>
      </c>
      <c r="H2353" s="7">
        <f t="shared" si="148"/>
        <v>7.2150000000000007</v>
      </c>
      <c r="I2353" s="7">
        <f t="shared" si="149"/>
        <v>79.365000000000009</v>
      </c>
      <c r="J2353" s="7">
        <v>0.05</v>
      </c>
      <c r="K2353" s="7">
        <f t="shared" si="146"/>
        <v>3.6075000000000004</v>
      </c>
      <c r="L2353" s="7" t="s">
        <v>5076</v>
      </c>
      <c r="M2353" s="7">
        <v>8</v>
      </c>
      <c r="N2353" s="7">
        <f>INDEX('Delivery Distances'!$B$6:$K$20,MATCH('Sales Summary_working sheet'!L2353,'Delivery Distances'!$A$6:$A$20,0),MATCH('Sales Summary_working sheet'!M2353,'Delivery Distances'!$B$5:$K$5,0))</f>
        <v>6</v>
      </c>
      <c r="O2353" s="7" cm="1">
        <f t="array" ref="O2353">_xlfn.XLOOKUP(L2353,'Delivery Distances'!$A$6:$A$20,_xlfn.XLOOKUP('Sales Summary_working sheet'!M2353,'Delivery Distances'!$B$5:$K$5,'Delivery Distances'!$B$6:$K$20))</f>
        <v>6</v>
      </c>
      <c r="P2353" s="7">
        <f t="shared" si="147"/>
        <v>10</v>
      </c>
    </row>
    <row r="2354" spans="1:16" ht="15.75" customHeight="1" x14ac:dyDescent="0.15">
      <c r="A2354" s="13">
        <v>43996</v>
      </c>
      <c r="B2354" s="19" t="s">
        <v>5354</v>
      </c>
      <c r="C2354" s="7" t="s">
        <v>2396</v>
      </c>
      <c r="D2354" s="14">
        <v>2</v>
      </c>
      <c r="E2354" s="14" t="str">
        <f>_xlfn.XLOOKUP(D2354,'Meal Info'!$A$4:$A$19,'Meal Info'!$B$4:$B$19)</f>
        <v>Tuna</v>
      </c>
      <c r="F2354" s="14" t="str">
        <f>_xlfn.XLOOKUP(D2354,'Meal Info'!$A$4:$A$19,'Meal Info'!$C$4:$C$19)</f>
        <v>Josh</v>
      </c>
      <c r="G2354" s="7">
        <v>43.56</v>
      </c>
      <c r="H2354" s="7">
        <f t="shared" si="148"/>
        <v>4.3560000000000008</v>
      </c>
      <c r="I2354" s="7">
        <f t="shared" si="149"/>
        <v>47.916000000000004</v>
      </c>
      <c r="J2354" s="7">
        <v>0.2</v>
      </c>
      <c r="K2354" s="7">
        <f t="shared" si="146"/>
        <v>8.7120000000000015</v>
      </c>
      <c r="L2354" s="7" t="s">
        <v>29</v>
      </c>
      <c r="M2354" s="7">
        <v>9</v>
      </c>
      <c r="N2354" s="7">
        <f>INDEX('Delivery Distances'!$B$6:$K$20,MATCH('Sales Summary_working sheet'!L2354,'Delivery Distances'!$A$6:$A$20,0),MATCH('Sales Summary_working sheet'!M2354,'Delivery Distances'!$B$5:$K$5,0))</f>
        <v>6</v>
      </c>
      <c r="O2354" s="7" cm="1">
        <f t="array" ref="O2354">_xlfn.XLOOKUP(L2354,'Delivery Distances'!$A$6:$A$20,_xlfn.XLOOKUP('Sales Summary_working sheet'!M2354,'Delivery Distances'!$B$5:$K$5,'Delivery Distances'!$B$6:$K$20))</f>
        <v>6</v>
      </c>
      <c r="P2354" s="7">
        <f t="shared" si="147"/>
        <v>10</v>
      </c>
    </row>
    <row r="2355" spans="1:16" ht="15.75" customHeight="1" x14ac:dyDescent="0.15">
      <c r="A2355" s="13">
        <v>43996</v>
      </c>
      <c r="B2355" s="19" t="s">
        <v>5354</v>
      </c>
      <c r="C2355" s="7" t="s">
        <v>3532</v>
      </c>
      <c r="D2355" s="14">
        <v>11</v>
      </c>
      <c r="E2355" s="14" t="str">
        <f>_xlfn.XLOOKUP(D2355,'Meal Info'!$A$4:$A$19,'Meal Info'!$B$4:$B$19)</f>
        <v>Vitamin boost</v>
      </c>
      <c r="F2355" s="14" t="str">
        <f>_xlfn.XLOOKUP(D2355,'Meal Info'!$A$4:$A$19,'Meal Info'!$C$4:$C$19)</f>
        <v>Josh</v>
      </c>
      <c r="G2355" s="7">
        <v>1.06</v>
      </c>
      <c r="H2355" s="7">
        <f t="shared" si="148"/>
        <v>0.10600000000000001</v>
      </c>
      <c r="I2355" s="7">
        <f t="shared" si="149"/>
        <v>1.1660000000000001</v>
      </c>
      <c r="J2355" s="7">
        <v>0.18</v>
      </c>
      <c r="K2355" s="7">
        <f t="shared" si="146"/>
        <v>0.1908</v>
      </c>
      <c r="L2355" s="7" t="s">
        <v>5075</v>
      </c>
      <c r="M2355" s="7">
        <v>10</v>
      </c>
      <c r="N2355" s="7">
        <f>INDEX('Delivery Distances'!$B$6:$K$20,MATCH('Sales Summary_working sheet'!L2355,'Delivery Distances'!$A$6:$A$20,0),MATCH('Sales Summary_working sheet'!M2355,'Delivery Distances'!$B$5:$K$5,0))</f>
        <v>14</v>
      </c>
      <c r="O2355" s="7" cm="1">
        <f t="array" ref="O2355">_xlfn.XLOOKUP(L2355,'Delivery Distances'!$A$6:$A$20,_xlfn.XLOOKUP('Sales Summary_working sheet'!M2355,'Delivery Distances'!$B$5:$K$5,'Delivery Distances'!$B$6:$K$20))</f>
        <v>14</v>
      </c>
      <c r="P2355" s="7">
        <f t="shared" si="147"/>
        <v>14</v>
      </c>
    </row>
    <row r="2356" spans="1:16" ht="15.75" customHeight="1" x14ac:dyDescent="0.15">
      <c r="A2356" s="13">
        <v>43996</v>
      </c>
      <c r="B2356" s="19" t="s">
        <v>5354</v>
      </c>
      <c r="C2356" s="7" t="s">
        <v>185</v>
      </c>
      <c r="D2356" s="14">
        <v>11</v>
      </c>
      <c r="E2356" s="14" t="str">
        <f>_xlfn.XLOOKUP(D2356,'Meal Info'!$A$4:$A$19,'Meal Info'!$B$4:$B$19)</f>
        <v>Vitamin boost</v>
      </c>
      <c r="F2356" s="14" t="str">
        <f>_xlfn.XLOOKUP(D2356,'Meal Info'!$A$4:$A$19,'Meal Info'!$C$4:$C$19)</f>
        <v>Josh</v>
      </c>
      <c r="G2356" s="7">
        <v>96.36</v>
      </c>
      <c r="H2356" s="7">
        <f t="shared" si="148"/>
        <v>9.636000000000001</v>
      </c>
      <c r="I2356" s="7">
        <f t="shared" si="149"/>
        <v>105.996</v>
      </c>
      <c r="J2356" s="7">
        <v>0.38</v>
      </c>
      <c r="K2356" s="7">
        <f t="shared" si="146"/>
        <v>36.616799999999998</v>
      </c>
      <c r="L2356" s="7" t="s">
        <v>5080</v>
      </c>
      <c r="M2356" s="7">
        <v>10</v>
      </c>
      <c r="N2356" s="7">
        <f>INDEX('Delivery Distances'!$B$6:$K$20,MATCH('Sales Summary_working sheet'!L2356,'Delivery Distances'!$A$6:$A$20,0),MATCH('Sales Summary_working sheet'!M2356,'Delivery Distances'!$B$5:$K$5,0))</f>
        <v>5</v>
      </c>
      <c r="O2356" s="7" cm="1">
        <f t="array" ref="O2356">_xlfn.XLOOKUP(L2356,'Delivery Distances'!$A$6:$A$20,_xlfn.XLOOKUP('Sales Summary_working sheet'!M2356,'Delivery Distances'!$B$5:$K$5,'Delivery Distances'!$B$6:$K$20))</f>
        <v>5</v>
      </c>
      <c r="P2356" s="7">
        <f t="shared" si="147"/>
        <v>9</v>
      </c>
    </row>
    <row r="2357" spans="1:16" ht="15.75" customHeight="1" x14ac:dyDescent="0.15">
      <c r="A2357" s="13">
        <v>43996</v>
      </c>
      <c r="B2357" s="19" t="s">
        <v>5354</v>
      </c>
      <c r="C2357" s="7" t="s">
        <v>4786</v>
      </c>
      <c r="D2357" s="14">
        <v>11</v>
      </c>
      <c r="E2357" s="14" t="str">
        <f>_xlfn.XLOOKUP(D2357,'Meal Info'!$A$4:$A$19,'Meal Info'!$B$4:$B$19)</f>
        <v>Vitamin boost</v>
      </c>
      <c r="F2357" s="14" t="str">
        <f>_xlfn.XLOOKUP(D2357,'Meal Info'!$A$4:$A$19,'Meal Info'!$C$4:$C$19)</f>
        <v>Josh</v>
      </c>
      <c r="G2357" s="7">
        <v>42.99</v>
      </c>
      <c r="H2357" s="7">
        <f t="shared" si="148"/>
        <v>4.2990000000000004</v>
      </c>
      <c r="I2357" s="7">
        <f t="shared" si="149"/>
        <v>47.289000000000001</v>
      </c>
      <c r="J2357" s="7">
        <v>0.17</v>
      </c>
      <c r="K2357" s="7">
        <f t="shared" si="146"/>
        <v>7.3083000000000009</v>
      </c>
      <c r="L2357" s="7" t="s">
        <v>5077</v>
      </c>
      <c r="M2357" s="7">
        <v>8</v>
      </c>
      <c r="N2357" s="7">
        <f>INDEX('Delivery Distances'!$B$6:$K$20,MATCH('Sales Summary_working sheet'!L2357,'Delivery Distances'!$A$6:$A$20,0),MATCH('Sales Summary_working sheet'!M2357,'Delivery Distances'!$B$5:$K$5,0))</f>
        <v>4</v>
      </c>
      <c r="O2357" s="7" cm="1">
        <f t="array" ref="O2357">_xlfn.XLOOKUP(L2357,'Delivery Distances'!$A$6:$A$20,_xlfn.XLOOKUP('Sales Summary_working sheet'!M2357,'Delivery Distances'!$B$5:$K$5,'Delivery Distances'!$B$6:$K$20))</f>
        <v>4</v>
      </c>
      <c r="P2357" s="7">
        <f t="shared" si="147"/>
        <v>8</v>
      </c>
    </row>
    <row r="2358" spans="1:16" ht="15.75" customHeight="1" x14ac:dyDescent="0.15">
      <c r="A2358" s="13">
        <v>43996</v>
      </c>
      <c r="B2358" s="19" t="s">
        <v>5354</v>
      </c>
      <c r="C2358" s="7" t="s">
        <v>2520</v>
      </c>
      <c r="D2358" s="14">
        <v>2</v>
      </c>
      <c r="E2358" s="14" t="str">
        <f>_xlfn.XLOOKUP(D2358,'Meal Info'!$A$4:$A$19,'Meal Info'!$B$4:$B$19)</f>
        <v>Tuna</v>
      </c>
      <c r="F2358" s="14" t="str">
        <f>_xlfn.XLOOKUP(D2358,'Meal Info'!$A$4:$A$19,'Meal Info'!$C$4:$C$19)</f>
        <v>Josh</v>
      </c>
      <c r="G2358" s="7">
        <v>87.04</v>
      </c>
      <c r="H2358" s="7">
        <f t="shared" si="148"/>
        <v>8.7040000000000006</v>
      </c>
      <c r="I2358" s="7">
        <f t="shared" si="149"/>
        <v>95.744</v>
      </c>
      <c r="J2358" s="7">
        <v>0.13</v>
      </c>
      <c r="K2358" s="7">
        <f t="shared" si="146"/>
        <v>11.315200000000001</v>
      </c>
      <c r="L2358" s="7" t="s">
        <v>5078</v>
      </c>
      <c r="M2358" s="7">
        <v>7</v>
      </c>
      <c r="N2358" s="7">
        <f>INDEX('Delivery Distances'!$B$6:$K$20,MATCH('Sales Summary_working sheet'!L2358,'Delivery Distances'!$A$6:$A$20,0),MATCH('Sales Summary_working sheet'!M2358,'Delivery Distances'!$B$5:$K$5,0))</f>
        <v>2</v>
      </c>
      <c r="O2358" s="7" cm="1">
        <f t="array" ref="O2358">_xlfn.XLOOKUP(L2358,'Delivery Distances'!$A$6:$A$20,_xlfn.XLOOKUP('Sales Summary_working sheet'!M2358,'Delivery Distances'!$B$5:$K$5,'Delivery Distances'!$B$6:$K$20))</f>
        <v>2</v>
      </c>
      <c r="P2358" s="7">
        <f t="shared" si="147"/>
        <v>6</v>
      </c>
    </row>
    <row r="2359" spans="1:16" ht="15.75" customHeight="1" x14ac:dyDescent="0.15">
      <c r="A2359" s="13">
        <v>43996</v>
      </c>
      <c r="B2359" s="19" t="s">
        <v>5354</v>
      </c>
      <c r="C2359" s="7" t="s">
        <v>2543</v>
      </c>
      <c r="D2359" s="14">
        <v>7</v>
      </c>
      <c r="E2359" s="14" t="str">
        <f>_xlfn.XLOOKUP(D2359,'Meal Info'!$A$4:$A$19,'Meal Info'!$B$4:$B$19)</f>
        <v>Vegan</v>
      </c>
      <c r="F2359" s="14" t="str">
        <f>_xlfn.XLOOKUP(D2359,'Meal Info'!$A$4:$A$19,'Meal Info'!$C$4:$C$19)</f>
        <v>Josh</v>
      </c>
      <c r="G2359" s="7">
        <v>54.8</v>
      </c>
      <c r="H2359" s="7">
        <f t="shared" si="148"/>
        <v>5.48</v>
      </c>
      <c r="I2359" s="7">
        <f t="shared" si="149"/>
        <v>60.28</v>
      </c>
      <c r="J2359" s="7">
        <v>0.36</v>
      </c>
      <c r="K2359" s="7">
        <f t="shared" si="146"/>
        <v>19.727999999999998</v>
      </c>
      <c r="L2359" s="7" t="s">
        <v>29</v>
      </c>
      <c r="M2359" s="7">
        <v>2</v>
      </c>
      <c r="N2359" s="7">
        <f>INDEX('Delivery Distances'!$B$6:$K$20,MATCH('Sales Summary_working sheet'!L2359,'Delivery Distances'!$A$6:$A$20,0),MATCH('Sales Summary_working sheet'!M2359,'Delivery Distances'!$B$5:$K$5,0))</f>
        <v>18</v>
      </c>
      <c r="O2359" s="7" cm="1">
        <f t="array" ref="O2359">_xlfn.XLOOKUP(L2359,'Delivery Distances'!$A$6:$A$20,_xlfn.XLOOKUP('Sales Summary_working sheet'!M2359,'Delivery Distances'!$B$5:$K$5,'Delivery Distances'!$B$6:$K$20))</f>
        <v>18</v>
      </c>
      <c r="P2359" s="7">
        <f t="shared" si="147"/>
        <v>16</v>
      </c>
    </row>
    <row r="2360" spans="1:16" ht="15.75" customHeight="1" x14ac:dyDescent="0.15">
      <c r="A2360" s="13">
        <v>43996</v>
      </c>
      <c r="B2360" s="19" t="s">
        <v>5354</v>
      </c>
      <c r="C2360" s="7" t="s">
        <v>3761</v>
      </c>
      <c r="D2360" s="14">
        <v>2</v>
      </c>
      <c r="E2360" s="14" t="str">
        <f>_xlfn.XLOOKUP(D2360,'Meal Info'!$A$4:$A$19,'Meal Info'!$B$4:$B$19)</f>
        <v>Tuna</v>
      </c>
      <c r="F2360" s="14" t="str">
        <f>_xlfn.XLOOKUP(D2360,'Meal Info'!$A$4:$A$19,'Meal Info'!$C$4:$C$19)</f>
        <v>Josh</v>
      </c>
      <c r="G2360" s="7">
        <v>88.48</v>
      </c>
      <c r="H2360" s="7">
        <f t="shared" si="148"/>
        <v>8.8480000000000008</v>
      </c>
      <c r="I2360" s="7">
        <f t="shared" si="149"/>
        <v>97.328000000000003</v>
      </c>
      <c r="J2360" s="7">
        <v>0.17</v>
      </c>
      <c r="K2360" s="7">
        <f t="shared" si="146"/>
        <v>15.041600000000003</v>
      </c>
      <c r="L2360" s="7" t="s">
        <v>5078</v>
      </c>
      <c r="M2360" s="7">
        <v>3</v>
      </c>
      <c r="N2360" s="7">
        <f>INDEX('Delivery Distances'!$B$6:$K$20,MATCH('Sales Summary_working sheet'!L2360,'Delivery Distances'!$A$6:$A$20,0),MATCH('Sales Summary_working sheet'!M2360,'Delivery Distances'!$B$5:$K$5,0))</f>
        <v>5</v>
      </c>
      <c r="O2360" s="7" cm="1">
        <f t="array" ref="O2360">_xlfn.XLOOKUP(L2360,'Delivery Distances'!$A$6:$A$20,_xlfn.XLOOKUP('Sales Summary_working sheet'!M2360,'Delivery Distances'!$B$5:$K$5,'Delivery Distances'!$B$6:$K$20))</f>
        <v>5</v>
      </c>
      <c r="P2360" s="7">
        <f t="shared" si="147"/>
        <v>9</v>
      </c>
    </row>
    <row r="2361" spans="1:16" ht="15.75" customHeight="1" x14ac:dyDescent="0.15">
      <c r="A2361" s="13">
        <v>43996</v>
      </c>
      <c r="B2361" s="19" t="s">
        <v>5354</v>
      </c>
      <c r="C2361" s="7" t="s">
        <v>3722</v>
      </c>
      <c r="D2361" s="14">
        <v>11</v>
      </c>
      <c r="E2361" s="14" t="str">
        <f>_xlfn.XLOOKUP(D2361,'Meal Info'!$A$4:$A$19,'Meal Info'!$B$4:$B$19)</f>
        <v>Vitamin boost</v>
      </c>
      <c r="F2361" s="14" t="str">
        <f>_xlfn.XLOOKUP(D2361,'Meal Info'!$A$4:$A$19,'Meal Info'!$C$4:$C$19)</f>
        <v>Josh</v>
      </c>
      <c r="G2361" s="7">
        <v>7.21</v>
      </c>
      <c r="H2361" s="7">
        <f t="shared" si="148"/>
        <v>0.72100000000000009</v>
      </c>
      <c r="I2361" s="7">
        <f t="shared" si="149"/>
        <v>7.931</v>
      </c>
      <c r="J2361" s="7">
        <v>0.28000000000000003</v>
      </c>
      <c r="K2361" s="7">
        <f t="shared" si="146"/>
        <v>2.0188000000000001</v>
      </c>
      <c r="L2361" s="7" t="s">
        <v>5083</v>
      </c>
      <c r="M2361" s="7">
        <v>6</v>
      </c>
      <c r="N2361" s="7">
        <f>INDEX('Delivery Distances'!$B$6:$K$20,MATCH('Sales Summary_working sheet'!L2361,'Delivery Distances'!$A$6:$A$20,0),MATCH('Sales Summary_working sheet'!M2361,'Delivery Distances'!$B$5:$K$5,0))</f>
        <v>2</v>
      </c>
      <c r="O2361" s="7" cm="1">
        <f t="array" ref="O2361">_xlfn.XLOOKUP(L2361,'Delivery Distances'!$A$6:$A$20,_xlfn.XLOOKUP('Sales Summary_working sheet'!M2361,'Delivery Distances'!$B$5:$K$5,'Delivery Distances'!$B$6:$K$20))</f>
        <v>2</v>
      </c>
      <c r="P2361" s="7">
        <f t="shared" si="147"/>
        <v>6</v>
      </c>
    </row>
    <row r="2362" spans="1:16" ht="15.75" customHeight="1" x14ac:dyDescent="0.15">
      <c r="A2362" s="13">
        <v>43996</v>
      </c>
      <c r="B2362" s="19" t="s">
        <v>5354</v>
      </c>
      <c r="C2362" s="7" t="s">
        <v>3383</v>
      </c>
      <c r="D2362" s="14">
        <v>7</v>
      </c>
      <c r="E2362" s="14" t="str">
        <f>_xlfn.XLOOKUP(D2362,'Meal Info'!$A$4:$A$19,'Meal Info'!$B$4:$B$19)</f>
        <v>Vegan</v>
      </c>
      <c r="F2362" s="14" t="str">
        <f>_xlfn.XLOOKUP(D2362,'Meal Info'!$A$4:$A$19,'Meal Info'!$C$4:$C$19)</f>
        <v>Josh</v>
      </c>
      <c r="G2362" s="7">
        <v>22.4</v>
      </c>
      <c r="H2362" s="7">
        <f t="shared" si="148"/>
        <v>2.2399999999999998</v>
      </c>
      <c r="I2362" s="7">
        <f t="shared" si="149"/>
        <v>24.639999999999997</v>
      </c>
      <c r="J2362" s="7">
        <v>0.37</v>
      </c>
      <c r="K2362" s="7">
        <f t="shared" si="146"/>
        <v>8.2880000000000003</v>
      </c>
      <c r="L2362" s="7" t="s">
        <v>5083</v>
      </c>
      <c r="M2362" s="7">
        <v>3</v>
      </c>
      <c r="N2362" s="7">
        <f>INDEX('Delivery Distances'!$B$6:$K$20,MATCH('Sales Summary_working sheet'!L2362,'Delivery Distances'!$A$6:$A$20,0),MATCH('Sales Summary_working sheet'!M2362,'Delivery Distances'!$B$5:$K$5,0))</f>
        <v>1</v>
      </c>
      <c r="O2362" s="7" cm="1">
        <f t="array" ref="O2362">_xlfn.XLOOKUP(L2362,'Delivery Distances'!$A$6:$A$20,_xlfn.XLOOKUP('Sales Summary_working sheet'!M2362,'Delivery Distances'!$B$5:$K$5,'Delivery Distances'!$B$6:$K$20))</f>
        <v>1</v>
      </c>
      <c r="P2362" s="7">
        <f t="shared" si="147"/>
        <v>3</v>
      </c>
    </row>
    <row r="2363" spans="1:16" ht="15.75" customHeight="1" x14ac:dyDescent="0.15">
      <c r="A2363" s="13">
        <v>43996</v>
      </c>
      <c r="B2363" s="19" t="s">
        <v>5354</v>
      </c>
      <c r="C2363" s="7" t="s">
        <v>2893</v>
      </c>
      <c r="D2363" s="14">
        <v>7</v>
      </c>
      <c r="E2363" s="14" t="str">
        <f>_xlfn.XLOOKUP(D2363,'Meal Info'!$A$4:$A$19,'Meal Info'!$B$4:$B$19)</f>
        <v>Vegan</v>
      </c>
      <c r="F2363" s="14" t="str">
        <f>_xlfn.XLOOKUP(D2363,'Meal Info'!$A$4:$A$19,'Meal Info'!$C$4:$C$19)</f>
        <v>Josh</v>
      </c>
      <c r="G2363" s="7">
        <v>52.01</v>
      </c>
      <c r="H2363" s="7">
        <f t="shared" si="148"/>
        <v>5.2010000000000005</v>
      </c>
      <c r="I2363" s="7">
        <f t="shared" si="149"/>
        <v>57.210999999999999</v>
      </c>
      <c r="J2363" s="7">
        <v>0.19</v>
      </c>
      <c r="K2363" s="7">
        <f t="shared" si="146"/>
        <v>9.8818999999999999</v>
      </c>
      <c r="L2363" s="7" t="s">
        <v>5078</v>
      </c>
      <c r="M2363" s="7">
        <v>4</v>
      </c>
      <c r="N2363" s="7">
        <f>INDEX('Delivery Distances'!$B$6:$K$20,MATCH('Sales Summary_working sheet'!L2363,'Delivery Distances'!$A$6:$A$20,0),MATCH('Sales Summary_working sheet'!M2363,'Delivery Distances'!$B$5:$K$5,0))</f>
        <v>1</v>
      </c>
      <c r="O2363" s="7" cm="1">
        <f t="array" ref="O2363">_xlfn.XLOOKUP(L2363,'Delivery Distances'!$A$6:$A$20,_xlfn.XLOOKUP('Sales Summary_working sheet'!M2363,'Delivery Distances'!$B$5:$K$5,'Delivery Distances'!$B$6:$K$20))</f>
        <v>1</v>
      </c>
      <c r="P2363" s="7">
        <f t="shared" si="147"/>
        <v>3</v>
      </c>
    </row>
    <row r="2364" spans="1:16" ht="15.75" customHeight="1" x14ac:dyDescent="0.15">
      <c r="A2364" s="13">
        <v>43996</v>
      </c>
      <c r="B2364" s="19" t="s">
        <v>5354</v>
      </c>
      <c r="C2364" s="7" t="s">
        <v>4078</v>
      </c>
      <c r="D2364" s="14">
        <v>11</v>
      </c>
      <c r="E2364" s="14" t="str">
        <f>_xlfn.XLOOKUP(D2364,'Meal Info'!$A$4:$A$19,'Meal Info'!$B$4:$B$19)</f>
        <v>Vitamin boost</v>
      </c>
      <c r="F2364" s="14" t="str">
        <f>_xlfn.XLOOKUP(D2364,'Meal Info'!$A$4:$A$19,'Meal Info'!$C$4:$C$19)</f>
        <v>Josh</v>
      </c>
      <c r="G2364" s="7">
        <v>36.76</v>
      </c>
      <c r="H2364" s="7">
        <f t="shared" si="148"/>
        <v>3.6760000000000002</v>
      </c>
      <c r="I2364" s="7">
        <f t="shared" si="149"/>
        <v>40.436</v>
      </c>
      <c r="J2364" s="7">
        <v>0.26</v>
      </c>
      <c r="K2364" s="7">
        <f t="shared" si="146"/>
        <v>9.557599999999999</v>
      </c>
      <c r="L2364" s="7" t="s">
        <v>5080</v>
      </c>
      <c r="M2364" s="7">
        <v>7</v>
      </c>
      <c r="N2364" s="7">
        <f>INDEX('Delivery Distances'!$B$6:$K$20,MATCH('Sales Summary_working sheet'!L2364,'Delivery Distances'!$A$6:$A$20,0),MATCH('Sales Summary_working sheet'!M2364,'Delivery Distances'!$B$5:$K$5,0))</f>
        <v>1</v>
      </c>
      <c r="O2364" s="7" cm="1">
        <f t="array" ref="O2364">_xlfn.XLOOKUP(L2364,'Delivery Distances'!$A$6:$A$20,_xlfn.XLOOKUP('Sales Summary_working sheet'!M2364,'Delivery Distances'!$B$5:$K$5,'Delivery Distances'!$B$6:$K$20))</f>
        <v>1</v>
      </c>
      <c r="P2364" s="7">
        <f t="shared" si="147"/>
        <v>3</v>
      </c>
    </row>
    <row r="2365" spans="1:16" ht="15.75" customHeight="1" x14ac:dyDescent="0.15">
      <c r="A2365" s="13">
        <v>43996</v>
      </c>
      <c r="B2365" s="19" t="s">
        <v>5354</v>
      </c>
      <c r="C2365" s="7" t="s">
        <v>1269</v>
      </c>
      <c r="D2365" s="14">
        <v>2</v>
      </c>
      <c r="E2365" s="14" t="str">
        <f>_xlfn.XLOOKUP(D2365,'Meal Info'!$A$4:$A$19,'Meal Info'!$B$4:$B$19)</f>
        <v>Tuna</v>
      </c>
      <c r="F2365" s="14" t="str">
        <f>_xlfn.XLOOKUP(D2365,'Meal Info'!$A$4:$A$19,'Meal Info'!$C$4:$C$19)</f>
        <v>Josh</v>
      </c>
      <c r="G2365" s="7">
        <v>22.91</v>
      </c>
      <c r="H2365" s="7">
        <f t="shared" si="148"/>
        <v>2.2909999999999999</v>
      </c>
      <c r="I2365" s="7">
        <f t="shared" si="149"/>
        <v>25.201000000000001</v>
      </c>
      <c r="J2365" s="7">
        <v>0.39</v>
      </c>
      <c r="K2365" s="7">
        <f t="shared" si="146"/>
        <v>8.9349000000000007</v>
      </c>
      <c r="L2365" s="7" t="s">
        <v>26</v>
      </c>
      <c r="M2365" s="7">
        <v>1</v>
      </c>
      <c r="N2365" s="7">
        <f>INDEX('Delivery Distances'!$B$6:$K$20,MATCH('Sales Summary_working sheet'!L2365,'Delivery Distances'!$A$6:$A$20,0),MATCH('Sales Summary_working sheet'!M2365,'Delivery Distances'!$B$5:$K$5,0))</f>
        <v>2</v>
      </c>
      <c r="O2365" s="7" cm="1">
        <f t="array" ref="O2365">_xlfn.XLOOKUP(L2365,'Delivery Distances'!$A$6:$A$20,_xlfn.XLOOKUP('Sales Summary_working sheet'!M2365,'Delivery Distances'!$B$5:$K$5,'Delivery Distances'!$B$6:$K$20))</f>
        <v>2</v>
      </c>
      <c r="P2365" s="7">
        <f t="shared" si="147"/>
        <v>6</v>
      </c>
    </row>
    <row r="2366" spans="1:16" ht="15.75" customHeight="1" x14ac:dyDescent="0.15">
      <c r="A2366" s="13">
        <v>43996</v>
      </c>
      <c r="B2366" s="19" t="s">
        <v>5354</v>
      </c>
      <c r="C2366" s="7" t="s">
        <v>195</v>
      </c>
      <c r="D2366" s="14">
        <v>2</v>
      </c>
      <c r="E2366" s="14" t="str">
        <f>_xlfn.XLOOKUP(D2366,'Meal Info'!$A$4:$A$19,'Meal Info'!$B$4:$B$19)</f>
        <v>Tuna</v>
      </c>
      <c r="F2366" s="14" t="str">
        <f>_xlfn.XLOOKUP(D2366,'Meal Info'!$A$4:$A$19,'Meal Info'!$C$4:$C$19)</f>
        <v>Josh</v>
      </c>
      <c r="G2366" s="7">
        <v>26.03</v>
      </c>
      <c r="H2366" s="7">
        <f t="shared" si="148"/>
        <v>2.6030000000000002</v>
      </c>
      <c r="I2366" s="7">
        <f t="shared" si="149"/>
        <v>28.633000000000003</v>
      </c>
      <c r="J2366" s="7">
        <v>0.14000000000000001</v>
      </c>
      <c r="K2366" s="7">
        <f t="shared" si="146"/>
        <v>3.6442000000000005</v>
      </c>
      <c r="L2366" s="7" t="s">
        <v>5075</v>
      </c>
      <c r="M2366" s="7">
        <v>9</v>
      </c>
      <c r="N2366" s="7">
        <f>INDEX('Delivery Distances'!$B$6:$K$20,MATCH('Sales Summary_working sheet'!L2366,'Delivery Distances'!$A$6:$A$20,0),MATCH('Sales Summary_working sheet'!M2366,'Delivery Distances'!$B$5:$K$5,0))</f>
        <v>9</v>
      </c>
      <c r="O2366" s="7" cm="1">
        <f t="array" ref="O2366">_xlfn.XLOOKUP(L2366,'Delivery Distances'!$A$6:$A$20,_xlfn.XLOOKUP('Sales Summary_working sheet'!M2366,'Delivery Distances'!$B$5:$K$5,'Delivery Distances'!$B$6:$K$20))</f>
        <v>9</v>
      </c>
      <c r="P2366" s="7">
        <f t="shared" si="147"/>
        <v>11.5</v>
      </c>
    </row>
    <row r="2367" spans="1:16" ht="15.75" customHeight="1" x14ac:dyDescent="0.15">
      <c r="A2367" s="13">
        <v>43996</v>
      </c>
      <c r="B2367" s="19" t="s">
        <v>5354</v>
      </c>
      <c r="C2367" s="7" t="s">
        <v>4579</v>
      </c>
      <c r="D2367" s="14">
        <v>2</v>
      </c>
      <c r="E2367" s="14" t="str">
        <f>_xlfn.XLOOKUP(D2367,'Meal Info'!$A$4:$A$19,'Meal Info'!$B$4:$B$19)</f>
        <v>Tuna</v>
      </c>
      <c r="F2367" s="14" t="str">
        <f>_xlfn.XLOOKUP(D2367,'Meal Info'!$A$4:$A$19,'Meal Info'!$C$4:$C$19)</f>
        <v>Josh</v>
      </c>
      <c r="G2367" s="7">
        <v>41</v>
      </c>
      <c r="H2367" s="7">
        <f t="shared" si="148"/>
        <v>4.1000000000000005</v>
      </c>
      <c r="I2367" s="7">
        <f t="shared" si="149"/>
        <v>45.1</v>
      </c>
      <c r="J2367" s="7">
        <v>0.17</v>
      </c>
      <c r="K2367" s="7">
        <f t="shared" si="146"/>
        <v>6.9700000000000006</v>
      </c>
      <c r="L2367" s="7" t="s">
        <v>5078</v>
      </c>
      <c r="M2367" s="7">
        <v>10</v>
      </c>
      <c r="N2367" s="7">
        <f>INDEX('Delivery Distances'!$B$6:$K$20,MATCH('Sales Summary_working sheet'!L2367,'Delivery Distances'!$A$6:$A$20,0),MATCH('Sales Summary_working sheet'!M2367,'Delivery Distances'!$B$5:$K$5,0))</f>
        <v>6</v>
      </c>
      <c r="O2367" s="7" cm="1">
        <f t="array" ref="O2367">_xlfn.XLOOKUP(L2367,'Delivery Distances'!$A$6:$A$20,_xlfn.XLOOKUP('Sales Summary_working sheet'!M2367,'Delivery Distances'!$B$5:$K$5,'Delivery Distances'!$B$6:$K$20))</f>
        <v>6</v>
      </c>
      <c r="P2367" s="7">
        <f t="shared" si="147"/>
        <v>10</v>
      </c>
    </row>
    <row r="2368" spans="1:16" ht="15.75" customHeight="1" x14ac:dyDescent="0.15">
      <c r="A2368" s="13">
        <v>43996</v>
      </c>
      <c r="B2368" s="19" t="s">
        <v>5354</v>
      </c>
      <c r="C2368" s="7" t="s">
        <v>5004</v>
      </c>
      <c r="D2368" s="14">
        <v>7</v>
      </c>
      <c r="E2368" s="14" t="str">
        <f>_xlfn.XLOOKUP(D2368,'Meal Info'!$A$4:$A$19,'Meal Info'!$B$4:$B$19)</f>
        <v>Vegan</v>
      </c>
      <c r="F2368" s="14" t="str">
        <f>_xlfn.XLOOKUP(D2368,'Meal Info'!$A$4:$A$19,'Meal Info'!$C$4:$C$19)</f>
        <v>Josh</v>
      </c>
      <c r="G2368" s="7">
        <v>63.26</v>
      </c>
      <c r="H2368" s="7">
        <f t="shared" si="148"/>
        <v>6.3260000000000005</v>
      </c>
      <c r="I2368" s="7">
        <f t="shared" si="149"/>
        <v>69.585999999999999</v>
      </c>
      <c r="J2368" s="7">
        <v>0.26</v>
      </c>
      <c r="K2368" s="7">
        <f t="shared" si="146"/>
        <v>16.447600000000001</v>
      </c>
      <c r="L2368" s="7" t="s">
        <v>29</v>
      </c>
      <c r="M2368" s="7">
        <v>5</v>
      </c>
      <c r="N2368" s="7">
        <f>INDEX('Delivery Distances'!$B$6:$K$20,MATCH('Sales Summary_working sheet'!L2368,'Delivery Distances'!$A$6:$A$20,0),MATCH('Sales Summary_working sheet'!M2368,'Delivery Distances'!$B$5:$K$5,0))</f>
        <v>14</v>
      </c>
      <c r="O2368" s="7" cm="1">
        <f t="array" ref="O2368">_xlfn.XLOOKUP(L2368,'Delivery Distances'!$A$6:$A$20,_xlfn.XLOOKUP('Sales Summary_working sheet'!M2368,'Delivery Distances'!$B$5:$K$5,'Delivery Distances'!$B$6:$K$20))</f>
        <v>14</v>
      </c>
      <c r="P2368" s="7">
        <f t="shared" si="147"/>
        <v>14</v>
      </c>
    </row>
    <row r="2369" spans="1:16" ht="15.75" customHeight="1" x14ac:dyDescent="0.15">
      <c r="A2369" s="13">
        <v>43996</v>
      </c>
      <c r="B2369" s="19" t="s">
        <v>5354</v>
      </c>
      <c r="C2369" s="7" t="s">
        <v>3802</v>
      </c>
      <c r="D2369" s="14">
        <v>7</v>
      </c>
      <c r="E2369" s="14" t="str">
        <f>_xlfn.XLOOKUP(D2369,'Meal Info'!$A$4:$A$19,'Meal Info'!$B$4:$B$19)</f>
        <v>Vegan</v>
      </c>
      <c r="F2369" s="14" t="str">
        <f>_xlfn.XLOOKUP(D2369,'Meal Info'!$A$4:$A$19,'Meal Info'!$C$4:$C$19)</f>
        <v>Josh</v>
      </c>
      <c r="G2369" s="7">
        <v>22.53</v>
      </c>
      <c r="H2369" s="7">
        <f t="shared" si="148"/>
        <v>2.2530000000000001</v>
      </c>
      <c r="I2369" s="7">
        <f t="shared" si="149"/>
        <v>24.783000000000001</v>
      </c>
      <c r="J2369" s="7">
        <v>0.25</v>
      </c>
      <c r="K2369" s="7">
        <f t="shared" si="146"/>
        <v>5.6325000000000003</v>
      </c>
      <c r="L2369" s="7" t="s">
        <v>5082</v>
      </c>
      <c r="M2369" s="7">
        <v>7</v>
      </c>
      <c r="N2369" s="7">
        <f>INDEX('Delivery Distances'!$B$6:$K$20,MATCH('Sales Summary_working sheet'!L2369,'Delivery Distances'!$A$6:$A$20,0),MATCH('Sales Summary_working sheet'!M2369,'Delivery Distances'!$B$5:$K$5,0))</f>
        <v>1</v>
      </c>
      <c r="O2369" s="7" cm="1">
        <f t="array" ref="O2369">_xlfn.XLOOKUP(L2369,'Delivery Distances'!$A$6:$A$20,_xlfn.XLOOKUP('Sales Summary_working sheet'!M2369,'Delivery Distances'!$B$5:$K$5,'Delivery Distances'!$B$6:$K$20))</f>
        <v>1</v>
      </c>
      <c r="P2369" s="7">
        <f t="shared" si="147"/>
        <v>3</v>
      </c>
    </row>
    <row r="2370" spans="1:16" ht="15.75" customHeight="1" x14ac:dyDescent="0.15">
      <c r="A2370" s="13">
        <v>43996</v>
      </c>
      <c r="B2370" s="19" t="s">
        <v>5354</v>
      </c>
      <c r="C2370" s="7" t="s">
        <v>914</v>
      </c>
      <c r="D2370" s="14">
        <v>2</v>
      </c>
      <c r="E2370" s="14" t="str">
        <f>_xlfn.XLOOKUP(D2370,'Meal Info'!$A$4:$A$19,'Meal Info'!$B$4:$B$19)</f>
        <v>Tuna</v>
      </c>
      <c r="F2370" s="14" t="str">
        <f>_xlfn.XLOOKUP(D2370,'Meal Info'!$A$4:$A$19,'Meal Info'!$C$4:$C$19)</f>
        <v>Josh</v>
      </c>
      <c r="G2370" s="7">
        <v>70.760000000000005</v>
      </c>
      <c r="H2370" s="7">
        <f t="shared" si="148"/>
        <v>7.0760000000000005</v>
      </c>
      <c r="I2370" s="7">
        <f t="shared" si="149"/>
        <v>77.836000000000013</v>
      </c>
      <c r="J2370" s="7">
        <v>0.4</v>
      </c>
      <c r="K2370" s="7">
        <f t="shared" si="146"/>
        <v>28.304000000000002</v>
      </c>
      <c r="L2370" s="7" t="s">
        <v>5083</v>
      </c>
      <c r="M2370" s="7">
        <v>10</v>
      </c>
      <c r="N2370" s="7">
        <f>INDEX('Delivery Distances'!$B$6:$K$20,MATCH('Sales Summary_working sheet'!L2370,'Delivery Distances'!$A$6:$A$20,0),MATCH('Sales Summary_working sheet'!M2370,'Delivery Distances'!$B$5:$K$5,0))</f>
        <v>2</v>
      </c>
      <c r="O2370" s="7" cm="1">
        <f t="array" ref="O2370">_xlfn.XLOOKUP(L2370,'Delivery Distances'!$A$6:$A$20,_xlfn.XLOOKUP('Sales Summary_working sheet'!M2370,'Delivery Distances'!$B$5:$K$5,'Delivery Distances'!$B$6:$K$20))</f>
        <v>2</v>
      </c>
      <c r="P2370" s="7">
        <f t="shared" si="147"/>
        <v>6</v>
      </c>
    </row>
    <row r="2371" spans="1:16" ht="15.75" customHeight="1" x14ac:dyDescent="0.15">
      <c r="A2371" s="13">
        <v>43996</v>
      </c>
      <c r="B2371" s="19" t="s">
        <v>5354</v>
      </c>
      <c r="C2371" s="7" t="s">
        <v>1604</v>
      </c>
      <c r="D2371" s="14">
        <v>11</v>
      </c>
      <c r="E2371" s="14" t="str">
        <f>_xlfn.XLOOKUP(D2371,'Meal Info'!$A$4:$A$19,'Meal Info'!$B$4:$B$19)</f>
        <v>Vitamin boost</v>
      </c>
      <c r="F2371" s="14" t="str">
        <f>_xlfn.XLOOKUP(D2371,'Meal Info'!$A$4:$A$19,'Meal Info'!$C$4:$C$19)</f>
        <v>Josh</v>
      </c>
      <c r="G2371" s="7">
        <v>81.83</v>
      </c>
      <c r="H2371" s="7">
        <f t="shared" si="148"/>
        <v>8.1829999999999998</v>
      </c>
      <c r="I2371" s="7">
        <f t="shared" si="149"/>
        <v>90.013000000000005</v>
      </c>
      <c r="J2371" s="7">
        <v>0.3</v>
      </c>
      <c r="K2371" s="7">
        <f t="shared" si="146"/>
        <v>24.548999999999999</v>
      </c>
      <c r="L2371" s="7" t="s">
        <v>27</v>
      </c>
      <c r="M2371" s="7">
        <v>1</v>
      </c>
      <c r="N2371" s="7">
        <f>INDEX('Delivery Distances'!$B$6:$K$20,MATCH('Sales Summary_working sheet'!L2371,'Delivery Distances'!$A$6:$A$20,0),MATCH('Sales Summary_working sheet'!M2371,'Delivery Distances'!$B$5:$K$5,0))</f>
        <v>18</v>
      </c>
      <c r="O2371" s="7" cm="1">
        <f t="array" ref="O2371">_xlfn.XLOOKUP(L2371,'Delivery Distances'!$A$6:$A$20,_xlfn.XLOOKUP('Sales Summary_working sheet'!M2371,'Delivery Distances'!$B$5:$K$5,'Delivery Distances'!$B$6:$K$20))</f>
        <v>18</v>
      </c>
      <c r="P2371" s="7">
        <f t="shared" si="147"/>
        <v>16</v>
      </c>
    </row>
    <row r="2372" spans="1:16" ht="15.75" customHeight="1" x14ac:dyDescent="0.15">
      <c r="A2372" s="13">
        <v>43996</v>
      </c>
      <c r="B2372" s="19" t="s">
        <v>5354</v>
      </c>
      <c r="C2372" s="7" t="s">
        <v>3352</v>
      </c>
      <c r="D2372" s="14">
        <v>2</v>
      </c>
      <c r="E2372" s="14" t="str">
        <f>_xlfn.XLOOKUP(D2372,'Meal Info'!$A$4:$A$19,'Meal Info'!$B$4:$B$19)</f>
        <v>Tuna</v>
      </c>
      <c r="F2372" s="14" t="str">
        <f>_xlfn.XLOOKUP(D2372,'Meal Info'!$A$4:$A$19,'Meal Info'!$C$4:$C$19)</f>
        <v>Josh</v>
      </c>
      <c r="G2372" s="7">
        <v>56.29</v>
      </c>
      <c r="H2372" s="7">
        <f t="shared" si="148"/>
        <v>5.6290000000000004</v>
      </c>
      <c r="I2372" s="7">
        <f t="shared" si="149"/>
        <v>61.918999999999997</v>
      </c>
      <c r="J2372" s="7">
        <v>0.09</v>
      </c>
      <c r="K2372" s="7">
        <f t="shared" si="146"/>
        <v>5.0660999999999996</v>
      </c>
      <c r="L2372" s="7" t="s">
        <v>5083</v>
      </c>
      <c r="M2372" s="7">
        <v>1</v>
      </c>
      <c r="N2372" s="7">
        <f>INDEX('Delivery Distances'!$B$6:$K$20,MATCH('Sales Summary_working sheet'!L2372,'Delivery Distances'!$A$6:$A$20,0),MATCH('Sales Summary_working sheet'!M2372,'Delivery Distances'!$B$5:$K$5,0))</f>
        <v>3</v>
      </c>
      <c r="O2372" s="7" cm="1">
        <f t="array" ref="O2372">_xlfn.XLOOKUP(L2372,'Delivery Distances'!$A$6:$A$20,_xlfn.XLOOKUP('Sales Summary_working sheet'!M2372,'Delivery Distances'!$B$5:$K$5,'Delivery Distances'!$B$6:$K$20))</f>
        <v>3</v>
      </c>
      <c r="P2372" s="7">
        <f t="shared" si="147"/>
        <v>7</v>
      </c>
    </row>
    <row r="2373" spans="1:16" ht="15.75" customHeight="1" x14ac:dyDescent="0.15">
      <c r="A2373" s="13">
        <v>43996</v>
      </c>
      <c r="B2373" s="19" t="s">
        <v>5354</v>
      </c>
      <c r="C2373" s="7" t="s">
        <v>2834</v>
      </c>
      <c r="D2373" s="14">
        <v>2</v>
      </c>
      <c r="E2373" s="14" t="str">
        <f>_xlfn.XLOOKUP(D2373,'Meal Info'!$A$4:$A$19,'Meal Info'!$B$4:$B$19)</f>
        <v>Tuna</v>
      </c>
      <c r="F2373" s="14" t="str">
        <f>_xlfn.XLOOKUP(D2373,'Meal Info'!$A$4:$A$19,'Meal Info'!$C$4:$C$19)</f>
        <v>Josh</v>
      </c>
      <c r="G2373" s="7">
        <v>15.57</v>
      </c>
      <c r="H2373" s="7">
        <f t="shared" si="148"/>
        <v>1.5570000000000002</v>
      </c>
      <c r="I2373" s="7">
        <f t="shared" si="149"/>
        <v>17.126999999999999</v>
      </c>
      <c r="J2373" s="7">
        <v>0.39</v>
      </c>
      <c r="K2373" s="7">
        <f t="shared" ref="K2373:K2436" si="150">J2373*G2373</f>
        <v>6.0723000000000003</v>
      </c>
      <c r="L2373" s="7" t="s">
        <v>5076</v>
      </c>
      <c r="M2373" s="7">
        <v>1</v>
      </c>
      <c r="N2373" s="7">
        <f>INDEX('Delivery Distances'!$B$6:$K$20,MATCH('Sales Summary_working sheet'!L2373,'Delivery Distances'!$A$6:$A$20,0),MATCH('Sales Summary_working sheet'!M2373,'Delivery Distances'!$B$5:$K$5,0))</f>
        <v>7</v>
      </c>
      <c r="O2373" s="7" cm="1">
        <f t="array" ref="O2373">_xlfn.XLOOKUP(L2373,'Delivery Distances'!$A$6:$A$20,_xlfn.XLOOKUP('Sales Summary_working sheet'!M2373,'Delivery Distances'!$B$5:$K$5,'Delivery Distances'!$B$6:$K$20))</f>
        <v>7</v>
      </c>
      <c r="P2373" s="7">
        <f t="shared" ref="P2373:P2436" si="151">IF(O2373&lt;=2, O2373*3, IF(O2373&lt;=6, 3*2 + (O2373-2)*1, 3*2 + 4*1 + (O2373-6)*0.5))</f>
        <v>10.5</v>
      </c>
    </row>
    <row r="2374" spans="1:16" ht="15.75" customHeight="1" x14ac:dyDescent="0.15">
      <c r="A2374" s="13">
        <v>43996</v>
      </c>
      <c r="B2374" s="19" t="s">
        <v>5354</v>
      </c>
      <c r="C2374" s="7" t="s">
        <v>3400</v>
      </c>
      <c r="D2374" s="14">
        <v>11</v>
      </c>
      <c r="E2374" s="14" t="str">
        <f>_xlfn.XLOOKUP(D2374,'Meal Info'!$A$4:$A$19,'Meal Info'!$B$4:$B$19)</f>
        <v>Vitamin boost</v>
      </c>
      <c r="F2374" s="14" t="str">
        <f>_xlfn.XLOOKUP(D2374,'Meal Info'!$A$4:$A$19,'Meal Info'!$C$4:$C$19)</f>
        <v>Josh</v>
      </c>
      <c r="G2374" s="7">
        <v>48.38</v>
      </c>
      <c r="H2374" s="7">
        <f t="shared" si="148"/>
        <v>4.838000000000001</v>
      </c>
      <c r="I2374" s="7">
        <f t="shared" si="149"/>
        <v>53.218000000000004</v>
      </c>
      <c r="J2374" s="7">
        <v>0.1</v>
      </c>
      <c r="K2374" s="7">
        <f t="shared" si="150"/>
        <v>4.838000000000001</v>
      </c>
      <c r="L2374" s="7" t="s">
        <v>5075</v>
      </c>
      <c r="M2374" s="7">
        <v>1</v>
      </c>
      <c r="N2374" s="7">
        <f>INDEX('Delivery Distances'!$B$6:$K$20,MATCH('Sales Summary_working sheet'!L2374,'Delivery Distances'!$A$6:$A$20,0),MATCH('Sales Summary_working sheet'!M2374,'Delivery Distances'!$B$5:$K$5,0))</f>
        <v>3</v>
      </c>
      <c r="O2374" s="7" cm="1">
        <f t="array" ref="O2374">_xlfn.XLOOKUP(L2374,'Delivery Distances'!$A$6:$A$20,_xlfn.XLOOKUP('Sales Summary_working sheet'!M2374,'Delivery Distances'!$B$5:$K$5,'Delivery Distances'!$B$6:$K$20))</f>
        <v>3</v>
      </c>
      <c r="P2374" s="7">
        <f t="shared" si="151"/>
        <v>7</v>
      </c>
    </row>
    <row r="2375" spans="1:16" ht="15.75" customHeight="1" x14ac:dyDescent="0.15">
      <c r="A2375" s="13">
        <v>43996</v>
      </c>
      <c r="B2375" s="19" t="s">
        <v>5354</v>
      </c>
      <c r="C2375" s="7" t="s">
        <v>2040</v>
      </c>
      <c r="D2375" s="14">
        <v>7</v>
      </c>
      <c r="E2375" s="14" t="str">
        <f>_xlfn.XLOOKUP(D2375,'Meal Info'!$A$4:$A$19,'Meal Info'!$B$4:$B$19)</f>
        <v>Vegan</v>
      </c>
      <c r="F2375" s="14" t="str">
        <f>_xlfn.XLOOKUP(D2375,'Meal Info'!$A$4:$A$19,'Meal Info'!$C$4:$C$19)</f>
        <v>Josh</v>
      </c>
      <c r="G2375" s="7">
        <v>74.33</v>
      </c>
      <c r="H2375" s="7">
        <f t="shared" si="148"/>
        <v>7.4329999999999998</v>
      </c>
      <c r="I2375" s="7">
        <f t="shared" si="149"/>
        <v>81.763000000000005</v>
      </c>
      <c r="J2375" s="7">
        <v>0.36</v>
      </c>
      <c r="K2375" s="7">
        <f t="shared" si="150"/>
        <v>26.758799999999997</v>
      </c>
      <c r="L2375" s="7" t="s">
        <v>31</v>
      </c>
      <c r="M2375" s="7">
        <v>3</v>
      </c>
      <c r="N2375" s="7">
        <f>INDEX('Delivery Distances'!$B$6:$K$20,MATCH('Sales Summary_working sheet'!L2375,'Delivery Distances'!$A$6:$A$20,0),MATCH('Sales Summary_working sheet'!M2375,'Delivery Distances'!$B$5:$K$5,0))</f>
        <v>9</v>
      </c>
      <c r="O2375" s="7" cm="1">
        <f t="array" ref="O2375">_xlfn.XLOOKUP(L2375,'Delivery Distances'!$A$6:$A$20,_xlfn.XLOOKUP('Sales Summary_working sheet'!M2375,'Delivery Distances'!$B$5:$K$5,'Delivery Distances'!$B$6:$K$20))</f>
        <v>9</v>
      </c>
      <c r="P2375" s="7">
        <f t="shared" si="151"/>
        <v>11.5</v>
      </c>
    </row>
    <row r="2376" spans="1:16" ht="15.75" customHeight="1" x14ac:dyDescent="0.15">
      <c r="A2376" s="13">
        <v>43996</v>
      </c>
      <c r="B2376" s="19" t="s">
        <v>5354</v>
      </c>
      <c r="C2376" s="7" t="s">
        <v>3549</v>
      </c>
      <c r="D2376" s="14">
        <v>11</v>
      </c>
      <c r="E2376" s="14" t="str">
        <f>_xlfn.XLOOKUP(D2376,'Meal Info'!$A$4:$A$19,'Meal Info'!$B$4:$B$19)</f>
        <v>Vitamin boost</v>
      </c>
      <c r="F2376" s="14" t="str">
        <f>_xlfn.XLOOKUP(D2376,'Meal Info'!$A$4:$A$19,'Meal Info'!$C$4:$C$19)</f>
        <v>Josh</v>
      </c>
      <c r="G2376" s="7">
        <v>51.05</v>
      </c>
      <c r="H2376" s="7">
        <f t="shared" ref="H2376:H2439" si="152">G2376*10%</f>
        <v>5.1050000000000004</v>
      </c>
      <c r="I2376" s="7">
        <f t="shared" ref="I2376:I2439" si="153">G2376+H2376</f>
        <v>56.155000000000001</v>
      </c>
      <c r="J2376" s="7">
        <v>0.4</v>
      </c>
      <c r="K2376" s="7">
        <f t="shared" si="150"/>
        <v>20.420000000000002</v>
      </c>
      <c r="L2376" s="7" t="s">
        <v>28</v>
      </c>
      <c r="M2376" s="7">
        <v>10</v>
      </c>
      <c r="N2376" s="7">
        <f>INDEX('Delivery Distances'!$B$6:$K$20,MATCH('Sales Summary_working sheet'!L2376,'Delivery Distances'!$A$6:$A$20,0),MATCH('Sales Summary_working sheet'!M2376,'Delivery Distances'!$B$5:$K$5,0))</f>
        <v>18</v>
      </c>
      <c r="O2376" s="7" cm="1">
        <f t="array" ref="O2376">_xlfn.XLOOKUP(L2376,'Delivery Distances'!$A$6:$A$20,_xlfn.XLOOKUP('Sales Summary_working sheet'!M2376,'Delivery Distances'!$B$5:$K$5,'Delivery Distances'!$B$6:$K$20))</f>
        <v>18</v>
      </c>
      <c r="P2376" s="7">
        <f t="shared" si="151"/>
        <v>16</v>
      </c>
    </row>
    <row r="2377" spans="1:16" ht="15.75" customHeight="1" x14ac:dyDescent="0.15">
      <c r="A2377" s="13">
        <v>43996</v>
      </c>
      <c r="B2377" s="19" t="s">
        <v>5354</v>
      </c>
      <c r="C2377" s="7" t="s">
        <v>921</v>
      </c>
      <c r="D2377" s="14">
        <v>7</v>
      </c>
      <c r="E2377" s="14" t="str">
        <f>_xlfn.XLOOKUP(D2377,'Meal Info'!$A$4:$A$19,'Meal Info'!$B$4:$B$19)</f>
        <v>Vegan</v>
      </c>
      <c r="F2377" s="14" t="str">
        <f>_xlfn.XLOOKUP(D2377,'Meal Info'!$A$4:$A$19,'Meal Info'!$C$4:$C$19)</f>
        <v>Josh</v>
      </c>
      <c r="G2377" s="7">
        <v>77.709999999999994</v>
      </c>
      <c r="H2377" s="7">
        <f t="shared" si="152"/>
        <v>7.7709999999999999</v>
      </c>
      <c r="I2377" s="7">
        <f t="shared" si="153"/>
        <v>85.480999999999995</v>
      </c>
      <c r="J2377" s="7">
        <v>7.0000000000000007E-2</v>
      </c>
      <c r="K2377" s="7">
        <f t="shared" si="150"/>
        <v>5.4397000000000002</v>
      </c>
      <c r="L2377" s="7" t="s">
        <v>5081</v>
      </c>
      <c r="M2377" s="7">
        <v>6</v>
      </c>
      <c r="N2377" s="7">
        <f>INDEX('Delivery Distances'!$B$6:$K$20,MATCH('Sales Summary_working sheet'!L2377,'Delivery Distances'!$A$6:$A$20,0),MATCH('Sales Summary_working sheet'!M2377,'Delivery Distances'!$B$5:$K$5,0))</f>
        <v>3</v>
      </c>
      <c r="O2377" s="7" cm="1">
        <f t="array" ref="O2377">_xlfn.XLOOKUP(L2377,'Delivery Distances'!$A$6:$A$20,_xlfn.XLOOKUP('Sales Summary_working sheet'!M2377,'Delivery Distances'!$B$5:$K$5,'Delivery Distances'!$B$6:$K$20))</f>
        <v>3</v>
      </c>
      <c r="P2377" s="7">
        <f t="shared" si="151"/>
        <v>7</v>
      </c>
    </row>
    <row r="2378" spans="1:16" ht="15.75" customHeight="1" x14ac:dyDescent="0.15">
      <c r="A2378" s="13">
        <v>43996</v>
      </c>
      <c r="B2378" s="19" t="s">
        <v>5355</v>
      </c>
      <c r="C2378" s="7" t="s">
        <v>1643</v>
      </c>
      <c r="D2378" s="14">
        <v>11</v>
      </c>
      <c r="E2378" s="14" t="str">
        <f>_xlfn.XLOOKUP(D2378,'Meal Info'!$A$4:$A$19,'Meal Info'!$B$4:$B$19)</f>
        <v>Vitamin boost</v>
      </c>
      <c r="F2378" s="14" t="str">
        <f>_xlfn.XLOOKUP(D2378,'Meal Info'!$A$4:$A$19,'Meal Info'!$C$4:$C$19)</f>
        <v>Josh</v>
      </c>
      <c r="G2378" s="7">
        <v>85.13</v>
      </c>
      <c r="H2378" s="7">
        <f t="shared" si="152"/>
        <v>8.5129999999999999</v>
      </c>
      <c r="I2378" s="7">
        <f t="shared" si="153"/>
        <v>93.643000000000001</v>
      </c>
      <c r="J2378" s="7">
        <v>0.22</v>
      </c>
      <c r="K2378" s="7">
        <f t="shared" si="150"/>
        <v>18.7286</v>
      </c>
      <c r="L2378" s="7" t="s">
        <v>26</v>
      </c>
      <c r="M2378" s="7">
        <v>1</v>
      </c>
      <c r="N2378" s="7">
        <f>INDEX('Delivery Distances'!$B$6:$K$20,MATCH('Sales Summary_working sheet'!L2378,'Delivery Distances'!$A$6:$A$20,0),MATCH('Sales Summary_working sheet'!M2378,'Delivery Distances'!$B$5:$K$5,0))</f>
        <v>2</v>
      </c>
      <c r="O2378" s="7" cm="1">
        <f t="array" ref="O2378">_xlfn.XLOOKUP(L2378,'Delivery Distances'!$A$6:$A$20,_xlfn.XLOOKUP('Sales Summary_working sheet'!M2378,'Delivery Distances'!$B$5:$K$5,'Delivery Distances'!$B$6:$K$20))</f>
        <v>2</v>
      </c>
      <c r="P2378" s="7">
        <f t="shared" si="151"/>
        <v>6</v>
      </c>
    </row>
    <row r="2379" spans="1:16" ht="15.75" customHeight="1" x14ac:dyDescent="0.15">
      <c r="A2379" s="13">
        <v>43996</v>
      </c>
      <c r="B2379" s="19" t="s">
        <v>5355</v>
      </c>
      <c r="C2379" s="7" t="s">
        <v>1692</v>
      </c>
      <c r="D2379" s="14">
        <v>11</v>
      </c>
      <c r="E2379" s="14" t="str">
        <f>_xlfn.XLOOKUP(D2379,'Meal Info'!$A$4:$A$19,'Meal Info'!$B$4:$B$19)</f>
        <v>Vitamin boost</v>
      </c>
      <c r="F2379" s="14" t="str">
        <f>_xlfn.XLOOKUP(D2379,'Meal Info'!$A$4:$A$19,'Meal Info'!$C$4:$C$19)</f>
        <v>Josh</v>
      </c>
      <c r="G2379" s="7">
        <v>30.07</v>
      </c>
      <c r="H2379" s="7">
        <f t="shared" si="152"/>
        <v>3.0070000000000001</v>
      </c>
      <c r="I2379" s="7">
        <f t="shared" si="153"/>
        <v>33.076999999999998</v>
      </c>
      <c r="J2379" s="7">
        <v>0.23</v>
      </c>
      <c r="K2379" s="7">
        <f t="shared" si="150"/>
        <v>6.9161000000000001</v>
      </c>
      <c r="L2379" s="7" t="s">
        <v>26</v>
      </c>
      <c r="M2379" s="7">
        <v>3</v>
      </c>
      <c r="N2379" s="7">
        <f>INDEX('Delivery Distances'!$B$6:$K$20,MATCH('Sales Summary_working sheet'!L2379,'Delivery Distances'!$A$6:$A$20,0),MATCH('Sales Summary_working sheet'!M2379,'Delivery Distances'!$B$5:$K$5,0))</f>
        <v>12</v>
      </c>
      <c r="O2379" s="7" cm="1">
        <f t="array" ref="O2379">_xlfn.XLOOKUP(L2379,'Delivery Distances'!$A$6:$A$20,_xlfn.XLOOKUP('Sales Summary_working sheet'!M2379,'Delivery Distances'!$B$5:$K$5,'Delivery Distances'!$B$6:$K$20))</f>
        <v>12</v>
      </c>
      <c r="P2379" s="7">
        <f t="shared" si="151"/>
        <v>13</v>
      </c>
    </row>
    <row r="2380" spans="1:16" ht="15.75" customHeight="1" x14ac:dyDescent="0.15">
      <c r="A2380" s="13">
        <v>43996</v>
      </c>
      <c r="B2380" s="19" t="s">
        <v>5355</v>
      </c>
      <c r="C2380" s="7" t="s">
        <v>2446</v>
      </c>
      <c r="D2380" s="14">
        <v>11</v>
      </c>
      <c r="E2380" s="14" t="str">
        <f>_xlfn.XLOOKUP(D2380,'Meal Info'!$A$4:$A$19,'Meal Info'!$B$4:$B$19)</f>
        <v>Vitamin boost</v>
      </c>
      <c r="F2380" s="14" t="str">
        <f>_xlfn.XLOOKUP(D2380,'Meal Info'!$A$4:$A$19,'Meal Info'!$C$4:$C$19)</f>
        <v>Josh</v>
      </c>
      <c r="G2380" s="7">
        <v>69.36</v>
      </c>
      <c r="H2380" s="7">
        <f t="shared" si="152"/>
        <v>6.9359999999999999</v>
      </c>
      <c r="I2380" s="7">
        <f t="shared" si="153"/>
        <v>76.295999999999992</v>
      </c>
      <c r="J2380" s="7">
        <v>0.3</v>
      </c>
      <c r="K2380" s="7">
        <f t="shared" si="150"/>
        <v>20.808</v>
      </c>
      <c r="L2380" s="7" t="s">
        <v>5080</v>
      </c>
      <c r="M2380" s="7">
        <v>3</v>
      </c>
      <c r="N2380" s="7">
        <f>INDEX('Delivery Distances'!$B$6:$K$20,MATCH('Sales Summary_working sheet'!L2380,'Delivery Distances'!$A$6:$A$20,0),MATCH('Sales Summary_working sheet'!M2380,'Delivery Distances'!$B$5:$K$5,0))</f>
        <v>5</v>
      </c>
      <c r="O2380" s="7" cm="1">
        <f t="array" ref="O2380">_xlfn.XLOOKUP(L2380,'Delivery Distances'!$A$6:$A$20,_xlfn.XLOOKUP('Sales Summary_working sheet'!M2380,'Delivery Distances'!$B$5:$K$5,'Delivery Distances'!$B$6:$K$20))</f>
        <v>5</v>
      </c>
      <c r="P2380" s="7">
        <f t="shared" si="151"/>
        <v>9</v>
      </c>
    </row>
    <row r="2381" spans="1:16" ht="15.75" customHeight="1" x14ac:dyDescent="0.15">
      <c r="A2381" s="13">
        <v>43996</v>
      </c>
      <c r="B2381" s="19" t="s">
        <v>5355</v>
      </c>
      <c r="C2381" s="7" t="s">
        <v>4813</v>
      </c>
      <c r="D2381" s="14">
        <v>2</v>
      </c>
      <c r="E2381" s="14" t="str">
        <f>_xlfn.XLOOKUP(D2381,'Meal Info'!$A$4:$A$19,'Meal Info'!$B$4:$B$19)</f>
        <v>Tuna</v>
      </c>
      <c r="F2381" s="14" t="str">
        <f>_xlfn.XLOOKUP(D2381,'Meal Info'!$A$4:$A$19,'Meal Info'!$C$4:$C$19)</f>
        <v>Josh</v>
      </c>
      <c r="G2381" s="7">
        <v>3.56</v>
      </c>
      <c r="H2381" s="7">
        <f t="shared" si="152"/>
        <v>0.35600000000000004</v>
      </c>
      <c r="I2381" s="7">
        <f t="shared" si="153"/>
        <v>3.9159999999999999</v>
      </c>
      <c r="J2381" s="7">
        <v>0.31</v>
      </c>
      <c r="K2381" s="7">
        <f t="shared" si="150"/>
        <v>1.1035999999999999</v>
      </c>
      <c r="L2381" s="7" t="s">
        <v>5080</v>
      </c>
      <c r="M2381" s="7">
        <v>4</v>
      </c>
      <c r="N2381" s="7">
        <f>INDEX('Delivery Distances'!$B$6:$K$20,MATCH('Sales Summary_working sheet'!L2381,'Delivery Distances'!$A$6:$A$20,0),MATCH('Sales Summary_working sheet'!M2381,'Delivery Distances'!$B$5:$K$5,0))</f>
        <v>5</v>
      </c>
      <c r="O2381" s="7" cm="1">
        <f t="array" ref="O2381">_xlfn.XLOOKUP(L2381,'Delivery Distances'!$A$6:$A$20,_xlfn.XLOOKUP('Sales Summary_working sheet'!M2381,'Delivery Distances'!$B$5:$K$5,'Delivery Distances'!$B$6:$K$20))</f>
        <v>5</v>
      </c>
      <c r="P2381" s="7">
        <f t="shared" si="151"/>
        <v>9</v>
      </c>
    </row>
    <row r="2382" spans="1:16" ht="15.75" customHeight="1" x14ac:dyDescent="0.15">
      <c r="A2382" s="13">
        <v>43996</v>
      </c>
      <c r="B2382" s="19" t="s">
        <v>5355</v>
      </c>
      <c r="C2382" s="7" t="s">
        <v>533</v>
      </c>
      <c r="D2382" s="14">
        <v>2</v>
      </c>
      <c r="E2382" s="14" t="str">
        <f>_xlfn.XLOOKUP(D2382,'Meal Info'!$A$4:$A$19,'Meal Info'!$B$4:$B$19)</f>
        <v>Tuna</v>
      </c>
      <c r="F2382" s="14" t="str">
        <f>_xlfn.XLOOKUP(D2382,'Meal Info'!$A$4:$A$19,'Meal Info'!$C$4:$C$19)</f>
        <v>Josh</v>
      </c>
      <c r="G2382" s="7">
        <v>33.08</v>
      </c>
      <c r="H2382" s="7">
        <f t="shared" si="152"/>
        <v>3.3079999999999998</v>
      </c>
      <c r="I2382" s="7">
        <f t="shared" si="153"/>
        <v>36.387999999999998</v>
      </c>
      <c r="J2382" s="7">
        <v>0.32</v>
      </c>
      <c r="K2382" s="7">
        <f t="shared" si="150"/>
        <v>10.585599999999999</v>
      </c>
      <c r="L2382" s="7" t="s">
        <v>5083</v>
      </c>
      <c r="M2382" s="7">
        <v>6</v>
      </c>
      <c r="N2382" s="7">
        <f>INDEX('Delivery Distances'!$B$6:$K$20,MATCH('Sales Summary_working sheet'!L2382,'Delivery Distances'!$A$6:$A$20,0),MATCH('Sales Summary_working sheet'!M2382,'Delivery Distances'!$B$5:$K$5,0))</f>
        <v>2</v>
      </c>
      <c r="O2382" s="7" cm="1">
        <f t="array" ref="O2382">_xlfn.XLOOKUP(L2382,'Delivery Distances'!$A$6:$A$20,_xlfn.XLOOKUP('Sales Summary_working sheet'!M2382,'Delivery Distances'!$B$5:$K$5,'Delivery Distances'!$B$6:$K$20))</f>
        <v>2</v>
      </c>
      <c r="P2382" s="7">
        <f t="shared" si="151"/>
        <v>6</v>
      </c>
    </row>
    <row r="2383" spans="1:16" ht="15.75" customHeight="1" x14ac:dyDescent="0.15">
      <c r="A2383" s="13">
        <v>43996</v>
      </c>
      <c r="B2383" s="19" t="s">
        <v>5355</v>
      </c>
      <c r="C2383" s="7" t="s">
        <v>3707</v>
      </c>
      <c r="D2383" s="14">
        <v>7</v>
      </c>
      <c r="E2383" s="14" t="str">
        <f>_xlfn.XLOOKUP(D2383,'Meal Info'!$A$4:$A$19,'Meal Info'!$B$4:$B$19)</f>
        <v>Vegan</v>
      </c>
      <c r="F2383" s="14" t="str">
        <f>_xlfn.XLOOKUP(D2383,'Meal Info'!$A$4:$A$19,'Meal Info'!$C$4:$C$19)</f>
        <v>Josh</v>
      </c>
      <c r="G2383" s="7">
        <v>25.21</v>
      </c>
      <c r="H2383" s="7">
        <f t="shared" si="152"/>
        <v>2.5210000000000004</v>
      </c>
      <c r="I2383" s="7">
        <f t="shared" si="153"/>
        <v>27.731000000000002</v>
      </c>
      <c r="J2383" s="7">
        <v>0.35</v>
      </c>
      <c r="K2383" s="7">
        <f t="shared" si="150"/>
        <v>8.8234999999999992</v>
      </c>
      <c r="L2383" s="7" t="s">
        <v>5077</v>
      </c>
      <c r="M2383" s="7">
        <v>9</v>
      </c>
      <c r="N2383" s="7">
        <f>INDEX('Delivery Distances'!$B$6:$K$20,MATCH('Sales Summary_working sheet'!L2383,'Delivery Distances'!$A$6:$A$20,0),MATCH('Sales Summary_working sheet'!M2383,'Delivery Distances'!$B$5:$K$5,0))</f>
        <v>4</v>
      </c>
      <c r="O2383" s="7" cm="1">
        <f t="array" ref="O2383">_xlfn.XLOOKUP(L2383,'Delivery Distances'!$A$6:$A$20,_xlfn.XLOOKUP('Sales Summary_working sheet'!M2383,'Delivery Distances'!$B$5:$K$5,'Delivery Distances'!$B$6:$K$20))</f>
        <v>4</v>
      </c>
      <c r="P2383" s="7">
        <f t="shared" si="151"/>
        <v>8</v>
      </c>
    </row>
    <row r="2384" spans="1:16" ht="15.75" customHeight="1" x14ac:dyDescent="0.15">
      <c r="A2384" s="13">
        <v>43996</v>
      </c>
      <c r="B2384" s="19" t="s">
        <v>5355</v>
      </c>
      <c r="C2384" s="7" t="s">
        <v>1923</v>
      </c>
      <c r="D2384" s="14">
        <v>11</v>
      </c>
      <c r="E2384" s="14" t="str">
        <f>_xlfn.XLOOKUP(D2384,'Meal Info'!$A$4:$A$19,'Meal Info'!$B$4:$B$19)</f>
        <v>Vitamin boost</v>
      </c>
      <c r="F2384" s="14" t="str">
        <f>_xlfn.XLOOKUP(D2384,'Meal Info'!$A$4:$A$19,'Meal Info'!$C$4:$C$19)</f>
        <v>Josh</v>
      </c>
      <c r="G2384" s="7">
        <v>86.11</v>
      </c>
      <c r="H2384" s="7">
        <f t="shared" si="152"/>
        <v>8.6110000000000007</v>
      </c>
      <c r="I2384" s="7">
        <f t="shared" si="153"/>
        <v>94.721000000000004</v>
      </c>
      <c r="J2384" s="7">
        <v>0.12</v>
      </c>
      <c r="K2384" s="7">
        <f t="shared" si="150"/>
        <v>10.3332</v>
      </c>
      <c r="L2384" s="7" t="s">
        <v>5077</v>
      </c>
      <c r="M2384" s="7">
        <v>9</v>
      </c>
      <c r="N2384" s="7">
        <f>INDEX('Delivery Distances'!$B$6:$K$20,MATCH('Sales Summary_working sheet'!L2384,'Delivery Distances'!$A$6:$A$20,0),MATCH('Sales Summary_working sheet'!M2384,'Delivery Distances'!$B$5:$K$5,0))</f>
        <v>4</v>
      </c>
      <c r="O2384" s="7" cm="1">
        <f t="array" ref="O2384">_xlfn.XLOOKUP(L2384,'Delivery Distances'!$A$6:$A$20,_xlfn.XLOOKUP('Sales Summary_working sheet'!M2384,'Delivery Distances'!$B$5:$K$5,'Delivery Distances'!$B$6:$K$20))</f>
        <v>4</v>
      </c>
      <c r="P2384" s="7">
        <f t="shared" si="151"/>
        <v>8</v>
      </c>
    </row>
    <row r="2385" spans="1:16" ht="15.75" customHeight="1" x14ac:dyDescent="0.15">
      <c r="A2385" s="13">
        <v>43996</v>
      </c>
      <c r="B2385" s="19" t="s">
        <v>5355</v>
      </c>
      <c r="C2385" s="7" t="s">
        <v>1803</v>
      </c>
      <c r="D2385" s="14">
        <v>7</v>
      </c>
      <c r="E2385" s="14" t="str">
        <f>_xlfn.XLOOKUP(D2385,'Meal Info'!$A$4:$A$19,'Meal Info'!$B$4:$B$19)</f>
        <v>Vegan</v>
      </c>
      <c r="F2385" s="14" t="str">
        <f>_xlfn.XLOOKUP(D2385,'Meal Info'!$A$4:$A$19,'Meal Info'!$C$4:$C$19)</f>
        <v>Josh</v>
      </c>
      <c r="G2385" s="7">
        <v>38.409999999999997</v>
      </c>
      <c r="H2385" s="7">
        <f t="shared" si="152"/>
        <v>3.8409999999999997</v>
      </c>
      <c r="I2385" s="7">
        <f t="shared" si="153"/>
        <v>42.250999999999998</v>
      </c>
      <c r="J2385" s="7">
        <v>0.28999999999999998</v>
      </c>
      <c r="K2385" s="7">
        <f t="shared" si="150"/>
        <v>11.138899999999998</v>
      </c>
      <c r="L2385" s="7" t="s">
        <v>5080</v>
      </c>
      <c r="M2385" s="7">
        <v>3</v>
      </c>
      <c r="N2385" s="7">
        <f>INDEX('Delivery Distances'!$B$6:$K$20,MATCH('Sales Summary_working sheet'!L2385,'Delivery Distances'!$A$6:$A$20,0),MATCH('Sales Summary_working sheet'!M2385,'Delivery Distances'!$B$5:$K$5,0))</f>
        <v>5</v>
      </c>
      <c r="O2385" s="7" cm="1">
        <f t="array" ref="O2385">_xlfn.XLOOKUP(L2385,'Delivery Distances'!$A$6:$A$20,_xlfn.XLOOKUP('Sales Summary_working sheet'!M2385,'Delivery Distances'!$B$5:$K$5,'Delivery Distances'!$B$6:$K$20))</f>
        <v>5</v>
      </c>
      <c r="P2385" s="7">
        <f t="shared" si="151"/>
        <v>9</v>
      </c>
    </row>
    <row r="2386" spans="1:16" ht="15.75" customHeight="1" x14ac:dyDescent="0.15">
      <c r="A2386" s="13">
        <v>43996</v>
      </c>
      <c r="B2386" s="19" t="s">
        <v>5355</v>
      </c>
      <c r="C2386" s="7" t="s">
        <v>3043</v>
      </c>
      <c r="D2386" s="14">
        <v>2</v>
      </c>
      <c r="E2386" s="14" t="str">
        <f>_xlfn.XLOOKUP(D2386,'Meal Info'!$A$4:$A$19,'Meal Info'!$B$4:$B$19)</f>
        <v>Tuna</v>
      </c>
      <c r="F2386" s="14" t="str">
        <f>_xlfn.XLOOKUP(D2386,'Meal Info'!$A$4:$A$19,'Meal Info'!$C$4:$C$19)</f>
        <v>Josh</v>
      </c>
      <c r="G2386" s="7">
        <v>62.53</v>
      </c>
      <c r="H2386" s="7">
        <f t="shared" si="152"/>
        <v>6.2530000000000001</v>
      </c>
      <c r="I2386" s="7">
        <f t="shared" si="153"/>
        <v>68.783000000000001</v>
      </c>
      <c r="J2386" s="7">
        <v>0.23</v>
      </c>
      <c r="K2386" s="7">
        <f t="shared" si="150"/>
        <v>14.381900000000002</v>
      </c>
      <c r="L2386" s="7" t="s">
        <v>5075</v>
      </c>
      <c r="M2386" s="7">
        <v>8</v>
      </c>
      <c r="N2386" s="7">
        <f>INDEX('Delivery Distances'!$B$6:$K$20,MATCH('Sales Summary_working sheet'!L2386,'Delivery Distances'!$A$6:$A$20,0),MATCH('Sales Summary_working sheet'!M2386,'Delivery Distances'!$B$5:$K$5,0))</f>
        <v>2</v>
      </c>
      <c r="O2386" s="7" cm="1">
        <f t="array" ref="O2386">_xlfn.XLOOKUP(L2386,'Delivery Distances'!$A$6:$A$20,_xlfn.XLOOKUP('Sales Summary_working sheet'!M2386,'Delivery Distances'!$B$5:$K$5,'Delivery Distances'!$B$6:$K$20))</f>
        <v>2</v>
      </c>
      <c r="P2386" s="7">
        <f t="shared" si="151"/>
        <v>6</v>
      </c>
    </row>
    <row r="2387" spans="1:16" ht="15.75" customHeight="1" x14ac:dyDescent="0.15">
      <c r="A2387" s="13">
        <v>43996</v>
      </c>
      <c r="B2387" s="19" t="s">
        <v>5355</v>
      </c>
      <c r="C2387" s="7" t="s">
        <v>433</v>
      </c>
      <c r="D2387" s="14">
        <v>11</v>
      </c>
      <c r="E2387" s="14" t="str">
        <f>_xlfn.XLOOKUP(D2387,'Meal Info'!$A$4:$A$19,'Meal Info'!$B$4:$B$19)</f>
        <v>Vitamin boost</v>
      </c>
      <c r="F2387" s="14" t="str">
        <f>_xlfn.XLOOKUP(D2387,'Meal Info'!$A$4:$A$19,'Meal Info'!$C$4:$C$19)</f>
        <v>Josh</v>
      </c>
      <c r="G2387" s="7">
        <v>22.61</v>
      </c>
      <c r="H2387" s="7">
        <f t="shared" si="152"/>
        <v>2.2610000000000001</v>
      </c>
      <c r="I2387" s="7">
        <f t="shared" si="153"/>
        <v>24.870999999999999</v>
      </c>
      <c r="J2387" s="7">
        <v>0.35</v>
      </c>
      <c r="K2387" s="7">
        <f t="shared" si="150"/>
        <v>7.9134999999999991</v>
      </c>
      <c r="L2387" s="7" t="s">
        <v>5076</v>
      </c>
      <c r="M2387" s="7">
        <v>9</v>
      </c>
      <c r="N2387" s="7">
        <f>INDEX('Delivery Distances'!$B$6:$K$20,MATCH('Sales Summary_working sheet'!L2387,'Delivery Distances'!$A$6:$A$20,0),MATCH('Sales Summary_working sheet'!M2387,'Delivery Distances'!$B$5:$K$5,0))</f>
        <v>8</v>
      </c>
      <c r="O2387" s="7" cm="1">
        <f t="array" ref="O2387">_xlfn.XLOOKUP(L2387,'Delivery Distances'!$A$6:$A$20,_xlfn.XLOOKUP('Sales Summary_working sheet'!M2387,'Delivery Distances'!$B$5:$K$5,'Delivery Distances'!$B$6:$K$20))</f>
        <v>8</v>
      </c>
      <c r="P2387" s="7">
        <f t="shared" si="151"/>
        <v>11</v>
      </c>
    </row>
    <row r="2388" spans="1:16" ht="15.75" customHeight="1" x14ac:dyDescent="0.15">
      <c r="A2388" s="13">
        <v>43996</v>
      </c>
      <c r="B2388" s="19" t="s">
        <v>5355</v>
      </c>
      <c r="C2388" s="7" t="s">
        <v>2035</v>
      </c>
      <c r="D2388" s="14">
        <v>11</v>
      </c>
      <c r="E2388" s="14" t="str">
        <f>_xlfn.XLOOKUP(D2388,'Meal Info'!$A$4:$A$19,'Meal Info'!$B$4:$B$19)</f>
        <v>Vitamin boost</v>
      </c>
      <c r="F2388" s="14" t="str">
        <f>_xlfn.XLOOKUP(D2388,'Meal Info'!$A$4:$A$19,'Meal Info'!$C$4:$C$19)</f>
        <v>Josh</v>
      </c>
      <c r="G2388" s="7">
        <v>85.47</v>
      </c>
      <c r="H2388" s="7">
        <f t="shared" si="152"/>
        <v>8.5470000000000006</v>
      </c>
      <c r="I2388" s="7">
        <f t="shared" si="153"/>
        <v>94.016999999999996</v>
      </c>
      <c r="J2388" s="7">
        <v>0.3</v>
      </c>
      <c r="K2388" s="7">
        <f t="shared" si="150"/>
        <v>25.640999999999998</v>
      </c>
      <c r="L2388" s="7" t="s">
        <v>5083</v>
      </c>
      <c r="M2388" s="7">
        <v>2</v>
      </c>
      <c r="N2388" s="7">
        <f>INDEX('Delivery Distances'!$B$6:$K$20,MATCH('Sales Summary_working sheet'!L2388,'Delivery Distances'!$A$6:$A$20,0),MATCH('Sales Summary_working sheet'!M2388,'Delivery Distances'!$B$5:$K$5,0))</f>
        <v>1</v>
      </c>
      <c r="O2388" s="7" cm="1">
        <f t="array" ref="O2388">_xlfn.XLOOKUP(L2388,'Delivery Distances'!$A$6:$A$20,_xlfn.XLOOKUP('Sales Summary_working sheet'!M2388,'Delivery Distances'!$B$5:$K$5,'Delivery Distances'!$B$6:$K$20))</f>
        <v>1</v>
      </c>
      <c r="P2388" s="7">
        <f t="shared" si="151"/>
        <v>3</v>
      </c>
    </row>
    <row r="2389" spans="1:16" ht="15.75" customHeight="1" x14ac:dyDescent="0.15">
      <c r="A2389" s="13">
        <v>43996</v>
      </c>
      <c r="B2389" s="19" t="s">
        <v>5355</v>
      </c>
      <c r="C2389" s="7" t="s">
        <v>4594</v>
      </c>
      <c r="D2389" s="14">
        <v>7</v>
      </c>
      <c r="E2389" s="14" t="str">
        <f>_xlfn.XLOOKUP(D2389,'Meal Info'!$A$4:$A$19,'Meal Info'!$B$4:$B$19)</f>
        <v>Vegan</v>
      </c>
      <c r="F2389" s="14" t="str">
        <f>_xlfn.XLOOKUP(D2389,'Meal Info'!$A$4:$A$19,'Meal Info'!$C$4:$C$19)</f>
        <v>Josh</v>
      </c>
      <c r="G2389" s="7">
        <v>0.51</v>
      </c>
      <c r="H2389" s="7">
        <f t="shared" si="152"/>
        <v>5.1000000000000004E-2</v>
      </c>
      <c r="I2389" s="7">
        <f t="shared" si="153"/>
        <v>0.56100000000000005</v>
      </c>
      <c r="J2389" s="7">
        <v>0.23</v>
      </c>
      <c r="K2389" s="7">
        <f t="shared" si="150"/>
        <v>0.1173</v>
      </c>
      <c r="L2389" s="7" t="s">
        <v>5081</v>
      </c>
      <c r="M2389" s="7">
        <v>3</v>
      </c>
      <c r="N2389" s="7">
        <f>INDEX('Delivery Distances'!$B$6:$K$20,MATCH('Sales Summary_working sheet'!L2389,'Delivery Distances'!$A$6:$A$20,0),MATCH('Sales Summary_working sheet'!M2389,'Delivery Distances'!$B$5:$K$5,0))</f>
        <v>3</v>
      </c>
      <c r="O2389" s="7" cm="1">
        <f t="array" ref="O2389">_xlfn.XLOOKUP(L2389,'Delivery Distances'!$A$6:$A$20,_xlfn.XLOOKUP('Sales Summary_working sheet'!M2389,'Delivery Distances'!$B$5:$K$5,'Delivery Distances'!$B$6:$K$20))</f>
        <v>3</v>
      </c>
      <c r="P2389" s="7">
        <f t="shared" si="151"/>
        <v>7</v>
      </c>
    </row>
    <row r="2390" spans="1:16" ht="15.75" customHeight="1" x14ac:dyDescent="0.15">
      <c r="A2390" s="13">
        <v>43996</v>
      </c>
      <c r="B2390" s="19" t="s">
        <v>5355</v>
      </c>
      <c r="C2390" s="7" t="s">
        <v>3045</v>
      </c>
      <c r="D2390" s="14">
        <v>2</v>
      </c>
      <c r="E2390" s="14" t="str">
        <f>_xlfn.XLOOKUP(D2390,'Meal Info'!$A$4:$A$19,'Meal Info'!$B$4:$B$19)</f>
        <v>Tuna</v>
      </c>
      <c r="F2390" s="14" t="str">
        <f>_xlfn.XLOOKUP(D2390,'Meal Info'!$A$4:$A$19,'Meal Info'!$C$4:$C$19)</f>
        <v>Josh</v>
      </c>
      <c r="G2390" s="7">
        <v>37.17</v>
      </c>
      <c r="H2390" s="7">
        <f t="shared" si="152"/>
        <v>3.7170000000000005</v>
      </c>
      <c r="I2390" s="7">
        <f t="shared" si="153"/>
        <v>40.887</v>
      </c>
      <c r="J2390" s="7">
        <v>0.33</v>
      </c>
      <c r="K2390" s="7">
        <f t="shared" si="150"/>
        <v>12.266100000000002</v>
      </c>
      <c r="L2390" s="7" t="s">
        <v>5081</v>
      </c>
      <c r="M2390" s="7">
        <v>1</v>
      </c>
      <c r="N2390" s="7">
        <f>INDEX('Delivery Distances'!$B$6:$K$20,MATCH('Sales Summary_working sheet'!L2390,'Delivery Distances'!$A$6:$A$20,0),MATCH('Sales Summary_working sheet'!M2390,'Delivery Distances'!$B$5:$K$5,0))</f>
        <v>1</v>
      </c>
      <c r="O2390" s="7" cm="1">
        <f t="array" ref="O2390">_xlfn.XLOOKUP(L2390,'Delivery Distances'!$A$6:$A$20,_xlfn.XLOOKUP('Sales Summary_working sheet'!M2390,'Delivery Distances'!$B$5:$K$5,'Delivery Distances'!$B$6:$K$20))</f>
        <v>1</v>
      </c>
      <c r="P2390" s="7">
        <f t="shared" si="151"/>
        <v>3</v>
      </c>
    </row>
    <row r="2391" spans="1:16" ht="15.75" customHeight="1" x14ac:dyDescent="0.15">
      <c r="A2391" s="13">
        <v>43996</v>
      </c>
      <c r="B2391" s="19" t="s">
        <v>5355</v>
      </c>
      <c r="C2391" s="7" t="s">
        <v>1518</v>
      </c>
      <c r="D2391" s="14">
        <v>7</v>
      </c>
      <c r="E2391" s="14" t="str">
        <f>_xlfn.XLOOKUP(D2391,'Meal Info'!$A$4:$A$19,'Meal Info'!$B$4:$B$19)</f>
        <v>Vegan</v>
      </c>
      <c r="F2391" s="14" t="str">
        <f>_xlfn.XLOOKUP(D2391,'Meal Info'!$A$4:$A$19,'Meal Info'!$C$4:$C$19)</f>
        <v>Josh</v>
      </c>
      <c r="G2391" s="7">
        <v>86.97</v>
      </c>
      <c r="H2391" s="7">
        <f t="shared" si="152"/>
        <v>8.697000000000001</v>
      </c>
      <c r="I2391" s="7">
        <f t="shared" si="153"/>
        <v>95.667000000000002</v>
      </c>
      <c r="J2391" s="7">
        <v>0.24</v>
      </c>
      <c r="K2391" s="7">
        <f t="shared" si="150"/>
        <v>20.872799999999998</v>
      </c>
      <c r="L2391" s="7" t="s">
        <v>5079</v>
      </c>
      <c r="M2391" s="7">
        <v>2</v>
      </c>
      <c r="N2391" s="7">
        <f>INDEX('Delivery Distances'!$B$6:$K$20,MATCH('Sales Summary_working sheet'!L2391,'Delivery Distances'!$A$6:$A$20,0),MATCH('Sales Summary_working sheet'!M2391,'Delivery Distances'!$B$5:$K$5,0))</f>
        <v>6</v>
      </c>
      <c r="O2391" s="7" cm="1">
        <f t="array" ref="O2391">_xlfn.XLOOKUP(L2391,'Delivery Distances'!$A$6:$A$20,_xlfn.XLOOKUP('Sales Summary_working sheet'!M2391,'Delivery Distances'!$B$5:$K$5,'Delivery Distances'!$B$6:$K$20))</f>
        <v>6</v>
      </c>
      <c r="P2391" s="7">
        <f t="shared" si="151"/>
        <v>10</v>
      </c>
    </row>
    <row r="2392" spans="1:16" ht="15.75" customHeight="1" x14ac:dyDescent="0.15">
      <c r="A2392" s="13">
        <v>43996</v>
      </c>
      <c r="B2392" s="19" t="s">
        <v>5355</v>
      </c>
      <c r="C2392" s="7" t="s">
        <v>2172</v>
      </c>
      <c r="D2392" s="14">
        <v>2</v>
      </c>
      <c r="E2392" s="14" t="str">
        <f>_xlfn.XLOOKUP(D2392,'Meal Info'!$A$4:$A$19,'Meal Info'!$B$4:$B$19)</f>
        <v>Tuna</v>
      </c>
      <c r="F2392" s="14" t="str">
        <f>_xlfn.XLOOKUP(D2392,'Meal Info'!$A$4:$A$19,'Meal Info'!$C$4:$C$19)</f>
        <v>Josh</v>
      </c>
      <c r="G2392" s="7">
        <v>52.56</v>
      </c>
      <c r="H2392" s="7">
        <f t="shared" si="152"/>
        <v>5.2560000000000002</v>
      </c>
      <c r="I2392" s="7">
        <f t="shared" si="153"/>
        <v>57.816000000000003</v>
      </c>
      <c r="J2392" s="7">
        <v>0.09</v>
      </c>
      <c r="K2392" s="7">
        <f t="shared" si="150"/>
        <v>4.7304000000000004</v>
      </c>
      <c r="L2392" s="7" t="s">
        <v>28</v>
      </c>
      <c r="M2392" s="7">
        <v>9</v>
      </c>
      <c r="N2392" s="7">
        <f>INDEX('Delivery Distances'!$B$6:$K$20,MATCH('Sales Summary_working sheet'!L2392,'Delivery Distances'!$A$6:$A$20,0),MATCH('Sales Summary_working sheet'!M2392,'Delivery Distances'!$B$5:$K$5,0))</f>
        <v>8</v>
      </c>
      <c r="O2392" s="7" cm="1">
        <f t="array" ref="O2392">_xlfn.XLOOKUP(L2392,'Delivery Distances'!$A$6:$A$20,_xlfn.XLOOKUP('Sales Summary_working sheet'!M2392,'Delivery Distances'!$B$5:$K$5,'Delivery Distances'!$B$6:$K$20))</f>
        <v>8</v>
      </c>
      <c r="P2392" s="7">
        <f t="shared" si="151"/>
        <v>11</v>
      </c>
    </row>
    <row r="2393" spans="1:16" ht="15.75" customHeight="1" x14ac:dyDescent="0.15">
      <c r="A2393" s="13">
        <v>43996</v>
      </c>
      <c r="B2393" s="19" t="s">
        <v>5355</v>
      </c>
      <c r="C2393" s="7" t="s">
        <v>2699</v>
      </c>
      <c r="D2393" s="14">
        <v>2</v>
      </c>
      <c r="E2393" s="14" t="str">
        <f>_xlfn.XLOOKUP(D2393,'Meal Info'!$A$4:$A$19,'Meal Info'!$B$4:$B$19)</f>
        <v>Tuna</v>
      </c>
      <c r="F2393" s="14" t="str">
        <f>_xlfn.XLOOKUP(D2393,'Meal Info'!$A$4:$A$19,'Meal Info'!$C$4:$C$19)</f>
        <v>Josh</v>
      </c>
      <c r="G2393" s="7">
        <v>94.78</v>
      </c>
      <c r="H2393" s="7">
        <f t="shared" si="152"/>
        <v>9.4779999999999998</v>
      </c>
      <c r="I2393" s="7">
        <f t="shared" si="153"/>
        <v>104.258</v>
      </c>
      <c r="J2393" s="7">
        <v>0.08</v>
      </c>
      <c r="K2393" s="7">
        <f t="shared" si="150"/>
        <v>7.5823999999999998</v>
      </c>
      <c r="L2393" s="7" t="s">
        <v>5080</v>
      </c>
      <c r="M2393" s="7">
        <v>5</v>
      </c>
      <c r="N2393" s="7">
        <f>INDEX('Delivery Distances'!$B$6:$K$20,MATCH('Sales Summary_working sheet'!L2393,'Delivery Distances'!$A$6:$A$20,0),MATCH('Sales Summary_working sheet'!M2393,'Delivery Distances'!$B$5:$K$5,0))</f>
        <v>5</v>
      </c>
      <c r="O2393" s="7" cm="1">
        <f t="array" ref="O2393">_xlfn.XLOOKUP(L2393,'Delivery Distances'!$A$6:$A$20,_xlfn.XLOOKUP('Sales Summary_working sheet'!M2393,'Delivery Distances'!$B$5:$K$5,'Delivery Distances'!$B$6:$K$20))</f>
        <v>5</v>
      </c>
      <c r="P2393" s="7">
        <f t="shared" si="151"/>
        <v>9</v>
      </c>
    </row>
    <row r="2394" spans="1:16" ht="15.75" customHeight="1" x14ac:dyDescent="0.15">
      <c r="A2394" s="13">
        <v>43996</v>
      </c>
      <c r="B2394" s="19" t="s">
        <v>5355</v>
      </c>
      <c r="C2394" s="7" t="s">
        <v>727</v>
      </c>
      <c r="D2394" s="14">
        <v>2</v>
      </c>
      <c r="E2394" s="14" t="str">
        <f>_xlfn.XLOOKUP(D2394,'Meal Info'!$A$4:$A$19,'Meal Info'!$B$4:$B$19)</f>
        <v>Tuna</v>
      </c>
      <c r="F2394" s="14" t="str">
        <f>_xlfn.XLOOKUP(D2394,'Meal Info'!$A$4:$A$19,'Meal Info'!$C$4:$C$19)</f>
        <v>Josh</v>
      </c>
      <c r="G2394" s="7">
        <v>74.16</v>
      </c>
      <c r="H2394" s="7">
        <f t="shared" si="152"/>
        <v>7.4160000000000004</v>
      </c>
      <c r="I2394" s="7">
        <f t="shared" si="153"/>
        <v>81.575999999999993</v>
      </c>
      <c r="J2394" s="7">
        <v>0.34</v>
      </c>
      <c r="K2394" s="7">
        <f t="shared" si="150"/>
        <v>25.214400000000001</v>
      </c>
      <c r="L2394" s="7" t="s">
        <v>5082</v>
      </c>
      <c r="M2394" s="7">
        <v>5</v>
      </c>
      <c r="N2394" s="7">
        <f>INDEX('Delivery Distances'!$B$6:$K$20,MATCH('Sales Summary_working sheet'!L2394,'Delivery Distances'!$A$6:$A$20,0),MATCH('Sales Summary_working sheet'!M2394,'Delivery Distances'!$B$5:$K$5,0))</f>
        <v>2</v>
      </c>
      <c r="O2394" s="7" cm="1">
        <f t="array" ref="O2394">_xlfn.XLOOKUP(L2394,'Delivery Distances'!$A$6:$A$20,_xlfn.XLOOKUP('Sales Summary_working sheet'!M2394,'Delivery Distances'!$B$5:$K$5,'Delivery Distances'!$B$6:$K$20))</f>
        <v>2</v>
      </c>
      <c r="P2394" s="7">
        <f t="shared" si="151"/>
        <v>6</v>
      </c>
    </row>
    <row r="2395" spans="1:16" ht="15.75" customHeight="1" x14ac:dyDescent="0.15">
      <c r="A2395" s="13">
        <v>43996</v>
      </c>
      <c r="B2395" s="19" t="s">
        <v>5355</v>
      </c>
      <c r="C2395" s="7" t="s">
        <v>453</v>
      </c>
      <c r="D2395" s="14">
        <v>11</v>
      </c>
      <c r="E2395" s="14" t="str">
        <f>_xlfn.XLOOKUP(D2395,'Meal Info'!$A$4:$A$19,'Meal Info'!$B$4:$B$19)</f>
        <v>Vitamin boost</v>
      </c>
      <c r="F2395" s="14" t="str">
        <f>_xlfn.XLOOKUP(D2395,'Meal Info'!$A$4:$A$19,'Meal Info'!$C$4:$C$19)</f>
        <v>Josh</v>
      </c>
      <c r="G2395" s="7">
        <v>36.17</v>
      </c>
      <c r="H2395" s="7">
        <f t="shared" si="152"/>
        <v>3.6170000000000004</v>
      </c>
      <c r="I2395" s="7">
        <f t="shared" si="153"/>
        <v>39.786999999999999</v>
      </c>
      <c r="J2395" s="7">
        <v>0.02</v>
      </c>
      <c r="K2395" s="7">
        <f t="shared" si="150"/>
        <v>0.72340000000000004</v>
      </c>
      <c r="L2395" s="7" t="s">
        <v>5079</v>
      </c>
      <c r="M2395" s="7">
        <v>1</v>
      </c>
      <c r="N2395" s="7">
        <f>INDEX('Delivery Distances'!$B$6:$K$20,MATCH('Sales Summary_working sheet'!L2395,'Delivery Distances'!$A$6:$A$20,0),MATCH('Sales Summary_working sheet'!M2395,'Delivery Distances'!$B$5:$K$5,0))</f>
        <v>5</v>
      </c>
      <c r="O2395" s="7" cm="1">
        <f t="array" ref="O2395">_xlfn.XLOOKUP(L2395,'Delivery Distances'!$A$6:$A$20,_xlfn.XLOOKUP('Sales Summary_working sheet'!M2395,'Delivery Distances'!$B$5:$K$5,'Delivery Distances'!$B$6:$K$20))</f>
        <v>5</v>
      </c>
      <c r="P2395" s="7">
        <f t="shared" si="151"/>
        <v>9</v>
      </c>
    </row>
    <row r="2396" spans="1:16" ht="15.75" customHeight="1" x14ac:dyDescent="0.15">
      <c r="A2396" s="13">
        <v>43996</v>
      </c>
      <c r="B2396" s="19" t="s">
        <v>5355</v>
      </c>
      <c r="C2396" s="7" t="s">
        <v>623</v>
      </c>
      <c r="D2396" s="14">
        <v>7</v>
      </c>
      <c r="E2396" s="14" t="str">
        <f>_xlfn.XLOOKUP(D2396,'Meal Info'!$A$4:$A$19,'Meal Info'!$B$4:$B$19)</f>
        <v>Vegan</v>
      </c>
      <c r="F2396" s="14" t="str">
        <f>_xlfn.XLOOKUP(D2396,'Meal Info'!$A$4:$A$19,'Meal Info'!$C$4:$C$19)</f>
        <v>Josh</v>
      </c>
      <c r="G2396" s="7">
        <v>71.56</v>
      </c>
      <c r="H2396" s="7">
        <f t="shared" si="152"/>
        <v>7.1560000000000006</v>
      </c>
      <c r="I2396" s="7">
        <f t="shared" si="153"/>
        <v>78.716000000000008</v>
      </c>
      <c r="J2396" s="7">
        <v>0.02</v>
      </c>
      <c r="K2396" s="7">
        <f t="shared" si="150"/>
        <v>1.4312</v>
      </c>
      <c r="L2396" s="7" t="s">
        <v>5075</v>
      </c>
      <c r="M2396" s="7">
        <v>9</v>
      </c>
      <c r="N2396" s="7">
        <f>INDEX('Delivery Distances'!$B$6:$K$20,MATCH('Sales Summary_working sheet'!L2396,'Delivery Distances'!$A$6:$A$20,0),MATCH('Sales Summary_working sheet'!M2396,'Delivery Distances'!$B$5:$K$5,0))</f>
        <v>9</v>
      </c>
      <c r="O2396" s="7" cm="1">
        <f t="array" ref="O2396">_xlfn.XLOOKUP(L2396,'Delivery Distances'!$A$6:$A$20,_xlfn.XLOOKUP('Sales Summary_working sheet'!M2396,'Delivery Distances'!$B$5:$K$5,'Delivery Distances'!$B$6:$K$20))</f>
        <v>9</v>
      </c>
      <c r="P2396" s="7">
        <f t="shared" si="151"/>
        <v>11.5</v>
      </c>
    </row>
    <row r="2397" spans="1:16" ht="15.75" customHeight="1" x14ac:dyDescent="0.15">
      <c r="A2397" s="13">
        <v>43996</v>
      </c>
      <c r="B2397" s="19" t="s">
        <v>5355</v>
      </c>
      <c r="C2397" s="7" t="s">
        <v>2133</v>
      </c>
      <c r="D2397" s="14">
        <v>7</v>
      </c>
      <c r="E2397" s="14" t="str">
        <f>_xlfn.XLOOKUP(D2397,'Meal Info'!$A$4:$A$19,'Meal Info'!$B$4:$B$19)</f>
        <v>Vegan</v>
      </c>
      <c r="F2397" s="14" t="str">
        <f>_xlfn.XLOOKUP(D2397,'Meal Info'!$A$4:$A$19,'Meal Info'!$C$4:$C$19)</f>
        <v>Josh</v>
      </c>
      <c r="G2397" s="7">
        <v>72.48</v>
      </c>
      <c r="H2397" s="7">
        <f t="shared" si="152"/>
        <v>7.2480000000000011</v>
      </c>
      <c r="I2397" s="7">
        <f t="shared" si="153"/>
        <v>79.728000000000009</v>
      </c>
      <c r="J2397" s="7">
        <v>0.14000000000000001</v>
      </c>
      <c r="K2397" s="7">
        <f t="shared" si="150"/>
        <v>10.147200000000002</v>
      </c>
      <c r="L2397" s="7" t="s">
        <v>5075</v>
      </c>
      <c r="M2397" s="7">
        <v>9</v>
      </c>
      <c r="N2397" s="7">
        <f>INDEX('Delivery Distances'!$B$6:$K$20,MATCH('Sales Summary_working sheet'!L2397,'Delivery Distances'!$A$6:$A$20,0),MATCH('Sales Summary_working sheet'!M2397,'Delivery Distances'!$B$5:$K$5,0))</f>
        <v>9</v>
      </c>
      <c r="O2397" s="7" cm="1">
        <f t="array" ref="O2397">_xlfn.XLOOKUP(L2397,'Delivery Distances'!$A$6:$A$20,_xlfn.XLOOKUP('Sales Summary_working sheet'!M2397,'Delivery Distances'!$B$5:$K$5,'Delivery Distances'!$B$6:$K$20))</f>
        <v>9</v>
      </c>
      <c r="P2397" s="7">
        <f t="shared" si="151"/>
        <v>11.5</v>
      </c>
    </row>
    <row r="2398" spans="1:16" ht="15.75" customHeight="1" x14ac:dyDescent="0.15">
      <c r="A2398" s="13">
        <v>43996</v>
      </c>
      <c r="B2398" s="19" t="s">
        <v>5355</v>
      </c>
      <c r="C2398" s="7" t="s">
        <v>4572</v>
      </c>
      <c r="D2398" s="14">
        <v>7</v>
      </c>
      <c r="E2398" s="14" t="str">
        <f>_xlfn.XLOOKUP(D2398,'Meal Info'!$A$4:$A$19,'Meal Info'!$B$4:$B$19)</f>
        <v>Vegan</v>
      </c>
      <c r="F2398" s="14" t="str">
        <f>_xlfn.XLOOKUP(D2398,'Meal Info'!$A$4:$A$19,'Meal Info'!$C$4:$C$19)</f>
        <v>Josh</v>
      </c>
      <c r="G2398" s="7">
        <v>34.630000000000003</v>
      </c>
      <c r="H2398" s="7">
        <f t="shared" si="152"/>
        <v>3.4630000000000005</v>
      </c>
      <c r="I2398" s="7">
        <f t="shared" si="153"/>
        <v>38.093000000000004</v>
      </c>
      <c r="J2398" s="7">
        <v>0.05</v>
      </c>
      <c r="K2398" s="7">
        <f t="shared" si="150"/>
        <v>1.7315000000000003</v>
      </c>
      <c r="L2398" s="7" t="s">
        <v>28</v>
      </c>
      <c r="M2398" s="7">
        <v>9</v>
      </c>
      <c r="N2398" s="7">
        <f>INDEX('Delivery Distances'!$B$6:$K$20,MATCH('Sales Summary_working sheet'!L2398,'Delivery Distances'!$A$6:$A$20,0),MATCH('Sales Summary_working sheet'!M2398,'Delivery Distances'!$B$5:$K$5,0))</f>
        <v>8</v>
      </c>
      <c r="O2398" s="7" cm="1">
        <f t="array" ref="O2398">_xlfn.XLOOKUP(L2398,'Delivery Distances'!$A$6:$A$20,_xlfn.XLOOKUP('Sales Summary_working sheet'!M2398,'Delivery Distances'!$B$5:$K$5,'Delivery Distances'!$B$6:$K$20))</f>
        <v>8</v>
      </c>
      <c r="P2398" s="7">
        <f t="shared" si="151"/>
        <v>11</v>
      </c>
    </row>
    <row r="2399" spans="1:16" ht="15.75" customHeight="1" x14ac:dyDescent="0.15">
      <c r="A2399" s="13">
        <v>43996</v>
      </c>
      <c r="B2399" s="19" t="s">
        <v>5355</v>
      </c>
      <c r="C2399" s="7" t="s">
        <v>1940</v>
      </c>
      <c r="D2399" s="14">
        <v>2</v>
      </c>
      <c r="E2399" s="14" t="str">
        <f>_xlfn.XLOOKUP(D2399,'Meal Info'!$A$4:$A$19,'Meal Info'!$B$4:$B$19)</f>
        <v>Tuna</v>
      </c>
      <c r="F2399" s="14" t="str">
        <f>_xlfn.XLOOKUP(D2399,'Meal Info'!$A$4:$A$19,'Meal Info'!$C$4:$C$19)</f>
        <v>Josh</v>
      </c>
      <c r="G2399" s="7">
        <v>79.05</v>
      </c>
      <c r="H2399" s="7">
        <f t="shared" si="152"/>
        <v>7.9050000000000002</v>
      </c>
      <c r="I2399" s="7">
        <f t="shared" si="153"/>
        <v>86.954999999999998</v>
      </c>
      <c r="J2399" s="7">
        <v>0.21</v>
      </c>
      <c r="K2399" s="7">
        <f t="shared" si="150"/>
        <v>16.6005</v>
      </c>
      <c r="L2399" s="7" t="s">
        <v>26</v>
      </c>
      <c r="M2399" s="7">
        <v>7</v>
      </c>
      <c r="N2399" s="7">
        <f>INDEX('Delivery Distances'!$B$6:$K$20,MATCH('Sales Summary_working sheet'!L2399,'Delivery Distances'!$A$6:$A$20,0),MATCH('Sales Summary_working sheet'!M2399,'Delivery Distances'!$B$5:$K$5,0))</f>
        <v>16</v>
      </c>
      <c r="O2399" s="7" cm="1">
        <f t="array" ref="O2399">_xlfn.XLOOKUP(L2399,'Delivery Distances'!$A$6:$A$20,_xlfn.XLOOKUP('Sales Summary_working sheet'!M2399,'Delivery Distances'!$B$5:$K$5,'Delivery Distances'!$B$6:$K$20))</f>
        <v>16</v>
      </c>
      <c r="P2399" s="7">
        <f t="shared" si="151"/>
        <v>15</v>
      </c>
    </row>
    <row r="2400" spans="1:16" ht="15.75" customHeight="1" x14ac:dyDescent="0.15">
      <c r="A2400" s="13">
        <v>43996</v>
      </c>
      <c r="B2400" s="19" t="s">
        <v>5355</v>
      </c>
      <c r="C2400" s="7" t="s">
        <v>4599</v>
      </c>
      <c r="D2400" s="14">
        <v>2</v>
      </c>
      <c r="E2400" s="14" t="str">
        <f>_xlfn.XLOOKUP(D2400,'Meal Info'!$A$4:$A$19,'Meal Info'!$B$4:$B$19)</f>
        <v>Tuna</v>
      </c>
      <c r="F2400" s="14" t="str">
        <f>_xlfn.XLOOKUP(D2400,'Meal Info'!$A$4:$A$19,'Meal Info'!$C$4:$C$19)</f>
        <v>Josh</v>
      </c>
      <c r="G2400" s="7">
        <v>39.78</v>
      </c>
      <c r="H2400" s="7">
        <f t="shared" si="152"/>
        <v>3.9780000000000002</v>
      </c>
      <c r="I2400" s="7">
        <f t="shared" si="153"/>
        <v>43.758000000000003</v>
      </c>
      <c r="J2400" s="7">
        <v>0.34</v>
      </c>
      <c r="K2400" s="7">
        <f t="shared" si="150"/>
        <v>13.525200000000002</v>
      </c>
      <c r="L2400" s="7" t="s">
        <v>5080</v>
      </c>
      <c r="M2400" s="7">
        <v>4</v>
      </c>
      <c r="N2400" s="7">
        <f>INDEX('Delivery Distances'!$B$6:$K$20,MATCH('Sales Summary_working sheet'!L2400,'Delivery Distances'!$A$6:$A$20,0),MATCH('Sales Summary_working sheet'!M2400,'Delivery Distances'!$B$5:$K$5,0))</f>
        <v>5</v>
      </c>
      <c r="O2400" s="7" cm="1">
        <f t="array" ref="O2400">_xlfn.XLOOKUP(L2400,'Delivery Distances'!$A$6:$A$20,_xlfn.XLOOKUP('Sales Summary_working sheet'!M2400,'Delivery Distances'!$B$5:$K$5,'Delivery Distances'!$B$6:$K$20))</f>
        <v>5</v>
      </c>
      <c r="P2400" s="7">
        <f t="shared" si="151"/>
        <v>9</v>
      </c>
    </row>
    <row r="2401" spans="1:16" ht="15.75" customHeight="1" x14ac:dyDescent="0.15">
      <c r="A2401" s="13">
        <v>43996</v>
      </c>
      <c r="B2401" s="19" t="s">
        <v>5356</v>
      </c>
      <c r="C2401" s="7" t="s">
        <v>2124</v>
      </c>
      <c r="D2401" s="14">
        <v>7</v>
      </c>
      <c r="E2401" s="14" t="str">
        <f>_xlfn.XLOOKUP(D2401,'Meal Info'!$A$4:$A$19,'Meal Info'!$B$4:$B$19)</f>
        <v>Vegan</v>
      </c>
      <c r="F2401" s="14" t="str">
        <f>_xlfn.XLOOKUP(D2401,'Meal Info'!$A$4:$A$19,'Meal Info'!$C$4:$C$19)</f>
        <v>Josh</v>
      </c>
      <c r="G2401" s="7">
        <v>68.98</v>
      </c>
      <c r="H2401" s="7">
        <f t="shared" si="152"/>
        <v>6.8980000000000006</v>
      </c>
      <c r="I2401" s="7">
        <f t="shared" si="153"/>
        <v>75.878</v>
      </c>
      <c r="J2401" s="7">
        <v>0.16</v>
      </c>
      <c r="K2401" s="7">
        <f t="shared" si="150"/>
        <v>11.036800000000001</v>
      </c>
      <c r="L2401" s="7" t="s">
        <v>26</v>
      </c>
      <c r="M2401" s="7">
        <v>10</v>
      </c>
      <c r="N2401" s="7">
        <f>INDEX('Delivery Distances'!$B$6:$K$20,MATCH('Sales Summary_working sheet'!L2401,'Delivery Distances'!$A$6:$A$20,0),MATCH('Sales Summary_working sheet'!M2401,'Delivery Distances'!$B$5:$K$5,0))</f>
        <v>20</v>
      </c>
      <c r="O2401" s="7" cm="1">
        <f t="array" ref="O2401">_xlfn.XLOOKUP(L2401,'Delivery Distances'!$A$6:$A$20,_xlfn.XLOOKUP('Sales Summary_working sheet'!M2401,'Delivery Distances'!$B$5:$K$5,'Delivery Distances'!$B$6:$K$20))</f>
        <v>20</v>
      </c>
      <c r="P2401" s="7">
        <f t="shared" si="151"/>
        <v>17</v>
      </c>
    </row>
    <row r="2402" spans="1:16" ht="15.75" customHeight="1" x14ac:dyDescent="0.15">
      <c r="A2402" s="13">
        <v>43996</v>
      </c>
      <c r="B2402" s="19" t="s">
        <v>5356</v>
      </c>
      <c r="C2402" s="7" t="s">
        <v>3651</v>
      </c>
      <c r="D2402" s="14">
        <v>2</v>
      </c>
      <c r="E2402" s="14" t="str">
        <f>_xlfn.XLOOKUP(D2402,'Meal Info'!$A$4:$A$19,'Meal Info'!$B$4:$B$19)</f>
        <v>Tuna</v>
      </c>
      <c r="F2402" s="14" t="str">
        <f>_xlfn.XLOOKUP(D2402,'Meal Info'!$A$4:$A$19,'Meal Info'!$C$4:$C$19)</f>
        <v>Josh</v>
      </c>
      <c r="G2402" s="7">
        <v>58.33</v>
      </c>
      <c r="H2402" s="7">
        <f t="shared" si="152"/>
        <v>5.8330000000000002</v>
      </c>
      <c r="I2402" s="7">
        <f t="shared" si="153"/>
        <v>64.162999999999997</v>
      </c>
      <c r="J2402" s="7">
        <v>0.08</v>
      </c>
      <c r="K2402" s="7">
        <f t="shared" si="150"/>
        <v>4.6664000000000003</v>
      </c>
      <c r="L2402" s="7" t="s">
        <v>5081</v>
      </c>
      <c r="M2402" s="7">
        <v>5</v>
      </c>
      <c r="N2402" s="7">
        <f>INDEX('Delivery Distances'!$B$6:$K$20,MATCH('Sales Summary_working sheet'!L2402,'Delivery Distances'!$A$6:$A$20,0),MATCH('Sales Summary_working sheet'!M2402,'Delivery Distances'!$B$5:$K$5,0))</f>
        <v>3</v>
      </c>
      <c r="O2402" s="7" cm="1">
        <f t="array" ref="O2402">_xlfn.XLOOKUP(L2402,'Delivery Distances'!$A$6:$A$20,_xlfn.XLOOKUP('Sales Summary_working sheet'!M2402,'Delivery Distances'!$B$5:$K$5,'Delivery Distances'!$B$6:$K$20))</f>
        <v>3</v>
      </c>
      <c r="P2402" s="7">
        <f t="shared" si="151"/>
        <v>7</v>
      </c>
    </row>
    <row r="2403" spans="1:16" ht="15.75" customHeight="1" x14ac:dyDescent="0.15">
      <c r="A2403" s="13">
        <v>43996</v>
      </c>
      <c r="B2403" s="19" t="s">
        <v>5356</v>
      </c>
      <c r="C2403" s="7" t="s">
        <v>949</v>
      </c>
      <c r="D2403" s="14">
        <v>2</v>
      </c>
      <c r="E2403" s="14" t="str">
        <f>_xlfn.XLOOKUP(D2403,'Meal Info'!$A$4:$A$19,'Meal Info'!$B$4:$B$19)</f>
        <v>Tuna</v>
      </c>
      <c r="F2403" s="14" t="str">
        <f>_xlfn.XLOOKUP(D2403,'Meal Info'!$A$4:$A$19,'Meal Info'!$C$4:$C$19)</f>
        <v>Josh</v>
      </c>
      <c r="G2403" s="7">
        <v>56.29</v>
      </c>
      <c r="H2403" s="7">
        <f t="shared" si="152"/>
        <v>5.6290000000000004</v>
      </c>
      <c r="I2403" s="7">
        <f t="shared" si="153"/>
        <v>61.918999999999997</v>
      </c>
      <c r="J2403" s="7">
        <v>0.09</v>
      </c>
      <c r="K2403" s="7">
        <f t="shared" si="150"/>
        <v>5.0660999999999996</v>
      </c>
      <c r="L2403" s="7" t="s">
        <v>5080</v>
      </c>
      <c r="M2403" s="7">
        <v>6</v>
      </c>
      <c r="N2403" s="7">
        <f>INDEX('Delivery Distances'!$B$6:$K$20,MATCH('Sales Summary_working sheet'!L2403,'Delivery Distances'!$A$6:$A$20,0),MATCH('Sales Summary_working sheet'!M2403,'Delivery Distances'!$B$5:$K$5,0))</f>
        <v>3</v>
      </c>
      <c r="O2403" s="7" cm="1">
        <f t="array" ref="O2403">_xlfn.XLOOKUP(L2403,'Delivery Distances'!$A$6:$A$20,_xlfn.XLOOKUP('Sales Summary_working sheet'!M2403,'Delivery Distances'!$B$5:$K$5,'Delivery Distances'!$B$6:$K$20))</f>
        <v>3</v>
      </c>
      <c r="P2403" s="7">
        <f t="shared" si="151"/>
        <v>7</v>
      </c>
    </row>
    <row r="2404" spans="1:16" ht="15.75" customHeight="1" x14ac:dyDescent="0.15">
      <c r="A2404" s="13">
        <v>43996</v>
      </c>
      <c r="B2404" s="19" t="s">
        <v>5356</v>
      </c>
      <c r="C2404" s="7" t="s">
        <v>2832</v>
      </c>
      <c r="D2404" s="14">
        <v>7</v>
      </c>
      <c r="E2404" s="14" t="str">
        <f>_xlfn.XLOOKUP(D2404,'Meal Info'!$A$4:$A$19,'Meal Info'!$B$4:$B$19)</f>
        <v>Vegan</v>
      </c>
      <c r="F2404" s="14" t="str">
        <f>_xlfn.XLOOKUP(D2404,'Meal Info'!$A$4:$A$19,'Meal Info'!$C$4:$C$19)</f>
        <v>Josh</v>
      </c>
      <c r="G2404" s="7">
        <v>55.97</v>
      </c>
      <c r="H2404" s="7">
        <f t="shared" si="152"/>
        <v>5.5970000000000004</v>
      </c>
      <c r="I2404" s="7">
        <f t="shared" si="153"/>
        <v>61.567</v>
      </c>
      <c r="J2404" s="7">
        <v>0.15</v>
      </c>
      <c r="K2404" s="7">
        <f t="shared" si="150"/>
        <v>8.3955000000000002</v>
      </c>
      <c r="L2404" s="7" t="s">
        <v>5077</v>
      </c>
      <c r="M2404" s="7">
        <v>8</v>
      </c>
      <c r="N2404" s="7">
        <f>INDEX('Delivery Distances'!$B$6:$K$20,MATCH('Sales Summary_working sheet'!L2404,'Delivery Distances'!$A$6:$A$20,0),MATCH('Sales Summary_working sheet'!M2404,'Delivery Distances'!$B$5:$K$5,0))</f>
        <v>4</v>
      </c>
      <c r="O2404" s="7" cm="1">
        <f t="array" ref="O2404">_xlfn.XLOOKUP(L2404,'Delivery Distances'!$A$6:$A$20,_xlfn.XLOOKUP('Sales Summary_working sheet'!M2404,'Delivery Distances'!$B$5:$K$5,'Delivery Distances'!$B$6:$K$20))</f>
        <v>4</v>
      </c>
      <c r="P2404" s="7">
        <f t="shared" si="151"/>
        <v>8</v>
      </c>
    </row>
    <row r="2405" spans="1:16" ht="15.75" customHeight="1" x14ac:dyDescent="0.15">
      <c r="A2405" s="13">
        <v>43996</v>
      </c>
      <c r="B2405" s="19" t="s">
        <v>5356</v>
      </c>
      <c r="C2405" s="7" t="s">
        <v>4366</v>
      </c>
      <c r="D2405" s="14">
        <v>2</v>
      </c>
      <c r="E2405" s="14" t="str">
        <f>_xlfn.XLOOKUP(D2405,'Meal Info'!$A$4:$A$19,'Meal Info'!$B$4:$B$19)</f>
        <v>Tuna</v>
      </c>
      <c r="F2405" s="14" t="str">
        <f>_xlfn.XLOOKUP(D2405,'Meal Info'!$A$4:$A$19,'Meal Info'!$C$4:$C$19)</f>
        <v>Josh</v>
      </c>
      <c r="G2405" s="7">
        <v>98.55</v>
      </c>
      <c r="H2405" s="7">
        <f t="shared" si="152"/>
        <v>9.8550000000000004</v>
      </c>
      <c r="I2405" s="7">
        <f t="shared" si="153"/>
        <v>108.405</v>
      </c>
      <c r="J2405" s="7">
        <v>0.12</v>
      </c>
      <c r="K2405" s="7">
        <f t="shared" si="150"/>
        <v>11.825999999999999</v>
      </c>
      <c r="L2405" s="7" t="s">
        <v>27</v>
      </c>
      <c r="M2405" s="7">
        <v>2</v>
      </c>
      <c r="N2405" s="7">
        <f>INDEX('Delivery Distances'!$B$6:$K$20,MATCH('Sales Summary_working sheet'!L2405,'Delivery Distances'!$A$6:$A$20,0),MATCH('Sales Summary_working sheet'!M2405,'Delivery Distances'!$B$5:$K$5,0))</f>
        <v>8</v>
      </c>
      <c r="O2405" s="7" cm="1">
        <f t="array" ref="O2405">_xlfn.XLOOKUP(L2405,'Delivery Distances'!$A$6:$A$20,_xlfn.XLOOKUP('Sales Summary_working sheet'!M2405,'Delivery Distances'!$B$5:$K$5,'Delivery Distances'!$B$6:$K$20))</f>
        <v>8</v>
      </c>
      <c r="P2405" s="7">
        <f t="shared" si="151"/>
        <v>11</v>
      </c>
    </row>
    <row r="2406" spans="1:16" ht="15.75" customHeight="1" x14ac:dyDescent="0.15">
      <c r="A2406" s="13">
        <v>43996</v>
      </c>
      <c r="B2406" s="19" t="s">
        <v>5356</v>
      </c>
      <c r="C2406" s="7" t="s">
        <v>4703</v>
      </c>
      <c r="D2406" s="14">
        <v>2</v>
      </c>
      <c r="E2406" s="14" t="str">
        <f>_xlfn.XLOOKUP(D2406,'Meal Info'!$A$4:$A$19,'Meal Info'!$B$4:$B$19)</f>
        <v>Tuna</v>
      </c>
      <c r="F2406" s="14" t="str">
        <f>_xlfn.XLOOKUP(D2406,'Meal Info'!$A$4:$A$19,'Meal Info'!$C$4:$C$19)</f>
        <v>Josh</v>
      </c>
      <c r="G2406" s="7">
        <v>0.2</v>
      </c>
      <c r="H2406" s="7">
        <f t="shared" si="152"/>
        <v>2.0000000000000004E-2</v>
      </c>
      <c r="I2406" s="7">
        <f t="shared" si="153"/>
        <v>0.22000000000000003</v>
      </c>
      <c r="J2406" s="7">
        <v>0.27</v>
      </c>
      <c r="K2406" s="7">
        <f t="shared" si="150"/>
        <v>5.4000000000000006E-2</v>
      </c>
      <c r="L2406" s="7" t="s">
        <v>29</v>
      </c>
      <c r="M2406" s="7">
        <v>8</v>
      </c>
      <c r="N2406" s="7">
        <f>INDEX('Delivery Distances'!$B$6:$K$20,MATCH('Sales Summary_working sheet'!L2406,'Delivery Distances'!$A$6:$A$20,0),MATCH('Sales Summary_working sheet'!M2406,'Delivery Distances'!$B$5:$K$5,0))</f>
        <v>3</v>
      </c>
      <c r="O2406" s="7" cm="1">
        <f t="array" ref="O2406">_xlfn.XLOOKUP(L2406,'Delivery Distances'!$A$6:$A$20,_xlfn.XLOOKUP('Sales Summary_working sheet'!M2406,'Delivery Distances'!$B$5:$K$5,'Delivery Distances'!$B$6:$K$20))</f>
        <v>3</v>
      </c>
      <c r="P2406" s="7">
        <f t="shared" si="151"/>
        <v>7</v>
      </c>
    </row>
    <row r="2407" spans="1:16" ht="15.75" customHeight="1" x14ac:dyDescent="0.15">
      <c r="A2407" s="13">
        <v>43996</v>
      </c>
      <c r="B2407" s="19" t="s">
        <v>5356</v>
      </c>
      <c r="C2407" s="7" t="s">
        <v>4289</v>
      </c>
      <c r="D2407" s="14">
        <v>7</v>
      </c>
      <c r="E2407" s="14" t="str">
        <f>_xlfn.XLOOKUP(D2407,'Meal Info'!$A$4:$A$19,'Meal Info'!$B$4:$B$19)</f>
        <v>Vegan</v>
      </c>
      <c r="F2407" s="14" t="str">
        <f>_xlfn.XLOOKUP(D2407,'Meal Info'!$A$4:$A$19,'Meal Info'!$C$4:$C$19)</f>
        <v>Josh</v>
      </c>
      <c r="G2407" s="7">
        <v>49.52</v>
      </c>
      <c r="H2407" s="7">
        <f t="shared" si="152"/>
        <v>4.9520000000000008</v>
      </c>
      <c r="I2407" s="7">
        <f t="shared" si="153"/>
        <v>54.472000000000001</v>
      </c>
      <c r="J2407" s="7">
        <v>0.26</v>
      </c>
      <c r="K2407" s="7">
        <f t="shared" si="150"/>
        <v>12.875200000000001</v>
      </c>
      <c r="L2407" s="7" t="s">
        <v>30</v>
      </c>
      <c r="M2407" s="7">
        <v>6</v>
      </c>
      <c r="N2407" s="7">
        <f>INDEX('Delivery Distances'!$B$6:$K$20,MATCH('Sales Summary_working sheet'!L2407,'Delivery Distances'!$A$6:$A$20,0),MATCH('Sales Summary_working sheet'!M2407,'Delivery Distances'!$B$5:$K$5,0))</f>
        <v>15</v>
      </c>
      <c r="O2407" s="7" cm="1">
        <f t="array" ref="O2407">_xlfn.XLOOKUP(L2407,'Delivery Distances'!$A$6:$A$20,_xlfn.XLOOKUP('Sales Summary_working sheet'!M2407,'Delivery Distances'!$B$5:$K$5,'Delivery Distances'!$B$6:$K$20))</f>
        <v>15</v>
      </c>
      <c r="P2407" s="7">
        <f t="shared" si="151"/>
        <v>14.5</v>
      </c>
    </row>
    <row r="2408" spans="1:16" ht="15.75" customHeight="1" x14ac:dyDescent="0.15">
      <c r="A2408" s="13">
        <v>43996</v>
      </c>
      <c r="B2408" s="19" t="s">
        <v>5356</v>
      </c>
      <c r="C2408" s="7" t="s">
        <v>1893</v>
      </c>
      <c r="D2408" s="14">
        <v>11</v>
      </c>
      <c r="E2408" s="14" t="str">
        <f>_xlfn.XLOOKUP(D2408,'Meal Info'!$A$4:$A$19,'Meal Info'!$B$4:$B$19)</f>
        <v>Vitamin boost</v>
      </c>
      <c r="F2408" s="14" t="str">
        <f>_xlfn.XLOOKUP(D2408,'Meal Info'!$A$4:$A$19,'Meal Info'!$C$4:$C$19)</f>
        <v>Josh</v>
      </c>
      <c r="G2408" s="7">
        <v>65.14</v>
      </c>
      <c r="H2408" s="7">
        <f t="shared" si="152"/>
        <v>6.5140000000000002</v>
      </c>
      <c r="I2408" s="7">
        <f t="shared" si="153"/>
        <v>71.653999999999996</v>
      </c>
      <c r="J2408" s="7">
        <v>0.38</v>
      </c>
      <c r="K2408" s="7">
        <f t="shared" si="150"/>
        <v>24.7532</v>
      </c>
      <c r="L2408" s="7" t="s">
        <v>5080</v>
      </c>
      <c r="M2408" s="7">
        <v>4</v>
      </c>
      <c r="N2408" s="7">
        <f>INDEX('Delivery Distances'!$B$6:$K$20,MATCH('Sales Summary_working sheet'!L2408,'Delivery Distances'!$A$6:$A$20,0),MATCH('Sales Summary_working sheet'!M2408,'Delivery Distances'!$B$5:$K$5,0))</f>
        <v>5</v>
      </c>
      <c r="O2408" s="7" cm="1">
        <f t="array" ref="O2408">_xlfn.XLOOKUP(L2408,'Delivery Distances'!$A$6:$A$20,_xlfn.XLOOKUP('Sales Summary_working sheet'!M2408,'Delivery Distances'!$B$5:$K$5,'Delivery Distances'!$B$6:$K$20))</f>
        <v>5</v>
      </c>
      <c r="P2408" s="7">
        <f t="shared" si="151"/>
        <v>9</v>
      </c>
    </row>
    <row r="2409" spans="1:16" ht="15.75" customHeight="1" x14ac:dyDescent="0.15">
      <c r="A2409" s="13">
        <v>43996</v>
      </c>
      <c r="B2409" s="19" t="s">
        <v>5356</v>
      </c>
      <c r="C2409" s="7" t="s">
        <v>1547</v>
      </c>
      <c r="D2409" s="14">
        <v>7</v>
      </c>
      <c r="E2409" s="14" t="str">
        <f>_xlfn.XLOOKUP(D2409,'Meal Info'!$A$4:$A$19,'Meal Info'!$B$4:$B$19)</f>
        <v>Vegan</v>
      </c>
      <c r="F2409" s="14" t="str">
        <f>_xlfn.XLOOKUP(D2409,'Meal Info'!$A$4:$A$19,'Meal Info'!$C$4:$C$19)</f>
        <v>Josh</v>
      </c>
      <c r="G2409" s="7">
        <v>48.31</v>
      </c>
      <c r="H2409" s="7">
        <f t="shared" si="152"/>
        <v>4.8310000000000004</v>
      </c>
      <c r="I2409" s="7">
        <f t="shared" si="153"/>
        <v>53.141000000000005</v>
      </c>
      <c r="J2409" s="7">
        <v>0.17</v>
      </c>
      <c r="K2409" s="7">
        <f t="shared" si="150"/>
        <v>8.2127000000000017</v>
      </c>
      <c r="L2409" s="7" t="s">
        <v>5080</v>
      </c>
      <c r="M2409" s="7">
        <v>6</v>
      </c>
      <c r="N2409" s="7">
        <f>INDEX('Delivery Distances'!$B$6:$K$20,MATCH('Sales Summary_working sheet'!L2409,'Delivery Distances'!$A$6:$A$20,0),MATCH('Sales Summary_working sheet'!M2409,'Delivery Distances'!$B$5:$K$5,0))</f>
        <v>3</v>
      </c>
      <c r="O2409" s="7" cm="1">
        <f t="array" ref="O2409">_xlfn.XLOOKUP(L2409,'Delivery Distances'!$A$6:$A$20,_xlfn.XLOOKUP('Sales Summary_working sheet'!M2409,'Delivery Distances'!$B$5:$K$5,'Delivery Distances'!$B$6:$K$20))</f>
        <v>3</v>
      </c>
      <c r="P2409" s="7">
        <f t="shared" si="151"/>
        <v>7</v>
      </c>
    </row>
    <row r="2410" spans="1:16" ht="15.75" customHeight="1" x14ac:dyDescent="0.15">
      <c r="A2410" s="13">
        <v>43996</v>
      </c>
      <c r="B2410" s="19" t="s">
        <v>5356</v>
      </c>
      <c r="C2410" s="7" t="s">
        <v>3765</v>
      </c>
      <c r="D2410" s="14">
        <v>7</v>
      </c>
      <c r="E2410" s="14" t="str">
        <f>_xlfn.XLOOKUP(D2410,'Meal Info'!$A$4:$A$19,'Meal Info'!$B$4:$B$19)</f>
        <v>Vegan</v>
      </c>
      <c r="F2410" s="14" t="str">
        <f>_xlfn.XLOOKUP(D2410,'Meal Info'!$A$4:$A$19,'Meal Info'!$C$4:$C$19)</f>
        <v>Josh</v>
      </c>
      <c r="G2410" s="7">
        <v>66.53</v>
      </c>
      <c r="H2410" s="7">
        <f t="shared" si="152"/>
        <v>6.6530000000000005</v>
      </c>
      <c r="I2410" s="7">
        <f t="shared" si="153"/>
        <v>73.183000000000007</v>
      </c>
      <c r="J2410" s="7">
        <v>0.27</v>
      </c>
      <c r="K2410" s="7">
        <f t="shared" si="150"/>
        <v>17.963100000000001</v>
      </c>
      <c r="L2410" s="7" t="s">
        <v>5076</v>
      </c>
      <c r="M2410" s="7">
        <v>1</v>
      </c>
      <c r="N2410" s="7">
        <f>INDEX('Delivery Distances'!$B$6:$K$20,MATCH('Sales Summary_working sheet'!L2410,'Delivery Distances'!$A$6:$A$20,0),MATCH('Sales Summary_working sheet'!M2410,'Delivery Distances'!$B$5:$K$5,0))</f>
        <v>7</v>
      </c>
      <c r="O2410" s="7" cm="1">
        <f t="array" ref="O2410">_xlfn.XLOOKUP(L2410,'Delivery Distances'!$A$6:$A$20,_xlfn.XLOOKUP('Sales Summary_working sheet'!M2410,'Delivery Distances'!$B$5:$K$5,'Delivery Distances'!$B$6:$K$20))</f>
        <v>7</v>
      </c>
      <c r="P2410" s="7">
        <f t="shared" si="151"/>
        <v>10.5</v>
      </c>
    </row>
    <row r="2411" spans="1:16" ht="15.75" customHeight="1" x14ac:dyDescent="0.15">
      <c r="A2411" s="13">
        <v>43996</v>
      </c>
      <c r="B2411" s="19" t="s">
        <v>5356</v>
      </c>
      <c r="C2411" s="7" t="s">
        <v>293</v>
      </c>
      <c r="D2411" s="14">
        <v>2</v>
      </c>
      <c r="E2411" s="14" t="str">
        <f>_xlfn.XLOOKUP(D2411,'Meal Info'!$A$4:$A$19,'Meal Info'!$B$4:$B$19)</f>
        <v>Tuna</v>
      </c>
      <c r="F2411" s="14" t="str">
        <f>_xlfn.XLOOKUP(D2411,'Meal Info'!$A$4:$A$19,'Meal Info'!$C$4:$C$19)</f>
        <v>Josh</v>
      </c>
      <c r="G2411" s="7">
        <v>23.24</v>
      </c>
      <c r="H2411" s="7">
        <f t="shared" si="152"/>
        <v>2.3239999999999998</v>
      </c>
      <c r="I2411" s="7">
        <f t="shared" si="153"/>
        <v>25.564</v>
      </c>
      <c r="J2411" s="7">
        <v>0.11</v>
      </c>
      <c r="K2411" s="7">
        <f t="shared" si="150"/>
        <v>2.5564</v>
      </c>
      <c r="L2411" s="7" t="s">
        <v>5078</v>
      </c>
      <c r="M2411" s="7">
        <v>1</v>
      </c>
      <c r="N2411" s="7">
        <f>INDEX('Delivery Distances'!$B$6:$K$20,MATCH('Sales Summary_working sheet'!L2411,'Delivery Distances'!$A$6:$A$20,0),MATCH('Sales Summary_working sheet'!M2411,'Delivery Distances'!$B$5:$K$5,0))</f>
        <v>5</v>
      </c>
      <c r="O2411" s="7" cm="1">
        <f t="array" ref="O2411">_xlfn.XLOOKUP(L2411,'Delivery Distances'!$A$6:$A$20,_xlfn.XLOOKUP('Sales Summary_working sheet'!M2411,'Delivery Distances'!$B$5:$K$5,'Delivery Distances'!$B$6:$K$20))</f>
        <v>5</v>
      </c>
      <c r="P2411" s="7">
        <f t="shared" si="151"/>
        <v>9</v>
      </c>
    </row>
    <row r="2412" spans="1:16" ht="15.75" customHeight="1" x14ac:dyDescent="0.15">
      <c r="A2412" s="13">
        <v>43996</v>
      </c>
      <c r="B2412" s="19" t="s">
        <v>5356</v>
      </c>
      <c r="C2412" s="7" t="s">
        <v>564</v>
      </c>
      <c r="D2412" s="14">
        <v>7</v>
      </c>
      <c r="E2412" s="14" t="str">
        <f>_xlfn.XLOOKUP(D2412,'Meal Info'!$A$4:$A$19,'Meal Info'!$B$4:$B$19)</f>
        <v>Vegan</v>
      </c>
      <c r="F2412" s="14" t="str">
        <f>_xlfn.XLOOKUP(D2412,'Meal Info'!$A$4:$A$19,'Meal Info'!$C$4:$C$19)</f>
        <v>Josh</v>
      </c>
      <c r="G2412" s="7">
        <v>97.7</v>
      </c>
      <c r="H2412" s="7">
        <f t="shared" si="152"/>
        <v>9.7700000000000014</v>
      </c>
      <c r="I2412" s="7">
        <f t="shared" si="153"/>
        <v>107.47</v>
      </c>
      <c r="J2412" s="7">
        <v>0.08</v>
      </c>
      <c r="K2412" s="7">
        <f t="shared" si="150"/>
        <v>7.8160000000000007</v>
      </c>
      <c r="L2412" s="7" t="s">
        <v>31</v>
      </c>
      <c r="M2412" s="7">
        <v>1</v>
      </c>
      <c r="N2412" s="7">
        <f>INDEX('Delivery Distances'!$B$6:$K$20,MATCH('Sales Summary_working sheet'!L2412,'Delivery Distances'!$A$6:$A$20,0),MATCH('Sales Summary_working sheet'!M2412,'Delivery Distances'!$B$5:$K$5,0))</f>
        <v>10</v>
      </c>
      <c r="O2412" s="7" cm="1">
        <f t="array" ref="O2412">_xlfn.XLOOKUP(L2412,'Delivery Distances'!$A$6:$A$20,_xlfn.XLOOKUP('Sales Summary_working sheet'!M2412,'Delivery Distances'!$B$5:$K$5,'Delivery Distances'!$B$6:$K$20))</f>
        <v>10</v>
      </c>
      <c r="P2412" s="7">
        <f t="shared" si="151"/>
        <v>12</v>
      </c>
    </row>
    <row r="2413" spans="1:16" ht="15.75" customHeight="1" x14ac:dyDescent="0.15">
      <c r="A2413" s="13">
        <v>43996</v>
      </c>
      <c r="B2413" s="19" t="s">
        <v>5356</v>
      </c>
      <c r="C2413" s="7" t="s">
        <v>3497</v>
      </c>
      <c r="D2413" s="14">
        <v>2</v>
      </c>
      <c r="E2413" s="14" t="str">
        <f>_xlfn.XLOOKUP(D2413,'Meal Info'!$A$4:$A$19,'Meal Info'!$B$4:$B$19)</f>
        <v>Tuna</v>
      </c>
      <c r="F2413" s="14" t="str">
        <f>_xlfn.XLOOKUP(D2413,'Meal Info'!$A$4:$A$19,'Meal Info'!$C$4:$C$19)</f>
        <v>Josh</v>
      </c>
      <c r="G2413" s="7">
        <v>89.83</v>
      </c>
      <c r="H2413" s="7">
        <f t="shared" si="152"/>
        <v>8.9830000000000005</v>
      </c>
      <c r="I2413" s="7">
        <f t="shared" si="153"/>
        <v>98.813000000000002</v>
      </c>
      <c r="J2413" s="7">
        <v>0.39</v>
      </c>
      <c r="K2413" s="7">
        <f t="shared" si="150"/>
        <v>35.033700000000003</v>
      </c>
      <c r="L2413" s="7" t="s">
        <v>28</v>
      </c>
      <c r="M2413" s="7">
        <v>8</v>
      </c>
      <c r="N2413" s="7">
        <f>INDEX('Delivery Distances'!$B$6:$K$20,MATCH('Sales Summary_working sheet'!L2413,'Delivery Distances'!$A$6:$A$20,0),MATCH('Sales Summary_working sheet'!M2413,'Delivery Distances'!$B$5:$K$5,0))</f>
        <v>17</v>
      </c>
      <c r="O2413" s="7" cm="1">
        <f t="array" ref="O2413">_xlfn.XLOOKUP(L2413,'Delivery Distances'!$A$6:$A$20,_xlfn.XLOOKUP('Sales Summary_working sheet'!M2413,'Delivery Distances'!$B$5:$K$5,'Delivery Distances'!$B$6:$K$20))</f>
        <v>17</v>
      </c>
      <c r="P2413" s="7">
        <f t="shared" si="151"/>
        <v>15.5</v>
      </c>
    </row>
    <row r="2414" spans="1:16" ht="15.75" customHeight="1" x14ac:dyDescent="0.15">
      <c r="A2414" s="13">
        <v>43996</v>
      </c>
      <c r="B2414" s="19" t="s">
        <v>5356</v>
      </c>
      <c r="C2414" s="7" t="s">
        <v>3252</v>
      </c>
      <c r="D2414" s="14">
        <v>7</v>
      </c>
      <c r="E2414" s="14" t="str">
        <f>_xlfn.XLOOKUP(D2414,'Meal Info'!$A$4:$A$19,'Meal Info'!$B$4:$B$19)</f>
        <v>Vegan</v>
      </c>
      <c r="F2414" s="14" t="str">
        <f>_xlfn.XLOOKUP(D2414,'Meal Info'!$A$4:$A$19,'Meal Info'!$C$4:$C$19)</f>
        <v>Josh</v>
      </c>
      <c r="G2414" s="7">
        <v>97.78</v>
      </c>
      <c r="H2414" s="7">
        <f t="shared" si="152"/>
        <v>9.7780000000000005</v>
      </c>
      <c r="I2414" s="7">
        <f t="shared" si="153"/>
        <v>107.55800000000001</v>
      </c>
      <c r="J2414" s="7">
        <v>0.24</v>
      </c>
      <c r="K2414" s="7">
        <f t="shared" si="150"/>
        <v>23.467199999999998</v>
      </c>
      <c r="L2414" s="7" t="s">
        <v>31</v>
      </c>
      <c r="M2414" s="7">
        <v>9</v>
      </c>
      <c r="N2414" s="7">
        <f>INDEX('Delivery Distances'!$B$6:$K$20,MATCH('Sales Summary_working sheet'!L2414,'Delivery Distances'!$A$6:$A$20,0),MATCH('Sales Summary_working sheet'!M2414,'Delivery Distances'!$B$5:$K$5,0))</f>
        <v>14</v>
      </c>
      <c r="O2414" s="7" cm="1">
        <f t="array" ref="O2414">_xlfn.XLOOKUP(L2414,'Delivery Distances'!$A$6:$A$20,_xlfn.XLOOKUP('Sales Summary_working sheet'!M2414,'Delivery Distances'!$B$5:$K$5,'Delivery Distances'!$B$6:$K$20))</f>
        <v>14</v>
      </c>
      <c r="P2414" s="7">
        <f t="shared" si="151"/>
        <v>14</v>
      </c>
    </row>
    <row r="2415" spans="1:16" ht="15.75" customHeight="1" x14ac:dyDescent="0.15">
      <c r="A2415" s="13">
        <v>43996</v>
      </c>
      <c r="B2415" s="19" t="s">
        <v>5356</v>
      </c>
      <c r="C2415" s="7" t="s">
        <v>252</v>
      </c>
      <c r="D2415" s="14">
        <v>7</v>
      </c>
      <c r="E2415" s="14" t="str">
        <f>_xlfn.XLOOKUP(D2415,'Meal Info'!$A$4:$A$19,'Meal Info'!$B$4:$B$19)</f>
        <v>Vegan</v>
      </c>
      <c r="F2415" s="14" t="str">
        <f>_xlfn.XLOOKUP(D2415,'Meal Info'!$A$4:$A$19,'Meal Info'!$C$4:$C$19)</f>
        <v>Josh</v>
      </c>
      <c r="G2415" s="7">
        <v>61.39</v>
      </c>
      <c r="H2415" s="7">
        <f t="shared" si="152"/>
        <v>6.1390000000000002</v>
      </c>
      <c r="I2415" s="7">
        <f t="shared" si="153"/>
        <v>67.528999999999996</v>
      </c>
      <c r="J2415" s="7">
        <v>0.11</v>
      </c>
      <c r="K2415" s="7">
        <f t="shared" si="150"/>
        <v>6.7529000000000003</v>
      </c>
      <c r="L2415" s="7" t="s">
        <v>5077</v>
      </c>
      <c r="M2415" s="7">
        <v>1</v>
      </c>
      <c r="N2415" s="7">
        <f>INDEX('Delivery Distances'!$B$6:$K$20,MATCH('Sales Summary_working sheet'!L2415,'Delivery Distances'!$A$6:$A$20,0),MATCH('Sales Summary_working sheet'!M2415,'Delivery Distances'!$B$5:$K$5,0))</f>
        <v>3</v>
      </c>
      <c r="O2415" s="7" cm="1">
        <f t="array" ref="O2415">_xlfn.XLOOKUP(L2415,'Delivery Distances'!$A$6:$A$20,_xlfn.XLOOKUP('Sales Summary_working sheet'!M2415,'Delivery Distances'!$B$5:$K$5,'Delivery Distances'!$B$6:$K$20))</f>
        <v>3</v>
      </c>
      <c r="P2415" s="7">
        <f t="shared" si="151"/>
        <v>7</v>
      </c>
    </row>
    <row r="2416" spans="1:16" ht="15.75" customHeight="1" x14ac:dyDescent="0.15">
      <c r="A2416" s="13">
        <v>43996</v>
      </c>
      <c r="B2416" s="19" t="s">
        <v>5356</v>
      </c>
      <c r="C2416" s="7" t="s">
        <v>927</v>
      </c>
      <c r="D2416" s="14">
        <v>7</v>
      </c>
      <c r="E2416" s="14" t="str">
        <f>_xlfn.XLOOKUP(D2416,'Meal Info'!$A$4:$A$19,'Meal Info'!$B$4:$B$19)</f>
        <v>Vegan</v>
      </c>
      <c r="F2416" s="14" t="str">
        <f>_xlfn.XLOOKUP(D2416,'Meal Info'!$A$4:$A$19,'Meal Info'!$C$4:$C$19)</f>
        <v>Josh</v>
      </c>
      <c r="G2416" s="7">
        <v>7.38</v>
      </c>
      <c r="H2416" s="7">
        <f t="shared" si="152"/>
        <v>0.73799999999999999</v>
      </c>
      <c r="I2416" s="7">
        <f t="shared" si="153"/>
        <v>8.1180000000000003</v>
      </c>
      <c r="J2416" s="7">
        <v>0.28000000000000003</v>
      </c>
      <c r="K2416" s="7">
        <f t="shared" si="150"/>
        <v>2.0664000000000002</v>
      </c>
      <c r="L2416" s="7" t="s">
        <v>5083</v>
      </c>
      <c r="M2416" s="7">
        <v>6</v>
      </c>
      <c r="N2416" s="7">
        <f>INDEX('Delivery Distances'!$B$6:$K$20,MATCH('Sales Summary_working sheet'!L2416,'Delivery Distances'!$A$6:$A$20,0),MATCH('Sales Summary_working sheet'!M2416,'Delivery Distances'!$B$5:$K$5,0))</f>
        <v>2</v>
      </c>
      <c r="O2416" s="7" cm="1">
        <f t="array" ref="O2416">_xlfn.XLOOKUP(L2416,'Delivery Distances'!$A$6:$A$20,_xlfn.XLOOKUP('Sales Summary_working sheet'!M2416,'Delivery Distances'!$B$5:$K$5,'Delivery Distances'!$B$6:$K$20))</f>
        <v>2</v>
      </c>
      <c r="P2416" s="7">
        <f t="shared" si="151"/>
        <v>6</v>
      </c>
    </row>
    <row r="2417" spans="1:16" ht="15.75" customHeight="1" x14ac:dyDescent="0.15">
      <c r="A2417" s="13">
        <v>43996</v>
      </c>
      <c r="B2417" s="19" t="s">
        <v>5356</v>
      </c>
      <c r="C2417" s="7" t="s">
        <v>2663</v>
      </c>
      <c r="D2417" s="14">
        <v>2</v>
      </c>
      <c r="E2417" s="14" t="str">
        <f>_xlfn.XLOOKUP(D2417,'Meal Info'!$A$4:$A$19,'Meal Info'!$B$4:$B$19)</f>
        <v>Tuna</v>
      </c>
      <c r="F2417" s="14" t="str">
        <f>_xlfn.XLOOKUP(D2417,'Meal Info'!$A$4:$A$19,'Meal Info'!$C$4:$C$19)</f>
        <v>Josh</v>
      </c>
      <c r="G2417" s="7">
        <v>43.44</v>
      </c>
      <c r="H2417" s="7">
        <f t="shared" si="152"/>
        <v>4.3440000000000003</v>
      </c>
      <c r="I2417" s="7">
        <f t="shared" si="153"/>
        <v>47.783999999999999</v>
      </c>
      <c r="J2417" s="7">
        <v>0.35</v>
      </c>
      <c r="K2417" s="7">
        <f t="shared" si="150"/>
        <v>15.203999999999999</v>
      </c>
      <c r="L2417" s="7" t="s">
        <v>27</v>
      </c>
      <c r="M2417" s="7">
        <v>6</v>
      </c>
      <c r="N2417" s="7">
        <f>INDEX('Delivery Distances'!$B$6:$K$20,MATCH('Sales Summary_working sheet'!L2417,'Delivery Distances'!$A$6:$A$20,0),MATCH('Sales Summary_working sheet'!M2417,'Delivery Distances'!$B$5:$K$5,0))</f>
        <v>9</v>
      </c>
      <c r="O2417" s="7" cm="1">
        <f t="array" ref="O2417">_xlfn.XLOOKUP(L2417,'Delivery Distances'!$A$6:$A$20,_xlfn.XLOOKUP('Sales Summary_working sheet'!M2417,'Delivery Distances'!$B$5:$K$5,'Delivery Distances'!$B$6:$K$20))</f>
        <v>9</v>
      </c>
      <c r="P2417" s="7">
        <f t="shared" si="151"/>
        <v>11.5</v>
      </c>
    </row>
    <row r="2418" spans="1:16" ht="15.75" customHeight="1" x14ac:dyDescent="0.15">
      <c r="A2418" s="13">
        <v>43996</v>
      </c>
      <c r="B2418" s="19" t="s">
        <v>5357</v>
      </c>
      <c r="C2418" s="7" t="s">
        <v>913</v>
      </c>
      <c r="D2418" s="14">
        <v>11</v>
      </c>
      <c r="E2418" s="14" t="str">
        <f>_xlfn.XLOOKUP(D2418,'Meal Info'!$A$4:$A$19,'Meal Info'!$B$4:$B$19)</f>
        <v>Vitamin boost</v>
      </c>
      <c r="F2418" s="14" t="str">
        <f>_xlfn.XLOOKUP(D2418,'Meal Info'!$A$4:$A$19,'Meal Info'!$C$4:$C$19)</f>
        <v>Josh</v>
      </c>
      <c r="G2418" s="7">
        <v>89.25</v>
      </c>
      <c r="H2418" s="7">
        <f t="shared" si="152"/>
        <v>8.9250000000000007</v>
      </c>
      <c r="I2418" s="7">
        <f t="shared" si="153"/>
        <v>98.174999999999997</v>
      </c>
      <c r="J2418" s="7">
        <v>0.16</v>
      </c>
      <c r="K2418" s="7">
        <f t="shared" si="150"/>
        <v>14.280000000000001</v>
      </c>
      <c r="L2418" s="7" t="s">
        <v>27</v>
      </c>
      <c r="M2418" s="7">
        <v>1</v>
      </c>
      <c r="N2418" s="7">
        <f>INDEX('Delivery Distances'!$B$6:$K$20,MATCH('Sales Summary_working sheet'!L2418,'Delivery Distances'!$A$6:$A$20,0),MATCH('Sales Summary_working sheet'!M2418,'Delivery Distances'!$B$5:$K$5,0))</f>
        <v>18</v>
      </c>
      <c r="O2418" s="7" cm="1">
        <f t="array" ref="O2418">_xlfn.XLOOKUP(L2418,'Delivery Distances'!$A$6:$A$20,_xlfn.XLOOKUP('Sales Summary_working sheet'!M2418,'Delivery Distances'!$B$5:$K$5,'Delivery Distances'!$B$6:$K$20))</f>
        <v>18</v>
      </c>
      <c r="P2418" s="7">
        <f t="shared" si="151"/>
        <v>16</v>
      </c>
    </row>
    <row r="2419" spans="1:16" ht="15.75" customHeight="1" x14ac:dyDescent="0.15">
      <c r="A2419" s="13">
        <v>43996</v>
      </c>
      <c r="B2419" s="19" t="s">
        <v>5357</v>
      </c>
      <c r="C2419" s="7" t="s">
        <v>4263</v>
      </c>
      <c r="D2419" s="14">
        <v>7</v>
      </c>
      <c r="E2419" s="14" t="str">
        <f>_xlfn.XLOOKUP(D2419,'Meal Info'!$A$4:$A$19,'Meal Info'!$B$4:$B$19)</f>
        <v>Vegan</v>
      </c>
      <c r="F2419" s="14" t="str">
        <f>_xlfn.XLOOKUP(D2419,'Meal Info'!$A$4:$A$19,'Meal Info'!$C$4:$C$19)</f>
        <v>Josh</v>
      </c>
      <c r="G2419" s="7">
        <v>31.5</v>
      </c>
      <c r="H2419" s="7">
        <f t="shared" si="152"/>
        <v>3.1500000000000004</v>
      </c>
      <c r="I2419" s="7">
        <f t="shared" si="153"/>
        <v>34.65</v>
      </c>
      <c r="J2419" s="7">
        <v>0.14000000000000001</v>
      </c>
      <c r="K2419" s="7">
        <f t="shared" si="150"/>
        <v>4.41</v>
      </c>
      <c r="L2419" s="7" t="s">
        <v>29</v>
      </c>
      <c r="M2419" s="7">
        <v>7</v>
      </c>
      <c r="N2419" s="7">
        <f>INDEX('Delivery Distances'!$B$6:$K$20,MATCH('Sales Summary_working sheet'!L2419,'Delivery Distances'!$A$6:$A$20,0),MATCH('Sales Summary_working sheet'!M2419,'Delivery Distances'!$B$5:$K$5,0))</f>
        <v>5</v>
      </c>
      <c r="O2419" s="7" cm="1">
        <f t="array" ref="O2419">_xlfn.XLOOKUP(L2419,'Delivery Distances'!$A$6:$A$20,_xlfn.XLOOKUP('Sales Summary_working sheet'!M2419,'Delivery Distances'!$B$5:$K$5,'Delivery Distances'!$B$6:$K$20))</f>
        <v>5</v>
      </c>
      <c r="P2419" s="7">
        <f t="shared" si="151"/>
        <v>9</v>
      </c>
    </row>
    <row r="2420" spans="1:16" ht="15.75" customHeight="1" x14ac:dyDescent="0.15">
      <c r="A2420" s="13">
        <v>43996</v>
      </c>
      <c r="B2420" s="19" t="s">
        <v>5357</v>
      </c>
      <c r="C2420" s="7" t="s">
        <v>536</v>
      </c>
      <c r="D2420" s="14">
        <v>11</v>
      </c>
      <c r="E2420" s="14" t="str">
        <f>_xlfn.XLOOKUP(D2420,'Meal Info'!$A$4:$A$19,'Meal Info'!$B$4:$B$19)</f>
        <v>Vitamin boost</v>
      </c>
      <c r="F2420" s="14" t="str">
        <f>_xlfn.XLOOKUP(D2420,'Meal Info'!$A$4:$A$19,'Meal Info'!$C$4:$C$19)</f>
        <v>Josh</v>
      </c>
      <c r="G2420" s="7">
        <v>90.2</v>
      </c>
      <c r="H2420" s="7">
        <f t="shared" si="152"/>
        <v>9.0200000000000014</v>
      </c>
      <c r="I2420" s="7">
        <f t="shared" si="153"/>
        <v>99.22</v>
      </c>
      <c r="J2420" s="7">
        <v>0.05</v>
      </c>
      <c r="K2420" s="7">
        <f t="shared" si="150"/>
        <v>4.5100000000000007</v>
      </c>
      <c r="L2420" s="7" t="s">
        <v>31</v>
      </c>
      <c r="M2420" s="7">
        <v>2</v>
      </c>
      <c r="N2420" s="7">
        <f>INDEX('Delivery Distances'!$B$6:$K$20,MATCH('Sales Summary_working sheet'!L2420,'Delivery Distances'!$A$6:$A$20,0),MATCH('Sales Summary_working sheet'!M2420,'Delivery Distances'!$B$5:$K$5,0))</f>
        <v>14</v>
      </c>
      <c r="O2420" s="7" cm="1">
        <f t="array" ref="O2420">_xlfn.XLOOKUP(L2420,'Delivery Distances'!$A$6:$A$20,_xlfn.XLOOKUP('Sales Summary_working sheet'!M2420,'Delivery Distances'!$B$5:$K$5,'Delivery Distances'!$B$6:$K$20))</f>
        <v>14</v>
      </c>
      <c r="P2420" s="7">
        <f t="shared" si="151"/>
        <v>14</v>
      </c>
    </row>
    <row r="2421" spans="1:16" ht="15.75" customHeight="1" x14ac:dyDescent="0.15">
      <c r="A2421" s="13">
        <v>43996</v>
      </c>
      <c r="B2421" s="19" t="s">
        <v>5357</v>
      </c>
      <c r="C2421" s="7" t="s">
        <v>4820</v>
      </c>
      <c r="D2421" s="14">
        <v>11</v>
      </c>
      <c r="E2421" s="14" t="str">
        <f>_xlfn.XLOOKUP(D2421,'Meal Info'!$A$4:$A$19,'Meal Info'!$B$4:$B$19)</f>
        <v>Vitamin boost</v>
      </c>
      <c r="F2421" s="14" t="str">
        <f>_xlfn.XLOOKUP(D2421,'Meal Info'!$A$4:$A$19,'Meal Info'!$C$4:$C$19)</f>
        <v>Josh</v>
      </c>
      <c r="G2421" s="7">
        <v>4.57</v>
      </c>
      <c r="H2421" s="7">
        <f t="shared" si="152"/>
        <v>0.45700000000000007</v>
      </c>
      <c r="I2421" s="7">
        <f t="shared" si="153"/>
        <v>5.0270000000000001</v>
      </c>
      <c r="J2421" s="7">
        <v>0.4</v>
      </c>
      <c r="K2421" s="7">
        <f t="shared" si="150"/>
        <v>1.8280000000000003</v>
      </c>
      <c r="L2421" s="7" t="s">
        <v>5075</v>
      </c>
      <c r="M2421" s="7">
        <v>2</v>
      </c>
      <c r="N2421" s="7">
        <f>INDEX('Delivery Distances'!$B$6:$K$20,MATCH('Sales Summary_working sheet'!L2421,'Delivery Distances'!$A$6:$A$20,0),MATCH('Sales Summary_working sheet'!M2421,'Delivery Distances'!$B$5:$K$5,0))</f>
        <v>15</v>
      </c>
      <c r="O2421" s="7" cm="1">
        <f t="array" ref="O2421">_xlfn.XLOOKUP(L2421,'Delivery Distances'!$A$6:$A$20,_xlfn.XLOOKUP('Sales Summary_working sheet'!M2421,'Delivery Distances'!$B$5:$K$5,'Delivery Distances'!$B$6:$K$20))</f>
        <v>15</v>
      </c>
      <c r="P2421" s="7">
        <f t="shared" si="151"/>
        <v>14.5</v>
      </c>
    </row>
    <row r="2422" spans="1:16" ht="15.75" customHeight="1" x14ac:dyDescent="0.15">
      <c r="A2422" s="13">
        <v>43996</v>
      </c>
      <c r="B2422" s="19" t="s">
        <v>5357</v>
      </c>
      <c r="C2422" s="7" t="s">
        <v>4496</v>
      </c>
      <c r="D2422" s="14">
        <v>7</v>
      </c>
      <c r="E2422" s="14" t="str">
        <f>_xlfn.XLOOKUP(D2422,'Meal Info'!$A$4:$A$19,'Meal Info'!$B$4:$B$19)</f>
        <v>Vegan</v>
      </c>
      <c r="F2422" s="14" t="str">
        <f>_xlfn.XLOOKUP(D2422,'Meal Info'!$A$4:$A$19,'Meal Info'!$C$4:$C$19)</f>
        <v>Josh</v>
      </c>
      <c r="G2422" s="7">
        <v>81.5</v>
      </c>
      <c r="H2422" s="7">
        <f t="shared" si="152"/>
        <v>8.15</v>
      </c>
      <c r="I2422" s="7">
        <f t="shared" si="153"/>
        <v>89.65</v>
      </c>
      <c r="J2422" s="7">
        <v>0.04</v>
      </c>
      <c r="K2422" s="7">
        <f t="shared" si="150"/>
        <v>3.2600000000000002</v>
      </c>
      <c r="L2422" s="7" t="s">
        <v>5079</v>
      </c>
      <c r="M2422" s="7">
        <v>6</v>
      </c>
      <c r="N2422" s="7">
        <f>INDEX('Delivery Distances'!$B$6:$K$20,MATCH('Sales Summary_working sheet'!L2422,'Delivery Distances'!$A$6:$A$20,0),MATCH('Sales Summary_working sheet'!M2422,'Delivery Distances'!$B$5:$K$5,0))</f>
        <v>3</v>
      </c>
      <c r="O2422" s="7" cm="1">
        <f t="array" ref="O2422">_xlfn.XLOOKUP(L2422,'Delivery Distances'!$A$6:$A$20,_xlfn.XLOOKUP('Sales Summary_working sheet'!M2422,'Delivery Distances'!$B$5:$K$5,'Delivery Distances'!$B$6:$K$20))</f>
        <v>3</v>
      </c>
      <c r="P2422" s="7">
        <f t="shared" si="151"/>
        <v>7</v>
      </c>
    </row>
    <row r="2423" spans="1:16" ht="15.75" customHeight="1" x14ac:dyDescent="0.15">
      <c r="A2423" s="13">
        <v>43996</v>
      </c>
      <c r="B2423" s="19" t="s">
        <v>5357</v>
      </c>
      <c r="C2423" s="7" t="s">
        <v>2617</v>
      </c>
      <c r="D2423" s="14">
        <v>7</v>
      </c>
      <c r="E2423" s="14" t="str">
        <f>_xlfn.XLOOKUP(D2423,'Meal Info'!$A$4:$A$19,'Meal Info'!$B$4:$B$19)</f>
        <v>Vegan</v>
      </c>
      <c r="F2423" s="14" t="str">
        <f>_xlfn.XLOOKUP(D2423,'Meal Info'!$A$4:$A$19,'Meal Info'!$C$4:$C$19)</f>
        <v>Josh</v>
      </c>
      <c r="G2423" s="7">
        <v>60.47</v>
      </c>
      <c r="H2423" s="7">
        <f t="shared" si="152"/>
        <v>6.0470000000000006</v>
      </c>
      <c r="I2423" s="7">
        <f t="shared" si="153"/>
        <v>66.516999999999996</v>
      </c>
      <c r="J2423" s="7">
        <v>0.38</v>
      </c>
      <c r="K2423" s="7">
        <f t="shared" si="150"/>
        <v>22.9786</v>
      </c>
      <c r="L2423" s="7" t="s">
        <v>5081</v>
      </c>
      <c r="M2423" s="7">
        <v>9</v>
      </c>
      <c r="N2423" s="7">
        <f>INDEX('Delivery Distances'!$B$6:$K$20,MATCH('Sales Summary_working sheet'!L2423,'Delivery Distances'!$A$6:$A$20,0),MATCH('Sales Summary_working sheet'!M2423,'Delivery Distances'!$B$5:$K$5,0))</f>
        <v>1</v>
      </c>
      <c r="O2423" s="7" cm="1">
        <f t="array" ref="O2423">_xlfn.XLOOKUP(L2423,'Delivery Distances'!$A$6:$A$20,_xlfn.XLOOKUP('Sales Summary_working sheet'!M2423,'Delivery Distances'!$B$5:$K$5,'Delivery Distances'!$B$6:$K$20))</f>
        <v>1</v>
      </c>
      <c r="P2423" s="7">
        <f t="shared" si="151"/>
        <v>3</v>
      </c>
    </row>
    <row r="2424" spans="1:16" ht="15.75" customHeight="1" x14ac:dyDescent="0.15">
      <c r="A2424" s="13">
        <v>43996</v>
      </c>
      <c r="B2424" s="19" t="s">
        <v>5357</v>
      </c>
      <c r="C2424" s="7" t="s">
        <v>940</v>
      </c>
      <c r="D2424" s="14">
        <v>11</v>
      </c>
      <c r="E2424" s="14" t="str">
        <f>_xlfn.XLOOKUP(D2424,'Meal Info'!$A$4:$A$19,'Meal Info'!$B$4:$B$19)</f>
        <v>Vitamin boost</v>
      </c>
      <c r="F2424" s="14" t="str">
        <f>_xlfn.XLOOKUP(D2424,'Meal Info'!$A$4:$A$19,'Meal Info'!$C$4:$C$19)</f>
        <v>Josh</v>
      </c>
      <c r="G2424" s="7">
        <v>35</v>
      </c>
      <c r="H2424" s="7">
        <f t="shared" si="152"/>
        <v>3.5</v>
      </c>
      <c r="I2424" s="7">
        <f t="shared" si="153"/>
        <v>38.5</v>
      </c>
      <c r="J2424" s="7">
        <v>0.11</v>
      </c>
      <c r="K2424" s="7">
        <f t="shared" si="150"/>
        <v>3.85</v>
      </c>
      <c r="L2424" s="7" t="s">
        <v>5075</v>
      </c>
      <c r="M2424" s="7">
        <v>3</v>
      </c>
      <c r="N2424" s="7">
        <f>INDEX('Delivery Distances'!$B$6:$K$20,MATCH('Sales Summary_working sheet'!L2424,'Delivery Distances'!$A$6:$A$20,0),MATCH('Sales Summary_working sheet'!M2424,'Delivery Distances'!$B$5:$K$5,0))</f>
        <v>15</v>
      </c>
      <c r="O2424" s="7" cm="1">
        <f t="array" ref="O2424">_xlfn.XLOOKUP(L2424,'Delivery Distances'!$A$6:$A$20,_xlfn.XLOOKUP('Sales Summary_working sheet'!M2424,'Delivery Distances'!$B$5:$K$5,'Delivery Distances'!$B$6:$K$20))</f>
        <v>15</v>
      </c>
      <c r="P2424" s="7">
        <f t="shared" si="151"/>
        <v>14.5</v>
      </c>
    </row>
    <row r="2425" spans="1:16" ht="15.75" customHeight="1" x14ac:dyDescent="0.15">
      <c r="A2425" s="13">
        <v>43996</v>
      </c>
      <c r="B2425" s="19" t="s">
        <v>5357</v>
      </c>
      <c r="C2425" s="7" t="s">
        <v>3795</v>
      </c>
      <c r="D2425" s="14">
        <v>11</v>
      </c>
      <c r="E2425" s="14" t="str">
        <f>_xlfn.XLOOKUP(D2425,'Meal Info'!$A$4:$A$19,'Meal Info'!$B$4:$B$19)</f>
        <v>Vitamin boost</v>
      </c>
      <c r="F2425" s="14" t="str">
        <f>_xlfn.XLOOKUP(D2425,'Meal Info'!$A$4:$A$19,'Meal Info'!$C$4:$C$19)</f>
        <v>Josh</v>
      </c>
      <c r="G2425" s="7">
        <v>76.930000000000007</v>
      </c>
      <c r="H2425" s="7">
        <f t="shared" si="152"/>
        <v>7.6930000000000014</v>
      </c>
      <c r="I2425" s="7">
        <f t="shared" si="153"/>
        <v>84.623000000000005</v>
      </c>
      <c r="J2425" s="7">
        <v>0.01</v>
      </c>
      <c r="K2425" s="7">
        <f t="shared" si="150"/>
        <v>0.76930000000000009</v>
      </c>
      <c r="L2425" s="7" t="s">
        <v>29</v>
      </c>
      <c r="M2425" s="7">
        <v>5</v>
      </c>
      <c r="N2425" s="7">
        <f>INDEX('Delivery Distances'!$B$6:$K$20,MATCH('Sales Summary_working sheet'!L2425,'Delivery Distances'!$A$6:$A$20,0),MATCH('Sales Summary_working sheet'!M2425,'Delivery Distances'!$B$5:$K$5,0))</f>
        <v>14</v>
      </c>
      <c r="O2425" s="7" cm="1">
        <f t="array" ref="O2425">_xlfn.XLOOKUP(L2425,'Delivery Distances'!$A$6:$A$20,_xlfn.XLOOKUP('Sales Summary_working sheet'!M2425,'Delivery Distances'!$B$5:$K$5,'Delivery Distances'!$B$6:$K$20))</f>
        <v>14</v>
      </c>
      <c r="P2425" s="7">
        <f t="shared" si="151"/>
        <v>14</v>
      </c>
    </row>
    <row r="2426" spans="1:16" ht="15.75" customHeight="1" x14ac:dyDescent="0.15">
      <c r="A2426" s="13">
        <v>43996</v>
      </c>
      <c r="B2426" s="19" t="s">
        <v>5357</v>
      </c>
      <c r="C2426" s="7" t="s">
        <v>142</v>
      </c>
      <c r="D2426" s="14">
        <v>11</v>
      </c>
      <c r="E2426" s="14" t="str">
        <f>_xlfn.XLOOKUP(D2426,'Meal Info'!$A$4:$A$19,'Meal Info'!$B$4:$B$19)</f>
        <v>Vitamin boost</v>
      </c>
      <c r="F2426" s="14" t="str">
        <f>_xlfn.XLOOKUP(D2426,'Meal Info'!$A$4:$A$19,'Meal Info'!$C$4:$C$19)</f>
        <v>Josh</v>
      </c>
      <c r="G2426" s="7">
        <v>82.38</v>
      </c>
      <c r="H2426" s="7">
        <f t="shared" si="152"/>
        <v>8.2379999999999995</v>
      </c>
      <c r="I2426" s="7">
        <f t="shared" si="153"/>
        <v>90.617999999999995</v>
      </c>
      <c r="J2426" s="7">
        <v>0.36</v>
      </c>
      <c r="K2426" s="7">
        <f t="shared" si="150"/>
        <v>29.656799999999997</v>
      </c>
      <c r="L2426" s="7" t="s">
        <v>28</v>
      </c>
      <c r="M2426" s="7">
        <v>3</v>
      </c>
      <c r="N2426" s="7">
        <f>INDEX('Delivery Distances'!$B$6:$K$20,MATCH('Sales Summary_working sheet'!L2426,'Delivery Distances'!$A$6:$A$20,0),MATCH('Sales Summary_working sheet'!M2426,'Delivery Distances'!$B$5:$K$5,0))</f>
        <v>6</v>
      </c>
      <c r="O2426" s="7" cm="1">
        <f t="array" ref="O2426">_xlfn.XLOOKUP(L2426,'Delivery Distances'!$A$6:$A$20,_xlfn.XLOOKUP('Sales Summary_working sheet'!M2426,'Delivery Distances'!$B$5:$K$5,'Delivery Distances'!$B$6:$K$20))</f>
        <v>6</v>
      </c>
      <c r="P2426" s="7">
        <f t="shared" si="151"/>
        <v>10</v>
      </c>
    </row>
    <row r="2427" spans="1:16" ht="15.75" customHeight="1" x14ac:dyDescent="0.15">
      <c r="A2427" s="13">
        <v>43996</v>
      </c>
      <c r="B2427" s="19" t="s">
        <v>5357</v>
      </c>
      <c r="C2427" s="7" t="s">
        <v>1768</v>
      </c>
      <c r="D2427" s="14">
        <v>2</v>
      </c>
      <c r="E2427" s="14" t="str">
        <f>_xlfn.XLOOKUP(D2427,'Meal Info'!$A$4:$A$19,'Meal Info'!$B$4:$B$19)</f>
        <v>Tuna</v>
      </c>
      <c r="F2427" s="14" t="str">
        <f>_xlfn.XLOOKUP(D2427,'Meal Info'!$A$4:$A$19,'Meal Info'!$C$4:$C$19)</f>
        <v>Josh</v>
      </c>
      <c r="G2427" s="7">
        <v>69.92</v>
      </c>
      <c r="H2427" s="7">
        <f t="shared" si="152"/>
        <v>6.9920000000000009</v>
      </c>
      <c r="I2427" s="7">
        <f t="shared" si="153"/>
        <v>76.912000000000006</v>
      </c>
      <c r="J2427" s="7">
        <v>0.2</v>
      </c>
      <c r="K2427" s="7">
        <f t="shared" si="150"/>
        <v>13.984000000000002</v>
      </c>
      <c r="L2427" s="7" t="s">
        <v>5076</v>
      </c>
      <c r="M2427" s="7">
        <v>4</v>
      </c>
      <c r="N2427" s="7">
        <f>INDEX('Delivery Distances'!$B$6:$K$20,MATCH('Sales Summary_working sheet'!L2427,'Delivery Distances'!$A$6:$A$20,0),MATCH('Sales Summary_working sheet'!M2427,'Delivery Distances'!$B$5:$K$5,0))</f>
        <v>11</v>
      </c>
      <c r="O2427" s="7" cm="1">
        <f t="array" ref="O2427">_xlfn.XLOOKUP(L2427,'Delivery Distances'!$A$6:$A$20,_xlfn.XLOOKUP('Sales Summary_working sheet'!M2427,'Delivery Distances'!$B$5:$K$5,'Delivery Distances'!$B$6:$K$20))</f>
        <v>11</v>
      </c>
      <c r="P2427" s="7">
        <f t="shared" si="151"/>
        <v>12.5</v>
      </c>
    </row>
    <row r="2428" spans="1:16" ht="15.75" customHeight="1" x14ac:dyDescent="0.15">
      <c r="A2428" s="13">
        <v>43996</v>
      </c>
      <c r="B2428" s="19" t="s">
        <v>5357</v>
      </c>
      <c r="C2428" s="7" t="s">
        <v>3469</v>
      </c>
      <c r="D2428" s="14">
        <v>2</v>
      </c>
      <c r="E2428" s="14" t="str">
        <f>_xlfn.XLOOKUP(D2428,'Meal Info'!$A$4:$A$19,'Meal Info'!$B$4:$B$19)</f>
        <v>Tuna</v>
      </c>
      <c r="F2428" s="14" t="str">
        <f>_xlfn.XLOOKUP(D2428,'Meal Info'!$A$4:$A$19,'Meal Info'!$C$4:$C$19)</f>
        <v>Josh</v>
      </c>
      <c r="G2428" s="7">
        <v>62.94</v>
      </c>
      <c r="H2428" s="7">
        <f t="shared" si="152"/>
        <v>6.2940000000000005</v>
      </c>
      <c r="I2428" s="7">
        <f t="shared" si="153"/>
        <v>69.233999999999995</v>
      </c>
      <c r="J2428" s="7">
        <v>0.36</v>
      </c>
      <c r="K2428" s="7">
        <f t="shared" si="150"/>
        <v>22.658399999999997</v>
      </c>
      <c r="L2428" s="7" t="s">
        <v>5078</v>
      </c>
      <c r="M2428" s="7">
        <v>9</v>
      </c>
      <c r="N2428" s="7">
        <f>INDEX('Delivery Distances'!$B$6:$K$20,MATCH('Sales Summary_working sheet'!L2428,'Delivery Distances'!$A$6:$A$20,0),MATCH('Sales Summary_working sheet'!M2428,'Delivery Distances'!$B$5:$K$5,0))</f>
        <v>6</v>
      </c>
      <c r="O2428" s="7" cm="1">
        <f t="array" ref="O2428">_xlfn.XLOOKUP(L2428,'Delivery Distances'!$A$6:$A$20,_xlfn.XLOOKUP('Sales Summary_working sheet'!M2428,'Delivery Distances'!$B$5:$K$5,'Delivery Distances'!$B$6:$K$20))</f>
        <v>6</v>
      </c>
      <c r="P2428" s="7">
        <f t="shared" si="151"/>
        <v>10</v>
      </c>
    </row>
    <row r="2429" spans="1:16" ht="15.75" customHeight="1" x14ac:dyDescent="0.15">
      <c r="A2429" s="13">
        <v>43996</v>
      </c>
      <c r="B2429" s="19" t="s">
        <v>5357</v>
      </c>
      <c r="C2429" s="7" t="s">
        <v>2897</v>
      </c>
      <c r="D2429" s="14">
        <v>2</v>
      </c>
      <c r="E2429" s="14" t="str">
        <f>_xlfn.XLOOKUP(D2429,'Meal Info'!$A$4:$A$19,'Meal Info'!$B$4:$B$19)</f>
        <v>Tuna</v>
      </c>
      <c r="F2429" s="14" t="str">
        <f>_xlfn.XLOOKUP(D2429,'Meal Info'!$A$4:$A$19,'Meal Info'!$C$4:$C$19)</f>
        <v>Josh</v>
      </c>
      <c r="G2429" s="7">
        <v>64.56</v>
      </c>
      <c r="H2429" s="7">
        <f t="shared" si="152"/>
        <v>6.4560000000000004</v>
      </c>
      <c r="I2429" s="7">
        <f t="shared" si="153"/>
        <v>71.016000000000005</v>
      </c>
      <c r="J2429" s="7">
        <v>0.16</v>
      </c>
      <c r="K2429" s="7">
        <f t="shared" si="150"/>
        <v>10.329600000000001</v>
      </c>
      <c r="L2429" s="7" t="s">
        <v>28</v>
      </c>
      <c r="M2429" s="7">
        <v>4</v>
      </c>
      <c r="N2429" s="7">
        <f>INDEX('Delivery Distances'!$B$6:$K$20,MATCH('Sales Summary_working sheet'!L2429,'Delivery Distances'!$A$6:$A$20,0),MATCH('Sales Summary_working sheet'!M2429,'Delivery Distances'!$B$5:$K$5,0))</f>
        <v>8</v>
      </c>
      <c r="O2429" s="7" cm="1">
        <f t="array" ref="O2429">_xlfn.XLOOKUP(L2429,'Delivery Distances'!$A$6:$A$20,_xlfn.XLOOKUP('Sales Summary_working sheet'!M2429,'Delivery Distances'!$B$5:$K$5,'Delivery Distances'!$B$6:$K$20))</f>
        <v>8</v>
      </c>
      <c r="P2429" s="7">
        <f t="shared" si="151"/>
        <v>11</v>
      </c>
    </row>
    <row r="2430" spans="1:16" ht="15.75" customHeight="1" x14ac:dyDescent="0.15">
      <c r="A2430" s="13">
        <v>43996</v>
      </c>
      <c r="B2430" s="19" t="s">
        <v>5357</v>
      </c>
      <c r="C2430" s="7" t="s">
        <v>1388</v>
      </c>
      <c r="D2430" s="14">
        <v>7</v>
      </c>
      <c r="E2430" s="14" t="str">
        <f>_xlfn.XLOOKUP(D2430,'Meal Info'!$A$4:$A$19,'Meal Info'!$B$4:$B$19)</f>
        <v>Vegan</v>
      </c>
      <c r="F2430" s="14" t="str">
        <f>_xlfn.XLOOKUP(D2430,'Meal Info'!$A$4:$A$19,'Meal Info'!$C$4:$C$19)</f>
        <v>Josh</v>
      </c>
      <c r="G2430" s="7">
        <v>6.64</v>
      </c>
      <c r="H2430" s="7">
        <f t="shared" si="152"/>
        <v>0.66400000000000003</v>
      </c>
      <c r="I2430" s="7">
        <f t="shared" si="153"/>
        <v>7.3039999999999994</v>
      </c>
      <c r="J2430" s="7">
        <v>0.09</v>
      </c>
      <c r="K2430" s="7">
        <f t="shared" si="150"/>
        <v>0.59759999999999991</v>
      </c>
      <c r="L2430" s="7" t="s">
        <v>30</v>
      </c>
      <c r="M2430" s="7">
        <v>4</v>
      </c>
      <c r="N2430" s="7">
        <f>INDEX('Delivery Distances'!$B$6:$K$20,MATCH('Sales Summary_working sheet'!L2430,'Delivery Distances'!$A$6:$A$20,0),MATCH('Sales Summary_working sheet'!M2430,'Delivery Distances'!$B$5:$K$5,0))</f>
        <v>6</v>
      </c>
      <c r="O2430" s="7" cm="1">
        <f t="array" ref="O2430">_xlfn.XLOOKUP(L2430,'Delivery Distances'!$A$6:$A$20,_xlfn.XLOOKUP('Sales Summary_working sheet'!M2430,'Delivery Distances'!$B$5:$K$5,'Delivery Distances'!$B$6:$K$20))</f>
        <v>6</v>
      </c>
      <c r="P2430" s="7">
        <f t="shared" si="151"/>
        <v>10</v>
      </c>
    </row>
    <row r="2431" spans="1:16" ht="15.75" customHeight="1" x14ac:dyDescent="0.15">
      <c r="A2431" s="13">
        <v>43996</v>
      </c>
      <c r="B2431" s="19" t="s">
        <v>5357</v>
      </c>
      <c r="C2431" s="7" t="s">
        <v>1452</v>
      </c>
      <c r="D2431" s="14">
        <v>7</v>
      </c>
      <c r="E2431" s="14" t="str">
        <f>_xlfn.XLOOKUP(D2431,'Meal Info'!$A$4:$A$19,'Meal Info'!$B$4:$B$19)</f>
        <v>Vegan</v>
      </c>
      <c r="F2431" s="14" t="str">
        <f>_xlfn.XLOOKUP(D2431,'Meal Info'!$A$4:$A$19,'Meal Info'!$C$4:$C$19)</f>
        <v>Josh</v>
      </c>
      <c r="G2431" s="7">
        <v>14.75</v>
      </c>
      <c r="H2431" s="7">
        <f t="shared" si="152"/>
        <v>1.4750000000000001</v>
      </c>
      <c r="I2431" s="7">
        <f t="shared" si="153"/>
        <v>16.225000000000001</v>
      </c>
      <c r="J2431" s="7">
        <v>0.25</v>
      </c>
      <c r="K2431" s="7">
        <f t="shared" si="150"/>
        <v>3.6875</v>
      </c>
      <c r="L2431" s="7" t="s">
        <v>5083</v>
      </c>
      <c r="M2431" s="7">
        <v>2</v>
      </c>
      <c r="N2431" s="7">
        <f>INDEX('Delivery Distances'!$B$6:$K$20,MATCH('Sales Summary_working sheet'!L2431,'Delivery Distances'!$A$6:$A$20,0),MATCH('Sales Summary_working sheet'!M2431,'Delivery Distances'!$B$5:$K$5,0))</f>
        <v>1</v>
      </c>
      <c r="O2431" s="7" cm="1">
        <f t="array" ref="O2431">_xlfn.XLOOKUP(L2431,'Delivery Distances'!$A$6:$A$20,_xlfn.XLOOKUP('Sales Summary_working sheet'!M2431,'Delivery Distances'!$B$5:$K$5,'Delivery Distances'!$B$6:$K$20))</f>
        <v>1</v>
      </c>
      <c r="P2431" s="7">
        <f t="shared" si="151"/>
        <v>3</v>
      </c>
    </row>
    <row r="2432" spans="1:16" ht="15.75" customHeight="1" x14ac:dyDescent="0.15">
      <c r="A2432" s="13">
        <v>43996</v>
      </c>
      <c r="B2432" s="19" t="s">
        <v>5357</v>
      </c>
      <c r="C2432" s="7" t="s">
        <v>3044</v>
      </c>
      <c r="D2432" s="14">
        <v>11</v>
      </c>
      <c r="E2432" s="14" t="str">
        <f>_xlfn.XLOOKUP(D2432,'Meal Info'!$A$4:$A$19,'Meal Info'!$B$4:$B$19)</f>
        <v>Vitamin boost</v>
      </c>
      <c r="F2432" s="14" t="str">
        <f>_xlfn.XLOOKUP(D2432,'Meal Info'!$A$4:$A$19,'Meal Info'!$C$4:$C$19)</f>
        <v>Josh</v>
      </c>
      <c r="G2432" s="7">
        <v>21.94</v>
      </c>
      <c r="H2432" s="7">
        <f t="shared" si="152"/>
        <v>2.1940000000000004</v>
      </c>
      <c r="I2432" s="7">
        <f t="shared" si="153"/>
        <v>24.134</v>
      </c>
      <c r="J2432" s="7">
        <v>0.33</v>
      </c>
      <c r="K2432" s="7">
        <f t="shared" si="150"/>
        <v>7.2402000000000006</v>
      </c>
      <c r="L2432" s="7" t="s">
        <v>5083</v>
      </c>
      <c r="M2432" s="7">
        <v>5</v>
      </c>
      <c r="N2432" s="7">
        <f>INDEX('Delivery Distances'!$B$6:$K$20,MATCH('Sales Summary_working sheet'!L2432,'Delivery Distances'!$A$6:$A$20,0),MATCH('Sales Summary_working sheet'!M2432,'Delivery Distances'!$B$5:$K$5,0))</f>
        <v>1</v>
      </c>
      <c r="O2432" s="7" cm="1">
        <f t="array" ref="O2432">_xlfn.XLOOKUP(L2432,'Delivery Distances'!$A$6:$A$20,_xlfn.XLOOKUP('Sales Summary_working sheet'!M2432,'Delivery Distances'!$B$5:$K$5,'Delivery Distances'!$B$6:$K$20))</f>
        <v>1</v>
      </c>
      <c r="P2432" s="7">
        <f t="shared" si="151"/>
        <v>3</v>
      </c>
    </row>
    <row r="2433" spans="1:16" ht="15.75" customHeight="1" x14ac:dyDescent="0.15">
      <c r="A2433" s="13">
        <v>43996</v>
      </c>
      <c r="B2433" s="19" t="s">
        <v>5357</v>
      </c>
      <c r="C2433" s="7" t="s">
        <v>4278</v>
      </c>
      <c r="D2433" s="14">
        <v>2</v>
      </c>
      <c r="E2433" s="14" t="str">
        <f>_xlfn.XLOOKUP(D2433,'Meal Info'!$A$4:$A$19,'Meal Info'!$B$4:$B$19)</f>
        <v>Tuna</v>
      </c>
      <c r="F2433" s="14" t="str">
        <f>_xlfn.XLOOKUP(D2433,'Meal Info'!$A$4:$A$19,'Meal Info'!$C$4:$C$19)</f>
        <v>Josh</v>
      </c>
      <c r="G2433" s="7">
        <v>38.4</v>
      </c>
      <c r="H2433" s="7">
        <f t="shared" si="152"/>
        <v>3.84</v>
      </c>
      <c r="I2433" s="7">
        <f t="shared" si="153"/>
        <v>42.239999999999995</v>
      </c>
      <c r="J2433" s="7">
        <v>0.08</v>
      </c>
      <c r="K2433" s="7">
        <f t="shared" si="150"/>
        <v>3.0720000000000001</v>
      </c>
      <c r="L2433" s="7" t="s">
        <v>5076</v>
      </c>
      <c r="M2433" s="7">
        <v>5</v>
      </c>
      <c r="N2433" s="7">
        <f>INDEX('Delivery Distances'!$B$6:$K$20,MATCH('Sales Summary_working sheet'!L2433,'Delivery Distances'!$A$6:$A$20,0),MATCH('Sales Summary_working sheet'!M2433,'Delivery Distances'!$B$5:$K$5,0))</f>
        <v>6</v>
      </c>
      <c r="O2433" s="7" cm="1">
        <f t="array" ref="O2433">_xlfn.XLOOKUP(L2433,'Delivery Distances'!$A$6:$A$20,_xlfn.XLOOKUP('Sales Summary_working sheet'!M2433,'Delivery Distances'!$B$5:$K$5,'Delivery Distances'!$B$6:$K$20))</f>
        <v>6</v>
      </c>
      <c r="P2433" s="7">
        <f t="shared" si="151"/>
        <v>10</v>
      </c>
    </row>
    <row r="2434" spans="1:16" ht="15.75" customHeight="1" x14ac:dyDescent="0.15">
      <c r="A2434" s="13">
        <v>43996</v>
      </c>
      <c r="B2434" s="19" t="s">
        <v>5358</v>
      </c>
      <c r="C2434" s="7" t="s">
        <v>4822</v>
      </c>
      <c r="D2434" s="14">
        <v>11</v>
      </c>
      <c r="E2434" s="14" t="str">
        <f>_xlfn.XLOOKUP(D2434,'Meal Info'!$A$4:$A$19,'Meal Info'!$B$4:$B$19)</f>
        <v>Vitamin boost</v>
      </c>
      <c r="F2434" s="14" t="str">
        <f>_xlfn.XLOOKUP(D2434,'Meal Info'!$A$4:$A$19,'Meal Info'!$C$4:$C$19)</f>
        <v>Josh</v>
      </c>
      <c r="G2434" s="7">
        <v>1.57</v>
      </c>
      <c r="H2434" s="7">
        <f t="shared" si="152"/>
        <v>0.15700000000000003</v>
      </c>
      <c r="I2434" s="7">
        <f t="shared" si="153"/>
        <v>1.7270000000000001</v>
      </c>
      <c r="J2434" s="7">
        <v>0.35</v>
      </c>
      <c r="K2434" s="7">
        <f t="shared" si="150"/>
        <v>0.54949999999999999</v>
      </c>
      <c r="L2434" s="7" t="s">
        <v>5076</v>
      </c>
      <c r="M2434" s="7">
        <v>6</v>
      </c>
      <c r="N2434" s="7">
        <f>INDEX('Delivery Distances'!$B$6:$K$20,MATCH('Sales Summary_working sheet'!L2434,'Delivery Distances'!$A$6:$A$20,0),MATCH('Sales Summary_working sheet'!M2434,'Delivery Distances'!$B$5:$K$5,0))</f>
        <v>9</v>
      </c>
      <c r="O2434" s="7" cm="1">
        <f t="array" ref="O2434">_xlfn.XLOOKUP(L2434,'Delivery Distances'!$A$6:$A$20,_xlfn.XLOOKUP('Sales Summary_working sheet'!M2434,'Delivery Distances'!$B$5:$K$5,'Delivery Distances'!$B$6:$K$20))</f>
        <v>9</v>
      </c>
      <c r="P2434" s="7">
        <f t="shared" si="151"/>
        <v>11.5</v>
      </c>
    </row>
    <row r="2435" spans="1:16" ht="15.75" customHeight="1" x14ac:dyDescent="0.15">
      <c r="A2435" s="13">
        <v>43996</v>
      </c>
      <c r="B2435" s="19" t="s">
        <v>5358</v>
      </c>
      <c r="C2435" s="7" t="s">
        <v>1153</v>
      </c>
      <c r="D2435" s="14">
        <v>11</v>
      </c>
      <c r="E2435" s="14" t="str">
        <f>_xlfn.XLOOKUP(D2435,'Meal Info'!$A$4:$A$19,'Meal Info'!$B$4:$B$19)</f>
        <v>Vitamin boost</v>
      </c>
      <c r="F2435" s="14" t="str">
        <f>_xlfn.XLOOKUP(D2435,'Meal Info'!$A$4:$A$19,'Meal Info'!$C$4:$C$19)</f>
        <v>Josh</v>
      </c>
      <c r="G2435" s="7">
        <v>24.61</v>
      </c>
      <c r="H2435" s="7">
        <f t="shared" si="152"/>
        <v>2.4610000000000003</v>
      </c>
      <c r="I2435" s="7">
        <f t="shared" si="153"/>
        <v>27.070999999999998</v>
      </c>
      <c r="J2435" s="7">
        <v>0.28999999999999998</v>
      </c>
      <c r="K2435" s="7">
        <f t="shared" si="150"/>
        <v>7.1368999999999989</v>
      </c>
      <c r="L2435" s="7" t="s">
        <v>5077</v>
      </c>
      <c r="M2435" s="7">
        <v>9</v>
      </c>
      <c r="N2435" s="7">
        <f>INDEX('Delivery Distances'!$B$6:$K$20,MATCH('Sales Summary_working sheet'!L2435,'Delivery Distances'!$A$6:$A$20,0),MATCH('Sales Summary_working sheet'!M2435,'Delivery Distances'!$B$5:$K$5,0))</f>
        <v>4</v>
      </c>
      <c r="O2435" s="7" cm="1">
        <f t="array" ref="O2435">_xlfn.XLOOKUP(L2435,'Delivery Distances'!$A$6:$A$20,_xlfn.XLOOKUP('Sales Summary_working sheet'!M2435,'Delivery Distances'!$B$5:$K$5,'Delivery Distances'!$B$6:$K$20))</f>
        <v>4</v>
      </c>
      <c r="P2435" s="7">
        <f t="shared" si="151"/>
        <v>8</v>
      </c>
    </row>
    <row r="2436" spans="1:16" ht="15.75" customHeight="1" x14ac:dyDescent="0.15">
      <c r="A2436" s="13">
        <v>43996</v>
      </c>
      <c r="B2436" s="19" t="s">
        <v>5358</v>
      </c>
      <c r="C2436" s="7" t="s">
        <v>1141</v>
      </c>
      <c r="D2436" s="14">
        <v>11</v>
      </c>
      <c r="E2436" s="14" t="str">
        <f>_xlfn.XLOOKUP(D2436,'Meal Info'!$A$4:$A$19,'Meal Info'!$B$4:$B$19)</f>
        <v>Vitamin boost</v>
      </c>
      <c r="F2436" s="14" t="str">
        <f>_xlfn.XLOOKUP(D2436,'Meal Info'!$A$4:$A$19,'Meal Info'!$C$4:$C$19)</f>
        <v>Josh</v>
      </c>
      <c r="G2436" s="7">
        <v>29.31</v>
      </c>
      <c r="H2436" s="7">
        <f t="shared" si="152"/>
        <v>2.931</v>
      </c>
      <c r="I2436" s="7">
        <f t="shared" si="153"/>
        <v>32.241</v>
      </c>
      <c r="J2436" s="7">
        <v>0.18</v>
      </c>
      <c r="K2436" s="7">
        <f t="shared" si="150"/>
        <v>5.2757999999999994</v>
      </c>
      <c r="L2436" s="7" t="s">
        <v>5078</v>
      </c>
      <c r="M2436" s="7">
        <v>3</v>
      </c>
      <c r="N2436" s="7">
        <f>INDEX('Delivery Distances'!$B$6:$K$20,MATCH('Sales Summary_working sheet'!L2436,'Delivery Distances'!$A$6:$A$20,0),MATCH('Sales Summary_working sheet'!M2436,'Delivery Distances'!$B$5:$K$5,0))</f>
        <v>5</v>
      </c>
      <c r="O2436" s="7" cm="1">
        <f t="array" ref="O2436">_xlfn.XLOOKUP(L2436,'Delivery Distances'!$A$6:$A$20,_xlfn.XLOOKUP('Sales Summary_working sheet'!M2436,'Delivery Distances'!$B$5:$K$5,'Delivery Distances'!$B$6:$K$20))</f>
        <v>5</v>
      </c>
      <c r="P2436" s="7">
        <f t="shared" si="151"/>
        <v>9</v>
      </c>
    </row>
    <row r="2437" spans="1:16" ht="15.75" customHeight="1" x14ac:dyDescent="0.15">
      <c r="A2437" s="13">
        <v>43996</v>
      </c>
      <c r="B2437" s="19" t="s">
        <v>5358</v>
      </c>
      <c r="C2437" s="7" t="s">
        <v>4568</v>
      </c>
      <c r="D2437" s="14">
        <v>2</v>
      </c>
      <c r="E2437" s="14" t="str">
        <f>_xlfn.XLOOKUP(D2437,'Meal Info'!$A$4:$A$19,'Meal Info'!$B$4:$B$19)</f>
        <v>Tuna</v>
      </c>
      <c r="F2437" s="14" t="str">
        <f>_xlfn.XLOOKUP(D2437,'Meal Info'!$A$4:$A$19,'Meal Info'!$C$4:$C$19)</f>
        <v>Josh</v>
      </c>
      <c r="G2437" s="7">
        <v>62.93</v>
      </c>
      <c r="H2437" s="7">
        <f t="shared" si="152"/>
        <v>6.2930000000000001</v>
      </c>
      <c r="I2437" s="7">
        <f t="shared" si="153"/>
        <v>69.222999999999999</v>
      </c>
      <c r="J2437" s="7">
        <v>0.2</v>
      </c>
      <c r="K2437" s="7">
        <f t="shared" ref="K2437:K2500" si="154">J2437*G2437</f>
        <v>12.586</v>
      </c>
      <c r="L2437" s="7" t="s">
        <v>5079</v>
      </c>
      <c r="M2437" s="7">
        <v>7</v>
      </c>
      <c r="N2437" s="7">
        <f>INDEX('Delivery Distances'!$B$6:$K$20,MATCH('Sales Summary_working sheet'!L2437,'Delivery Distances'!$A$6:$A$20,0),MATCH('Sales Summary_working sheet'!M2437,'Delivery Distances'!$B$5:$K$5,0))</f>
        <v>2</v>
      </c>
      <c r="O2437" s="7" cm="1">
        <f t="array" ref="O2437">_xlfn.XLOOKUP(L2437,'Delivery Distances'!$A$6:$A$20,_xlfn.XLOOKUP('Sales Summary_working sheet'!M2437,'Delivery Distances'!$B$5:$K$5,'Delivery Distances'!$B$6:$K$20))</f>
        <v>2</v>
      </c>
      <c r="P2437" s="7">
        <f t="shared" ref="P2437:P2500" si="155">IF(O2437&lt;=2, O2437*3, IF(O2437&lt;=6, 3*2 + (O2437-2)*1, 3*2 + 4*1 + (O2437-6)*0.5))</f>
        <v>6</v>
      </c>
    </row>
    <row r="2438" spans="1:16" ht="15.75" customHeight="1" x14ac:dyDescent="0.15">
      <c r="A2438" s="13">
        <v>43996</v>
      </c>
      <c r="B2438" s="19" t="s">
        <v>5358</v>
      </c>
      <c r="C2438" s="7" t="s">
        <v>4133</v>
      </c>
      <c r="D2438" s="14">
        <v>11</v>
      </c>
      <c r="E2438" s="14" t="str">
        <f>_xlfn.XLOOKUP(D2438,'Meal Info'!$A$4:$A$19,'Meal Info'!$B$4:$B$19)</f>
        <v>Vitamin boost</v>
      </c>
      <c r="F2438" s="14" t="str">
        <f>_xlfn.XLOOKUP(D2438,'Meal Info'!$A$4:$A$19,'Meal Info'!$C$4:$C$19)</f>
        <v>Josh</v>
      </c>
      <c r="G2438" s="7">
        <v>74.959999999999994</v>
      </c>
      <c r="H2438" s="7">
        <f t="shared" si="152"/>
        <v>7.4959999999999996</v>
      </c>
      <c r="I2438" s="7">
        <f t="shared" si="153"/>
        <v>82.455999999999989</v>
      </c>
      <c r="J2438" s="7">
        <v>0.33</v>
      </c>
      <c r="K2438" s="7">
        <f t="shared" si="154"/>
        <v>24.736799999999999</v>
      </c>
      <c r="L2438" s="7" t="s">
        <v>5082</v>
      </c>
      <c r="M2438" s="7">
        <v>5</v>
      </c>
      <c r="N2438" s="7">
        <f>INDEX('Delivery Distances'!$B$6:$K$20,MATCH('Sales Summary_working sheet'!L2438,'Delivery Distances'!$A$6:$A$20,0),MATCH('Sales Summary_working sheet'!M2438,'Delivery Distances'!$B$5:$K$5,0))</f>
        <v>2</v>
      </c>
      <c r="O2438" s="7" cm="1">
        <f t="array" ref="O2438">_xlfn.XLOOKUP(L2438,'Delivery Distances'!$A$6:$A$20,_xlfn.XLOOKUP('Sales Summary_working sheet'!M2438,'Delivery Distances'!$B$5:$K$5,'Delivery Distances'!$B$6:$K$20))</f>
        <v>2</v>
      </c>
      <c r="P2438" s="7">
        <f t="shared" si="155"/>
        <v>6</v>
      </c>
    </row>
    <row r="2439" spans="1:16" ht="15.75" customHeight="1" x14ac:dyDescent="0.15">
      <c r="A2439" s="13">
        <v>43996</v>
      </c>
      <c r="B2439" s="19" t="s">
        <v>5358</v>
      </c>
      <c r="C2439" s="7" t="s">
        <v>5069</v>
      </c>
      <c r="D2439" s="14">
        <v>11</v>
      </c>
      <c r="E2439" s="14" t="str">
        <f>_xlfn.XLOOKUP(D2439,'Meal Info'!$A$4:$A$19,'Meal Info'!$B$4:$B$19)</f>
        <v>Vitamin boost</v>
      </c>
      <c r="F2439" s="14" t="str">
        <f>_xlfn.XLOOKUP(D2439,'Meal Info'!$A$4:$A$19,'Meal Info'!$C$4:$C$19)</f>
        <v>Josh</v>
      </c>
      <c r="G2439" s="7">
        <v>25.42</v>
      </c>
      <c r="H2439" s="7">
        <f t="shared" si="152"/>
        <v>2.5420000000000003</v>
      </c>
      <c r="I2439" s="7">
        <f t="shared" si="153"/>
        <v>27.962000000000003</v>
      </c>
      <c r="J2439" s="7">
        <v>0.17</v>
      </c>
      <c r="K2439" s="7">
        <f t="shared" si="154"/>
        <v>4.3214000000000006</v>
      </c>
      <c r="L2439" s="7" t="s">
        <v>5082</v>
      </c>
      <c r="M2439" s="7">
        <v>3</v>
      </c>
      <c r="N2439" s="7">
        <f>INDEX('Delivery Distances'!$B$6:$K$20,MATCH('Sales Summary_working sheet'!L2439,'Delivery Distances'!$A$6:$A$20,0),MATCH('Sales Summary_working sheet'!M2439,'Delivery Distances'!$B$5:$K$5,0))</f>
        <v>3</v>
      </c>
      <c r="O2439" s="7" cm="1">
        <f t="array" ref="O2439">_xlfn.XLOOKUP(L2439,'Delivery Distances'!$A$6:$A$20,_xlfn.XLOOKUP('Sales Summary_working sheet'!M2439,'Delivery Distances'!$B$5:$K$5,'Delivery Distances'!$B$6:$K$20))</f>
        <v>3</v>
      </c>
      <c r="P2439" s="7">
        <f t="shared" si="155"/>
        <v>7</v>
      </c>
    </row>
    <row r="2440" spans="1:16" ht="15.75" customHeight="1" x14ac:dyDescent="0.15">
      <c r="A2440" s="13">
        <v>43996</v>
      </c>
      <c r="B2440" s="19" t="s">
        <v>5358</v>
      </c>
      <c r="C2440" s="7" t="s">
        <v>4040</v>
      </c>
      <c r="D2440" s="14">
        <v>11</v>
      </c>
      <c r="E2440" s="14" t="str">
        <f>_xlfn.XLOOKUP(D2440,'Meal Info'!$A$4:$A$19,'Meal Info'!$B$4:$B$19)</f>
        <v>Vitamin boost</v>
      </c>
      <c r="F2440" s="14" t="str">
        <f>_xlfn.XLOOKUP(D2440,'Meal Info'!$A$4:$A$19,'Meal Info'!$C$4:$C$19)</f>
        <v>Josh</v>
      </c>
      <c r="G2440" s="7">
        <v>62.08</v>
      </c>
      <c r="H2440" s="7">
        <f t="shared" ref="H2440:H2503" si="156">G2440*10%</f>
        <v>6.2080000000000002</v>
      </c>
      <c r="I2440" s="7">
        <f t="shared" ref="I2440:I2503" si="157">G2440+H2440</f>
        <v>68.287999999999997</v>
      </c>
      <c r="J2440" s="7">
        <v>0.27</v>
      </c>
      <c r="K2440" s="7">
        <f t="shared" si="154"/>
        <v>16.761600000000001</v>
      </c>
      <c r="L2440" s="7" t="s">
        <v>5080</v>
      </c>
      <c r="M2440" s="7">
        <v>4</v>
      </c>
      <c r="N2440" s="7">
        <f>INDEX('Delivery Distances'!$B$6:$K$20,MATCH('Sales Summary_working sheet'!L2440,'Delivery Distances'!$A$6:$A$20,0),MATCH('Sales Summary_working sheet'!M2440,'Delivery Distances'!$B$5:$K$5,0))</f>
        <v>5</v>
      </c>
      <c r="O2440" s="7" cm="1">
        <f t="array" ref="O2440">_xlfn.XLOOKUP(L2440,'Delivery Distances'!$A$6:$A$20,_xlfn.XLOOKUP('Sales Summary_working sheet'!M2440,'Delivery Distances'!$B$5:$K$5,'Delivery Distances'!$B$6:$K$20))</f>
        <v>5</v>
      </c>
      <c r="P2440" s="7">
        <f t="shared" si="155"/>
        <v>9</v>
      </c>
    </row>
    <row r="2441" spans="1:16" ht="15.75" customHeight="1" x14ac:dyDescent="0.15">
      <c r="A2441" s="13">
        <v>43996</v>
      </c>
      <c r="B2441" s="19" t="s">
        <v>5358</v>
      </c>
      <c r="C2441" s="7" t="s">
        <v>4885</v>
      </c>
      <c r="D2441" s="14">
        <v>11</v>
      </c>
      <c r="E2441" s="14" t="str">
        <f>_xlfn.XLOOKUP(D2441,'Meal Info'!$A$4:$A$19,'Meal Info'!$B$4:$B$19)</f>
        <v>Vitamin boost</v>
      </c>
      <c r="F2441" s="14" t="str">
        <f>_xlfn.XLOOKUP(D2441,'Meal Info'!$A$4:$A$19,'Meal Info'!$C$4:$C$19)</f>
        <v>Josh</v>
      </c>
      <c r="G2441" s="7">
        <v>9.92</v>
      </c>
      <c r="H2441" s="7">
        <f t="shared" si="156"/>
        <v>0.99199999999999999</v>
      </c>
      <c r="I2441" s="7">
        <f t="shared" si="157"/>
        <v>10.911999999999999</v>
      </c>
      <c r="J2441" s="7">
        <v>0.02</v>
      </c>
      <c r="K2441" s="7">
        <f t="shared" si="154"/>
        <v>0.19839999999999999</v>
      </c>
      <c r="L2441" s="7" t="s">
        <v>5076</v>
      </c>
      <c r="M2441" s="7">
        <v>4</v>
      </c>
      <c r="N2441" s="7">
        <f>INDEX('Delivery Distances'!$B$6:$K$20,MATCH('Sales Summary_working sheet'!L2441,'Delivery Distances'!$A$6:$A$20,0),MATCH('Sales Summary_working sheet'!M2441,'Delivery Distances'!$B$5:$K$5,0))</f>
        <v>11</v>
      </c>
      <c r="O2441" s="7" cm="1">
        <f t="array" ref="O2441">_xlfn.XLOOKUP(L2441,'Delivery Distances'!$A$6:$A$20,_xlfn.XLOOKUP('Sales Summary_working sheet'!M2441,'Delivery Distances'!$B$5:$K$5,'Delivery Distances'!$B$6:$K$20))</f>
        <v>11</v>
      </c>
      <c r="P2441" s="7">
        <f t="shared" si="155"/>
        <v>12.5</v>
      </c>
    </row>
    <row r="2442" spans="1:16" ht="15.75" customHeight="1" x14ac:dyDescent="0.15">
      <c r="A2442" s="13">
        <v>43996</v>
      </c>
      <c r="B2442" s="19" t="s">
        <v>5358</v>
      </c>
      <c r="C2442" s="7" t="s">
        <v>3126</v>
      </c>
      <c r="D2442" s="14">
        <v>7</v>
      </c>
      <c r="E2442" s="14" t="str">
        <f>_xlfn.XLOOKUP(D2442,'Meal Info'!$A$4:$A$19,'Meal Info'!$B$4:$B$19)</f>
        <v>Vegan</v>
      </c>
      <c r="F2442" s="14" t="str">
        <f>_xlfn.XLOOKUP(D2442,'Meal Info'!$A$4:$A$19,'Meal Info'!$C$4:$C$19)</f>
        <v>Josh</v>
      </c>
      <c r="G2442" s="7">
        <v>46.22</v>
      </c>
      <c r="H2442" s="7">
        <f t="shared" si="156"/>
        <v>4.6219999999999999</v>
      </c>
      <c r="I2442" s="7">
        <f t="shared" si="157"/>
        <v>50.841999999999999</v>
      </c>
      <c r="J2442" s="7">
        <v>0.32</v>
      </c>
      <c r="K2442" s="7">
        <f t="shared" si="154"/>
        <v>14.7904</v>
      </c>
      <c r="L2442" s="7" t="s">
        <v>31</v>
      </c>
      <c r="M2442" s="7">
        <v>7</v>
      </c>
      <c r="N2442" s="7">
        <f>INDEX('Delivery Distances'!$B$6:$K$20,MATCH('Sales Summary_working sheet'!L2442,'Delivery Distances'!$A$6:$A$20,0),MATCH('Sales Summary_working sheet'!M2442,'Delivery Distances'!$B$5:$K$5,0))</f>
        <v>5</v>
      </c>
      <c r="O2442" s="7" cm="1">
        <f t="array" ref="O2442">_xlfn.XLOOKUP(L2442,'Delivery Distances'!$A$6:$A$20,_xlfn.XLOOKUP('Sales Summary_working sheet'!M2442,'Delivery Distances'!$B$5:$K$5,'Delivery Distances'!$B$6:$K$20))</f>
        <v>5</v>
      </c>
      <c r="P2442" s="7">
        <f t="shared" si="155"/>
        <v>9</v>
      </c>
    </row>
    <row r="2443" spans="1:16" ht="15.75" customHeight="1" x14ac:dyDescent="0.15">
      <c r="A2443" s="13">
        <v>43996</v>
      </c>
      <c r="B2443" s="19" t="s">
        <v>5358</v>
      </c>
      <c r="C2443" s="7" t="s">
        <v>1052</v>
      </c>
      <c r="D2443" s="14">
        <v>2</v>
      </c>
      <c r="E2443" s="14" t="str">
        <f>_xlfn.XLOOKUP(D2443,'Meal Info'!$A$4:$A$19,'Meal Info'!$B$4:$B$19)</f>
        <v>Tuna</v>
      </c>
      <c r="F2443" s="14" t="str">
        <f>_xlfn.XLOOKUP(D2443,'Meal Info'!$A$4:$A$19,'Meal Info'!$C$4:$C$19)</f>
        <v>Josh</v>
      </c>
      <c r="G2443" s="7">
        <v>12.64</v>
      </c>
      <c r="H2443" s="7">
        <f t="shared" si="156"/>
        <v>1.2640000000000002</v>
      </c>
      <c r="I2443" s="7">
        <f t="shared" si="157"/>
        <v>13.904</v>
      </c>
      <c r="J2443" s="7">
        <v>0.11</v>
      </c>
      <c r="K2443" s="7">
        <f t="shared" si="154"/>
        <v>1.3904000000000001</v>
      </c>
      <c r="L2443" s="7" t="s">
        <v>27</v>
      </c>
      <c r="M2443" s="7">
        <v>7</v>
      </c>
      <c r="N2443" s="7">
        <f>INDEX('Delivery Distances'!$B$6:$K$20,MATCH('Sales Summary_working sheet'!L2443,'Delivery Distances'!$A$6:$A$20,0),MATCH('Sales Summary_working sheet'!M2443,'Delivery Distances'!$B$5:$K$5,0))</f>
        <v>14</v>
      </c>
      <c r="O2443" s="7" cm="1">
        <f t="array" ref="O2443">_xlfn.XLOOKUP(L2443,'Delivery Distances'!$A$6:$A$20,_xlfn.XLOOKUP('Sales Summary_working sheet'!M2443,'Delivery Distances'!$B$5:$K$5,'Delivery Distances'!$B$6:$K$20))</f>
        <v>14</v>
      </c>
      <c r="P2443" s="7">
        <f t="shared" si="155"/>
        <v>14</v>
      </c>
    </row>
    <row r="2444" spans="1:16" ht="15.75" customHeight="1" x14ac:dyDescent="0.15">
      <c r="A2444" s="13">
        <v>43996</v>
      </c>
      <c r="B2444" s="19" t="s">
        <v>5358</v>
      </c>
      <c r="C2444" s="7" t="s">
        <v>480</v>
      </c>
      <c r="D2444" s="14">
        <v>11</v>
      </c>
      <c r="E2444" s="14" t="str">
        <f>_xlfn.XLOOKUP(D2444,'Meal Info'!$A$4:$A$19,'Meal Info'!$B$4:$B$19)</f>
        <v>Vitamin boost</v>
      </c>
      <c r="F2444" s="14" t="str">
        <f>_xlfn.XLOOKUP(D2444,'Meal Info'!$A$4:$A$19,'Meal Info'!$C$4:$C$19)</f>
        <v>Josh</v>
      </c>
      <c r="G2444" s="7">
        <v>1.83</v>
      </c>
      <c r="H2444" s="7">
        <f t="shared" si="156"/>
        <v>0.18300000000000002</v>
      </c>
      <c r="I2444" s="7">
        <f t="shared" si="157"/>
        <v>2.0129999999999999</v>
      </c>
      <c r="J2444" s="7">
        <v>0.12</v>
      </c>
      <c r="K2444" s="7">
        <f t="shared" si="154"/>
        <v>0.21959999999999999</v>
      </c>
      <c r="L2444" s="7" t="s">
        <v>26</v>
      </c>
      <c r="M2444" s="7">
        <v>4</v>
      </c>
      <c r="N2444" s="7">
        <f>INDEX('Delivery Distances'!$B$6:$K$20,MATCH('Sales Summary_working sheet'!L2444,'Delivery Distances'!$A$6:$A$20,0),MATCH('Sales Summary_working sheet'!M2444,'Delivery Distances'!$B$5:$K$5,0))</f>
        <v>22</v>
      </c>
      <c r="O2444" s="7" cm="1">
        <f t="array" ref="O2444">_xlfn.XLOOKUP(L2444,'Delivery Distances'!$A$6:$A$20,_xlfn.XLOOKUP('Sales Summary_working sheet'!M2444,'Delivery Distances'!$B$5:$K$5,'Delivery Distances'!$B$6:$K$20))</f>
        <v>22</v>
      </c>
      <c r="P2444" s="7">
        <f t="shared" si="155"/>
        <v>18</v>
      </c>
    </row>
    <row r="2445" spans="1:16" ht="15.75" customHeight="1" x14ac:dyDescent="0.15">
      <c r="A2445" s="13">
        <v>43996</v>
      </c>
      <c r="B2445" s="19" t="s">
        <v>5358</v>
      </c>
      <c r="C2445" s="7" t="s">
        <v>3181</v>
      </c>
      <c r="D2445" s="14">
        <v>7</v>
      </c>
      <c r="E2445" s="14" t="str">
        <f>_xlfn.XLOOKUP(D2445,'Meal Info'!$A$4:$A$19,'Meal Info'!$B$4:$B$19)</f>
        <v>Vegan</v>
      </c>
      <c r="F2445" s="14" t="str">
        <f>_xlfn.XLOOKUP(D2445,'Meal Info'!$A$4:$A$19,'Meal Info'!$C$4:$C$19)</f>
        <v>Josh</v>
      </c>
      <c r="G2445" s="7">
        <v>81.44</v>
      </c>
      <c r="H2445" s="7">
        <f t="shared" si="156"/>
        <v>8.1440000000000001</v>
      </c>
      <c r="I2445" s="7">
        <f t="shared" si="157"/>
        <v>89.584000000000003</v>
      </c>
      <c r="J2445" s="7">
        <v>0.11</v>
      </c>
      <c r="K2445" s="7">
        <f t="shared" si="154"/>
        <v>8.9583999999999993</v>
      </c>
      <c r="L2445" s="7" t="s">
        <v>30</v>
      </c>
      <c r="M2445" s="7">
        <v>8</v>
      </c>
      <c r="N2445" s="7">
        <f>INDEX('Delivery Distances'!$B$6:$K$20,MATCH('Sales Summary_working sheet'!L2445,'Delivery Distances'!$A$6:$A$20,0),MATCH('Sales Summary_working sheet'!M2445,'Delivery Distances'!$B$5:$K$5,0))</f>
        <v>6</v>
      </c>
      <c r="O2445" s="7" cm="1">
        <f t="array" ref="O2445">_xlfn.XLOOKUP(L2445,'Delivery Distances'!$A$6:$A$20,_xlfn.XLOOKUP('Sales Summary_working sheet'!M2445,'Delivery Distances'!$B$5:$K$5,'Delivery Distances'!$B$6:$K$20))</f>
        <v>6</v>
      </c>
      <c r="P2445" s="7">
        <f t="shared" si="155"/>
        <v>10</v>
      </c>
    </row>
    <row r="2446" spans="1:16" ht="15.75" customHeight="1" x14ac:dyDescent="0.15">
      <c r="A2446" s="13">
        <v>43996</v>
      </c>
      <c r="B2446" s="19" t="s">
        <v>5358</v>
      </c>
      <c r="C2446" s="7" t="s">
        <v>1637</v>
      </c>
      <c r="D2446" s="14">
        <v>11</v>
      </c>
      <c r="E2446" s="14" t="str">
        <f>_xlfn.XLOOKUP(D2446,'Meal Info'!$A$4:$A$19,'Meal Info'!$B$4:$B$19)</f>
        <v>Vitamin boost</v>
      </c>
      <c r="F2446" s="14" t="str">
        <f>_xlfn.XLOOKUP(D2446,'Meal Info'!$A$4:$A$19,'Meal Info'!$C$4:$C$19)</f>
        <v>Josh</v>
      </c>
      <c r="G2446" s="7">
        <v>24.46</v>
      </c>
      <c r="H2446" s="7">
        <f t="shared" si="156"/>
        <v>2.4460000000000002</v>
      </c>
      <c r="I2446" s="7">
        <f t="shared" si="157"/>
        <v>26.906000000000002</v>
      </c>
      <c r="J2446" s="7">
        <v>0.37</v>
      </c>
      <c r="K2446" s="7">
        <f t="shared" si="154"/>
        <v>9.0502000000000002</v>
      </c>
      <c r="L2446" s="7" t="s">
        <v>5083</v>
      </c>
      <c r="M2446" s="7">
        <v>1</v>
      </c>
      <c r="N2446" s="7">
        <f>INDEX('Delivery Distances'!$B$6:$K$20,MATCH('Sales Summary_working sheet'!L2446,'Delivery Distances'!$A$6:$A$20,0),MATCH('Sales Summary_working sheet'!M2446,'Delivery Distances'!$B$5:$K$5,0))</f>
        <v>3</v>
      </c>
      <c r="O2446" s="7" cm="1">
        <f t="array" ref="O2446">_xlfn.XLOOKUP(L2446,'Delivery Distances'!$A$6:$A$20,_xlfn.XLOOKUP('Sales Summary_working sheet'!M2446,'Delivery Distances'!$B$5:$K$5,'Delivery Distances'!$B$6:$K$20))</f>
        <v>3</v>
      </c>
      <c r="P2446" s="7">
        <f t="shared" si="155"/>
        <v>7</v>
      </c>
    </row>
    <row r="2447" spans="1:16" ht="15.75" customHeight="1" x14ac:dyDescent="0.15">
      <c r="A2447" s="13">
        <v>43996</v>
      </c>
      <c r="B2447" s="19" t="s">
        <v>5358</v>
      </c>
      <c r="C2447" s="7" t="s">
        <v>3200</v>
      </c>
      <c r="D2447" s="14">
        <v>2</v>
      </c>
      <c r="E2447" s="14" t="str">
        <f>_xlfn.XLOOKUP(D2447,'Meal Info'!$A$4:$A$19,'Meal Info'!$B$4:$B$19)</f>
        <v>Tuna</v>
      </c>
      <c r="F2447" s="14" t="str">
        <f>_xlfn.XLOOKUP(D2447,'Meal Info'!$A$4:$A$19,'Meal Info'!$C$4:$C$19)</f>
        <v>Josh</v>
      </c>
      <c r="G2447" s="7">
        <v>1.58</v>
      </c>
      <c r="H2447" s="7">
        <f t="shared" si="156"/>
        <v>0.15800000000000003</v>
      </c>
      <c r="I2447" s="7">
        <f t="shared" si="157"/>
        <v>1.738</v>
      </c>
      <c r="J2447" s="7">
        <v>0.27</v>
      </c>
      <c r="K2447" s="7">
        <f t="shared" si="154"/>
        <v>0.42660000000000003</v>
      </c>
      <c r="L2447" s="7" t="s">
        <v>26</v>
      </c>
      <c r="M2447" s="7">
        <v>8</v>
      </c>
      <c r="N2447" s="7">
        <f>INDEX('Delivery Distances'!$B$6:$K$20,MATCH('Sales Summary_working sheet'!L2447,'Delivery Distances'!$A$6:$A$20,0),MATCH('Sales Summary_working sheet'!M2447,'Delivery Distances'!$B$5:$K$5,0))</f>
        <v>2</v>
      </c>
      <c r="O2447" s="7" cm="1">
        <f t="array" ref="O2447">_xlfn.XLOOKUP(L2447,'Delivery Distances'!$A$6:$A$20,_xlfn.XLOOKUP('Sales Summary_working sheet'!M2447,'Delivery Distances'!$B$5:$K$5,'Delivery Distances'!$B$6:$K$20))</f>
        <v>2</v>
      </c>
      <c r="P2447" s="7">
        <f t="shared" si="155"/>
        <v>6</v>
      </c>
    </row>
    <row r="2448" spans="1:16" ht="15.75" customHeight="1" x14ac:dyDescent="0.15">
      <c r="A2448" s="13">
        <v>43996</v>
      </c>
      <c r="B2448" s="19" t="s">
        <v>5358</v>
      </c>
      <c r="C2448" s="7" t="s">
        <v>3033</v>
      </c>
      <c r="D2448" s="14">
        <v>11</v>
      </c>
      <c r="E2448" s="14" t="str">
        <f>_xlfn.XLOOKUP(D2448,'Meal Info'!$A$4:$A$19,'Meal Info'!$B$4:$B$19)</f>
        <v>Vitamin boost</v>
      </c>
      <c r="F2448" s="14" t="str">
        <f>_xlfn.XLOOKUP(D2448,'Meal Info'!$A$4:$A$19,'Meal Info'!$C$4:$C$19)</f>
        <v>Josh</v>
      </c>
      <c r="G2448" s="7">
        <v>1.29</v>
      </c>
      <c r="H2448" s="7">
        <f t="shared" si="156"/>
        <v>0.129</v>
      </c>
      <c r="I2448" s="7">
        <f t="shared" si="157"/>
        <v>1.419</v>
      </c>
      <c r="J2448" s="7">
        <v>0.16</v>
      </c>
      <c r="K2448" s="7">
        <f t="shared" si="154"/>
        <v>0.2064</v>
      </c>
      <c r="L2448" s="7" t="s">
        <v>5076</v>
      </c>
      <c r="M2448" s="7">
        <v>4</v>
      </c>
      <c r="N2448" s="7">
        <f>INDEX('Delivery Distances'!$B$6:$K$20,MATCH('Sales Summary_working sheet'!L2448,'Delivery Distances'!$A$6:$A$20,0),MATCH('Sales Summary_working sheet'!M2448,'Delivery Distances'!$B$5:$K$5,0))</f>
        <v>11</v>
      </c>
      <c r="O2448" s="7" cm="1">
        <f t="array" ref="O2448">_xlfn.XLOOKUP(L2448,'Delivery Distances'!$A$6:$A$20,_xlfn.XLOOKUP('Sales Summary_working sheet'!M2448,'Delivery Distances'!$B$5:$K$5,'Delivery Distances'!$B$6:$K$20))</f>
        <v>11</v>
      </c>
      <c r="P2448" s="7">
        <f t="shared" si="155"/>
        <v>12.5</v>
      </c>
    </row>
    <row r="2449" spans="1:16" ht="15.75" customHeight="1" x14ac:dyDescent="0.15">
      <c r="A2449" s="13">
        <v>43996</v>
      </c>
      <c r="B2449" s="19" t="s">
        <v>5359</v>
      </c>
      <c r="C2449" s="7" t="s">
        <v>876</v>
      </c>
      <c r="D2449" s="14">
        <v>11</v>
      </c>
      <c r="E2449" s="14" t="str">
        <f>_xlfn.XLOOKUP(D2449,'Meal Info'!$A$4:$A$19,'Meal Info'!$B$4:$B$19)</f>
        <v>Vitamin boost</v>
      </c>
      <c r="F2449" s="14" t="str">
        <f>_xlfn.XLOOKUP(D2449,'Meal Info'!$A$4:$A$19,'Meal Info'!$C$4:$C$19)</f>
        <v>Josh</v>
      </c>
      <c r="G2449" s="7">
        <v>7.75</v>
      </c>
      <c r="H2449" s="7">
        <f t="shared" si="156"/>
        <v>0.77500000000000002</v>
      </c>
      <c r="I2449" s="7">
        <f t="shared" si="157"/>
        <v>8.5250000000000004</v>
      </c>
      <c r="J2449" s="7">
        <v>0.28000000000000003</v>
      </c>
      <c r="K2449" s="7">
        <f t="shared" si="154"/>
        <v>2.1700000000000004</v>
      </c>
      <c r="L2449" s="7" t="s">
        <v>5077</v>
      </c>
      <c r="M2449" s="7">
        <v>8</v>
      </c>
      <c r="N2449" s="7">
        <f>INDEX('Delivery Distances'!$B$6:$K$20,MATCH('Sales Summary_working sheet'!L2449,'Delivery Distances'!$A$6:$A$20,0),MATCH('Sales Summary_working sheet'!M2449,'Delivery Distances'!$B$5:$K$5,0))</f>
        <v>4</v>
      </c>
      <c r="O2449" s="7" cm="1">
        <f t="array" ref="O2449">_xlfn.XLOOKUP(L2449,'Delivery Distances'!$A$6:$A$20,_xlfn.XLOOKUP('Sales Summary_working sheet'!M2449,'Delivery Distances'!$B$5:$K$5,'Delivery Distances'!$B$6:$K$20))</f>
        <v>4</v>
      </c>
      <c r="P2449" s="7">
        <f t="shared" si="155"/>
        <v>8</v>
      </c>
    </row>
    <row r="2450" spans="1:16" ht="15.75" customHeight="1" x14ac:dyDescent="0.15">
      <c r="A2450" s="13">
        <v>43996</v>
      </c>
      <c r="B2450" s="19" t="s">
        <v>5359</v>
      </c>
      <c r="C2450" s="7" t="s">
        <v>3135</v>
      </c>
      <c r="D2450" s="14">
        <v>2</v>
      </c>
      <c r="E2450" s="14" t="str">
        <f>_xlfn.XLOOKUP(D2450,'Meal Info'!$A$4:$A$19,'Meal Info'!$B$4:$B$19)</f>
        <v>Tuna</v>
      </c>
      <c r="F2450" s="14" t="str">
        <f>_xlfn.XLOOKUP(D2450,'Meal Info'!$A$4:$A$19,'Meal Info'!$C$4:$C$19)</f>
        <v>Josh</v>
      </c>
      <c r="G2450" s="7">
        <v>58.19</v>
      </c>
      <c r="H2450" s="7">
        <f t="shared" si="156"/>
        <v>5.819</v>
      </c>
      <c r="I2450" s="7">
        <f t="shared" si="157"/>
        <v>64.009</v>
      </c>
      <c r="J2450" s="7">
        <v>0.28000000000000003</v>
      </c>
      <c r="K2450" s="7">
        <f t="shared" si="154"/>
        <v>16.293200000000002</v>
      </c>
      <c r="L2450" s="7" t="s">
        <v>29</v>
      </c>
      <c r="M2450" s="7">
        <v>2</v>
      </c>
      <c r="N2450" s="7">
        <f>INDEX('Delivery Distances'!$B$6:$K$20,MATCH('Sales Summary_working sheet'!L2450,'Delivery Distances'!$A$6:$A$20,0),MATCH('Sales Summary_working sheet'!M2450,'Delivery Distances'!$B$5:$K$5,0))</f>
        <v>18</v>
      </c>
      <c r="O2450" s="7" cm="1">
        <f t="array" ref="O2450">_xlfn.XLOOKUP(L2450,'Delivery Distances'!$A$6:$A$20,_xlfn.XLOOKUP('Sales Summary_working sheet'!M2450,'Delivery Distances'!$B$5:$K$5,'Delivery Distances'!$B$6:$K$20))</f>
        <v>18</v>
      </c>
      <c r="P2450" s="7">
        <f t="shared" si="155"/>
        <v>16</v>
      </c>
    </row>
    <row r="2451" spans="1:16" ht="15.75" customHeight="1" x14ac:dyDescent="0.15">
      <c r="A2451" s="13">
        <v>43996</v>
      </c>
      <c r="B2451" s="19" t="s">
        <v>5359</v>
      </c>
      <c r="C2451" s="7" t="s">
        <v>2305</v>
      </c>
      <c r="D2451" s="14">
        <v>11</v>
      </c>
      <c r="E2451" s="14" t="str">
        <f>_xlfn.XLOOKUP(D2451,'Meal Info'!$A$4:$A$19,'Meal Info'!$B$4:$B$19)</f>
        <v>Vitamin boost</v>
      </c>
      <c r="F2451" s="14" t="str">
        <f>_xlfn.XLOOKUP(D2451,'Meal Info'!$A$4:$A$19,'Meal Info'!$C$4:$C$19)</f>
        <v>Josh</v>
      </c>
      <c r="G2451" s="7">
        <v>8.85</v>
      </c>
      <c r="H2451" s="7">
        <f t="shared" si="156"/>
        <v>0.88500000000000001</v>
      </c>
      <c r="I2451" s="7">
        <f t="shared" si="157"/>
        <v>9.7349999999999994</v>
      </c>
      <c r="J2451" s="7">
        <v>0.11</v>
      </c>
      <c r="K2451" s="7">
        <f t="shared" si="154"/>
        <v>0.97349999999999992</v>
      </c>
      <c r="L2451" s="7" t="s">
        <v>5079</v>
      </c>
      <c r="M2451" s="7">
        <v>8</v>
      </c>
      <c r="N2451" s="7">
        <f>INDEX('Delivery Distances'!$B$6:$K$20,MATCH('Sales Summary_working sheet'!L2451,'Delivery Distances'!$A$6:$A$20,0),MATCH('Sales Summary_working sheet'!M2451,'Delivery Distances'!$B$5:$K$5,0))</f>
        <v>5</v>
      </c>
      <c r="O2451" s="7" cm="1">
        <f t="array" ref="O2451">_xlfn.XLOOKUP(L2451,'Delivery Distances'!$A$6:$A$20,_xlfn.XLOOKUP('Sales Summary_working sheet'!M2451,'Delivery Distances'!$B$5:$K$5,'Delivery Distances'!$B$6:$K$20))</f>
        <v>5</v>
      </c>
      <c r="P2451" s="7">
        <f t="shared" si="155"/>
        <v>9</v>
      </c>
    </row>
    <row r="2452" spans="1:16" ht="15.75" customHeight="1" x14ac:dyDescent="0.15">
      <c r="A2452" s="13">
        <v>43996</v>
      </c>
      <c r="B2452" s="19" t="s">
        <v>5359</v>
      </c>
      <c r="C2452" s="7" t="s">
        <v>2557</v>
      </c>
      <c r="D2452" s="14">
        <v>7</v>
      </c>
      <c r="E2452" s="14" t="str">
        <f>_xlfn.XLOOKUP(D2452,'Meal Info'!$A$4:$A$19,'Meal Info'!$B$4:$B$19)</f>
        <v>Vegan</v>
      </c>
      <c r="F2452" s="14" t="str">
        <f>_xlfn.XLOOKUP(D2452,'Meal Info'!$A$4:$A$19,'Meal Info'!$C$4:$C$19)</f>
        <v>Josh</v>
      </c>
      <c r="G2452" s="7">
        <v>3.32</v>
      </c>
      <c r="H2452" s="7">
        <f t="shared" si="156"/>
        <v>0.33200000000000002</v>
      </c>
      <c r="I2452" s="7">
        <f t="shared" si="157"/>
        <v>3.6519999999999997</v>
      </c>
      <c r="J2452" s="7">
        <v>0.18</v>
      </c>
      <c r="K2452" s="7">
        <f t="shared" si="154"/>
        <v>0.59759999999999991</v>
      </c>
      <c r="L2452" s="7" t="s">
        <v>5078</v>
      </c>
      <c r="M2452" s="7">
        <v>10</v>
      </c>
      <c r="N2452" s="7">
        <f>INDEX('Delivery Distances'!$B$6:$K$20,MATCH('Sales Summary_working sheet'!L2452,'Delivery Distances'!$A$6:$A$20,0),MATCH('Sales Summary_working sheet'!M2452,'Delivery Distances'!$B$5:$K$5,0))</f>
        <v>6</v>
      </c>
      <c r="O2452" s="7" cm="1">
        <f t="array" ref="O2452">_xlfn.XLOOKUP(L2452,'Delivery Distances'!$A$6:$A$20,_xlfn.XLOOKUP('Sales Summary_working sheet'!M2452,'Delivery Distances'!$B$5:$K$5,'Delivery Distances'!$B$6:$K$20))</f>
        <v>6</v>
      </c>
      <c r="P2452" s="7">
        <f t="shared" si="155"/>
        <v>10</v>
      </c>
    </row>
    <row r="2453" spans="1:16" ht="15.75" customHeight="1" x14ac:dyDescent="0.15">
      <c r="A2453" s="13">
        <v>43996</v>
      </c>
      <c r="B2453" s="19" t="s">
        <v>5359</v>
      </c>
      <c r="C2453" s="7" t="s">
        <v>423</v>
      </c>
      <c r="D2453" s="14">
        <v>11</v>
      </c>
      <c r="E2453" s="14" t="str">
        <f>_xlfn.XLOOKUP(D2453,'Meal Info'!$A$4:$A$19,'Meal Info'!$B$4:$B$19)</f>
        <v>Vitamin boost</v>
      </c>
      <c r="F2453" s="14" t="str">
        <f>_xlfn.XLOOKUP(D2453,'Meal Info'!$A$4:$A$19,'Meal Info'!$C$4:$C$19)</f>
        <v>Josh</v>
      </c>
      <c r="G2453" s="7">
        <v>62.03</v>
      </c>
      <c r="H2453" s="7">
        <f t="shared" si="156"/>
        <v>6.2030000000000003</v>
      </c>
      <c r="I2453" s="7">
        <f t="shared" si="157"/>
        <v>68.233000000000004</v>
      </c>
      <c r="J2453" s="7">
        <v>0.33</v>
      </c>
      <c r="K2453" s="7">
        <f t="shared" si="154"/>
        <v>20.469900000000003</v>
      </c>
      <c r="L2453" s="7" t="s">
        <v>5076</v>
      </c>
      <c r="M2453" s="7">
        <v>4</v>
      </c>
      <c r="N2453" s="7">
        <f>INDEX('Delivery Distances'!$B$6:$K$20,MATCH('Sales Summary_working sheet'!L2453,'Delivery Distances'!$A$6:$A$20,0),MATCH('Sales Summary_working sheet'!M2453,'Delivery Distances'!$B$5:$K$5,0))</f>
        <v>11</v>
      </c>
      <c r="O2453" s="7" cm="1">
        <f t="array" ref="O2453">_xlfn.XLOOKUP(L2453,'Delivery Distances'!$A$6:$A$20,_xlfn.XLOOKUP('Sales Summary_working sheet'!M2453,'Delivery Distances'!$B$5:$K$5,'Delivery Distances'!$B$6:$K$20))</f>
        <v>11</v>
      </c>
      <c r="P2453" s="7">
        <f t="shared" si="155"/>
        <v>12.5</v>
      </c>
    </row>
    <row r="2454" spans="1:16" ht="15.75" customHeight="1" x14ac:dyDescent="0.15">
      <c r="A2454" s="13">
        <v>43996</v>
      </c>
      <c r="B2454" s="19" t="s">
        <v>5359</v>
      </c>
      <c r="C2454" s="7" t="s">
        <v>737</v>
      </c>
      <c r="D2454" s="14">
        <v>7</v>
      </c>
      <c r="E2454" s="14" t="str">
        <f>_xlfn.XLOOKUP(D2454,'Meal Info'!$A$4:$A$19,'Meal Info'!$B$4:$B$19)</f>
        <v>Vegan</v>
      </c>
      <c r="F2454" s="14" t="str">
        <f>_xlfn.XLOOKUP(D2454,'Meal Info'!$A$4:$A$19,'Meal Info'!$C$4:$C$19)</f>
        <v>Josh</v>
      </c>
      <c r="G2454" s="7">
        <v>33.590000000000003</v>
      </c>
      <c r="H2454" s="7">
        <f t="shared" si="156"/>
        <v>3.3590000000000004</v>
      </c>
      <c r="I2454" s="7">
        <f t="shared" si="157"/>
        <v>36.949000000000005</v>
      </c>
      <c r="J2454" s="7">
        <v>0.15</v>
      </c>
      <c r="K2454" s="7">
        <f t="shared" si="154"/>
        <v>5.0385</v>
      </c>
      <c r="L2454" s="7" t="s">
        <v>27</v>
      </c>
      <c r="M2454" s="7">
        <v>7</v>
      </c>
      <c r="N2454" s="7">
        <f>INDEX('Delivery Distances'!$B$6:$K$20,MATCH('Sales Summary_working sheet'!L2454,'Delivery Distances'!$A$6:$A$20,0),MATCH('Sales Summary_working sheet'!M2454,'Delivery Distances'!$B$5:$K$5,0))</f>
        <v>14</v>
      </c>
      <c r="O2454" s="7" cm="1">
        <f t="array" ref="O2454">_xlfn.XLOOKUP(L2454,'Delivery Distances'!$A$6:$A$20,_xlfn.XLOOKUP('Sales Summary_working sheet'!M2454,'Delivery Distances'!$B$5:$K$5,'Delivery Distances'!$B$6:$K$20))</f>
        <v>14</v>
      </c>
      <c r="P2454" s="7">
        <f t="shared" si="155"/>
        <v>14</v>
      </c>
    </row>
    <row r="2455" spans="1:16" ht="15.75" customHeight="1" x14ac:dyDescent="0.15">
      <c r="A2455" s="13">
        <v>43996</v>
      </c>
      <c r="B2455" s="19" t="s">
        <v>5359</v>
      </c>
      <c r="C2455" s="7" t="s">
        <v>1288</v>
      </c>
      <c r="D2455" s="14">
        <v>7</v>
      </c>
      <c r="E2455" s="14" t="str">
        <f>_xlfn.XLOOKUP(D2455,'Meal Info'!$A$4:$A$19,'Meal Info'!$B$4:$B$19)</f>
        <v>Vegan</v>
      </c>
      <c r="F2455" s="14" t="str">
        <f>_xlfn.XLOOKUP(D2455,'Meal Info'!$A$4:$A$19,'Meal Info'!$C$4:$C$19)</f>
        <v>Josh</v>
      </c>
      <c r="G2455" s="7">
        <v>73.47</v>
      </c>
      <c r="H2455" s="7">
        <f t="shared" si="156"/>
        <v>7.3470000000000004</v>
      </c>
      <c r="I2455" s="7">
        <f t="shared" si="157"/>
        <v>80.816999999999993</v>
      </c>
      <c r="J2455" s="7">
        <v>0.03</v>
      </c>
      <c r="K2455" s="7">
        <f t="shared" si="154"/>
        <v>2.2040999999999999</v>
      </c>
      <c r="L2455" s="7" t="s">
        <v>29</v>
      </c>
      <c r="M2455" s="7">
        <v>10</v>
      </c>
      <c r="N2455" s="7">
        <f>INDEX('Delivery Distances'!$B$6:$K$20,MATCH('Sales Summary_working sheet'!L2455,'Delivery Distances'!$A$6:$A$20,0),MATCH('Sales Summary_working sheet'!M2455,'Delivery Distances'!$B$5:$K$5,0))</f>
        <v>15</v>
      </c>
      <c r="O2455" s="7" cm="1">
        <f t="array" ref="O2455">_xlfn.XLOOKUP(L2455,'Delivery Distances'!$A$6:$A$20,_xlfn.XLOOKUP('Sales Summary_working sheet'!M2455,'Delivery Distances'!$B$5:$K$5,'Delivery Distances'!$B$6:$K$20))</f>
        <v>15</v>
      </c>
      <c r="P2455" s="7">
        <f t="shared" si="155"/>
        <v>14.5</v>
      </c>
    </row>
    <row r="2456" spans="1:16" ht="15.75" customHeight="1" x14ac:dyDescent="0.15">
      <c r="A2456" s="13">
        <v>43996</v>
      </c>
      <c r="B2456" s="19" t="s">
        <v>5359</v>
      </c>
      <c r="C2456" s="7" t="s">
        <v>242</v>
      </c>
      <c r="D2456" s="14">
        <v>7</v>
      </c>
      <c r="E2456" s="14" t="str">
        <f>_xlfn.XLOOKUP(D2456,'Meal Info'!$A$4:$A$19,'Meal Info'!$B$4:$B$19)</f>
        <v>Vegan</v>
      </c>
      <c r="F2456" s="14" t="str">
        <f>_xlfn.XLOOKUP(D2456,'Meal Info'!$A$4:$A$19,'Meal Info'!$C$4:$C$19)</f>
        <v>Josh</v>
      </c>
      <c r="G2456" s="7">
        <v>36.14</v>
      </c>
      <c r="H2456" s="7">
        <f t="shared" si="156"/>
        <v>3.6140000000000003</v>
      </c>
      <c r="I2456" s="7">
        <f t="shared" si="157"/>
        <v>39.753999999999998</v>
      </c>
      <c r="J2456" s="7">
        <v>0.25</v>
      </c>
      <c r="K2456" s="7">
        <f t="shared" si="154"/>
        <v>9.0350000000000001</v>
      </c>
      <c r="L2456" s="7" t="s">
        <v>5075</v>
      </c>
      <c r="M2456" s="7">
        <v>1</v>
      </c>
      <c r="N2456" s="7">
        <f>INDEX('Delivery Distances'!$B$6:$K$20,MATCH('Sales Summary_working sheet'!L2456,'Delivery Distances'!$A$6:$A$20,0),MATCH('Sales Summary_working sheet'!M2456,'Delivery Distances'!$B$5:$K$5,0))</f>
        <v>3</v>
      </c>
      <c r="O2456" s="7" cm="1">
        <f t="array" ref="O2456">_xlfn.XLOOKUP(L2456,'Delivery Distances'!$A$6:$A$20,_xlfn.XLOOKUP('Sales Summary_working sheet'!M2456,'Delivery Distances'!$B$5:$K$5,'Delivery Distances'!$B$6:$K$20))</f>
        <v>3</v>
      </c>
      <c r="P2456" s="7">
        <f t="shared" si="155"/>
        <v>7</v>
      </c>
    </row>
    <row r="2457" spans="1:16" ht="15.75" customHeight="1" x14ac:dyDescent="0.15">
      <c r="A2457" s="13">
        <v>43996</v>
      </c>
      <c r="B2457" s="19" t="s">
        <v>5359</v>
      </c>
      <c r="C2457" s="7" t="s">
        <v>2759</v>
      </c>
      <c r="D2457" s="14">
        <v>7</v>
      </c>
      <c r="E2457" s="14" t="str">
        <f>_xlfn.XLOOKUP(D2457,'Meal Info'!$A$4:$A$19,'Meal Info'!$B$4:$B$19)</f>
        <v>Vegan</v>
      </c>
      <c r="F2457" s="14" t="str">
        <f>_xlfn.XLOOKUP(D2457,'Meal Info'!$A$4:$A$19,'Meal Info'!$C$4:$C$19)</f>
        <v>Josh</v>
      </c>
      <c r="G2457" s="7">
        <v>20</v>
      </c>
      <c r="H2457" s="7">
        <f t="shared" si="156"/>
        <v>2</v>
      </c>
      <c r="I2457" s="7">
        <f t="shared" si="157"/>
        <v>22</v>
      </c>
      <c r="J2457" s="7">
        <v>0.35</v>
      </c>
      <c r="K2457" s="7">
        <f t="shared" si="154"/>
        <v>7</v>
      </c>
      <c r="L2457" s="7" t="s">
        <v>31</v>
      </c>
      <c r="M2457" s="7">
        <v>7</v>
      </c>
      <c r="N2457" s="7">
        <f>INDEX('Delivery Distances'!$B$6:$K$20,MATCH('Sales Summary_working sheet'!L2457,'Delivery Distances'!$A$6:$A$20,0),MATCH('Sales Summary_working sheet'!M2457,'Delivery Distances'!$B$5:$K$5,0))</f>
        <v>5</v>
      </c>
      <c r="O2457" s="7" cm="1">
        <f t="array" ref="O2457">_xlfn.XLOOKUP(L2457,'Delivery Distances'!$A$6:$A$20,_xlfn.XLOOKUP('Sales Summary_working sheet'!M2457,'Delivery Distances'!$B$5:$K$5,'Delivery Distances'!$B$6:$K$20))</f>
        <v>5</v>
      </c>
      <c r="P2457" s="7">
        <f t="shared" si="155"/>
        <v>9</v>
      </c>
    </row>
    <row r="2458" spans="1:16" ht="15.75" customHeight="1" x14ac:dyDescent="0.15">
      <c r="A2458" s="13">
        <v>43996</v>
      </c>
      <c r="B2458" s="19" t="s">
        <v>5359</v>
      </c>
      <c r="C2458" s="7" t="s">
        <v>1663</v>
      </c>
      <c r="D2458" s="14">
        <v>7</v>
      </c>
      <c r="E2458" s="14" t="str">
        <f>_xlfn.XLOOKUP(D2458,'Meal Info'!$A$4:$A$19,'Meal Info'!$B$4:$B$19)</f>
        <v>Vegan</v>
      </c>
      <c r="F2458" s="14" t="str">
        <f>_xlfn.XLOOKUP(D2458,'Meal Info'!$A$4:$A$19,'Meal Info'!$C$4:$C$19)</f>
        <v>Josh</v>
      </c>
      <c r="G2458" s="7">
        <v>63.04</v>
      </c>
      <c r="H2458" s="7">
        <f t="shared" si="156"/>
        <v>6.3040000000000003</v>
      </c>
      <c r="I2458" s="7">
        <f t="shared" si="157"/>
        <v>69.343999999999994</v>
      </c>
      <c r="J2458" s="7">
        <v>0.37</v>
      </c>
      <c r="K2458" s="7">
        <f t="shared" si="154"/>
        <v>23.3248</v>
      </c>
      <c r="L2458" s="7" t="s">
        <v>28</v>
      </c>
      <c r="M2458" s="7">
        <v>1</v>
      </c>
      <c r="N2458" s="7">
        <f>INDEX('Delivery Distances'!$B$6:$K$20,MATCH('Sales Summary_working sheet'!L2458,'Delivery Distances'!$A$6:$A$20,0),MATCH('Sales Summary_working sheet'!M2458,'Delivery Distances'!$B$5:$K$5,0))</f>
        <v>18</v>
      </c>
      <c r="O2458" s="7" cm="1">
        <f t="array" ref="O2458">_xlfn.XLOOKUP(L2458,'Delivery Distances'!$A$6:$A$20,_xlfn.XLOOKUP('Sales Summary_working sheet'!M2458,'Delivery Distances'!$B$5:$K$5,'Delivery Distances'!$B$6:$K$20))</f>
        <v>18</v>
      </c>
      <c r="P2458" s="7">
        <f t="shared" si="155"/>
        <v>16</v>
      </c>
    </row>
    <row r="2459" spans="1:16" ht="15.75" customHeight="1" x14ac:dyDescent="0.15">
      <c r="A2459" s="13">
        <v>43996</v>
      </c>
      <c r="B2459" s="19" t="s">
        <v>5359</v>
      </c>
      <c r="C2459" s="7" t="s">
        <v>1816</v>
      </c>
      <c r="D2459" s="14">
        <v>2</v>
      </c>
      <c r="E2459" s="14" t="str">
        <f>_xlfn.XLOOKUP(D2459,'Meal Info'!$A$4:$A$19,'Meal Info'!$B$4:$B$19)</f>
        <v>Tuna</v>
      </c>
      <c r="F2459" s="14" t="str">
        <f>_xlfn.XLOOKUP(D2459,'Meal Info'!$A$4:$A$19,'Meal Info'!$C$4:$C$19)</f>
        <v>Josh</v>
      </c>
      <c r="G2459" s="7">
        <v>62.32</v>
      </c>
      <c r="H2459" s="7">
        <f t="shared" si="156"/>
        <v>6.2320000000000002</v>
      </c>
      <c r="I2459" s="7">
        <f t="shared" si="157"/>
        <v>68.552000000000007</v>
      </c>
      <c r="J2459" s="7">
        <v>0.28000000000000003</v>
      </c>
      <c r="K2459" s="7">
        <f t="shared" si="154"/>
        <v>17.4496</v>
      </c>
      <c r="L2459" s="7" t="s">
        <v>5083</v>
      </c>
      <c r="M2459" s="7">
        <v>2</v>
      </c>
      <c r="N2459" s="7">
        <f>INDEX('Delivery Distances'!$B$6:$K$20,MATCH('Sales Summary_working sheet'!L2459,'Delivery Distances'!$A$6:$A$20,0),MATCH('Sales Summary_working sheet'!M2459,'Delivery Distances'!$B$5:$K$5,0))</f>
        <v>1</v>
      </c>
      <c r="O2459" s="7" cm="1">
        <f t="array" ref="O2459">_xlfn.XLOOKUP(L2459,'Delivery Distances'!$A$6:$A$20,_xlfn.XLOOKUP('Sales Summary_working sheet'!M2459,'Delivery Distances'!$B$5:$K$5,'Delivery Distances'!$B$6:$K$20))</f>
        <v>1</v>
      </c>
      <c r="P2459" s="7">
        <f t="shared" si="155"/>
        <v>3</v>
      </c>
    </row>
    <row r="2460" spans="1:16" ht="15.75" customHeight="1" x14ac:dyDescent="0.15">
      <c r="A2460" s="13">
        <v>43996</v>
      </c>
      <c r="B2460" s="19" t="s">
        <v>5359</v>
      </c>
      <c r="C2460" s="7" t="s">
        <v>205</v>
      </c>
      <c r="D2460" s="14">
        <v>7</v>
      </c>
      <c r="E2460" s="14" t="str">
        <f>_xlfn.XLOOKUP(D2460,'Meal Info'!$A$4:$A$19,'Meal Info'!$B$4:$B$19)</f>
        <v>Vegan</v>
      </c>
      <c r="F2460" s="14" t="str">
        <f>_xlfn.XLOOKUP(D2460,'Meal Info'!$A$4:$A$19,'Meal Info'!$C$4:$C$19)</f>
        <v>Josh</v>
      </c>
      <c r="G2460" s="7">
        <v>82.75</v>
      </c>
      <c r="H2460" s="7">
        <f t="shared" si="156"/>
        <v>8.2750000000000004</v>
      </c>
      <c r="I2460" s="7">
        <f t="shared" si="157"/>
        <v>91.025000000000006</v>
      </c>
      <c r="J2460" s="7">
        <v>0.31</v>
      </c>
      <c r="K2460" s="7">
        <f t="shared" si="154"/>
        <v>25.6525</v>
      </c>
      <c r="L2460" s="7" t="s">
        <v>30</v>
      </c>
      <c r="M2460" s="7">
        <v>6</v>
      </c>
      <c r="N2460" s="7">
        <f>INDEX('Delivery Distances'!$B$6:$K$20,MATCH('Sales Summary_working sheet'!L2460,'Delivery Distances'!$A$6:$A$20,0),MATCH('Sales Summary_working sheet'!M2460,'Delivery Distances'!$B$5:$K$5,0))</f>
        <v>15</v>
      </c>
      <c r="O2460" s="7" cm="1">
        <f t="array" ref="O2460">_xlfn.XLOOKUP(L2460,'Delivery Distances'!$A$6:$A$20,_xlfn.XLOOKUP('Sales Summary_working sheet'!M2460,'Delivery Distances'!$B$5:$K$5,'Delivery Distances'!$B$6:$K$20))</f>
        <v>15</v>
      </c>
      <c r="P2460" s="7">
        <f t="shared" si="155"/>
        <v>14.5</v>
      </c>
    </row>
    <row r="2461" spans="1:16" ht="15.75" customHeight="1" x14ac:dyDescent="0.15">
      <c r="A2461" s="13">
        <v>43996</v>
      </c>
      <c r="B2461" s="19" t="s">
        <v>5359</v>
      </c>
      <c r="C2461" s="7" t="s">
        <v>98</v>
      </c>
      <c r="D2461" s="14">
        <v>2</v>
      </c>
      <c r="E2461" s="14" t="str">
        <f>_xlfn.XLOOKUP(D2461,'Meal Info'!$A$4:$A$19,'Meal Info'!$B$4:$B$19)</f>
        <v>Tuna</v>
      </c>
      <c r="F2461" s="14" t="str">
        <f>_xlfn.XLOOKUP(D2461,'Meal Info'!$A$4:$A$19,'Meal Info'!$C$4:$C$19)</f>
        <v>Josh</v>
      </c>
      <c r="G2461" s="7">
        <v>15.39</v>
      </c>
      <c r="H2461" s="7">
        <f t="shared" si="156"/>
        <v>1.5390000000000001</v>
      </c>
      <c r="I2461" s="7">
        <f t="shared" si="157"/>
        <v>16.929000000000002</v>
      </c>
      <c r="J2461" s="7">
        <v>0.24</v>
      </c>
      <c r="K2461" s="7">
        <f t="shared" si="154"/>
        <v>3.6936</v>
      </c>
      <c r="L2461" s="7" t="s">
        <v>29</v>
      </c>
      <c r="M2461" s="7">
        <v>8</v>
      </c>
      <c r="N2461" s="7">
        <f>INDEX('Delivery Distances'!$B$6:$K$20,MATCH('Sales Summary_working sheet'!L2461,'Delivery Distances'!$A$6:$A$20,0),MATCH('Sales Summary_working sheet'!M2461,'Delivery Distances'!$B$5:$K$5,0))</f>
        <v>3</v>
      </c>
      <c r="O2461" s="7" cm="1">
        <f t="array" ref="O2461">_xlfn.XLOOKUP(L2461,'Delivery Distances'!$A$6:$A$20,_xlfn.XLOOKUP('Sales Summary_working sheet'!M2461,'Delivery Distances'!$B$5:$K$5,'Delivery Distances'!$B$6:$K$20))</f>
        <v>3</v>
      </c>
      <c r="P2461" s="7">
        <f t="shared" si="155"/>
        <v>7</v>
      </c>
    </row>
    <row r="2462" spans="1:16" ht="15.75" customHeight="1" x14ac:dyDescent="0.15">
      <c r="A2462" s="13">
        <v>43996</v>
      </c>
      <c r="B2462" s="19" t="s">
        <v>5359</v>
      </c>
      <c r="C2462" s="7" t="s">
        <v>2519</v>
      </c>
      <c r="D2462" s="14">
        <v>2</v>
      </c>
      <c r="E2462" s="14" t="str">
        <f>_xlfn.XLOOKUP(D2462,'Meal Info'!$A$4:$A$19,'Meal Info'!$B$4:$B$19)</f>
        <v>Tuna</v>
      </c>
      <c r="F2462" s="14" t="str">
        <f>_xlfn.XLOOKUP(D2462,'Meal Info'!$A$4:$A$19,'Meal Info'!$C$4:$C$19)</f>
        <v>Josh</v>
      </c>
      <c r="G2462" s="7">
        <v>32.409999999999997</v>
      </c>
      <c r="H2462" s="7">
        <f t="shared" si="156"/>
        <v>3.2409999999999997</v>
      </c>
      <c r="I2462" s="7">
        <f t="shared" si="157"/>
        <v>35.650999999999996</v>
      </c>
      <c r="J2462" s="7">
        <v>0.17</v>
      </c>
      <c r="K2462" s="7">
        <f t="shared" si="154"/>
        <v>5.5096999999999996</v>
      </c>
      <c r="L2462" s="7" t="s">
        <v>5083</v>
      </c>
      <c r="M2462" s="7">
        <v>9</v>
      </c>
      <c r="N2462" s="7">
        <f>INDEX('Delivery Distances'!$B$6:$K$20,MATCH('Sales Summary_working sheet'!L2462,'Delivery Distances'!$A$6:$A$20,0),MATCH('Sales Summary_working sheet'!M2462,'Delivery Distances'!$B$5:$K$5,0))</f>
        <v>2</v>
      </c>
      <c r="O2462" s="7" cm="1">
        <f t="array" ref="O2462">_xlfn.XLOOKUP(L2462,'Delivery Distances'!$A$6:$A$20,_xlfn.XLOOKUP('Sales Summary_working sheet'!M2462,'Delivery Distances'!$B$5:$K$5,'Delivery Distances'!$B$6:$K$20))</f>
        <v>2</v>
      </c>
      <c r="P2462" s="7">
        <f t="shared" si="155"/>
        <v>6</v>
      </c>
    </row>
    <row r="2463" spans="1:16" ht="15.75" customHeight="1" x14ac:dyDescent="0.15">
      <c r="A2463" s="13">
        <v>43996</v>
      </c>
      <c r="B2463" s="19" t="s">
        <v>5359</v>
      </c>
      <c r="C2463" s="7" t="s">
        <v>4456</v>
      </c>
      <c r="D2463" s="14">
        <v>2</v>
      </c>
      <c r="E2463" s="14" t="str">
        <f>_xlfn.XLOOKUP(D2463,'Meal Info'!$A$4:$A$19,'Meal Info'!$B$4:$B$19)</f>
        <v>Tuna</v>
      </c>
      <c r="F2463" s="14" t="str">
        <f>_xlfn.XLOOKUP(D2463,'Meal Info'!$A$4:$A$19,'Meal Info'!$C$4:$C$19)</f>
        <v>Josh</v>
      </c>
      <c r="G2463" s="7">
        <v>0.05</v>
      </c>
      <c r="H2463" s="7">
        <f t="shared" si="156"/>
        <v>5.000000000000001E-3</v>
      </c>
      <c r="I2463" s="7">
        <f t="shared" si="157"/>
        <v>5.5000000000000007E-2</v>
      </c>
      <c r="J2463" s="7">
        <v>0.23</v>
      </c>
      <c r="K2463" s="7">
        <f t="shared" si="154"/>
        <v>1.1500000000000002E-2</v>
      </c>
      <c r="L2463" s="7" t="s">
        <v>27</v>
      </c>
      <c r="M2463" s="7">
        <v>3</v>
      </c>
      <c r="N2463" s="7">
        <f>INDEX('Delivery Distances'!$B$6:$K$20,MATCH('Sales Summary_working sheet'!L2463,'Delivery Distances'!$A$6:$A$20,0),MATCH('Sales Summary_working sheet'!M2463,'Delivery Distances'!$B$5:$K$5,0))</f>
        <v>17</v>
      </c>
      <c r="O2463" s="7" cm="1">
        <f t="array" ref="O2463">_xlfn.XLOOKUP(L2463,'Delivery Distances'!$A$6:$A$20,_xlfn.XLOOKUP('Sales Summary_working sheet'!M2463,'Delivery Distances'!$B$5:$K$5,'Delivery Distances'!$B$6:$K$20))</f>
        <v>17</v>
      </c>
      <c r="P2463" s="7">
        <f t="shared" si="155"/>
        <v>15.5</v>
      </c>
    </row>
    <row r="2464" spans="1:16" ht="15.75" customHeight="1" x14ac:dyDescent="0.15">
      <c r="A2464" s="13">
        <v>43996</v>
      </c>
      <c r="B2464" s="19" t="s">
        <v>5359</v>
      </c>
      <c r="C2464" s="7" t="s">
        <v>1256</v>
      </c>
      <c r="D2464" s="14">
        <v>7</v>
      </c>
      <c r="E2464" s="14" t="str">
        <f>_xlfn.XLOOKUP(D2464,'Meal Info'!$A$4:$A$19,'Meal Info'!$B$4:$B$19)</f>
        <v>Vegan</v>
      </c>
      <c r="F2464" s="14" t="str">
        <f>_xlfn.XLOOKUP(D2464,'Meal Info'!$A$4:$A$19,'Meal Info'!$C$4:$C$19)</f>
        <v>Josh</v>
      </c>
      <c r="G2464" s="7">
        <v>36.03</v>
      </c>
      <c r="H2464" s="7">
        <f t="shared" si="156"/>
        <v>3.6030000000000002</v>
      </c>
      <c r="I2464" s="7">
        <f t="shared" si="157"/>
        <v>39.633000000000003</v>
      </c>
      <c r="J2464" s="7">
        <v>0.26</v>
      </c>
      <c r="K2464" s="7">
        <f t="shared" si="154"/>
        <v>9.3678000000000008</v>
      </c>
      <c r="L2464" s="7" t="s">
        <v>5080</v>
      </c>
      <c r="M2464" s="7">
        <v>8</v>
      </c>
      <c r="N2464" s="7">
        <f>INDEX('Delivery Distances'!$B$6:$K$20,MATCH('Sales Summary_working sheet'!L2464,'Delivery Distances'!$A$6:$A$20,0),MATCH('Sales Summary_working sheet'!M2464,'Delivery Distances'!$B$5:$K$5,0))</f>
        <v>2</v>
      </c>
      <c r="O2464" s="7" cm="1">
        <f t="array" ref="O2464">_xlfn.XLOOKUP(L2464,'Delivery Distances'!$A$6:$A$20,_xlfn.XLOOKUP('Sales Summary_working sheet'!M2464,'Delivery Distances'!$B$5:$K$5,'Delivery Distances'!$B$6:$K$20))</f>
        <v>2</v>
      </c>
      <c r="P2464" s="7">
        <f t="shared" si="155"/>
        <v>6</v>
      </c>
    </row>
    <row r="2465" spans="1:16" ht="15.75" customHeight="1" x14ac:dyDescent="0.15">
      <c r="A2465" s="13">
        <v>43996</v>
      </c>
      <c r="B2465" s="19" t="s">
        <v>5359</v>
      </c>
      <c r="C2465" s="7" t="s">
        <v>2143</v>
      </c>
      <c r="D2465" s="14">
        <v>11</v>
      </c>
      <c r="E2465" s="14" t="str">
        <f>_xlfn.XLOOKUP(D2465,'Meal Info'!$A$4:$A$19,'Meal Info'!$B$4:$B$19)</f>
        <v>Vitamin boost</v>
      </c>
      <c r="F2465" s="14" t="str">
        <f>_xlfn.XLOOKUP(D2465,'Meal Info'!$A$4:$A$19,'Meal Info'!$C$4:$C$19)</f>
        <v>Josh</v>
      </c>
      <c r="G2465" s="7">
        <v>36.57</v>
      </c>
      <c r="H2465" s="7">
        <f t="shared" si="156"/>
        <v>3.657</v>
      </c>
      <c r="I2465" s="7">
        <f t="shared" si="157"/>
        <v>40.227000000000004</v>
      </c>
      <c r="J2465" s="7">
        <v>0.17</v>
      </c>
      <c r="K2465" s="7">
        <f t="shared" si="154"/>
        <v>6.2169000000000008</v>
      </c>
      <c r="L2465" s="7" t="s">
        <v>5080</v>
      </c>
      <c r="M2465" s="7">
        <v>5</v>
      </c>
      <c r="N2465" s="7">
        <f>INDEX('Delivery Distances'!$B$6:$K$20,MATCH('Sales Summary_working sheet'!L2465,'Delivery Distances'!$A$6:$A$20,0),MATCH('Sales Summary_working sheet'!M2465,'Delivery Distances'!$B$5:$K$5,0))</f>
        <v>5</v>
      </c>
      <c r="O2465" s="7" cm="1">
        <f t="array" ref="O2465">_xlfn.XLOOKUP(L2465,'Delivery Distances'!$A$6:$A$20,_xlfn.XLOOKUP('Sales Summary_working sheet'!M2465,'Delivery Distances'!$B$5:$K$5,'Delivery Distances'!$B$6:$K$20))</f>
        <v>5</v>
      </c>
      <c r="P2465" s="7">
        <f t="shared" si="155"/>
        <v>9</v>
      </c>
    </row>
    <row r="2466" spans="1:16" ht="15.75" customHeight="1" x14ac:dyDescent="0.15">
      <c r="A2466" s="13">
        <v>43996</v>
      </c>
      <c r="B2466" s="19" t="s">
        <v>5359</v>
      </c>
      <c r="C2466" s="7" t="s">
        <v>2168</v>
      </c>
      <c r="D2466" s="14">
        <v>7</v>
      </c>
      <c r="E2466" s="14" t="str">
        <f>_xlfn.XLOOKUP(D2466,'Meal Info'!$A$4:$A$19,'Meal Info'!$B$4:$B$19)</f>
        <v>Vegan</v>
      </c>
      <c r="F2466" s="14" t="str">
        <f>_xlfn.XLOOKUP(D2466,'Meal Info'!$A$4:$A$19,'Meal Info'!$C$4:$C$19)</f>
        <v>Josh</v>
      </c>
      <c r="G2466" s="7">
        <v>74.150000000000006</v>
      </c>
      <c r="H2466" s="7">
        <f t="shared" si="156"/>
        <v>7.4150000000000009</v>
      </c>
      <c r="I2466" s="7">
        <f t="shared" si="157"/>
        <v>81.565000000000012</v>
      </c>
      <c r="J2466" s="7">
        <v>0.26</v>
      </c>
      <c r="K2466" s="7">
        <f t="shared" si="154"/>
        <v>19.279000000000003</v>
      </c>
      <c r="L2466" s="7" t="s">
        <v>29</v>
      </c>
      <c r="M2466" s="7">
        <v>5</v>
      </c>
      <c r="N2466" s="7">
        <f>INDEX('Delivery Distances'!$B$6:$K$20,MATCH('Sales Summary_working sheet'!L2466,'Delivery Distances'!$A$6:$A$20,0),MATCH('Sales Summary_working sheet'!M2466,'Delivery Distances'!$B$5:$K$5,0))</f>
        <v>14</v>
      </c>
      <c r="O2466" s="7" cm="1">
        <f t="array" ref="O2466">_xlfn.XLOOKUP(L2466,'Delivery Distances'!$A$6:$A$20,_xlfn.XLOOKUP('Sales Summary_working sheet'!M2466,'Delivery Distances'!$B$5:$K$5,'Delivery Distances'!$B$6:$K$20))</f>
        <v>14</v>
      </c>
      <c r="P2466" s="7">
        <f t="shared" si="155"/>
        <v>14</v>
      </c>
    </row>
    <row r="2467" spans="1:16" ht="15.75" customHeight="1" x14ac:dyDescent="0.15">
      <c r="A2467" s="13">
        <v>43996</v>
      </c>
      <c r="B2467" s="19" t="s">
        <v>5359</v>
      </c>
      <c r="C2467" s="7" t="s">
        <v>2042</v>
      </c>
      <c r="D2467" s="14">
        <v>2</v>
      </c>
      <c r="E2467" s="14" t="str">
        <f>_xlfn.XLOOKUP(D2467,'Meal Info'!$A$4:$A$19,'Meal Info'!$B$4:$B$19)</f>
        <v>Tuna</v>
      </c>
      <c r="F2467" s="14" t="str">
        <f>_xlfn.XLOOKUP(D2467,'Meal Info'!$A$4:$A$19,'Meal Info'!$C$4:$C$19)</f>
        <v>Josh</v>
      </c>
      <c r="G2467" s="7">
        <v>37.18</v>
      </c>
      <c r="H2467" s="7">
        <f t="shared" si="156"/>
        <v>3.718</v>
      </c>
      <c r="I2467" s="7">
        <f t="shared" si="157"/>
        <v>40.897999999999996</v>
      </c>
      <c r="J2467" s="7">
        <v>0.2</v>
      </c>
      <c r="K2467" s="7">
        <f t="shared" si="154"/>
        <v>7.4359999999999999</v>
      </c>
      <c r="L2467" s="7" t="s">
        <v>31</v>
      </c>
      <c r="M2467" s="7">
        <v>9</v>
      </c>
      <c r="N2467" s="7">
        <f>INDEX('Delivery Distances'!$B$6:$K$20,MATCH('Sales Summary_working sheet'!L2467,'Delivery Distances'!$A$6:$A$20,0),MATCH('Sales Summary_working sheet'!M2467,'Delivery Distances'!$B$5:$K$5,0))</f>
        <v>14</v>
      </c>
      <c r="O2467" s="7" cm="1">
        <f t="array" ref="O2467">_xlfn.XLOOKUP(L2467,'Delivery Distances'!$A$6:$A$20,_xlfn.XLOOKUP('Sales Summary_working sheet'!M2467,'Delivery Distances'!$B$5:$K$5,'Delivery Distances'!$B$6:$K$20))</f>
        <v>14</v>
      </c>
      <c r="P2467" s="7">
        <f t="shared" si="155"/>
        <v>14</v>
      </c>
    </row>
    <row r="2468" spans="1:16" ht="15.75" customHeight="1" x14ac:dyDescent="0.15">
      <c r="A2468" s="13">
        <v>43996</v>
      </c>
      <c r="B2468" s="19" t="s">
        <v>5359</v>
      </c>
      <c r="C2468" s="7" t="s">
        <v>1981</v>
      </c>
      <c r="D2468" s="14">
        <v>7</v>
      </c>
      <c r="E2468" s="14" t="str">
        <f>_xlfn.XLOOKUP(D2468,'Meal Info'!$A$4:$A$19,'Meal Info'!$B$4:$B$19)</f>
        <v>Vegan</v>
      </c>
      <c r="F2468" s="14" t="str">
        <f>_xlfn.XLOOKUP(D2468,'Meal Info'!$A$4:$A$19,'Meal Info'!$C$4:$C$19)</f>
        <v>Josh</v>
      </c>
      <c r="G2468" s="7">
        <v>70.459999999999994</v>
      </c>
      <c r="H2468" s="7">
        <f t="shared" si="156"/>
        <v>7.0459999999999994</v>
      </c>
      <c r="I2468" s="7">
        <f t="shared" si="157"/>
        <v>77.506</v>
      </c>
      <c r="J2468" s="7">
        <v>0.34</v>
      </c>
      <c r="K2468" s="7">
        <f t="shared" si="154"/>
        <v>23.956399999999999</v>
      </c>
      <c r="L2468" s="7" t="s">
        <v>5081</v>
      </c>
      <c r="M2468" s="7">
        <v>6</v>
      </c>
      <c r="N2468" s="7">
        <f>INDEX('Delivery Distances'!$B$6:$K$20,MATCH('Sales Summary_working sheet'!L2468,'Delivery Distances'!$A$6:$A$20,0),MATCH('Sales Summary_working sheet'!M2468,'Delivery Distances'!$B$5:$K$5,0))</f>
        <v>3</v>
      </c>
      <c r="O2468" s="7" cm="1">
        <f t="array" ref="O2468">_xlfn.XLOOKUP(L2468,'Delivery Distances'!$A$6:$A$20,_xlfn.XLOOKUP('Sales Summary_working sheet'!M2468,'Delivery Distances'!$B$5:$K$5,'Delivery Distances'!$B$6:$K$20))</f>
        <v>3</v>
      </c>
      <c r="P2468" s="7">
        <f t="shared" si="155"/>
        <v>7</v>
      </c>
    </row>
    <row r="2469" spans="1:16" ht="15.75" customHeight="1" x14ac:dyDescent="0.15">
      <c r="A2469" s="13">
        <v>43996</v>
      </c>
      <c r="B2469" s="19" t="s">
        <v>5359</v>
      </c>
      <c r="C2469" s="7" t="s">
        <v>667</v>
      </c>
      <c r="D2469" s="14">
        <v>7</v>
      </c>
      <c r="E2469" s="14" t="str">
        <f>_xlfn.XLOOKUP(D2469,'Meal Info'!$A$4:$A$19,'Meal Info'!$B$4:$B$19)</f>
        <v>Vegan</v>
      </c>
      <c r="F2469" s="14" t="str">
        <f>_xlfn.XLOOKUP(D2469,'Meal Info'!$A$4:$A$19,'Meal Info'!$C$4:$C$19)</f>
        <v>Josh</v>
      </c>
      <c r="G2469" s="7">
        <v>27.79</v>
      </c>
      <c r="H2469" s="7">
        <f t="shared" si="156"/>
        <v>2.7789999999999999</v>
      </c>
      <c r="I2469" s="7">
        <f t="shared" si="157"/>
        <v>30.568999999999999</v>
      </c>
      <c r="J2469" s="7">
        <v>0.32</v>
      </c>
      <c r="K2469" s="7">
        <f t="shared" si="154"/>
        <v>8.8927999999999994</v>
      </c>
      <c r="L2469" s="7" t="s">
        <v>5077</v>
      </c>
      <c r="M2469" s="7">
        <v>2</v>
      </c>
      <c r="N2469" s="7">
        <f>INDEX('Delivery Distances'!$B$6:$K$20,MATCH('Sales Summary_working sheet'!L2469,'Delivery Distances'!$A$6:$A$20,0),MATCH('Sales Summary_working sheet'!M2469,'Delivery Distances'!$B$5:$K$5,0))</f>
        <v>4</v>
      </c>
      <c r="O2469" s="7" cm="1">
        <f t="array" ref="O2469">_xlfn.XLOOKUP(L2469,'Delivery Distances'!$A$6:$A$20,_xlfn.XLOOKUP('Sales Summary_working sheet'!M2469,'Delivery Distances'!$B$5:$K$5,'Delivery Distances'!$B$6:$K$20))</f>
        <v>4</v>
      </c>
      <c r="P2469" s="7">
        <f t="shared" si="155"/>
        <v>8</v>
      </c>
    </row>
    <row r="2470" spans="1:16" ht="15.75" customHeight="1" x14ac:dyDescent="0.15">
      <c r="A2470" s="13">
        <v>43996</v>
      </c>
      <c r="B2470" s="19" t="s">
        <v>5360</v>
      </c>
      <c r="C2470" s="7" t="s">
        <v>2910</v>
      </c>
      <c r="D2470" s="14">
        <v>7</v>
      </c>
      <c r="E2470" s="14" t="str">
        <f>_xlfn.XLOOKUP(D2470,'Meal Info'!$A$4:$A$19,'Meal Info'!$B$4:$B$19)</f>
        <v>Vegan</v>
      </c>
      <c r="F2470" s="14" t="str">
        <f>_xlfn.XLOOKUP(D2470,'Meal Info'!$A$4:$A$19,'Meal Info'!$C$4:$C$19)</f>
        <v>Josh</v>
      </c>
      <c r="G2470" s="7">
        <v>86.04</v>
      </c>
      <c r="H2470" s="7">
        <f t="shared" si="156"/>
        <v>8.604000000000001</v>
      </c>
      <c r="I2470" s="7">
        <f t="shared" si="157"/>
        <v>94.644000000000005</v>
      </c>
      <c r="J2470" s="7">
        <v>0.04</v>
      </c>
      <c r="K2470" s="7">
        <f t="shared" si="154"/>
        <v>3.4416000000000002</v>
      </c>
      <c r="L2470" s="7" t="s">
        <v>26</v>
      </c>
      <c r="M2470" s="7">
        <v>7</v>
      </c>
      <c r="N2470" s="7">
        <f>INDEX('Delivery Distances'!$B$6:$K$20,MATCH('Sales Summary_working sheet'!L2470,'Delivery Distances'!$A$6:$A$20,0),MATCH('Sales Summary_working sheet'!M2470,'Delivery Distances'!$B$5:$K$5,0))</f>
        <v>16</v>
      </c>
      <c r="O2470" s="7" cm="1">
        <f t="array" ref="O2470">_xlfn.XLOOKUP(L2470,'Delivery Distances'!$A$6:$A$20,_xlfn.XLOOKUP('Sales Summary_working sheet'!M2470,'Delivery Distances'!$B$5:$K$5,'Delivery Distances'!$B$6:$K$20))</f>
        <v>16</v>
      </c>
      <c r="P2470" s="7">
        <f t="shared" si="155"/>
        <v>15</v>
      </c>
    </row>
    <row r="2471" spans="1:16" ht="15.75" customHeight="1" x14ac:dyDescent="0.15">
      <c r="A2471" s="13">
        <v>43996</v>
      </c>
      <c r="B2471" s="19" t="s">
        <v>5360</v>
      </c>
      <c r="C2471" s="7" t="s">
        <v>3182</v>
      </c>
      <c r="D2471" s="14">
        <v>7</v>
      </c>
      <c r="E2471" s="14" t="str">
        <f>_xlfn.XLOOKUP(D2471,'Meal Info'!$A$4:$A$19,'Meal Info'!$B$4:$B$19)</f>
        <v>Vegan</v>
      </c>
      <c r="F2471" s="14" t="str">
        <f>_xlfn.XLOOKUP(D2471,'Meal Info'!$A$4:$A$19,'Meal Info'!$C$4:$C$19)</f>
        <v>Josh</v>
      </c>
      <c r="G2471" s="7">
        <v>78.02</v>
      </c>
      <c r="H2471" s="7">
        <f t="shared" si="156"/>
        <v>7.8019999999999996</v>
      </c>
      <c r="I2471" s="7">
        <f t="shared" si="157"/>
        <v>85.822000000000003</v>
      </c>
      <c r="J2471" s="7">
        <v>0.3</v>
      </c>
      <c r="K2471" s="7">
        <f t="shared" si="154"/>
        <v>23.405999999999999</v>
      </c>
      <c r="L2471" s="7" t="s">
        <v>5075</v>
      </c>
      <c r="M2471" s="7">
        <v>6</v>
      </c>
      <c r="N2471" s="7">
        <f>INDEX('Delivery Distances'!$B$6:$K$20,MATCH('Sales Summary_working sheet'!L2471,'Delivery Distances'!$A$6:$A$20,0),MATCH('Sales Summary_working sheet'!M2471,'Delivery Distances'!$B$5:$K$5,0))</f>
        <v>11</v>
      </c>
      <c r="O2471" s="7" cm="1">
        <f t="array" ref="O2471">_xlfn.XLOOKUP(L2471,'Delivery Distances'!$A$6:$A$20,_xlfn.XLOOKUP('Sales Summary_working sheet'!M2471,'Delivery Distances'!$B$5:$K$5,'Delivery Distances'!$B$6:$K$20))</f>
        <v>11</v>
      </c>
      <c r="P2471" s="7">
        <f t="shared" si="155"/>
        <v>12.5</v>
      </c>
    </row>
    <row r="2472" spans="1:16" ht="15.75" customHeight="1" x14ac:dyDescent="0.15">
      <c r="A2472" s="13">
        <v>43996</v>
      </c>
      <c r="B2472" s="19" t="s">
        <v>5360</v>
      </c>
      <c r="C2472" s="7" t="s">
        <v>3583</v>
      </c>
      <c r="D2472" s="14">
        <v>11</v>
      </c>
      <c r="E2472" s="14" t="str">
        <f>_xlfn.XLOOKUP(D2472,'Meal Info'!$A$4:$A$19,'Meal Info'!$B$4:$B$19)</f>
        <v>Vitamin boost</v>
      </c>
      <c r="F2472" s="14" t="str">
        <f>_xlfn.XLOOKUP(D2472,'Meal Info'!$A$4:$A$19,'Meal Info'!$C$4:$C$19)</f>
        <v>Josh</v>
      </c>
      <c r="G2472" s="7">
        <v>67.67</v>
      </c>
      <c r="H2472" s="7">
        <f t="shared" si="156"/>
        <v>6.7670000000000003</v>
      </c>
      <c r="I2472" s="7">
        <f t="shared" si="157"/>
        <v>74.436999999999998</v>
      </c>
      <c r="J2472" s="7">
        <v>0.37</v>
      </c>
      <c r="K2472" s="7">
        <f t="shared" si="154"/>
        <v>25.0379</v>
      </c>
      <c r="L2472" s="7" t="s">
        <v>5079</v>
      </c>
      <c r="M2472" s="7">
        <v>1</v>
      </c>
      <c r="N2472" s="7">
        <f>INDEX('Delivery Distances'!$B$6:$K$20,MATCH('Sales Summary_working sheet'!L2472,'Delivery Distances'!$A$6:$A$20,0),MATCH('Sales Summary_working sheet'!M2472,'Delivery Distances'!$B$5:$K$5,0))</f>
        <v>5</v>
      </c>
      <c r="O2472" s="7" cm="1">
        <f t="array" ref="O2472">_xlfn.XLOOKUP(L2472,'Delivery Distances'!$A$6:$A$20,_xlfn.XLOOKUP('Sales Summary_working sheet'!M2472,'Delivery Distances'!$B$5:$K$5,'Delivery Distances'!$B$6:$K$20))</f>
        <v>5</v>
      </c>
      <c r="P2472" s="7">
        <f t="shared" si="155"/>
        <v>9</v>
      </c>
    </row>
    <row r="2473" spans="1:16" ht="15.75" customHeight="1" x14ac:dyDescent="0.15">
      <c r="A2473" s="13">
        <v>43996</v>
      </c>
      <c r="B2473" s="19" t="s">
        <v>5360</v>
      </c>
      <c r="C2473" s="7" t="s">
        <v>3521</v>
      </c>
      <c r="D2473" s="14">
        <v>2</v>
      </c>
      <c r="E2473" s="14" t="str">
        <f>_xlfn.XLOOKUP(D2473,'Meal Info'!$A$4:$A$19,'Meal Info'!$B$4:$B$19)</f>
        <v>Tuna</v>
      </c>
      <c r="F2473" s="14" t="str">
        <f>_xlfn.XLOOKUP(D2473,'Meal Info'!$A$4:$A$19,'Meal Info'!$C$4:$C$19)</f>
        <v>Josh</v>
      </c>
      <c r="G2473" s="7">
        <v>61.71</v>
      </c>
      <c r="H2473" s="7">
        <f t="shared" si="156"/>
        <v>6.1710000000000003</v>
      </c>
      <c r="I2473" s="7">
        <f t="shared" si="157"/>
        <v>67.881</v>
      </c>
      <c r="J2473" s="7">
        <v>0.28999999999999998</v>
      </c>
      <c r="K2473" s="7">
        <f t="shared" si="154"/>
        <v>17.895899999999997</v>
      </c>
      <c r="L2473" s="7" t="s">
        <v>5076</v>
      </c>
      <c r="M2473" s="7">
        <v>6</v>
      </c>
      <c r="N2473" s="7">
        <f>INDEX('Delivery Distances'!$B$6:$K$20,MATCH('Sales Summary_working sheet'!L2473,'Delivery Distances'!$A$6:$A$20,0),MATCH('Sales Summary_working sheet'!M2473,'Delivery Distances'!$B$5:$K$5,0))</f>
        <v>9</v>
      </c>
      <c r="O2473" s="7" cm="1">
        <f t="array" ref="O2473">_xlfn.XLOOKUP(L2473,'Delivery Distances'!$A$6:$A$20,_xlfn.XLOOKUP('Sales Summary_working sheet'!M2473,'Delivery Distances'!$B$5:$K$5,'Delivery Distances'!$B$6:$K$20))</f>
        <v>9</v>
      </c>
      <c r="P2473" s="7">
        <f t="shared" si="155"/>
        <v>11.5</v>
      </c>
    </row>
    <row r="2474" spans="1:16" ht="15.75" customHeight="1" x14ac:dyDescent="0.15">
      <c r="A2474" s="13">
        <v>43996</v>
      </c>
      <c r="B2474" s="19" t="s">
        <v>5360</v>
      </c>
      <c r="C2474" s="7" t="s">
        <v>2800</v>
      </c>
      <c r="D2474" s="14">
        <v>2</v>
      </c>
      <c r="E2474" s="14" t="str">
        <f>_xlfn.XLOOKUP(D2474,'Meal Info'!$A$4:$A$19,'Meal Info'!$B$4:$B$19)</f>
        <v>Tuna</v>
      </c>
      <c r="F2474" s="14" t="str">
        <f>_xlfn.XLOOKUP(D2474,'Meal Info'!$A$4:$A$19,'Meal Info'!$C$4:$C$19)</f>
        <v>Josh</v>
      </c>
      <c r="G2474" s="7">
        <v>90.53</v>
      </c>
      <c r="H2474" s="7">
        <f t="shared" si="156"/>
        <v>9.0530000000000008</v>
      </c>
      <c r="I2474" s="7">
        <f t="shared" si="157"/>
        <v>99.582999999999998</v>
      </c>
      <c r="J2474" s="7">
        <v>0.01</v>
      </c>
      <c r="K2474" s="7">
        <f t="shared" si="154"/>
        <v>0.90529999999999999</v>
      </c>
      <c r="L2474" s="7" t="s">
        <v>26</v>
      </c>
      <c r="M2474" s="7">
        <v>6</v>
      </c>
      <c r="N2474" s="7">
        <f>INDEX('Delivery Distances'!$B$6:$K$20,MATCH('Sales Summary_working sheet'!L2474,'Delivery Distances'!$A$6:$A$20,0),MATCH('Sales Summary_working sheet'!M2474,'Delivery Distances'!$B$5:$K$5,0))</f>
        <v>14</v>
      </c>
      <c r="O2474" s="7" cm="1">
        <f t="array" ref="O2474">_xlfn.XLOOKUP(L2474,'Delivery Distances'!$A$6:$A$20,_xlfn.XLOOKUP('Sales Summary_working sheet'!M2474,'Delivery Distances'!$B$5:$K$5,'Delivery Distances'!$B$6:$K$20))</f>
        <v>14</v>
      </c>
      <c r="P2474" s="7">
        <f t="shared" si="155"/>
        <v>14</v>
      </c>
    </row>
    <row r="2475" spans="1:16" ht="15.75" customHeight="1" x14ac:dyDescent="0.15">
      <c r="A2475" s="13">
        <v>43996</v>
      </c>
      <c r="B2475" s="19" t="s">
        <v>5360</v>
      </c>
      <c r="C2475" s="7" t="s">
        <v>3473</v>
      </c>
      <c r="D2475" s="14">
        <v>11</v>
      </c>
      <c r="E2475" s="14" t="str">
        <f>_xlfn.XLOOKUP(D2475,'Meal Info'!$A$4:$A$19,'Meal Info'!$B$4:$B$19)</f>
        <v>Vitamin boost</v>
      </c>
      <c r="F2475" s="14" t="str">
        <f>_xlfn.XLOOKUP(D2475,'Meal Info'!$A$4:$A$19,'Meal Info'!$C$4:$C$19)</f>
        <v>Josh</v>
      </c>
      <c r="G2475" s="7">
        <v>4.07</v>
      </c>
      <c r="H2475" s="7">
        <f t="shared" si="156"/>
        <v>0.40700000000000003</v>
      </c>
      <c r="I2475" s="7">
        <f t="shared" si="157"/>
        <v>4.4770000000000003</v>
      </c>
      <c r="J2475" s="7">
        <v>0.22</v>
      </c>
      <c r="K2475" s="7">
        <f t="shared" si="154"/>
        <v>0.89540000000000008</v>
      </c>
      <c r="L2475" s="7" t="s">
        <v>27</v>
      </c>
      <c r="M2475" s="7">
        <v>7</v>
      </c>
      <c r="N2475" s="7">
        <f>INDEX('Delivery Distances'!$B$6:$K$20,MATCH('Sales Summary_working sheet'!L2475,'Delivery Distances'!$A$6:$A$20,0),MATCH('Sales Summary_working sheet'!M2475,'Delivery Distances'!$B$5:$K$5,0))</f>
        <v>14</v>
      </c>
      <c r="O2475" s="7" cm="1">
        <f t="array" ref="O2475">_xlfn.XLOOKUP(L2475,'Delivery Distances'!$A$6:$A$20,_xlfn.XLOOKUP('Sales Summary_working sheet'!M2475,'Delivery Distances'!$B$5:$K$5,'Delivery Distances'!$B$6:$K$20))</f>
        <v>14</v>
      </c>
      <c r="P2475" s="7">
        <f t="shared" si="155"/>
        <v>14</v>
      </c>
    </row>
    <row r="2476" spans="1:16" ht="15.75" customHeight="1" x14ac:dyDescent="0.15">
      <c r="A2476" s="13">
        <v>43996</v>
      </c>
      <c r="B2476" s="19" t="s">
        <v>5360</v>
      </c>
      <c r="C2476" s="7" t="s">
        <v>3300</v>
      </c>
      <c r="D2476" s="14">
        <v>7</v>
      </c>
      <c r="E2476" s="14" t="str">
        <f>_xlfn.XLOOKUP(D2476,'Meal Info'!$A$4:$A$19,'Meal Info'!$B$4:$B$19)</f>
        <v>Vegan</v>
      </c>
      <c r="F2476" s="14" t="str">
        <f>_xlfn.XLOOKUP(D2476,'Meal Info'!$A$4:$A$19,'Meal Info'!$C$4:$C$19)</f>
        <v>Josh</v>
      </c>
      <c r="G2476" s="7">
        <v>24.9</v>
      </c>
      <c r="H2476" s="7">
        <f t="shared" si="156"/>
        <v>2.4900000000000002</v>
      </c>
      <c r="I2476" s="7">
        <f t="shared" si="157"/>
        <v>27.39</v>
      </c>
      <c r="J2476" s="7">
        <v>0.08</v>
      </c>
      <c r="K2476" s="7">
        <f t="shared" si="154"/>
        <v>1.992</v>
      </c>
      <c r="L2476" s="7" t="s">
        <v>29</v>
      </c>
      <c r="M2476" s="7">
        <v>8</v>
      </c>
      <c r="N2476" s="7">
        <f>INDEX('Delivery Distances'!$B$6:$K$20,MATCH('Sales Summary_working sheet'!L2476,'Delivery Distances'!$A$6:$A$20,0),MATCH('Sales Summary_working sheet'!M2476,'Delivery Distances'!$B$5:$K$5,0))</f>
        <v>3</v>
      </c>
      <c r="O2476" s="7" cm="1">
        <f t="array" ref="O2476">_xlfn.XLOOKUP(L2476,'Delivery Distances'!$A$6:$A$20,_xlfn.XLOOKUP('Sales Summary_working sheet'!M2476,'Delivery Distances'!$B$5:$K$5,'Delivery Distances'!$B$6:$K$20))</f>
        <v>3</v>
      </c>
      <c r="P2476" s="7">
        <f t="shared" si="155"/>
        <v>7</v>
      </c>
    </row>
    <row r="2477" spans="1:16" ht="15.75" customHeight="1" x14ac:dyDescent="0.15">
      <c r="A2477" s="13">
        <v>43996</v>
      </c>
      <c r="B2477" s="19" t="s">
        <v>5360</v>
      </c>
      <c r="C2477" s="7" t="s">
        <v>3555</v>
      </c>
      <c r="D2477" s="14">
        <v>11</v>
      </c>
      <c r="E2477" s="14" t="str">
        <f>_xlfn.XLOOKUP(D2477,'Meal Info'!$A$4:$A$19,'Meal Info'!$B$4:$B$19)</f>
        <v>Vitamin boost</v>
      </c>
      <c r="F2477" s="14" t="str">
        <f>_xlfn.XLOOKUP(D2477,'Meal Info'!$A$4:$A$19,'Meal Info'!$C$4:$C$19)</f>
        <v>Josh</v>
      </c>
      <c r="G2477" s="7">
        <v>39.770000000000003</v>
      </c>
      <c r="H2477" s="7">
        <f t="shared" si="156"/>
        <v>3.9770000000000003</v>
      </c>
      <c r="I2477" s="7">
        <f t="shared" si="157"/>
        <v>43.747</v>
      </c>
      <c r="J2477" s="7">
        <v>0.21</v>
      </c>
      <c r="K2477" s="7">
        <f t="shared" si="154"/>
        <v>8.351700000000001</v>
      </c>
      <c r="L2477" s="7" t="s">
        <v>5081</v>
      </c>
      <c r="M2477" s="7">
        <v>3</v>
      </c>
      <c r="N2477" s="7">
        <f>INDEX('Delivery Distances'!$B$6:$K$20,MATCH('Sales Summary_working sheet'!L2477,'Delivery Distances'!$A$6:$A$20,0),MATCH('Sales Summary_working sheet'!M2477,'Delivery Distances'!$B$5:$K$5,0))</f>
        <v>3</v>
      </c>
      <c r="O2477" s="7" cm="1">
        <f t="array" ref="O2477">_xlfn.XLOOKUP(L2477,'Delivery Distances'!$A$6:$A$20,_xlfn.XLOOKUP('Sales Summary_working sheet'!M2477,'Delivery Distances'!$B$5:$K$5,'Delivery Distances'!$B$6:$K$20))</f>
        <v>3</v>
      </c>
      <c r="P2477" s="7">
        <f t="shared" si="155"/>
        <v>7</v>
      </c>
    </row>
    <row r="2478" spans="1:16" ht="15.75" customHeight="1" x14ac:dyDescent="0.15">
      <c r="A2478" s="13">
        <v>43996</v>
      </c>
      <c r="B2478" s="19" t="s">
        <v>5360</v>
      </c>
      <c r="C2478" s="7" t="s">
        <v>872</v>
      </c>
      <c r="D2478" s="14">
        <v>7</v>
      </c>
      <c r="E2478" s="14" t="str">
        <f>_xlfn.XLOOKUP(D2478,'Meal Info'!$A$4:$A$19,'Meal Info'!$B$4:$B$19)</f>
        <v>Vegan</v>
      </c>
      <c r="F2478" s="14" t="str">
        <f>_xlfn.XLOOKUP(D2478,'Meal Info'!$A$4:$A$19,'Meal Info'!$C$4:$C$19)</f>
        <v>Josh</v>
      </c>
      <c r="G2478" s="7">
        <v>56.71</v>
      </c>
      <c r="H2478" s="7">
        <f t="shared" si="156"/>
        <v>5.6710000000000003</v>
      </c>
      <c r="I2478" s="7">
        <f t="shared" si="157"/>
        <v>62.381</v>
      </c>
      <c r="J2478" s="7">
        <v>0.06</v>
      </c>
      <c r="K2478" s="7">
        <f t="shared" si="154"/>
        <v>3.4026000000000001</v>
      </c>
      <c r="L2478" s="7" t="s">
        <v>5080</v>
      </c>
      <c r="M2478" s="7">
        <v>1</v>
      </c>
      <c r="N2478" s="7">
        <f>INDEX('Delivery Distances'!$B$6:$K$20,MATCH('Sales Summary_working sheet'!L2478,'Delivery Distances'!$A$6:$A$20,0),MATCH('Sales Summary_working sheet'!M2478,'Delivery Distances'!$B$5:$K$5,0))</f>
        <v>2</v>
      </c>
      <c r="O2478" s="7" cm="1">
        <f t="array" ref="O2478">_xlfn.XLOOKUP(L2478,'Delivery Distances'!$A$6:$A$20,_xlfn.XLOOKUP('Sales Summary_working sheet'!M2478,'Delivery Distances'!$B$5:$K$5,'Delivery Distances'!$B$6:$K$20))</f>
        <v>2</v>
      </c>
      <c r="P2478" s="7">
        <f t="shared" si="155"/>
        <v>6</v>
      </c>
    </row>
    <row r="2479" spans="1:16" ht="15.75" customHeight="1" x14ac:dyDescent="0.15">
      <c r="A2479" s="13">
        <v>43996</v>
      </c>
      <c r="B2479" s="19" t="s">
        <v>5360</v>
      </c>
      <c r="C2479" s="7" t="s">
        <v>2713</v>
      </c>
      <c r="D2479" s="14">
        <v>2</v>
      </c>
      <c r="E2479" s="14" t="str">
        <f>_xlfn.XLOOKUP(D2479,'Meal Info'!$A$4:$A$19,'Meal Info'!$B$4:$B$19)</f>
        <v>Tuna</v>
      </c>
      <c r="F2479" s="14" t="str">
        <f>_xlfn.XLOOKUP(D2479,'Meal Info'!$A$4:$A$19,'Meal Info'!$C$4:$C$19)</f>
        <v>Josh</v>
      </c>
      <c r="G2479" s="7">
        <v>50.15</v>
      </c>
      <c r="H2479" s="7">
        <f t="shared" si="156"/>
        <v>5.0150000000000006</v>
      </c>
      <c r="I2479" s="7">
        <f t="shared" si="157"/>
        <v>55.164999999999999</v>
      </c>
      <c r="J2479" s="7">
        <v>0.2</v>
      </c>
      <c r="K2479" s="7">
        <f t="shared" si="154"/>
        <v>10.030000000000001</v>
      </c>
      <c r="L2479" s="7" t="s">
        <v>5081</v>
      </c>
      <c r="M2479" s="7">
        <v>5</v>
      </c>
      <c r="N2479" s="7">
        <f>INDEX('Delivery Distances'!$B$6:$K$20,MATCH('Sales Summary_working sheet'!L2479,'Delivery Distances'!$A$6:$A$20,0),MATCH('Sales Summary_working sheet'!M2479,'Delivery Distances'!$B$5:$K$5,0))</f>
        <v>3</v>
      </c>
      <c r="O2479" s="7" cm="1">
        <f t="array" ref="O2479">_xlfn.XLOOKUP(L2479,'Delivery Distances'!$A$6:$A$20,_xlfn.XLOOKUP('Sales Summary_working sheet'!M2479,'Delivery Distances'!$B$5:$K$5,'Delivery Distances'!$B$6:$K$20))</f>
        <v>3</v>
      </c>
      <c r="P2479" s="7">
        <f t="shared" si="155"/>
        <v>7</v>
      </c>
    </row>
    <row r="2480" spans="1:16" ht="15.75" customHeight="1" x14ac:dyDescent="0.15">
      <c r="A2480" s="13">
        <v>43996</v>
      </c>
      <c r="B2480" s="19" t="s">
        <v>5360</v>
      </c>
      <c r="C2480" s="7" t="s">
        <v>748</v>
      </c>
      <c r="D2480" s="14">
        <v>7</v>
      </c>
      <c r="E2480" s="14" t="str">
        <f>_xlfn.XLOOKUP(D2480,'Meal Info'!$A$4:$A$19,'Meal Info'!$B$4:$B$19)</f>
        <v>Vegan</v>
      </c>
      <c r="F2480" s="14" t="str">
        <f>_xlfn.XLOOKUP(D2480,'Meal Info'!$A$4:$A$19,'Meal Info'!$C$4:$C$19)</f>
        <v>Josh</v>
      </c>
      <c r="G2480" s="7">
        <v>18.850000000000001</v>
      </c>
      <c r="H2480" s="7">
        <f t="shared" si="156"/>
        <v>1.8850000000000002</v>
      </c>
      <c r="I2480" s="7">
        <f t="shared" si="157"/>
        <v>20.735000000000003</v>
      </c>
      <c r="J2480" s="7">
        <v>0.11</v>
      </c>
      <c r="K2480" s="7">
        <f t="shared" si="154"/>
        <v>2.0735000000000001</v>
      </c>
      <c r="L2480" s="7" t="s">
        <v>29</v>
      </c>
      <c r="M2480" s="7">
        <v>4</v>
      </c>
      <c r="N2480" s="7">
        <f>INDEX('Delivery Distances'!$B$6:$K$20,MATCH('Sales Summary_working sheet'!L2480,'Delivery Distances'!$A$6:$A$20,0),MATCH('Sales Summary_working sheet'!M2480,'Delivery Distances'!$B$5:$K$5,0))</f>
        <v>14</v>
      </c>
      <c r="O2480" s="7" cm="1">
        <f t="array" ref="O2480">_xlfn.XLOOKUP(L2480,'Delivery Distances'!$A$6:$A$20,_xlfn.XLOOKUP('Sales Summary_working sheet'!M2480,'Delivery Distances'!$B$5:$K$5,'Delivery Distances'!$B$6:$K$20))</f>
        <v>14</v>
      </c>
      <c r="P2480" s="7">
        <f t="shared" si="155"/>
        <v>14</v>
      </c>
    </row>
    <row r="2481" spans="1:16" ht="15.75" customHeight="1" x14ac:dyDescent="0.15">
      <c r="A2481" s="13">
        <v>43996</v>
      </c>
      <c r="B2481" s="19" t="s">
        <v>5360</v>
      </c>
      <c r="C2481" s="7" t="s">
        <v>352</v>
      </c>
      <c r="D2481" s="14">
        <v>7</v>
      </c>
      <c r="E2481" s="14" t="str">
        <f>_xlfn.XLOOKUP(D2481,'Meal Info'!$A$4:$A$19,'Meal Info'!$B$4:$B$19)</f>
        <v>Vegan</v>
      </c>
      <c r="F2481" s="14" t="str">
        <f>_xlfn.XLOOKUP(D2481,'Meal Info'!$A$4:$A$19,'Meal Info'!$C$4:$C$19)</f>
        <v>Josh</v>
      </c>
      <c r="G2481" s="7">
        <v>64.430000000000007</v>
      </c>
      <c r="H2481" s="7">
        <f t="shared" si="156"/>
        <v>6.4430000000000014</v>
      </c>
      <c r="I2481" s="7">
        <f t="shared" si="157"/>
        <v>70.873000000000005</v>
      </c>
      <c r="J2481" s="7">
        <v>0.34</v>
      </c>
      <c r="K2481" s="7">
        <f t="shared" si="154"/>
        <v>21.906200000000005</v>
      </c>
      <c r="L2481" s="7" t="s">
        <v>5078</v>
      </c>
      <c r="M2481" s="7">
        <v>6</v>
      </c>
      <c r="N2481" s="7">
        <f>INDEX('Delivery Distances'!$B$6:$K$20,MATCH('Sales Summary_working sheet'!L2481,'Delivery Distances'!$A$6:$A$20,0),MATCH('Sales Summary_working sheet'!M2481,'Delivery Distances'!$B$5:$K$5,0))</f>
        <v>5</v>
      </c>
      <c r="O2481" s="7" cm="1">
        <f t="array" ref="O2481">_xlfn.XLOOKUP(L2481,'Delivery Distances'!$A$6:$A$20,_xlfn.XLOOKUP('Sales Summary_working sheet'!M2481,'Delivery Distances'!$B$5:$K$5,'Delivery Distances'!$B$6:$K$20))</f>
        <v>5</v>
      </c>
      <c r="P2481" s="7">
        <f t="shared" si="155"/>
        <v>9</v>
      </c>
    </row>
    <row r="2482" spans="1:16" ht="15.75" customHeight="1" x14ac:dyDescent="0.15">
      <c r="A2482" s="13">
        <v>43996</v>
      </c>
      <c r="B2482" s="19" t="s">
        <v>5360</v>
      </c>
      <c r="C2482" s="7" t="s">
        <v>201</v>
      </c>
      <c r="D2482" s="14">
        <v>11</v>
      </c>
      <c r="E2482" s="14" t="str">
        <f>_xlfn.XLOOKUP(D2482,'Meal Info'!$A$4:$A$19,'Meal Info'!$B$4:$B$19)</f>
        <v>Vitamin boost</v>
      </c>
      <c r="F2482" s="14" t="str">
        <f>_xlfn.XLOOKUP(D2482,'Meal Info'!$A$4:$A$19,'Meal Info'!$C$4:$C$19)</f>
        <v>Josh</v>
      </c>
      <c r="G2482" s="7">
        <v>68.760000000000005</v>
      </c>
      <c r="H2482" s="7">
        <f t="shared" si="156"/>
        <v>6.8760000000000012</v>
      </c>
      <c r="I2482" s="7">
        <f t="shared" si="157"/>
        <v>75.63600000000001</v>
      </c>
      <c r="J2482" s="7">
        <v>0.33</v>
      </c>
      <c r="K2482" s="7">
        <f t="shared" si="154"/>
        <v>22.690800000000003</v>
      </c>
      <c r="L2482" s="7" t="s">
        <v>26</v>
      </c>
      <c r="M2482" s="7">
        <v>1</v>
      </c>
      <c r="N2482" s="7">
        <f>INDEX('Delivery Distances'!$B$6:$K$20,MATCH('Sales Summary_working sheet'!L2482,'Delivery Distances'!$A$6:$A$20,0),MATCH('Sales Summary_working sheet'!M2482,'Delivery Distances'!$B$5:$K$5,0))</f>
        <v>2</v>
      </c>
      <c r="O2482" s="7" cm="1">
        <f t="array" ref="O2482">_xlfn.XLOOKUP(L2482,'Delivery Distances'!$A$6:$A$20,_xlfn.XLOOKUP('Sales Summary_working sheet'!M2482,'Delivery Distances'!$B$5:$K$5,'Delivery Distances'!$B$6:$K$20))</f>
        <v>2</v>
      </c>
      <c r="P2482" s="7">
        <f t="shared" si="155"/>
        <v>6</v>
      </c>
    </row>
    <row r="2483" spans="1:16" ht="15.75" customHeight="1" x14ac:dyDescent="0.15">
      <c r="A2483" s="13">
        <v>43996</v>
      </c>
      <c r="B2483" s="19" t="s">
        <v>5360</v>
      </c>
      <c r="C2483" s="7" t="s">
        <v>929</v>
      </c>
      <c r="D2483" s="14">
        <v>7</v>
      </c>
      <c r="E2483" s="14" t="str">
        <f>_xlfn.XLOOKUP(D2483,'Meal Info'!$A$4:$A$19,'Meal Info'!$B$4:$B$19)</f>
        <v>Vegan</v>
      </c>
      <c r="F2483" s="14" t="str">
        <f>_xlfn.XLOOKUP(D2483,'Meal Info'!$A$4:$A$19,'Meal Info'!$C$4:$C$19)</f>
        <v>Josh</v>
      </c>
      <c r="G2483" s="7">
        <v>67.78</v>
      </c>
      <c r="H2483" s="7">
        <f t="shared" si="156"/>
        <v>6.7780000000000005</v>
      </c>
      <c r="I2483" s="7">
        <f t="shared" si="157"/>
        <v>74.558000000000007</v>
      </c>
      <c r="J2483" s="7">
        <v>0.22</v>
      </c>
      <c r="K2483" s="7">
        <f t="shared" si="154"/>
        <v>14.9116</v>
      </c>
      <c r="L2483" s="7" t="s">
        <v>29</v>
      </c>
      <c r="M2483" s="7">
        <v>2</v>
      </c>
      <c r="N2483" s="7">
        <f>INDEX('Delivery Distances'!$B$6:$K$20,MATCH('Sales Summary_working sheet'!L2483,'Delivery Distances'!$A$6:$A$20,0),MATCH('Sales Summary_working sheet'!M2483,'Delivery Distances'!$B$5:$K$5,0))</f>
        <v>18</v>
      </c>
      <c r="O2483" s="7" cm="1">
        <f t="array" ref="O2483">_xlfn.XLOOKUP(L2483,'Delivery Distances'!$A$6:$A$20,_xlfn.XLOOKUP('Sales Summary_working sheet'!M2483,'Delivery Distances'!$B$5:$K$5,'Delivery Distances'!$B$6:$K$20))</f>
        <v>18</v>
      </c>
      <c r="P2483" s="7">
        <f t="shared" si="155"/>
        <v>16</v>
      </c>
    </row>
    <row r="2484" spans="1:16" ht="15.75" customHeight="1" x14ac:dyDescent="0.15">
      <c r="A2484" s="13">
        <v>43996</v>
      </c>
      <c r="B2484" s="19" t="s">
        <v>5360</v>
      </c>
      <c r="C2484" s="7" t="s">
        <v>3433</v>
      </c>
      <c r="D2484" s="14">
        <v>7</v>
      </c>
      <c r="E2484" s="14" t="str">
        <f>_xlfn.XLOOKUP(D2484,'Meal Info'!$A$4:$A$19,'Meal Info'!$B$4:$B$19)</f>
        <v>Vegan</v>
      </c>
      <c r="F2484" s="14" t="str">
        <f>_xlfn.XLOOKUP(D2484,'Meal Info'!$A$4:$A$19,'Meal Info'!$C$4:$C$19)</f>
        <v>Josh</v>
      </c>
      <c r="G2484" s="7">
        <v>1.1599999999999999</v>
      </c>
      <c r="H2484" s="7">
        <f t="shared" si="156"/>
        <v>0.11599999999999999</v>
      </c>
      <c r="I2484" s="7">
        <f t="shared" si="157"/>
        <v>1.2759999999999998</v>
      </c>
      <c r="J2484" s="7">
        <v>0.14000000000000001</v>
      </c>
      <c r="K2484" s="7">
        <f t="shared" si="154"/>
        <v>0.16240000000000002</v>
      </c>
      <c r="L2484" s="7" t="s">
        <v>5081</v>
      </c>
      <c r="M2484" s="7">
        <v>4</v>
      </c>
      <c r="N2484" s="7">
        <f>INDEX('Delivery Distances'!$B$6:$K$20,MATCH('Sales Summary_working sheet'!L2484,'Delivery Distances'!$A$6:$A$20,0),MATCH('Sales Summary_working sheet'!M2484,'Delivery Distances'!$B$5:$K$5,0))</f>
        <v>2</v>
      </c>
      <c r="O2484" s="7" cm="1">
        <f t="array" ref="O2484">_xlfn.XLOOKUP(L2484,'Delivery Distances'!$A$6:$A$20,_xlfn.XLOOKUP('Sales Summary_working sheet'!M2484,'Delivery Distances'!$B$5:$K$5,'Delivery Distances'!$B$6:$K$20))</f>
        <v>2</v>
      </c>
      <c r="P2484" s="7">
        <f t="shared" si="155"/>
        <v>6</v>
      </c>
    </row>
    <row r="2485" spans="1:16" ht="15.75" customHeight="1" x14ac:dyDescent="0.15">
      <c r="A2485" s="13">
        <v>43996</v>
      </c>
      <c r="B2485" s="19" t="s">
        <v>5360</v>
      </c>
      <c r="C2485" s="7" t="s">
        <v>37</v>
      </c>
      <c r="D2485" s="14">
        <v>11</v>
      </c>
      <c r="E2485" s="14" t="str">
        <f>_xlfn.XLOOKUP(D2485,'Meal Info'!$A$4:$A$19,'Meal Info'!$B$4:$B$19)</f>
        <v>Vitamin boost</v>
      </c>
      <c r="F2485" s="14" t="str">
        <f>_xlfn.XLOOKUP(D2485,'Meal Info'!$A$4:$A$19,'Meal Info'!$C$4:$C$19)</f>
        <v>Josh</v>
      </c>
      <c r="G2485" s="7">
        <v>13.43</v>
      </c>
      <c r="H2485" s="7">
        <f t="shared" si="156"/>
        <v>1.343</v>
      </c>
      <c r="I2485" s="7">
        <f t="shared" si="157"/>
        <v>14.773</v>
      </c>
      <c r="J2485" s="7">
        <v>0.23</v>
      </c>
      <c r="K2485" s="7">
        <f t="shared" si="154"/>
        <v>3.0889000000000002</v>
      </c>
      <c r="L2485" s="7" t="s">
        <v>26</v>
      </c>
      <c r="M2485" s="7">
        <v>2</v>
      </c>
      <c r="N2485" s="7">
        <f>INDEX('Delivery Distances'!$B$6:$K$20,MATCH('Sales Summary_working sheet'!L2485,'Delivery Distances'!$A$6:$A$20,0),MATCH('Sales Summary_working sheet'!M2485,'Delivery Distances'!$B$5:$K$5,0))</f>
        <v>2</v>
      </c>
      <c r="O2485" s="7" cm="1">
        <f t="array" ref="O2485">_xlfn.XLOOKUP(L2485,'Delivery Distances'!$A$6:$A$20,_xlfn.XLOOKUP('Sales Summary_working sheet'!M2485,'Delivery Distances'!$B$5:$K$5,'Delivery Distances'!$B$6:$K$20))</f>
        <v>2</v>
      </c>
      <c r="P2485" s="7">
        <f t="shared" si="155"/>
        <v>6</v>
      </c>
    </row>
    <row r="2486" spans="1:16" ht="15.75" customHeight="1" x14ac:dyDescent="0.15">
      <c r="A2486" s="13">
        <v>43996</v>
      </c>
      <c r="B2486" s="19" t="s">
        <v>5360</v>
      </c>
      <c r="C2486" s="7" t="s">
        <v>4989</v>
      </c>
      <c r="D2486" s="14">
        <v>7</v>
      </c>
      <c r="E2486" s="14" t="str">
        <f>_xlfn.XLOOKUP(D2486,'Meal Info'!$A$4:$A$19,'Meal Info'!$B$4:$B$19)</f>
        <v>Vegan</v>
      </c>
      <c r="F2486" s="14" t="str">
        <f>_xlfn.XLOOKUP(D2486,'Meal Info'!$A$4:$A$19,'Meal Info'!$C$4:$C$19)</f>
        <v>Josh</v>
      </c>
      <c r="G2486" s="7">
        <v>30.29</v>
      </c>
      <c r="H2486" s="7">
        <f t="shared" si="156"/>
        <v>3.0289999999999999</v>
      </c>
      <c r="I2486" s="7">
        <f t="shared" si="157"/>
        <v>33.319000000000003</v>
      </c>
      <c r="J2486" s="7">
        <v>0.26</v>
      </c>
      <c r="K2486" s="7">
        <f t="shared" si="154"/>
        <v>7.8754</v>
      </c>
      <c r="L2486" s="7" t="s">
        <v>26</v>
      </c>
      <c r="M2486" s="7">
        <v>6</v>
      </c>
      <c r="N2486" s="7">
        <f>INDEX('Delivery Distances'!$B$6:$K$20,MATCH('Sales Summary_working sheet'!L2486,'Delivery Distances'!$A$6:$A$20,0),MATCH('Sales Summary_working sheet'!M2486,'Delivery Distances'!$B$5:$K$5,0))</f>
        <v>14</v>
      </c>
      <c r="O2486" s="7" cm="1">
        <f t="array" ref="O2486">_xlfn.XLOOKUP(L2486,'Delivery Distances'!$A$6:$A$20,_xlfn.XLOOKUP('Sales Summary_working sheet'!M2486,'Delivery Distances'!$B$5:$K$5,'Delivery Distances'!$B$6:$K$20))</f>
        <v>14</v>
      </c>
      <c r="P2486" s="7">
        <f t="shared" si="155"/>
        <v>14</v>
      </c>
    </row>
    <row r="2487" spans="1:16" ht="15.75" customHeight="1" x14ac:dyDescent="0.15">
      <c r="A2487" s="13">
        <v>43996</v>
      </c>
      <c r="B2487" s="19" t="s">
        <v>5360</v>
      </c>
      <c r="C2487" s="7" t="s">
        <v>1163</v>
      </c>
      <c r="D2487" s="14">
        <v>2</v>
      </c>
      <c r="E2487" s="14" t="str">
        <f>_xlfn.XLOOKUP(D2487,'Meal Info'!$A$4:$A$19,'Meal Info'!$B$4:$B$19)</f>
        <v>Tuna</v>
      </c>
      <c r="F2487" s="14" t="str">
        <f>_xlfn.XLOOKUP(D2487,'Meal Info'!$A$4:$A$19,'Meal Info'!$C$4:$C$19)</f>
        <v>Josh</v>
      </c>
      <c r="G2487" s="7">
        <v>90.7</v>
      </c>
      <c r="H2487" s="7">
        <f t="shared" si="156"/>
        <v>9.07</v>
      </c>
      <c r="I2487" s="7">
        <f t="shared" si="157"/>
        <v>99.77000000000001</v>
      </c>
      <c r="J2487" s="7">
        <v>0.39</v>
      </c>
      <c r="K2487" s="7">
        <f t="shared" si="154"/>
        <v>35.373000000000005</v>
      </c>
      <c r="L2487" s="7" t="s">
        <v>27</v>
      </c>
      <c r="M2487" s="7">
        <v>1</v>
      </c>
      <c r="N2487" s="7">
        <f>INDEX('Delivery Distances'!$B$6:$K$20,MATCH('Sales Summary_working sheet'!L2487,'Delivery Distances'!$A$6:$A$20,0),MATCH('Sales Summary_working sheet'!M2487,'Delivery Distances'!$B$5:$K$5,0))</f>
        <v>18</v>
      </c>
      <c r="O2487" s="7" cm="1">
        <f t="array" ref="O2487">_xlfn.XLOOKUP(L2487,'Delivery Distances'!$A$6:$A$20,_xlfn.XLOOKUP('Sales Summary_working sheet'!M2487,'Delivery Distances'!$B$5:$K$5,'Delivery Distances'!$B$6:$K$20))</f>
        <v>18</v>
      </c>
      <c r="P2487" s="7">
        <f t="shared" si="155"/>
        <v>16</v>
      </c>
    </row>
    <row r="2488" spans="1:16" ht="15.75" customHeight="1" x14ac:dyDescent="0.15">
      <c r="A2488" s="13">
        <v>43996</v>
      </c>
      <c r="B2488" s="19" t="s">
        <v>5360</v>
      </c>
      <c r="C2488" s="7" t="s">
        <v>4054</v>
      </c>
      <c r="D2488" s="14">
        <v>11</v>
      </c>
      <c r="E2488" s="14" t="str">
        <f>_xlfn.XLOOKUP(D2488,'Meal Info'!$A$4:$A$19,'Meal Info'!$B$4:$B$19)</f>
        <v>Vitamin boost</v>
      </c>
      <c r="F2488" s="14" t="str">
        <f>_xlfn.XLOOKUP(D2488,'Meal Info'!$A$4:$A$19,'Meal Info'!$C$4:$C$19)</f>
        <v>Josh</v>
      </c>
      <c r="G2488" s="7">
        <v>54.58</v>
      </c>
      <c r="H2488" s="7">
        <f t="shared" si="156"/>
        <v>5.4580000000000002</v>
      </c>
      <c r="I2488" s="7">
        <f t="shared" si="157"/>
        <v>60.037999999999997</v>
      </c>
      <c r="J2488" s="7">
        <v>0.23</v>
      </c>
      <c r="K2488" s="7">
        <f t="shared" si="154"/>
        <v>12.5534</v>
      </c>
      <c r="L2488" s="7" t="s">
        <v>5083</v>
      </c>
      <c r="M2488" s="7">
        <v>10</v>
      </c>
      <c r="N2488" s="7">
        <f>INDEX('Delivery Distances'!$B$6:$K$20,MATCH('Sales Summary_working sheet'!L2488,'Delivery Distances'!$A$6:$A$20,0),MATCH('Sales Summary_working sheet'!M2488,'Delivery Distances'!$B$5:$K$5,0))</f>
        <v>2</v>
      </c>
      <c r="O2488" s="7" cm="1">
        <f t="array" ref="O2488">_xlfn.XLOOKUP(L2488,'Delivery Distances'!$A$6:$A$20,_xlfn.XLOOKUP('Sales Summary_working sheet'!M2488,'Delivery Distances'!$B$5:$K$5,'Delivery Distances'!$B$6:$K$20))</f>
        <v>2</v>
      </c>
      <c r="P2488" s="7">
        <f t="shared" si="155"/>
        <v>6</v>
      </c>
    </row>
    <row r="2489" spans="1:16" ht="15.75" customHeight="1" x14ac:dyDescent="0.15">
      <c r="A2489" s="13">
        <v>43996</v>
      </c>
      <c r="B2489" s="19" t="s">
        <v>5360</v>
      </c>
      <c r="C2489" s="7" t="s">
        <v>3479</v>
      </c>
      <c r="D2489" s="14">
        <v>2</v>
      </c>
      <c r="E2489" s="14" t="str">
        <f>_xlfn.XLOOKUP(D2489,'Meal Info'!$A$4:$A$19,'Meal Info'!$B$4:$B$19)</f>
        <v>Tuna</v>
      </c>
      <c r="F2489" s="14" t="str">
        <f>_xlfn.XLOOKUP(D2489,'Meal Info'!$A$4:$A$19,'Meal Info'!$C$4:$C$19)</f>
        <v>Josh</v>
      </c>
      <c r="G2489" s="7">
        <v>73.099999999999994</v>
      </c>
      <c r="H2489" s="7">
        <f t="shared" si="156"/>
        <v>7.31</v>
      </c>
      <c r="I2489" s="7">
        <f t="shared" si="157"/>
        <v>80.41</v>
      </c>
      <c r="J2489" s="7">
        <v>0.02</v>
      </c>
      <c r="K2489" s="7">
        <f t="shared" si="154"/>
        <v>1.462</v>
      </c>
      <c r="L2489" s="7" t="s">
        <v>5079</v>
      </c>
      <c r="M2489" s="7">
        <v>5</v>
      </c>
      <c r="N2489" s="7">
        <f>INDEX('Delivery Distances'!$B$6:$K$20,MATCH('Sales Summary_working sheet'!L2489,'Delivery Distances'!$A$6:$A$20,0),MATCH('Sales Summary_working sheet'!M2489,'Delivery Distances'!$B$5:$K$5,0))</f>
        <v>2</v>
      </c>
      <c r="O2489" s="7" cm="1">
        <f t="array" ref="O2489">_xlfn.XLOOKUP(L2489,'Delivery Distances'!$A$6:$A$20,_xlfn.XLOOKUP('Sales Summary_working sheet'!M2489,'Delivery Distances'!$B$5:$K$5,'Delivery Distances'!$B$6:$K$20))</f>
        <v>2</v>
      </c>
      <c r="P2489" s="7">
        <f t="shared" si="155"/>
        <v>6</v>
      </c>
    </row>
    <row r="2490" spans="1:16" ht="15.75" customHeight="1" x14ac:dyDescent="0.15">
      <c r="A2490" s="13">
        <v>43996</v>
      </c>
      <c r="B2490" s="19" t="s">
        <v>5361</v>
      </c>
      <c r="C2490" s="7" t="s">
        <v>1245</v>
      </c>
      <c r="D2490" s="14">
        <v>7</v>
      </c>
      <c r="E2490" s="14" t="str">
        <f>_xlfn.XLOOKUP(D2490,'Meal Info'!$A$4:$A$19,'Meal Info'!$B$4:$B$19)</f>
        <v>Vegan</v>
      </c>
      <c r="F2490" s="14" t="str">
        <f>_xlfn.XLOOKUP(D2490,'Meal Info'!$A$4:$A$19,'Meal Info'!$C$4:$C$19)</f>
        <v>Josh</v>
      </c>
      <c r="G2490" s="7">
        <v>0.98</v>
      </c>
      <c r="H2490" s="7">
        <f t="shared" si="156"/>
        <v>9.8000000000000004E-2</v>
      </c>
      <c r="I2490" s="7">
        <f t="shared" si="157"/>
        <v>1.0780000000000001</v>
      </c>
      <c r="J2490" s="7">
        <v>0.05</v>
      </c>
      <c r="K2490" s="7">
        <f t="shared" si="154"/>
        <v>4.9000000000000002E-2</v>
      </c>
      <c r="L2490" s="7" t="s">
        <v>5077</v>
      </c>
      <c r="M2490" s="7">
        <v>3</v>
      </c>
      <c r="N2490" s="7">
        <f>INDEX('Delivery Distances'!$B$6:$K$20,MATCH('Sales Summary_working sheet'!L2490,'Delivery Distances'!$A$6:$A$20,0),MATCH('Sales Summary_working sheet'!M2490,'Delivery Distances'!$B$5:$K$5,0))</f>
        <v>2</v>
      </c>
      <c r="O2490" s="7" cm="1">
        <f t="array" ref="O2490">_xlfn.XLOOKUP(L2490,'Delivery Distances'!$A$6:$A$20,_xlfn.XLOOKUP('Sales Summary_working sheet'!M2490,'Delivery Distances'!$B$5:$K$5,'Delivery Distances'!$B$6:$K$20))</f>
        <v>2</v>
      </c>
      <c r="P2490" s="7">
        <f t="shared" si="155"/>
        <v>6</v>
      </c>
    </row>
    <row r="2491" spans="1:16" ht="15.75" customHeight="1" x14ac:dyDescent="0.15">
      <c r="A2491" s="13">
        <v>43996</v>
      </c>
      <c r="B2491" s="19" t="s">
        <v>5361</v>
      </c>
      <c r="C2491" s="7" t="s">
        <v>1956</v>
      </c>
      <c r="D2491" s="14">
        <v>11</v>
      </c>
      <c r="E2491" s="14" t="str">
        <f>_xlfn.XLOOKUP(D2491,'Meal Info'!$A$4:$A$19,'Meal Info'!$B$4:$B$19)</f>
        <v>Vitamin boost</v>
      </c>
      <c r="F2491" s="14" t="str">
        <f>_xlfn.XLOOKUP(D2491,'Meal Info'!$A$4:$A$19,'Meal Info'!$C$4:$C$19)</f>
        <v>Josh</v>
      </c>
      <c r="G2491" s="7">
        <v>26.98</v>
      </c>
      <c r="H2491" s="7">
        <f t="shared" si="156"/>
        <v>2.6980000000000004</v>
      </c>
      <c r="I2491" s="7">
        <f t="shared" si="157"/>
        <v>29.678000000000001</v>
      </c>
      <c r="J2491" s="7">
        <v>0.11</v>
      </c>
      <c r="K2491" s="7">
        <f t="shared" si="154"/>
        <v>2.9678</v>
      </c>
      <c r="L2491" s="7" t="s">
        <v>29</v>
      </c>
      <c r="M2491" s="7">
        <v>4</v>
      </c>
      <c r="N2491" s="7">
        <f>INDEX('Delivery Distances'!$B$6:$K$20,MATCH('Sales Summary_working sheet'!L2491,'Delivery Distances'!$A$6:$A$20,0),MATCH('Sales Summary_working sheet'!M2491,'Delivery Distances'!$B$5:$K$5,0))</f>
        <v>14</v>
      </c>
      <c r="O2491" s="7" cm="1">
        <f t="array" ref="O2491">_xlfn.XLOOKUP(L2491,'Delivery Distances'!$A$6:$A$20,_xlfn.XLOOKUP('Sales Summary_working sheet'!M2491,'Delivery Distances'!$B$5:$K$5,'Delivery Distances'!$B$6:$K$20))</f>
        <v>14</v>
      </c>
      <c r="P2491" s="7">
        <f t="shared" si="155"/>
        <v>14</v>
      </c>
    </row>
    <row r="2492" spans="1:16" ht="15.75" customHeight="1" x14ac:dyDescent="0.15">
      <c r="A2492" s="13">
        <v>43996</v>
      </c>
      <c r="B2492" s="19" t="s">
        <v>5361</v>
      </c>
      <c r="C2492" s="7" t="s">
        <v>2290</v>
      </c>
      <c r="D2492" s="14">
        <v>7</v>
      </c>
      <c r="E2492" s="14" t="str">
        <f>_xlfn.XLOOKUP(D2492,'Meal Info'!$A$4:$A$19,'Meal Info'!$B$4:$B$19)</f>
        <v>Vegan</v>
      </c>
      <c r="F2492" s="14" t="str">
        <f>_xlfn.XLOOKUP(D2492,'Meal Info'!$A$4:$A$19,'Meal Info'!$C$4:$C$19)</f>
        <v>Josh</v>
      </c>
      <c r="G2492" s="7">
        <v>68.47</v>
      </c>
      <c r="H2492" s="7">
        <f t="shared" si="156"/>
        <v>6.8470000000000004</v>
      </c>
      <c r="I2492" s="7">
        <f t="shared" si="157"/>
        <v>75.316999999999993</v>
      </c>
      <c r="J2492" s="7">
        <v>0.03</v>
      </c>
      <c r="K2492" s="7">
        <f t="shared" si="154"/>
        <v>2.0541</v>
      </c>
      <c r="L2492" s="7" t="s">
        <v>5080</v>
      </c>
      <c r="M2492" s="7">
        <v>10</v>
      </c>
      <c r="N2492" s="7">
        <f>INDEX('Delivery Distances'!$B$6:$K$20,MATCH('Sales Summary_working sheet'!L2492,'Delivery Distances'!$A$6:$A$20,0),MATCH('Sales Summary_working sheet'!M2492,'Delivery Distances'!$B$5:$K$5,0))</f>
        <v>5</v>
      </c>
      <c r="O2492" s="7" cm="1">
        <f t="array" ref="O2492">_xlfn.XLOOKUP(L2492,'Delivery Distances'!$A$6:$A$20,_xlfn.XLOOKUP('Sales Summary_working sheet'!M2492,'Delivery Distances'!$B$5:$K$5,'Delivery Distances'!$B$6:$K$20))</f>
        <v>5</v>
      </c>
      <c r="P2492" s="7">
        <f t="shared" si="155"/>
        <v>9</v>
      </c>
    </row>
    <row r="2493" spans="1:16" ht="15.75" customHeight="1" x14ac:dyDescent="0.15">
      <c r="A2493" s="13">
        <v>43996</v>
      </c>
      <c r="B2493" s="19" t="s">
        <v>5361</v>
      </c>
      <c r="C2493" s="7" t="s">
        <v>4153</v>
      </c>
      <c r="D2493" s="14">
        <v>2</v>
      </c>
      <c r="E2493" s="14" t="str">
        <f>_xlfn.XLOOKUP(D2493,'Meal Info'!$A$4:$A$19,'Meal Info'!$B$4:$B$19)</f>
        <v>Tuna</v>
      </c>
      <c r="F2493" s="14" t="str">
        <f>_xlfn.XLOOKUP(D2493,'Meal Info'!$A$4:$A$19,'Meal Info'!$C$4:$C$19)</f>
        <v>Josh</v>
      </c>
      <c r="G2493" s="7">
        <v>28.32</v>
      </c>
      <c r="H2493" s="7">
        <f t="shared" si="156"/>
        <v>2.8320000000000003</v>
      </c>
      <c r="I2493" s="7">
        <f t="shared" si="157"/>
        <v>31.152000000000001</v>
      </c>
      <c r="J2493" s="7">
        <v>0.33</v>
      </c>
      <c r="K2493" s="7">
        <f t="shared" si="154"/>
        <v>9.345600000000001</v>
      </c>
      <c r="L2493" s="7" t="s">
        <v>5080</v>
      </c>
      <c r="M2493" s="7">
        <v>5</v>
      </c>
      <c r="N2493" s="7">
        <f>INDEX('Delivery Distances'!$B$6:$K$20,MATCH('Sales Summary_working sheet'!L2493,'Delivery Distances'!$A$6:$A$20,0),MATCH('Sales Summary_working sheet'!M2493,'Delivery Distances'!$B$5:$K$5,0))</f>
        <v>5</v>
      </c>
      <c r="O2493" s="7" cm="1">
        <f t="array" ref="O2493">_xlfn.XLOOKUP(L2493,'Delivery Distances'!$A$6:$A$20,_xlfn.XLOOKUP('Sales Summary_working sheet'!M2493,'Delivery Distances'!$B$5:$K$5,'Delivery Distances'!$B$6:$K$20))</f>
        <v>5</v>
      </c>
      <c r="P2493" s="7">
        <f t="shared" si="155"/>
        <v>9</v>
      </c>
    </row>
    <row r="2494" spans="1:16" ht="15.75" customHeight="1" x14ac:dyDescent="0.15">
      <c r="A2494" s="13">
        <v>43996</v>
      </c>
      <c r="B2494" s="19" t="s">
        <v>5361</v>
      </c>
      <c r="C2494" s="7" t="s">
        <v>848</v>
      </c>
      <c r="D2494" s="14">
        <v>7</v>
      </c>
      <c r="E2494" s="14" t="str">
        <f>_xlfn.XLOOKUP(D2494,'Meal Info'!$A$4:$A$19,'Meal Info'!$B$4:$B$19)</f>
        <v>Vegan</v>
      </c>
      <c r="F2494" s="14" t="str">
        <f>_xlfn.XLOOKUP(D2494,'Meal Info'!$A$4:$A$19,'Meal Info'!$C$4:$C$19)</f>
        <v>Josh</v>
      </c>
      <c r="G2494" s="7">
        <v>28.75</v>
      </c>
      <c r="H2494" s="7">
        <f t="shared" si="156"/>
        <v>2.875</v>
      </c>
      <c r="I2494" s="7">
        <f t="shared" si="157"/>
        <v>31.625</v>
      </c>
      <c r="J2494" s="7">
        <v>0.1</v>
      </c>
      <c r="K2494" s="7">
        <f t="shared" si="154"/>
        <v>2.875</v>
      </c>
      <c r="L2494" s="7" t="s">
        <v>28</v>
      </c>
      <c r="M2494" s="7">
        <v>6</v>
      </c>
      <c r="N2494" s="7">
        <f>INDEX('Delivery Distances'!$B$6:$K$20,MATCH('Sales Summary_working sheet'!L2494,'Delivery Distances'!$A$6:$A$20,0),MATCH('Sales Summary_working sheet'!M2494,'Delivery Distances'!$B$5:$K$5,0))</f>
        <v>6</v>
      </c>
      <c r="O2494" s="7" cm="1">
        <f t="array" ref="O2494">_xlfn.XLOOKUP(L2494,'Delivery Distances'!$A$6:$A$20,_xlfn.XLOOKUP('Sales Summary_working sheet'!M2494,'Delivery Distances'!$B$5:$K$5,'Delivery Distances'!$B$6:$K$20))</f>
        <v>6</v>
      </c>
      <c r="P2494" s="7">
        <f t="shared" si="155"/>
        <v>10</v>
      </c>
    </row>
    <row r="2495" spans="1:16" ht="15.75" customHeight="1" x14ac:dyDescent="0.15">
      <c r="A2495" s="13">
        <v>43996</v>
      </c>
      <c r="B2495" s="19" t="s">
        <v>5361</v>
      </c>
      <c r="C2495" s="7" t="s">
        <v>4363</v>
      </c>
      <c r="D2495" s="14">
        <v>11</v>
      </c>
      <c r="E2495" s="14" t="str">
        <f>_xlfn.XLOOKUP(D2495,'Meal Info'!$A$4:$A$19,'Meal Info'!$B$4:$B$19)</f>
        <v>Vitamin boost</v>
      </c>
      <c r="F2495" s="14" t="str">
        <f>_xlfn.XLOOKUP(D2495,'Meal Info'!$A$4:$A$19,'Meal Info'!$C$4:$C$19)</f>
        <v>Josh</v>
      </c>
      <c r="G2495" s="7">
        <v>35.24</v>
      </c>
      <c r="H2495" s="7">
        <f t="shared" si="156"/>
        <v>3.5240000000000005</v>
      </c>
      <c r="I2495" s="7">
        <f t="shared" si="157"/>
        <v>38.764000000000003</v>
      </c>
      <c r="J2495" s="7">
        <v>0.08</v>
      </c>
      <c r="K2495" s="7">
        <f t="shared" si="154"/>
        <v>2.8192000000000004</v>
      </c>
      <c r="L2495" s="7" t="s">
        <v>29</v>
      </c>
      <c r="M2495" s="7">
        <v>1</v>
      </c>
      <c r="N2495" s="7">
        <f>INDEX('Delivery Distances'!$B$6:$K$20,MATCH('Sales Summary_working sheet'!L2495,'Delivery Distances'!$A$6:$A$20,0),MATCH('Sales Summary_working sheet'!M2495,'Delivery Distances'!$B$5:$K$5,0))</f>
        <v>6</v>
      </c>
      <c r="O2495" s="7" cm="1">
        <f t="array" ref="O2495">_xlfn.XLOOKUP(L2495,'Delivery Distances'!$A$6:$A$20,_xlfn.XLOOKUP('Sales Summary_working sheet'!M2495,'Delivery Distances'!$B$5:$K$5,'Delivery Distances'!$B$6:$K$20))</f>
        <v>6</v>
      </c>
      <c r="P2495" s="7">
        <f t="shared" si="155"/>
        <v>10</v>
      </c>
    </row>
    <row r="2496" spans="1:16" ht="15.75" customHeight="1" x14ac:dyDescent="0.15">
      <c r="A2496" s="13">
        <v>43996</v>
      </c>
      <c r="B2496" s="19" t="s">
        <v>5361</v>
      </c>
      <c r="C2496" s="7" t="s">
        <v>3082</v>
      </c>
      <c r="D2496" s="14">
        <v>2</v>
      </c>
      <c r="E2496" s="14" t="str">
        <f>_xlfn.XLOOKUP(D2496,'Meal Info'!$A$4:$A$19,'Meal Info'!$B$4:$B$19)</f>
        <v>Tuna</v>
      </c>
      <c r="F2496" s="14" t="str">
        <f>_xlfn.XLOOKUP(D2496,'Meal Info'!$A$4:$A$19,'Meal Info'!$C$4:$C$19)</f>
        <v>Josh</v>
      </c>
      <c r="G2496" s="7">
        <v>72.22</v>
      </c>
      <c r="H2496" s="7">
        <f t="shared" si="156"/>
        <v>7.2220000000000004</v>
      </c>
      <c r="I2496" s="7">
        <f t="shared" si="157"/>
        <v>79.441999999999993</v>
      </c>
      <c r="J2496" s="7">
        <v>0.37</v>
      </c>
      <c r="K2496" s="7">
        <f t="shared" si="154"/>
        <v>26.721399999999999</v>
      </c>
      <c r="L2496" s="7" t="s">
        <v>5081</v>
      </c>
      <c r="M2496" s="7">
        <v>5</v>
      </c>
      <c r="N2496" s="7">
        <f>INDEX('Delivery Distances'!$B$6:$K$20,MATCH('Sales Summary_working sheet'!L2496,'Delivery Distances'!$A$6:$A$20,0),MATCH('Sales Summary_working sheet'!M2496,'Delivery Distances'!$B$5:$K$5,0))</f>
        <v>3</v>
      </c>
      <c r="O2496" s="7" cm="1">
        <f t="array" ref="O2496">_xlfn.XLOOKUP(L2496,'Delivery Distances'!$A$6:$A$20,_xlfn.XLOOKUP('Sales Summary_working sheet'!M2496,'Delivery Distances'!$B$5:$K$5,'Delivery Distances'!$B$6:$K$20))</f>
        <v>3</v>
      </c>
      <c r="P2496" s="7">
        <f t="shared" si="155"/>
        <v>7</v>
      </c>
    </row>
    <row r="2497" spans="1:16" ht="15.75" customHeight="1" x14ac:dyDescent="0.15">
      <c r="A2497" s="13">
        <v>43996</v>
      </c>
      <c r="B2497" s="19" t="s">
        <v>5361</v>
      </c>
      <c r="C2497" s="7" t="s">
        <v>1377</v>
      </c>
      <c r="D2497" s="14">
        <v>7</v>
      </c>
      <c r="E2497" s="14" t="str">
        <f>_xlfn.XLOOKUP(D2497,'Meal Info'!$A$4:$A$19,'Meal Info'!$B$4:$B$19)</f>
        <v>Vegan</v>
      </c>
      <c r="F2497" s="14" t="str">
        <f>_xlfn.XLOOKUP(D2497,'Meal Info'!$A$4:$A$19,'Meal Info'!$C$4:$C$19)</f>
        <v>Josh</v>
      </c>
      <c r="G2497" s="7">
        <v>0.64</v>
      </c>
      <c r="H2497" s="7">
        <f t="shared" si="156"/>
        <v>6.4000000000000001E-2</v>
      </c>
      <c r="I2497" s="7">
        <f t="shared" si="157"/>
        <v>0.70399999999999996</v>
      </c>
      <c r="J2497" s="7">
        <v>0.08</v>
      </c>
      <c r="K2497" s="7">
        <f t="shared" si="154"/>
        <v>5.1200000000000002E-2</v>
      </c>
      <c r="L2497" s="7" t="s">
        <v>26</v>
      </c>
      <c r="M2497" s="7">
        <v>8</v>
      </c>
      <c r="N2497" s="7">
        <f>INDEX('Delivery Distances'!$B$6:$K$20,MATCH('Sales Summary_working sheet'!L2497,'Delivery Distances'!$A$6:$A$20,0),MATCH('Sales Summary_working sheet'!M2497,'Delivery Distances'!$B$5:$K$5,0))</f>
        <v>2</v>
      </c>
      <c r="O2497" s="7" cm="1">
        <f t="array" ref="O2497">_xlfn.XLOOKUP(L2497,'Delivery Distances'!$A$6:$A$20,_xlfn.XLOOKUP('Sales Summary_working sheet'!M2497,'Delivery Distances'!$B$5:$K$5,'Delivery Distances'!$B$6:$K$20))</f>
        <v>2</v>
      </c>
      <c r="P2497" s="7">
        <f t="shared" si="155"/>
        <v>6</v>
      </c>
    </row>
    <row r="2498" spans="1:16" ht="15.75" customHeight="1" x14ac:dyDescent="0.15">
      <c r="A2498" s="13">
        <v>43996</v>
      </c>
      <c r="B2498" s="19" t="s">
        <v>5361</v>
      </c>
      <c r="C2498" s="7" t="s">
        <v>2161</v>
      </c>
      <c r="D2498" s="14">
        <v>2</v>
      </c>
      <c r="E2498" s="14" t="str">
        <f>_xlfn.XLOOKUP(D2498,'Meal Info'!$A$4:$A$19,'Meal Info'!$B$4:$B$19)</f>
        <v>Tuna</v>
      </c>
      <c r="F2498" s="14" t="str">
        <f>_xlfn.XLOOKUP(D2498,'Meal Info'!$A$4:$A$19,'Meal Info'!$C$4:$C$19)</f>
        <v>Josh</v>
      </c>
      <c r="G2498" s="7">
        <v>81.36</v>
      </c>
      <c r="H2498" s="7">
        <f t="shared" si="156"/>
        <v>8.136000000000001</v>
      </c>
      <c r="I2498" s="7">
        <f t="shared" si="157"/>
        <v>89.495999999999995</v>
      </c>
      <c r="J2498" s="7">
        <v>0.1</v>
      </c>
      <c r="K2498" s="7">
        <f t="shared" si="154"/>
        <v>8.136000000000001</v>
      </c>
      <c r="L2498" s="7" t="s">
        <v>5077</v>
      </c>
      <c r="M2498" s="7">
        <v>6</v>
      </c>
      <c r="N2498" s="7">
        <f>INDEX('Delivery Distances'!$B$6:$K$20,MATCH('Sales Summary_working sheet'!L2498,'Delivery Distances'!$A$6:$A$20,0),MATCH('Sales Summary_working sheet'!M2498,'Delivery Distances'!$B$5:$K$5,0))</f>
        <v>6</v>
      </c>
      <c r="O2498" s="7" cm="1">
        <f t="array" ref="O2498">_xlfn.XLOOKUP(L2498,'Delivery Distances'!$A$6:$A$20,_xlfn.XLOOKUP('Sales Summary_working sheet'!M2498,'Delivery Distances'!$B$5:$K$5,'Delivery Distances'!$B$6:$K$20))</f>
        <v>6</v>
      </c>
      <c r="P2498" s="7">
        <f t="shared" si="155"/>
        <v>10</v>
      </c>
    </row>
    <row r="2499" spans="1:16" ht="15.75" customHeight="1" x14ac:dyDescent="0.15">
      <c r="A2499" s="13">
        <v>43996</v>
      </c>
      <c r="B2499" s="19" t="s">
        <v>5361</v>
      </c>
      <c r="C2499" s="7" t="s">
        <v>1409</v>
      </c>
      <c r="D2499" s="14">
        <v>7</v>
      </c>
      <c r="E2499" s="14" t="str">
        <f>_xlfn.XLOOKUP(D2499,'Meal Info'!$A$4:$A$19,'Meal Info'!$B$4:$B$19)</f>
        <v>Vegan</v>
      </c>
      <c r="F2499" s="14" t="str">
        <f>_xlfn.XLOOKUP(D2499,'Meal Info'!$A$4:$A$19,'Meal Info'!$C$4:$C$19)</f>
        <v>Josh</v>
      </c>
      <c r="G2499" s="7">
        <v>74.400000000000006</v>
      </c>
      <c r="H2499" s="7">
        <f t="shared" si="156"/>
        <v>7.4400000000000013</v>
      </c>
      <c r="I2499" s="7">
        <f t="shared" si="157"/>
        <v>81.84</v>
      </c>
      <c r="J2499" s="7">
        <v>0.39</v>
      </c>
      <c r="K2499" s="7">
        <f t="shared" si="154"/>
        <v>29.016000000000002</v>
      </c>
      <c r="L2499" s="7" t="s">
        <v>5076</v>
      </c>
      <c r="M2499" s="7">
        <v>8</v>
      </c>
      <c r="N2499" s="7">
        <f>INDEX('Delivery Distances'!$B$6:$K$20,MATCH('Sales Summary_working sheet'!L2499,'Delivery Distances'!$A$6:$A$20,0),MATCH('Sales Summary_working sheet'!M2499,'Delivery Distances'!$B$5:$K$5,0))</f>
        <v>6</v>
      </c>
      <c r="O2499" s="7" cm="1">
        <f t="array" ref="O2499">_xlfn.XLOOKUP(L2499,'Delivery Distances'!$A$6:$A$20,_xlfn.XLOOKUP('Sales Summary_working sheet'!M2499,'Delivery Distances'!$B$5:$K$5,'Delivery Distances'!$B$6:$K$20))</f>
        <v>6</v>
      </c>
      <c r="P2499" s="7">
        <f t="shared" si="155"/>
        <v>10</v>
      </c>
    </row>
    <row r="2500" spans="1:16" ht="15.75" customHeight="1" x14ac:dyDescent="0.15">
      <c r="A2500" s="13">
        <v>43996</v>
      </c>
      <c r="B2500" s="19" t="s">
        <v>5361</v>
      </c>
      <c r="C2500" s="7" t="s">
        <v>4011</v>
      </c>
      <c r="D2500" s="14">
        <v>2</v>
      </c>
      <c r="E2500" s="14" t="str">
        <f>_xlfn.XLOOKUP(D2500,'Meal Info'!$A$4:$A$19,'Meal Info'!$B$4:$B$19)</f>
        <v>Tuna</v>
      </c>
      <c r="F2500" s="14" t="str">
        <f>_xlfn.XLOOKUP(D2500,'Meal Info'!$A$4:$A$19,'Meal Info'!$C$4:$C$19)</f>
        <v>Josh</v>
      </c>
      <c r="G2500" s="7">
        <v>70.81</v>
      </c>
      <c r="H2500" s="7">
        <f t="shared" si="156"/>
        <v>7.0810000000000004</v>
      </c>
      <c r="I2500" s="7">
        <f t="shared" si="157"/>
        <v>77.891000000000005</v>
      </c>
      <c r="J2500" s="7">
        <v>0.06</v>
      </c>
      <c r="K2500" s="7">
        <f t="shared" si="154"/>
        <v>4.2485999999999997</v>
      </c>
      <c r="L2500" s="7" t="s">
        <v>30</v>
      </c>
      <c r="M2500" s="7">
        <v>3</v>
      </c>
      <c r="N2500" s="7">
        <f>INDEX('Delivery Distances'!$B$6:$K$20,MATCH('Sales Summary_working sheet'!L2500,'Delivery Distances'!$A$6:$A$20,0),MATCH('Sales Summary_working sheet'!M2500,'Delivery Distances'!$B$5:$K$5,0))</f>
        <v>9</v>
      </c>
      <c r="O2500" s="7" cm="1">
        <f t="array" ref="O2500">_xlfn.XLOOKUP(L2500,'Delivery Distances'!$A$6:$A$20,_xlfn.XLOOKUP('Sales Summary_working sheet'!M2500,'Delivery Distances'!$B$5:$K$5,'Delivery Distances'!$B$6:$K$20))</f>
        <v>9</v>
      </c>
      <c r="P2500" s="7">
        <f t="shared" si="155"/>
        <v>11.5</v>
      </c>
    </row>
    <row r="2501" spans="1:16" ht="15.75" customHeight="1" x14ac:dyDescent="0.15">
      <c r="A2501" s="13">
        <v>43996</v>
      </c>
      <c r="B2501" s="19" t="s">
        <v>5361</v>
      </c>
      <c r="C2501" s="7" t="s">
        <v>4226</v>
      </c>
      <c r="D2501" s="14">
        <v>11</v>
      </c>
      <c r="E2501" s="14" t="str">
        <f>_xlfn.XLOOKUP(D2501,'Meal Info'!$A$4:$A$19,'Meal Info'!$B$4:$B$19)</f>
        <v>Vitamin boost</v>
      </c>
      <c r="F2501" s="14" t="str">
        <f>_xlfn.XLOOKUP(D2501,'Meal Info'!$A$4:$A$19,'Meal Info'!$C$4:$C$19)</f>
        <v>Josh</v>
      </c>
      <c r="G2501" s="7">
        <v>78.45</v>
      </c>
      <c r="H2501" s="7">
        <f t="shared" si="156"/>
        <v>7.8450000000000006</v>
      </c>
      <c r="I2501" s="7">
        <f t="shared" si="157"/>
        <v>86.295000000000002</v>
      </c>
      <c r="J2501" s="7">
        <v>0.15</v>
      </c>
      <c r="K2501" s="7">
        <f t="shared" ref="K2501:K2564" si="158">J2501*G2501</f>
        <v>11.7675</v>
      </c>
      <c r="L2501" s="7" t="s">
        <v>30</v>
      </c>
      <c r="M2501" s="7">
        <v>9</v>
      </c>
      <c r="N2501" s="7">
        <f>INDEX('Delivery Distances'!$B$6:$K$20,MATCH('Sales Summary_working sheet'!L2501,'Delivery Distances'!$A$6:$A$20,0),MATCH('Sales Summary_working sheet'!M2501,'Delivery Distances'!$B$5:$K$5,0))</f>
        <v>17</v>
      </c>
      <c r="O2501" s="7" cm="1">
        <f t="array" ref="O2501">_xlfn.XLOOKUP(L2501,'Delivery Distances'!$A$6:$A$20,_xlfn.XLOOKUP('Sales Summary_working sheet'!M2501,'Delivery Distances'!$B$5:$K$5,'Delivery Distances'!$B$6:$K$20))</f>
        <v>17</v>
      </c>
      <c r="P2501" s="7">
        <f t="shared" ref="P2501:P2564" si="159">IF(O2501&lt;=2, O2501*3, IF(O2501&lt;=6, 3*2 + (O2501-2)*1, 3*2 + 4*1 + (O2501-6)*0.5))</f>
        <v>15.5</v>
      </c>
    </row>
    <row r="2502" spans="1:16" ht="15.75" customHeight="1" x14ac:dyDescent="0.15">
      <c r="A2502" s="13">
        <v>43996</v>
      </c>
      <c r="B2502" s="19" t="s">
        <v>5361</v>
      </c>
      <c r="C2502" s="7" t="s">
        <v>3080</v>
      </c>
      <c r="D2502" s="14">
        <v>11</v>
      </c>
      <c r="E2502" s="14" t="str">
        <f>_xlfn.XLOOKUP(D2502,'Meal Info'!$A$4:$A$19,'Meal Info'!$B$4:$B$19)</f>
        <v>Vitamin boost</v>
      </c>
      <c r="F2502" s="14" t="str">
        <f>_xlfn.XLOOKUP(D2502,'Meal Info'!$A$4:$A$19,'Meal Info'!$C$4:$C$19)</f>
        <v>Josh</v>
      </c>
      <c r="G2502" s="7">
        <v>83.52</v>
      </c>
      <c r="H2502" s="7">
        <f t="shared" si="156"/>
        <v>8.3520000000000003</v>
      </c>
      <c r="I2502" s="7">
        <f t="shared" si="157"/>
        <v>91.872</v>
      </c>
      <c r="J2502" s="7">
        <v>0.04</v>
      </c>
      <c r="K2502" s="7">
        <f t="shared" si="158"/>
        <v>3.3407999999999998</v>
      </c>
      <c r="L2502" s="7" t="s">
        <v>5077</v>
      </c>
      <c r="M2502" s="7">
        <v>4</v>
      </c>
      <c r="N2502" s="7">
        <f>INDEX('Delivery Distances'!$B$6:$K$20,MATCH('Sales Summary_working sheet'!L2502,'Delivery Distances'!$A$6:$A$20,0),MATCH('Sales Summary_working sheet'!M2502,'Delivery Distances'!$B$5:$K$5,0))</f>
        <v>5</v>
      </c>
      <c r="O2502" s="7" cm="1">
        <f t="array" ref="O2502">_xlfn.XLOOKUP(L2502,'Delivery Distances'!$A$6:$A$20,_xlfn.XLOOKUP('Sales Summary_working sheet'!M2502,'Delivery Distances'!$B$5:$K$5,'Delivery Distances'!$B$6:$K$20))</f>
        <v>5</v>
      </c>
      <c r="P2502" s="7">
        <f t="shared" si="159"/>
        <v>9</v>
      </c>
    </row>
    <row r="2503" spans="1:16" ht="15.75" customHeight="1" x14ac:dyDescent="0.15">
      <c r="A2503" s="13">
        <v>43996</v>
      </c>
      <c r="B2503" s="19" t="s">
        <v>5361</v>
      </c>
      <c r="C2503" s="7" t="s">
        <v>2828</v>
      </c>
      <c r="D2503" s="14">
        <v>11</v>
      </c>
      <c r="E2503" s="14" t="str">
        <f>_xlfn.XLOOKUP(D2503,'Meal Info'!$A$4:$A$19,'Meal Info'!$B$4:$B$19)</f>
        <v>Vitamin boost</v>
      </c>
      <c r="F2503" s="14" t="str">
        <f>_xlfn.XLOOKUP(D2503,'Meal Info'!$A$4:$A$19,'Meal Info'!$C$4:$C$19)</f>
        <v>Josh</v>
      </c>
      <c r="G2503" s="7">
        <v>44.77</v>
      </c>
      <c r="H2503" s="7">
        <f t="shared" si="156"/>
        <v>4.4770000000000003</v>
      </c>
      <c r="I2503" s="7">
        <f t="shared" si="157"/>
        <v>49.247</v>
      </c>
      <c r="J2503" s="7">
        <v>0.3</v>
      </c>
      <c r="K2503" s="7">
        <f t="shared" si="158"/>
        <v>13.431000000000001</v>
      </c>
      <c r="L2503" s="7" t="s">
        <v>28</v>
      </c>
      <c r="M2503" s="7">
        <v>3</v>
      </c>
      <c r="N2503" s="7">
        <f>INDEX('Delivery Distances'!$B$6:$K$20,MATCH('Sales Summary_working sheet'!L2503,'Delivery Distances'!$A$6:$A$20,0),MATCH('Sales Summary_working sheet'!M2503,'Delivery Distances'!$B$5:$K$5,0))</f>
        <v>6</v>
      </c>
      <c r="O2503" s="7" cm="1">
        <f t="array" ref="O2503">_xlfn.XLOOKUP(L2503,'Delivery Distances'!$A$6:$A$20,_xlfn.XLOOKUP('Sales Summary_working sheet'!M2503,'Delivery Distances'!$B$5:$K$5,'Delivery Distances'!$B$6:$K$20))</f>
        <v>6</v>
      </c>
      <c r="P2503" s="7">
        <f t="shared" si="159"/>
        <v>10</v>
      </c>
    </row>
    <row r="2504" spans="1:16" ht="15.75" customHeight="1" x14ac:dyDescent="0.15">
      <c r="A2504" s="13">
        <v>43996</v>
      </c>
      <c r="B2504" s="19" t="s">
        <v>5361</v>
      </c>
      <c r="C2504" s="7" t="s">
        <v>1648</v>
      </c>
      <c r="D2504" s="14">
        <v>7</v>
      </c>
      <c r="E2504" s="14" t="str">
        <f>_xlfn.XLOOKUP(D2504,'Meal Info'!$A$4:$A$19,'Meal Info'!$B$4:$B$19)</f>
        <v>Vegan</v>
      </c>
      <c r="F2504" s="14" t="str">
        <f>_xlfn.XLOOKUP(D2504,'Meal Info'!$A$4:$A$19,'Meal Info'!$C$4:$C$19)</f>
        <v>Josh</v>
      </c>
      <c r="G2504" s="7">
        <v>85.65</v>
      </c>
      <c r="H2504" s="7">
        <f t="shared" ref="H2504:H2567" si="160">G2504*10%</f>
        <v>8.5650000000000013</v>
      </c>
      <c r="I2504" s="7">
        <f t="shared" ref="I2504:I2567" si="161">G2504+H2504</f>
        <v>94.215000000000003</v>
      </c>
      <c r="J2504" s="7">
        <v>0.24</v>
      </c>
      <c r="K2504" s="7">
        <f t="shared" si="158"/>
        <v>20.556000000000001</v>
      </c>
      <c r="L2504" s="7" t="s">
        <v>27</v>
      </c>
      <c r="M2504" s="7">
        <v>7</v>
      </c>
      <c r="N2504" s="7">
        <f>INDEX('Delivery Distances'!$B$6:$K$20,MATCH('Sales Summary_working sheet'!L2504,'Delivery Distances'!$A$6:$A$20,0),MATCH('Sales Summary_working sheet'!M2504,'Delivery Distances'!$B$5:$K$5,0))</f>
        <v>14</v>
      </c>
      <c r="O2504" s="7" cm="1">
        <f t="array" ref="O2504">_xlfn.XLOOKUP(L2504,'Delivery Distances'!$A$6:$A$20,_xlfn.XLOOKUP('Sales Summary_working sheet'!M2504,'Delivery Distances'!$B$5:$K$5,'Delivery Distances'!$B$6:$K$20))</f>
        <v>14</v>
      </c>
      <c r="P2504" s="7">
        <f t="shared" si="159"/>
        <v>14</v>
      </c>
    </row>
    <row r="2505" spans="1:16" ht="15.75" customHeight="1" x14ac:dyDescent="0.15">
      <c r="A2505" s="13">
        <v>43996</v>
      </c>
      <c r="B2505" s="19" t="s">
        <v>5361</v>
      </c>
      <c r="C2505" s="7" t="s">
        <v>640</v>
      </c>
      <c r="D2505" s="14">
        <v>11</v>
      </c>
      <c r="E2505" s="14" t="str">
        <f>_xlfn.XLOOKUP(D2505,'Meal Info'!$A$4:$A$19,'Meal Info'!$B$4:$B$19)</f>
        <v>Vitamin boost</v>
      </c>
      <c r="F2505" s="14" t="str">
        <f>_xlfn.XLOOKUP(D2505,'Meal Info'!$A$4:$A$19,'Meal Info'!$C$4:$C$19)</f>
        <v>Josh</v>
      </c>
      <c r="G2505" s="7">
        <v>23.33</v>
      </c>
      <c r="H2505" s="7">
        <f t="shared" si="160"/>
        <v>2.3329999999999997</v>
      </c>
      <c r="I2505" s="7">
        <f t="shared" si="161"/>
        <v>25.662999999999997</v>
      </c>
      <c r="J2505" s="7">
        <v>0.26</v>
      </c>
      <c r="K2505" s="7">
        <f t="shared" si="158"/>
        <v>6.0657999999999994</v>
      </c>
      <c r="L2505" s="7" t="s">
        <v>30</v>
      </c>
      <c r="M2505" s="7">
        <v>3</v>
      </c>
      <c r="N2505" s="7">
        <f>INDEX('Delivery Distances'!$B$6:$K$20,MATCH('Sales Summary_working sheet'!L2505,'Delivery Distances'!$A$6:$A$20,0),MATCH('Sales Summary_working sheet'!M2505,'Delivery Distances'!$B$5:$K$5,0))</f>
        <v>9</v>
      </c>
      <c r="O2505" s="7" cm="1">
        <f t="array" ref="O2505">_xlfn.XLOOKUP(L2505,'Delivery Distances'!$A$6:$A$20,_xlfn.XLOOKUP('Sales Summary_working sheet'!M2505,'Delivery Distances'!$B$5:$K$5,'Delivery Distances'!$B$6:$K$20))</f>
        <v>9</v>
      </c>
      <c r="P2505" s="7">
        <f t="shared" si="159"/>
        <v>11.5</v>
      </c>
    </row>
    <row r="2506" spans="1:16" ht="15.75" customHeight="1" x14ac:dyDescent="0.15">
      <c r="A2506" s="13">
        <v>43996</v>
      </c>
      <c r="B2506" s="19" t="s">
        <v>5361</v>
      </c>
      <c r="C2506" s="7" t="s">
        <v>2761</v>
      </c>
      <c r="D2506" s="14">
        <v>7</v>
      </c>
      <c r="E2506" s="14" t="str">
        <f>_xlfn.XLOOKUP(D2506,'Meal Info'!$A$4:$A$19,'Meal Info'!$B$4:$B$19)</f>
        <v>Vegan</v>
      </c>
      <c r="F2506" s="14" t="str">
        <f>_xlfn.XLOOKUP(D2506,'Meal Info'!$A$4:$A$19,'Meal Info'!$C$4:$C$19)</f>
        <v>Josh</v>
      </c>
      <c r="G2506" s="7">
        <v>24.7</v>
      </c>
      <c r="H2506" s="7">
        <f t="shared" si="160"/>
        <v>2.4700000000000002</v>
      </c>
      <c r="I2506" s="7">
        <f t="shared" si="161"/>
        <v>27.169999999999998</v>
      </c>
      <c r="J2506" s="7">
        <v>0.03</v>
      </c>
      <c r="K2506" s="7">
        <f t="shared" si="158"/>
        <v>0.74099999999999999</v>
      </c>
      <c r="L2506" s="7" t="s">
        <v>5082</v>
      </c>
      <c r="M2506" s="7">
        <v>9</v>
      </c>
      <c r="N2506" s="7">
        <f>INDEX('Delivery Distances'!$B$6:$K$20,MATCH('Sales Summary_working sheet'!L2506,'Delivery Distances'!$A$6:$A$20,0),MATCH('Sales Summary_working sheet'!M2506,'Delivery Distances'!$B$5:$K$5,0))</f>
        <v>2</v>
      </c>
      <c r="O2506" s="7" cm="1">
        <f t="array" ref="O2506">_xlfn.XLOOKUP(L2506,'Delivery Distances'!$A$6:$A$20,_xlfn.XLOOKUP('Sales Summary_working sheet'!M2506,'Delivery Distances'!$B$5:$K$5,'Delivery Distances'!$B$6:$K$20))</f>
        <v>2</v>
      </c>
      <c r="P2506" s="7">
        <f t="shared" si="159"/>
        <v>6</v>
      </c>
    </row>
    <row r="2507" spans="1:16" ht="15.75" customHeight="1" x14ac:dyDescent="0.15">
      <c r="A2507" s="13">
        <v>43996</v>
      </c>
      <c r="B2507" s="19" t="s">
        <v>5361</v>
      </c>
      <c r="C2507" s="7" t="s">
        <v>1199</v>
      </c>
      <c r="D2507" s="14">
        <v>7</v>
      </c>
      <c r="E2507" s="14" t="str">
        <f>_xlfn.XLOOKUP(D2507,'Meal Info'!$A$4:$A$19,'Meal Info'!$B$4:$B$19)</f>
        <v>Vegan</v>
      </c>
      <c r="F2507" s="14" t="str">
        <f>_xlfn.XLOOKUP(D2507,'Meal Info'!$A$4:$A$19,'Meal Info'!$C$4:$C$19)</f>
        <v>Josh</v>
      </c>
      <c r="G2507" s="7">
        <v>52.42</v>
      </c>
      <c r="H2507" s="7">
        <f t="shared" si="160"/>
        <v>5.2420000000000009</v>
      </c>
      <c r="I2507" s="7">
        <f t="shared" si="161"/>
        <v>57.662000000000006</v>
      </c>
      <c r="J2507" s="7">
        <v>0.27</v>
      </c>
      <c r="K2507" s="7">
        <f t="shared" si="158"/>
        <v>14.153400000000001</v>
      </c>
      <c r="L2507" s="7" t="s">
        <v>5081</v>
      </c>
      <c r="M2507" s="7">
        <v>3</v>
      </c>
      <c r="N2507" s="7">
        <f>INDEX('Delivery Distances'!$B$6:$K$20,MATCH('Sales Summary_working sheet'!L2507,'Delivery Distances'!$A$6:$A$20,0),MATCH('Sales Summary_working sheet'!M2507,'Delivery Distances'!$B$5:$K$5,0))</f>
        <v>3</v>
      </c>
      <c r="O2507" s="7" cm="1">
        <f t="array" ref="O2507">_xlfn.XLOOKUP(L2507,'Delivery Distances'!$A$6:$A$20,_xlfn.XLOOKUP('Sales Summary_working sheet'!M2507,'Delivery Distances'!$B$5:$K$5,'Delivery Distances'!$B$6:$K$20))</f>
        <v>3</v>
      </c>
      <c r="P2507" s="7">
        <f t="shared" si="159"/>
        <v>7</v>
      </c>
    </row>
    <row r="2508" spans="1:16" ht="15.75" customHeight="1" x14ac:dyDescent="0.15">
      <c r="A2508" s="13">
        <v>43996</v>
      </c>
      <c r="B2508" s="19" t="s">
        <v>5361</v>
      </c>
      <c r="C2508" s="7" t="s">
        <v>878</v>
      </c>
      <c r="D2508" s="14">
        <v>2</v>
      </c>
      <c r="E2508" s="14" t="str">
        <f>_xlfn.XLOOKUP(D2508,'Meal Info'!$A$4:$A$19,'Meal Info'!$B$4:$B$19)</f>
        <v>Tuna</v>
      </c>
      <c r="F2508" s="14" t="str">
        <f>_xlfn.XLOOKUP(D2508,'Meal Info'!$A$4:$A$19,'Meal Info'!$C$4:$C$19)</f>
        <v>Josh</v>
      </c>
      <c r="G2508" s="7">
        <v>19.329999999999998</v>
      </c>
      <c r="H2508" s="7">
        <f t="shared" si="160"/>
        <v>1.9329999999999998</v>
      </c>
      <c r="I2508" s="7">
        <f t="shared" si="161"/>
        <v>21.262999999999998</v>
      </c>
      <c r="J2508" s="7">
        <v>0.31</v>
      </c>
      <c r="K2508" s="7">
        <f t="shared" si="158"/>
        <v>5.9922999999999993</v>
      </c>
      <c r="L2508" s="7" t="s">
        <v>30</v>
      </c>
      <c r="M2508" s="7">
        <v>4</v>
      </c>
      <c r="N2508" s="7">
        <f>INDEX('Delivery Distances'!$B$6:$K$20,MATCH('Sales Summary_working sheet'!L2508,'Delivery Distances'!$A$6:$A$20,0),MATCH('Sales Summary_working sheet'!M2508,'Delivery Distances'!$B$5:$K$5,0))</f>
        <v>6</v>
      </c>
      <c r="O2508" s="7" cm="1">
        <f t="array" ref="O2508">_xlfn.XLOOKUP(L2508,'Delivery Distances'!$A$6:$A$20,_xlfn.XLOOKUP('Sales Summary_working sheet'!M2508,'Delivery Distances'!$B$5:$K$5,'Delivery Distances'!$B$6:$K$20))</f>
        <v>6</v>
      </c>
      <c r="P2508" s="7">
        <f t="shared" si="159"/>
        <v>10</v>
      </c>
    </row>
    <row r="2509" spans="1:16" ht="15.75" customHeight="1" x14ac:dyDescent="0.15">
      <c r="A2509" s="13">
        <v>43996</v>
      </c>
      <c r="B2509" s="19" t="s">
        <v>5361</v>
      </c>
      <c r="C2509" s="7" t="s">
        <v>2026</v>
      </c>
      <c r="D2509" s="14">
        <v>11</v>
      </c>
      <c r="E2509" s="14" t="str">
        <f>_xlfn.XLOOKUP(D2509,'Meal Info'!$A$4:$A$19,'Meal Info'!$B$4:$B$19)</f>
        <v>Vitamin boost</v>
      </c>
      <c r="F2509" s="14" t="str">
        <f>_xlfn.XLOOKUP(D2509,'Meal Info'!$A$4:$A$19,'Meal Info'!$C$4:$C$19)</f>
        <v>Josh</v>
      </c>
      <c r="G2509" s="7">
        <v>56.59</v>
      </c>
      <c r="H2509" s="7">
        <f t="shared" si="160"/>
        <v>5.6590000000000007</v>
      </c>
      <c r="I2509" s="7">
        <f t="shared" si="161"/>
        <v>62.249000000000002</v>
      </c>
      <c r="J2509" s="7">
        <v>0.22</v>
      </c>
      <c r="K2509" s="7">
        <f t="shared" si="158"/>
        <v>12.449800000000002</v>
      </c>
      <c r="L2509" s="7" t="s">
        <v>26</v>
      </c>
      <c r="M2509" s="7">
        <v>2</v>
      </c>
      <c r="N2509" s="7">
        <f>INDEX('Delivery Distances'!$B$6:$K$20,MATCH('Sales Summary_working sheet'!L2509,'Delivery Distances'!$A$6:$A$20,0),MATCH('Sales Summary_working sheet'!M2509,'Delivery Distances'!$B$5:$K$5,0))</f>
        <v>2</v>
      </c>
      <c r="O2509" s="7" cm="1">
        <f t="array" ref="O2509">_xlfn.XLOOKUP(L2509,'Delivery Distances'!$A$6:$A$20,_xlfn.XLOOKUP('Sales Summary_working sheet'!M2509,'Delivery Distances'!$B$5:$K$5,'Delivery Distances'!$B$6:$K$20))</f>
        <v>2</v>
      </c>
      <c r="P2509" s="7">
        <f t="shared" si="159"/>
        <v>6</v>
      </c>
    </row>
    <row r="2510" spans="1:16" ht="15.75" customHeight="1" x14ac:dyDescent="0.15">
      <c r="A2510" s="13">
        <v>43996</v>
      </c>
      <c r="B2510" s="19" t="s">
        <v>5362</v>
      </c>
      <c r="C2510" s="7" t="s">
        <v>1790</v>
      </c>
      <c r="D2510" s="14">
        <v>7</v>
      </c>
      <c r="E2510" s="14" t="str">
        <f>_xlfn.XLOOKUP(D2510,'Meal Info'!$A$4:$A$19,'Meal Info'!$B$4:$B$19)</f>
        <v>Vegan</v>
      </c>
      <c r="F2510" s="14" t="str">
        <f>_xlfn.XLOOKUP(D2510,'Meal Info'!$A$4:$A$19,'Meal Info'!$C$4:$C$19)</f>
        <v>Josh</v>
      </c>
      <c r="G2510" s="7">
        <v>29.55</v>
      </c>
      <c r="H2510" s="7">
        <f t="shared" si="160"/>
        <v>2.9550000000000001</v>
      </c>
      <c r="I2510" s="7">
        <f t="shared" si="161"/>
        <v>32.505000000000003</v>
      </c>
      <c r="J2510" s="7">
        <v>7.0000000000000007E-2</v>
      </c>
      <c r="K2510" s="7">
        <f t="shared" si="158"/>
        <v>2.0685000000000002</v>
      </c>
      <c r="L2510" s="7" t="s">
        <v>5077</v>
      </c>
      <c r="M2510" s="7">
        <v>3</v>
      </c>
      <c r="N2510" s="7">
        <f>INDEX('Delivery Distances'!$B$6:$K$20,MATCH('Sales Summary_working sheet'!L2510,'Delivery Distances'!$A$6:$A$20,0),MATCH('Sales Summary_working sheet'!M2510,'Delivery Distances'!$B$5:$K$5,0))</f>
        <v>2</v>
      </c>
      <c r="O2510" s="7" cm="1">
        <f t="array" ref="O2510">_xlfn.XLOOKUP(L2510,'Delivery Distances'!$A$6:$A$20,_xlfn.XLOOKUP('Sales Summary_working sheet'!M2510,'Delivery Distances'!$B$5:$K$5,'Delivery Distances'!$B$6:$K$20))</f>
        <v>2</v>
      </c>
      <c r="P2510" s="7">
        <f t="shared" si="159"/>
        <v>6</v>
      </c>
    </row>
    <row r="2511" spans="1:16" ht="15.75" customHeight="1" x14ac:dyDescent="0.15">
      <c r="A2511" s="13">
        <v>43996</v>
      </c>
      <c r="B2511" s="19" t="s">
        <v>5362</v>
      </c>
      <c r="C2511" s="7" t="s">
        <v>4704</v>
      </c>
      <c r="D2511" s="14">
        <v>2</v>
      </c>
      <c r="E2511" s="14" t="str">
        <f>_xlfn.XLOOKUP(D2511,'Meal Info'!$A$4:$A$19,'Meal Info'!$B$4:$B$19)</f>
        <v>Tuna</v>
      </c>
      <c r="F2511" s="14" t="str">
        <f>_xlfn.XLOOKUP(D2511,'Meal Info'!$A$4:$A$19,'Meal Info'!$C$4:$C$19)</f>
        <v>Josh</v>
      </c>
      <c r="G2511" s="7">
        <v>5.09</v>
      </c>
      <c r="H2511" s="7">
        <f t="shared" si="160"/>
        <v>0.50900000000000001</v>
      </c>
      <c r="I2511" s="7">
        <f t="shared" si="161"/>
        <v>5.5990000000000002</v>
      </c>
      <c r="J2511" s="7">
        <v>0.34</v>
      </c>
      <c r="K2511" s="7">
        <f t="shared" si="158"/>
        <v>1.7306000000000001</v>
      </c>
      <c r="L2511" s="7" t="s">
        <v>5079</v>
      </c>
      <c r="M2511" s="7">
        <v>4</v>
      </c>
      <c r="N2511" s="7">
        <f>INDEX('Delivery Distances'!$B$6:$K$20,MATCH('Sales Summary_working sheet'!L2511,'Delivery Distances'!$A$6:$A$20,0),MATCH('Sales Summary_working sheet'!M2511,'Delivery Distances'!$B$5:$K$5,0))</f>
        <v>4</v>
      </c>
      <c r="O2511" s="7" cm="1">
        <f t="array" ref="O2511">_xlfn.XLOOKUP(L2511,'Delivery Distances'!$A$6:$A$20,_xlfn.XLOOKUP('Sales Summary_working sheet'!M2511,'Delivery Distances'!$B$5:$K$5,'Delivery Distances'!$B$6:$K$20))</f>
        <v>4</v>
      </c>
      <c r="P2511" s="7">
        <f t="shared" si="159"/>
        <v>8</v>
      </c>
    </row>
    <row r="2512" spans="1:16" ht="15.75" customHeight="1" x14ac:dyDescent="0.15">
      <c r="A2512" s="13">
        <v>43996</v>
      </c>
      <c r="B2512" s="19" t="s">
        <v>5362</v>
      </c>
      <c r="C2512" s="7" t="s">
        <v>2501</v>
      </c>
      <c r="D2512" s="14">
        <v>7</v>
      </c>
      <c r="E2512" s="14" t="str">
        <f>_xlfn.XLOOKUP(D2512,'Meal Info'!$A$4:$A$19,'Meal Info'!$B$4:$B$19)</f>
        <v>Vegan</v>
      </c>
      <c r="F2512" s="14" t="str">
        <f>_xlfn.XLOOKUP(D2512,'Meal Info'!$A$4:$A$19,'Meal Info'!$C$4:$C$19)</f>
        <v>Josh</v>
      </c>
      <c r="G2512" s="7">
        <v>57.43</v>
      </c>
      <c r="H2512" s="7">
        <f t="shared" si="160"/>
        <v>5.7430000000000003</v>
      </c>
      <c r="I2512" s="7">
        <f t="shared" si="161"/>
        <v>63.173000000000002</v>
      </c>
      <c r="J2512" s="7">
        <v>0.09</v>
      </c>
      <c r="K2512" s="7">
        <f t="shared" si="158"/>
        <v>5.1686999999999994</v>
      </c>
      <c r="L2512" s="7" t="s">
        <v>30</v>
      </c>
      <c r="M2512" s="7">
        <v>7</v>
      </c>
      <c r="N2512" s="7">
        <f>INDEX('Delivery Distances'!$B$6:$K$20,MATCH('Sales Summary_working sheet'!L2512,'Delivery Distances'!$A$6:$A$20,0),MATCH('Sales Summary_working sheet'!M2512,'Delivery Distances'!$B$5:$K$5,0))</f>
        <v>9</v>
      </c>
      <c r="O2512" s="7" cm="1">
        <f t="array" ref="O2512">_xlfn.XLOOKUP(L2512,'Delivery Distances'!$A$6:$A$20,_xlfn.XLOOKUP('Sales Summary_working sheet'!M2512,'Delivery Distances'!$B$5:$K$5,'Delivery Distances'!$B$6:$K$20))</f>
        <v>9</v>
      </c>
      <c r="P2512" s="7">
        <f t="shared" si="159"/>
        <v>11.5</v>
      </c>
    </row>
    <row r="2513" spans="1:16" ht="15.75" customHeight="1" x14ac:dyDescent="0.15">
      <c r="A2513" s="13">
        <v>43996</v>
      </c>
      <c r="B2513" s="19" t="s">
        <v>5362</v>
      </c>
      <c r="C2513" s="7" t="s">
        <v>836</v>
      </c>
      <c r="D2513" s="14">
        <v>7</v>
      </c>
      <c r="E2513" s="14" t="str">
        <f>_xlfn.XLOOKUP(D2513,'Meal Info'!$A$4:$A$19,'Meal Info'!$B$4:$B$19)</f>
        <v>Vegan</v>
      </c>
      <c r="F2513" s="14" t="str">
        <f>_xlfn.XLOOKUP(D2513,'Meal Info'!$A$4:$A$19,'Meal Info'!$C$4:$C$19)</f>
        <v>Josh</v>
      </c>
      <c r="G2513" s="7">
        <v>7.72</v>
      </c>
      <c r="H2513" s="7">
        <f t="shared" si="160"/>
        <v>0.77200000000000002</v>
      </c>
      <c r="I2513" s="7">
        <f t="shared" si="161"/>
        <v>8.4919999999999991</v>
      </c>
      <c r="J2513" s="7">
        <v>0.02</v>
      </c>
      <c r="K2513" s="7">
        <f t="shared" si="158"/>
        <v>0.15440000000000001</v>
      </c>
      <c r="L2513" s="7" t="s">
        <v>5081</v>
      </c>
      <c r="M2513" s="7">
        <v>1</v>
      </c>
      <c r="N2513" s="7">
        <f>INDEX('Delivery Distances'!$B$6:$K$20,MATCH('Sales Summary_working sheet'!L2513,'Delivery Distances'!$A$6:$A$20,0),MATCH('Sales Summary_working sheet'!M2513,'Delivery Distances'!$B$5:$K$5,0))</f>
        <v>1</v>
      </c>
      <c r="O2513" s="7" cm="1">
        <f t="array" ref="O2513">_xlfn.XLOOKUP(L2513,'Delivery Distances'!$A$6:$A$20,_xlfn.XLOOKUP('Sales Summary_working sheet'!M2513,'Delivery Distances'!$B$5:$K$5,'Delivery Distances'!$B$6:$K$20))</f>
        <v>1</v>
      </c>
      <c r="P2513" s="7">
        <f t="shared" si="159"/>
        <v>3</v>
      </c>
    </row>
    <row r="2514" spans="1:16" ht="15.75" customHeight="1" x14ac:dyDescent="0.15">
      <c r="A2514" s="13">
        <v>43996</v>
      </c>
      <c r="B2514" s="19" t="s">
        <v>5362</v>
      </c>
      <c r="C2514" s="7" t="s">
        <v>2426</v>
      </c>
      <c r="D2514" s="14">
        <v>2</v>
      </c>
      <c r="E2514" s="14" t="str">
        <f>_xlfn.XLOOKUP(D2514,'Meal Info'!$A$4:$A$19,'Meal Info'!$B$4:$B$19)</f>
        <v>Tuna</v>
      </c>
      <c r="F2514" s="14" t="str">
        <f>_xlfn.XLOOKUP(D2514,'Meal Info'!$A$4:$A$19,'Meal Info'!$C$4:$C$19)</f>
        <v>Josh</v>
      </c>
      <c r="G2514" s="7">
        <v>63.66</v>
      </c>
      <c r="H2514" s="7">
        <f t="shared" si="160"/>
        <v>6.3659999999999997</v>
      </c>
      <c r="I2514" s="7">
        <f t="shared" si="161"/>
        <v>70.025999999999996</v>
      </c>
      <c r="J2514" s="7">
        <v>0.09</v>
      </c>
      <c r="K2514" s="7">
        <f t="shared" si="158"/>
        <v>5.7293999999999992</v>
      </c>
      <c r="L2514" s="7" t="s">
        <v>5079</v>
      </c>
      <c r="M2514" s="7">
        <v>5</v>
      </c>
      <c r="N2514" s="7">
        <f>INDEX('Delivery Distances'!$B$6:$K$20,MATCH('Sales Summary_working sheet'!L2514,'Delivery Distances'!$A$6:$A$20,0),MATCH('Sales Summary_working sheet'!M2514,'Delivery Distances'!$B$5:$K$5,0))</f>
        <v>2</v>
      </c>
      <c r="O2514" s="7" cm="1">
        <f t="array" ref="O2514">_xlfn.XLOOKUP(L2514,'Delivery Distances'!$A$6:$A$20,_xlfn.XLOOKUP('Sales Summary_working sheet'!M2514,'Delivery Distances'!$B$5:$K$5,'Delivery Distances'!$B$6:$K$20))</f>
        <v>2</v>
      </c>
      <c r="P2514" s="7">
        <f t="shared" si="159"/>
        <v>6</v>
      </c>
    </row>
    <row r="2515" spans="1:16" ht="15.75" customHeight="1" x14ac:dyDescent="0.15">
      <c r="A2515" s="13">
        <v>43996</v>
      </c>
      <c r="B2515" s="19" t="s">
        <v>5362</v>
      </c>
      <c r="C2515" s="7" t="s">
        <v>3587</v>
      </c>
      <c r="D2515" s="14">
        <v>11</v>
      </c>
      <c r="E2515" s="14" t="str">
        <f>_xlfn.XLOOKUP(D2515,'Meal Info'!$A$4:$A$19,'Meal Info'!$B$4:$B$19)</f>
        <v>Vitamin boost</v>
      </c>
      <c r="F2515" s="14" t="str">
        <f>_xlfn.XLOOKUP(D2515,'Meal Info'!$A$4:$A$19,'Meal Info'!$C$4:$C$19)</f>
        <v>Josh</v>
      </c>
      <c r="G2515" s="7">
        <v>2.35</v>
      </c>
      <c r="H2515" s="7">
        <f t="shared" si="160"/>
        <v>0.23500000000000001</v>
      </c>
      <c r="I2515" s="7">
        <f t="shared" si="161"/>
        <v>2.585</v>
      </c>
      <c r="J2515" s="7">
        <v>0.18</v>
      </c>
      <c r="K2515" s="7">
        <f t="shared" si="158"/>
        <v>0.42299999999999999</v>
      </c>
      <c r="L2515" s="7" t="s">
        <v>30</v>
      </c>
      <c r="M2515" s="7">
        <v>7</v>
      </c>
      <c r="N2515" s="7">
        <f>INDEX('Delivery Distances'!$B$6:$K$20,MATCH('Sales Summary_working sheet'!L2515,'Delivery Distances'!$A$6:$A$20,0),MATCH('Sales Summary_working sheet'!M2515,'Delivery Distances'!$B$5:$K$5,0))</f>
        <v>9</v>
      </c>
      <c r="O2515" s="7" cm="1">
        <f t="array" ref="O2515">_xlfn.XLOOKUP(L2515,'Delivery Distances'!$A$6:$A$20,_xlfn.XLOOKUP('Sales Summary_working sheet'!M2515,'Delivery Distances'!$B$5:$K$5,'Delivery Distances'!$B$6:$K$20))</f>
        <v>9</v>
      </c>
      <c r="P2515" s="7">
        <f t="shared" si="159"/>
        <v>11.5</v>
      </c>
    </row>
    <row r="2516" spans="1:16" ht="15.75" customHeight="1" x14ac:dyDescent="0.15">
      <c r="A2516" s="13">
        <v>43996</v>
      </c>
      <c r="B2516" s="19" t="s">
        <v>5362</v>
      </c>
      <c r="C2516" s="7" t="s">
        <v>2867</v>
      </c>
      <c r="D2516" s="14">
        <v>7</v>
      </c>
      <c r="E2516" s="14" t="str">
        <f>_xlfn.XLOOKUP(D2516,'Meal Info'!$A$4:$A$19,'Meal Info'!$B$4:$B$19)</f>
        <v>Vegan</v>
      </c>
      <c r="F2516" s="14" t="str">
        <f>_xlfn.XLOOKUP(D2516,'Meal Info'!$A$4:$A$19,'Meal Info'!$C$4:$C$19)</f>
        <v>Josh</v>
      </c>
      <c r="G2516" s="7">
        <v>80.88</v>
      </c>
      <c r="H2516" s="7">
        <f t="shared" si="160"/>
        <v>8.0879999999999992</v>
      </c>
      <c r="I2516" s="7">
        <f t="shared" si="161"/>
        <v>88.967999999999989</v>
      </c>
      <c r="J2516" s="7">
        <v>0.02</v>
      </c>
      <c r="K2516" s="7">
        <f t="shared" si="158"/>
        <v>1.6175999999999999</v>
      </c>
      <c r="L2516" s="7" t="s">
        <v>5081</v>
      </c>
      <c r="M2516" s="7">
        <v>3</v>
      </c>
      <c r="N2516" s="7">
        <f>INDEX('Delivery Distances'!$B$6:$K$20,MATCH('Sales Summary_working sheet'!L2516,'Delivery Distances'!$A$6:$A$20,0),MATCH('Sales Summary_working sheet'!M2516,'Delivery Distances'!$B$5:$K$5,0))</f>
        <v>3</v>
      </c>
      <c r="O2516" s="7" cm="1">
        <f t="array" ref="O2516">_xlfn.XLOOKUP(L2516,'Delivery Distances'!$A$6:$A$20,_xlfn.XLOOKUP('Sales Summary_working sheet'!M2516,'Delivery Distances'!$B$5:$K$5,'Delivery Distances'!$B$6:$K$20))</f>
        <v>3</v>
      </c>
      <c r="P2516" s="7">
        <f t="shared" si="159"/>
        <v>7</v>
      </c>
    </row>
    <row r="2517" spans="1:16" ht="15.75" customHeight="1" x14ac:dyDescent="0.15">
      <c r="A2517" s="13">
        <v>43996</v>
      </c>
      <c r="B2517" s="19" t="s">
        <v>5362</v>
      </c>
      <c r="C2517" s="7" t="s">
        <v>1966</v>
      </c>
      <c r="D2517" s="14">
        <v>7</v>
      </c>
      <c r="E2517" s="14" t="str">
        <f>_xlfn.XLOOKUP(D2517,'Meal Info'!$A$4:$A$19,'Meal Info'!$B$4:$B$19)</f>
        <v>Vegan</v>
      </c>
      <c r="F2517" s="14" t="str">
        <f>_xlfn.XLOOKUP(D2517,'Meal Info'!$A$4:$A$19,'Meal Info'!$C$4:$C$19)</f>
        <v>Josh</v>
      </c>
      <c r="G2517" s="7">
        <v>69.53</v>
      </c>
      <c r="H2517" s="7">
        <f t="shared" si="160"/>
        <v>6.9530000000000003</v>
      </c>
      <c r="I2517" s="7">
        <f t="shared" si="161"/>
        <v>76.483000000000004</v>
      </c>
      <c r="J2517" s="7">
        <v>0.26</v>
      </c>
      <c r="K2517" s="7">
        <f t="shared" si="158"/>
        <v>18.0778</v>
      </c>
      <c r="L2517" s="7" t="s">
        <v>5081</v>
      </c>
      <c r="M2517" s="7">
        <v>1</v>
      </c>
      <c r="N2517" s="7">
        <f>INDEX('Delivery Distances'!$B$6:$K$20,MATCH('Sales Summary_working sheet'!L2517,'Delivery Distances'!$A$6:$A$20,0),MATCH('Sales Summary_working sheet'!M2517,'Delivery Distances'!$B$5:$K$5,0))</f>
        <v>1</v>
      </c>
      <c r="O2517" s="7" cm="1">
        <f t="array" ref="O2517">_xlfn.XLOOKUP(L2517,'Delivery Distances'!$A$6:$A$20,_xlfn.XLOOKUP('Sales Summary_working sheet'!M2517,'Delivery Distances'!$B$5:$K$5,'Delivery Distances'!$B$6:$K$20))</f>
        <v>1</v>
      </c>
      <c r="P2517" s="7">
        <f t="shared" si="159"/>
        <v>3</v>
      </c>
    </row>
    <row r="2518" spans="1:16" ht="15.75" customHeight="1" x14ac:dyDescent="0.15">
      <c r="A2518" s="13">
        <v>43996</v>
      </c>
      <c r="B2518" s="19" t="s">
        <v>5362</v>
      </c>
      <c r="C2518" s="7" t="s">
        <v>1780</v>
      </c>
      <c r="D2518" s="14">
        <v>11</v>
      </c>
      <c r="E2518" s="14" t="str">
        <f>_xlfn.XLOOKUP(D2518,'Meal Info'!$A$4:$A$19,'Meal Info'!$B$4:$B$19)</f>
        <v>Vitamin boost</v>
      </c>
      <c r="F2518" s="14" t="str">
        <f>_xlfn.XLOOKUP(D2518,'Meal Info'!$A$4:$A$19,'Meal Info'!$C$4:$C$19)</f>
        <v>Josh</v>
      </c>
      <c r="G2518" s="7">
        <v>67.819999999999993</v>
      </c>
      <c r="H2518" s="7">
        <f t="shared" si="160"/>
        <v>6.782</v>
      </c>
      <c r="I2518" s="7">
        <f t="shared" si="161"/>
        <v>74.60199999999999</v>
      </c>
      <c r="J2518" s="7">
        <v>0.13</v>
      </c>
      <c r="K2518" s="7">
        <f t="shared" si="158"/>
        <v>8.8165999999999993</v>
      </c>
      <c r="L2518" s="7" t="s">
        <v>5076</v>
      </c>
      <c r="M2518" s="7">
        <v>7</v>
      </c>
      <c r="N2518" s="7">
        <f>INDEX('Delivery Distances'!$B$6:$K$20,MATCH('Sales Summary_working sheet'!L2518,'Delivery Distances'!$A$6:$A$20,0),MATCH('Sales Summary_working sheet'!M2518,'Delivery Distances'!$B$5:$K$5,0))</f>
        <v>15</v>
      </c>
      <c r="O2518" s="7" cm="1">
        <f t="array" ref="O2518">_xlfn.XLOOKUP(L2518,'Delivery Distances'!$A$6:$A$20,_xlfn.XLOOKUP('Sales Summary_working sheet'!M2518,'Delivery Distances'!$B$5:$K$5,'Delivery Distances'!$B$6:$K$20))</f>
        <v>15</v>
      </c>
      <c r="P2518" s="7">
        <f t="shared" si="159"/>
        <v>14.5</v>
      </c>
    </row>
    <row r="2519" spans="1:16" ht="15.75" customHeight="1" x14ac:dyDescent="0.15">
      <c r="A2519" s="13">
        <v>43996</v>
      </c>
      <c r="B2519" s="19" t="s">
        <v>5362</v>
      </c>
      <c r="C2519" s="7" t="s">
        <v>3550</v>
      </c>
      <c r="D2519" s="14">
        <v>11</v>
      </c>
      <c r="E2519" s="14" t="str">
        <f>_xlfn.XLOOKUP(D2519,'Meal Info'!$A$4:$A$19,'Meal Info'!$B$4:$B$19)</f>
        <v>Vitamin boost</v>
      </c>
      <c r="F2519" s="14" t="str">
        <f>_xlfn.XLOOKUP(D2519,'Meal Info'!$A$4:$A$19,'Meal Info'!$C$4:$C$19)</f>
        <v>Josh</v>
      </c>
      <c r="G2519" s="7">
        <v>32.229999999999997</v>
      </c>
      <c r="H2519" s="7">
        <f t="shared" si="160"/>
        <v>3.2229999999999999</v>
      </c>
      <c r="I2519" s="7">
        <f t="shared" si="161"/>
        <v>35.452999999999996</v>
      </c>
      <c r="J2519" s="7">
        <v>0.14000000000000001</v>
      </c>
      <c r="K2519" s="7">
        <f t="shared" si="158"/>
        <v>4.5122</v>
      </c>
      <c r="L2519" s="7" t="s">
        <v>5079</v>
      </c>
      <c r="M2519" s="7">
        <v>7</v>
      </c>
      <c r="N2519" s="7">
        <f>INDEX('Delivery Distances'!$B$6:$K$20,MATCH('Sales Summary_working sheet'!L2519,'Delivery Distances'!$A$6:$A$20,0),MATCH('Sales Summary_working sheet'!M2519,'Delivery Distances'!$B$5:$K$5,0))</f>
        <v>2</v>
      </c>
      <c r="O2519" s="7" cm="1">
        <f t="array" ref="O2519">_xlfn.XLOOKUP(L2519,'Delivery Distances'!$A$6:$A$20,_xlfn.XLOOKUP('Sales Summary_working sheet'!M2519,'Delivery Distances'!$B$5:$K$5,'Delivery Distances'!$B$6:$K$20))</f>
        <v>2</v>
      </c>
      <c r="P2519" s="7">
        <f t="shared" si="159"/>
        <v>6</v>
      </c>
    </row>
    <row r="2520" spans="1:16" ht="15.75" customHeight="1" x14ac:dyDescent="0.15">
      <c r="A2520" s="13">
        <v>43996</v>
      </c>
      <c r="B2520" s="19" t="s">
        <v>5362</v>
      </c>
      <c r="C2520" s="7" t="s">
        <v>233</v>
      </c>
      <c r="D2520" s="14">
        <v>7</v>
      </c>
      <c r="E2520" s="14" t="str">
        <f>_xlfn.XLOOKUP(D2520,'Meal Info'!$A$4:$A$19,'Meal Info'!$B$4:$B$19)</f>
        <v>Vegan</v>
      </c>
      <c r="F2520" s="14" t="str">
        <f>_xlfn.XLOOKUP(D2520,'Meal Info'!$A$4:$A$19,'Meal Info'!$C$4:$C$19)</f>
        <v>Josh</v>
      </c>
      <c r="G2520" s="7">
        <v>50.17</v>
      </c>
      <c r="H2520" s="7">
        <f t="shared" si="160"/>
        <v>5.0170000000000003</v>
      </c>
      <c r="I2520" s="7">
        <f t="shared" si="161"/>
        <v>55.187000000000005</v>
      </c>
      <c r="J2520" s="7">
        <v>0.08</v>
      </c>
      <c r="K2520" s="7">
        <f t="shared" si="158"/>
        <v>4.0136000000000003</v>
      </c>
      <c r="L2520" s="7" t="s">
        <v>29</v>
      </c>
      <c r="M2520" s="7">
        <v>7</v>
      </c>
      <c r="N2520" s="7">
        <f>INDEX('Delivery Distances'!$B$6:$K$20,MATCH('Sales Summary_working sheet'!L2520,'Delivery Distances'!$A$6:$A$20,0),MATCH('Sales Summary_working sheet'!M2520,'Delivery Distances'!$B$5:$K$5,0))</f>
        <v>5</v>
      </c>
      <c r="O2520" s="7" cm="1">
        <f t="array" ref="O2520">_xlfn.XLOOKUP(L2520,'Delivery Distances'!$A$6:$A$20,_xlfn.XLOOKUP('Sales Summary_working sheet'!M2520,'Delivery Distances'!$B$5:$K$5,'Delivery Distances'!$B$6:$K$20))</f>
        <v>5</v>
      </c>
      <c r="P2520" s="7">
        <f t="shared" si="159"/>
        <v>9</v>
      </c>
    </row>
    <row r="2521" spans="1:16" ht="15.75" customHeight="1" x14ac:dyDescent="0.15">
      <c r="A2521" s="13">
        <v>43996</v>
      </c>
      <c r="B2521" s="19" t="s">
        <v>5362</v>
      </c>
      <c r="C2521" s="7" t="s">
        <v>3162</v>
      </c>
      <c r="D2521" s="14">
        <v>7</v>
      </c>
      <c r="E2521" s="14" t="str">
        <f>_xlfn.XLOOKUP(D2521,'Meal Info'!$A$4:$A$19,'Meal Info'!$B$4:$B$19)</f>
        <v>Vegan</v>
      </c>
      <c r="F2521" s="14" t="str">
        <f>_xlfn.XLOOKUP(D2521,'Meal Info'!$A$4:$A$19,'Meal Info'!$C$4:$C$19)</f>
        <v>Josh</v>
      </c>
      <c r="G2521" s="7">
        <v>74.22</v>
      </c>
      <c r="H2521" s="7">
        <f t="shared" si="160"/>
        <v>7.4220000000000006</v>
      </c>
      <c r="I2521" s="7">
        <f t="shared" si="161"/>
        <v>81.641999999999996</v>
      </c>
      <c r="J2521" s="7">
        <v>0.09</v>
      </c>
      <c r="K2521" s="7">
        <f t="shared" si="158"/>
        <v>6.6797999999999993</v>
      </c>
      <c r="L2521" s="7" t="s">
        <v>5082</v>
      </c>
      <c r="M2521" s="7">
        <v>6</v>
      </c>
      <c r="N2521" s="7">
        <f>INDEX('Delivery Distances'!$B$6:$K$20,MATCH('Sales Summary_working sheet'!L2521,'Delivery Distances'!$A$6:$A$20,0),MATCH('Sales Summary_working sheet'!M2521,'Delivery Distances'!$B$5:$K$5,0))</f>
        <v>1</v>
      </c>
      <c r="O2521" s="7" cm="1">
        <f t="array" ref="O2521">_xlfn.XLOOKUP(L2521,'Delivery Distances'!$A$6:$A$20,_xlfn.XLOOKUP('Sales Summary_working sheet'!M2521,'Delivery Distances'!$B$5:$K$5,'Delivery Distances'!$B$6:$K$20))</f>
        <v>1</v>
      </c>
      <c r="P2521" s="7">
        <f t="shared" si="159"/>
        <v>3</v>
      </c>
    </row>
    <row r="2522" spans="1:16" ht="15.75" customHeight="1" x14ac:dyDescent="0.15">
      <c r="A2522" s="13">
        <v>43996</v>
      </c>
      <c r="B2522" s="19" t="s">
        <v>5362</v>
      </c>
      <c r="C2522" s="7" t="s">
        <v>1574</v>
      </c>
      <c r="D2522" s="14">
        <v>7</v>
      </c>
      <c r="E2522" s="14" t="str">
        <f>_xlfn.XLOOKUP(D2522,'Meal Info'!$A$4:$A$19,'Meal Info'!$B$4:$B$19)</f>
        <v>Vegan</v>
      </c>
      <c r="F2522" s="14" t="str">
        <f>_xlfn.XLOOKUP(D2522,'Meal Info'!$A$4:$A$19,'Meal Info'!$C$4:$C$19)</f>
        <v>Josh</v>
      </c>
      <c r="G2522" s="7">
        <v>42.57</v>
      </c>
      <c r="H2522" s="7">
        <f t="shared" si="160"/>
        <v>4.2570000000000006</v>
      </c>
      <c r="I2522" s="7">
        <f t="shared" si="161"/>
        <v>46.826999999999998</v>
      </c>
      <c r="J2522" s="7">
        <v>7.0000000000000007E-2</v>
      </c>
      <c r="K2522" s="7">
        <f t="shared" si="158"/>
        <v>2.9799000000000002</v>
      </c>
      <c r="L2522" s="7" t="s">
        <v>30</v>
      </c>
      <c r="M2522" s="7">
        <v>5</v>
      </c>
      <c r="N2522" s="7">
        <f>INDEX('Delivery Distances'!$B$6:$K$20,MATCH('Sales Summary_working sheet'!L2522,'Delivery Distances'!$A$6:$A$20,0),MATCH('Sales Summary_working sheet'!M2522,'Delivery Distances'!$B$5:$K$5,0))</f>
        <v>18</v>
      </c>
      <c r="O2522" s="7" cm="1">
        <f t="array" ref="O2522">_xlfn.XLOOKUP(L2522,'Delivery Distances'!$A$6:$A$20,_xlfn.XLOOKUP('Sales Summary_working sheet'!M2522,'Delivery Distances'!$B$5:$K$5,'Delivery Distances'!$B$6:$K$20))</f>
        <v>18</v>
      </c>
      <c r="P2522" s="7">
        <f t="shared" si="159"/>
        <v>16</v>
      </c>
    </row>
    <row r="2523" spans="1:16" ht="15.75" customHeight="1" x14ac:dyDescent="0.15">
      <c r="A2523" s="13">
        <v>43996</v>
      </c>
      <c r="B2523" s="19" t="s">
        <v>5362</v>
      </c>
      <c r="C2523" s="7" t="s">
        <v>4908</v>
      </c>
      <c r="D2523" s="14">
        <v>7</v>
      </c>
      <c r="E2523" s="14" t="str">
        <f>_xlfn.XLOOKUP(D2523,'Meal Info'!$A$4:$A$19,'Meal Info'!$B$4:$B$19)</f>
        <v>Vegan</v>
      </c>
      <c r="F2523" s="14" t="str">
        <f>_xlfn.XLOOKUP(D2523,'Meal Info'!$A$4:$A$19,'Meal Info'!$C$4:$C$19)</f>
        <v>Josh</v>
      </c>
      <c r="G2523" s="7">
        <v>62.48</v>
      </c>
      <c r="H2523" s="7">
        <f t="shared" si="160"/>
        <v>6.2480000000000002</v>
      </c>
      <c r="I2523" s="7">
        <f t="shared" si="161"/>
        <v>68.727999999999994</v>
      </c>
      <c r="J2523" s="7">
        <v>0.37</v>
      </c>
      <c r="K2523" s="7">
        <f t="shared" si="158"/>
        <v>23.117599999999999</v>
      </c>
      <c r="L2523" s="7" t="s">
        <v>5077</v>
      </c>
      <c r="M2523" s="7">
        <v>2</v>
      </c>
      <c r="N2523" s="7">
        <f>INDEX('Delivery Distances'!$B$6:$K$20,MATCH('Sales Summary_working sheet'!L2523,'Delivery Distances'!$A$6:$A$20,0),MATCH('Sales Summary_working sheet'!M2523,'Delivery Distances'!$B$5:$K$5,0))</f>
        <v>4</v>
      </c>
      <c r="O2523" s="7" cm="1">
        <f t="array" ref="O2523">_xlfn.XLOOKUP(L2523,'Delivery Distances'!$A$6:$A$20,_xlfn.XLOOKUP('Sales Summary_working sheet'!M2523,'Delivery Distances'!$B$5:$K$5,'Delivery Distances'!$B$6:$K$20))</f>
        <v>4</v>
      </c>
      <c r="P2523" s="7">
        <f t="shared" si="159"/>
        <v>8</v>
      </c>
    </row>
    <row r="2524" spans="1:16" ht="15.75" customHeight="1" x14ac:dyDescent="0.15">
      <c r="A2524" s="13">
        <v>43996</v>
      </c>
      <c r="B2524" s="19" t="s">
        <v>5362</v>
      </c>
      <c r="C2524" s="7" t="s">
        <v>1454</v>
      </c>
      <c r="D2524" s="14">
        <v>11</v>
      </c>
      <c r="E2524" s="14" t="str">
        <f>_xlfn.XLOOKUP(D2524,'Meal Info'!$A$4:$A$19,'Meal Info'!$B$4:$B$19)</f>
        <v>Vitamin boost</v>
      </c>
      <c r="F2524" s="14" t="str">
        <f>_xlfn.XLOOKUP(D2524,'Meal Info'!$A$4:$A$19,'Meal Info'!$C$4:$C$19)</f>
        <v>Josh</v>
      </c>
      <c r="G2524" s="7">
        <v>72.989999999999995</v>
      </c>
      <c r="H2524" s="7">
        <f t="shared" si="160"/>
        <v>7.2989999999999995</v>
      </c>
      <c r="I2524" s="7">
        <f t="shared" si="161"/>
        <v>80.288999999999987</v>
      </c>
      <c r="J2524" s="7">
        <v>0.33</v>
      </c>
      <c r="K2524" s="7">
        <f t="shared" si="158"/>
        <v>24.0867</v>
      </c>
      <c r="L2524" s="7" t="s">
        <v>28</v>
      </c>
      <c r="M2524" s="7">
        <v>6</v>
      </c>
      <c r="N2524" s="7">
        <f>INDEX('Delivery Distances'!$B$6:$K$20,MATCH('Sales Summary_working sheet'!L2524,'Delivery Distances'!$A$6:$A$20,0),MATCH('Sales Summary_working sheet'!M2524,'Delivery Distances'!$B$5:$K$5,0))</f>
        <v>6</v>
      </c>
      <c r="O2524" s="7" cm="1">
        <f t="array" ref="O2524">_xlfn.XLOOKUP(L2524,'Delivery Distances'!$A$6:$A$20,_xlfn.XLOOKUP('Sales Summary_working sheet'!M2524,'Delivery Distances'!$B$5:$K$5,'Delivery Distances'!$B$6:$K$20))</f>
        <v>6</v>
      </c>
      <c r="P2524" s="7">
        <f t="shared" si="159"/>
        <v>10</v>
      </c>
    </row>
    <row r="2525" spans="1:16" ht="15.75" customHeight="1" x14ac:dyDescent="0.15">
      <c r="A2525" s="13">
        <v>43997</v>
      </c>
      <c r="B2525" s="19" t="s">
        <v>5354</v>
      </c>
      <c r="C2525" s="7" t="s">
        <v>1953</v>
      </c>
      <c r="D2525" s="14">
        <v>7</v>
      </c>
      <c r="E2525" s="14" t="str">
        <f>_xlfn.XLOOKUP(D2525,'Meal Info'!$A$4:$A$19,'Meal Info'!$B$4:$B$19)</f>
        <v>Vegan</v>
      </c>
      <c r="F2525" s="14" t="str">
        <f>_xlfn.XLOOKUP(D2525,'Meal Info'!$A$4:$A$19,'Meal Info'!$C$4:$C$19)</f>
        <v>Josh</v>
      </c>
      <c r="G2525" s="7">
        <v>87.42</v>
      </c>
      <c r="H2525" s="7">
        <f t="shared" si="160"/>
        <v>8.7420000000000009</v>
      </c>
      <c r="I2525" s="7">
        <f t="shared" si="161"/>
        <v>96.162000000000006</v>
      </c>
      <c r="J2525" s="7">
        <v>0.06</v>
      </c>
      <c r="K2525" s="7">
        <f t="shared" si="158"/>
        <v>5.2451999999999996</v>
      </c>
      <c r="L2525" s="7" t="s">
        <v>5082</v>
      </c>
      <c r="M2525" s="7">
        <v>1</v>
      </c>
      <c r="N2525" s="7">
        <f>INDEX('Delivery Distances'!$B$6:$K$20,MATCH('Sales Summary_working sheet'!L2525,'Delivery Distances'!$A$6:$A$20,0),MATCH('Sales Summary_working sheet'!M2525,'Delivery Distances'!$B$5:$K$5,0))</f>
        <v>3</v>
      </c>
      <c r="O2525" s="7" cm="1">
        <f t="array" ref="O2525">_xlfn.XLOOKUP(L2525,'Delivery Distances'!$A$6:$A$20,_xlfn.XLOOKUP('Sales Summary_working sheet'!M2525,'Delivery Distances'!$B$5:$K$5,'Delivery Distances'!$B$6:$K$20))</f>
        <v>3</v>
      </c>
      <c r="P2525" s="7">
        <f t="shared" si="159"/>
        <v>7</v>
      </c>
    </row>
    <row r="2526" spans="1:16" ht="15.75" customHeight="1" x14ac:dyDescent="0.15">
      <c r="A2526" s="13">
        <v>43997</v>
      </c>
      <c r="B2526" s="19" t="s">
        <v>5354</v>
      </c>
      <c r="C2526" s="7" t="s">
        <v>4055</v>
      </c>
      <c r="D2526" s="14">
        <v>7</v>
      </c>
      <c r="E2526" s="14" t="str">
        <f>_xlfn.XLOOKUP(D2526,'Meal Info'!$A$4:$A$19,'Meal Info'!$B$4:$B$19)</f>
        <v>Vegan</v>
      </c>
      <c r="F2526" s="14" t="str">
        <f>_xlfn.XLOOKUP(D2526,'Meal Info'!$A$4:$A$19,'Meal Info'!$C$4:$C$19)</f>
        <v>Josh</v>
      </c>
      <c r="G2526" s="7">
        <v>35.229999999999997</v>
      </c>
      <c r="H2526" s="7">
        <f t="shared" si="160"/>
        <v>3.5229999999999997</v>
      </c>
      <c r="I2526" s="7">
        <f t="shared" si="161"/>
        <v>38.753</v>
      </c>
      <c r="J2526" s="7">
        <v>0.33</v>
      </c>
      <c r="K2526" s="7">
        <f t="shared" si="158"/>
        <v>11.6259</v>
      </c>
      <c r="L2526" s="7" t="s">
        <v>5076</v>
      </c>
      <c r="M2526" s="7">
        <v>1</v>
      </c>
      <c r="N2526" s="7">
        <f>INDEX('Delivery Distances'!$B$6:$K$20,MATCH('Sales Summary_working sheet'!L2526,'Delivery Distances'!$A$6:$A$20,0),MATCH('Sales Summary_working sheet'!M2526,'Delivery Distances'!$B$5:$K$5,0))</f>
        <v>7</v>
      </c>
      <c r="O2526" s="7" cm="1">
        <f t="array" ref="O2526">_xlfn.XLOOKUP(L2526,'Delivery Distances'!$A$6:$A$20,_xlfn.XLOOKUP('Sales Summary_working sheet'!M2526,'Delivery Distances'!$B$5:$K$5,'Delivery Distances'!$B$6:$K$20))</f>
        <v>7</v>
      </c>
      <c r="P2526" s="7">
        <f t="shared" si="159"/>
        <v>10.5</v>
      </c>
    </row>
    <row r="2527" spans="1:16" ht="15.75" customHeight="1" x14ac:dyDescent="0.15">
      <c r="A2527" s="13">
        <v>43997</v>
      </c>
      <c r="B2527" s="19" t="s">
        <v>5354</v>
      </c>
      <c r="C2527" s="7" t="s">
        <v>426</v>
      </c>
      <c r="D2527" s="14">
        <v>11</v>
      </c>
      <c r="E2527" s="14" t="str">
        <f>_xlfn.XLOOKUP(D2527,'Meal Info'!$A$4:$A$19,'Meal Info'!$B$4:$B$19)</f>
        <v>Vitamin boost</v>
      </c>
      <c r="F2527" s="14" t="str">
        <f>_xlfn.XLOOKUP(D2527,'Meal Info'!$A$4:$A$19,'Meal Info'!$C$4:$C$19)</f>
        <v>Josh</v>
      </c>
      <c r="G2527" s="7">
        <v>47.78</v>
      </c>
      <c r="H2527" s="7">
        <f t="shared" si="160"/>
        <v>4.7780000000000005</v>
      </c>
      <c r="I2527" s="7">
        <f t="shared" si="161"/>
        <v>52.558</v>
      </c>
      <c r="J2527" s="7">
        <v>0.27</v>
      </c>
      <c r="K2527" s="7">
        <f t="shared" si="158"/>
        <v>12.900600000000001</v>
      </c>
      <c r="L2527" s="7" t="s">
        <v>5080</v>
      </c>
      <c r="M2527" s="7">
        <v>3</v>
      </c>
      <c r="N2527" s="7">
        <f>INDEX('Delivery Distances'!$B$6:$K$20,MATCH('Sales Summary_working sheet'!L2527,'Delivery Distances'!$A$6:$A$20,0),MATCH('Sales Summary_working sheet'!M2527,'Delivery Distances'!$B$5:$K$5,0))</f>
        <v>5</v>
      </c>
      <c r="O2527" s="7" cm="1">
        <f t="array" ref="O2527">_xlfn.XLOOKUP(L2527,'Delivery Distances'!$A$6:$A$20,_xlfn.XLOOKUP('Sales Summary_working sheet'!M2527,'Delivery Distances'!$B$5:$K$5,'Delivery Distances'!$B$6:$K$20))</f>
        <v>5</v>
      </c>
      <c r="P2527" s="7">
        <f t="shared" si="159"/>
        <v>9</v>
      </c>
    </row>
    <row r="2528" spans="1:16" ht="15.75" customHeight="1" x14ac:dyDescent="0.15">
      <c r="A2528" s="13">
        <v>43997</v>
      </c>
      <c r="B2528" s="19" t="s">
        <v>5354</v>
      </c>
      <c r="C2528" s="7" t="s">
        <v>316</v>
      </c>
      <c r="D2528" s="14">
        <v>2</v>
      </c>
      <c r="E2528" s="14" t="str">
        <f>_xlfn.XLOOKUP(D2528,'Meal Info'!$A$4:$A$19,'Meal Info'!$B$4:$B$19)</f>
        <v>Tuna</v>
      </c>
      <c r="F2528" s="14" t="str">
        <f>_xlfn.XLOOKUP(D2528,'Meal Info'!$A$4:$A$19,'Meal Info'!$C$4:$C$19)</f>
        <v>Josh</v>
      </c>
      <c r="G2528" s="7">
        <v>62.66</v>
      </c>
      <c r="H2528" s="7">
        <f t="shared" si="160"/>
        <v>6.266</v>
      </c>
      <c r="I2528" s="7">
        <f t="shared" si="161"/>
        <v>68.926000000000002</v>
      </c>
      <c r="J2528" s="7">
        <v>0.19</v>
      </c>
      <c r="K2528" s="7">
        <f t="shared" si="158"/>
        <v>11.9054</v>
      </c>
      <c r="L2528" s="7" t="s">
        <v>5078</v>
      </c>
      <c r="M2528" s="7">
        <v>1</v>
      </c>
      <c r="N2528" s="7">
        <f>INDEX('Delivery Distances'!$B$6:$K$20,MATCH('Sales Summary_working sheet'!L2528,'Delivery Distances'!$A$6:$A$20,0),MATCH('Sales Summary_working sheet'!M2528,'Delivery Distances'!$B$5:$K$5,0))</f>
        <v>5</v>
      </c>
      <c r="O2528" s="7" cm="1">
        <f t="array" ref="O2528">_xlfn.XLOOKUP(L2528,'Delivery Distances'!$A$6:$A$20,_xlfn.XLOOKUP('Sales Summary_working sheet'!M2528,'Delivery Distances'!$B$5:$K$5,'Delivery Distances'!$B$6:$K$20))</f>
        <v>5</v>
      </c>
      <c r="P2528" s="7">
        <f t="shared" si="159"/>
        <v>9</v>
      </c>
    </row>
    <row r="2529" spans="1:16" ht="15.75" customHeight="1" x14ac:dyDescent="0.15">
      <c r="A2529" s="13">
        <v>43997</v>
      </c>
      <c r="B2529" s="19" t="s">
        <v>5354</v>
      </c>
      <c r="C2529" s="7" t="s">
        <v>4740</v>
      </c>
      <c r="D2529" s="14">
        <v>2</v>
      </c>
      <c r="E2529" s="14" t="str">
        <f>_xlfn.XLOOKUP(D2529,'Meal Info'!$A$4:$A$19,'Meal Info'!$B$4:$B$19)</f>
        <v>Tuna</v>
      </c>
      <c r="F2529" s="14" t="str">
        <f>_xlfn.XLOOKUP(D2529,'Meal Info'!$A$4:$A$19,'Meal Info'!$C$4:$C$19)</f>
        <v>Josh</v>
      </c>
      <c r="G2529" s="7">
        <v>29.83</v>
      </c>
      <c r="H2529" s="7">
        <f t="shared" si="160"/>
        <v>2.9830000000000001</v>
      </c>
      <c r="I2529" s="7">
        <f t="shared" si="161"/>
        <v>32.812999999999995</v>
      </c>
      <c r="J2529" s="7">
        <v>0.22</v>
      </c>
      <c r="K2529" s="7">
        <f t="shared" si="158"/>
        <v>6.5625999999999998</v>
      </c>
      <c r="L2529" s="7" t="s">
        <v>28</v>
      </c>
      <c r="M2529" s="7">
        <v>10</v>
      </c>
      <c r="N2529" s="7">
        <f>INDEX('Delivery Distances'!$B$6:$K$20,MATCH('Sales Summary_working sheet'!L2529,'Delivery Distances'!$A$6:$A$20,0),MATCH('Sales Summary_working sheet'!M2529,'Delivery Distances'!$B$5:$K$5,0))</f>
        <v>18</v>
      </c>
      <c r="O2529" s="7" cm="1">
        <f t="array" ref="O2529">_xlfn.XLOOKUP(L2529,'Delivery Distances'!$A$6:$A$20,_xlfn.XLOOKUP('Sales Summary_working sheet'!M2529,'Delivery Distances'!$B$5:$K$5,'Delivery Distances'!$B$6:$K$20))</f>
        <v>18</v>
      </c>
      <c r="P2529" s="7">
        <f t="shared" si="159"/>
        <v>16</v>
      </c>
    </row>
    <row r="2530" spans="1:16" ht="15.75" customHeight="1" x14ac:dyDescent="0.15">
      <c r="A2530" s="13">
        <v>43997</v>
      </c>
      <c r="B2530" s="19" t="s">
        <v>5354</v>
      </c>
      <c r="C2530" s="7" t="s">
        <v>685</v>
      </c>
      <c r="D2530" s="14">
        <v>7</v>
      </c>
      <c r="E2530" s="14" t="str">
        <f>_xlfn.XLOOKUP(D2530,'Meal Info'!$A$4:$A$19,'Meal Info'!$B$4:$B$19)</f>
        <v>Vegan</v>
      </c>
      <c r="F2530" s="14" t="str">
        <f>_xlfn.XLOOKUP(D2530,'Meal Info'!$A$4:$A$19,'Meal Info'!$C$4:$C$19)</f>
        <v>Josh</v>
      </c>
      <c r="G2530" s="7">
        <v>1.8</v>
      </c>
      <c r="H2530" s="7">
        <f t="shared" si="160"/>
        <v>0.18000000000000002</v>
      </c>
      <c r="I2530" s="7">
        <f t="shared" si="161"/>
        <v>1.98</v>
      </c>
      <c r="J2530" s="7">
        <v>0.25</v>
      </c>
      <c r="K2530" s="7">
        <f t="shared" si="158"/>
        <v>0.45</v>
      </c>
      <c r="L2530" s="7" t="s">
        <v>28</v>
      </c>
      <c r="M2530" s="7">
        <v>2</v>
      </c>
      <c r="N2530" s="7">
        <f>INDEX('Delivery Distances'!$B$6:$K$20,MATCH('Sales Summary_working sheet'!L2530,'Delivery Distances'!$A$6:$A$20,0),MATCH('Sales Summary_working sheet'!M2530,'Delivery Distances'!$B$5:$K$5,0))</f>
        <v>12</v>
      </c>
      <c r="O2530" s="7" cm="1">
        <f t="array" ref="O2530">_xlfn.XLOOKUP(L2530,'Delivery Distances'!$A$6:$A$20,_xlfn.XLOOKUP('Sales Summary_working sheet'!M2530,'Delivery Distances'!$B$5:$K$5,'Delivery Distances'!$B$6:$K$20))</f>
        <v>12</v>
      </c>
      <c r="P2530" s="7">
        <f t="shared" si="159"/>
        <v>13</v>
      </c>
    </row>
    <row r="2531" spans="1:16" ht="15.75" customHeight="1" x14ac:dyDescent="0.15">
      <c r="A2531" s="13">
        <v>43997</v>
      </c>
      <c r="B2531" s="19" t="s">
        <v>5354</v>
      </c>
      <c r="C2531" s="7" t="s">
        <v>2120</v>
      </c>
      <c r="D2531" s="14">
        <v>11</v>
      </c>
      <c r="E2531" s="14" t="str">
        <f>_xlfn.XLOOKUP(D2531,'Meal Info'!$A$4:$A$19,'Meal Info'!$B$4:$B$19)</f>
        <v>Vitamin boost</v>
      </c>
      <c r="F2531" s="14" t="str">
        <f>_xlfn.XLOOKUP(D2531,'Meal Info'!$A$4:$A$19,'Meal Info'!$C$4:$C$19)</f>
        <v>Josh</v>
      </c>
      <c r="G2531" s="7">
        <v>31.64</v>
      </c>
      <c r="H2531" s="7">
        <f t="shared" si="160"/>
        <v>3.1640000000000001</v>
      </c>
      <c r="I2531" s="7">
        <f t="shared" si="161"/>
        <v>34.804000000000002</v>
      </c>
      <c r="J2531" s="7">
        <v>7.0000000000000007E-2</v>
      </c>
      <c r="K2531" s="7">
        <f t="shared" si="158"/>
        <v>2.2148000000000003</v>
      </c>
      <c r="L2531" s="7" t="s">
        <v>5081</v>
      </c>
      <c r="M2531" s="7">
        <v>2</v>
      </c>
      <c r="N2531" s="7">
        <f>INDEX('Delivery Distances'!$B$6:$K$20,MATCH('Sales Summary_working sheet'!L2531,'Delivery Distances'!$A$6:$A$20,0),MATCH('Sales Summary_working sheet'!M2531,'Delivery Distances'!$B$5:$K$5,0))</f>
        <v>3</v>
      </c>
      <c r="O2531" s="7" cm="1">
        <f t="array" ref="O2531">_xlfn.XLOOKUP(L2531,'Delivery Distances'!$A$6:$A$20,_xlfn.XLOOKUP('Sales Summary_working sheet'!M2531,'Delivery Distances'!$B$5:$K$5,'Delivery Distances'!$B$6:$K$20))</f>
        <v>3</v>
      </c>
      <c r="P2531" s="7">
        <f t="shared" si="159"/>
        <v>7</v>
      </c>
    </row>
    <row r="2532" spans="1:16" ht="15.75" customHeight="1" x14ac:dyDescent="0.15">
      <c r="A2532" s="13">
        <v>43997</v>
      </c>
      <c r="B2532" s="19" t="s">
        <v>5354</v>
      </c>
      <c r="C2532" s="7" t="s">
        <v>2964</v>
      </c>
      <c r="D2532" s="14">
        <v>11</v>
      </c>
      <c r="E2532" s="14" t="str">
        <f>_xlfn.XLOOKUP(D2532,'Meal Info'!$A$4:$A$19,'Meal Info'!$B$4:$B$19)</f>
        <v>Vitamin boost</v>
      </c>
      <c r="F2532" s="14" t="str">
        <f>_xlfn.XLOOKUP(D2532,'Meal Info'!$A$4:$A$19,'Meal Info'!$C$4:$C$19)</f>
        <v>Josh</v>
      </c>
      <c r="G2532" s="7">
        <v>85.15</v>
      </c>
      <c r="H2532" s="7">
        <f t="shared" si="160"/>
        <v>8.5150000000000006</v>
      </c>
      <c r="I2532" s="7">
        <f t="shared" si="161"/>
        <v>93.665000000000006</v>
      </c>
      <c r="J2532" s="7">
        <v>0.39</v>
      </c>
      <c r="K2532" s="7">
        <f t="shared" si="158"/>
        <v>33.208500000000001</v>
      </c>
      <c r="L2532" s="7" t="s">
        <v>27</v>
      </c>
      <c r="M2532" s="7">
        <v>8</v>
      </c>
      <c r="N2532" s="7">
        <f>INDEX('Delivery Distances'!$B$6:$K$20,MATCH('Sales Summary_working sheet'!L2532,'Delivery Distances'!$A$6:$A$20,0),MATCH('Sales Summary_working sheet'!M2532,'Delivery Distances'!$B$5:$K$5,0))</f>
        <v>8</v>
      </c>
      <c r="O2532" s="7" cm="1">
        <f t="array" ref="O2532">_xlfn.XLOOKUP(L2532,'Delivery Distances'!$A$6:$A$20,_xlfn.XLOOKUP('Sales Summary_working sheet'!M2532,'Delivery Distances'!$B$5:$K$5,'Delivery Distances'!$B$6:$K$20))</f>
        <v>8</v>
      </c>
      <c r="P2532" s="7">
        <f t="shared" si="159"/>
        <v>11</v>
      </c>
    </row>
    <row r="2533" spans="1:16" ht="15.75" customHeight="1" x14ac:dyDescent="0.15">
      <c r="A2533" s="13">
        <v>43997</v>
      </c>
      <c r="B2533" s="19" t="s">
        <v>5354</v>
      </c>
      <c r="C2533" s="7" t="s">
        <v>2912</v>
      </c>
      <c r="D2533" s="14">
        <v>11</v>
      </c>
      <c r="E2533" s="14" t="str">
        <f>_xlfn.XLOOKUP(D2533,'Meal Info'!$A$4:$A$19,'Meal Info'!$B$4:$B$19)</f>
        <v>Vitamin boost</v>
      </c>
      <c r="F2533" s="14" t="str">
        <f>_xlfn.XLOOKUP(D2533,'Meal Info'!$A$4:$A$19,'Meal Info'!$C$4:$C$19)</f>
        <v>Josh</v>
      </c>
      <c r="G2533" s="7">
        <v>4.04</v>
      </c>
      <c r="H2533" s="7">
        <f t="shared" si="160"/>
        <v>0.40400000000000003</v>
      </c>
      <c r="I2533" s="7">
        <f t="shared" si="161"/>
        <v>4.444</v>
      </c>
      <c r="J2533" s="7">
        <v>0.1</v>
      </c>
      <c r="K2533" s="7">
        <f t="shared" si="158"/>
        <v>0.40400000000000003</v>
      </c>
      <c r="L2533" s="7" t="s">
        <v>29</v>
      </c>
      <c r="M2533" s="7">
        <v>3</v>
      </c>
      <c r="N2533" s="7">
        <f>INDEX('Delivery Distances'!$B$6:$K$20,MATCH('Sales Summary_working sheet'!L2533,'Delivery Distances'!$A$6:$A$20,0),MATCH('Sales Summary_working sheet'!M2533,'Delivery Distances'!$B$5:$K$5,0))</f>
        <v>9</v>
      </c>
      <c r="O2533" s="7" cm="1">
        <f t="array" ref="O2533">_xlfn.XLOOKUP(L2533,'Delivery Distances'!$A$6:$A$20,_xlfn.XLOOKUP('Sales Summary_working sheet'!M2533,'Delivery Distances'!$B$5:$K$5,'Delivery Distances'!$B$6:$K$20))</f>
        <v>9</v>
      </c>
      <c r="P2533" s="7">
        <f t="shared" si="159"/>
        <v>11.5</v>
      </c>
    </row>
    <row r="2534" spans="1:16" ht="15.75" customHeight="1" x14ac:dyDescent="0.15">
      <c r="A2534" s="13">
        <v>43997</v>
      </c>
      <c r="B2534" s="19" t="s">
        <v>5354</v>
      </c>
      <c r="C2534" s="7" t="s">
        <v>1739</v>
      </c>
      <c r="D2534" s="14">
        <v>11</v>
      </c>
      <c r="E2534" s="14" t="str">
        <f>_xlfn.XLOOKUP(D2534,'Meal Info'!$A$4:$A$19,'Meal Info'!$B$4:$B$19)</f>
        <v>Vitamin boost</v>
      </c>
      <c r="F2534" s="14" t="str">
        <f>_xlfn.XLOOKUP(D2534,'Meal Info'!$A$4:$A$19,'Meal Info'!$C$4:$C$19)</f>
        <v>Josh</v>
      </c>
      <c r="G2534" s="7">
        <v>42.7</v>
      </c>
      <c r="H2534" s="7">
        <f t="shared" si="160"/>
        <v>4.2700000000000005</v>
      </c>
      <c r="I2534" s="7">
        <f t="shared" si="161"/>
        <v>46.970000000000006</v>
      </c>
      <c r="J2534" s="7">
        <v>0.33</v>
      </c>
      <c r="K2534" s="7">
        <f t="shared" si="158"/>
        <v>14.091000000000001</v>
      </c>
      <c r="L2534" s="7" t="s">
        <v>5081</v>
      </c>
      <c r="M2534" s="7">
        <v>6</v>
      </c>
      <c r="N2534" s="7">
        <f>INDEX('Delivery Distances'!$B$6:$K$20,MATCH('Sales Summary_working sheet'!L2534,'Delivery Distances'!$A$6:$A$20,0),MATCH('Sales Summary_working sheet'!M2534,'Delivery Distances'!$B$5:$K$5,0))</f>
        <v>3</v>
      </c>
      <c r="O2534" s="7" cm="1">
        <f t="array" ref="O2534">_xlfn.XLOOKUP(L2534,'Delivery Distances'!$A$6:$A$20,_xlfn.XLOOKUP('Sales Summary_working sheet'!M2534,'Delivery Distances'!$B$5:$K$5,'Delivery Distances'!$B$6:$K$20))</f>
        <v>3</v>
      </c>
      <c r="P2534" s="7">
        <f t="shared" si="159"/>
        <v>7</v>
      </c>
    </row>
    <row r="2535" spans="1:16" ht="15.75" customHeight="1" x14ac:dyDescent="0.15">
      <c r="A2535" s="13">
        <v>43997</v>
      </c>
      <c r="B2535" s="19" t="s">
        <v>5354</v>
      </c>
      <c r="C2535" s="7" t="s">
        <v>898</v>
      </c>
      <c r="D2535" s="14">
        <v>11</v>
      </c>
      <c r="E2535" s="14" t="str">
        <f>_xlfn.XLOOKUP(D2535,'Meal Info'!$A$4:$A$19,'Meal Info'!$B$4:$B$19)</f>
        <v>Vitamin boost</v>
      </c>
      <c r="F2535" s="14" t="str">
        <f>_xlfn.XLOOKUP(D2535,'Meal Info'!$A$4:$A$19,'Meal Info'!$C$4:$C$19)</f>
        <v>Josh</v>
      </c>
      <c r="G2535" s="7">
        <v>60.22</v>
      </c>
      <c r="H2535" s="7">
        <f t="shared" si="160"/>
        <v>6.0220000000000002</v>
      </c>
      <c r="I2535" s="7">
        <f t="shared" si="161"/>
        <v>66.242000000000004</v>
      </c>
      <c r="J2535" s="7">
        <v>0.03</v>
      </c>
      <c r="K2535" s="7">
        <f t="shared" si="158"/>
        <v>1.8066</v>
      </c>
      <c r="L2535" s="7" t="s">
        <v>5076</v>
      </c>
      <c r="M2535" s="7">
        <v>4</v>
      </c>
      <c r="N2535" s="7">
        <f>INDEX('Delivery Distances'!$B$6:$K$20,MATCH('Sales Summary_working sheet'!L2535,'Delivery Distances'!$A$6:$A$20,0),MATCH('Sales Summary_working sheet'!M2535,'Delivery Distances'!$B$5:$K$5,0))</f>
        <v>11</v>
      </c>
      <c r="O2535" s="7" cm="1">
        <f t="array" ref="O2535">_xlfn.XLOOKUP(L2535,'Delivery Distances'!$A$6:$A$20,_xlfn.XLOOKUP('Sales Summary_working sheet'!M2535,'Delivery Distances'!$B$5:$K$5,'Delivery Distances'!$B$6:$K$20))</f>
        <v>11</v>
      </c>
      <c r="P2535" s="7">
        <f t="shared" si="159"/>
        <v>12.5</v>
      </c>
    </row>
    <row r="2536" spans="1:16" ht="15.75" customHeight="1" x14ac:dyDescent="0.15">
      <c r="A2536" s="13">
        <v>43997</v>
      </c>
      <c r="B2536" s="19" t="s">
        <v>5354</v>
      </c>
      <c r="C2536" s="7" t="s">
        <v>3783</v>
      </c>
      <c r="D2536" s="14">
        <v>2</v>
      </c>
      <c r="E2536" s="14" t="str">
        <f>_xlfn.XLOOKUP(D2536,'Meal Info'!$A$4:$A$19,'Meal Info'!$B$4:$B$19)</f>
        <v>Tuna</v>
      </c>
      <c r="F2536" s="14" t="str">
        <f>_xlfn.XLOOKUP(D2536,'Meal Info'!$A$4:$A$19,'Meal Info'!$C$4:$C$19)</f>
        <v>Josh</v>
      </c>
      <c r="G2536" s="7">
        <v>36.880000000000003</v>
      </c>
      <c r="H2536" s="7">
        <f t="shared" si="160"/>
        <v>3.6880000000000006</v>
      </c>
      <c r="I2536" s="7">
        <f t="shared" si="161"/>
        <v>40.568000000000005</v>
      </c>
      <c r="J2536" s="7">
        <v>0.12</v>
      </c>
      <c r="K2536" s="7">
        <f t="shared" si="158"/>
        <v>4.4256000000000002</v>
      </c>
      <c r="L2536" s="7" t="s">
        <v>5081</v>
      </c>
      <c r="M2536" s="7">
        <v>4</v>
      </c>
      <c r="N2536" s="7">
        <f>INDEX('Delivery Distances'!$B$6:$K$20,MATCH('Sales Summary_working sheet'!L2536,'Delivery Distances'!$A$6:$A$20,0),MATCH('Sales Summary_working sheet'!M2536,'Delivery Distances'!$B$5:$K$5,0))</f>
        <v>2</v>
      </c>
      <c r="O2536" s="7" cm="1">
        <f t="array" ref="O2536">_xlfn.XLOOKUP(L2536,'Delivery Distances'!$A$6:$A$20,_xlfn.XLOOKUP('Sales Summary_working sheet'!M2536,'Delivery Distances'!$B$5:$K$5,'Delivery Distances'!$B$6:$K$20))</f>
        <v>2</v>
      </c>
      <c r="P2536" s="7">
        <f t="shared" si="159"/>
        <v>6</v>
      </c>
    </row>
    <row r="2537" spans="1:16" ht="15.75" customHeight="1" x14ac:dyDescent="0.15">
      <c r="A2537" s="13">
        <v>43997</v>
      </c>
      <c r="B2537" s="19" t="s">
        <v>5354</v>
      </c>
      <c r="C2537" s="7" t="s">
        <v>259</v>
      </c>
      <c r="D2537" s="14">
        <v>11</v>
      </c>
      <c r="E2537" s="14" t="str">
        <f>_xlfn.XLOOKUP(D2537,'Meal Info'!$A$4:$A$19,'Meal Info'!$B$4:$B$19)</f>
        <v>Vitamin boost</v>
      </c>
      <c r="F2537" s="14" t="str">
        <f>_xlfn.XLOOKUP(D2537,'Meal Info'!$A$4:$A$19,'Meal Info'!$C$4:$C$19)</f>
        <v>Josh</v>
      </c>
      <c r="G2537" s="7">
        <v>59.73</v>
      </c>
      <c r="H2537" s="7">
        <f t="shared" si="160"/>
        <v>5.9729999999999999</v>
      </c>
      <c r="I2537" s="7">
        <f t="shared" si="161"/>
        <v>65.703000000000003</v>
      </c>
      <c r="J2537" s="7">
        <v>0.27</v>
      </c>
      <c r="K2537" s="7">
        <f t="shared" si="158"/>
        <v>16.127099999999999</v>
      </c>
      <c r="L2537" s="7" t="s">
        <v>27</v>
      </c>
      <c r="M2537" s="7">
        <v>4</v>
      </c>
      <c r="N2537" s="7">
        <f>INDEX('Delivery Distances'!$B$6:$K$20,MATCH('Sales Summary_working sheet'!L2537,'Delivery Distances'!$A$6:$A$20,0),MATCH('Sales Summary_working sheet'!M2537,'Delivery Distances'!$B$5:$K$5,0))</f>
        <v>5</v>
      </c>
      <c r="O2537" s="7" cm="1">
        <f t="array" ref="O2537">_xlfn.XLOOKUP(L2537,'Delivery Distances'!$A$6:$A$20,_xlfn.XLOOKUP('Sales Summary_working sheet'!M2537,'Delivery Distances'!$B$5:$K$5,'Delivery Distances'!$B$6:$K$20))</f>
        <v>5</v>
      </c>
      <c r="P2537" s="7">
        <f t="shared" si="159"/>
        <v>9</v>
      </c>
    </row>
    <row r="2538" spans="1:16" ht="15.75" customHeight="1" x14ac:dyDescent="0.15">
      <c r="A2538" s="13">
        <v>43997</v>
      </c>
      <c r="B2538" s="19" t="s">
        <v>5354</v>
      </c>
      <c r="C2538" s="7" t="s">
        <v>3975</v>
      </c>
      <c r="D2538" s="14">
        <v>7</v>
      </c>
      <c r="E2538" s="14" t="str">
        <f>_xlfn.XLOOKUP(D2538,'Meal Info'!$A$4:$A$19,'Meal Info'!$B$4:$B$19)</f>
        <v>Vegan</v>
      </c>
      <c r="F2538" s="14" t="str">
        <f>_xlfn.XLOOKUP(D2538,'Meal Info'!$A$4:$A$19,'Meal Info'!$C$4:$C$19)</f>
        <v>Josh</v>
      </c>
      <c r="G2538" s="7">
        <v>48.75</v>
      </c>
      <c r="H2538" s="7">
        <f t="shared" si="160"/>
        <v>4.875</v>
      </c>
      <c r="I2538" s="7">
        <f t="shared" si="161"/>
        <v>53.625</v>
      </c>
      <c r="J2538" s="7">
        <v>0.25</v>
      </c>
      <c r="K2538" s="7">
        <f t="shared" si="158"/>
        <v>12.1875</v>
      </c>
      <c r="L2538" s="7" t="s">
        <v>5083</v>
      </c>
      <c r="M2538" s="7">
        <v>7</v>
      </c>
      <c r="N2538" s="7">
        <f>INDEX('Delivery Distances'!$B$6:$K$20,MATCH('Sales Summary_working sheet'!L2538,'Delivery Distances'!$A$6:$A$20,0),MATCH('Sales Summary_working sheet'!M2538,'Delivery Distances'!$B$5:$K$5,0))</f>
        <v>3</v>
      </c>
      <c r="O2538" s="7" cm="1">
        <f t="array" ref="O2538">_xlfn.XLOOKUP(L2538,'Delivery Distances'!$A$6:$A$20,_xlfn.XLOOKUP('Sales Summary_working sheet'!M2538,'Delivery Distances'!$B$5:$K$5,'Delivery Distances'!$B$6:$K$20))</f>
        <v>3</v>
      </c>
      <c r="P2538" s="7">
        <f t="shared" si="159"/>
        <v>7</v>
      </c>
    </row>
    <row r="2539" spans="1:16" ht="15.75" customHeight="1" x14ac:dyDescent="0.15">
      <c r="A2539" s="13">
        <v>43997</v>
      </c>
      <c r="B2539" s="19" t="s">
        <v>5354</v>
      </c>
      <c r="C2539" s="7" t="s">
        <v>601</v>
      </c>
      <c r="D2539" s="14">
        <v>2</v>
      </c>
      <c r="E2539" s="14" t="str">
        <f>_xlfn.XLOOKUP(D2539,'Meal Info'!$A$4:$A$19,'Meal Info'!$B$4:$B$19)</f>
        <v>Tuna</v>
      </c>
      <c r="F2539" s="14" t="str">
        <f>_xlfn.XLOOKUP(D2539,'Meal Info'!$A$4:$A$19,'Meal Info'!$C$4:$C$19)</f>
        <v>Josh</v>
      </c>
      <c r="G2539" s="7">
        <v>33.61</v>
      </c>
      <c r="H2539" s="7">
        <f t="shared" si="160"/>
        <v>3.3610000000000002</v>
      </c>
      <c r="I2539" s="7">
        <f t="shared" si="161"/>
        <v>36.970999999999997</v>
      </c>
      <c r="J2539" s="7">
        <v>0.23</v>
      </c>
      <c r="K2539" s="7">
        <f t="shared" si="158"/>
        <v>7.7303000000000006</v>
      </c>
      <c r="L2539" s="7" t="s">
        <v>27</v>
      </c>
      <c r="M2539" s="7">
        <v>2</v>
      </c>
      <c r="N2539" s="7">
        <f>INDEX('Delivery Distances'!$B$6:$K$20,MATCH('Sales Summary_working sheet'!L2539,'Delivery Distances'!$A$6:$A$20,0),MATCH('Sales Summary_working sheet'!M2539,'Delivery Distances'!$B$5:$K$5,0))</f>
        <v>8</v>
      </c>
      <c r="O2539" s="7" cm="1">
        <f t="array" ref="O2539">_xlfn.XLOOKUP(L2539,'Delivery Distances'!$A$6:$A$20,_xlfn.XLOOKUP('Sales Summary_working sheet'!M2539,'Delivery Distances'!$B$5:$K$5,'Delivery Distances'!$B$6:$K$20))</f>
        <v>8</v>
      </c>
      <c r="P2539" s="7">
        <f t="shared" si="159"/>
        <v>11</v>
      </c>
    </row>
    <row r="2540" spans="1:16" ht="15.75" customHeight="1" x14ac:dyDescent="0.15">
      <c r="A2540" s="13">
        <v>43997</v>
      </c>
      <c r="B2540" s="19" t="s">
        <v>5354</v>
      </c>
      <c r="C2540" s="7" t="s">
        <v>3940</v>
      </c>
      <c r="D2540" s="14">
        <v>11</v>
      </c>
      <c r="E2540" s="14" t="str">
        <f>_xlfn.XLOOKUP(D2540,'Meal Info'!$A$4:$A$19,'Meal Info'!$B$4:$B$19)</f>
        <v>Vitamin boost</v>
      </c>
      <c r="F2540" s="14" t="str">
        <f>_xlfn.XLOOKUP(D2540,'Meal Info'!$A$4:$A$19,'Meal Info'!$C$4:$C$19)</f>
        <v>Josh</v>
      </c>
      <c r="G2540" s="7">
        <v>74.069999999999993</v>
      </c>
      <c r="H2540" s="7">
        <f t="shared" si="160"/>
        <v>7.407</v>
      </c>
      <c r="I2540" s="7">
        <f t="shared" si="161"/>
        <v>81.47699999999999</v>
      </c>
      <c r="J2540" s="7">
        <v>0.05</v>
      </c>
      <c r="K2540" s="7">
        <f t="shared" si="158"/>
        <v>3.7035</v>
      </c>
      <c r="L2540" s="7" t="s">
        <v>5079</v>
      </c>
      <c r="M2540" s="7">
        <v>3</v>
      </c>
      <c r="N2540" s="7">
        <f>INDEX('Delivery Distances'!$B$6:$K$20,MATCH('Sales Summary_working sheet'!L2540,'Delivery Distances'!$A$6:$A$20,0),MATCH('Sales Summary_working sheet'!M2540,'Delivery Distances'!$B$5:$K$5,0))</f>
        <v>4</v>
      </c>
      <c r="O2540" s="7" cm="1">
        <f t="array" ref="O2540">_xlfn.XLOOKUP(L2540,'Delivery Distances'!$A$6:$A$20,_xlfn.XLOOKUP('Sales Summary_working sheet'!M2540,'Delivery Distances'!$B$5:$K$5,'Delivery Distances'!$B$6:$K$20))</f>
        <v>4</v>
      </c>
      <c r="P2540" s="7">
        <f t="shared" si="159"/>
        <v>8</v>
      </c>
    </row>
    <row r="2541" spans="1:16" ht="15.75" customHeight="1" x14ac:dyDescent="0.15">
      <c r="A2541" s="13">
        <v>43997</v>
      </c>
      <c r="B2541" s="19" t="s">
        <v>5355</v>
      </c>
      <c r="C2541" s="7" t="s">
        <v>733</v>
      </c>
      <c r="D2541" s="14">
        <v>2</v>
      </c>
      <c r="E2541" s="14" t="str">
        <f>_xlfn.XLOOKUP(D2541,'Meal Info'!$A$4:$A$19,'Meal Info'!$B$4:$B$19)</f>
        <v>Tuna</v>
      </c>
      <c r="F2541" s="14" t="str">
        <f>_xlfn.XLOOKUP(D2541,'Meal Info'!$A$4:$A$19,'Meal Info'!$C$4:$C$19)</f>
        <v>Josh</v>
      </c>
      <c r="G2541" s="7">
        <v>79.87</v>
      </c>
      <c r="H2541" s="7">
        <f t="shared" si="160"/>
        <v>7.987000000000001</v>
      </c>
      <c r="I2541" s="7">
        <f t="shared" si="161"/>
        <v>87.856999999999999</v>
      </c>
      <c r="J2541" s="7">
        <v>0.13</v>
      </c>
      <c r="K2541" s="7">
        <f t="shared" si="158"/>
        <v>10.383100000000001</v>
      </c>
      <c r="L2541" s="7" t="s">
        <v>27</v>
      </c>
      <c r="M2541" s="7">
        <v>2</v>
      </c>
      <c r="N2541" s="7">
        <f>INDEX('Delivery Distances'!$B$6:$K$20,MATCH('Sales Summary_working sheet'!L2541,'Delivery Distances'!$A$6:$A$20,0),MATCH('Sales Summary_working sheet'!M2541,'Delivery Distances'!$B$5:$K$5,0))</f>
        <v>8</v>
      </c>
      <c r="O2541" s="7" cm="1">
        <f t="array" ref="O2541">_xlfn.XLOOKUP(L2541,'Delivery Distances'!$A$6:$A$20,_xlfn.XLOOKUP('Sales Summary_working sheet'!M2541,'Delivery Distances'!$B$5:$K$5,'Delivery Distances'!$B$6:$K$20))</f>
        <v>8</v>
      </c>
      <c r="P2541" s="7">
        <f t="shared" si="159"/>
        <v>11</v>
      </c>
    </row>
    <row r="2542" spans="1:16" ht="15.75" customHeight="1" x14ac:dyDescent="0.15">
      <c r="A2542" s="13">
        <v>43997</v>
      </c>
      <c r="B2542" s="19" t="s">
        <v>5355</v>
      </c>
      <c r="C2542" s="7" t="s">
        <v>3799</v>
      </c>
      <c r="D2542" s="14">
        <v>11</v>
      </c>
      <c r="E2542" s="14" t="str">
        <f>_xlfn.XLOOKUP(D2542,'Meal Info'!$A$4:$A$19,'Meal Info'!$B$4:$B$19)</f>
        <v>Vitamin boost</v>
      </c>
      <c r="F2542" s="14" t="str">
        <f>_xlfn.XLOOKUP(D2542,'Meal Info'!$A$4:$A$19,'Meal Info'!$C$4:$C$19)</f>
        <v>Josh</v>
      </c>
      <c r="G2542" s="7">
        <v>1.45</v>
      </c>
      <c r="H2542" s="7">
        <f t="shared" si="160"/>
        <v>0.14499999999999999</v>
      </c>
      <c r="I2542" s="7">
        <f t="shared" si="161"/>
        <v>1.595</v>
      </c>
      <c r="J2542" s="7">
        <v>0.28999999999999998</v>
      </c>
      <c r="K2542" s="7">
        <f t="shared" si="158"/>
        <v>0.42049999999999998</v>
      </c>
      <c r="L2542" s="7" t="s">
        <v>5077</v>
      </c>
      <c r="M2542" s="7">
        <v>8</v>
      </c>
      <c r="N2542" s="7">
        <f>INDEX('Delivery Distances'!$B$6:$K$20,MATCH('Sales Summary_working sheet'!L2542,'Delivery Distances'!$A$6:$A$20,0),MATCH('Sales Summary_working sheet'!M2542,'Delivery Distances'!$B$5:$K$5,0))</f>
        <v>4</v>
      </c>
      <c r="O2542" s="7" cm="1">
        <f t="array" ref="O2542">_xlfn.XLOOKUP(L2542,'Delivery Distances'!$A$6:$A$20,_xlfn.XLOOKUP('Sales Summary_working sheet'!M2542,'Delivery Distances'!$B$5:$K$5,'Delivery Distances'!$B$6:$K$20))</f>
        <v>4</v>
      </c>
      <c r="P2542" s="7">
        <f t="shared" si="159"/>
        <v>8</v>
      </c>
    </row>
    <row r="2543" spans="1:16" ht="15.75" customHeight="1" x14ac:dyDescent="0.15">
      <c r="A2543" s="13">
        <v>43997</v>
      </c>
      <c r="B2543" s="19" t="s">
        <v>5355</v>
      </c>
      <c r="C2543" s="7" t="s">
        <v>2152</v>
      </c>
      <c r="D2543" s="14">
        <v>2</v>
      </c>
      <c r="E2543" s="14" t="str">
        <f>_xlfn.XLOOKUP(D2543,'Meal Info'!$A$4:$A$19,'Meal Info'!$B$4:$B$19)</f>
        <v>Tuna</v>
      </c>
      <c r="F2543" s="14" t="str">
        <f>_xlfn.XLOOKUP(D2543,'Meal Info'!$A$4:$A$19,'Meal Info'!$C$4:$C$19)</f>
        <v>Josh</v>
      </c>
      <c r="G2543" s="7">
        <v>75.94</v>
      </c>
      <c r="H2543" s="7">
        <f t="shared" si="160"/>
        <v>7.5940000000000003</v>
      </c>
      <c r="I2543" s="7">
        <f t="shared" si="161"/>
        <v>83.533999999999992</v>
      </c>
      <c r="J2543" s="7">
        <v>0.11</v>
      </c>
      <c r="K2543" s="7">
        <f t="shared" si="158"/>
        <v>8.3534000000000006</v>
      </c>
      <c r="L2543" s="7" t="s">
        <v>5083</v>
      </c>
      <c r="M2543" s="7">
        <v>9</v>
      </c>
      <c r="N2543" s="7">
        <f>INDEX('Delivery Distances'!$B$6:$K$20,MATCH('Sales Summary_working sheet'!L2543,'Delivery Distances'!$A$6:$A$20,0),MATCH('Sales Summary_working sheet'!M2543,'Delivery Distances'!$B$5:$K$5,0))</f>
        <v>2</v>
      </c>
      <c r="O2543" s="7" cm="1">
        <f t="array" ref="O2543">_xlfn.XLOOKUP(L2543,'Delivery Distances'!$A$6:$A$20,_xlfn.XLOOKUP('Sales Summary_working sheet'!M2543,'Delivery Distances'!$B$5:$K$5,'Delivery Distances'!$B$6:$K$20))</f>
        <v>2</v>
      </c>
      <c r="P2543" s="7">
        <f t="shared" si="159"/>
        <v>6</v>
      </c>
    </row>
    <row r="2544" spans="1:16" ht="15.75" customHeight="1" x14ac:dyDescent="0.15">
      <c r="A2544" s="13">
        <v>43997</v>
      </c>
      <c r="B2544" s="19" t="s">
        <v>5355</v>
      </c>
      <c r="C2544" s="7" t="s">
        <v>4122</v>
      </c>
      <c r="D2544" s="14">
        <v>7</v>
      </c>
      <c r="E2544" s="14" t="str">
        <f>_xlfn.XLOOKUP(D2544,'Meal Info'!$A$4:$A$19,'Meal Info'!$B$4:$B$19)</f>
        <v>Vegan</v>
      </c>
      <c r="F2544" s="14" t="str">
        <f>_xlfn.XLOOKUP(D2544,'Meal Info'!$A$4:$A$19,'Meal Info'!$C$4:$C$19)</f>
        <v>Josh</v>
      </c>
      <c r="G2544" s="7">
        <v>57.24</v>
      </c>
      <c r="H2544" s="7">
        <f t="shared" si="160"/>
        <v>5.7240000000000002</v>
      </c>
      <c r="I2544" s="7">
        <f t="shared" si="161"/>
        <v>62.963999999999999</v>
      </c>
      <c r="J2544" s="7">
        <v>0.31</v>
      </c>
      <c r="K2544" s="7">
        <f t="shared" si="158"/>
        <v>17.744399999999999</v>
      </c>
      <c r="L2544" s="7" t="s">
        <v>5078</v>
      </c>
      <c r="M2544" s="7">
        <v>2</v>
      </c>
      <c r="N2544" s="7">
        <f>INDEX('Delivery Distances'!$B$6:$K$20,MATCH('Sales Summary_working sheet'!L2544,'Delivery Distances'!$A$6:$A$20,0),MATCH('Sales Summary_working sheet'!M2544,'Delivery Distances'!$B$5:$K$5,0))</f>
        <v>2</v>
      </c>
      <c r="O2544" s="7" cm="1">
        <f t="array" ref="O2544">_xlfn.XLOOKUP(L2544,'Delivery Distances'!$A$6:$A$20,_xlfn.XLOOKUP('Sales Summary_working sheet'!M2544,'Delivery Distances'!$B$5:$K$5,'Delivery Distances'!$B$6:$K$20))</f>
        <v>2</v>
      </c>
      <c r="P2544" s="7">
        <f t="shared" si="159"/>
        <v>6</v>
      </c>
    </row>
    <row r="2545" spans="1:16" ht="15.75" customHeight="1" x14ac:dyDescent="0.15">
      <c r="A2545" s="13">
        <v>43997</v>
      </c>
      <c r="B2545" s="19" t="s">
        <v>5355</v>
      </c>
      <c r="C2545" s="7" t="s">
        <v>966</v>
      </c>
      <c r="D2545" s="14">
        <v>7</v>
      </c>
      <c r="E2545" s="14" t="str">
        <f>_xlfn.XLOOKUP(D2545,'Meal Info'!$A$4:$A$19,'Meal Info'!$B$4:$B$19)</f>
        <v>Vegan</v>
      </c>
      <c r="F2545" s="14" t="str">
        <f>_xlfn.XLOOKUP(D2545,'Meal Info'!$A$4:$A$19,'Meal Info'!$C$4:$C$19)</f>
        <v>Josh</v>
      </c>
      <c r="G2545" s="7">
        <v>77.2</v>
      </c>
      <c r="H2545" s="7">
        <f t="shared" si="160"/>
        <v>7.7200000000000006</v>
      </c>
      <c r="I2545" s="7">
        <f t="shared" si="161"/>
        <v>84.92</v>
      </c>
      <c r="J2545" s="7">
        <v>0.13</v>
      </c>
      <c r="K2545" s="7">
        <f t="shared" si="158"/>
        <v>10.036000000000001</v>
      </c>
      <c r="L2545" s="7" t="s">
        <v>31</v>
      </c>
      <c r="M2545" s="7">
        <v>1</v>
      </c>
      <c r="N2545" s="7">
        <f>INDEX('Delivery Distances'!$B$6:$K$20,MATCH('Sales Summary_working sheet'!L2545,'Delivery Distances'!$A$6:$A$20,0),MATCH('Sales Summary_working sheet'!M2545,'Delivery Distances'!$B$5:$K$5,0))</f>
        <v>10</v>
      </c>
      <c r="O2545" s="7" cm="1">
        <f t="array" ref="O2545">_xlfn.XLOOKUP(L2545,'Delivery Distances'!$A$6:$A$20,_xlfn.XLOOKUP('Sales Summary_working sheet'!M2545,'Delivery Distances'!$B$5:$K$5,'Delivery Distances'!$B$6:$K$20))</f>
        <v>10</v>
      </c>
      <c r="P2545" s="7">
        <f t="shared" si="159"/>
        <v>12</v>
      </c>
    </row>
    <row r="2546" spans="1:16" ht="15.75" customHeight="1" x14ac:dyDescent="0.15">
      <c r="A2546" s="13">
        <v>43997</v>
      </c>
      <c r="B2546" s="19" t="s">
        <v>5355</v>
      </c>
      <c r="C2546" s="7" t="s">
        <v>3441</v>
      </c>
      <c r="D2546" s="14">
        <v>7</v>
      </c>
      <c r="E2546" s="14" t="str">
        <f>_xlfn.XLOOKUP(D2546,'Meal Info'!$A$4:$A$19,'Meal Info'!$B$4:$B$19)</f>
        <v>Vegan</v>
      </c>
      <c r="F2546" s="14" t="str">
        <f>_xlfn.XLOOKUP(D2546,'Meal Info'!$A$4:$A$19,'Meal Info'!$C$4:$C$19)</f>
        <v>Josh</v>
      </c>
      <c r="G2546" s="7">
        <v>87.51</v>
      </c>
      <c r="H2546" s="7">
        <f t="shared" si="160"/>
        <v>8.7510000000000012</v>
      </c>
      <c r="I2546" s="7">
        <f t="shared" si="161"/>
        <v>96.26100000000001</v>
      </c>
      <c r="J2546" s="7">
        <v>0.32</v>
      </c>
      <c r="K2546" s="7">
        <f t="shared" si="158"/>
        <v>28.003200000000003</v>
      </c>
      <c r="L2546" s="7" t="s">
        <v>5077</v>
      </c>
      <c r="M2546" s="7">
        <v>6</v>
      </c>
      <c r="N2546" s="7">
        <f>INDEX('Delivery Distances'!$B$6:$K$20,MATCH('Sales Summary_working sheet'!L2546,'Delivery Distances'!$A$6:$A$20,0),MATCH('Sales Summary_working sheet'!M2546,'Delivery Distances'!$B$5:$K$5,0))</f>
        <v>6</v>
      </c>
      <c r="O2546" s="7" cm="1">
        <f t="array" ref="O2546">_xlfn.XLOOKUP(L2546,'Delivery Distances'!$A$6:$A$20,_xlfn.XLOOKUP('Sales Summary_working sheet'!M2546,'Delivery Distances'!$B$5:$K$5,'Delivery Distances'!$B$6:$K$20))</f>
        <v>6</v>
      </c>
      <c r="P2546" s="7">
        <f t="shared" si="159"/>
        <v>10</v>
      </c>
    </row>
    <row r="2547" spans="1:16" ht="15.75" customHeight="1" x14ac:dyDescent="0.15">
      <c r="A2547" s="13">
        <v>43997</v>
      </c>
      <c r="B2547" s="19" t="s">
        <v>5355</v>
      </c>
      <c r="C2547" s="7" t="s">
        <v>4541</v>
      </c>
      <c r="D2547" s="14">
        <v>7</v>
      </c>
      <c r="E2547" s="14" t="str">
        <f>_xlfn.XLOOKUP(D2547,'Meal Info'!$A$4:$A$19,'Meal Info'!$B$4:$B$19)</f>
        <v>Vegan</v>
      </c>
      <c r="F2547" s="14" t="str">
        <f>_xlfn.XLOOKUP(D2547,'Meal Info'!$A$4:$A$19,'Meal Info'!$C$4:$C$19)</f>
        <v>Josh</v>
      </c>
      <c r="G2547" s="7">
        <v>29.03</v>
      </c>
      <c r="H2547" s="7">
        <f t="shared" si="160"/>
        <v>2.9030000000000005</v>
      </c>
      <c r="I2547" s="7">
        <f t="shared" si="161"/>
        <v>31.933</v>
      </c>
      <c r="J2547" s="7">
        <v>0.37</v>
      </c>
      <c r="K2547" s="7">
        <f t="shared" si="158"/>
        <v>10.741099999999999</v>
      </c>
      <c r="L2547" s="7" t="s">
        <v>28</v>
      </c>
      <c r="M2547" s="7">
        <v>5</v>
      </c>
      <c r="N2547" s="7">
        <f>INDEX('Delivery Distances'!$B$6:$K$20,MATCH('Sales Summary_working sheet'!L2547,'Delivery Distances'!$A$6:$A$20,0),MATCH('Sales Summary_working sheet'!M2547,'Delivery Distances'!$B$5:$K$5,0))</f>
        <v>11</v>
      </c>
      <c r="O2547" s="7" cm="1">
        <f t="array" ref="O2547">_xlfn.XLOOKUP(L2547,'Delivery Distances'!$A$6:$A$20,_xlfn.XLOOKUP('Sales Summary_working sheet'!M2547,'Delivery Distances'!$B$5:$K$5,'Delivery Distances'!$B$6:$K$20))</f>
        <v>11</v>
      </c>
      <c r="P2547" s="7">
        <f t="shared" si="159"/>
        <v>12.5</v>
      </c>
    </row>
    <row r="2548" spans="1:16" ht="15.75" customHeight="1" x14ac:dyDescent="0.15">
      <c r="A2548" s="13">
        <v>43997</v>
      </c>
      <c r="B2548" s="19" t="s">
        <v>5355</v>
      </c>
      <c r="C2548" s="7" t="s">
        <v>3437</v>
      </c>
      <c r="D2548" s="14">
        <v>2</v>
      </c>
      <c r="E2548" s="14" t="str">
        <f>_xlfn.XLOOKUP(D2548,'Meal Info'!$A$4:$A$19,'Meal Info'!$B$4:$B$19)</f>
        <v>Tuna</v>
      </c>
      <c r="F2548" s="14" t="str">
        <f>_xlfn.XLOOKUP(D2548,'Meal Info'!$A$4:$A$19,'Meal Info'!$C$4:$C$19)</f>
        <v>Josh</v>
      </c>
      <c r="G2548" s="7">
        <v>74.66</v>
      </c>
      <c r="H2548" s="7">
        <f t="shared" si="160"/>
        <v>7.4660000000000002</v>
      </c>
      <c r="I2548" s="7">
        <f t="shared" si="161"/>
        <v>82.125999999999991</v>
      </c>
      <c r="J2548" s="7">
        <v>0.33</v>
      </c>
      <c r="K2548" s="7">
        <f t="shared" si="158"/>
        <v>24.637799999999999</v>
      </c>
      <c r="L2548" s="7" t="s">
        <v>28</v>
      </c>
      <c r="M2548" s="7">
        <v>4</v>
      </c>
      <c r="N2548" s="7">
        <f>INDEX('Delivery Distances'!$B$6:$K$20,MATCH('Sales Summary_working sheet'!L2548,'Delivery Distances'!$A$6:$A$20,0),MATCH('Sales Summary_working sheet'!M2548,'Delivery Distances'!$B$5:$K$5,0))</f>
        <v>8</v>
      </c>
      <c r="O2548" s="7" cm="1">
        <f t="array" ref="O2548">_xlfn.XLOOKUP(L2548,'Delivery Distances'!$A$6:$A$20,_xlfn.XLOOKUP('Sales Summary_working sheet'!M2548,'Delivery Distances'!$B$5:$K$5,'Delivery Distances'!$B$6:$K$20))</f>
        <v>8</v>
      </c>
      <c r="P2548" s="7">
        <f t="shared" si="159"/>
        <v>11</v>
      </c>
    </row>
    <row r="2549" spans="1:16" ht="15.75" customHeight="1" x14ac:dyDescent="0.15">
      <c r="A2549" s="13">
        <v>43997</v>
      </c>
      <c r="B2549" s="19" t="s">
        <v>5355</v>
      </c>
      <c r="C2549" s="7" t="s">
        <v>4446</v>
      </c>
      <c r="D2549" s="14">
        <v>7</v>
      </c>
      <c r="E2549" s="14" t="str">
        <f>_xlfn.XLOOKUP(D2549,'Meal Info'!$A$4:$A$19,'Meal Info'!$B$4:$B$19)</f>
        <v>Vegan</v>
      </c>
      <c r="F2549" s="14" t="str">
        <f>_xlfn.XLOOKUP(D2549,'Meal Info'!$A$4:$A$19,'Meal Info'!$C$4:$C$19)</f>
        <v>Josh</v>
      </c>
      <c r="G2549" s="7">
        <v>39.47</v>
      </c>
      <c r="H2549" s="7">
        <f t="shared" si="160"/>
        <v>3.9470000000000001</v>
      </c>
      <c r="I2549" s="7">
        <f t="shared" si="161"/>
        <v>43.417000000000002</v>
      </c>
      <c r="J2549" s="7">
        <v>0.19</v>
      </c>
      <c r="K2549" s="7">
        <f t="shared" si="158"/>
        <v>7.4992999999999999</v>
      </c>
      <c r="L2549" s="7" t="s">
        <v>5077</v>
      </c>
      <c r="M2549" s="7">
        <v>2</v>
      </c>
      <c r="N2549" s="7">
        <f>INDEX('Delivery Distances'!$B$6:$K$20,MATCH('Sales Summary_working sheet'!L2549,'Delivery Distances'!$A$6:$A$20,0),MATCH('Sales Summary_working sheet'!M2549,'Delivery Distances'!$B$5:$K$5,0))</f>
        <v>4</v>
      </c>
      <c r="O2549" s="7" cm="1">
        <f t="array" ref="O2549">_xlfn.XLOOKUP(L2549,'Delivery Distances'!$A$6:$A$20,_xlfn.XLOOKUP('Sales Summary_working sheet'!M2549,'Delivery Distances'!$B$5:$K$5,'Delivery Distances'!$B$6:$K$20))</f>
        <v>4</v>
      </c>
      <c r="P2549" s="7">
        <f t="shared" si="159"/>
        <v>8</v>
      </c>
    </row>
    <row r="2550" spans="1:16" ht="15.75" customHeight="1" x14ac:dyDescent="0.15">
      <c r="A2550" s="13">
        <v>43997</v>
      </c>
      <c r="B2550" s="19" t="s">
        <v>5355</v>
      </c>
      <c r="C2550" s="7" t="s">
        <v>3957</v>
      </c>
      <c r="D2550" s="14">
        <v>11</v>
      </c>
      <c r="E2550" s="14" t="str">
        <f>_xlfn.XLOOKUP(D2550,'Meal Info'!$A$4:$A$19,'Meal Info'!$B$4:$B$19)</f>
        <v>Vitamin boost</v>
      </c>
      <c r="F2550" s="14" t="str">
        <f>_xlfn.XLOOKUP(D2550,'Meal Info'!$A$4:$A$19,'Meal Info'!$C$4:$C$19)</f>
        <v>Josh</v>
      </c>
      <c r="G2550" s="7">
        <v>28.15</v>
      </c>
      <c r="H2550" s="7">
        <f t="shared" si="160"/>
        <v>2.8149999999999999</v>
      </c>
      <c r="I2550" s="7">
        <f t="shared" si="161"/>
        <v>30.965</v>
      </c>
      <c r="J2550" s="7">
        <v>0.38</v>
      </c>
      <c r="K2550" s="7">
        <f t="shared" si="158"/>
        <v>10.696999999999999</v>
      </c>
      <c r="L2550" s="7" t="s">
        <v>5076</v>
      </c>
      <c r="M2550" s="7">
        <v>4</v>
      </c>
      <c r="N2550" s="7">
        <f>INDEX('Delivery Distances'!$B$6:$K$20,MATCH('Sales Summary_working sheet'!L2550,'Delivery Distances'!$A$6:$A$20,0),MATCH('Sales Summary_working sheet'!M2550,'Delivery Distances'!$B$5:$K$5,0))</f>
        <v>11</v>
      </c>
      <c r="O2550" s="7" cm="1">
        <f t="array" ref="O2550">_xlfn.XLOOKUP(L2550,'Delivery Distances'!$A$6:$A$20,_xlfn.XLOOKUP('Sales Summary_working sheet'!M2550,'Delivery Distances'!$B$5:$K$5,'Delivery Distances'!$B$6:$K$20))</f>
        <v>11</v>
      </c>
      <c r="P2550" s="7">
        <f t="shared" si="159"/>
        <v>12.5</v>
      </c>
    </row>
    <row r="2551" spans="1:16" ht="15.75" customHeight="1" x14ac:dyDescent="0.15">
      <c r="A2551" s="13">
        <v>43997</v>
      </c>
      <c r="B2551" s="19" t="s">
        <v>5355</v>
      </c>
      <c r="C2551" s="7" t="s">
        <v>1006</v>
      </c>
      <c r="D2551" s="14">
        <v>7</v>
      </c>
      <c r="E2551" s="14" t="str">
        <f>_xlfn.XLOOKUP(D2551,'Meal Info'!$A$4:$A$19,'Meal Info'!$B$4:$B$19)</f>
        <v>Vegan</v>
      </c>
      <c r="F2551" s="14" t="str">
        <f>_xlfn.XLOOKUP(D2551,'Meal Info'!$A$4:$A$19,'Meal Info'!$C$4:$C$19)</f>
        <v>Josh</v>
      </c>
      <c r="G2551" s="7">
        <v>68.709999999999994</v>
      </c>
      <c r="H2551" s="7">
        <f t="shared" si="160"/>
        <v>6.8709999999999996</v>
      </c>
      <c r="I2551" s="7">
        <f t="shared" si="161"/>
        <v>75.580999999999989</v>
      </c>
      <c r="J2551" s="7">
        <v>0.27</v>
      </c>
      <c r="K2551" s="7">
        <f t="shared" si="158"/>
        <v>18.5517</v>
      </c>
      <c r="L2551" s="7" t="s">
        <v>28</v>
      </c>
      <c r="M2551" s="7">
        <v>5</v>
      </c>
      <c r="N2551" s="7">
        <f>INDEX('Delivery Distances'!$B$6:$K$20,MATCH('Sales Summary_working sheet'!L2551,'Delivery Distances'!$A$6:$A$20,0),MATCH('Sales Summary_working sheet'!M2551,'Delivery Distances'!$B$5:$K$5,0))</f>
        <v>11</v>
      </c>
      <c r="O2551" s="7" cm="1">
        <f t="array" ref="O2551">_xlfn.XLOOKUP(L2551,'Delivery Distances'!$A$6:$A$20,_xlfn.XLOOKUP('Sales Summary_working sheet'!M2551,'Delivery Distances'!$B$5:$K$5,'Delivery Distances'!$B$6:$K$20))</f>
        <v>11</v>
      </c>
      <c r="P2551" s="7">
        <f t="shared" si="159"/>
        <v>12.5</v>
      </c>
    </row>
    <row r="2552" spans="1:16" ht="15.75" customHeight="1" x14ac:dyDescent="0.15">
      <c r="A2552" s="13">
        <v>43997</v>
      </c>
      <c r="B2552" s="19" t="s">
        <v>5355</v>
      </c>
      <c r="C2552" s="7" t="s">
        <v>35</v>
      </c>
      <c r="D2552" s="14">
        <v>7</v>
      </c>
      <c r="E2552" s="14" t="str">
        <f>_xlfn.XLOOKUP(D2552,'Meal Info'!$A$4:$A$19,'Meal Info'!$B$4:$B$19)</f>
        <v>Vegan</v>
      </c>
      <c r="F2552" s="14" t="str">
        <f>_xlfn.XLOOKUP(D2552,'Meal Info'!$A$4:$A$19,'Meal Info'!$C$4:$C$19)</f>
        <v>Josh</v>
      </c>
      <c r="G2552" s="7">
        <v>44.63</v>
      </c>
      <c r="H2552" s="7">
        <f t="shared" si="160"/>
        <v>4.4630000000000001</v>
      </c>
      <c r="I2552" s="7">
        <f t="shared" si="161"/>
        <v>49.093000000000004</v>
      </c>
      <c r="J2552" s="7">
        <v>0.32</v>
      </c>
      <c r="K2552" s="7">
        <f t="shared" si="158"/>
        <v>14.281600000000001</v>
      </c>
      <c r="L2552" s="7" t="s">
        <v>29</v>
      </c>
      <c r="M2552" s="7">
        <v>4</v>
      </c>
      <c r="N2552" s="7">
        <f>INDEX('Delivery Distances'!$B$6:$K$20,MATCH('Sales Summary_working sheet'!L2552,'Delivery Distances'!$A$6:$A$20,0),MATCH('Sales Summary_working sheet'!M2552,'Delivery Distances'!$B$5:$K$5,0))</f>
        <v>14</v>
      </c>
      <c r="O2552" s="7" cm="1">
        <f t="array" ref="O2552">_xlfn.XLOOKUP(L2552,'Delivery Distances'!$A$6:$A$20,_xlfn.XLOOKUP('Sales Summary_working sheet'!M2552,'Delivery Distances'!$B$5:$K$5,'Delivery Distances'!$B$6:$K$20))</f>
        <v>14</v>
      </c>
      <c r="P2552" s="7">
        <f t="shared" si="159"/>
        <v>14</v>
      </c>
    </row>
    <row r="2553" spans="1:16" ht="15.75" customHeight="1" x14ac:dyDescent="0.15">
      <c r="A2553" s="13">
        <v>43997</v>
      </c>
      <c r="B2553" s="19" t="s">
        <v>5355</v>
      </c>
      <c r="C2553" s="7" t="s">
        <v>3037</v>
      </c>
      <c r="D2553" s="14">
        <v>7</v>
      </c>
      <c r="E2553" s="14" t="str">
        <f>_xlfn.XLOOKUP(D2553,'Meal Info'!$A$4:$A$19,'Meal Info'!$B$4:$B$19)</f>
        <v>Vegan</v>
      </c>
      <c r="F2553" s="14" t="str">
        <f>_xlfn.XLOOKUP(D2553,'Meal Info'!$A$4:$A$19,'Meal Info'!$C$4:$C$19)</f>
        <v>Josh</v>
      </c>
      <c r="G2553" s="7">
        <v>93.79</v>
      </c>
      <c r="H2553" s="7">
        <f t="shared" si="160"/>
        <v>9.3790000000000013</v>
      </c>
      <c r="I2553" s="7">
        <f t="shared" si="161"/>
        <v>103.16900000000001</v>
      </c>
      <c r="J2553" s="7">
        <v>0.22</v>
      </c>
      <c r="K2553" s="7">
        <f t="shared" si="158"/>
        <v>20.633800000000001</v>
      </c>
      <c r="L2553" s="7" t="s">
        <v>26</v>
      </c>
      <c r="M2553" s="7">
        <v>9</v>
      </c>
      <c r="N2553" s="7">
        <f>INDEX('Delivery Distances'!$B$6:$K$20,MATCH('Sales Summary_working sheet'!L2553,'Delivery Distances'!$A$6:$A$20,0),MATCH('Sales Summary_working sheet'!M2553,'Delivery Distances'!$B$5:$K$5,0))</f>
        <v>20</v>
      </c>
      <c r="O2553" s="7" cm="1">
        <f t="array" ref="O2553">_xlfn.XLOOKUP(L2553,'Delivery Distances'!$A$6:$A$20,_xlfn.XLOOKUP('Sales Summary_working sheet'!M2553,'Delivery Distances'!$B$5:$K$5,'Delivery Distances'!$B$6:$K$20))</f>
        <v>20</v>
      </c>
      <c r="P2553" s="7">
        <f t="shared" si="159"/>
        <v>17</v>
      </c>
    </row>
    <row r="2554" spans="1:16" ht="15.75" customHeight="1" x14ac:dyDescent="0.15">
      <c r="A2554" s="13">
        <v>43997</v>
      </c>
      <c r="B2554" s="19" t="s">
        <v>5355</v>
      </c>
      <c r="C2554" s="7" t="s">
        <v>1673</v>
      </c>
      <c r="D2554" s="14">
        <v>2</v>
      </c>
      <c r="E2554" s="14" t="str">
        <f>_xlfn.XLOOKUP(D2554,'Meal Info'!$A$4:$A$19,'Meal Info'!$B$4:$B$19)</f>
        <v>Tuna</v>
      </c>
      <c r="F2554" s="14" t="str">
        <f>_xlfn.XLOOKUP(D2554,'Meal Info'!$A$4:$A$19,'Meal Info'!$C$4:$C$19)</f>
        <v>Josh</v>
      </c>
      <c r="G2554" s="7">
        <v>86.98</v>
      </c>
      <c r="H2554" s="7">
        <f t="shared" si="160"/>
        <v>8.6980000000000004</v>
      </c>
      <c r="I2554" s="7">
        <f t="shared" si="161"/>
        <v>95.677999999999997</v>
      </c>
      <c r="J2554" s="7">
        <v>0.4</v>
      </c>
      <c r="K2554" s="7">
        <f t="shared" si="158"/>
        <v>34.792000000000002</v>
      </c>
      <c r="L2554" s="7" t="s">
        <v>5075</v>
      </c>
      <c r="M2554" s="7">
        <v>8</v>
      </c>
      <c r="N2554" s="7">
        <f>INDEX('Delivery Distances'!$B$6:$K$20,MATCH('Sales Summary_working sheet'!L2554,'Delivery Distances'!$A$6:$A$20,0),MATCH('Sales Summary_working sheet'!M2554,'Delivery Distances'!$B$5:$K$5,0))</f>
        <v>2</v>
      </c>
      <c r="O2554" s="7" cm="1">
        <f t="array" ref="O2554">_xlfn.XLOOKUP(L2554,'Delivery Distances'!$A$6:$A$20,_xlfn.XLOOKUP('Sales Summary_working sheet'!M2554,'Delivery Distances'!$B$5:$K$5,'Delivery Distances'!$B$6:$K$20))</f>
        <v>2</v>
      </c>
      <c r="P2554" s="7">
        <f t="shared" si="159"/>
        <v>6</v>
      </c>
    </row>
    <row r="2555" spans="1:16" ht="15.75" customHeight="1" x14ac:dyDescent="0.15">
      <c r="A2555" s="13">
        <v>43997</v>
      </c>
      <c r="B2555" s="19" t="s">
        <v>5355</v>
      </c>
      <c r="C2555" s="7" t="s">
        <v>2070</v>
      </c>
      <c r="D2555" s="14">
        <v>11</v>
      </c>
      <c r="E2555" s="14" t="str">
        <f>_xlfn.XLOOKUP(D2555,'Meal Info'!$A$4:$A$19,'Meal Info'!$B$4:$B$19)</f>
        <v>Vitamin boost</v>
      </c>
      <c r="F2555" s="14" t="str">
        <f>_xlfn.XLOOKUP(D2555,'Meal Info'!$A$4:$A$19,'Meal Info'!$C$4:$C$19)</f>
        <v>Josh</v>
      </c>
      <c r="G2555" s="7">
        <v>58.56</v>
      </c>
      <c r="H2555" s="7">
        <f t="shared" si="160"/>
        <v>5.8560000000000008</v>
      </c>
      <c r="I2555" s="7">
        <f t="shared" si="161"/>
        <v>64.415999999999997</v>
      </c>
      <c r="J2555" s="7">
        <v>0.11</v>
      </c>
      <c r="K2555" s="7">
        <f t="shared" si="158"/>
        <v>6.4416000000000002</v>
      </c>
      <c r="L2555" s="7" t="s">
        <v>29</v>
      </c>
      <c r="M2555" s="7">
        <v>5</v>
      </c>
      <c r="N2555" s="7">
        <f>INDEX('Delivery Distances'!$B$6:$K$20,MATCH('Sales Summary_working sheet'!L2555,'Delivery Distances'!$A$6:$A$20,0),MATCH('Sales Summary_working sheet'!M2555,'Delivery Distances'!$B$5:$K$5,0))</f>
        <v>14</v>
      </c>
      <c r="O2555" s="7" cm="1">
        <f t="array" ref="O2555">_xlfn.XLOOKUP(L2555,'Delivery Distances'!$A$6:$A$20,_xlfn.XLOOKUP('Sales Summary_working sheet'!M2555,'Delivery Distances'!$B$5:$K$5,'Delivery Distances'!$B$6:$K$20))</f>
        <v>14</v>
      </c>
      <c r="P2555" s="7">
        <f t="shared" si="159"/>
        <v>14</v>
      </c>
    </row>
    <row r="2556" spans="1:16" ht="15.75" customHeight="1" x14ac:dyDescent="0.15">
      <c r="A2556" s="13">
        <v>43997</v>
      </c>
      <c r="B2556" s="19" t="s">
        <v>5355</v>
      </c>
      <c r="C2556" s="7" t="s">
        <v>1185</v>
      </c>
      <c r="D2556" s="14">
        <v>2</v>
      </c>
      <c r="E2556" s="14" t="str">
        <f>_xlfn.XLOOKUP(D2556,'Meal Info'!$A$4:$A$19,'Meal Info'!$B$4:$B$19)</f>
        <v>Tuna</v>
      </c>
      <c r="F2556" s="14" t="str">
        <f>_xlfn.XLOOKUP(D2556,'Meal Info'!$A$4:$A$19,'Meal Info'!$C$4:$C$19)</f>
        <v>Josh</v>
      </c>
      <c r="G2556" s="7">
        <v>86.28</v>
      </c>
      <c r="H2556" s="7">
        <f t="shared" si="160"/>
        <v>8.6280000000000001</v>
      </c>
      <c r="I2556" s="7">
        <f t="shared" si="161"/>
        <v>94.908000000000001</v>
      </c>
      <c r="J2556" s="7">
        <v>0.37</v>
      </c>
      <c r="K2556" s="7">
        <f t="shared" si="158"/>
        <v>31.9236</v>
      </c>
      <c r="L2556" s="7" t="s">
        <v>28</v>
      </c>
      <c r="M2556" s="7">
        <v>6</v>
      </c>
      <c r="N2556" s="7">
        <f>INDEX('Delivery Distances'!$B$6:$K$20,MATCH('Sales Summary_working sheet'!L2556,'Delivery Distances'!$A$6:$A$20,0),MATCH('Sales Summary_working sheet'!M2556,'Delivery Distances'!$B$5:$K$5,0))</f>
        <v>6</v>
      </c>
      <c r="O2556" s="7" cm="1">
        <f t="array" ref="O2556">_xlfn.XLOOKUP(L2556,'Delivery Distances'!$A$6:$A$20,_xlfn.XLOOKUP('Sales Summary_working sheet'!M2556,'Delivery Distances'!$B$5:$K$5,'Delivery Distances'!$B$6:$K$20))</f>
        <v>6</v>
      </c>
      <c r="P2556" s="7">
        <f t="shared" si="159"/>
        <v>10</v>
      </c>
    </row>
    <row r="2557" spans="1:16" ht="15.75" customHeight="1" x14ac:dyDescent="0.15">
      <c r="A2557" s="13">
        <v>43997</v>
      </c>
      <c r="B2557" s="19" t="s">
        <v>5355</v>
      </c>
      <c r="C2557" s="7" t="s">
        <v>3598</v>
      </c>
      <c r="D2557" s="14">
        <v>11</v>
      </c>
      <c r="E2557" s="14" t="str">
        <f>_xlfn.XLOOKUP(D2557,'Meal Info'!$A$4:$A$19,'Meal Info'!$B$4:$B$19)</f>
        <v>Vitamin boost</v>
      </c>
      <c r="F2557" s="14" t="str">
        <f>_xlfn.XLOOKUP(D2557,'Meal Info'!$A$4:$A$19,'Meal Info'!$C$4:$C$19)</f>
        <v>Josh</v>
      </c>
      <c r="G2557" s="7">
        <v>41.21</v>
      </c>
      <c r="H2557" s="7">
        <f t="shared" si="160"/>
        <v>4.1210000000000004</v>
      </c>
      <c r="I2557" s="7">
        <f t="shared" si="161"/>
        <v>45.331000000000003</v>
      </c>
      <c r="J2557" s="7">
        <v>0.39</v>
      </c>
      <c r="K2557" s="7">
        <f t="shared" si="158"/>
        <v>16.071899999999999</v>
      </c>
      <c r="L2557" s="7" t="s">
        <v>26</v>
      </c>
      <c r="M2557" s="7">
        <v>9</v>
      </c>
      <c r="N2557" s="7">
        <f>INDEX('Delivery Distances'!$B$6:$K$20,MATCH('Sales Summary_working sheet'!L2557,'Delivery Distances'!$A$6:$A$20,0),MATCH('Sales Summary_working sheet'!M2557,'Delivery Distances'!$B$5:$K$5,0))</f>
        <v>20</v>
      </c>
      <c r="O2557" s="7" cm="1">
        <f t="array" ref="O2557">_xlfn.XLOOKUP(L2557,'Delivery Distances'!$A$6:$A$20,_xlfn.XLOOKUP('Sales Summary_working sheet'!M2557,'Delivery Distances'!$B$5:$K$5,'Delivery Distances'!$B$6:$K$20))</f>
        <v>20</v>
      </c>
      <c r="P2557" s="7">
        <f t="shared" si="159"/>
        <v>17</v>
      </c>
    </row>
    <row r="2558" spans="1:16" ht="15.75" customHeight="1" x14ac:dyDescent="0.15">
      <c r="A2558" s="13">
        <v>43997</v>
      </c>
      <c r="B2558" s="19" t="s">
        <v>5355</v>
      </c>
      <c r="C2558" s="7" t="s">
        <v>2270</v>
      </c>
      <c r="D2558" s="14">
        <v>11</v>
      </c>
      <c r="E2558" s="14" t="str">
        <f>_xlfn.XLOOKUP(D2558,'Meal Info'!$A$4:$A$19,'Meal Info'!$B$4:$B$19)</f>
        <v>Vitamin boost</v>
      </c>
      <c r="F2558" s="14" t="str">
        <f>_xlfn.XLOOKUP(D2558,'Meal Info'!$A$4:$A$19,'Meal Info'!$C$4:$C$19)</f>
        <v>Josh</v>
      </c>
      <c r="G2558" s="7">
        <v>24.52</v>
      </c>
      <c r="H2558" s="7">
        <f t="shared" si="160"/>
        <v>2.452</v>
      </c>
      <c r="I2558" s="7">
        <f t="shared" si="161"/>
        <v>26.972000000000001</v>
      </c>
      <c r="J2558" s="7">
        <v>0.2</v>
      </c>
      <c r="K2558" s="7">
        <f t="shared" si="158"/>
        <v>4.9039999999999999</v>
      </c>
      <c r="L2558" s="7" t="s">
        <v>5076</v>
      </c>
      <c r="M2558" s="7">
        <v>2</v>
      </c>
      <c r="N2558" s="7">
        <f>INDEX('Delivery Distances'!$B$6:$K$20,MATCH('Sales Summary_working sheet'!L2558,'Delivery Distances'!$A$6:$A$20,0),MATCH('Sales Summary_working sheet'!M2558,'Delivery Distances'!$B$5:$K$5,0))</f>
        <v>11</v>
      </c>
      <c r="O2558" s="7" cm="1">
        <f t="array" ref="O2558">_xlfn.XLOOKUP(L2558,'Delivery Distances'!$A$6:$A$20,_xlfn.XLOOKUP('Sales Summary_working sheet'!M2558,'Delivery Distances'!$B$5:$K$5,'Delivery Distances'!$B$6:$K$20))</f>
        <v>11</v>
      </c>
      <c r="P2558" s="7">
        <f t="shared" si="159"/>
        <v>12.5</v>
      </c>
    </row>
    <row r="2559" spans="1:16" ht="15.75" customHeight="1" x14ac:dyDescent="0.15">
      <c r="A2559" s="13">
        <v>43997</v>
      </c>
      <c r="B2559" s="19" t="s">
        <v>5355</v>
      </c>
      <c r="C2559" s="7" t="s">
        <v>1166</v>
      </c>
      <c r="D2559" s="14">
        <v>7</v>
      </c>
      <c r="E2559" s="14" t="str">
        <f>_xlfn.XLOOKUP(D2559,'Meal Info'!$A$4:$A$19,'Meal Info'!$B$4:$B$19)</f>
        <v>Vegan</v>
      </c>
      <c r="F2559" s="14" t="str">
        <f>_xlfn.XLOOKUP(D2559,'Meal Info'!$A$4:$A$19,'Meal Info'!$C$4:$C$19)</f>
        <v>Josh</v>
      </c>
      <c r="G2559" s="7">
        <v>50.78</v>
      </c>
      <c r="H2559" s="7">
        <f t="shared" si="160"/>
        <v>5.0780000000000003</v>
      </c>
      <c r="I2559" s="7">
        <f t="shared" si="161"/>
        <v>55.858000000000004</v>
      </c>
      <c r="J2559" s="7">
        <v>0.37</v>
      </c>
      <c r="K2559" s="7">
        <f t="shared" si="158"/>
        <v>18.788599999999999</v>
      </c>
      <c r="L2559" s="7" t="s">
        <v>5082</v>
      </c>
      <c r="M2559" s="7">
        <v>8</v>
      </c>
      <c r="N2559" s="7">
        <f>INDEX('Delivery Distances'!$B$6:$K$20,MATCH('Sales Summary_working sheet'!L2559,'Delivery Distances'!$A$6:$A$20,0),MATCH('Sales Summary_working sheet'!M2559,'Delivery Distances'!$B$5:$K$5,0))</f>
        <v>1</v>
      </c>
      <c r="O2559" s="7" cm="1">
        <f t="array" ref="O2559">_xlfn.XLOOKUP(L2559,'Delivery Distances'!$A$6:$A$20,_xlfn.XLOOKUP('Sales Summary_working sheet'!M2559,'Delivery Distances'!$B$5:$K$5,'Delivery Distances'!$B$6:$K$20))</f>
        <v>1</v>
      </c>
      <c r="P2559" s="7">
        <f t="shared" si="159"/>
        <v>3</v>
      </c>
    </row>
    <row r="2560" spans="1:16" ht="15.75" customHeight="1" x14ac:dyDescent="0.15">
      <c r="A2560" s="13">
        <v>43997</v>
      </c>
      <c r="B2560" s="19" t="s">
        <v>5355</v>
      </c>
      <c r="C2560" s="7" t="s">
        <v>2509</v>
      </c>
      <c r="D2560" s="14">
        <v>2</v>
      </c>
      <c r="E2560" s="14" t="str">
        <f>_xlfn.XLOOKUP(D2560,'Meal Info'!$A$4:$A$19,'Meal Info'!$B$4:$B$19)</f>
        <v>Tuna</v>
      </c>
      <c r="F2560" s="14" t="str">
        <f>_xlfn.XLOOKUP(D2560,'Meal Info'!$A$4:$A$19,'Meal Info'!$C$4:$C$19)</f>
        <v>Josh</v>
      </c>
      <c r="G2560" s="7">
        <v>19.149999999999999</v>
      </c>
      <c r="H2560" s="7">
        <f t="shared" si="160"/>
        <v>1.915</v>
      </c>
      <c r="I2560" s="7">
        <f t="shared" si="161"/>
        <v>21.064999999999998</v>
      </c>
      <c r="J2560" s="7">
        <v>0.26</v>
      </c>
      <c r="K2560" s="7">
        <f t="shared" si="158"/>
        <v>4.9790000000000001</v>
      </c>
      <c r="L2560" s="7" t="s">
        <v>5078</v>
      </c>
      <c r="M2560" s="7">
        <v>1</v>
      </c>
      <c r="N2560" s="7">
        <f>INDEX('Delivery Distances'!$B$6:$K$20,MATCH('Sales Summary_working sheet'!L2560,'Delivery Distances'!$A$6:$A$20,0),MATCH('Sales Summary_working sheet'!M2560,'Delivery Distances'!$B$5:$K$5,0))</f>
        <v>5</v>
      </c>
      <c r="O2560" s="7" cm="1">
        <f t="array" ref="O2560">_xlfn.XLOOKUP(L2560,'Delivery Distances'!$A$6:$A$20,_xlfn.XLOOKUP('Sales Summary_working sheet'!M2560,'Delivery Distances'!$B$5:$K$5,'Delivery Distances'!$B$6:$K$20))</f>
        <v>5</v>
      </c>
      <c r="P2560" s="7">
        <f t="shared" si="159"/>
        <v>9</v>
      </c>
    </row>
    <row r="2561" spans="1:16" ht="15.75" customHeight="1" x14ac:dyDescent="0.15">
      <c r="A2561" s="13">
        <v>43997</v>
      </c>
      <c r="B2561" s="19" t="s">
        <v>5355</v>
      </c>
      <c r="C2561" s="7" t="s">
        <v>3380</v>
      </c>
      <c r="D2561" s="14">
        <v>2</v>
      </c>
      <c r="E2561" s="14" t="str">
        <f>_xlfn.XLOOKUP(D2561,'Meal Info'!$A$4:$A$19,'Meal Info'!$B$4:$B$19)</f>
        <v>Tuna</v>
      </c>
      <c r="F2561" s="14" t="str">
        <f>_xlfn.XLOOKUP(D2561,'Meal Info'!$A$4:$A$19,'Meal Info'!$C$4:$C$19)</f>
        <v>Josh</v>
      </c>
      <c r="G2561" s="7">
        <v>35.840000000000003</v>
      </c>
      <c r="H2561" s="7">
        <f t="shared" si="160"/>
        <v>3.5840000000000005</v>
      </c>
      <c r="I2561" s="7">
        <f t="shared" si="161"/>
        <v>39.424000000000007</v>
      </c>
      <c r="J2561" s="7">
        <v>0.27</v>
      </c>
      <c r="K2561" s="7">
        <f t="shared" si="158"/>
        <v>9.6768000000000018</v>
      </c>
      <c r="L2561" s="7" t="s">
        <v>5082</v>
      </c>
      <c r="M2561" s="7">
        <v>4</v>
      </c>
      <c r="N2561" s="7">
        <f>INDEX('Delivery Distances'!$B$6:$K$20,MATCH('Sales Summary_working sheet'!L2561,'Delivery Distances'!$A$6:$A$20,0),MATCH('Sales Summary_working sheet'!M2561,'Delivery Distances'!$B$5:$K$5,0))</f>
        <v>2</v>
      </c>
      <c r="O2561" s="7" cm="1">
        <f t="array" ref="O2561">_xlfn.XLOOKUP(L2561,'Delivery Distances'!$A$6:$A$20,_xlfn.XLOOKUP('Sales Summary_working sheet'!M2561,'Delivery Distances'!$B$5:$K$5,'Delivery Distances'!$B$6:$K$20))</f>
        <v>2</v>
      </c>
      <c r="P2561" s="7">
        <f t="shared" si="159"/>
        <v>6</v>
      </c>
    </row>
    <row r="2562" spans="1:16" ht="15.75" customHeight="1" x14ac:dyDescent="0.15">
      <c r="A2562" s="13">
        <v>43997</v>
      </c>
      <c r="B2562" s="19" t="s">
        <v>5355</v>
      </c>
      <c r="C2562" s="7" t="s">
        <v>595</v>
      </c>
      <c r="D2562" s="14">
        <v>11</v>
      </c>
      <c r="E2562" s="14" t="str">
        <f>_xlfn.XLOOKUP(D2562,'Meal Info'!$A$4:$A$19,'Meal Info'!$B$4:$B$19)</f>
        <v>Vitamin boost</v>
      </c>
      <c r="F2562" s="14" t="str">
        <f>_xlfn.XLOOKUP(D2562,'Meal Info'!$A$4:$A$19,'Meal Info'!$C$4:$C$19)</f>
        <v>Josh</v>
      </c>
      <c r="G2562" s="7">
        <v>85.66</v>
      </c>
      <c r="H2562" s="7">
        <f t="shared" si="160"/>
        <v>8.5660000000000007</v>
      </c>
      <c r="I2562" s="7">
        <f t="shared" si="161"/>
        <v>94.225999999999999</v>
      </c>
      <c r="J2562" s="7">
        <v>0.17</v>
      </c>
      <c r="K2562" s="7">
        <f t="shared" si="158"/>
        <v>14.562200000000001</v>
      </c>
      <c r="L2562" s="7" t="s">
        <v>5082</v>
      </c>
      <c r="M2562" s="7">
        <v>4</v>
      </c>
      <c r="N2562" s="7">
        <f>INDEX('Delivery Distances'!$B$6:$K$20,MATCH('Sales Summary_working sheet'!L2562,'Delivery Distances'!$A$6:$A$20,0),MATCH('Sales Summary_working sheet'!M2562,'Delivery Distances'!$B$5:$K$5,0))</f>
        <v>2</v>
      </c>
      <c r="O2562" s="7" cm="1">
        <f t="array" ref="O2562">_xlfn.XLOOKUP(L2562,'Delivery Distances'!$A$6:$A$20,_xlfn.XLOOKUP('Sales Summary_working sheet'!M2562,'Delivery Distances'!$B$5:$K$5,'Delivery Distances'!$B$6:$K$20))</f>
        <v>2</v>
      </c>
      <c r="P2562" s="7">
        <f t="shared" si="159"/>
        <v>6</v>
      </c>
    </row>
    <row r="2563" spans="1:16" ht="15.75" customHeight="1" x14ac:dyDescent="0.15">
      <c r="A2563" s="13">
        <v>43997</v>
      </c>
      <c r="B2563" s="19" t="s">
        <v>5355</v>
      </c>
      <c r="C2563" s="7" t="s">
        <v>314</v>
      </c>
      <c r="D2563" s="14">
        <v>7</v>
      </c>
      <c r="E2563" s="14" t="str">
        <f>_xlfn.XLOOKUP(D2563,'Meal Info'!$A$4:$A$19,'Meal Info'!$B$4:$B$19)</f>
        <v>Vegan</v>
      </c>
      <c r="F2563" s="14" t="str">
        <f>_xlfn.XLOOKUP(D2563,'Meal Info'!$A$4:$A$19,'Meal Info'!$C$4:$C$19)</f>
        <v>Josh</v>
      </c>
      <c r="G2563" s="7">
        <v>23.72</v>
      </c>
      <c r="H2563" s="7">
        <f t="shared" si="160"/>
        <v>2.3719999999999999</v>
      </c>
      <c r="I2563" s="7">
        <f t="shared" si="161"/>
        <v>26.091999999999999</v>
      </c>
      <c r="J2563" s="7">
        <v>0.35</v>
      </c>
      <c r="K2563" s="7">
        <f t="shared" si="158"/>
        <v>8.3019999999999996</v>
      </c>
      <c r="L2563" s="7" t="s">
        <v>5080</v>
      </c>
      <c r="M2563" s="7">
        <v>3</v>
      </c>
      <c r="N2563" s="7">
        <f>INDEX('Delivery Distances'!$B$6:$K$20,MATCH('Sales Summary_working sheet'!L2563,'Delivery Distances'!$A$6:$A$20,0),MATCH('Sales Summary_working sheet'!M2563,'Delivery Distances'!$B$5:$K$5,0))</f>
        <v>5</v>
      </c>
      <c r="O2563" s="7" cm="1">
        <f t="array" ref="O2563">_xlfn.XLOOKUP(L2563,'Delivery Distances'!$A$6:$A$20,_xlfn.XLOOKUP('Sales Summary_working sheet'!M2563,'Delivery Distances'!$B$5:$K$5,'Delivery Distances'!$B$6:$K$20))</f>
        <v>5</v>
      </c>
      <c r="P2563" s="7">
        <f t="shared" si="159"/>
        <v>9</v>
      </c>
    </row>
    <row r="2564" spans="1:16" ht="15.75" customHeight="1" x14ac:dyDescent="0.15">
      <c r="A2564" s="13">
        <v>43997</v>
      </c>
      <c r="B2564" s="19" t="s">
        <v>5355</v>
      </c>
      <c r="C2564" s="7" t="s">
        <v>1594</v>
      </c>
      <c r="D2564" s="14">
        <v>7</v>
      </c>
      <c r="E2564" s="14" t="str">
        <f>_xlfn.XLOOKUP(D2564,'Meal Info'!$A$4:$A$19,'Meal Info'!$B$4:$B$19)</f>
        <v>Vegan</v>
      </c>
      <c r="F2564" s="14" t="str">
        <f>_xlfn.XLOOKUP(D2564,'Meal Info'!$A$4:$A$19,'Meal Info'!$C$4:$C$19)</f>
        <v>Josh</v>
      </c>
      <c r="G2564" s="7">
        <v>74.849999999999994</v>
      </c>
      <c r="H2564" s="7">
        <f t="shared" si="160"/>
        <v>7.4849999999999994</v>
      </c>
      <c r="I2564" s="7">
        <f t="shared" si="161"/>
        <v>82.334999999999994</v>
      </c>
      <c r="J2564" s="7">
        <v>0.33</v>
      </c>
      <c r="K2564" s="7">
        <f t="shared" si="158"/>
        <v>24.700499999999998</v>
      </c>
      <c r="L2564" s="7" t="s">
        <v>5082</v>
      </c>
      <c r="M2564" s="7">
        <v>9</v>
      </c>
      <c r="N2564" s="7">
        <f>INDEX('Delivery Distances'!$B$6:$K$20,MATCH('Sales Summary_working sheet'!L2564,'Delivery Distances'!$A$6:$A$20,0),MATCH('Sales Summary_working sheet'!M2564,'Delivery Distances'!$B$5:$K$5,0))</f>
        <v>2</v>
      </c>
      <c r="O2564" s="7" cm="1">
        <f t="array" ref="O2564">_xlfn.XLOOKUP(L2564,'Delivery Distances'!$A$6:$A$20,_xlfn.XLOOKUP('Sales Summary_working sheet'!M2564,'Delivery Distances'!$B$5:$K$5,'Delivery Distances'!$B$6:$K$20))</f>
        <v>2</v>
      </c>
      <c r="P2564" s="7">
        <f t="shared" si="159"/>
        <v>6</v>
      </c>
    </row>
    <row r="2565" spans="1:16" ht="15.75" customHeight="1" x14ac:dyDescent="0.15">
      <c r="A2565" s="13">
        <v>43997</v>
      </c>
      <c r="B2565" s="19" t="s">
        <v>5355</v>
      </c>
      <c r="C2565" s="7" t="s">
        <v>1459</v>
      </c>
      <c r="D2565" s="14">
        <v>11</v>
      </c>
      <c r="E2565" s="14" t="str">
        <f>_xlfn.XLOOKUP(D2565,'Meal Info'!$A$4:$A$19,'Meal Info'!$B$4:$B$19)</f>
        <v>Vitamin boost</v>
      </c>
      <c r="F2565" s="14" t="str">
        <f>_xlfn.XLOOKUP(D2565,'Meal Info'!$A$4:$A$19,'Meal Info'!$C$4:$C$19)</f>
        <v>Josh</v>
      </c>
      <c r="G2565" s="7">
        <v>68</v>
      </c>
      <c r="H2565" s="7">
        <f t="shared" si="160"/>
        <v>6.8000000000000007</v>
      </c>
      <c r="I2565" s="7">
        <f t="shared" si="161"/>
        <v>74.8</v>
      </c>
      <c r="J2565" s="7">
        <v>0.09</v>
      </c>
      <c r="K2565" s="7">
        <f t="shared" ref="K2565:K2628" si="162">J2565*G2565</f>
        <v>6.12</v>
      </c>
      <c r="L2565" s="7" t="s">
        <v>5076</v>
      </c>
      <c r="M2565" s="7">
        <v>2</v>
      </c>
      <c r="N2565" s="7">
        <f>INDEX('Delivery Distances'!$B$6:$K$20,MATCH('Sales Summary_working sheet'!L2565,'Delivery Distances'!$A$6:$A$20,0),MATCH('Sales Summary_working sheet'!M2565,'Delivery Distances'!$B$5:$K$5,0))</f>
        <v>11</v>
      </c>
      <c r="O2565" s="7" cm="1">
        <f t="array" ref="O2565">_xlfn.XLOOKUP(L2565,'Delivery Distances'!$A$6:$A$20,_xlfn.XLOOKUP('Sales Summary_working sheet'!M2565,'Delivery Distances'!$B$5:$K$5,'Delivery Distances'!$B$6:$K$20))</f>
        <v>11</v>
      </c>
      <c r="P2565" s="7">
        <f t="shared" ref="P2565:P2628" si="163">IF(O2565&lt;=2, O2565*3, IF(O2565&lt;=6, 3*2 + (O2565-2)*1, 3*2 + 4*1 + (O2565-6)*0.5))</f>
        <v>12.5</v>
      </c>
    </row>
    <row r="2566" spans="1:16" ht="15.75" customHeight="1" x14ac:dyDescent="0.15">
      <c r="A2566" s="13">
        <v>43997</v>
      </c>
      <c r="B2566" s="19" t="s">
        <v>5356</v>
      </c>
      <c r="C2566" s="7" t="s">
        <v>3156</v>
      </c>
      <c r="D2566" s="14">
        <v>11</v>
      </c>
      <c r="E2566" s="14" t="str">
        <f>_xlfn.XLOOKUP(D2566,'Meal Info'!$A$4:$A$19,'Meal Info'!$B$4:$B$19)</f>
        <v>Vitamin boost</v>
      </c>
      <c r="F2566" s="14" t="str">
        <f>_xlfn.XLOOKUP(D2566,'Meal Info'!$A$4:$A$19,'Meal Info'!$C$4:$C$19)</f>
        <v>Josh</v>
      </c>
      <c r="G2566" s="7">
        <v>83.97</v>
      </c>
      <c r="H2566" s="7">
        <f t="shared" si="160"/>
        <v>8.3970000000000002</v>
      </c>
      <c r="I2566" s="7">
        <f t="shared" si="161"/>
        <v>92.367000000000004</v>
      </c>
      <c r="J2566" s="7">
        <v>0.06</v>
      </c>
      <c r="K2566" s="7">
        <f t="shared" si="162"/>
        <v>5.0381999999999998</v>
      </c>
      <c r="L2566" s="7" t="s">
        <v>5081</v>
      </c>
      <c r="M2566" s="7">
        <v>2</v>
      </c>
      <c r="N2566" s="7">
        <f>INDEX('Delivery Distances'!$B$6:$K$20,MATCH('Sales Summary_working sheet'!L2566,'Delivery Distances'!$A$6:$A$20,0),MATCH('Sales Summary_working sheet'!M2566,'Delivery Distances'!$B$5:$K$5,0))</f>
        <v>3</v>
      </c>
      <c r="O2566" s="7" cm="1">
        <f t="array" ref="O2566">_xlfn.XLOOKUP(L2566,'Delivery Distances'!$A$6:$A$20,_xlfn.XLOOKUP('Sales Summary_working sheet'!M2566,'Delivery Distances'!$B$5:$K$5,'Delivery Distances'!$B$6:$K$20))</f>
        <v>3</v>
      </c>
      <c r="P2566" s="7">
        <f t="shared" si="163"/>
        <v>7</v>
      </c>
    </row>
    <row r="2567" spans="1:16" ht="15.75" customHeight="1" x14ac:dyDescent="0.15">
      <c r="A2567" s="13">
        <v>43997</v>
      </c>
      <c r="B2567" s="19" t="s">
        <v>5356</v>
      </c>
      <c r="C2567" s="7" t="s">
        <v>239</v>
      </c>
      <c r="D2567" s="14">
        <v>2</v>
      </c>
      <c r="E2567" s="14" t="str">
        <f>_xlfn.XLOOKUP(D2567,'Meal Info'!$A$4:$A$19,'Meal Info'!$B$4:$B$19)</f>
        <v>Tuna</v>
      </c>
      <c r="F2567" s="14" t="str">
        <f>_xlfn.XLOOKUP(D2567,'Meal Info'!$A$4:$A$19,'Meal Info'!$C$4:$C$19)</f>
        <v>Josh</v>
      </c>
      <c r="G2567" s="7">
        <v>65.86</v>
      </c>
      <c r="H2567" s="7">
        <f t="shared" si="160"/>
        <v>6.5860000000000003</v>
      </c>
      <c r="I2567" s="7">
        <f t="shared" si="161"/>
        <v>72.445999999999998</v>
      </c>
      <c r="J2567" s="7">
        <v>0.03</v>
      </c>
      <c r="K2567" s="7">
        <f t="shared" si="162"/>
        <v>1.9758</v>
      </c>
      <c r="L2567" s="7" t="s">
        <v>27</v>
      </c>
      <c r="M2567" s="7">
        <v>1</v>
      </c>
      <c r="N2567" s="7">
        <f>INDEX('Delivery Distances'!$B$6:$K$20,MATCH('Sales Summary_working sheet'!L2567,'Delivery Distances'!$A$6:$A$20,0),MATCH('Sales Summary_working sheet'!M2567,'Delivery Distances'!$B$5:$K$5,0))</f>
        <v>18</v>
      </c>
      <c r="O2567" s="7" cm="1">
        <f t="array" ref="O2567">_xlfn.XLOOKUP(L2567,'Delivery Distances'!$A$6:$A$20,_xlfn.XLOOKUP('Sales Summary_working sheet'!M2567,'Delivery Distances'!$B$5:$K$5,'Delivery Distances'!$B$6:$K$20))</f>
        <v>18</v>
      </c>
      <c r="P2567" s="7">
        <f t="shared" si="163"/>
        <v>16</v>
      </c>
    </row>
    <row r="2568" spans="1:16" ht="15.75" customHeight="1" x14ac:dyDescent="0.15">
      <c r="A2568" s="13">
        <v>43997</v>
      </c>
      <c r="B2568" s="19" t="s">
        <v>5356</v>
      </c>
      <c r="C2568" s="7" t="s">
        <v>2651</v>
      </c>
      <c r="D2568" s="14">
        <v>11</v>
      </c>
      <c r="E2568" s="14" t="str">
        <f>_xlfn.XLOOKUP(D2568,'Meal Info'!$A$4:$A$19,'Meal Info'!$B$4:$B$19)</f>
        <v>Vitamin boost</v>
      </c>
      <c r="F2568" s="14" t="str">
        <f>_xlfn.XLOOKUP(D2568,'Meal Info'!$A$4:$A$19,'Meal Info'!$C$4:$C$19)</f>
        <v>Josh</v>
      </c>
      <c r="G2568" s="7">
        <v>2.73</v>
      </c>
      <c r="H2568" s="7">
        <f t="shared" ref="H2568:H2631" si="164">G2568*10%</f>
        <v>0.27300000000000002</v>
      </c>
      <c r="I2568" s="7">
        <f t="shared" ref="I2568:I2631" si="165">G2568+H2568</f>
        <v>3.0030000000000001</v>
      </c>
      <c r="J2568" s="7">
        <v>0.25</v>
      </c>
      <c r="K2568" s="7">
        <f t="shared" si="162"/>
        <v>0.6825</v>
      </c>
      <c r="L2568" s="7" t="s">
        <v>5081</v>
      </c>
      <c r="M2568" s="7">
        <v>9</v>
      </c>
      <c r="N2568" s="7">
        <f>INDEX('Delivery Distances'!$B$6:$K$20,MATCH('Sales Summary_working sheet'!L2568,'Delivery Distances'!$A$6:$A$20,0),MATCH('Sales Summary_working sheet'!M2568,'Delivery Distances'!$B$5:$K$5,0))</f>
        <v>1</v>
      </c>
      <c r="O2568" s="7" cm="1">
        <f t="array" ref="O2568">_xlfn.XLOOKUP(L2568,'Delivery Distances'!$A$6:$A$20,_xlfn.XLOOKUP('Sales Summary_working sheet'!M2568,'Delivery Distances'!$B$5:$K$5,'Delivery Distances'!$B$6:$K$20))</f>
        <v>1</v>
      </c>
      <c r="P2568" s="7">
        <f t="shared" si="163"/>
        <v>3</v>
      </c>
    </row>
    <row r="2569" spans="1:16" ht="15.75" customHeight="1" x14ac:dyDescent="0.15">
      <c r="A2569" s="13">
        <v>43997</v>
      </c>
      <c r="B2569" s="19" t="s">
        <v>5356</v>
      </c>
      <c r="C2569" s="7" t="s">
        <v>2383</v>
      </c>
      <c r="D2569" s="14">
        <v>2</v>
      </c>
      <c r="E2569" s="14" t="str">
        <f>_xlfn.XLOOKUP(D2569,'Meal Info'!$A$4:$A$19,'Meal Info'!$B$4:$B$19)</f>
        <v>Tuna</v>
      </c>
      <c r="F2569" s="14" t="str">
        <f>_xlfn.XLOOKUP(D2569,'Meal Info'!$A$4:$A$19,'Meal Info'!$C$4:$C$19)</f>
        <v>Josh</v>
      </c>
      <c r="G2569" s="7">
        <v>91.94</v>
      </c>
      <c r="H2569" s="7">
        <f t="shared" si="164"/>
        <v>9.1940000000000008</v>
      </c>
      <c r="I2569" s="7">
        <f t="shared" si="165"/>
        <v>101.134</v>
      </c>
      <c r="J2569" s="7">
        <v>0.15</v>
      </c>
      <c r="K2569" s="7">
        <f t="shared" si="162"/>
        <v>13.790999999999999</v>
      </c>
      <c r="L2569" s="7" t="s">
        <v>5080</v>
      </c>
      <c r="M2569" s="7">
        <v>7</v>
      </c>
      <c r="N2569" s="7">
        <f>INDEX('Delivery Distances'!$B$6:$K$20,MATCH('Sales Summary_working sheet'!L2569,'Delivery Distances'!$A$6:$A$20,0),MATCH('Sales Summary_working sheet'!M2569,'Delivery Distances'!$B$5:$K$5,0))</f>
        <v>1</v>
      </c>
      <c r="O2569" s="7" cm="1">
        <f t="array" ref="O2569">_xlfn.XLOOKUP(L2569,'Delivery Distances'!$A$6:$A$20,_xlfn.XLOOKUP('Sales Summary_working sheet'!M2569,'Delivery Distances'!$B$5:$K$5,'Delivery Distances'!$B$6:$K$20))</f>
        <v>1</v>
      </c>
      <c r="P2569" s="7">
        <f t="shared" si="163"/>
        <v>3</v>
      </c>
    </row>
    <row r="2570" spans="1:16" ht="15.75" customHeight="1" x14ac:dyDescent="0.15">
      <c r="A2570" s="13">
        <v>43997</v>
      </c>
      <c r="B2570" s="19" t="s">
        <v>5356</v>
      </c>
      <c r="C2570" s="7" t="s">
        <v>1489</v>
      </c>
      <c r="D2570" s="14">
        <v>11</v>
      </c>
      <c r="E2570" s="14" t="str">
        <f>_xlfn.XLOOKUP(D2570,'Meal Info'!$A$4:$A$19,'Meal Info'!$B$4:$B$19)</f>
        <v>Vitamin boost</v>
      </c>
      <c r="F2570" s="14" t="str">
        <f>_xlfn.XLOOKUP(D2570,'Meal Info'!$A$4:$A$19,'Meal Info'!$C$4:$C$19)</f>
        <v>Josh</v>
      </c>
      <c r="G2570" s="7">
        <v>13.33</v>
      </c>
      <c r="H2570" s="7">
        <f t="shared" si="164"/>
        <v>1.3330000000000002</v>
      </c>
      <c r="I2570" s="7">
        <f t="shared" si="165"/>
        <v>14.663</v>
      </c>
      <c r="J2570" s="7">
        <v>0.18</v>
      </c>
      <c r="K2570" s="7">
        <f t="shared" si="162"/>
        <v>2.3994</v>
      </c>
      <c r="L2570" s="7" t="s">
        <v>5082</v>
      </c>
      <c r="M2570" s="7">
        <v>5</v>
      </c>
      <c r="N2570" s="7">
        <f>INDEX('Delivery Distances'!$B$6:$K$20,MATCH('Sales Summary_working sheet'!L2570,'Delivery Distances'!$A$6:$A$20,0),MATCH('Sales Summary_working sheet'!M2570,'Delivery Distances'!$B$5:$K$5,0))</f>
        <v>2</v>
      </c>
      <c r="O2570" s="7" cm="1">
        <f t="array" ref="O2570">_xlfn.XLOOKUP(L2570,'Delivery Distances'!$A$6:$A$20,_xlfn.XLOOKUP('Sales Summary_working sheet'!M2570,'Delivery Distances'!$B$5:$K$5,'Delivery Distances'!$B$6:$K$20))</f>
        <v>2</v>
      </c>
      <c r="P2570" s="7">
        <f t="shared" si="163"/>
        <v>6</v>
      </c>
    </row>
    <row r="2571" spans="1:16" ht="15.75" customHeight="1" x14ac:dyDescent="0.15">
      <c r="A2571" s="13">
        <v>43997</v>
      </c>
      <c r="B2571" s="19" t="s">
        <v>5356</v>
      </c>
      <c r="C2571" s="7" t="s">
        <v>1638</v>
      </c>
      <c r="D2571" s="14">
        <v>11</v>
      </c>
      <c r="E2571" s="14" t="str">
        <f>_xlfn.XLOOKUP(D2571,'Meal Info'!$A$4:$A$19,'Meal Info'!$B$4:$B$19)</f>
        <v>Vitamin boost</v>
      </c>
      <c r="F2571" s="14" t="str">
        <f>_xlfn.XLOOKUP(D2571,'Meal Info'!$A$4:$A$19,'Meal Info'!$C$4:$C$19)</f>
        <v>Josh</v>
      </c>
      <c r="G2571" s="7">
        <v>13.95</v>
      </c>
      <c r="H2571" s="7">
        <f t="shared" si="164"/>
        <v>1.395</v>
      </c>
      <c r="I2571" s="7">
        <f t="shared" si="165"/>
        <v>15.344999999999999</v>
      </c>
      <c r="J2571" s="7">
        <v>0.17</v>
      </c>
      <c r="K2571" s="7">
        <f t="shared" si="162"/>
        <v>2.3715000000000002</v>
      </c>
      <c r="L2571" s="7" t="s">
        <v>30</v>
      </c>
      <c r="M2571" s="7">
        <v>2</v>
      </c>
      <c r="N2571" s="7">
        <f>INDEX('Delivery Distances'!$B$6:$K$20,MATCH('Sales Summary_working sheet'!L2571,'Delivery Distances'!$A$6:$A$20,0),MATCH('Sales Summary_working sheet'!M2571,'Delivery Distances'!$B$5:$K$5,0))</f>
        <v>12</v>
      </c>
      <c r="O2571" s="7" cm="1">
        <f t="array" ref="O2571">_xlfn.XLOOKUP(L2571,'Delivery Distances'!$A$6:$A$20,_xlfn.XLOOKUP('Sales Summary_working sheet'!M2571,'Delivery Distances'!$B$5:$K$5,'Delivery Distances'!$B$6:$K$20))</f>
        <v>12</v>
      </c>
      <c r="P2571" s="7">
        <f t="shared" si="163"/>
        <v>13</v>
      </c>
    </row>
    <row r="2572" spans="1:16" ht="15.75" customHeight="1" x14ac:dyDescent="0.15">
      <c r="A2572" s="13">
        <v>43997</v>
      </c>
      <c r="B2572" s="19" t="s">
        <v>5356</v>
      </c>
      <c r="C2572" s="7" t="s">
        <v>3243</v>
      </c>
      <c r="D2572" s="14">
        <v>7</v>
      </c>
      <c r="E2572" s="14" t="str">
        <f>_xlfn.XLOOKUP(D2572,'Meal Info'!$A$4:$A$19,'Meal Info'!$B$4:$B$19)</f>
        <v>Vegan</v>
      </c>
      <c r="F2572" s="14" t="str">
        <f>_xlfn.XLOOKUP(D2572,'Meal Info'!$A$4:$A$19,'Meal Info'!$C$4:$C$19)</f>
        <v>Josh</v>
      </c>
      <c r="G2572" s="7">
        <v>87.36</v>
      </c>
      <c r="H2572" s="7">
        <f t="shared" si="164"/>
        <v>8.7360000000000007</v>
      </c>
      <c r="I2572" s="7">
        <f t="shared" si="165"/>
        <v>96.096000000000004</v>
      </c>
      <c r="J2572" s="7">
        <v>0.28000000000000003</v>
      </c>
      <c r="K2572" s="7">
        <f t="shared" si="162"/>
        <v>24.460800000000003</v>
      </c>
      <c r="L2572" s="7" t="s">
        <v>5082</v>
      </c>
      <c r="M2572" s="7">
        <v>1</v>
      </c>
      <c r="N2572" s="7">
        <f>INDEX('Delivery Distances'!$B$6:$K$20,MATCH('Sales Summary_working sheet'!L2572,'Delivery Distances'!$A$6:$A$20,0),MATCH('Sales Summary_working sheet'!M2572,'Delivery Distances'!$B$5:$K$5,0))</f>
        <v>3</v>
      </c>
      <c r="O2572" s="7" cm="1">
        <f t="array" ref="O2572">_xlfn.XLOOKUP(L2572,'Delivery Distances'!$A$6:$A$20,_xlfn.XLOOKUP('Sales Summary_working sheet'!M2572,'Delivery Distances'!$B$5:$K$5,'Delivery Distances'!$B$6:$K$20))</f>
        <v>3</v>
      </c>
      <c r="P2572" s="7">
        <f t="shared" si="163"/>
        <v>7</v>
      </c>
    </row>
    <row r="2573" spans="1:16" ht="15.75" customHeight="1" x14ac:dyDescent="0.15">
      <c r="A2573" s="13">
        <v>43997</v>
      </c>
      <c r="B2573" s="19" t="s">
        <v>5356</v>
      </c>
      <c r="C2573" s="7" t="s">
        <v>4168</v>
      </c>
      <c r="D2573" s="14">
        <v>7</v>
      </c>
      <c r="E2573" s="14" t="str">
        <f>_xlfn.XLOOKUP(D2573,'Meal Info'!$A$4:$A$19,'Meal Info'!$B$4:$B$19)</f>
        <v>Vegan</v>
      </c>
      <c r="F2573" s="14" t="str">
        <f>_xlfn.XLOOKUP(D2573,'Meal Info'!$A$4:$A$19,'Meal Info'!$C$4:$C$19)</f>
        <v>Josh</v>
      </c>
      <c r="G2573" s="7">
        <v>32.24</v>
      </c>
      <c r="H2573" s="7">
        <f t="shared" si="164"/>
        <v>3.2240000000000002</v>
      </c>
      <c r="I2573" s="7">
        <f t="shared" si="165"/>
        <v>35.463999999999999</v>
      </c>
      <c r="J2573" s="7">
        <v>0.39</v>
      </c>
      <c r="K2573" s="7">
        <f t="shared" si="162"/>
        <v>12.573600000000001</v>
      </c>
      <c r="L2573" s="7" t="s">
        <v>5082</v>
      </c>
      <c r="M2573" s="7">
        <v>3</v>
      </c>
      <c r="N2573" s="7">
        <f>INDEX('Delivery Distances'!$B$6:$K$20,MATCH('Sales Summary_working sheet'!L2573,'Delivery Distances'!$A$6:$A$20,0),MATCH('Sales Summary_working sheet'!M2573,'Delivery Distances'!$B$5:$K$5,0))</f>
        <v>3</v>
      </c>
      <c r="O2573" s="7" cm="1">
        <f t="array" ref="O2573">_xlfn.XLOOKUP(L2573,'Delivery Distances'!$A$6:$A$20,_xlfn.XLOOKUP('Sales Summary_working sheet'!M2573,'Delivery Distances'!$B$5:$K$5,'Delivery Distances'!$B$6:$K$20))</f>
        <v>3</v>
      </c>
      <c r="P2573" s="7">
        <f t="shared" si="163"/>
        <v>7</v>
      </c>
    </row>
    <row r="2574" spans="1:16" ht="15.75" customHeight="1" x14ac:dyDescent="0.15">
      <c r="A2574" s="13">
        <v>43997</v>
      </c>
      <c r="B2574" s="19" t="s">
        <v>5356</v>
      </c>
      <c r="C2574" s="7" t="s">
        <v>1128</v>
      </c>
      <c r="D2574" s="14">
        <v>2</v>
      </c>
      <c r="E2574" s="14" t="str">
        <f>_xlfn.XLOOKUP(D2574,'Meal Info'!$A$4:$A$19,'Meal Info'!$B$4:$B$19)</f>
        <v>Tuna</v>
      </c>
      <c r="F2574" s="14" t="str">
        <f>_xlfn.XLOOKUP(D2574,'Meal Info'!$A$4:$A$19,'Meal Info'!$C$4:$C$19)</f>
        <v>Josh</v>
      </c>
      <c r="G2574" s="7">
        <v>17.96</v>
      </c>
      <c r="H2574" s="7">
        <f t="shared" si="164"/>
        <v>1.7960000000000003</v>
      </c>
      <c r="I2574" s="7">
        <f t="shared" si="165"/>
        <v>19.756</v>
      </c>
      <c r="J2574" s="7">
        <v>0.19</v>
      </c>
      <c r="K2574" s="7">
        <f t="shared" si="162"/>
        <v>3.4124000000000003</v>
      </c>
      <c r="L2574" s="7" t="s">
        <v>5078</v>
      </c>
      <c r="M2574" s="7">
        <v>10</v>
      </c>
      <c r="N2574" s="7">
        <f>INDEX('Delivery Distances'!$B$6:$K$20,MATCH('Sales Summary_working sheet'!L2574,'Delivery Distances'!$A$6:$A$20,0),MATCH('Sales Summary_working sheet'!M2574,'Delivery Distances'!$B$5:$K$5,0))</f>
        <v>6</v>
      </c>
      <c r="O2574" s="7" cm="1">
        <f t="array" ref="O2574">_xlfn.XLOOKUP(L2574,'Delivery Distances'!$A$6:$A$20,_xlfn.XLOOKUP('Sales Summary_working sheet'!M2574,'Delivery Distances'!$B$5:$K$5,'Delivery Distances'!$B$6:$K$20))</f>
        <v>6</v>
      </c>
      <c r="P2574" s="7">
        <f t="shared" si="163"/>
        <v>10</v>
      </c>
    </row>
    <row r="2575" spans="1:16" ht="15.75" customHeight="1" x14ac:dyDescent="0.15">
      <c r="A2575" s="13">
        <v>43997</v>
      </c>
      <c r="B2575" s="19" t="s">
        <v>5356</v>
      </c>
      <c r="C2575" s="7" t="s">
        <v>4272</v>
      </c>
      <c r="D2575" s="14">
        <v>2</v>
      </c>
      <c r="E2575" s="14" t="str">
        <f>_xlfn.XLOOKUP(D2575,'Meal Info'!$A$4:$A$19,'Meal Info'!$B$4:$B$19)</f>
        <v>Tuna</v>
      </c>
      <c r="F2575" s="14" t="str">
        <f>_xlfn.XLOOKUP(D2575,'Meal Info'!$A$4:$A$19,'Meal Info'!$C$4:$C$19)</f>
        <v>Josh</v>
      </c>
      <c r="G2575" s="7">
        <v>76.03</v>
      </c>
      <c r="H2575" s="7">
        <f t="shared" si="164"/>
        <v>7.6030000000000006</v>
      </c>
      <c r="I2575" s="7">
        <f t="shared" si="165"/>
        <v>83.632999999999996</v>
      </c>
      <c r="J2575" s="7">
        <v>0.1</v>
      </c>
      <c r="K2575" s="7">
        <f t="shared" si="162"/>
        <v>7.6030000000000006</v>
      </c>
      <c r="L2575" s="7" t="s">
        <v>29</v>
      </c>
      <c r="M2575" s="7">
        <v>8</v>
      </c>
      <c r="N2575" s="7">
        <f>INDEX('Delivery Distances'!$B$6:$K$20,MATCH('Sales Summary_working sheet'!L2575,'Delivery Distances'!$A$6:$A$20,0),MATCH('Sales Summary_working sheet'!M2575,'Delivery Distances'!$B$5:$K$5,0))</f>
        <v>3</v>
      </c>
      <c r="O2575" s="7" cm="1">
        <f t="array" ref="O2575">_xlfn.XLOOKUP(L2575,'Delivery Distances'!$A$6:$A$20,_xlfn.XLOOKUP('Sales Summary_working sheet'!M2575,'Delivery Distances'!$B$5:$K$5,'Delivery Distances'!$B$6:$K$20))</f>
        <v>3</v>
      </c>
      <c r="P2575" s="7">
        <f t="shared" si="163"/>
        <v>7</v>
      </c>
    </row>
    <row r="2576" spans="1:16" ht="15.75" customHeight="1" x14ac:dyDescent="0.15">
      <c r="A2576" s="13">
        <v>43997</v>
      </c>
      <c r="B2576" s="19" t="s">
        <v>5356</v>
      </c>
      <c r="C2576" s="7" t="s">
        <v>4318</v>
      </c>
      <c r="D2576" s="14">
        <v>11</v>
      </c>
      <c r="E2576" s="14" t="str">
        <f>_xlfn.XLOOKUP(D2576,'Meal Info'!$A$4:$A$19,'Meal Info'!$B$4:$B$19)</f>
        <v>Vitamin boost</v>
      </c>
      <c r="F2576" s="14" t="str">
        <f>_xlfn.XLOOKUP(D2576,'Meal Info'!$A$4:$A$19,'Meal Info'!$C$4:$C$19)</f>
        <v>Josh</v>
      </c>
      <c r="G2576" s="7">
        <v>54.67</v>
      </c>
      <c r="H2576" s="7">
        <f t="shared" si="164"/>
        <v>5.4670000000000005</v>
      </c>
      <c r="I2576" s="7">
        <f t="shared" si="165"/>
        <v>60.137</v>
      </c>
      <c r="J2576" s="7">
        <v>0.31</v>
      </c>
      <c r="K2576" s="7">
        <f t="shared" si="162"/>
        <v>16.947700000000001</v>
      </c>
      <c r="L2576" s="7" t="s">
        <v>30</v>
      </c>
      <c r="M2576" s="7">
        <v>10</v>
      </c>
      <c r="N2576" s="7">
        <f>INDEX('Delivery Distances'!$B$6:$K$20,MATCH('Sales Summary_working sheet'!L2576,'Delivery Distances'!$A$6:$A$20,0),MATCH('Sales Summary_working sheet'!M2576,'Delivery Distances'!$B$5:$K$5,0))</f>
        <v>15</v>
      </c>
      <c r="O2576" s="7" cm="1">
        <f t="array" ref="O2576">_xlfn.XLOOKUP(L2576,'Delivery Distances'!$A$6:$A$20,_xlfn.XLOOKUP('Sales Summary_working sheet'!M2576,'Delivery Distances'!$B$5:$K$5,'Delivery Distances'!$B$6:$K$20))</f>
        <v>15</v>
      </c>
      <c r="P2576" s="7">
        <f t="shared" si="163"/>
        <v>14.5</v>
      </c>
    </row>
    <row r="2577" spans="1:16" ht="15.75" customHeight="1" x14ac:dyDescent="0.15">
      <c r="A2577" s="13">
        <v>43997</v>
      </c>
      <c r="B2577" s="19" t="s">
        <v>5356</v>
      </c>
      <c r="C2577" s="7" t="s">
        <v>2502</v>
      </c>
      <c r="D2577" s="14">
        <v>2</v>
      </c>
      <c r="E2577" s="14" t="str">
        <f>_xlfn.XLOOKUP(D2577,'Meal Info'!$A$4:$A$19,'Meal Info'!$B$4:$B$19)</f>
        <v>Tuna</v>
      </c>
      <c r="F2577" s="14" t="str">
        <f>_xlfn.XLOOKUP(D2577,'Meal Info'!$A$4:$A$19,'Meal Info'!$C$4:$C$19)</f>
        <v>Josh</v>
      </c>
      <c r="G2577" s="7">
        <v>69.319999999999993</v>
      </c>
      <c r="H2577" s="7">
        <f t="shared" si="164"/>
        <v>6.9319999999999995</v>
      </c>
      <c r="I2577" s="7">
        <f t="shared" si="165"/>
        <v>76.251999999999995</v>
      </c>
      <c r="J2577" s="7">
        <v>0.09</v>
      </c>
      <c r="K2577" s="7">
        <f t="shared" si="162"/>
        <v>6.2387999999999995</v>
      </c>
      <c r="L2577" s="7" t="s">
        <v>27</v>
      </c>
      <c r="M2577" s="7">
        <v>3</v>
      </c>
      <c r="N2577" s="7">
        <f>INDEX('Delivery Distances'!$B$6:$K$20,MATCH('Sales Summary_working sheet'!L2577,'Delivery Distances'!$A$6:$A$20,0),MATCH('Sales Summary_working sheet'!M2577,'Delivery Distances'!$B$5:$K$5,0))</f>
        <v>17</v>
      </c>
      <c r="O2577" s="7" cm="1">
        <f t="array" ref="O2577">_xlfn.XLOOKUP(L2577,'Delivery Distances'!$A$6:$A$20,_xlfn.XLOOKUP('Sales Summary_working sheet'!M2577,'Delivery Distances'!$B$5:$K$5,'Delivery Distances'!$B$6:$K$20))</f>
        <v>17</v>
      </c>
      <c r="P2577" s="7">
        <f t="shared" si="163"/>
        <v>15.5</v>
      </c>
    </row>
    <row r="2578" spans="1:16" ht="15.75" customHeight="1" x14ac:dyDescent="0.15">
      <c r="A2578" s="13">
        <v>43997</v>
      </c>
      <c r="B2578" s="19" t="s">
        <v>5357</v>
      </c>
      <c r="C2578" s="7" t="s">
        <v>394</v>
      </c>
      <c r="D2578" s="14">
        <v>11</v>
      </c>
      <c r="E2578" s="14" t="str">
        <f>_xlfn.XLOOKUP(D2578,'Meal Info'!$A$4:$A$19,'Meal Info'!$B$4:$B$19)</f>
        <v>Vitamin boost</v>
      </c>
      <c r="F2578" s="14" t="str">
        <f>_xlfn.XLOOKUP(D2578,'Meal Info'!$A$4:$A$19,'Meal Info'!$C$4:$C$19)</f>
        <v>Josh</v>
      </c>
      <c r="G2578" s="7">
        <v>33.5</v>
      </c>
      <c r="H2578" s="7">
        <f t="shared" si="164"/>
        <v>3.35</v>
      </c>
      <c r="I2578" s="7">
        <f t="shared" si="165"/>
        <v>36.85</v>
      </c>
      <c r="J2578" s="7">
        <v>0.36</v>
      </c>
      <c r="K2578" s="7">
        <f t="shared" si="162"/>
        <v>12.059999999999999</v>
      </c>
      <c r="L2578" s="7" t="s">
        <v>5078</v>
      </c>
      <c r="M2578" s="7">
        <v>2</v>
      </c>
      <c r="N2578" s="7">
        <f>INDEX('Delivery Distances'!$B$6:$K$20,MATCH('Sales Summary_working sheet'!L2578,'Delivery Distances'!$A$6:$A$20,0),MATCH('Sales Summary_working sheet'!M2578,'Delivery Distances'!$B$5:$K$5,0))</f>
        <v>2</v>
      </c>
      <c r="O2578" s="7" cm="1">
        <f t="array" ref="O2578">_xlfn.XLOOKUP(L2578,'Delivery Distances'!$A$6:$A$20,_xlfn.XLOOKUP('Sales Summary_working sheet'!M2578,'Delivery Distances'!$B$5:$K$5,'Delivery Distances'!$B$6:$K$20))</f>
        <v>2</v>
      </c>
      <c r="P2578" s="7">
        <f t="shared" si="163"/>
        <v>6</v>
      </c>
    </row>
    <row r="2579" spans="1:16" ht="15.75" customHeight="1" x14ac:dyDescent="0.15">
      <c r="A2579" s="13">
        <v>43997</v>
      </c>
      <c r="B2579" s="19" t="s">
        <v>5357</v>
      </c>
      <c r="C2579" s="7" t="s">
        <v>2093</v>
      </c>
      <c r="D2579" s="14">
        <v>7</v>
      </c>
      <c r="E2579" s="14" t="str">
        <f>_xlfn.XLOOKUP(D2579,'Meal Info'!$A$4:$A$19,'Meal Info'!$B$4:$B$19)</f>
        <v>Vegan</v>
      </c>
      <c r="F2579" s="14" t="str">
        <f>_xlfn.XLOOKUP(D2579,'Meal Info'!$A$4:$A$19,'Meal Info'!$C$4:$C$19)</f>
        <v>Josh</v>
      </c>
      <c r="G2579" s="7">
        <v>60.88</v>
      </c>
      <c r="H2579" s="7">
        <f t="shared" si="164"/>
        <v>6.088000000000001</v>
      </c>
      <c r="I2579" s="7">
        <f t="shared" si="165"/>
        <v>66.968000000000004</v>
      </c>
      <c r="J2579" s="7">
        <v>0.04</v>
      </c>
      <c r="K2579" s="7">
        <f t="shared" si="162"/>
        <v>2.4352</v>
      </c>
      <c r="L2579" s="7" t="s">
        <v>5079</v>
      </c>
      <c r="M2579" s="7">
        <v>3</v>
      </c>
      <c r="N2579" s="7">
        <f>INDEX('Delivery Distances'!$B$6:$K$20,MATCH('Sales Summary_working sheet'!L2579,'Delivery Distances'!$A$6:$A$20,0),MATCH('Sales Summary_working sheet'!M2579,'Delivery Distances'!$B$5:$K$5,0))</f>
        <v>4</v>
      </c>
      <c r="O2579" s="7" cm="1">
        <f t="array" ref="O2579">_xlfn.XLOOKUP(L2579,'Delivery Distances'!$A$6:$A$20,_xlfn.XLOOKUP('Sales Summary_working sheet'!M2579,'Delivery Distances'!$B$5:$K$5,'Delivery Distances'!$B$6:$K$20))</f>
        <v>4</v>
      </c>
      <c r="P2579" s="7">
        <f t="shared" si="163"/>
        <v>8</v>
      </c>
    </row>
    <row r="2580" spans="1:16" ht="15.75" customHeight="1" x14ac:dyDescent="0.15">
      <c r="A2580" s="13">
        <v>43997</v>
      </c>
      <c r="B2580" s="19" t="s">
        <v>5357</v>
      </c>
      <c r="C2580" s="7" t="s">
        <v>5066</v>
      </c>
      <c r="D2580" s="14">
        <v>2</v>
      </c>
      <c r="E2580" s="14" t="str">
        <f>_xlfn.XLOOKUP(D2580,'Meal Info'!$A$4:$A$19,'Meal Info'!$B$4:$B$19)</f>
        <v>Tuna</v>
      </c>
      <c r="F2580" s="14" t="str">
        <f>_xlfn.XLOOKUP(D2580,'Meal Info'!$A$4:$A$19,'Meal Info'!$C$4:$C$19)</f>
        <v>Josh</v>
      </c>
      <c r="G2580" s="7">
        <v>81.2</v>
      </c>
      <c r="H2580" s="7">
        <f t="shared" si="164"/>
        <v>8.120000000000001</v>
      </c>
      <c r="I2580" s="7">
        <f t="shared" si="165"/>
        <v>89.320000000000007</v>
      </c>
      <c r="J2580" s="7">
        <v>0.19</v>
      </c>
      <c r="K2580" s="7">
        <f t="shared" si="162"/>
        <v>15.428000000000001</v>
      </c>
      <c r="L2580" s="7" t="s">
        <v>27</v>
      </c>
      <c r="M2580" s="7">
        <v>8</v>
      </c>
      <c r="N2580" s="7">
        <f>INDEX('Delivery Distances'!$B$6:$K$20,MATCH('Sales Summary_working sheet'!L2580,'Delivery Distances'!$A$6:$A$20,0),MATCH('Sales Summary_working sheet'!M2580,'Delivery Distances'!$B$5:$K$5,0))</f>
        <v>8</v>
      </c>
      <c r="O2580" s="7" cm="1">
        <f t="array" ref="O2580">_xlfn.XLOOKUP(L2580,'Delivery Distances'!$A$6:$A$20,_xlfn.XLOOKUP('Sales Summary_working sheet'!M2580,'Delivery Distances'!$B$5:$K$5,'Delivery Distances'!$B$6:$K$20))</f>
        <v>8</v>
      </c>
      <c r="P2580" s="7">
        <f t="shared" si="163"/>
        <v>11</v>
      </c>
    </row>
    <row r="2581" spans="1:16" ht="15.75" customHeight="1" x14ac:dyDescent="0.15">
      <c r="A2581" s="13">
        <v>43997</v>
      </c>
      <c r="B2581" s="19" t="s">
        <v>5357</v>
      </c>
      <c r="C2581" s="7" t="s">
        <v>4597</v>
      </c>
      <c r="D2581" s="14">
        <v>11</v>
      </c>
      <c r="E2581" s="14" t="str">
        <f>_xlfn.XLOOKUP(D2581,'Meal Info'!$A$4:$A$19,'Meal Info'!$B$4:$B$19)</f>
        <v>Vitamin boost</v>
      </c>
      <c r="F2581" s="14" t="str">
        <f>_xlfn.XLOOKUP(D2581,'Meal Info'!$A$4:$A$19,'Meal Info'!$C$4:$C$19)</f>
        <v>Josh</v>
      </c>
      <c r="G2581" s="7">
        <v>96.44</v>
      </c>
      <c r="H2581" s="7">
        <f t="shared" si="164"/>
        <v>9.6440000000000001</v>
      </c>
      <c r="I2581" s="7">
        <f t="shared" si="165"/>
        <v>106.084</v>
      </c>
      <c r="J2581" s="7">
        <v>0.19</v>
      </c>
      <c r="K2581" s="7">
        <f t="shared" si="162"/>
        <v>18.323599999999999</v>
      </c>
      <c r="L2581" s="7" t="s">
        <v>5080</v>
      </c>
      <c r="M2581" s="7">
        <v>7</v>
      </c>
      <c r="N2581" s="7">
        <f>INDEX('Delivery Distances'!$B$6:$K$20,MATCH('Sales Summary_working sheet'!L2581,'Delivery Distances'!$A$6:$A$20,0),MATCH('Sales Summary_working sheet'!M2581,'Delivery Distances'!$B$5:$K$5,0))</f>
        <v>1</v>
      </c>
      <c r="O2581" s="7" cm="1">
        <f t="array" ref="O2581">_xlfn.XLOOKUP(L2581,'Delivery Distances'!$A$6:$A$20,_xlfn.XLOOKUP('Sales Summary_working sheet'!M2581,'Delivery Distances'!$B$5:$K$5,'Delivery Distances'!$B$6:$K$20))</f>
        <v>1</v>
      </c>
      <c r="P2581" s="7">
        <f t="shared" si="163"/>
        <v>3</v>
      </c>
    </row>
    <row r="2582" spans="1:16" ht="15.75" customHeight="1" x14ac:dyDescent="0.15">
      <c r="A2582" s="13">
        <v>43997</v>
      </c>
      <c r="B2582" s="19" t="s">
        <v>5357</v>
      </c>
      <c r="C2582" s="7" t="s">
        <v>4305</v>
      </c>
      <c r="D2582" s="14">
        <v>7</v>
      </c>
      <c r="E2582" s="14" t="str">
        <f>_xlfn.XLOOKUP(D2582,'Meal Info'!$A$4:$A$19,'Meal Info'!$B$4:$B$19)</f>
        <v>Vegan</v>
      </c>
      <c r="F2582" s="14" t="str">
        <f>_xlfn.XLOOKUP(D2582,'Meal Info'!$A$4:$A$19,'Meal Info'!$C$4:$C$19)</f>
        <v>Josh</v>
      </c>
      <c r="G2582" s="7">
        <v>77.150000000000006</v>
      </c>
      <c r="H2582" s="7">
        <f t="shared" si="164"/>
        <v>7.7150000000000007</v>
      </c>
      <c r="I2582" s="7">
        <f t="shared" si="165"/>
        <v>84.865000000000009</v>
      </c>
      <c r="J2582" s="7">
        <v>0.34</v>
      </c>
      <c r="K2582" s="7">
        <f t="shared" si="162"/>
        <v>26.231000000000005</v>
      </c>
      <c r="L2582" s="7" t="s">
        <v>30</v>
      </c>
      <c r="M2582" s="7">
        <v>4</v>
      </c>
      <c r="N2582" s="7">
        <f>INDEX('Delivery Distances'!$B$6:$K$20,MATCH('Sales Summary_working sheet'!L2582,'Delivery Distances'!$A$6:$A$20,0),MATCH('Sales Summary_working sheet'!M2582,'Delivery Distances'!$B$5:$K$5,0))</f>
        <v>6</v>
      </c>
      <c r="O2582" s="7" cm="1">
        <f t="array" ref="O2582">_xlfn.XLOOKUP(L2582,'Delivery Distances'!$A$6:$A$20,_xlfn.XLOOKUP('Sales Summary_working sheet'!M2582,'Delivery Distances'!$B$5:$K$5,'Delivery Distances'!$B$6:$K$20))</f>
        <v>6</v>
      </c>
      <c r="P2582" s="7">
        <f t="shared" si="163"/>
        <v>10</v>
      </c>
    </row>
    <row r="2583" spans="1:16" ht="15.75" customHeight="1" x14ac:dyDescent="0.15">
      <c r="A2583" s="13">
        <v>43997</v>
      </c>
      <c r="B2583" s="19" t="s">
        <v>5357</v>
      </c>
      <c r="C2583" s="7" t="s">
        <v>3977</v>
      </c>
      <c r="D2583" s="14">
        <v>2</v>
      </c>
      <c r="E2583" s="14" t="str">
        <f>_xlfn.XLOOKUP(D2583,'Meal Info'!$A$4:$A$19,'Meal Info'!$B$4:$B$19)</f>
        <v>Tuna</v>
      </c>
      <c r="F2583" s="14" t="str">
        <f>_xlfn.XLOOKUP(D2583,'Meal Info'!$A$4:$A$19,'Meal Info'!$C$4:$C$19)</f>
        <v>Josh</v>
      </c>
      <c r="G2583" s="7">
        <v>38.08</v>
      </c>
      <c r="H2583" s="7">
        <f t="shared" si="164"/>
        <v>3.8079999999999998</v>
      </c>
      <c r="I2583" s="7">
        <f t="shared" si="165"/>
        <v>41.887999999999998</v>
      </c>
      <c r="J2583" s="7">
        <v>0.11</v>
      </c>
      <c r="K2583" s="7">
        <f t="shared" si="162"/>
        <v>4.1887999999999996</v>
      </c>
      <c r="L2583" s="7" t="s">
        <v>5081</v>
      </c>
      <c r="M2583" s="7">
        <v>1</v>
      </c>
      <c r="N2583" s="7">
        <f>INDEX('Delivery Distances'!$B$6:$K$20,MATCH('Sales Summary_working sheet'!L2583,'Delivery Distances'!$A$6:$A$20,0),MATCH('Sales Summary_working sheet'!M2583,'Delivery Distances'!$B$5:$K$5,0))</f>
        <v>1</v>
      </c>
      <c r="O2583" s="7" cm="1">
        <f t="array" ref="O2583">_xlfn.XLOOKUP(L2583,'Delivery Distances'!$A$6:$A$20,_xlfn.XLOOKUP('Sales Summary_working sheet'!M2583,'Delivery Distances'!$B$5:$K$5,'Delivery Distances'!$B$6:$K$20))</f>
        <v>1</v>
      </c>
      <c r="P2583" s="7">
        <f t="shared" si="163"/>
        <v>3</v>
      </c>
    </row>
    <row r="2584" spans="1:16" ht="15.75" customHeight="1" x14ac:dyDescent="0.15">
      <c r="A2584" s="13">
        <v>43997</v>
      </c>
      <c r="B2584" s="19" t="s">
        <v>5357</v>
      </c>
      <c r="C2584" s="7" t="s">
        <v>2858</v>
      </c>
      <c r="D2584" s="14">
        <v>7</v>
      </c>
      <c r="E2584" s="14" t="str">
        <f>_xlfn.XLOOKUP(D2584,'Meal Info'!$A$4:$A$19,'Meal Info'!$B$4:$B$19)</f>
        <v>Vegan</v>
      </c>
      <c r="F2584" s="14" t="str">
        <f>_xlfn.XLOOKUP(D2584,'Meal Info'!$A$4:$A$19,'Meal Info'!$C$4:$C$19)</f>
        <v>Josh</v>
      </c>
      <c r="G2584" s="7">
        <v>51.53</v>
      </c>
      <c r="H2584" s="7">
        <f t="shared" si="164"/>
        <v>5.1530000000000005</v>
      </c>
      <c r="I2584" s="7">
        <f t="shared" si="165"/>
        <v>56.683</v>
      </c>
      <c r="J2584" s="7">
        <v>0.22</v>
      </c>
      <c r="K2584" s="7">
        <f t="shared" si="162"/>
        <v>11.336600000000001</v>
      </c>
      <c r="L2584" s="7" t="s">
        <v>5076</v>
      </c>
      <c r="M2584" s="7">
        <v>7</v>
      </c>
      <c r="N2584" s="7">
        <f>INDEX('Delivery Distances'!$B$6:$K$20,MATCH('Sales Summary_working sheet'!L2584,'Delivery Distances'!$A$6:$A$20,0),MATCH('Sales Summary_working sheet'!M2584,'Delivery Distances'!$B$5:$K$5,0))</f>
        <v>15</v>
      </c>
      <c r="O2584" s="7" cm="1">
        <f t="array" ref="O2584">_xlfn.XLOOKUP(L2584,'Delivery Distances'!$A$6:$A$20,_xlfn.XLOOKUP('Sales Summary_working sheet'!M2584,'Delivery Distances'!$B$5:$K$5,'Delivery Distances'!$B$6:$K$20))</f>
        <v>15</v>
      </c>
      <c r="P2584" s="7">
        <f t="shared" si="163"/>
        <v>14.5</v>
      </c>
    </row>
    <row r="2585" spans="1:16" ht="15.75" customHeight="1" x14ac:dyDescent="0.15">
      <c r="A2585" s="13">
        <v>43997</v>
      </c>
      <c r="B2585" s="19" t="s">
        <v>5357</v>
      </c>
      <c r="C2585" s="7" t="s">
        <v>768</v>
      </c>
      <c r="D2585" s="14">
        <v>11</v>
      </c>
      <c r="E2585" s="14" t="str">
        <f>_xlfn.XLOOKUP(D2585,'Meal Info'!$A$4:$A$19,'Meal Info'!$B$4:$B$19)</f>
        <v>Vitamin boost</v>
      </c>
      <c r="F2585" s="14" t="str">
        <f>_xlfn.XLOOKUP(D2585,'Meal Info'!$A$4:$A$19,'Meal Info'!$C$4:$C$19)</f>
        <v>Josh</v>
      </c>
      <c r="G2585" s="7">
        <v>61.64</v>
      </c>
      <c r="H2585" s="7">
        <f t="shared" si="164"/>
        <v>6.1640000000000006</v>
      </c>
      <c r="I2585" s="7">
        <f t="shared" si="165"/>
        <v>67.804000000000002</v>
      </c>
      <c r="J2585" s="7">
        <v>0.23</v>
      </c>
      <c r="K2585" s="7">
        <f t="shared" si="162"/>
        <v>14.177200000000001</v>
      </c>
      <c r="L2585" s="7" t="s">
        <v>26</v>
      </c>
      <c r="M2585" s="7">
        <v>5</v>
      </c>
      <c r="N2585" s="7">
        <f>INDEX('Delivery Distances'!$B$6:$K$20,MATCH('Sales Summary_working sheet'!L2585,'Delivery Distances'!$A$6:$A$20,0),MATCH('Sales Summary_working sheet'!M2585,'Delivery Distances'!$B$5:$K$5,0))</f>
        <v>16</v>
      </c>
      <c r="O2585" s="7" cm="1">
        <f t="array" ref="O2585">_xlfn.XLOOKUP(L2585,'Delivery Distances'!$A$6:$A$20,_xlfn.XLOOKUP('Sales Summary_working sheet'!M2585,'Delivery Distances'!$B$5:$K$5,'Delivery Distances'!$B$6:$K$20))</f>
        <v>16</v>
      </c>
      <c r="P2585" s="7">
        <f t="shared" si="163"/>
        <v>15</v>
      </c>
    </row>
    <row r="2586" spans="1:16" ht="15.75" customHeight="1" x14ac:dyDescent="0.15">
      <c r="A2586" s="13">
        <v>43997</v>
      </c>
      <c r="B2586" s="19" t="s">
        <v>5357</v>
      </c>
      <c r="C2586" s="7" t="s">
        <v>2113</v>
      </c>
      <c r="D2586" s="14">
        <v>2</v>
      </c>
      <c r="E2586" s="14" t="str">
        <f>_xlfn.XLOOKUP(D2586,'Meal Info'!$A$4:$A$19,'Meal Info'!$B$4:$B$19)</f>
        <v>Tuna</v>
      </c>
      <c r="F2586" s="14" t="str">
        <f>_xlfn.XLOOKUP(D2586,'Meal Info'!$A$4:$A$19,'Meal Info'!$C$4:$C$19)</f>
        <v>Josh</v>
      </c>
      <c r="G2586" s="7">
        <v>48.67</v>
      </c>
      <c r="H2586" s="7">
        <f t="shared" si="164"/>
        <v>4.8670000000000009</v>
      </c>
      <c r="I2586" s="7">
        <f t="shared" si="165"/>
        <v>53.537000000000006</v>
      </c>
      <c r="J2586" s="7">
        <v>0.34</v>
      </c>
      <c r="K2586" s="7">
        <f t="shared" si="162"/>
        <v>16.547800000000002</v>
      </c>
      <c r="L2586" s="7" t="s">
        <v>29</v>
      </c>
      <c r="M2586" s="7">
        <v>6</v>
      </c>
      <c r="N2586" s="7">
        <f>INDEX('Delivery Distances'!$B$6:$K$20,MATCH('Sales Summary_working sheet'!L2586,'Delivery Distances'!$A$6:$A$20,0),MATCH('Sales Summary_working sheet'!M2586,'Delivery Distances'!$B$5:$K$5,0))</f>
        <v>2</v>
      </c>
      <c r="O2586" s="7" cm="1">
        <f t="array" ref="O2586">_xlfn.XLOOKUP(L2586,'Delivery Distances'!$A$6:$A$20,_xlfn.XLOOKUP('Sales Summary_working sheet'!M2586,'Delivery Distances'!$B$5:$K$5,'Delivery Distances'!$B$6:$K$20))</f>
        <v>2</v>
      </c>
      <c r="P2586" s="7">
        <f t="shared" si="163"/>
        <v>6</v>
      </c>
    </row>
    <row r="2587" spans="1:16" ht="15.75" customHeight="1" x14ac:dyDescent="0.15">
      <c r="A2587" s="13">
        <v>43997</v>
      </c>
      <c r="B2587" s="19" t="s">
        <v>5357</v>
      </c>
      <c r="C2587" s="7" t="s">
        <v>1851</v>
      </c>
      <c r="D2587" s="14">
        <v>2</v>
      </c>
      <c r="E2587" s="14" t="str">
        <f>_xlfn.XLOOKUP(D2587,'Meal Info'!$A$4:$A$19,'Meal Info'!$B$4:$B$19)</f>
        <v>Tuna</v>
      </c>
      <c r="F2587" s="14" t="str">
        <f>_xlfn.XLOOKUP(D2587,'Meal Info'!$A$4:$A$19,'Meal Info'!$C$4:$C$19)</f>
        <v>Josh</v>
      </c>
      <c r="G2587" s="7">
        <v>28.98</v>
      </c>
      <c r="H2587" s="7">
        <f t="shared" si="164"/>
        <v>2.8980000000000001</v>
      </c>
      <c r="I2587" s="7">
        <f t="shared" si="165"/>
        <v>31.878</v>
      </c>
      <c r="J2587" s="7">
        <v>0.02</v>
      </c>
      <c r="K2587" s="7">
        <f t="shared" si="162"/>
        <v>0.5796</v>
      </c>
      <c r="L2587" s="7" t="s">
        <v>5078</v>
      </c>
      <c r="M2587" s="7">
        <v>2</v>
      </c>
      <c r="N2587" s="7">
        <f>INDEX('Delivery Distances'!$B$6:$K$20,MATCH('Sales Summary_working sheet'!L2587,'Delivery Distances'!$A$6:$A$20,0),MATCH('Sales Summary_working sheet'!M2587,'Delivery Distances'!$B$5:$K$5,0))</f>
        <v>2</v>
      </c>
      <c r="O2587" s="7" cm="1">
        <f t="array" ref="O2587">_xlfn.XLOOKUP(L2587,'Delivery Distances'!$A$6:$A$20,_xlfn.XLOOKUP('Sales Summary_working sheet'!M2587,'Delivery Distances'!$B$5:$K$5,'Delivery Distances'!$B$6:$K$20))</f>
        <v>2</v>
      </c>
      <c r="P2587" s="7">
        <f t="shared" si="163"/>
        <v>6</v>
      </c>
    </row>
    <row r="2588" spans="1:16" ht="15.75" customHeight="1" x14ac:dyDescent="0.15">
      <c r="A2588" s="13">
        <v>43997</v>
      </c>
      <c r="B2588" s="19" t="s">
        <v>5357</v>
      </c>
      <c r="C2588" s="7" t="s">
        <v>4357</v>
      </c>
      <c r="D2588" s="14">
        <v>7</v>
      </c>
      <c r="E2588" s="14" t="str">
        <f>_xlfn.XLOOKUP(D2588,'Meal Info'!$A$4:$A$19,'Meal Info'!$B$4:$B$19)</f>
        <v>Vegan</v>
      </c>
      <c r="F2588" s="14" t="str">
        <f>_xlfn.XLOOKUP(D2588,'Meal Info'!$A$4:$A$19,'Meal Info'!$C$4:$C$19)</f>
        <v>Josh</v>
      </c>
      <c r="G2588" s="7">
        <v>76.040000000000006</v>
      </c>
      <c r="H2588" s="7">
        <f t="shared" si="164"/>
        <v>7.604000000000001</v>
      </c>
      <c r="I2588" s="7">
        <f t="shared" si="165"/>
        <v>83.644000000000005</v>
      </c>
      <c r="J2588" s="7">
        <v>0.26</v>
      </c>
      <c r="K2588" s="7">
        <f t="shared" si="162"/>
        <v>19.770400000000002</v>
      </c>
      <c r="L2588" s="7" t="s">
        <v>5075</v>
      </c>
      <c r="M2588" s="7">
        <v>2</v>
      </c>
      <c r="N2588" s="7">
        <f>INDEX('Delivery Distances'!$B$6:$K$20,MATCH('Sales Summary_working sheet'!L2588,'Delivery Distances'!$A$6:$A$20,0),MATCH('Sales Summary_working sheet'!M2588,'Delivery Distances'!$B$5:$K$5,0))</f>
        <v>15</v>
      </c>
      <c r="O2588" s="7" cm="1">
        <f t="array" ref="O2588">_xlfn.XLOOKUP(L2588,'Delivery Distances'!$A$6:$A$20,_xlfn.XLOOKUP('Sales Summary_working sheet'!M2588,'Delivery Distances'!$B$5:$K$5,'Delivery Distances'!$B$6:$K$20))</f>
        <v>15</v>
      </c>
      <c r="P2588" s="7">
        <f t="shared" si="163"/>
        <v>14.5</v>
      </c>
    </row>
    <row r="2589" spans="1:16" ht="15.75" customHeight="1" x14ac:dyDescent="0.15">
      <c r="A2589" s="13">
        <v>43997</v>
      </c>
      <c r="B2589" s="19" t="s">
        <v>5357</v>
      </c>
      <c r="C2589" s="7" t="s">
        <v>372</v>
      </c>
      <c r="D2589" s="14">
        <v>11</v>
      </c>
      <c r="E2589" s="14" t="str">
        <f>_xlfn.XLOOKUP(D2589,'Meal Info'!$A$4:$A$19,'Meal Info'!$B$4:$B$19)</f>
        <v>Vitamin boost</v>
      </c>
      <c r="F2589" s="14" t="str">
        <f>_xlfn.XLOOKUP(D2589,'Meal Info'!$A$4:$A$19,'Meal Info'!$C$4:$C$19)</f>
        <v>Josh</v>
      </c>
      <c r="G2589" s="7">
        <v>77.13</v>
      </c>
      <c r="H2589" s="7">
        <f t="shared" si="164"/>
        <v>7.7130000000000001</v>
      </c>
      <c r="I2589" s="7">
        <f t="shared" si="165"/>
        <v>84.842999999999989</v>
      </c>
      <c r="J2589" s="7">
        <v>0.31</v>
      </c>
      <c r="K2589" s="7">
        <f t="shared" si="162"/>
        <v>23.910299999999999</v>
      </c>
      <c r="L2589" s="7" t="s">
        <v>5075</v>
      </c>
      <c r="M2589" s="7">
        <v>7</v>
      </c>
      <c r="N2589" s="7">
        <f>INDEX('Delivery Distances'!$B$6:$K$20,MATCH('Sales Summary_working sheet'!L2589,'Delivery Distances'!$A$6:$A$20,0),MATCH('Sales Summary_working sheet'!M2589,'Delivery Distances'!$B$5:$K$5,0))</f>
        <v>3</v>
      </c>
      <c r="O2589" s="7" cm="1">
        <f t="array" ref="O2589">_xlfn.XLOOKUP(L2589,'Delivery Distances'!$A$6:$A$20,_xlfn.XLOOKUP('Sales Summary_working sheet'!M2589,'Delivery Distances'!$B$5:$K$5,'Delivery Distances'!$B$6:$K$20))</f>
        <v>3</v>
      </c>
      <c r="P2589" s="7">
        <f t="shared" si="163"/>
        <v>7</v>
      </c>
    </row>
    <row r="2590" spans="1:16" ht="15.75" customHeight="1" x14ac:dyDescent="0.15">
      <c r="A2590" s="13">
        <v>43997</v>
      </c>
      <c r="B2590" s="19" t="s">
        <v>5357</v>
      </c>
      <c r="C2590" s="7" t="s">
        <v>991</v>
      </c>
      <c r="D2590" s="14">
        <v>11</v>
      </c>
      <c r="E2590" s="14" t="str">
        <f>_xlfn.XLOOKUP(D2590,'Meal Info'!$A$4:$A$19,'Meal Info'!$B$4:$B$19)</f>
        <v>Vitamin boost</v>
      </c>
      <c r="F2590" s="14" t="str">
        <f>_xlfn.XLOOKUP(D2590,'Meal Info'!$A$4:$A$19,'Meal Info'!$C$4:$C$19)</f>
        <v>Josh</v>
      </c>
      <c r="G2590" s="7">
        <v>85.22</v>
      </c>
      <c r="H2590" s="7">
        <f t="shared" si="164"/>
        <v>8.5220000000000002</v>
      </c>
      <c r="I2590" s="7">
        <f t="shared" si="165"/>
        <v>93.742000000000004</v>
      </c>
      <c r="J2590" s="7">
        <v>0.25</v>
      </c>
      <c r="K2590" s="7">
        <f t="shared" si="162"/>
        <v>21.305</v>
      </c>
      <c r="L2590" s="7" t="s">
        <v>30</v>
      </c>
      <c r="M2590" s="7">
        <v>7</v>
      </c>
      <c r="N2590" s="7">
        <f>INDEX('Delivery Distances'!$B$6:$K$20,MATCH('Sales Summary_working sheet'!L2590,'Delivery Distances'!$A$6:$A$20,0),MATCH('Sales Summary_working sheet'!M2590,'Delivery Distances'!$B$5:$K$5,0))</f>
        <v>9</v>
      </c>
      <c r="O2590" s="7" cm="1">
        <f t="array" ref="O2590">_xlfn.XLOOKUP(L2590,'Delivery Distances'!$A$6:$A$20,_xlfn.XLOOKUP('Sales Summary_working sheet'!M2590,'Delivery Distances'!$B$5:$K$5,'Delivery Distances'!$B$6:$K$20))</f>
        <v>9</v>
      </c>
      <c r="P2590" s="7">
        <f t="shared" si="163"/>
        <v>11.5</v>
      </c>
    </row>
    <row r="2591" spans="1:16" ht="15.75" customHeight="1" x14ac:dyDescent="0.15">
      <c r="A2591" s="13">
        <v>43997</v>
      </c>
      <c r="B2591" s="19" t="s">
        <v>5357</v>
      </c>
      <c r="C2591" s="7" t="s">
        <v>2603</v>
      </c>
      <c r="D2591" s="14">
        <v>2</v>
      </c>
      <c r="E2591" s="14" t="str">
        <f>_xlfn.XLOOKUP(D2591,'Meal Info'!$A$4:$A$19,'Meal Info'!$B$4:$B$19)</f>
        <v>Tuna</v>
      </c>
      <c r="F2591" s="14" t="str">
        <f>_xlfn.XLOOKUP(D2591,'Meal Info'!$A$4:$A$19,'Meal Info'!$C$4:$C$19)</f>
        <v>Josh</v>
      </c>
      <c r="G2591" s="7">
        <v>59.96</v>
      </c>
      <c r="H2591" s="7">
        <f t="shared" si="164"/>
        <v>5.9960000000000004</v>
      </c>
      <c r="I2591" s="7">
        <f t="shared" si="165"/>
        <v>65.956000000000003</v>
      </c>
      <c r="J2591" s="7">
        <v>0.11</v>
      </c>
      <c r="K2591" s="7">
        <f t="shared" si="162"/>
        <v>6.5956000000000001</v>
      </c>
      <c r="L2591" s="7" t="s">
        <v>5083</v>
      </c>
      <c r="M2591" s="7">
        <v>10</v>
      </c>
      <c r="N2591" s="7">
        <f>INDEX('Delivery Distances'!$B$6:$K$20,MATCH('Sales Summary_working sheet'!L2591,'Delivery Distances'!$A$6:$A$20,0),MATCH('Sales Summary_working sheet'!M2591,'Delivery Distances'!$B$5:$K$5,0))</f>
        <v>2</v>
      </c>
      <c r="O2591" s="7" cm="1">
        <f t="array" ref="O2591">_xlfn.XLOOKUP(L2591,'Delivery Distances'!$A$6:$A$20,_xlfn.XLOOKUP('Sales Summary_working sheet'!M2591,'Delivery Distances'!$B$5:$K$5,'Delivery Distances'!$B$6:$K$20))</f>
        <v>2</v>
      </c>
      <c r="P2591" s="7">
        <f t="shared" si="163"/>
        <v>6</v>
      </c>
    </row>
    <row r="2592" spans="1:16" ht="15.75" customHeight="1" x14ac:dyDescent="0.15">
      <c r="A2592" s="13">
        <v>43997</v>
      </c>
      <c r="B2592" s="19" t="s">
        <v>5357</v>
      </c>
      <c r="C2592" s="7" t="s">
        <v>1426</v>
      </c>
      <c r="D2592" s="14">
        <v>2</v>
      </c>
      <c r="E2592" s="14" t="str">
        <f>_xlfn.XLOOKUP(D2592,'Meal Info'!$A$4:$A$19,'Meal Info'!$B$4:$B$19)</f>
        <v>Tuna</v>
      </c>
      <c r="F2592" s="14" t="str">
        <f>_xlfn.XLOOKUP(D2592,'Meal Info'!$A$4:$A$19,'Meal Info'!$C$4:$C$19)</f>
        <v>Josh</v>
      </c>
      <c r="G2592" s="7">
        <v>99.92</v>
      </c>
      <c r="H2592" s="7">
        <f t="shared" si="164"/>
        <v>9.9920000000000009</v>
      </c>
      <c r="I2592" s="7">
        <f t="shared" si="165"/>
        <v>109.91200000000001</v>
      </c>
      <c r="J2592" s="7">
        <v>0.04</v>
      </c>
      <c r="K2592" s="7">
        <f t="shared" si="162"/>
        <v>3.9968000000000004</v>
      </c>
      <c r="L2592" s="7" t="s">
        <v>5079</v>
      </c>
      <c r="M2592" s="7">
        <v>5</v>
      </c>
      <c r="N2592" s="7">
        <f>INDEX('Delivery Distances'!$B$6:$K$20,MATCH('Sales Summary_working sheet'!L2592,'Delivery Distances'!$A$6:$A$20,0),MATCH('Sales Summary_working sheet'!M2592,'Delivery Distances'!$B$5:$K$5,0))</f>
        <v>2</v>
      </c>
      <c r="O2592" s="7" cm="1">
        <f t="array" ref="O2592">_xlfn.XLOOKUP(L2592,'Delivery Distances'!$A$6:$A$20,_xlfn.XLOOKUP('Sales Summary_working sheet'!M2592,'Delivery Distances'!$B$5:$K$5,'Delivery Distances'!$B$6:$K$20))</f>
        <v>2</v>
      </c>
      <c r="P2592" s="7">
        <f t="shared" si="163"/>
        <v>6</v>
      </c>
    </row>
    <row r="2593" spans="1:16" ht="15.75" customHeight="1" x14ac:dyDescent="0.15">
      <c r="A2593" s="13">
        <v>43997</v>
      </c>
      <c r="B2593" s="19" t="s">
        <v>5357</v>
      </c>
      <c r="C2593" s="7" t="s">
        <v>4621</v>
      </c>
      <c r="D2593" s="14">
        <v>7</v>
      </c>
      <c r="E2593" s="14" t="str">
        <f>_xlfn.XLOOKUP(D2593,'Meal Info'!$A$4:$A$19,'Meal Info'!$B$4:$B$19)</f>
        <v>Vegan</v>
      </c>
      <c r="F2593" s="14" t="str">
        <f>_xlfn.XLOOKUP(D2593,'Meal Info'!$A$4:$A$19,'Meal Info'!$C$4:$C$19)</f>
        <v>Josh</v>
      </c>
      <c r="G2593" s="7">
        <v>77.459999999999994</v>
      </c>
      <c r="H2593" s="7">
        <f t="shared" si="164"/>
        <v>7.7459999999999996</v>
      </c>
      <c r="I2593" s="7">
        <f t="shared" si="165"/>
        <v>85.205999999999989</v>
      </c>
      <c r="J2593" s="7">
        <v>0.35</v>
      </c>
      <c r="K2593" s="7">
        <f t="shared" si="162"/>
        <v>27.110999999999997</v>
      </c>
      <c r="L2593" s="7" t="s">
        <v>5083</v>
      </c>
      <c r="M2593" s="7">
        <v>10</v>
      </c>
      <c r="N2593" s="7">
        <f>INDEX('Delivery Distances'!$B$6:$K$20,MATCH('Sales Summary_working sheet'!L2593,'Delivery Distances'!$A$6:$A$20,0),MATCH('Sales Summary_working sheet'!M2593,'Delivery Distances'!$B$5:$K$5,0))</f>
        <v>2</v>
      </c>
      <c r="O2593" s="7" cm="1">
        <f t="array" ref="O2593">_xlfn.XLOOKUP(L2593,'Delivery Distances'!$A$6:$A$20,_xlfn.XLOOKUP('Sales Summary_working sheet'!M2593,'Delivery Distances'!$B$5:$K$5,'Delivery Distances'!$B$6:$K$20))</f>
        <v>2</v>
      </c>
      <c r="P2593" s="7">
        <f t="shared" si="163"/>
        <v>6</v>
      </c>
    </row>
    <row r="2594" spans="1:16" ht="15.75" customHeight="1" x14ac:dyDescent="0.15">
      <c r="A2594" s="13">
        <v>43997</v>
      </c>
      <c r="B2594" s="19" t="s">
        <v>5357</v>
      </c>
      <c r="C2594" s="7" t="s">
        <v>1058</v>
      </c>
      <c r="D2594" s="14">
        <v>7</v>
      </c>
      <c r="E2594" s="14" t="str">
        <f>_xlfn.XLOOKUP(D2594,'Meal Info'!$A$4:$A$19,'Meal Info'!$B$4:$B$19)</f>
        <v>Vegan</v>
      </c>
      <c r="F2594" s="14" t="str">
        <f>_xlfn.XLOOKUP(D2594,'Meal Info'!$A$4:$A$19,'Meal Info'!$C$4:$C$19)</f>
        <v>Josh</v>
      </c>
      <c r="G2594" s="7">
        <v>79.59</v>
      </c>
      <c r="H2594" s="7">
        <f t="shared" si="164"/>
        <v>7.9590000000000005</v>
      </c>
      <c r="I2594" s="7">
        <f t="shared" si="165"/>
        <v>87.549000000000007</v>
      </c>
      <c r="J2594" s="7">
        <v>0.15</v>
      </c>
      <c r="K2594" s="7">
        <f t="shared" si="162"/>
        <v>11.938499999999999</v>
      </c>
      <c r="L2594" s="7" t="s">
        <v>5078</v>
      </c>
      <c r="M2594" s="7">
        <v>5</v>
      </c>
      <c r="N2594" s="7">
        <f>INDEX('Delivery Distances'!$B$6:$K$20,MATCH('Sales Summary_working sheet'!L2594,'Delivery Distances'!$A$6:$A$20,0),MATCH('Sales Summary_working sheet'!M2594,'Delivery Distances'!$B$5:$K$5,0))</f>
        <v>5</v>
      </c>
      <c r="O2594" s="7" cm="1">
        <f t="array" ref="O2594">_xlfn.XLOOKUP(L2594,'Delivery Distances'!$A$6:$A$20,_xlfn.XLOOKUP('Sales Summary_working sheet'!M2594,'Delivery Distances'!$B$5:$K$5,'Delivery Distances'!$B$6:$K$20))</f>
        <v>5</v>
      </c>
      <c r="P2594" s="7">
        <f t="shared" si="163"/>
        <v>9</v>
      </c>
    </row>
    <row r="2595" spans="1:16" ht="15.75" customHeight="1" x14ac:dyDescent="0.15">
      <c r="A2595" s="13">
        <v>43997</v>
      </c>
      <c r="B2595" s="19" t="s">
        <v>5357</v>
      </c>
      <c r="C2595" s="7" t="s">
        <v>240</v>
      </c>
      <c r="D2595" s="14">
        <v>7</v>
      </c>
      <c r="E2595" s="14" t="str">
        <f>_xlfn.XLOOKUP(D2595,'Meal Info'!$A$4:$A$19,'Meal Info'!$B$4:$B$19)</f>
        <v>Vegan</v>
      </c>
      <c r="F2595" s="14" t="str">
        <f>_xlfn.XLOOKUP(D2595,'Meal Info'!$A$4:$A$19,'Meal Info'!$C$4:$C$19)</f>
        <v>Josh</v>
      </c>
      <c r="G2595" s="7">
        <v>84.26</v>
      </c>
      <c r="H2595" s="7">
        <f t="shared" si="164"/>
        <v>8.4260000000000002</v>
      </c>
      <c r="I2595" s="7">
        <f t="shared" si="165"/>
        <v>92.686000000000007</v>
      </c>
      <c r="J2595" s="7">
        <v>0.09</v>
      </c>
      <c r="K2595" s="7">
        <f t="shared" si="162"/>
        <v>7.5834000000000001</v>
      </c>
      <c r="L2595" s="7" t="s">
        <v>26</v>
      </c>
      <c r="M2595" s="7">
        <v>4</v>
      </c>
      <c r="N2595" s="7">
        <f>INDEX('Delivery Distances'!$B$6:$K$20,MATCH('Sales Summary_working sheet'!L2595,'Delivery Distances'!$A$6:$A$20,0),MATCH('Sales Summary_working sheet'!M2595,'Delivery Distances'!$B$5:$K$5,0))</f>
        <v>22</v>
      </c>
      <c r="O2595" s="7" cm="1">
        <f t="array" ref="O2595">_xlfn.XLOOKUP(L2595,'Delivery Distances'!$A$6:$A$20,_xlfn.XLOOKUP('Sales Summary_working sheet'!M2595,'Delivery Distances'!$B$5:$K$5,'Delivery Distances'!$B$6:$K$20))</f>
        <v>22</v>
      </c>
      <c r="P2595" s="7">
        <f t="shared" si="163"/>
        <v>18</v>
      </c>
    </row>
    <row r="2596" spans="1:16" ht="15.75" customHeight="1" x14ac:dyDescent="0.15">
      <c r="A2596" s="13">
        <v>43997</v>
      </c>
      <c r="B2596" s="19" t="s">
        <v>5357</v>
      </c>
      <c r="C2596" s="7" t="s">
        <v>910</v>
      </c>
      <c r="D2596" s="14">
        <v>11</v>
      </c>
      <c r="E2596" s="14" t="str">
        <f>_xlfn.XLOOKUP(D2596,'Meal Info'!$A$4:$A$19,'Meal Info'!$B$4:$B$19)</f>
        <v>Vitamin boost</v>
      </c>
      <c r="F2596" s="14" t="str">
        <f>_xlfn.XLOOKUP(D2596,'Meal Info'!$A$4:$A$19,'Meal Info'!$C$4:$C$19)</f>
        <v>Josh</v>
      </c>
      <c r="G2596" s="7">
        <v>81.150000000000006</v>
      </c>
      <c r="H2596" s="7">
        <f t="shared" si="164"/>
        <v>8.1150000000000002</v>
      </c>
      <c r="I2596" s="7">
        <f t="shared" si="165"/>
        <v>89.265000000000001</v>
      </c>
      <c r="J2596" s="7">
        <v>0.38</v>
      </c>
      <c r="K2596" s="7">
        <f t="shared" si="162"/>
        <v>30.837000000000003</v>
      </c>
      <c r="L2596" s="7" t="s">
        <v>5082</v>
      </c>
      <c r="M2596" s="7">
        <v>3</v>
      </c>
      <c r="N2596" s="7">
        <f>INDEX('Delivery Distances'!$B$6:$K$20,MATCH('Sales Summary_working sheet'!L2596,'Delivery Distances'!$A$6:$A$20,0),MATCH('Sales Summary_working sheet'!M2596,'Delivery Distances'!$B$5:$K$5,0))</f>
        <v>3</v>
      </c>
      <c r="O2596" s="7" cm="1">
        <f t="array" ref="O2596">_xlfn.XLOOKUP(L2596,'Delivery Distances'!$A$6:$A$20,_xlfn.XLOOKUP('Sales Summary_working sheet'!M2596,'Delivery Distances'!$B$5:$K$5,'Delivery Distances'!$B$6:$K$20))</f>
        <v>3</v>
      </c>
      <c r="P2596" s="7">
        <f t="shared" si="163"/>
        <v>7</v>
      </c>
    </row>
    <row r="2597" spans="1:16" ht="15.75" customHeight="1" x14ac:dyDescent="0.15">
      <c r="A2597" s="13">
        <v>43997</v>
      </c>
      <c r="B2597" s="19" t="s">
        <v>5357</v>
      </c>
      <c r="C2597" s="7" t="s">
        <v>855</v>
      </c>
      <c r="D2597" s="14">
        <v>2</v>
      </c>
      <c r="E2597" s="14" t="str">
        <f>_xlfn.XLOOKUP(D2597,'Meal Info'!$A$4:$A$19,'Meal Info'!$B$4:$B$19)</f>
        <v>Tuna</v>
      </c>
      <c r="F2597" s="14" t="str">
        <f>_xlfn.XLOOKUP(D2597,'Meal Info'!$A$4:$A$19,'Meal Info'!$C$4:$C$19)</f>
        <v>Josh</v>
      </c>
      <c r="G2597" s="7">
        <v>10.19</v>
      </c>
      <c r="H2597" s="7">
        <f t="shared" si="164"/>
        <v>1.0189999999999999</v>
      </c>
      <c r="I2597" s="7">
        <f t="shared" si="165"/>
        <v>11.209</v>
      </c>
      <c r="J2597" s="7">
        <v>0.09</v>
      </c>
      <c r="K2597" s="7">
        <f t="shared" si="162"/>
        <v>0.91709999999999992</v>
      </c>
      <c r="L2597" s="7" t="s">
        <v>5079</v>
      </c>
      <c r="M2597" s="7">
        <v>3</v>
      </c>
      <c r="N2597" s="7">
        <f>INDEX('Delivery Distances'!$B$6:$K$20,MATCH('Sales Summary_working sheet'!L2597,'Delivery Distances'!$A$6:$A$20,0),MATCH('Sales Summary_working sheet'!M2597,'Delivery Distances'!$B$5:$K$5,0))</f>
        <v>4</v>
      </c>
      <c r="O2597" s="7" cm="1">
        <f t="array" ref="O2597">_xlfn.XLOOKUP(L2597,'Delivery Distances'!$A$6:$A$20,_xlfn.XLOOKUP('Sales Summary_working sheet'!M2597,'Delivery Distances'!$B$5:$K$5,'Delivery Distances'!$B$6:$K$20))</f>
        <v>4</v>
      </c>
      <c r="P2597" s="7">
        <f t="shared" si="163"/>
        <v>8</v>
      </c>
    </row>
    <row r="2598" spans="1:16" ht="15.75" customHeight="1" x14ac:dyDescent="0.15">
      <c r="A2598" s="13">
        <v>43997</v>
      </c>
      <c r="B2598" s="19" t="s">
        <v>5358</v>
      </c>
      <c r="C2598" s="7" t="s">
        <v>365</v>
      </c>
      <c r="D2598" s="14">
        <v>2</v>
      </c>
      <c r="E2598" s="14" t="str">
        <f>_xlfn.XLOOKUP(D2598,'Meal Info'!$A$4:$A$19,'Meal Info'!$B$4:$B$19)</f>
        <v>Tuna</v>
      </c>
      <c r="F2598" s="14" t="str">
        <f>_xlfn.XLOOKUP(D2598,'Meal Info'!$A$4:$A$19,'Meal Info'!$C$4:$C$19)</f>
        <v>Josh</v>
      </c>
      <c r="G2598" s="7">
        <v>41.75</v>
      </c>
      <c r="H2598" s="7">
        <f t="shared" si="164"/>
        <v>4.1749999999999998</v>
      </c>
      <c r="I2598" s="7">
        <f t="shared" si="165"/>
        <v>45.924999999999997</v>
      </c>
      <c r="J2598" s="7">
        <v>0.03</v>
      </c>
      <c r="K2598" s="7">
        <f t="shared" si="162"/>
        <v>1.2524999999999999</v>
      </c>
      <c r="L2598" s="7" t="s">
        <v>5076</v>
      </c>
      <c r="M2598" s="7">
        <v>8</v>
      </c>
      <c r="N2598" s="7">
        <f>INDEX('Delivery Distances'!$B$6:$K$20,MATCH('Sales Summary_working sheet'!L2598,'Delivery Distances'!$A$6:$A$20,0),MATCH('Sales Summary_working sheet'!M2598,'Delivery Distances'!$B$5:$K$5,0))</f>
        <v>6</v>
      </c>
      <c r="O2598" s="7" cm="1">
        <f t="array" ref="O2598">_xlfn.XLOOKUP(L2598,'Delivery Distances'!$A$6:$A$20,_xlfn.XLOOKUP('Sales Summary_working sheet'!M2598,'Delivery Distances'!$B$5:$K$5,'Delivery Distances'!$B$6:$K$20))</f>
        <v>6</v>
      </c>
      <c r="P2598" s="7">
        <f t="shared" si="163"/>
        <v>10</v>
      </c>
    </row>
    <row r="2599" spans="1:16" ht="15.75" customHeight="1" x14ac:dyDescent="0.15">
      <c r="A2599" s="13">
        <v>43997</v>
      </c>
      <c r="B2599" s="19" t="s">
        <v>5358</v>
      </c>
      <c r="C2599" s="7" t="s">
        <v>2398</v>
      </c>
      <c r="D2599" s="14">
        <v>7</v>
      </c>
      <c r="E2599" s="14" t="str">
        <f>_xlfn.XLOOKUP(D2599,'Meal Info'!$A$4:$A$19,'Meal Info'!$B$4:$B$19)</f>
        <v>Vegan</v>
      </c>
      <c r="F2599" s="14" t="str">
        <f>_xlfn.XLOOKUP(D2599,'Meal Info'!$A$4:$A$19,'Meal Info'!$C$4:$C$19)</f>
        <v>Josh</v>
      </c>
      <c r="G2599" s="7">
        <v>74.56</v>
      </c>
      <c r="H2599" s="7">
        <f t="shared" si="164"/>
        <v>7.4560000000000004</v>
      </c>
      <c r="I2599" s="7">
        <f t="shared" si="165"/>
        <v>82.016000000000005</v>
      </c>
      <c r="J2599" s="7">
        <v>0.2</v>
      </c>
      <c r="K2599" s="7">
        <f t="shared" si="162"/>
        <v>14.912000000000001</v>
      </c>
      <c r="L2599" s="7" t="s">
        <v>27</v>
      </c>
      <c r="M2599" s="7">
        <v>6</v>
      </c>
      <c r="N2599" s="7">
        <f>INDEX('Delivery Distances'!$B$6:$K$20,MATCH('Sales Summary_working sheet'!L2599,'Delivery Distances'!$A$6:$A$20,0),MATCH('Sales Summary_working sheet'!M2599,'Delivery Distances'!$B$5:$K$5,0))</f>
        <v>9</v>
      </c>
      <c r="O2599" s="7" cm="1">
        <f t="array" ref="O2599">_xlfn.XLOOKUP(L2599,'Delivery Distances'!$A$6:$A$20,_xlfn.XLOOKUP('Sales Summary_working sheet'!M2599,'Delivery Distances'!$B$5:$K$5,'Delivery Distances'!$B$6:$K$20))</f>
        <v>9</v>
      </c>
      <c r="P2599" s="7">
        <f t="shared" si="163"/>
        <v>11.5</v>
      </c>
    </row>
    <row r="2600" spans="1:16" ht="15.75" customHeight="1" x14ac:dyDescent="0.15">
      <c r="A2600" s="13">
        <v>43997</v>
      </c>
      <c r="B2600" s="19" t="s">
        <v>5358</v>
      </c>
      <c r="C2600" s="7" t="s">
        <v>3345</v>
      </c>
      <c r="D2600" s="14">
        <v>7</v>
      </c>
      <c r="E2600" s="14" t="str">
        <f>_xlfn.XLOOKUP(D2600,'Meal Info'!$A$4:$A$19,'Meal Info'!$B$4:$B$19)</f>
        <v>Vegan</v>
      </c>
      <c r="F2600" s="14" t="str">
        <f>_xlfn.XLOOKUP(D2600,'Meal Info'!$A$4:$A$19,'Meal Info'!$C$4:$C$19)</f>
        <v>Josh</v>
      </c>
      <c r="G2600" s="7">
        <v>23.58</v>
      </c>
      <c r="H2600" s="7">
        <f t="shared" si="164"/>
        <v>2.3580000000000001</v>
      </c>
      <c r="I2600" s="7">
        <f t="shared" si="165"/>
        <v>25.937999999999999</v>
      </c>
      <c r="J2600" s="7">
        <v>0.05</v>
      </c>
      <c r="K2600" s="7">
        <f t="shared" si="162"/>
        <v>1.179</v>
      </c>
      <c r="L2600" s="7" t="s">
        <v>31</v>
      </c>
      <c r="M2600" s="7">
        <v>5</v>
      </c>
      <c r="N2600" s="7">
        <f>INDEX('Delivery Distances'!$B$6:$K$20,MATCH('Sales Summary_working sheet'!L2600,'Delivery Distances'!$A$6:$A$20,0),MATCH('Sales Summary_working sheet'!M2600,'Delivery Distances'!$B$5:$K$5,0))</f>
        <v>3</v>
      </c>
      <c r="O2600" s="7" cm="1">
        <f t="array" ref="O2600">_xlfn.XLOOKUP(L2600,'Delivery Distances'!$A$6:$A$20,_xlfn.XLOOKUP('Sales Summary_working sheet'!M2600,'Delivery Distances'!$B$5:$K$5,'Delivery Distances'!$B$6:$K$20))</f>
        <v>3</v>
      </c>
      <c r="P2600" s="7">
        <f t="shared" si="163"/>
        <v>7</v>
      </c>
    </row>
    <row r="2601" spans="1:16" ht="15.75" customHeight="1" x14ac:dyDescent="0.15">
      <c r="A2601" s="13">
        <v>43997</v>
      </c>
      <c r="B2601" s="19" t="s">
        <v>5358</v>
      </c>
      <c r="C2601" s="7" t="s">
        <v>1625</v>
      </c>
      <c r="D2601" s="14">
        <v>11</v>
      </c>
      <c r="E2601" s="14" t="str">
        <f>_xlfn.XLOOKUP(D2601,'Meal Info'!$A$4:$A$19,'Meal Info'!$B$4:$B$19)</f>
        <v>Vitamin boost</v>
      </c>
      <c r="F2601" s="14" t="str">
        <f>_xlfn.XLOOKUP(D2601,'Meal Info'!$A$4:$A$19,'Meal Info'!$C$4:$C$19)</f>
        <v>Josh</v>
      </c>
      <c r="G2601" s="7">
        <v>88.02</v>
      </c>
      <c r="H2601" s="7">
        <f t="shared" si="164"/>
        <v>8.8019999999999996</v>
      </c>
      <c r="I2601" s="7">
        <f t="shared" si="165"/>
        <v>96.822000000000003</v>
      </c>
      <c r="J2601" s="7">
        <v>0.17</v>
      </c>
      <c r="K2601" s="7">
        <f t="shared" si="162"/>
        <v>14.9634</v>
      </c>
      <c r="L2601" s="7" t="s">
        <v>5082</v>
      </c>
      <c r="M2601" s="7">
        <v>2</v>
      </c>
      <c r="N2601" s="7">
        <f>INDEX('Delivery Distances'!$B$6:$K$20,MATCH('Sales Summary_working sheet'!L2601,'Delivery Distances'!$A$6:$A$20,0),MATCH('Sales Summary_working sheet'!M2601,'Delivery Distances'!$B$5:$K$5,0))</f>
        <v>3</v>
      </c>
      <c r="O2601" s="7" cm="1">
        <f t="array" ref="O2601">_xlfn.XLOOKUP(L2601,'Delivery Distances'!$A$6:$A$20,_xlfn.XLOOKUP('Sales Summary_working sheet'!M2601,'Delivery Distances'!$B$5:$K$5,'Delivery Distances'!$B$6:$K$20))</f>
        <v>3</v>
      </c>
      <c r="P2601" s="7">
        <f t="shared" si="163"/>
        <v>7</v>
      </c>
    </row>
    <row r="2602" spans="1:16" ht="15.75" customHeight="1" x14ac:dyDescent="0.15">
      <c r="A2602" s="13">
        <v>43997</v>
      </c>
      <c r="B2602" s="19" t="s">
        <v>5358</v>
      </c>
      <c r="C2602" s="7" t="s">
        <v>1786</v>
      </c>
      <c r="D2602" s="14">
        <v>11</v>
      </c>
      <c r="E2602" s="14" t="str">
        <f>_xlfn.XLOOKUP(D2602,'Meal Info'!$A$4:$A$19,'Meal Info'!$B$4:$B$19)</f>
        <v>Vitamin boost</v>
      </c>
      <c r="F2602" s="14" t="str">
        <f>_xlfn.XLOOKUP(D2602,'Meal Info'!$A$4:$A$19,'Meal Info'!$C$4:$C$19)</f>
        <v>Josh</v>
      </c>
      <c r="G2602" s="7">
        <v>26.34</v>
      </c>
      <c r="H2602" s="7">
        <f t="shared" si="164"/>
        <v>2.6340000000000003</v>
      </c>
      <c r="I2602" s="7">
        <f t="shared" si="165"/>
        <v>28.974</v>
      </c>
      <c r="J2602" s="7">
        <v>0.26</v>
      </c>
      <c r="K2602" s="7">
        <f t="shared" si="162"/>
        <v>6.8483999999999998</v>
      </c>
      <c r="L2602" s="7" t="s">
        <v>30</v>
      </c>
      <c r="M2602" s="7">
        <v>1</v>
      </c>
      <c r="N2602" s="7">
        <f>INDEX('Delivery Distances'!$B$6:$K$20,MATCH('Sales Summary_working sheet'!L2602,'Delivery Distances'!$A$6:$A$20,0),MATCH('Sales Summary_working sheet'!M2602,'Delivery Distances'!$B$5:$K$5,0))</f>
        <v>8</v>
      </c>
      <c r="O2602" s="7" cm="1">
        <f t="array" ref="O2602">_xlfn.XLOOKUP(L2602,'Delivery Distances'!$A$6:$A$20,_xlfn.XLOOKUP('Sales Summary_working sheet'!M2602,'Delivery Distances'!$B$5:$K$5,'Delivery Distances'!$B$6:$K$20))</f>
        <v>8</v>
      </c>
      <c r="P2602" s="7">
        <f t="shared" si="163"/>
        <v>11</v>
      </c>
    </row>
    <row r="2603" spans="1:16" ht="15.75" customHeight="1" x14ac:dyDescent="0.15">
      <c r="A2603" s="13">
        <v>43997</v>
      </c>
      <c r="B2603" s="19" t="s">
        <v>5358</v>
      </c>
      <c r="C2603" s="7" t="s">
        <v>4415</v>
      </c>
      <c r="D2603" s="14">
        <v>11</v>
      </c>
      <c r="E2603" s="14" t="str">
        <f>_xlfn.XLOOKUP(D2603,'Meal Info'!$A$4:$A$19,'Meal Info'!$B$4:$B$19)</f>
        <v>Vitamin boost</v>
      </c>
      <c r="F2603" s="14" t="str">
        <f>_xlfn.XLOOKUP(D2603,'Meal Info'!$A$4:$A$19,'Meal Info'!$C$4:$C$19)</f>
        <v>Josh</v>
      </c>
      <c r="G2603" s="7">
        <v>78.06</v>
      </c>
      <c r="H2603" s="7">
        <f t="shared" si="164"/>
        <v>7.8060000000000009</v>
      </c>
      <c r="I2603" s="7">
        <f t="shared" si="165"/>
        <v>85.866</v>
      </c>
      <c r="J2603" s="7">
        <v>0.03</v>
      </c>
      <c r="K2603" s="7">
        <f t="shared" si="162"/>
        <v>2.3418000000000001</v>
      </c>
      <c r="L2603" s="7" t="s">
        <v>5080</v>
      </c>
      <c r="M2603" s="7">
        <v>7</v>
      </c>
      <c r="N2603" s="7">
        <f>INDEX('Delivery Distances'!$B$6:$K$20,MATCH('Sales Summary_working sheet'!L2603,'Delivery Distances'!$A$6:$A$20,0),MATCH('Sales Summary_working sheet'!M2603,'Delivery Distances'!$B$5:$K$5,0))</f>
        <v>1</v>
      </c>
      <c r="O2603" s="7" cm="1">
        <f t="array" ref="O2603">_xlfn.XLOOKUP(L2603,'Delivery Distances'!$A$6:$A$20,_xlfn.XLOOKUP('Sales Summary_working sheet'!M2603,'Delivery Distances'!$B$5:$K$5,'Delivery Distances'!$B$6:$K$20))</f>
        <v>1</v>
      </c>
      <c r="P2603" s="7">
        <f t="shared" si="163"/>
        <v>3</v>
      </c>
    </row>
    <row r="2604" spans="1:16" ht="15.75" customHeight="1" x14ac:dyDescent="0.15">
      <c r="A2604" s="13">
        <v>43997</v>
      </c>
      <c r="B2604" s="19" t="s">
        <v>5358</v>
      </c>
      <c r="C2604" s="7" t="s">
        <v>3911</v>
      </c>
      <c r="D2604" s="14">
        <v>11</v>
      </c>
      <c r="E2604" s="14" t="str">
        <f>_xlfn.XLOOKUP(D2604,'Meal Info'!$A$4:$A$19,'Meal Info'!$B$4:$B$19)</f>
        <v>Vitamin boost</v>
      </c>
      <c r="F2604" s="14" t="str">
        <f>_xlfn.XLOOKUP(D2604,'Meal Info'!$A$4:$A$19,'Meal Info'!$C$4:$C$19)</f>
        <v>Josh</v>
      </c>
      <c r="G2604" s="7">
        <v>24.04</v>
      </c>
      <c r="H2604" s="7">
        <f t="shared" si="164"/>
        <v>2.4039999999999999</v>
      </c>
      <c r="I2604" s="7">
        <f t="shared" si="165"/>
        <v>26.443999999999999</v>
      </c>
      <c r="J2604" s="7">
        <v>0.36</v>
      </c>
      <c r="K2604" s="7">
        <f t="shared" si="162"/>
        <v>8.654399999999999</v>
      </c>
      <c r="L2604" s="7" t="s">
        <v>5075</v>
      </c>
      <c r="M2604" s="7">
        <v>5</v>
      </c>
      <c r="N2604" s="7">
        <f>INDEX('Delivery Distances'!$B$6:$K$20,MATCH('Sales Summary_working sheet'!L2604,'Delivery Distances'!$A$6:$A$20,0),MATCH('Sales Summary_working sheet'!M2604,'Delivery Distances'!$B$5:$K$5,0))</f>
        <v>2</v>
      </c>
      <c r="O2604" s="7" cm="1">
        <f t="array" ref="O2604">_xlfn.XLOOKUP(L2604,'Delivery Distances'!$A$6:$A$20,_xlfn.XLOOKUP('Sales Summary_working sheet'!M2604,'Delivery Distances'!$B$5:$K$5,'Delivery Distances'!$B$6:$K$20))</f>
        <v>2</v>
      </c>
      <c r="P2604" s="7">
        <f t="shared" si="163"/>
        <v>6</v>
      </c>
    </row>
    <row r="2605" spans="1:16" ht="15.75" customHeight="1" x14ac:dyDescent="0.15">
      <c r="A2605" s="13">
        <v>43997</v>
      </c>
      <c r="B2605" s="19" t="s">
        <v>5358</v>
      </c>
      <c r="C2605" s="7" t="s">
        <v>4589</v>
      </c>
      <c r="D2605" s="14">
        <v>11</v>
      </c>
      <c r="E2605" s="14" t="str">
        <f>_xlfn.XLOOKUP(D2605,'Meal Info'!$A$4:$A$19,'Meal Info'!$B$4:$B$19)</f>
        <v>Vitamin boost</v>
      </c>
      <c r="F2605" s="14" t="str">
        <f>_xlfn.XLOOKUP(D2605,'Meal Info'!$A$4:$A$19,'Meal Info'!$C$4:$C$19)</f>
        <v>Josh</v>
      </c>
      <c r="G2605" s="7">
        <v>83.03</v>
      </c>
      <c r="H2605" s="7">
        <f t="shared" si="164"/>
        <v>8.3030000000000008</v>
      </c>
      <c r="I2605" s="7">
        <f t="shared" si="165"/>
        <v>91.332999999999998</v>
      </c>
      <c r="J2605" s="7">
        <v>0.14000000000000001</v>
      </c>
      <c r="K2605" s="7">
        <f t="shared" si="162"/>
        <v>11.624200000000002</v>
      </c>
      <c r="L2605" s="7" t="s">
        <v>30</v>
      </c>
      <c r="M2605" s="7">
        <v>2</v>
      </c>
      <c r="N2605" s="7">
        <f>INDEX('Delivery Distances'!$B$6:$K$20,MATCH('Sales Summary_working sheet'!L2605,'Delivery Distances'!$A$6:$A$20,0),MATCH('Sales Summary_working sheet'!M2605,'Delivery Distances'!$B$5:$K$5,0))</f>
        <v>12</v>
      </c>
      <c r="O2605" s="7" cm="1">
        <f t="array" ref="O2605">_xlfn.XLOOKUP(L2605,'Delivery Distances'!$A$6:$A$20,_xlfn.XLOOKUP('Sales Summary_working sheet'!M2605,'Delivery Distances'!$B$5:$K$5,'Delivery Distances'!$B$6:$K$20))</f>
        <v>12</v>
      </c>
      <c r="P2605" s="7">
        <f t="shared" si="163"/>
        <v>13</v>
      </c>
    </row>
    <row r="2606" spans="1:16" ht="15.75" customHeight="1" x14ac:dyDescent="0.15">
      <c r="A2606" s="13">
        <v>43997</v>
      </c>
      <c r="B2606" s="19" t="s">
        <v>5358</v>
      </c>
      <c r="C2606" s="7" t="s">
        <v>1965</v>
      </c>
      <c r="D2606" s="14">
        <v>7</v>
      </c>
      <c r="E2606" s="14" t="str">
        <f>_xlfn.XLOOKUP(D2606,'Meal Info'!$A$4:$A$19,'Meal Info'!$B$4:$B$19)</f>
        <v>Vegan</v>
      </c>
      <c r="F2606" s="14" t="str">
        <f>_xlfn.XLOOKUP(D2606,'Meal Info'!$A$4:$A$19,'Meal Info'!$C$4:$C$19)</f>
        <v>Josh</v>
      </c>
      <c r="G2606" s="7">
        <v>67.63</v>
      </c>
      <c r="H2606" s="7">
        <f t="shared" si="164"/>
        <v>6.7629999999999999</v>
      </c>
      <c r="I2606" s="7">
        <f t="shared" si="165"/>
        <v>74.393000000000001</v>
      </c>
      <c r="J2606" s="7">
        <v>0.36</v>
      </c>
      <c r="K2606" s="7">
        <f t="shared" si="162"/>
        <v>24.346799999999998</v>
      </c>
      <c r="L2606" s="7" t="s">
        <v>30</v>
      </c>
      <c r="M2606" s="7">
        <v>7</v>
      </c>
      <c r="N2606" s="7">
        <f>INDEX('Delivery Distances'!$B$6:$K$20,MATCH('Sales Summary_working sheet'!L2606,'Delivery Distances'!$A$6:$A$20,0),MATCH('Sales Summary_working sheet'!M2606,'Delivery Distances'!$B$5:$K$5,0))</f>
        <v>9</v>
      </c>
      <c r="O2606" s="7" cm="1">
        <f t="array" ref="O2606">_xlfn.XLOOKUP(L2606,'Delivery Distances'!$A$6:$A$20,_xlfn.XLOOKUP('Sales Summary_working sheet'!M2606,'Delivery Distances'!$B$5:$K$5,'Delivery Distances'!$B$6:$K$20))</f>
        <v>9</v>
      </c>
      <c r="P2606" s="7">
        <f t="shared" si="163"/>
        <v>11.5</v>
      </c>
    </row>
    <row r="2607" spans="1:16" ht="15.75" customHeight="1" x14ac:dyDescent="0.15">
      <c r="A2607" s="13">
        <v>43997</v>
      </c>
      <c r="B2607" s="19" t="s">
        <v>5358</v>
      </c>
      <c r="C2607" s="7" t="s">
        <v>4636</v>
      </c>
      <c r="D2607" s="14">
        <v>11</v>
      </c>
      <c r="E2607" s="14" t="str">
        <f>_xlfn.XLOOKUP(D2607,'Meal Info'!$A$4:$A$19,'Meal Info'!$B$4:$B$19)</f>
        <v>Vitamin boost</v>
      </c>
      <c r="F2607" s="14" t="str">
        <f>_xlfn.XLOOKUP(D2607,'Meal Info'!$A$4:$A$19,'Meal Info'!$C$4:$C$19)</f>
        <v>Josh</v>
      </c>
      <c r="G2607" s="7">
        <v>94.5</v>
      </c>
      <c r="H2607" s="7">
        <f t="shared" si="164"/>
        <v>9.4500000000000011</v>
      </c>
      <c r="I2607" s="7">
        <f t="shared" si="165"/>
        <v>103.95</v>
      </c>
      <c r="J2607" s="7">
        <v>0.13</v>
      </c>
      <c r="K2607" s="7">
        <f t="shared" si="162"/>
        <v>12.285</v>
      </c>
      <c r="L2607" s="7" t="s">
        <v>5078</v>
      </c>
      <c r="M2607" s="7">
        <v>1</v>
      </c>
      <c r="N2607" s="7">
        <f>INDEX('Delivery Distances'!$B$6:$K$20,MATCH('Sales Summary_working sheet'!L2607,'Delivery Distances'!$A$6:$A$20,0),MATCH('Sales Summary_working sheet'!M2607,'Delivery Distances'!$B$5:$K$5,0))</f>
        <v>5</v>
      </c>
      <c r="O2607" s="7" cm="1">
        <f t="array" ref="O2607">_xlfn.XLOOKUP(L2607,'Delivery Distances'!$A$6:$A$20,_xlfn.XLOOKUP('Sales Summary_working sheet'!M2607,'Delivery Distances'!$B$5:$K$5,'Delivery Distances'!$B$6:$K$20))</f>
        <v>5</v>
      </c>
      <c r="P2607" s="7">
        <f t="shared" si="163"/>
        <v>9</v>
      </c>
    </row>
    <row r="2608" spans="1:16" ht="15.75" customHeight="1" x14ac:dyDescent="0.15">
      <c r="A2608" s="13">
        <v>43997</v>
      </c>
      <c r="B2608" s="19" t="s">
        <v>5358</v>
      </c>
      <c r="C2608" s="7" t="s">
        <v>4952</v>
      </c>
      <c r="D2608" s="14">
        <v>7</v>
      </c>
      <c r="E2608" s="14" t="str">
        <f>_xlfn.XLOOKUP(D2608,'Meal Info'!$A$4:$A$19,'Meal Info'!$B$4:$B$19)</f>
        <v>Vegan</v>
      </c>
      <c r="F2608" s="14" t="str">
        <f>_xlfn.XLOOKUP(D2608,'Meal Info'!$A$4:$A$19,'Meal Info'!$C$4:$C$19)</f>
        <v>Josh</v>
      </c>
      <c r="G2608" s="7">
        <v>70.540000000000006</v>
      </c>
      <c r="H2608" s="7">
        <f t="shared" si="164"/>
        <v>7.0540000000000012</v>
      </c>
      <c r="I2608" s="7">
        <f t="shared" si="165"/>
        <v>77.594000000000008</v>
      </c>
      <c r="J2608" s="7">
        <v>0.28000000000000003</v>
      </c>
      <c r="K2608" s="7">
        <f t="shared" si="162"/>
        <v>19.751200000000004</v>
      </c>
      <c r="L2608" s="7" t="s">
        <v>5076</v>
      </c>
      <c r="M2608" s="7">
        <v>5</v>
      </c>
      <c r="N2608" s="7">
        <f>INDEX('Delivery Distances'!$B$6:$K$20,MATCH('Sales Summary_working sheet'!L2608,'Delivery Distances'!$A$6:$A$20,0),MATCH('Sales Summary_working sheet'!M2608,'Delivery Distances'!$B$5:$K$5,0))</f>
        <v>6</v>
      </c>
      <c r="O2608" s="7" cm="1">
        <f t="array" ref="O2608">_xlfn.XLOOKUP(L2608,'Delivery Distances'!$A$6:$A$20,_xlfn.XLOOKUP('Sales Summary_working sheet'!M2608,'Delivery Distances'!$B$5:$K$5,'Delivery Distances'!$B$6:$K$20))</f>
        <v>6</v>
      </c>
      <c r="P2608" s="7">
        <f t="shared" si="163"/>
        <v>10</v>
      </c>
    </row>
    <row r="2609" spans="1:16" ht="15.75" customHeight="1" x14ac:dyDescent="0.15">
      <c r="A2609" s="13">
        <v>43997</v>
      </c>
      <c r="B2609" s="19" t="s">
        <v>5358</v>
      </c>
      <c r="C2609" s="7" t="s">
        <v>3138</v>
      </c>
      <c r="D2609" s="14">
        <v>7</v>
      </c>
      <c r="E2609" s="14" t="str">
        <f>_xlfn.XLOOKUP(D2609,'Meal Info'!$A$4:$A$19,'Meal Info'!$B$4:$B$19)</f>
        <v>Vegan</v>
      </c>
      <c r="F2609" s="14" t="str">
        <f>_xlfn.XLOOKUP(D2609,'Meal Info'!$A$4:$A$19,'Meal Info'!$C$4:$C$19)</f>
        <v>Josh</v>
      </c>
      <c r="G2609" s="7">
        <v>85.41</v>
      </c>
      <c r="H2609" s="7">
        <f t="shared" si="164"/>
        <v>8.5410000000000004</v>
      </c>
      <c r="I2609" s="7">
        <f t="shared" si="165"/>
        <v>93.950999999999993</v>
      </c>
      <c r="J2609" s="7">
        <v>0.09</v>
      </c>
      <c r="K2609" s="7">
        <f t="shared" si="162"/>
        <v>7.6868999999999996</v>
      </c>
      <c r="L2609" s="7" t="s">
        <v>29</v>
      </c>
      <c r="M2609" s="7">
        <v>7</v>
      </c>
      <c r="N2609" s="7">
        <f>INDEX('Delivery Distances'!$B$6:$K$20,MATCH('Sales Summary_working sheet'!L2609,'Delivery Distances'!$A$6:$A$20,0),MATCH('Sales Summary_working sheet'!M2609,'Delivery Distances'!$B$5:$K$5,0))</f>
        <v>5</v>
      </c>
      <c r="O2609" s="7" cm="1">
        <f t="array" ref="O2609">_xlfn.XLOOKUP(L2609,'Delivery Distances'!$A$6:$A$20,_xlfn.XLOOKUP('Sales Summary_working sheet'!M2609,'Delivery Distances'!$B$5:$K$5,'Delivery Distances'!$B$6:$K$20))</f>
        <v>5</v>
      </c>
      <c r="P2609" s="7">
        <f t="shared" si="163"/>
        <v>9</v>
      </c>
    </row>
    <row r="2610" spans="1:16" ht="15.75" customHeight="1" x14ac:dyDescent="0.15">
      <c r="A2610" s="13">
        <v>43997</v>
      </c>
      <c r="B2610" s="19" t="s">
        <v>5358</v>
      </c>
      <c r="C2610" s="7" t="s">
        <v>5006</v>
      </c>
      <c r="D2610" s="14">
        <v>7</v>
      </c>
      <c r="E2610" s="14" t="str">
        <f>_xlfn.XLOOKUP(D2610,'Meal Info'!$A$4:$A$19,'Meal Info'!$B$4:$B$19)</f>
        <v>Vegan</v>
      </c>
      <c r="F2610" s="14" t="str">
        <f>_xlfn.XLOOKUP(D2610,'Meal Info'!$A$4:$A$19,'Meal Info'!$C$4:$C$19)</f>
        <v>Josh</v>
      </c>
      <c r="G2610" s="7">
        <v>99.73</v>
      </c>
      <c r="H2610" s="7">
        <f t="shared" si="164"/>
        <v>9.9730000000000008</v>
      </c>
      <c r="I2610" s="7">
        <f t="shared" si="165"/>
        <v>109.703</v>
      </c>
      <c r="J2610" s="7">
        <v>7.0000000000000007E-2</v>
      </c>
      <c r="K2610" s="7">
        <f t="shared" si="162"/>
        <v>6.9811000000000005</v>
      </c>
      <c r="L2610" s="7" t="s">
        <v>5075</v>
      </c>
      <c r="M2610" s="7">
        <v>5</v>
      </c>
      <c r="N2610" s="7">
        <f>INDEX('Delivery Distances'!$B$6:$K$20,MATCH('Sales Summary_working sheet'!L2610,'Delivery Distances'!$A$6:$A$20,0),MATCH('Sales Summary_working sheet'!M2610,'Delivery Distances'!$B$5:$K$5,0))</f>
        <v>2</v>
      </c>
      <c r="O2610" s="7" cm="1">
        <f t="array" ref="O2610">_xlfn.XLOOKUP(L2610,'Delivery Distances'!$A$6:$A$20,_xlfn.XLOOKUP('Sales Summary_working sheet'!M2610,'Delivery Distances'!$B$5:$K$5,'Delivery Distances'!$B$6:$K$20))</f>
        <v>2</v>
      </c>
      <c r="P2610" s="7">
        <f t="shared" si="163"/>
        <v>6</v>
      </c>
    </row>
    <row r="2611" spans="1:16" ht="15.75" customHeight="1" x14ac:dyDescent="0.15">
      <c r="A2611" s="13">
        <v>43997</v>
      </c>
      <c r="B2611" s="19" t="s">
        <v>5358</v>
      </c>
      <c r="C2611" s="7" t="s">
        <v>4671</v>
      </c>
      <c r="D2611" s="14">
        <v>11</v>
      </c>
      <c r="E2611" s="14" t="str">
        <f>_xlfn.XLOOKUP(D2611,'Meal Info'!$A$4:$A$19,'Meal Info'!$B$4:$B$19)</f>
        <v>Vitamin boost</v>
      </c>
      <c r="F2611" s="14" t="str">
        <f>_xlfn.XLOOKUP(D2611,'Meal Info'!$A$4:$A$19,'Meal Info'!$C$4:$C$19)</f>
        <v>Josh</v>
      </c>
      <c r="G2611" s="7">
        <v>59.24</v>
      </c>
      <c r="H2611" s="7">
        <f t="shared" si="164"/>
        <v>5.9240000000000004</v>
      </c>
      <c r="I2611" s="7">
        <f t="shared" si="165"/>
        <v>65.164000000000001</v>
      </c>
      <c r="J2611" s="7">
        <v>0.14000000000000001</v>
      </c>
      <c r="K2611" s="7">
        <f t="shared" si="162"/>
        <v>8.2936000000000014</v>
      </c>
      <c r="L2611" s="7" t="s">
        <v>30</v>
      </c>
      <c r="M2611" s="7">
        <v>8</v>
      </c>
      <c r="N2611" s="7">
        <f>INDEX('Delivery Distances'!$B$6:$K$20,MATCH('Sales Summary_working sheet'!L2611,'Delivery Distances'!$A$6:$A$20,0),MATCH('Sales Summary_working sheet'!M2611,'Delivery Distances'!$B$5:$K$5,0))</f>
        <v>6</v>
      </c>
      <c r="O2611" s="7" cm="1">
        <f t="array" ref="O2611">_xlfn.XLOOKUP(L2611,'Delivery Distances'!$A$6:$A$20,_xlfn.XLOOKUP('Sales Summary_working sheet'!M2611,'Delivery Distances'!$B$5:$K$5,'Delivery Distances'!$B$6:$K$20))</f>
        <v>6</v>
      </c>
      <c r="P2611" s="7">
        <f t="shared" si="163"/>
        <v>10</v>
      </c>
    </row>
    <row r="2612" spans="1:16" ht="15.75" customHeight="1" x14ac:dyDescent="0.15">
      <c r="A2612" s="13">
        <v>43997</v>
      </c>
      <c r="B2612" s="19" t="s">
        <v>5358</v>
      </c>
      <c r="C2612" s="7" t="s">
        <v>4999</v>
      </c>
      <c r="D2612" s="14">
        <v>7</v>
      </c>
      <c r="E2612" s="14" t="str">
        <f>_xlfn.XLOOKUP(D2612,'Meal Info'!$A$4:$A$19,'Meal Info'!$B$4:$B$19)</f>
        <v>Vegan</v>
      </c>
      <c r="F2612" s="14" t="str">
        <f>_xlfn.XLOOKUP(D2612,'Meal Info'!$A$4:$A$19,'Meal Info'!$C$4:$C$19)</f>
        <v>Josh</v>
      </c>
      <c r="G2612" s="7">
        <v>77.87</v>
      </c>
      <c r="H2612" s="7">
        <f t="shared" si="164"/>
        <v>7.7870000000000008</v>
      </c>
      <c r="I2612" s="7">
        <f t="shared" si="165"/>
        <v>85.657000000000011</v>
      </c>
      <c r="J2612" s="7">
        <v>0.01</v>
      </c>
      <c r="K2612" s="7">
        <f t="shared" si="162"/>
        <v>0.77870000000000006</v>
      </c>
      <c r="L2612" s="7" t="s">
        <v>5075</v>
      </c>
      <c r="M2612" s="7">
        <v>2</v>
      </c>
      <c r="N2612" s="7">
        <f>INDEX('Delivery Distances'!$B$6:$K$20,MATCH('Sales Summary_working sheet'!L2612,'Delivery Distances'!$A$6:$A$20,0),MATCH('Sales Summary_working sheet'!M2612,'Delivery Distances'!$B$5:$K$5,0))</f>
        <v>15</v>
      </c>
      <c r="O2612" s="7" cm="1">
        <f t="array" ref="O2612">_xlfn.XLOOKUP(L2612,'Delivery Distances'!$A$6:$A$20,_xlfn.XLOOKUP('Sales Summary_working sheet'!M2612,'Delivery Distances'!$B$5:$K$5,'Delivery Distances'!$B$6:$K$20))</f>
        <v>15</v>
      </c>
      <c r="P2612" s="7">
        <f t="shared" si="163"/>
        <v>14.5</v>
      </c>
    </row>
    <row r="2613" spans="1:16" ht="15.75" customHeight="1" x14ac:dyDescent="0.15">
      <c r="A2613" s="13">
        <v>43997</v>
      </c>
      <c r="B2613" s="19" t="s">
        <v>5358</v>
      </c>
      <c r="C2613" s="7" t="s">
        <v>448</v>
      </c>
      <c r="D2613" s="14">
        <v>2</v>
      </c>
      <c r="E2613" s="14" t="str">
        <f>_xlfn.XLOOKUP(D2613,'Meal Info'!$A$4:$A$19,'Meal Info'!$B$4:$B$19)</f>
        <v>Tuna</v>
      </c>
      <c r="F2613" s="14" t="str">
        <f>_xlfn.XLOOKUP(D2613,'Meal Info'!$A$4:$A$19,'Meal Info'!$C$4:$C$19)</f>
        <v>Josh</v>
      </c>
      <c r="G2613" s="7">
        <v>72.510000000000005</v>
      </c>
      <c r="H2613" s="7">
        <f t="shared" si="164"/>
        <v>7.2510000000000012</v>
      </c>
      <c r="I2613" s="7">
        <f t="shared" si="165"/>
        <v>79.76100000000001</v>
      </c>
      <c r="J2613" s="7">
        <v>0.03</v>
      </c>
      <c r="K2613" s="7">
        <f t="shared" si="162"/>
        <v>2.1753</v>
      </c>
      <c r="L2613" s="7" t="s">
        <v>29</v>
      </c>
      <c r="M2613" s="7">
        <v>6</v>
      </c>
      <c r="N2613" s="7">
        <f>INDEX('Delivery Distances'!$B$6:$K$20,MATCH('Sales Summary_working sheet'!L2613,'Delivery Distances'!$A$6:$A$20,0),MATCH('Sales Summary_working sheet'!M2613,'Delivery Distances'!$B$5:$K$5,0))</f>
        <v>2</v>
      </c>
      <c r="O2613" s="7" cm="1">
        <f t="array" ref="O2613">_xlfn.XLOOKUP(L2613,'Delivery Distances'!$A$6:$A$20,_xlfn.XLOOKUP('Sales Summary_working sheet'!M2613,'Delivery Distances'!$B$5:$K$5,'Delivery Distances'!$B$6:$K$20))</f>
        <v>2</v>
      </c>
      <c r="P2613" s="7">
        <f t="shared" si="163"/>
        <v>6</v>
      </c>
    </row>
    <row r="2614" spans="1:16" ht="15.75" customHeight="1" x14ac:dyDescent="0.15">
      <c r="A2614" s="13">
        <v>43997</v>
      </c>
      <c r="B2614" s="19" t="s">
        <v>5358</v>
      </c>
      <c r="C2614" s="7" t="s">
        <v>2555</v>
      </c>
      <c r="D2614" s="14">
        <v>11</v>
      </c>
      <c r="E2614" s="14" t="str">
        <f>_xlfn.XLOOKUP(D2614,'Meal Info'!$A$4:$A$19,'Meal Info'!$B$4:$B$19)</f>
        <v>Vitamin boost</v>
      </c>
      <c r="F2614" s="14" t="str">
        <f>_xlfn.XLOOKUP(D2614,'Meal Info'!$A$4:$A$19,'Meal Info'!$C$4:$C$19)</f>
        <v>Josh</v>
      </c>
      <c r="G2614" s="7">
        <v>19.89</v>
      </c>
      <c r="H2614" s="7">
        <f t="shared" si="164"/>
        <v>1.9890000000000001</v>
      </c>
      <c r="I2614" s="7">
        <f t="shared" si="165"/>
        <v>21.879000000000001</v>
      </c>
      <c r="J2614" s="7">
        <v>0.28999999999999998</v>
      </c>
      <c r="K2614" s="7">
        <f t="shared" si="162"/>
        <v>5.7680999999999996</v>
      </c>
      <c r="L2614" s="7" t="s">
        <v>5078</v>
      </c>
      <c r="M2614" s="7">
        <v>5</v>
      </c>
      <c r="N2614" s="7">
        <f>INDEX('Delivery Distances'!$B$6:$K$20,MATCH('Sales Summary_working sheet'!L2614,'Delivery Distances'!$A$6:$A$20,0),MATCH('Sales Summary_working sheet'!M2614,'Delivery Distances'!$B$5:$K$5,0))</f>
        <v>5</v>
      </c>
      <c r="O2614" s="7" cm="1">
        <f t="array" ref="O2614">_xlfn.XLOOKUP(L2614,'Delivery Distances'!$A$6:$A$20,_xlfn.XLOOKUP('Sales Summary_working sheet'!M2614,'Delivery Distances'!$B$5:$K$5,'Delivery Distances'!$B$6:$K$20))</f>
        <v>5</v>
      </c>
      <c r="P2614" s="7">
        <f t="shared" si="163"/>
        <v>9</v>
      </c>
    </row>
    <row r="2615" spans="1:16" ht="15.75" customHeight="1" x14ac:dyDescent="0.15">
      <c r="A2615" s="13">
        <v>43997</v>
      </c>
      <c r="B2615" s="19" t="s">
        <v>5358</v>
      </c>
      <c r="C2615" s="7" t="s">
        <v>2868</v>
      </c>
      <c r="D2615" s="14">
        <v>11</v>
      </c>
      <c r="E2615" s="14" t="str">
        <f>_xlfn.XLOOKUP(D2615,'Meal Info'!$A$4:$A$19,'Meal Info'!$B$4:$B$19)</f>
        <v>Vitamin boost</v>
      </c>
      <c r="F2615" s="14" t="str">
        <f>_xlfn.XLOOKUP(D2615,'Meal Info'!$A$4:$A$19,'Meal Info'!$C$4:$C$19)</f>
        <v>Josh</v>
      </c>
      <c r="G2615" s="7">
        <v>33.39</v>
      </c>
      <c r="H2615" s="7">
        <f t="shared" si="164"/>
        <v>3.3390000000000004</v>
      </c>
      <c r="I2615" s="7">
        <f t="shared" si="165"/>
        <v>36.728999999999999</v>
      </c>
      <c r="J2615" s="7">
        <v>0.14000000000000001</v>
      </c>
      <c r="K2615" s="7">
        <f t="shared" si="162"/>
        <v>4.6746000000000008</v>
      </c>
      <c r="L2615" s="7" t="s">
        <v>5080</v>
      </c>
      <c r="M2615" s="7">
        <v>2</v>
      </c>
      <c r="N2615" s="7">
        <f>INDEX('Delivery Distances'!$B$6:$K$20,MATCH('Sales Summary_working sheet'!L2615,'Delivery Distances'!$A$6:$A$20,0),MATCH('Sales Summary_working sheet'!M2615,'Delivery Distances'!$B$5:$K$5,0))</f>
        <v>1</v>
      </c>
      <c r="O2615" s="7" cm="1">
        <f t="array" ref="O2615">_xlfn.XLOOKUP(L2615,'Delivery Distances'!$A$6:$A$20,_xlfn.XLOOKUP('Sales Summary_working sheet'!M2615,'Delivery Distances'!$B$5:$K$5,'Delivery Distances'!$B$6:$K$20))</f>
        <v>1</v>
      </c>
      <c r="P2615" s="7">
        <f t="shared" si="163"/>
        <v>3</v>
      </c>
    </row>
    <row r="2616" spans="1:16" ht="15.75" customHeight="1" x14ac:dyDescent="0.15">
      <c r="A2616" s="13">
        <v>43997</v>
      </c>
      <c r="B2616" s="19" t="s">
        <v>5358</v>
      </c>
      <c r="C2616" s="7" t="s">
        <v>224</v>
      </c>
      <c r="D2616" s="14">
        <v>2</v>
      </c>
      <c r="E2616" s="14" t="str">
        <f>_xlfn.XLOOKUP(D2616,'Meal Info'!$A$4:$A$19,'Meal Info'!$B$4:$B$19)</f>
        <v>Tuna</v>
      </c>
      <c r="F2616" s="14" t="str">
        <f>_xlfn.XLOOKUP(D2616,'Meal Info'!$A$4:$A$19,'Meal Info'!$C$4:$C$19)</f>
        <v>Josh</v>
      </c>
      <c r="G2616" s="7">
        <v>72.97</v>
      </c>
      <c r="H2616" s="7">
        <f t="shared" si="164"/>
        <v>7.2970000000000006</v>
      </c>
      <c r="I2616" s="7">
        <f t="shared" si="165"/>
        <v>80.266999999999996</v>
      </c>
      <c r="J2616" s="7">
        <v>0.12</v>
      </c>
      <c r="K2616" s="7">
        <f t="shared" si="162"/>
        <v>8.7563999999999993</v>
      </c>
      <c r="L2616" s="7" t="s">
        <v>27</v>
      </c>
      <c r="M2616" s="7">
        <v>8</v>
      </c>
      <c r="N2616" s="7">
        <f>INDEX('Delivery Distances'!$B$6:$K$20,MATCH('Sales Summary_working sheet'!L2616,'Delivery Distances'!$A$6:$A$20,0),MATCH('Sales Summary_working sheet'!M2616,'Delivery Distances'!$B$5:$K$5,0))</f>
        <v>8</v>
      </c>
      <c r="O2616" s="7" cm="1">
        <f t="array" ref="O2616">_xlfn.XLOOKUP(L2616,'Delivery Distances'!$A$6:$A$20,_xlfn.XLOOKUP('Sales Summary_working sheet'!M2616,'Delivery Distances'!$B$5:$K$5,'Delivery Distances'!$B$6:$K$20))</f>
        <v>8</v>
      </c>
      <c r="P2616" s="7">
        <f t="shared" si="163"/>
        <v>11</v>
      </c>
    </row>
    <row r="2617" spans="1:16" ht="15.75" customHeight="1" x14ac:dyDescent="0.15">
      <c r="A2617" s="13">
        <v>43997</v>
      </c>
      <c r="B2617" s="19" t="s">
        <v>5358</v>
      </c>
      <c r="C2617" s="7" t="s">
        <v>4790</v>
      </c>
      <c r="D2617" s="14">
        <v>7</v>
      </c>
      <c r="E2617" s="14" t="str">
        <f>_xlfn.XLOOKUP(D2617,'Meal Info'!$A$4:$A$19,'Meal Info'!$B$4:$B$19)</f>
        <v>Vegan</v>
      </c>
      <c r="F2617" s="14" t="str">
        <f>_xlfn.XLOOKUP(D2617,'Meal Info'!$A$4:$A$19,'Meal Info'!$C$4:$C$19)</f>
        <v>Josh</v>
      </c>
      <c r="G2617" s="7">
        <v>93.74</v>
      </c>
      <c r="H2617" s="7">
        <f t="shared" si="164"/>
        <v>9.3740000000000006</v>
      </c>
      <c r="I2617" s="7">
        <f t="shared" si="165"/>
        <v>103.11399999999999</v>
      </c>
      <c r="J2617" s="7">
        <v>0.37</v>
      </c>
      <c r="K2617" s="7">
        <f t="shared" si="162"/>
        <v>34.683799999999998</v>
      </c>
      <c r="L2617" s="7" t="s">
        <v>5076</v>
      </c>
      <c r="M2617" s="7">
        <v>7</v>
      </c>
      <c r="N2617" s="7">
        <f>INDEX('Delivery Distances'!$B$6:$K$20,MATCH('Sales Summary_working sheet'!L2617,'Delivery Distances'!$A$6:$A$20,0),MATCH('Sales Summary_working sheet'!M2617,'Delivery Distances'!$B$5:$K$5,0))</f>
        <v>15</v>
      </c>
      <c r="O2617" s="7" cm="1">
        <f t="array" ref="O2617">_xlfn.XLOOKUP(L2617,'Delivery Distances'!$A$6:$A$20,_xlfn.XLOOKUP('Sales Summary_working sheet'!M2617,'Delivery Distances'!$B$5:$K$5,'Delivery Distances'!$B$6:$K$20))</f>
        <v>15</v>
      </c>
      <c r="P2617" s="7">
        <f t="shared" si="163"/>
        <v>14.5</v>
      </c>
    </row>
    <row r="2618" spans="1:16" ht="15.75" customHeight="1" x14ac:dyDescent="0.15">
      <c r="A2618" s="13">
        <v>43997</v>
      </c>
      <c r="B2618" s="19" t="s">
        <v>5358</v>
      </c>
      <c r="C2618" s="7" t="s">
        <v>4090</v>
      </c>
      <c r="D2618" s="14">
        <v>7</v>
      </c>
      <c r="E2618" s="14" t="str">
        <f>_xlfn.XLOOKUP(D2618,'Meal Info'!$A$4:$A$19,'Meal Info'!$B$4:$B$19)</f>
        <v>Vegan</v>
      </c>
      <c r="F2618" s="14" t="str">
        <f>_xlfn.XLOOKUP(D2618,'Meal Info'!$A$4:$A$19,'Meal Info'!$C$4:$C$19)</f>
        <v>Josh</v>
      </c>
      <c r="G2618" s="7">
        <v>74.239999999999995</v>
      </c>
      <c r="H2618" s="7">
        <f t="shared" si="164"/>
        <v>7.4239999999999995</v>
      </c>
      <c r="I2618" s="7">
        <f t="shared" si="165"/>
        <v>81.663999999999987</v>
      </c>
      <c r="J2618" s="7">
        <v>0.23</v>
      </c>
      <c r="K2618" s="7">
        <f t="shared" si="162"/>
        <v>17.075199999999999</v>
      </c>
      <c r="L2618" s="7" t="s">
        <v>5078</v>
      </c>
      <c r="M2618" s="7">
        <v>8</v>
      </c>
      <c r="N2618" s="7">
        <f>INDEX('Delivery Distances'!$B$6:$K$20,MATCH('Sales Summary_working sheet'!L2618,'Delivery Distances'!$A$6:$A$20,0),MATCH('Sales Summary_working sheet'!M2618,'Delivery Distances'!$B$5:$K$5,0))</f>
        <v>5</v>
      </c>
      <c r="O2618" s="7" cm="1">
        <f t="array" ref="O2618">_xlfn.XLOOKUP(L2618,'Delivery Distances'!$A$6:$A$20,_xlfn.XLOOKUP('Sales Summary_working sheet'!M2618,'Delivery Distances'!$B$5:$K$5,'Delivery Distances'!$B$6:$K$20))</f>
        <v>5</v>
      </c>
      <c r="P2618" s="7">
        <f t="shared" si="163"/>
        <v>9</v>
      </c>
    </row>
    <row r="2619" spans="1:16" ht="15.75" customHeight="1" x14ac:dyDescent="0.15">
      <c r="A2619" s="13">
        <v>43997</v>
      </c>
      <c r="B2619" s="19" t="s">
        <v>5358</v>
      </c>
      <c r="C2619" s="7" t="s">
        <v>2043</v>
      </c>
      <c r="D2619" s="14">
        <v>2</v>
      </c>
      <c r="E2619" s="14" t="str">
        <f>_xlfn.XLOOKUP(D2619,'Meal Info'!$A$4:$A$19,'Meal Info'!$B$4:$B$19)</f>
        <v>Tuna</v>
      </c>
      <c r="F2619" s="14" t="str">
        <f>_xlfn.XLOOKUP(D2619,'Meal Info'!$A$4:$A$19,'Meal Info'!$C$4:$C$19)</f>
        <v>Josh</v>
      </c>
      <c r="G2619" s="7">
        <v>54.23</v>
      </c>
      <c r="H2619" s="7">
        <f t="shared" si="164"/>
        <v>5.423</v>
      </c>
      <c r="I2619" s="7">
        <f t="shared" si="165"/>
        <v>59.652999999999999</v>
      </c>
      <c r="J2619" s="7">
        <v>0.37</v>
      </c>
      <c r="K2619" s="7">
        <f t="shared" si="162"/>
        <v>20.065099999999997</v>
      </c>
      <c r="L2619" s="7" t="s">
        <v>30</v>
      </c>
      <c r="M2619" s="7">
        <v>1</v>
      </c>
      <c r="N2619" s="7">
        <f>INDEX('Delivery Distances'!$B$6:$K$20,MATCH('Sales Summary_working sheet'!L2619,'Delivery Distances'!$A$6:$A$20,0),MATCH('Sales Summary_working sheet'!M2619,'Delivery Distances'!$B$5:$K$5,0))</f>
        <v>8</v>
      </c>
      <c r="O2619" s="7" cm="1">
        <f t="array" ref="O2619">_xlfn.XLOOKUP(L2619,'Delivery Distances'!$A$6:$A$20,_xlfn.XLOOKUP('Sales Summary_working sheet'!M2619,'Delivery Distances'!$B$5:$K$5,'Delivery Distances'!$B$6:$K$20))</f>
        <v>8</v>
      </c>
      <c r="P2619" s="7">
        <f t="shared" si="163"/>
        <v>11</v>
      </c>
    </row>
    <row r="2620" spans="1:16" ht="15.75" customHeight="1" x14ac:dyDescent="0.15">
      <c r="A2620" s="13">
        <v>43997</v>
      </c>
      <c r="B2620" s="19" t="s">
        <v>5358</v>
      </c>
      <c r="C2620" s="7" t="s">
        <v>901</v>
      </c>
      <c r="D2620" s="14">
        <v>7</v>
      </c>
      <c r="E2620" s="14" t="str">
        <f>_xlfn.XLOOKUP(D2620,'Meal Info'!$A$4:$A$19,'Meal Info'!$B$4:$B$19)</f>
        <v>Vegan</v>
      </c>
      <c r="F2620" s="14" t="str">
        <f>_xlfn.XLOOKUP(D2620,'Meal Info'!$A$4:$A$19,'Meal Info'!$C$4:$C$19)</f>
        <v>Josh</v>
      </c>
      <c r="G2620" s="7">
        <v>60.62</v>
      </c>
      <c r="H2620" s="7">
        <f t="shared" si="164"/>
        <v>6.0620000000000003</v>
      </c>
      <c r="I2620" s="7">
        <f t="shared" si="165"/>
        <v>66.682000000000002</v>
      </c>
      <c r="J2620" s="7">
        <v>0.24</v>
      </c>
      <c r="K2620" s="7">
        <f t="shared" si="162"/>
        <v>14.548799999999998</v>
      </c>
      <c r="L2620" s="7" t="s">
        <v>5077</v>
      </c>
      <c r="M2620" s="7">
        <v>2</v>
      </c>
      <c r="N2620" s="7">
        <f>INDEX('Delivery Distances'!$B$6:$K$20,MATCH('Sales Summary_working sheet'!L2620,'Delivery Distances'!$A$6:$A$20,0),MATCH('Sales Summary_working sheet'!M2620,'Delivery Distances'!$B$5:$K$5,0))</f>
        <v>4</v>
      </c>
      <c r="O2620" s="7" cm="1">
        <f t="array" ref="O2620">_xlfn.XLOOKUP(L2620,'Delivery Distances'!$A$6:$A$20,_xlfn.XLOOKUP('Sales Summary_working sheet'!M2620,'Delivery Distances'!$B$5:$K$5,'Delivery Distances'!$B$6:$K$20))</f>
        <v>4</v>
      </c>
      <c r="P2620" s="7">
        <f t="shared" si="163"/>
        <v>8</v>
      </c>
    </row>
    <row r="2621" spans="1:16" ht="15.75" customHeight="1" x14ac:dyDescent="0.15">
      <c r="A2621" s="13">
        <v>43997</v>
      </c>
      <c r="B2621" s="19" t="s">
        <v>5358</v>
      </c>
      <c r="C2621" s="7" t="s">
        <v>4709</v>
      </c>
      <c r="D2621" s="14">
        <v>2</v>
      </c>
      <c r="E2621" s="14" t="str">
        <f>_xlfn.XLOOKUP(D2621,'Meal Info'!$A$4:$A$19,'Meal Info'!$B$4:$B$19)</f>
        <v>Tuna</v>
      </c>
      <c r="F2621" s="14" t="str">
        <f>_xlfn.XLOOKUP(D2621,'Meal Info'!$A$4:$A$19,'Meal Info'!$C$4:$C$19)</f>
        <v>Josh</v>
      </c>
      <c r="G2621" s="7">
        <v>23.8</v>
      </c>
      <c r="H2621" s="7">
        <f t="shared" si="164"/>
        <v>2.3800000000000003</v>
      </c>
      <c r="I2621" s="7">
        <f t="shared" si="165"/>
        <v>26.18</v>
      </c>
      <c r="J2621" s="7">
        <v>0.01</v>
      </c>
      <c r="K2621" s="7">
        <f t="shared" si="162"/>
        <v>0.23800000000000002</v>
      </c>
      <c r="L2621" s="7" t="s">
        <v>27</v>
      </c>
      <c r="M2621" s="7">
        <v>2</v>
      </c>
      <c r="N2621" s="7">
        <f>INDEX('Delivery Distances'!$B$6:$K$20,MATCH('Sales Summary_working sheet'!L2621,'Delivery Distances'!$A$6:$A$20,0),MATCH('Sales Summary_working sheet'!M2621,'Delivery Distances'!$B$5:$K$5,0))</f>
        <v>8</v>
      </c>
      <c r="O2621" s="7" cm="1">
        <f t="array" ref="O2621">_xlfn.XLOOKUP(L2621,'Delivery Distances'!$A$6:$A$20,_xlfn.XLOOKUP('Sales Summary_working sheet'!M2621,'Delivery Distances'!$B$5:$K$5,'Delivery Distances'!$B$6:$K$20))</f>
        <v>8</v>
      </c>
      <c r="P2621" s="7">
        <f t="shared" si="163"/>
        <v>11</v>
      </c>
    </row>
    <row r="2622" spans="1:16" ht="15.75" customHeight="1" x14ac:dyDescent="0.15">
      <c r="A2622" s="13">
        <v>43997</v>
      </c>
      <c r="B2622" s="19" t="s">
        <v>5358</v>
      </c>
      <c r="C2622" s="7" t="s">
        <v>4972</v>
      </c>
      <c r="D2622" s="14">
        <v>7</v>
      </c>
      <c r="E2622" s="14" t="str">
        <f>_xlfn.XLOOKUP(D2622,'Meal Info'!$A$4:$A$19,'Meal Info'!$B$4:$B$19)</f>
        <v>Vegan</v>
      </c>
      <c r="F2622" s="14" t="str">
        <f>_xlfn.XLOOKUP(D2622,'Meal Info'!$A$4:$A$19,'Meal Info'!$C$4:$C$19)</f>
        <v>Josh</v>
      </c>
      <c r="G2622" s="7">
        <v>14.26</v>
      </c>
      <c r="H2622" s="7">
        <f t="shared" si="164"/>
        <v>1.4260000000000002</v>
      </c>
      <c r="I2622" s="7">
        <f t="shared" si="165"/>
        <v>15.686</v>
      </c>
      <c r="J2622" s="7">
        <v>0.01</v>
      </c>
      <c r="K2622" s="7">
        <f t="shared" si="162"/>
        <v>0.1426</v>
      </c>
      <c r="L2622" s="7" t="s">
        <v>5081</v>
      </c>
      <c r="M2622" s="7">
        <v>2</v>
      </c>
      <c r="N2622" s="7">
        <f>INDEX('Delivery Distances'!$B$6:$K$20,MATCH('Sales Summary_working sheet'!L2622,'Delivery Distances'!$A$6:$A$20,0),MATCH('Sales Summary_working sheet'!M2622,'Delivery Distances'!$B$5:$K$5,0))</f>
        <v>3</v>
      </c>
      <c r="O2622" s="7" cm="1">
        <f t="array" ref="O2622">_xlfn.XLOOKUP(L2622,'Delivery Distances'!$A$6:$A$20,_xlfn.XLOOKUP('Sales Summary_working sheet'!M2622,'Delivery Distances'!$B$5:$K$5,'Delivery Distances'!$B$6:$K$20))</f>
        <v>3</v>
      </c>
      <c r="P2622" s="7">
        <f t="shared" si="163"/>
        <v>7</v>
      </c>
    </row>
    <row r="2623" spans="1:16" ht="15.75" customHeight="1" x14ac:dyDescent="0.15">
      <c r="A2623" s="13">
        <v>43997</v>
      </c>
      <c r="B2623" s="19" t="s">
        <v>5358</v>
      </c>
      <c r="C2623" s="7" t="s">
        <v>2618</v>
      </c>
      <c r="D2623" s="14">
        <v>7</v>
      </c>
      <c r="E2623" s="14" t="str">
        <f>_xlfn.XLOOKUP(D2623,'Meal Info'!$A$4:$A$19,'Meal Info'!$B$4:$B$19)</f>
        <v>Vegan</v>
      </c>
      <c r="F2623" s="14" t="str">
        <f>_xlfn.XLOOKUP(D2623,'Meal Info'!$A$4:$A$19,'Meal Info'!$C$4:$C$19)</f>
        <v>Josh</v>
      </c>
      <c r="G2623" s="7">
        <v>27.08</v>
      </c>
      <c r="H2623" s="7">
        <f t="shared" si="164"/>
        <v>2.7080000000000002</v>
      </c>
      <c r="I2623" s="7">
        <f t="shared" si="165"/>
        <v>29.787999999999997</v>
      </c>
      <c r="J2623" s="7">
        <v>0.22</v>
      </c>
      <c r="K2623" s="7">
        <f t="shared" si="162"/>
        <v>5.9575999999999993</v>
      </c>
      <c r="L2623" s="7" t="s">
        <v>27</v>
      </c>
      <c r="M2623" s="7">
        <v>9</v>
      </c>
      <c r="N2623" s="7">
        <f>INDEX('Delivery Distances'!$B$6:$K$20,MATCH('Sales Summary_working sheet'!L2623,'Delivery Distances'!$A$6:$A$20,0),MATCH('Sales Summary_working sheet'!M2623,'Delivery Distances'!$B$5:$K$5,0))</f>
        <v>9</v>
      </c>
      <c r="O2623" s="7" cm="1">
        <f t="array" ref="O2623">_xlfn.XLOOKUP(L2623,'Delivery Distances'!$A$6:$A$20,_xlfn.XLOOKUP('Sales Summary_working sheet'!M2623,'Delivery Distances'!$B$5:$K$5,'Delivery Distances'!$B$6:$K$20))</f>
        <v>9</v>
      </c>
      <c r="P2623" s="7">
        <f t="shared" si="163"/>
        <v>11.5</v>
      </c>
    </row>
    <row r="2624" spans="1:16" ht="15.75" customHeight="1" x14ac:dyDescent="0.15">
      <c r="A2624" s="13">
        <v>43997</v>
      </c>
      <c r="B2624" s="19" t="s">
        <v>5358</v>
      </c>
      <c r="C2624" s="7" t="s">
        <v>1503</v>
      </c>
      <c r="D2624" s="14">
        <v>11</v>
      </c>
      <c r="E2624" s="14" t="str">
        <f>_xlfn.XLOOKUP(D2624,'Meal Info'!$A$4:$A$19,'Meal Info'!$B$4:$B$19)</f>
        <v>Vitamin boost</v>
      </c>
      <c r="F2624" s="14" t="str">
        <f>_xlfn.XLOOKUP(D2624,'Meal Info'!$A$4:$A$19,'Meal Info'!$C$4:$C$19)</f>
        <v>Josh</v>
      </c>
      <c r="G2624" s="7">
        <v>26.23</v>
      </c>
      <c r="H2624" s="7">
        <f t="shared" si="164"/>
        <v>2.6230000000000002</v>
      </c>
      <c r="I2624" s="7">
        <f t="shared" si="165"/>
        <v>28.853000000000002</v>
      </c>
      <c r="J2624" s="7">
        <v>0.12</v>
      </c>
      <c r="K2624" s="7">
        <f t="shared" si="162"/>
        <v>3.1475999999999997</v>
      </c>
      <c r="L2624" s="7" t="s">
        <v>5075</v>
      </c>
      <c r="M2624" s="7">
        <v>9</v>
      </c>
      <c r="N2624" s="7">
        <f>INDEX('Delivery Distances'!$B$6:$K$20,MATCH('Sales Summary_working sheet'!L2624,'Delivery Distances'!$A$6:$A$20,0),MATCH('Sales Summary_working sheet'!M2624,'Delivery Distances'!$B$5:$K$5,0))</f>
        <v>9</v>
      </c>
      <c r="O2624" s="7" cm="1">
        <f t="array" ref="O2624">_xlfn.XLOOKUP(L2624,'Delivery Distances'!$A$6:$A$20,_xlfn.XLOOKUP('Sales Summary_working sheet'!M2624,'Delivery Distances'!$B$5:$K$5,'Delivery Distances'!$B$6:$K$20))</f>
        <v>9</v>
      </c>
      <c r="P2624" s="7">
        <f t="shared" si="163"/>
        <v>11.5</v>
      </c>
    </row>
    <row r="2625" spans="1:16" ht="15.75" customHeight="1" x14ac:dyDescent="0.15">
      <c r="A2625" s="13">
        <v>43997</v>
      </c>
      <c r="B2625" s="19" t="s">
        <v>5358</v>
      </c>
      <c r="C2625" s="7" t="s">
        <v>4457</v>
      </c>
      <c r="D2625" s="14">
        <v>11</v>
      </c>
      <c r="E2625" s="14" t="str">
        <f>_xlfn.XLOOKUP(D2625,'Meal Info'!$A$4:$A$19,'Meal Info'!$B$4:$B$19)</f>
        <v>Vitamin boost</v>
      </c>
      <c r="F2625" s="14" t="str">
        <f>_xlfn.XLOOKUP(D2625,'Meal Info'!$A$4:$A$19,'Meal Info'!$C$4:$C$19)</f>
        <v>Josh</v>
      </c>
      <c r="G2625" s="7">
        <v>74.489999999999995</v>
      </c>
      <c r="H2625" s="7">
        <f t="shared" si="164"/>
        <v>7.4489999999999998</v>
      </c>
      <c r="I2625" s="7">
        <f t="shared" si="165"/>
        <v>81.938999999999993</v>
      </c>
      <c r="J2625" s="7">
        <v>0.17</v>
      </c>
      <c r="K2625" s="7">
        <f t="shared" si="162"/>
        <v>12.6633</v>
      </c>
      <c r="L2625" s="7" t="s">
        <v>5081</v>
      </c>
      <c r="M2625" s="7">
        <v>5</v>
      </c>
      <c r="N2625" s="7">
        <f>INDEX('Delivery Distances'!$B$6:$K$20,MATCH('Sales Summary_working sheet'!L2625,'Delivery Distances'!$A$6:$A$20,0),MATCH('Sales Summary_working sheet'!M2625,'Delivery Distances'!$B$5:$K$5,0))</f>
        <v>3</v>
      </c>
      <c r="O2625" s="7" cm="1">
        <f t="array" ref="O2625">_xlfn.XLOOKUP(L2625,'Delivery Distances'!$A$6:$A$20,_xlfn.XLOOKUP('Sales Summary_working sheet'!M2625,'Delivery Distances'!$B$5:$K$5,'Delivery Distances'!$B$6:$K$20))</f>
        <v>3</v>
      </c>
      <c r="P2625" s="7">
        <f t="shared" si="163"/>
        <v>7</v>
      </c>
    </row>
    <row r="2626" spans="1:16" ht="15.75" customHeight="1" x14ac:dyDescent="0.15">
      <c r="A2626" s="13">
        <v>43997</v>
      </c>
      <c r="B2626" s="19" t="s">
        <v>5358</v>
      </c>
      <c r="C2626" s="7" t="s">
        <v>288</v>
      </c>
      <c r="D2626" s="14">
        <v>7</v>
      </c>
      <c r="E2626" s="14" t="str">
        <f>_xlfn.XLOOKUP(D2626,'Meal Info'!$A$4:$A$19,'Meal Info'!$B$4:$B$19)</f>
        <v>Vegan</v>
      </c>
      <c r="F2626" s="14" t="str">
        <f>_xlfn.XLOOKUP(D2626,'Meal Info'!$A$4:$A$19,'Meal Info'!$C$4:$C$19)</f>
        <v>Josh</v>
      </c>
      <c r="G2626" s="7">
        <v>89.28</v>
      </c>
      <c r="H2626" s="7">
        <f t="shared" si="164"/>
        <v>8.9280000000000008</v>
      </c>
      <c r="I2626" s="7">
        <f t="shared" si="165"/>
        <v>98.207999999999998</v>
      </c>
      <c r="J2626" s="7">
        <v>0.08</v>
      </c>
      <c r="K2626" s="7">
        <f t="shared" si="162"/>
        <v>7.1424000000000003</v>
      </c>
      <c r="L2626" s="7" t="s">
        <v>5075</v>
      </c>
      <c r="M2626" s="7">
        <v>7</v>
      </c>
      <c r="N2626" s="7">
        <f>INDEX('Delivery Distances'!$B$6:$K$20,MATCH('Sales Summary_working sheet'!L2626,'Delivery Distances'!$A$6:$A$20,0),MATCH('Sales Summary_working sheet'!M2626,'Delivery Distances'!$B$5:$K$5,0))</f>
        <v>3</v>
      </c>
      <c r="O2626" s="7" cm="1">
        <f t="array" ref="O2626">_xlfn.XLOOKUP(L2626,'Delivery Distances'!$A$6:$A$20,_xlfn.XLOOKUP('Sales Summary_working sheet'!M2626,'Delivery Distances'!$B$5:$K$5,'Delivery Distances'!$B$6:$K$20))</f>
        <v>3</v>
      </c>
      <c r="P2626" s="7">
        <f t="shared" si="163"/>
        <v>7</v>
      </c>
    </row>
    <row r="2627" spans="1:16" ht="15.75" customHeight="1" x14ac:dyDescent="0.15">
      <c r="A2627" s="13">
        <v>43997</v>
      </c>
      <c r="B2627" s="19" t="s">
        <v>5358</v>
      </c>
      <c r="C2627" s="7" t="s">
        <v>891</v>
      </c>
      <c r="D2627" s="14">
        <v>2</v>
      </c>
      <c r="E2627" s="14" t="str">
        <f>_xlfn.XLOOKUP(D2627,'Meal Info'!$A$4:$A$19,'Meal Info'!$B$4:$B$19)</f>
        <v>Tuna</v>
      </c>
      <c r="F2627" s="14" t="str">
        <f>_xlfn.XLOOKUP(D2627,'Meal Info'!$A$4:$A$19,'Meal Info'!$C$4:$C$19)</f>
        <v>Josh</v>
      </c>
      <c r="G2627" s="7">
        <v>36.79</v>
      </c>
      <c r="H2627" s="7">
        <f t="shared" si="164"/>
        <v>3.6790000000000003</v>
      </c>
      <c r="I2627" s="7">
        <f t="shared" si="165"/>
        <v>40.469000000000001</v>
      </c>
      <c r="J2627" s="7">
        <v>0.32</v>
      </c>
      <c r="K2627" s="7">
        <f t="shared" si="162"/>
        <v>11.7728</v>
      </c>
      <c r="L2627" s="7" t="s">
        <v>5082</v>
      </c>
      <c r="M2627" s="7">
        <v>2</v>
      </c>
      <c r="N2627" s="7">
        <f>INDEX('Delivery Distances'!$B$6:$K$20,MATCH('Sales Summary_working sheet'!L2627,'Delivery Distances'!$A$6:$A$20,0),MATCH('Sales Summary_working sheet'!M2627,'Delivery Distances'!$B$5:$K$5,0))</f>
        <v>3</v>
      </c>
      <c r="O2627" s="7" cm="1">
        <f t="array" ref="O2627">_xlfn.XLOOKUP(L2627,'Delivery Distances'!$A$6:$A$20,_xlfn.XLOOKUP('Sales Summary_working sheet'!M2627,'Delivery Distances'!$B$5:$K$5,'Delivery Distances'!$B$6:$K$20))</f>
        <v>3</v>
      </c>
      <c r="P2627" s="7">
        <f t="shared" si="163"/>
        <v>7</v>
      </c>
    </row>
    <row r="2628" spans="1:16" ht="15.75" customHeight="1" x14ac:dyDescent="0.15">
      <c r="A2628" s="13">
        <v>43997</v>
      </c>
      <c r="B2628" s="19" t="s">
        <v>5358</v>
      </c>
      <c r="C2628" s="7" t="s">
        <v>2191</v>
      </c>
      <c r="D2628" s="14">
        <v>7</v>
      </c>
      <c r="E2628" s="14" t="str">
        <f>_xlfn.XLOOKUP(D2628,'Meal Info'!$A$4:$A$19,'Meal Info'!$B$4:$B$19)</f>
        <v>Vegan</v>
      </c>
      <c r="F2628" s="14" t="str">
        <f>_xlfn.XLOOKUP(D2628,'Meal Info'!$A$4:$A$19,'Meal Info'!$C$4:$C$19)</f>
        <v>Josh</v>
      </c>
      <c r="G2628" s="7">
        <v>96.23</v>
      </c>
      <c r="H2628" s="7">
        <f t="shared" si="164"/>
        <v>9.6230000000000011</v>
      </c>
      <c r="I2628" s="7">
        <f t="shared" si="165"/>
        <v>105.85300000000001</v>
      </c>
      <c r="J2628" s="7">
        <v>0.24</v>
      </c>
      <c r="K2628" s="7">
        <f t="shared" si="162"/>
        <v>23.095199999999998</v>
      </c>
      <c r="L2628" s="7" t="s">
        <v>5078</v>
      </c>
      <c r="M2628" s="7">
        <v>3</v>
      </c>
      <c r="N2628" s="7">
        <f>INDEX('Delivery Distances'!$B$6:$K$20,MATCH('Sales Summary_working sheet'!L2628,'Delivery Distances'!$A$6:$A$20,0),MATCH('Sales Summary_working sheet'!M2628,'Delivery Distances'!$B$5:$K$5,0))</f>
        <v>5</v>
      </c>
      <c r="O2628" s="7" cm="1">
        <f t="array" ref="O2628">_xlfn.XLOOKUP(L2628,'Delivery Distances'!$A$6:$A$20,_xlfn.XLOOKUP('Sales Summary_working sheet'!M2628,'Delivery Distances'!$B$5:$K$5,'Delivery Distances'!$B$6:$K$20))</f>
        <v>5</v>
      </c>
      <c r="P2628" s="7">
        <f t="shared" si="163"/>
        <v>9</v>
      </c>
    </row>
    <row r="2629" spans="1:16" ht="15.75" customHeight="1" x14ac:dyDescent="0.15">
      <c r="A2629" s="13">
        <v>43997</v>
      </c>
      <c r="B2629" s="19" t="s">
        <v>5358</v>
      </c>
      <c r="C2629" s="7" t="s">
        <v>781</v>
      </c>
      <c r="D2629" s="14">
        <v>7</v>
      </c>
      <c r="E2629" s="14" t="str">
        <f>_xlfn.XLOOKUP(D2629,'Meal Info'!$A$4:$A$19,'Meal Info'!$B$4:$B$19)</f>
        <v>Vegan</v>
      </c>
      <c r="F2629" s="14" t="str">
        <f>_xlfn.XLOOKUP(D2629,'Meal Info'!$A$4:$A$19,'Meal Info'!$C$4:$C$19)</f>
        <v>Josh</v>
      </c>
      <c r="G2629" s="7">
        <v>81.92</v>
      </c>
      <c r="H2629" s="7">
        <f t="shared" si="164"/>
        <v>8.1920000000000002</v>
      </c>
      <c r="I2629" s="7">
        <f t="shared" si="165"/>
        <v>90.111999999999995</v>
      </c>
      <c r="J2629" s="7">
        <v>0.37</v>
      </c>
      <c r="K2629" s="7">
        <f t="shared" ref="K2629:K2692" si="166">J2629*G2629</f>
        <v>30.310400000000001</v>
      </c>
      <c r="L2629" s="7" t="s">
        <v>28</v>
      </c>
      <c r="M2629" s="7">
        <v>6</v>
      </c>
      <c r="N2629" s="7">
        <f>INDEX('Delivery Distances'!$B$6:$K$20,MATCH('Sales Summary_working sheet'!L2629,'Delivery Distances'!$A$6:$A$20,0),MATCH('Sales Summary_working sheet'!M2629,'Delivery Distances'!$B$5:$K$5,0))</f>
        <v>6</v>
      </c>
      <c r="O2629" s="7" cm="1">
        <f t="array" ref="O2629">_xlfn.XLOOKUP(L2629,'Delivery Distances'!$A$6:$A$20,_xlfn.XLOOKUP('Sales Summary_working sheet'!M2629,'Delivery Distances'!$B$5:$K$5,'Delivery Distances'!$B$6:$K$20))</f>
        <v>6</v>
      </c>
      <c r="P2629" s="7">
        <f t="shared" ref="P2629:P2692" si="167">IF(O2629&lt;=2, O2629*3, IF(O2629&lt;=6, 3*2 + (O2629-2)*1, 3*2 + 4*1 + (O2629-6)*0.5))</f>
        <v>10</v>
      </c>
    </row>
    <row r="2630" spans="1:16" ht="15.75" customHeight="1" x14ac:dyDescent="0.15">
      <c r="A2630" s="13">
        <v>43997</v>
      </c>
      <c r="B2630" s="19" t="s">
        <v>5358</v>
      </c>
      <c r="C2630" s="7" t="s">
        <v>756</v>
      </c>
      <c r="D2630" s="14">
        <v>7</v>
      </c>
      <c r="E2630" s="14" t="str">
        <f>_xlfn.XLOOKUP(D2630,'Meal Info'!$A$4:$A$19,'Meal Info'!$B$4:$B$19)</f>
        <v>Vegan</v>
      </c>
      <c r="F2630" s="14" t="str">
        <f>_xlfn.XLOOKUP(D2630,'Meal Info'!$A$4:$A$19,'Meal Info'!$C$4:$C$19)</f>
        <v>Josh</v>
      </c>
      <c r="G2630" s="7">
        <v>82.81</v>
      </c>
      <c r="H2630" s="7">
        <f t="shared" si="164"/>
        <v>8.2810000000000006</v>
      </c>
      <c r="I2630" s="7">
        <f t="shared" si="165"/>
        <v>91.091000000000008</v>
      </c>
      <c r="J2630" s="7">
        <v>0.23</v>
      </c>
      <c r="K2630" s="7">
        <f t="shared" si="166"/>
        <v>19.046300000000002</v>
      </c>
      <c r="L2630" s="7" t="s">
        <v>5082</v>
      </c>
      <c r="M2630" s="7">
        <v>4</v>
      </c>
      <c r="N2630" s="7">
        <f>INDEX('Delivery Distances'!$B$6:$K$20,MATCH('Sales Summary_working sheet'!L2630,'Delivery Distances'!$A$6:$A$20,0),MATCH('Sales Summary_working sheet'!M2630,'Delivery Distances'!$B$5:$K$5,0))</f>
        <v>2</v>
      </c>
      <c r="O2630" s="7" cm="1">
        <f t="array" ref="O2630">_xlfn.XLOOKUP(L2630,'Delivery Distances'!$A$6:$A$20,_xlfn.XLOOKUP('Sales Summary_working sheet'!M2630,'Delivery Distances'!$B$5:$K$5,'Delivery Distances'!$B$6:$K$20))</f>
        <v>2</v>
      </c>
      <c r="P2630" s="7">
        <f t="shared" si="167"/>
        <v>6</v>
      </c>
    </row>
    <row r="2631" spans="1:16" ht="15.75" customHeight="1" x14ac:dyDescent="0.15">
      <c r="A2631" s="13">
        <v>43997</v>
      </c>
      <c r="B2631" s="19" t="s">
        <v>5359</v>
      </c>
      <c r="C2631" s="7" t="s">
        <v>85</v>
      </c>
      <c r="D2631" s="14">
        <v>2</v>
      </c>
      <c r="E2631" s="14" t="str">
        <f>_xlfn.XLOOKUP(D2631,'Meal Info'!$A$4:$A$19,'Meal Info'!$B$4:$B$19)</f>
        <v>Tuna</v>
      </c>
      <c r="F2631" s="14" t="str">
        <f>_xlfn.XLOOKUP(D2631,'Meal Info'!$A$4:$A$19,'Meal Info'!$C$4:$C$19)</f>
        <v>Josh</v>
      </c>
      <c r="G2631" s="7">
        <v>27.86</v>
      </c>
      <c r="H2631" s="7">
        <f t="shared" si="164"/>
        <v>2.786</v>
      </c>
      <c r="I2631" s="7">
        <f t="shared" si="165"/>
        <v>30.646000000000001</v>
      </c>
      <c r="J2631" s="7">
        <v>0.05</v>
      </c>
      <c r="K2631" s="7">
        <f t="shared" si="166"/>
        <v>1.393</v>
      </c>
      <c r="L2631" s="7" t="s">
        <v>5076</v>
      </c>
      <c r="M2631" s="7">
        <v>3</v>
      </c>
      <c r="N2631" s="7">
        <f>INDEX('Delivery Distances'!$B$6:$K$20,MATCH('Sales Summary_working sheet'!L2631,'Delivery Distances'!$A$6:$A$20,0),MATCH('Sales Summary_working sheet'!M2631,'Delivery Distances'!$B$5:$K$5,0))</f>
        <v>11</v>
      </c>
      <c r="O2631" s="7" cm="1">
        <f t="array" ref="O2631">_xlfn.XLOOKUP(L2631,'Delivery Distances'!$A$6:$A$20,_xlfn.XLOOKUP('Sales Summary_working sheet'!M2631,'Delivery Distances'!$B$5:$K$5,'Delivery Distances'!$B$6:$K$20))</f>
        <v>11</v>
      </c>
      <c r="P2631" s="7">
        <f t="shared" si="167"/>
        <v>12.5</v>
      </c>
    </row>
    <row r="2632" spans="1:16" ht="15.75" customHeight="1" x14ac:dyDescent="0.15">
      <c r="A2632" s="13">
        <v>43997</v>
      </c>
      <c r="B2632" s="19" t="s">
        <v>5359</v>
      </c>
      <c r="C2632" s="7" t="s">
        <v>1997</v>
      </c>
      <c r="D2632" s="14">
        <v>7</v>
      </c>
      <c r="E2632" s="14" t="str">
        <f>_xlfn.XLOOKUP(D2632,'Meal Info'!$A$4:$A$19,'Meal Info'!$B$4:$B$19)</f>
        <v>Vegan</v>
      </c>
      <c r="F2632" s="14" t="str">
        <f>_xlfn.XLOOKUP(D2632,'Meal Info'!$A$4:$A$19,'Meal Info'!$C$4:$C$19)</f>
        <v>Josh</v>
      </c>
      <c r="G2632" s="7">
        <v>66.55</v>
      </c>
      <c r="H2632" s="7">
        <f t="shared" ref="H2632:H2695" si="168">G2632*10%</f>
        <v>6.6550000000000002</v>
      </c>
      <c r="I2632" s="7">
        <f t="shared" ref="I2632:I2695" si="169">G2632+H2632</f>
        <v>73.204999999999998</v>
      </c>
      <c r="J2632" s="7">
        <v>0.39</v>
      </c>
      <c r="K2632" s="7">
        <f t="shared" si="166"/>
        <v>25.954499999999999</v>
      </c>
      <c r="L2632" s="7" t="s">
        <v>5076</v>
      </c>
      <c r="M2632" s="7">
        <v>2</v>
      </c>
      <c r="N2632" s="7">
        <f>INDEX('Delivery Distances'!$B$6:$K$20,MATCH('Sales Summary_working sheet'!L2632,'Delivery Distances'!$A$6:$A$20,0),MATCH('Sales Summary_working sheet'!M2632,'Delivery Distances'!$B$5:$K$5,0))</f>
        <v>11</v>
      </c>
      <c r="O2632" s="7" cm="1">
        <f t="array" ref="O2632">_xlfn.XLOOKUP(L2632,'Delivery Distances'!$A$6:$A$20,_xlfn.XLOOKUP('Sales Summary_working sheet'!M2632,'Delivery Distances'!$B$5:$K$5,'Delivery Distances'!$B$6:$K$20))</f>
        <v>11</v>
      </c>
      <c r="P2632" s="7">
        <f t="shared" si="167"/>
        <v>12.5</v>
      </c>
    </row>
    <row r="2633" spans="1:16" ht="15.75" customHeight="1" x14ac:dyDescent="0.15">
      <c r="A2633" s="13">
        <v>43997</v>
      </c>
      <c r="B2633" s="19" t="s">
        <v>5359</v>
      </c>
      <c r="C2633" s="7" t="s">
        <v>592</v>
      </c>
      <c r="D2633" s="14">
        <v>7</v>
      </c>
      <c r="E2633" s="14" t="str">
        <f>_xlfn.XLOOKUP(D2633,'Meal Info'!$A$4:$A$19,'Meal Info'!$B$4:$B$19)</f>
        <v>Vegan</v>
      </c>
      <c r="F2633" s="14" t="str">
        <f>_xlfn.XLOOKUP(D2633,'Meal Info'!$A$4:$A$19,'Meal Info'!$C$4:$C$19)</f>
        <v>Josh</v>
      </c>
      <c r="G2633" s="7">
        <v>87.52</v>
      </c>
      <c r="H2633" s="7">
        <f t="shared" si="168"/>
        <v>8.7520000000000007</v>
      </c>
      <c r="I2633" s="7">
        <f t="shared" si="169"/>
        <v>96.271999999999991</v>
      </c>
      <c r="J2633" s="7">
        <v>0.35</v>
      </c>
      <c r="K2633" s="7">
        <f t="shared" si="166"/>
        <v>30.631999999999998</v>
      </c>
      <c r="L2633" s="7" t="s">
        <v>5080</v>
      </c>
      <c r="M2633" s="7">
        <v>6</v>
      </c>
      <c r="N2633" s="7">
        <f>INDEX('Delivery Distances'!$B$6:$K$20,MATCH('Sales Summary_working sheet'!L2633,'Delivery Distances'!$A$6:$A$20,0),MATCH('Sales Summary_working sheet'!M2633,'Delivery Distances'!$B$5:$K$5,0))</f>
        <v>3</v>
      </c>
      <c r="O2633" s="7" cm="1">
        <f t="array" ref="O2633">_xlfn.XLOOKUP(L2633,'Delivery Distances'!$A$6:$A$20,_xlfn.XLOOKUP('Sales Summary_working sheet'!M2633,'Delivery Distances'!$B$5:$K$5,'Delivery Distances'!$B$6:$K$20))</f>
        <v>3</v>
      </c>
      <c r="P2633" s="7">
        <f t="shared" si="167"/>
        <v>7</v>
      </c>
    </row>
    <row r="2634" spans="1:16" ht="15.75" customHeight="1" x14ac:dyDescent="0.15">
      <c r="A2634" s="13">
        <v>43997</v>
      </c>
      <c r="B2634" s="19" t="s">
        <v>5359</v>
      </c>
      <c r="C2634" s="7" t="s">
        <v>4596</v>
      </c>
      <c r="D2634" s="14">
        <v>11</v>
      </c>
      <c r="E2634" s="14" t="str">
        <f>_xlfn.XLOOKUP(D2634,'Meal Info'!$A$4:$A$19,'Meal Info'!$B$4:$B$19)</f>
        <v>Vitamin boost</v>
      </c>
      <c r="F2634" s="14" t="str">
        <f>_xlfn.XLOOKUP(D2634,'Meal Info'!$A$4:$A$19,'Meal Info'!$C$4:$C$19)</f>
        <v>Josh</v>
      </c>
      <c r="G2634" s="7">
        <v>95.65</v>
      </c>
      <c r="H2634" s="7">
        <f t="shared" si="168"/>
        <v>9.5650000000000013</v>
      </c>
      <c r="I2634" s="7">
        <f t="shared" si="169"/>
        <v>105.215</v>
      </c>
      <c r="J2634" s="7">
        <v>0.32</v>
      </c>
      <c r="K2634" s="7">
        <f t="shared" si="166"/>
        <v>30.608000000000004</v>
      </c>
      <c r="L2634" s="7" t="s">
        <v>5082</v>
      </c>
      <c r="M2634" s="7">
        <v>10</v>
      </c>
      <c r="N2634" s="7">
        <f>INDEX('Delivery Distances'!$B$6:$K$20,MATCH('Sales Summary_working sheet'!L2634,'Delivery Distances'!$A$6:$A$20,0),MATCH('Sales Summary_working sheet'!M2634,'Delivery Distances'!$B$5:$K$5,0))</f>
        <v>2</v>
      </c>
      <c r="O2634" s="7" cm="1">
        <f t="array" ref="O2634">_xlfn.XLOOKUP(L2634,'Delivery Distances'!$A$6:$A$20,_xlfn.XLOOKUP('Sales Summary_working sheet'!M2634,'Delivery Distances'!$B$5:$K$5,'Delivery Distances'!$B$6:$K$20))</f>
        <v>2</v>
      </c>
      <c r="P2634" s="7">
        <f t="shared" si="167"/>
        <v>6</v>
      </c>
    </row>
    <row r="2635" spans="1:16" ht="15.75" customHeight="1" x14ac:dyDescent="0.15">
      <c r="A2635" s="13">
        <v>43997</v>
      </c>
      <c r="B2635" s="19" t="s">
        <v>5359</v>
      </c>
      <c r="C2635" s="7" t="s">
        <v>1067</v>
      </c>
      <c r="D2635" s="14">
        <v>2</v>
      </c>
      <c r="E2635" s="14" t="str">
        <f>_xlfn.XLOOKUP(D2635,'Meal Info'!$A$4:$A$19,'Meal Info'!$B$4:$B$19)</f>
        <v>Tuna</v>
      </c>
      <c r="F2635" s="14" t="str">
        <f>_xlfn.XLOOKUP(D2635,'Meal Info'!$A$4:$A$19,'Meal Info'!$C$4:$C$19)</f>
        <v>Josh</v>
      </c>
      <c r="G2635" s="7">
        <v>77.88</v>
      </c>
      <c r="H2635" s="7">
        <f t="shared" si="168"/>
        <v>7.7880000000000003</v>
      </c>
      <c r="I2635" s="7">
        <f t="shared" si="169"/>
        <v>85.667999999999992</v>
      </c>
      <c r="J2635" s="7">
        <v>0.16</v>
      </c>
      <c r="K2635" s="7">
        <f t="shared" si="166"/>
        <v>12.460799999999999</v>
      </c>
      <c r="L2635" s="7" t="s">
        <v>29</v>
      </c>
      <c r="M2635" s="7">
        <v>8</v>
      </c>
      <c r="N2635" s="7">
        <f>INDEX('Delivery Distances'!$B$6:$K$20,MATCH('Sales Summary_working sheet'!L2635,'Delivery Distances'!$A$6:$A$20,0),MATCH('Sales Summary_working sheet'!M2635,'Delivery Distances'!$B$5:$K$5,0))</f>
        <v>3</v>
      </c>
      <c r="O2635" s="7" cm="1">
        <f t="array" ref="O2635">_xlfn.XLOOKUP(L2635,'Delivery Distances'!$A$6:$A$20,_xlfn.XLOOKUP('Sales Summary_working sheet'!M2635,'Delivery Distances'!$B$5:$K$5,'Delivery Distances'!$B$6:$K$20))</f>
        <v>3</v>
      </c>
      <c r="P2635" s="7">
        <f t="shared" si="167"/>
        <v>7</v>
      </c>
    </row>
    <row r="2636" spans="1:16" ht="15.75" customHeight="1" x14ac:dyDescent="0.15">
      <c r="A2636" s="13">
        <v>43997</v>
      </c>
      <c r="B2636" s="19" t="s">
        <v>5359</v>
      </c>
      <c r="C2636" s="7" t="s">
        <v>403</v>
      </c>
      <c r="D2636" s="14">
        <v>7</v>
      </c>
      <c r="E2636" s="14" t="str">
        <f>_xlfn.XLOOKUP(D2636,'Meal Info'!$A$4:$A$19,'Meal Info'!$B$4:$B$19)</f>
        <v>Vegan</v>
      </c>
      <c r="F2636" s="14" t="str">
        <f>_xlfn.XLOOKUP(D2636,'Meal Info'!$A$4:$A$19,'Meal Info'!$C$4:$C$19)</f>
        <v>Josh</v>
      </c>
      <c r="G2636" s="7">
        <v>73.16</v>
      </c>
      <c r="H2636" s="7">
        <f t="shared" si="168"/>
        <v>7.3159999999999998</v>
      </c>
      <c r="I2636" s="7">
        <f t="shared" si="169"/>
        <v>80.475999999999999</v>
      </c>
      <c r="J2636" s="7">
        <v>0.18</v>
      </c>
      <c r="K2636" s="7">
        <f t="shared" si="166"/>
        <v>13.168799999999999</v>
      </c>
      <c r="L2636" s="7" t="s">
        <v>29</v>
      </c>
      <c r="M2636" s="7">
        <v>9</v>
      </c>
      <c r="N2636" s="7">
        <f>INDEX('Delivery Distances'!$B$6:$K$20,MATCH('Sales Summary_working sheet'!L2636,'Delivery Distances'!$A$6:$A$20,0),MATCH('Sales Summary_working sheet'!M2636,'Delivery Distances'!$B$5:$K$5,0))</f>
        <v>6</v>
      </c>
      <c r="O2636" s="7" cm="1">
        <f t="array" ref="O2636">_xlfn.XLOOKUP(L2636,'Delivery Distances'!$A$6:$A$20,_xlfn.XLOOKUP('Sales Summary_working sheet'!M2636,'Delivery Distances'!$B$5:$K$5,'Delivery Distances'!$B$6:$K$20))</f>
        <v>6</v>
      </c>
      <c r="P2636" s="7">
        <f t="shared" si="167"/>
        <v>10</v>
      </c>
    </row>
    <row r="2637" spans="1:16" ht="15.75" customHeight="1" x14ac:dyDescent="0.15">
      <c r="A2637" s="13">
        <v>43997</v>
      </c>
      <c r="B2637" s="19" t="s">
        <v>5359</v>
      </c>
      <c r="C2637" s="7" t="s">
        <v>4504</v>
      </c>
      <c r="D2637" s="14">
        <v>11</v>
      </c>
      <c r="E2637" s="14" t="str">
        <f>_xlfn.XLOOKUP(D2637,'Meal Info'!$A$4:$A$19,'Meal Info'!$B$4:$B$19)</f>
        <v>Vitamin boost</v>
      </c>
      <c r="F2637" s="14" t="str">
        <f>_xlfn.XLOOKUP(D2637,'Meal Info'!$A$4:$A$19,'Meal Info'!$C$4:$C$19)</f>
        <v>Josh</v>
      </c>
      <c r="G2637" s="7">
        <v>39.880000000000003</v>
      </c>
      <c r="H2637" s="7">
        <f t="shared" si="168"/>
        <v>3.9880000000000004</v>
      </c>
      <c r="I2637" s="7">
        <f t="shared" si="169"/>
        <v>43.868000000000002</v>
      </c>
      <c r="J2637" s="7">
        <v>0.39</v>
      </c>
      <c r="K2637" s="7">
        <f t="shared" si="166"/>
        <v>15.553200000000002</v>
      </c>
      <c r="L2637" s="7" t="s">
        <v>5083</v>
      </c>
      <c r="M2637" s="7">
        <v>3</v>
      </c>
      <c r="N2637" s="7">
        <f>INDEX('Delivery Distances'!$B$6:$K$20,MATCH('Sales Summary_working sheet'!L2637,'Delivery Distances'!$A$6:$A$20,0),MATCH('Sales Summary_working sheet'!M2637,'Delivery Distances'!$B$5:$K$5,0))</f>
        <v>1</v>
      </c>
      <c r="O2637" s="7" cm="1">
        <f t="array" ref="O2637">_xlfn.XLOOKUP(L2637,'Delivery Distances'!$A$6:$A$20,_xlfn.XLOOKUP('Sales Summary_working sheet'!M2637,'Delivery Distances'!$B$5:$K$5,'Delivery Distances'!$B$6:$K$20))</f>
        <v>1</v>
      </c>
      <c r="P2637" s="7">
        <f t="shared" si="167"/>
        <v>3</v>
      </c>
    </row>
    <row r="2638" spans="1:16" ht="15.75" customHeight="1" x14ac:dyDescent="0.15">
      <c r="A2638" s="13">
        <v>43997</v>
      </c>
      <c r="B2638" s="19" t="s">
        <v>5359</v>
      </c>
      <c r="C2638" s="7" t="s">
        <v>3755</v>
      </c>
      <c r="D2638" s="14">
        <v>2</v>
      </c>
      <c r="E2638" s="14" t="str">
        <f>_xlfn.XLOOKUP(D2638,'Meal Info'!$A$4:$A$19,'Meal Info'!$B$4:$B$19)</f>
        <v>Tuna</v>
      </c>
      <c r="F2638" s="14" t="str">
        <f>_xlfn.XLOOKUP(D2638,'Meal Info'!$A$4:$A$19,'Meal Info'!$C$4:$C$19)</f>
        <v>Josh</v>
      </c>
      <c r="G2638" s="7">
        <v>19.260000000000002</v>
      </c>
      <c r="H2638" s="7">
        <f t="shared" si="168"/>
        <v>1.9260000000000002</v>
      </c>
      <c r="I2638" s="7">
        <f t="shared" si="169"/>
        <v>21.186</v>
      </c>
      <c r="J2638" s="7">
        <v>0.14000000000000001</v>
      </c>
      <c r="K2638" s="7">
        <f t="shared" si="166"/>
        <v>2.6964000000000006</v>
      </c>
      <c r="L2638" s="7" t="s">
        <v>5078</v>
      </c>
      <c r="M2638" s="7">
        <v>7</v>
      </c>
      <c r="N2638" s="7">
        <f>INDEX('Delivery Distances'!$B$6:$K$20,MATCH('Sales Summary_working sheet'!L2638,'Delivery Distances'!$A$6:$A$20,0),MATCH('Sales Summary_working sheet'!M2638,'Delivery Distances'!$B$5:$K$5,0))</f>
        <v>2</v>
      </c>
      <c r="O2638" s="7" cm="1">
        <f t="array" ref="O2638">_xlfn.XLOOKUP(L2638,'Delivery Distances'!$A$6:$A$20,_xlfn.XLOOKUP('Sales Summary_working sheet'!M2638,'Delivery Distances'!$B$5:$K$5,'Delivery Distances'!$B$6:$K$20))</f>
        <v>2</v>
      </c>
      <c r="P2638" s="7">
        <f t="shared" si="167"/>
        <v>6</v>
      </c>
    </row>
    <row r="2639" spans="1:16" ht="15.75" customHeight="1" x14ac:dyDescent="0.15">
      <c r="A2639" s="13">
        <v>43997</v>
      </c>
      <c r="B2639" s="19" t="s">
        <v>5359</v>
      </c>
      <c r="C2639" s="7" t="s">
        <v>4927</v>
      </c>
      <c r="D2639" s="14">
        <v>7</v>
      </c>
      <c r="E2639" s="14" t="str">
        <f>_xlfn.XLOOKUP(D2639,'Meal Info'!$A$4:$A$19,'Meal Info'!$B$4:$B$19)</f>
        <v>Vegan</v>
      </c>
      <c r="F2639" s="14" t="str">
        <f>_xlfn.XLOOKUP(D2639,'Meal Info'!$A$4:$A$19,'Meal Info'!$C$4:$C$19)</f>
        <v>Josh</v>
      </c>
      <c r="G2639" s="7">
        <v>13.04</v>
      </c>
      <c r="H2639" s="7">
        <f t="shared" si="168"/>
        <v>1.304</v>
      </c>
      <c r="I2639" s="7">
        <f t="shared" si="169"/>
        <v>14.343999999999999</v>
      </c>
      <c r="J2639" s="7">
        <v>0.32</v>
      </c>
      <c r="K2639" s="7">
        <f t="shared" si="166"/>
        <v>4.1727999999999996</v>
      </c>
      <c r="L2639" s="7" t="s">
        <v>28</v>
      </c>
      <c r="M2639" s="7">
        <v>6</v>
      </c>
      <c r="N2639" s="7">
        <f>INDEX('Delivery Distances'!$B$6:$K$20,MATCH('Sales Summary_working sheet'!L2639,'Delivery Distances'!$A$6:$A$20,0),MATCH('Sales Summary_working sheet'!M2639,'Delivery Distances'!$B$5:$K$5,0))</f>
        <v>6</v>
      </c>
      <c r="O2639" s="7" cm="1">
        <f t="array" ref="O2639">_xlfn.XLOOKUP(L2639,'Delivery Distances'!$A$6:$A$20,_xlfn.XLOOKUP('Sales Summary_working sheet'!M2639,'Delivery Distances'!$B$5:$K$5,'Delivery Distances'!$B$6:$K$20))</f>
        <v>6</v>
      </c>
      <c r="P2639" s="7">
        <f t="shared" si="167"/>
        <v>10</v>
      </c>
    </row>
    <row r="2640" spans="1:16" ht="15.75" customHeight="1" x14ac:dyDescent="0.15">
      <c r="A2640" s="13">
        <v>43997</v>
      </c>
      <c r="B2640" s="19" t="s">
        <v>5359</v>
      </c>
      <c r="C2640" s="7" t="s">
        <v>1037</v>
      </c>
      <c r="D2640" s="14">
        <v>11</v>
      </c>
      <c r="E2640" s="14" t="str">
        <f>_xlfn.XLOOKUP(D2640,'Meal Info'!$A$4:$A$19,'Meal Info'!$B$4:$B$19)</f>
        <v>Vitamin boost</v>
      </c>
      <c r="F2640" s="14" t="str">
        <f>_xlfn.XLOOKUP(D2640,'Meal Info'!$A$4:$A$19,'Meal Info'!$C$4:$C$19)</f>
        <v>Josh</v>
      </c>
      <c r="G2640" s="7">
        <v>27.47</v>
      </c>
      <c r="H2640" s="7">
        <f t="shared" si="168"/>
        <v>2.7469999999999999</v>
      </c>
      <c r="I2640" s="7">
        <f t="shared" si="169"/>
        <v>30.216999999999999</v>
      </c>
      <c r="J2640" s="7">
        <v>0.2</v>
      </c>
      <c r="K2640" s="7">
        <f t="shared" si="166"/>
        <v>5.4939999999999998</v>
      </c>
      <c r="L2640" s="7" t="s">
        <v>5083</v>
      </c>
      <c r="M2640" s="7">
        <v>2</v>
      </c>
      <c r="N2640" s="7">
        <f>INDEX('Delivery Distances'!$B$6:$K$20,MATCH('Sales Summary_working sheet'!L2640,'Delivery Distances'!$A$6:$A$20,0),MATCH('Sales Summary_working sheet'!M2640,'Delivery Distances'!$B$5:$K$5,0))</f>
        <v>1</v>
      </c>
      <c r="O2640" s="7" cm="1">
        <f t="array" ref="O2640">_xlfn.XLOOKUP(L2640,'Delivery Distances'!$A$6:$A$20,_xlfn.XLOOKUP('Sales Summary_working sheet'!M2640,'Delivery Distances'!$B$5:$K$5,'Delivery Distances'!$B$6:$K$20))</f>
        <v>1</v>
      </c>
      <c r="P2640" s="7">
        <f t="shared" si="167"/>
        <v>3</v>
      </c>
    </row>
    <row r="2641" spans="1:16" ht="15.75" customHeight="1" x14ac:dyDescent="0.15">
      <c r="A2641" s="13">
        <v>43997</v>
      </c>
      <c r="B2641" s="19" t="s">
        <v>5359</v>
      </c>
      <c r="C2641" s="7" t="s">
        <v>3671</v>
      </c>
      <c r="D2641" s="14">
        <v>11</v>
      </c>
      <c r="E2641" s="14" t="str">
        <f>_xlfn.XLOOKUP(D2641,'Meal Info'!$A$4:$A$19,'Meal Info'!$B$4:$B$19)</f>
        <v>Vitamin boost</v>
      </c>
      <c r="F2641" s="14" t="str">
        <f>_xlfn.XLOOKUP(D2641,'Meal Info'!$A$4:$A$19,'Meal Info'!$C$4:$C$19)</f>
        <v>Josh</v>
      </c>
      <c r="G2641" s="7">
        <v>46.06</v>
      </c>
      <c r="H2641" s="7">
        <f t="shared" si="168"/>
        <v>4.6060000000000008</v>
      </c>
      <c r="I2641" s="7">
        <f t="shared" si="169"/>
        <v>50.666000000000004</v>
      </c>
      <c r="J2641" s="7">
        <v>0.2</v>
      </c>
      <c r="K2641" s="7">
        <f t="shared" si="166"/>
        <v>9.2120000000000015</v>
      </c>
      <c r="L2641" s="7" t="s">
        <v>5080</v>
      </c>
      <c r="M2641" s="7">
        <v>2</v>
      </c>
      <c r="N2641" s="7">
        <f>INDEX('Delivery Distances'!$B$6:$K$20,MATCH('Sales Summary_working sheet'!L2641,'Delivery Distances'!$A$6:$A$20,0),MATCH('Sales Summary_working sheet'!M2641,'Delivery Distances'!$B$5:$K$5,0))</f>
        <v>1</v>
      </c>
      <c r="O2641" s="7" cm="1">
        <f t="array" ref="O2641">_xlfn.XLOOKUP(L2641,'Delivery Distances'!$A$6:$A$20,_xlfn.XLOOKUP('Sales Summary_working sheet'!M2641,'Delivery Distances'!$B$5:$K$5,'Delivery Distances'!$B$6:$K$20))</f>
        <v>1</v>
      </c>
      <c r="P2641" s="7">
        <f t="shared" si="167"/>
        <v>3</v>
      </c>
    </row>
    <row r="2642" spans="1:16" ht="15.75" customHeight="1" x14ac:dyDescent="0.15">
      <c r="A2642" s="13">
        <v>43997</v>
      </c>
      <c r="B2642" s="19" t="s">
        <v>5359</v>
      </c>
      <c r="C2642" s="7" t="s">
        <v>3100</v>
      </c>
      <c r="D2642" s="14">
        <v>11</v>
      </c>
      <c r="E2642" s="14" t="str">
        <f>_xlfn.XLOOKUP(D2642,'Meal Info'!$A$4:$A$19,'Meal Info'!$B$4:$B$19)</f>
        <v>Vitamin boost</v>
      </c>
      <c r="F2642" s="14" t="str">
        <f>_xlfn.XLOOKUP(D2642,'Meal Info'!$A$4:$A$19,'Meal Info'!$C$4:$C$19)</f>
        <v>Josh</v>
      </c>
      <c r="G2642" s="7">
        <v>61.59</v>
      </c>
      <c r="H2642" s="7">
        <f t="shared" si="168"/>
        <v>6.1590000000000007</v>
      </c>
      <c r="I2642" s="7">
        <f t="shared" si="169"/>
        <v>67.749000000000009</v>
      </c>
      <c r="J2642" s="7">
        <v>0.37</v>
      </c>
      <c r="K2642" s="7">
        <f t="shared" si="166"/>
        <v>22.7883</v>
      </c>
      <c r="L2642" s="7" t="s">
        <v>30</v>
      </c>
      <c r="M2642" s="7">
        <v>10</v>
      </c>
      <c r="N2642" s="7">
        <f>INDEX('Delivery Distances'!$B$6:$K$20,MATCH('Sales Summary_working sheet'!L2642,'Delivery Distances'!$A$6:$A$20,0),MATCH('Sales Summary_working sheet'!M2642,'Delivery Distances'!$B$5:$K$5,0))</f>
        <v>15</v>
      </c>
      <c r="O2642" s="7" cm="1">
        <f t="array" ref="O2642">_xlfn.XLOOKUP(L2642,'Delivery Distances'!$A$6:$A$20,_xlfn.XLOOKUP('Sales Summary_working sheet'!M2642,'Delivery Distances'!$B$5:$K$5,'Delivery Distances'!$B$6:$K$20))</f>
        <v>15</v>
      </c>
      <c r="P2642" s="7">
        <f t="shared" si="167"/>
        <v>14.5</v>
      </c>
    </row>
    <row r="2643" spans="1:16" ht="15.75" customHeight="1" x14ac:dyDescent="0.15">
      <c r="A2643" s="13">
        <v>43997</v>
      </c>
      <c r="B2643" s="19" t="s">
        <v>5359</v>
      </c>
      <c r="C2643" s="7" t="s">
        <v>728</v>
      </c>
      <c r="D2643" s="14">
        <v>7</v>
      </c>
      <c r="E2643" s="14" t="str">
        <f>_xlfn.XLOOKUP(D2643,'Meal Info'!$A$4:$A$19,'Meal Info'!$B$4:$B$19)</f>
        <v>Vegan</v>
      </c>
      <c r="F2643" s="14" t="str">
        <f>_xlfn.XLOOKUP(D2643,'Meal Info'!$A$4:$A$19,'Meal Info'!$C$4:$C$19)</f>
        <v>Josh</v>
      </c>
      <c r="G2643" s="7">
        <v>78.73</v>
      </c>
      <c r="H2643" s="7">
        <f t="shared" si="168"/>
        <v>7.8730000000000011</v>
      </c>
      <c r="I2643" s="7">
        <f t="shared" si="169"/>
        <v>86.603000000000009</v>
      </c>
      <c r="J2643" s="7">
        <v>0.15</v>
      </c>
      <c r="K2643" s="7">
        <f t="shared" si="166"/>
        <v>11.8095</v>
      </c>
      <c r="L2643" s="7" t="s">
        <v>5076</v>
      </c>
      <c r="M2643" s="7">
        <v>10</v>
      </c>
      <c r="N2643" s="7">
        <f>INDEX('Delivery Distances'!$B$6:$K$20,MATCH('Sales Summary_working sheet'!L2643,'Delivery Distances'!$A$6:$A$20,0),MATCH('Sales Summary_working sheet'!M2643,'Delivery Distances'!$B$5:$K$5,0))</f>
        <v>3</v>
      </c>
      <c r="O2643" s="7" cm="1">
        <f t="array" ref="O2643">_xlfn.XLOOKUP(L2643,'Delivery Distances'!$A$6:$A$20,_xlfn.XLOOKUP('Sales Summary_working sheet'!M2643,'Delivery Distances'!$B$5:$K$5,'Delivery Distances'!$B$6:$K$20))</f>
        <v>3</v>
      </c>
      <c r="P2643" s="7">
        <f t="shared" si="167"/>
        <v>7</v>
      </c>
    </row>
    <row r="2644" spans="1:16" ht="15.75" customHeight="1" x14ac:dyDescent="0.15">
      <c r="A2644" s="13">
        <v>43997</v>
      </c>
      <c r="B2644" s="19" t="s">
        <v>5359</v>
      </c>
      <c r="C2644" s="7" t="s">
        <v>2989</v>
      </c>
      <c r="D2644" s="14">
        <v>2</v>
      </c>
      <c r="E2644" s="14" t="str">
        <f>_xlfn.XLOOKUP(D2644,'Meal Info'!$A$4:$A$19,'Meal Info'!$B$4:$B$19)</f>
        <v>Tuna</v>
      </c>
      <c r="F2644" s="14" t="str">
        <f>_xlfn.XLOOKUP(D2644,'Meal Info'!$A$4:$A$19,'Meal Info'!$C$4:$C$19)</f>
        <v>Josh</v>
      </c>
      <c r="G2644" s="7">
        <v>29.84</v>
      </c>
      <c r="H2644" s="7">
        <f t="shared" si="168"/>
        <v>2.984</v>
      </c>
      <c r="I2644" s="7">
        <f t="shared" si="169"/>
        <v>32.823999999999998</v>
      </c>
      <c r="J2644" s="7">
        <v>0.27</v>
      </c>
      <c r="K2644" s="7">
        <f t="shared" si="166"/>
        <v>8.0568000000000008</v>
      </c>
      <c r="L2644" s="7" t="s">
        <v>5077</v>
      </c>
      <c r="M2644" s="7">
        <v>5</v>
      </c>
      <c r="N2644" s="7">
        <f>INDEX('Delivery Distances'!$B$6:$K$20,MATCH('Sales Summary_working sheet'!L2644,'Delivery Distances'!$A$6:$A$20,0),MATCH('Sales Summary_working sheet'!M2644,'Delivery Distances'!$B$5:$K$5,0))</f>
        <v>2</v>
      </c>
      <c r="O2644" s="7" cm="1">
        <f t="array" ref="O2644">_xlfn.XLOOKUP(L2644,'Delivery Distances'!$A$6:$A$20,_xlfn.XLOOKUP('Sales Summary_working sheet'!M2644,'Delivery Distances'!$B$5:$K$5,'Delivery Distances'!$B$6:$K$20))</f>
        <v>2</v>
      </c>
      <c r="P2644" s="7">
        <f t="shared" si="167"/>
        <v>6</v>
      </c>
    </row>
    <row r="2645" spans="1:16" ht="15.75" customHeight="1" x14ac:dyDescent="0.15">
      <c r="A2645" s="13">
        <v>43997</v>
      </c>
      <c r="B2645" s="19" t="s">
        <v>5359</v>
      </c>
      <c r="C2645" s="7" t="s">
        <v>4936</v>
      </c>
      <c r="D2645" s="14">
        <v>2</v>
      </c>
      <c r="E2645" s="14" t="str">
        <f>_xlfn.XLOOKUP(D2645,'Meal Info'!$A$4:$A$19,'Meal Info'!$B$4:$B$19)</f>
        <v>Tuna</v>
      </c>
      <c r="F2645" s="14" t="str">
        <f>_xlfn.XLOOKUP(D2645,'Meal Info'!$A$4:$A$19,'Meal Info'!$C$4:$C$19)</f>
        <v>Josh</v>
      </c>
      <c r="G2645" s="7">
        <v>18.579999999999998</v>
      </c>
      <c r="H2645" s="7">
        <f t="shared" si="168"/>
        <v>1.8579999999999999</v>
      </c>
      <c r="I2645" s="7">
        <f t="shared" si="169"/>
        <v>20.437999999999999</v>
      </c>
      <c r="J2645" s="7">
        <v>0.1</v>
      </c>
      <c r="K2645" s="7">
        <f t="shared" si="166"/>
        <v>1.8579999999999999</v>
      </c>
      <c r="L2645" s="7" t="s">
        <v>28</v>
      </c>
      <c r="M2645" s="7">
        <v>8</v>
      </c>
      <c r="N2645" s="7">
        <f>INDEX('Delivery Distances'!$B$6:$K$20,MATCH('Sales Summary_working sheet'!L2645,'Delivery Distances'!$A$6:$A$20,0),MATCH('Sales Summary_working sheet'!M2645,'Delivery Distances'!$B$5:$K$5,0))</f>
        <v>17</v>
      </c>
      <c r="O2645" s="7" cm="1">
        <f t="array" ref="O2645">_xlfn.XLOOKUP(L2645,'Delivery Distances'!$A$6:$A$20,_xlfn.XLOOKUP('Sales Summary_working sheet'!M2645,'Delivery Distances'!$B$5:$K$5,'Delivery Distances'!$B$6:$K$20))</f>
        <v>17</v>
      </c>
      <c r="P2645" s="7">
        <f t="shared" si="167"/>
        <v>15.5</v>
      </c>
    </row>
    <row r="2646" spans="1:16" ht="15.75" customHeight="1" x14ac:dyDescent="0.15">
      <c r="A2646" s="13">
        <v>43997</v>
      </c>
      <c r="B2646" s="19" t="s">
        <v>5359</v>
      </c>
      <c r="C2646" s="7" t="s">
        <v>1336</v>
      </c>
      <c r="D2646" s="14">
        <v>7</v>
      </c>
      <c r="E2646" s="14" t="str">
        <f>_xlfn.XLOOKUP(D2646,'Meal Info'!$A$4:$A$19,'Meal Info'!$B$4:$B$19)</f>
        <v>Vegan</v>
      </c>
      <c r="F2646" s="14" t="str">
        <f>_xlfn.XLOOKUP(D2646,'Meal Info'!$A$4:$A$19,'Meal Info'!$C$4:$C$19)</f>
        <v>Josh</v>
      </c>
      <c r="G2646" s="7">
        <v>82.52</v>
      </c>
      <c r="H2646" s="7">
        <f t="shared" si="168"/>
        <v>8.2520000000000007</v>
      </c>
      <c r="I2646" s="7">
        <f t="shared" si="169"/>
        <v>90.771999999999991</v>
      </c>
      <c r="J2646" s="7">
        <v>0.11</v>
      </c>
      <c r="K2646" s="7">
        <f t="shared" si="166"/>
        <v>9.0771999999999995</v>
      </c>
      <c r="L2646" s="7" t="s">
        <v>5081</v>
      </c>
      <c r="M2646" s="7">
        <v>6</v>
      </c>
      <c r="N2646" s="7">
        <f>INDEX('Delivery Distances'!$B$6:$K$20,MATCH('Sales Summary_working sheet'!L2646,'Delivery Distances'!$A$6:$A$20,0),MATCH('Sales Summary_working sheet'!M2646,'Delivery Distances'!$B$5:$K$5,0))</f>
        <v>3</v>
      </c>
      <c r="O2646" s="7" cm="1">
        <f t="array" ref="O2646">_xlfn.XLOOKUP(L2646,'Delivery Distances'!$A$6:$A$20,_xlfn.XLOOKUP('Sales Summary_working sheet'!M2646,'Delivery Distances'!$B$5:$K$5,'Delivery Distances'!$B$6:$K$20))</f>
        <v>3</v>
      </c>
      <c r="P2646" s="7">
        <f t="shared" si="167"/>
        <v>7</v>
      </c>
    </row>
    <row r="2647" spans="1:16" ht="15.75" customHeight="1" x14ac:dyDescent="0.15">
      <c r="A2647" s="13">
        <v>43997</v>
      </c>
      <c r="B2647" s="19" t="s">
        <v>5359</v>
      </c>
      <c r="C2647" s="7" t="s">
        <v>964</v>
      </c>
      <c r="D2647" s="14">
        <v>2</v>
      </c>
      <c r="E2647" s="14" t="str">
        <f>_xlfn.XLOOKUP(D2647,'Meal Info'!$A$4:$A$19,'Meal Info'!$B$4:$B$19)</f>
        <v>Tuna</v>
      </c>
      <c r="F2647" s="14" t="str">
        <f>_xlfn.XLOOKUP(D2647,'Meal Info'!$A$4:$A$19,'Meal Info'!$C$4:$C$19)</f>
        <v>Josh</v>
      </c>
      <c r="G2647" s="7">
        <v>97.35</v>
      </c>
      <c r="H2647" s="7">
        <f t="shared" si="168"/>
        <v>9.7349999999999994</v>
      </c>
      <c r="I2647" s="7">
        <f t="shared" si="169"/>
        <v>107.08499999999999</v>
      </c>
      <c r="J2647" s="7">
        <v>0.4</v>
      </c>
      <c r="K2647" s="7">
        <f t="shared" si="166"/>
        <v>38.94</v>
      </c>
      <c r="L2647" s="7" t="s">
        <v>27</v>
      </c>
      <c r="M2647" s="7">
        <v>5</v>
      </c>
      <c r="N2647" s="7">
        <f>INDEX('Delivery Distances'!$B$6:$K$20,MATCH('Sales Summary_working sheet'!L2647,'Delivery Distances'!$A$6:$A$20,0),MATCH('Sales Summary_working sheet'!M2647,'Delivery Distances'!$B$5:$K$5,0))</f>
        <v>14</v>
      </c>
      <c r="O2647" s="7" cm="1">
        <f t="array" ref="O2647">_xlfn.XLOOKUP(L2647,'Delivery Distances'!$A$6:$A$20,_xlfn.XLOOKUP('Sales Summary_working sheet'!M2647,'Delivery Distances'!$B$5:$K$5,'Delivery Distances'!$B$6:$K$20))</f>
        <v>14</v>
      </c>
      <c r="P2647" s="7">
        <f t="shared" si="167"/>
        <v>14</v>
      </c>
    </row>
    <row r="2648" spans="1:16" ht="15.75" customHeight="1" x14ac:dyDescent="0.15">
      <c r="A2648" s="13">
        <v>43997</v>
      </c>
      <c r="B2648" s="19" t="s">
        <v>5359</v>
      </c>
      <c r="C2648" s="7" t="s">
        <v>3108</v>
      </c>
      <c r="D2648" s="14">
        <v>2</v>
      </c>
      <c r="E2648" s="14" t="str">
        <f>_xlfn.XLOOKUP(D2648,'Meal Info'!$A$4:$A$19,'Meal Info'!$B$4:$B$19)</f>
        <v>Tuna</v>
      </c>
      <c r="F2648" s="14" t="str">
        <f>_xlfn.XLOOKUP(D2648,'Meal Info'!$A$4:$A$19,'Meal Info'!$C$4:$C$19)</f>
        <v>Josh</v>
      </c>
      <c r="G2648" s="7">
        <v>91.09</v>
      </c>
      <c r="H2648" s="7">
        <f t="shared" si="168"/>
        <v>9.109</v>
      </c>
      <c r="I2648" s="7">
        <f t="shared" si="169"/>
        <v>100.199</v>
      </c>
      <c r="J2648" s="7">
        <v>0.2</v>
      </c>
      <c r="K2648" s="7">
        <f t="shared" si="166"/>
        <v>18.218</v>
      </c>
      <c r="L2648" s="7" t="s">
        <v>5079</v>
      </c>
      <c r="M2648" s="7">
        <v>8</v>
      </c>
      <c r="N2648" s="7">
        <f>INDEX('Delivery Distances'!$B$6:$K$20,MATCH('Sales Summary_working sheet'!L2648,'Delivery Distances'!$A$6:$A$20,0),MATCH('Sales Summary_working sheet'!M2648,'Delivery Distances'!$B$5:$K$5,0))</f>
        <v>5</v>
      </c>
      <c r="O2648" s="7" cm="1">
        <f t="array" ref="O2648">_xlfn.XLOOKUP(L2648,'Delivery Distances'!$A$6:$A$20,_xlfn.XLOOKUP('Sales Summary_working sheet'!M2648,'Delivery Distances'!$B$5:$K$5,'Delivery Distances'!$B$6:$K$20))</f>
        <v>5</v>
      </c>
      <c r="P2648" s="7">
        <f t="shared" si="167"/>
        <v>9</v>
      </c>
    </row>
    <row r="2649" spans="1:16" ht="15.75" customHeight="1" x14ac:dyDescent="0.15">
      <c r="A2649" s="13">
        <v>43997</v>
      </c>
      <c r="B2649" s="19" t="s">
        <v>5359</v>
      </c>
      <c r="C2649" s="7" t="s">
        <v>1775</v>
      </c>
      <c r="D2649" s="14">
        <v>2</v>
      </c>
      <c r="E2649" s="14" t="str">
        <f>_xlfn.XLOOKUP(D2649,'Meal Info'!$A$4:$A$19,'Meal Info'!$B$4:$B$19)</f>
        <v>Tuna</v>
      </c>
      <c r="F2649" s="14" t="str">
        <f>_xlfn.XLOOKUP(D2649,'Meal Info'!$A$4:$A$19,'Meal Info'!$C$4:$C$19)</f>
        <v>Josh</v>
      </c>
      <c r="G2649" s="7">
        <v>49.93</v>
      </c>
      <c r="H2649" s="7">
        <f t="shared" si="168"/>
        <v>4.9930000000000003</v>
      </c>
      <c r="I2649" s="7">
        <f t="shared" si="169"/>
        <v>54.923000000000002</v>
      </c>
      <c r="J2649" s="7">
        <v>0.15</v>
      </c>
      <c r="K2649" s="7">
        <f t="shared" si="166"/>
        <v>7.4894999999999996</v>
      </c>
      <c r="L2649" s="7" t="s">
        <v>5080</v>
      </c>
      <c r="M2649" s="7">
        <v>6</v>
      </c>
      <c r="N2649" s="7">
        <f>INDEX('Delivery Distances'!$B$6:$K$20,MATCH('Sales Summary_working sheet'!L2649,'Delivery Distances'!$A$6:$A$20,0),MATCH('Sales Summary_working sheet'!M2649,'Delivery Distances'!$B$5:$K$5,0))</f>
        <v>3</v>
      </c>
      <c r="O2649" s="7" cm="1">
        <f t="array" ref="O2649">_xlfn.XLOOKUP(L2649,'Delivery Distances'!$A$6:$A$20,_xlfn.XLOOKUP('Sales Summary_working sheet'!M2649,'Delivery Distances'!$B$5:$K$5,'Delivery Distances'!$B$6:$K$20))</f>
        <v>3</v>
      </c>
      <c r="P2649" s="7">
        <f t="shared" si="167"/>
        <v>7</v>
      </c>
    </row>
    <row r="2650" spans="1:16" ht="15.75" customHeight="1" x14ac:dyDescent="0.15">
      <c r="A2650" s="13">
        <v>43997</v>
      </c>
      <c r="B2650" s="19" t="s">
        <v>5359</v>
      </c>
      <c r="C2650" s="7" t="s">
        <v>1588</v>
      </c>
      <c r="D2650" s="14">
        <v>11</v>
      </c>
      <c r="E2650" s="14" t="str">
        <f>_xlfn.XLOOKUP(D2650,'Meal Info'!$A$4:$A$19,'Meal Info'!$B$4:$B$19)</f>
        <v>Vitamin boost</v>
      </c>
      <c r="F2650" s="14" t="str">
        <f>_xlfn.XLOOKUP(D2650,'Meal Info'!$A$4:$A$19,'Meal Info'!$C$4:$C$19)</f>
        <v>Josh</v>
      </c>
      <c r="G2650" s="7">
        <v>97.16</v>
      </c>
      <c r="H2650" s="7">
        <f t="shared" si="168"/>
        <v>9.7160000000000011</v>
      </c>
      <c r="I2650" s="7">
        <f t="shared" si="169"/>
        <v>106.876</v>
      </c>
      <c r="J2650" s="7">
        <v>0.2</v>
      </c>
      <c r="K2650" s="7">
        <f t="shared" si="166"/>
        <v>19.432000000000002</v>
      </c>
      <c r="L2650" s="7" t="s">
        <v>5077</v>
      </c>
      <c r="M2650" s="7">
        <v>5</v>
      </c>
      <c r="N2650" s="7">
        <f>INDEX('Delivery Distances'!$B$6:$K$20,MATCH('Sales Summary_working sheet'!L2650,'Delivery Distances'!$A$6:$A$20,0),MATCH('Sales Summary_working sheet'!M2650,'Delivery Distances'!$B$5:$K$5,0))</f>
        <v>2</v>
      </c>
      <c r="O2650" s="7" cm="1">
        <f t="array" ref="O2650">_xlfn.XLOOKUP(L2650,'Delivery Distances'!$A$6:$A$20,_xlfn.XLOOKUP('Sales Summary_working sheet'!M2650,'Delivery Distances'!$B$5:$K$5,'Delivery Distances'!$B$6:$K$20))</f>
        <v>2</v>
      </c>
      <c r="P2650" s="7">
        <f t="shared" si="167"/>
        <v>6</v>
      </c>
    </row>
    <row r="2651" spans="1:16" ht="15.75" customHeight="1" x14ac:dyDescent="0.15">
      <c r="A2651" s="13">
        <v>43997</v>
      </c>
      <c r="B2651" s="19" t="s">
        <v>5359</v>
      </c>
      <c r="C2651" s="7" t="s">
        <v>2895</v>
      </c>
      <c r="D2651" s="14">
        <v>11</v>
      </c>
      <c r="E2651" s="14" t="str">
        <f>_xlfn.XLOOKUP(D2651,'Meal Info'!$A$4:$A$19,'Meal Info'!$B$4:$B$19)</f>
        <v>Vitamin boost</v>
      </c>
      <c r="F2651" s="14" t="str">
        <f>_xlfn.XLOOKUP(D2651,'Meal Info'!$A$4:$A$19,'Meal Info'!$C$4:$C$19)</f>
        <v>Josh</v>
      </c>
      <c r="G2651" s="7">
        <v>13.24</v>
      </c>
      <c r="H2651" s="7">
        <f t="shared" si="168"/>
        <v>1.3240000000000001</v>
      </c>
      <c r="I2651" s="7">
        <f t="shared" si="169"/>
        <v>14.564</v>
      </c>
      <c r="J2651" s="7">
        <v>0.03</v>
      </c>
      <c r="K2651" s="7">
        <f t="shared" si="166"/>
        <v>0.3972</v>
      </c>
      <c r="L2651" s="7" t="s">
        <v>31</v>
      </c>
      <c r="M2651" s="7">
        <v>3</v>
      </c>
      <c r="N2651" s="7">
        <f>INDEX('Delivery Distances'!$B$6:$K$20,MATCH('Sales Summary_working sheet'!L2651,'Delivery Distances'!$A$6:$A$20,0),MATCH('Sales Summary_working sheet'!M2651,'Delivery Distances'!$B$5:$K$5,0))</f>
        <v>9</v>
      </c>
      <c r="O2651" s="7" cm="1">
        <f t="array" ref="O2651">_xlfn.XLOOKUP(L2651,'Delivery Distances'!$A$6:$A$20,_xlfn.XLOOKUP('Sales Summary_working sheet'!M2651,'Delivery Distances'!$B$5:$K$5,'Delivery Distances'!$B$6:$K$20))</f>
        <v>9</v>
      </c>
      <c r="P2651" s="7">
        <f t="shared" si="167"/>
        <v>11.5</v>
      </c>
    </row>
    <row r="2652" spans="1:16" ht="15.75" customHeight="1" x14ac:dyDescent="0.15">
      <c r="A2652" s="13">
        <v>43997</v>
      </c>
      <c r="B2652" s="19" t="s">
        <v>5360</v>
      </c>
      <c r="C2652" s="7" t="s">
        <v>2027</v>
      </c>
      <c r="D2652" s="14">
        <v>2</v>
      </c>
      <c r="E2652" s="14" t="str">
        <f>_xlfn.XLOOKUP(D2652,'Meal Info'!$A$4:$A$19,'Meal Info'!$B$4:$B$19)</f>
        <v>Tuna</v>
      </c>
      <c r="F2652" s="14" t="str">
        <f>_xlfn.XLOOKUP(D2652,'Meal Info'!$A$4:$A$19,'Meal Info'!$C$4:$C$19)</f>
        <v>Josh</v>
      </c>
      <c r="G2652" s="7">
        <v>56.98</v>
      </c>
      <c r="H2652" s="7">
        <f t="shared" si="168"/>
        <v>5.6980000000000004</v>
      </c>
      <c r="I2652" s="7">
        <f t="shared" si="169"/>
        <v>62.677999999999997</v>
      </c>
      <c r="J2652" s="7">
        <v>0.21</v>
      </c>
      <c r="K2652" s="7">
        <f t="shared" si="166"/>
        <v>11.9658</v>
      </c>
      <c r="L2652" s="7" t="s">
        <v>5075</v>
      </c>
      <c r="M2652" s="7">
        <v>3</v>
      </c>
      <c r="N2652" s="7">
        <f>INDEX('Delivery Distances'!$B$6:$K$20,MATCH('Sales Summary_working sheet'!L2652,'Delivery Distances'!$A$6:$A$20,0),MATCH('Sales Summary_working sheet'!M2652,'Delivery Distances'!$B$5:$K$5,0))</f>
        <v>15</v>
      </c>
      <c r="O2652" s="7" cm="1">
        <f t="array" ref="O2652">_xlfn.XLOOKUP(L2652,'Delivery Distances'!$A$6:$A$20,_xlfn.XLOOKUP('Sales Summary_working sheet'!M2652,'Delivery Distances'!$B$5:$K$5,'Delivery Distances'!$B$6:$K$20))</f>
        <v>15</v>
      </c>
      <c r="P2652" s="7">
        <f t="shared" si="167"/>
        <v>14.5</v>
      </c>
    </row>
    <row r="2653" spans="1:16" ht="15.75" customHeight="1" x14ac:dyDescent="0.15">
      <c r="A2653" s="13">
        <v>43997</v>
      </c>
      <c r="B2653" s="19" t="s">
        <v>5360</v>
      </c>
      <c r="C2653" s="7" t="s">
        <v>2648</v>
      </c>
      <c r="D2653" s="14">
        <v>7</v>
      </c>
      <c r="E2653" s="14" t="str">
        <f>_xlfn.XLOOKUP(D2653,'Meal Info'!$A$4:$A$19,'Meal Info'!$B$4:$B$19)</f>
        <v>Vegan</v>
      </c>
      <c r="F2653" s="14" t="str">
        <f>_xlfn.XLOOKUP(D2653,'Meal Info'!$A$4:$A$19,'Meal Info'!$C$4:$C$19)</f>
        <v>Josh</v>
      </c>
      <c r="G2653" s="7">
        <v>15.62</v>
      </c>
      <c r="H2653" s="7">
        <f t="shared" si="168"/>
        <v>1.5620000000000001</v>
      </c>
      <c r="I2653" s="7">
        <f t="shared" si="169"/>
        <v>17.181999999999999</v>
      </c>
      <c r="J2653" s="7">
        <v>0.21</v>
      </c>
      <c r="K2653" s="7">
        <f t="shared" si="166"/>
        <v>3.2801999999999998</v>
      </c>
      <c r="L2653" s="7" t="s">
        <v>5080</v>
      </c>
      <c r="M2653" s="7">
        <v>5</v>
      </c>
      <c r="N2653" s="7">
        <f>INDEX('Delivery Distances'!$B$6:$K$20,MATCH('Sales Summary_working sheet'!L2653,'Delivery Distances'!$A$6:$A$20,0),MATCH('Sales Summary_working sheet'!M2653,'Delivery Distances'!$B$5:$K$5,0))</f>
        <v>5</v>
      </c>
      <c r="O2653" s="7" cm="1">
        <f t="array" ref="O2653">_xlfn.XLOOKUP(L2653,'Delivery Distances'!$A$6:$A$20,_xlfn.XLOOKUP('Sales Summary_working sheet'!M2653,'Delivery Distances'!$B$5:$K$5,'Delivery Distances'!$B$6:$K$20))</f>
        <v>5</v>
      </c>
      <c r="P2653" s="7">
        <f t="shared" si="167"/>
        <v>9</v>
      </c>
    </row>
    <row r="2654" spans="1:16" ht="15.75" customHeight="1" x14ac:dyDescent="0.15">
      <c r="A2654" s="13">
        <v>43997</v>
      </c>
      <c r="B2654" s="19" t="s">
        <v>5360</v>
      </c>
      <c r="C2654" s="7" t="s">
        <v>4461</v>
      </c>
      <c r="D2654" s="14">
        <v>11</v>
      </c>
      <c r="E2654" s="14" t="str">
        <f>_xlfn.XLOOKUP(D2654,'Meal Info'!$A$4:$A$19,'Meal Info'!$B$4:$B$19)</f>
        <v>Vitamin boost</v>
      </c>
      <c r="F2654" s="14" t="str">
        <f>_xlfn.XLOOKUP(D2654,'Meal Info'!$A$4:$A$19,'Meal Info'!$C$4:$C$19)</f>
        <v>Josh</v>
      </c>
      <c r="G2654" s="7">
        <v>99.22</v>
      </c>
      <c r="H2654" s="7">
        <f t="shared" si="168"/>
        <v>9.9220000000000006</v>
      </c>
      <c r="I2654" s="7">
        <f t="shared" si="169"/>
        <v>109.142</v>
      </c>
      <c r="J2654" s="7">
        <v>0.3</v>
      </c>
      <c r="K2654" s="7">
        <f t="shared" si="166"/>
        <v>29.765999999999998</v>
      </c>
      <c r="L2654" s="7" t="s">
        <v>28</v>
      </c>
      <c r="M2654" s="7">
        <v>1</v>
      </c>
      <c r="N2654" s="7">
        <f>INDEX('Delivery Distances'!$B$6:$K$20,MATCH('Sales Summary_working sheet'!L2654,'Delivery Distances'!$A$6:$A$20,0),MATCH('Sales Summary_working sheet'!M2654,'Delivery Distances'!$B$5:$K$5,0))</f>
        <v>18</v>
      </c>
      <c r="O2654" s="7" cm="1">
        <f t="array" ref="O2654">_xlfn.XLOOKUP(L2654,'Delivery Distances'!$A$6:$A$20,_xlfn.XLOOKUP('Sales Summary_working sheet'!M2654,'Delivery Distances'!$B$5:$K$5,'Delivery Distances'!$B$6:$K$20))</f>
        <v>18</v>
      </c>
      <c r="P2654" s="7">
        <f t="shared" si="167"/>
        <v>16</v>
      </c>
    </row>
    <row r="2655" spans="1:16" ht="15.75" customHeight="1" x14ac:dyDescent="0.15">
      <c r="A2655" s="13">
        <v>43997</v>
      </c>
      <c r="B2655" s="19" t="s">
        <v>5360</v>
      </c>
      <c r="C2655" s="7" t="s">
        <v>1729</v>
      </c>
      <c r="D2655" s="14">
        <v>2</v>
      </c>
      <c r="E2655" s="14" t="str">
        <f>_xlfn.XLOOKUP(D2655,'Meal Info'!$A$4:$A$19,'Meal Info'!$B$4:$B$19)</f>
        <v>Tuna</v>
      </c>
      <c r="F2655" s="14" t="str">
        <f>_xlfn.XLOOKUP(D2655,'Meal Info'!$A$4:$A$19,'Meal Info'!$C$4:$C$19)</f>
        <v>Josh</v>
      </c>
      <c r="G2655" s="7">
        <v>19.2</v>
      </c>
      <c r="H2655" s="7">
        <f t="shared" si="168"/>
        <v>1.92</v>
      </c>
      <c r="I2655" s="7">
        <f t="shared" si="169"/>
        <v>21.119999999999997</v>
      </c>
      <c r="J2655" s="7">
        <v>0.31</v>
      </c>
      <c r="K2655" s="7">
        <f t="shared" si="166"/>
        <v>5.952</v>
      </c>
      <c r="L2655" s="7" t="s">
        <v>5079</v>
      </c>
      <c r="M2655" s="7">
        <v>7</v>
      </c>
      <c r="N2655" s="7">
        <f>INDEX('Delivery Distances'!$B$6:$K$20,MATCH('Sales Summary_working sheet'!L2655,'Delivery Distances'!$A$6:$A$20,0),MATCH('Sales Summary_working sheet'!M2655,'Delivery Distances'!$B$5:$K$5,0))</f>
        <v>2</v>
      </c>
      <c r="O2655" s="7" cm="1">
        <f t="array" ref="O2655">_xlfn.XLOOKUP(L2655,'Delivery Distances'!$A$6:$A$20,_xlfn.XLOOKUP('Sales Summary_working sheet'!M2655,'Delivery Distances'!$B$5:$K$5,'Delivery Distances'!$B$6:$K$20))</f>
        <v>2</v>
      </c>
      <c r="P2655" s="7">
        <f t="shared" si="167"/>
        <v>6</v>
      </c>
    </row>
    <row r="2656" spans="1:16" ht="15.75" customHeight="1" x14ac:dyDescent="0.15">
      <c r="A2656" s="13">
        <v>43997</v>
      </c>
      <c r="B2656" s="19" t="s">
        <v>5360</v>
      </c>
      <c r="C2656" s="7" t="s">
        <v>4449</v>
      </c>
      <c r="D2656" s="14">
        <v>11</v>
      </c>
      <c r="E2656" s="14" t="str">
        <f>_xlfn.XLOOKUP(D2656,'Meal Info'!$A$4:$A$19,'Meal Info'!$B$4:$B$19)</f>
        <v>Vitamin boost</v>
      </c>
      <c r="F2656" s="14" t="str">
        <f>_xlfn.XLOOKUP(D2656,'Meal Info'!$A$4:$A$19,'Meal Info'!$C$4:$C$19)</f>
        <v>Josh</v>
      </c>
      <c r="G2656" s="7">
        <v>37.29</v>
      </c>
      <c r="H2656" s="7">
        <f t="shared" si="168"/>
        <v>3.7290000000000001</v>
      </c>
      <c r="I2656" s="7">
        <f t="shared" si="169"/>
        <v>41.018999999999998</v>
      </c>
      <c r="J2656" s="7">
        <v>0.39</v>
      </c>
      <c r="K2656" s="7">
        <f t="shared" si="166"/>
        <v>14.543100000000001</v>
      </c>
      <c r="L2656" s="7" t="s">
        <v>5078</v>
      </c>
      <c r="M2656" s="7">
        <v>6</v>
      </c>
      <c r="N2656" s="7">
        <f>INDEX('Delivery Distances'!$B$6:$K$20,MATCH('Sales Summary_working sheet'!L2656,'Delivery Distances'!$A$6:$A$20,0),MATCH('Sales Summary_working sheet'!M2656,'Delivery Distances'!$B$5:$K$5,0))</f>
        <v>5</v>
      </c>
      <c r="O2656" s="7" cm="1">
        <f t="array" ref="O2656">_xlfn.XLOOKUP(L2656,'Delivery Distances'!$A$6:$A$20,_xlfn.XLOOKUP('Sales Summary_working sheet'!M2656,'Delivery Distances'!$B$5:$K$5,'Delivery Distances'!$B$6:$K$20))</f>
        <v>5</v>
      </c>
      <c r="P2656" s="7">
        <f t="shared" si="167"/>
        <v>9</v>
      </c>
    </row>
    <row r="2657" spans="1:16" ht="15.75" customHeight="1" x14ac:dyDescent="0.15">
      <c r="A2657" s="13">
        <v>43997</v>
      </c>
      <c r="B2657" s="19" t="s">
        <v>5360</v>
      </c>
      <c r="C2657" s="7" t="s">
        <v>269</v>
      </c>
      <c r="D2657" s="14">
        <v>11</v>
      </c>
      <c r="E2657" s="14" t="str">
        <f>_xlfn.XLOOKUP(D2657,'Meal Info'!$A$4:$A$19,'Meal Info'!$B$4:$B$19)</f>
        <v>Vitamin boost</v>
      </c>
      <c r="F2657" s="14" t="str">
        <f>_xlfn.XLOOKUP(D2657,'Meal Info'!$A$4:$A$19,'Meal Info'!$C$4:$C$19)</f>
        <v>Josh</v>
      </c>
      <c r="G2657" s="7">
        <v>2.04</v>
      </c>
      <c r="H2657" s="7">
        <f t="shared" si="168"/>
        <v>0.20400000000000001</v>
      </c>
      <c r="I2657" s="7">
        <f t="shared" si="169"/>
        <v>2.2440000000000002</v>
      </c>
      <c r="J2657" s="7">
        <v>0.35</v>
      </c>
      <c r="K2657" s="7">
        <f t="shared" si="166"/>
        <v>0.71399999999999997</v>
      </c>
      <c r="L2657" s="7" t="s">
        <v>26</v>
      </c>
      <c r="M2657" s="7">
        <v>10</v>
      </c>
      <c r="N2657" s="7">
        <f>INDEX('Delivery Distances'!$B$6:$K$20,MATCH('Sales Summary_working sheet'!L2657,'Delivery Distances'!$A$6:$A$20,0),MATCH('Sales Summary_working sheet'!M2657,'Delivery Distances'!$B$5:$K$5,0))</f>
        <v>20</v>
      </c>
      <c r="O2657" s="7" cm="1">
        <f t="array" ref="O2657">_xlfn.XLOOKUP(L2657,'Delivery Distances'!$A$6:$A$20,_xlfn.XLOOKUP('Sales Summary_working sheet'!M2657,'Delivery Distances'!$B$5:$K$5,'Delivery Distances'!$B$6:$K$20))</f>
        <v>20</v>
      </c>
      <c r="P2657" s="7">
        <f t="shared" si="167"/>
        <v>17</v>
      </c>
    </row>
    <row r="2658" spans="1:16" ht="15.75" customHeight="1" x14ac:dyDescent="0.15">
      <c r="A2658" s="13">
        <v>43997</v>
      </c>
      <c r="B2658" s="19" t="s">
        <v>5360</v>
      </c>
      <c r="C2658" s="7" t="s">
        <v>814</v>
      </c>
      <c r="D2658" s="14">
        <v>11</v>
      </c>
      <c r="E2658" s="14" t="str">
        <f>_xlfn.XLOOKUP(D2658,'Meal Info'!$A$4:$A$19,'Meal Info'!$B$4:$B$19)</f>
        <v>Vitamin boost</v>
      </c>
      <c r="F2658" s="14" t="str">
        <f>_xlfn.XLOOKUP(D2658,'Meal Info'!$A$4:$A$19,'Meal Info'!$C$4:$C$19)</f>
        <v>Josh</v>
      </c>
      <c r="G2658" s="7">
        <v>8.98</v>
      </c>
      <c r="H2658" s="7">
        <f t="shared" si="168"/>
        <v>0.89800000000000013</v>
      </c>
      <c r="I2658" s="7">
        <f t="shared" si="169"/>
        <v>9.8780000000000001</v>
      </c>
      <c r="J2658" s="7">
        <v>0.26</v>
      </c>
      <c r="K2658" s="7">
        <f t="shared" si="166"/>
        <v>2.3348</v>
      </c>
      <c r="L2658" s="7" t="s">
        <v>5077</v>
      </c>
      <c r="M2658" s="7">
        <v>1</v>
      </c>
      <c r="N2658" s="7">
        <f>INDEX('Delivery Distances'!$B$6:$K$20,MATCH('Sales Summary_working sheet'!L2658,'Delivery Distances'!$A$6:$A$20,0),MATCH('Sales Summary_working sheet'!M2658,'Delivery Distances'!$B$5:$K$5,0))</f>
        <v>3</v>
      </c>
      <c r="O2658" s="7" cm="1">
        <f t="array" ref="O2658">_xlfn.XLOOKUP(L2658,'Delivery Distances'!$A$6:$A$20,_xlfn.XLOOKUP('Sales Summary_working sheet'!M2658,'Delivery Distances'!$B$5:$K$5,'Delivery Distances'!$B$6:$K$20))</f>
        <v>3</v>
      </c>
      <c r="P2658" s="7">
        <f t="shared" si="167"/>
        <v>7</v>
      </c>
    </row>
    <row r="2659" spans="1:16" ht="15.75" customHeight="1" x14ac:dyDescent="0.15">
      <c r="A2659" s="13">
        <v>43997</v>
      </c>
      <c r="B2659" s="19" t="s">
        <v>5360</v>
      </c>
      <c r="C2659" s="7" t="s">
        <v>1841</v>
      </c>
      <c r="D2659" s="14">
        <v>2</v>
      </c>
      <c r="E2659" s="14" t="str">
        <f>_xlfn.XLOOKUP(D2659,'Meal Info'!$A$4:$A$19,'Meal Info'!$B$4:$B$19)</f>
        <v>Tuna</v>
      </c>
      <c r="F2659" s="14" t="str">
        <f>_xlfn.XLOOKUP(D2659,'Meal Info'!$A$4:$A$19,'Meal Info'!$C$4:$C$19)</f>
        <v>Josh</v>
      </c>
      <c r="G2659" s="7">
        <v>3.34</v>
      </c>
      <c r="H2659" s="7">
        <f t="shared" si="168"/>
        <v>0.33400000000000002</v>
      </c>
      <c r="I2659" s="7">
        <f t="shared" si="169"/>
        <v>3.6739999999999999</v>
      </c>
      <c r="J2659" s="7">
        <v>0.14000000000000001</v>
      </c>
      <c r="K2659" s="7">
        <f t="shared" si="166"/>
        <v>0.46760000000000002</v>
      </c>
      <c r="L2659" s="7" t="s">
        <v>28</v>
      </c>
      <c r="M2659" s="7">
        <v>8</v>
      </c>
      <c r="N2659" s="7">
        <f>INDEX('Delivery Distances'!$B$6:$K$20,MATCH('Sales Summary_working sheet'!L2659,'Delivery Distances'!$A$6:$A$20,0),MATCH('Sales Summary_working sheet'!M2659,'Delivery Distances'!$B$5:$K$5,0))</f>
        <v>17</v>
      </c>
      <c r="O2659" s="7" cm="1">
        <f t="array" ref="O2659">_xlfn.XLOOKUP(L2659,'Delivery Distances'!$A$6:$A$20,_xlfn.XLOOKUP('Sales Summary_working sheet'!M2659,'Delivery Distances'!$B$5:$K$5,'Delivery Distances'!$B$6:$K$20))</f>
        <v>17</v>
      </c>
      <c r="P2659" s="7">
        <f t="shared" si="167"/>
        <v>15.5</v>
      </c>
    </row>
    <row r="2660" spans="1:16" ht="15.75" customHeight="1" x14ac:dyDescent="0.15">
      <c r="A2660" s="13">
        <v>43997</v>
      </c>
      <c r="B2660" s="19" t="s">
        <v>5360</v>
      </c>
      <c r="C2660" s="7" t="s">
        <v>4733</v>
      </c>
      <c r="D2660" s="14">
        <v>11</v>
      </c>
      <c r="E2660" s="14" t="str">
        <f>_xlfn.XLOOKUP(D2660,'Meal Info'!$A$4:$A$19,'Meal Info'!$B$4:$B$19)</f>
        <v>Vitamin boost</v>
      </c>
      <c r="F2660" s="14" t="str">
        <f>_xlfn.XLOOKUP(D2660,'Meal Info'!$A$4:$A$19,'Meal Info'!$C$4:$C$19)</f>
        <v>Josh</v>
      </c>
      <c r="G2660" s="7">
        <v>48.95</v>
      </c>
      <c r="H2660" s="7">
        <f t="shared" si="168"/>
        <v>4.8950000000000005</v>
      </c>
      <c r="I2660" s="7">
        <f t="shared" si="169"/>
        <v>53.845000000000006</v>
      </c>
      <c r="J2660" s="7">
        <v>0.28000000000000003</v>
      </c>
      <c r="K2660" s="7">
        <f t="shared" si="166"/>
        <v>13.706000000000001</v>
      </c>
      <c r="L2660" s="7" t="s">
        <v>5076</v>
      </c>
      <c r="M2660" s="7">
        <v>10</v>
      </c>
      <c r="N2660" s="7">
        <f>INDEX('Delivery Distances'!$B$6:$K$20,MATCH('Sales Summary_working sheet'!L2660,'Delivery Distances'!$A$6:$A$20,0),MATCH('Sales Summary_working sheet'!M2660,'Delivery Distances'!$B$5:$K$5,0))</f>
        <v>3</v>
      </c>
      <c r="O2660" s="7" cm="1">
        <f t="array" ref="O2660">_xlfn.XLOOKUP(L2660,'Delivery Distances'!$A$6:$A$20,_xlfn.XLOOKUP('Sales Summary_working sheet'!M2660,'Delivery Distances'!$B$5:$K$5,'Delivery Distances'!$B$6:$K$20))</f>
        <v>3</v>
      </c>
      <c r="P2660" s="7">
        <f t="shared" si="167"/>
        <v>7</v>
      </c>
    </row>
    <row r="2661" spans="1:16" ht="15.75" customHeight="1" x14ac:dyDescent="0.15">
      <c r="A2661" s="13">
        <v>43997</v>
      </c>
      <c r="B2661" s="19" t="s">
        <v>5360</v>
      </c>
      <c r="C2661" s="7" t="s">
        <v>3377</v>
      </c>
      <c r="D2661" s="14">
        <v>11</v>
      </c>
      <c r="E2661" s="14" t="str">
        <f>_xlfn.XLOOKUP(D2661,'Meal Info'!$A$4:$A$19,'Meal Info'!$B$4:$B$19)</f>
        <v>Vitamin boost</v>
      </c>
      <c r="F2661" s="14" t="str">
        <f>_xlfn.XLOOKUP(D2661,'Meal Info'!$A$4:$A$19,'Meal Info'!$C$4:$C$19)</f>
        <v>Josh</v>
      </c>
      <c r="G2661" s="7">
        <v>74.77</v>
      </c>
      <c r="H2661" s="7">
        <f t="shared" si="168"/>
        <v>7.4770000000000003</v>
      </c>
      <c r="I2661" s="7">
        <f t="shared" si="169"/>
        <v>82.247</v>
      </c>
      <c r="J2661" s="7">
        <v>0.27</v>
      </c>
      <c r="K2661" s="7">
        <f t="shared" si="166"/>
        <v>20.187899999999999</v>
      </c>
      <c r="L2661" s="7" t="s">
        <v>30</v>
      </c>
      <c r="M2661" s="7">
        <v>10</v>
      </c>
      <c r="N2661" s="7">
        <f>INDEX('Delivery Distances'!$B$6:$K$20,MATCH('Sales Summary_working sheet'!L2661,'Delivery Distances'!$A$6:$A$20,0),MATCH('Sales Summary_working sheet'!M2661,'Delivery Distances'!$B$5:$K$5,0))</f>
        <v>15</v>
      </c>
      <c r="O2661" s="7" cm="1">
        <f t="array" ref="O2661">_xlfn.XLOOKUP(L2661,'Delivery Distances'!$A$6:$A$20,_xlfn.XLOOKUP('Sales Summary_working sheet'!M2661,'Delivery Distances'!$B$5:$K$5,'Delivery Distances'!$B$6:$K$20))</f>
        <v>15</v>
      </c>
      <c r="P2661" s="7">
        <f t="shared" si="167"/>
        <v>14.5</v>
      </c>
    </row>
    <row r="2662" spans="1:16" ht="15.75" customHeight="1" x14ac:dyDescent="0.15">
      <c r="A2662" s="13">
        <v>43997</v>
      </c>
      <c r="B2662" s="19" t="s">
        <v>5360</v>
      </c>
      <c r="C2662" s="7" t="s">
        <v>1791</v>
      </c>
      <c r="D2662" s="14">
        <v>2</v>
      </c>
      <c r="E2662" s="14" t="str">
        <f>_xlfn.XLOOKUP(D2662,'Meal Info'!$A$4:$A$19,'Meal Info'!$B$4:$B$19)</f>
        <v>Tuna</v>
      </c>
      <c r="F2662" s="14" t="str">
        <f>_xlfn.XLOOKUP(D2662,'Meal Info'!$A$4:$A$19,'Meal Info'!$C$4:$C$19)</f>
        <v>Josh</v>
      </c>
      <c r="G2662" s="7">
        <v>30.31</v>
      </c>
      <c r="H2662" s="7">
        <f t="shared" si="168"/>
        <v>3.0310000000000001</v>
      </c>
      <c r="I2662" s="7">
        <f t="shared" si="169"/>
        <v>33.341000000000001</v>
      </c>
      <c r="J2662" s="7">
        <v>0.27</v>
      </c>
      <c r="K2662" s="7">
        <f t="shared" si="166"/>
        <v>8.1837</v>
      </c>
      <c r="L2662" s="7" t="s">
        <v>5076</v>
      </c>
      <c r="M2662" s="7">
        <v>8</v>
      </c>
      <c r="N2662" s="7">
        <f>INDEX('Delivery Distances'!$B$6:$K$20,MATCH('Sales Summary_working sheet'!L2662,'Delivery Distances'!$A$6:$A$20,0),MATCH('Sales Summary_working sheet'!M2662,'Delivery Distances'!$B$5:$K$5,0))</f>
        <v>6</v>
      </c>
      <c r="O2662" s="7" cm="1">
        <f t="array" ref="O2662">_xlfn.XLOOKUP(L2662,'Delivery Distances'!$A$6:$A$20,_xlfn.XLOOKUP('Sales Summary_working sheet'!M2662,'Delivery Distances'!$B$5:$K$5,'Delivery Distances'!$B$6:$K$20))</f>
        <v>6</v>
      </c>
      <c r="P2662" s="7">
        <f t="shared" si="167"/>
        <v>10</v>
      </c>
    </row>
    <row r="2663" spans="1:16" ht="15.75" customHeight="1" x14ac:dyDescent="0.15">
      <c r="A2663" s="13">
        <v>43997</v>
      </c>
      <c r="B2663" s="19" t="s">
        <v>5360</v>
      </c>
      <c r="C2663" s="7" t="s">
        <v>2384</v>
      </c>
      <c r="D2663" s="14">
        <v>7</v>
      </c>
      <c r="E2663" s="14" t="str">
        <f>_xlfn.XLOOKUP(D2663,'Meal Info'!$A$4:$A$19,'Meal Info'!$B$4:$B$19)</f>
        <v>Vegan</v>
      </c>
      <c r="F2663" s="14" t="str">
        <f>_xlfn.XLOOKUP(D2663,'Meal Info'!$A$4:$A$19,'Meal Info'!$C$4:$C$19)</f>
        <v>Josh</v>
      </c>
      <c r="G2663" s="7">
        <v>65.31</v>
      </c>
      <c r="H2663" s="7">
        <f t="shared" si="168"/>
        <v>6.5310000000000006</v>
      </c>
      <c r="I2663" s="7">
        <f t="shared" si="169"/>
        <v>71.841000000000008</v>
      </c>
      <c r="J2663" s="7">
        <v>0.3</v>
      </c>
      <c r="K2663" s="7">
        <f t="shared" si="166"/>
        <v>19.593</v>
      </c>
      <c r="L2663" s="7" t="s">
        <v>5081</v>
      </c>
      <c r="M2663" s="7">
        <v>4</v>
      </c>
      <c r="N2663" s="7">
        <f>INDEX('Delivery Distances'!$B$6:$K$20,MATCH('Sales Summary_working sheet'!L2663,'Delivery Distances'!$A$6:$A$20,0),MATCH('Sales Summary_working sheet'!M2663,'Delivery Distances'!$B$5:$K$5,0))</f>
        <v>2</v>
      </c>
      <c r="O2663" s="7" cm="1">
        <f t="array" ref="O2663">_xlfn.XLOOKUP(L2663,'Delivery Distances'!$A$6:$A$20,_xlfn.XLOOKUP('Sales Summary_working sheet'!M2663,'Delivery Distances'!$B$5:$K$5,'Delivery Distances'!$B$6:$K$20))</f>
        <v>2</v>
      </c>
      <c r="P2663" s="7">
        <f t="shared" si="167"/>
        <v>6</v>
      </c>
    </row>
    <row r="2664" spans="1:16" ht="15.75" customHeight="1" x14ac:dyDescent="0.15">
      <c r="A2664" s="13">
        <v>43997</v>
      </c>
      <c r="B2664" s="19" t="s">
        <v>5360</v>
      </c>
      <c r="C2664" s="7" t="s">
        <v>2657</v>
      </c>
      <c r="D2664" s="14">
        <v>2</v>
      </c>
      <c r="E2664" s="14" t="str">
        <f>_xlfn.XLOOKUP(D2664,'Meal Info'!$A$4:$A$19,'Meal Info'!$B$4:$B$19)</f>
        <v>Tuna</v>
      </c>
      <c r="F2664" s="14" t="str">
        <f>_xlfn.XLOOKUP(D2664,'Meal Info'!$A$4:$A$19,'Meal Info'!$C$4:$C$19)</f>
        <v>Josh</v>
      </c>
      <c r="G2664" s="7">
        <v>83.52</v>
      </c>
      <c r="H2664" s="7">
        <f t="shared" si="168"/>
        <v>8.3520000000000003</v>
      </c>
      <c r="I2664" s="7">
        <f t="shared" si="169"/>
        <v>91.872</v>
      </c>
      <c r="J2664" s="7">
        <v>0.26</v>
      </c>
      <c r="K2664" s="7">
        <f t="shared" si="166"/>
        <v>21.715199999999999</v>
      </c>
      <c r="L2664" s="7" t="s">
        <v>26</v>
      </c>
      <c r="M2664" s="7">
        <v>6</v>
      </c>
      <c r="N2664" s="7">
        <f>INDEX('Delivery Distances'!$B$6:$K$20,MATCH('Sales Summary_working sheet'!L2664,'Delivery Distances'!$A$6:$A$20,0),MATCH('Sales Summary_working sheet'!M2664,'Delivery Distances'!$B$5:$K$5,0))</f>
        <v>14</v>
      </c>
      <c r="O2664" s="7" cm="1">
        <f t="array" ref="O2664">_xlfn.XLOOKUP(L2664,'Delivery Distances'!$A$6:$A$20,_xlfn.XLOOKUP('Sales Summary_working sheet'!M2664,'Delivery Distances'!$B$5:$K$5,'Delivery Distances'!$B$6:$K$20))</f>
        <v>14</v>
      </c>
      <c r="P2664" s="7">
        <f t="shared" si="167"/>
        <v>14</v>
      </c>
    </row>
    <row r="2665" spans="1:16" ht="15.75" customHeight="1" x14ac:dyDescent="0.15">
      <c r="A2665" s="13">
        <v>43997</v>
      </c>
      <c r="B2665" s="19" t="s">
        <v>5360</v>
      </c>
      <c r="C2665" s="7" t="s">
        <v>3011</v>
      </c>
      <c r="D2665" s="14">
        <v>2</v>
      </c>
      <c r="E2665" s="14" t="str">
        <f>_xlfn.XLOOKUP(D2665,'Meal Info'!$A$4:$A$19,'Meal Info'!$B$4:$B$19)</f>
        <v>Tuna</v>
      </c>
      <c r="F2665" s="14" t="str">
        <f>_xlfn.XLOOKUP(D2665,'Meal Info'!$A$4:$A$19,'Meal Info'!$C$4:$C$19)</f>
        <v>Josh</v>
      </c>
      <c r="G2665" s="7">
        <v>37.57</v>
      </c>
      <c r="H2665" s="7">
        <f t="shared" si="168"/>
        <v>3.7570000000000001</v>
      </c>
      <c r="I2665" s="7">
        <f t="shared" si="169"/>
        <v>41.326999999999998</v>
      </c>
      <c r="J2665" s="7">
        <v>0.16</v>
      </c>
      <c r="K2665" s="7">
        <f t="shared" si="166"/>
        <v>6.0112000000000005</v>
      </c>
      <c r="L2665" s="7" t="s">
        <v>5078</v>
      </c>
      <c r="M2665" s="7">
        <v>2</v>
      </c>
      <c r="N2665" s="7">
        <f>INDEX('Delivery Distances'!$B$6:$K$20,MATCH('Sales Summary_working sheet'!L2665,'Delivery Distances'!$A$6:$A$20,0),MATCH('Sales Summary_working sheet'!M2665,'Delivery Distances'!$B$5:$K$5,0))</f>
        <v>2</v>
      </c>
      <c r="O2665" s="7" cm="1">
        <f t="array" ref="O2665">_xlfn.XLOOKUP(L2665,'Delivery Distances'!$A$6:$A$20,_xlfn.XLOOKUP('Sales Summary_working sheet'!M2665,'Delivery Distances'!$B$5:$K$5,'Delivery Distances'!$B$6:$K$20))</f>
        <v>2</v>
      </c>
      <c r="P2665" s="7">
        <f t="shared" si="167"/>
        <v>6</v>
      </c>
    </row>
    <row r="2666" spans="1:16" ht="15.75" customHeight="1" x14ac:dyDescent="0.15">
      <c r="A2666" s="13">
        <v>43997</v>
      </c>
      <c r="B2666" s="19" t="s">
        <v>5360</v>
      </c>
      <c r="C2666" s="7" t="s">
        <v>2564</v>
      </c>
      <c r="D2666" s="14">
        <v>2</v>
      </c>
      <c r="E2666" s="14" t="str">
        <f>_xlfn.XLOOKUP(D2666,'Meal Info'!$A$4:$A$19,'Meal Info'!$B$4:$B$19)</f>
        <v>Tuna</v>
      </c>
      <c r="F2666" s="14" t="str">
        <f>_xlfn.XLOOKUP(D2666,'Meal Info'!$A$4:$A$19,'Meal Info'!$C$4:$C$19)</f>
        <v>Josh</v>
      </c>
      <c r="G2666" s="7">
        <v>23.57</v>
      </c>
      <c r="H2666" s="7">
        <f t="shared" si="168"/>
        <v>2.3570000000000002</v>
      </c>
      <c r="I2666" s="7">
        <f t="shared" si="169"/>
        <v>25.927</v>
      </c>
      <c r="J2666" s="7">
        <v>0.28999999999999998</v>
      </c>
      <c r="K2666" s="7">
        <f t="shared" si="166"/>
        <v>6.8352999999999993</v>
      </c>
      <c r="L2666" s="7" t="s">
        <v>5083</v>
      </c>
      <c r="M2666" s="7">
        <v>6</v>
      </c>
      <c r="N2666" s="7">
        <f>INDEX('Delivery Distances'!$B$6:$K$20,MATCH('Sales Summary_working sheet'!L2666,'Delivery Distances'!$A$6:$A$20,0),MATCH('Sales Summary_working sheet'!M2666,'Delivery Distances'!$B$5:$K$5,0))</f>
        <v>2</v>
      </c>
      <c r="O2666" s="7" cm="1">
        <f t="array" ref="O2666">_xlfn.XLOOKUP(L2666,'Delivery Distances'!$A$6:$A$20,_xlfn.XLOOKUP('Sales Summary_working sheet'!M2666,'Delivery Distances'!$B$5:$K$5,'Delivery Distances'!$B$6:$K$20))</f>
        <v>2</v>
      </c>
      <c r="P2666" s="7">
        <f t="shared" si="167"/>
        <v>6</v>
      </c>
    </row>
    <row r="2667" spans="1:16" ht="15.75" customHeight="1" x14ac:dyDescent="0.15">
      <c r="A2667" s="13">
        <v>43997</v>
      </c>
      <c r="B2667" s="19" t="s">
        <v>5360</v>
      </c>
      <c r="C2667" s="7" t="s">
        <v>1113</v>
      </c>
      <c r="D2667" s="14">
        <v>7</v>
      </c>
      <c r="E2667" s="14" t="str">
        <f>_xlfn.XLOOKUP(D2667,'Meal Info'!$A$4:$A$19,'Meal Info'!$B$4:$B$19)</f>
        <v>Vegan</v>
      </c>
      <c r="F2667" s="14" t="str">
        <f>_xlfn.XLOOKUP(D2667,'Meal Info'!$A$4:$A$19,'Meal Info'!$C$4:$C$19)</f>
        <v>Josh</v>
      </c>
      <c r="G2667" s="7">
        <v>47.44</v>
      </c>
      <c r="H2667" s="7">
        <f t="shared" si="168"/>
        <v>4.7439999999999998</v>
      </c>
      <c r="I2667" s="7">
        <f t="shared" si="169"/>
        <v>52.183999999999997</v>
      </c>
      <c r="J2667" s="7">
        <v>0.08</v>
      </c>
      <c r="K2667" s="7">
        <f t="shared" si="166"/>
        <v>3.7951999999999999</v>
      </c>
      <c r="L2667" s="7" t="s">
        <v>30</v>
      </c>
      <c r="M2667" s="7">
        <v>4</v>
      </c>
      <c r="N2667" s="7">
        <f>INDEX('Delivery Distances'!$B$6:$K$20,MATCH('Sales Summary_working sheet'!L2667,'Delivery Distances'!$A$6:$A$20,0),MATCH('Sales Summary_working sheet'!M2667,'Delivery Distances'!$B$5:$K$5,0))</f>
        <v>6</v>
      </c>
      <c r="O2667" s="7" cm="1">
        <f t="array" ref="O2667">_xlfn.XLOOKUP(L2667,'Delivery Distances'!$A$6:$A$20,_xlfn.XLOOKUP('Sales Summary_working sheet'!M2667,'Delivery Distances'!$B$5:$K$5,'Delivery Distances'!$B$6:$K$20))</f>
        <v>6</v>
      </c>
      <c r="P2667" s="7">
        <f t="shared" si="167"/>
        <v>10</v>
      </c>
    </row>
    <row r="2668" spans="1:16" ht="15.75" customHeight="1" x14ac:dyDescent="0.15">
      <c r="A2668" s="13">
        <v>43997</v>
      </c>
      <c r="B2668" s="19" t="s">
        <v>5360</v>
      </c>
      <c r="C2668" s="7" t="s">
        <v>2307</v>
      </c>
      <c r="D2668" s="14">
        <v>11</v>
      </c>
      <c r="E2668" s="14" t="str">
        <f>_xlfn.XLOOKUP(D2668,'Meal Info'!$A$4:$A$19,'Meal Info'!$B$4:$B$19)</f>
        <v>Vitamin boost</v>
      </c>
      <c r="F2668" s="14" t="str">
        <f>_xlfn.XLOOKUP(D2668,'Meal Info'!$A$4:$A$19,'Meal Info'!$C$4:$C$19)</f>
        <v>Josh</v>
      </c>
      <c r="G2668" s="7">
        <v>20.91</v>
      </c>
      <c r="H2668" s="7">
        <f t="shared" si="168"/>
        <v>2.0910000000000002</v>
      </c>
      <c r="I2668" s="7">
        <f t="shared" si="169"/>
        <v>23.001000000000001</v>
      </c>
      <c r="J2668" s="7">
        <v>0.08</v>
      </c>
      <c r="K2668" s="7">
        <f t="shared" si="166"/>
        <v>1.6728000000000001</v>
      </c>
      <c r="L2668" s="7" t="s">
        <v>5075</v>
      </c>
      <c r="M2668" s="7">
        <v>7</v>
      </c>
      <c r="N2668" s="7">
        <f>INDEX('Delivery Distances'!$B$6:$K$20,MATCH('Sales Summary_working sheet'!L2668,'Delivery Distances'!$A$6:$A$20,0),MATCH('Sales Summary_working sheet'!M2668,'Delivery Distances'!$B$5:$K$5,0))</f>
        <v>3</v>
      </c>
      <c r="O2668" s="7" cm="1">
        <f t="array" ref="O2668">_xlfn.XLOOKUP(L2668,'Delivery Distances'!$A$6:$A$20,_xlfn.XLOOKUP('Sales Summary_working sheet'!M2668,'Delivery Distances'!$B$5:$K$5,'Delivery Distances'!$B$6:$K$20))</f>
        <v>3</v>
      </c>
      <c r="P2668" s="7">
        <f t="shared" si="167"/>
        <v>7</v>
      </c>
    </row>
    <row r="2669" spans="1:16" ht="15.75" customHeight="1" x14ac:dyDescent="0.15">
      <c r="A2669" s="13">
        <v>43997</v>
      </c>
      <c r="B2669" s="19" t="s">
        <v>5360</v>
      </c>
      <c r="C2669" s="7" t="s">
        <v>1670</v>
      </c>
      <c r="D2669" s="14">
        <v>11</v>
      </c>
      <c r="E2669" s="14" t="str">
        <f>_xlfn.XLOOKUP(D2669,'Meal Info'!$A$4:$A$19,'Meal Info'!$B$4:$B$19)</f>
        <v>Vitamin boost</v>
      </c>
      <c r="F2669" s="14" t="str">
        <f>_xlfn.XLOOKUP(D2669,'Meal Info'!$A$4:$A$19,'Meal Info'!$C$4:$C$19)</f>
        <v>Josh</v>
      </c>
      <c r="G2669" s="7">
        <v>91.4</v>
      </c>
      <c r="H2669" s="7">
        <f t="shared" si="168"/>
        <v>9.14</v>
      </c>
      <c r="I2669" s="7">
        <f t="shared" si="169"/>
        <v>100.54</v>
      </c>
      <c r="J2669" s="7">
        <v>0.16</v>
      </c>
      <c r="K2669" s="7">
        <f t="shared" si="166"/>
        <v>14.624000000000001</v>
      </c>
      <c r="L2669" s="7" t="s">
        <v>5083</v>
      </c>
      <c r="M2669" s="7">
        <v>9</v>
      </c>
      <c r="N2669" s="7">
        <f>INDEX('Delivery Distances'!$B$6:$K$20,MATCH('Sales Summary_working sheet'!L2669,'Delivery Distances'!$A$6:$A$20,0),MATCH('Sales Summary_working sheet'!M2669,'Delivery Distances'!$B$5:$K$5,0))</f>
        <v>2</v>
      </c>
      <c r="O2669" s="7" cm="1">
        <f t="array" ref="O2669">_xlfn.XLOOKUP(L2669,'Delivery Distances'!$A$6:$A$20,_xlfn.XLOOKUP('Sales Summary_working sheet'!M2669,'Delivery Distances'!$B$5:$K$5,'Delivery Distances'!$B$6:$K$20))</f>
        <v>2</v>
      </c>
      <c r="P2669" s="7">
        <f t="shared" si="167"/>
        <v>6</v>
      </c>
    </row>
    <row r="2670" spans="1:16" ht="15.75" customHeight="1" x14ac:dyDescent="0.15">
      <c r="A2670" s="13">
        <v>43997</v>
      </c>
      <c r="B2670" s="19" t="s">
        <v>5360</v>
      </c>
      <c r="C2670" s="7" t="s">
        <v>101</v>
      </c>
      <c r="D2670" s="14">
        <v>2</v>
      </c>
      <c r="E2670" s="14" t="str">
        <f>_xlfn.XLOOKUP(D2670,'Meal Info'!$A$4:$A$19,'Meal Info'!$B$4:$B$19)</f>
        <v>Tuna</v>
      </c>
      <c r="F2670" s="14" t="str">
        <f>_xlfn.XLOOKUP(D2670,'Meal Info'!$A$4:$A$19,'Meal Info'!$C$4:$C$19)</f>
        <v>Josh</v>
      </c>
      <c r="G2670" s="7">
        <v>21.3</v>
      </c>
      <c r="H2670" s="7">
        <f t="shared" si="168"/>
        <v>2.1300000000000003</v>
      </c>
      <c r="I2670" s="7">
        <f t="shared" si="169"/>
        <v>23.43</v>
      </c>
      <c r="J2670" s="7">
        <v>0.11</v>
      </c>
      <c r="K2670" s="7">
        <f t="shared" si="166"/>
        <v>2.343</v>
      </c>
      <c r="L2670" s="7" t="s">
        <v>30</v>
      </c>
      <c r="M2670" s="7">
        <v>6</v>
      </c>
      <c r="N2670" s="7">
        <f>INDEX('Delivery Distances'!$B$6:$K$20,MATCH('Sales Summary_working sheet'!L2670,'Delivery Distances'!$A$6:$A$20,0),MATCH('Sales Summary_working sheet'!M2670,'Delivery Distances'!$B$5:$K$5,0))</f>
        <v>15</v>
      </c>
      <c r="O2670" s="7" cm="1">
        <f t="array" ref="O2670">_xlfn.XLOOKUP(L2670,'Delivery Distances'!$A$6:$A$20,_xlfn.XLOOKUP('Sales Summary_working sheet'!M2670,'Delivery Distances'!$B$5:$K$5,'Delivery Distances'!$B$6:$K$20))</f>
        <v>15</v>
      </c>
      <c r="P2670" s="7">
        <f t="shared" si="167"/>
        <v>14.5</v>
      </c>
    </row>
    <row r="2671" spans="1:16" ht="15.75" customHeight="1" x14ac:dyDescent="0.15">
      <c r="A2671" s="13">
        <v>43997</v>
      </c>
      <c r="B2671" s="19" t="s">
        <v>5360</v>
      </c>
      <c r="C2671" s="7" t="s">
        <v>703</v>
      </c>
      <c r="D2671" s="14">
        <v>7</v>
      </c>
      <c r="E2671" s="14" t="str">
        <f>_xlfn.XLOOKUP(D2671,'Meal Info'!$A$4:$A$19,'Meal Info'!$B$4:$B$19)</f>
        <v>Vegan</v>
      </c>
      <c r="F2671" s="14" t="str">
        <f>_xlfn.XLOOKUP(D2671,'Meal Info'!$A$4:$A$19,'Meal Info'!$C$4:$C$19)</f>
        <v>Josh</v>
      </c>
      <c r="G2671" s="7">
        <v>19.5</v>
      </c>
      <c r="H2671" s="7">
        <f t="shared" si="168"/>
        <v>1.9500000000000002</v>
      </c>
      <c r="I2671" s="7">
        <f t="shared" si="169"/>
        <v>21.45</v>
      </c>
      <c r="J2671" s="7">
        <v>0.14000000000000001</v>
      </c>
      <c r="K2671" s="7">
        <f t="shared" si="166"/>
        <v>2.7300000000000004</v>
      </c>
      <c r="L2671" s="7" t="s">
        <v>27</v>
      </c>
      <c r="M2671" s="7">
        <v>5</v>
      </c>
      <c r="N2671" s="7">
        <f>INDEX('Delivery Distances'!$B$6:$K$20,MATCH('Sales Summary_working sheet'!L2671,'Delivery Distances'!$A$6:$A$20,0),MATCH('Sales Summary_working sheet'!M2671,'Delivery Distances'!$B$5:$K$5,0))</f>
        <v>14</v>
      </c>
      <c r="O2671" s="7" cm="1">
        <f t="array" ref="O2671">_xlfn.XLOOKUP(L2671,'Delivery Distances'!$A$6:$A$20,_xlfn.XLOOKUP('Sales Summary_working sheet'!M2671,'Delivery Distances'!$B$5:$K$5,'Delivery Distances'!$B$6:$K$20))</f>
        <v>14</v>
      </c>
      <c r="P2671" s="7">
        <f t="shared" si="167"/>
        <v>14</v>
      </c>
    </row>
    <row r="2672" spans="1:16" ht="15.75" customHeight="1" x14ac:dyDescent="0.15">
      <c r="A2672" s="13">
        <v>43997</v>
      </c>
      <c r="B2672" s="19" t="s">
        <v>5360</v>
      </c>
      <c r="C2672" s="7" t="s">
        <v>228</v>
      </c>
      <c r="D2672" s="14">
        <v>2</v>
      </c>
      <c r="E2672" s="14" t="str">
        <f>_xlfn.XLOOKUP(D2672,'Meal Info'!$A$4:$A$19,'Meal Info'!$B$4:$B$19)</f>
        <v>Tuna</v>
      </c>
      <c r="F2672" s="14" t="str">
        <f>_xlfn.XLOOKUP(D2672,'Meal Info'!$A$4:$A$19,'Meal Info'!$C$4:$C$19)</f>
        <v>Josh</v>
      </c>
      <c r="G2672" s="7">
        <v>30.23</v>
      </c>
      <c r="H2672" s="7">
        <f t="shared" si="168"/>
        <v>3.0230000000000001</v>
      </c>
      <c r="I2672" s="7">
        <f t="shared" si="169"/>
        <v>33.253</v>
      </c>
      <c r="J2672" s="7">
        <v>0.1</v>
      </c>
      <c r="K2672" s="7">
        <f t="shared" si="166"/>
        <v>3.0230000000000001</v>
      </c>
      <c r="L2672" s="7" t="s">
        <v>5076</v>
      </c>
      <c r="M2672" s="7">
        <v>4</v>
      </c>
      <c r="N2672" s="7">
        <f>INDEX('Delivery Distances'!$B$6:$K$20,MATCH('Sales Summary_working sheet'!L2672,'Delivery Distances'!$A$6:$A$20,0),MATCH('Sales Summary_working sheet'!M2672,'Delivery Distances'!$B$5:$K$5,0))</f>
        <v>11</v>
      </c>
      <c r="O2672" s="7" cm="1">
        <f t="array" ref="O2672">_xlfn.XLOOKUP(L2672,'Delivery Distances'!$A$6:$A$20,_xlfn.XLOOKUP('Sales Summary_working sheet'!M2672,'Delivery Distances'!$B$5:$K$5,'Delivery Distances'!$B$6:$K$20))</f>
        <v>11</v>
      </c>
      <c r="P2672" s="7">
        <f t="shared" si="167"/>
        <v>12.5</v>
      </c>
    </row>
    <row r="2673" spans="1:16" ht="15.75" customHeight="1" x14ac:dyDescent="0.15">
      <c r="A2673" s="13">
        <v>43997</v>
      </c>
      <c r="B2673" s="19" t="s">
        <v>5360</v>
      </c>
      <c r="C2673" s="7" t="s">
        <v>3900</v>
      </c>
      <c r="D2673" s="14">
        <v>2</v>
      </c>
      <c r="E2673" s="14" t="str">
        <f>_xlfn.XLOOKUP(D2673,'Meal Info'!$A$4:$A$19,'Meal Info'!$B$4:$B$19)</f>
        <v>Tuna</v>
      </c>
      <c r="F2673" s="14" t="str">
        <f>_xlfn.XLOOKUP(D2673,'Meal Info'!$A$4:$A$19,'Meal Info'!$C$4:$C$19)</f>
        <v>Josh</v>
      </c>
      <c r="G2673" s="7">
        <v>43.76</v>
      </c>
      <c r="H2673" s="7">
        <f t="shared" si="168"/>
        <v>4.3760000000000003</v>
      </c>
      <c r="I2673" s="7">
        <f t="shared" si="169"/>
        <v>48.135999999999996</v>
      </c>
      <c r="J2673" s="7">
        <v>0.08</v>
      </c>
      <c r="K2673" s="7">
        <f t="shared" si="166"/>
        <v>3.5007999999999999</v>
      </c>
      <c r="L2673" s="7" t="s">
        <v>27</v>
      </c>
      <c r="M2673" s="7">
        <v>6</v>
      </c>
      <c r="N2673" s="7">
        <f>INDEX('Delivery Distances'!$B$6:$K$20,MATCH('Sales Summary_working sheet'!L2673,'Delivery Distances'!$A$6:$A$20,0),MATCH('Sales Summary_working sheet'!M2673,'Delivery Distances'!$B$5:$K$5,0))</f>
        <v>9</v>
      </c>
      <c r="O2673" s="7" cm="1">
        <f t="array" ref="O2673">_xlfn.XLOOKUP(L2673,'Delivery Distances'!$A$6:$A$20,_xlfn.XLOOKUP('Sales Summary_working sheet'!M2673,'Delivery Distances'!$B$5:$K$5,'Delivery Distances'!$B$6:$K$20))</f>
        <v>9</v>
      </c>
      <c r="P2673" s="7">
        <f t="shared" si="167"/>
        <v>11.5</v>
      </c>
    </row>
    <row r="2674" spans="1:16" ht="15.75" customHeight="1" x14ac:dyDescent="0.15">
      <c r="A2674" s="13">
        <v>43997</v>
      </c>
      <c r="B2674" s="19" t="s">
        <v>5361</v>
      </c>
      <c r="C2674" s="7" t="s">
        <v>4954</v>
      </c>
      <c r="D2674" s="14">
        <v>7</v>
      </c>
      <c r="E2674" s="14" t="str">
        <f>_xlfn.XLOOKUP(D2674,'Meal Info'!$A$4:$A$19,'Meal Info'!$B$4:$B$19)</f>
        <v>Vegan</v>
      </c>
      <c r="F2674" s="14" t="str">
        <f>_xlfn.XLOOKUP(D2674,'Meal Info'!$A$4:$A$19,'Meal Info'!$C$4:$C$19)</f>
        <v>Josh</v>
      </c>
      <c r="G2674" s="7">
        <v>83.09</v>
      </c>
      <c r="H2674" s="7">
        <f t="shared" si="168"/>
        <v>8.3090000000000011</v>
      </c>
      <c r="I2674" s="7">
        <f t="shared" si="169"/>
        <v>91.399000000000001</v>
      </c>
      <c r="J2674" s="7">
        <v>0.21</v>
      </c>
      <c r="K2674" s="7">
        <f t="shared" si="166"/>
        <v>17.448899999999998</v>
      </c>
      <c r="L2674" s="7" t="s">
        <v>26</v>
      </c>
      <c r="M2674" s="7">
        <v>3</v>
      </c>
      <c r="N2674" s="7">
        <f>INDEX('Delivery Distances'!$B$6:$K$20,MATCH('Sales Summary_working sheet'!L2674,'Delivery Distances'!$A$6:$A$20,0),MATCH('Sales Summary_working sheet'!M2674,'Delivery Distances'!$B$5:$K$5,0))</f>
        <v>12</v>
      </c>
      <c r="O2674" s="7" cm="1">
        <f t="array" ref="O2674">_xlfn.XLOOKUP(L2674,'Delivery Distances'!$A$6:$A$20,_xlfn.XLOOKUP('Sales Summary_working sheet'!M2674,'Delivery Distances'!$B$5:$K$5,'Delivery Distances'!$B$6:$K$20))</f>
        <v>12</v>
      </c>
      <c r="P2674" s="7">
        <f t="shared" si="167"/>
        <v>13</v>
      </c>
    </row>
    <row r="2675" spans="1:16" ht="15.75" customHeight="1" x14ac:dyDescent="0.15">
      <c r="A2675" s="13">
        <v>43997</v>
      </c>
      <c r="B2675" s="19" t="s">
        <v>5361</v>
      </c>
      <c r="C2675" s="7" t="s">
        <v>1129</v>
      </c>
      <c r="D2675" s="14">
        <v>7</v>
      </c>
      <c r="E2675" s="14" t="str">
        <f>_xlfn.XLOOKUP(D2675,'Meal Info'!$A$4:$A$19,'Meal Info'!$B$4:$B$19)</f>
        <v>Vegan</v>
      </c>
      <c r="F2675" s="14" t="str">
        <f>_xlfn.XLOOKUP(D2675,'Meal Info'!$A$4:$A$19,'Meal Info'!$C$4:$C$19)</f>
        <v>Josh</v>
      </c>
      <c r="G2675" s="7">
        <v>13.57</v>
      </c>
      <c r="H2675" s="7">
        <f t="shared" si="168"/>
        <v>1.3570000000000002</v>
      </c>
      <c r="I2675" s="7">
        <f t="shared" si="169"/>
        <v>14.927</v>
      </c>
      <c r="J2675" s="7">
        <v>0.12</v>
      </c>
      <c r="K2675" s="7">
        <f t="shared" si="166"/>
        <v>1.6284000000000001</v>
      </c>
      <c r="L2675" s="7" t="s">
        <v>5080</v>
      </c>
      <c r="M2675" s="7">
        <v>3</v>
      </c>
      <c r="N2675" s="7">
        <f>INDEX('Delivery Distances'!$B$6:$K$20,MATCH('Sales Summary_working sheet'!L2675,'Delivery Distances'!$A$6:$A$20,0),MATCH('Sales Summary_working sheet'!M2675,'Delivery Distances'!$B$5:$K$5,0))</f>
        <v>5</v>
      </c>
      <c r="O2675" s="7" cm="1">
        <f t="array" ref="O2675">_xlfn.XLOOKUP(L2675,'Delivery Distances'!$A$6:$A$20,_xlfn.XLOOKUP('Sales Summary_working sheet'!M2675,'Delivery Distances'!$B$5:$K$5,'Delivery Distances'!$B$6:$K$20))</f>
        <v>5</v>
      </c>
      <c r="P2675" s="7">
        <f t="shared" si="167"/>
        <v>9</v>
      </c>
    </row>
    <row r="2676" spans="1:16" ht="15.75" customHeight="1" x14ac:dyDescent="0.15">
      <c r="A2676" s="13">
        <v>43997</v>
      </c>
      <c r="B2676" s="19" t="s">
        <v>5361</v>
      </c>
      <c r="C2676" s="7" t="s">
        <v>4130</v>
      </c>
      <c r="D2676" s="14">
        <v>11</v>
      </c>
      <c r="E2676" s="14" t="str">
        <f>_xlfn.XLOOKUP(D2676,'Meal Info'!$A$4:$A$19,'Meal Info'!$B$4:$B$19)</f>
        <v>Vitamin boost</v>
      </c>
      <c r="F2676" s="14" t="str">
        <f>_xlfn.XLOOKUP(D2676,'Meal Info'!$A$4:$A$19,'Meal Info'!$C$4:$C$19)</f>
        <v>Josh</v>
      </c>
      <c r="G2676" s="7">
        <v>48.92</v>
      </c>
      <c r="H2676" s="7">
        <f t="shared" si="168"/>
        <v>4.8920000000000003</v>
      </c>
      <c r="I2676" s="7">
        <f t="shared" si="169"/>
        <v>53.812000000000005</v>
      </c>
      <c r="J2676" s="7">
        <v>0.05</v>
      </c>
      <c r="K2676" s="7">
        <f t="shared" si="166"/>
        <v>2.4460000000000002</v>
      </c>
      <c r="L2676" s="7" t="s">
        <v>5079</v>
      </c>
      <c r="M2676" s="7">
        <v>2</v>
      </c>
      <c r="N2676" s="7">
        <f>INDEX('Delivery Distances'!$B$6:$K$20,MATCH('Sales Summary_working sheet'!L2676,'Delivery Distances'!$A$6:$A$20,0),MATCH('Sales Summary_working sheet'!M2676,'Delivery Distances'!$B$5:$K$5,0))</f>
        <v>6</v>
      </c>
      <c r="O2676" s="7" cm="1">
        <f t="array" ref="O2676">_xlfn.XLOOKUP(L2676,'Delivery Distances'!$A$6:$A$20,_xlfn.XLOOKUP('Sales Summary_working sheet'!M2676,'Delivery Distances'!$B$5:$K$5,'Delivery Distances'!$B$6:$K$20))</f>
        <v>6</v>
      </c>
      <c r="P2676" s="7">
        <f t="shared" si="167"/>
        <v>10</v>
      </c>
    </row>
    <row r="2677" spans="1:16" ht="15.75" customHeight="1" x14ac:dyDescent="0.15">
      <c r="A2677" s="13">
        <v>43997</v>
      </c>
      <c r="B2677" s="19" t="s">
        <v>5361</v>
      </c>
      <c r="C2677" s="7" t="s">
        <v>3302</v>
      </c>
      <c r="D2677" s="14">
        <v>2</v>
      </c>
      <c r="E2677" s="14" t="str">
        <f>_xlfn.XLOOKUP(D2677,'Meal Info'!$A$4:$A$19,'Meal Info'!$B$4:$B$19)</f>
        <v>Tuna</v>
      </c>
      <c r="F2677" s="14" t="str">
        <f>_xlfn.XLOOKUP(D2677,'Meal Info'!$A$4:$A$19,'Meal Info'!$C$4:$C$19)</f>
        <v>Josh</v>
      </c>
      <c r="G2677" s="7">
        <v>52.25</v>
      </c>
      <c r="H2677" s="7">
        <f t="shared" si="168"/>
        <v>5.2250000000000005</v>
      </c>
      <c r="I2677" s="7">
        <f t="shared" si="169"/>
        <v>57.475000000000001</v>
      </c>
      <c r="J2677" s="7">
        <v>0.4</v>
      </c>
      <c r="K2677" s="7">
        <f t="shared" si="166"/>
        <v>20.900000000000002</v>
      </c>
      <c r="L2677" s="7" t="s">
        <v>5075</v>
      </c>
      <c r="M2677" s="7">
        <v>5</v>
      </c>
      <c r="N2677" s="7">
        <f>INDEX('Delivery Distances'!$B$6:$K$20,MATCH('Sales Summary_working sheet'!L2677,'Delivery Distances'!$A$6:$A$20,0),MATCH('Sales Summary_working sheet'!M2677,'Delivery Distances'!$B$5:$K$5,0))</f>
        <v>2</v>
      </c>
      <c r="O2677" s="7" cm="1">
        <f t="array" ref="O2677">_xlfn.XLOOKUP(L2677,'Delivery Distances'!$A$6:$A$20,_xlfn.XLOOKUP('Sales Summary_working sheet'!M2677,'Delivery Distances'!$B$5:$K$5,'Delivery Distances'!$B$6:$K$20))</f>
        <v>2</v>
      </c>
      <c r="P2677" s="7">
        <f t="shared" si="167"/>
        <v>6</v>
      </c>
    </row>
    <row r="2678" spans="1:16" ht="15.75" customHeight="1" x14ac:dyDescent="0.15">
      <c r="A2678" s="13">
        <v>43997</v>
      </c>
      <c r="B2678" s="19" t="s">
        <v>5361</v>
      </c>
      <c r="C2678" s="7" t="s">
        <v>380</v>
      </c>
      <c r="D2678" s="14">
        <v>7</v>
      </c>
      <c r="E2678" s="14" t="str">
        <f>_xlfn.XLOOKUP(D2678,'Meal Info'!$A$4:$A$19,'Meal Info'!$B$4:$B$19)</f>
        <v>Vegan</v>
      </c>
      <c r="F2678" s="14" t="str">
        <f>_xlfn.XLOOKUP(D2678,'Meal Info'!$A$4:$A$19,'Meal Info'!$C$4:$C$19)</f>
        <v>Josh</v>
      </c>
      <c r="G2678" s="7">
        <v>87.66</v>
      </c>
      <c r="H2678" s="7">
        <f t="shared" si="168"/>
        <v>8.766</v>
      </c>
      <c r="I2678" s="7">
        <f t="shared" si="169"/>
        <v>96.426000000000002</v>
      </c>
      <c r="J2678" s="7">
        <v>0.18</v>
      </c>
      <c r="K2678" s="7">
        <f t="shared" si="166"/>
        <v>15.778799999999999</v>
      </c>
      <c r="L2678" s="7" t="s">
        <v>31</v>
      </c>
      <c r="M2678" s="7">
        <v>1</v>
      </c>
      <c r="N2678" s="7">
        <f>INDEX('Delivery Distances'!$B$6:$K$20,MATCH('Sales Summary_working sheet'!L2678,'Delivery Distances'!$A$6:$A$20,0),MATCH('Sales Summary_working sheet'!M2678,'Delivery Distances'!$B$5:$K$5,0))</f>
        <v>10</v>
      </c>
      <c r="O2678" s="7" cm="1">
        <f t="array" ref="O2678">_xlfn.XLOOKUP(L2678,'Delivery Distances'!$A$6:$A$20,_xlfn.XLOOKUP('Sales Summary_working sheet'!M2678,'Delivery Distances'!$B$5:$K$5,'Delivery Distances'!$B$6:$K$20))</f>
        <v>10</v>
      </c>
      <c r="P2678" s="7">
        <f t="shared" si="167"/>
        <v>12</v>
      </c>
    </row>
    <row r="2679" spans="1:16" ht="15.75" customHeight="1" x14ac:dyDescent="0.15">
      <c r="A2679" s="13">
        <v>43997</v>
      </c>
      <c r="B2679" s="19" t="s">
        <v>5361</v>
      </c>
      <c r="C2679" s="7" t="s">
        <v>272</v>
      </c>
      <c r="D2679" s="14">
        <v>11</v>
      </c>
      <c r="E2679" s="14" t="str">
        <f>_xlfn.XLOOKUP(D2679,'Meal Info'!$A$4:$A$19,'Meal Info'!$B$4:$B$19)</f>
        <v>Vitamin boost</v>
      </c>
      <c r="F2679" s="14" t="str">
        <f>_xlfn.XLOOKUP(D2679,'Meal Info'!$A$4:$A$19,'Meal Info'!$C$4:$C$19)</f>
        <v>Josh</v>
      </c>
      <c r="G2679" s="7">
        <v>20.13</v>
      </c>
      <c r="H2679" s="7">
        <f t="shared" si="168"/>
        <v>2.0129999999999999</v>
      </c>
      <c r="I2679" s="7">
        <f t="shared" si="169"/>
        <v>22.143000000000001</v>
      </c>
      <c r="J2679" s="7">
        <v>0.23</v>
      </c>
      <c r="K2679" s="7">
        <f t="shared" si="166"/>
        <v>4.6299000000000001</v>
      </c>
      <c r="L2679" s="7" t="s">
        <v>5080</v>
      </c>
      <c r="M2679" s="7">
        <v>2</v>
      </c>
      <c r="N2679" s="7">
        <f>INDEX('Delivery Distances'!$B$6:$K$20,MATCH('Sales Summary_working sheet'!L2679,'Delivery Distances'!$A$6:$A$20,0),MATCH('Sales Summary_working sheet'!M2679,'Delivery Distances'!$B$5:$K$5,0))</f>
        <v>1</v>
      </c>
      <c r="O2679" s="7" cm="1">
        <f t="array" ref="O2679">_xlfn.XLOOKUP(L2679,'Delivery Distances'!$A$6:$A$20,_xlfn.XLOOKUP('Sales Summary_working sheet'!M2679,'Delivery Distances'!$B$5:$K$5,'Delivery Distances'!$B$6:$K$20))</f>
        <v>1</v>
      </c>
      <c r="P2679" s="7">
        <f t="shared" si="167"/>
        <v>3</v>
      </c>
    </row>
    <row r="2680" spans="1:16" ht="15.75" customHeight="1" x14ac:dyDescent="0.15">
      <c r="A2680" s="13">
        <v>43997</v>
      </c>
      <c r="B2680" s="19" t="s">
        <v>5361</v>
      </c>
      <c r="C2680" s="7" t="s">
        <v>2425</v>
      </c>
      <c r="D2680" s="14">
        <v>11</v>
      </c>
      <c r="E2680" s="14" t="str">
        <f>_xlfn.XLOOKUP(D2680,'Meal Info'!$A$4:$A$19,'Meal Info'!$B$4:$B$19)</f>
        <v>Vitamin boost</v>
      </c>
      <c r="F2680" s="14" t="str">
        <f>_xlfn.XLOOKUP(D2680,'Meal Info'!$A$4:$A$19,'Meal Info'!$C$4:$C$19)</f>
        <v>Josh</v>
      </c>
      <c r="G2680" s="7">
        <v>46.82</v>
      </c>
      <c r="H2680" s="7">
        <f t="shared" si="168"/>
        <v>4.6820000000000004</v>
      </c>
      <c r="I2680" s="7">
        <f t="shared" si="169"/>
        <v>51.502000000000002</v>
      </c>
      <c r="J2680" s="7">
        <v>0.4</v>
      </c>
      <c r="K2680" s="7">
        <f t="shared" si="166"/>
        <v>18.728000000000002</v>
      </c>
      <c r="L2680" s="7" t="s">
        <v>5083</v>
      </c>
      <c r="M2680" s="7">
        <v>7</v>
      </c>
      <c r="N2680" s="7">
        <f>INDEX('Delivery Distances'!$B$6:$K$20,MATCH('Sales Summary_working sheet'!L2680,'Delivery Distances'!$A$6:$A$20,0),MATCH('Sales Summary_working sheet'!M2680,'Delivery Distances'!$B$5:$K$5,0))</f>
        <v>3</v>
      </c>
      <c r="O2680" s="7" cm="1">
        <f t="array" ref="O2680">_xlfn.XLOOKUP(L2680,'Delivery Distances'!$A$6:$A$20,_xlfn.XLOOKUP('Sales Summary_working sheet'!M2680,'Delivery Distances'!$B$5:$K$5,'Delivery Distances'!$B$6:$K$20))</f>
        <v>3</v>
      </c>
      <c r="P2680" s="7">
        <f t="shared" si="167"/>
        <v>7</v>
      </c>
    </row>
    <row r="2681" spans="1:16" ht="15.75" customHeight="1" x14ac:dyDescent="0.15">
      <c r="A2681" s="13">
        <v>43997</v>
      </c>
      <c r="B2681" s="19" t="s">
        <v>5361</v>
      </c>
      <c r="C2681" s="7" t="s">
        <v>404</v>
      </c>
      <c r="D2681" s="14">
        <v>11</v>
      </c>
      <c r="E2681" s="14" t="str">
        <f>_xlfn.XLOOKUP(D2681,'Meal Info'!$A$4:$A$19,'Meal Info'!$B$4:$B$19)</f>
        <v>Vitamin boost</v>
      </c>
      <c r="F2681" s="14" t="str">
        <f>_xlfn.XLOOKUP(D2681,'Meal Info'!$A$4:$A$19,'Meal Info'!$C$4:$C$19)</f>
        <v>Josh</v>
      </c>
      <c r="G2681" s="7">
        <v>20.73</v>
      </c>
      <c r="H2681" s="7">
        <f t="shared" si="168"/>
        <v>2.073</v>
      </c>
      <c r="I2681" s="7">
        <f t="shared" si="169"/>
        <v>22.803000000000001</v>
      </c>
      <c r="J2681" s="7">
        <v>0.39</v>
      </c>
      <c r="K2681" s="7">
        <f t="shared" si="166"/>
        <v>8.0846999999999998</v>
      </c>
      <c r="L2681" s="7" t="s">
        <v>5078</v>
      </c>
      <c r="M2681" s="7">
        <v>9</v>
      </c>
      <c r="N2681" s="7">
        <f>INDEX('Delivery Distances'!$B$6:$K$20,MATCH('Sales Summary_working sheet'!L2681,'Delivery Distances'!$A$6:$A$20,0),MATCH('Sales Summary_working sheet'!M2681,'Delivery Distances'!$B$5:$K$5,0))</f>
        <v>6</v>
      </c>
      <c r="O2681" s="7" cm="1">
        <f t="array" ref="O2681">_xlfn.XLOOKUP(L2681,'Delivery Distances'!$A$6:$A$20,_xlfn.XLOOKUP('Sales Summary_working sheet'!M2681,'Delivery Distances'!$B$5:$K$5,'Delivery Distances'!$B$6:$K$20))</f>
        <v>6</v>
      </c>
      <c r="P2681" s="7">
        <f t="shared" si="167"/>
        <v>10</v>
      </c>
    </row>
    <row r="2682" spans="1:16" ht="15.75" customHeight="1" x14ac:dyDescent="0.15">
      <c r="A2682" s="13">
        <v>43997</v>
      </c>
      <c r="B2682" s="19" t="s">
        <v>5361</v>
      </c>
      <c r="C2682" s="7" t="s">
        <v>1063</v>
      </c>
      <c r="D2682" s="14">
        <v>2</v>
      </c>
      <c r="E2682" s="14" t="str">
        <f>_xlfn.XLOOKUP(D2682,'Meal Info'!$A$4:$A$19,'Meal Info'!$B$4:$B$19)</f>
        <v>Tuna</v>
      </c>
      <c r="F2682" s="14" t="str">
        <f>_xlfn.XLOOKUP(D2682,'Meal Info'!$A$4:$A$19,'Meal Info'!$C$4:$C$19)</f>
        <v>Josh</v>
      </c>
      <c r="G2682" s="7">
        <v>13.86</v>
      </c>
      <c r="H2682" s="7">
        <f t="shared" si="168"/>
        <v>1.3860000000000001</v>
      </c>
      <c r="I2682" s="7">
        <f t="shared" si="169"/>
        <v>15.245999999999999</v>
      </c>
      <c r="J2682" s="7">
        <v>0.15</v>
      </c>
      <c r="K2682" s="7">
        <f t="shared" si="166"/>
        <v>2.0789999999999997</v>
      </c>
      <c r="L2682" s="7" t="s">
        <v>28</v>
      </c>
      <c r="M2682" s="7">
        <v>10</v>
      </c>
      <c r="N2682" s="7">
        <f>INDEX('Delivery Distances'!$B$6:$K$20,MATCH('Sales Summary_working sheet'!L2682,'Delivery Distances'!$A$6:$A$20,0),MATCH('Sales Summary_working sheet'!M2682,'Delivery Distances'!$B$5:$K$5,0))</f>
        <v>18</v>
      </c>
      <c r="O2682" s="7" cm="1">
        <f t="array" ref="O2682">_xlfn.XLOOKUP(L2682,'Delivery Distances'!$A$6:$A$20,_xlfn.XLOOKUP('Sales Summary_working sheet'!M2682,'Delivery Distances'!$B$5:$K$5,'Delivery Distances'!$B$6:$K$20))</f>
        <v>18</v>
      </c>
      <c r="P2682" s="7">
        <f t="shared" si="167"/>
        <v>16</v>
      </c>
    </row>
    <row r="2683" spans="1:16" ht="15.75" customHeight="1" x14ac:dyDescent="0.15">
      <c r="A2683" s="13">
        <v>43997</v>
      </c>
      <c r="B2683" s="19" t="s">
        <v>5361</v>
      </c>
      <c r="C2683" s="7" t="s">
        <v>2741</v>
      </c>
      <c r="D2683" s="14">
        <v>7</v>
      </c>
      <c r="E2683" s="14" t="str">
        <f>_xlfn.XLOOKUP(D2683,'Meal Info'!$A$4:$A$19,'Meal Info'!$B$4:$B$19)</f>
        <v>Vegan</v>
      </c>
      <c r="F2683" s="14" t="str">
        <f>_xlfn.XLOOKUP(D2683,'Meal Info'!$A$4:$A$19,'Meal Info'!$C$4:$C$19)</f>
        <v>Josh</v>
      </c>
      <c r="G2683" s="7">
        <v>7.36</v>
      </c>
      <c r="H2683" s="7">
        <f t="shared" si="168"/>
        <v>0.7360000000000001</v>
      </c>
      <c r="I2683" s="7">
        <f t="shared" si="169"/>
        <v>8.0960000000000001</v>
      </c>
      <c r="J2683" s="7">
        <v>0.27</v>
      </c>
      <c r="K2683" s="7">
        <f t="shared" si="166"/>
        <v>1.9872000000000003</v>
      </c>
      <c r="L2683" s="7" t="s">
        <v>5082</v>
      </c>
      <c r="M2683" s="7">
        <v>1</v>
      </c>
      <c r="N2683" s="7">
        <f>INDEX('Delivery Distances'!$B$6:$K$20,MATCH('Sales Summary_working sheet'!L2683,'Delivery Distances'!$A$6:$A$20,0),MATCH('Sales Summary_working sheet'!M2683,'Delivery Distances'!$B$5:$K$5,0))</f>
        <v>3</v>
      </c>
      <c r="O2683" s="7" cm="1">
        <f t="array" ref="O2683">_xlfn.XLOOKUP(L2683,'Delivery Distances'!$A$6:$A$20,_xlfn.XLOOKUP('Sales Summary_working sheet'!M2683,'Delivery Distances'!$B$5:$K$5,'Delivery Distances'!$B$6:$K$20))</f>
        <v>3</v>
      </c>
      <c r="P2683" s="7">
        <f t="shared" si="167"/>
        <v>7</v>
      </c>
    </row>
    <row r="2684" spans="1:16" ht="15.75" customHeight="1" x14ac:dyDescent="0.15">
      <c r="A2684" s="13">
        <v>43997</v>
      </c>
      <c r="B2684" s="19" t="s">
        <v>5361</v>
      </c>
      <c r="C2684" s="7" t="s">
        <v>2056</v>
      </c>
      <c r="D2684" s="14">
        <v>11</v>
      </c>
      <c r="E2684" s="14" t="str">
        <f>_xlfn.XLOOKUP(D2684,'Meal Info'!$A$4:$A$19,'Meal Info'!$B$4:$B$19)</f>
        <v>Vitamin boost</v>
      </c>
      <c r="F2684" s="14" t="str">
        <f>_xlfn.XLOOKUP(D2684,'Meal Info'!$A$4:$A$19,'Meal Info'!$C$4:$C$19)</f>
        <v>Josh</v>
      </c>
      <c r="G2684" s="7">
        <v>33.659999999999997</v>
      </c>
      <c r="H2684" s="7">
        <f t="shared" si="168"/>
        <v>3.3659999999999997</v>
      </c>
      <c r="I2684" s="7">
        <f t="shared" si="169"/>
        <v>37.025999999999996</v>
      </c>
      <c r="J2684" s="7">
        <v>0.13</v>
      </c>
      <c r="K2684" s="7">
        <f t="shared" si="166"/>
        <v>4.3757999999999999</v>
      </c>
      <c r="L2684" s="7" t="s">
        <v>30</v>
      </c>
      <c r="M2684" s="7">
        <v>4</v>
      </c>
      <c r="N2684" s="7">
        <f>INDEX('Delivery Distances'!$B$6:$K$20,MATCH('Sales Summary_working sheet'!L2684,'Delivery Distances'!$A$6:$A$20,0),MATCH('Sales Summary_working sheet'!M2684,'Delivery Distances'!$B$5:$K$5,0))</f>
        <v>6</v>
      </c>
      <c r="O2684" s="7" cm="1">
        <f t="array" ref="O2684">_xlfn.XLOOKUP(L2684,'Delivery Distances'!$A$6:$A$20,_xlfn.XLOOKUP('Sales Summary_working sheet'!M2684,'Delivery Distances'!$B$5:$K$5,'Delivery Distances'!$B$6:$K$20))</f>
        <v>6</v>
      </c>
      <c r="P2684" s="7">
        <f t="shared" si="167"/>
        <v>10</v>
      </c>
    </row>
    <row r="2685" spans="1:16" ht="15.75" customHeight="1" x14ac:dyDescent="0.15">
      <c r="A2685" s="13">
        <v>43997</v>
      </c>
      <c r="B2685" s="19" t="s">
        <v>5361</v>
      </c>
      <c r="C2685" s="7" t="s">
        <v>5016</v>
      </c>
      <c r="D2685" s="14">
        <v>11</v>
      </c>
      <c r="E2685" s="14" t="str">
        <f>_xlfn.XLOOKUP(D2685,'Meal Info'!$A$4:$A$19,'Meal Info'!$B$4:$B$19)</f>
        <v>Vitamin boost</v>
      </c>
      <c r="F2685" s="14" t="str">
        <f>_xlfn.XLOOKUP(D2685,'Meal Info'!$A$4:$A$19,'Meal Info'!$C$4:$C$19)</f>
        <v>Josh</v>
      </c>
      <c r="G2685" s="7">
        <v>49.92</v>
      </c>
      <c r="H2685" s="7">
        <f t="shared" si="168"/>
        <v>4.9920000000000009</v>
      </c>
      <c r="I2685" s="7">
        <f t="shared" si="169"/>
        <v>54.912000000000006</v>
      </c>
      <c r="J2685" s="7">
        <v>0.14000000000000001</v>
      </c>
      <c r="K2685" s="7">
        <f t="shared" si="166"/>
        <v>6.9888000000000012</v>
      </c>
      <c r="L2685" s="7" t="s">
        <v>5082</v>
      </c>
      <c r="M2685" s="7">
        <v>6</v>
      </c>
      <c r="N2685" s="7">
        <f>INDEX('Delivery Distances'!$B$6:$K$20,MATCH('Sales Summary_working sheet'!L2685,'Delivery Distances'!$A$6:$A$20,0),MATCH('Sales Summary_working sheet'!M2685,'Delivery Distances'!$B$5:$K$5,0))</f>
        <v>1</v>
      </c>
      <c r="O2685" s="7" cm="1">
        <f t="array" ref="O2685">_xlfn.XLOOKUP(L2685,'Delivery Distances'!$A$6:$A$20,_xlfn.XLOOKUP('Sales Summary_working sheet'!M2685,'Delivery Distances'!$B$5:$K$5,'Delivery Distances'!$B$6:$K$20))</f>
        <v>1</v>
      </c>
      <c r="P2685" s="7">
        <f t="shared" si="167"/>
        <v>3</v>
      </c>
    </row>
    <row r="2686" spans="1:16" ht="15.75" customHeight="1" x14ac:dyDescent="0.15">
      <c r="A2686" s="13">
        <v>43997</v>
      </c>
      <c r="B2686" s="19" t="s">
        <v>5361</v>
      </c>
      <c r="C2686" s="7" t="s">
        <v>3823</v>
      </c>
      <c r="D2686" s="14">
        <v>2</v>
      </c>
      <c r="E2686" s="14" t="str">
        <f>_xlfn.XLOOKUP(D2686,'Meal Info'!$A$4:$A$19,'Meal Info'!$B$4:$B$19)</f>
        <v>Tuna</v>
      </c>
      <c r="F2686" s="14" t="str">
        <f>_xlfn.XLOOKUP(D2686,'Meal Info'!$A$4:$A$19,'Meal Info'!$C$4:$C$19)</f>
        <v>Josh</v>
      </c>
      <c r="G2686" s="7">
        <v>56.11</v>
      </c>
      <c r="H2686" s="7">
        <f t="shared" si="168"/>
        <v>5.6110000000000007</v>
      </c>
      <c r="I2686" s="7">
        <f t="shared" si="169"/>
        <v>61.721000000000004</v>
      </c>
      <c r="J2686" s="7">
        <v>0.32</v>
      </c>
      <c r="K2686" s="7">
        <f t="shared" si="166"/>
        <v>17.955200000000001</v>
      </c>
      <c r="L2686" s="7" t="s">
        <v>5078</v>
      </c>
      <c r="M2686" s="7">
        <v>8</v>
      </c>
      <c r="N2686" s="7">
        <f>INDEX('Delivery Distances'!$B$6:$K$20,MATCH('Sales Summary_working sheet'!L2686,'Delivery Distances'!$A$6:$A$20,0),MATCH('Sales Summary_working sheet'!M2686,'Delivery Distances'!$B$5:$K$5,0))</f>
        <v>5</v>
      </c>
      <c r="O2686" s="7" cm="1">
        <f t="array" ref="O2686">_xlfn.XLOOKUP(L2686,'Delivery Distances'!$A$6:$A$20,_xlfn.XLOOKUP('Sales Summary_working sheet'!M2686,'Delivery Distances'!$B$5:$K$5,'Delivery Distances'!$B$6:$K$20))</f>
        <v>5</v>
      </c>
      <c r="P2686" s="7">
        <f t="shared" si="167"/>
        <v>9</v>
      </c>
    </row>
    <row r="2687" spans="1:16" ht="15.75" customHeight="1" x14ac:dyDescent="0.15">
      <c r="A2687" s="13">
        <v>43997</v>
      </c>
      <c r="B2687" s="19" t="s">
        <v>5361</v>
      </c>
      <c r="C2687" s="7" t="s">
        <v>2914</v>
      </c>
      <c r="D2687" s="14">
        <v>7</v>
      </c>
      <c r="E2687" s="14" t="str">
        <f>_xlfn.XLOOKUP(D2687,'Meal Info'!$A$4:$A$19,'Meal Info'!$B$4:$B$19)</f>
        <v>Vegan</v>
      </c>
      <c r="F2687" s="14" t="str">
        <f>_xlfn.XLOOKUP(D2687,'Meal Info'!$A$4:$A$19,'Meal Info'!$C$4:$C$19)</f>
        <v>Josh</v>
      </c>
      <c r="G2687" s="7">
        <v>41.99</v>
      </c>
      <c r="H2687" s="7">
        <f t="shared" si="168"/>
        <v>4.1990000000000007</v>
      </c>
      <c r="I2687" s="7">
        <f t="shared" si="169"/>
        <v>46.189</v>
      </c>
      <c r="J2687" s="7">
        <v>0.34</v>
      </c>
      <c r="K2687" s="7">
        <f t="shared" si="166"/>
        <v>14.276600000000002</v>
      </c>
      <c r="L2687" s="7" t="s">
        <v>5080</v>
      </c>
      <c r="M2687" s="7">
        <v>4</v>
      </c>
      <c r="N2687" s="7">
        <f>INDEX('Delivery Distances'!$B$6:$K$20,MATCH('Sales Summary_working sheet'!L2687,'Delivery Distances'!$A$6:$A$20,0),MATCH('Sales Summary_working sheet'!M2687,'Delivery Distances'!$B$5:$K$5,0))</f>
        <v>5</v>
      </c>
      <c r="O2687" s="7" cm="1">
        <f t="array" ref="O2687">_xlfn.XLOOKUP(L2687,'Delivery Distances'!$A$6:$A$20,_xlfn.XLOOKUP('Sales Summary_working sheet'!M2687,'Delivery Distances'!$B$5:$K$5,'Delivery Distances'!$B$6:$K$20))</f>
        <v>5</v>
      </c>
      <c r="P2687" s="7">
        <f t="shared" si="167"/>
        <v>9</v>
      </c>
    </row>
    <row r="2688" spans="1:16" ht="15.75" customHeight="1" x14ac:dyDescent="0.15">
      <c r="A2688" s="13">
        <v>43997</v>
      </c>
      <c r="B2688" s="19" t="s">
        <v>5362</v>
      </c>
      <c r="C2688" s="7" t="s">
        <v>3789</v>
      </c>
      <c r="D2688" s="14">
        <v>7</v>
      </c>
      <c r="E2688" s="14" t="str">
        <f>_xlfn.XLOOKUP(D2688,'Meal Info'!$A$4:$A$19,'Meal Info'!$B$4:$B$19)</f>
        <v>Vegan</v>
      </c>
      <c r="F2688" s="14" t="str">
        <f>_xlfn.XLOOKUP(D2688,'Meal Info'!$A$4:$A$19,'Meal Info'!$C$4:$C$19)</f>
        <v>Josh</v>
      </c>
      <c r="G2688" s="7">
        <v>70.23</v>
      </c>
      <c r="H2688" s="7">
        <f t="shared" si="168"/>
        <v>7.0230000000000006</v>
      </c>
      <c r="I2688" s="7">
        <f t="shared" si="169"/>
        <v>77.253</v>
      </c>
      <c r="J2688" s="7">
        <v>0.23</v>
      </c>
      <c r="K2688" s="7">
        <f t="shared" si="166"/>
        <v>16.152900000000002</v>
      </c>
      <c r="L2688" s="7" t="s">
        <v>28</v>
      </c>
      <c r="M2688" s="7">
        <v>4</v>
      </c>
      <c r="N2688" s="7">
        <f>INDEX('Delivery Distances'!$B$6:$K$20,MATCH('Sales Summary_working sheet'!L2688,'Delivery Distances'!$A$6:$A$20,0),MATCH('Sales Summary_working sheet'!M2688,'Delivery Distances'!$B$5:$K$5,0))</f>
        <v>8</v>
      </c>
      <c r="O2688" s="7" cm="1">
        <f t="array" ref="O2688">_xlfn.XLOOKUP(L2688,'Delivery Distances'!$A$6:$A$20,_xlfn.XLOOKUP('Sales Summary_working sheet'!M2688,'Delivery Distances'!$B$5:$K$5,'Delivery Distances'!$B$6:$K$20))</f>
        <v>8</v>
      </c>
      <c r="P2688" s="7">
        <f t="shared" si="167"/>
        <v>11</v>
      </c>
    </row>
    <row r="2689" spans="1:16" ht="15.75" customHeight="1" x14ac:dyDescent="0.15">
      <c r="A2689" s="13">
        <v>43997</v>
      </c>
      <c r="B2689" s="19" t="s">
        <v>5362</v>
      </c>
      <c r="C2689" s="7" t="s">
        <v>2887</v>
      </c>
      <c r="D2689" s="14">
        <v>7</v>
      </c>
      <c r="E2689" s="14" t="str">
        <f>_xlfn.XLOOKUP(D2689,'Meal Info'!$A$4:$A$19,'Meal Info'!$B$4:$B$19)</f>
        <v>Vegan</v>
      </c>
      <c r="F2689" s="14" t="str">
        <f>_xlfn.XLOOKUP(D2689,'Meal Info'!$A$4:$A$19,'Meal Info'!$C$4:$C$19)</f>
        <v>Josh</v>
      </c>
      <c r="G2689" s="7">
        <v>61.46</v>
      </c>
      <c r="H2689" s="7">
        <f t="shared" si="168"/>
        <v>6.1460000000000008</v>
      </c>
      <c r="I2689" s="7">
        <f t="shared" si="169"/>
        <v>67.605999999999995</v>
      </c>
      <c r="J2689" s="7">
        <v>0.3</v>
      </c>
      <c r="K2689" s="7">
        <f t="shared" si="166"/>
        <v>18.437999999999999</v>
      </c>
      <c r="L2689" s="7" t="s">
        <v>5076</v>
      </c>
      <c r="M2689" s="7">
        <v>3</v>
      </c>
      <c r="N2689" s="7">
        <f>INDEX('Delivery Distances'!$B$6:$K$20,MATCH('Sales Summary_working sheet'!L2689,'Delivery Distances'!$A$6:$A$20,0),MATCH('Sales Summary_working sheet'!M2689,'Delivery Distances'!$B$5:$K$5,0))</f>
        <v>11</v>
      </c>
      <c r="O2689" s="7" cm="1">
        <f t="array" ref="O2689">_xlfn.XLOOKUP(L2689,'Delivery Distances'!$A$6:$A$20,_xlfn.XLOOKUP('Sales Summary_working sheet'!M2689,'Delivery Distances'!$B$5:$K$5,'Delivery Distances'!$B$6:$K$20))</f>
        <v>11</v>
      </c>
      <c r="P2689" s="7">
        <f t="shared" si="167"/>
        <v>12.5</v>
      </c>
    </row>
    <row r="2690" spans="1:16" ht="15.75" customHeight="1" x14ac:dyDescent="0.15">
      <c r="A2690" s="13">
        <v>43997</v>
      </c>
      <c r="B2690" s="19" t="s">
        <v>5362</v>
      </c>
      <c r="C2690" s="7" t="s">
        <v>4731</v>
      </c>
      <c r="D2690" s="14">
        <v>7</v>
      </c>
      <c r="E2690" s="14" t="str">
        <f>_xlfn.XLOOKUP(D2690,'Meal Info'!$A$4:$A$19,'Meal Info'!$B$4:$B$19)</f>
        <v>Vegan</v>
      </c>
      <c r="F2690" s="14" t="str">
        <f>_xlfn.XLOOKUP(D2690,'Meal Info'!$A$4:$A$19,'Meal Info'!$C$4:$C$19)</f>
        <v>Josh</v>
      </c>
      <c r="G2690" s="7">
        <v>87.24</v>
      </c>
      <c r="H2690" s="7">
        <f t="shared" si="168"/>
        <v>8.7240000000000002</v>
      </c>
      <c r="I2690" s="7">
        <f t="shared" si="169"/>
        <v>95.963999999999999</v>
      </c>
      <c r="J2690" s="7">
        <v>0.2</v>
      </c>
      <c r="K2690" s="7">
        <f t="shared" si="166"/>
        <v>17.448</v>
      </c>
      <c r="L2690" s="7" t="s">
        <v>5079</v>
      </c>
      <c r="M2690" s="7">
        <v>2</v>
      </c>
      <c r="N2690" s="7">
        <f>INDEX('Delivery Distances'!$B$6:$K$20,MATCH('Sales Summary_working sheet'!L2690,'Delivery Distances'!$A$6:$A$20,0),MATCH('Sales Summary_working sheet'!M2690,'Delivery Distances'!$B$5:$K$5,0))</f>
        <v>6</v>
      </c>
      <c r="O2690" s="7" cm="1">
        <f t="array" ref="O2690">_xlfn.XLOOKUP(L2690,'Delivery Distances'!$A$6:$A$20,_xlfn.XLOOKUP('Sales Summary_working sheet'!M2690,'Delivery Distances'!$B$5:$K$5,'Delivery Distances'!$B$6:$K$20))</f>
        <v>6</v>
      </c>
      <c r="P2690" s="7">
        <f t="shared" si="167"/>
        <v>10</v>
      </c>
    </row>
    <row r="2691" spans="1:16" ht="15.75" customHeight="1" x14ac:dyDescent="0.15">
      <c r="A2691" s="13">
        <v>43997</v>
      </c>
      <c r="B2691" s="19" t="s">
        <v>5362</v>
      </c>
      <c r="C2691" s="7" t="s">
        <v>1531</v>
      </c>
      <c r="D2691" s="14">
        <v>2</v>
      </c>
      <c r="E2691" s="14" t="str">
        <f>_xlfn.XLOOKUP(D2691,'Meal Info'!$A$4:$A$19,'Meal Info'!$B$4:$B$19)</f>
        <v>Tuna</v>
      </c>
      <c r="F2691" s="14" t="str">
        <f>_xlfn.XLOOKUP(D2691,'Meal Info'!$A$4:$A$19,'Meal Info'!$C$4:$C$19)</f>
        <v>Josh</v>
      </c>
      <c r="G2691" s="7">
        <v>64.53</v>
      </c>
      <c r="H2691" s="7">
        <f t="shared" si="168"/>
        <v>6.4530000000000003</v>
      </c>
      <c r="I2691" s="7">
        <f t="shared" si="169"/>
        <v>70.983000000000004</v>
      </c>
      <c r="J2691" s="7">
        <v>0.09</v>
      </c>
      <c r="K2691" s="7">
        <f t="shared" si="166"/>
        <v>5.8076999999999996</v>
      </c>
      <c r="L2691" s="7" t="s">
        <v>5083</v>
      </c>
      <c r="M2691" s="7">
        <v>7</v>
      </c>
      <c r="N2691" s="7">
        <f>INDEX('Delivery Distances'!$B$6:$K$20,MATCH('Sales Summary_working sheet'!L2691,'Delivery Distances'!$A$6:$A$20,0),MATCH('Sales Summary_working sheet'!M2691,'Delivery Distances'!$B$5:$K$5,0))</f>
        <v>3</v>
      </c>
      <c r="O2691" s="7" cm="1">
        <f t="array" ref="O2691">_xlfn.XLOOKUP(L2691,'Delivery Distances'!$A$6:$A$20,_xlfn.XLOOKUP('Sales Summary_working sheet'!M2691,'Delivery Distances'!$B$5:$K$5,'Delivery Distances'!$B$6:$K$20))</f>
        <v>3</v>
      </c>
      <c r="P2691" s="7">
        <f t="shared" si="167"/>
        <v>7</v>
      </c>
    </row>
    <row r="2692" spans="1:16" ht="15.75" customHeight="1" x14ac:dyDescent="0.15">
      <c r="A2692" s="13">
        <v>43997</v>
      </c>
      <c r="B2692" s="19" t="s">
        <v>5362</v>
      </c>
      <c r="C2692" s="7" t="s">
        <v>2177</v>
      </c>
      <c r="D2692" s="14">
        <v>7</v>
      </c>
      <c r="E2692" s="14" t="str">
        <f>_xlfn.XLOOKUP(D2692,'Meal Info'!$A$4:$A$19,'Meal Info'!$B$4:$B$19)</f>
        <v>Vegan</v>
      </c>
      <c r="F2692" s="14" t="str">
        <f>_xlfn.XLOOKUP(D2692,'Meal Info'!$A$4:$A$19,'Meal Info'!$C$4:$C$19)</f>
        <v>Josh</v>
      </c>
      <c r="G2692" s="7">
        <v>97.49</v>
      </c>
      <c r="H2692" s="7">
        <f t="shared" si="168"/>
        <v>9.7490000000000006</v>
      </c>
      <c r="I2692" s="7">
        <f t="shared" si="169"/>
        <v>107.23899999999999</v>
      </c>
      <c r="J2692" s="7">
        <v>0.3</v>
      </c>
      <c r="K2692" s="7">
        <f t="shared" si="166"/>
        <v>29.246999999999996</v>
      </c>
      <c r="L2692" s="7" t="s">
        <v>5077</v>
      </c>
      <c r="M2692" s="7">
        <v>4</v>
      </c>
      <c r="N2692" s="7">
        <f>INDEX('Delivery Distances'!$B$6:$K$20,MATCH('Sales Summary_working sheet'!L2692,'Delivery Distances'!$A$6:$A$20,0),MATCH('Sales Summary_working sheet'!M2692,'Delivery Distances'!$B$5:$K$5,0))</f>
        <v>5</v>
      </c>
      <c r="O2692" s="7" cm="1">
        <f t="array" ref="O2692">_xlfn.XLOOKUP(L2692,'Delivery Distances'!$A$6:$A$20,_xlfn.XLOOKUP('Sales Summary_working sheet'!M2692,'Delivery Distances'!$B$5:$K$5,'Delivery Distances'!$B$6:$K$20))</f>
        <v>5</v>
      </c>
      <c r="P2692" s="7">
        <f t="shared" si="167"/>
        <v>9</v>
      </c>
    </row>
    <row r="2693" spans="1:16" ht="15.75" customHeight="1" x14ac:dyDescent="0.15">
      <c r="A2693" s="13">
        <v>43997</v>
      </c>
      <c r="B2693" s="19" t="s">
        <v>5362</v>
      </c>
      <c r="C2693" s="7" t="s">
        <v>1444</v>
      </c>
      <c r="D2693" s="14">
        <v>11</v>
      </c>
      <c r="E2693" s="14" t="str">
        <f>_xlfn.XLOOKUP(D2693,'Meal Info'!$A$4:$A$19,'Meal Info'!$B$4:$B$19)</f>
        <v>Vitamin boost</v>
      </c>
      <c r="F2693" s="14" t="str">
        <f>_xlfn.XLOOKUP(D2693,'Meal Info'!$A$4:$A$19,'Meal Info'!$C$4:$C$19)</f>
        <v>Josh</v>
      </c>
      <c r="G2693" s="7">
        <v>15.98</v>
      </c>
      <c r="H2693" s="7">
        <f t="shared" si="168"/>
        <v>1.5980000000000001</v>
      </c>
      <c r="I2693" s="7">
        <f t="shared" si="169"/>
        <v>17.577999999999999</v>
      </c>
      <c r="J2693" s="7">
        <v>0.06</v>
      </c>
      <c r="K2693" s="7">
        <f t="shared" ref="K2693:K2756" si="170">J2693*G2693</f>
        <v>0.95879999999999999</v>
      </c>
      <c r="L2693" s="7" t="s">
        <v>5079</v>
      </c>
      <c r="M2693" s="7">
        <v>3</v>
      </c>
      <c r="N2693" s="7">
        <f>INDEX('Delivery Distances'!$B$6:$K$20,MATCH('Sales Summary_working sheet'!L2693,'Delivery Distances'!$A$6:$A$20,0),MATCH('Sales Summary_working sheet'!M2693,'Delivery Distances'!$B$5:$K$5,0))</f>
        <v>4</v>
      </c>
      <c r="O2693" s="7" cm="1">
        <f t="array" ref="O2693">_xlfn.XLOOKUP(L2693,'Delivery Distances'!$A$6:$A$20,_xlfn.XLOOKUP('Sales Summary_working sheet'!M2693,'Delivery Distances'!$B$5:$K$5,'Delivery Distances'!$B$6:$K$20))</f>
        <v>4</v>
      </c>
      <c r="P2693" s="7">
        <f t="shared" ref="P2693:P2756" si="171">IF(O2693&lt;=2, O2693*3, IF(O2693&lt;=6, 3*2 + (O2693-2)*1, 3*2 + 4*1 + (O2693-6)*0.5))</f>
        <v>8</v>
      </c>
    </row>
    <row r="2694" spans="1:16" ht="15.75" customHeight="1" x14ac:dyDescent="0.15">
      <c r="A2694" s="13">
        <v>43997</v>
      </c>
      <c r="B2694" s="19" t="s">
        <v>5362</v>
      </c>
      <c r="C2694" s="7" t="s">
        <v>3420</v>
      </c>
      <c r="D2694" s="14">
        <v>7</v>
      </c>
      <c r="E2694" s="14" t="str">
        <f>_xlfn.XLOOKUP(D2694,'Meal Info'!$A$4:$A$19,'Meal Info'!$B$4:$B$19)</f>
        <v>Vegan</v>
      </c>
      <c r="F2694" s="14" t="str">
        <f>_xlfn.XLOOKUP(D2694,'Meal Info'!$A$4:$A$19,'Meal Info'!$C$4:$C$19)</f>
        <v>Josh</v>
      </c>
      <c r="G2694" s="7">
        <v>29.02</v>
      </c>
      <c r="H2694" s="7">
        <f t="shared" si="168"/>
        <v>2.9020000000000001</v>
      </c>
      <c r="I2694" s="7">
        <f t="shared" si="169"/>
        <v>31.922000000000001</v>
      </c>
      <c r="J2694" s="7">
        <v>0.19</v>
      </c>
      <c r="K2694" s="7">
        <f t="shared" si="170"/>
        <v>5.5137999999999998</v>
      </c>
      <c r="L2694" s="7" t="s">
        <v>28</v>
      </c>
      <c r="M2694" s="7">
        <v>6</v>
      </c>
      <c r="N2694" s="7">
        <f>INDEX('Delivery Distances'!$B$6:$K$20,MATCH('Sales Summary_working sheet'!L2694,'Delivery Distances'!$A$6:$A$20,0),MATCH('Sales Summary_working sheet'!M2694,'Delivery Distances'!$B$5:$K$5,0))</f>
        <v>6</v>
      </c>
      <c r="O2694" s="7" cm="1">
        <f t="array" ref="O2694">_xlfn.XLOOKUP(L2694,'Delivery Distances'!$A$6:$A$20,_xlfn.XLOOKUP('Sales Summary_working sheet'!M2694,'Delivery Distances'!$B$5:$K$5,'Delivery Distances'!$B$6:$K$20))</f>
        <v>6</v>
      </c>
      <c r="P2694" s="7">
        <f t="shared" si="171"/>
        <v>10</v>
      </c>
    </row>
    <row r="2695" spans="1:16" ht="15.75" customHeight="1" x14ac:dyDescent="0.15">
      <c r="A2695" s="13">
        <v>43997</v>
      </c>
      <c r="B2695" s="19" t="s">
        <v>5362</v>
      </c>
      <c r="C2695" s="7" t="s">
        <v>2549</v>
      </c>
      <c r="D2695" s="14">
        <v>2</v>
      </c>
      <c r="E2695" s="14" t="str">
        <f>_xlfn.XLOOKUP(D2695,'Meal Info'!$A$4:$A$19,'Meal Info'!$B$4:$B$19)</f>
        <v>Tuna</v>
      </c>
      <c r="F2695" s="14" t="str">
        <f>_xlfn.XLOOKUP(D2695,'Meal Info'!$A$4:$A$19,'Meal Info'!$C$4:$C$19)</f>
        <v>Josh</v>
      </c>
      <c r="G2695" s="7">
        <v>92.99</v>
      </c>
      <c r="H2695" s="7">
        <f t="shared" si="168"/>
        <v>9.2989999999999995</v>
      </c>
      <c r="I2695" s="7">
        <f t="shared" si="169"/>
        <v>102.28899999999999</v>
      </c>
      <c r="J2695" s="7">
        <v>0.04</v>
      </c>
      <c r="K2695" s="7">
        <f t="shared" si="170"/>
        <v>3.7195999999999998</v>
      </c>
      <c r="L2695" s="7" t="s">
        <v>5081</v>
      </c>
      <c r="M2695" s="7">
        <v>6</v>
      </c>
      <c r="N2695" s="7">
        <f>INDEX('Delivery Distances'!$B$6:$K$20,MATCH('Sales Summary_working sheet'!L2695,'Delivery Distances'!$A$6:$A$20,0),MATCH('Sales Summary_working sheet'!M2695,'Delivery Distances'!$B$5:$K$5,0))</f>
        <v>3</v>
      </c>
      <c r="O2695" s="7" cm="1">
        <f t="array" ref="O2695">_xlfn.XLOOKUP(L2695,'Delivery Distances'!$A$6:$A$20,_xlfn.XLOOKUP('Sales Summary_working sheet'!M2695,'Delivery Distances'!$B$5:$K$5,'Delivery Distances'!$B$6:$K$20))</f>
        <v>3</v>
      </c>
      <c r="P2695" s="7">
        <f t="shared" si="171"/>
        <v>7</v>
      </c>
    </row>
    <row r="2696" spans="1:16" ht="15.75" customHeight="1" x14ac:dyDescent="0.15">
      <c r="A2696" s="13">
        <v>43997</v>
      </c>
      <c r="B2696" s="19" t="s">
        <v>5362</v>
      </c>
      <c r="C2696" s="7" t="s">
        <v>4900</v>
      </c>
      <c r="D2696" s="14">
        <v>11</v>
      </c>
      <c r="E2696" s="14" t="str">
        <f>_xlfn.XLOOKUP(D2696,'Meal Info'!$A$4:$A$19,'Meal Info'!$B$4:$B$19)</f>
        <v>Vitamin boost</v>
      </c>
      <c r="F2696" s="14" t="str">
        <f>_xlfn.XLOOKUP(D2696,'Meal Info'!$A$4:$A$19,'Meal Info'!$C$4:$C$19)</f>
        <v>Josh</v>
      </c>
      <c r="G2696" s="7">
        <v>65.42</v>
      </c>
      <c r="H2696" s="7">
        <f t="shared" ref="H2696:H2759" si="172">G2696*10%</f>
        <v>6.5420000000000007</v>
      </c>
      <c r="I2696" s="7">
        <f t="shared" ref="I2696:I2759" si="173">G2696+H2696</f>
        <v>71.962000000000003</v>
      </c>
      <c r="J2696" s="7">
        <v>0.15</v>
      </c>
      <c r="K2696" s="7">
        <f t="shared" si="170"/>
        <v>9.8130000000000006</v>
      </c>
      <c r="L2696" s="7" t="s">
        <v>28</v>
      </c>
      <c r="M2696" s="7">
        <v>6</v>
      </c>
      <c r="N2696" s="7">
        <f>INDEX('Delivery Distances'!$B$6:$K$20,MATCH('Sales Summary_working sheet'!L2696,'Delivery Distances'!$A$6:$A$20,0),MATCH('Sales Summary_working sheet'!M2696,'Delivery Distances'!$B$5:$K$5,0))</f>
        <v>6</v>
      </c>
      <c r="O2696" s="7" cm="1">
        <f t="array" ref="O2696">_xlfn.XLOOKUP(L2696,'Delivery Distances'!$A$6:$A$20,_xlfn.XLOOKUP('Sales Summary_working sheet'!M2696,'Delivery Distances'!$B$5:$K$5,'Delivery Distances'!$B$6:$K$20))</f>
        <v>6</v>
      </c>
      <c r="P2696" s="7">
        <f t="shared" si="171"/>
        <v>10</v>
      </c>
    </row>
    <row r="2697" spans="1:16" ht="15.75" customHeight="1" x14ac:dyDescent="0.15">
      <c r="A2697" s="13">
        <v>43997</v>
      </c>
      <c r="B2697" s="19" t="s">
        <v>5362</v>
      </c>
      <c r="C2697" s="7" t="s">
        <v>2107</v>
      </c>
      <c r="D2697" s="14">
        <v>7</v>
      </c>
      <c r="E2697" s="14" t="str">
        <f>_xlfn.XLOOKUP(D2697,'Meal Info'!$A$4:$A$19,'Meal Info'!$B$4:$B$19)</f>
        <v>Vegan</v>
      </c>
      <c r="F2697" s="14" t="str">
        <f>_xlfn.XLOOKUP(D2697,'Meal Info'!$A$4:$A$19,'Meal Info'!$C$4:$C$19)</f>
        <v>Josh</v>
      </c>
      <c r="G2697" s="7">
        <v>36.64</v>
      </c>
      <c r="H2697" s="7">
        <f t="shared" si="172"/>
        <v>3.6640000000000001</v>
      </c>
      <c r="I2697" s="7">
        <f t="shared" si="173"/>
        <v>40.304000000000002</v>
      </c>
      <c r="J2697" s="7">
        <v>0.12</v>
      </c>
      <c r="K2697" s="7">
        <f t="shared" si="170"/>
        <v>4.3967999999999998</v>
      </c>
      <c r="L2697" s="7" t="s">
        <v>5076</v>
      </c>
      <c r="M2697" s="7">
        <v>10</v>
      </c>
      <c r="N2697" s="7">
        <f>INDEX('Delivery Distances'!$B$6:$K$20,MATCH('Sales Summary_working sheet'!L2697,'Delivery Distances'!$A$6:$A$20,0),MATCH('Sales Summary_working sheet'!M2697,'Delivery Distances'!$B$5:$K$5,0))</f>
        <v>3</v>
      </c>
      <c r="O2697" s="7" cm="1">
        <f t="array" ref="O2697">_xlfn.XLOOKUP(L2697,'Delivery Distances'!$A$6:$A$20,_xlfn.XLOOKUP('Sales Summary_working sheet'!M2697,'Delivery Distances'!$B$5:$K$5,'Delivery Distances'!$B$6:$K$20))</f>
        <v>3</v>
      </c>
      <c r="P2697" s="7">
        <f t="shared" si="171"/>
        <v>7</v>
      </c>
    </row>
    <row r="2698" spans="1:16" ht="15.75" customHeight="1" x14ac:dyDescent="0.15">
      <c r="A2698" s="13">
        <v>43997</v>
      </c>
      <c r="B2698" s="19" t="s">
        <v>5362</v>
      </c>
      <c r="C2698" s="7" t="s">
        <v>79</v>
      </c>
      <c r="D2698" s="14">
        <v>7</v>
      </c>
      <c r="E2698" s="14" t="str">
        <f>_xlfn.XLOOKUP(D2698,'Meal Info'!$A$4:$A$19,'Meal Info'!$B$4:$B$19)</f>
        <v>Vegan</v>
      </c>
      <c r="F2698" s="14" t="str">
        <f>_xlfn.XLOOKUP(D2698,'Meal Info'!$A$4:$A$19,'Meal Info'!$C$4:$C$19)</f>
        <v>Josh</v>
      </c>
      <c r="G2698" s="7">
        <v>66.77</v>
      </c>
      <c r="H2698" s="7">
        <f t="shared" si="172"/>
        <v>6.6769999999999996</v>
      </c>
      <c r="I2698" s="7">
        <f t="shared" si="173"/>
        <v>73.447000000000003</v>
      </c>
      <c r="J2698" s="7">
        <v>0.38</v>
      </c>
      <c r="K2698" s="7">
        <f t="shared" si="170"/>
        <v>25.372599999999998</v>
      </c>
      <c r="L2698" s="7" t="s">
        <v>5076</v>
      </c>
      <c r="M2698" s="7">
        <v>9</v>
      </c>
      <c r="N2698" s="7">
        <f>INDEX('Delivery Distances'!$B$6:$K$20,MATCH('Sales Summary_working sheet'!L2698,'Delivery Distances'!$A$6:$A$20,0),MATCH('Sales Summary_working sheet'!M2698,'Delivery Distances'!$B$5:$K$5,0))</f>
        <v>8</v>
      </c>
      <c r="O2698" s="7" cm="1">
        <f t="array" ref="O2698">_xlfn.XLOOKUP(L2698,'Delivery Distances'!$A$6:$A$20,_xlfn.XLOOKUP('Sales Summary_working sheet'!M2698,'Delivery Distances'!$B$5:$K$5,'Delivery Distances'!$B$6:$K$20))</f>
        <v>8</v>
      </c>
      <c r="P2698" s="7">
        <f t="shared" si="171"/>
        <v>11</v>
      </c>
    </row>
    <row r="2699" spans="1:16" ht="15.75" customHeight="1" x14ac:dyDescent="0.15">
      <c r="A2699" s="13">
        <v>43997</v>
      </c>
      <c r="B2699" s="19" t="s">
        <v>5362</v>
      </c>
      <c r="C2699" s="7" t="s">
        <v>292</v>
      </c>
      <c r="D2699" s="14">
        <v>11</v>
      </c>
      <c r="E2699" s="14" t="str">
        <f>_xlfn.XLOOKUP(D2699,'Meal Info'!$A$4:$A$19,'Meal Info'!$B$4:$B$19)</f>
        <v>Vitamin boost</v>
      </c>
      <c r="F2699" s="14" t="str">
        <f>_xlfn.XLOOKUP(D2699,'Meal Info'!$A$4:$A$19,'Meal Info'!$C$4:$C$19)</f>
        <v>Josh</v>
      </c>
      <c r="G2699" s="7">
        <v>27.91</v>
      </c>
      <c r="H2699" s="7">
        <f t="shared" si="172"/>
        <v>2.7910000000000004</v>
      </c>
      <c r="I2699" s="7">
        <f t="shared" si="173"/>
        <v>30.701000000000001</v>
      </c>
      <c r="J2699" s="7">
        <v>0.01</v>
      </c>
      <c r="K2699" s="7">
        <f t="shared" si="170"/>
        <v>0.27910000000000001</v>
      </c>
      <c r="L2699" s="7" t="s">
        <v>31</v>
      </c>
      <c r="M2699" s="7">
        <v>1</v>
      </c>
      <c r="N2699" s="7">
        <f>INDEX('Delivery Distances'!$B$6:$K$20,MATCH('Sales Summary_working sheet'!L2699,'Delivery Distances'!$A$6:$A$20,0),MATCH('Sales Summary_working sheet'!M2699,'Delivery Distances'!$B$5:$K$5,0))</f>
        <v>10</v>
      </c>
      <c r="O2699" s="7" cm="1">
        <f t="array" ref="O2699">_xlfn.XLOOKUP(L2699,'Delivery Distances'!$A$6:$A$20,_xlfn.XLOOKUP('Sales Summary_working sheet'!M2699,'Delivery Distances'!$B$5:$K$5,'Delivery Distances'!$B$6:$K$20))</f>
        <v>10</v>
      </c>
      <c r="P2699" s="7">
        <f t="shared" si="171"/>
        <v>12</v>
      </c>
    </row>
    <row r="2700" spans="1:16" ht="15.75" customHeight="1" x14ac:dyDescent="0.15">
      <c r="A2700" s="13">
        <v>43997</v>
      </c>
      <c r="B2700" s="19" t="s">
        <v>5362</v>
      </c>
      <c r="C2700" s="7" t="s">
        <v>2390</v>
      </c>
      <c r="D2700" s="14">
        <v>2</v>
      </c>
      <c r="E2700" s="14" t="str">
        <f>_xlfn.XLOOKUP(D2700,'Meal Info'!$A$4:$A$19,'Meal Info'!$B$4:$B$19)</f>
        <v>Tuna</v>
      </c>
      <c r="F2700" s="14" t="str">
        <f>_xlfn.XLOOKUP(D2700,'Meal Info'!$A$4:$A$19,'Meal Info'!$C$4:$C$19)</f>
        <v>Josh</v>
      </c>
      <c r="G2700" s="7">
        <v>6.32</v>
      </c>
      <c r="H2700" s="7">
        <f t="shared" si="172"/>
        <v>0.63200000000000012</v>
      </c>
      <c r="I2700" s="7">
        <f t="shared" si="173"/>
        <v>6.952</v>
      </c>
      <c r="J2700" s="7">
        <v>0.06</v>
      </c>
      <c r="K2700" s="7">
        <f t="shared" si="170"/>
        <v>0.37919999999999998</v>
      </c>
      <c r="L2700" s="7" t="s">
        <v>5078</v>
      </c>
      <c r="M2700" s="7">
        <v>10</v>
      </c>
      <c r="N2700" s="7">
        <f>INDEX('Delivery Distances'!$B$6:$K$20,MATCH('Sales Summary_working sheet'!L2700,'Delivery Distances'!$A$6:$A$20,0),MATCH('Sales Summary_working sheet'!M2700,'Delivery Distances'!$B$5:$K$5,0))</f>
        <v>6</v>
      </c>
      <c r="O2700" s="7" cm="1">
        <f t="array" ref="O2700">_xlfn.XLOOKUP(L2700,'Delivery Distances'!$A$6:$A$20,_xlfn.XLOOKUP('Sales Summary_working sheet'!M2700,'Delivery Distances'!$B$5:$K$5,'Delivery Distances'!$B$6:$K$20))</f>
        <v>6</v>
      </c>
      <c r="P2700" s="7">
        <f t="shared" si="171"/>
        <v>10</v>
      </c>
    </row>
    <row r="2701" spans="1:16" ht="15.75" customHeight="1" x14ac:dyDescent="0.15">
      <c r="A2701" s="13">
        <v>43997</v>
      </c>
      <c r="B2701" s="19" t="s">
        <v>5362</v>
      </c>
      <c r="C2701" s="7" t="s">
        <v>3994</v>
      </c>
      <c r="D2701" s="14">
        <v>7</v>
      </c>
      <c r="E2701" s="14" t="str">
        <f>_xlfn.XLOOKUP(D2701,'Meal Info'!$A$4:$A$19,'Meal Info'!$B$4:$B$19)</f>
        <v>Vegan</v>
      </c>
      <c r="F2701" s="14" t="str">
        <f>_xlfn.XLOOKUP(D2701,'Meal Info'!$A$4:$A$19,'Meal Info'!$C$4:$C$19)</f>
        <v>Josh</v>
      </c>
      <c r="G2701" s="7">
        <v>97.6</v>
      </c>
      <c r="H2701" s="7">
        <f t="shared" si="172"/>
        <v>9.76</v>
      </c>
      <c r="I2701" s="7">
        <f t="shared" si="173"/>
        <v>107.36</v>
      </c>
      <c r="J2701" s="7">
        <v>0.21</v>
      </c>
      <c r="K2701" s="7">
        <f t="shared" si="170"/>
        <v>20.495999999999999</v>
      </c>
      <c r="L2701" s="7" t="s">
        <v>26</v>
      </c>
      <c r="M2701" s="7">
        <v>7</v>
      </c>
      <c r="N2701" s="7">
        <f>INDEX('Delivery Distances'!$B$6:$K$20,MATCH('Sales Summary_working sheet'!L2701,'Delivery Distances'!$A$6:$A$20,0),MATCH('Sales Summary_working sheet'!M2701,'Delivery Distances'!$B$5:$K$5,0))</f>
        <v>16</v>
      </c>
      <c r="O2701" s="7" cm="1">
        <f t="array" ref="O2701">_xlfn.XLOOKUP(L2701,'Delivery Distances'!$A$6:$A$20,_xlfn.XLOOKUP('Sales Summary_working sheet'!M2701,'Delivery Distances'!$B$5:$K$5,'Delivery Distances'!$B$6:$K$20))</f>
        <v>16</v>
      </c>
      <c r="P2701" s="7">
        <f t="shared" si="171"/>
        <v>15</v>
      </c>
    </row>
    <row r="2702" spans="1:16" ht="15.75" customHeight="1" x14ac:dyDescent="0.15">
      <c r="A2702" s="13">
        <v>43998</v>
      </c>
      <c r="B2702" s="19" t="s">
        <v>5354</v>
      </c>
      <c r="C2702" s="7" t="s">
        <v>1683</v>
      </c>
      <c r="D2702" s="14">
        <v>11</v>
      </c>
      <c r="E2702" s="14" t="str">
        <f>_xlfn.XLOOKUP(D2702,'Meal Info'!$A$4:$A$19,'Meal Info'!$B$4:$B$19)</f>
        <v>Vitamin boost</v>
      </c>
      <c r="F2702" s="14" t="str">
        <f>_xlfn.XLOOKUP(D2702,'Meal Info'!$A$4:$A$19,'Meal Info'!$C$4:$C$19)</f>
        <v>Josh</v>
      </c>
      <c r="G2702" s="7">
        <v>56.74</v>
      </c>
      <c r="H2702" s="7">
        <f t="shared" si="172"/>
        <v>5.6740000000000004</v>
      </c>
      <c r="I2702" s="7">
        <f t="shared" si="173"/>
        <v>62.414000000000001</v>
      </c>
      <c r="J2702" s="7">
        <v>0.28000000000000003</v>
      </c>
      <c r="K2702" s="7">
        <f t="shared" si="170"/>
        <v>15.887200000000002</v>
      </c>
      <c r="L2702" s="7" t="s">
        <v>5079</v>
      </c>
      <c r="M2702" s="7">
        <v>10</v>
      </c>
      <c r="N2702" s="7">
        <f>INDEX('Delivery Distances'!$B$6:$K$20,MATCH('Sales Summary_working sheet'!L2702,'Delivery Distances'!$A$6:$A$20,0),MATCH('Sales Summary_working sheet'!M2702,'Delivery Distances'!$B$5:$K$5,0))</f>
        <v>4</v>
      </c>
      <c r="O2702" s="7" cm="1">
        <f t="array" ref="O2702">_xlfn.XLOOKUP(L2702,'Delivery Distances'!$A$6:$A$20,_xlfn.XLOOKUP('Sales Summary_working sheet'!M2702,'Delivery Distances'!$B$5:$K$5,'Delivery Distances'!$B$6:$K$20))</f>
        <v>4</v>
      </c>
      <c r="P2702" s="7">
        <f t="shared" si="171"/>
        <v>8</v>
      </c>
    </row>
    <row r="2703" spans="1:16" ht="15.75" customHeight="1" x14ac:dyDescent="0.15">
      <c r="A2703" s="13">
        <v>43998</v>
      </c>
      <c r="B2703" s="19" t="s">
        <v>5354</v>
      </c>
      <c r="C2703" s="7" t="s">
        <v>4083</v>
      </c>
      <c r="D2703" s="14">
        <v>7</v>
      </c>
      <c r="E2703" s="14" t="str">
        <f>_xlfn.XLOOKUP(D2703,'Meal Info'!$A$4:$A$19,'Meal Info'!$B$4:$B$19)</f>
        <v>Vegan</v>
      </c>
      <c r="F2703" s="14" t="str">
        <f>_xlfn.XLOOKUP(D2703,'Meal Info'!$A$4:$A$19,'Meal Info'!$C$4:$C$19)</f>
        <v>Josh</v>
      </c>
      <c r="G2703" s="7">
        <v>76.09</v>
      </c>
      <c r="H2703" s="7">
        <f t="shared" si="172"/>
        <v>7.6090000000000009</v>
      </c>
      <c r="I2703" s="7">
        <f t="shared" si="173"/>
        <v>83.698999999999998</v>
      </c>
      <c r="J2703" s="7">
        <v>0.39</v>
      </c>
      <c r="K2703" s="7">
        <f t="shared" si="170"/>
        <v>29.675100000000004</v>
      </c>
      <c r="L2703" s="7" t="s">
        <v>5082</v>
      </c>
      <c r="M2703" s="7">
        <v>10</v>
      </c>
      <c r="N2703" s="7">
        <f>INDEX('Delivery Distances'!$B$6:$K$20,MATCH('Sales Summary_working sheet'!L2703,'Delivery Distances'!$A$6:$A$20,0),MATCH('Sales Summary_working sheet'!M2703,'Delivery Distances'!$B$5:$K$5,0))</f>
        <v>2</v>
      </c>
      <c r="O2703" s="7" cm="1">
        <f t="array" ref="O2703">_xlfn.XLOOKUP(L2703,'Delivery Distances'!$A$6:$A$20,_xlfn.XLOOKUP('Sales Summary_working sheet'!M2703,'Delivery Distances'!$B$5:$K$5,'Delivery Distances'!$B$6:$K$20))</f>
        <v>2</v>
      </c>
      <c r="P2703" s="7">
        <f t="shared" si="171"/>
        <v>6</v>
      </c>
    </row>
    <row r="2704" spans="1:16" ht="15.75" customHeight="1" x14ac:dyDescent="0.15">
      <c r="A2704" s="13">
        <v>43998</v>
      </c>
      <c r="B2704" s="19" t="s">
        <v>5354</v>
      </c>
      <c r="C2704" s="7" t="s">
        <v>2715</v>
      </c>
      <c r="D2704" s="14">
        <v>11</v>
      </c>
      <c r="E2704" s="14" t="str">
        <f>_xlfn.XLOOKUP(D2704,'Meal Info'!$A$4:$A$19,'Meal Info'!$B$4:$B$19)</f>
        <v>Vitamin boost</v>
      </c>
      <c r="F2704" s="14" t="str">
        <f>_xlfn.XLOOKUP(D2704,'Meal Info'!$A$4:$A$19,'Meal Info'!$C$4:$C$19)</f>
        <v>Josh</v>
      </c>
      <c r="G2704" s="7">
        <v>37.72</v>
      </c>
      <c r="H2704" s="7">
        <f t="shared" si="172"/>
        <v>3.7720000000000002</v>
      </c>
      <c r="I2704" s="7">
        <f t="shared" si="173"/>
        <v>41.491999999999997</v>
      </c>
      <c r="J2704" s="7">
        <v>0.01</v>
      </c>
      <c r="K2704" s="7">
        <f t="shared" si="170"/>
        <v>0.37719999999999998</v>
      </c>
      <c r="L2704" s="7" t="s">
        <v>5081</v>
      </c>
      <c r="M2704" s="7">
        <v>2</v>
      </c>
      <c r="N2704" s="7">
        <f>INDEX('Delivery Distances'!$B$6:$K$20,MATCH('Sales Summary_working sheet'!L2704,'Delivery Distances'!$A$6:$A$20,0),MATCH('Sales Summary_working sheet'!M2704,'Delivery Distances'!$B$5:$K$5,0))</f>
        <v>3</v>
      </c>
      <c r="O2704" s="7" cm="1">
        <f t="array" ref="O2704">_xlfn.XLOOKUP(L2704,'Delivery Distances'!$A$6:$A$20,_xlfn.XLOOKUP('Sales Summary_working sheet'!M2704,'Delivery Distances'!$B$5:$K$5,'Delivery Distances'!$B$6:$K$20))</f>
        <v>3</v>
      </c>
      <c r="P2704" s="7">
        <f t="shared" si="171"/>
        <v>7</v>
      </c>
    </row>
    <row r="2705" spans="1:16" ht="15.75" customHeight="1" x14ac:dyDescent="0.15">
      <c r="A2705" s="13">
        <v>43998</v>
      </c>
      <c r="B2705" s="19" t="s">
        <v>5354</v>
      </c>
      <c r="C2705" s="7" t="s">
        <v>1310</v>
      </c>
      <c r="D2705" s="14">
        <v>7</v>
      </c>
      <c r="E2705" s="14" t="str">
        <f>_xlfn.XLOOKUP(D2705,'Meal Info'!$A$4:$A$19,'Meal Info'!$B$4:$B$19)</f>
        <v>Vegan</v>
      </c>
      <c r="F2705" s="14" t="str">
        <f>_xlfn.XLOOKUP(D2705,'Meal Info'!$A$4:$A$19,'Meal Info'!$C$4:$C$19)</f>
        <v>Josh</v>
      </c>
      <c r="G2705" s="7">
        <v>38.119999999999997</v>
      </c>
      <c r="H2705" s="7">
        <f t="shared" si="172"/>
        <v>3.8119999999999998</v>
      </c>
      <c r="I2705" s="7">
        <f t="shared" si="173"/>
        <v>41.931999999999995</v>
      </c>
      <c r="J2705" s="7">
        <v>0.05</v>
      </c>
      <c r="K2705" s="7">
        <f t="shared" si="170"/>
        <v>1.9059999999999999</v>
      </c>
      <c r="L2705" s="7" t="s">
        <v>26</v>
      </c>
      <c r="M2705" s="7">
        <v>2</v>
      </c>
      <c r="N2705" s="7">
        <f>INDEX('Delivery Distances'!$B$6:$K$20,MATCH('Sales Summary_working sheet'!L2705,'Delivery Distances'!$A$6:$A$20,0),MATCH('Sales Summary_working sheet'!M2705,'Delivery Distances'!$B$5:$K$5,0))</f>
        <v>2</v>
      </c>
      <c r="O2705" s="7" cm="1">
        <f t="array" ref="O2705">_xlfn.XLOOKUP(L2705,'Delivery Distances'!$A$6:$A$20,_xlfn.XLOOKUP('Sales Summary_working sheet'!M2705,'Delivery Distances'!$B$5:$K$5,'Delivery Distances'!$B$6:$K$20))</f>
        <v>2</v>
      </c>
      <c r="P2705" s="7">
        <f t="shared" si="171"/>
        <v>6</v>
      </c>
    </row>
    <row r="2706" spans="1:16" ht="15.75" customHeight="1" x14ac:dyDescent="0.15">
      <c r="A2706" s="13">
        <v>43998</v>
      </c>
      <c r="B2706" s="19" t="s">
        <v>5354</v>
      </c>
      <c r="C2706" s="7" t="s">
        <v>4930</v>
      </c>
      <c r="D2706" s="14">
        <v>2</v>
      </c>
      <c r="E2706" s="14" t="str">
        <f>_xlfn.XLOOKUP(D2706,'Meal Info'!$A$4:$A$19,'Meal Info'!$B$4:$B$19)</f>
        <v>Tuna</v>
      </c>
      <c r="F2706" s="14" t="str">
        <f>_xlfn.XLOOKUP(D2706,'Meal Info'!$A$4:$A$19,'Meal Info'!$C$4:$C$19)</f>
        <v>Josh</v>
      </c>
      <c r="G2706" s="7">
        <v>51.96</v>
      </c>
      <c r="H2706" s="7">
        <f t="shared" si="172"/>
        <v>5.1960000000000006</v>
      </c>
      <c r="I2706" s="7">
        <f t="shared" si="173"/>
        <v>57.155999999999999</v>
      </c>
      <c r="J2706" s="7">
        <v>0.19</v>
      </c>
      <c r="K2706" s="7">
        <f t="shared" si="170"/>
        <v>9.8724000000000007</v>
      </c>
      <c r="L2706" s="7" t="s">
        <v>29</v>
      </c>
      <c r="M2706" s="7">
        <v>10</v>
      </c>
      <c r="N2706" s="7">
        <f>INDEX('Delivery Distances'!$B$6:$K$20,MATCH('Sales Summary_working sheet'!L2706,'Delivery Distances'!$A$6:$A$20,0),MATCH('Sales Summary_working sheet'!M2706,'Delivery Distances'!$B$5:$K$5,0))</f>
        <v>15</v>
      </c>
      <c r="O2706" s="7" cm="1">
        <f t="array" ref="O2706">_xlfn.XLOOKUP(L2706,'Delivery Distances'!$A$6:$A$20,_xlfn.XLOOKUP('Sales Summary_working sheet'!M2706,'Delivery Distances'!$B$5:$K$5,'Delivery Distances'!$B$6:$K$20))</f>
        <v>15</v>
      </c>
      <c r="P2706" s="7">
        <f t="shared" si="171"/>
        <v>14.5</v>
      </c>
    </row>
    <row r="2707" spans="1:16" ht="15.75" customHeight="1" x14ac:dyDescent="0.15">
      <c r="A2707" s="13">
        <v>43998</v>
      </c>
      <c r="B2707" s="19" t="s">
        <v>5354</v>
      </c>
      <c r="C2707" s="7" t="s">
        <v>3174</v>
      </c>
      <c r="D2707" s="14">
        <v>2</v>
      </c>
      <c r="E2707" s="14" t="str">
        <f>_xlfn.XLOOKUP(D2707,'Meal Info'!$A$4:$A$19,'Meal Info'!$B$4:$B$19)</f>
        <v>Tuna</v>
      </c>
      <c r="F2707" s="14" t="str">
        <f>_xlfn.XLOOKUP(D2707,'Meal Info'!$A$4:$A$19,'Meal Info'!$C$4:$C$19)</f>
        <v>Josh</v>
      </c>
      <c r="G2707" s="7">
        <v>34.590000000000003</v>
      </c>
      <c r="H2707" s="7">
        <f t="shared" si="172"/>
        <v>3.4590000000000005</v>
      </c>
      <c r="I2707" s="7">
        <f t="shared" si="173"/>
        <v>38.049000000000007</v>
      </c>
      <c r="J2707" s="7">
        <v>0.36</v>
      </c>
      <c r="K2707" s="7">
        <f t="shared" si="170"/>
        <v>12.452400000000001</v>
      </c>
      <c r="L2707" s="7" t="s">
        <v>5077</v>
      </c>
      <c r="M2707" s="7">
        <v>7</v>
      </c>
      <c r="N2707" s="7">
        <f>INDEX('Delivery Distances'!$B$6:$K$20,MATCH('Sales Summary_working sheet'!L2707,'Delivery Distances'!$A$6:$A$20,0),MATCH('Sales Summary_working sheet'!M2707,'Delivery Distances'!$B$5:$K$5,0))</f>
        <v>1</v>
      </c>
      <c r="O2707" s="7" cm="1">
        <f t="array" ref="O2707">_xlfn.XLOOKUP(L2707,'Delivery Distances'!$A$6:$A$20,_xlfn.XLOOKUP('Sales Summary_working sheet'!M2707,'Delivery Distances'!$B$5:$K$5,'Delivery Distances'!$B$6:$K$20))</f>
        <v>1</v>
      </c>
      <c r="P2707" s="7">
        <f t="shared" si="171"/>
        <v>3</v>
      </c>
    </row>
    <row r="2708" spans="1:16" ht="15.75" customHeight="1" x14ac:dyDescent="0.15">
      <c r="A2708" s="13">
        <v>43998</v>
      </c>
      <c r="B2708" s="19" t="s">
        <v>5354</v>
      </c>
      <c r="C2708" s="7" t="s">
        <v>161</v>
      </c>
      <c r="D2708" s="14">
        <v>7</v>
      </c>
      <c r="E2708" s="14" t="str">
        <f>_xlfn.XLOOKUP(D2708,'Meal Info'!$A$4:$A$19,'Meal Info'!$B$4:$B$19)</f>
        <v>Vegan</v>
      </c>
      <c r="F2708" s="14" t="str">
        <f>_xlfn.XLOOKUP(D2708,'Meal Info'!$A$4:$A$19,'Meal Info'!$C$4:$C$19)</f>
        <v>Josh</v>
      </c>
      <c r="G2708" s="7">
        <v>23.74</v>
      </c>
      <c r="H2708" s="7">
        <f t="shared" si="172"/>
        <v>2.3740000000000001</v>
      </c>
      <c r="I2708" s="7">
        <f t="shared" si="173"/>
        <v>26.113999999999997</v>
      </c>
      <c r="J2708" s="7">
        <v>0.1</v>
      </c>
      <c r="K2708" s="7">
        <f t="shared" si="170"/>
        <v>2.3740000000000001</v>
      </c>
      <c r="L2708" s="7" t="s">
        <v>5079</v>
      </c>
      <c r="M2708" s="7">
        <v>7</v>
      </c>
      <c r="N2708" s="7">
        <f>INDEX('Delivery Distances'!$B$6:$K$20,MATCH('Sales Summary_working sheet'!L2708,'Delivery Distances'!$A$6:$A$20,0),MATCH('Sales Summary_working sheet'!M2708,'Delivery Distances'!$B$5:$K$5,0))</f>
        <v>2</v>
      </c>
      <c r="O2708" s="7" cm="1">
        <f t="array" ref="O2708">_xlfn.XLOOKUP(L2708,'Delivery Distances'!$A$6:$A$20,_xlfn.XLOOKUP('Sales Summary_working sheet'!M2708,'Delivery Distances'!$B$5:$K$5,'Delivery Distances'!$B$6:$K$20))</f>
        <v>2</v>
      </c>
      <c r="P2708" s="7">
        <f t="shared" si="171"/>
        <v>6</v>
      </c>
    </row>
    <row r="2709" spans="1:16" ht="15.75" customHeight="1" x14ac:dyDescent="0.15">
      <c r="A2709" s="13">
        <v>43998</v>
      </c>
      <c r="B2709" s="19" t="s">
        <v>5354</v>
      </c>
      <c r="C2709" s="7" t="s">
        <v>386</v>
      </c>
      <c r="D2709" s="14">
        <v>2</v>
      </c>
      <c r="E2709" s="14" t="str">
        <f>_xlfn.XLOOKUP(D2709,'Meal Info'!$A$4:$A$19,'Meal Info'!$B$4:$B$19)</f>
        <v>Tuna</v>
      </c>
      <c r="F2709" s="14" t="str">
        <f>_xlfn.XLOOKUP(D2709,'Meal Info'!$A$4:$A$19,'Meal Info'!$C$4:$C$19)</f>
        <v>Josh</v>
      </c>
      <c r="G2709" s="7">
        <v>40.21</v>
      </c>
      <c r="H2709" s="7">
        <f t="shared" si="172"/>
        <v>4.0209999999999999</v>
      </c>
      <c r="I2709" s="7">
        <f t="shared" si="173"/>
        <v>44.231000000000002</v>
      </c>
      <c r="J2709" s="7">
        <v>0.25</v>
      </c>
      <c r="K2709" s="7">
        <f t="shared" si="170"/>
        <v>10.0525</v>
      </c>
      <c r="L2709" s="7" t="s">
        <v>5079</v>
      </c>
      <c r="M2709" s="7">
        <v>5</v>
      </c>
      <c r="N2709" s="7">
        <f>INDEX('Delivery Distances'!$B$6:$K$20,MATCH('Sales Summary_working sheet'!L2709,'Delivery Distances'!$A$6:$A$20,0),MATCH('Sales Summary_working sheet'!M2709,'Delivery Distances'!$B$5:$K$5,0))</f>
        <v>2</v>
      </c>
      <c r="O2709" s="7" cm="1">
        <f t="array" ref="O2709">_xlfn.XLOOKUP(L2709,'Delivery Distances'!$A$6:$A$20,_xlfn.XLOOKUP('Sales Summary_working sheet'!M2709,'Delivery Distances'!$B$5:$K$5,'Delivery Distances'!$B$6:$K$20))</f>
        <v>2</v>
      </c>
      <c r="P2709" s="7">
        <f t="shared" si="171"/>
        <v>6</v>
      </c>
    </row>
    <row r="2710" spans="1:16" ht="15.75" customHeight="1" x14ac:dyDescent="0.15">
      <c r="A2710" s="13">
        <v>43998</v>
      </c>
      <c r="B2710" s="19" t="s">
        <v>5354</v>
      </c>
      <c r="C2710" s="7" t="s">
        <v>3837</v>
      </c>
      <c r="D2710" s="14">
        <v>2</v>
      </c>
      <c r="E2710" s="14" t="str">
        <f>_xlfn.XLOOKUP(D2710,'Meal Info'!$A$4:$A$19,'Meal Info'!$B$4:$B$19)</f>
        <v>Tuna</v>
      </c>
      <c r="F2710" s="14" t="str">
        <f>_xlfn.XLOOKUP(D2710,'Meal Info'!$A$4:$A$19,'Meal Info'!$C$4:$C$19)</f>
        <v>Josh</v>
      </c>
      <c r="G2710" s="7">
        <v>5.56</v>
      </c>
      <c r="H2710" s="7">
        <f t="shared" si="172"/>
        <v>0.55599999999999994</v>
      </c>
      <c r="I2710" s="7">
        <f t="shared" si="173"/>
        <v>6.1159999999999997</v>
      </c>
      <c r="J2710" s="7">
        <v>0.2</v>
      </c>
      <c r="K2710" s="7">
        <f t="shared" si="170"/>
        <v>1.1119999999999999</v>
      </c>
      <c r="L2710" s="7" t="s">
        <v>27</v>
      </c>
      <c r="M2710" s="7">
        <v>2</v>
      </c>
      <c r="N2710" s="7">
        <f>INDEX('Delivery Distances'!$B$6:$K$20,MATCH('Sales Summary_working sheet'!L2710,'Delivery Distances'!$A$6:$A$20,0),MATCH('Sales Summary_working sheet'!M2710,'Delivery Distances'!$B$5:$K$5,0))</f>
        <v>8</v>
      </c>
      <c r="O2710" s="7" cm="1">
        <f t="array" ref="O2710">_xlfn.XLOOKUP(L2710,'Delivery Distances'!$A$6:$A$20,_xlfn.XLOOKUP('Sales Summary_working sheet'!M2710,'Delivery Distances'!$B$5:$K$5,'Delivery Distances'!$B$6:$K$20))</f>
        <v>8</v>
      </c>
      <c r="P2710" s="7">
        <f t="shared" si="171"/>
        <v>11</v>
      </c>
    </row>
    <row r="2711" spans="1:16" ht="15.75" customHeight="1" x14ac:dyDescent="0.15">
      <c r="A2711" s="13">
        <v>43998</v>
      </c>
      <c r="B2711" s="19" t="s">
        <v>5354</v>
      </c>
      <c r="C2711" s="7" t="s">
        <v>2090</v>
      </c>
      <c r="D2711" s="14">
        <v>7</v>
      </c>
      <c r="E2711" s="14" t="str">
        <f>_xlfn.XLOOKUP(D2711,'Meal Info'!$A$4:$A$19,'Meal Info'!$B$4:$B$19)</f>
        <v>Vegan</v>
      </c>
      <c r="F2711" s="14" t="str">
        <f>_xlfn.XLOOKUP(D2711,'Meal Info'!$A$4:$A$19,'Meal Info'!$C$4:$C$19)</f>
        <v>Josh</v>
      </c>
      <c r="G2711" s="7">
        <v>80.760000000000005</v>
      </c>
      <c r="H2711" s="7">
        <f t="shared" si="172"/>
        <v>8.0760000000000005</v>
      </c>
      <c r="I2711" s="7">
        <f t="shared" si="173"/>
        <v>88.836000000000013</v>
      </c>
      <c r="J2711" s="7">
        <v>0.15</v>
      </c>
      <c r="K2711" s="7">
        <f t="shared" si="170"/>
        <v>12.114000000000001</v>
      </c>
      <c r="L2711" s="7" t="s">
        <v>5082</v>
      </c>
      <c r="M2711" s="7">
        <v>10</v>
      </c>
      <c r="N2711" s="7">
        <f>INDEX('Delivery Distances'!$B$6:$K$20,MATCH('Sales Summary_working sheet'!L2711,'Delivery Distances'!$A$6:$A$20,0),MATCH('Sales Summary_working sheet'!M2711,'Delivery Distances'!$B$5:$K$5,0))</f>
        <v>2</v>
      </c>
      <c r="O2711" s="7" cm="1">
        <f t="array" ref="O2711">_xlfn.XLOOKUP(L2711,'Delivery Distances'!$A$6:$A$20,_xlfn.XLOOKUP('Sales Summary_working sheet'!M2711,'Delivery Distances'!$B$5:$K$5,'Delivery Distances'!$B$6:$K$20))</f>
        <v>2</v>
      </c>
      <c r="P2711" s="7">
        <f t="shared" si="171"/>
        <v>6</v>
      </c>
    </row>
    <row r="2712" spans="1:16" ht="15.75" customHeight="1" x14ac:dyDescent="0.15">
      <c r="A2712" s="13">
        <v>43998</v>
      </c>
      <c r="B2712" s="19" t="s">
        <v>5354</v>
      </c>
      <c r="C2712" s="7" t="s">
        <v>1319</v>
      </c>
      <c r="D2712" s="14">
        <v>2</v>
      </c>
      <c r="E2712" s="14" t="str">
        <f>_xlfn.XLOOKUP(D2712,'Meal Info'!$A$4:$A$19,'Meal Info'!$B$4:$B$19)</f>
        <v>Tuna</v>
      </c>
      <c r="F2712" s="14" t="str">
        <f>_xlfn.XLOOKUP(D2712,'Meal Info'!$A$4:$A$19,'Meal Info'!$C$4:$C$19)</f>
        <v>Josh</v>
      </c>
      <c r="G2712" s="7">
        <v>38.14</v>
      </c>
      <c r="H2712" s="7">
        <f t="shared" si="172"/>
        <v>3.8140000000000001</v>
      </c>
      <c r="I2712" s="7">
        <f t="shared" si="173"/>
        <v>41.954000000000001</v>
      </c>
      <c r="J2712" s="7">
        <v>0.13</v>
      </c>
      <c r="K2712" s="7">
        <f t="shared" si="170"/>
        <v>4.9582000000000006</v>
      </c>
      <c r="L2712" s="7" t="s">
        <v>5083</v>
      </c>
      <c r="M2712" s="7">
        <v>2</v>
      </c>
      <c r="N2712" s="7">
        <f>INDEX('Delivery Distances'!$B$6:$K$20,MATCH('Sales Summary_working sheet'!L2712,'Delivery Distances'!$A$6:$A$20,0),MATCH('Sales Summary_working sheet'!M2712,'Delivery Distances'!$B$5:$K$5,0))</f>
        <v>1</v>
      </c>
      <c r="O2712" s="7" cm="1">
        <f t="array" ref="O2712">_xlfn.XLOOKUP(L2712,'Delivery Distances'!$A$6:$A$20,_xlfn.XLOOKUP('Sales Summary_working sheet'!M2712,'Delivery Distances'!$B$5:$K$5,'Delivery Distances'!$B$6:$K$20))</f>
        <v>1</v>
      </c>
      <c r="P2712" s="7">
        <f t="shared" si="171"/>
        <v>3</v>
      </c>
    </row>
    <row r="2713" spans="1:16" ht="15.75" customHeight="1" x14ac:dyDescent="0.15">
      <c r="A2713" s="13">
        <v>43998</v>
      </c>
      <c r="B2713" s="19" t="s">
        <v>5354</v>
      </c>
      <c r="C2713" s="7" t="s">
        <v>2167</v>
      </c>
      <c r="D2713" s="14">
        <v>2</v>
      </c>
      <c r="E2713" s="14" t="str">
        <f>_xlfn.XLOOKUP(D2713,'Meal Info'!$A$4:$A$19,'Meal Info'!$B$4:$B$19)</f>
        <v>Tuna</v>
      </c>
      <c r="F2713" s="14" t="str">
        <f>_xlfn.XLOOKUP(D2713,'Meal Info'!$A$4:$A$19,'Meal Info'!$C$4:$C$19)</f>
        <v>Josh</v>
      </c>
      <c r="G2713" s="7">
        <v>35.21</v>
      </c>
      <c r="H2713" s="7">
        <f t="shared" si="172"/>
        <v>3.5210000000000004</v>
      </c>
      <c r="I2713" s="7">
        <f t="shared" si="173"/>
        <v>38.731000000000002</v>
      </c>
      <c r="J2713" s="7">
        <v>0.1</v>
      </c>
      <c r="K2713" s="7">
        <f t="shared" si="170"/>
        <v>3.5210000000000004</v>
      </c>
      <c r="L2713" s="7" t="s">
        <v>30</v>
      </c>
      <c r="M2713" s="7">
        <v>3</v>
      </c>
      <c r="N2713" s="7">
        <f>INDEX('Delivery Distances'!$B$6:$K$20,MATCH('Sales Summary_working sheet'!L2713,'Delivery Distances'!$A$6:$A$20,0),MATCH('Sales Summary_working sheet'!M2713,'Delivery Distances'!$B$5:$K$5,0))</f>
        <v>9</v>
      </c>
      <c r="O2713" s="7" cm="1">
        <f t="array" ref="O2713">_xlfn.XLOOKUP(L2713,'Delivery Distances'!$A$6:$A$20,_xlfn.XLOOKUP('Sales Summary_working sheet'!M2713,'Delivery Distances'!$B$5:$K$5,'Delivery Distances'!$B$6:$K$20))</f>
        <v>9</v>
      </c>
      <c r="P2713" s="7">
        <f t="shared" si="171"/>
        <v>11.5</v>
      </c>
    </row>
    <row r="2714" spans="1:16" ht="15.75" customHeight="1" x14ac:dyDescent="0.15">
      <c r="A2714" s="13">
        <v>43998</v>
      </c>
      <c r="B2714" s="19" t="s">
        <v>5354</v>
      </c>
      <c r="C2714" s="7" t="s">
        <v>2397</v>
      </c>
      <c r="D2714" s="14">
        <v>7</v>
      </c>
      <c r="E2714" s="14" t="str">
        <f>_xlfn.XLOOKUP(D2714,'Meal Info'!$A$4:$A$19,'Meal Info'!$B$4:$B$19)</f>
        <v>Vegan</v>
      </c>
      <c r="F2714" s="14" t="str">
        <f>_xlfn.XLOOKUP(D2714,'Meal Info'!$A$4:$A$19,'Meal Info'!$C$4:$C$19)</f>
        <v>Josh</v>
      </c>
      <c r="G2714" s="7">
        <v>47.53</v>
      </c>
      <c r="H2714" s="7">
        <f t="shared" si="172"/>
        <v>4.7530000000000001</v>
      </c>
      <c r="I2714" s="7">
        <f t="shared" si="173"/>
        <v>52.283000000000001</v>
      </c>
      <c r="J2714" s="7">
        <v>0.34</v>
      </c>
      <c r="K2714" s="7">
        <f t="shared" si="170"/>
        <v>16.160200000000003</v>
      </c>
      <c r="L2714" s="7" t="s">
        <v>5081</v>
      </c>
      <c r="M2714" s="7">
        <v>4</v>
      </c>
      <c r="N2714" s="7">
        <f>INDEX('Delivery Distances'!$B$6:$K$20,MATCH('Sales Summary_working sheet'!L2714,'Delivery Distances'!$A$6:$A$20,0),MATCH('Sales Summary_working sheet'!M2714,'Delivery Distances'!$B$5:$K$5,0))</f>
        <v>2</v>
      </c>
      <c r="O2714" s="7" cm="1">
        <f t="array" ref="O2714">_xlfn.XLOOKUP(L2714,'Delivery Distances'!$A$6:$A$20,_xlfn.XLOOKUP('Sales Summary_working sheet'!M2714,'Delivery Distances'!$B$5:$K$5,'Delivery Distances'!$B$6:$K$20))</f>
        <v>2</v>
      </c>
      <c r="P2714" s="7">
        <f t="shared" si="171"/>
        <v>6</v>
      </c>
    </row>
    <row r="2715" spans="1:16" ht="15.75" customHeight="1" x14ac:dyDescent="0.15">
      <c r="A2715" s="13">
        <v>43998</v>
      </c>
      <c r="B2715" s="19" t="s">
        <v>5354</v>
      </c>
      <c r="C2715" s="7" t="s">
        <v>1534</v>
      </c>
      <c r="D2715" s="14">
        <v>2</v>
      </c>
      <c r="E2715" s="14" t="str">
        <f>_xlfn.XLOOKUP(D2715,'Meal Info'!$A$4:$A$19,'Meal Info'!$B$4:$B$19)</f>
        <v>Tuna</v>
      </c>
      <c r="F2715" s="14" t="str">
        <f>_xlfn.XLOOKUP(D2715,'Meal Info'!$A$4:$A$19,'Meal Info'!$C$4:$C$19)</f>
        <v>Josh</v>
      </c>
      <c r="G2715" s="7">
        <v>70.849999999999994</v>
      </c>
      <c r="H2715" s="7">
        <f t="shared" si="172"/>
        <v>7.085</v>
      </c>
      <c r="I2715" s="7">
        <f t="shared" si="173"/>
        <v>77.934999999999988</v>
      </c>
      <c r="J2715" s="7">
        <v>0.15</v>
      </c>
      <c r="K2715" s="7">
        <f t="shared" si="170"/>
        <v>10.6275</v>
      </c>
      <c r="L2715" s="7" t="s">
        <v>30</v>
      </c>
      <c r="M2715" s="7">
        <v>6</v>
      </c>
      <c r="N2715" s="7">
        <f>INDEX('Delivery Distances'!$B$6:$K$20,MATCH('Sales Summary_working sheet'!L2715,'Delivery Distances'!$A$6:$A$20,0),MATCH('Sales Summary_working sheet'!M2715,'Delivery Distances'!$B$5:$K$5,0))</f>
        <v>15</v>
      </c>
      <c r="O2715" s="7" cm="1">
        <f t="array" ref="O2715">_xlfn.XLOOKUP(L2715,'Delivery Distances'!$A$6:$A$20,_xlfn.XLOOKUP('Sales Summary_working sheet'!M2715,'Delivery Distances'!$B$5:$K$5,'Delivery Distances'!$B$6:$K$20))</f>
        <v>15</v>
      </c>
      <c r="P2715" s="7">
        <f t="shared" si="171"/>
        <v>14.5</v>
      </c>
    </row>
    <row r="2716" spans="1:16" ht="15.75" customHeight="1" x14ac:dyDescent="0.15">
      <c r="A2716" s="13">
        <v>43998</v>
      </c>
      <c r="B2716" s="19" t="s">
        <v>5354</v>
      </c>
      <c r="C2716" s="7" t="s">
        <v>4988</v>
      </c>
      <c r="D2716" s="14">
        <v>2</v>
      </c>
      <c r="E2716" s="14" t="str">
        <f>_xlfn.XLOOKUP(D2716,'Meal Info'!$A$4:$A$19,'Meal Info'!$B$4:$B$19)</f>
        <v>Tuna</v>
      </c>
      <c r="F2716" s="14" t="str">
        <f>_xlfn.XLOOKUP(D2716,'Meal Info'!$A$4:$A$19,'Meal Info'!$C$4:$C$19)</f>
        <v>Josh</v>
      </c>
      <c r="G2716" s="7">
        <v>52.2</v>
      </c>
      <c r="H2716" s="7">
        <f t="shared" si="172"/>
        <v>5.2200000000000006</v>
      </c>
      <c r="I2716" s="7">
        <f t="shared" si="173"/>
        <v>57.42</v>
      </c>
      <c r="J2716" s="7">
        <v>0.25</v>
      </c>
      <c r="K2716" s="7">
        <f t="shared" si="170"/>
        <v>13.05</v>
      </c>
      <c r="L2716" s="7" t="s">
        <v>5082</v>
      </c>
      <c r="M2716" s="7">
        <v>3</v>
      </c>
      <c r="N2716" s="7">
        <f>INDEX('Delivery Distances'!$B$6:$K$20,MATCH('Sales Summary_working sheet'!L2716,'Delivery Distances'!$A$6:$A$20,0),MATCH('Sales Summary_working sheet'!M2716,'Delivery Distances'!$B$5:$K$5,0))</f>
        <v>3</v>
      </c>
      <c r="O2716" s="7" cm="1">
        <f t="array" ref="O2716">_xlfn.XLOOKUP(L2716,'Delivery Distances'!$A$6:$A$20,_xlfn.XLOOKUP('Sales Summary_working sheet'!M2716,'Delivery Distances'!$B$5:$K$5,'Delivery Distances'!$B$6:$K$20))</f>
        <v>3</v>
      </c>
      <c r="P2716" s="7">
        <f t="shared" si="171"/>
        <v>7</v>
      </c>
    </row>
    <row r="2717" spans="1:16" ht="15.75" customHeight="1" x14ac:dyDescent="0.15">
      <c r="A2717" s="13">
        <v>43998</v>
      </c>
      <c r="B2717" s="19" t="s">
        <v>5354</v>
      </c>
      <c r="C2717" s="7" t="s">
        <v>1179</v>
      </c>
      <c r="D2717" s="14">
        <v>7</v>
      </c>
      <c r="E2717" s="14" t="str">
        <f>_xlfn.XLOOKUP(D2717,'Meal Info'!$A$4:$A$19,'Meal Info'!$B$4:$B$19)</f>
        <v>Vegan</v>
      </c>
      <c r="F2717" s="14" t="str">
        <f>_xlfn.XLOOKUP(D2717,'Meal Info'!$A$4:$A$19,'Meal Info'!$C$4:$C$19)</f>
        <v>Josh</v>
      </c>
      <c r="G2717" s="7">
        <v>95.57</v>
      </c>
      <c r="H2717" s="7">
        <f t="shared" si="172"/>
        <v>9.5570000000000004</v>
      </c>
      <c r="I2717" s="7">
        <f t="shared" si="173"/>
        <v>105.127</v>
      </c>
      <c r="J2717" s="7">
        <v>0.33</v>
      </c>
      <c r="K2717" s="7">
        <f t="shared" si="170"/>
        <v>31.5381</v>
      </c>
      <c r="L2717" s="7" t="s">
        <v>5083</v>
      </c>
      <c r="M2717" s="7">
        <v>9</v>
      </c>
      <c r="N2717" s="7">
        <f>INDEX('Delivery Distances'!$B$6:$K$20,MATCH('Sales Summary_working sheet'!L2717,'Delivery Distances'!$A$6:$A$20,0),MATCH('Sales Summary_working sheet'!M2717,'Delivery Distances'!$B$5:$K$5,0))</f>
        <v>2</v>
      </c>
      <c r="O2717" s="7" cm="1">
        <f t="array" ref="O2717">_xlfn.XLOOKUP(L2717,'Delivery Distances'!$A$6:$A$20,_xlfn.XLOOKUP('Sales Summary_working sheet'!M2717,'Delivery Distances'!$B$5:$K$5,'Delivery Distances'!$B$6:$K$20))</f>
        <v>2</v>
      </c>
      <c r="P2717" s="7">
        <f t="shared" si="171"/>
        <v>6</v>
      </c>
    </row>
    <row r="2718" spans="1:16" ht="15.75" customHeight="1" x14ac:dyDescent="0.15">
      <c r="A2718" s="13">
        <v>43998</v>
      </c>
      <c r="B2718" s="19" t="s">
        <v>5354</v>
      </c>
      <c r="C2718" s="7" t="s">
        <v>1002</v>
      </c>
      <c r="D2718" s="14">
        <v>11</v>
      </c>
      <c r="E2718" s="14" t="str">
        <f>_xlfn.XLOOKUP(D2718,'Meal Info'!$A$4:$A$19,'Meal Info'!$B$4:$B$19)</f>
        <v>Vitamin boost</v>
      </c>
      <c r="F2718" s="14" t="str">
        <f>_xlfn.XLOOKUP(D2718,'Meal Info'!$A$4:$A$19,'Meal Info'!$C$4:$C$19)</f>
        <v>Josh</v>
      </c>
      <c r="G2718" s="7">
        <v>47</v>
      </c>
      <c r="H2718" s="7">
        <f t="shared" si="172"/>
        <v>4.7</v>
      </c>
      <c r="I2718" s="7">
        <f t="shared" si="173"/>
        <v>51.7</v>
      </c>
      <c r="J2718" s="7">
        <v>0.19</v>
      </c>
      <c r="K2718" s="7">
        <f t="shared" si="170"/>
        <v>8.93</v>
      </c>
      <c r="L2718" s="7" t="s">
        <v>27</v>
      </c>
      <c r="M2718" s="7">
        <v>8</v>
      </c>
      <c r="N2718" s="7">
        <f>INDEX('Delivery Distances'!$B$6:$K$20,MATCH('Sales Summary_working sheet'!L2718,'Delivery Distances'!$A$6:$A$20,0),MATCH('Sales Summary_working sheet'!M2718,'Delivery Distances'!$B$5:$K$5,0))</f>
        <v>8</v>
      </c>
      <c r="O2718" s="7" cm="1">
        <f t="array" ref="O2718">_xlfn.XLOOKUP(L2718,'Delivery Distances'!$A$6:$A$20,_xlfn.XLOOKUP('Sales Summary_working sheet'!M2718,'Delivery Distances'!$B$5:$K$5,'Delivery Distances'!$B$6:$K$20))</f>
        <v>8</v>
      </c>
      <c r="P2718" s="7">
        <f t="shared" si="171"/>
        <v>11</v>
      </c>
    </row>
    <row r="2719" spans="1:16" ht="15.75" customHeight="1" x14ac:dyDescent="0.15">
      <c r="A2719" s="13">
        <v>43998</v>
      </c>
      <c r="B2719" s="19" t="s">
        <v>5354</v>
      </c>
      <c r="C2719" s="7" t="s">
        <v>47</v>
      </c>
      <c r="D2719" s="14">
        <v>7</v>
      </c>
      <c r="E2719" s="14" t="str">
        <f>_xlfn.XLOOKUP(D2719,'Meal Info'!$A$4:$A$19,'Meal Info'!$B$4:$B$19)</f>
        <v>Vegan</v>
      </c>
      <c r="F2719" s="14" t="str">
        <f>_xlfn.XLOOKUP(D2719,'Meal Info'!$A$4:$A$19,'Meal Info'!$C$4:$C$19)</f>
        <v>Josh</v>
      </c>
      <c r="G2719" s="7">
        <v>89.46</v>
      </c>
      <c r="H2719" s="7">
        <f t="shared" si="172"/>
        <v>8.9459999999999997</v>
      </c>
      <c r="I2719" s="7">
        <f t="shared" si="173"/>
        <v>98.405999999999992</v>
      </c>
      <c r="J2719" s="7">
        <v>0.39</v>
      </c>
      <c r="K2719" s="7">
        <f t="shared" si="170"/>
        <v>34.889400000000002</v>
      </c>
      <c r="L2719" s="7" t="s">
        <v>5078</v>
      </c>
      <c r="M2719" s="7">
        <v>3</v>
      </c>
      <c r="N2719" s="7">
        <f>INDEX('Delivery Distances'!$B$6:$K$20,MATCH('Sales Summary_working sheet'!L2719,'Delivery Distances'!$A$6:$A$20,0),MATCH('Sales Summary_working sheet'!M2719,'Delivery Distances'!$B$5:$K$5,0))</f>
        <v>5</v>
      </c>
      <c r="O2719" s="7" cm="1">
        <f t="array" ref="O2719">_xlfn.XLOOKUP(L2719,'Delivery Distances'!$A$6:$A$20,_xlfn.XLOOKUP('Sales Summary_working sheet'!M2719,'Delivery Distances'!$B$5:$K$5,'Delivery Distances'!$B$6:$K$20))</f>
        <v>5</v>
      </c>
      <c r="P2719" s="7">
        <f t="shared" si="171"/>
        <v>9</v>
      </c>
    </row>
    <row r="2720" spans="1:16" ht="15.75" customHeight="1" x14ac:dyDescent="0.15">
      <c r="A2720" s="13">
        <v>43998</v>
      </c>
      <c r="B2720" s="19" t="s">
        <v>5354</v>
      </c>
      <c r="C2720" s="7" t="s">
        <v>3961</v>
      </c>
      <c r="D2720" s="14">
        <v>2</v>
      </c>
      <c r="E2720" s="14" t="str">
        <f>_xlfn.XLOOKUP(D2720,'Meal Info'!$A$4:$A$19,'Meal Info'!$B$4:$B$19)</f>
        <v>Tuna</v>
      </c>
      <c r="F2720" s="14" t="str">
        <f>_xlfn.XLOOKUP(D2720,'Meal Info'!$A$4:$A$19,'Meal Info'!$C$4:$C$19)</f>
        <v>Josh</v>
      </c>
      <c r="G2720" s="7">
        <v>57.01</v>
      </c>
      <c r="H2720" s="7">
        <f t="shared" si="172"/>
        <v>5.7010000000000005</v>
      </c>
      <c r="I2720" s="7">
        <f t="shared" si="173"/>
        <v>62.710999999999999</v>
      </c>
      <c r="J2720" s="7">
        <v>0.31</v>
      </c>
      <c r="K2720" s="7">
        <f t="shared" si="170"/>
        <v>17.673099999999998</v>
      </c>
      <c r="L2720" s="7" t="s">
        <v>5076</v>
      </c>
      <c r="M2720" s="7">
        <v>1</v>
      </c>
      <c r="N2720" s="7">
        <f>INDEX('Delivery Distances'!$B$6:$K$20,MATCH('Sales Summary_working sheet'!L2720,'Delivery Distances'!$A$6:$A$20,0),MATCH('Sales Summary_working sheet'!M2720,'Delivery Distances'!$B$5:$K$5,0))</f>
        <v>7</v>
      </c>
      <c r="O2720" s="7" cm="1">
        <f t="array" ref="O2720">_xlfn.XLOOKUP(L2720,'Delivery Distances'!$A$6:$A$20,_xlfn.XLOOKUP('Sales Summary_working sheet'!M2720,'Delivery Distances'!$B$5:$K$5,'Delivery Distances'!$B$6:$K$20))</f>
        <v>7</v>
      </c>
      <c r="P2720" s="7">
        <f t="shared" si="171"/>
        <v>10.5</v>
      </c>
    </row>
    <row r="2721" spans="1:16" ht="15.75" customHeight="1" x14ac:dyDescent="0.15">
      <c r="A2721" s="13">
        <v>43998</v>
      </c>
      <c r="B2721" s="19" t="s">
        <v>5354</v>
      </c>
      <c r="C2721" s="7" t="s">
        <v>943</v>
      </c>
      <c r="D2721" s="14">
        <v>7</v>
      </c>
      <c r="E2721" s="14" t="str">
        <f>_xlfn.XLOOKUP(D2721,'Meal Info'!$A$4:$A$19,'Meal Info'!$B$4:$B$19)</f>
        <v>Vegan</v>
      </c>
      <c r="F2721" s="14" t="str">
        <f>_xlfn.XLOOKUP(D2721,'Meal Info'!$A$4:$A$19,'Meal Info'!$C$4:$C$19)</f>
        <v>Josh</v>
      </c>
      <c r="G2721" s="7">
        <v>18.38</v>
      </c>
      <c r="H2721" s="7">
        <f t="shared" si="172"/>
        <v>1.8380000000000001</v>
      </c>
      <c r="I2721" s="7">
        <f t="shared" si="173"/>
        <v>20.218</v>
      </c>
      <c r="J2721" s="7">
        <v>0.04</v>
      </c>
      <c r="K2721" s="7">
        <f t="shared" si="170"/>
        <v>0.73519999999999996</v>
      </c>
      <c r="L2721" s="7" t="s">
        <v>29</v>
      </c>
      <c r="M2721" s="7">
        <v>2</v>
      </c>
      <c r="N2721" s="7">
        <f>INDEX('Delivery Distances'!$B$6:$K$20,MATCH('Sales Summary_working sheet'!L2721,'Delivery Distances'!$A$6:$A$20,0),MATCH('Sales Summary_working sheet'!M2721,'Delivery Distances'!$B$5:$K$5,0))</f>
        <v>18</v>
      </c>
      <c r="O2721" s="7" cm="1">
        <f t="array" ref="O2721">_xlfn.XLOOKUP(L2721,'Delivery Distances'!$A$6:$A$20,_xlfn.XLOOKUP('Sales Summary_working sheet'!M2721,'Delivery Distances'!$B$5:$K$5,'Delivery Distances'!$B$6:$K$20))</f>
        <v>18</v>
      </c>
      <c r="P2721" s="7">
        <f t="shared" si="171"/>
        <v>16</v>
      </c>
    </row>
    <row r="2722" spans="1:16" ht="15.75" customHeight="1" x14ac:dyDescent="0.15">
      <c r="A2722" s="13">
        <v>43998</v>
      </c>
      <c r="B2722" s="19" t="s">
        <v>5354</v>
      </c>
      <c r="C2722" s="7" t="s">
        <v>2680</v>
      </c>
      <c r="D2722" s="14">
        <v>11</v>
      </c>
      <c r="E2722" s="14" t="str">
        <f>_xlfn.XLOOKUP(D2722,'Meal Info'!$A$4:$A$19,'Meal Info'!$B$4:$B$19)</f>
        <v>Vitamin boost</v>
      </c>
      <c r="F2722" s="14" t="str">
        <f>_xlfn.XLOOKUP(D2722,'Meal Info'!$A$4:$A$19,'Meal Info'!$C$4:$C$19)</f>
        <v>Josh</v>
      </c>
      <c r="G2722" s="7">
        <v>23.01</v>
      </c>
      <c r="H2722" s="7">
        <f t="shared" si="172"/>
        <v>2.3010000000000002</v>
      </c>
      <c r="I2722" s="7">
        <f t="shared" si="173"/>
        <v>25.311</v>
      </c>
      <c r="J2722" s="7">
        <v>0.1</v>
      </c>
      <c r="K2722" s="7">
        <f t="shared" si="170"/>
        <v>2.3010000000000002</v>
      </c>
      <c r="L2722" s="7" t="s">
        <v>28</v>
      </c>
      <c r="M2722" s="7">
        <v>7</v>
      </c>
      <c r="N2722" s="7">
        <f>INDEX('Delivery Distances'!$B$6:$K$20,MATCH('Sales Summary_working sheet'!L2722,'Delivery Distances'!$A$6:$A$20,0),MATCH('Sales Summary_working sheet'!M2722,'Delivery Distances'!$B$5:$K$5,0))</f>
        <v>3</v>
      </c>
      <c r="O2722" s="7" cm="1">
        <f t="array" ref="O2722">_xlfn.XLOOKUP(L2722,'Delivery Distances'!$A$6:$A$20,_xlfn.XLOOKUP('Sales Summary_working sheet'!M2722,'Delivery Distances'!$B$5:$K$5,'Delivery Distances'!$B$6:$K$20))</f>
        <v>3</v>
      </c>
      <c r="P2722" s="7">
        <f t="shared" si="171"/>
        <v>7</v>
      </c>
    </row>
    <row r="2723" spans="1:16" ht="15.75" customHeight="1" x14ac:dyDescent="0.15">
      <c r="A2723" s="13">
        <v>43998</v>
      </c>
      <c r="B2723" s="19" t="s">
        <v>5354</v>
      </c>
      <c r="C2723" s="7" t="s">
        <v>3195</v>
      </c>
      <c r="D2723" s="14">
        <v>7</v>
      </c>
      <c r="E2723" s="14" t="str">
        <f>_xlfn.XLOOKUP(D2723,'Meal Info'!$A$4:$A$19,'Meal Info'!$B$4:$B$19)</f>
        <v>Vegan</v>
      </c>
      <c r="F2723" s="14" t="str">
        <f>_xlfn.XLOOKUP(D2723,'Meal Info'!$A$4:$A$19,'Meal Info'!$C$4:$C$19)</f>
        <v>Josh</v>
      </c>
      <c r="G2723" s="7">
        <v>61.93</v>
      </c>
      <c r="H2723" s="7">
        <f t="shared" si="172"/>
        <v>6.1930000000000005</v>
      </c>
      <c r="I2723" s="7">
        <f t="shared" si="173"/>
        <v>68.123000000000005</v>
      </c>
      <c r="J2723" s="7">
        <v>0.01</v>
      </c>
      <c r="K2723" s="7">
        <f t="shared" si="170"/>
        <v>0.61929999999999996</v>
      </c>
      <c r="L2723" s="7" t="s">
        <v>5076</v>
      </c>
      <c r="M2723" s="7">
        <v>1</v>
      </c>
      <c r="N2723" s="7">
        <f>INDEX('Delivery Distances'!$B$6:$K$20,MATCH('Sales Summary_working sheet'!L2723,'Delivery Distances'!$A$6:$A$20,0),MATCH('Sales Summary_working sheet'!M2723,'Delivery Distances'!$B$5:$K$5,0))</f>
        <v>7</v>
      </c>
      <c r="O2723" s="7" cm="1">
        <f t="array" ref="O2723">_xlfn.XLOOKUP(L2723,'Delivery Distances'!$A$6:$A$20,_xlfn.XLOOKUP('Sales Summary_working sheet'!M2723,'Delivery Distances'!$B$5:$K$5,'Delivery Distances'!$B$6:$K$20))</f>
        <v>7</v>
      </c>
      <c r="P2723" s="7">
        <f t="shared" si="171"/>
        <v>10.5</v>
      </c>
    </row>
    <row r="2724" spans="1:16" ht="15.75" customHeight="1" x14ac:dyDescent="0.15">
      <c r="A2724" s="13">
        <v>43998</v>
      </c>
      <c r="B2724" s="19" t="s">
        <v>5355</v>
      </c>
      <c r="C2724" s="7" t="s">
        <v>793</v>
      </c>
      <c r="D2724" s="14">
        <v>11</v>
      </c>
      <c r="E2724" s="14" t="str">
        <f>_xlfn.XLOOKUP(D2724,'Meal Info'!$A$4:$A$19,'Meal Info'!$B$4:$B$19)</f>
        <v>Vitamin boost</v>
      </c>
      <c r="F2724" s="14" t="str">
        <f>_xlfn.XLOOKUP(D2724,'Meal Info'!$A$4:$A$19,'Meal Info'!$C$4:$C$19)</f>
        <v>Josh</v>
      </c>
      <c r="G2724" s="7">
        <v>6.61</v>
      </c>
      <c r="H2724" s="7">
        <f t="shared" si="172"/>
        <v>0.66100000000000003</v>
      </c>
      <c r="I2724" s="7">
        <f t="shared" si="173"/>
        <v>7.2710000000000008</v>
      </c>
      <c r="J2724" s="7">
        <v>0.33</v>
      </c>
      <c r="K2724" s="7">
        <f t="shared" si="170"/>
        <v>2.1813000000000002</v>
      </c>
      <c r="L2724" s="7" t="s">
        <v>29</v>
      </c>
      <c r="M2724" s="7">
        <v>9</v>
      </c>
      <c r="N2724" s="7">
        <f>INDEX('Delivery Distances'!$B$6:$K$20,MATCH('Sales Summary_working sheet'!L2724,'Delivery Distances'!$A$6:$A$20,0),MATCH('Sales Summary_working sheet'!M2724,'Delivery Distances'!$B$5:$K$5,0))</f>
        <v>6</v>
      </c>
      <c r="O2724" s="7" cm="1">
        <f t="array" ref="O2724">_xlfn.XLOOKUP(L2724,'Delivery Distances'!$A$6:$A$20,_xlfn.XLOOKUP('Sales Summary_working sheet'!M2724,'Delivery Distances'!$B$5:$K$5,'Delivery Distances'!$B$6:$K$20))</f>
        <v>6</v>
      </c>
      <c r="P2724" s="7">
        <f t="shared" si="171"/>
        <v>10</v>
      </c>
    </row>
    <row r="2725" spans="1:16" ht="15.75" customHeight="1" x14ac:dyDescent="0.15">
      <c r="A2725" s="13">
        <v>43998</v>
      </c>
      <c r="B2725" s="19" t="s">
        <v>5355</v>
      </c>
      <c r="C2725" s="7" t="s">
        <v>137</v>
      </c>
      <c r="D2725" s="14">
        <v>7</v>
      </c>
      <c r="E2725" s="14" t="str">
        <f>_xlfn.XLOOKUP(D2725,'Meal Info'!$A$4:$A$19,'Meal Info'!$B$4:$B$19)</f>
        <v>Vegan</v>
      </c>
      <c r="F2725" s="14" t="str">
        <f>_xlfn.XLOOKUP(D2725,'Meal Info'!$A$4:$A$19,'Meal Info'!$C$4:$C$19)</f>
        <v>Josh</v>
      </c>
      <c r="G2725" s="7">
        <v>99.67</v>
      </c>
      <c r="H2725" s="7">
        <f t="shared" si="172"/>
        <v>9.9670000000000005</v>
      </c>
      <c r="I2725" s="7">
        <f t="shared" si="173"/>
        <v>109.637</v>
      </c>
      <c r="J2725" s="7">
        <v>0.05</v>
      </c>
      <c r="K2725" s="7">
        <f t="shared" si="170"/>
        <v>4.9835000000000003</v>
      </c>
      <c r="L2725" s="7" t="s">
        <v>5078</v>
      </c>
      <c r="M2725" s="7">
        <v>7</v>
      </c>
      <c r="N2725" s="7">
        <f>INDEX('Delivery Distances'!$B$6:$K$20,MATCH('Sales Summary_working sheet'!L2725,'Delivery Distances'!$A$6:$A$20,0),MATCH('Sales Summary_working sheet'!M2725,'Delivery Distances'!$B$5:$K$5,0))</f>
        <v>2</v>
      </c>
      <c r="O2725" s="7" cm="1">
        <f t="array" ref="O2725">_xlfn.XLOOKUP(L2725,'Delivery Distances'!$A$6:$A$20,_xlfn.XLOOKUP('Sales Summary_working sheet'!M2725,'Delivery Distances'!$B$5:$K$5,'Delivery Distances'!$B$6:$K$20))</f>
        <v>2</v>
      </c>
      <c r="P2725" s="7">
        <f t="shared" si="171"/>
        <v>6</v>
      </c>
    </row>
    <row r="2726" spans="1:16" ht="15.75" customHeight="1" x14ac:dyDescent="0.15">
      <c r="A2726" s="13">
        <v>43998</v>
      </c>
      <c r="B2726" s="19" t="s">
        <v>5355</v>
      </c>
      <c r="C2726" s="7" t="s">
        <v>2641</v>
      </c>
      <c r="D2726" s="14">
        <v>11</v>
      </c>
      <c r="E2726" s="14" t="str">
        <f>_xlfn.XLOOKUP(D2726,'Meal Info'!$A$4:$A$19,'Meal Info'!$B$4:$B$19)</f>
        <v>Vitamin boost</v>
      </c>
      <c r="F2726" s="14" t="str">
        <f>_xlfn.XLOOKUP(D2726,'Meal Info'!$A$4:$A$19,'Meal Info'!$C$4:$C$19)</f>
        <v>Josh</v>
      </c>
      <c r="G2726" s="7">
        <v>77.069999999999993</v>
      </c>
      <c r="H2726" s="7">
        <f t="shared" si="172"/>
        <v>7.7069999999999999</v>
      </c>
      <c r="I2726" s="7">
        <f t="shared" si="173"/>
        <v>84.776999999999987</v>
      </c>
      <c r="J2726" s="7">
        <v>0.06</v>
      </c>
      <c r="K2726" s="7">
        <f t="shared" si="170"/>
        <v>4.6241999999999992</v>
      </c>
      <c r="L2726" s="7" t="s">
        <v>26</v>
      </c>
      <c r="M2726" s="7">
        <v>3</v>
      </c>
      <c r="N2726" s="7">
        <f>INDEX('Delivery Distances'!$B$6:$K$20,MATCH('Sales Summary_working sheet'!L2726,'Delivery Distances'!$A$6:$A$20,0),MATCH('Sales Summary_working sheet'!M2726,'Delivery Distances'!$B$5:$K$5,0))</f>
        <v>12</v>
      </c>
      <c r="O2726" s="7" cm="1">
        <f t="array" ref="O2726">_xlfn.XLOOKUP(L2726,'Delivery Distances'!$A$6:$A$20,_xlfn.XLOOKUP('Sales Summary_working sheet'!M2726,'Delivery Distances'!$B$5:$K$5,'Delivery Distances'!$B$6:$K$20))</f>
        <v>12</v>
      </c>
      <c r="P2726" s="7">
        <f t="shared" si="171"/>
        <v>13</v>
      </c>
    </row>
    <row r="2727" spans="1:16" ht="15.75" customHeight="1" x14ac:dyDescent="0.15">
      <c r="A2727" s="13">
        <v>43998</v>
      </c>
      <c r="B2727" s="19" t="s">
        <v>5355</v>
      </c>
      <c r="C2727" s="7" t="s">
        <v>2743</v>
      </c>
      <c r="D2727" s="14">
        <v>11</v>
      </c>
      <c r="E2727" s="14" t="str">
        <f>_xlfn.XLOOKUP(D2727,'Meal Info'!$A$4:$A$19,'Meal Info'!$B$4:$B$19)</f>
        <v>Vitamin boost</v>
      </c>
      <c r="F2727" s="14" t="str">
        <f>_xlfn.XLOOKUP(D2727,'Meal Info'!$A$4:$A$19,'Meal Info'!$C$4:$C$19)</f>
        <v>Josh</v>
      </c>
      <c r="G2727" s="7">
        <v>18.190000000000001</v>
      </c>
      <c r="H2727" s="7">
        <f t="shared" si="172"/>
        <v>1.8190000000000002</v>
      </c>
      <c r="I2727" s="7">
        <f t="shared" si="173"/>
        <v>20.009</v>
      </c>
      <c r="J2727" s="7">
        <v>0.16</v>
      </c>
      <c r="K2727" s="7">
        <f t="shared" si="170"/>
        <v>2.9104000000000001</v>
      </c>
      <c r="L2727" s="7" t="s">
        <v>5078</v>
      </c>
      <c r="M2727" s="7">
        <v>6</v>
      </c>
      <c r="N2727" s="7">
        <f>INDEX('Delivery Distances'!$B$6:$K$20,MATCH('Sales Summary_working sheet'!L2727,'Delivery Distances'!$A$6:$A$20,0),MATCH('Sales Summary_working sheet'!M2727,'Delivery Distances'!$B$5:$K$5,0))</f>
        <v>5</v>
      </c>
      <c r="O2727" s="7" cm="1">
        <f t="array" ref="O2727">_xlfn.XLOOKUP(L2727,'Delivery Distances'!$A$6:$A$20,_xlfn.XLOOKUP('Sales Summary_working sheet'!M2727,'Delivery Distances'!$B$5:$K$5,'Delivery Distances'!$B$6:$K$20))</f>
        <v>5</v>
      </c>
      <c r="P2727" s="7">
        <f t="shared" si="171"/>
        <v>9</v>
      </c>
    </row>
    <row r="2728" spans="1:16" ht="15.75" customHeight="1" x14ac:dyDescent="0.15">
      <c r="A2728" s="13">
        <v>43998</v>
      </c>
      <c r="B2728" s="19" t="s">
        <v>5355</v>
      </c>
      <c r="C2728" s="7" t="s">
        <v>710</v>
      </c>
      <c r="D2728" s="14">
        <v>2</v>
      </c>
      <c r="E2728" s="14" t="str">
        <f>_xlfn.XLOOKUP(D2728,'Meal Info'!$A$4:$A$19,'Meal Info'!$B$4:$B$19)</f>
        <v>Tuna</v>
      </c>
      <c r="F2728" s="14" t="str">
        <f>_xlfn.XLOOKUP(D2728,'Meal Info'!$A$4:$A$19,'Meal Info'!$C$4:$C$19)</f>
        <v>Josh</v>
      </c>
      <c r="G2728" s="7">
        <v>32.299999999999997</v>
      </c>
      <c r="H2728" s="7">
        <f t="shared" si="172"/>
        <v>3.23</v>
      </c>
      <c r="I2728" s="7">
        <f t="shared" si="173"/>
        <v>35.529999999999994</v>
      </c>
      <c r="J2728" s="7">
        <v>7.0000000000000007E-2</v>
      </c>
      <c r="K2728" s="7">
        <f t="shared" si="170"/>
        <v>2.2610000000000001</v>
      </c>
      <c r="L2728" s="7" t="s">
        <v>5075</v>
      </c>
      <c r="M2728" s="7">
        <v>4</v>
      </c>
      <c r="N2728" s="7">
        <f>INDEX('Delivery Distances'!$B$6:$K$20,MATCH('Sales Summary_working sheet'!L2728,'Delivery Distances'!$A$6:$A$20,0),MATCH('Sales Summary_working sheet'!M2728,'Delivery Distances'!$B$5:$K$5,0))</f>
        <v>17</v>
      </c>
      <c r="O2728" s="7" cm="1">
        <f t="array" ref="O2728">_xlfn.XLOOKUP(L2728,'Delivery Distances'!$A$6:$A$20,_xlfn.XLOOKUP('Sales Summary_working sheet'!M2728,'Delivery Distances'!$B$5:$K$5,'Delivery Distances'!$B$6:$K$20))</f>
        <v>17</v>
      </c>
      <c r="P2728" s="7">
        <f t="shared" si="171"/>
        <v>15.5</v>
      </c>
    </row>
    <row r="2729" spans="1:16" ht="15.75" customHeight="1" x14ac:dyDescent="0.15">
      <c r="A2729" s="13">
        <v>43998</v>
      </c>
      <c r="B2729" s="19" t="s">
        <v>5355</v>
      </c>
      <c r="C2729" s="7" t="s">
        <v>3118</v>
      </c>
      <c r="D2729" s="14">
        <v>2</v>
      </c>
      <c r="E2729" s="14" t="str">
        <f>_xlfn.XLOOKUP(D2729,'Meal Info'!$A$4:$A$19,'Meal Info'!$B$4:$B$19)</f>
        <v>Tuna</v>
      </c>
      <c r="F2729" s="14" t="str">
        <f>_xlfn.XLOOKUP(D2729,'Meal Info'!$A$4:$A$19,'Meal Info'!$C$4:$C$19)</f>
        <v>Josh</v>
      </c>
      <c r="G2729" s="7">
        <v>48.71</v>
      </c>
      <c r="H2729" s="7">
        <f t="shared" si="172"/>
        <v>4.8710000000000004</v>
      </c>
      <c r="I2729" s="7">
        <f t="shared" si="173"/>
        <v>53.581000000000003</v>
      </c>
      <c r="J2729" s="7">
        <v>0.03</v>
      </c>
      <c r="K2729" s="7">
        <f t="shared" si="170"/>
        <v>1.4613</v>
      </c>
      <c r="L2729" s="7" t="s">
        <v>5077</v>
      </c>
      <c r="M2729" s="7">
        <v>5</v>
      </c>
      <c r="N2729" s="7">
        <f>INDEX('Delivery Distances'!$B$6:$K$20,MATCH('Sales Summary_working sheet'!L2729,'Delivery Distances'!$A$6:$A$20,0),MATCH('Sales Summary_working sheet'!M2729,'Delivery Distances'!$B$5:$K$5,0))</f>
        <v>2</v>
      </c>
      <c r="O2729" s="7" cm="1">
        <f t="array" ref="O2729">_xlfn.XLOOKUP(L2729,'Delivery Distances'!$A$6:$A$20,_xlfn.XLOOKUP('Sales Summary_working sheet'!M2729,'Delivery Distances'!$B$5:$K$5,'Delivery Distances'!$B$6:$K$20))</f>
        <v>2</v>
      </c>
      <c r="P2729" s="7">
        <f t="shared" si="171"/>
        <v>6</v>
      </c>
    </row>
    <row r="2730" spans="1:16" ht="15.75" customHeight="1" x14ac:dyDescent="0.15">
      <c r="A2730" s="13">
        <v>43998</v>
      </c>
      <c r="B2730" s="19" t="s">
        <v>5355</v>
      </c>
      <c r="C2730" s="7" t="s">
        <v>791</v>
      </c>
      <c r="D2730" s="14">
        <v>2</v>
      </c>
      <c r="E2730" s="14" t="str">
        <f>_xlfn.XLOOKUP(D2730,'Meal Info'!$A$4:$A$19,'Meal Info'!$B$4:$B$19)</f>
        <v>Tuna</v>
      </c>
      <c r="F2730" s="14" t="str">
        <f>_xlfn.XLOOKUP(D2730,'Meal Info'!$A$4:$A$19,'Meal Info'!$C$4:$C$19)</f>
        <v>Josh</v>
      </c>
      <c r="G2730" s="7">
        <v>32.700000000000003</v>
      </c>
      <c r="H2730" s="7">
        <f t="shared" si="172"/>
        <v>3.2700000000000005</v>
      </c>
      <c r="I2730" s="7">
        <f t="shared" si="173"/>
        <v>35.970000000000006</v>
      </c>
      <c r="J2730" s="7">
        <v>0.28000000000000003</v>
      </c>
      <c r="K2730" s="7">
        <f t="shared" si="170"/>
        <v>9.1560000000000024</v>
      </c>
      <c r="L2730" s="7" t="s">
        <v>5077</v>
      </c>
      <c r="M2730" s="7">
        <v>1</v>
      </c>
      <c r="N2730" s="7">
        <f>INDEX('Delivery Distances'!$B$6:$K$20,MATCH('Sales Summary_working sheet'!L2730,'Delivery Distances'!$A$6:$A$20,0),MATCH('Sales Summary_working sheet'!M2730,'Delivery Distances'!$B$5:$K$5,0))</f>
        <v>3</v>
      </c>
      <c r="O2730" s="7" cm="1">
        <f t="array" ref="O2730">_xlfn.XLOOKUP(L2730,'Delivery Distances'!$A$6:$A$20,_xlfn.XLOOKUP('Sales Summary_working sheet'!M2730,'Delivery Distances'!$B$5:$K$5,'Delivery Distances'!$B$6:$K$20))</f>
        <v>3</v>
      </c>
      <c r="P2730" s="7">
        <f t="shared" si="171"/>
        <v>7</v>
      </c>
    </row>
    <row r="2731" spans="1:16" ht="15.75" customHeight="1" x14ac:dyDescent="0.15">
      <c r="A2731" s="13">
        <v>43998</v>
      </c>
      <c r="B2731" s="19" t="s">
        <v>5355</v>
      </c>
      <c r="C2731" s="7" t="s">
        <v>2493</v>
      </c>
      <c r="D2731" s="14">
        <v>2</v>
      </c>
      <c r="E2731" s="14" t="str">
        <f>_xlfn.XLOOKUP(D2731,'Meal Info'!$A$4:$A$19,'Meal Info'!$B$4:$B$19)</f>
        <v>Tuna</v>
      </c>
      <c r="F2731" s="14" t="str">
        <f>_xlfn.XLOOKUP(D2731,'Meal Info'!$A$4:$A$19,'Meal Info'!$C$4:$C$19)</f>
        <v>Josh</v>
      </c>
      <c r="G2731" s="7">
        <v>78.44</v>
      </c>
      <c r="H2731" s="7">
        <f t="shared" si="172"/>
        <v>7.8440000000000003</v>
      </c>
      <c r="I2731" s="7">
        <f t="shared" si="173"/>
        <v>86.283999999999992</v>
      </c>
      <c r="J2731" s="7">
        <v>0.24</v>
      </c>
      <c r="K2731" s="7">
        <f t="shared" si="170"/>
        <v>18.825599999999998</v>
      </c>
      <c r="L2731" s="7" t="s">
        <v>31</v>
      </c>
      <c r="M2731" s="7">
        <v>9</v>
      </c>
      <c r="N2731" s="7">
        <f>INDEX('Delivery Distances'!$B$6:$K$20,MATCH('Sales Summary_working sheet'!L2731,'Delivery Distances'!$A$6:$A$20,0),MATCH('Sales Summary_working sheet'!M2731,'Delivery Distances'!$B$5:$K$5,0))</f>
        <v>14</v>
      </c>
      <c r="O2731" s="7" cm="1">
        <f t="array" ref="O2731">_xlfn.XLOOKUP(L2731,'Delivery Distances'!$A$6:$A$20,_xlfn.XLOOKUP('Sales Summary_working sheet'!M2731,'Delivery Distances'!$B$5:$K$5,'Delivery Distances'!$B$6:$K$20))</f>
        <v>14</v>
      </c>
      <c r="P2731" s="7">
        <f t="shared" si="171"/>
        <v>14</v>
      </c>
    </row>
    <row r="2732" spans="1:16" ht="15.75" customHeight="1" x14ac:dyDescent="0.15">
      <c r="A2732" s="13">
        <v>43998</v>
      </c>
      <c r="B2732" s="19" t="s">
        <v>5355</v>
      </c>
      <c r="C2732" s="7" t="s">
        <v>3767</v>
      </c>
      <c r="D2732" s="14">
        <v>7</v>
      </c>
      <c r="E2732" s="14" t="str">
        <f>_xlfn.XLOOKUP(D2732,'Meal Info'!$A$4:$A$19,'Meal Info'!$B$4:$B$19)</f>
        <v>Vegan</v>
      </c>
      <c r="F2732" s="14" t="str">
        <f>_xlfn.XLOOKUP(D2732,'Meal Info'!$A$4:$A$19,'Meal Info'!$C$4:$C$19)</f>
        <v>Josh</v>
      </c>
      <c r="G2732" s="7">
        <v>66.650000000000006</v>
      </c>
      <c r="H2732" s="7">
        <f t="shared" si="172"/>
        <v>6.6650000000000009</v>
      </c>
      <c r="I2732" s="7">
        <f t="shared" si="173"/>
        <v>73.315000000000012</v>
      </c>
      <c r="J2732" s="7">
        <v>0.16</v>
      </c>
      <c r="K2732" s="7">
        <f t="shared" si="170"/>
        <v>10.664000000000001</v>
      </c>
      <c r="L2732" s="7" t="s">
        <v>27</v>
      </c>
      <c r="M2732" s="7">
        <v>4</v>
      </c>
      <c r="N2732" s="7">
        <f>INDEX('Delivery Distances'!$B$6:$K$20,MATCH('Sales Summary_working sheet'!L2732,'Delivery Distances'!$A$6:$A$20,0),MATCH('Sales Summary_working sheet'!M2732,'Delivery Distances'!$B$5:$K$5,0))</f>
        <v>5</v>
      </c>
      <c r="O2732" s="7" cm="1">
        <f t="array" ref="O2732">_xlfn.XLOOKUP(L2732,'Delivery Distances'!$A$6:$A$20,_xlfn.XLOOKUP('Sales Summary_working sheet'!M2732,'Delivery Distances'!$B$5:$K$5,'Delivery Distances'!$B$6:$K$20))</f>
        <v>5</v>
      </c>
      <c r="P2732" s="7">
        <f t="shared" si="171"/>
        <v>9</v>
      </c>
    </row>
    <row r="2733" spans="1:16" ht="15.75" customHeight="1" x14ac:dyDescent="0.15">
      <c r="A2733" s="13">
        <v>43998</v>
      </c>
      <c r="B2733" s="19" t="s">
        <v>5355</v>
      </c>
      <c r="C2733" s="7" t="s">
        <v>4129</v>
      </c>
      <c r="D2733" s="14">
        <v>2</v>
      </c>
      <c r="E2733" s="14" t="str">
        <f>_xlfn.XLOOKUP(D2733,'Meal Info'!$A$4:$A$19,'Meal Info'!$B$4:$B$19)</f>
        <v>Tuna</v>
      </c>
      <c r="F2733" s="14" t="str">
        <f>_xlfn.XLOOKUP(D2733,'Meal Info'!$A$4:$A$19,'Meal Info'!$C$4:$C$19)</f>
        <v>Josh</v>
      </c>
      <c r="G2733" s="7">
        <v>31.7</v>
      </c>
      <c r="H2733" s="7">
        <f t="shared" si="172"/>
        <v>3.17</v>
      </c>
      <c r="I2733" s="7">
        <f t="shared" si="173"/>
        <v>34.869999999999997</v>
      </c>
      <c r="J2733" s="7">
        <v>7.0000000000000007E-2</v>
      </c>
      <c r="K2733" s="7">
        <f t="shared" si="170"/>
        <v>2.2190000000000003</v>
      </c>
      <c r="L2733" s="7" t="s">
        <v>29</v>
      </c>
      <c r="M2733" s="7">
        <v>5</v>
      </c>
      <c r="N2733" s="7">
        <f>INDEX('Delivery Distances'!$B$6:$K$20,MATCH('Sales Summary_working sheet'!L2733,'Delivery Distances'!$A$6:$A$20,0),MATCH('Sales Summary_working sheet'!M2733,'Delivery Distances'!$B$5:$K$5,0))</f>
        <v>14</v>
      </c>
      <c r="O2733" s="7" cm="1">
        <f t="array" ref="O2733">_xlfn.XLOOKUP(L2733,'Delivery Distances'!$A$6:$A$20,_xlfn.XLOOKUP('Sales Summary_working sheet'!M2733,'Delivery Distances'!$B$5:$K$5,'Delivery Distances'!$B$6:$K$20))</f>
        <v>14</v>
      </c>
      <c r="P2733" s="7">
        <f t="shared" si="171"/>
        <v>14</v>
      </c>
    </row>
    <row r="2734" spans="1:16" ht="15.75" customHeight="1" x14ac:dyDescent="0.15">
      <c r="A2734" s="13">
        <v>43998</v>
      </c>
      <c r="B2734" s="19" t="s">
        <v>5355</v>
      </c>
      <c r="C2734" s="7" t="s">
        <v>5042</v>
      </c>
      <c r="D2734" s="14">
        <v>2</v>
      </c>
      <c r="E2734" s="14" t="str">
        <f>_xlfn.XLOOKUP(D2734,'Meal Info'!$A$4:$A$19,'Meal Info'!$B$4:$B$19)</f>
        <v>Tuna</v>
      </c>
      <c r="F2734" s="14" t="str">
        <f>_xlfn.XLOOKUP(D2734,'Meal Info'!$A$4:$A$19,'Meal Info'!$C$4:$C$19)</f>
        <v>Josh</v>
      </c>
      <c r="G2734" s="7">
        <v>35.15</v>
      </c>
      <c r="H2734" s="7">
        <f t="shared" si="172"/>
        <v>3.5150000000000001</v>
      </c>
      <c r="I2734" s="7">
        <f t="shared" si="173"/>
        <v>38.664999999999999</v>
      </c>
      <c r="J2734" s="7">
        <v>0.34</v>
      </c>
      <c r="K2734" s="7">
        <f t="shared" si="170"/>
        <v>11.951000000000001</v>
      </c>
      <c r="L2734" s="7" t="s">
        <v>5078</v>
      </c>
      <c r="M2734" s="7">
        <v>9</v>
      </c>
      <c r="N2734" s="7">
        <f>INDEX('Delivery Distances'!$B$6:$K$20,MATCH('Sales Summary_working sheet'!L2734,'Delivery Distances'!$A$6:$A$20,0),MATCH('Sales Summary_working sheet'!M2734,'Delivery Distances'!$B$5:$K$5,0))</f>
        <v>6</v>
      </c>
      <c r="O2734" s="7" cm="1">
        <f t="array" ref="O2734">_xlfn.XLOOKUP(L2734,'Delivery Distances'!$A$6:$A$20,_xlfn.XLOOKUP('Sales Summary_working sheet'!M2734,'Delivery Distances'!$B$5:$K$5,'Delivery Distances'!$B$6:$K$20))</f>
        <v>6</v>
      </c>
      <c r="P2734" s="7">
        <f t="shared" si="171"/>
        <v>10</v>
      </c>
    </row>
    <row r="2735" spans="1:16" ht="15.75" customHeight="1" x14ac:dyDescent="0.15">
      <c r="A2735" s="13">
        <v>43998</v>
      </c>
      <c r="B2735" s="19" t="s">
        <v>5355</v>
      </c>
      <c r="C2735" s="7" t="s">
        <v>1033</v>
      </c>
      <c r="D2735" s="14">
        <v>11</v>
      </c>
      <c r="E2735" s="14" t="str">
        <f>_xlfn.XLOOKUP(D2735,'Meal Info'!$A$4:$A$19,'Meal Info'!$B$4:$B$19)</f>
        <v>Vitamin boost</v>
      </c>
      <c r="F2735" s="14" t="str">
        <f>_xlfn.XLOOKUP(D2735,'Meal Info'!$A$4:$A$19,'Meal Info'!$C$4:$C$19)</f>
        <v>Josh</v>
      </c>
      <c r="G2735" s="7">
        <v>96.12</v>
      </c>
      <c r="H2735" s="7">
        <f t="shared" si="172"/>
        <v>9.6120000000000019</v>
      </c>
      <c r="I2735" s="7">
        <f t="shared" si="173"/>
        <v>105.732</v>
      </c>
      <c r="J2735" s="7">
        <v>0.21</v>
      </c>
      <c r="K2735" s="7">
        <f t="shared" si="170"/>
        <v>20.185200000000002</v>
      </c>
      <c r="L2735" s="7" t="s">
        <v>28</v>
      </c>
      <c r="M2735" s="7">
        <v>9</v>
      </c>
      <c r="N2735" s="7">
        <f>INDEX('Delivery Distances'!$B$6:$K$20,MATCH('Sales Summary_working sheet'!L2735,'Delivery Distances'!$A$6:$A$20,0),MATCH('Sales Summary_working sheet'!M2735,'Delivery Distances'!$B$5:$K$5,0))</f>
        <v>8</v>
      </c>
      <c r="O2735" s="7" cm="1">
        <f t="array" ref="O2735">_xlfn.XLOOKUP(L2735,'Delivery Distances'!$A$6:$A$20,_xlfn.XLOOKUP('Sales Summary_working sheet'!M2735,'Delivery Distances'!$B$5:$K$5,'Delivery Distances'!$B$6:$K$20))</f>
        <v>8</v>
      </c>
      <c r="P2735" s="7">
        <f t="shared" si="171"/>
        <v>11</v>
      </c>
    </row>
    <row r="2736" spans="1:16" ht="15.75" customHeight="1" x14ac:dyDescent="0.15">
      <c r="A2736" s="13">
        <v>43998</v>
      </c>
      <c r="B2736" s="19" t="s">
        <v>5355</v>
      </c>
      <c r="C2736" s="7" t="s">
        <v>2234</v>
      </c>
      <c r="D2736" s="14">
        <v>11</v>
      </c>
      <c r="E2736" s="14" t="str">
        <f>_xlfn.XLOOKUP(D2736,'Meal Info'!$A$4:$A$19,'Meal Info'!$B$4:$B$19)</f>
        <v>Vitamin boost</v>
      </c>
      <c r="F2736" s="14" t="str">
        <f>_xlfn.XLOOKUP(D2736,'Meal Info'!$A$4:$A$19,'Meal Info'!$C$4:$C$19)</f>
        <v>Josh</v>
      </c>
      <c r="G2736" s="7">
        <v>88.48</v>
      </c>
      <c r="H2736" s="7">
        <f t="shared" si="172"/>
        <v>8.8480000000000008</v>
      </c>
      <c r="I2736" s="7">
        <f t="shared" si="173"/>
        <v>97.328000000000003</v>
      </c>
      <c r="J2736" s="7">
        <v>0.38</v>
      </c>
      <c r="K2736" s="7">
        <f t="shared" si="170"/>
        <v>33.622399999999999</v>
      </c>
      <c r="L2736" s="7" t="s">
        <v>5083</v>
      </c>
      <c r="M2736" s="7">
        <v>6</v>
      </c>
      <c r="N2736" s="7">
        <f>INDEX('Delivery Distances'!$B$6:$K$20,MATCH('Sales Summary_working sheet'!L2736,'Delivery Distances'!$A$6:$A$20,0),MATCH('Sales Summary_working sheet'!M2736,'Delivery Distances'!$B$5:$K$5,0))</f>
        <v>2</v>
      </c>
      <c r="O2736" s="7" cm="1">
        <f t="array" ref="O2736">_xlfn.XLOOKUP(L2736,'Delivery Distances'!$A$6:$A$20,_xlfn.XLOOKUP('Sales Summary_working sheet'!M2736,'Delivery Distances'!$B$5:$K$5,'Delivery Distances'!$B$6:$K$20))</f>
        <v>2</v>
      </c>
      <c r="P2736" s="7">
        <f t="shared" si="171"/>
        <v>6</v>
      </c>
    </row>
    <row r="2737" spans="1:16" ht="15.75" customHeight="1" x14ac:dyDescent="0.15">
      <c r="A2737" s="13">
        <v>43998</v>
      </c>
      <c r="B2737" s="19" t="s">
        <v>5355</v>
      </c>
      <c r="C2737" s="7" t="s">
        <v>1042</v>
      </c>
      <c r="D2737" s="14">
        <v>7</v>
      </c>
      <c r="E2737" s="14" t="str">
        <f>_xlfn.XLOOKUP(D2737,'Meal Info'!$A$4:$A$19,'Meal Info'!$B$4:$B$19)</f>
        <v>Vegan</v>
      </c>
      <c r="F2737" s="14" t="str">
        <f>_xlfn.XLOOKUP(D2737,'Meal Info'!$A$4:$A$19,'Meal Info'!$C$4:$C$19)</f>
        <v>Josh</v>
      </c>
      <c r="G2737" s="7">
        <v>37.840000000000003</v>
      </c>
      <c r="H2737" s="7">
        <f t="shared" si="172"/>
        <v>3.7840000000000007</v>
      </c>
      <c r="I2737" s="7">
        <f t="shared" si="173"/>
        <v>41.624000000000002</v>
      </c>
      <c r="J2737" s="7">
        <v>0.35</v>
      </c>
      <c r="K2737" s="7">
        <f t="shared" si="170"/>
        <v>13.244</v>
      </c>
      <c r="L2737" s="7" t="s">
        <v>27</v>
      </c>
      <c r="M2737" s="7">
        <v>7</v>
      </c>
      <c r="N2737" s="7">
        <f>INDEX('Delivery Distances'!$B$6:$K$20,MATCH('Sales Summary_working sheet'!L2737,'Delivery Distances'!$A$6:$A$20,0),MATCH('Sales Summary_working sheet'!M2737,'Delivery Distances'!$B$5:$K$5,0))</f>
        <v>14</v>
      </c>
      <c r="O2737" s="7" cm="1">
        <f t="array" ref="O2737">_xlfn.XLOOKUP(L2737,'Delivery Distances'!$A$6:$A$20,_xlfn.XLOOKUP('Sales Summary_working sheet'!M2737,'Delivery Distances'!$B$5:$K$5,'Delivery Distances'!$B$6:$K$20))</f>
        <v>14</v>
      </c>
      <c r="P2737" s="7">
        <f t="shared" si="171"/>
        <v>14</v>
      </c>
    </row>
    <row r="2738" spans="1:16" ht="15.75" customHeight="1" x14ac:dyDescent="0.15">
      <c r="A2738" s="13">
        <v>43998</v>
      </c>
      <c r="B2738" s="19" t="s">
        <v>5355</v>
      </c>
      <c r="C2738" s="7" t="s">
        <v>3038</v>
      </c>
      <c r="D2738" s="14">
        <v>11</v>
      </c>
      <c r="E2738" s="14" t="str">
        <f>_xlfn.XLOOKUP(D2738,'Meal Info'!$A$4:$A$19,'Meal Info'!$B$4:$B$19)</f>
        <v>Vitamin boost</v>
      </c>
      <c r="F2738" s="14" t="str">
        <f>_xlfn.XLOOKUP(D2738,'Meal Info'!$A$4:$A$19,'Meal Info'!$C$4:$C$19)</f>
        <v>Josh</v>
      </c>
      <c r="G2738" s="7">
        <v>66.16</v>
      </c>
      <c r="H2738" s="7">
        <f t="shared" si="172"/>
        <v>6.6159999999999997</v>
      </c>
      <c r="I2738" s="7">
        <f t="shared" si="173"/>
        <v>72.775999999999996</v>
      </c>
      <c r="J2738" s="7">
        <v>0.17</v>
      </c>
      <c r="K2738" s="7">
        <f t="shared" si="170"/>
        <v>11.247199999999999</v>
      </c>
      <c r="L2738" s="7" t="s">
        <v>5083</v>
      </c>
      <c r="M2738" s="7">
        <v>8</v>
      </c>
      <c r="N2738" s="7">
        <f>INDEX('Delivery Distances'!$B$6:$K$20,MATCH('Sales Summary_working sheet'!L2738,'Delivery Distances'!$A$6:$A$20,0),MATCH('Sales Summary_working sheet'!M2738,'Delivery Distances'!$B$5:$K$5,0))</f>
        <v>3</v>
      </c>
      <c r="O2738" s="7" cm="1">
        <f t="array" ref="O2738">_xlfn.XLOOKUP(L2738,'Delivery Distances'!$A$6:$A$20,_xlfn.XLOOKUP('Sales Summary_working sheet'!M2738,'Delivery Distances'!$B$5:$K$5,'Delivery Distances'!$B$6:$K$20))</f>
        <v>3</v>
      </c>
      <c r="P2738" s="7">
        <f t="shared" si="171"/>
        <v>7</v>
      </c>
    </row>
    <row r="2739" spans="1:16" ht="15.75" customHeight="1" x14ac:dyDescent="0.15">
      <c r="A2739" s="13">
        <v>43998</v>
      </c>
      <c r="B2739" s="19" t="s">
        <v>5355</v>
      </c>
      <c r="C2739" s="7" t="s">
        <v>4848</v>
      </c>
      <c r="D2739" s="14">
        <v>11</v>
      </c>
      <c r="E2739" s="14" t="str">
        <f>_xlfn.XLOOKUP(D2739,'Meal Info'!$A$4:$A$19,'Meal Info'!$B$4:$B$19)</f>
        <v>Vitamin boost</v>
      </c>
      <c r="F2739" s="14" t="str">
        <f>_xlfn.XLOOKUP(D2739,'Meal Info'!$A$4:$A$19,'Meal Info'!$C$4:$C$19)</f>
        <v>Josh</v>
      </c>
      <c r="G2739" s="7">
        <v>44.34</v>
      </c>
      <c r="H2739" s="7">
        <f t="shared" si="172"/>
        <v>4.4340000000000002</v>
      </c>
      <c r="I2739" s="7">
        <f t="shared" si="173"/>
        <v>48.774000000000001</v>
      </c>
      <c r="J2739" s="7">
        <v>0.2</v>
      </c>
      <c r="K2739" s="7">
        <f t="shared" si="170"/>
        <v>8.8680000000000003</v>
      </c>
      <c r="L2739" s="7" t="s">
        <v>5081</v>
      </c>
      <c r="M2739" s="7">
        <v>10</v>
      </c>
      <c r="N2739" s="7">
        <f>INDEX('Delivery Distances'!$B$6:$K$20,MATCH('Sales Summary_working sheet'!L2739,'Delivery Distances'!$A$6:$A$20,0),MATCH('Sales Summary_working sheet'!M2739,'Delivery Distances'!$B$5:$K$5,0))</f>
        <v>2</v>
      </c>
      <c r="O2739" s="7" cm="1">
        <f t="array" ref="O2739">_xlfn.XLOOKUP(L2739,'Delivery Distances'!$A$6:$A$20,_xlfn.XLOOKUP('Sales Summary_working sheet'!M2739,'Delivery Distances'!$B$5:$K$5,'Delivery Distances'!$B$6:$K$20))</f>
        <v>2</v>
      </c>
      <c r="P2739" s="7">
        <f t="shared" si="171"/>
        <v>6</v>
      </c>
    </row>
    <row r="2740" spans="1:16" ht="15.75" customHeight="1" x14ac:dyDescent="0.15">
      <c r="A2740" s="13">
        <v>43998</v>
      </c>
      <c r="B2740" s="19" t="s">
        <v>5355</v>
      </c>
      <c r="C2740" s="7" t="s">
        <v>4851</v>
      </c>
      <c r="D2740" s="14">
        <v>7</v>
      </c>
      <c r="E2740" s="14" t="str">
        <f>_xlfn.XLOOKUP(D2740,'Meal Info'!$A$4:$A$19,'Meal Info'!$B$4:$B$19)</f>
        <v>Vegan</v>
      </c>
      <c r="F2740" s="14" t="str">
        <f>_xlfn.XLOOKUP(D2740,'Meal Info'!$A$4:$A$19,'Meal Info'!$C$4:$C$19)</f>
        <v>Josh</v>
      </c>
      <c r="G2740" s="7">
        <v>35.68</v>
      </c>
      <c r="H2740" s="7">
        <f t="shared" si="172"/>
        <v>3.5680000000000001</v>
      </c>
      <c r="I2740" s="7">
        <f t="shared" si="173"/>
        <v>39.247999999999998</v>
      </c>
      <c r="J2740" s="7">
        <v>0.34</v>
      </c>
      <c r="K2740" s="7">
        <f t="shared" si="170"/>
        <v>12.131200000000002</v>
      </c>
      <c r="L2740" s="7" t="s">
        <v>5078</v>
      </c>
      <c r="M2740" s="7">
        <v>5</v>
      </c>
      <c r="N2740" s="7">
        <f>INDEX('Delivery Distances'!$B$6:$K$20,MATCH('Sales Summary_working sheet'!L2740,'Delivery Distances'!$A$6:$A$20,0),MATCH('Sales Summary_working sheet'!M2740,'Delivery Distances'!$B$5:$K$5,0))</f>
        <v>5</v>
      </c>
      <c r="O2740" s="7" cm="1">
        <f t="array" ref="O2740">_xlfn.XLOOKUP(L2740,'Delivery Distances'!$A$6:$A$20,_xlfn.XLOOKUP('Sales Summary_working sheet'!M2740,'Delivery Distances'!$B$5:$K$5,'Delivery Distances'!$B$6:$K$20))</f>
        <v>5</v>
      </c>
      <c r="P2740" s="7">
        <f t="shared" si="171"/>
        <v>9</v>
      </c>
    </row>
    <row r="2741" spans="1:16" ht="15.75" customHeight="1" x14ac:dyDescent="0.15">
      <c r="A2741" s="13">
        <v>43998</v>
      </c>
      <c r="B2741" s="19" t="s">
        <v>5355</v>
      </c>
      <c r="C2741" s="7" t="s">
        <v>2967</v>
      </c>
      <c r="D2741" s="14">
        <v>2</v>
      </c>
      <c r="E2741" s="14" t="str">
        <f>_xlfn.XLOOKUP(D2741,'Meal Info'!$A$4:$A$19,'Meal Info'!$B$4:$B$19)</f>
        <v>Tuna</v>
      </c>
      <c r="F2741" s="14" t="str">
        <f>_xlfn.XLOOKUP(D2741,'Meal Info'!$A$4:$A$19,'Meal Info'!$C$4:$C$19)</f>
        <v>Josh</v>
      </c>
      <c r="G2741" s="7">
        <v>26.49</v>
      </c>
      <c r="H2741" s="7">
        <f t="shared" si="172"/>
        <v>2.649</v>
      </c>
      <c r="I2741" s="7">
        <f t="shared" si="173"/>
        <v>29.138999999999999</v>
      </c>
      <c r="J2741" s="7">
        <v>0.25</v>
      </c>
      <c r="K2741" s="7">
        <f t="shared" si="170"/>
        <v>6.6224999999999996</v>
      </c>
      <c r="L2741" s="7" t="s">
        <v>30</v>
      </c>
      <c r="M2741" s="7">
        <v>7</v>
      </c>
      <c r="N2741" s="7">
        <f>INDEX('Delivery Distances'!$B$6:$K$20,MATCH('Sales Summary_working sheet'!L2741,'Delivery Distances'!$A$6:$A$20,0),MATCH('Sales Summary_working sheet'!M2741,'Delivery Distances'!$B$5:$K$5,0))</f>
        <v>9</v>
      </c>
      <c r="O2741" s="7" cm="1">
        <f t="array" ref="O2741">_xlfn.XLOOKUP(L2741,'Delivery Distances'!$A$6:$A$20,_xlfn.XLOOKUP('Sales Summary_working sheet'!M2741,'Delivery Distances'!$B$5:$K$5,'Delivery Distances'!$B$6:$K$20))</f>
        <v>9</v>
      </c>
      <c r="P2741" s="7">
        <f t="shared" si="171"/>
        <v>11.5</v>
      </c>
    </row>
    <row r="2742" spans="1:16" ht="15.75" customHeight="1" x14ac:dyDescent="0.15">
      <c r="A2742" s="13">
        <v>43998</v>
      </c>
      <c r="B2742" s="19" t="s">
        <v>5356</v>
      </c>
      <c r="C2742" s="7" t="s">
        <v>2577</v>
      </c>
      <c r="D2742" s="14">
        <v>11</v>
      </c>
      <c r="E2742" s="14" t="str">
        <f>_xlfn.XLOOKUP(D2742,'Meal Info'!$A$4:$A$19,'Meal Info'!$B$4:$B$19)</f>
        <v>Vitamin boost</v>
      </c>
      <c r="F2742" s="14" t="str">
        <f>_xlfn.XLOOKUP(D2742,'Meal Info'!$A$4:$A$19,'Meal Info'!$C$4:$C$19)</f>
        <v>Josh</v>
      </c>
      <c r="G2742" s="7">
        <v>90.73</v>
      </c>
      <c r="H2742" s="7">
        <f t="shared" si="172"/>
        <v>9.0730000000000004</v>
      </c>
      <c r="I2742" s="7">
        <f t="shared" si="173"/>
        <v>99.802999999999997</v>
      </c>
      <c r="J2742" s="7">
        <v>0.25</v>
      </c>
      <c r="K2742" s="7">
        <f t="shared" si="170"/>
        <v>22.682500000000001</v>
      </c>
      <c r="L2742" s="7" t="s">
        <v>30</v>
      </c>
      <c r="M2742" s="7">
        <v>5</v>
      </c>
      <c r="N2742" s="7">
        <f>INDEX('Delivery Distances'!$B$6:$K$20,MATCH('Sales Summary_working sheet'!L2742,'Delivery Distances'!$A$6:$A$20,0),MATCH('Sales Summary_working sheet'!M2742,'Delivery Distances'!$B$5:$K$5,0))</f>
        <v>18</v>
      </c>
      <c r="O2742" s="7" cm="1">
        <f t="array" ref="O2742">_xlfn.XLOOKUP(L2742,'Delivery Distances'!$A$6:$A$20,_xlfn.XLOOKUP('Sales Summary_working sheet'!M2742,'Delivery Distances'!$B$5:$K$5,'Delivery Distances'!$B$6:$K$20))</f>
        <v>18</v>
      </c>
      <c r="P2742" s="7">
        <f t="shared" si="171"/>
        <v>16</v>
      </c>
    </row>
    <row r="2743" spans="1:16" ht="15.75" customHeight="1" x14ac:dyDescent="0.15">
      <c r="A2743" s="13">
        <v>43998</v>
      </c>
      <c r="B2743" s="19" t="s">
        <v>5356</v>
      </c>
      <c r="C2743" s="7" t="s">
        <v>5052</v>
      </c>
      <c r="D2743" s="14">
        <v>7</v>
      </c>
      <c r="E2743" s="14" t="str">
        <f>_xlfn.XLOOKUP(D2743,'Meal Info'!$A$4:$A$19,'Meal Info'!$B$4:$B$19)</f>
        <v>Vegan</v>
      </c>
      <c r="F2743" s="14" t="str">
        <f>_xlfn.XLOOKUP(D2743,'Meal Info'!$A$4:$A$19,'Meal Info'!$C$4:$C$19)</f>
        <v>Josh</v>
      </c>
      <c r="G2743" s="7">
        <v>93.2</v>
      </c>
      <c r="H2743" s="7">
        <f t="shared" si="172"/>
        <v>9.32</v>
      </c>
      <c r="I2743" s="7">
        <f t="shared" si="173"/>
        <v>102.52000000000001</v>
      </c>
      <c r="J2743" s="7">
        <v>0.3</v>
      </c>
      <c r="K2743" s="7">
        <f t="shared" si="170"/>
        <v>27.96</v>
      </c>
      <c r="L2743" s="7" t="s">
        <v>5078</v>
      </c>
      <c r="M2743" s="7">
        <v>2</v>
      </c>
      <c r="N2743" s="7">
        <f>INDEX('Delivery Distances'!$B$6:$K$20,MATCH('Sales Summary_working sheet'!L2743,'Delivery Distances'!$A$6:$A$20,0),MATCH('Sales Summary_working sheet'!M2743,'Delivery Distances'!$B$5:$K$5,0))</f>
        <v>2</v>
      </c>
      <c r="O2743" s="7" cm="1">
        <f t="array" ref="O2743">_xlfn.XLOOKUP(L2743,'Delivery Distances'!$A$6:$A$20,_xlfn.XLOOKUP('Sales Summary_working sheet'!M2743,'Delivery Distances'!$B$5:$K$5,'Delivery Distances'!$B$6:$K$20))</f>
        <v>2</v>
      </c>
      <c r="P2743" s="7">
        <f t="shared" si="171"/>
        <v>6</v>
      </c>
    </row>
    <row r="2744" spans="1:16" ht="15.75" customHeight="1" x14ac:dyDescent="0.15">
      <c r="A2744" s="13">
        <v>43998</v>
      </c>
      <c r="B2744" s="19" t="s">
        <v>5356</v>
      </c>
      <c r="C2744" s="7" t="s">
        <v>3020</v>
      </c>
      <c r="D2744" s="14">
        <v>11</v>
      </c>
      <c r="E2744" s="14" t="str">
        <f>_xlfn.XLOOKUP(D2744,'Meal Info'!$A$4:$A$19,'Meal Info'!$B$4:$B$19)</f>
        <v>Vitamin boost</v>
      </c>
      <c r="F2744" s="14" t="str">
        <f>_xlfn.XLOOKUP(D2744,'Meal Info'!$A$4:$A$19,'Meal Info'!$C$4:$C$19)</f>
        <v>Josh</v>
      </c>
      <c r="G2744" s="7">
        <v>72.349999999999994</v>
      </c>
      <c r="H2744" s="7">
        <f t="shared" si="172"/>
        <v>7.2349999999999994</v>
      </c>
      <c r="I2744" s="7">
        <f t="shared" si="173"/>
        <v>79.584999999999994</v>
      </c>
      <c r="J2744" s="7">
        <v>0.2</v>
      </c>
      <c r="K2744" s="7">
        <f t="shared" si="170"/>
        <v>14.469999999999999</v>
      </c>
      <c r="L2744" s="7" t="s">
        <v>5076</v>
      </c>
      <c r="M2744" s="7">
        <v>4</v>
      </c>
      <c r="N2744" s="7">
        <f>INDEX('Delivery Distances'!$B$6:$K$20,MATCH('Sales Summary_working sheet'!L2744,'Delivery Distances'!$A$6:$A$20,0),MATCH('Sales Summary_working sheet'!M2744,'Delivery Distances'!$B$5:$K$5,0))</f>
        <v>11</v>
      </c>
      <c r="O2744" s="7" cm="1">
        <f t="array" ref="O2744">_xlfn.XLOOKUP(L2744,'Delivery Distances'!$A$6:$A$20,_xlfn.XLOOKUP('Sales Summary_working sheet'!M2744,'Delivery Distances'!$B$5:$K$5,'Delivery Distances'!$B$6:$K$20))</f>
        <v>11</v>
      </c>
      <c r="P2744" s="7">
        <f t="shared" si="171"/>
        <v>12.5</v>
      </c>
    </row>
    <row r="2745" spans="1:16" ht="15.75" customHeight="1" x14ac:dyDescent="0.15">
      <c r="A2745" s="13">
        <v>43998</v>
      </c>
      <c r="B2745" s="19" t="s">
        <v>5356</v>
      </c>
      <c r="C2745" s="7" t="s">
        <v>4025</v>
      </c>
      <c r="D2745" s="14">
        <v>11</v>
      </c>
      <c r="E2745" s="14" t="str">
        <f>_xlfn.XLOOKUP(D2745,'Meal Info'!$A$4:$A$19,'Meal Info'!$B$4:$B$19)</f>
        <v>Vitamin boost</v>
      </c>
      <c r="F2745" s="14" t="str">
        <f>_xlfn.XLOOKUP(D2745,'Meal Info'!$A$4:$A$19,'Meal Info'!$C$4:$C$19)</f>
        <v>Josh</v>
      </c>
      <c r="G2745" s="7">
        <v>57.27</v>
      </c>
      <c r="H2745" s="7">
        <f t="shared" si="172"/>
        <v>5.7270000000000003</v>
      </c>
      <c r="I2745" s="7">
        <f t="shared" si="173"/>
        <v>62.997</v>
      </c>
      <c r="J2745" s="7">
        <v>0.18</v>
      </c>
      <c r="K2745" s="7">
        <f t="shared" si="170"/>
        <v>10.3086</v>
      </c>
      <c r="L2745" s="7" t="s">
        <v>27</v>
      </c>
      <c r="M2745" s="7">
        <v>10</v>
      </c>
      <c r="N2745" s="7">
        <f>INDEX('Delivery Distances'!$B$6:$K$20,MATCH('Sales Summary_working sheet'!L2745,'Delivery Distances'!$A$6:$A$20,0),MATCH('Sales Summary_working sheet'!M2745,'Delivery Distances'!$B$5:$K$5,0))</f>
        <v>18</v>
      </c>
      <c r="O2745" s="7" cm="1">
        <f t="array" ref="O2745">_xlfn.XLOOKUP(L2745,'Delivery Distances'!$A$6:$A$20,_xlfn.XLOOKUP('Sales Summary_working sheet'!M2745,'Delivery Distances'!$B$5:$K$5,'Delivery Distances'!$B$6:$K$20))</f>
        <v>18</v>
      </c>
      <c r="P2745" s="7">
        <f t="shared" si="171"/>
        <v>16</v>
      </c>
    </row>
    <row r="2746" spans="1:16" ht="15.75" customHeight="1" x14ac:dyDescent="0.15">
      <c r="A2746" s="13">
        <v>43998</v>
      </c>
      <c r="B2746" s="19" t="s">
        <v>5356</v>
      </c>
      <c r="C2746" s="7" t="s">
        <v>4922</v>
      </c>
      <c r="D2746" s="14">
        <v>11</v>
      </c>
      <c r="E2746" s="14" t="str">
        <f>_xlfn.XLOOKUP(D2746,'Meal Info'!$A$4:$A$19,'Meal Info'!$B$4:$B$19)</f>
        <v>Vitamin boost</v>
      </c>
      <c r="F2746" s="14" t="str">
        <f>_xlfn.XLOOKUP(D2746,'Meal Info'!$A$4:$A$19,'Meal Info'!$C$4:$C$19)</f>
        <v>Josh</v>
      </c>
      <c r="G2746" s="7">
        <v>2.4</v>
      </c>
      <c r="H2746" s="7">
        <f t="shared" si="172"/>
        <v>0.24</v>
      </c>
      <c r="I2746" s="7">
        <f t="shared" si="173"/>
        <v>2.6399999999999997</v>
      </c>
      <c r="J2746" s="7">
        <v>0.36</v>
      </c>
      <c r="K2746" s="7">
        <f t="shared" si="170"/>
        <v>0.86399999999999999</v>
      </c>
      <c r="L2746" s="7" t="s">
        <v>5080</v>
      </c>
      <c r="M2746" s="7">
        <v>1</v>
      </c>
      <c r="N2746" s="7">
        <f>INDEX('Delivery Distances'!$B$6:$K$20,MATCH('Sales Summary_working sheet'!L2746,'Delivery Distances'!$A$6:$A$20,0),MATCH('Sales Summary_working sheet'!M2746,'Delivery Distances'!$B$5:$K$5,0))</f>
        <v>2</v>
      </c>
      <c r="O2746" s="7" cm="1">
        <f t="array" ref="O2746">_xlfn.XLOOKUP(L2746,'Delivery Distances'!$A$6:$A$20,_xlfn.XLOOKUP('Sales Summary_working sheet'!M2746,'Delivery Distances'!$B$5:$K$5,'Delivery Distances'!$B$6:$K$20))</f>
        <v>2</v>
      </c>
      <c r="P2746" s="7">
        <f t="shared" si="171"/>
        <v>6</v>
      </c>
    </row>
    <row r="2747" spans="1:16" ht="15.75" customHeight="1" x14ac:dyDescent="0.15">
      <c r="A2747" s="13">
        <v>43998</v>
      </c>
      <c r="B2747" s="19" t="s">
        <v>5356</v>
      </c>
      <c r="C2747" s="7" t="s">
        <v>2742</v>
      </c>
      <c r="D2747" s="14">
        <v>7</v>
      </c>
      <c r="E2747" s="14" t="str">
        <f>_xlfn.XLOOKUP(D2747,'Meal Info'!$A$4:$A$19,'Meal Info'!$B$4:$B$19)</f>
        <v>Vegan</v>
      </c>
      <c r="F2747" s="14" t="str">
        <f>_xlfn.XLOOKUP(D2747,'Meal Info'!$A$4:$A$19,'Meal Info'!$C$4:$C$19)</f>
        <v>Josh</v>
      </c>
      <c r="G2747" s="7">
        <v>86.64</v>
      </c>
      <c r="H2747" s="7">
        <f t="shared" si="172"/>
        <v>8.6639999999999997</v>
      </c>
      <c r="I2747" s="7">
        <f t="shared" si="173"/>
        <v>95.304000000000002</v>
      </c>
      <c r="J2747" s="7">
        <v>0.27</v>
      </c>
      <c r="K2747" s="7">
        <f t="shared" si="170"/>
        <v>23.392800000000001</v>
      </c>
      <c r="L2747" s="7" t="s">
        <v>28</v>
      </c>
      <c r="M2747" s="7">
        <v>4</v>
      </c>
      <c r="N2747" s="7">
        <f>INDEX('Delivery Distances'!$B$6:$K$20,MATCH('Sales Summary_working sheet'!L2747,'Delivery Distances'!$A$6:$A$20,0),MATCH('Sales Summary_working sheet'!M2747,'Delivery Distances'!$B$5:$K$5,0))</f>
        <v>8</v>
      </c>
      <c r="O2747" s="7" cm="1">
        <f t="array" ref="O2747">_xlfn.XLOOKUP(L2747,'Delivery Distances'!$A$6:$A$20,_xlfn.XLOOKUP('Sales Summary_working sheet'!M2747,'Delivery Distances'!$B$5:$K$5,'Delivery Distances'!$B$6:$K$20))</f>
        <v>8</v>
      </c>
      <c r="P2747" s="7">
        <f t="shared" si="171"/>
        <v>11</v>
      </c>
    </row>
    <row r="2748" spans="1:16" ht="15.75" customHeight="1" x14ac:dyDescent="0.15">
      <c r="A2748" s="13">
        <v>43998</v>
      </c>
      <c r="B2748" s="19" t="s">
        <v>5356</v>
      </c>
      <c r="C2748" s="7" t="s">
        <v>430</v>
      </c>
      <c r="D2748" s="14">
        <v>11</v>
      </c>
      <c r="E2748" s="14" t="str">
        <f>_xlfn.XLOOKUP(D2748,'Meal Info'!$A$4:$A$19,'Meal Info'!$B$4:$B$19)</f>
        <v>Vitamin boost</v>
      </c>
      <c r="F2748" s="14" t="str">
        <f>_xlfn.XLOOKUP(D2748,'Meal Info'!$A$4:$A$19,'Meal Info'!$C$4:$C$19)</f>
        <v>Josh</v>
      </c>
      <c r="G2748" s="7">
        <v>68.540000000000006</v>
      </c>
      <c r="H2748" s="7">
        <f t="shared" si="172"/>
        <v>6.854000000000001</v>
      </c>
      <c r="I2748" s="7">
        <f t="shared" si="173"/>
        <v>75.394000000000005</v>
      </c>
      <c r="J2748" s="7">
        <v>7.0000000000000007E-2</v>
      </c>
      <c r="K2748" s="7">
        <f t="shared" si="170"/>
        <v>4.7978000000000005</v>
      </c>
      <c r="L2748" s="7" t="s">
        <v>27</v>
      </c>
      <c r="M2748" s="7">
        <v>6</v>
      </c>
      <c r="N2748" s="7">
        <f>INDEX('Delivery Distances'!$B$6:$K$20,MATCH('Sales Summary_working sheet'!L2748,'Delivery Distances'!$A$6:$A$20,0),MATCH('Sales Summary_working sheet'!M2748,'Delivery Distances'!$B$5:$K$5,0))</f>
        <v>9</v>
      </c>
      <c r="O2748" s="7" cm="1">
        <f t="array" ref="O2748">_xlfn.XLOOKUP(L2748,'Delivery Distances'!$A$6:$A$20,_xlfn.XLOOKUP('Sales Summary_working sheet'!M2748,'Delivery Distances'!$B$5:$K$5,'Delivery Distances'!$B$6:$K$20))</f>
        <v>9</v>
      </c>
      <c r="P2748" s="7">
        <f t="shared" si="171"/>
        <v>11.5</v>
      </c>
    </row>
    <row r="2749" spans="1:16" ht="15.75" customHeight="1" x14ac:dyDescent="0.15">
      <c r="A2749" s="13">
        <v>43998</v>
      </c>
      <c r="B2749" s="19" t="s">
        <v>5356</v>
      </c>
      <c r="C2749" s="7" t="s">
        <v>1029</v>
      </c>
      <c r="D2749" s="14">
        <v>7</v>
      </c>
      <c r="E2749" s="14" t="str">
        <f>_xlfn.XLOOKUP(D2749,'Meal Info'!$A$4:$A$19,'Meal Info'!$B$4:$B$19)</f>
        <v>Vegan</v>
      </c>
      <c r="F2749" s="14" t="str">
        <f>_xlfn.XLOOKUP(D2749,'Meal Info'!$A$4:$A$19,'Meal Info'!$C$4:$C$19)</f>
        <v>Josh</v>
      </c>
      <c r="G2749" s="7">
        <v>12.27</v>
      </c>
      <c r="H2749" s="7">
        <f t="shared" si="172"/>
        <v>1.2270000000000001</v>
      </c>
      <c r="I2749" s="7">
        <f t="shared" si="173"/>
        <v>13.497</v>
      </c>
      <c r="J2749" s="7">
        <v>0.13</v>
      </c>
      <c r="K2749" s="7">
        <f t="shared" si="170"/>
        <v>1.5951</v>
      </c>
      <c r="L2749" s="7" t="s">
        <v>27</v>
      </c>
      <c r="M2749" s="7">
        <v>9</v>
      </c>
      <c r="N2749" s="7">
        <f>INDEX('Delivery Distances'!$B$6:$K$20,MATCH('Sales Summary_working sheet'!L2749,'Delivery Distances'!$A$6:$A$20,0),MATCH('Sales Summary_working sheet'!M2749,'Delivery Distances'!$B$5:$K$5,0))</f>
        <v>9</v>
      </c>
      <c r="O2749" s="7" cm="1">
        <f t="array" ref="O2749">_xlfn.XLOOKUP(L2749,'Delivery Distances'!$A$6:$A$20,_xlfn.XLOOKUP('Sales Summary_working sheet'!M2749,'Delivery Distances'!$B$5:$K$5,'Delivery Distances'!$B$6:$K$20))</f>
        <v>9</v>
      </c>
      <c r="P2749" s="7">
        <f t="shared" si="171"/>
        <v>11.5</v>
      </c>
    </row>
    <row r="2750" spans="1:16" ht="15.75" customHeight="1" x14ac:dyDescent="0.15">
      <c r="A2750" s="13">
        <v>43998</v>
      </c>
      <c r="B2750" s="19" t="s">
        <v>5356</v>
      </c>
      <c r="C2750" s="7" t="s">
        <v>4422</v>
      </c>
      <c r="D2750" s="14">
        <v>7</v>
      </c>
      <c r="E2750" s="14" t="str">
        <f>_xlfn.XLOOKUP(D2750,'Meal Info'!$A$4:$A$19,'Meal Info'!$B$4:$B$19)</f>
        <v>Vegan</v>
      </c>
      <c r="F2750" s="14" t="str">
        <f>_xlfn.XLOOKUP(D2750,'Meal Info'!$A$4:$A$19,'Meal Info'!$C$4:$C$19)</f>
        <v>Josh</v>
      </c>
      <c r="G2750" s="7">
        <v>42.08</v>
      </c>
      <c r="H2750" s="7">
        <f t="shared" si="172"/>
        <v>4.2080000000000002</v>
      </c>
      <c r="I2750" s="7">
        <f t="shared" si="173"/>
        <v>46.287999999999997</v>
      </c>
      <c r="J2750" s="7">
        <v>0.13</v>
      </c>
      <c r="K2750" s="7">
        <f t="shared" si="170"/>
        <v>5.4703999999999997</v>
      </c>
      <c r="L2750" s="7" t="s">
        <v>30</v>
      </c>
      <c r="M2750" s="7">
        <v>3</v>
      </c>
      <c r="N2750" s="7">
        <f>INDEX('Delivery Distances'!$B$6:$K$20,MATCH('Sales Summary_working sheet'!L2750,'Delivery Distances'!$A$6:$A$20,0),MATCH('Sales Summary_working sheet'!M2750,'Delivery Distances'!$B$5:$K$5,0))</f>
        <v>9</v>
      </c>
      <c r="O2750" s="7" cm="1">
        <f t="array" ref="O2750">_xlfn.XLOOKUP(L2750,'Delivery Distances'!$A$6:$A$20,_xlfn.XLOOKUP('Sales Summary_working sheet'!M2750,'Delivery Distances'!$B$5:$K$5,'Delivery Distances'!$B$6:$K$20))</f>
        <v>9</v>
      </c>
      <c r="P2750" s="7">
        <f t="shared" si="171"/>
        <v>11.5</v>
      </c>
    </row>
    <row r="2751" spans="1:16" ht="15.75" customHeight="1" x14ac:dyDescent="0.15">
      <c r="A2751" s="13">
        <v>43998</v>
      </c>
      <c r="B2751" s="19" t="s">
        <v>5356</v>
      </c>
      <c r="C2751" s="7" t="s">
        <v>1257</v>
      </c>
      <c r="D2751" s="14">
        <v>7</v>
      </c>
      <c r="E2751" s="14" t="str">
        <f>_xlfn.XLOOKUP(D2751,'Meal Info'!$A$4:$A$19,'Meal Info'!$B$4:$B$19)</f>
        <v>Vegan</v>
      </c>
      <c r="F2751" s="14" t="str">
        <f>_xlfn.XLOOKUP(D2751,'Meal Info'!$A$4:$A$19,'Meal Info'!$C$4:$C$19)</f>
        <v>Josh</v>
      </c>
      <c r="G2751" s="7">
        <v>23.74</v>
      </c>
      <c r="H2751" s="7">
        <f t="shared" si="172"/>
        <v>2.3740000000000001</v>
      </c>
      <c r="I2751" s="7">
        <f t="shared" si="173"/>
        <v>26.113999999999997</v>
      </c>
      <c r="J2751" s="7">
        <v>0.13</v>
      </c>
      <c r="K2751" s="7">
        <f t="shared" si="170"/>
        <v>3.0861999999999998</v>
      </c>
      <c r="L2751" s="7" t="s">
        <v>5080</v>
      </c>
      <c r="M2751" s="7">
        <v>5</v>
      </c>
      <c r="N2751" s="7">
        <f>INDEX('Delivery Distances'!$B$6:$K$20,MATCH('Sales Summary_working sheet'!L2751,'Delivery Distances'!$A$6:$A$20,0),MATCH('Sales Summary_working sheet'!M2751,'Delivery Distances'!$B$5:$K$5,0))</f>
        <v>5</v>
      </c>
      <c r="O2751" s="7" cm="1">
        <f t="array" ref="O2751">_xlfn.XLOOKUP(L2751,'Delivery Distances'!$A$6:$A$20,_xlfn.XLOOKUP('Sales Summary_working sheet'!M2751,'Delivery Distances'!$B$5:$K$5,'Delivery Distances'!$B$6:$K$20))</f>
        <v>5</v>
      </c>
      <c r="P2751" s="7">
        <f t="shared" si="171"/>
        <v>9</v>
      </c>
    </row>
    <row r="2752" spans="1:16" ht="15.75" customHeight="1" x14ac:dyDescent="0.15">
      <c r="A2752" s="13">
        <v>43998</v>
      </c>
      <c r="B2752" s="19" t="s">
        <v>5356</v>
      </c>
      <c r="C2752" s="7" t="s">
        <v>4969</v>
      </c>
      <c r="D2752" s="14">
        <v>11</v>
      </c>
      <c r="E2752" s="14" t="str">
        <f>_xlfn.XLOOKUP(D2752,'Meal Info'!$A$4:$A$19,'Meal Info'!$B$4:$B$19)</f>
        <v>Vitamin boost</v>
      </c>
      <c r="F2752" s="14" t="str">
        <f>_xlfn.XLOOKUP(D2752,'Meal Info'!$A$4:$A$19,'Meal Info'!$C$4:$C$19)</f>
        <v>Josh</v>
      </c>
      <c r="G2752" s="7">
        <v>46.02</v>
      </c>
      <c r="H2752" s="7">
        <f t="shared" si="172"/>
        <v>4.6020000000000003</v>
      </c>
      <c r="I2752" s="7">
        <f t="shared" si="173"/>
        <v>50.622</v>
      </c>
      <c r="J2752" s="7">
        <v>0.2</v>
      </c>
      <c r="K2752" s="7">
        <f t="shared" si="170"/>
        <v>9.2040000000000006</v>
      </c>
      <c r="L2752" s="7" t="s">
        <v>5077</v>
      </c>
      <c r="M2752" s="7">
        <v>10</v>
      </c>
      <c r="N2752" s="7">
        <f>INDEX('Delivery Distances'!$B$6:$K$20,MATCH('Sales Summary_working sheet'!L2752,'Delivery Distances'!$A$6:$A$20,0),MATCH('Sales Summary_working sheet'!M2752,'Delivery Distances'!$B$5:$K$5,0))</f>
        <v>6</v>
      </c>
      <c r="O2752" s="7" cm="1">
        <f t="array" ref="O2752">_xlfn.XLOOKUP(L2752,'Delivery Distances'!$A$6:$A$20,_xlfn.XLOOKUP('Sales Summary_working sheet'!M2752,'Delivery Distances'!$B$5:$K$5,'Delivery Distances'!$B$6:$K$20))</f>
        <v>6</v>
      </c>
      <c r="P2752" s="7">
        <f t="shared" si="171"/>
        <v>10</v>
      </c>
    </row>
    <row r="2753" spans="1:16" ht="15.75" customHeight="1" x14ac:dyDescent="0.15">
      <c r="A2753" s="13">
        <v>43998</v>
      </c>
      <c r="B2753" s="19" t="s">
        <v>5356</v>
      </c>
      <c r="C2753" s="7" t="s">
        <v>4674</v>
      </c>
      <c r="D2753" s="14">
        <v>7</v>
      </c>
      <c r="E2753" s="14" t="str">
        <f>_xlfn.XLOOKUP(D2753,'Meal Info'!$A$4:$A$19,'Meal Info'!$B$4:$B$19)</f>
        <v>Vegan</v>
      </c>
      <c r="F2753" s="14" t="str">
        <f>_xlfn.XLOOKUP(D2753,'Meal Info'!$A$4:$A$19,'Meal Info'!$C$4:$C$19)</f>
        <v>Josh</v>
      </c>
      <c r="G2753" s="7">
        <v>30.29</v>
      </c>
      <c r="H2753" s="7">
        <f t="shared" si="172"/>
        <v>3.0289999999999999</v>
      </c>
      <c r="I2753" s="7">
        <f t="shared" si="173"/>
        <v>33.319000000000003</v>
      </c>
      <c r="J2753" s="7">
        <v>0.22</v>
      </c>
      <c r="K2753" s="7">
        <f t="shared" si="170"/>
        <v>6.6638000000000002</v>
      </c>
      <c r="L2753" s="7" t="s">
        <v>31</v>
      </c>
      <c r="M2753" s="7">
        <v>5</v>
      </c>
      <c r="N2753" s="7">
        <f>INDEX('Delivery Distances'!$B$6:$K$20,MATCH('Sales Summary_working sheet'!L2753,'Delivery Distances'!$A$6:$A$20,0),MATCH('Sales Summary_working sheet'!M2753,'Delivery Distances'!$B$5:$K$5,0))</f>
        <v>3</v>
      </c>
      <c r="O2753" s="7" cm="1">
        <f t="array" ref="O2753">_xlfn.XLOOKUP(L2753,'Delivery Distances'!$A$6:$A$20,_xlfn.XLOOKUP('Sales Summary_working sheet'!M2753,'Delivery Distances'!$B$5:$K$5,'Delivery Distances'!$B$6:$K$20))</f>
        <v>3</v>
      </c>
      <c r="P2753" s="7">
        <f t="shared" si="171"/>
        <v>7</v>
      </c>
    </row>
    <row r="2754" spans="1:16" ht="15.75" customHeight="1" x14ac:dyDescent="0.15">
      <c r="A2754" s="13">
        <v>43998</v>
      </c>
      <c r="B2754" s="19" t="s">
        <v>5356</v>
      </c>
      <c r="C2754" s="7" t="s">
        <v>3217</v>
      </c>
      <c r="D2754" s="14">
        <v>11</v>
      </c>
      <c r="E2754" s="14" t="str">
        <f>_xlfn.XLOOKUP(D2754,'Meal Info'!$A$4:$A$19,'Meal Info'!$B$4:$B$19)</f>
        <v>Vitamin boost</v>
      </c>
      <c r="F2754" s="14" t="str">
        <f>_xlfn.XLOOKUP(D2754,'Meal Info'!$A$4:$A$19,'Meal Info'!$C$4:$C$19)</f>
        <v>Josh</v>
      </c>
      <c r="G2754" s="7">
        <v>97.19</v>
      </c>
      <c r="H2754" s="7">
        <f t="shared" si="172"/>
        <v>9.7190000000000012</v>
      </c>
      <c r="I2754" s="7">
        <f t="shared" si="173"/>
        <v>106.90899999999999</v>
      </c>
      <c r="J2754" s="7">
        <v>0.2</v>
      </c>
      <c r="K2754" s="7">
        <f t="shared" si="170"/>
        <v>19.438000000000002</v>
      </c>
      <c r="L2754" s="7" t="s">
        <v>5081</v>
      </c>
      <c r="M2754" s="7">
        <v>10</v>
      </c>
      <c r="N2754" s="7">
        <f>INDEX('Delivery Distances'!$B$6:$K$20,MATCH('Sales Summary_working sheet'!L2754,'Delivery Distances'!$A$6:$A$20,0),MATCH('Sales Summary_working sheet'!M2754,'Delivery Distances'!$B$5:$K$5,0))</f>
        <v>2</v>
      </c>
      <c r="O2754" s="7" cm="1">
        <f t="array" ref="O2754">_xlfn.XLOOKUP(L2754,'Delivery Distances'!$A$6:$A$20,_xlfn.XLOOKUP('Sales Summary_working sheet'!M2754,'Delivery Distances'!$B$5:$K$5,'Delivery Distances'!$B$6:$K$20))</f>
        <v>2</v>
      </c>
      <c r="P2754" s="7">
        <f t="shared" si="171"/>
        <v>6</v>
      </c>
    </row>
    <row r="2755" spans="1:16" ht="15.75" customHeight="1" x14ac:dyDescent="0.15">
      <c r="A2755" s="13">
        <v>43998</v>
      </c>
      <c r="B2755" s="19" t="s">
        <v>5357</v>
      </c>
      <c r="C2755" s="7" t="s">
        <v>4661</v>
      </c>
      <c r="D2755" s="14">
        <v>11</v>
      </c>
      <c r="E2755" s="14" t="str">
        <f>_xlfn.XLOOKUP(D2755,'Meal Info'!$A$4:$A$19,'Meal Info'!$B$4:$B$19)</f>
        <v>Vitamin boost</v>
      </c>
      <c r="F2755" s="14" t="str">
        <f>_xlfn.XLOOKUP(D2755,'Meal Info'!$A$4:$A$19,'Meal Info'!$C$4:$C$19)</f>
        <v>Josh</v>
      </c>
      <c r="G2755" s="7">
        <v>21.65</v>
      </c>
      <c r="H2755" s="7">
        <f t="shared" si="172"/>
        <v>2.165</v>
      </c>
      <c r="I2755" s="7">
        <f t="shared" si="173"/>
        <v>23.814999999999998</v>
      </c>
      <c r="J2755" s="7">
        <v>0.38</v>
      </c>
      <c r="K2755" s="7">
        <f t="shared" si="170"/>
        <v>8.2270000000000003</v>
      </c>
      <c r="L2755" s="7" t="s">
        <v>30</v>
      </c>
      <c r="M2755" s="7">
        <v>10</v>
      </c>
      <c r="N2755" s="7">
        <f>INDEX('Delivery Distances'!$B$6:$K$20,MATCH('Sales Summary_working sheet'!L2755,'Delivery Distances'!$A$6:$A$20,0),MATCH('Sales Summary_working sheet'!M2755,'Delivery Distances'!$B$5:$K$5,0))</f>
        <v>15</v>
      </c>
      <c r="O2755" s="7" cm="1">
        <f t="array" ref="O2755">_xlfn.XLOOKUP(L2755,'Delivery Distances'!$A$6:$A$20,_xlfn.XLOOKUP('Sales Summary_working sheet'!M2755,'Delivery Distances'!$B$5:$K$5,'Delivery Distances'!$B$6:$K$20))</f>
        <v>15</v>
      </c>
      <c r="P2755" s="7">
        <f t="shared" si="171"/>
        <v>14.5</v>
      </c>
    </row>
    <row r="2756" spans="1:16" ht="15.75" customHeight="1" x14ac:dyDescent="0.15">
      <c r="A2756" s="13">
        <v>43998</v>
      </c>
      <c r="B2756" s="19" t="s">
        <v>5357</v>
      </c>
      <c r="C2756" s="7" t="s">
        <v>1300</v>
      </c>
      <c r="D2756" s="14">
        <v>7</v>
      </c>
      <c r="E2756" s="14" t="str">
        <f>_xlfn.XLOOKUP(D2756,'Meal Info'!$A$4:$A$19,'Meal Info'!$B$4:$B$19)</f>
        <v>Vegan</v>
      </c>
      <c r="F2756" s="14" t="str">
        <f>_xlfn.XLOOKUP(D2756,'Meal Info'!$A$4:$A$19,'Meal Info'!$C$4:$C$19)</f>
        <v>Josh</v>
      </c>
      <c r="G2756" s="7">
        <v>36.61</v>
      </c>
      <c r="H2756" s="7">
        <f t="shared" si="172"/>
        <v>3.661</v>
      </c>
      <c r="I2756" s="7">
        <f t="shared" si="173"/>
        <v>40.271000000000001</v>
      </c>
      <c r="J2756" s="7">
        <v>0.4</v>
      </c>
      <c r="K2756" s="7">
        <f t="shared" si="170"/>
        <v>14.644</v>
      </c>
      <c r="L2756" s="7" t="s">
        <v>28</v>
      </c>
      <c r="M2756" s="7">
        <v>8</v>
      </c>
      <c r="N2756" s="7">
        <f>INDEX('Delivery Distances'!$B$6:$K$20,MATCH('Sales Summary_working sheet'!L2756,'Delivery Distances'!$A$6:$A$20,0),MATCH('Sales Summary_working sheet'!M2756,'Delivery Distances'!$B$5:$K$5,0))</f>
        <v>17</v>
      </c>
      <c r="O2756" s="7" cm="1">
        <f t="array" ref="O2756">_xlfn.XLOOKUP(L2756,'Delivery Distances'!$A$6:$A$20,_xlfn.XLOOKUP('Sales Summary_working sheet'!M2756,'Delivery Distances'!$B$5:$K$5,'Delivery Distances'!$B$6:$K$20))</f>
        <v>17</v>
      </c>
      <c r="P2756" s="7">
        <f t="shared" si="171"/>
        <v>15.5</v>
      </c>
    </row>
    <row r="2757" spans="1:16" ht="15.75" customHeight="1" x14ac:dyDescent="0.15">
      <c r="A2757" s="13">
        <v>43998</v>
      </c>
      <c r="B2757" s="19" t="s">
        <v>5357</v>
      </c>
      <c r="C2757" s="7" t="s">
        <v>2299</v>
      </c>
      <c r="D2757" s="14">
        <v>2</v>
      </c>
      <c r="E2757" s="14" t="str">
        <f>_xlfn.XLOOKUP(D2757,'Meal Info'!$A$4:$A$19,'Meal Info'!$B$4:$B$19)</f>
        <v>Tuna</v>
      </c>
      <c r="F2757" s="14" t="str">
        <f>_xlfn.XLOOKUP(D2757,'Meal Info'!$A$4:$A$19,'Meal Info'!$C$4:$C$19)</f>
        <v>Josh</v>
      </c>
      <c r="G2757" s="7">
        <v>71.89</v>
      </c>
      <c r="H2757" s="7">
        <f t="shared" si="172"/>
        <v>7.1890000000000001</v>
      </c>
      <c r="I2757" s="7">
        <f t="shared" si="173"/>
        <v>79.079000000000008</v>
      </c>
      <c r="J2757" s="7">
        <v>0.37</v>
      </c>
      <c r="K2757" s="7">
        <f t="shared" ref="K2757:K2820" si="174">J2757*G2757</f>
        <v>26.599299999999999</v>
      </c>
      <c r="L2757" s="7" t="s">
        <v>5083</v>
      </c>
      <c r="M2757" s="7">
        <v>4</v>
      </c>
      <c r="N2757" s="7">
        <f>INDEX('Delivery Distances'!$B$6:$K$20,MATCH('Sales Summary_working sheet'!L2757,'Delivery Distances'!$A$6:$A$20,0),MATCH('Sales Summary_working sheet'!M2757,'Delivery Distances'!$B$5:$K$5,0))</f>
        <v>1</v>
      </c>
      <c r="O2757" s="7" cm="1">
        <f t="array" ref="O2757">_xlfn.XLOOKUP(L2757,'Delivery Distances'!$A$6:$A$20,_xlfn.XLOOKUP('Sales Summary_working sheet'!M2757,'Delivery Distances'!$B$5:$K$5,'Delivery Distances'!$B$6:$K$20))</f>
        <v>1</v>
      </c>
      <c r="P2757" s="7">
        <f t="shared" ref="P2757:P2820" si="175">IF(O2757&lt;=2, O2757*3, IF(O2757&lt;=6, 3*2 + (O2757-2)*1, 3*2 + 4*1 + (O2757-6)*0.5))</f>
        <v>3</v>
      </c>
    </row>
    <row r="2758" spans="1:16" ht="15.75" customHeight="1" x14ac:dyDescent="0.15">
      <c r="A2758" s="13">
        <v>43998</v>
      </c>
      <c r="B2758" s="19" t="s">
        <v>5357</v>
      </c>
      <c r="C2758" s="7" t="s">
        <v>2639</v>
      </c>
      <c r="D2758" s="14">
        <v>7</v>
      </c>
      <c r="E2758" s="14" t="str">
        <f>_xlfn.XLOOKUP(D2758,'Meal Info'!$A$4:$A$19,'Meal Info'!$B$4:$B$19)</f>
        <v>Vegan</v>
      </c>
      <c r="F2758" s="14" t="str">
        <f>_xlfn.XLOOKUP(D2758,'Meal Info'!$A$4:$A$19,'Meal Info'!$C$4:$C$19)</f>
        <v>Josh</v>
      </c>
      <c r="G2758" s="7">
        <v>92.49</v>
      </c>
      <c r="H2758" s="7">
        <f t="shared" si="172"/>
        <v>9.2490000000000006</v>
      </c>
      <c r="I2758" s="7">
        <f t="shared" si="173"/>
        <v>101.73899999999999</v>
      </c>
      <c r="J2758" s="7">
        <v>0.14000000000000001</v>
      </c>
      <c r="K2758" s="7">
        <f t="shared" si="174"/>
        <v>12.948600000000001</v>
      </c>
      <c r="L2758" s="7" t="s">
        <v>5077</v>
      </c>
      <c r="M2758" s="7">
        <v>3</v>
      </c>
      <c r="N2758" s="7">
        <f>INDEX('Delivery Distances'!$B$6:$K$20,MATCH('Sales Summary_working sheet'!L2758,'Delivery Distances'!$A$6:$A$20,0),MATCH('Sales Summary_working sheet'!M2758,'Delivery Distances'!$B$5:$K$5,0))</f>
        <v>2</v>
      </c>
      <c r="O2758" s="7" cm="1">
        <f t="array" ref="O2758">_xlfn.XLOOKUP(L2758,'Delivery Distances'!$A$6:$A$20,_xlfn.XLOOKUP('Sales Summary_working sheet'!M2758,'Delivery Distances'!$B$5:$K$5,'Delivery Distances'!$B$6:$K$20))</f>
        <v>2</v>
      </c>
      <c r="P2758" s="7">
        <f t="shared" si="175"/>
        <v>6</v>
      </c>
    </row>
    <row r="2759" spans="1:16" ht="15.75" customHeight="1" x14ac:dyDescent="0.15">
      <c r="A2759" s="13">
        <v>43998</v>
      </c>
      <c r="B2759" s="19" t="s">
        <v>5357</v>
      </c>
      <c r="C2759" s="7" t="s">
        <v>3967</v>
      </c>
      <c r="D2759" s="14">
        <v>2</v>
      </c>
      <c r="E2759" s="14" t="str">
        <f>_xlfn.XLOOKUP(D2759,'Meal Info'!$A$4:$A$19,'Meal Info'!$B$4:$B$19)</f>
        <v>Tuna</v>
      </c>
      <c r="F2759" s="14" t="str">
        <f>_xlfn.XLOOKUP(D2759,'Meal Info'!$A$4:$A$19,'Meal Info'!$C$4:$C$19)</f>
        <v>Josh</v>
      </c>
      <c r="G2759" s="7">
        <v>56.28</v>
      </c>
      <c r="H2759" s="7">
        <f t="shared" si="172"/>
        <v>5.6280000000000001</v>
      </c>
      <c r="I2759" s="7">
        <f t="shared" si="173"/>
        <v>61.908000000000001</v>
      </c>
      <c r="J2759" s="7">
        <v>0.22</v>
      </c>
      <c r="K2759" s="7">
        <f t="shared" si="174"/>
        <v>12.381600000000001</v>
      </c>
      <c r="L2759" s="7" t="s">
        <v>5080</v>
      </c>
      <c r="M2759" s="7">
        <v>4</v>
      </c>
      <c r="N2759" s="7">
        <f>INDEX('Delivery Distances'!$B$6:$K$20,MATCH('Sales Summary_working sheet'!L2759,'Delivery Distances'!$A$6:$A$20,0),MATCH('Sales Summary_working sheet'!M2759,'Delivery Distances'!$B$5:$K$5,0))</f>
        <v>5</v>
      </c>
      <c r="O2759" s="7" cm="1">
        <f t="array" ref="O2759">_xlfn.XLOOKUP(L2759,'Delivery Distances'!$A$6:$A$20,_xlfn.XLOOKUP('Sales Summary_working sheet'!M2759,'Delivery Distances'!$B$5:$K$5,'Delivery Distances'!$B$6:$K$20))</f>
        <v>5</v>
      </c>
      <c r="P2759" s="7">
        <f t="shared" si="175"/>
        <v>9</v>
      </c>
    </row>
    <row r="2760" spans="1:16" ht="15.75" customHeight="1" x14ac:dyDescent="0.15">
      <c r="A2760" s="13">
        <v>43998</v>
      </c>
      <c r="B2760" s="19" t="s">
        <v>5357</v>
      </c>
      <c r="C2760" s="7" t="s">
        <v>4772</v>
      </c>
      <c r="D2760" s="14">
        <v>7</v>
      </c>
      <c r="E2760" s="14" t="str">
        <f>_xlfn.XLOOKUP(D2760,'Meal Info'!$A$4:$A$19,'Meal Info'!$B$4:$B$19)</f>
        <v>Vegan</v>
      </c>
      <c r="F2760" s="14" t="str">
        <f>_xlfn.XLOOKUP(D2760,'Meal Info'!$A$4:$A$19,'Meal Info'!$C$4:$C$19)</f>
        <v>Josh</v>
      </c>
      <c r="G2760" s="7">
        <v>3.63</v>
      </c>
      <c r="H2760" s="7">
        <f t="shared" ref="H2760:H2823" si="176">G2760*10%</f>
        <v>0.36299999999999999</v>
      </c>
      <c r="I2760" s="7">
        <f t="shared" ref="I2760:I2823" si="177">G2760+H2760</f>
        <v>3.9929999999999999</v>
      </c>
      <c r="J2760" s="7">
        <v>0.28000000000000003</v>
      </c>
      <c r="K2760" s="7">
        <f t="shared" si="174"/>
        <v>1.0164</v>
      </c>
      <c r="L2760" s="7" t="s">
        <v>5075</v>
      </c>
      <c r="M2760" s="7">
        <v>4</v>
      </c>
      <c r="N2760" s="7">
        <f>INDEX('Delivery Distances'!$B$6:$K$20,MATCH('Sales Summary_working sheet'!L2760,'Delivery Distances'!$A$6:$A$20,0),MATCH('Sales Summary_working sheet'!M2760,'Delivery Distances'!$B$5:$K$5,0))</f>
        <v>17</v>
      </c>
      <c r="O2760" s="7" cm="1">
        <f t="array" ref="O2760">_xlfn.XLOOKUP(L2760,'Delivery Distances'!$A$6:$A$20,_xlfn.XLOOKUP('Sales Summary_working sheet'!M2760,'Delivery Distances'!$B$5:$K$5,'Delivery Distances'!$B$6:$K$20))</f>
        <v>17</v>
      </c>
      <c r="P2760" s="7">
        <f t="shared" si="175"/>
        <v>15.5</v>
      </c>
    </row>
    <row r="2761" spans="1:16" ht="15.75" customHeight="1" x14ac:dyDescent="0.15">
      <c r="A2761" s="13">
        <v>43998</v>
      </c>
      <c r="B2761" s="19" t="s">
        <v>5357</v>
      </c>
      <c r="C2761" s="7" t="s">
        <v>2551</v>
      </c>
      <c r="D2761" s="14">
        <v>11</v>
      </c>
      <c r="E2761" s="14" t="str">
        <f>_xlfn.XLOOKUP(D2761,'Meal Info'!$A$4:$A$19,'Meal Info'!$B$4:$B$19)</f>
        <v>Vitamin boost</v>
      </c>
      <c r="F2761" s="14" t="str">
        <f>_xlfn.XLOOKUP(D2761,'Meal Info'!$A$4:$A$19,'Meal Info'!$C$4:$C$19)</f>
        <v>Josh</v>
      </c>
      <c r="G2761" s="7">
        <v>46.34</v>
      </c>
      <c r="H2761" s="7">
        <f t="shared" si="176"/>
        <v>4.6340000000000003</v>
      </c>
      <c r="I2761" s="7">
        <f t="shared" si="177"/>
        <v>50.974000000000004</v>
      </c>
      <c r="J2761" s="7">
        <v>0.15</v>
      </c>
      <c r="K2761" s="7">
        <f t="shared" si="174"/>
        <v>6.9510000000000005</v>
      </c>
      <c r="L2761" s="7" t="s">
        <v>5078</v>
      </c>
      <c r="M2761" s="7">
        <v>2</v>
      </c>
      <c r="N2761" s="7">
        <f>INDEX('Delivery Distances'!$B$6:$K$20,MATCH('Sales Summary_working sheet'!L2761,'Delivery Distances'!$A$6:$A$20,0),MATCH('Sales Summary_working sheet'!M2761,'Delivery Distances'!$B$5:$K$5,0))</f>
        <v>2</v>
      </c>
      <c r="O2761" s="7" cm="1">
        <f t="array" ref="O2761">_xlfn.XLOOKUP(L2761,'Delivery Distances'!$A$6:$A$20,_xlfn.XLOOKUP('Sales Summary_working sheet'!M2761,'Delivery Distances'!$B$5:$K$5,'Delivery Distances'!$B$6:$K$20))</f>
        <v>2</v>
      </c>
      <c r="P2761" s="7">
        <f t="shared" si="175"/>
        <v>6</v>
      </c>
    </row>
    <row r="2762" spans="1:16" ht="15.75" customHeight="1" x14ac:dyDescent="0.15">
      <c r="A2762" s="13">
        <v>43998</v>
      </c>
      <c r="B2762" s="19" t="s">
        <v>5357</v>
      </c>
      <c r="C2762" s="7" t="s">
        <v>4430</v>
      </c>
      <c r="D2762" s="14">
        <v>2</v>
      </c>
      <c r="E2762" s="14" t="str">
        <f>_xlfn.XLOOKUP(D2762,'Meal Info'!$A$4:$A$19,'Meal Info'!$B$4:$B$19)</f>
        <v>Tuna</v>
      </c>
      <c r="F2762" s="14" t="str">
        <f>_xlfn.XLOOKUP(D2762,'Meal Info'!$A$4:$A$19,'Meal Info'!$C$4:$C$19)</f>
        <v>Josh</v>
      </c>
      <c r="G2762" s="7">
        <v>85.57</v>
      </c>
      <c r="H2762" s="7">
        <f t="shared" si="176"/>
        <v>8.5570000000000004</v>
      </c>
      <c r="I2762" s="7">
        <f t="shared" si="177"/>
        <v>94.126999999999995</v>
      </c>
      <c r="J2762" s="7">
        <v>0.06</v>
      </c>
      <c r="K2762" s="7">
        <f t="shared" si="174"/>
        <v>5.134199999999999</v>
      </c>
      <c r="L2762" s="7" t="s">
        <v>31</v>
      </c>
      <c r="M2762" s="7">
        <v>5</v>
      </c>
      <c r="N2762" s="7">
        <f>INDEX('Delivery Distances'!$B$6:$K$20,MATCH('Sales Summary_working sheet'!L2762,'Delivery Distances'!$A$6:$A$20,0),MATCH('Sales Summary_working sheet'!M2762,'Delivery Distances'!$B$5:$K$5,0))</f>
        <v>3</v>
      </c>
      <c r="O2762" s="7" cm="1">
        <f t="array" ref="O2762">_xlfn.XLOOKUP(L2762,'Delivery Distances'!$A$6:$A$20,_xlfn.XLOOKUP('Sales Summary_working sheet'!M2762,'Delivery Distances'!$B$5:$K$5,'Delivery Distances'!$B$6:$K$20))</f>
        <v>3</v>
      </c>
      <c r="P2762" s="7">
        <f t="shared" si="175"/>
        <v>7</v>
      </c>
    </row>
    <row r="2763" spans="1:16" ht="15.75" customHeight="1" x14ac:dyDescent="0.15">
      <c r="A2763" s="13">
        <v>43998</v>
      </c>
      <c r="B2763" s="19" t="s">
        <v>5357</v>
      </c>
      <c r="C2763" s="7" t="s">
        <v>3362</v>
      </c>
      <c r="D2763" s="14">
        <v>7</v>
      </c>
      <c r="E2763" s="14" t="str">
        <f>_xlfn.XLOOKUP(D2763,'Meal Info'!$A$4:$A$19,'Meal Info'!$B$4:$B$19)</f>
        <v>Vegan</v>
      </c>
      <c r="F2763" s="14" t="str">
        <f>_xlfn.XLOOKUP(D2763,'Meal Info'!$A$4:$A$19,'Meal Info'!$C$4:$C$19)</f>
        <v>Josh</v>
      </c>
      <c r="G2763" s="7">
        <v>21.87</v>
      </c>
      <c r="H2763" s="7">
        <f t="shared" si="176"/>
        <v>2.1870000000000003</v>
      </c>
      <c r="I2763" s="7">
        <f t="shared" si="177"/>
        <v>24.057000000000002</v>
      </c>
      <c r="J2763" s="7">
        <v>0.06</v>
      </c>
      <c r="K2763" s="7">
        <f t="shared" si="174"/>
        <v>1.3122</v>
      </c>
      <c r="L2763" s="7" t="s">
        <v>27</v>
      </c>
      <c r="M2763" s="7">
        <v>4</v>
      </c>
      <c r="N2763" s="7">
        <f>INDEX('Delivery Distances'!$B$6:$K$20,MATCH('Sales Summary_working sheet'!L2763,'Delivery Distances'!$A$6:$A$20,0),MATCH('Sales Summary_working sheet'!M2763,'Delivery Distances'!$B$5:$K$5,0))</f>
        <v>5</v>
      </c>
      <c r="O2763" s="7" cm="1">
        <f t="array" ref="O2763">_xlfn.XLOOKUP(L2763,'Delivery Distances'!$A$6:$A$20,_xlfn.XLOOKUP('Sales Summary_working sheet'!M2763,'Delivery Distances'!$B$5:$K$5,'Delivery Distances'!$B$6:$K$20))</f>
        <v>5</v>
      </c>
      <c r="P2763" s="7">
        <f t="shared" si="175"/>
        <v>9</v>
      </c>
    </row>
    <row r="2764" spans="1:16" ht="15.75" customHeight="1" x14ac:dyDescent="0.15">
      <c r="A2764" s="13">
        <v>43998</v>
      </c>
      <c r="B2764" s="19" t="s">
        <v>5357</v>
      </c>
      <c r="C2764" s="7" t="s">
        <v>1465</v>
      </c>
      <c r="D2764" s="14">
        <v>7</v>
      </c>
      <c r="E2764" s="14" t="str">
        <f>_xlfn.XLOOKUP(D2764,'Meal Info'!$A$4:$A$19,'Meal Info'!$B$4:$B$19)</f>
        <v>Vegan</v>
      </c>
      <c r="F2764" s="14" t="str">
        <f>_xlfn.XLOOKUP(D2764,'Meal Info'!$A$4:$A$19,'Meal Info'!$C$4:$C$19)</f>
        <v>Josh</v>
      </c>
      <c r="G2764" s="7">
        <v>22.94</v>
      </c>
      <c r="H2764" s="7">
        <f t="shared" si="176"/>
        <v>2.294</v>
      </c>
      <c r="I2764" s="7">
        <f t="shared" si="177"/>
        <v>25.234000000000002</v>
      </c>
      <c r="J2764" s="7">
        <v>0.06</v>
      </c>
      <c r="K2764" s="7">
        <f t="shared" si="174"/>
        <v>1.3764000000000001</v>
      </c>
      <c r="L2764" s="7" t="s">
        <v>29</v>
      </c>
      <c r="M2764" s="7">
        <v>4</v>
      </c>
      <c r="N2764" s="7">
        <f>INDEX('Delivery Distances'!$B$6:$K$20,MATCH('Sales Summary_working sheet'!L2764,'Delivery Distances'!$A$6:$A$20,0),MATCH('Sales Summary_working sheet'!M2764,'Delivery Distances'!$B$5:$K$5,0))</f>
        <v>14</v>
      </c>
      <c r="O2764" s="7" cm="1">
        <f t="array" ref="O2764">_xlfn.XLOOKUP(L2764,'Delivery Distances'!$A$6:$A$20,_xlfn.XLOOKUP('Sales Summary_working sheet'!M2764,'Delivery Distances'!$B$5:$K$5,'Delivery Distances'!$B$6:$K$20))</f>
        <v>14</v>
      </c>
      <c r="P2764" s="7">
        <f t="shared" si="175"/>
        <v>14</v>
      </c>
    </row>
    <row r="2765" spans="1:16" ht="15.75" customHeight="1" x14ac:dyDescent="0.15">
      <c r="A2765" s="13">
        <v>43998</v>
      </c>
      <c r="B2765" s="19" t="s">
        <v>5357</v>
      </c>
      <c r="C2765" s="7" t="s">
        <v>3440</v>
      </c>
      <c r="D2765" s="14">
        <v>7</v>
      </c>
      <c r="E2765" s="14" t="str">
        <f>_xlfn.XLOOKUP(D2765,'Meal Info'!$A$4:$A$19,'Meal Info'!$B$4:$B$19)</f>
        <v>Vegan</v>
      </c>
      <c r="F2765" s="14" t="str">
        <f>_xlfn.XLOOKUP(D2765,'Meal Info'!$A$4:$A$19,'Meal Info'!$C$4:$C$19)</f>
        <v>Josh</v>
      </c>
      <c r="G2765" s="7">
        <v>5.75</v>
      </c>
      <c r="H2765" s="7">
        <f t="shared" si="176"/>
        <v>0.57500000000000007</v>
      </c>
      <c r="I2765" s="7">
        <f t="shared" si="177"/>
        <v>6.3250000000000002</v>
      </c>
      <c r="J2765" s="7">
        <v>0.28999999999999998</v>
      </c>
      <c r="K2765" s="7">
        <f t="shared" si="174"/>
        <v>1.6675</v>
      </c>
      <c r="L2765" s="7" t="s">
        <v>29</v>
      </c>
      <c r="M2765" s="7">
        <v>6</v>
      </c>
      <c r="N2765" s="7">
        <f>INDEX('Delivery Distances'!$B$6:$K$20,MATCH('Sales Summary_working sheet'!L2765,'Delivery Distances'!$A$6:$A$20,0),MATCH('Sales Summary_working sheet'!M2765,'Delivery Distances'!$B$5:$K$5,0))</f>
        <v>2</v>
      </c>
      <c r="O2765" s="7" cm="1">
        <f t="array" ref="O2765">_xlfn.XLOOKUP(L2765,'Delivery Distances'!$A$6:$A$20,_xlfn.XLOOKUP('Sales Summary_working sheet'!M2765,'Delivery Distances'!$B$5:$K$5,'Delivery Distances'!$B$6:$K$20))</f>
        <v>2</v>
      </c>
      <c r="P2765" s="7">
        <f t="shared" si="175"/>
        <v>6</v>
      </c>
    </row>
    <row r="2766" spans="1:16" ht="15.75" customHeight="1" x14ac:dyDescent="0.15">
      <c r="A2766" s="13">
        <v>43998</v>
      </c>
      <c r="B2766" s="19" t="s">
        <v>5357</v>
      </c>
      <c r="C2766" s="7" t="s">
        <v>2462</v>
      </c>
      <c r="D2766" s="14">
        <v>11</v>
      </c>
      <c r="E2766" s="14" t="str">
        <f>_xlfn.XLOOKUP(D2766,'Meal Info'!$A$4:$A$19,'Meal Info'!$B$4:$B$19)</f>
        <v>Vitamin boost</v>
      </c>
      <c r="F2766" s="14" t="str">
        <f>_xlfn.XLOOKUP(D2766,'Meal Info'!$A$4:$A$19,'Meal Info'!$C$4:$C$19)</f>
        <v>Josh</v>
      </c>
      <c r="G2766" s="7">
        <v>38.409999999999997</v>
      </c>
      <c r="H2766" s="7">
        <f t="shared" si="176"/>
        <v>3.8409999999999997</v>
      </c>
      <c r="I2766" s="7">
        <f t="shared" si="177"/>
        <v>42.250999999999998</v>
      </c>
      <c r="J2766" s="7">
        <v>0.17</v>
      </c>
      <c r="K2766" s="7">
        <f t="shared" si="174"/>
        <v>6.5297000000000001</v>
      </c>
      <c r="L2766" s="7" t="s">
        <v>5078</v>
      </c>
      <c r="M2766" s="7">
        <v>2</v>
      </c>
      <c r="N2766" s="7">
        <f>INDEX('Delivery Distances'!$B$6:$K$20,MATCH('Sales Summary_working sheet'!L2766,'Delivery Distances'!$A$6:$A$20,0),MATCH('Sales Summary_working sheet'!M2766,'Delivery Distances'!$B$5:$K$5,0))</f>
        <v>2</v>
      </c>
      <c r="O2766" s="7" cm="1">
        <f t="array" ref="O2766">_xlfn.XLOOKUP(L2766,'Delivery Distances'!$A$6:$A$20,_xlfn.XLOOKUP('Sales Summary_working sheet'!M2766,'Delivery Distances'!$B$5:$K$5,'Delivery Distances'!$B$6:$K$20))</f>
        <v>2</v>
      </c>
      <c r="P2766" s="7">
        <f t="shared" si="175"/>
        <v>6</v>
      </c>
    </row>
    <row r="2767" spans="1:16" ht="15.75" customHeight="1" x14ac:dyDescent="0.15">
      <c r="A2767" s="13">
        <v>43998</v>
      </c>
      <c r="B2767" s="19" t="s">
        <v>5357</v>
      </c>
      <c r="C2767" s="7" t="s">
        <v>3738</v>
      </c>
      <c r="D2767" s="14">
        <v>7</v>
      </c>
      <c r="E2767" s="14" t="str">
        <f>_xlfn.XLOOKUP(D2767,'Meal Info'!$A$4:$A$19,'Meal Info'!$B$4:$B$19)</f>
        <v>Vegan</v>
      </c>
      <c r="F2767" s="14" t="str">
        <f>_xlfn.XLOOKUP(D2767,'Meal Info'!$A$4:$A$19,'Meal Info'!$C$4:$C$19)</f>
        <v>Josh</v>
      </c>
      <c r="G2767" s="7">
        <v>3.72</v>
      </c>
      <c r="H2767" s="7">
        <f t="shared" si="176"/>
        <v>0.37200000000000005</v>
      </c>
      <c r="I2767" s="7">
        <f t="shared" si="177"/>
        <v>4.0920000000000005</v>
      </c>
      <c r="J2767" s="7">
        <v>0.39</v>
      </c>
      <c r="K2767" s="7">
        <f t="shared" si="174"/>
        <v>1.4508000000000001</v>
      </c>
      <c r="L2767" s="7" t="s">
        <v>5078</v>
      </c>
      <c r="M2767" s="7">
        <v>7</v>
      </c>
      <c r="N2767" s="7">
        <f>INDEX('Delivery Distances'!$B$6:$K$20,MATCH('Sales Summary_working sheet'!L2767,'Delivery Distances'!$A$6:$A$20,0),MATCH('Sales Summary_working sheet'!M2767,'Delivery Distances'!$B$5:$K$5,0))</f>
        <v>2</v>
      </c>
      <c r="O2767" s="7" cm="1">
        <f t="array" ref="O2767">_xlfn.XLOOKUP(L2767,'Delivery Distances'!$A$6:$A$20,_xlfn.XLOOKUP('Sales Summary_working sheet'!M2767,'Delivery Distances'!$B$5:$K$5,'Delivery Distances'!$B$6:$K$20))</f>
        <v>2</v>
      </c>
      <c r="P2767" s="7">
        <f t="shared" si="175"/>
        <v>6</v>
      </c>
    </row>
    <row r="2768" spans="1:16" ht="15.75" customHeight="1" x14ac:dyDescent="0.15">
      <c r="A2768" s="13">
        <v>43998</v>
      </c>
      <c r="B2768" s="19" t="s">
        <v>5357</v>
      </c>
      <c r="C2768" s="7" t="s">
        <v>1650</v>
      </c>
      <c r="D2768" s="14">
        <v>2</v>
      </c>
      <c r="E2768" s="14" t="str">
        <f>_xlfn.XLOOKUP(D2768,'Meal Info'!$A$4:$A$19,'Meal Info'!$B$4:$B$19)</f>
        <v>Tuna</v>
      </c>
      <c r="F2768" s="14" t="str">
        <f>_xlfn.XLOOKUP(D2768,'Meal Info'!$A$4:$A$19,'Meal Info'!$C$4:$C$19)</f>
        <v>Josh</v>
      </c>
      <c r="G2768" s="7">
        <v>94.1</v>
      </c>
      <c r="H2768" s="7">
        <f t="shared" si="176"/>
        <v>9.41</v>
      </c>
      <c r="I2768" s="7">
        <f t="shared" si="177"/>
        <v>103.50999999999999</v>
      </c>
      <c r="J2768" s="7">
        <v>0.13</v>
      </c>
      <c r="K2768" s="7">
        <f t="shared" si="174"/>
        <v>12.233000000000001</v>
      </c>
      <c r="L2768" s="7" t="s">
        <v>5079</v>
      </c>
      <c r="M2768" s="7">
        <v>10</v>
      </c>
      <c r="N2768" s="7">
        <f>INDEX('Delivery Distances'!$B$6:$K$20,MATCH('Sales Summary_working sheet'!L2768,'Delivery Distances'!$A$6:$A$20,0),MATCH('Sales Summary_working sheet'!M2768,'Delivery Distances'!$B$5:$K$5,0))</f>
        <v>4</v>
      </c>
      <c r="O2768" s="7" cm="1">
        <f t="array" ref="O2768">_xlfn.XLOOKUP(L2768,'Delivery Distances'!$A$6:$A$20,_xlfn.XLOOKUP('Sales Summary_working sheet'!M2768,'Delivery Distances'!$B$5:$K$5,'Delivery Distances'!$B$6:$K$20))</f>
        <v>4</v>
      </c>
      <c r="P2768" s="7">
        <f t="shared" si="175"/>
        <v>8</v>
      </c>
    </row>
    <row r="2769" spans="1:16" ht="15.75" customHeight="1" x14ac:dyDescent="0.15">
      <c r="A2769" s="13">
        <v>43998</v>
      </c>
      <c r="B2769" s="19" t="s">
        <v>5357</v>
      </c>
      <c r="C2769" s="7" t="s">
        <v>1942</v>
      </c>
      <c r="D2769" s="14">
        <v>7</v>
      </c>
      <c r="E2769" s="14" t="str">
        <f>_xlfn.XLOOKUP(D2769,'Meal Info'!$A$4:$A$19,'Meal Info'!$B$4:$B$19)</f>
        <v>Vegan</v>
      </c>
      <c r="F2769" s="14" t="str">
        <f>_xlfn.XLOOKUP(D2769,'Meal Info'!$A$4:$A$19,'Meal Info'!$C$4:$C$19)</f>
        <v>Josh</v>
      </c>
      <c r="G2769" s="7">
        <v>13.72</v>
      </c>
      <c r="H2769" s="7">
        <f t="shared" si="176"/>
        <v>1.3720000000000001</v>
      </c>
      <c r="I2769" s="7">
        <f t="shared" si="177"/>
        <v>15.092000000000001</v>
      </c>
      <c r="J2769" s="7">
        <v>0.19</v>
      </c>
      <c r="K2769" s="7">
        <f t="shared" si="174"/>
        <v>2.6068000000000002</v>
      </c>
      <c r="L2769" s="7" t="s">
        <v>5082</v>
      </c>
      <c r="M2769" s="7">
        <v>2</v>
      </c>
      <c r="N2769" s="7">
        <f>INDEX('Delivery Distances'!$B$6:$K$20,MATCH('Sales Summary_working sheet'!L2769,'Delivery Distances'!$A$6:$A$20,0),MATCH('Sales Summary_working sheet'!M2769,'Delivery Distances'!$B$5:$K$5,0))</f>
        <v>3</v>
      </c>
      <c r="O2769" s="7" cm="1">
        <f t="array" ref="O2769">_xlfn.XLOOKUP(L2769,'Delivery Distances'!$A$6:$A$20,_xlfn.XLOOKUP('Sales Summary_working sheet'!M2769,'Delivery Distances'!$B$5:$K$5,'Delivery Distances'!$B$6:$K$20))</f>
        <v>3</v>
      </c>
      <c r="P2769" s="7">
        <f t="shared" si="175"/>
        <v>7</v>
      </c>
    </row>
    <row r="2770" spans="1:16" ht="15.75" customHeight="1" x14ac:dyDescent="0.15">
      <c r="A2770" s="13">
        <v>43998</v>
      </c>
      <c r="B2770" s="19" t="s">
        <v>5357</v>
      </c>
      <c r="C2770" s="7" t="s">
        <v>4453</v>
      </c>
      <c r="D2770" s="14">
        <v>2</v>
      </c>
      <c r="E2770" s="14" t="str">
        <f>_xlfn.XLOOKUP(D2770,'Meal Info'!$A$4:$A$19,'Meal Info'!$B$4:$B$19)</f>
        <v>Tuna</v>
      </c>
      <c r="F2770" s="14" t="str">
        <f>_xlfn.XLOOKUP(D2770,'Meal Info'!$A$4:$A$19,'Meal Info'!$C$4:$C$19)</f>
        <v>Josh</v>
      </c>
      <c r="G2770" s="7">
        <v>10.130000000000001</v>
      </c>
      <c r="H2770" s="7">
        <f t="shared" si="176"/>
        <v>1.0130000000000001</v>
      </c>
      <c r="I2770" s="7">
        <f t="shared" si="177"/>
        <v>11.143000000000001</v>
      </c>
      <c r="J2770" s="7">
        <v>0.08</v>
      </c>
      <c r="K2770" s="7">
        <f t="shared" si="174"/>
        <v>0.81040000000000012</v>
      </c>
      <c r="L2770" s="7" t="s">
        <v>27</v>
      </c>
      <c r="M2770" s="7">
        <v>4</v>
      </c>
      <c r="N2770" s="7">
        <f>INDEX('Delivery Distances'!$B$6:$K$20,MATCH('Sales Summary_working sheet'!L2770,'Delivery Distances'!$A$6:$A$20,0),MATCH('Sales Summary_working sheet'!M2770,'Delivery Distances'!$B$5:$K$5,0))</f>
        <v>5</v>
      </c>
      <c r="O2770" s="7" cm="1">
        <f t="array" ref="O2770">_xlfn.XLOOKUP(L2770,'Delivery Distances'!$A$6:$A$20,_xlfn.XLOOKUP('Sales Summary_working sheet'!M2770,'Delivery Distances'!$B$5:$K$5,'Delivery Distances'!$B$6:$K$20))</f>
        <v>5</v>
      </c>
      <c r="P2770" s="7">
        <f t="shared" si="175"/>
        <v>9</v>
      </c>
    </row>
    <row r="2771" spans="1:16" ht="15.75" customHeight="1" x14ac:dyDescent="0.15">
      <c r="A2771" s="13">
        <v>43998</v>
      </c>
      <c r="B2771" s="19" t="s">
        <v>5357</v>
      </c>
      <c r="C2771" s="7" t="s">
        <v>2645</v>
      </c>
      <c r="D2771" s="14">
        <v>7</v>
      </c>
      <c r="E2771" s="14" t="str">
        <f>_xlfn.XLOOKUP(D2771,'Meal Info'!$A$4:$A$19,'Meal Info'!$B$4:$B$19)</f>
        <v>Vegan</v>
      </c>
      <c r="F2771" s="14" t="str">
        <f>_xlfn.XLOOKUP(D2771,'Meal Info'!$A$4:$A$19,'Meal Info'!$C$4:$C$19)</f>
        <v>Josh</v>
      </c>
      <c r="G2771" s="7">
        <v>13.25</v>
      </c>
      <c r="H2771" s="7">
        <f t="shared" si="176"/>
        <v>1.3250000000000002</v>
      </c>
      <c r="I2771" s="7">
        <f t="shared" si="177"/>
        <v>14.574999999999999</v>
      </c>
      <c r="J2771" s="7">
        <v>0.03</v>
      </c>
      <c r="K2771" s="7">
        <f t="shared" si="174"/>
        <v>0.39749999999999996</v>
      </c>
      <c r="L2771" s="7" t="s">
        <v>5081</v>
      </c>
      <c r="M2771" s="7">
        <v>4</v>
      </c>
      <c r="N2771" s="7">
        <f>INDEX('Delivery Distances'!$B$6:$K$20,MATCH('Sales Summary_working sheet'!L2771,'Delivery Distances'!$A$6:$A$20,0),MATCH('Sales Summary_working sheet'!M2771,'Delivery Distances'!$B$5:$K$5,0))</f>
        <v>2</v>
      </c>
      <c r="O2771" s="7" cm="1">
        <f t="array" ref="O2771">_xlfn.XLOOKUP(L2771,'Delivery Distances'!$A$6:$A$20,_xlfn.XLOOKUP('Sales Summary_working sheet'!M2771,'Delivery Distances'!$B$5:$K$5,'Delivery Distances'!$B$6:$K$20))</f>
        <v>2</v>
      </c>
      <c r="P2771" s="7">
        <f t="shared" si="175"/>
        <v>6</v>
      </c>
    </row>
    <row r="2772" spans="1:16" ht="15.75" customHeight="1" x14ac:dyDescent="0.15">
      <c r="A2772" s="13">
        <v>43998</v>
      </c>
      <c r="B2772" s="19" t="s">
        <v>5357</v>
      </c>
      <c r="C2772" s="7" t="s">
        <v>1568</v>
      </c>
      <c r="D2772" s="14">
        <v>11</v>
      </c>
      <c r="E2772" s="14" t="str">
        <f>_xlfn.XLOOKUP(D2772,'Meal Info'!$A$4:$A$19,'Meal Info'!$B$4:$B$19)</f>
        <v>Vitamin boost</v>
      </c>
      <c r="F2772" s="14" t="str">
        <f>_xlfn.XLOOKUP(D2772,'Meal Info'!$A$4:$A$19,'Meal Info'!$C$4:$C$19)</f>
        <v>Josh</v>
      </c>
      <c r="G2772" s="7">
        <v>42.39</v>
      </c>
      <c r="H2772" s="7">
        <f t="shared" si="176"/>
        <v>4.2389999999999999</v>
      </c>
      <c r="I2772" s="7">
        <f t="shared" si="177"/>
        <v>46.628999999999998</v>
      </c>
      <c r="J2772" s="7">
        <v>0.09</v>
      </c>
      <c r="K2772" s="7">
        <f t="shared" si="174"/>
        <v>3.8150999999999997</v>
      </c>
      <c r="L2772" s="7" t="s">
        <v>5077</v>
      </c>
      <c r="M2772" s="7">
        <v>5</v>
      </c>
      <c r="N2772" s="7">
        <f>INDEX('Delivery Distances'!$B$6:$K$20,MATCH('Sales Summary_working sheet'!L2772,'Delivery Distances'!$A$6:$A$20,0),MATCH('Sales Summary_working sheet'!M2772,'Delivery Distances'!$B$5:$K$5,0))</f>
        <v>2</v>
      </c>
      <c r="O2772" s="7" cm="1">
        <f t="array" ref="O2772">_xlfn.XLOOKUP(L2772,'Delivery Distances'!$A$6:$A$20,_xlfn.XLOOKUP('Sales Summary_working sheet'!M2772,'Delivery Distances'!$B$5:$K$5,'Delivery Distances'!$B$6:$K$20))</f>
        <v>2</v>
      </c>
      <c r="P2772" s="7">
        <f t="shared" si="175"/>
        <v>6</v>
      </c>
    </row>
    <row r="2773" spans="1:16" ht="15.75" customHeight="1" x14ac:dyDescent="0.15">
      <c r="A2773" s="13">
        <v>43998</v>
      </c>
      <c r="B2773" s="19" t="s">
        <v>5357</v>
      </c>
      <c r="C2773" s="7" t="s">
        <v>4581</v>
      </c>
      <c r="D2773" s="14">
        <v>11</v>
      </c>
      <c r="E2773" s="14" t="str">
        <f>_xlfn.XLOOKUP(D2773,'Meal Info'!$A$4:$A$19,'Meal Info'!$B$4:$B$19)</f>
        <v>Vitamin boost</v>
      </c>
      <c r="F2773" s="14" t="str">
        <f>_xlfn.XLOOKUP(D2773,'Meal Info'!$A$4:$A$19,'Meal Info'!$C$4:$C$19)</f>
        <v>Josh</v>
      </c>
      <c r="G2773" s="7">
        <v>63.31</v>
      </c>
      <c r="H2773" s="7">
        <f t="shared" si="176"/>
        <v>6.3310000000000004</v>
      </c>
      <c r="I2773" s="7">
        <f t="shared" si="177"/>
        <v>69.641000000000005</v>
      </c>
      <c r="J2773" s="7">
        <v>0.37</v>
      </c>
      <c r="K2773" s="7">
        <f t="shared" si="174"/>
        <v>23.424700000000001</v>
      </c>
      <c r="L2773" s="7" t="s">
        <v>27</v>
      </c>
      <c r="M2773" s="7">
        <v>7</v>
      </c>
      <c r="N2773" s="7">
        <f>INDEX('Delivery Distances'!$B$6:$K$20,MATCH('Sales Summary_working sheet'!L2773,'Delivery Distances'!$A$6:$A$20,0),MATCH('Sales Summary_working sheet'!M2773,'Delivery Distances'!$B$5:$K$5,0))</f>
        <v>14</v>
      </c>
      <c r="O2773" s="7" cm="1">
        <f t="array" ref="O2773">_xlfn.XLOOKUP(L2773,'Delivery Distances'!$A$6:$A$20,_xlfn.XLOOKUP('Sales Summary_working sheet'!M2773,'Delivery Distances'!$B$5:$K$5,'Delivery Distances'!$B$6:$K$20))</f>
        <v>14</v>
      </c>
      <c r="P2773" s="7">
        <f t="shared" si="175"/>
        <v>14</v>
      </c>
    </row>
    <row r="2774" spans="1:16" ht="15.75" customHeight="1" x14ac:dyDescent="0.15">
      <c r="A2774" s="13">
        <v>43998</v>
      </c>
      <c r="B2774" s="19" t="s">
        <v>5357</v>
      </c>
      <c r="C2774" s="7" t="s">
        <v>4179</v>
      </c>
      <c r="D2774" s="14">
        <v>7</v>
      </c>
      <c r="E2774" s="14" t="str">
        <f>_xlfn.XLOOKUP(D2774,'Meal Info'!$A$4:$A$19,'Meal Info'!$B$4:$B$19)</f>
        <v>Vegan</v>
      </c>
      <c r="F2774" s="14" t="str">
        <f>_xlfn.XLOOKUP(D2774,'Meal Info'!$A$4:$A$19,'Meal Info'!$C$4:$C$19)</f>
        <v>Josh</v>
      </c>
      <c r="G2774" s="7">
        <v>96.99</v>
      </c>
      <c r="H2774" s="7">
        <f t="shared" si="176"/>
        <v>9.6989999999999998</v>
      </c>
      <c r="I2774" s="7">
        <f t="shared" si="177"/>
        <v>106.68899999999999</v>
      </c>
      <c r="J2774" s="7">
        <v>0.34</v>
      </c>
      <c r="K2774" s="7">
        <f t="shared" si="174"/>
        <v>32.976599999999998</v>
      </c>
      <c r="L2774" s="7" t="s">
        <v>26</v>
      </c>
      <c r="M2774" s="7">
        <v>3</v>
      </c>
      <c r="N2774" s="7">
        <f>INDEX('Delivery Distances'!$B$6:$K$20,MATCH('Sales Summary_working sheet'!L2774,'Delivery Distances'!$A$6:$A$20,0),MATCH('Sales Summary_working sheet'!M2774,'Delivery Distances'!$B$5:$K$5,0))</f>
        <v>12</v>
      </c>
      <c r="O2774" s="7" cm="1">
        <f t="array" ref="O2774">_xlfn.XLOOKUP(L2774,'Delivery Distances'!$A$6:$A$20,_xlfn.XLOOKUP('Sales Summary_working sheet'!M2774,'Delivery Distances'!$B$5:$K$5,'Delivery Distances'!$B$6:$K$20))</f>
        <v>12</v>
      </c>
      <c r="P2774" s="7">
        <f t="shared" si="175"/>
        <v>13</v>
      </c>
    </row>
    <row r="2775" spans="1:16" ht="15.75" customHeight="1" x14ac:dyDescent="0.15">
      <c r="A2775" s="13">
        <v>43998</v>
      </c>
      <c r="B2775" s="19" t="s">
        <v>5357</v>
      </c>
      <c r="C2775" s="7" t="s">
        <v>332</v>
      </c>
      <c r="D2775" s="14">
        <v>2</v>
      </c>
      <c r="E2775" s="14" t="str">
        <f>_xlfn.XLOOKUP(D2775,'Meal Info'!$A$4:$A$19,'Meal Info'!$B$4:$B$19)</f>
        <v>Tuna</v>
      </c>
      <c r="F2775" s="14" t="str">
        <f>_xlfn.XLOOKUP(D2775,'Meal Info'!$A$4:$A$19,'Meal Info'!$C$4:$C$19)</f>
        <v>Josh</v>
      </c>
      <c r="G2775" s="7">
        <v>93.4</v>
      </c>
      <c r="H2775" s="7">
        <f t="shared" si="176"/>
        <v>9.3400000000000016</v>
      </c>
      <c r="I2775" s="7">
        <f t="shared" si="177"/>
        <v>102.74000000000001</v>
      </c>
      <c r="J2775" s="7">
        <v>0.17</v>
      </c>
      <c r="K2775" s="7">
        <f t="shared" si="174"/>
        <v>15.878000000000002</v>
      </c>
      <c r="L2775" s="7" t="s">
        <v>27</v>
      </c>
      <c r="M2775" s="7">
        <v>7</v>
      </c>
      <c r="N2775" s="7">
        <f>INDEX('Delivery Distances'!$B$6:$K$20,MATCH('Sales Summary_working sheet'!L2775,'Delivery Distances'!$A$6:$A$20,0),MATCH('Sales Summary_working sheet'!M2775,'Delivery Distances'!$B$5:$K$5,0))</f>
        <v>14</v>
      </c>
      <c r="O2775" s="7" cm="1">
        <f t="array" ref="O2775">_xlfn.XLOOKUP(L2775,'Delivery Distances'!$A$6:$A$20,_xlfn.XLOOKUP('Sales Summary_working sheet'!M2775,'Delivery Distances'!$B$5:$K$5,'Delivery Distances'!$B$6:$K$20))</f>
        <v>14</v>
      </c>
      <c r="P2775" s="7">
        <f t="shared" si="175"/>
        <v>14</v>
      </c>
    </row>
    <row r="2776" spans="1:16" ht="15.75" customHeight="1" x14ac:dyDescent="0.15">
      <c r="A2776" s="13">
        <v>43998</v>
      </c>
      <c r="B2776" s="19" t="s">
        <v>5358</v>
      </c>
      <c r="C2776" s="7" t="s">
        <v>264</v>
      </c>
      <c r="D2776" s="14">
        <v>11</v>
      </c>
      <c r="E2776" s="14" t="str">
        <f>_xlfn.XLOOKUP(D2776,'Meal Info'!$A$4:$A$19,'Meal Info'!$B$4:$B$19)</f>
        <v>Vitamin boost</v>
      </c>
      <c r="F2776" s="14" t="str">
        <f>_xlfn.XLOOKUP(D2776,'Meal Info'!$A$4:$A$19,'Meal Info'!$C$4:$C$19)</f>
        <v>Josh</v>
      </c>
      <c r="G2776" s="7">
        <v>0.08</v>
      </c>
      <c r="H2776" s="7">
        <f t="shared" si="176"/>
        <v>8.0000000000000002E-3</v>
      </c>
      <c r="I2776" s="7">
        <f t="shared" si="177"/>
        <v>8.7999999999999995E-2</v>
      </c>
      <c r="J2776" s="7">
        <v>0.28000000000000003</v>
      </c>
      <c r="K2776" s="7">
        <f t="shared" si="174"/>
        <v>2.2400000000000003E-2</v>
      </c>
      <c r="L2776" s="7" t="s">
        <v>5082</v>
      </c>
      <c r="M2776" s="7">
        <v>8</v>
      </c>
      <c r="N2776" s="7">
        <f>INDEX('Delivery Distances'!$B$6:$K$20,MATCH('Sales Summary_working sheet'!L2776,'Delivery Distances'!$A$6:$A$20,0),MATCH('Sales Summary_working sheet'!M2776,'Delivery Distances'!$B$5:$K$5,0))</f>
        <v>1</v>
      </c>
      <c r="O2776" s="7" cm="1">
        <f t="array" ref="O2776">_xlfn.XLOOKUP(L2776,'Delivery Distances'!$A$6:$A$20,_xlfn.XLOOKUP('Sales Summary_working sheet'!M2776,'Delivery Distances'!$B$5:$K$5,'Delivery Distances'!$B$6:$K$20))</f>
        <v>1</v>
      </c>
      <c r="P2776" s="7">
        <f t="shared" si="175"/>
        <v>3</v>
      </c>
    </row>
    <row r="2777" spans="1:16" ht="15.75" customHeight="1" x14ac:dyDescent="0.15">
      <c r="A2777" s="13">
        <v>43998</v>
      </c>
      <c r="B2777" s="19" t="s">
        <v>5358</v>
      </c>
      <c r="C2777" s="7" t="s">
        <v>4111</v>
      </c>
      <c r="D2777" s="14">
        <v>7</v>
      </c>
      <c r="E2777" s="14" t="str">
        <f>_xlfn.XLOOKUP(D2777,'Meal Info'!$A$4:$A$19,'Meal Info'!$B$4:$B$19)</f>
        <v>Vegan</v>
      </c>
      <c r="F2777" s="14" t="str">
        <f>_xlfn.XLOOKUP(D2777,'Meal Info'!$A$4:$A$19,'Meal Info'!$C$4:$C$19)</f>
        <v>Josh</v>
      </c>
      <c r="G2777" s="7">
        <v>75.349999999999994</v>
      </c>
      <c r="H2777" s="7">
        <f t="shared" si="176"/>
        <v>7.5350000000000001</v>
      </c>
      <c r="I2777" s="7">
        <f t="shared" si="177"/>
        <v>82.884999999999991</v>
      </c>
      <c r="J2777" s="7">
        <v>0.33</v>
      </c>
      <c r="K2777" s="7">
        <f t="shared" si="174"/>
        <v>24.865500000000001</v>
      </c>
      <c r="L2777" s="7" t="s">
        <v>30</v>
      </c>
      <c r="M2777" s="7">
        <v>3</v>
      </c>
      <c r="N2777" s="7">
        <f>INDEX('Delivery Distances'!$B$6:$K$20,MATCH('Sales Summary_working sheet'!L2777,'Delivery Distances'!$A$6:$A$20,0),MATCH('Sales Summary_working sheet'!M2777,'Delivery Distances'!$B$5:$K$5,0))</f>
        <v>9</v>
      </c>
      <c r="O2777" s="7" cm="1">
        <f t="array" ref="O2777">_xlfn.XLOOKUP(L2777,'Delivery Distances'!$A$6:$A$20,_xlfn.XLOOKUP('Sales Summary_working sheet'!M2777,'Delivery Distances'!$B$5:$K$5,'Delivery Distances'!$B$6:$K$20))</f>
        <v>9</v>
      </c>
      <c r="P2777" s="7">
        <f t="shared" si="175"/>
        <v>11.5</v>
      </c>
    </row>
    <row r="2778" spans="1:16" ht="15.75" customHeight="1" x14ac:dyDescent="0.15">
      <c r="A2778" s="13">
        <v>43998</v>
      </c>
      <c r="B2778" s="19" t="s">
        <v>5358</v>
      </c>
      <c r="C2778" s="7" t="s">
        <v>585</v>
      </c>
      <c r="D2778" s="14">
        <v>7</v>
      </c>
      <c r="E2778" s="14" t="str">
        <f>_xlfn.XLOOKUP(D2778,'Meal Info'!$A$4:$A$19,'Meal Info'!$B$4:$B$19)</f>
        <v>Vegan</v>
      </c>
      <c r="F2778" s="14" t="str">
        <f>_xlfn.XLOOKUP(D2778,'Meal Info'!$A$4:$A$19,'Meal Info'!$C$4:$C$19)</f>
        <v>Josh</v>
      </c>
      <c r="G2778" s="7">
        <v>4.3</v>
      </c>
      <c r="H2778" s="7">
        <f t="shared" si="176"/>
        <v>0.43</v>
      </c>
      <c r="I2778" s="7">
        <f t="shared" si="177"/>
        <v>4.7299999999999995</v>
      </c>
      <c r="J2778" s="7">
        <v>0.16</v>
      </c>
      <c r="K2778" s="7">
        <f t="shared" si="174"/>
        <v>0.68799999999999994</v>
      </c>
      <c r="L2778" s="7" t="s">
        <v>5078</v>
      </c>
      <c r="M2778" s="7">
        <v>5</v>
      </c>
      <c r="N2778" s="7">
        <f>INDEX('Delivery Distances'!$B$6:$K$20,MATCH('Sales Summary_working sheet'!L2778,'Delivery Distances'!$A$6:$A$20,0),MATCH('Sales Summary_working sheet'!M2778,'Delivery Distances'!$B$5:$K$5,0))</f>
        <v>5</v>
      </c>
      <c r="O2778" s="7" cm="1">
        <f t="array" ref="O2778">_xlfn.XLOOKUP(L2778,'Delivery Distances'!$A$6:$A$20,_xlfn.XLOOKUP('Sales Summary_working sheet'!M2778,'Delivery Distances'!$B$5:$K$5,'Delivery Distances'!$B$6:$K$20))</f>
        <v>5</v>
      </c>
      <c r="P2778" s="7">
        <f t="shared" si="175"/>
        <v>9</v>
      </c>
    </row>
    <row r="2779" spans="1:16" ht="15.75" customHeight="1" x14ac:dyDescent="0.15">
      <c r="A2779" s="13">
        <v>43998</v>
      </c>
      <c r="B2779" s="19" t="s">
        <v>5358</v>
      </c>
      <c r="C2779" s="7" t="s">
        <v>821</v>
      </c>
      <c r="D2779" s="14">
        <v>7</v>
      </c>
      <c r="E2779" s="14" t="str">
        <f>_xlfn.XLOOKUP(D2779,'Meal Info'!$A$4:$A$19,'Meal Info'!$B$4:$B$19)</f>
        <v>Vegan</v>
      </c>
      <c r="F2779" s="14" t="str">
        <f>_xlfn.XLOOKUP(D2779,'Meal Info'!$A$4:$A$19,'Meal Info'!$C$4:$C$19)</f>
        <v>Josh</v>
      </c>
      <c r="G2779" s="7">
        <v>84.34</v>
      </c>
      <c r="H2779" s="7">
        <f t="shared" si="176"/>
        <v>8.4340000000000011</v>
      </c>
      <c r="I2779" s="7">
        <f t="shared" si="177"/>
        <v>92.774000000000001</v>
      </c>
      <c r="J2779" s="7">
        <v>0.05</v>
      </c>
      <c r="K2779" s="7">
        <f t="shared" si="174"/>
        <v>4.2170000000000005</v>
      </c>
      <c r="L2779" s="7" t="s">
        <v>26</v>
      </c>
      <c r="M2779" s="7">
        <v>3</v>
      </c>
      <c r="N2779" s="7">
        <f>INDEX('Delivery Distances'!$B$6:$K$20,MATCH('Sales Summary_working sheet'!L2779,'Delivery Distances'!$A$6:$A$20,0),MATCH('Sales Summary_working sheet'!M2779,'Delivery Distances'!$B$5:$K$5,0))</f>
        <v>12</v>
      </c>
      <c r="O2779" s="7" cm="1">
        <f t="array" ref="O2779">_xlfn.XLOOKUP(L2779,'Delivery Distances'!$A$6:$A$20,_xlfn.XLOOKUP('Sales Summary_working sheet'!M2779,'Delivery Distances'!$B$5:$K$5,'Delivery Distances'!$B$6:$K$20))</f>
        <v>12</v>
      </c>
      <c r="P2779" s="7">
        <f t="shared" si="175"/>
        <v>13</v>
      </c>
    </row>
    <row r="2780" spans="1:16" ht="15.75" customHeight="1" x14ac:dyDescent="0.15">
      <c r="A2780" s="13">
        <v>43998</v>
      </c>
      <c r="B2780" s="19" t="s">
        <v>5358</v>
      </c>
      <c r="C2780" s="7" t="s">
        <v>2349</v>
      </c>
      <c r="D2780" s="14">
        <v>2</v>
      </c>
      <c r="E2780" s="14" t="str">
        <f>_xlfn.XLOOKUP(D2780,'Meal Info'!$A$4:$A$19,'Meal Info'!$B$4:$B$19)</f>
        <v>Tuna</v>
      </c>
      <c r="F2780" s="14" t="str">
        <f>_xlfn.XLOOKUP(D2780,'Meal Info'!$A$4:$A$19,'Meal Info'!$C$4:$C$19)</f>
        <v>Josh</v>
      </c>
      <c r="G2780" s="7">
        <v>65.91</v>
      </c>
      <c r="H2780" s="7">
        <f t="shared" si="176"/>
        <v>6.5910000000000002</v>
      </c>
      <c r="I2780" s="7">
        <f t="shared" si="177"/>
        <v>72.500999999999991</v>
      </c>
      <c r="J2780" s="7">
        <v>0.08</v>
      </c>
      <c r="K2780" s="7">
        <f t="shared" si="174"/>
        <v>5.2728000000000002</v>
      </c>
      <c r="L2780" s="7" t="s">
        <v>30</v>
      </c>
      <c r="M2780" s="7">
        <v>3</v>
      </c>
      <c r="N2780" s="7">
        <f>INDEX('Delivery Distances'!$B$6:$K$20,MATCH('Sales Summary_working sheet'!L2780,'Delivery Distances'!$A$6:$A$20,0),MATCH('Sales Summary_working sheet'!M2780,'Delivery Distances'!$B$5:$K$5,0))</f>
        <v>9</v>
      </c>
      <c r="O2780" s="7" cm="1">
        <f t="array" ref="O2780">_xlfn.XLOOKUP(L2780,'Delivery Distances'!$A$6:$A$20,_xlfn.XLOOKUP('Sales Summary_working sheet'!M2780,'Delivery Distances'!$B$5:$K$5,'Delivery Distances'!$B$6:$K$20))</f>
        <v>9</v>
      </c>
      <c r="P2780" s="7">
        <f t="shared" si="175"/>
        <v>11.5</v>
      </c>
    </row>
    <row r="2781" spans="1:16" ht="15.75" customHeight="1" x14ac:dyDescent="0.15">
      <c r="A2781" s="13">
        <v>43998</v>
      </c>
      <c r="B2781" s="19" t="s">
        <v>5358</v>
      </c>
      <c r="C2781" s="7" t="s">
        <v>1733</v>
      </c>
      <c r="D2781" s="14">
        <v>11</v>
      </c>
      <c r="E2781" s="14" t="str">
        <f>_xlfn.XLOOKUP(D2781,'Meal Info'!$A$4:$A$19,'Meal Info'!$B$4:$B$19)</f>
        <v>Vitamin boost</v>
      </c>
      <c r="F2781" s="14" t="str">
        <f>_xlfn.XLOOKUP(D2781,'Meal Info'!$A$4:$A$19,'Meal Info'!$C$4:$C$19)</f>
        <v>Josh</v>
      </c>
      <c r="G2781" s="7">
        <v>10.95</v>
      </c>
      <c r="H2781" s="7">
        <f t="shared" si="176"/>
        <v>1.095</v>
      </c>
      <c r="I2781" s="7">
        <f t="shared" si="177"/>
        <v>12.045</v>
      </c>
      <c r="J2781" s="7">
        <v>7.0000000000000007E-2</v>
      </c>
      <c r="K2781" s="7">
        <f t="shared" si="174"/>
        <v>0.76650000000000007</v>
      </c>
      <c r="L2781" s="7" t="s">
        <v>31</v>
      </c>
      <c r="M2781" s="7">
        <v>7</v>
      </c>
      <c r="N2781" s="7">
        <f>INDEX('Delivery Distances'!$B$6:$K$20,MATCH('Sales Summary_working sheet'!L2781,'Delivery Distances'!$A$6:$A$20,0),MATCH('Sales Summary_working sheet'!M2781,'Delivery Distances'!$B$5:$K$5,0))</f>
        <v>5</v>
      </c>
      <c r="O2781" s="7" cm="1">
        <f t="array" ref="O2781">_xlfn.XLOOKUP(L2781,'Delivery Distances'!$A$6:$A$20,_xlfn.XLOOKUP('Sales Summary_working sheet'!M2781,'Delivery Distances'!$B$5:$K$5,'Delivery Distances'!$B$6:$K$20))</f>
        <v>5</v>
      </c>
      <c r="P2781" s="7">
        <f t="shared" si="175"/>
        <v>9</v>
      </c>
    </row>
    <row r="2782" spans="1:16" ht="15.75" customHeight="1" x14ac:dyDescent="0.15">
      <c r="A2782" s="13">
        <v>43998</v>
      </c>
      <c r="B2782" s="19" t="s">
        <v>5358</v>
      </c>
      <c r="C2782" s="7" t="s">
        <v>2478</v>
      </c>
      <c r="D2782" s="14">
        <v>11</v>
      </c>
      <c r="E2782" s="14" t="str">
        <f>_xlfn.XLOOKUP(D2782,'Meal Info'!$A$4:$A$19,'Meal Info'!$B$4:$B$19)</f>
        <v>Vitamin boost</v>
      </c>
      <c r="F2782" s="14" t="str">
        <f>_xlfn.XLOOKUP(D2782,'Meal Info'!$A$4:$A$19,'Meal Info'!$C$4:$C$19)</f>
        <v>Josh</v>
      </c>
      <c r="G2782" s="7">
        <v>90.38</v>
      </c>
      <c r="H2782" s="7">
        <f t="shared" si="176"/>
        <v>9.0380000000000003</v>
      </c>
      <c r="I2782" s="7">
        <f t="shared" si="177"/>
        <v>99.417999999999992</v>
      </c>
      <c r="J2782" s="7">
        <v>0.11</v>
      </c>
      <c r="K2782" s="7">
        <f t="shared" si="174"/>
        <v>9.9417999999999989</v>
      </c>
      <c r="L2782" s="7" t="s">
        <v>5075</v>
      </c>
      <c r="M2782" s="7">
        <v>6</v>
      </c>
      <c r="N2782" s="7">
        <f>INDEX('Delivery Distances'!$B$6:$K$20,MATCH('Sales Summary_working sheet'!L2782,'Delivery Distances'!$A$6:$A$20,0),MATCH('Sales Summary_working sheet'!M2782,'Delivery Distances'!$B$5:$K$5,0))</f>
        <v>11</v>
      </c>
      <c r="O2782" s="7" cm="1">
        <f t="array" ref="O2782">_xlfn.XLOOKUP(L2782,'Delivery Distances'!$A$6:$A$20,_xlfn.XLOOKUP('Sales Summary_working sheet'!M2782,'Delivery Distances'!$B$5:$K$5,'Delivery Distances'!$B$6:$K$20))</f>
        <v>11</v>
      </c>
      <c r="P2782" s="7">
        <f t="shared" si="175"/>
        <v>12.5</v>
      </c>
    </row>
    <row r="2783" spans="1:16" ht="15.75" customHeight="1" x14ac:dyDescent="0.15">
      <c r="A2783" s="13">
        <v>43998</v>
      </c>
      <c r="B2783" s="19" t="s">
        <v>5358</v>
      </c>
      <c r="C2783" s="7" t="s">
        <v>4960</v>
      </c>
      <c r="D2783" s="14">
        <v>7</v>
      </c>
      <c r="E2783" s="14" t="str">
        <f>_xlfn.XLOOKUP(D2783,'Meal Info'!$A$4:$A$19,'Meal Info'!$B$4:$B$19)</f>
        <v>Vegan</v>
      </c>
      <c r="F2783" s="14" t="str">
        <f>_xlfn.XLOOKUP(D2783,'Meal Info'!$A$4:$A$19,'Meal Info'!$C$4:$C$19)</f>
        <v>Josh</v>
      </c>
      <c r="G2783" s="7">
        <v>57.18</v>
      </c>
      <c r="H2783" s="7">
        <f t="shared" si="176"/>
        <v>5.718</v>
      </c>
      <c r="I2783" s="7">
        <f t="shared" si="177"/>
        <v>62.897999999999996</v>
      </c>
      <c r="J2783" s="7">
        <v>0.36</v>
      </c>
      <c r="K2783" s="7">
        <f t="shared" si="174"/>
        <v>20.584799999999998</v>
      </c>
      <c r="L2783" s="7" t="s">
        <v>5080</v>
      </c>
      <c r="M2783" s="7">
        <v>5</v>
      </c>
      <c r="N2783" s="7">
        <f>INDEX('Delivery Distances'!$B$6:$K$20,MATCH('Sales Summary_working sheet'!L2783,'Delivery Distances'!$A$6:$A$20,0),MATCH('Sales Summary_working sheet'!M2783,'Delivery Distances'!$B$5:$K$5,0))</f>
        <v>5</v>
      </c>
      <c r="O2783" s="7" cm="1">
        <f t="array" ref="O2783">_xlfn.XLOOKUP(L2783,'Delivery Distances'!$A$6:$A$20,_xlfn.XLOOKUP('Sales Summary_working sheet'!M2783,'Delivery Distances'!$B$5:$K$5,'Delivery Distances'!$B$6:$K$20))</f>
        <v>5</v>
      </c>
      <c r="P2783" s="7">
        <f t="shared" si="175"/>
        <v>9</v>
      </c>
    </row>
    <row r="2784" spans="1:16" ht="15.75" customHeight="1" x14ac:dyDescent="0.15">
      <c r="A2784" s="13">
        <v>43998</v>
      </c>
      <c r="B2784" s="19" t="s">
        <v>5358</v>
      </c>
      <c r="C2784" s="7" t="s">
        <v>696</v>
      </c>
      <c r="D2784" s="14">
        <v>2</v>
      </c>
      <c r="E2784" s="14" t="str">
        <f>_xlfn.XLOOKUP(D2784,'Meal Info'!$A$4:$A$19,'Meal Info'!$B$4:$B$19)</f>
        <v>Tuna</v>
      </c>
      <c r="F2784" s="14" t="str">
        <f>_xlfn.XLOOKUP(D2784,'Meal Info'!$A$4:$A$19,'Meal Info'!$C$4:$C$19)</f>
        <v>Josh</v>
      </c>
      <c r="G2784" s="7">
        <v>64.13</v>
      </c>
      <c r="H2784" s="7">
        <f t="shared" si="176"/>
        <v>6.4130000000000003</v>
      </c>
      <c r="I2784" s="7">
        <f t="shared" si="177"/>
        <v>70.542999999999992</v>
      </c>
      <c r="J2784" s="7">
        <v>0.28999999999999998</v>
      </c>
      <c r="K2784" s="7">
        <f t="shared" si="174"/>
        <v>18.597699999999996</v>
      </c>
      <c r="L2784" s="7" t="s">
        <v>31</v>
      </c>
      <c r="M2784" s="7">
        <v>6</v>
      </c>
      <c r="N2784" s="7">
        <f>INDEX('Delivery Distances'!$B$6:$K$20,MATCH('Sales Summary_working sheet'!L2784,'Delivery Distances'!$A$6:$A$20,0),MATCH('Sales Summary_working sheet'!M2784,'Delivery Distances'!$B$5:$K$5,0))</f>
        <v>17</v>
      </c>
      <c r="O2784" s="7" cm="1">
        <f t="array" ref="O2784">_xlfn.XLOOKUP(L2784,'Delivery Distances'!$A$6:$A$20,_xlfn.XLOOKUP('Sales Summary_working sheet'!M2784,'Delivery Distances'!$B$5:$K$5,'Delivery Distances'!$B$6:$K$20))</f>
        <v>17</v>
      </c>
      <c r="P2784" s="7">
        <f t="shared" si="175"/>
        <v>15.5</v>
      </c>
    </row>
    <row r="2785" spans="1:16" ht="15.75" customHeight="1" x14ac:dyDescent="0.15">
      <c r="A2785" s="13">
        <v>43998</v>
      </c>
      <c r="B2785" s="19" t="s">
        <v>5358</v>
      </c>
      <c r="C2785" s="7" t="s">
        <v>1579</v>
      </c>
      <c r="D2785" s="14">
        <v>11</v>
      </c>
      <c r="E2785" s="14" t="str">
        <f>_xlfn.XLOOKUP(D2785,'Meal Info'!$A$4:$A$19,'Meal Info'!$B$4:$B$19)</f>
        <v>Vitamin boost</v>
      </c>
      <c r="F2785" s="14" t="str">
        <f>_xlfn.XLOOKUP(D2785,'Meal Info'!$A$4:$A$19,'Meal Info'!$C$4:$C$19)</f>
        <v>Josh</v>
      </c>
      <c r="G2785" s="7">
        <v>87.25</v>
      </c>
      <c r="H2785" s="7">
        <f t="shared" si="176"/>
        <v>8.7249999999999996</v>
      </c>
      <c r="I2785" s="7">
        <f t="shared" si="177"/>
        <v>95.974999999999994</v>
      </c>
      <c r="J2785" s="7">
        <v>0.04</v>
      </c>
      <c r="K2785" s="7">
        <f t="shared" si="174"/>
        <v>3.49</v>
      </c>
      <c r="L2785" s="7" t="s">
        <v>5077</v>
      </c>
      <c r="M2785" s="7">
        <v>8</v>
      </c>
      <c r="N2785" s="7">
        <f>INDEX('Delivery Distances'!$B$6:$K$20,MATCH('Sales Summary_working sheet'!L2785,'Delivery Distances'!$A$6:$A$20,0),MATCH('Sales Summary_working sheet'!M2785,'Delivery Distances'!$B$5:$K$5,0))</f>
        <v>4</v>
      </c>
      <c r="O2785" s="7" cm="1">
        <f t="array" ref="O2785">_xlfn.XLOOKUP(L2785,'Delivery Distances'!$A$6:$A$20,_xlfn.XLOOKUP('Sales Summary_working sheet'!M2785,'Delivery Distances'!$B$5:$K$5,'Delivery Distances'!$B$6:$K$20))</f>
        <v>4</v>
      </c>
      <c r="P2785" s="7">
        <f t="shared" si="175"/>
        <v>8</v>
      </c>
    </row>
    <row r="2786" spans="1:16" ht="15.75" customHeight="1" x14ac:dyDescent="0.15">
      <c r="A2786" s="13">
        <v>43998</v>
      </c>
      <c r="B2786" s="19" t="s">
        <v>5358</v>
      </c>
      <c r="C2786" s="7" t="s">
        <v>4196</v>
      </c>
      <c r="D2786" s="14">
        <v>11</v>
      </c>
      <c r="E2786" s="14" t="str">
        <f>_xlfn.XLOOKUP(D2786,'Meal Info'!$A$4:$A$19,'Meal Info'!$B$4:$B$19)</f>
        <v>Vitamin boost</v>
      </c>
      <c r="F2786" s="14" t="str">
        <f>_xlfn.XLOOKUP(D2786,'Meal Info'!$A$4:$A$19,'Meal Info'!$C$4:$C$19)</f>
        <v>Josh</v>
      </c>
      <c r="G2786" s="7">
        <v>88.1</v>
      </c>
      <c r="H2786" s="7">
        <f t="shared" si="176"/>
        <v>8.81</v>
      </c>
      <c r="I2786" s="7">
        <f t="shared" si="177"/>
        <v>96.91</v>
      </c>
      <c r="J2786" s="7">
        <v>0.31</v>
      </c>
      <c r="K2786" s="7">
        <f t="shared" si="174"/>
        <v>27.310999999999996</v>
      </c>
      <c r="L2786" s="7" t="s">
        <v>5081</v>
      </c>
      <c r="M2786" s="7">
        <v>5</v>
      </c>
      <c r="N2786" s="7">
        <f>INDEX('Delivery Distances'!$B$6:$K$20,MATCH('Sales Summary_working sheet'!L2786,'Delivery Distances'!$A$6:$A$20,0),MATCH('Sales Summary_working sheet'!M2786,'Delivery Distances'!$B$5:$K$5,0))</f>
        <v>3</v>
      </c>
      <c r="O2786" s="7" cm="1">
        <f t="array" ref="O2786">_xlfn.XLOOKUP(L2786,'Delivery Distances'!$A$6:$A$20,_xlfn.XLOOKUP('Sales Summary_working sheet'!M2786,'Delivery Distances'!$B$5:$K$5,'Delivery Distances'!$B$6:$K$20))</f>
        <v>3</v>
      </c>
      <c r="P2786" s="7">
        <f t="shared" si="175"/>
        <v>7</v>
      </c>
    </row>
    <row r="2787" spans="1:16" ht="15.75" customHeight="1" x14ac:dyDescent="0.15">
      <c r="A2787" s="13">
        <v>43998</v>
      </c>
      <c r="B2787" s="19" t="s">
        <v>5358</v>
      </c>
      <c r="C2787" s="7" t="s">
        <v>261</v>
      </c>
      <c r="D2787" s="14">
        <v>11</v>
      </c>
      <c r="E2787" s="14" t="str">
        <f>_xlfn.XLOOKUP(D2787,'Meal Info'!$A$4:$A$19,'Meal Info'!$B$4:$B$19)</f>
        <v>Vitamin boost</v>
      </c>
      <c r="F2787" s="14" t="str">
        <f>_xlfn.XLOOKUP(D2787,'Meal Info'!$A$4:$A$19,'Meal Info'!$C$4:$C$19)</f>
        <v>Josh</v>
      </c>
      <c r="G2787" s="7">
        <v>4.67</v>
      </c>
      <c r="H2787" s="7">
        <f t="shared" si="176"/>
        <v>0.46700000000000003</v>
      </c>
      <c r="I2787" s="7">
        <f t="shared" si="177"/>
        <v>5.1369999999999996</v>
      </c>
      <c r="J2787" s="7">
        <v>0.34</v>
      </c>
      <c r="K2787" s="7">
        <f t="shared" si="174"/>
        <v>1.5878000000000001</v>
      </c>
      <c r="L2787" s="7" t="s">
        <v>5076</v>
      </c>
      <c r="M2787" s="7">
        <v>4</v>
      </c>
      <c r="N2787" s="7">
        <f>INDEX('Delivery Distances'!$B$6:$K$20,MATCH('Sales Summary_working sheet'!L2787,'Delivery Distances'!$A$6:$A$20,0),MATCH('Sales Summary_working sheet'!M2787,'Delivery Distances'!$B$5:$K$5,0))</f>
        <v>11</v>
      </c>
      <c r="O2787" s="7" cm="1">
        <f t="array" ref="O2787">_xlfn.XLOOKUP(L2787,'Delivery Distances'!$A$6:$A$20,_xlfn.XLOOKUP('Sales Summary_working sheet'!M2787,'Delivery Distances'!$B$5:$K$5,'Delivery Distances'!$B$6:$K$20))</f>
        <v>11</v>
      </c>
      <c r="P2787" s="7">
        <f t="shared" si="175"/>
        <v>12.5</v>
      </c>
    </row>
    <row r="2788" spans="1:16" ht="15.75" customHeight="1" x14ac:dyDescent="0.15">
      <c r="A2788" s="13">
        <v>43998</v>
      </c>
      <c r="B2788" s="19" t="s">
        <v>5358</v>
      </c>
      <c r="C2788" s="7" t="s">
        <v>3436</v>
      </c>
      <c r="D2788" s="14">
        <v>2</v>
      </c>
      <c r="E2788" s="14" t="str">
        <f>_xlfn.XLOOKUP(D2788,'Meal Info'!$A$4:$A$19,'Meal Info'!$B$4:$B$19)</f>
        <v>Tuna</v>
      </c>
      <c r="F2788" s="14" t="str">
        <f>_xlfn.XLOOKUP(D2788,'Meal Info'!$A$4:$A$19,'Meal Info'!$C$4:$C$19)</f>
        <v>Josh</v>
      </c>
      <c r="G2788" s="7">
        <v>67.08</v>
      </c>
      <c r="H2788" s="7">
        <f t="shared" si="176"/>
        <v>6.7080000000000002</v>
      </c>
      <c r="I2788" s="7">
        <f t="shared" si="177"/>
        <v>73.787999999999997</v>
      </c>
      <c r="J2788" s="7">
        <v>0.08</v>
      </c>
      <c r="K2788" s="7">
        <f t="shared" si="174"/>
        <v>5.3663999999999996</v>
      </c>
      <c r="L2788" s="7" t="s">
        <v>5081</v>
      </c>
      <c r="M2788" s="7">
        <v>10</v>
      </c>
      <c r="N2788" s="7">
        <f>INDEX('Delivery Distances'!$B$6:$K$20,MATCH('Sales Summary_working sheet'!L2788,'Delivery Distances'!$A$6:$A$20,0),MATCH('Sales Summary_working sheet'!M2788,'Delivery Distances'!$B$5:$K$5,0))</f>
        <v>2</v>
      </c>
      <c r="O2788" s="7" cm="1">
        <f t="array" ref="O2788">_xlfn.XLOOKUP(L2788,'Delivery Distances'!$A$6:$A$20,_xlfn.XLOOKUP('Sales Summary_working sheet'!M2788,'Delivery Distances'!$B$5:$K$5,'Delivery Distances'!$B$6:$K$20))</f>
        <v>2</v>
      </c>
      <c r="P2788" s="7">
        <f t="shared" si="175"/>
        <v>6</v>
      </c>
    </row>
    <row r="2789" spans="1:16" ht="15.75" customHeight="1" x14ac:dyDescent="0.15">
      <c r="A2789" s="13">
        <v>43998</v>
      </c>
      <c r="B2789" s="19" t="s">
        <v>5358</v>
      </c>
      <c r="C2789" s="7" t="s">
        <v>4131</v>
      </c>
      <c r="D2789" s="14">
        <v>11</v>
      </c>
      <c r="E2789" s="14" t="str">
        <f>_xlfn.XLOOKUP(D2789,'Meal Info'!$A$4:$A$19,'Meal Info'!$B$4:$B$19)</f>
        <v>Vitamin boost</v>
      </c>
      <c r="F2789" s="14" t="str">
        <f>_xlfn.XLOOKUP(D2789,'Meal Info'!$A$4:$A$19,'Meal Info'!$C$4:$C$19)</f>
        <v>Josh</v>
      </c>
      <c r="G2789" s="7">
        <v>5.55</v>
      </c>
      <c r="H2789" s="7">
        <f t="shared" si="176"/>
        <v>0.55500000000000005</v>
      </c>
      <c r="I2789" s="7">
        <f t="shared" si="177"/>
        <v>6.1049999999999995</v>
      </c>
      <c r="J2789" s="7">
        <v>0.17</v>
      </c>
      <c r="K2789" s="7">
        <f t="shared" si="174"/>
        <v>0.94350000000000001</v>
      </c>
      <c r="L2789" s="7" t="s">
        <v>5079</v>
      </c>
      <c r="M2789" s="7">
        <v>2</v>
      </c>
      <c r="N2789" s="7">
        <f>INDEX('Delivery Distances'!$B$6:$K$20,MATCH('Sales Summary_working sheet'!L2789,'Delivery Distances'!$A$6:$A$20,0),MATCH('Sales Summary_working sheet'!M2789,'Delivery Distances'!$B$5:$K$5,0))</f>
        <v>6</v>
      </c>
      <c r="O2789" s="7" cm="1">
        <f t="array" ref="O2789">_xlfn.XLOOKUP(L2789,'Delivery Distances'!$A$6:$A$20,_xlfn.XLOOKUP('Sales Summary_working sheet'!M2789,'Delivery Distances'!$B$5:$K$5,'Delivery Distances'!$B$6:$K$20))</f>
        <v>6</v>
      </c>
      <c r="P2789" s="7">
        <f t="shared" si="175"/>
        <v>10</v>
      </c>
    </row>
    <row r="2790" spans="1:16" ht="15.75" customHeight="1" x14ac:dyDescent="0.15">
      <c r="A2790" s="13">
        <v>43998</v>
      </c>
      <c r="B2790" s="19" t="s">
        <v>5358</v>
      </c>
      <c r="C2790" s="7" t="s">
        <v>436</v>
      </c>
      <c r="D2790" s="14">
        <v>7</v>
      </c>
      <c r="E2790" s="14" t="str">
        <f>_xlfn.XLOOKUP(D2790,'Meal Info'!$A$4:$A$19,'Meal Info'!$B$4:$B$19)</f>
        <v>Vegan</v>
      </c>
      <c r="F2790" s="14" t="str">
        <f>_xlfn.XLOOKUP(D2790,'Meal Info'!$A$4:$A$19,'Meal Info'!$C$4:$C$19)</f>
        <v>Josh</v>
      </c>
      <c r="G2790" s="7">
        <v>92.85</v>
      </c>
      <c r="H2790" s="7">
        <f t="shared" si="176"/>
        <v>9.2850000000000001</v>
      </c>
      <c r="I2790" s="7">
        <f t="shared" si="177"/>
        <v>102.13499999999999</v>
      </c>
      <c r="J2790" s="7">
        <v>0.4</v>
      </c>
      <c r="K2790" s="7">
        <f t="shared" si="174"/>
        <v>37.14</v>
      </c>
      <c r="L2790" s="7" t="s">
        <v>26</v>
      </c>
      <c r="M2790" s="7">
        <v>7</v>
      </c>
      <c r="N2790" s="7">
        <f>INDEX('Delivery Distances'!$B$6:$K$20,MATCH('Sales Summary_working sheet'!L2790,'Delivery Distances'!$A$6:$A$20,0),MATCH('Sales Summary_working sheet'!M2790,'Delivery Distances'!$B$5:$K$5,0))</f>
        <v>16</v>
      </c>
      <c r="O2790" s="7" cm="1">
        <f t="array" ref="O2790">_xlfn.XLOOKUP(L2790,'Delivery Distances'!$A$6:$A$20,_xlfn.XLOOKUP('Sales Summary_working sheet'!M2790,'Delivery Distances'!$B$5:$K$5,'Delivery Distances'!$B$6:$K$20))</f>
        <v>16</v>
      </c>
      <c r="P2790" s="7">
        <f t="shared" si="175"/>
        <v>15</v>
      </c>
    </row>
    <row r="2791" spans="1:16" ht="15.75" customHeight="1" x14ac:dyDescent="0.15">
      <c r="A2791" s="13">
        <v>43998</v>
      </c>
      <c r="B2791" s="19" t="s">
        <v>5358</v>
      </c>
      <c r="C2791" s="7" t="s">
        <v>2518</v>
      </c>
      <c r="D2791" s="14">
        <v>11</v>
      </c>
      <c r="E2791" s="14" t="str">
        <f>_xlfn.XLOOKUP(D2791,'Meal Info'!$A$4:$A$19,'Meal Info'!$B$4:$B$19)</f>
        <v>Vitamin boost</v>
      </c>
      <c r="F2791" s="14" t="str">
        <f>_xlfn.XLOOKUP(D2791,'Meal Info'!$A$4:$A$19,'Meal Info'!$C$4:$C$19)</f>
        <v>Josh</v>
      </c>
      <c r="G2791" s="7">
        <v>3.01</v>
      </c>
      <c r="H2791" s="7">
        <f t="shared" si="176"/>
        <v>0.30099999999999999</v>
      </c>
      <c r="I2791" s="7">
        <f t="shared" si="177"/>
        <v>3.3109999999999999</v>
      </c>
      <c r="J2791" s="7">
        <v>0.11</v>
      </c>
      <c r="K2791" s="7">
        <f t="shared" si="174"/>
        <v>0.33110000000000001</v>
      </c>
      <c r="L2791" s="7" t="s">
        <v>31</v>
      </c>
      <c r="M2791" s="7">
        <v>3</v>
      </c>
      <c r="N2791" s="7">
        <f>INDEX('Delivery Distances'!$B$6:$K$20,MATCH('Sales Summary_working sheet'!L2791,'Delivery Distances'!$A$6:$A$20,0),MATCH('Sales Summary_working sheet'!M2791,'Delivery Distances'!$B$5:$K$5,0))</f>
        <v>9</v>
      </c>
      <c r="O2791" s="7" cm="1">
        <f t="array" ref="O2791">_xlfn.XLOOKUP(L2791,'Delivery Distances'!$A$6:$A$20,_xlfn.XLOOKUP('Sales Summary_working sheet'!M2791,'Delivery Distances'!$B$5:$K$5,'Delivery Distances'!$B$6:$K$20))</f>
        <v>9</v>
      </c>
      <c r="P2791" s="7">
        <f t="shared" si="175"/>
        <v>11.5</v>
      </c>
    </row>
    <row r="2792" spans="1:16" ht="15.75" customHeight="1" x14ac:dyDescent="0.15">
      <c r="A2792" s="13">
        <v>43998</v>
      </c>
      <c r="B2792" s="19" t="s">
        <v>5358</v>
      </c>
      <c r="C2792" s="7" t="s">
        <v>4633</v>
      </c>
      <c r="D2792" s="14">
        <v>2</v>
      </c>
      <c r="E2792" s="14" t="str">
        <f>_xlfn.XLOOKUP(D2792,'Meal Info'!$A$4:$A$19,'Meal Info'!$B$4:$B$19)</f>
        <v>Tuna</v>
      </c>
      <c r="F2792" s="14" t="str">
        <f>_xlfn.XLOOKUP(D2792,'Meal Info'!$A$4:$A$19,'Meal Info'!$C$4:$C$19)</f>
        <v>Josh</v>
      </c>
      <c r="G2792" s="7">
        <v>75.430000000000007</v>
      </c>
      <c r="H2792" s="7">
        <f t="shared" si="176"/>
        <v>7.543000000000001</v>
      </c>
      <c r="I2792" s="7">
        <f t="shared" si="177"/>
        <v>82.973000000000013</v>
      </c>
      <c r="J2792" s="7">
        <v>0.15</v>
      </c>
      <c r="K2792" s="7">
        <f t="shared" si="174"/>
        <v>11.314500000000001</v>
      </c>
      <c r="L2792" s="7" t="s">
        <v>5078</v>
      </c>
      <c r="M2792" s="7">
        <v>6</v>
      </c>
      <c r="N2792" s="7">
        <f>INDEX('Delivery Distances'!$B$6:$K$20,MATCH('Sales Summary_working sheet'!L2792,'Delivery Distances'!$A$6:$A$20,0),MATCH('Sales Summary_working sheet'!M2792,'Delivery Distances'!$B$5:$K$5,0))</f>
        <v>5</v>
      </c>
      <c r="O2792" s="7" cm="1">
        <f t="array" ref="O2792">_xlfn.XLOOKUP(L2792,'Delivery Distances'!$A$6:$A$20,_xlfn.XLOOKUP('Sales Summary_working sheet'!M2792,'Delivery Distances'!$B$5:$K$5,'Delivery Distances'!$B$6:$K$20))</f>
        <v>5</v>
      </c>
      <c r="P2792" s="7">
        <f t="shared" si="175"/>
        <v>9</v>
      </c>
    </row>
    <row r="2793" spans="1:16" ht="15.75" customHeight="1" x14ac:dyDescent="0.15">
      <c r="A2793" s="13">
        <v>43998</v>
      </c>
      <c r="B2793" s="19" t="s">
        <v>5358</v>
      </c>
      <c r="C2793" s="7" t="s">
        <v>995</v>
      </c>
      <c r="D2793" s="14">
        <v>7</v>
      </c>
      <c r="E2793" s="14" t="str">
        <f>_xlfn.XLOOKUP(D2793,'Meal Info'!$A$4:$A$19,'Meal Info'!$B$4:$B$19)</f>
        <v>Vegan</v>
      </c>
      <c r="F2793" s="14" t="str">
        <f>_xlfn.XLOOKUP(D2793,'Meal Info'!$A$4:$A$19,'Meal Info'!$C$4:$C$19)</f>
        <v>Josh</v>
      </c>
      <c r="G2793" s="7">
        <v>39.049999999999997</v>
      </c>
      <c r="H2793" s="7">
        <f t="shared" si="176"/>
        <v>3.9049999999999998</v>
      </c>
      <c r="I2793" s="7">
        <f t="shared" si="177"/>
        <v>42.954999999999998</v>
      </c>
      <c r="J2793" s="7">
        <v>0.38</v>
      </c>
      <c r="K2793" s="7">
        <f t="shared" si="174"/>
        <v>14.838999999999999</v>
      </c>
      <c r="L2793" s="7" t="s">
        <v>27</v>
      </c>
      <c r="M2793" s="7">
        <v>6</v>
      </c>
      <c r="N2793" s="7">
        <f>INDEX('Delivery Distances'!$B$6:$K$20,MATCH('Sales Summary_working sheet'!L2793,'Delivery Distances'!$A$6:$A$20,0),MATCH('Sales Summary_working sheet'!M2793,'Delivery Distances'!$B$5:$K$5,0))</f>
        <v>9</v>
      </c>
      <c r="O2793" s="7" cm="1">
        <f t="array" ref="O2793">_xlfn.XLOOKUP(L2793,'Delivery Distances'!$A$6:$A$20,_xlfn.XLOOKUP('Sales Summary_working sheet'!M2793,'Delivery Distances'!$B$5:$K$5,'Delivery Distances'!$B$6:$K$20))</f>
        <v>9</v>
      </c>
      <c r="P2793" s="7">
        <f t="shared" si="175"/>
        <v>11.5</v>
      </c>
    </row>
    <row r="2794" spans="1:16" ht="15.75" customHeight="1" x14ac:dyDescent="0.15">
      <c r="A2794" s="13">
        <v>43998</v>
      </c>
      <c r="B2794" s="19" t="s">
        <v>5358</v>
      </c>
      <c r="C2794" s="7" t="s">
        <v>4698</v>
      </c>
      <c r="D2794" s="14">
        <v>7</v>
      </c>
      <c r="E2794" s="14" t="str">
        <f>_xlfn.XLOOKUP(D2794,'Meal Info'!$A$4:$A$19,'Meal Info'!$B$4:$B$19)</f>
        <v>Vegan</v>
      </c>
      <c r="F2794" s="14" t="str">
        <f>_xlfn.XLOOKUP(D2794,'Meal Info'!$A$4:$A$19,'Meal Info'!$C$4:$C$19)</f>
        <v>Josh</v>
      </c>
      <c r="G2794" s="7">
        <v>90.3</v>
      </c>
      <c r="H2794" s="7">
        <f t="shared" si="176"/>
        <v>9.0299999999999994</v>
      </c>
      <c r="I2794" s="7">
        <f t="shared" si="177"/>
        <v>99.33</v>
      </c>
      <c r="J2794" s="7">
        <v>0.1</v>
      </c>
      <c r="K2794" s="7">
        <f t="shared" si="174"/>
        <v>9.0299999999999994</v>
      </c>
      <c r="L2794" s="7" t="s">
        <v>5076</v>
      </c>
      <c r="M2794" s="7">
        <v>3</v>
      </c>
      <c r="N2794" s="7">
        <f>INDEX('Delivery Distances'!$B$6:$K$20,MATCH('Sales Summary_working sheet'!L2794,'Delivery Distances'!$A$6:$A$20,0),MATCH('Sales Summary_working sheet'!M2794,'Delivery Distances'!$B$5:$K$5,0))</f>
        <v>11</v>
      </c>
      <c r="O2794" s="7" cm="1">
        <f t="array" ref="O2794">_xlfn.XLOOKUP(L2794,'Delivery Distances'!$A$6:$A$20,_xlfn.XLOOKUP('Sales Summary_working sheet'!M2794,'Delivery Distances'!$B$5:$K$5,'Delivery Distances'!$B$6:$K$20))</f>
        <v>11</v>
      </c>
      <c r="P2794" s="7">
        <f t="shared" si="175"/>
        <v>12.5</v>
      </c>
    </row>
    <row r="2795" spans="1:16" ht="15.75" customHeight="1" x14ac:dyDescent="0.15">
      <c r="A2795" s="13">
        <v>43998</v>
      </c>
      <c r="B2795" s="19" t="s">
        <v>5358</v>
      </c>
      <c r="C2795" s="7" t="s">
        <v>2915</v>
      </c>
      <c r="D2795" s="14">
        <v>11</v>
      </c>
      <c r="E2795" s="14" t="str">
        <f>_xlfn.XLOOKUP(D2795,'Meal Info'!$A$4:$A$19,'Meal Info'!$B$4:$B$19)</f>
        <v>Vitamin boost</v>
      </c>
      <c r="F2795" s="14" t="str">
        <f>_xlfn.XLOOKUP(D2795,'Meal Info'!$A$4:$A$19,'Meal Info'!$C$4:$C$19)</f>
        <v>Josh</v>
      </c>
      <c r="G2795" s="7">
        <v>13.78</v>
      </c>
      <c r="H2795" s="7">
        <f t="shared" si="176"/>
        <v>1.3780000000000001</v>
      </c>
      <c r="I2795" s="7">
        <f t="shared" si="177"/>
        <v>15.157999999999999</v>
      </c>
      <c r="J2795" s="7">
        <v>0.11</v>
      </c>
      <c r="K2795" s="7">
        <f t="shared" si="174"/>
        <v>1.5158</v>
      </c>
      <c r="L2795" s="7" t="s">
        <v>5075</v>
      </c>
      <c r="M2795" s="7">
        <v>2</v>
      </c>
      <c r="N2795" s="7">
        <f>INDEX('Delivery Distances'!$B$6:$K$20,MATCH('Sales Summary_working sheet'!L2795,'Delivery Distances'!$A$6:$A$20,0),MATCH('Sales Summary_working sheet'!M2795,'Delivery Distances'!$B$5:$K$5,0))</f>
        <v>15</v>
      </c>
      <c r="O2795" s="7" cm="1">
        <f t="array" ref="O2795">_xlfn.XLOOKUP(L2795,'Delivery Distances'!$A$6:$A$20,_xlfn.XLOOKUP('Sales Summary_working sheet'!M2795,'Delivery Distances'!$B$5:$K$5,'Delivery Distances'!$B$6:$K$20))</f>
        <v>15</v>
      </c>
      <c r="P2795" s="7">
        <f t="shared" si="175"/>
        <v>14.5</v>
      </c>
    </row>
    <row r="2796" spans="1:16" ht="15.75" customHeight="1" x14ac:dyDescent="0.15">
      <c r="A2796" s="13">
        <v>43998</v>
      </c>
      <c r="B2796" s="19" t="s">
        <v>5358</v>
      </c>
      <c r="C2796" s="7" t="s">
        <v>1333</v>
      </c>
      <c r="D2796" s="14">
        <v>2</v>
      </c>
      <c r="E2796" s="14" t="str">
        <f>_xlfn.XLOOKUP(D2796,'Meal Info'!$A$4:$A$19,'Meal Info'!$B$4:$B$19)</f>
        <v>Tuna</v>
      </c>
      <c r="F2796" s="14" t="str">
        <f>_xlfn.XLOOKUP(D2796,'Meal Info'!$A$4:$A$19,'Meal Info'!$C$4:$C$19)</f>
        <v>Josh</v>
      </c>
      <c r="G2796" s="7">
        <v>66.180000000000007</v>
      </c>
      <c r="H2796" s="7">
        <f t="shared" si="176"/>
        <v>6.6180000000000012</v>
      </c>
      <c r="I2796" s="7">
        <f t="shared" si="177"/>
        <v>72.798000000000002</v>
      </c>
      <c r="J2796" s="7">
        <v>0.01</v>
      </c>
      <c r="K2796" s="7">
        <f t="shared" si="174"/>
        <v>0.66180000000000005</v>
      </c>
      <c r="L2796" s="7" t="s">
        <v>29</v>
      </c>
      <c r="M2796" s="7">
        <v>4</v>
      </c>
      <c r="N2796" s="7">
        <f>INDEX('Delivery Distances'!$B$6:$K$20,MATCH('Sales Summary_working sheet'!L2796,'Delivery Distances'!$A$6:$A$20,0),MATCH('Sales Summary_working sheet'!M2796,'Delivery Distances'!$B$5:$K$5,0))</f>
        <v>14</v>
      </c>
      <c r="O2796" s="7" cm="1">
        <f t="array" ref="O2796">_xlfn.XLOOKUP(L2796,'Delivery Distances'!$A$6:$A$20,_xlfn.XLOOKUP('Sales Summary_working sheet'!M2796,'Delivery Distances'!$B$5:$K$5,'Delivery Distances'!$B$6:$K$20))</f>
        <v>14</v>
      </c>
      <c r="P2796" s="7">
        <f t="shared" si="175"/>
        <v>14</v>
      </c>
    </row>
    <row r="2797" spans="1:16" ht="15.75" customHeight="1" x14ac:dyDescent="0.15">
      <c r="A2797" s="13">
        <v>43998</v>
      </c>
      <c r="B2797" s="19" t="s">
        <v>5358</v>
      </c>
      <c r="C2797" s="7" t="s">
        <v>1380</v>
      </c>
      <c r="D2797" s="14">
        <v>7</v>
      </c>
      <c r="E2797" s="14" t="str">
        <f>_xlfn.XLOOKUP(D2797,'Meal Info'!$A$4:$A$19,'Meal Info'!$B$4:$B$19)</f>
        <v>Vegan</v>
      </c>
      <c r="F2797" s="14" t="str">
        <f>_xlfn.XLOOKUP(D2797,'Meal Info'!$A$4:$A$19,'Meal Info'!$C$4:$C$19)</f>
        <v>Josh</v>
      </c>
      <c r="G2797" s="7">
        <v>49.79</v>
      </c>
      <c r="H2797" s="7">
        <f t="shared" si="176"/>
        <v>4.9790000000000001</v>
      </c>
      <c r="I2797" s="7">
        <f t="shared" si="177"/>
        <v>54.768999999999998</v>
      </c>
      <c r="J2797" s="7">
        <v>0.19</v>
      </c>
      <c r="K2797" s="7">
        <f t="shared" si="174"/>
        <v>9.4601000000000006</v>
      </c>
      <c r="L2797" s="7" t="s">
        <v>5079</v>
      </c>
      <c r="M2797" s="7">
        <v>5</v>
      </c>
      <c r="N2797" s="7">
        <f>INDEX('Delivery Distances'!$B$6:$K$20,MATCH('Sales Summary_working sheet'!L2797,'Delivery Distances'!$A$6:$A$20,0),MATCH('Sales Summary_working sheet'!M2797,'Delivery Distances'!$B$5:$K$5,0))</f>
        <v>2</v>
      </c>
      <c r="O2797" s="7" cm="1">
        <f t="array" ref="O2797">_xlfn.XLOOKUP(L2797,'Delivery Distances'!$A$6:$A$20,_xlfn.XLOOKUP('Sales Summary_working sheet'!M2797,'Delivery Distances'!$B$5:$K$5,'Delivery Distances'!$B$6:$K$20))</f>
        <v>2</v>
      </c>
      <c r="P2797" s="7">
        <f t="shared" si="175"/>
        <v>6</v>
      </c>
    </row>
    <row r="2798" spans="1:16" ht="15.75" customHeight="1" x14ac:dyDescent="0.15">
      <c r="A2798" s="13">
        <v>43998</v>
      </c>
      <c r="B2798" s="19" t="s">
        <v>5358</v>
      </c>
      <c r="C2798" s="7" t="s">
        <v>3618</v>
      </c>
      <c r="D2798" s="14">
        <v>11</v>
      </c>
      <c r="E2798" s="14" t="str">
        <f>_xlfn.XLOOKUP(D2798,'Meal Info'!$A$4:$A$19,'Meal Info'!$B$4:$B$19)</f>
        <v>Vitamin boost</v>
      </c>
      <c r="F2798" s="14" t="str">
        <f>_xlfn.XLOOKUP(D2798,'Meal Info'!$A$4:$A$19,'Meal Info'!$C$4:$C$19)</f>
        <v>Josh</v>
      </c>
      <c r="G2798" s="7">
        <v>60.31</v>
      </c>
      <c r="H2798" s="7">
        <f t="shared" si="176"/>
        <v>6.0310000000000006</v>
      </c>
      <c r="I2798" s="7">
        <f t="shared" si="177"/>
        <v>66.341000000000008</v>
      </c>
      <c r="J2798" s="7">
        <v>0.03</v>
      </c>
      <c r="K2798" s="7">
        <f t="shared" si="174"/>
        <v>1.8092999999999999</v>
      </c>
      <c r="L2798" s="7" t="s">
        <v>5082</v>
      </c>
      <c r="M2798" s="7">
        <v>9</v>
      </c>
      <c r="N2798" s="7">
        <f>INDEX('Delivery Distances'!$B$6:$K$20,MATCH('Sales Summary_working sheet'!L2798,'Delivery Distances'!$A$6:$A$20,0),MATCH('Sales Summary_working sheet'!M2798,'Delivery Distances'!$B$5:$K$5,0))</f>
        <v>2</v>
      </c>
      <c r="O2798" s="7" cm="1">
        <f t="array" ref="O2798">_xlfn.XLOOKUP(L2798,'Delivery Distances'!$A$6:$A$20,_xlfn.XLOOKUP('Sales Summary_working sheet'!M2798,'Delivery Distances'!$B$5:$K$5,'Delivery Distances'!$B$6:$K$20))</f>
        <v>2</v>
      </c>
      <c r="P2798" s="7">
        <f t="shared" si="175"/>
        <v>6</v>
      </c>
    </row>
    <row r="2799" spans="1:16" ht="15.75" customHeight="1" x14ac:dyDescent="0.15">
      <c r="A2799" s="13">
        <v>43998</v>
      </c>
      <c r="B2799" s="19" t="s">
        <v>5359</v>
      </c>
      <c r="C2799" s="7" t="s">
        <v>1159</v>
      </c>
      <c r="D2799" s="14">
        <v>11</v>
      </c>
      <c r="E2799" s="14" t="str">
        <f>_xlfn.XLOOKUP(D2799,'Meal Info'!$A$4:$A$19,'Meal Info'!$B$4:$B$19)</f>
        <v>Vitamin boost</v>
      </c>
      <c r="F2799" s="14" t="str">
        <f>_xlfn.XLOOKUP(D2799,'Meal Info'!$A$4:$A$19,'Meal Info'!$C$4:$C$19)</f>
        <v>Josh</v>
      </c>
      <c r="G2799" s="7">
        <v>14.94</v>
      </c>
      <c r="H2799" s="7">
        <f t="shared" si="176"/>
        <v>1.494</v>
      </c>
      <c r="I2799" s="7">
        <f t="shared" si="177"/>
        <v>16.434000000000001</v>
      </c>
      <c r="J2799" s="7">
        <v>0.1</v>
      </c>
      <c r="K2799" s="7">
        <f t="shared" si="174"/>
        <v>1.494</v>
      </c>
      <c r="L2799" s="7" t="s">
        <v>30</v>
      </c>
      <c r="M2799" s="7">
        <v>6</v>
      </c>
      <c r="N2799" s="7">
        <f>INDEX('Delivery Distances'!$B$6:$K$20,MATCH('Sales Summary_working sheet'!L2799,'Delivery Distances'!$A$6:$A$20,0),MATCH('Sales Summary_working sheet'!M2799,'Delivery Distances'!$B$5:$K$5,0))</f>
        <v>15</v>
      </c>
      <c r="O2799" s="7" cm="1">
        <f t="array" ref="O2799">_xlfn.XLOOKUP(L2799,'Delivery Distances'!$A$6:$A$20,_xlfn.XLOOKUP('Sales Summary_working sheet'!M2799,'Delivery Distances'!$B$5:$K$5,'Delivery Distances'!$B$6:$K$20))</f>
        <v>15</v>
      </c>
      <c r="P2799" s="7">
        <f t="shared" si="175"/>
        <v>14.5</v>
      </c>
    </row>
    <row r="2800" spans="1:16" ht="15.75" customHeight="1" x14ac:dyDescent="0.15">
      <c r="A2800" s="13">
        <v>43998</v>
      </c>
      <c r="B2800" s="19" t="s">
        <v>5359</v>
      </c>
      <c r="C2800" s="7" t="s">
        <v>4062</v>
      </c>
      <c r="D2800" s="14">
        <v>7</v>
      </c>
      <c r="E2800" s="14" t="str">
        <f>_xlfn.XLOOKUP(D2800,'Meal Info'!$A$4:$A$19,'Meal Info'!$B$4:$B$19)</f>
        <v>Vegan</v>
      </c>
      <c r="F2800" s="14" t="str">
        <f>_xlfn.XLOOKUP(D2800,'Meal Info'!$A$4:$A$19,'Meal Info'!$C$4:$C$19)</f>
        <v>Josh</v>
      </c>
      <c r="G2800" s="7">
        <v>45.45</v>
      </c>
      <c r="H2800" s="7">
        <f t="shared" si="176"/>
        <v>4.5450000000000008</v>
      </c>
      <c r="I2800" s="7">
        <f t="shared" si="177"/>
        <v>49.995000000000005</v>
      </c>
      <c r="J2800" s="7">
        <v>0.35</v>
      </c>
      <c r="K2800" s="7">
        <f t="shared" si="174"/>
        <v>15.907500000000001</v>
      </c>
      <c r="L2800" s="7" t="s">
        <v>5078</v>
      </c>
      <c r="M2800" s="7">
        <v>6</v>
      </c>
      <c r="N2800" s="7">
        <f>INDEX('Delivery Distances'!$B$6:$K$20,MATCH('Sales Summary_working sheet'!L2800,'Delivery Distances'!$A$6:$A$20,0),MATCH('Sales Summary_working sheet'!M2800,'Delivery Distances'!$B$5:$K$5,0))</f>
        <v>5</v>
      </c>
      <c r="O2800" s="7" cm="1">
        <f t="array" ref="O2800">_xlfn.XLOOKUP(L2800,'Delivery Distances'!$A$6:$A$20,_xlfn.XLOOKUP('Sales Summary_working sheet'!M2800,'Delivery Distances'!$B$5:$K$5,'Delivery Distances'!$B$6:$K$20))</f>
        <v>5</v>
      </c>
      <c r="P2800" s="7">
        <f t="shared" si="175"/>
        <v>9</v>
      </c>
    </row>
    <row r="2801" spans="1:16" ht="15.75" customHeight="1" x14ac:dyDescent="0.15">
      <c r="A2801" s="13">
        <v>43998</v>
      </c>
      <c r="B2801" s="19" t="s">
        <v>5359</v>
      </c>
      <c r="C2801" s="7" t="s">
        <v>3098</v>
      </c>
      <c r="D2801" s="14">
        <v>11</v>
      </c>
      <c r="E2801" s="14" t="str">
        <f>_xlfn.XLOOKUP(D2801,'Meal Info'!$A$4:$A$19,'Meal Info'!$B$4:$B$19)</f>
        <v>Vitamin boost</v>
      </c>
      <c r="F2801" s="14" t="str">
        <f>_xlfn.XLOOKUP(D2801,'Meal Info'!$A$4:$A$19,'Meal Info'!$C$4:$C$19)</f>
        <v>Josh</v>
      </c>
      <c r="G2801" s="7">
        <v>57.55</v>
      </c>
      <c r="H2801" s="7">
        <f t="shared" si="176"/>
        <v>5.7549999999999999</v>
      </c>
      <c r="I2801" s="7">
        <f t="shared" si="177"/>
        <v>63.305</v>
      </c>
      <c r="J2801" s="7">
        <v>0.06</v>
      </c>
      <c r="K2801" s="7">
        <f t="shared" si="174"/>
        <v>3.4529999999999998</v>
      </c>
      <c r="L2801" s="7" t="s">
        <v>5078</v>
      </c>
      <c r="M2801" s="7">
        <v>3</v>
      </c>
      <c r="N2801" s="7">
        <f>INDEX('Delivery Distances'!$B$6:$K$20,MATCH('Sales Summary_working sheet'!L2801,'Delivery Distances'!$A$6:$A$20,0),MATCH('Sales Summary_working sheet'!M2801,'Delivery Distances'!$B$5:$K$5,0))</f>
        <v>5</v>
      </c>
      <c r="O2801" s="7" cm="1">
        <f t="array" ref="O2801">_xlfn.XLOOKUP(L2801,'Delivery Distances'!$A$6:$A$20,_xlfn.XLOOKUP('Sales Summary_working sheet'!M2801,'Delivery Distances'!$B$5:$K$5,'Delivery Distances'!$B$6:$K$20))</f>
        <v>5</v>
      </c>
      <c r="P2801" s="7">
        <f t="shared" si="175"/>
        <v>9</v>
      </c>
    </row>
    <row r="2802" spans="1:16" ht="15.75" customHeight="1" x14ac:dyDescent="0.15">
      <c r="A2802" s="13">
        <v>43998</v>
      </c>
      <c r="B2802" s="19" t="s">
        <v>5359</v>
      </c>
      <c r="C2802" s="7" t="s">
        <v>2720</v>
      </c>
      <c r="D2802" s="14">
        <v>2</v>
      </c>
      <c r="E2802" s="14" t="str">
        <f>_xlfn.XLOOKUP(D2802,'Meal Info'!$A$4:$A$19,'Meal Info'!$B$4:$B$19)</f>
        <v>Tuna</v>
      </c>
      <c r="F2802" s="14" t="str">
        <f>_xlfn.XLOOKUP(D2802,'Meal Info'!$A$4:$A$19,'Meal Info'!$C$4:$C$19)</f>
        <v>Josh</v>
      </c>
      <c r="G2802" s="7">
        <v>33.47</v>
      </c>
      <c r="H2802" s="7">
        <f t="shared" si="176"/>
        <v>3.347</v>
      </c>
      <c r="I2802" s="7">
        <f t="shared" si="177"/>
        <v>36.817</v>
      </c>
      <c r="J2802" s="7">
        <v>0.17</v>
      </c>
      <c r="K2802" s="7">
        <f t="shared" si="174"/>
        <v>5.6899000000000006</v>
      </c>
      <c r="L2802" s="7" t="s">
        <v>5081</v>
      </c>
      <c r="M2802" s="7">
        <v>9</v>
      </c>
      <c r="N2802" s="7">
        <f>INDEX('Delivery Distances'!$B$6:$K$20,MATCH('Sales Summary_working sheet'!L2802,'Delivery Distances'!$A$6:$A$20,0),MATCH('Sales Summary_working sheet'!M2802,'Delivery Distances'!$B$5:$K$5,0))</f>
        <v>1</v>
      </c>
      <c r="O2802" s="7" cm="1">
        <f t="array" ref="O2802">_xlfn.XLOOKUP(L2802,'Delivery Distances'!$A$6:$A$20,_xlfn.XLOOKUP('Sales Summary_working sheet'!M2802,'Delivery Distances'!$B$5:$K$5,'Delivery Distances'!$B$6:$K$20))</f>
        <v>1</v>
      </c>
      <c r="P2802" s="7">
        <f t="shared" si="175"/>
        <v>3</v>
      </c>
    </row>
    <row r="2803" spans="1:16" ht="15.75" customHeight="1" x14ac:dyDescent="0.15">
      <c r="A2803" s="13">
        <v>43998</v>
      </c>
      <c r="B2803" s="19" t="s">
        <v>5359</v>
      </c>
      <c r="C2803" s="7" t="s">
        <v>2315</v>
      </c>
      <c r="D2803" s="14">
        <v>11</v>
      </c>
      <c r="E2803" s="14" t="str">
        <f>_xlfn.XLOOKUP(D2803,'Meal Info'!$A$4:$A$19,'Meal Info'!$B$4:$B$19)</f>
        <v>Vitamin boost</v>
      </c>
      <c r="F2803" s="14" t="str">
        <f>_xlfn.XLOOKUP(D2803,'Meal Info'!$A$4:$A$19,'Meal Info'!$C$4:$C$19)</f>
        <v>Josh</v>
      </c>
      <c r="G2803" s="7">
        <v>71.5</v>
      </c>
      <c r="H2803" s="7">
        <f t="shared" si="176"/>
        <v>7.15</v>
      </c>
      <c r="I2803" s="7">
        <f t="shared" si="177"/>
        <v>78.650000000000006</v>
      </c>
      <c r="J2803" s="7">
        <v>0.4</v>
      </c>
      <c r="K2803" s="7">
        <f t="shared" si="174"/>
        <v>28.6</v>
      </c>
      <c r="L2803" s="7" t="s">
        <v>26</v>
      </c>
      <c r="M2803" s="7">
        <v>5</v>
      </c>
      <c r="N2803" s="7">
        <f>INDEX('Delivery Distances'!$B$6:$K$20,MATCH('Sales Summary_working sheet'!L2803,'Delivery Distances'!$A$6:$A$20,0),MATCH('Sales Summary_working sheet'!M2803,'Delivery Distances'!$B$5:$K$5,0))</f>
        <v>16</v>
      </c>
      <c r="O2803" s="7" cm="1">
        <f t="array" ref="O2803">_xlfn.XLOOKUP(L2803,'Delivery Distances'!$A$6:$A$20,_xlfn.XLOOKUP('Sales Summary_working sheet'!M2803,'Delivery Distances'!$B$5:$K$5,'Delivery Distances'!$B$6:$K$20))</f>
        <v>16</v>
      </c>
      <c r="P2803" s="7">
        <f t="shared" si="175"/>
        <v>15</v>
      </c>
    </row>
    <row r="2804" spans="1:16" ht="15.75" customHeight="1" x14ac:dyDescent="0.15">
      <c r="A2804" s="13">
        <v>43998</v>
      </c>
      <c r="B2804" s="19" t="s">
        <v>5359</v>
      </c>
      <c r="C2804" s="7" t="s">
        <v>1975</v>
      </c>
      <c r="D2804" s="14">
        <v>11</v>
      </c>
      <c r="E2804" s="14" t="str">
        <f>_xlfn.XLOOKUP(D2804,'Meal Info'!$A$4:$A$19,'Meal Info'!$B$4:$B$19)</f>
        <v>Vitamin boost</v>
      </c>
      <c r="F2804" s="14" t="str">
        <f>_xlfn.XLOOKUP(D2804,'Meal Info'!$A$4:$A$19,'Meal Info'!$C$4:$C$19)</f>
        <v>Josh</v>
      </c>
      <c r="G2804" s="7">
        <v>12.51</v>
      </c>
      <c r="H2804" s="7">
        <f t="shared" si="176"/>
        <v>1.2510000000000001</v>
      </c>
      <c r="I2804" s="7">
        <f t="shared" si="177"/>
        <v>13.760999999999999</v>
      </c>
      <c r="J2804" s="7">
        <v>0.28000000000000003</v>
      </c>
      <c r="K2804" s="7">
        <f t="shared" si="174"/>
        <v>3.5028000000000001</v>
      </c>
      <c r="L2804" s="7" t="s">
        <v>27</v>
      </c>
      <c r="M2804" s="7">
        <v>5</v>
      </c>
      <c r="N2804" s="7">
        <f>INDEX('Delivery Distances'!$B$6:$K$20,MATCH('Sales Summary_working sheet'!L2804,'Delivery Distances'!$A$6:$A$20,0),MATCH('Sales Summary_working sheet'!M2804,'Delivery Distances'!$B$5:$K$5,0))</f>
        <v>14</v>
      </c>
      <c r="O2804" s="7" cm="1">
        <f t="array" ref="O2804">_xlfn.XLOOKUP(L2804,'Delivery Distances'!$A$6:$A$20,_xlfn.XLOOKUP('Sales Summary_working sheet'!M2804,'Delivery Distances'!$B$5:$K$5,'Delivery Distances'!$B$6:$K$20))</f>
        <v>14</v>
      </c>
      <c r="P2804" s="7">
        <f t="shared" si="175"/>
        <v>14</v>
      </c>
    </row>
    <row r="2805" spans="1:16" ht="15.75" customHeight="1" x14ac:dyDescent="0.15">
      <c r="A2805" s="13">
        <v>43998</v>
      </c>
      <c r="B2805" s="19" t="s">
        <v>5359</v>
      </c>
      <c r="C2805" s="7" t="s">
        <v>620</v>
      </c>
      <c r="D2805" s="14">
        <v>2</v>
      </c>
      <c r="E2805" s="14" t="str">
        <f>_xlfn.XLOOKUP(D2805,'Meal Info'!$A$4:$A$19,'Meal Info'!$B$4:$B$19)</f>
        <v>Tuna</v>
      </c>
      <c r="F2805" s="14" t="str">
        <f>_xlfn.XLOOKUP(D2805,'Meal Info'!$A$4:$A$19,'Meal Info'!$C$4:$C$19)</f>
        <v>Josh</v>
      </c>
      <c r="G2805" s="7">
        <v>93.57</v>
      </c>
      <c r="H2805" s="7">
        <f t="shared" si="176"/>
        <v>9.3569999999999993</v>
      </c>
      <c r="I2805" s="7">
        <f t="shared" si="177"/>
        <v>102.92699999999999</v>
      </c>
      <c r="J2805" s="7">
        <v>0.01</v>
      </c>
      <c r="K2805" s="7">
        <f t="shared" si="174"/>
        <v>0.93569999999999998</v>
      </c>
      <c r="L2805" s="7" t="s">
        <v>5083</v>
      </c>
      <c r="M2805" s="7">
        <v>9</v>
      </c>
      <c r="N2805" s="7">
        <f>INDEX('Delivery Distances'!$B$6:$K$20,MATCH('Sales Summary_working sheet'!L2805,'Delivery Distances'!$A$6:$A$20,0),MATCH('Sales Summary_working sheet'!M2805,'Delivery Distances'!$B$5:$K$5,0))</f>
        <v>2</v>
      </c>
      <c r="O2805" s="7" cm="1">
        <f t="array" ref="O2805">_xlfn.XLOOKUP(L2805,'Delivery Distances'!$A$6:$A$20,_xlfn.XLOOKUP('Sales Summary_working sheet'!M2805,'Delivery Distances'!$B$5:$K$5,'Delivery Distances'!$B$6:$K$20))</f>
        <v>2</v>
      </c>
      <c r="P2805" s="7">
        <f t="shared" si="175"/>
        <v>6</v>
      </c>
    </row>
    <row r="2806" spans="1:16" ht="15.75" customHeight="1" x14ac:dyDescent="0.15">
      <c r="A2806" s="13">
        <v>43998</v>
      </c>
      <c r="B2806" s="19" t="s">
        <v>5359</v>
      </c>
      <c r="C2806" s="7" t="s">
        <v>443</v>
      </c>
      <c r="D2806" s="14">
        <v>2</v>
      </c>
      <c r="E2806" s="14" t="str">
        <f>_xlfn.XLOOKUP(D2806,'Meal Info'!$A$4:$A$19,'Meal Info'!$B$4:$B$19)</f>
        <v>Tuna</v>
      </c>
      <c r="F2806" s="14" t="str">
        <f>_xlfn.XLOOKUP(D2806,'Meal Info'!$A$4:$A$19,'Meal Info'!$C$4:$C$19)</f>
        <v>Josh</v>
      </c>
      <c r="G2806" s="7">
        <v>81.069999999999993</v>
      </c>
      <c r="H2806" s="7">
        <f t="shared" si="176"/>
        <v>8.1069999999999993</v>
      </c>
      <c r="I2806" s="7">
        <f t="shared" si="177"/>
        <v>89.176999999999992</v>
      </c>
      <c r="J2806" s="7">
        <v>0.2</v>
      </c>
      <c r="K2806" s="7">
        <f t="shared" si="174"/>
        <v>16.213999999999999</v>
      </c>
      <c r="L2806" s="7" t="s">
        <v>5080</v>
      </c>
      <c r="M2806" s="7">
        <v>3</v>
      </c>
      <c r="N2806" s="7">
        <f>INDEX('Delivery Distances'!$B$6:$K$20,MATCH('Sales Summary_working sheet'!L2806,'Delivery Distances'!$A$6:$A$20,0),MATCH('Sales Summary_working sheet'!M2806,'Delivery Distances'!$B$5:$K$5,0))</f>
        <v>5</v>
      </c>
      <c r="O2806" s="7" cm="1">
        <f t="array" ref="O2806">_xlfn.XLOOKUP(L2806,'Delivery Distances'!$A$6:$A$20,_xlfn.XLOOKUP('Sales Summary_working sheet'!M2806,'Delivery Distances'!$B$5:$K$5,'Delivery Distances'!$B$6:$K$20))</f>
        <v>5</v>
      </c>
      <c r="P2806" s="7">
        <f t="shared" si="175"/>
        <v>9</v>
      </c>
    </row>
    <row r="2807" spans="1:16" ht="15.75" customHeight="1" x14ac:dyDescent="0.15">
      <c r="A2807" s="13">
        <v>43998</v>
      </c>
      <c r="B2807" s="19" t="s">
        <v>5359</v>
      </c>
      <c r="C2807" s="7" t="s">
        <v>467</v>
      </c>
      <c r="D2807" s="14">
        <v>2</v>
      </c>
      <c r="E2807" s="14" t="str">
        <f>_xlfn.XLOOKUP(D2807,'Meal Info'!$A$4:$A$19,'Meal Info'!$B$4:$B$19)</f>
        <v>Tuna</v>
      </c>
      <c r="F2807" s="14" t="str">
        <f>_xlfn.XLOOKUP(D2807,'Meal Info'!$A$4:$A$19,'Meal Info'!$C$4:$C$19)</f>
        <v>Josh</v>
      </c>
      <c r="G2807" s="7">
        <v>21.07</v>
      </c>
      <c r="H2807" s="7">
        <f t="shared" si="176"/>
        <v>2.1070000000000002</v>
      </c>
      <c r="I2807" s="7">
        <f t="shared" si="177"/>
        <v>23.177</v>
      </c>
      <c r="J2807" s="7">
        <v>0.19</v>
      </c>
      <c r="K2807" s="7">
        <f t="shared" si="174"/>
        <v>4.0033000000000003</v>
      </c>
      <c r="L2807" s="7" t="s">
        <v>5075</v>
      </c>
      <c r="M2807" s="7">
        <v>4</v>
      </c>
      <c r="N2807" s="7">
        <f>INDEX('Delivery Distances'!$B$6:$K$20,MATCH('Sales Summary_working sheet'!L2807,'Delivery Distances'!$A$6:$A$20,0),MATCH('Sales Summary_working sheet'!M2807,'Delivery Distances'!$B$5:$K$5,0))</f>
        <v>17</v>
      </c>
      <c r="O2807" s="7" cm="1">
        <f t="array" ref="O2807">_xlfn.XLOOKUP(L2807,'Delivery Distances'!$A$6:$A$20,_xlfn.XLOOKUP('Sales Summary_working sheet'!M2807,'Delivery Distances'!$B$5:$K$5,'Delivery Distances'!$B$6:$K$20))</f>
        <v>17</v>
      </c>
      <c r="P2807" s="7">
        <f t="shared" si="175"/>
        <v>15.5</v>
      </c>
    </row>
    <row r="2808" spans="1:16" ht="15.75" customHeight="1" x14ac:dyDescent="0.15">
      <c r="A2808" s="13">
        <v>43998</v>
      </c>
      <c r="B2808" s="19" t="s">
        <v>5359</v>
      </c>
      <c r="C2808" s="7" t="s">
        <v>2660</v>
      </c>
      <c r="D2808" s="14">
        <v>7</v>
      </c>
      <c r="E2808" s="14" t="str">
        <f>_xlfn.XLOOKUP(D2808,'Meal Info'!$A$4:$A$19,'Meal Info'!$B$4:$B$19)</f>
        <v>Vegan</v>
      </c>
      <c r="F2808" s="14" t="str">
        <f>_xlfn.XLOOKUP(D2808,'Meal Info'!$A$4:$A$19,'Meal Info'!$C$4:$C$19)</f>
        <v>Josh</v>
      </c>
      <c r="G2808" s="7">
        <v>83.05</v>
      </c>
      <c r="H2808" s="7">
        <f t="shared" si="176"/>
        <v>8.3049999999999997</v>
      </c>
      <c r="I2808" s="7">
        <f t="shared" si="177"/>
        <v>91.35499999999999</v>
      </c>
      <c r="J2808" s="7">
        <v>0.38</v>
      </c>
      <c r="K2808" s="7">
        <f t="shared" si="174"/>
        <v>31.559000000000001</v>
      </c>
      <c r="L2808" s="7" t="s">
        <v>31</v>
      </c>
      <c r="M2808" s="7">
        <v>10</v>
      </c>
      <c r="N2808" s="7">
        <f>INDEX('Delivery Distances'!$B$6:$K$20,MATCH('Sales Summary_working sheet'!L2808,'Delivery Distances'!$A$6:$A$20,0),MATCH('Sales Summary_working sheet'!M2808,'Delivery Distances'!$B$5:$K$5,0))</f>
        <v>17</v>
      </c>
      <c r="O2808" s="7" cm="1">
        <f t="array" ref="O2808">_xlfn.XLOOKUP(L2808,'Delivery Distances'!$A$6:$A$20,_xlfn.XLOOKUP('Sales Summary_working sheet'!M2808,'Delivery Distances'!$B$5:$K$5,'Delivery Distances'!$B$6:$K$20))</f>
        <v>17</v>
      </c>
      <c r="P2808" s="7">
        <f t="shared" si="175"/>
        <v>15.5</v>
      </c>
    </row>
    <row r="2809" spans="1:16" ht="15.75" customHeight="1" x14ac:dyDescent="0.15">
      <c r="A2809" s="13">
        <v>43998</v>
      </c>
      <c r="B2809" s="19" t="s">
        <v>5359</v>
      </c>
      <c r="C2809" s="7" t="s">
        <v>4667</v>
      </c>
      <c r="D2809" s="14">
        <v>7</v>
      </c>
      <c r="E2809" s="14" t="str">
        <f>_xlfn.XLOOKUP(D2809,'Meal Info'!$A$4:$A$19,'Meal Info'!$B$4:$B$19)</f>
        <v>Vegan</v>
      </c>
      <c r="F2809" s="14" t="str">
        <f>_xlfn.XLOOKUP(D2809,'Meal Info'!$A$4:$A$19,'Meal Info'!$C$4:$C$19)</f>
        <v>Josh</v>
      </c>
      <c r="G2809" s="7">
        <v>88.76</v>
      </c>
      <c r="H2809" s="7">
        <f t="shared" si="176"/>
        <v>8.8760000000000012</v>
      </c>
      <c r="I2809" s="7">
        <f t="shared" si="177"/>
        <v>97.63600000000001</v>
      </c>
      <c r="J2809" s="7">
        <v>0.12</v>
      </c>
      <c r="K2809" s="7">
        <f t="shared" si="174"/>
        <v>10.651199999999999</v>
      </c>
      <c r="L2809" s="7" t="s">
        <v>5077</v>
      </c>
      <c r="M2809" s="7">
        <v>9</v>
      </c>
      <c r="N2809" s="7">
        <f>INDEX('Delivery Distances'!$B$6:$K$20,MATCH('Sales Summary_working sheet'!L2809,'Delivery Distances'!$A$6:$A$20,0),MATCH('Sales Summary_working sheet'!M2809,'Delivery Distances'!$B$5:$K$5,0))</f>
        <v>4</v>
      </c>
      <c r="O2809" s="7" cm="1">
        <f t="array" ref="O2809">_xlfn.XLOOKUP(L2809,'Delivery Distances'!$A$6:$A$20,_xlfn.XLOOKUP('Sales Summary_working sheet'!M2809,'Delivery Distances'!$B$5:$K$5,'Delivery Distances'!$B$6:$K$20))</f>
        <v>4</v>
      </c>
      <c r="P2809" s="7">
        <f t="shared" si="175"/>
        <v>8</v>
      </c>
    </row>
    <row r="2810" spans="1:16" ht="15.75" customHeight="1" x14ac:dyDescent="0.15">
      <c r="A2810" s="13">
        <v>43998</v>
      </c>
      <c r="B2810" s="19" t="s">
        <v>5359</v>
      </c>
      <c r="C2810" s="7" t="s">
        <v>4458</v>
      </c>
      <c r="D2810" s="14">
        <v>7</v>
      </c>
      <c r="E2810" s="14" t="str">
        <f>_xlfn.XLOOKUP(D2810,'Meal Info'!$A$4:$A$19,'Meal Info'!$B$4:$B$19)</f>
        <v>Vegan</v>
      </c>
      <c r="F2810" s="14" t="str">
        <f>_xlfn.XLOOKUP(D2810,'Meal Info'!$A$4:$A$19,'Meal Info'!$C$4:$C$19)</f>
        <v>Josh</v>
      </c>
      <c r="G2810" s="7">
        <v>61.01</v>
      </c>
      <c r="H2810" s="7">
        <f t="shared" si="176"/>
        <v>6.101</v>
      </c>
      <c r="I2810" s="7">
        <f t="shared" si="177"/>
        <v>67.111000000000004</v>
      </c>
      <c r="J2810" s="7">
        <v>0.24</v>
      </c>
      <c r="K2810" s="7">
        <f t="shared" si="174"/>
        <v>14.642399999999999</v>
      </c>
      <c r="L2810" s="7" t="s">
        <v>5075</v>
      </c>
      <c r="M2810" s="7">
        <v>6</v>
      </c>
      <c r="N2810" s="7">
        <f>INDEX('Delivery Distances'!$B$6:$K$20,MATCH('Sales Summary_working sheet'!L2810,'Delivery Distances'!$A$6:$A$20,0),MATCH('Sales Summary_working sheet'!M2810,'Delivery Distances'!$B$5:$K$5,0))</f>
        <v>11</v>
      </c>
      <c r="O2810" s="7" cm="1">
        <f t="array" ref="O2810">_xlfn.XLOOKUP(L2810,'Delivery Distances'!$A$6:$A$20,_xlfn.XLOOKUP('Sales Summary_working sheet'!M2810,'Delivery Distances'!$B$5:$K$5,'Delivery Distances'!$B$6:$K$20))</f>
        <v>11</v>
      </c>
      <c r="P2810" s="7">
        <f t="shared" si="175"/>
        <v>12.5</v>
      </c>
    </row>
    <row r="2811" spans="1:16" ht="15.75" customHeight="1" x14ac:dyDescent="0.15">
      <c r="A2811" s="13">
        <v>43998</v>
      </c>
      <c r="B2811" s="19" t="s">
        <v>5360</v>
      </c>
      <c r="C2811" s="7" t="s">
        <v>4939</v>
      </c>
      <c r="D2811" s="14">
        <v>11</v>
      </c>
      <c r="E2811" s="14" t="str">
        <f>_xlfn.XLOOKUP(D2811,'Meal Info'!$A$4:$A$19,'Meal Info'!$B$4:$B$19)</f>
        <v>Vitamin boost</v>
      </c>
      <c r="F2811" s="14" t="str">
        <f>_xlfn.XLOOKUP(D2811,'Meal Info'!$A$4:$A$19,'Meal Info'!$C$4:$C$19)</f>
        <v>Josh</v>
      </c>
      <c r="G2811" s="7">
        <v>81.78</v>
      </c>
      <c r="H2811" s="7">
        <f t="shared" si="176"/>
        <v>8.1780000000000008</v>
      </c>
      <c r="I2811" s="7">
        <f t="shared" si="177"/>
        <v>89.957999999999998</v>
      </c>
      <c r="J2811" s="7">
        <v>0.31</v>
      </c>
      <c r="K2811" s="7">
        <f t="shared" si="174"/>
        <v>25.351800000000001</v>
      </c>
      <c r="L2811" s="7" t="s">
        <v>5080</v>
      </c>
      <c r="M2811" s="7">
        <v>5</v>
      </c>
      <c r="N2811" s="7">
        <f>INDEX('Delivery Distances'!$B$6:$K$20,MATCH('Sales Summary_working sheet'!L2811,'Delivery Distances'!$A$6:$A$20,0),MATCH('Sales Summary_working sheet'!M2811,'Delivery Distances'!$B$5:$K$5,0))</f>
        <v>5</v>
      </c>
      <c r="O2811" s="7" cm="1">
        <f t="array" ref="O2811">_xlfn.XLOOKUP(L2811,'Delivery Distances'!$A$6:$A$20,_xlfn.XLOOKUP('Sales Summary_working sheet'!M2811,'Delivery Distances'!$B$5:$K$5,'Delivery Distances'!$B$6:$K$20))</f>
        <v>5</v>
      </c>
      <c r="P2811" s="7">
        <f t="shared" si="175"/>
        <v>9</v>
      </c>
    </row>
    <row r="2812" spans="1:16" ht="15.75" customHeight="1" x14ac:dyDescent="0.15">
      <c r="A2812" s="13">
        <v>43998</v>
      </c>
      <c r="B2812" s="19" t="s">
        <v>5360</v>
      </c>
      <c r="C2812" s="7" t="s">
        <v>3186</v>
      </c>
      <c r="D2812" s="14">
        <v>11</v>
      </c>
      <c r="E2812" s="14" t="str">
        <f>_xlfn.XLOOKUP(D2812,'Meal Info'!$A$4:$A$19,'Meal Info'!$B$4:$B$19)</f>
        <v>Vitamin boost</v>
      </c>
      <c r="F2812" s="14" t="str">
        <f>_xlfn.XLOOKUP(D2812,'Meal Info'!$A$4:$A$19,'Meal Info'!$C$4:$C$19)</f>
        <v>Josh</v>
      </c>
      <c r="G2812" s="7">
        <v>30.53</v>
      </c>
      <c r="H2812" s="7">
        <f t="shared" si="176"/>
        <v>3.0530000000000004</v>
      </c>
      <c r="I2812" s="7">
        <f t="shared" si="177"/>
        <v>33.582999999999998</v>
      </c>
      <c r="J2812" s="7">
        <v>0.08</v>
      </c>
      <c r="K2812" s="7">
        <f t="shared" si="174"/>
        <v>2.4424000000000001</v>
      </c>
      <c r="L2812" s="7" t="s">
        <v>5078</v>
      </c>
      <c r="M2812" s="7">
        <v>9</v>
      </c>
      <c r="N2812" s="7">
        <f>INDEX('Delivery Distances'!$B$6:$K$20,MATCH('Sales Summary_working sheet'!L2812,'Delivery Distances'!$A$6:$A$20,0),MATCH('Sales Summary_working sheet'!M2812,'Delivery Distances'!$B$5:$K$5,0))</f>
        <v>6</v>
      </c>
      <c r="O2812" s="7" cm="1">
        <f t="array" ref="O2812">_xlfn.XLOOKUP(L2812,'Delivery Distances'!$A$6:$A$20,_xlfn.XLOOKUP('Sales Summary_working sheet'!M2812,'Delivery Distances'!$B$5:$K$5,'Delivery Distances'!$B$6:$K$20))</f>
        <v>6</v>
      </c>
      <c r="P2812" s="7">
        <f t="shared" si="175"/>
        <v>10</v>
      </c>
    </row>
    <row r="2813" spans="1:16" ht="15.75" customHeight="1" x14ac:dyDescent="0.15">
      <c r="A2813" s="13">
        <v>43998</v>
      </c>
      <c r="B2813" s="19" t="s">
        <v>5360</v>
      </c>
      <c r="C2813" s="7" t="s">
        <v>713</v>
      </c>
      <c r="D2813" s="14">
        <v>11</v>
      </c>
      <c r="E2813" s="14" t="str">
        <f>_xlfn.XLOOKUP(D2813,'Meal Info'!$A$4:$A$19,'Meal Info'!$B$4:$B$19)</f>
        <v>Vitamin boost</v>
      </c>
      <c r="F2813" s="14" t="str">
        <f>_xlfn.XLOOKUP(D2813,'Meal Info'!$A$4:$A$19,'Meal Info'!$C$4:$C$19)</f>
        <v>Josh</v>
      </c>
      <c r="G2813" s="7">
        <v>4.08</v>
      </c>
      <c r="H2813" s="7">
        <f t="shared" si="176"/>
        <v>0.40800000000000003</v>
      </c>
      <c r="I2813" s="7">
        <f t="shared" si="177"/>
        <v>4.4880000000000004</v>
      </c>
      <c r="J2813" s="7">
        <v>0.15</v>
      </c>
      <c r="K2813" s="7">
        <f t="shared" si="174"/>
        <v>0.61199999999999999</v>
      </c>
      <c r="L2813" s="7" t="s">
        <v>28</v>
      </c>
      <c r="M2813" s="7">
        <v>7</v>
      </c>
      <c r="N2813" s="7">
        <f>INDEX('Delivery Distances'!$B$6:$K$20,MATCH('Sales Summary_working sheet'!L2813,'Delivery Distances'!$A$6:$A$20,0),MATCH('Sales Summary_working sheet'!M2813,'Delivery Distances'!$B$5:$K$5,0))</f>
        <v>3</v>
      </c>
      <c r="O2813" s="7" cm="1">
        <f t="array" ref="O2813">_xlfn.XLOOKUP(L2813,'Delivery Distances'!$A$6:$A$20,_xlfn.XLOOKUP('Sales Summary_working sheet'!M2813,'Delivery Distances'!$B$5:$K$5,'Delivery Distances'!$B$6:$K$20))</f>
        <v>3</v>
      </c>
      <c r="P2813" s="7">
        <f t="shared" si="175"/>
        <v>7</v>
      </c>
    </row>
    <row r="2814" spans="1:16" ht="15.75" customHeight="1" x14ac:dyDescent="0.15">
      <c r="A2814" s="13">
        <v>43998</v>
      </c>
      <c r="B2814" s="19" t="s">
        <v>5360</v>
      </c>
      <c r="C2814" s="7" t="s">
        <v>5012</v>
      </c>
      <c r="D2814" s="14">
        <v>11</v>
      </c>
      <c r="E2814" s="14" t="str">
        <f>_xlfn.XLOOKUP(D2814,'Meal Info'!$A$4:$A$19,'Meal Info'!$B$4:$B$19)</f>
        <v>Vitamin boost</v>
      </c>
      <c r="F2814" s="14" t="str">
        <f>_xlfn.XLOOKUP(D2814,'Meal Info'!$A$4:$A$19,'Meal Info'!$C$4:$C$19)</f>
        <v>Josh</v>
      </c>
      <c r="G2814" s="7">
        <v>43.6</v>
      </c>
      <c r="H2814" s="7">
        <f t="shared" si="176"/>
        <v>4.3600000000000003</v>
      </c>
      <c r="I2814" s="7">
        <f t="shared" si="177"/>
        <v>47.96</v>
      </c>
      <c r="J2814" s="7">
        <v>0.17</v>
      </c>
      <c r="K2814" s="7">
        <f t="shared" si="174"/>
        <v>7.4120000000000008</v>
      </c>
      <c r="L2814" s="7" t="s">
        <v>30</v>
      </c>
      <c r="M2814" s="7">
        <v>2</v>
      </c>
      <c r="N2814" s="7">
        <f>INDEX('Delivery Distances'!$B$6:$K$20,MATCH('Sales Summary_working sheet'!L2814,'Delivery Distances'!$A$6:$A$20,0),MATCH('Sales Summary_working sheet'!M2814,'Delivery Distances'!$B$5:$K$5,0))</f>
        <v>12</v>
      </c>
      <c r="O2814" s="7" cm="1">
        <f t="array" ref="O2814">_xlfn.XLOOKUP(L2814,'Delivery Distances'!$A$6:$A$20,_xlfn.XLOOKUP('Sales Summary_working sheet'!M2814,'Delivery Distances'!$B$5:$K$5,'Delivery Distances'!$B$6:$K$20))</f>
        <v>12</v>
      </c>
      <c r="P2814" s="7">
        <f t="shared" si="175"/>
        <v>13</v>
      </c>
    </row>
    <row r="2815" spans="1:16" ht="15.75" customHeight="1" x14ac:dyDescent="0.15">
      <c r="A2815" s="13">
        <v>43998</v>
      </c>
      <c r="B2815" s="19" t="s">
        <v>5360</v>
      </c>
      <c r="C2815" s="7" t="s">
        <v>1088</v>
      </c>
      <c r="D2815" s="14">
        <v>11</v>
      </c>
      <c r="E2815" s="14" t="str">
        <f>_xlfn.XLOOKUP(D2815,'Meal Info'!$A$4:$A$19,'Meal Info'!$B$4:$B$19)</f>
        <v>Vitamin boost</v>
      </c>
      <c r="F2815" s="14" t="str">
        <f>_xlfn.XLOOKUP(D2815,'Meal Info'!$A$4:$A$19,'Meal Info'!$C$4:$C$19)</f>
        <v>Josh</v>
      </c>
      <c r="G2815" s="7">
        <v>59.35</v>
      </c>
      <c r="H2815" s="7">
        <f t="shared" si="176"/>
        <v>5.9350000000000005</v>
      </c>
      <c r="I2815" s="7">
        <f t="shared" si="177"/>
        <v>65.284999999999997</v>
      </c>
      <c r="J2815" s="7">
        <v>0.38</v>
      </c>
      <c r="K2815" s="7">
        <f t="shared" si="174"/>
        <v>22.553000000000001</v>
      </c>
      <c r="L2815" s="7" t="s">
        <v>5079</v>
      </c>
      <c r="M2815" s="7">
        <v>10</v>
      </c>
      <c r="N2815" s="7">
        <f>INDEX('Delivery Distances'!$B$6:$K$20,MATCH('Sales Summary_working sheet'!L2815,'Delivery Distances'!$A$6:$A$20,0),MATCH('Sales Summary_working sheet'!M2815,'Delivery Distances'!$B$5:$K$5,0))</f>
        <v>4</v>
      </c>
      <c r="O2815" s="7" cm="1">
        <f t="array" ref="O2815">_xlfn.XLOOKUP(L2815,'Delivery Distances'!$A$6:$A$20,_xlfn.XLOOKUP('Sales Summary_working sheet'!M2815,'Delivery Distances'!$B$5:$K$5,'Delivery Distances'!$B$6:$K$20))</f>
        <v>4</v>
      </c>
      <c r="P2815" s="7">
        <f t="shared" si="175"/>
        <v>8</v>
      </c>
    </row>
    <row r="2816" spans="1:16" ht="15.75" customHeight="1" x14ac:dyDescent="0.15">
      <c r="A2816" s="13">
        <v>43998</v>
      </c>
      <c r="B2816" s="19" t="s">
        <v>5360</v>
      </c>
      <c r="C2816" s="7" t="s">
        <v>1211</v>
      </c>
      <c r="D2816" s="14">
        <v>2</v>
      </c>
      <c r="E2816" s="14" t="str">
        <f>_xlfn.XLOOKUP(D2816,'Meal Info'!$A$4:$A$19,'Meal Info'!$B$4:$B$19)</f>
        <v>Tuna</v>
      </c>
      <c r="F2816" s="14" t="str">
        <f>_xlfn.XLOOKUP(D2816,'Meal Info'!$A$4:$A$19,'Meal Info'!$C$4:$C$19)</f>
        <v>Josh</v>
      </c>
      <c r="G2816" s="7">
        <v>48.1</v>
      </c>
      <c r="H2816" s="7">
        <f t="shared" si="176"/>
        <v>4.8100000000000005</v>
      </c>
      <c r="I2816" s="7">
        <f t="shared" si="177"/>
        <v>52.910000000000004</v>
      </c>
      <c r="J2816" s="7">
        <v>0.17</v>
      </c>
      <c r="K2816" s="7">
        <f t="shared" si="174"/>
        <v>8.1770000000000014</v>
      </c>
      <c r="L2816" s="7" t="s">
        <v>5079</v>
      </c>
      <c r="M2816" s="7">
        <v>2</v>
      </c>
      <c r="N2816" s="7">
        <f>INDEX('Delivery Distances'!$B$6:$K$20,MATCH('Sales Summary_working sheet'!L2816,'Delivery Distances'!$A$6:$A$20,0),MATCH('Sales Summary_working sheet'!M2816,'Delivery Distances'!$B$5:$K$5,0))</f>
        <v>6</v>
      </c>
      <c r="O2816" s="7" cm="1">
        <f t="array" ref="O2816">_xlfn.XLOOKUP(L2816,'Delivery Distances'!$A$6:$A$20,_xlfn.XLOOKUP('Sales Summary_working sheet'!M2816,'Delivery Distances'!$B$5:$K$5,'Delivery Distances'!$B$6:$K$20))</f>
        <v>6</v>
      </c>
      <c r="P2816" s="7">
        <f t="shared" si="175"/>
        <v>10</v>
      </c>
    </row>
    <row r="2817" spans="1:16" ht="15.75" customHeight="1" x14ac:dyDescent="0.15">
      <c r="A2817" s="13">
        <v>43998</v>
      </c>
      <c r="B2817" s="19" t="s">
        <v>5360</v>
      </c>
      <c r="C2817" s="7" t="s">
        <v>2860</v>
      </c>
      <c r="D2817" s="14">
        <v>7</v>
      </c>
      <c r="E2817" s="14" t="str">
        <f>_xlfn.XLOOKUP(D2817,'Meal Info'!$A$4:$A$19,'Meal Info'!$B$4:$B$19)</f>
        <v>Vegan</v>
      </c>
      <c r="F2817" s="14" t="str">
        <f>_xlfn.XLOOKUP(D2817,'Meal Info'!$A$4:$A$19,'Meal Info'!$C$4:$C$19)</f>
        <v>Josh</v>
      </c>
      <c r="G2817" s="7">
        <v>69.95</v>
      </c>
      <c r="H2817" s="7">
        <f t="shared" si="176"/>
        <v>6.995000000000001</v>
      </c>
      <c r="I2817" s="7">
        <f t="shared" si="177"/>
        <v>76.945000000000007</v>
      </c>
      <c r="J2817" s="7">
        <v>0.25</v>
      </c>
      <c r="K2817" s="7">
        <f t="shared" si="174"/>
        <v>17.487500000000001</v>
      </c>
      <c r="L2817" s="7" t="s">
        <v>5083</v>
      </c>
      <c r="M2817" s="7">
        <v>4</v>
      </c>
      <c r="N2817" s="7">
        <f>INDEX('Delivery Distances'!$B$6:$K$20,MATCH('Sales Summary_working sheet'!L2817,'Delivery Distances'!$A$6:$A$20,0),MATCH('Sales Summary_working sheet'!M2817,'Delivery Distances'!$B$5:$K$5,0))</f>
        <v>1</v>
      </c>
      <c r="O2817" s="7" cm="1">
        <f t="array" ref="O2817">_xlfn.XLOOKUP(L2817,'Delivery Distances'!$A$6:$A$20,_xlfn.XLOOKUP('Sales Summary_working sheet'!M2817,'Delivery Distances'!$B$5:$K$5,'Delivery Distances'!$B$6:$K$20))</f>
        <v>1</v>
      </c>
      <c r="P2817" s="7">
        <f t="shared" si="175"/>
        <v>3</v>
      </c>
    </row>
    <row r="2818" spans="1:16" ht="15.75" customHeight="1" x14ac:dyDescent="0.15">
      <c r="A2818" s="13">
        <v>43998</v>
      </c>
      <c r="B2818" s="19" t="s">
        <v>5360</v>
      </c>
      <c r="C2818" s="7" t="s">
        <v>2602</v>
      </c>
      <c r="D2818" s="14">
        <v>2</v>
      </c>
      <c r="E2818" s="14" t="str">
        <f>_xlfn.XLOOKUP(D2818,'Meal Info'!$A$4:$A$19,'Meal Info'!$B$4:$B$19)</f>
        <v>Tuna</v>
      </c>
      <c r="F2818" s="14" t="str">
        <f>_xlfn.XLOOKUP(D2818,'Meal Info'!$A$4:$A$19,'Meal Info'!$C$4:$C$19)</f>
        <v>Josh</v>
      </c>
      <c r="G2818" s="7">
        <v>88.03</v>
      </c>
      <c r="H2818" s="7">
        <f t="shared" si="176"/>
        <v>8.8030000000000008</v>
      </c>
      <c r="I2818" s="7">
        <f t="shared" si="177"/>
        <v>96.832999999999998</v>
      </c>
      <c r="J2818" s="7">
        <v>0.04</v>
      </c>
      <c r="K2818" s="7">
        <f t="shared" si="174"/>
        <v>3.5212000000000003</v>
      </c>
      <c r="L2818" s="7" t="s">
        <v>5080</v>
      </c>
      <c r="M2818" s="7">
        <v>4</v>
      </c>
      <c r="N2818" s="7">
        <f>INDEX('Delivery Distances'!$B$6:$K$20,MATCH('Sales Summary_working sheet'!L2818,'Delivery Distances'!$A$6:$A$20,0),MATCH('Sales Summary_working sheet'!M2818,'Delivery Distances'!$B$5:$K$5,0))</f>
        <v>5</v>
      </c>
      <c r="O2818" s="7" cm="1">
        <f t="array" ref="O2818">_xlfn.XLOOKUP(L2818,'Delivery Distances'!$A$6:$A$20,_xlfn.XLOOKUP('Sales Summary_working sheet'!M2818,'Delivery Distances'!$B$5:$K$5,'Delivery Distances'!$B$6:$K$20))</f>
        <v>5</v>
      </c>
      <c r="P2818" s="7">
        <f t="shared" si="175"/>
        <v>9</v>
      </c>
    </row>
    <row r="2819" spans="1:16" ht="15.75" customHeight="1" x14ac:dyDescent="0.15">
      <c r="A2819" s="13">
        <v>43998</v>
      </c>
      <c r="B2819" s="19" t="s">
        <v>5360</v>
      </c>
      <c r="C2819" s="7" t="s">
        <v>402</v>
      </c>
      <c r="D2819" s="14">
        <v>11</v>
      </c>
      <c r="E2819" s="14" t="str">
        <f>_xlfn.XLOOKUP(D2819,'Meal Info'!$A$4:$A$19,'Meal Info'!$B$4:$B$19)</f>
        <v>Vitamin boost</v>
      </c>
      <c r="F2819" s="14" t="str">
        <f>_xlfn.XLOOKUP(D2819,'Meal Info'!$A$4:$A$19,'Meal Info'!$C$4:$C$19)</f>
        <v>Josh</v>
      </c>
      <c r="G2819" s="7">
        <v>43.68</v>
      </c>
      <c r="H2819" s="7">
        <f t="shared" si="176"/>
        <v>4.3680000000000003</v>
      </c>
      <c r="I2819" s="7">
        <f t="shared" si="177"/>
        <v>48.048000000000002</v>
      </c>
      <c r="J2819" s="7">
        <v>0.26</v>
      </c>
      <c r="K2819" s="7">
        <f t="shared" si="174"/>
        <v>11.3568</v>
      </c>
      <c r="L2819" s="7" t="s">
        <v>5081</v>
      </c>
      <c r="M2819" s="7">
        <v>10</v>
      </c>
      <c r="N2819" s="7">
        <f>INDEX('Delivery Distances'!$B$6:$K$20,MATCH('Sales Summary_working sheet'!L2819,'Delivery Distances'!$A$6:$A$20,0),MATCH('Sales Summary_working sheet'!M2819,'Delivery Distances'!$B$5:$K$5,0))</f>
        <v>2</v>
      </c>
      <c r="O2819" s="7" cm="1">
        <f t="array" ref="O2819">_xlfn.XLOOKUP(L2819,'Delivery Distances'!$A$6:$A$20,_xlfn.XLOOKUP('Sales Summary_working sheet'!M2819,'Delivery Distances'!$B$5:$K$5,'Delivery Distances'!$B$6:$K$20))</f>
        <v>2</v>
      </c>
      <c r="P2819" s="7">
        <f t="shared" si="175"/>
        <v>6</v>
      </c>
    </row>
    <row r="2820" spans="1:16" ht="15.75" customHeight="1" x14ac:dyDescent="0.15">
      <c r="A2820" s="13">
        <v>43998</v>
      </c>
      <c r="B2820" s="19" t="s">
        <v>5360</v>
      </c>
      <c r="C2820" s="7" t="s">
        <v>3255</v>
      </c>
      <c r="D2820" s="14">
        <v>11</v>
      </c>
      <c r="E2820" s="14" t="str">
        <f>_xlfn.XLOOKUP(D2820,'Meal Info'!$A$4:$A$19,'Meal Info'!$B$4:$B$19)</f>
        <v>Vitamin boost</v>
      </c>
      <c r="F2820" s="14" t="str">
        <f>_xlfn.XLOOKUP(D2820,'Meal Info'!$A$4:$A$19,'Meal Info'!$C$4:$C$19)</f>
        <v>Josh</v>
      </c>
      <c r="G2820" s="7">
        <v>5.1100000000000003</v>
      </c>
      <c r="H2820" s="7">
        <f t="shared" si="176"/>
        <v>0.51100000000000001</v>
      </c>
      <c r="I2820" s="7">
        <f t="shared" si="177"/>
        <v>5.6210000000000004</v>
      </c>
      <c r="J2820" s="7">
        <v>0.28999999999999998</v>
      </c>
      <c r="K2820" s="7">
        <f t="shared" si="174"/>
        <v>1.4819</v>
      </c>
      <c r="L2820" s="7" t="s">
        <v>5077</v>
      </c>
      <c r="M2820" s="7">
        <v>9</v>
      </c>
      <c r="N2820" s="7">
        <f>INDEX('Delivery Distances'!$B$6:$K$20,MATCH('Sales Summary_working sheet'!L2820,'Delivery Distances'!$A$6:$A$20,0),MATCH('Sales Summary_working sheet'!M2820,'Delivery Distances'!$B$5:$K$5,0))</f>
        <v>4</v>
      </c>
      <c r="O2820" s="7" cm="1">
        <f t="array" ref="O2820">_xlfn.XLOOKUP(L2820,'Delivery Distances'!$A$6:$A$20,_xlfn.XLOOKUP('Sales Summary_working sheet'!M2820,'Delivery Distances'!$B$5:$K$5,'Delivery Distances'!$B$6:$K$20))</f>
        <v>4</v>
      </c>
      <c r="P2820" s="7">
        <f t="shared" si="175"/>
        <v>8</v>
      </c>
    </row>
    <row r="2821" spans="1:16" ht="15.75" customHeight="1" x14ac:dyDescent="0.15">
      <c r="A2821" s="13">
        <v>43998</v>
      </c>
      <c r="B2821" s="19" t="s">
        <v>5360</v>
      </c>
      <c r="C2821" s="7" t="s">
        <v>3221</v>
      </c>
      <c r="D2821" s="14">
        <v>7</v>
      </c>
      <c r="E2821" s="14" t="str">
        <f>_xlfn.XLOOKUP(D2821,'Meal Info'!$A$4:$A$19,'Meal Info'!$B$4:$B$19)</f>
        <v>Vegan</v>
      </c>
      <c r="F2821" s="14" t="str">
        <f>_xlfn.XLOOKUP(D2821,'Meal Info'!$A$4:$A$19,'Meal Info'!$C$4:$C$19)</f>
        <v>Josh</v>
      </c>
      <c r="G2821" s="7">
        <v>58.37</v>
      </c>
      <c r="H2821" s="7">
        <f t="shared" si="176"/>
        <v>5.8369999999999997</v>
      </c>
      <c r="I2821" s="7">
        <f t="shared" si="177"/>
        <v>64.206999999999994</v>
      </c>
      <c r="J2821" s="7">
        <v>0.02</v>
      </c>
      <c r="K2821" s="7">
        <f t="shared" ref="K2821:K2884" si="178">J2821*G2821</f>
        <v>1.1674</v>
      </c>
      <c r="L2821" s="7" t="s">
        <v>28</v>
      </c>
      <c r="M2821" s="7">
        <v>7</v>
      </c>
      <c r="N2821" s="7">
        <f>INDEX('Delivery Distances'!$B$6:$K$20,MATCH('Sales Summary_working sheet'!L2821,'Delivery Distances'!$A$6:$A$20,0),MATCH('Sales Summary_working sheet'!M2821,'Delivery Distances'!$B$5:$K$5,0))</f>
        <v>3</v>
      </c>
      <c r="O2821" s="7" cm="1">
        <f t="array" ref="O2821">_xlfn.XLOOKUP(L2821,'Delivery Distances'!$A$6:$A$20,_xlfn.XLOOKUP('Sales Summary_working sheet'!M2821,'Delivery Distances'!$B$5:$K$5,'Delivery Distances'!$B$6:$K$20))</f>
        <v>3</v>
      </c>
      <c r="P2821" s="7">
        <f t="shared" ref="P2821:P2884" si="179">IF(O2821&lt;=2, O2821*3, IF(O2821&lt;=6, 3*2 + (O2821-2)*1, 3*2 + 4*1 + (O2821-6)*0.5))</f>
        <v>7</v>
      </c>
    </row>
    <row r="2822" spans="1:16" ht="15.75" customHeight="1" x14ac:dyDescent="0.15">
      <c r="A2822" s="13">
        <v>43998</v>
      </c>
      <c r="B2822" s="19" t="s">
        <v>5360</v>
      </c>
      <c r="C2822" s="7" t="s">
        <v>1724</v>
      </c>
      <c r="D2822" s="14">
        <v>7</v>
      </c>
      <c r="E2822" s="14" t="str">
        <f>_xlfn.XLOOKUP(D2822,'Meal Info'!$A$4:$A$19,'Meal Info'!$B$4:$B$19)</f>
        <v>Vegan</v>
      </c>
      <c r="F2822" s="14" t="str">
        <f>_xlfn.XLOOKUP(D2822,'Meal Info'!$A$4:$A$19,'Meal Info'!$C$4:$C$19)</f>
        <v>Josh</v>
      </c>
      <c r="G2822" s="7">
        <v>84.39</v>
      </c>
      <c r="H2822" s="7">
        <f t="shared" si="176"/>
        <v>8.4390000000000001</v>
      </c>
      <c r="I2822" s="7">
        <f t="shared" si="177"/>
        <v>92.829000000000008</v>
      </c>
      <c r="J2822" s="7">
        <v>0.2</v>
      </c>
      <c r="K2822" s="7">
        <f t="shared" si="178"/>
        <v>16.878</v>
      </c>
      <c r="L2822" s="7" t="s">
        <v>5076</v>
      </c>
      <c r="M2822" s="7">
        <v>6</v>
      </c>
      <c r="N2822" s="7">
        <f>INDEX('Delivery Distances'!$B$6:$K$20,MATCH('Sales Summary_working sheet'!L2822,'Delivery Distances'!$A$6:$A$20,0),MATCH('Sales Summary_working sheet'!M2822,'Delivery Distances'!$B$5:$K$5,0))</f>
        <v>9</v>
      </c>
      <c r="O2822" s="7" cm="1">
        <f t="array" ref="O2822">_xlfn.XLOOKUP(L2822,'Delivery Distances'!$A$6:$A$20,_xlfn.XLOOKUP('Sales Summary_working sheet'!M2822,'Delivery Distances'!$B$5:$K$5,'Delivery Distances'!$B$6:$K$20))</f>
        <v>9</v>
      </c>
      <c r="P2822" s="7">
        <f t="shared" si="179"/>
        <v>11.5</v>
      </c>
    </row>
    <row r="2823" spans="1:16" ht="15.75" customHeight="1" x14ac:dyDescent="0.15">
      <c r="A2823" s="13">
        <v>43998</v>
      </c>
      <c r="B2823" s="19" t="s">
        <v>5360</v>
      </c>
      <c r="C2823" s="7" t="s">
        <v>2163</v>
      </c>
      <c r="D2823" s="14">
        <v>11</v>
      </c>
      <c r="E2823" s="14" t="str">
        <f>_xlfn.XLOOKUP(D2823,'Meal Info'!$A$4:$A$19,'Meal Info'!$B$4:$B$19)</f>
        <v>Vitamin boost</v>
      </c>
      <c r="F2823" s="14" t="str">
        <f>_xlfn.XLOOKUP(D2823,'Meal Info'!$A$4:$A$19,'Meal Info'!$C$4:$C$19)</f>
        <v>Josh</v>
      </c>
      <c r="G2823" s="7">
        <v>58.2</v>
      </c>
      <c r="H2823" s="7">
        <f t="shared" si="176"/>
        <v>5.82</v>
      </c>
      <c r="I2823" s="7">
        <f t="shared" si="177"/>
        <v>64.02000000000001</v>
      </c>
      <c r="J2823" s="7">
        <v>0.25</v>
      </c>
      <c r="K2823" s="7">
        <f t="shared" si="178"/>
        <v>14.55</v>
      </c>
      <c r="L2823" s="7" t="s">
        <v>28</v>
      </c>
      <c r="M2823" s="7">
        <v>6</v>
      </c>
      <c r="N2823" s="7">
        <f>INDEX('Delivery Distances'!$B$6:$K$20,MATCH('Sales Summary_working sheet'!L2823,'Delivery Distances'!$A$6:$A$20,0),MATCH('Sales Summary_working sheet'!M2823,'Delivery Distances'!$B$5:$K$5,0))</f>
        <v>6</v>
      </c>
      <c r="O2823" s="7" cm="1">
        <f t="array" ref="O2823">_xlfn.XLOOKUP(L2823,'Delivery Distances'!$A$6:$A$20,_xlfn.XLOOKUP('Sales Summary_working sheet'!M2823,'Delivery Distances'!$B$5:$K$5,'Delivery Distances'!$B$6:$K$20))</f>
        <v>6</v>
      </c>
      <c r="P2823" s="7">
        <f t="shared" si="179"/>
        <v>10</v>
      </c>
    </row>
    <row r="2824" spans="1:16" ht="15.75" customHeight="1" x14ac:dyDescent="0.15">
      <c r="A2824" s="13">
        <v>43998</v>
      </c>
      <c r="B2824" s="19" t="s">
        <v>5360</v>
      </c>
      <c r="C2824" s="7" t="s">
        <v>3401</v>
      </c>
      <c r="D2824" s="14">
        <v>2</v>
      </c>
      <c r="E2824" s="14" t="str">
        <f>_xlfn.XLOOKUP(D2824,'Meal Info'!$A$4:$A$19,'Meal Info'!$B$4:$B$19)</f>
        <v>Tuna</v>
      </c>
      <c r="F2824" s="14" t="str">
        <f>_xlfn.XLOOKUP(D2824,'Meal Info'!$A$4:$A$19,'Meal Info'!$C$4:$C$19)</f>
        <v>Josh</v>
      </c>
      <c r="G2824" s="7">
        <v>82.59</v>
      </c>
      <c r="H2824" s="7">
        <f t="shared" ref="H2824:H2887" si="180">G2824*10%</f>
        <v>8.2590000000000003</v>
      </c>
      <c r="I2824" s="7">
        <f t="shared" ref="I2824:I2887" si="181">G2824+H2824</f>
        <v>90.849000000000004</v>
      </c>
      <c r="J2824" s="7">
        <v>0.37</v>
      </c>
      <c r="K2824" s="7">
        <f t="shared" si="178"/>
        <v>30.558299999999999</v>
      </c>
      <c r="L2824" s="7" t="s">
        <v>5083</v>
      </c>
      <c r="M2824" s="7">
        <v>3</v>
      </c>
      <c r="N2824" s="7">
        <f>INDEX('Delivery Distances'!$B$6:$K$20,MATCH('Sales Summary_working sheet'!L2824,'Delivery Distances'!$A$6:$A$20,0),MATCH('Sales Summary_working sheet'!M2824,'Delivery Distances'!$B$5:$K$5,0))</f>
        <v>1</v>
      </c>
      <c r="O2824" s="7" cm="1">
        <f t="array" ref="O2824">_xlfn.XLOOKUP(L2824,'Delivery Distances'!$A$6:$A$20,_xlfn.XLOOKUP('Sales Summary_working sheet'!M2824,'Delivery Distances'!$B$5:$K$5,'Delivery Distances'!$B$6:$K$20))</f>
        <v>1</v>
      </c>
      <c r="P2824" s="7">
        <f t="shared" si="179"/>
        <v>3</v>
      </c>
    </row>
    <row r="2825" spans="1:16" ht="15.75" customHeight="1" x14ac:dyDescent="0.15">
      <c r="A2825" s="13">
        <v>43998</v>
      </c>
      <c r="B2825" s="19" t="s">
        <v>5360</v>
      </c>
      <c r="C2825" s="7" t="s">
        <v>5064</v>
      </c>
      <c r="D2825" s="14">
        <v>2</v>
      </c>
      <c r="E2825" s="14" t="str">
        <f>_xlfn.XLOOKUP(D2825,'Meal Info'!$A$4:$A$19,'Meal Info'!$B$4:$B$19)</f>
        <v>Tuna</v>
      </c>
      <c r="F2825" s="14" t="str">
        <f>_xlfn.XLOOKUP(D2825,'Meal Info'!$A$4:$A$19,'Meal Info'!$C$4:$C$19)</f>
        <v>Josh</v>
      </c>
      <c r="G2825" s="7">
        <v>92.54</v>
      </c>
      <c r="H2825" s="7">
        <f t="shared" si="180"/>
        <v>9.2540000000000013</v>
      </c>
      <c r="I2825" s="7">
        <f t="shared" si="181"/>
        <v>101.79400000000001</v>
      </c>
      <c r="J2825" s="7">
        <v>0.06</v>
      </c>
      <c r="K2825" s="7">
        <f t="shared" si="178"/>
        <v>5.5524000000000004</v>
      </c>
      <c r="L2825" s="7" t="s">
        <v>29</v>
      </c>
      <c r="M2825" s="7">
        <v>6</v>
      </c>
      <c r="N2825" s="7">
        <f>INDEX('Delivery Distances'!$B$6:$K$20,MATCH('Sales Summary_working sheet'!L2825,'Delivery Distances'!$A$6:$A$20,0),MATCH('Sales Summary_working sheet'!M2825,'Delivery Distances'!$B$5:$K$5,0))</f>
        <v>2</v>
      </c>
      <c r="O2825" s="7" cm="1">
        <f t="array" ref="O2825">_xlfn.XLOOKUP(L2825,'Delivery Distances'!$A$6:$A$20,_xlfn.XLOOKUP('Sales Summary_working sheet'!M2825,'Delivery Distances'!$B$5:$K$5,'Delivery Distances'!$B$6:$K$20))</f>
        <v>2</v>
      </c>
      <c r="P2825" s="7">
        <f t="shared" si="179"/>
        <v>6</v>
      </c>
    </row>
    <row r="2826" spans="1:16" ht="15.75" customHeight="1" x14ac:dyDescent="0.15">
      <c r="A2826" s="13">
        <v>43998</v>
      </c>
      <c r="B2826" s="19" t="s">
        <v>5360</v>
      </c>
      <c r="C2826" s="7" t="s">
        <v>460</v>
      </c>
      <c r="D2826" s="14">
        <v>7</v>
      </c>
      <c r="E2826" s="14" t="str">
        <f>_xlfn.XLOOKUP(D2826,'Meal Info'!$A$4:$A$19,'Meal Info'!$B$4:$B$19)</f>
        <v>Vegan</v>
      </c>
      <c r="F2826" s="14" t="str">
        <f>_xlfn.XLOOKUP(D2826,'Meal Info'!$A$4:$A$19,'Meal Info'!$C$4:$C$19)</f>
        <v>Josh</v>
      </c>
      <c r="G2826" s="7">
        <v>2.94</v>
      </c>
      <c r="H2826" s="7">
        <f t="shared" si="180"/>
        <v>0.29399999999999998</v>
      </c>
      <c r="I2826" s="7">
        <f t="shared" si="181"/>
        <v>3.234</v>
      </c>
      <c r="J2826" s="7">
        <v>0.2</v>
      </c>
      <c r="K2826" s="7">
        <f t="shared" si="178"/>
        <v>0.58799999999999997</v>
      </c>
      <c r="L2826" s="7" t="s">
        <v>29</v>
      </c>
      <c r="M2826" s="7">
        <v>6</v>
      </c>
      <c r="N2826" s="7">
        <f>INDEX('Delivery Distances'!$B$6:$K$20,MATCH('Sales Summary_working sheet'!L2826,'Delivery Distances'!$A$6:$A$20,0),MATCH('Sales Summary_working sheet'!M2826,'Delivery Distances'!$B$5:$K$5,0))</f>
        <v>2</v>
      </c>
      <c r="O2826" s="7" cm="1">
        <f t="array" ref="O2826">_xlfn.XLOOKUP(L2826,'Delivery Distances'!$A$6:$A$20,_xlfn.XLOOKUP('Sales Summary_working sheet'!M2826,'Delivery Distances'!$B$5:$K$5,'Delivery Distances'!$B$6:$K$20))</f>
        <v>2</v>
      </c>
      <c r="P2826" s="7">
        <f t="shared" si="179"/>
        <v>6</v>
      </c>
    </row>
    <row r="2827" spans="1:16" ht="15.75" customHeight="1" x14ac:dyDescent="0.15">
      <c r="A2827" s="13">
        <v>43998</v>
      </c>
      <c r="B2827" s="19" t="s">
        <v>5360</v>
      </c>
      <c r="C2827" s="7" t="s">
        <v>853</v>
      </c>
      <c r="D2827" s="14">
        <v>7</v>
      </c>
      <c r="E2827" s="14" t="str">
        <f>_xlfn.XLOOKUP(D2827,'Meal Info'!$A$4:$A$19,'Meal Info'!$B$4:$B$19)</f>
        <v>Vegan</v>
      </c>
      <c r="F2827" s="14" t="str">
        <f>_xlfn.XLOOKUP(D2827,'Meal Info'!$A$4:$A$19,'Meal Info'!$C$4:$C$19)</f>
        <v>Josh</v>
      </c>
      <c r="G2827" s="7">
        <v>0.18</v>
      </c>
      <c r="H2827" s="7">
        <f t="shared" si="180"/>
        <v>1.7999999999999999E-2</v>
      </c>
      <c r="I2827" s="7">
        <f t="shared" si="181"/>
        <v>0.19799999999999998</v>
      </c>
      <c r="J2827" s="7">
        <v>0.36</v>
      </c>
      <c r="K2827" s="7">
        <f t="shared" si="178"/>
        <v>6.4799999999999996E-2</v>
      </c>
      <c r="L2827" s="7" t="s">
        <v>5079</v>
      </c>
      <c r="M2827" s="7">
        <v>1</v>
      </c>
      <c r="N2827" s="7">
        <f>INDEX('Delivery Distances'!$B$6:$K$20,MATCH('Sales Summary_working sheet'!L2827,'Delivery Distances'!$A$6:$A$20,0),MATCH('Sales Summary_working sheet'!M2827,'Delivery Distances'!$B$5:$K$5,0))</f>
        <v>5</v>
      </c>
      <c r="O2827" s="7" cm="1">
        <f t="array" ref="O2827">_xlfn.XLOOKUP(L2827,'Delivery Distances'!$A$6:$A$20,_xlfn.XLOOKUP('Sales Summary_working sheet'!M2827,'Delivery Distances'!$B$5:$K$5,'Delivery Distances'!$B$6:$K$20))</f>
        <v>5</v>
      </c>
      <c r="P2827" s="7">
        <f t="shared" si="179"/>
        <v>9</v>
      </c>
    </row>
    <row r="2828" spans="1:16" ht="15.75" customHeight="1" x14ac:dyDescent="0.15">
      <c r="A2828" s="13">
        <v>43998</v>
      </c>
      <c r="B2828" s="19" t="s">
        <v>5361</v>
      </c>
      <c r="C2828" s="7" t="s">
        <v>2997</v>
      </c>
      <c r="D2828" s="14">
        <v>2</v>
      </c>
      <c r="E2828" s="14" t="str">
        <f>_xlfn.XLOOKUP(D2828,'Meal Info'!$A$4:$A$19,'Meal Info'!$B$4:$B$19)</f>
        <v>Tuna</v>
      </c>
      <c r="F2828" s="14" t="str">
        <f>_xlfn.XLOOKUP(D2828,'Meal Info'!$A$4:$A$19,'Meal Info'!$C$4:$C$19)</f>
        <v>Josh</v>
      </c>
      <c r="G2828" s="7">
        <v>9.69</v>
      </c>
      <c r="H2828" s="7">
        <f t="shared" si="180"/>
        <v>0.96899999999999997</v>
      </c>
      <c r="I2828" s="7">
        <f t="shared" si="181"/>
        <v>10.658999999999999</v>
      </c>
      <c r="J2828" s="7">
        <v>0.04</v>
      </c>
      <c r="K2828" s="7">
        <f t="shared" si="178"/>
        <v>0.3876</v>
      </c>
      <c r="L2828" s="7" t="s">
        <v>5078</v>
      </c>
      <c r="M2828" s="7">
        <v>3</v>
      </c>
      <c r="N2828" s="7">
        <f>INDEX('Delivery Distances'!$B$6:$K$20,MATCH('Sales Summary_working sheet'!L2828,'Delivery Distances'!$A$6:$A$20,0),MATCH('Sales Summary_working sheet'!M2828,'Delivery Distances'!$B$5:$K$5,0))</f>
        <v>5</v>
      </c>
      <c r="O2828" s="7" cm="1">
        <f t="array" ref="O2828">_xlfn.XLOOKUP(L2828,'Delivery Distances'!$A$6:$A$20,_xlfn.XLOOKUP('Sales Summary_working sheet'!M2828,'Delivery Distances'!$B$5:$K$5,'Delivery Distances'!$B$6:$K$20))</f>
        <v>5</v>
      </c>
      <c r="P2828" s="7">
        <f t="shared" si="179"/>
        <v>9</v>
      </c>
    </row>
    <row r="2829" spans="1:16" ht="15.75" customHeight="1" x14ac:dyDescent="0.15">
      <c r="A2829" s="13">
        <v>43998</v>
      </c>
      <c r="B2829" s="19" t="s">
        <v>5361</v>
      </c>
      <c r="C2829" s="7" t="s">
        <v>3539</v>
      </c>
      <c r="D2829" s="14">
        <v>2</v>
      </c>
      <c r="E2829" s="14" t="str">
        <f>_xlfn.XLOOKUP(D2829,'Meal Info'!$A$4:$A$19,'Meal Info'!$B$4:$B$19)</f>
        <v>Tuna</v>
      </c>
      <c r="F2829" s="14" t="str">
        <f>_xlfn.XLOOKUP(D2829,'Meal Info'!$A$4:$A$19,'Meal Info'!$C$4:$C$19)</f>
        <v>Josh</v>
      </c>
      <c r="G2829" s="7">
        <v>55.07</v>
      </c>
      <c r="H2829" s="7">
        <f t="shared" si="180"/>
        <v>5.5070000000000006</v>
      </c>
      <c r="I2829" s="7">
        <f t="shared" si="181"/>
        <v>60.576999999999998</v>
      </c>
      <c r="J2829" s="7">
        <v>0.26</v>
      </c>
      <c r="K2829" s="7">
        <f t="shared" si="178"/>
        <v>14.318200000000001</v>
      </c>
      <c r="L2829" s="7" t="s">
        <v>26</v>
      </c>
      <c r="M2829" s="7">
        <v>5</v>
      </c>
      <c r="N2829" s="7">
        <f>INDEX('Delivery Distances'!$B$6:$K$20,MATCH('Sales Summary_working sheet'!L2829,'Delivery Distances'!$A$6:$A$20,0),MATCH('Sales Summary_working sheet'!M2829,'Delivery Distances'!$B$5:$K$5,0))</f>
        <v>16</v>
      </c>
      <c r="O2829" s="7" cm="1">
        <f t="array" ref="O2829">_xlfn.XLOOKUP(L2829,'Delivery Distances'!$A$6:$A$20,_xlfn.XLOOKUP('Sales Summary_working sheet'!M2829,'Delivery Distances'!$B$5:$K$5,'Delivery Distances'!$B$6:$K$20))</f>
        <v>16</v>
      </c>
      <c r="P2829" s="7">
        <f t="shared" si="179"/>
        <v>15</v>
      </c>
    </row>
    <row r="2830" spans="1:16" ht="15.75" customHeight="1" x14ac:dyDescent="0.15">
      <c r="A2830" s="13">
        <v>43998</v>
      </c>
      <c r="B2830" s="19" t="s">
        <v>5361</v>
      </c>
      <c r="C2830" s="7" t="s">
        <v>965</v>
      </c>
      <c r="D2830" s="14">
        <v>2</v>
      </c>
      <c r="E2830" s="14" t="str">
        <f>_xlfn.XLOOKUP(D2830,'Meal Info'!$A$4:$A$19,'Meal Info'!$B$4:$B$19)</f>
        <v>Tuna</v>
      </c>
      <c r="F2830" s="14" t="str">
        <f>_xlfn.XLOOKUP(D2830,'Meal Info'!$A$4:$A$19,'Meal Info'!$C$4:$C$19)</f>
        <v>Josh</v>
      </c>
      <c r="G2830" s="7">
        <v>95.8</v>
      </c>
      <c r="H2830" s="7">
        <f t="shared" si="180"/>
        <v>9.58</v>
      </c>
      <c r="I2830" s="7">
        <f t="shared" si="181"/>
        <v>105.38</v>
      </c>
      <c r="J2830" s="7">
        <v>0.32</v>
      </c>
      <c r="K2830" s="7">
        <f t="shared" si="178"/>
        <v>30.655999999999999</v>
      </c>
      <c r="L2830" s="7" t="s">
        <v>27</v>
      </c>
      <c r="M2830" s="7">
        <v>7</v>
      </c>
      <c r="N2830" s="7">
        <f>INDEX('Delivery Distances'!$B$6:$K$20,MATCH('Sales Summary_working sheet'!L2830,'Delivery Distances'!$A$6:$A$20,0),MATCH('Sales Summary_working sheet'!M2830,'Delivery Distances'!$B$5:$K$5,0))</f>
        <v>14</v>
      </c>
      <c r="O2830" s="7" cm="1">
        <f t="array" ref="O2830">_xlfn.XLOOKUP(L2830,'Delivery Distances'!$A$6:$A$20,_xlfn.XLOOKUP('Sales Summary_working sheet'!M2830,'Delivery Distances'!$B$5:$K$5,'Delivery Distances'!$B$6:$K$20))</f>
        <v>14</v>
      </c>
      <c r="P2830" s="7">
        <f t="shared" si="179"/>
        <v>14</v>
      </c>
    </row>
    <row r="2831" spans="1:16" ht="15.75" customHeight="1" x14ac:dyDescent="0.15">
      <c r="A2831" s="13">
        <v>43998</v>
      </c>
      <c r="B2831" s="19" t="s">
        <v>5361</v>
      </c>
      <c r="C2831" s="7" t="s">
        <v>2233</v>
      </c>
      <c r="D2831" s="14">
        <v>2</v>
      </c>
      <c r="E2831" s="14" t="str">
        <f>_xlfn.XLOOKUP(D2831,'Meal Info'!$A$4:$A$19,'Meal Info'!$B$4:$B$19)</f>
        <v>Tuna</v>
      </c>
      <c r="F2831" s="14" t="str">
        <f>_xlfn.XLOOKUP(D2831,'Meal Info'!$A$4:$A$19,'Meal Info'!$C$4:$C$19)</f>
        <v>Josh</v>
      </c>
      <c r="G2831" s="7">
        <v>25.88</v>
      </c>
      <c r="H2831" s="7">
        <f t="shared" si="180"/>
        <v>2.5880000000000001</v>
      </c>
      <c r="I2831" s="7">
        <f t="shared" si="181"/>
        <v>28.468</v>
      </c>
      <c r="J2831" s="7">
        <v>0.16</v>
      </c>
      <c r="K2831" s="7">
        <f t="shared" si="178"/>
        <v>4.1407999999999996</v>
      </c>
      <c r="L2831" s="7" t="s">
        <v>5082</v>
      </c>
      <c r="M2831" s="7">
        <v>2</v>
      </c>
      <c r="N2831" s="7">
        <f>INDEX('Delivery Distances'!$B$6:$K$20,MATCH('Sales Summary_working sheet'!L2831,'Delivery Distances'!$A$6:$A$20,0),MATCH('Sales Summary_working sheet'!M2831,'Delivery Distances'!$B$5:$K$5,0))</f>
        <v>3</v>
      </c>
      <c r="O2831" s="7" cm="1">
        <f t="array" ref="O2831">_xlfn.XLOOKUP(L2831,'Delivery Distances'!$A$6:$A$20,_xlfn.XLOOKUP('Sales Summary_working sheet'!M2831,'Delivery Distances'!$B$5:$K$5,'Delivery Distances'!$B$6:$K$20))</f>
        <v>3</v>
      </c>
      <c r="P2831" s="7">
        <f t="shared" si="179"/>
        <v>7</v>
      </c>
    </row>
    <row r="2832" spans="1:16" ht="15.75" customHeight="1" x14ac:dyDescent="0.15">
      <c r="A2832" s="13">
        <v>43998</v>
      </c>
      <c r="B2832" s="19" t="s">
        <v>5361</v>
      </c>
      <c r="C2832" s="7" t="s">
        <v>3639</v>
      </c>
      <c r="D2832" s="14">
        <v>11</v>
      </c>
      <c r="E2832" s="14" t="str">
        <f>_xlfn.XLOOKUP(D2832,'Meal Info'!$A$4:$A$19,'Meal Info'!$B$4:$B$19)</f>
        <v>Vitamin boost</v>
      </c>
      <c r="F2832" s="14" t="str">
        <f>_xlfn.XLOOKUP(D2832,'Meal Info'!$A$4:$A$19,'Meal Info'!$C$4:$C$19)</f>
        <v>Josh</v>
      </c>
      <c r="G2832" s="7">
        <v>57.91</v>
      </c>
      <c r="H2832" s="7">
        <f t="shared" si="180"/>
        <v>5.7910000000000004</v>
      </c>
      <c r="I2832" s="7">
        <f t="shared" si="181"/>
        <v>63.700999999999993</v>
      </c>
      <c r="J2832" s="7">
        <v>0.03</v>
      </c>
      <c r="K2832" s="7">
        <f t="shared" si="178"/>
        <v>1.7372999999999998</v>
      </c>
      <c r="L2832" s="7" t="s">
        <v>27</v>
      </c>
      <c r="M2832" s="7">
        <v>8</v>
      </c>
      <c r="N2832" s="7">
        <f>INDEX('Delivery Distances'!$B$6:$K$20,MATCH('Sales Summary_working sheet'!L2832,'Delivery Distances'!$A$6:$A$20,0),MATCH('Sales Summary_working sheet'!M2832,'Delivery Distances'!$B$5:$K$5,0))</f>
        <v>8</v>
      </c>
      <c r="O2832" s="7" cm="1">
        <f t="array" ref="O2832">_xlfn.XLOOKUP(L2832,'Delivery Distances'!$A$6:$A$20,_xlfn.XLOOKUP('Sales Summary_working sheet'!M2832,'Delivery Distances'!$B$5:$K$5,'Delivery Distances'!$B$6:$K$20))</f>
        <v>8</v>
      </c>
      <c r="P2832" s="7">
        <f t="shared" si="179"/>
        <v>11</v>
      </c>
    </row>
    <row r="2833" spans="1:16" ht="15.75" customHeight="1" x14ac:dyDescent="0.15">
      <c r="A2833" s="13">
        <v>43998</v>
      </c>
      <c r="B2833" s="19" t="s">
        <v>5361</v>
      </c>
      <c r="C2833" s="7" t="s">
        <v>5063</v>
      </c>
      <c r="D2833" s="14">
        <v>2</v>
      </c>
      <c r="E2833" s="14" t="str">
        <f>_xlfn.XLOOKUP(D2833,'Meal Info'!$A$4:$A$19,'Meal Info'!$B$4:$B$19)</f>
        <v>Tuna</v>
      </c>
      <c r="F2833" s="14" t="str">
        <f>_xlfn.XLOOKUP(D2833,'Meal Info'!$A$4:$A$19,'Meal Info'!$C$4:$C$19)</f>
        <v>Josh</v>
      </c>
      <c r="G2833" s="7">
        <v>19.78</v>
      </c>
      <c r="H2833" s="7">
        <f t="shared" si="180"/>
        <v>1.9780000000000002</v>
      </c>
      <c r="I2833" s="7">
        <f t="shared" si="181"/>
        <v>21.758000000000003</v>
      </c>
      <c r="J2833" s="7">
        <v>0.35</v>
      </c>
      <c r="K2833" s="7">
        <f t="shared" si="178"/>
        <v>6.923</v>
      </c>
      <c r="L2833" s="7" t="s">
        <v>26</v>
      </c>
      <c r="M2833" s="7">
        <v>5</v>
      </c>
      <c r="N2833" s="7">
        <f>INDEX('Delivery Distances'!$B$6:$K$20,MATCH('Sales Summary_working sheet'!L2833,'Delivery Distances'!$A$6:$A$20,0),MATCH('Sales Summary_working sheet'!M2833,'Delivery Distances'!$B$5:$K$5,0))</f>
        <v>16</v>
      </c>
      <c r="O2833" s="7" cm="1">
        <f t="array" ref="O2833">_xlfn.XLOOKUP(L2833,'Delivery Distances'!$A$6:$A$20,_xlfn.XLOOKUP('Sales Summary_working sheet'!M2833,'Delivery Distances'!$B$5:$K$5,'Delivery Distances'!$B$6:$K$20))</f>
        <v>16</v>
      </c>
      <c r="P2833" s="7">
        <f t="shared" si="179"/>
        <v>15</v>
      </c>
    </row>
    <row r="2834" spans="1:16" ht="15.75" customHeight="1" x14ac:dyDescent="0.15">
      <c r="A2834" s="13">
        <v>43998</v>
      </c>
      <c r="B2834" s="19" t="s">
        <v>5361</v>
      </c>
      <c r="C2834" s="7" t="s">
        <v>4527</v>
      </c>
      <c r="D2834" s="14">
        <v>2</v>
      </c>
      <c r="E2834" s="14" t="str">
        <f>_xlfn.XLOOKUP(D2834,'Meal Info'!$A$4:$A$19,'Meal Info'!$B$4:$B$19)</f>
        <v>Tuna</v>
      </c>
      <c r="F2834" s="14" t="str">
        <f>_xlfn.XLOOKUP(D2834,'Meal Info'!$A$4:$A$19,'Meal Info'!$C$4:$C$19)</f>
        <v>Josh</v>
      </c>
      <c r="G2834" s="7">
        <v>74.489999999999995</v>
      </c>
      <c r="H2834" s="7">
        <f t="shared" si="180"/>
        <v>7.4489999999999998</v>
      </c>
      <c r="I2834" s="7">
        <f t="shared" si="181"/>
        <v>81.938999999999993</v>
      </c>
      <c r="J2834" s="7">
        <v>0.06</v>
      </c>
      <c r="K2834" s="7">
        <f t="shared" si="178"/>
        <v>4.4693999999999994</v>
      </c>
      <c r="L2834" s="7" t="s">
        <v>5081</v>
      </c>
      <c r="M2834" s="7">
        <v>9</v>
      </c>
      <c r="N2834" s="7">
        <f>INDEX('Delivery Distances'!$B$6:$K$20,MATCH('Sales Summary_working sheet'!L2834,'Delivery Distances'!$A$6:$A$20,0),MATCH('Sales Summary_working sheet'!M2834,'Delivery Distances'!$B$5:$K$5,0))</f>
        <v>1</v>
      </c>
      <c r="O2834" s="7" cm="1">
        <f t="array" ref="O2834">_xlfn.XLOOKUP(L2834,'Delivery Distances'!$A$6:$A$20,_xlfn.XLOOKUP('Sales Summary_working sheet'!M2834,'Delivery Distances'!$B$5:$K$5,'Delivery Distances'!$B$6:$K$20))</f>
        <v>1</v>
      </c>
      <c r="P2834" s="7">
        <f t="shared" si="179"/>
        <v>3</v>
      </c>
    </row>
    <row r="2835" spans="1:16" ht="15.75" customHeight="1" x14ac:dyDescent="0.15">
      <c r="A2835" s="13">
        <v>43998</v>
      </c>
      <c r="B2835" s="19" t="s">
        <v>5361</v>
      </c>
      <c r="C2835" s="7" t="s">
        <v>3980</v>
      </c>
      <c r="D2835" s="14">
        <v>11</v>
      </c>
      <c r="E2835" s="14" t="str">
        <f>_xlfn.XLOOKUP(D2835,'Meal Info'!$A$4:$A$19,'Meal Info'!$B$4:$B$19)</f>
        <v>Vitamin boost</v>
      </c>
      <c r="F2835" s="14" t="str">
        <f>_xlfn.XLOOKUP(D2835,'Meal Info'!$A$4:$A$19,'Meal Info'!$C$4:$C$19)</f>
        <v>Josh</v>
      </c>
      <c r="G2835" s="7">
        <v>52.77</v>
      </c>
      <c r="H2835" s="7">
        <f t="shared" si="180"/>
        <v>5.277000000000001</v>
      </c>
      <c r="I2835" s="7">
        <f t="shared" si="181"/>
        <v>58.047000000000004</v>
      </c>
      <c r="J2835" s="7">
        <v>0.3</v>
      </c>
      <c r="K2835" s="7">
        <f t="shared" si="178"/>
        <v>15.831</v>
      </c>
      <c r="L2835" s="7" t="s">
        <v>5080</v>
      </c>
      <c r="M2835" s="7">
        <v>3</v>
      </c>
      <c r="N2835" s="7">
        <f>INDEX('Delivery Distances'!$B$6:$K$20,MATCH('Sales Summary_working sheet'!L2835,'Delivery Distances'!$A$6:$A$20,0),MATCH('Sales Summary_working sheet'!M2835,'Delivery Distances'!$B$5:$K$5,0))</f>
        <v>5</v>
      </c>
      <c r="O2835" s="7" cm="1">
        <f t="array" ref="O2835">_xlfn.XLOOKUP(L2835,'Delivery Distances'!$A$6:$A$20,_xlfn.XLOOKUP('Sales Summary_working sheet'!M2835,'Delivery Distances'!$B$5:$K$5,'Delivery Distances'!$B$6:$K$20))</f>
        <v>5</v>
      </c>
      <c r="P2835" s="7">
        <f t="shared" si="179"/>
        <v>9</v>
      </c>
    </row>
    <row r="2836" spans="1:16" ht="15.75" customHeight="1" x14ac:dyDescent="0.15">
      <c r="A2836" s="13">
        <v>43998</v>
      </c>
      <c r="B2836" s="19" t="s">
        <v>5361</v>
      </c>
      <c r="C2836" s="7" t="s">
        <v>744</v>
      </c>
      <c r="D2836" s="14">
        <v>11</v>
      </c>
      <c r="E2836" s="14" t="str">
        <f>_xlfn.XLOOKUP(D2836,'Meal Info'!$A$4:$A$19,'Meal Info'!$B$4:$B$19)</f>
        <v>Vitamin boost</v>
      </c>
      <c r="F2836" s="14" t="str">
        <f>_xlfn.XLOOKUP(D2836,'Meal Info'!$A$4:$A$19,'Meal Info'!$C$4:$C$19)</f>
        <v>Josh</v>
      </c>
      <c r="G2836" s="7">
        <v>78.73</v>
      </c>
      <c r="H2836" s="7">
        <f t="shared" si="180"/>
        <v>7.8730000000000011</v>
      </c>
      <c r="I2836" s="7">
        <f t="shared" si="181"/>
        <v>86.603000000000009</v>
      </c>
      <c r="J2836" s="7">
        <v>0.02</v>
      </c>
      <c r="K2836" s="7">
        <f t="shared" si="178"/>
        <v>1.5746000000000002</v>
      </c>
      <c r="L2836" s="7" t="s">
        <v>26</v>
      </c>
      <c r="M2836" s="7">
        <v>8</v>
      </c>
      <c r="N2836" s="7">
        <f>INDEX('Delivery Distances'!$B$6:$K$20,MATCH('Sales Summary_working sheet'!L2836,'Delivery Distances'!$A$6:$A$20,0),MATCH('Sales Summary_working sheet'!M2836,'Delivery Distances'!$B$5:$K$5,0))</f>
        <v>2</v>
      </c>
      <c r="O2836" s="7" cm="1">
        <f t="array" ref="O2836">_xlfn.XLOOKUP(L2836,'Delivery Distances'!$A$6:$A$20,_xlfn.XLOOKUP('Sales Summary_working sheet'!M2836,'Delivery Distances'!$B$5:$K$5,'Delivery Distances'!$B$6:$K$20))</f>
        <v>2</v>
      </c>
      <c r="P2836" s="7">
        <f t="shared" si="179"/>
        <v>6</v>
      </c>
    </row>
    <row r="2837" spans="1:16" ht="15.75" customHeight="1" x14ac:dyDescent="0.15">
      <c r="A2837" s="13">
        <v>43998</v>
      </c>
      <c r="B2837" s="19" t="s">
        <v>5361</v>
      </c>
      <c r="C2837" s="7" t="s">
        <v>1487</v>
      </c>
      <c r="D2837" s="14">
        <v>2</v>
      </c>
      <c r="E2837" s="14" t="str">
        <f>_xlfn.XLOOKUP(D2837,'Meal Info'!$A$4:$A$19,'Meal Info'!$B$4:$B$19)</f>
        <v>Tuna</v>
      </c>
      <c r="F2837" s="14" t="str">
        <f>_xlfn.XLOOKUP(D2837,'Meal Info'!$A$4:$A$19,'Meal Info'!$C$4:$C$19)</f>
        <v>Josh</v>
      </c>
      <c r="G2837" s="7">
        <v>92.56</v>
      </c>
      <c r="H2837" s="7">
        <f t="shared" si="180"/>
        <v>9.2560000000000002</v>
      </c>
      <c r="I2837" s="7">
        <f t="shared" si="181"/>
        <v>101.816</v>
      </c>
      <c r="J2837" s="7">
        <v>0.24</v>
      </c>
      <c r="K2837" s="7">
        <f t="shared" si="178"/>
        <v>22.214400000000001</v>
      </c>
      <c r="L2837" s="7" t="s">
        <v>5076</v>
      </c>
      <c r="M2837" s="7">
        <v>2</v>
      </c>
      <c r="N2837" s="7">
        <f>INDEX('Delivery Distances'!$B$6:$K$20,MATCH('Sales Summary_working sheet'!L2837,'Delivery Distances'!$A$6:$A$20,0),MATCH('Sales Summary_working sheet'!M2837,'Delivery Distances'!$B$5:$K$5,0))</f>
        <v>11</v>
      </c>
      <c r="O2837" s="7" cm="1">
        <f t="array" ref="O2837">_xlfn.XLOOKUP(L2837,'Delivery Distances'!$A$6:$A$20,_xlfn.XLOOKUP('Sales Summary_working sheet'!M2837,'Delivery Distances'!$B$5:$K$5,'Delivery Distances'!$B$6:$K$20))</f>
        <v>11</v>
      </c>
      <c r="P2837" s="7">
        <f t="shared" si="179"/>
        <v>12.5</v>
      </c>
    </row>
    <row r="2838" spans="1:16" ht="15.75" customHeight="1" x14ac:dyDescent="0.15">
      <c r="A2838" s="13">
        <v>43998</v>
      </c>
      <c r="B2838" s="19" t="s">
        <v>5361</v>
      </c>
      <c r="C2838" s="7" t="s">
        <v>4484</v>
      </c>
      <c r="D2838" s="14">
        <v>2</v>
      </c>
      <c r="E2838" s="14" t="str">
        <f>_xlfn.XLOOKUP(D2838,'Meal Info'!$A$4:$A$19,'Meal Info'!$B$4:$B$19)</f>
        <v>Tuna</v>
      </c>
      <c r="F2838" s="14" t="str">
        <f>_xlfn.XLOOKUP(D2838,'Meal Info'!$A$4:$A$19,'Meal Info'!$C$4:$C$19)</f>
        <v>Josh</v>
      </c>
      <c r="G2838" s="7">
        <v>27.09</v>
      </c>
      <c r="H2838" s="7">
        <f t="shared" si="180"/>
        <v>2.7090000000000001</v>
      </c>
      <c r="I2838" s="7">
        <f t="shared" si="181"/>
        <v>29.798999999999999</v>
      </c>
      <c r="J2838" s="7">
        <v>0.19</v>
      </c>
      <c r="K2838" s="7">
        <f t="shared" si="178"/>
        <v>5.1471</v>
      </c>
      <c r="L2838" s="7" t="s">
        <v>5076</v>
      </c>
      <c r="M2838" s="7">
        <v>9</v>
      </c>
      <c r="N2838" s="7">
        <f>INDEX('Delivery Distances'!$B$6:$K$20,MATCH('Sales Summary_working sheet'!L2838,'Delivery Distances'!$A$6:$A$20,0),MATCH('Sales Summary_working sheet'!M2838,'Delivery Distances'!$B$5:$K$5,0))</f>
        <v>8</v>
      </c>
      <c r="O2838" s="7" cm="1">
        <f t="array" ref="O2838">_xlfn.XLOOKUP(L2838,'Delivery Distances'!$A$6:$A$20,_xlfn.XLOOKUP('Sales Summary_working sheet'!M2838,'Delivery Distances'!$B$5:$K$5,'Delivery Distances'!$B$6:$K$20))</f>
        <v>8</v>
      </c>
      <c r="P2838" s="7">
        <f t="shared" si="179"/>
        <v>11</v>
      </c>
    </row>
    <row r="2839" spans="1:16" ht="15.75" customHeight="1" x14ac:dyDescent="0.15">
      <c r="A2839" s="13">
        <v>43998</v>
      </c>
      <c r="B2839" s="19" t="s">
        <v>5361</v>
      </c>
      <c r="C2839" s="7" t="s">
        <v>3417</v>
      </c>
      <c r="D2839" s="14">
        <v>2</v>
      </c>
      <c r="E2839" s="14" t="str">
        <f>_xlfn.XLOOKUP(D2839,'Meal Info'!$A$4:$A$19,'Meal Info'!$B$4:$B$19)</f>
        <v>Tuna</v>
      </c>
      <c r="F2839" s="14" t="str">
        <f>_xlfn.XLOOKUP(D2839,'Meal Info'!$A$4:$A$19,'Meal Info'!$C$4:$C$19)</f>
        <v>Josh</v>
      </c>
      <c r="G2839" s="7">
        <v>3.07</v>
      </c>
      <c r="H2839" s="7">
        <f t="shared" si="180"/>
        <v>0.307</v>
      </c>
      <c r="I2839" s="7">
        <f t="shared" si="181"/>
        <v>3.3769999999999998</v>
      </c>
      <c r="J2839" s="7">
        <v>0.17</v>
      </c>
      <c r="K2839" s="7">
        <f t="shared" si="178"/>
        <v>0.52190000000000003</v>
      </c>
      <c r="L2839" s="7" t="s">
        <v>31</v>
      </c>
      <c r="M2839" s="7">
        <v>9</v>
      </c>
      <c r="N2839" s="7">
        <f>INDEX('Delivery Distances'!$B$6:$K$20,MATCH('Sales Summary_working sheet'!L2839,'Delivery Distances'!$A$6:$A$20,0),MATCH('Sales Summary_working sheet'!M2839,'Delivery Distances'!$B$5:$K$5,0))</f>
        <v>14</v>
      </c>
      <c r="O2839" s="7" cm="1">
        <f t="array" ref="O2839">_xlfn.XLOOKUP(L2839,'Delivery Distances'!$A$6:$A$20,_xlfn.XLOOKUP('Sales Summary_working sheet'!M2839,'Delivery Distances'!$B$5:$K$5,'Delivery Distances'!$B$6:$K$20))</f>
        <v>14</v>
      </c>
      <c r="P2839" s="7">
        <f t="shared" si="179"/>
        <v>14</v>
      </c>
    </row>
    <row r="2840" spans="1:16" ht="15.75" customHeight="1" x14ac:dyDescent="0.15">
      <c r="A2840" s="13">
        <v>43998</v>
      </c>
      <c r="B2840" s="19" t="s">
        <v>5361</v>
      </c>
      <c r="C2840" s="7" t="s">
        <v>1133</v>
      </c>
      <c r="D2840" s="14">
        <v>2</v>
      </c>
      <c r="E2840" s="14" t="str">
        <f>_xlfn.XLOOKUP(D2840,'Meal Info'!$A$4:$A$19,'Meal Info'!$B$4:$B$19)</f>
        <v>Tuna</v>
      </c>
      <c r="F2840" s="14" t="str">
        <f>_xlfn.XLOOKUP(D2840,'Meal Info'!$A$4:$A$19,'Meal Info'!$C$4:$C$19)</f>
        <v>Josh</v>
      </c>
      <c r="G2840" s="7">
        <v>50.72</v>
      </c>
      <c r="H2840" s="7">
        <f t="shared" si="180"/>
        <v>5.0720000000000001</v>
      </c>
      <c r="I2840" s="7">
        <f t="shared" si="181"/>
        <v>55.792000000000002</v>
      </c>
      <c r="J2840" s="7">
        <v>0.09</v>
      </c>
      <c r="K2840" s="7">
        <f t="shared" si="178"/>
        <v>4.5648</v>
      </c>
      <c r="L2840" s="7" t="s">
        <v>26</v>
      </c>
      <c r="M2840" s="7">
        <v>2</v>
      </c>
      <c r="N2840" s="7">
        <f>INDEX('Delivery Distances'!$B$6:$K$20,MATCH('Sales Summary_working sheet'!L2840,'Delivery Distances'!$A$6:$A$20,0),MATCH('Sales Summary_working sheet'!M2840,'Delivery Distances'!$B$5:$K$5,0))</f>
        <v>2</v>
      </c>
      <c r="O2840" s="7" cm="1">
        <f t="array" ref="O2840">_xlfn.XLOOKUP(L2840,'Delivery Distances'!$A$6:$A$20,_xlfn.XLOOKUP('Sales Summary_working sheet'!M2840,'Delivery Distances'!$B$5:$K$5,'Delivery Distances'!$B$6:$K$20))</f>
        <v>2</v>
      </c>
      <c r="P2840" s="7">
        <f t="shared" si="179"/>
        <v>6</v>
      </c>
    </row>
    <row r="2841" spans="1:16" ht="15.75" customHeight="1" x14ac:dyDescent="0.15">
      <c r="A2841" s="13">
        <v>43998</v>
      </c>
      <c r="B2841" s="19" t="s">
        <v>5361</v>
      </c>
      <c r="C2841" s="7" t="s">
        <v>250</v>
      </c>
      <c r="D2841" s="14">
        <v>11</v>
      </c>
      <c r="E2841" s="14" t="str">
        <f>_xlfn.XLOOKUP(D2841,'Meal Info'!$A$4:$A$19,'Meal Info'!$B$4:$B$19)</f>
        <v>Vitamin boost</v>
      </c>
      <c r="F2841" s="14" t="str">
        <f>_xlfn.XLOOKUP(D2841,'Meal Info'!$A$4:$A$19,'Meal Info'!$C$4:$C$19)</f>
        <v>Josh</v>
      </c>
      <c r="G2841" s="7">
        <v>1.34</v>
      </c>
      <c r="H2841" s="7">
        <f t="shared" si="180"/>
        <v>0.13400000000000001</v>
      </c>
      <c r="I2841" s="7">
        <f t="shared" si="181"/>
        <v>1.4740000000000002</v>
      </c>
      <c r="J2841" s="7">
        <v>0.26</v>
      </c>
      <c r="K2841" s="7">
        <f t="shared" si="178"/>
        <v>0.34840000000000004</v>
      </c>
      <c r="L2841" s="7" t="s">
        <v>5080</v>
      </c>
      <c r="M2841" s="7">
        <v>9</v>
      </c>
      <c r="N2841" s="7">
        <f>INDEX('Delivery Distances'!$B$6:$K$20,MATCH('Sales Summary_working sheet'!L2841,'Delivery Distances'!$A$6:$A$20,0),MATCH('Sales Summary_working sheet'!M2841,'Delivery Distances'!$B$5:$K$5,0))</f>
        <v>4</v>
      </c>
      <c r="O2841" s="7" cm="1">
        <f t="array" ref="O2841">_xlfn.XLOOKUP(L2841,'Delivery Distances'!$A$6:$A$20,_xlfn.XLOOKUP('Sales Summary_working sheet'!M2841,'Delivery Distances'!$B$5:$K$5,'Delivery Distances'!$B$6:$K$20))</f>
        <v>4</v>
      </c>
      <c r="P2841" s="7">
        <f t="shared" si="179"/>
        <v>8</v>
      </c>
    </row>
    <row r="2842" spans="1:16" ht="15.75" customHeight="1" x14ac:dyDescent="0.15">
      <c r="A2842" s="13">
        <v>43998</v>
      </c>
      <c r="B2842" s="19" t="s">
        <v>5361</v>
      </c>
      <c r="C2842" s="7" t="s">
        <v>1040</v>
      </c>
      <c r="D2842" s="14">
        <v>7</v>
      </c>
      <c r="E2842" s="14" t="str">
        <f>_xlfn.XLOOKUP(D2842,'Meal Info'!$A$4:$A$19,'Meal Info'!$B$4:$B$19)</f>
        <v>Vegan</v>
      </c>
      <c r="F2842" s="14" t="str">
        <f>_xlfn.XLOOKUP(D2842,'Meal Info'!$A$4:$A$19,'Meal Info'!$C$4:$C$19)</f>
        <v>Josh</v>
      </c>
      <c r="G2842" s="7">
        <v>74.25</v>
      </c>
      <c r="H2842" s="7">
        <f t="shared" si="180"/>
        <v>7.4250000000000007</v>
      </c>
      <c r="I2842" s="7">
        <f t="shared" si="181"/>
        <v>81.674999999999997</v>
      </c>
      <c r="J2842" s="7">
        <v>0.37</v>
      </c>
      <c r="K2842" s="7">
        <f t="shared" si="178"/>
        <v>27.4725</v>
      </c>
      <c r="L2842" s="7" t="s">
        <v>5081</v>
      </c>
      <c r="M2842" s="7">
        <v>2</v>
      </c>
      <c r="N2842" s="7">
        <f>INDEX('Delivery Distances'!$B$6:$K$20,MATCH('Sales Summary_working sheet'!L2842,'Delivery Distances'!$A$6:$A$20,0),MATCH('Sales Summary_working sheet'!M2842,'Delivery Distances'!$B$5:$K$5,0))</f>
        <v>3</v>
      </c>
      <c r="O2842" s="7" cm="1">
        <f t="array" ref="O2842">_xlfn.XLOOKUP(L2842,'Delivery Distances'!$A$6:$A$20,_xlfn.XLOOKUP('Sales Summary_working sheet'!M2842,'Delivery Distances'!$B$5:$K$5,'Delivery Distances'!$B$6:$K$20))</f>
        <v>3</v>
      </c>
      <c r="P2842" s="7">
        <f t="shared" si="179"/>
        <v>7</v>
      </c>
    </row>
    <row r="2843" spans="1:16" ht="15.75" customHeight="1" x14ac:dyDescent="0.15">
      <c r="A2843" s="13">
        <v>43998</v>
      </c>
      <c r="B2843" s="19" t="s">
        <v>5361</v>
      </c>
      <c r="C2843" s="7" t="s">
        <v>4773</v>
      </c>
      <c r="D2843" s="14">
        <v>7</v>
      </c>
      <c r="E2843" s="14" t="str">
        <f>_xlfn.XLOOKUP(D2843,'Meal Info'!$A$4:$A$19,'Meal Info'!$B$4:$B$19)</f>
        <v>Vegan</v>
      </c>
      <c r="F2843" s="14" t="str">
        <f>_xlfn.XLOOKUP(D2843,'Meal Info'!$A$4:$A$19,'Meal Info'!$C$4:$C$19)</f>
        <v>Josh</v>
      </c>
      <c r="G2843" s="7">
        <v>36.58</v>
      </c>
      <c r="H2843" s="7">
        <f t="shared" si="180"/>
        <v>3.6579999999999999</v>
      </c>
      <c r="I2843" s="7">
        <f t="shared" si="181"/>
        <v>40.238</v>
      </c>
      <c r="J2843" s="7">
        <v>0.33</v>
      </c>
      <c r="K2843" s="7">
        <f t="shared" si="178"/>
        <v>12.071400000000001</v>
      </c>
      <c r="L2843" s="7" t="s">
        <v>26</v>
      </c>
      <c r="M2843" s="7">
        <v>5</v>
      </c>
      <c r="N2843" s="7">
        <f>INDEX('Delivery Distances'!$B$6:$K$20,MATCH('Sales Summary_working sheet'!L2843,'Delivery Distances'!$A$6:$A$20,0),MATCH('Sales Summary_working sheet'!M2843,'Delivery Distances'!$B$5:$K$5,0))</f>
        <v>16</v>
      </c>
      <c r="O2843" s="7" cm="1">
        <f t="array" ref="O2843">_xlfn.XLOOKUP(L2843,'Delivery Distances'!$A$6:$A$20,_xlfn.XLOOKUP('Sales Summary_working sheet'!M2843,'Delivery Distances'!$B$5:$K$5,'Delivery Distances'!$B$6:$K$20))</f>
        <v>16</v>
      </c>
      <c r="P2843" s="7">
        <f t="shared" si="179"/>
        <v>15</v>
      </c>
    </row>
    <row r="2844" spans="1:16" ht="15.75" customHeight="1" x14ac:dyDescent="0.15">
      <c r="A2844" s="13">
        <v>43998</v>
      </c>
      <c r="B2844" s="19" t="s">
        <v>5361</v>
      </c>
      <c r="C2844" s="7" t="s">
        <v>1994</v>
      </c>
      <c r="D2844" s="14">
        <v>7</v>
      </c>
      <c r="E2844" s="14" t="str">
        <f>_xlfn.XLOOKUP(D2844,'Meal Info'!$A$4:$A$19,'Meal Info'!$B$4:$B$19)</f>
        <v>Vegan</v>
      </c>
      <c r="F2844" s="14" t="str">
        <f>_xlfn.XLOOKUP(D2844,'Meal Info'!$A$4:$A$19,'Meal Info'!$C$4:$C$19)</f>
        <v>Josh</v>
      </c>
      <c r="G2844" s="7">
        <v>28.39</v>
      </c>
      <c r="H2844" s="7">
        <f t="shared" si="180"/>
        <v>2.8390000000000004</v>
      </c>
      <c r="I2844" s="7">
        <f t="shared" si="181"/>
        <v>31.228999999999999</v>
      </c>
      <c r="J2844" s="7">
        <v>0.09</v>
      </c>
      <c r="K2844" s="7">
        <f t="shared" si="178"/>
        <v>2.5550999999999999</v>
      </c>
      <c r="L2844" s="7" t="s">
        <v>29</v>
      </c>
      <c r="M2844" s="7">
        <v>6</v>
      </c>
      <c r="N2844" s="7">
        <f>INDEX('Delivery Distances'!$B$6:$K$20,MATCH('Sales Summary_working sheet'!L2844,'Delivery Distances'!$A$6:$A$20,0),MATCH('Sales Summary_working sheet'!M2844,'Delivery Distances'!$B$5:$K$5,0))</f>
        <v>2</v>
      </c>
      <c r="O2844" s="7" cm="1">
        <f t="array" ref="O2844">_xlfn.XLOOKUP(L2844,'Delivery Distances'!$A$6:$A$20,_xlfn.XLOOKUP('Sales Summary_working sheet'!M2844,'Delivery Distances'!$B$5:$K$5,'Delivery Distances'!$B$6:$K$20))</f>
        <v>2</v>
      </c>
      <c r="P2844" s="7">
        <f t="shared" si="179"/>
        <v>6</v>
      </c>
    </row>
    <row r="2845" spans="1:16" ht="15.75" customHeight="1" x14ac:dyDescent="0.15">
      <c r="A2845" s="13">
        <v>43998</v>
      </c>
      <c r="B2845" s="19" t="s">
        <v>5361</v>
      </c>
      <c r="C2845" s="7" t="s">
        <v>3687</v>
      </c>
      <c r="D2845" s="14">
        <v>11</v>
      </c>
      <c r="E2845" s="14" t="str">
        <f>_xlfn.XLOOKUP(D2845,'Meal Info'!$A$4:$A$19,'Meal Info'!$B$4:$B$19)</f>
        <v>Vitamin boost</v>
      </c>
      <c r="F2845" s="14" t="str">
        <f>_xlfn.XLOOKUP(D2845,'Meal Info'!$A$4:$A$19,'Meal Info'!$C$4:$C$19)</f>
        <v>Josh</v>
      </c>
      <c r="G2845" s="7">
        <v>32.51</v>
      </c>
      <c r="H2845" s="7">
        <f t="shared" si="180"/>
        <v>3.2509999999999999</v>
      </c>
      <c r="I2845" s="7">
        <f t="shared" si="181"/>
        <v>35.760999999999996</v>
      </c>
      <c r="J2845" s="7">
        <v>0.37</v>
      </c>
      <c r="K2845" s="7">
        <f t="shared" si="178"/>
        <v>12.028699999999999</v>
      </c>
      <c r="L2845" s="7" t="s">
        <v>29</v>
      </c>
      <c r="M2845" s="7">
        <v>10</v>
      </c>
      <c r="N2845" s="7">
        <f>INDEX('Delivery Distances'!$B$6:$K$20,MATCH('Sales Summary_working sheet'!L2845,'Delivery Distances'!$A$6:$A$20,0),MATCH('Sales Summary_working sheet'!M2845,'Delivery Distances'!$B$5:$K$5,0))</f>
        <v>15</v>
      </c>
      <c r="O2845" s="7" cm="1">
        <f t="array" ref="O2845">_xlfn.XLOOKUP(L2845,'Delivery Distances'!$A$6:$A$20,_xlfn.XLOOKUP('Sales Summary_working sheet'!M2845,'Delivery Distances'!$B$5:$K$5,'Delivery Distances'!$B$6:$K$20))</f>
        <v>15</v>
      </c>
      <c r="P2845" s="7">
        <f t="shared" si="179"/>
        <v>14.5</v>
      </c>
    </row>
    <row r="2846" spans="1:16" ht="15.75" customHeight="1" x14ac:dyDescent="0.15">
      <c r="A2846" s="13">
        <v>43998</v>
      </c>
      <c r="B2846" s="19" t="s">
        <v>5361</v>
      </c>
      <c r="C2846" s="7" t="s">
        <v>4846</v>
      </c>
      <c r="D2846" s="14">
        <v>7</v>
      </c>
      <c r="E2846" s="14" t="str">
        <f>_xlfn.XLOOKUP(D2846,'Meal Info'!$A$4:$A$19,'Meal Info'!$B$4:$B$19)</f>
        <v>Vegan</v>
      </c>
      <c r="F2846" s="14" t="str">
        <f>_xlfn.XLOOKUP(D2846,'Meal Info'!$A$4:$A$19,'Meal Info'!$C$4:$C$19)</f>
        <v>Josh</v>
      </c>
      <c r="G2846" s="7">
        <v>83.98</v>
      </c>
      <c r="H2846" s="7">
        <f t="shared" si="180"/>
        <v>8.3980000000000015</v>
      </c>
      <c r="I2846" s="7">
        <f t="shared" si="181"/>
        <v>92.378</v>
      </c>
      <c r="J2846" s="7">
        <v>0.32</v>
      </c>
      <c r="K2846" s="7">
        <f t="shared" si="178"/>
        <v>26.873600000000003</v>
      </c>
      <c r="L2846" s="7" t="s">
        <v>5082</v>
      </c>
      <c r="M2846" s="7">
        <v>10</v>
      </c>
      <c r="N2846" s="7">
        <f>INDEX('Delivery Distances'!$B$6:$K$20,MATCH('Sales Summary_working sheet'!L2846,'Delivery Distances'!$A$6:$A$20,0),MATCH('Sales Summary_working sheet'!M2846,'Delivery Distances'!$B$5:$K$5,0))</f>
        <v>2</v>
      </c>
      <c r="O2846" s="7" cm="1">
        <f t="array" ref="O2846">_xlfn.XLOOKUP(L2846,'Delivery Distances'!$A$6:$A$20,_xlfn.XLOOKUP('Sales Summary_working sheet'!M2846,'Delivery Distances'!$B$5:$K$5,'Delivery Distances'!$B$6:$K$20))</f>
        <v>2</v>
      </c>
      <c r="P2846" s="7">
        <f t="shared" si="179"/>
        <v>6</v>
      </c>
    </row>
    <row r="2847" spans="1:16" ht="15.75" customHeight="1" x14ac:dyDescent="0.15">
      <c r="A2847" s="13">
        <v>43998</v>
      </c>
      <c r="B2847" s="19" t="s">
        <v>5362</v>
      </c>
      <c r="C2847" s="7" t="s">
        <v>1200</v>
      </c>
      <c r="D2847" s="14">
        <v>2</v>
      </c>
      <c r="E2847" s="14" t="str">
        <f>_xlfn.XLOOKUP(D2847,'Meal Info'!$A$4:$A$19,'Meal Info'!$B$4:$B$19)</f>
        <v>Tuna</v>
      </c>
      <c r="F2847" s="14" t="str">
        <f>_xlfn.XLOOKUP(D2847,'Meal Info'!$A$4:$A$19,'Meal Info'!$C$4:$C$19)</f>
        <v>Josh</v>
      </c>
      <c r="G2847" s="7">
        <v>96.69</v>
      </c>
      <c r="H2847" s="7">
        <f t="shared" si="180"/>
        <v>9.6690000000000005</v>
      </c>
      <c r="I2847" s="7">
        <f t="shared" si="181"/>
        <v>106.35899999999999</v>
      </c>
      <c r="J2847" s="7">
        <v>0.36</v>
      </c>
      <c r="K2847" s="7">
        <f t="shared" si="178"/>
        <v>34.808399999999999</v>
      </c>
      <c r="L2847" s="7" t="s">
        <v>28</v>
      </c>
      <c r="M2847" s="7">
        <v>4</v>
      </c>
      <c r="N2847" s="7">
        <f>INDEX('Delivery Distances'!$B$6:$K$20,MATCH('Sales Summary_working sheet'!L2847,'Delivery Distances'!$A$6:$A$20,0),MATCH('Sales Summary_working sheet'!M2847,'Delivery Distances'!$B$5:$K$5,0))</f>
        <v>8</v>
      </c>
      <c r="O2847" s="7" cm="1">
        <f t="array" ref="O2847">_xlfn.XLOOKUP(L2847,'Delivery Distances'!$A$6:$A$20,_xlfn.XLOOKUP('Sales Summary_working sheet'!M2847,'Delivery Distances'!$B$5:$K$5,'Delivery Distances'!$B$6:$K$20))</f>
        <v>8</v>
      </c>
      <c r="P2847" s="7">
        <f t="shared" si="179"/>
        <v>11</v>
      </c>
    </row>
    <row r="2848" spans="1:16" ht="15.75" customHeight="1" x14ac:dyDescent="0.15">
      <c r="A2848" s="13">
        <v>43998</v>
      </c>
      <c r="B2848" s="19" t="s">
        <v>5362</v>
      </c>
      <c r="C2848" s="7" t="s">
        <v>255</v>
      </c>
      <c r="D2848" s="14">
        <v>7</v>
      </c>
      <c r="E2848" s="14" t="str">
        <f>_xlfn.XLOOKUP(D2848,'Meal Info'!$A$4:$A$19,'Meal Info'!$B$4:$B$19)</f>
        <v>Vegan</v>
      </c>
      <c r="F2848" s="14" t="str">
        <f>_xlfn.XLOOKUP(D2848,'Meal Info'!$A$4:$A$19,'Meal Info'!$C$4:$C$19)</f>
        <v>Josh</v>
      </c>
      <c r="G2848" s="7">
        <v>97.64</v>
      </c>
      <c r="H2848" s="7">
        <f t="shared" si="180"/>
        <v>9.7640000000000011</v>
      </c>
      <c r="I2848" s="7">
        <f t="shared" si="181"/>
        <v>107.404</v>
      </c>
      <c r="J2848" s="7">
        <v>0.26</v>
      </c>
      <c r="K2848" s="7">
        <f t="shared" si="178"/>
        <v>25.386400000000002</v>
      </c>
      <c r="L2848" s="7" t="s">
        <v>5077</v>
      </c>
      <c r="M2848" s="7">
        <v>9</v>
      </c>
      <c r="N2848" s="7">
        <f>INDEX('Delivery Distances'!$B$6:$K$20,MATCH('Sales Summary_working sheet'!L2848,'Delivery Distances'!$A$6:$A$20,0),MATCH('Sales Summary_working sheet'!M2848,'Delivery Distances'!$B$5:$K$5,0))</f>
        <v>4</v>
      </c>
      <c r="O2848" s="7" cm="1">
        <f t="array" ref="O2848">_xlfn.XLOOKUP(L2848,'Delivery Distances'!$A$6:$A$20,_xlfn.XLOOKUP('Sales Summary_working sheet'!M2848,'Delivery Distances'!$B$5:$K$5,'Delivery Distances'!$B$6:$K$20))</f>
        <v>4</v>
      </c>
      <c r="P2848" s="7">
        <f t="shared" si="179"/>
        <v>8</v>
      </c>
    </row>
    <row r="2849" spans="1:16" ht="15.75" customHeight="1" x14ac:dyDescent="0.15">
      <c r="A2849" s="13">
        <v>43998</v>
      </c>
      <c r="B2849" s="19" t="s">
        <v>5362</v>
      </c>
      <c r="C2849" s="7" t="s">
        <v>4308</v>
      </c>
      <c r="D2849" s="14">
        <v>11</v>
      </c>
      <c r="E2849" s="14" t="str">
        <f>_xlfn.XLOOKUP(D2849,'Meal Info'!$A$4:$A$19,'Meal Info'!$B$4:$B$19)</f>
        <v>Vitamin boost</v>
      </c>
      <c r="F2849" s="14" t="str">
        <f>_xlfn.XLOOKUP(D2849,'Meal Info'!$A$4:$A$19,'Meal Info'!$C$4:$C$19)</f>
        <v>Josh</v>
      </c>
      <c r="G2849" s="7">
        <v>12.1</v>
      </c>
      <c r="H2849" s="7">
        <f t="shared" si="180"/>
        <v>1.21</v>
      </c>
      <c r="I2849" s="7">
        <f t="shared" si="181"/>
        <v>13.309999999999999</v>
      </c>
      <c r="J2849" s="7">
        <v>0.14000000000000001</v>
      </c>
      <c r="K2849" s="7">
        <f t="shared" si="178"/>
        <v>1.6940000000000002</v>
      </c>
      <c r="L2849" s="7" t="s">
        <v>27</v>
      </c>
      <c r="M2849" s="7">
        <v>3</v>
      </c>
      <c r="N2849" s="7">
        <f>INDEX('Delivery Distances'!$B$6:$K$20,MATCH('Sales Summary_working sheet'!L2849,'Delivery Distances'!$A$6:$A$20,0),MATCH('Sales Summary_working sheet'!M2849,'Delivery Distances'!$B$5:$K$5,0))</f>
        <v>17</v>
      </c>
      <c r="O2849" s="7" cm="1">
        <f t="array" ref="O2849">_xlfn.XLOOKUP(L2849,'Delivery Distances'!$A$6:$A$20,_xlfn.XLOOKUP('Sales Summary_working sheet'!M2849,'Delivery Distances'!$B$5:$K$5,'Delivery Distances'!$B$6:$K$20))</f>
        <v>17</v>
      </c>
      <c r="P2849" s="7">
        <f t="shared" si="179"/>
        <v>15.5</v>
      </c>
    </row>
    <row r="2850" spans="1:16" ht="15.75" customHeight="1" x14ac:dyDescent="0.15">
      <c r="A2850" s="13">
        <v>43998</v>
      </c>
      <c r="B2850" s="19" t="s">
        <v>5362</v>
      </c>
      <c r="C2850" s="7" t="s">
        <v>3322</v>
      </c>
      <c r="D2850" s="14">
        <v>7</v>
      </c>
      <c r="E2850" s="14" t="str">
        <f>_xlfn.XLOOKUP(D2850,'Meal Info'!$A$4:$A$19,'Meal Info'!$B$4:$B$19)</f>
        <v>Vegan</v>
      </c>
      <c r="F2850" s="14" t="str">
        <f>_xlfn.XLOOKUP(D2850,'Meal Info'!$A$4:$A$19,'Meal Info'!$C$4:$C$19)</f>
        <v>Josh</v>
      </c>
      <c r="G2850" s="7">
        <v>32.82</v>
      </c>
      <c r="H2850" s="7">
        <f t="shared" si="180"/>
        <v>3.282</v>
      </c>
      <c r="I2850" s="7">
        <f t="shared" si="181"/>
        <v>36.102000000000004</v>
      </c>
      <c r="J2850" s="7">
        <v>0.11</v>
      </c>
      <c r="K2850" s="7">
        <f t="shared" si="178"/>
        <v>3.6101999999999999</v>
      </c>
      <c r="L2850" s="7" t="s">
        <v>28</v>
      </c>
      <c r="M2850" s="7">
        <v>10</v>
      </c>
      <c r="N2850" s="7">
        <f>INDEX('Delivery Distances'!$B$6:$K$20,MATCH('Sales Summary_working sheet'!L2850,'Delivery Distances'!$A$6:$A$20,0),MATCH('Sales Summary_working sheet'!M2850,'Delivery Distances'!$B$5:$K$5,0))</f>
        <v>18</v>
      </c>
      <c r="O2850" s="7" cm="1">
        <f t="array" ref="O2850">_xlfn.XLOOKUP(L2850,'Delivery Distances'!$A$6:$A$20,_xlfn.XLOOKUP('Sales Summary_working sheet'!M2850,'Delivery Distances'!$B$5:$K$5,'Delivery Distances'!$B$6:$K$20))</f>
        <v>18</v>
      </c>
      <c r="P2850" s="7">
        <f t="shared" si="179"/>
        <v>16</v>
      </c>
    </row>
    <row r="2851" spans="1:16" ht="15.75" customHeight="1" x14ac:dyDescent="0.15">
      <c r="A2851" s="13">
        <v>43998</v>
      </c>
      <c r="B2851" s="19" t="s">
        <v>5362</v>
      </c>
      <c r="C2851" s="7" t="s">
        <v>1823</v>
      </c>
      <c r="D2851" s="14">
        <v>7</v>
      </c>
      <c r="E2851" s="14" t="str">
        <f>_xlfn.XLOOKUP(D2851,'Meal Info'!$A$4:$A$19,'Meal Info'!$B$4:$B$19)</f>
        <v>Vegan</v>
      </c>
      <c r="F2851" s="14" t="str">
        <f>_xlfn.XLOOKUP(D2851,'Meal Info'!$A$4:$A$19,'Meal Info'!$C$4:$C$19)</f>
        <v>Josh</v>
      </c>
      <c r="G2851" s="7">
        <v>25.23</v>
      </c>
      <c r="H2851" s="7">
        <f t="shared" si="180"/>
        <v>2.5230000000000001</v>
      </c>
      <c r="I2851" s="7">
        <f t="shared" si="181"/>
        <v>27.753</v>
      </c>
      <c r="J2851" s="7">
        <v>0.13</v>
      </c>
      <c r="K2851" s="7">
        <f t="shared" si="178"/>
        <v>3.2799</v>
      </c>
      <c r="L2851" s="7" t="s">
        <v>5077</v>
      </c>
      <c r="M2851" s="7">
        <v>6</v>
      </c>
      <c r="N2851" s="7">
        <f>INDEX('Delivery Distances'!$B$6:$K$20,MATCH('Sales Summary_working sheet'!L2851,'Delivery Distances'!$A$6:$A$20,0),MATCH('Sales Summary_working sheet'!M2851,'Delivery Distances'!$B$5:$K$5,0))</f>
        <v>6</v>
      </c>
      <c r="O2851" s="7" cm="1">
        <f t="array" ref="O2851">_xlfn.XLOOKUP(L2851,'Delivery Distances'!$A$6:$A$20,_xlfn.XLOOKUP('Sales Summary_working sheet'!M2851,'Delivery Distances'!$B$5:$K$5,'Delivery Distances'!$B$6:$K$20))</f>
        <v>6</v>
      </c>
      <c r="P2851" s="7">
        <f t="shared" si="179"/>
        <v>10</v>
      </c>
    </row>
    <row r="2852" spans="1:16" ht="15.75" customHeight="1" x14ac:dyDescent="0.15">
      <c r="A2852" s="13">
        <v>43998</v>
      </c>
      <c r="B2852" s="19" t="s">
        <v>5362</v>
      </c>
      <c r="C2852" s="7" t="s">
        <v>2920</v>
      </c>
      <c r="D2852" s="14">
        <v>2</v>
      </c>
      <c r="E2852" s="14" t="str">
        <f>_xlfn.XLOOKUP(D2852,'Meal Info'!$A$4:$A$19,'Meal Info'!$B$4:$B$19)</f>
        <v>Tuna</v>
      </c>
      <c r="F2852" s="14" t="str">
        <f>_xlfn.XLOOKUP(D2852,'Meal Info'!$A$4:$A$19,'Meal Info'!$C$4:$C$19)</f>
        <v>Josh</v>
      </c>
      <c r="G2852" s="7">
        <v>70.31</v>
      </c>
      <c r="H2852" s="7">
        <f t="shared" si="180"/>
        <v>7.0310000000000006</v>
      </c>
      <c r="I2852" s="7">
        <f t="shared" si="181"/>
        <v>77.341000000000008</v>
      </c>
      <c r="J2852" s="7">
        <v>0.3</v>
      </c>
      <c r="K2852" s="7">
        <f t="shared" si="178"/>
        <v>21.093</v>
      </c>
      <c r="L2852" s="7" t="s">
        <v>27</v>
      </c>
      <c r="M2852" s="7">
        <v>9</v>
      </c>
      <c r="N2852" s="7">
        <f>INDEX('Delivery Distances'!$B$6:$K$20,MATCH('Sales Summary_working sheet'!L2852,'Delivery Distances'!$A$6:$A$20,0),MATCH('Sales Summary_working sheet'!M2852,'Delivery Distances'!$B$5:$K$5,0))</f>
        <v>9</v>
      </c>
      <c r="O2852" s="7" cm="1">
        <f t="array" ref="O2852">_xlfn.XLOOKUP(L2852,'Delivery Distances'!$A$6:$A$20,_xlfn.XLOOKUP('Sales Summary_working sheet'!M2852,'Delivery Distances'!$B$5:$K$5,'Delivery Distances'!$B$6:$K$20))</f>
        <v>9</v>
      </c>
      <c r="P2852" s="7">
        <f t="shared" si="179"/>
        <v>11.5</v>
      </c>
    </row>
    <row r="2853" spans="1:16" ht="15.75" customHeight="1" x14ac:dyDescent="0.15">
      <c r="A2853" s="13">
        <v>43998</v>
      </c>
      <c r="B2853" s="19" t="s">
        <v>5362</v>
      </c>
      <c r="C2853" s="7" t="s">
        <v>3643</v>
      </c>
      <c r="D2853" s="14">
        <v>2</v>
      </c>
      <c r="E2853" s="14" t="str">
        <f>_xlfn.XLOOKUP(D2853,'Meal Info'!$A$4:$A$19,'Meal Info'!$B$4:$B$19)</f>
        <v>Tuna</v>
      </c>
      <c r="F2853" s="14" t="str">
        <f>_xlfn.XLOOKUP(D2853,'Meal Info'!$A$4:$A$19,'Meal Info'!$C$4:$C$19)</f>
        <v>Josh</v>
      </c>
      <c r="G2853" s="7">
        <v>59.76</v>
      </c>
      <c r="H2853" s="7">
        <f t="shared" si="180"/>
        <v>5.976</v>
      </c>
      <c r="I2853" s="7">
        <f t="shared" si="181"/>
        <v>65.736000000000004</v>
      </c>
      <c r="J2853" s="7">
        <v>0.11</v>
      </c>
      <c r="K2853" s="7">
        <f t="shared" si="178"/>
        <v>6.5735999999999999</v>
      </c>
      <c r="L2853" s="7" t="s">
        <v>29</v>
      </c>
      <c r="M2853" s="7">
        <v>5</v>
      </c>
      <c r="N2853" s="7">
        <f>INDEX('Delivery Distances'!$B$6:$K$20,MATCH('Sales Summary_working sheet'!L2853,'Delivery Distances'!$A$6:$A$20,0),MATCH('Sales Summary_working sheet'!M2853,'Delivery Distances'!$B$5:$K$5,0))</f>
        <v>14</v>
      </c>
      <c r="O2853" s="7" cm="1">
        <f t="array" ref="O2853">_xlfn.XLOOKUP(L2853,'Delivery Distances'!$A$6:$A$20,_xlfn.XLOOKUP('Sales Summary_working sheet'!M2853,'Delivery Distances'!$B$5:$K$5,'Delivery Distances'!$B$6:$K$20))</f>
        <v>14</v>
      </c>
      <c r="P2853" s="7">
        <f t="shared" si="179"/>
        <v>14</v>
      </c>
    </row>
    <row r="2854" spans="1:16" ht="15.75" customHeight="1" x14ac:dyDescent="0.15">
      <c r="A2854" s="13">
        <v>43998</v>
      </c>
      <c r="B2854" s="19" t="s">
        <v>5362</v>
      </c>
      <c r="C2854" s="7" t="s">
        <v>439</v>
      </c>
      <c r="D2854" s="14">
        <v>7</v>
      </c>
      <c r="E2854" s="14" t="str">
        <f>_xlfn.XLOOKUP(D2854,'Meal Info'!$A$4:$A$19,'Meal Info'!$B$4:$B$19)</f>
        <v>Vegan</v>
      </c>
      <c r="F2854" s="14" t="str">
        <f>_xlfn.XLOOKUP(D2854,'Meal Info'!$A$4:$A$19,'Meal Info'!$C$4:$C$19)</f>
        <v>Josh</v>
      </c>
      <c r="G2854" s="7">
        <v>48.17</v>
      </c>
      <c r="H2854" s="7">
        <f t="shared" si="180"/>
        <v>4.8170000000000002</v>
      </c>
      <c r="I2854" s="7">
        <f t="shared" si="181"/>
        <v>52.987000000000002</v>
      </c>
      <c r="J2854" s="7">
        <v>0.24</v>
      </c>
      <c r="K2854" s="7">
        <f t="shared" si="178"/>
        <v>11.5608</v>
      </c>
      <c r="L2854" s="7" t="s">
        <v>5076</v>
      </c>
      <c r="M2854" s="7">
        <v>7</v>
      </c>
      <c r="N2854" s="7">
        <f>INDEX('Delivery Distances'!$B$6:$K$20,MATCH('Sales Summary_working sheet'!L2854,'Delivery Distances'!$A$6:$A$20,0),MATCH('Sales Summary_working sheet'!M2854,'Delivery Distances'!$B$5:$K$5,0))</f>
        <v>15</v>
      </c>
      <c r="O2854" s="7" cm="1">
        <f t="array" ref="O2854">_xlfn.XLOOKUP(L2854,'Delivery Distances'!$A$6:$A$20,_xlfn.XLOOKUP('Sales Summary_working sheet'!M2854,'Delivery Distances'!$B$5:$K$5,'Delivery Distances'!$B$6:$K$20))</f>
        <v>15</v>
      </c>
      <c r="P2854" s="7">
        <f t="shared" si="179"/>
        <v>14.5</v>
      </c>
    </row>
    <row r="2855" spans="1:16" ht="15.75" customHeight="1" x14ac:dyDescent="0.15">
      <c r="A2855" s="13">
        <v>43998</v>
      </c>
      <c r="B2855" s="19" t="s">
        <v>5362</v>
      </c>
      <c r="C2855" s="7" t="s">
        <v>634</v>
      </c>
      <c r="D2855" s="14">
        <v>11</v>
      </c>
      <c r="E2855" s="14" t="str">
        <f>_xlfn.XLOOKUP(D2855,'Meal Info'!$A$4:$A$19,'Meal Info'!$B$4:$B$19)</f>
        <v>Vitamin boost</v>
      </c>
      <c r="F2855" s="14" t="str">
        <f>_xlfn.XLOOKUP(D2855,'Meal Info'!$A$4:$A$19,'Meal Info'!$C$4:$C$19)</f>
        <v>Josh</v>
      </c>
      <c r="G2855" s="7">
        <v>25.05</v>
      </c>
      <c r="H2855" s="7">
        <f t="shared" si="180"/>
        <v>2.5050000000000003</v>
      </c>
      <c r="I2855" s="7">
        <f t="shared" si="181"/>
        <v>27.555</v>
      </c>
      <c r="J2855" s="7">
        <v>0.23</v>
      </c>
      <c r="K2855" s="7">
        <f t="shared" si="178"/>
        <v>5.7615000000000007</v>
      </c>
      <c r="L2855" s="7" t="s">
        <v>5076</v>
      </c>
      <c r="M2855" s="7">
        <v>5</v>
      </c>
      <c r="N2855" s="7">
        <f>INDEX('Delivery Distances'!$B$6:$K$20,MATCH('Sales Summary_working sheet'!L2855,'Delivery Distances'!$A$6:$A$20,0),MATCH('Sales Summary_working sheet'!M2855,'Delivery Distances'!$B$5:$K$5,0))</f>
        <v>6</v>
      </c>
      <c r="O2855" s="7" cm="1">
        <f t="array" ref="O2855">_xlfn.XLOOKUP(L2855,'Delivery Distances'!$A$6:$A$20,_xlfn.XLOOKUP('Sales Summary_working sheet'!M2855,'Delivery Distances'!$B$5:$K$5,'Delivery Distances'!$B$6:$K$20))</f>
        <v>6</v>
      </c>
      <c r="P2855" s="7">
        <f t="shared" si="179"/>
        <v>10</v>
      </c>
    </row>
    <row r="2856" spans="1:16" ht="15.75" customHeight="1" x14ac:dyDescent="0.15">
      <c r="A2856" s="13">
        <v>43998</v>
      </c>
      <c r="B2856" s="19" t="s">
        <v>5362</v>
      </c>
      <c r="C2856" s="7" t="s">
        <v>1508</v>
      </c>
      <c r="D2856" s="14">
        <v>2</v>
      </c>
      <c r="E2856" s="14" t="str">
        <f>_xlfn.XLOOKUP(D2856,'Meal Info'!$A$4:$A$19,'Meal Info'!$B$4:$B$19)</f>
        <v>Tuna</v>
      </c>
      <c r="F2856" s="14" t="str">
        <f>_xlfn.XLOOKUP(D2856,'Meal Info'!$A$4:$A$19,'Meal Info'!$C$4:$C$19)</f>
        <v>Josh</v>
      </c>
      <c r="G2856" s="7">
        <v>26.9</v>
      </c>
      <c r="H2856" s="7">
        <f t="shared" si="180"/>
        <v>2.69</v>
      </c>
      <c r="I2856" s="7">
        <f t="shared" si="181"/>
        <v>29.59</v>
      </c>
      <c r="J2856" s="7">
        <v>0.38</v>
      </c>
      <c r="K2856" s="7">
        <f t="shared" si="178"/>
        <v>10.222</v>
      </c>
      <c r="L2856" s="7" t="s">
        <v>5079</v>
      </c>
      <c r="M2856" s="7">
        <v>1</v>
      </c>
      <c r="N2856" s="7">
        <f>INDEX('Delivery Distances'!$B$6:$K$20,MATCH('Sales Summary_working sheet'!L2856,'Delivery Distances'!$A$6:$A$20,0),MATCH('Sales Summary_working sheet'!M2856,'Delivery Distances'!$B$5:$K$5,0))</f>
        <v>5</v>
      </c>
      <c r="O2856" s="7" cm="1">
        <f t="array" ref="O2856">_xlfn.XLOOKUP(L2856,'Delivery Distances'!$A$6:$A$20,_xlfn.XLOOKUP('Sales Summary_working sheet'!M2856,'Delivery Distances'!$B$5:$K$5,'Delivery Distances'!$B$6:$K$20))</f>
        <v>5</v>
      </c>
      <c r="P2856" s="7">
        <f t="shared" si="179"/>
        <v>9</v>
      </c>
    </row>
    <row r="2857" spans="1:16" ht="15.75" customHeight="1" x14ac:dyDescent="0.15">
      <c r="A2857" s="13">
        <v>43998</v>
      </c>
      <c r="B2857" s="19" t="s">
        <v>5362</v>
      </c>
      <c r="C2857" s="7" t="s">
        <v>3069</v>
      </c>
      <c r="D2857" s="14">
        <v>11</v>
      </c>
      <c r="E2857" s="14" t="str">
        <f>_xlfn.XLOOKUP(D2857,'Meal Info'!$A$4:$A$19,'Meal Info'!$B$4:$B$19)</f>
        <v>Vitamin boost</v>
      </c>
      <c r="F2857" s="14" t="str">
        <f>_xlfn.XLOOKUP(D2857,'Meal Info'!$A$4:$A$19,'Meal Info'!$C$4:$C$19)</f>
        <v>Josh</v>
      </c>
      <c r="G2857" s="7">
        <v>62.57</v>
      </c>
      <c r="H2857" s="7">
        <f t="shared" si="180"/>
        <v>6.2570000000000006</v>
      </c>
      <c r="I2857" s="7">
        <f t="shared" si="181"/>
        <v>68.826999999999998</v>
      </c>
      <c r="J2857" s="7">
        <v>0.23</v>
      </c>
      <c r="K2857" s="7">
        <f t="shared" si="178"/>
        <v>14.391100000000002</v>
      </c>
      <c r="L2857" s="7" t="s">
        <v>5078</v>
      </c>
      <c r="M2857" s="7">
        <v>2</v>
      </c>
      <c r="N2857" s="7">
        <f>INDEX('Delivery Distances'!$B$6:$K$20,MATCH('Sales Summary_working sheet'!L2857,'Delivery Distances'!$A$6:$A$20,0),MATCH('Sales Summary_working sheet'!M2857,'Delivery Distances'!$B$5:$K$5,0))</f>
        <v>2</v>
      </c>
      <c r="O2857" s="7" cm="1">
        <f t="array" ref="O2857">_xlfn.XLOOKUP(L2857,'Delivery Distances'!$A$6:$A$20,_xlfn.XLOOKUP('Sales Summary_working sheet'!M2857,'Delivery Distances'!$B$5:$K$5,'Delivery Distances'!$B$6:$K$20))</f>
        <v>2</v>
      </c>
      <c r="P2857" s="7">
        <f t="shared" si="179"/>
        <v>6</v>
      </c>
    </row>
    <row r="2858" spans="1:16" ht="15.75" customHeight="1" x14ac:dyDescent="0.15">
      <c r="A2858" s="13">
        <v>43998</v>
      </c>
      <c r="B2858" s="19" t="s">
        <v>5362</v>
      </c>
      <c r="C2858" s="7" t="s">
        <v>2469</v>
      </c>
      <c r="D2858" s="14">
        <v>11</v>
      </c>
      <c r="E2858" s="14" t="str">
        <f>_xlfn.XLOOKUP(D2858,'Meal Info'!$A$4:$A$19,'Meal Info'!$B$4:$B$19)</f>
        <v>Vitamin boost</v>
      </c>
      <c r="F2858" s="14" t="str">
        <f>_xlfn.XLOOKUP(D2858,'Meal Info'!$A$4:$A$19,'Meal Info'!$C$4:$C$19)</f>
        <v>Josh</v>
      </c>
      <c r="G2858" s="7">
        <v>38.090000000000003</v>
      </c>
      <c r="H2858" s="7">
        <f t="shared" si="180"/>
        <v>3.8090000000000006</v>
      </c>
      <c r="I2858" s="7">
        <f t="shared" si="181"/>
        <v>41.899000000000001</v>
      </c>
      <c r="J2858" s="7">
        <v>0.26</v>
      </c>
      <c r="K2858" s="7">
        <f t="shared" si="178"/>
        <v>9.9034000000000013</v>
      </c>
      <c r="L2858" s="7" t="s">
        <v>5082</v>
      </c>
      <c r="M2858" s="7">
        <v>7</v>
      </c>
      <c r="N2858" s="7">
        <f>INDEX('Delivery Distances'!$B$6:$K$20,MATCH('Sales Summary_working sheet'!L2858,'Delivery Distances'!$A$6:$A$20,0),MATCH('Sales Summary_working sheet'!M2858,'Delivery Distances'!$B$5:$K$5,0))</f>
        <v>1</v>
      </c>
      <c r="O2858" s="7" cm="1">
        <f t="array" ref="O2858">_xlfn.XLOOKUP(L2858,'Delivery Distances'!$A$6:$A$20,_xlfn.XLOOKUP('Sales Summary_working sheet'!M2858,'Delivery Distances'!$B$5:$K$5,'Delivery Distances'!$B$6:$K$20))</f>
        <v>1</v>
      </c>
      <c r="P2858" s="7">
        <f t="shared" si="179"/>
        <v>3</v>
      </c>
    </row>
    <row r="2859" spans="1:16" ht="15.75" customHeight="1" x14ac:dyDescent="0.15">
      <c r="A2859" s="13">
        <v>43998</v>
      </c>
      <c r="B2859" s="19" t="s">
        <v>5362</v>
      </c>
      <c r="C2859" s="7" t="s">
        <v>1600</v>
      </c>
      <c r="D2859" s="14">
        <v>7</v>
      </c>
      <c r="E2859" s="14" t="str">
        <f>_xlfn.XLOOKUP(D2859,'Meal Info'!$A$4:$A$19,'Meal Info'!$B$4:$B$19)</f>
        <v>Vegan</v>
      </c>
      <c r="F2859" s="14" t="str">
        <f>_xlfn.XLOOKUP(D2859,'Meal Info'!$A$4:$A$19,'Meal Info'!$C$4:$C$19)</f>
        <v>Josh</v>
      </c>
      <c r="G2859" s="7">
        <v>89.52</v>
      </c>
      <c r="H2859" s="7">
        <f t="shared" si="180"/>
        <v>8.952</v>
      </c>
      <c r="I2859" s="7">
        <f t="shared" si="181"/>
        <v>98.471999999999994</v>
      </c>
      <c r="J2859" s="7">
        <v>0.28999999999999998</v>
      </c>
      <c r="K2859" s="7">
        <f t="shared" si="178"/>
        <v>25.960799999999995</v>
      </c>
      <c r="L2859" s="7" t="s">
        <v>5081</v>
      </c>
      <c r="M2859" s="7">
        <v>1</v>
      </c>
      <c r="N2859" s="7">
        <f>INDEX('Delivery Distances'!$B$6:$K$20,MATCH('Sales Summary_working sheet'!L2859,'Delivery Distances'!$A$6:$A$20,0),MATCH('Sales Summary_working sheet'!M2859,'Delivery Distances'!$B$5:$K$5,0))</f>
        <v>1</v>
      </c>
      <c r="O2859" s="7" cm="1">
        <f t="array" ref="O2859">_xlfn.XLOOKUP(L2859,'Delivery Distances'!$A$6:$A$20,_xlfn.XLOOKUP('Sales Summary_working sheet'!M2859,'Delivery Distances'!$B$5:$K$5,'Delivery Distances'!$B$6:$K$20))</f>
        <v>1</v>
      </c>
      <c r="P2859" s="7">
        <f t="shared" si="179"/>
        <v>3</v>
      </c>
    </row>
    <row r="2860" spans="1:16" ht="15.75" customHeight="1" x14ac:dyDescent="0.15">
      <c r="A2860" s="13">
        <v>43998</v>
      </c>
      <c r="B2860" s="19" t="s">
        <v>5362</v>
      </c>
      <c r="C2860" s="7" t="s">
        <v>1402</v>
      </c>
      <c r="D2860" s="14">
        <v>11</v>
      </c>
      <c r="E2860" s="14" t="str">
        <f>_xlfn.XLOOKUP(D2860,'Meal Info'!$A$4:$A$19,'Meal Info'!$B$4:$B$19)</f>
        <v>Vitamin boost</v>
      </c>
      <c r="F2860" s="14" t="str">
        <f>_xlfn.XLOOKUP(D2860,'Meal Info'!$A$4:$A$19,'Meal Info'!$C$4:$C$19)</f>
        <v>Josh</v>
      </c>
      <c r="G2860" s="7">
        <v>10.28</v>
      </c>
      <c r="H2860" s="7">
        <f t="shared" si="180"/>
        <v>1.028</v>
      </c>
      <c r="I2860" s="7">
        <f t="shared" si="181"/>
        <v>11.308</v>
      </c>
      <c r="J2860" s="7">
        <v>0.25</v>
      </c>
      <c r="K2860" s="7">
        <f t="shared" si="178"/>
        <v>2.57</v>
      </c>
      <c r="L2860" s="7" t="s">
        <v>5081</v>
      </c>
      <c r="M2860" s="7">
        <v>2</v>
      </c>
      <c r="N2860" s="7">
        <f>INDEX('Delivery Distances'!$B$6:$K$20,MATCH('Sales Summary_working sheet'!L2860,'Delivery Distances'!$A$6:$A$20,0),MATCH('Sales Summary_working sheet'!M2860,'Delivery Distances'!$B$5:$K$5,0))</f>
        <v>3</v>
      </c>
      <c r="O2860" s="7" cm="1">
        <f t="array" ref="O2860">_xlfn.XLOOKUP(L2860,'Delivery Distances'!$A$6:$A$20,_xlfn.XLOOKUP('Sales Summary_working sheet'!M2860,'Delivery Distances'!$B$5:$K$5,'Delivery Distances'!$B$6:$K$20))</f>
        <v>3</v>
      </c>
      <c r="P2860" s="7">
        <f t="shared" si="179"/>
        <v>7</v>
      </c>
    </row>
    <row r="2861" spans="1:16" ht="15.75" customHeight="1" x14ac:dyDescent="0.15">
      <c r="A2861" s="13">
        <v>43998</v>
      </c>
      <c r="B2861" s="19" t="s">
        <v>5362</v>
      </c>
      <c r="C2861" s="7" t="s">
        <v>1135</v>
      </c>
      <c r="D2861" s="14">
        <v>2</v>
      </c>
      <c r="E2861" s="14" t="str">
        <f>_xlfn.XLOOKUP(D2861,'Meal Info'!$A$4:$A$19,'Meal Info'!$B$4:$B$19)</f>
        <v>Tuna</v>
      </c>
      <c r="F2861" s="14" t="str">
        <f>_xlfn.XLOOKUP(D2861,'Meal Info'!$A$4:$A$19,'Meal Info'!$C$4:$C$19)</f>
        <v>Josh</v>
      </c>
      <c r="G2861" s="7">
        <v>16.77</v>
      </c>
      <c r="H2861" s="7">
        <f t="shared" si="180"/>
        <v>1.677</v>
      </c>
      <c r="I2861" s="7">
        <f t="shared" si="181"/>
        <v>18.446999999999999</v>
      </c>
      <c r="J2861" s="7">
        <v>0.24</v>
      </c>
      <c r="K2861" s="7">
        <f t="shared" si="178"/>
        <v>4.0247999999999999</v>
      </c>
      <c r="L2861" s="7" t="s">
        <v>5077</v>
      </c>
      <c r="M2861" s="7">
        <v>10</v>
      </c>
      <c r="N2861" s="7">
        <f>INDEX('Delivery Distances'!$B$6:$K$20,MATCH('Sales Summary_working sheet'!L2861,'Delivery Distances'!$A$6:$A$20,0),MATCH('Sales Summary_working sheet'!M2861,'Delivery Distances'!$B$5:$K$5,0))</f>
        <v>6</v>
      </c>
      <c r="O2861" s="7" cm="1">
        <f t="array" ref="O2861">_xlfn.XLOOKUP(L2861,'Delivery Distances'!$A$6:$A$20,_xlfn.XLOOKUP('Sales Summary_working sheet'!M2861,'Delivery Distances'!$B$5:$K$5,'Delivery Distances'!$B$6:$K$20))</f>
        <v>6</v>
      </c>
      <c r="P2861" s="7">
        <f t="shared" si="179"/>
        <v>10</v>
      </c>
    </row>
    <row r="2862" spans="1:16" ht="15.75" customHeight="1" x14ac:dyDescent="0.15">
      <c r="A2862" s="13">
        <v>43998</v>
      </c>
      <c r="B2862" s="19" t="s">
        <v>5362</v>
      </c>
      <c r="C2862" s="7" t="s">
        <v>1329</v>
      </c>
      <c r="D2862" s="14">
        <v>7</v>
      </c>
      <c r="E2862" s="14" t="str">
        <f>_xlfn.XLOOKUP(D2862,'Meal Info'!$A$4:$A$19,'Meal Info'!$B$4:$B$19)</f>
        <v>Vegan</v>
      </c>
      <c r="F2862" s="14" t="str">
        <f>_xlfn.XLOOKUP(D2862,'Meal Info'!$A$4:$A$19,'Meal Info'!$C$4:$C$19)</f>
        <v>Josh</v>
      </c>
      <c r="G2862" s="7">
        <v>18.16</v>
      </c>
      <c r="H2862" s="7">
        <f t="shared" si="180"/>
        <v>1.8160000000000001</v>
      </c>
      <c r="I2862" s="7">
        <f t="shared" si="181"/>
        <v>19.975999999999999</v>
      </c>
      <c r="J2862" s="7">
        <v>0.01</v>
      </c>
      <c r="K2862" s="7">
        <f t="shared" si="178"/>
        <v>0.18160000000000001</v>
      </c>
      <c r="L2862" s="7" t="s">
        <v>5076</v>
      </c>
      <c r="M2862" s="7">
        <v>2</v>
      </c>
      <c r="N2862" s="7">
        <f>INDEX('Delivery Distances'!$B$6:$K$20,MATCH('Sales Summary_working sheet'!L2862,'Delivery Distances'!$A$6:$A$20,0),MATCH('Sales Summary_working sheet'!M2862,'Delivery Distances'!$B$5:$K$5,0))</f>
        <v>11</v>
      </c>
      <c r="O2862" s="7" cm="1">
        <f t="array" ref="O2862">_xlfn.XLOOKUP(L2862,'Delivery Distances'!$A$6:$A$20,_xlfn.XLOOKUP('Sales Summary_working sheet'!M2862,'Delivery Distances'!$B$5:$K$5,'Delivery Distances'!$B$6:$K$20))</f>
        <v>11</v>
      </c>
      <c r="P2862" s="7">
        <f t="shared" si="179"/>
        <v>12.5</v>
      </c>
    </row>
    <row r="2863" spans="1:16" ht="15.75" customHeight="1" x14ac:dyDescent="0.15">
      <c r="A2863" s="13">
        <v>43998</v>
      </c>
      <c r="B2863" s="19" t="s">
        <v>5362</v>
      </c>
      <c r="C2863" s="7" t="s">
        <v>700</v>
      </c>
      <c r="D2863" s="14">
        <v>11</v>
      </c>
      <c r="E2863" s="14" t="str">
        <f>_xlfn.XLOOKUP(D2863,'Meal Info'!$A$4:$A$19,'Meal Info'!$B$4:$B$19)</f>
        <v>Vitamin boost</v>
      </c>
      <c r="F2863" s="14" t="str">
        <f>_xlfn.XLOOKUP(D2863,'Meal Info'!$A$4:$A$19,'Meal Info'!$C$4:$C$19)</f>
        <v>Josh</v>
      </c>
      <c r="G2863" s="7">
        <v>19.399999999999999</v>
      </c>
      <c r="H2863" s="7">
        <f t="shared" si="180"/>
        <v>1.94</v>
      </c>
      <c r="I2863" s="7">
        <f t="shared" si="181"/>
        <v>21.34</v>
      </c>
      <c r="J2863" s="7">
        <v>0.34</v>
      </c>
      <c r="K2863" s="7">
        <f t="shared" si="178"/>
        <v>6.5960000000000001</v>
      </c>
      <c r="L2863" s="7" t="s">
        <v>5082</v>
      </c>
      <c r="M2863" s="7">
        <v>5</v>
      </c>
      <c r="N2863" s="7">
        <f>INDEX('Delivery Distances'!$B$6:$K$20,MATCH('Sales Summary_working sheet'!L2863,'Delivery Distances'!$A$6:$A$20,0),MATCH('Sales Summary_working sheet'!M2863,'Delivery Distances'!$B$5:$K$5,0))</f>
        <v>2</v>
      </c>
      <c r="O2863" s="7" cm="1">
        <f t="array" ref="O2863">_xlfn.XLOOKUP(L2863,'Delivery Distances'!$A$6:$A$20,_xlfn.XLOOKUP('Sales Summary_working sheet'!M2863,'Delivery Distances'!$B$5:$K$5,'Delivery Distances'!$B$6:$K$20))</f>
        <v>2</v>
      </c>
      <c r="P2863" s="7">
        <f t="shared" si="179"/>
        <v>6</v>
      </c>
    </row>
    <row r="2864" spans="1:16" ht="15.75" customHeight="1" x14ac:dyDescent="0.15">
      <c r="A2864" s="13">
        <v>43998</v>
      </c>
      <c r="B2864" s="19" t="s">
        <v>5362</v>
      </c>
      <c r="C2864" s="7" t="s">
        <v>4659</v>
      </c>
      <c r="D2864" s="14">
        <v>11</v>
      </c>
      <c r="E2864" s="14" t="str">
        <f>_xlfn.XLOOKUP(D2864,'Meal Info'!$A$4:$A$19,'Meal Info'!$B$4:$B$19)</f>
        <v>Vitamin boost</v>
      </c>
      <c r="F2864" s="14" t="str">
        <f>_xlfn.XLOOKUP(D2864,'Meal Info'!$A$4:$A$19,'Meal Info'!$C$4:$C$19)</f>
        <v>Josh</v>
      </c>
      <c r="G2864" s="7">
        <v>73.86</v>
      </c>
      <c r="H2864" s="7">
        <f t="shared" si="180"/>
        <v>7.3860000000000001</v>
      </c>
      <c r="I2864" s="7">
        <f t="shared" si="181"/>
        <v>81.245999999999995</v>
      </c>
      <c r="J2864" s="7">
        <v>0.22</v>
      </c>
      <c r="K2864" s="7">
        <f t="shared" si="178"/>
        <v>16.249199999999998</v>
      </c>
      <c r="L2864" s="7" t="s">
        <v>27</v>
      </c>
      <c r="M2864" s="7">
        <v>10</v>
      </c>
      <c r="N2864" s="7">
        <f>INDEX('Delivery Distances'!$B$6:$K$20,MATCH('Sales Summary_working sheet'!L2864,'Delivery Distances'!$A$6:$A$20,0),MATCH('Sales Summary_working sheet'!M2864,'Delivery Distances'!$B$5:$K$5,0))</f>
        <v>18</v>
      </c>
      <c r="O2864" s="7" cm="1">
        <f t="array" ref="O2864">_xlfn.XLOOKUP(L2864,'Delivery Distances'!$A$6:$A$20,_xlfn.XLOOKUP('Sales Summary_working sheet'!M2864,'Delivery Distances'!$B$5:$K$5,'Delivery Distances'!$B$6:$K$20))</f>
        <v>18</v>
      </c>
      <c r="P2864" s="7">
        <f t="shared" si="179"/>
        <v>16</v>
      </c>
    </row>
    <row r="2865" spans="1:16" ht="15.75" customHeight="1" x14ac:dyDescent="0.15">
      <c r="A2865" s="13">
        <v>43998</v>
      </c>
      <c r="B2865" s="19" t="s">
        <v>5362</v>
      </c>
      <c r="C2865" s="7" t="s">
        <v>3541</v>
      </c>
      <c r="D2865" s="14">
        <v>11</v>
      </c>
      <c r="E2865" s="14" t="str">
        <f>_xlfn.XLOOKUP(D2865,'Meal Info'!$A$4:$A$19,'Meal Info'!$B$4:$B$19)</f>
        <v>Vitamin boost</v>
      </c>
      <c r="F2865" s="14" t="str">
        <f>_xlfn.XLOOKUP(D2865,'Meal Info'!$A$4:$A$19,'Meal Info'!$C$4:$C$19)</f>
        <v>Josh</v>
      </c>
      <c r="G2865" s="7">
        <v>15.41</v>
      </c>
      <c r="H2865" s="7">
        <f t="shared" si="180"/>
        <v>1.5410000000000001</v>
      </c>
      <c r="I2865" s="7">
        <f t="shared" si="181"/>
        <v>16.951000000000001</v>
      </c>
      <c r="J2865" s="7">
        <v>0.19</v>
      </c>
      <c r="K2865" s="7">
        <f t="shared" si="178"/>
        <v>2.9279000000000002</v>
      </c>
      <c r="L2865" s="7" t="s">
        <v>27</v>
      </c>
      <c r="M2865" s="7">
        <v>10</v>
      </c>
      <c r="N2865" s="7">
        <f>INDEX('Delivery Distances'!$B$6:$K$20,MATCH('Sales Summary_working sheet'!L2865,'Delivery Distances'!$A$6:$A$20,0),MATCH('Sales Summary_working sheet'!M2865,'Delivery Distances'!$B$5:$K$5,0))</f>
        <v>18</v>
      </c>
      <c r="O2865" s="7" cm="1">
        <f t="array" ref="O2865">_xlfn.XLOOKUP(L2865,'Delivery Distances'!$A$6:$A$20,_xlfn.XLOOKUP('Sales Summary_working sheet'!M2865,'Delivery Distances'!$B$5:$K$5,'Delivery Distances'!$B$6:$K$20))</f>
        <v>18</v>
      </c>
      <c r="P2865" s="7">
        <f t="shared" si="179"/>
        <v>16</v>
      </c>
    </row>
    <row r="2866" spans="1:16" ht="15.75" customHeight="1" x14ac:dyDescent="0.15">
      <c r="A2866" s="13">
        <v>43998</v>
      </c>
      <c r="B2866" s="19" t="s">
        <v>5362</v>
      </c>
      <c r="C2866" s="7" t="s">
        <v>4578</v>
      </c>
      <c r="D2866" s="14">
        <v>11</v>
      </c>
      <c r="E2866" s="14" t="str">
        <f>_xlfn.XLOOKUP(D2866,'Meal Info'!$A$4:$A$19,'Meal Info'!$B$4:$B$19)</f>
        <v>Vitamin boost</v>
      </c>
      <c r="F2866" s="14" t="str">
        <f>_xlfn.XLOOKUP(D2866,'Meal Info'!$A$4:$A$19,'Meal Info'!$C$4:$C$19)</f>
        <v>Josh</v>
      </c>
      <c r="G2866" s="7">
        <v>30.11</v>
      </c>
      <c r="H2866" s="7">
        <f t="shared" si="180"/>
        <v>3.0110000000000001</v>
      </c>
      <c r="I2866" s="7">
        <f t="shared" si="181"/>
        <v>33.121000000000002</v>
      </c>
      <c r="J2866" s="7">
        <v>0.02</v>
      </c>
      <c r="K2866" s="7">
        <f t="shared" si="178"/>
        <v>0.60219999999999996</v>
      </c>
      <c r="L2866" s="7" t="s">
        <v>31</v>
      </c>
      <c r="M2866" s="7">
        <v>8</v>
      </c>
      <c r="N2866" s="7">
        <f>INDEX('Delivery Distances'!$B$6:$K$20,MATCH('Sales Summary_working sheet'!L2866,'Delivery Distances'!$A$6:$A$20,0),MATCH('Sales Summary_working sheet'!M2866,'Delivery Distances'!$B$5:$K$5,0))</f>
        <v>8</v>
      </c>
      <c r="O2866" s="7" cm="1">
        <f t="array" ref="O2866">_xlfn.XLOOKUP(L2866,'Delivery Distances'!$A$6:$A$20,_xlfn.XLOOKUP('Sales Summary_working sheet'!M2866,'Delivery Distances'!$B$5:$K$5,'Delivery Distances'!$B$6:$K$20))</f>
        <v>8</v>
      </c>
      <c r="P2866" s="7">
        <f t="shared" si="179"/>
        <v>11</v>
      </c>
    </row>
    <row r="2867" spans="1:16" ht="15.75" customHeight="1" x14ac:dyDescent="0.15">
      <c r="A2867" s="13">
        <v>43998</v>
      </c>
      <c r="B2867" s="19" t="s">
        <v>5362</v>
      </c>
      <c r="C2867" s="7" t="s">
        <v>2963</v>
      </c>
      <c r="D2867" s="14">
        <v>7</v>
      </c>
      <c r="E2867" s="14" t="str">
        <f>_xlfn.XLOOKUP(D2867,'Meal Info'!$A$4:$A$19,'Meal Info'!$B$4:$B$19)</f>
        <v>Vegan</v>
      </c>
      <c r="F2867" s="14" t="str">
        <f>_xlfn.XLOOKUP(D2867,'Meal Info'!$A$4:$A$19,'Meal Info'!$C$4:$C$19)</f>
        <v>Josh</v>
      </c>
      <c r="G2867" s="7">
        <v>38.24</v>
      </c>
      <c r="H2867" s="7">
        <f t="shared" si="180"/>
        <v>3.8240000000000003</v>
      </c>
      <c r="I2867" s="7">
        <f t="shared" si="181"/>
        <v>42.064</v>
      </c>
      <c r="J2867" s="7">
        <v>0.11</v>
      </c>
      <c r="K2867" s="7">
        <f t="shared" si="178"/>
        <v>4.2064000000000004</v>
      </c>
      <c r="L2867" s="7" t="s">
        <v>28</v>
      </c>
      <c r="M2867" s="7">
        <v>5</v>
      </c>
      <c r="N2867" s="7">
        <f>INDEX('Delivery Distances'!$B$6:$K$20,MATCH('Sales Summary_working sheet'!L2867,'Delivery Distances'!$A$6:$A$20,0),MATCH('Sales Summary_working sheet'!M2867,'Delivery Distances'!$B$5:$K$5,0))</f>
        <v>11</v>
      </c>
      <c r="O2867" s="7" cm="1">
        <f t="array" ref="O2867">_xlfn.XLOOKUP(L2867,'Delivery Distances'!$A$6:$A$20,_xlfn.XLOOKUP('Sales Summary_working sheet'!M2867,'Delivery Distances'!$B$5:$K$5,'Delivery Distances'!$B$6:$K$20))</f>
        <v>11</v>
      </c>
      <c r="P2867" s="7">
        <f t="shared" si="179"/>
        <v>12.5</v>
      </c>
    </row>
    <row r="2868" spans="1:16" ht="15.75" customHeight="1" x14ac:dyDescent="0.15">
      <c r="A2868" s="13">
        <v>43998</v>
      </c>
      <c r="B2868" s="19" t="s">
        <v>5362</v>
      </c>
      <c r="C2868" s="7" t="s">
        <v>2785</v>
      </c>
      <c r="D2868" s="14">
        <v>7</v>
      </c>
      <c r="E2868" s="14" t="str">
        <f>_xlfn.XLOOKUP(D2868,'Meal Info'!$A$4:$A$19,'Meal Info'!$B$4:$B$19)</f>
        <v>Vegan</v>
      </c>
      <c r="F2868" s="14" t="str">
        <f>_xlfn.XLOOKUP(D2868,'Meal Info'!$A$4:$A$19,'Meal Info'!$C$4:$C$19)</f>
        <v>Josh</v>
      </c>
      <c r="G2868" s="7">
        <v>91.6</v>
      </c>
      <c r="H2868" s="7">
        <f t="shared" si="180"/>
        <v>9.16</v>
      </c>
      <c r="I2868" s="7">
        <f t="shared" si="181"/>
        <v>100.75999999999999</v>
      </c>
      <c r="J2868" s="7">
        <v>0.31</v>
      </c>
      <c r="K2868" s="7">
        <f t="shared" si="178"/>
        <v>28.395999999999997</v>
      </c>
      <c r="L2868" s="7" t="s">
        <v>5083</v>
      </c>
      <c r="M2868" s="7">
        <v>6</v>
      </c>
      <c r="N2868" s="7">
        <f>INDEX('Delivery Distances'!$B$6:$K$20,MATCH('Sales Summary_working sheet'!L2868,'Delivery Distances'!$A$6:$A$20,0),MATCH('Sales Summary_working sheet'!M2868,'Delivery Distances'!$B$5:$K$5,0))</f>
        <v>2</v>
      </c>
      <c r="O2868" s="7" cm="1">
        <f t="array" ref="O2868">_xlfn.XLOOKUP(L2868,'Delivery Distances'!$A$6:$A$20,_xlfn.XLOOKUP('Sales Summary_working sheet'!M2868,'Delivery Distances'!$B$5:$K$5,'Delivery Distances'!$B$6:$K$20))</f>
        <v>2</v>
      </c>
      <c r="P2868" s="7">
        <f t="shared" si="179"/>
        <v>6</v>
      </c>
    </row>
    <row r="2869" spans="1:16" ht="15.75" customHeight="1" x14ac:dyDescent="0.15">
      <c r="A2869" s="13">
        <v>43998</v>
      </c>
      <c r="B2869" s="19" t="s">
        <v>5362</v>
      </c>
      <c r="C2869" s="7" t="s">
        <v>42</v>
      </c>
      <c r="D2869" s="14">
        <v>7</v>
      </c>
      <c r="E2869" s="14" t="str">
        <f>_xlfn.XLOOKUP(D2869,'Meal Info'!$A$4:$A$19,'Meal Info'!$B$4:$B$19)</f>
        <v>Vegan</v>
      </c>
      <c r="F2869" s="14" t="str">
        <f>_xlfn.XLOOKUP(D2869,'Meal Info'!$A$4:$A$19,'Meal Info'!$C$4:$C$19)</f>
        <v>Josh</v>
      </c>
      <c r="G2869" s="7">
        <v>0.59</v>
      </c>
      <c r="H2869" s="7">
        <f t="shared" si="180"/>
        <v>5.8999999999999997E-2</v>
      </c>
      <c r="I2869" s="7">
        <f t="shared" si="181"/>
        <v>0.64900000000000002</v>
      </c>
      <c r="J2869" s="7">
        <v>0.28000000000000003</v>
      </c>
      <c r="K2869" s="7">
        <f t="shared" si="178"/>
        <v>0.16520000000000001</v>
      </c>
      <c r="L2869" s="7" t="s">
        <v>5077</v>
      </c>
      <c r="M2869" s="7">
        <v>3</v>
      </c>
      <c r="N2869" s="7">
        <f>INDEX('Delivery Distances'!$B$6:$K$20,MATCH('Sales Summary_working sheet'!L2869,'Delivery Distances'!$A$6:$A$20,0),MATCH('Sales Summary_working sheet'!M2869,'Delivery Distances'!$B$5:$K$5,0))</f>
        <v>2</v>
      </c>
      <c r="O2869" s="7" cm="1">
        <f t="array" ref="O2869">_xlfn.XLOOKUP(L2869,'Delivery Distances'!$A$6:$A$20,_xlfn.XLOOKUP('Sales Summary_working sheet'!M2869,'Delivery Distances'!$B$5:$K$5,'Delivery Distances'!$B$6:$K$20))</f>
        <v>2</v>
      </c>
      <c r="P2869" s="7">
        <f t="shared" si="179"/>
        <v>6</v>
      </c>
    </row>
    <row r="2870" spans="1:16" ht="15.75" customHeight="1" x14ac:dyDescent="0.15">
      <c r="A2870" s="13">
        <v>43998</v>
      </c>
      <c r="B2870" s="19" t="s">
        <v>5362</v>
      </c>
      <c r="C2870" s="7" t="s">
        <v>3056</v>
      </c>
      <c r="D2870" s="14">
        <v>2</v>
      </c>
      <c r="E2870" s="14" t="str">
        <f>_xlfn.XLOOKUP(D2870,'Meal Info'!$A$4:$A$19,'Meal Info'!$B$4:$B$19)</f>
        <v>Tuna</v>
      </c>
      <c r="F2870" s="14" t="str">
        <f>_xlfn.XLOOKUP(D2870,'Meal Info'!$A$4:$A$19,'Meal Info'!$C$4:$C$19)</f>
        <v>Josh</v>
      </c>
      <c r="G2870" s="7">
        <v>60.28</v>
      </c>
      <c r="H2870" s="7">
        <f t="shared" si="180"/>
        <v>6.0280000000000005</v>
      </c>
      <c r="I2870" s="7">
        <f t="shared" si="181"/>
        <v>66.308000000000007</v>
      </c>
      <c r="J2870" s="7">
        <v>0.08</v>
      </c>
      <c r="K2870" s="7">
        <f t="shared" si="178"/>
        <v>4.8224</v>
      </c>
      <c r="L2870" s="7" t="s">
        <v>5075</v>
      </c>
      <c r="M2870" s="7">
        <v>2</v>
      </c>
      <c r="N2870" s="7">
        <f>INDEX('Delivery Distances'!$B$6:$K$20,MATCH('Sales Summary_working sheet'!L2870,'Delivery Distances'!$A$6:$A$20,0),MATCH('Sales Summary_working sheet'!M2870,'Delivery Distances'!$B$5:$K$5,0))</f>
        <v>15</v>
      </c>
      <c r="O2870" s="7" cm="1">
        <f t="array" ref="O2870">_xlfn.XLOOKUP(L2870,'Delivery Distances'!$A$6:$A$20,_xlfn.XLOOKUP('Sales Summary_working sheet'!M2870,'Delivery Distances'!$B$5:$K$5,'Delivery Distances'!$B$6:$K$20))</f>
        <v>15</v>
      </c>
      <c r="P2870" s="7">
        <f t="shared" si="179"/>
        <v>14.5</v>
      </c>
    </row>
    <row r="2871" spans="1:16" ht="15.75" customHeight="1" x14ac:dyDescent="0.15">
      <c r="A2871" s="13">
        <v>43998</v>
      </c>
      <c r="B2871" s="19" t="s">
        <v>5362</v>
      </c>
      <c r="C2871" s="7" t="s">
        <v>548</v>
      </c>
      <c r="D2871" s="14">
        <v>11</v>
      </c>
      <c r="E2871" s="14" t="str">
        <f>_xlfn.XLOOKUP(D2871,'Meal Info'!$A$4:$A$19,'Meal Info'!$B$4:$B$19)</f>
        <v>Vitamin boost</v>
      </c>
      <c r="F2871" s="14" t="str">
        <f>_xlfn.XLOOKUP(D2871,'Meal Info'!$A$4:$A$19,'Meal Info'!$C$4:$C$19)</f>
        <v>Josh</v>
      </c>
      <c r="G2871" s="7">
        <v>89.01</v>
      </c>
      <c r="H2871" s="7">
        <f t="shared" si="180"/>
        <v>8.9010000000000016</v>
      </c>
      <c r="I2871" s="7">
        <f t="shared" si="181"/>
        <v>97.911000000000001</v>
      </c>
      <c r="J2871" s="7">
        <v>0.27</v>
      </c>
      <c r="K2871" s="7">
        <f t="shared" si="178"/>
        <v>24.032700000000002</v>
      </c>
      <c r="L2871" s="7" t="s">
        <v>31</v>
      </c>
      <c r="M2871" s="7">
        <v>8</v>
      </c>
      <c r="N2871" s="7">
        <f>INDEX('Delivery Distances'!$B$6:$K$20,MATCH('Sales Summary_working sheet'!L2871,'Delivery Distances'!$A$6:$A$20,0),MATCH('Sales Summary_working sheet'!M2871,'Delivery Distances'!$B$5:$K$5,0))</f>
        <v>8</v>
      </c>
      <c r="O2871" s="7" cm="1">
        <f t="array" ref="O2871">_xlfn.XLOOKUP(L2871,'Delivery Distances'!$A$6:$A$20,_xlfn.XLOOKUP('Sales Summary_working sheet'!M2871,'Delivery Distances'!$B$5:$K$5,'Delivery Distances'!$B$6:$K$20))</f>
        <v>8</v>
      </c>
      <c r="P2871" s="7">
        <f t="shared" si="179"/>
        <v>11</v>
      </c>
    </row>
    <row r="2872" spans="1:16" ht="15.75" customHeight="1" x14ac:dyDescent="0.15">
      <c r="A2872" s="13">
        <v>43998</v>
      </c>
      <c r="B2872" s="19" t="s">
        <v>5362</v>
      </c>
      <c r="C2872" s="7" t="s">
        <v>3902</v>
      </c>
      <c r="D2872" s="14">
        <v>7</v>
      </c>
      <c r="E2872" s="14" t="str">
        <f>_xlfn.XLOOKUP(D2872,'Meal Info'!$A$4:$A$19,'Meal Info'!$B$4:$B$19)</f>
        <v>Vegan</v>
      </c>
      <c r="F2872" s="14" t="str">
        <f>_xlfn.XLOOKUP(D2872,'Meal Info'!$A$4:$A$19,'Meal Info'!$C$4:$C$19)</f>
        <v>Josh</v>
      </c>
      <c r="G2872" s="7">
        <v>50.3</v>
      </c>
      <c r="H2872" s="7">
        <f t="shared" si="180"/>
        <v>5.03</v>
      </c>
      <c r="I2872" s="7">
        <f t="shared" si="181"/>
        <v>55.33</v>
      </c>
      <c r="J2872" s="7">
        <v>0.14000000000000001</v>
      </c>
      <c r="K2872" s="7">
        <f t="shared" si="178"/>
        <v>7.0420000000000007</v>
      </c>
      <c r="L2872" s="7" t="s">
        <v>5078</v>
      </c>
      <c r="M2872" s="7">
        <v>2</v>
      </c>
      <c r="N2872" s="7">
        <f>INDEX('Delivery Distances'!$B$6:$K$20,MATCH('Sales Summary_working sheet'!L2872,'Delivery Distances'!$A$6:$A$20,0),MATCH('Sales Summary_working sheet'!M2872,'Delivery Distances'!$B$5:$K$5,0))</f>
        <v>2</v>
      </c>
      <c r="O2872" s="7" cm="1">
        <f t="array" ref="O2872">_xlfn.XLOOKUP(L2872,'Delivery Distances'!$A$6:$A$20,_xlfn.XLOOKUP('Sales Summary_working sheet'!M2872,'Delivery Distances'!$B$5:$K$5,'Delivery Distances'!$B$6:$K$20))</f>
        <v>2</v>
      </c>
      <c r="P2872" s="7">
        <f t="shared" si="179"/>
        <v>6</v>
      </c>
    </row>
    <row r="2873" spans="1:16" ht="15.75" customHeight="1" x14ac:dyDescent="0.15">
      <c r="A2873" s="13">
        <v>43999</v>
      </c>
      <c r="B2873" s="19" t="s">
        <v>5354</v>
      </c>
      <c r="C2873" s="7" t="s">
        <v>3615</v>
      </c>
      <c r="D2873" s="14">
        <v>11</v>
      </c>
      <c r="E2873" s="14" t="str">
        <f>_xlfn.XLOOKUP(D2873,'Meal Info'!$A$4:$A$19,'Meal Info'!$B$4:$B$19)</f>
        <v>Vitamin boost</v>
      </c>
      <c r="F2873" s="14" t="str">
        <f>_xlfn.XLOOKUP(D2873,'Meal Info'!$A$4:$A$19,'Meal Info'!$C$4:$C$19)</f>
        <v>Josh</v>
      </c>
      <c r="G2873" s="7">
        <v>32.74</v>
      </c>
      <c r="H2873" s="7">
        <f t="shared" si="180"/>
        <v>3.2740000000000005</v>
      </c>
      <c r="I2873" s="7">
        <f t="shared" si="181"/>
        <v>36.014000000000003</v>
      </c>
      <c r="J2873" s="7">
        <v>0.28000000000000003</v>
      </c>
      <c r="K2873" s="7">
        <f t="shared" si="178"/>
        <v>9.1672000000000011</v>
      </c>
      <c r="L2873" s="7" t="s">
        <v>5081</v>
      </c>
      <c r="M2873" s="7">
        <v>3</v>
      </c>
      <c r="N2873" s="7">
        <f>INDEX('Delivery Distances'!$B$6:$K$20,MATCH('Sales Summary_working sheet'!L2873,'Delivery Distances'!$A$6:$A$20,0),MATCH('Sales Summary_working sheet'!M2873,'Delivery Distances'!$B$5:$K$5,0))</f>
        <v>3</v>
      </c>
      <c r="O2873" s="7" cm="1">
        <f t="array" ref="O2873">_xlfn.XLOOKUP(L2873,'Delivery Distances'!$A$6:$A$20,_xlfn.XLOOKUP('Sales Summary_working sheet'!M2873,'Delivery Distances'!$B$5:$K$5,'Delivery Distances'!$B$6:$K$20))</f>
        <v>3</v>
      </c>
      <c r="P2873" s="7">
        <f t="shared" si="179"/>
        <v>7</v>
      </c>
    </row>
    <row r="2874" spans="1:16" ht="15.75" customHeight="1" x14ac:dyDescent="0.15">
      <c r="A2874" s="13">
        <v>43999</v>
      </c>
      <c r="B2874" s="19" t="s">
        <v>5354</v>
      </c>
      <c r="C2874" s="7" t="s">
        <v>2280</v>
      </c>
      <c r="D2874" s="14">
        <v>11</v>
      </c>
      <c r="E2874" s="14" t="str">
        <f>_xlfn.XLOOKUP(D2874,'Meal Info'!$A$4:$A$19,'Meal Info'!$B$4:$B$19)</f>
        <v>Vitamin boost</v>
      </c>
      <c r="F2874" s="14" t="str">
        <f>_xlfn.XLOOKUP(D2874,'Meal Info'!$A$4:$A$19,'Meal Info'!$C$4:$C$19)</f>
        <v>Josh</v>
      </c>
      <c r="G2874" s="7">
        <v>12.39</v>
      </c>
      <c r="H2874" s="7">
        <f t="shared" si="180"/>
        <v>1.2390000000000001</v>
      </c>
      <c r="I2874" s="7">
        <f t="shared" si="181"/>
        <v>13.629000000000001</v>
      </c>
      <c r="J2874" s="7">
        <v>0.03</v>
      </c>
      <c r="K2874" s="7">
        <f t="shared" si="178"/>
        <v>0.37170000000000003</v>
      </c>
      <c r="L2874" s="7" t="s">
        <v>5077</v>
      </c>
      <c r="M2874" s="7">
        <v>2</v>
      </c>
      <c r="N2874" s="7">
        <f>INDEX('Delivery Distances'!$B$6:$K$20,MATCH('Sales Summary_working sheet'!L2874,'Delivery Distances'!$A$6:$A$20,0),MATCH('Sales Summary_working sheet'!M2874,'Delivery Distances'!$B$5:$K$5,0))</f>
        <v>4</v>
      </c>
      <c r="O2874" s="7" cm="1">
        <f t="array" ref="O2874">_xlfn.XLOOKUP(L2874,'Delivery Distances'!$A$6:$A$20,_xlfn.XLOOKUP('Sales Summary_working sheet'!M2874,'Delivery Distances'!$B$5:$K$5,'Delivery Distances'!$B$6:$K$20))</f>
        <v>4</v>
      </c>
      <c r="P2874" s="7">
        <f t="shared" si="179"/>
        <v>8</v>
      </c>
    </row>
    <row r="2875" spans="1:16" ht="15.75" customHeight="1" x14ac:dyDescent="0.15">
      <c r="A2875" s="13">
        <v>43999</v>
      </c>
      <c r="B2875" s="19" t="s">
        <v>5354</v>
      </c>
      <c r="C2875" s="7" t="s">
        <v>1142</v>
      </c>
      <c r="D2875" s="14">
        <v>7</v>
      </c>
      <c r="E2875" s="14" t="str">
        <f>_xlfn.XLOOKUP(D2875,'Meal Info'!$A$4:$A$19,'Meal Info'!$B$4:$B$19)</f>
        <v>Vegan</v>
      </c>
      <c r="F2875" s="14" t="str">
        <f>_xlfn.XLOOKUP(D2875,'Meal Info'!$A$4:$A$19,'Meal Info'!$C$4:$C$19)</f>
        <v>Josh</v>
      </c>
      <c r="G2875" s="7">
        <v>34.36</v>
      </c>
      <c r="H2875" s="7">
        <f t="shared" si="180"/>
        <v>3.4359999999999999</v>
      </c>
      <c r="I2875" s="7">
        <f t="shared" si="181"/>
        <v>37.795999999999999</v>
      </c>
      <c r="J2875" s="7">
        <v>0.03</v>
      </c>
      <c r="K2875" s="7">
        <f t="shared" si="178"/>
        <v>1.0307999999999999</v>
      </c>
      <c r="L2875" s="7" t="s">
        <v>5077</v>
      </c>
      <c r="M2875" s="7">
        <v>1</v>
      </c>
      <c r="N2875" s="7">
        <f>INDEX('Delivery Distances'!$B$6:$K$20,MATCH('Sales Summary_working sheet'!L2875,'Delivery Distances'!$A$6:$A$20,0),MATCH('Sales Summary_working sheet'!M2875,'Delivery Distances'!$B$5:$K$5,0))</f>
        <v>3</v>
      </c>
      <c r="O2875" s="7" cm="1">
        <f t="array" ref="O2875">_xlfn.XLOOKUP(L2875,'Delivery Distances'!$A$6:$A$20,_xlfn.XLOOKUP('Sales Summary_working sheet'!M2875,'Delivery Distances'!$B$5:$K$5,'Delivery Distances'!$B$6:$K$20))</f>
        <v>3</v>
      </c>
      <c r="P2875" s="7">
        <f t="shared" si="179"/>
        <v>7</v>
      </c>
    </row>
    <row r="2876" spans="1:16" ht="15.75" customHeight="1" x14ac:dyDescent="0.15">
      <c r="A2876" s="13">
        <v>43999</v>
      </c>
      <c r="B2876" s="19" t="s">
        <v>5354</v>
      </c>
      <c r="C2876" s="7" t="s">
        <v>2853</v>
      </c>
      <c r="D2876" s="14">
        <v>2</v>
      </c>
      <c r="E2876" s="14" t="str">
        <f>_xlfn.XLOOKUP(D2876,'Meal Info'!$A$4:$A$19,'Meal Info'!$B$4:$B$19)</f>
        <v>Tuna</v>
      </c>
      <c r="F2876" s="14" t="str">
        <f>_xlfn.XLOOKUP(D2876,'Meal Info'!$A$4:$A$19,'Meal Info'!$C$4:$C$19)</f>
        <v>Josh</v>
      </c>
      <c r="G2876" s="7">
        <v>27.24</v>
      </c>
      <c r="H2876" s="7">
        <f t="shared" si="180"/>
        <v>2.7240000000000002</v>
      </c>
      <c r="I2876" s="7">
        <f t="shared" si="181"/>
        <v>29.963999999999999</v>
      </c>
      <c r="J2876" s="7">
        <v>0.08</v>
      </c>
      <c r="K2876" s="7">
        <f t="shared" si="178"/>
        <v>2.1791999999999998</v>
      </c>
      <c r="L2876" s="7" t="s">
        <v>31</v>
      </c>
      <c r="M2876" s="7">
        <v>3</v>
      </c>
      <c r="N2876" s="7">
        <f>INDEX('Delivery Distances'!$B$6:$K$20,MATCH('Sales Summary_working sheet'!L2876,'Delivery Distances'!$A$6:$A$20,0),MATCH('Sales Summary_working sheet'!M2876,'Delivery Distances'!$B$5:$K$5,0))</f>
        <v>9</v>
      </c>
      <c r="O2876" s="7" cm="1">
        <f t="array" ref="O2876">_xlfn.XLOOKUP(L2876,'Delivery Distances'!$A$6:$A$20,_xlfn.XLOOKUP('Sales Summary_working sheet'!M2876,'Delivery Distances'!$B$5:$K$5,'Delivery Distances'!$B$6:$K$20))</f>
        <v>9</v>
      </c>
      <c r="P2876" s="7">
        <f t="shared" si="179"/>
        <v>11.5</v>
      </c>
    </row>
    <row r="2877" spans="1:16" ht="15.75" customHeight="1" x14ac:dyDescent="0.15">
      <c r="A2877" s="13">
        <v>43999</v>
      </c>
      <c r="B2877" s="19" t="s">
        <v>5354</v>
      </c>
      <c r="C2877" s="7" t="s">
        <v>3537</v>
      </c>
      <c r="D2877" s="14">
        <v>2</v>
      </c>
      <c r="E2877" s="14" t="str">
        <f>_xlfn.XLOOKUP(D2877,'Meal Info'!$A$4:$A$19,'Meal Info'!$B$4:$B$19)</f>
        <v>Tuna</v>
      </c>
      <c r="F2877" s="14" t="str">
        <f>_xlfn.XLOOKUP(D2877,'Meal Info'!$A$4:$A$19,'Meal Info'!$C$4:$C$19)</f>
        <v>Josh</v>
      </c>
      <c r="G2877" s="7">
        <v>66.03</v>
      </c>
      <c r="H2877" s="7">
        <f t="shared" si="180"/>
        <v>6.6030000000000006</v>
      </c>
      <c r="I2877" s="7">
        <f t="shared" si="181"/>
        <v>72.632999999999996</v>
      </c>
      <c r="J2877" s="7">
        <v>0.38</v>
      </c>
      <c r="K2877" s="7">
        <f t="shared" si="178"/>
        <v>25.0914</v>
      </c>
      <c r="L2877" s="7" t="s">
        <v>5077</v>
      </c>
      <c r="M2877" s="7">
        <v>2</v>
      </c>
      <c r="N2877" s="7">
        <f>INDEX('Delivery Distances'!$B$6:$K$20,MATCH('Sales Summary_working sheet'!L2877,'Delivery Distances'!$A$6:$A$20,0),MATCH('Sales Summary_working sheet'!M2877,'Delivery Distances'!$B$5:$K$5,0))</f>
        <v>4</v>
      </c>
      <c r="O2877" s="7" cm="1">
        <f t="array" ref="O2877">_xlfn.XLOOKUP(L2877,'Delivery Distances'!$A$6:$A$20,_xlfn.XLOOKUP('Sales Summary_working sheet'!M2877,'Delivery Distances'!$B$5:$K$5,'Delivery Distances'!$B$6:$K$20))</f>
        <v>4</v>
      </c>
      <c r="P2877" s="7">
        <f t="shared" si="179"/>
        <v>8</v>
      </c>
    </row>
    <row r="2878" spans="1:16" ht="15.75" customHeight="1" x14ac:dyDescent="0.15">
      <c r="A2878" s="13">
        <v>43999</v>
      </c>
      <c r="B2878" s="19" t="s">
        <v>5354</v>
      </c>
      <c r="C2878" s="7" t="s">
        <v>2598</v>
      </c>
      <c r="D2878" s="14">
        <v>11</v>
      </c>
      <c r="E2878" s="14" t="str">
        <f>_xlfn.XLOOKUP(D2878,'Meal Info'!$A$4:$A$19,'Meal Info'!$B$4:$B$19)</f>
        <v>Vitamin boost</v>
      </c>
      <c r="F2878" s="14" t="str">
        <f>_xlfn.XLOOKUP(D2878,'Meal Info'!$A$4:$A$19,'Meal Info'!$C$4:$C$19)</f>
        <v>Josh</v>
      </c>
      <c r="G2878" s="7">
        <v>16.059999999999999</v>
      </c>
      <c r="H2878" s="7">
        <f t="shared" si="180"/>
        <v>1.6059999999999999</v>
      </c>
      <c r="I2878" s="7">
        <f t="shared" si="181"/>
        <v>17.665999999999997</v>
      </c>
      <c r="J2878" s="7">
        <v>0.02</v>
      </c>
      <c r="K2878" s="7">
        <f t="shared" si="178"/>
        <v>0.32119999999999999</v>
      </c>
      <c r="L2878" s="7" t="s">
        <v>27</v>
      </c>
      <c r="M2878" s="7">
        <v>4</v>
      </c>
      <c r="N2878" s="7">
        <f>INDEX('Delivery Distances'!$B$6:$K$20,MATCH('Sales Summary_working sheet'!L2878,'Delivery Distances'!$A$6:$A$20,0),MATCH('Sales Summary_working sheet'!M2878,'Delivery Distances'!$B$5:$K$5,0))</f>
        <v>5</v>
      </c>
      <c r="O2878" s="7" cm="1">
        <f t="array" ref="O2878">_xlfn.XLOOKUP(L2878,'Delivery Distances'!$A$6:$A$20,_xlfn.XLOOKUP('Sales Summary_working sheet'!M2878,'Delivery Distances'!$B$5:$K$5,'Delivery Distances'!$B$6:$K$20))</f>
        <v>5</v>
      </c>
      <c r="P2878" s="7">
        <f t="shared" si="179"/>
        <v>9</v>
      </c>
    </row>
    <row r="2879" spans="1:16" ht="15.75" customHeight="1" x14ac:dyDescent="0.15">
      <c r="A2879" s="13">
        <v>43999</v>
      </c>
      <c r="B2879" s="19" t="s">
        <v>5354</v>
      </c>
      <c r="C2879" s="7" t="s">
        <v>4169</v>
      </c>
      <c r="D2879" s="14">
        <v>7</v>
      </c>
      <c r="E2879" s="14" t="str">
        <f>_xlfn.XLOOKUP(D2879,'Meal Info'!$A$4:$A$19,'Meal Info'!$B$4:$B$19)</f>
        <v>Vegan</v>
      </c>
      <c r="F2879" s="14" t="str">
        <f>_xlfn.XLOOKUP(D2879,'Meal Info'!$A$4:$A$19,'Meal Info'!$C$4:$C$19)</f>
        <v>Josh</v>
      </c>
      <c r="G2879" s="7">
        <v>46.2</v>
      </c>
      <c r="H2879" s="7">
        <f t="shared" si="180"/>
        <v>4.62</v>
      </c>
      <c r="I2879" s="7">
        <f t="shared" si="181"/>
        <v>50.82</v>
      </c>
      <c r="J2879" s="7">
        <v>0.34</v>
      </c>
      <c r="K2879" s="7">
        <f t="shared" si="178"/>
        <v>15.708000000000002</v>
      </c>
      <c r="L2879" s="7" t="s">
        <v>5078</v>
      </c>
      <c r="M2879" s="7">
        <v>8</v>
      </c>
      <c r="N2879" s="7">
        <f>INDEX('Delivery Distances'!$B$6:$K$20,MATCH('Sales Summary_working sheet'!L2879,'Delivery Distances'!$A$6:$A$20,0),MATCH('Sales Summary_working sheet'!M2879,'Delivery Distances'!$B$5:$K$5,0))</f>
        <v>5</v>
      </c>
      <c r="O2879" s="7" cm="1">
        <f t="array" ref="O2879">_xlfn.XLOOKUP(L2879,'Delivery Distances'!$A$6:$A$20,_xlfn.XLOOKUP('Sales Summary_working sheet'!M2879,'Delivery Distances'!$B$5:$K$5,'Delivery Distances'!$B$6:$K$20))</f>
        <v>5</v>
      </c>
      <c r="P2879" s="7">
        <f t="shared" si="179"/>
        <v>9</v>
      </c>
    </row>
    <row r="2880" spans="1:16" ht="15.75" customHeight="1" x14ac:dyDescent="0.15">
      <c r="A2880" s="13">
        <v>43999</v>
      </c>
      <c r="B2880" s="19" t="s">
        <v>5354</v>
      </c>
      <c r="C2880" s="7" t="s">
        <v>2530</v>
      </c>
      <c r="D2880" s="14">
        <v>7</v>
      </c>
      <c r="E2880" s="14" t="str">
        <f>_xlfn.XLOOKUP(D2880,'Meal Info'!$A$4:$A$19,'Meal Info'!$B$4:$B$19)</f>
        <v>Vegan</v>
      </c>
      <c r="F2880" s="14" t="str">
        <f>_xlfn.XLOOKUP(D2880,'Meal Info'!$A$4:$A$19,'Meal Info'!$C$4:$C$19)</f>
        <v>Josh</v>
      </c>
      <c r="G2880" s="7">
        <v>55.68</v>
      </c>
      <c r="H2880" s="7">
        <f t="shared" si="180"/>
        <v>5.5680000000000005</v>
      </c>
      <c r="I2880" s="7">
        <f t="shared" si="181"/>
        <v>61.247999999999998</v>
      </c>
      <c r="J2880" s="7">
        <v>0.22</v>
      </c>
      <c r="K2880" s="7">
        <f t="shared" si="178"/>
        <v>12.249599999999999</v>
      </c>
      <c r="L2880" s="7" t="s">
        <v>26</v>
      </c>
      <c r="M2880" s="7">
        <v>3</v>
      </c>
      <c r="N2880" s="7">
        <f>INDEX('Delivery Distances'!$B$6:$K$20,MATCH('Sales Summary_working sheet'!L2880,'Delivery Distances'!$A$6:$A$20,0),MATCH('Sales Summary_working sheet'!M2880,'Delivery Distances'!$B$5:$K$5,0))</f>
        <v>12</v>
      </c>
      <c r="O2880" s="7" cm="1">
        <f t="array" ref="O2880">_xlfn.XLOOKUP(L2880,'Delivery Distances'!$A$6:$A$20,_xlfn.XLOOKUP('Sales Summary_working sheet'!M2880,'Delivery Distances'!$B$5:$K$5,'Delivery Distances'!$B$6:$K$20))</f>
        <v>12</v>
      </c>
      <c r="P2880" s="7">
        <f t="shared" si="179"/>
        <v>13</v>
      </c>
    </row>
    <row r="2881" spans="1:16" ht="15.75" customHeight="1" x14ac:dyDescent="0.15">
      <c r="A2881" s="13">
        <v>43999</v>
      </c>
      <c r="B2881" s="19" t="s">
        <v>5354</v>
      </c>
      <c r="C2881" s="7" t="s">
        <v>3201</v>
      </c>
      <c r="D2881" s="14">
        <v>11</v>
      </c>
      <c r="E2881" s="14" t="str">
        <f>_xlfn.XLOOKUP(D2881,'Meal Info'!$A$4:$A$19,'Meal Info'!$B$4:$B$19)</f>
        <v>Vitamin boost</v>
      </c>
      <c r="F2881" s="14" t="str">
        <f>_xlfn.XLOOKUP(D2881,'Meal Info'!$A$4:$A$19,'Meal Info'!$C$4:$C$19)</f>
        <v>Josh</v>
      </c>
      <c r="G2881" s="7">
        <v>10.53</v>
      </c>
      <c r="H2881" s="7">
        <f t="shared" si="180"/>
        <v>1.0529999999999999</v>
      </c>
      <c r="I2881" s="7">
        <f t="shared" si="181"/>
        <v>11.582999999999998</v>
      </c>
      <c r="J2881" s="7">
        <v>0.11</v>
      </c>
      <c r="K2881" s="7">
        <f t="shared" si="178"/>
        <v>1.1582999999999999</v>
      </c>
      <c r="L2881" s="7" t="s">
        <v>28</v>
      </c>
      <c r="M2881" s="7">
        <v>8</v>
      </c>
      <c r="N2881" s="7">
        <f>INDEX('Delivery Distances'!$B$6:$K$20,MATCH('Sales Summary_working sheet'!L2881,'Delivery Distances'!$A$6:$A$20,0),MATCH('Sales Summary_working sheet'!M2881,'Delivery Distances'!$B$5:$K$5,0))</f>
        <v>17</v>
      </c>
      <c r="O2881" s="7" cm="1">
        <f t="array" ref="O2881">_xlfn.XLOOKUP(L2881,'Delivery Distances'!$A$6:$A$20,_xlfn.XLOOKUP('Sales Summary_working sheet'!M2881,'Delivery Distances'!$B$5:$K$5,'Delivery Distances'!$B$6:$K$20))</f>
        <v>17</v>
      </c>
      <c r="P2881" s="7">
        <f t="shared" si="179"/>
        <v>15.5</v>
      </c>
    </row>
    <row r="2882" spans="1:16" ht="15.75" customHeight="1" x14ac:dyDescent="0.15">
      <c r="A2882" s="13">
        <v>43999</v>
      </c>
      <c r="B2882" s="19" t="s">
        <v>5354</v>
      </c>
      <c r="C2882" s="7" t="s">
        <v>1781</v>
      </c>
      <c r="D2882" s="14">
        <v>7</v>
      </c>
      <c r="E2882" s="14" t="str">
        <f>_xlfn.XLOOKUP(D2882,'Meal Info'!$A$4:$A$19,'Meal Info'!$B$4:$B$19)</f>
        <v>Vegan</v>
      </c>
      <c r="F2882" s="14" t="str">
        <f>_xlfn.XLOOKUP(D2882,'Meal Info'!$A$4:$A$19,'Meal Info'!$C$4:$C$19)</f>
        <v>Josh</v>
      </c>
      <c r="G2882" s="7">
        <v>12.48</v>
      </c>
      <c r="H2882" s="7">
        <f t="shared" si="180"/>
        <v>1.2480000000000002</v>
      </c>
      <c r="I2882" s="7">
        <f t="shared" si="181"/>
        <v>13.728000000000002</v>
      </c>
      <c r="J2882" s="7">
        <v>0.21</v>
      </c>
      <c r="K2882" s="7">
        <f t="shared" si="178"/>
        <v>2.6208</v>
      </c>
      <c r="L2882" s="7" t="s">
        <v>31</v>
      </c>
      <c r="M2882" s="7">
        <v>7</v>
      </c>
      <c r="N2882" s="7">
        <f>INDEX('Delivery Distances'!$B$6:$K$20,MATCH('Sales Summary_working sheet'!L2882,'Delivery Distances'!$A$6:$A$20,0),MATCH('Sales Summary_working sheet'!M2882,'Delivery Distances'!$B$5:$K$5,0))</f>
        <v>5</v>
      </c>
      <c r="O2882" s="7" cm="1">
        <f t="array" ref="O2882">_xlfn.XLOOKUP(L2882,'Delivery Distances'!$A$6:$A$20,_xlfn.XLOOKUP('Sales Summary_working sheet'!M2882,'Delivery Distances'!$B$5:$K$5,'Delivery Distances'!$B$6:$K$20))</f>
        <v>5</v>
      </c>
      <c r="P2882" s="7">
        <f t="shared" si="179"/>
        <v>9</v>
      </c>
    </row>
    <row r="2883" spans="1:16" ht="15.75" customHeight="1" x14ac:dyDescent="0.15">
      <c r="A2883" s="13">
        <v>43999</v>
      </c>
      <c r="B2883" s="19" t="s">
        <v>5354</v>
      </c>
      <c r="C2883" s="7" t="s">
        <v>3077</v>
      </c>
      <c r="D2883" s="14">
        <v>7</v>
      </c>
      <c r="E2883" s="14" t="str">
        <f>_xlfn.XLOOKUP(D2883,'Meal Info'!$A$4:$A$19,'Meal Info'!$B$4:$B$19)</f>
        <v>Vegan</v>
      </c>
      <c r="F2883" s="14" t="str">
        <f>_xlfn.XLOOKUP(D2883,'Meal Info'!$A$4:$A$19,'Meal Info'!$C$4:$C$19)</f>
        <v>Josh</v>
      </c>
      <c r="G2883" s="7">
        <v>9.1999999999999993</v>
      </c>
      <c r="H2883" s="7">
        <f t="shared" si="180"/>
        <v>0.91999999999999993</v>
      </c>
      <c r="I2883" s="7">
        <f t="shared" si="181"/>
        <v>10.119999999999999</v>
      </c>
      <c r="J2883" s="7">
        <v>0.33</v>
      </c>
      <c r="K2883" s="7">
        <f t="shared" si="178"/>
        <v>3.036</v>
      </c>
      <c r="L2883" s="7" t="s">
        <v>31</v>
      </c>
      <c r="M2883" s="7">
        <v>10</v>
      </c>
      <c r="N2883" s="7">
        <f>INDEX('Delivery Distances'!$B$6:$K$20,MATCH('Sales Summary_working sheet'!L2883,'Delivery Distances'!$A$6:$A$20,0),MATCH('Sales Summary_working sheet'!M2883,'Delivery Distances'!$B$5:$K$5,0))</f>
        <v>17</v>
      </c>
      <c r="O2883" s="7" cm="1">
        <f t="array" ref="O2883">_xlfn.XLOOKUP(L2883,'Delivery Distances'!$A$6:$A$20,_xlfn.XLOOKUP('Sales Summary_working sheet'!M2883,'Delivery Distances'!$B$5:$K$5,'Delivery Distances'!$B$6:$K$20))</f>
        <v>17</v>
      </c>
      <c r="P2883" s="7">
        <f t="shared" si="179"/>
        <v>15.5</v>
      </c>
    </row>
    <row r="2884" spans="1:16" ht="15.75" customHeight="1" x14ac:dyDescent="0.15">
      <c r="A2884" s="13">
        <v>43999</v>
      </c>
      <c r="B2884" s="19" t="s">
        <v>5354</v>
      </c>
      <c r="C2884" s="7" t="s">
        <v>4073</v>
      </c>
      <c r="D2884" s="14">
        <v>7</v>
      </c>
      <c r="E2884" s="14" t="str">
        <f>_xlfn.XLOOKUP(D2884,'Meal Info'!$A$4:$A$19,'Meal Info'!$B$4:$B$19)</f>
        <v>Vegan</v>
      </c>
      <c r="F2884" s="14" t="str">
        <f>_xlfn.XLOOKUP(D2884,'Meal Info'!$A$4:$A$19,'Meal Info'!$C$4:$C$19)</f>
        <v>Josh</v>
      </c>
      <c r="G2884" s="7">
        <v>43.97</v>
      </c>
      <c r="H2884" s="7">
        <f t="shared" si="180"/>
        <v>4.3970000000000002</v>
      </c>
      <c r="I2884" s="7">
        <f t="shared" si="181"/>
        <v>48.366999999999997</v>
      </c>
      <c r="J2884" s="7">
        <v>0.13</v>
      </c>
      <c r="K2884" s="7">
        <f t="shared" si="178"/>
        <v>5.7161</v>
      </c>
      <c r="L2884" s="7" t="s">
        <v>5082</v>
      </c>
      <c r="M2884" s="7">
        <v>3</v>
      </c>
      <c r="N2884" s="7">
        <f>INDEX('Delivery Distances'!$B$6:$K$20,MATCH('Sales Summary_working sheet'!L2884,'Delivery Distances'!$A$6:$A$20,0),MATCH('Sales Summary_working sheet'!M2884,'Delivery Distances'!$B$5:$K$5,0))</f>
        <v>3</v>
      </c>
      <c r="O2884" s="7" cm="1">
        <f t="array" ref="O2884">_xlfn.XLOOKUP(L2884,'Delivery Distances'!$A$6:$A$20,_xlfn.XLOOKUP('Sales Summary_working sheet'!M2884,'Delivery Distances'!$B$5:$K$5,'Delivery Distances'!$B$6:$K$20))</f>
        <v>3</v>
      </c>
      <c r="P2884" s="7">
        <f t="shared" si="179"/>
        <v>7</v>
      </c>
    </row>
    <row r="2885" spans="1:16" ht="15.75" customHeight="1" x14ac:dyDescent="0.15">
      <c r="A2885" s="13">
        <v>43999</v>
      </c>
      <c r="B2885" s="19" t="s">
        <v>5354</v>
      </c>
      <c r="C2885" s="7" t="s">
        <v>2673</v>
      </c>
      <c r="D2885" s="14">
        <v>2</v>
      </c>
      <c r="E2885" s="14" t="str">
        <f>_xlfn.XLOOKUP(D2885,'Meal Info'!$A$4:$A$19,'Meal Info'!$B$4:$B$19)</f>
        <v>Tuna</v>
      </c>
      <c r="F2885" s="14" t="str">
        <f>_xlfn.XLOOKUP(D2885,'Meal Info'!$A$4:$A$19,'Meal Info'!$C$4:$C$19)</f>
        <v>Josh</v>
      </c>
      <c r="G2885" s="7">
        <v>62.21</v>
      </c>
      <c r="H2885" s="7">
        <f t="shared" si="180"/>
        <v>6.2210000000000001</v>
      </c>
      <c r="I2885" s="7">
        <f t="shared" si="181"/>
        <v>68.430999999999997</v>
      </c>
      <c r="J2885" s="7">
        <v>0.12</v>
      </c>
      <c r="K2885" s="7">
        <f t="shared" ref="K2885:K2948" si="182">J2885*G2885</f>
        <v>7.4651999999999994</v>
      </c>
      <c r="L2885" s="7" t="s">
        <v>5075</v>
      </c>
      <c r="M2885" s="7">
        <v>9</v>
      </c>
      <c r="N2885" s="7">
        <f>INDEX('Delivery Distances'!$B$6:$K$20,MATCH('Sales Summary_working sheet'!L2885,'Delivery Distances'!$A$6:$A$20,0),MATCH('Sales Summary_working sheet'!M2885,'Delivery Distances'!$B$5:$K$5,0))</f>
        <v>9</v>
      </c>
      <c r="O2885" s="7" cm="1">
        <f t="array" ref="O2885">_xlfn.XLOOKUP(L2885,'Delivery Distances'!$A$6:$A$20,_xlfn.XLOOKUP('Sales Summary_working sheet'!M2885,'Delivery Distances'!$B$5:$K$5,'Delivery Distances'!$B$6:$K$20))</f>
        <v>9</v>
      </c>
      <c r="P2885" s="7">
        <f t="shared" ref="P2885:P2948" si="183">IF(O2885&lt;=2, O2885*3, IF(O2885&lt;=6, 3*2 + (O2885-2)*1, 3*2 + 4*1 + (O2885-6)*0.5))</f>
        <v>11.5</v>
      </c>
    </row>
    <row r="2886" spans="1:16" ht="15.75" customHeight="1" x14ac:dyDescent="0.15">
      <c r="A2886" s="13">
        <v>43999</v>
      </c>
      <c r="B2886" s="19" t="s">
        <v>5354</v>
      </c>
      <c r="C2886" s="7" t="s">
        <v>846</v>
      </c>
      <c r="D2886" s="14">
        <v>2</v>
      </c>
      <c r="E2886" s="14" t="str">
        <f>_xlfn.XLOOKUP(D2886,'Meal Info'!$A$4:$A$19,'Meal Info'!$B$4:$B$19)</f>
        <v>Tuna</v>
      </c>
      <c r="F2886" s="14" t="str">
        <f>_xlfn.XLOOKUP(D2886,'Meal Info'!$A$4:$A$19,'Meal Info'!$C$4:$C$19)</f>
        <v>Josh</v>
      </c>
      <c r="G2886" s="7">
        <v>65.37</v>
      </c>
      <c r="H2886" s="7">
        <f t="shared" si="180"/>
        <v>6.5370000000000008</v>
      </c>
      <c r="I2886" s="7">
        <f t="shared" si="181"/>
        <v>71.907000000000011</v>
      </c>
      <c r="J2886" s="7">
        <v>0.14000000000000001</v>
      </c>
      <c r="K2886" s="7">
        <f t="shared" si="182"/>
        <v>9.1518000000000015</v>
      </c>
      <c r="L2886" s="7" t="s">
        <v>31</v>
      </c>
      <c r="M2886" s="7">
        <v>4</v>
      </c>
      <c r="N2886" s="7">
        <f>INDEX('Delivery Distances'!$B$6:$K$20,MATCH('Sales Summary_working sheet'!L2886,'Delivery Distances'!$A$6:$A$20,0),MATCH('Sales Summary_working sheet'!M2886,'Delivery Distances'!$B$5:$K$5,0))</f>
        <v>8</v>
      </c>
      <c r="O2886" s="7" cm="1">
        <f t="array" ref="O2886">_xlfn.XLOOKUP(L2886,'Delivery Distances'!$A$6:$A$20,_xlfn.XLOOKUP('Sales Summary_working sheet'!M2886,'Delivery Distances'!$B$5:$K$5,'Delivery Distances'!$B$6:$K$20))</f>
        <v>8</v>
      </c>
      <c r="P2886" s="7">
        <f t="shared" si="183"/>
        <v>11</v>
      </c>
    </row>
    <row r="2887" spans="1:16" ht="15.75" customHeight="1" x14ac:dyDescent="0.15">
      <c r="A2887" s="13">
        <v>43999</v>
      </c>
      <c r="B2887" s="19" t="s">
        <v>5354</v>
      </c>
      <c r="C2887" s="7" t="s">
        <v>1888</v>
      </c>
      <c r="D2887" s="14">
        <v>11</v>
      </c>
      <c r="E2887" s="14" t="str">
        <f>_xlfn.XLOOKUP(D2887,'Meal Info'!$A$4:$A$19,'Meal Info'!$B$4:$B$19)</f>
        <v>Vitamin boost</v>
      </c>
      <c r="F2887" s="14" t="str">
        <f>_xlfn.XLOOKUP(D2887,'Meal Info'!$A$4:$A$19,'Meal Info'!$C$4:$C$19)</f>
        <v>Josh</v>
      </c>
      <c r="G2887" s="7">
        <v>23.01</v>
      </c>
      <c r="H2887" s="7">
        <f t="shared" si="180"/>
        <v>2.3010000000000002</v>
      </c>
      <c r="I2887" s="7">
        <f t="shared" si="181"/>
        <v>25.311</v>
      </c>
      <c r="J2887" s="7">
        <v>0.04</v>
      </c>
      <c r="K2887" s="7">
        <f t="shared" si="182"/>
        <v>0.92040000000000011</v>
      </c>
      <c r="L2887" s="7" t="s">
        <v>5076</v>
      </c>
      <c r="M2887" s="7">
        <v>8</v>
      </c>
      <c r="N2887" s="7">
        <f>INDEX('Delivery Distances'!$B$6:$K$20,MATCH('Sales Summary_working sheet'!L2887,'Delivery Distances'!$A$6:$A$20,0),MATCH('Sales Summary_working sheet'!M2887,'Delivery Distances'!$B$5:$K$5,0))</f>
        <v>6</v>
      </c>
      <c r="O2887" s="7" cm="1">
        <f t="array" ref="O2887">_xlfn.XLOOKUP(L2887,'Delivery Distances'!$A$6:$A$20,_xlfn.XLOOKUP('Sales Summary_working sheet'!M2887,'Delivery Distances'!$B$5:$K$5,'Delivery Distances'!$B$6:$K$20))</f>
        <v>6</v>
      </c>
      <c r="P2887" s="7">
        <f t="shared" si="183"/>
        <v>10</v>
      </c>
    </row>
    <row r="2888" spans="1:16" ht="15.75" customHeight="1" x14ac:dyDescent="0.15">
      <c r="A2888" s="13">
        <v>43999</v>
      </c>
      <c r="B2888" s="19" t="s">
        <v>5354</v>
      </c>
      <c r="C2888" s="7" t="s">
        <v>780</v>
      </c>
      <c r="D2888" s="14">
        <v>2</v>
      </c>
      <c r="E2888" s="14" t="str">
        <f>_xlfn.XLOOKUP(D2888,'Meal Info'!$A$4:$A$19,'Meal Info'!$B$4:$B$19)</f>
        <v>Tuna</v>
      </c>
      <c r="F2888" s="14" t="str">
        <f>_xlfn.XLOOKUP(D2888,'Meal Info'!$A$4:$A$19,'Meal Info'!$C$4:$C$19)</f>
        <v>Josh</v>
      </c>
      <c r="G2888" s="7">
        <v>28.75</v>
      </c>
      <c r="H2888" s="7">
        <f t="shared" ref="H2888:H2951" si="184">G2888*10%</f>
        <v>2.875</v>
      </c>
      <c r="I2888" s="7">
        <f t="shared" ref="I2888:I2951" si="185">G2888+H2888</f>
        <v>31.625</v>
      </c>
      <c r="J2888" s="7">
        <v>0.26</v>
      </c>
      <c r="K2888" s="7">
        <f t="shared" si="182"/>
        <v>7.4750000000000005</v>
      </c>
      <c r="L2888" s="7" t="s">
        <v>29</v>
      </c>
      <c r="M2888" s="7">
        <v>7</v>
      </c>
      <c r="N2888" s="7">
        <f>INDEX('Delivery Distances'!$B$6:$K$20,MATCH('Sales Summary_working sheet'!L2888,'Delivery Distances'!$A$6:$A$20,0),MATCH('Sales Summary_working sheet'!M2888,'Delivery Distances'!$B$5:$K$5,0))</f>
        <v>5</v>
      </c>
      <c r="O2888" s="7" cm="1">
        <f t="array" ref="O2888">_xlfn.XLOOKUP(L2888,'Delivery Distances'!$A$6:$A$20,_xlfn.XLOOKUP('Sales Summary_working sheet'!M2888,'Delivery Distances'!$B$5:$K$5,'Delivery Distances'!$B$6:$K$20))</f>
        <v>5</v>
      </c>
      <c r="P2888" s="7">
        <f t="shared" si="183"/>
        <v>9</v>
      </c>
    </row>
    <row r="2889" spans="1:16" ht="15.75" customHeight="1" x14ac:dyDescent="0.15">
      <c r="A2889" s="13">
        <v>43999</v>
      </c>
      <c r="B2889" s="19" t="s">
        <v>5354</v>
      </c>
      <c r="C2889" s="7" t="s">
        <v>4020</v>
      </c>
      <c r="D2889" s="14">
        <v>11</v>
      </c>
      <c r="E2889" s="14" t="str">
        <f>_xlfn.XLOOKUP(D2889,'Meal Info'!$A$4:$A$19,'Meal Info'!$B$4:$B$19)</f>
        <v>Vitamin boost</v>
      </c>
      <c r="F2889" s="14" t="str">
        <f>_xlfn.XLOOKUP(D2889,'Meal Info'!$A$4:$A$19,'Meal Info'!$C$4:$C$19)</f>
        <v>Josh</v>
      </c>
      <c r="G2889" s="7">
        <v>65.099999999999994</v>
      </c>
      <c r="H2889" s="7">
        <f t="shared" si="184"/>
        <v>6.51</v>
      </c>
      <c r="I2889" s="7">
        <f t="shared" si="185"/>
        <v>71.61</v>
      </c>
      <c r="J2889" s="7">
        <v>0.11</v>
      </c>
      <c r="K2889" s="7">
        <f t="shared" si="182"/>
        <v>7.1609999999999996</v>
      </c>
      <c r="L2889" s="7" t="s">
        <v>30</v>
      </c>
      <c r="M2889" s="7">
        <v>9</v>
      </c>
      <c r="N2889" s="7">
        <f>INDEX('Delivery Distances'!$B$6:$K$20,MATCH('Sales Summary_working sheet'!L2889,'Delivery Distances'!$A$6:$A$20,0),MATCH('Sales Summary_working sheet'!M2889,'Delivery Distances'!$B$5:$K$5,0))</f>
        <v>17</v>
      </c>
      <c r="O2889" s="7" cm="1">
        <f t="array" ref="O2889">_xlfn.XLOOKUP(L2889,'Delivery Distances'!$A$6:$A$20,_xlfn.XLOOKUP('Sales Summary_working sheet'!M2889,'Delivery Distances'!$B$5:$K$5,'Delivery Distances'!$B$6:$K$20))</f>
        <v>17</v>
      </c>
      <c r="P2889" s="7">
        <f t="shared" si="183"/>
        <v>15.5</v>
      </c>
    </row>
    <row r="2890" spans="1:16" ht="15.75" customHeight="1" x14ac:dyDescent="0.15">
      <c r="A2890" s="13">
        <v>43999</v>
      </c>
      <c r="B2890" s="19" t="s">
        <v>5354</v>
      </c>
      <c r="C2890" s="7" t="s">
        <v>4895</v>
      </c>
      <c r="D2890" s="14">
        <v>11</v>
      </c>
      <c r="E2890" s="14" t="str">
        <f>_xlfn.XLOOKUP(D2890,'Meal Info'!$A$4:$A$19,'Meal Info'!$B$4:$B$19)</f>
        <v>Vitamin boost</v>
      </c>
      <c r="F2890" s="14" t="str">
        <f>_xlfn.XLOOKUP(D2890,'Meal Info'!$A$4:$A$19,'Meal Info'!$C$4:$C$19)</f>
        <v>Josh</v>
      </c>
      <c r="G2890" s="7">
        <v>74.37</v>
      </c>
      <c r="H2890" s="7">
        <f t="shared" si="184"/>
        <v>7.4370000000000012</v>
      </c>
      <c r="I2890" s="7">
        <f t="shared" si="185"/>
        <v>81.807000000000002</v>
      </c>
      <c r="J2890" s="7">
        <v>0.39</v>
      </c>
      <c r="K2890" s="7">
        <f t="shared" si="182"/>
        <v>29.004300000000004</v>
      </c>
      <c r="L2890" s="7" t="s">
        <v>30</v>
      </c>
      <c r="M2890" s="7">
        <v>8</v>
      </c>
      <c r="N2890" s="7">
        <f>INDEX('Delivery Distances'!$B$6:$K$20,MATCH('Sales Summary_working sheet'!L2890,'Delivery Distances'!$A$6:$A$20,0),MATCH('Sales Summary_working sheet'!M2890,'Delivery Distances'!$B$5:$K$5,0))</f>
        <v>6</v>
      </c>
      <c r="O2890" s="7" cm="1">
        <f t="array" ref="O2890">_xlfn.XLOOKUP(L2890,'Delivery Distances'!$A$6:$A$20,_xlfn.XLOOKUP('Sales Summary_working sheet'!M2890,'Delivery Distances'!$B$5:$K$5,'Delivery Distances'!$B$6:$K$20))</f>
        <v>6</v>
      </c>
      <c r="P2890" s="7">
        <f t="shared" si="183"/>
        <v>10</v>
      </c>
    </row>
    <row r="2891" spans="1:16" ht="15.75" customHeight="1" x14ac:dyDescent="0.15">
      <c r="A2891" s="13">
        <v>43999</v>
      </c>
      <c r="B2891" s="19" t="s">
        <v>5354</v>
      </c>
      <c r="C2891" s="7" t="s">
        <v>3123</v>
      </c>
      <c r="D2891" s="14">
        <v>11</v>
      </c>
      <c r="E2891" s="14" t="str">
        <f>_xlfn.XLOOKUP(D2891,'Meal Info'!$A$4:$A$19,'Meal Info'!$B$4:$B$19)</f>
        <v>Vitamin boost</v>
      </c>
      <c r="F2891" s="14" t="str">
        <f>_xlfn.XLOOKUP(D2891,'Meal Info'!$A$4:$A$19,'Meal Info'!$C$4:$C$19)</f>
        <v>Josh</v>
      </c>
      <c r="G2891" s="7">
        <v>3.76</v>
      </c>
      <c r="H2891" s="7">
        <f t="shared" si="184"/>
        <v>0.376</v>
      </c>
      <c r="I2891" s="7">
        <f t="shared" si="185"/>
        <v>4.1360000000000001</v>
      </c>
      <c r="J2891" s="7">
        <v>0.24</v>
      </c>
      <c r="K2891" s="7">
        <f t="shared" si="182"/>
        <v>0.90239999999999987</v>
      </c>
      <c r="L2891" s="7" t="s">
        <v>26</v>
      </c>
      <c r="M2891" s="7">
        <v>7</v>
      </c>
      <c r="N2891" s="7">
        <f>INDEX('Delivery Distances'!$B$6:$K$20,MATCH('Sales Summary_working sheet'!L2891,'Delivery Distances'!$A$6:$A$20,0),MATCH('Sales Summary_working sheet'!M2891,'Delivery Distances'!$B$5:$K$5,0))</f>
        <v>16</v>
      </c>
      <c r="O2891" s="7" cm="1">
        <f t="array" ref="O2891">_xlfn.XLOOKUP(L2891,'Delivery Distances'!$A$6:$A$20,_xlfn.XLOOKUP('Sales Summary_working sheet'!M2891,'Delivery Distances'!$B$5:$K$5,'Delivery Distances'!$B$6:$K$20))</f>
        <v>16</v>
      </c>
      <c r="P2891" s="7">
        <f t="shared" si="183"/>
        <v>15</v>
      </c>
    </row>
    <row r="2892" spans="1:16" ht="15.75" customHeight="1" x14ac:dyDescent="0.15">
      <c r="A2892" s="13">
        <v>43999</v>
      </c>
      <c r="B2892" s="19" t="s">
        <v>5355</v>
      </c>
      <c r="C2892" s="7" t="s">
        <v>523</v>
      </c>
      <c r="D2892" s="14">
        <v>7</v>
      </c>
      <c r="E2892" s="14" t="str">
        <f>_xlfn.XLOOKUP(D2892,'Meal Info'!$A$4:$A$19,'Meal Info'!$B$4:$B$19)</f>
        <v>Vegan</v>
      </c>
      <c r="F2892" s="14" t="str">
        <f>_xlfn.XLOOKUP(D2892,'Meal Info'!$A$4:$A$19,'Meal Info'!$C$4:$C$19)</f>
        <v>Josh</v>
      </c>
      <c r="G2892" s="7">
        <v>9.99</v>
      </c>
      <c r="H2892" s="7">
        <f t="shared" si="184"/>
        <v>0.99900000000000011</v>
      </c>
      <c r="I2892" s="7">
        <f t="shared" si="185"/>
        <v>10.989000000000001</v>
      </c>
      <c r="J2892" s="7">
        <v>0.23</v>
      </c>
      <c r="K2892" s="7">
        <f t="shared" si="182"/>
        <v>2.2977000000000003</v>
      </c>
      <c r="L2892" s="7" t="s">
        <v>31</v>
      </c>
      <c r="M2892" s="7">
        <v>7</v>
      </c>
      <c r="N2892" s="7">
        <f>INDEX('Delivery Distances'!$B$6:$K$20,MATCH('Sales Summary_working sheet'!L2892,'Delivery Distances'!$A$6:$A$20,0),MATCH('Sales Summary_working sheet'!M2892,'Delivery Distances'!$B$5:$K$5,0))</f>
        <v>5</v>
      </c>
      <c r="O2892" s="7" cm="1">
        <f t="array" ref="O2892">_xlfn.XLOOKUP(L2892,'Delivery Distances'!$A$6:$A$20,_xlfn.XLOOKUP('Sales Summary_working sheet'!M2892,'Delivery Distances'!$B$5:$K$5,'Delivery Distances'!$B$6:$K$20))</f>
        <v>5</v>
      </c>
      <c r="P2892" s="7">
        <f t="shared" si="183"/>
        <v>9</v>
      </c>
    </row>
    <row r="2893" spans="1:16" ht="15.75" customHeight="1" x14ac:dyDescent="0.15">
      <c r="A2893" s="13">
        <v>43999</v>
      </c>
      <c r="B2893" s="19" t="s">
        <v>5355</v>
      </c>
      <c r="C2893" s="7" t="s">
        <v>989</v>
      </c>
      <c r="D2893" s="14">
        <v>11</v>
      </c>
      <c r="E2893" s="14" t="str">
        <f>_xlfn.XLOOKUP(D2893,'Meal Info'!$A$4:$A$19,'Meal Info'!$B$4:$B$19)</f>
        <v>Vitamin boost</v>
      </c>
      <c r="F2893" s="14" t="str">
        <f>_xlfn.XLOOKUP(D2893,'Meal Info'!$A$4:$A$19,'Meal Info'!$C$4:$C$19)</f>
        <v>Josh</v>
      </c>
      <c r="G2893" s="7">
        <v>40.97</v>
      </c>
      <c r="H2893" s="7">
        <f t="shared" si="184"/>
        <v>4.0970000000000004</v>
      </c>
      <c r="I2893" s="7">
        <f t="shared" si="185"/>
        <v>45.067</v>
      </c>
      <c r="J2893" s="7">
        <v>0.31</v>
      </c>
      <c r="K2893" s="7">
        <f t="shared" si="182"/>
        <v>12.700699999999999</v>
      </c>
      <c r="L2893" s="7" t="s">
        <v>5078</v>
      </c>
      <c r="M2893" s="7">
        <v>6</v>
      </c>
      <c r="N2893" s="7">
        <f>INDEX('Delivery Distances'!$B$6:$K$20,MATCH('Sales Summary_working sheet'!L2893,'Delivery Distances'!$A$6:$A$20,0),MATCH('Sales Summary_working sheet'!M2893,'Delivery Distances'!$B$5:$K$5,0))</f>
        <v>5</v>
      </c>
      <c r="O2893" s="7" cm="1">
        <f t="array" ref="O2893">_xlfn.XLOOKUP(L2893,'Delivery Distances'!$A$6:$A$20,_xlfn.XLOOKUP('Sales Summary_working sheet'!M2893,'Delivery Distances'!$B$5:$K$5,'Delivery Distances'!$B$6:$K$20))</f>
        <v>5</v>
      </c>
      <c r="P2893" s="7">
        <f t="shared" si="183"/>
        <v>9</v>
      </c>
    </row>
    <row r="2894" spans="1:16" ht="15.75" customHeight="1" x14ac:dyDescent="0.15">
      <c r="A2894" s="13">
        <v>43999</v>
      </c>
      <c r="B2894" s="19" t="s">
        <v>5355</v>
      </c>
      <c r="C2894" s="7" t="s">
        <v>4154</v>
      </c>
      <c r="D2894" s="14">
        <v>7</v>
      </c>
      <c r="E2894" s="14" t="str">
        <f>_xlfn.XLOOKUP(D2894,'Meal Info'!$A$4:$A$19,'Meal Info'!$B$4:$B$19)</f>
        <v>Vegan</v>
      </c>
      <c r="F2894" s="14" t="str">
        <f>_xlfn.XLOOKUP(D2894,'Meal Info'!$A$4:$A$19,'Meal Info'!$C$4:$C$19)</f>
        <v>Josh</v>
      </c>
      <c r="G2894" s="7">
        <v>20.8</v>
      </c>
      <c r="H2894" s="7">
        <f t="shared" si="184"/>
        <v>2.08</v>
      </c>
      <c r="I2894" s="7">
        <f t="shared" si="185"/>
        <v>22.880000000000003</v>
      </c>
      <c r="J2894" s="7">
        <v>0.34</v>
      </c>
      <c r="K2894" s="7">
        <f t="shared" si="182"/>
        <v>7.072000000000001</v>
      </c>
      <c r="L2894" s="7" t="s">
        <v>28</v>
      </c>
      <c r="M2894" s="7">
        <v>2</v>
      </c>
      <c r="N2894" s="7">
        <f>INDEX('Delivery Distances'!$B$6:$K$20,MATCH('Sales Summary_working sheet'!L2894,'Delivery Distances'!$A$6:$A$20,0),MATCH('Sales Summary_working sheet'!M2894,'Delivery Distances'!$B$5:$K$5,0))</f>
        <v>12</v>
      </c>
      <c r="O2894" s="7" cm="1">
        <f t="array" ref="O2894">_xlfn.XLOOKUP(L2894,'Delivery Distances'!$A$6:$A$20,_xlfn.XLOOKUP('Sales Summary_working sheet'!M2894,'Delivery Distances'!$B$5:$K$5,'Delivery Distances'!$B$6:$K$20))</f>
        <v>12</v>
      </c>
      <c r="P2894" s="7">
        <f t="shared" si="183"/>
        <v>13</v>
      </c>
    </row>
    <row r="2895" spans="1:16" ht="15.75" customHeight="1" x14ac:dyDescent="0.15">
      <c r="A2895" s="13">
        <v>43999</v>
      </c>
      <c r="B2895" s="19" t="s">
        <v>5355</v>
      </c>
      <c r="C2895" s="7" t="s">
        <v>906</v>
      </c>
      <c r="D2895" s="14">
        <v>11</v>
      </c>
      <c r="E2895" s="14" t="str">
        <f>_xlfn.XLOOKUP(D2895,'Meal Info'!$A$4:$A$19,'Meal Info'!$B$4:$B$19)</f>
        <v>Vitamin boost</v>
      </c>
      <c r="F2895" s="14" t="str">
        <f>_xlfn.XLOOKUP(D2895,'Meal Info'!$A$4:$A$19,'Meal Info'!$C$4:$C$19)</f>
        <v>Josh</v>
      </c>
      <c r="G2895" s="7">
        <v>43.03</v>
      </c>
      <c r="H2895" s="7">
        <f t="shared" si="184"/>
        <v>4.3029999999999999</v>
      </c>
      <c r="I2895" s="7">
        <f t="shared" si="185"/>
        <v>47.332999999999998</v>
      </c>
      <c r="J2895" s="7">
        <v>0.1</v>
      </c>
      <c r="K2895" s="7">
        <f t="shared" si="182"/>
        <v>4.3029999999999999</v>
      </c>
      <c r="L2895" s="7" t="s">
        <v>5080</v>
      </c>
      <c r="M2895" s="7">
        <v>9</v>
      </c>
      <c r="N2895" s="7">
        <f>INDEX('Delivery Distances'!$B$6:$K$20,MATCH('Sales Summary_working sheet'!L2895,'Delivery Distances'!$A$6:$A$20,0),MATCH('Sales Summary_working sheet'!M2895,'Delivery Distances'!$B$5:$K$5,0))</f>
        <v>4</v>
      </c>
      <c r="O2895" s="7" cm="1">
        <f t="array" ref="O2895">_xlfn.XLOOKUP(L2895,'Delivery Distances'!$A$6:$A$20,_xlfn.XLOOKUP('Sales Summary_working sheet'!M2895,'Delivery Distances'!$B$5:$K$5,'Delivery Distances'!$B$6:$K$20))</f>
        <v>4</v>
      </c>
      <c r="P2895" s="7">
        <f t="shared" si="183"/>
        <v>8</v>
      </c>
    </row>
    <row r="2896" spans="1:16" ht="15.75" customHeight="1" x14ac:dyDescent="0.15">
      <c r="A2896" s="13">
        <v>43999</v>
      </c>
      <c r="B2896" s="19" t="s">
        <v>5355</v>
      </c>
      <c r="C2896" s="7" t="s">
        <v>3817</v>
      </c>
      <c r="D2896" s="14">
        <v>11</v>
      </c>
      <c r="E2896" s="14" t="str">
        <f>_xlfn.XLOOKUP(D2896,'Meal Info'!$A$4:$A$19,'Meal Info'!$B$4:$B$19)</f>
        <v>Vitamin boost</v>
      </c>
      <c r="F2896" s="14" t="str">
        <f>_xlfn.XLOOKUP(D2896,'Meal Info'!$A$4:$A$19,'Meal Info'!$C$4:$C$19)</f>
        <v>Josh</v>
      </c>
      <c r="G2896" s="7">
        <v>97.93</v>
      </c>
      <c r="H2896" s="7">
        <f t="shared" si="184"/>
        <v>9.793000000000001</v>
      </c>
      <c r="I2896" s="7">
        <f t="shared" si="185"/>
        <v>107.72300000000001</v>
      </c>
      <c r="J2896" s="7">
        <v>0.17</v>
      </c>
      <c r="K2896" s="7">
        <f t="shared" si="182"/>
        <v>16.648100000000003</v>
      </c>
      <c r="L2896" s="7" t="s">
        <v>26</v>
      </c>
      <c r="M2896" s="7">
        <v>5</v>
      </c>
      <c r="N2896" s="7">
        <f>INDEX('Delivery Distances'!$B$6:$K$20,MATCH('Sales Summary_working sheet'!L2896,'Delivery Distances'!$A$6:$A$20,0),MATCH('Sales Summary_working sheet'!M2896,'Delivery Distances'!$B$5:$K$5,0))</f>
        <v>16</v>
      </c>
      <c r="O2896" s="7" cm="1">
        <f t="array" ref="O2896">_xlfn.XLOOKUP(L2896,'Delivery Distances'!$A$6:$A$20,_xlfn.XLOOKUP('Sales Summary_working sheet'!M2896,'Delivery Distances'!$B$5:$K$5,'Delivery Distances'!$B$6:$K$20))</f>
        <v>16</v>
      </c>
      <c r="P2896" s="7">
        <f t="shared" si="183"/>
        <v>15</v>
      </c>
    </row>
    <row r="2897" spans="1:16" ht="15.75" customHeight="1" x14ac:dyDescent="0.15">
      <c r="A2897" s="13">
        <v>43999</v>
      </c>
      <c r="B2897" s="19" t="s">
        <v>5355</v>
      </c>
      <c r="C2897" s="7" t="s">
        <v>1450</v>
      </c>
      <c r="D2897" s="14">
        <v>7</v>
      </c>
      <c r="E2897" s="14" t="str">
        <f>_xlfn.XLOOKUP(D2897,'Meal Info'!$A$4:$A$19,'Meal Info'!$B$4:$B$19)</f>
        <v>Vegan</v>
      </c>
      <c r="F2897" s="14" t="str">
        <f>_xlfn.XLOOKUP(D2897,'Meal Info'!$A$4:$A$19,'Meal Info'!$C$4:$C$19)</f>
        <v>Josh</v>
      </c>
      <c r="G2897" s="7">
        <v>50.42</v>
      </c>
      <c r="H2897" s="7">
        <f t="shared" si="184"/>
        <v>5.0420000000000007</v>
      </c>
      <c r="I2897" s="7">
        <f t="shared" si="185"/>
        <v>55.462000000000003</v>
      </c>
      <c r="J2897" s="7">
        <v>0.23</v>
      </c>
      <c r="K2897" s="7">
        <f t="shared" si="182"/>
        <v>11.5966</v>
      </c>
      <c r="L2897" s="7" t="s">
        <v>5077</v>
      </c>
      <c r="M2897" s="7">
        <v>6</v>
      </c>
      <c r="N2897" s="7">
        <f>INDEX('Delivery Distances'!$B$6:$K$20,MATCH('Sales Summary_working sheet'!L2897,'Delivery Distances'!$A$6:$A$20,0),MATCH('Sales Summary_working sheet'!M2897,'Delivery Distances'!$B$5:$K$5,0))</f>
        <v>6</v>
      </c>
      <c r="O2897" s="7" cm="1">
        <f t="array" ref="O2897">_xlfn.XLOOKUP(L2897,'Delivery Distances'!$A$6:$A$20,_xlfn.XLOOKUP('Sales Summary_working sheet'!M2897,'Delivery Distances'!$B$5:$K$5,'Delivery Distances'!$B$6:$K$20))</f>
        <v>6</v>
      </c>
      <c r="P2897" s="7">
        <f t="shared" si="183"/>
        <v>10</v>
      </c>
    </row>
    <row r="2898" spans="1:16" ht="15.75" customHeight="1" x14ac:dyDescent="0.15">
      <c r="A2898" s="13">
        <v>43999</v>
      </c>
      <c r="B2898" s="19" t="s">
        <v>5355</v>
      </c>
      <c r="C2898" s="7" t="s">
        <v>414</v>
      </c>
      <c r="D2898" s="14">
        <v>7</v>
      </c>
      <c r="E2898" s="14" t="str">
        <f>_xlfn.XLOOKUP(D2898,'Meal Info'!$A$4:$A$19,'Meal Info'!$B$4:$B$19)</f>
        <v>Vegan</v>
      </c>
      <c r="F2898" s="14" t="str">
        <f>_xlfn.XLOOKUP(D2898,'Meal Info'!$A$4:$A$19,'Meal Info'!$C$4:$C$19)</f>
        <v>Josh</v>
      </c>
      <c r="G2898" s="7">
        <v>89.74</v>
      </c>
      <c r="H2898" s="7">
        <f t="shared" si="184"/>
        <v>8.9740000000000002</v>
      </c>
      <c r="I2898" s="7">
        <f t="shared" si="185"/>
        <v>98.713999999999999</v>
      </c>
      <c r="J2898" s="7">
        <v>0.1</v>
      </c>
      <c r="K2898" s="7">
        <f t="shared" si="182"/>
        <v>8.9740000000000002</v>
      </c>
      <c r="L2898" s="7" t="s">
        <v>5075</v>
      </c>
      <c r="M2898" s="7">
        <v>2</v>
      </c>
      <c r="N2898" s="7">
        <f>INDEX('Delivery Distances'!$B$6:$K$20,MATCH('Sales Summary_working sheet'!L2898,'Delivery Distances'!$A$6:$A$20,0),MATCH('Sales Summary_working sheet'!M2898,'Delivery Distances'!$B$5:$K$5,0))</f>
        <v>15</v>
      </c>
      <c r="O2898" s="7" cm="1">
        <f t="array" ref="O2898">_xlfn.XLOOKUP(L2898,'Delivery Distances'!$A$6:$A$20,_xlfn.XLOOKUP('Sales Summary_working sheet'!M2898,'Delivery Distances'!$B$5:$K$5,'Delivery Distances'!$B$6:$K$20))</f>
        <v>15</v>
      </c>
      <c r="P2898" s="7">
        <f t="shared" si="183"/>
        <v>14.5</v>
      </c>
    </row>
    <row r="2899" spans="1:16" ht="15.75" customHeight="1" x14ac:dyDescent="0.15">
      <c r="A2899" s="13">
        <v>43999</v>
      </c>
      <c r="B2899" s="19" t="s">
        <v>5355</v>
      </c>
      <c r="C2899" s="7" t="s">
        <v>3752</v>
      </c>
      <c r="D2899" s="14">
        <v>7</v>
      </c>
      <c r="E2899" s="14" t="str">
        <f>_xlfn.XLOOKUP(D2899,'Meal Info'!$A$4:$A$19,'Meal Info'!$B$4:$B$19)</f>
        <v>Vegan</v>
      </c>
      <c r="F2899" s="14" t="str">
        <f>_xlfn.XLOOKUP(D2899,'Meal Info'!$A$4:$A$19,'Meal Info'!$C$4:$C$19)</f>
        <v>Josh</v>
      </c>
      <c r="G2899" s="7">
        <v>73.53</v>
      </c>
      <c r="H2899" s="7">
        <f t="shared" si="184"/>
        <v>7.3530000000000006</v>
      </c>
      <c r="I2899" s="7">
        <f t="shared" si="185"/>
        <v>80.882999999999996</v>
      </c>
      <c r="J2899" s="7">
        <v>0.27</v>
      </c>
      <c r="K2899" s="7">
        <f t="shared" si="182"/>
        <v>19.853100000000001</v>
      </c>
      <c r="L2899" s="7" t="s">
        <v>26</v>
      </c>
      <c r="M2899" s="7">
        <v>2</v>
      </c>
      <c r="N2899" s="7">
        <f>INDEX('Delivery Distances'!$B$6:$K$20,MATCH('Sales Summary_working sheet'!L2899,'Delivery Distances'!$A$6:$A$20,0),MATCH('Sales Summary_working sheet'!M2899,'Delivery Distances'!$B$5:$K$5,0))</f>
        <v>2</v>
      </c>
      <c r="O2899" s="7" cm="1">
        <f t="array" ref="O2899">_xlfn.XLOOKUP(L2899,'Delivery Distances'!$A$6:$A$20,_xlfn.XLOOKUP('Sales Summary_working sheet'!M2899,'Delivery Distances'!$B$5:$K$5,'Delivery Distances'!$B$6:$K$20))</f>
        <v>2</v>
      </c>
      <c r="P2899" s="7">
        <f t="shared" si="183"/>
        <v>6</v>
      </c>
    </row>
    <row r="2900" spans="1:16" ht="15.75" customHeight="1" x14ac:dyDescent="0.15">
      <c r="A2900" s="13">
        <v>43999</v>
      </c>
      <c r="B2900" s="19" t="s">
        <v>5355</v>
      </c>
      <c r="C2900" s="7" t="s">
        <v>454</v>
      </c>
      <c r="D2900" s="14">
        <v>11</v>
      </c>
      <c r="E2900" s="14" t="str">
        <f>_xlfn.XLOOKUP(D2900,'Meal Info'!$A$4:$A$19,'Meal Info'!$B$4:$B$19)</f>
        <v>Vitamin boost</v>
      </c>
      <c r="F2900" s="14" t="str">
        <f>_xlfn.XLOOKUP(D2900,'Meal Info'!$A$4:$A$19,'Meal Info'!$C$4:$C$19)</f>
        <v>Josh</v>
      </c>
      <c r="G2900" s="7">
        <v>84.16</v>
      </c>
      <c r="H2900" s="7">
        <f t="shared" si="184"/>
        <v>8.4160000000000004</v>
      </c>
      <c r="I2900" s="7">
        <f t="shared" si="185"/>
        <v>92.575999999999993</v>
      </c>
      <c r="J2900" s="7">
        <v>0.02</v>
      </c>
      <c r="K2900" s="7">
        <f t="shared" si="182"/>
        <v>1.6832</v>
      </c>
      <c r="L2900" s="7" t="s">
        <v>5082</v>
      </c>
      <c r="M2900" s="7">
        <v>5</v>
      </c>
      <c r="N2900" s="7">
        <f>INDEX('Delivery Distances'!$B$6:$K$20,MATCH('Sales Summary_working sheet'!L2900,'Delivery Distances'!$A$6:$A$20,0),MATCH('Sales Summary_working sheet'!M2900,'Delivery Distances'!$B$5:$K$5,0))</f>
        <v>2</v>
      </c>
      <c r="O2900" s="7" cm="1">
        <f t="array" ref="O2900">_xlfn.XLOOKUP(L2900,'Delivery Distances'!$A$6:$A$20,_xlfn.XLOOKUP('Sales Summary_working sheet'!M2900,'Delivery Distances'!$B$5:$K$5,'Delivery Distances'!$B$6:$K$20))</f>
        <v>2</v>
      </c>
      <c r="P2900" s="7">
        <f t="shared" si="183"/>
        <v>6</v>
      </c>
    </row>
    <row r="2901" spans="1:16" ht="15.75" customHeight="1" x14ac:dyDescent="0.15">
      <c r="A2901" s="13">
        <v>43999</v>
      </c>
      <c r="B2901" s="19" t="s">
        <v>5355</v>
      </c>
      <c r="C2901" s="7" t="s">
        <v>136</v>
      </c>
      <c r="D2901" s="14">
        <v>7</v>
      </c>
      <c r="E2901" s="14" t="str">
        <f>_xlfn.XLOOKUP(D2901,'Meal Info'!$A$4:$A$19,'Meal Info'!$B$4:$B$19)</f>
        <v>Vegan</v>
      </c>
      <c r="F2901" s="14" t="str">
        <f>_xlfn.XLOOKUP(D2901,'Meal Info'!$A$4:$A$19,'Meal Info'!$C$4:$C$19)</f>
        <v>Josh</v>
      </c>
      <c r="G2901" s="7">
        <v>5.21</v>
      </c>
      <c r="H2901" s="7">
        <f t="shared" si="184"/>
        <v>0.52100000000000002</v>
      </c>
      <c r="I2901" s="7">
        <f t="shared" si="185"/>
        <v>5.7309999999999999</v>
      </c>
      <c r="J2901" s="7">
        <v>0.31</v>
      </c>
      <c r="K2901" s="7">
        <f t="shared" si="182"/>
        <v>1.6151</v>
      </c>
      <c r="L2901" s="7" t="s">
        <v>30</v>
      </c>
      <c r="M2901" s="7">
        <v>7</v>
      </c>
      <c r="N2901" s="7">
        <f>INDEX('Delivery Distances'!$B$6:$K$20,MATCH('Sales Summary_working sheet'!L2901,'Delivery Distances'!$A$6:$A$20,0),MATCH('Sales Summary_working sheet'!M2901,'Delivery Distances'!$B$5:$K$5,0))</f>
        <v>9</v>
      </c>
      <c r="O2901" s="7" cm="1">
        <f t="array" ref="O2901">_xlfn.XLOOKUP(L2901,'Delivery Distances'!$A$6:$A$20,_xlfn.XLOOKUP('Sales Summary_working sheet'!M2901,'Delivery Distances'!$B$5:$K$5,'Delivery Distances'!$B$6:$K$20))</f>
        <v>9</v>
      </c>
      <c r="P2901" s="7">
        <f t="shared" si="183"/>
        <v>11.5</v>
      </c>
    </row>
    <row r="2902" spans="1:16" ht="15.75" customHeight="1" x14ac:dyDescent="0.15">
      <c r="A2902" s="13">
        <v>43999</v>
      </c>
      <c r="B2902" s="19" t="s">
        <v>5355</v>
      </c>
      <c r="C2902" s="7" t="s">
        <v>1295</v>
      </c>
      <c r="D2902" s="14">
        <v>2</v>
      </c>
      <c r="E2902" s="14" t="str">
        <f>_xlfn.XLOOKUP(D2902,'Meal Info'!$A$4:$A$19,'Meal Info'!$B$4:$B$19)</f>
        <v>Tuna</v>
      </c>
      <c r="F2902" s="14" t="str">
        <f>_xlfn.XLOOKUP(D2902,'Meal Info'!$A$4:$A$19,'Meal Info'!$C$4:$C$19)</f>
        <v>Josh</v>
      </c>
      <c r="G2902" s="7">
        <v>84.42</v>
      </c>
      <c r="H2902" s="7">
        <f t="shared" si="184"/>
        <v>8.4420000000000002</v>
      </c>
      <c r="I2902" s="7">
        <f t="shared" si="185"/>
        <v>92.861999999999995</v>
      </c>
      <c r="J2902" s="7">
        <v>0.39</v>
      </c>
      <c r="K2902" s="7">
        <f t="shared" si="182"/>
        <v>32.9238</v>
      </c>
      <c r="L2902" s="7" t="s">
        <v>5077</v>
      </c>
      <c r="M2902" s="7">
        <v>4</v>
      </c>
      <c r="N2902" s="7">
        <f>INDEX('Delivery Distances'!$B$6:$K$20,MATCH('Sales Summary_working sheet'!L2902,'Delivery Distances'!$A$6:$A$20,0),MATCH('Sales Summary_working sheet'!M2902,'Delivery Distances'!$B$5:$K$5,0))</f>
        <v>5</v>
      </c>
      <c r="O2902" s="7" cm="1">
        <f t="array" ref="O2902">_xlfn.XLOOKUP(L2902,'Delivery Distances'!$A$6:$A$20,_xlfn.XLOOKUP('Sales Summary_working sheet'!M2902,'Delivery Distances'!$B$5:$K$5,'Delivery Distances'!$B$6:$K$20))</f>
        <v>5</v>
      </c>
      <c r="P2902" s="7">
        <f t="shared" si="183"/>
        <v>9</v>
      </c>
    </row>
    <row r="2903" spans="1:16" ht="15.75" customHeight="1" x14ac:dyDescent="0.15">
      <c r="A2903" s="13">
        <v>43999</v>
      </c>
      <c r="B2903" s="19" t="s">
        <v>5355</v>
      </c>
      <c r="C2903" s="7" t="s">
        <v>3018</v>
      </c>
      <c r="D2903" s="14">
        <v>11</v>
      </c>
      <c r="E2903" s="14" t="str">
        <f>_xlfn.XLOOKUP(D2903,'Meal Info'!$A$4:$A$19,'Meal Info'!$B$4:$B$19)</f>
        <v>Vitamin boost</v>
      </c>
      <c r="F2903" s="14" t="str">
        <f>_xlfn.XLOOKUP(D2903,'Meal Info'!$A$4:$A$19,'Meal Info'!$C$4:$C$19)</f>
        <v>Josh</v>
      </c>
      <c r="G2903" s="7">
        <v>55.86</v>
      </c>
      <c r="H2903" s="7">
        <f t="shared" si="184"/>
        <v>5.5860000000000003</v>
      </c>
      <c r="I2903" s="7">
        <f t="shared" si="185"/>
        <v>61.445999999999998</v>
      </c>
      <c r="J2903" s="7">
        <v>0.34</v>
      </c>
      <c r="K2903" s="7">
        <f t="shared" si="182"/>
        <v>18.9924</v>
      </c>
      <c r="L2903" s="7" t="s">
        <v>5082</v>
      </c>
      <c r="M2903" s="7">
        <v>1</v>
      </c>
      <c r="N2903" s="7">
        <f>INDEX('Delivery Distances'!$B$6:$K$20,MATCH('Sales Summary_working sheet'!L2903,'Delivery Distances'!$A$6:$A$20,0),MATCH('Sales Summary_working sheet'!M2903,'Delivery Distances'!$B$5:$K$5,0))</f>
        <v>3</v>
      </c>
      <c r="O2903" s="7" cm="1">
        <f t="array" ref="O2903">_xlfn.XLOOKUP(L2903,'Delivery Distances'!$A$6:$A$20,_xlfn.XLOOKUP('Sales Summary_working sheet'!M2903,'Delivery Distances'!$B$5:$K$5,'Delivery Distances'!$B$6:$K$20))</f>
        <v>3</v>
      </c>
      <c r="P2903" s="7">
        <f t="shared" si="183"/>
        <v>7</v>
      </c>
    </row>
    <row r="2904" spans="1:16" ht="15.75" customHeight="1" x14ac:dyDescent="0.15">
      <c r="A2904" s="13">
        <v>43999</v>
      </c>
      <c r="B2904" s="19" t="s">
        <v>5355</v>
      </c>
      <c r="C2904" s="7" t="s">
        <v>4009</v>
      </c>
      <c r="D2904" s="14">
        <v>11</v>
      </c>
      <c r="E2904" s="14" t="str">
        <f>_xlfn.XLOOKUP(D2904,'Meal Info'!$A$4:$A$19,'Meal Info'!$B$4:$B$19)</f>
        <v>Vitamin boost</v>
      </c>
      <c r="F2904" s="14" t="str">
        <f>_xlfn.XLOOKUP(D2904,'Meal Info'!$A$4:$A$19,'Meal Info'!$C$4:$C$19)</f>
        <v>Josh</v>
      </c>
      <c r="G2904" s="7">
        <v>30.9</v>
      </c>
      <c r="H2904" s="7">
        <f t="shared" si="184"/>
        <v>3.09</v>
      </c>
      <c r="I2904" s="7">
        <f t="shared" si="185"/>
        <v>33.989999999999995</v>
      </c>
      <c r="J2904" s="7">
        <v>0.38</v>
      </c>
      <c r="K2904" s="7">
        <f t="shared" si="182"/>
        <v>11.741999999999999</v>
      </c>
      <c r="L2904" s="7" t="s">
        <v>5075</v>
      </c>
      <c r="M2904" s="7">
        <v>2</v>
      </c>
      <c r="N2904" s="7">
        <f>INDEX('Delivery Distances'!$B$6:$K$20,MATCH('Sales Summary_working sheet'!L2904,'Delivery Distances'!$A$6:$A$20,0),MATCH('Sales Summary_working sheet'!M2904,'Delivery Distances'!$B$5:$K$5,0))</f>
        <v>15</v>
      </c>
      <c r="O2904" s="7" cm="1">
        <f t="array" ref="O2904">_xlfn.XLOOKUP(L2904,'Delivery Distances'!$A$6:$A$20,_xlfn.XLOOKUP('Sales Summary_working sheet'!M2904,'Delivery Distances'!$B$5:$K$5,'Delivery Distances'!$B$6:$K$20))</f>
        <v>15</v>
      </c>
      <c r="P2904" s="7">
        <f t="shared" si="183"/>
        <v>14.5</v>
      </c>
    </row>
    <row r="2905" spans="1:16" ht="15.75" customHeight="1" x14ac:dyDescent="0.15">
      <c r="A2905" s="13">
        <v>43999</v>
      </c>
      <c r="B2905" s="19" t="s">
        <v>5355</v>
      </c>
      <c r="C2905" s="7" t="s">
        <v>4911</v>
      </c>
      <c r="D2905" s="14">
        <v>11</v>
      </c>
      <c r="E2905" s="14" t="str">
        <f>_xlfn.XLOOKUP(D2905,'Meal Info'!$A$4:$A$19,'Meal Info'!$B$4:$B$19)</f>
        <v>Vitamin boost</v>
      </c>
      <c r="F2905" s="14" t="str">
        <f>_xlfn.XLOOKUP(D2905,'Meal Info'!$A$4:$A$19,'Meal Info'!$C$4:$C$19)</f>
        <v>Josh</v>
      </c>
      <c r="G2905" s="7">
        <v>94.99</v>
      </c>
      <c r="H2905" s="7">
        <f t="shared" si="184"/>
        <v>9.4990000000000006</v>
      </c>
      <c r="I2905" s="7">
        <f t="shared" si="185"/>
        <v>104.48899999999999</v>
      </c>
      <c r="J2905" s="7">
        <v>0.11</v>
      </c>
      <c r="K2905" s="7">
        <f t="shared" si="182"/>
        <v>10.4489</v>
      </c>
      <c r="L2905" s="7" t="s">
        <v>26</v>
      </c>
      <c r="M2905" s="7">
        <v>5</v>
      </c>
      <c r="N2905" s="7">
        <f>INDEX('Delivery Distances'!$B$6:$K$20,MATCH('Sales Summary_working sheet'!L2905,'Delivery Distances'!$A$6:$A$20,0),MATCH('Sales Summary_working sheet'!M2905,'Delivery Distances'!$B$5:$K$5,0))</f>
        <v>16</v>
      </c>
      <c r="O2905" s="7" cm="1">
        <f t="array" ref="O2905">_xlfn.XLOOKUP(L2905,'Delivery Distances'!$A$6:$A$20,_xlfn.XLOOKUP('Sales Summary_working sheet'!M2905,'Delivery Distances'!$B$5:$K$5,'Delivery Distances'!$B$6:$K$20))</f>
        <v>16</v>
      </c>
      <c r="P2905" s="7">
        <f t="shared" si="183"/>
        <v>15</v>
      </c>
    </row>
    <row r="2906" spans="1:16" ht="15.75" customHeight="1" x14ac:dyDescent="0.15">
      <c r="A2906" s="13">
        <v>43999</v>
      </c>
      <c r="B2906" s="19" t="s">
        <v>5355</v>
      </c>
      <c r="C2906" s="7" t="s">
        <v>1398</v>
      </c>
      <c r="D2906" s="14">
        <v>11</v>
      </c>
      <c r="E2906" s="14" t="str">
        <f>_xlfn.XLOOKUP(D2906,'Meal Info'!$A$4:$A$19,'Meal Info'!$B$4:$B$19)</f>
        <v>Vitamin boost</v>
      </c>
      <c r="F2906" s="14" t="str">
        <f>_xlfn.XLOOKUP(D2906,'Meal Info'!$A$4:$A$19,'Meal Info'!$C$4:$C$19)</f>
        <v>Josh</v>
      </c>
      <c r="G2906" s="7">
        <v>57.84</v>
      </c>
      <c r="H2906" s="7">
        <f t="shared" si="184"/>
        <v>5.7840000000000007</v>
      </c>
      <c r="I2906" s="7">
        <f t="shared" si="185"/>
        <v>63.624000000000002</v>
      </c>
      <c r="J2906" s="7">
        <v>0.02</v>
      </c>
      <c r="K2906" s="7">
        <f t="shared" si="182"/>
        <v>1.1568000000000001</v>
      </c>
      <c r="L2906" s="7" t="s">
        <v>5078</v>
      </c>
      <c r="M2906" s="7">
        <v>5</v>
      </c>
      <c r="N2906" s="7">
        <f>INDEX('Delivery Distances'!$B$6:$K$20,MATCH('Sales Summary_working sheet'!L2906,'Delivery Distances'!$A$6:$A$20,0),MATCH('Sales Summary_working sheet'!M2906,'Delivery Distances'!$B$5:$K$5,0))</f>
        <v>5</v>
      </c>
      <c r="O2906" s="7" cm="1">
        <f t="array" ref="O2906">_xlfn.XLOOKUP(L2906,'Delivery Distances'!$A$6:$A$20,_xlfn.XLOOKUP('Sales Summary_working sheet'!M2906,'Delivery Distances'!$B$5:$K$5,'Delivery Distances'!$B$6:$K$20))</f>
        <v>5</v>
      </c>
      <c r="P2906" s="7">
        <f t="shared" si="183"/>
        <v>9</v>
      </c>
    </row>
    <row r="2907" spans="1:16" ht="15.75" customHeight="1" x14ac:dyDescent="0.15">
      <c r="A2907" s="13">
        <v>43999</v>
      </c>
      <c r="B2907" s="19" t="s">
        <v>5355</v>
      </c>
      <c r="C2907" s="7" t="s">
        <v>1340</v>
      </c>
      <c r="D2907" s="14">
        <v>2</v>
      </c>
      <c r="E2907" s="14" t="str">
        <f>_xlfn.XLOOKUP(D2907,'Meal Info'!$A$4:$A$19,'Meal Info'!$B$4:$B$19)</f>
        <v>Tuna</v>
      </c>
      <c r="F2907" s="14" t="str">
        <f>_xlfn.XLOOKUP(D2907,'Meal Info'!$A$4:$A$19,'Meal Info'!$C$4:$C$19)</f>
        <v>Josh</v>
      </c>
      <c r="G2907" s="7">
        <v>78.849999999999994</v>
      </c>
      <c r="H2907" s="7">
        <f t="shared" si="184"/>
        <v>7.8849999999999998</v>
      </c>
      <c r="I2907" s="7">
        <f t="shared" si="185"/>
        <v>86.734999999999999</v>
      </c>
      <c r="J2907" s="7">
        <v>0.38</v>
      </c>
      <c r="K2907" s="7">
        <f t="shared" si="182"/>
        <v>29.962999999999997</v>
      </c>
      <c r="L2907" s="7" t="s">
        <v>5075</v>
      </c>
      <c r="M2907" s="7">
        <v>7</v>
      </c>
      <c r="N2907" s="7">
        <f>INDEX('Delivery Distances'!$B$6:$K$20,MATCH('Sales Summary_working sheet'!L2907,'Delivery Distances'!$A$6:$A$20,0),MATCH('Sales Summary_working sheet'!M2907,'Delivery Distances'!$B$5:$K$5,0))</f>
        <v>3</v>
      </c>
      <c r="O2907" s="7" cm="1">
        <f t="array" ref="O2907">_xlfn.XLOOKUP(L2907,'Delivery Distances'!$A$6:$A$20,_xlfn.XLOOKUP('Sales Summary_working sheet'!M2907,'Delivery Distances'!$B$5:$K$5,'Delivery Distances'!$B$6:$K$20))</f>
        <v>3</v>
      </c>
      <c r="P2907" s="7">
        <f t="shared" si="183"/>
        <v>7</v>
      </c>
    </row>
    <row r="2908" spans="1:16" ht="15.75" customHeight="1" x14ac:dyDescent="0.15">
      <c r="A2908" s="13">
        <v>43999</v>
      </c>
      <c r="B2908" s="19" t="s">
        <v>5355</v>
      </c>
      <c r="C2908" s="7" t="s">
        <v>4856</v>
      </c>
      <c r="D2908" s="14">
        <v>2</v>
      </c>
      <c r="E2908" s="14" t="str">
        <f>_xlfn.XLOOKUP(D2908,'Meal Info'!$A$4:$A$19,'Meal Info'!$B$4:$B$19)</f>
        <v>Tuna</v>
      </c>
      <c r="F2908" s="14" t="str">
        <f>_xlfn.XLOOKUP(D2908,'Meal Info'!$A$4:$A$19,'Meal Info'!$C$4:$C$19)</f>
        <v>Josh</v>
      </c>
      <c r="G2908" s="7">
        <v>37.270000000000003</v>
      </c>
      <c r="H2908" s="7">
        <f t="shared" si="184"/>
        <v>3.7270000000000003</v>
      </c>
      <c r="I2908" s="7">
        <f t="shared" si="185"/>
        <v>40.997</v>
      </c>
      <c r="J2908" s="7">
        <v>0.32</v>
      </c>
      <c r="K2908" s="7">
        <f t="shared" si="182"/>
        <v>11.926400000000001</v>
      </c>
      <c r="L2908" s="7" t="s">
        <v>31</v>
      </c>
      <c r="M2908" s="7">
        <v>5</v>
      </c>
      <c r="N2908" s="7">
        <f>INDEX('Delivery Distances'!$B$6:$K$20,MATCH('Sales Summary_working sheet'!L2908,'Delivery Distances'!$A$6:$A$20,0),MATCH('Sales Summary_working sheet'!M2908,'Delivery Distances'!$B$5:$K$5,0))</f>
        <v>3</v>
      </c>
      <c r="O2908" s="7" cm="1">
        <f t="array" ref="O2908">_xlfn.XLOOKUP(L2908,'Delivery Distances'!$A$6:$A$20,_xlfn.XLOOKUP('Sales Summary_working sheet'!M2908,'Delivery Distances'!$B$5:$K$5,'Delivery Distances'!$B$6:$K$20))</f>
        <v>3</v>
      </c>
      <c r="P2908" s="7">
        <f t="shared" si="183"/>
        <v>7</v>
      </c>
    </row>
    <row r="2909" spans="1:16" ht="15.75" customHeight="1" x14ac:dyDescent="0.15">
      <c r="A2909" s="13">
        <v>43999</v>
      </c>
      <c r="B2909" s="19" t="s">
        <v>5356</v>
      </c>
      <c r="C2909" s="7" t="s">
        <v>2578</v>
      </c>
      <c r="D2909" s="14">
        <v>11</v>
      </c>
      <c r="E2909" s="14" t="str">
        <f>_xlfn.XLOOKUP(D2909,'Meal Info'!$A$4:$A$19,'Meal Info'!$B$4:$B$19)</f>
        <v>Vitamin boost</v>
      </c>
      <c r="F2909" s="14" t="str">
        <f>_xlfn.XLOOKUP(D2909,'Meal Info'!$A$4:$A$19,'Meal Info'!$C$4:$C$19)</f>
        <v>Josh</v>
      </c>
      <c r="G2909" s="7">
        <v>54.4</v>
      </c>
      <c r="H2909" s="7">
        <f t="shared" si="184"/>
        <v>5.44</v>
      </c>
      <c r="I2909" s="7">
        <f t="shared" si="185"/>
        <v>59.839999999999996</v>
      </c>
      <c r="J2909" s="7">
        <v>0.04</v>
      </c>
      <c r="K2909" s="7">
        <f t="shared" si="182"/>
        <v>2.1760000000000002</v>
      </c>
      <c r="L2909" s="7" t="s">
        <v>5081</v>
      </c>
      <c r="M2909" s="7">
        <v>10</v>
      </c>
      <c r="N2909" s="7">
        <f>INDEX('Delivery Distances'!$B$6:$K$20,MATCH('Sales Summary_working sheet'!L2909,'Delivery Distances'!$A$6:$A$20,0),MATCH('Sales Summary_working sheet'!M2909,'Delivery Distances'!$B$5:$K$5,0))</f>
        <v>2</v>
      </c>
      <c r="O2909" s="7" cm="1">
        <f t="array" ref="O2909">_xlfn.XLOOKUP(L2909,'Delivery Distances'!$A$6:$A$20,_xlfn.XLOOKUP('Sales Summary_working sheet'!M2909,'Delivery Distances'!$B$5:$K$5,'Delivery Distances'!$B$6:$K$20))</f>
        <v>2</v>
      </c>
      <c r="P2909" s="7">
        <f t="shared" si="183"/>
        <v>6</v>
      </c>
    </row>
    <row r="2910" spans="1:16" ht="15.75" customHeight="1" x14ac:dyDescent="0.15">
      <c r="A2910" s="13">
        <v>43999</v>
      </c>
      <c r="B2910" s="19" t="s">
        <v>5356</v>
      </c>
      <c r="C2910" s="7" t="s">
        <v>4843</v>
      </c>
      <c r="D2910" s="14">
        <v>7</v>
      </c>
      <c r="E2910" s="14" t="str">
        <f>_xlfn.XLOOKUP(D2910,'Meal Info'!$A$4:$A$19,'Meal Info'!$B$4:$B$19)</f>
        <v>Vegan</v>
      </c>
      <c r="F2910" s="14" t="str">
        <f>_xlfn.XLOOKUP(D2910,'Meal Info'!$A$4:$A$19,'Meal Info'!$C$4:$C$19)</f>
        <v>Josh</v>
      </c>
      <c r="G2910" s="7">
        <v>23.22</v>
      </c>
      <c r="H2910" s="7">
        <f t="shared" si="184"/>
        <v>2.3220000000000001</v>
      </c>
      <c r="I2910" s="7">
        <f t="shared" si="185"/>
        <v>25.541999999999998</v>
      </c>
      <c r="J2910" s="7">
        <v>0.32</v>
      </c>
      <c r="K2910" s="7">
        <f t="shared" si="182"/>
        <v>7.4303999999999997</v>
      </c>
      <c r="L2910" s="7" t="s">
        <v>5082</v>
      </c>
      <c r="M2910" s="7">
        <v>6</v>
      </c>
      <c r="N2910" s="7">
        <f>INDEX('Delivery Distances'!$B$6:$K$20,MATCH('Sales Summary_working sheet'!L2910,'Delivery Distances'!$A$6:$A$20,0),MATCH('Sales Summary_working sheet'!M2910,'Delivery Distances'!$B$5:$K$5,0))</f>
        <v>1</v>
      </c>
      <c r="O2910" s="7" cm="1">
        <f t="array" ref="O2910">_xlfn.XLOOKUP(L2910,'Delivery Distances'!$A$6:$A$20,_xlfn.XLOOKUP('Sales Summary_working sheet'!M2910,'Delivery Distances'!$B$5:$K$5,'Delivery Distances'!$B$6:$K$20))</f>
        <v>1</v>
      </c>
      <c r="P2910" s="7">
        <f t="shared" si="183"/>
        <v>3</v>
      </c>
    </row>
    <row r="2911" spans="1:16" ht="15.75" customHeight="1" x14ac:dyDescent="0.15">
      <c r="A2911" s="13">
        <v>43999</v>
      </c>
      <c r="B2911" s="19" t="s">
        <v>5356</v>
      </c>
      <c r="C2911" s="7" t="s">
        <v>3809</v>
      </c>
      <c r="D2911" s="14">
        <v>11</v>
      </c>
      <c r="E2911" s="14" t="str">
        <f>_xlfn.XLOOKUP(D2911,'Meal Info'!$A$4:$A$19,'Meal Info'!$B$4:$B$19)</f>
        <v>Vitamin boost</v>
      </c>
      <c r="F2911" s="14" t="str">
        <f>_xlfn.XLOOKUP(D2911,'Meal Info'!$A$4:$A$19,'Meal Info'!$C$4:$C$19)</f>
        <v>Josh</v>
      </c>
      <c r="G2911" s="7">
        <v>49.37</v>
      </c>
      <c r="H2911" s="7">
        <f t="shared" si="184"/>
        <v>4.9370000000000003</v>
      </c>
      <c r="I2911" s="7">
        <f t="shared" si="185"/>
        <v>54.306999999999995</v>
      </c>
      <c r="J2911" s="7">
        <v>0.27</v>
      </c>
      <c r="K2911" s="7">
        <f t="shared" si="182"/>
        <v>13.3299</v>
      </c>
      <c r="L2911" s="7" t="s">
        <v>31</v>
      </c>
      <c r="M2911" s="7">
        <v>6</v>
      </c>
      <c r="N2911" s="7">
        <f>INDEX('Delivery Distances'!$B$6:$K$20,MATCH('Sales Summary_working sheet'!L2911,'Delivery Distances'!$A$6:$A$20,0),MATCH('Sales Summary_working sheet'!M2911,'Delivery Distances'!$B$5:$K$5,0))</f>
        <v>17</v>
      </c>
      <c r="O2911" s="7" cm="1">
        <f t="array" ref="O2911">_xlfn.XLOOKUP(L2911,'Delivery Distances'!$A$6:$A$20,_xlfn.XLOOKUP('Sales Summary_working sheet'!M2911,'Delivery Distances'!$B$5:$K$5,'Delivery Distances'!$B$6:$K$20))</f>
        <v>17</v>
      </c>
      <c r="P2911" s="7">
        <f t="shared" si="183"/>
        <v>15.5</v>
      </c>
    </row>
    <row r="2912" spans="1:16" ht="15.75" customHeight="1" x14ac:dyDescent="0.15">
      <c r="A2912" s="13">
        <v>43999</v>
      </c>
      <c r="B2912" s="19" t="s">
        <v>5356</v>
      </c>
      <c r="C2912" s="7" t="s">
        <v>2732</v>
      </c>
      <c r="D2912" s="14">
        <v>2</v>
      </c>
      <c r="E2912" s="14" t="str">
        <f>_xlfn.XLOOKUP(D2912,'Meal Info'!$A$4:$A$19,'Meal Info'!$B$4:$B$19)</f>
        <v>Tuna</v>
      </c>
      <c r="F2912" s="14" t="str">
        <f>_xlfn.XLOOKUP(D2912,'Meal Info'!$A$4:$A$19,'Meal Info'!$C$4:$C$19)</f>
        <v>Josh</v>
      </c>
      <c r="G2912" s="7">
        <v>55.52</v>
      </c>
      <c r="H2912" s="7">
        <f t="shared" si="184"/>
        <v>5.5520000000000005</v>
      </c>
      <c r="I2912" s="7">
        <f t="shared" si="185"/>
        <v>61.072000000000003</v>
      </c>
      <c r="J2912" s="7">
        <v>0.2</v>
      </c>
      <c r="K2912" s="7">
        <f t="shared" si="182"/>
        <v>11.104000000000001</v>
      </c>
      <c r="L2912" s="7" t="s">
        <v>26</v>
      </c>
      <c r="M2912" s="7">
        <v>1</v>
      </c>
      <c r="N2912" s="7">
        <f>INDEX('Delivery Distances'!$B$6:$K$20,MATCH('Sales Summary_working sheet'!L2912,'Delivery Distances'!$A$6:$A$20,0),MATCH('Sales Summary_working sheet'!M2912,'Delivery Distances'!$B$5:$K$5,0))</f>
        <v>2</v>
      </c>
      <c r="O2912" s="7" cm="1">
        <f t="array" ref="O2912">_xlfn.XLOOKUP(L2912,'Delivery Distances'!$A$6:$A$20,_xlfn.XLOOKUP('Sales Summary_working sheet'!M2912,'Delivery Distances'!$B$5:$K$5,'Delivery Distances'!$B$6:$K$20))</f>
        <v>2</v>
      </c>
      <c r="P2912" s="7">
        <f t="shared" si="183"/>
        <v>6</v>
      </c>
    </row>
    <row r="2913" spans="1:16" ht="15.75" customHeight="1" x14ac:dyDescent="0.15">
      <c r="A2913" s="13">
        <v>43999</v>
      </c>
      <c r="B2913" s="19" t="s">
        <v>5356</v>
      </c>
      <c r="C2913" s="7" t="s">
        <v>571</v>
      </c>
      <c r="D2913" s="14">
        <v>7</v>
      </c>
      <c r="E2913" s="14" t="str">
        <f>_xlfn.XLOOKUP(D2913,'Meal Info'!$A$4:$A$19,'Meal Info'!$B$4:$B$19)</f>
        <v>Vegan</v>
      </c>
      <c r="F2913" s="14" t="str">
        <f>_xlfn.XLOOKUP(D2913,'Meal Info'!$A$4:$A$19,'Meal Info'!$C$4:$C$19)</f>
        <v>Josh</v>
      </c>
      <c r="G2913" s="7">
        <v>64.510000000000005</v>
      </c>
      <c r="H2913" s="7">
        <f t="shared" si="184"/>
        <v>6.4510000000000005</v>
      </c>
      <c r="I2913" s="7">
        <f t="shared" si="185"/>
        <v>70.961000000000013</v>
      </c>
      <c r="J2913" s="7">
        <v>0.35</v>
      </c>
      <c r="K2913" s="7">
        <f t="shared" si="182"/>
        <v>22.578500000000002</v>
      </c>
      <c r="L2913" s="7" t="s">
        <v>29</v>
      </c>
      <c r="M2913" s="7">
        <v>6</v>
      </c>
      <c r="N2913" s="7">
        <f>INDEX('Delivery Distances'!$B$6:$K$20,MATCH('Sales Summary_working sheet'!L2913,'Delivery Distances'!$A$6:$A$20,0),MATCH('Sales Summary_working sheet'!M2913,'Delivery Distances'!$B$5:$K$5,0))</f>
        <v>2</v>
      </c>
      <c r="O2913" s="7" cm="1">
        <f t="array" ref="O2913">_xlfn.XLOOKUP(L2913,'Delivery Distances'!$A$6:$A$20,_xlfn.XLOOKUP('Sales Summary_working sheet'!M2913,'Delivery Distances'!$B$5:$K$5,'Delivery Distances'!$B$6:$K$20))</f>
        <v>2</v>
      </c>
      <c r="P2913" s="7">
        <f t="shared" si="183"/>
        <v>6</v>
      </c>
    </row>
    <row r="2914" spans="1:16" ht="15.75" customHeight="1" x14ac:dyDescent="0.15">
      <c r="A2914" s="13">
        <v>43999</v>
      </c>
      <c r="B2914" s="19" t="s">
        <v>5356</v>
      </c>
      <c r="C2914" s="7" t="s">
        <v>3981</v>
      </c>
      <c r="D2914" s="14">
        <v>2</v>
      </c>
      <c r="E2914" s="14" t="str">
        <f>_xlfn.XLOOKUP(D2914,'Meal Info'!$A$4:$A$19,'Meal Info'!$B$4:$B$19)</f>
        <v>Tuna</v>
      </c>
      <c r="F2914" s="14" t="str">
        <f>_xlfn.XLOOKUP(D2914,'Meal Info'!$A$4:$A$19,'Meal Info'!$C$4:$C$19)</f>
        <v>Josh</v>
      </c>
      <c r="G2914" s="7">
        <v>87.46</v>
      </c>
      <c r="H2914" s="7">
        <f t="shared" si="184"/>
        <v>8.7460000000000004</v>
      </c>
      <c r="I2914" s="7">
        <f t="shared" si="185"/>
        <v>96.205999999999989</v>
      </c>
      <c r="J2914" s="7">
        <v>7.0000000000000007E-2</v>
      </c>
      <c r="K2914" s="7">
        <f t="shared" si="182"/>
        <v>6.1222000000000003</v>
      </c>
      <c r="L2914" s="7" t="s">
        <v>28</v>
      </c>
      <c r="M2914" s="7">
        <v>7</v>
      </c>
      <c r="N2914" s="7">
        <f>INDEX('Delivery Distances'!$B$6:$K$20,MATCH('Sales Summary_working sheet'!L2914,'Delivery Distances'!$A$6:$A$20,0),MATCH('Sales Summary_working sheet'!M2914,'Delivery Distances'!$B$5:$K$5,0))</f>
        <v>3</v>
      </c>
      <c r="O2914" s="7" cm="1">
        <f t="array" ref="O2914">_xlfn.XLOOKUP(L2914,'Delivery Distances'!$A$6:$A$20,_xlfn.XLOOKUP('Sales Summary_working sheet'!M2914,'Delivery Distances'!$B$5:$K$5,'Delivery Distances'!$B$6:$K$20))</f>
        <v>3</v>
      </c>
      <c r="P2914" s="7">
        <f t="shared" si="183"/>
        <v>7</v>
      </c>
    </row>
    <row r="2915" spans="1:16" ht="15.75" customHeight="1" x14ac:dyDescent="0.15">
      <c r="A2915" s="13">
        <v>43999</v>
      </c>
      <c r="B2915" s="19" t="s">
        <v>5356</v>
      </c>
      <c r="C2915" s="7" t="s">
        <v>5048</v>
      </c>
      <c r="D2915" s="14">
        <v>7</v>
      </c>
      <c r="E2915" s="14" t="str">
        <f>_xlfn.XLOOKUP(D2915,'Meal Info'!$A$4:$A$19,'Meal Info'!$B$4:$B$19)</f>
        <v>Vegan</v>
      </c>
      <c r="F2915" s="14" t="str">
        <f>_xlfn.XLOOKUP(D2915,'Meal Info'!$A$4:$A$19,'Meal Info'!$C$4:$C$19)</f>
        <v>Josh</v>
      </c>
      <c r="G2915" s="7">
        <v>86.88</v>
      </c>
      <c r="H2915" s="7">
        <f t="shared" si="184"/>
        <v>8.6880000000000006</v>
      </c>
      <c r="I2915" s="7">
        <f t="shared" si="185"/>
        <v>95.567999999999998</v>
      </c>
      <c r="J2915" s="7">
        <v>0.1</v>
      </c>
      <c r="K2915" s="7">
        <f t="shared" si="182"/>
        <v>8.6880000000000006</v>
      </c>
      <c r="L2915" s="7" t="s">
        <v>5079</v>
      </c>
      <c r="M2915" s="7">
        <v>7</v>
      </c>
      <c r="N2915" s="7">
        <f>INDEX('Delivery Distances'!$B$6:$K$20,MATCH('Sales Summary_working sheet'!L2915,'Delivery Distances'!$A$6:$A$20,0),MATCH('Sales Summary_working sheet'!M2915,'Delivery Distances'!$B$5:$K$5,0))</f>
        <v>2</v>
      </c>
      <c r="O2915" s="7" cm="1">
        <f t="array" ref="O2915">_xlfn.XLOOKUP(L2915,'Delivery Distances'!$A$6:$A$20,_xlfn.XLOOKUP('Sales Summary_working sheet'!M2915,'Delivery Distances'!$B$5:$K$5,'Delivery Distances'!$B$6:$K$20))</f>
        <v>2</v>
      </c>
      <c r="P2915" s="7">
        <f t="shared" si="183"/>
        <v>6</v>
      </c>
    </row>
    <row r="2916" spans="1:16" ht="15.75" customHeight="1" x14ac:dyDescent="0.15">
      <c r="A2916" s="13">
        <v>43999</v>
      </c>
      <c r="B2916" s="19" t="s">
        <v>5356</v>
      </c>
      <c r="C2916" s="7" t="s">
        <v>887</v>
      </c>
      <c r="D2916" s="14">
        <v>2</v>
      </c>
      <c r="E2916" s="14" t="str">
        <f>_xlfn.XLOOKUP(D2916,'Meal Info'!$A$4:$A$19,'Meal Info'!$B$4:$B$19)</f>
        <v>Tuna</v>
      </c>
      <c r="F2916" s="14" t="str">
        <f>_xlfn.XLOOKUP(D2916,'Meal Info'!$A$4:$A$19,'Meal Info'!$C$4:$C$19)</f>
        <v>Josh</v>
      </c>
      <c r="G2916" s="7">
        <v>8.49</v>
      </c>
      <c r="H2916" s="7">
        <f t="shared" si="184"/>
        <v>0.84900000000000009</v>
      </c>
      <c r="I2916" s="7">
        <f t="shared" si="185"/>
        <v>9.3390000000000004</v>
      </c>
      <c r="J2916" s="7">
        <v>0.39</v>
      </c>
      <c r="K2916" s="7">
        <f t="shared" si="182"/>
        <v>3.3111000000000002</v>
      </c>
      <c r="L2916" s="7" t="s">
        <v>29</v>
      </c>
      <c r="M2916" s="7">
        <v>9</v>
      </c>
      <c r="N2916" s="7">
        <f>INDEX('Delivery Distances'!$B$6:$K$20,MATCH('Sales Summary_working sheet'!L2916,'Delivery Distances'!$A$6:$A$20,0),MATCH('Sales Summary_working sheet'!M2916,'Delivery Distances'!$B$5:$K$5,0))</f>
        <v>6</v>
      </c>
      <c r="O2916" s="7" cm="1">
        <f t="array" ref="O2916">_xlfn.XLOOKUP(L2916,'Delivery Distances'!$A$6:$A$20,_xlfn.XLOOKUP('Sales Summary_working sheet'!M2916,'Delivery Distances'!$B$5:$K$5,'Delivery Distances'!$B$6:$K$20))</f>
        <v>6</v>
      </c>
      <c r="P2916" s="7">
        <f t="shared" si="183"/>
        <v>10</v>
      </c>
    </row>
    <row r="2917" spans="1:16" ht="15.75" customHeight="1" x14ac:dyDescent="0.15">
      <c r="A2917" s="13">
        <v>43999</v>
      </c>
      <c r="B2917" s="19" t="s">
        <v>5356</v>
      </c>
      <c r="C2917" s="7" t="s">
        <v>3275</v>
      </c>
      <c r="D2917" s="14">
        <v>7</v>
      </c>
      <c r="E2917" s="14" t="str">
        <f>_xlfn.XLOOKUP(D2917,'Meal Info'!$A$4:$A$19,'Meal Info'!$B$4:$B$19)</f>
        <v>Vegan</v>
      </c>
      <c r="F2917" s="14" t="str">
        <f>_xlfn.XLOOKUP(D2917,'Meal Info'!$A$4:$A$19,'Meal Info'!$C$4:$C$19)</f>
        <v>Josh</v>
      </c>
      <c r="G2917" s="7">
        <v>85.46</v>
      </c>
      <c r="H2917" s="7">
        <f t="shared" si="184"/>
        <v>8.5459999999999994</v>
      </c>
      <c r="I2917" s="7">
        <f t="shared" si="185"/>
        <v>94.006</v>
      </c>
      <c r="J2917" s="7">
        <v>0.17</v>
      </c>
      <c r="K2917" s="7">
        <f t="shared" si="182"/>
        <v>14.5282</v>
      </c>
      <c r="L2917" s="7" t="s">
        <v>30</v>
      </c>
      <c r="M2917" s="7">
        <v>7</v>
      </c>
      <c r="N2917" s="7">
        <f>INDEX('Delivery Distances'!$B$6:$K$20,MATCH('Sales Summary_working sheet'!L2917,'Delivery Distances'!$A$6:$A$20,0),MATCH('Sales Summary_working sheet'!M2917,'Delivery Distances'!$B$5:$K$5,0))</f>
        <v>9</v>
      </c>
      <c r="O2917" s="7" cm="1">
        <f t="array" ref="O2917">_xlfn.XLOOKUP(L2917,'Delivery Distances'!$A$6:$A$20,_xlfn.XLOOKUP('Sales Summary_working sheet'!M2917,'Delivery Distances'!$B$5:$K$5,'Delivery Distances'!$B$6:$K$20))</f>
        <v>9</v>
      </c>
      <c r="P2917" s="7">
        <f t="shared" si="183"/>
        <v>11.5</v>
      </c>
    </row>
    <row r="2918" spans="1:16" ht="15.75" customHeight="1" x14ac:dyDescent="0.15">
      <c r="A2918" s="13">
        <v>43999</v>
      </c>
      <c r="B2918" s="19" t="s">
        <v>5356</v>
      </c>
      <c r="C2918" s="7" t="s">
        <v>3487</v>
      </c>
      <c r="D2918" s="14">
        <v>2</v>
      </c>
      <c r="E2918" s="14" t="str">
        <f>_xlfn.XLOOKUP(D2918,'Meal Info'!$A$4:$A$19,'Meal Info'!$B$4:$B$19)</f>
        <v>Tuna</v>
      </c>
      <c r="F2918" s="14" t="str">
        <f>_xlfn.XLOOKUP(D2918,'Meal Info'!$A$4:$A$19,'Meal Info'!$C$4:$C$19)</f>
        <v>Josh</v>
      </c>
      <c r="G2918" s="7">
        <v>58.23</v>
      </c>
      <c r="H2918" s="7">
        <f t="shared" si="184"/>
        <v>5.8230000000000004</v>
      </c>
      <c r="I2918" s="7">
        <f t="shared" si="185"/>
        <v>64.052999999999997</v>
      </c>
      <c r="J2918" s="7">
        <v>0.27</v>
      </c>
      <c r="K2918" s="7">
        <f t="shared" si="182"/>
        <v>15.722100000000001</v>
      </c>
      <c r="L2918" s="7" t="s">
        <v>5081</v>
      </c>
      <c r="M2918" s="7">
        <v>6</v>
      </c>
      <c r="N2918" s="7">
        <f>INDEX('Delivery Distances'!$B$6:$K$20,MATCH('Sales Summary_working sheet'!L2918,'Delivery Distances'!$A$6:$A$20,0),MATCH('Sales Summary_working sheet'!M2918,'Delivery Distances'!$B$5:$K$5,0))</f>
        <v>3</v>
      </c>
      <c r="O2918" s="7" cm="1">
        <f t="array" ref="O2918">_xlfn.XLOOKUP(L2918,'Delivery Distances'!$A$6:$A$20,_xlfn.XLOOKUP('Sales Summary_working sheet'!M2918,'Delivery Distances'!$B$5:$K$5,'Delivery Distances'!$B$6:$K$20))</f>
        <v>3</v>
      </c>
      <c r="P2918" s="7">
        <f t="shared" si="183"/>
        <v>7</v>
      </c>
    </row>
    <row r="2919" spans="1:16" ht="15.75" customHeight="1" x14ac:dyDescent="0.15">
      <c r="A2919" s="13">
        <v>43999</v>
      </c>
      <c r="B2919" s="19" t="s">
        <v>5356</v>
      </c>
      <c r="C2919" s="7" t="s">
        <v>1355</v>
      </c>
      <c r="D2919" s="14">
        <v>11</v>
      </c>
      <c r="E2919" s="14" t="str">
        <f>_xlfn.XLOOKUP(D2919,'Meal Info'!$A$4:$A$19,'Meal Info'!$B$4:$B$19)</f>
        <v>Vitamin boost</v>
      </c>
      <c r="F2919" s="14" t="str">
        <f>_xlfn.XLOOKUP(D2919,'Meal Info'!$A$4:$A$19,'Meal Info'!$C$4:$C$19)</f>
        <v>Josh</v>
      </c>
      <c r="G2919" s="7">
        <v>58.49</v>
      </c>
      <c r="H2919" s="7">
        <f t="shared" si="184"/>
        <v>5.8490000000000002</v>
      </c>
      <c r="I2919" s="7">
        <f t="shared" si="185"/>
        <v>64.338999999999999</v>
      </c>
      <c r="J2919" s="7">
        <v>0.02</v>
      </c>
      <c r="K2919" s="7">
        <f t="shared" si="182"/>
        <v>1.1698000000000002</v>
      </c>
      <c r="L2919" s="7" t="s">
        <v>31</v>
      </c>
      <c r="M2919" s="7">
        <v>9</v>
      </c>
      <c r="N2919" s="7">
        <f>INDEX('Delivery Distances'!$B$6:$K$20,MATCH('Sales Summary_working sheet'!L2919,'Delivery Distances'!$A$6:$A$20,0),MATCH('Sales Summary_working sheet'!M2919,'Delivery Distances'!$B$5:$K$5,0))</f>
        <v>14</v>
      </c>
      <c r="O2919" s="7" cm="1">
        <f t="array" ref="O2919">_xlfn.XLOOKUP(L2919,'Delivery Distances'!$A$6:$A$20,_xlfn.XLOOKUP('Sales Summary_working sheet'!M2919,'Delivery Distances'!$B$5:$K$5,'Delivery Distances'!$B$6:$K$20))</f>
        <v>14</v>
      </c>
      <c r="P2919" s="7">
        <f t="shared" si="183"/>
        <v>14</v>
      </c>
    </row>
    <row r="2920" spans="1:16" ht="15.75" customHeight="1" x14ac:dyDescent="0.15">
      <c r="A2920" s="13">
        <v>43999</v>
      </c>
      <c r="B2920" s="19" t="s">
        <v>5356</v>
      </c>
      <c r="C2920" s="7" t="s">
        <v>1161</v>
      </c>
      <c r="D2920" s="14">
        <v>11</v>
      </c>
      <c r="E2920" s="14" t="str">
        <f>_xlfn.XLOOKUP(D2920,'Meal Info'!$A$4:$A$19,'Meal Info'!$B$4:$B$19)</f>
        <v>Vitamin boost</v>
      </c>
      <c r="F2920" s="14" t="str">
        <f>_xlfn.XLOOKUP(D2920,'Meal Info'!$A$4:$A$19,'Meal Info'!$C$4:$C$19)</f>
        <v>Josh</v>
      </c>
      <c r="G2920" s="7">
        <v>30.95</v>
      </c>
      <c r="H2920" s="7">
        <f t="shared" si="184"/>
        <v>3.0950000000000002</v>
      </c>
      <c r="I2920" s="7">
        <f t="shared" si="185"/>
        <v>34.045000000000002</v>
      </c>
      <c r="J2920" s="7">
        <v>0.24</v>
      </c>
      <c r="K2920" s="7">
        <f t="shared" si="182"/>
        <v>7.4279999999999999</v>
      </c>
      <c r="L2920" s="7" t="s">
        <v>5075</v>
      </c>
      <c r="M2920" s="7">
        <v>6</v>
      </c>
      <c r="N2920" s="7">
        <f>INDEX('Delivery Distances'!$B$6:$K$20,MATCH('Sales Summary_working sheet'!L2920,'Delivery Distances'!$A$6:$A$20,0),MATCH('Sales Summary_working sheet'!M2920,'Delivery Distances'!$B$5:$K$5,0))</f>
        <v>11</v>
      </c>
      <c r="O2920" s="7" cm="1">
        <f t="array" ref="O2920">_xlfn.XLOOKUP(L2920,'Delivery Distances'!$A$6:$A$20,_xlfn.XLOOKUP('Sales Summary_working sheet'!M2920,'Delivery Distances'!$B$5:$K$5,'Delivery Distances'!$B$6:$K$20))</f>
        <v>11</v>
      </c>
      <c r="P2920" s="7">
        <f t="shared" si="183"/>
        <v>12.5</v>
      </c>
    </row>
    <row r="2921" spans="1:16" ht="15.75" customHeight="1" x14ac:dyDescent="0.15">
      <c r="A2921" s="13">
        <v>43999</v>
      </c>
      <c r="B2921" s="19" t="s">
        <v>5356</v>
      </c>
      <c r="C2921" s="7" t="s">
        <v>3622</v>
      </c>
      <c r="D2921" s="14">
        <v>11</v>
      </c>
      <c r="E2921" s="14" t="str">
        <f>_xlfn.XLOOKUP(D2921,'Meal Info'!$A$4:$A$19,'Meal Info'!$B$4:$B$19)</f>
        <v>Vitamin boost</v>
      </c>
      <c r="F2921" s="14" t="str">
        <f>_xlfn.XLOOKUP(D2921,'Meal Info'!$A$4:$A$19,'Meal Info'!$C$4:$C$19)</f>
        <v>Josh</v>
      </c>
      <c r="G2921" s="7">
        <v>47.57</v>
      </c>
      <c r="H2921" s="7">
        <f t="shared" si="184"/>
        <v>4.7570000000000006</v>
      </c>
      <c r="I2921" s="7">
        <f t="shared" si="185"/>
        <v>52.326999999999998</v>
      </c>
      <c r="J2921" s="7">
        <v>0.12</v>
      </c>
      <c r="K2921" s="7">
        <f t="shared" si="182"/>
        <v>5.7084000000000001</v>
      </c>
      <c r="L2921" s="7" t="s">
        <v>5082</v>
      </c>
      <c r="M2921" s="7">
        <v>1</v>
      </c>
      <c r="N2921" s="7">
        <f>INDEX('Delivery Distances'!$B$6:$K$20,MATCH('Sales Summary_working sheet'!L2921,'Delivery Distances'!$A$6:$A$20,0),MATCH('Sales Summary_working sheet'!M2921,'Delivery Distances'!$B$5:$K$5,0))</f>
        <v>3</v>
      </c>
      <c r="O2921" s="7" cm="1">
        <f t="array" ref="O2921">_xlfn.XLOOKUP(L2921,'Delivery Distances'!$A$6:$A$20,_xlfn.XLOOKUP('Sales Summary_working sheet'!M2921,'Delivery Distances'!$B$5:$K$5,'Delivery Distances'!$B$6:$K$20))</f>
        <v>3</v>
      </c>
      <c r="P2921" s="7">
        <f t="shared" si="183"/>
        <v>7</v>
      </c>
    </row>
    <row r="2922" spans="1:16" ht="15.75" customHeight="1" x14ac:dyDescent="0.15">
      <c r="A2922" s="13">
        <v>43999</v>
      </c>
      <c r="B2922" s="19" t="s">
        <v>5356</v>
      </c>
      <c r="C2922" s="7" t="s">
        <v>4007</v>
      </c>
      <c r="D2922" s="14">
        <v>11</v>
      </c>
      <c r="E2922" s="14" t="str">
        <f>_xlfn.XLOOKUP(D2922,'Meal Info'!$A$4:$A$19,'Meal Info'!$B$4:$B$19)</f>
        <v>Vitamin boost</v>
      </c>
      <c r="F2922" s="14" t="str">
        <f>_xlfn.XLOOKUP(D2922,'Meal Info'!$A$4:$A$19,'Meal Info'!$C$4:$C$19)</f>
        <v>Josh</v>
      </c>
      <c r="G2922" s="7">
        <v>72.209999999999994</v>
      </c>
      <c r="H2922" s="7">
        <f t="shared" si="184"/>
        <v>7.2210000000000001</v>
      </c>
      <c r="I2922" s="7">
        <f t="shared" si="185"/>
        <v>79.430999999999997</v>
      </c>
      <c r="J2922" s="7">
        <v>0.09</v>
      </c>
      <c r="K2922" s="7">
        <f t="shared" si="182"/>
        <v>6.498899999999999</v>
      </c>
      <c r="L2922" s="7" t="s">
        <v>5079</v>
      </c>
      <c r="M2922" s="7">
        <v>6</v>
      </c>
      <c r="N2922" s="7">
        <f>INDEX('Delivery Distances'!$B$6:$K$20,MATCH('Sales Summary_working sheet'!L2922,'Delivery Distances'!$A$6:$A$20,0),MATCH('Sales Summary_working sheet'!M2922,'Delivery Distances'!$B$5:$K$5,0))</f>
        <v>3</v>
      </c>
      <c r="O2922" s="7" cm="1">
        <f t="array" ref="O2922">_xlfn.XLOOKUP(L2922,'Delivery Distances'!$A$6:$A$20,_xlfn.XLOOKUP('Sales Summary_working sheet'!M2922,'Delivery Distances'!$B$5:$K$5,'Delivery Distances'!$B$6:$K$20))</f>
        <v>3</v>
      </c>
      <c r="P2922" s="7">
        <f t="shared" si="183"/>
        <v>7</v>
      </c>
    </row>
    <row r="2923" spans="1:16" ht="15.75" customHeight="1" x14ac:dyDescent="0.15">
      <c r="A2923" s="13">
        <v>43999</v>
      </c>
      <c r="B2923" s="19" t="s">
        <v>5356</v>
      </c>
      <c r="C2923" s="7" t="s">
        <v>2216</v>
      </c>
      <c r="D2923" s="14">
        <v>7</v>
      </c>
      <c r="E2923" s="14" t="str">
        <f>_xlfn.XLOOKUP(D2923,'Meal Info'!$A$4:$A$19,'Meal Info'!$B$4:$B$19)</f>
        <v>Vegan</v>
      </c>
      <c r="F2923" s="14" t="str">
        <f>_xlfn.XLOOKUP(D2923,'Meal Info'!$A$4:$A$19,'Meal Info'!$C$4:$C$19)</f>
        <v>Josh</v>
      </c>
      <c r="G2923" s="7">
        <v>83.54</v>
      </c>
      <c r="H2923" s="7">
        <f t="shared" si="184"/>
        <v>8.354000000000001</v>
      </c>
      <c r="I2923" s="7">
        <f t="shared" si="185"/>
        <v>91.894000000000005</v>
      </c>
      <c r="J2923" s="7">
        <v>0.02</v>
      </c>
      <c r="K2923" s="7">
        <f t="shared" si="182"/>
        <v>1.6708000000000001</v>
      </c>
      <c r="L2923" s="7" t="s">
        <v>5083</v>
      </c>
      <c r="M2923" s="7">
        <v>5</v>
      </c>
      <c r="N2923" s="7">
        <f>INDEX('Delivery Distances'!$B$6:$K$20,MATCH('Sales Summary_working sheet'!L2923,'Delivery Distances'!$A$6:$A$20,0),MATCH('Sales Summary_working sheet'!M2923,'Delivery Distances'!$B$5:$K$5,0))</f>
        <v>1</v>
      </c>
      <c r="O2923" s="7" cm="1">
        <f t="array" ref="O2923">_xlfn.XLOOKUP(L2923,'Delivery Distances'!$A$6:$A$20,_xlfn.XLOOKUP('Sales Summary_working sheet'!M2923,'Delivery Distances'!$B$5:$K$5,'Delivery Distances'!$B$6:$K$20))</f>
        <v>1</v>
      </c>
      <c r="P2923" s="7">
        <f t="shared" si="183"/>
        <v>3</v>
      </c>
    </row>
    <row r="2924" spans="1:16" ht="15.75" customHeight="1" x14ac:dyDescent="0.15">
      <c r="A2924" s="13">
        <v>43999</v>
      </c>
      <c r="B2924" s="19" t="s">
        <v>5357</v>
      </c>
      <c r="C2924" s="7" t="s">
        <v>2688</v>
      </c>
      <c r="D2924" s="14">
        <v>11</v>
      </c>
      <c r="E2924" s="14" t="str">
        <f>_xlfn.XLOOKUP(D2924,'Meal Info'!$A$4:$A$19,'Meal Info'!$B$4:$B$19)</f>
        <v>Vitamin boost</v>
      </c>
      <c r="F2924" s="14" t="str">
        <f>_xlfn.XLOOKUP(D2924,'Meal Info'!$A$4:$A$19,'Meal Info'!$C$4:$C$19)</f>
        <v>Josh</v>
      </c>
      <c r="G2924" s="7">
        <v>22.62</v>
      </c>
      <c r="H2924" s="7">
        <f t="shared" si="184"/>
        <v>2.262</v>
      </c>
      <c r="I2924" s="7">
        <f t="shared" si="185"/>
        <v>24.882000000000001</v>
      </c>
      <c r="J2924" s="7">
        <v>0.15</v>
      </c>
      <c r="K2924" s="7">
        <f t="shared" si="182"/>
        <v>3.3930000000000002</v>
      </c>
      <c r="L2924" s="7" t="s">
        <v>28</v>
      </c>
      <c r="M2924" s="7">
        <v>10</v>
      </c>
      <c r="N2924" s="7">
        <f>INDEX('Delivery Distances'!$B$6:$K$20,MATCH('Sales Summary_working sheet'!L2924,'Delivery Distances'!$A$6:$A$20,0),MATCH('Sales Summary_working sheet'!M2924,'Delivery Distances'!$B$5:$K$5,0))</f>
        <v>18</v>
      </c>
      <c r="O2924" s="7" cm="1">
        <f t="array" ref="O2924">_xlfn.XLOOKUP(L2924,'Delivery Distances'!$A$6:$A$20,_xlfn.XLOOKUP('Sales Summary_working sheet'!M2924,'Delivery Distances'!$B$5:$K$5,'Delivery Distances'!$B$6:$K$20))</f>
        <v>18</v>
      </c>
      <c r="P2924" s="7">
        <f t="shared" si="183"/>
        <v>16</v>
      </c>
    </row>
    <row r="2925" spans="1:16" ht="15.75" customHeight="1" x14ac:dyDescent="0.15">
      <c r="A2925" s="13">
        <v>43999</v>
      </c>
      <c r="B2925" s="19" t="s">
        <v>5357</v>
      </c>
      <c r="C2925" s="7" t="s">
        <v>4669</v>
      </c>
      <c r="D2925" s="14">
        <v>7</v>
      </c>
      <c r="E2925" s="14" t="str">
        <f>_xlfn.XLOOKUP(D2925,'Meal Info'!$A$4:$A$19,'Meal Info'!$B$4:$B$19)</f>
        <v>Vegan</v>
      </c>
      <c r="F2925" s="14" t="str">
        <f>_xlfn.XLOOKUP(D2925,'Meal Info'!$A$4:$A$19,'Meal Info'!$C$4:$C$19)</f>
        <v>Josh</v>
      </c>
      <c r="G2925" s="7">
        <v>49.5</v>
      </c>
      <c r="H2925" s="7">
        <f t="shared" si="184"/>
        <v>4.95</v>
      </c>
      <c r="I2925" s="7">
        <f t="shared" si="185"/>
        <v>54.45</v>
      </c>
      <c r="J2925" s="7">
        <v>0.25</v>
      </c>
      <c r="K2925" s="7">
        <f t="shared" si="182"/>
        <v>12.375</v>
      </c>
      <c r="L2925" s="7" t="s">
        <v>31</v>
      </c>
      <c r="M2925" s="7">
        <v>9</v>
      </c>
      <c r="N2925" s="7">
        <f>INDEX('Delivery Distances'!$B$6:$K$20,MATCH('Sales Summary_working sheet'!L2925,'Delivery Distances'!$A$6:$A$20,0),MATCH('Sales Summary_working sheet'!M2925,'Delivery Distances'!$B$5:$K$5,0))</f>
        <v>14</v>
      </c>
      <c r="O2925" s="7" cm="1">
        <f t="array" ref="O2925">_xlfn.XLOOKUP(L2925,'Delivery Distances'!$A$6:$A$20,_xlfn.XLOOKUP('Sales Summary_working sheet'!M2925,'Delivery Distances'!$B$5:$K$5,'Delivery Distances'!$B$6:$K$20))</f>
        <v>14</v>
      </c>
      <c r="P2925" s="7">
        <f t="shared" si="183"/>
        <v>14</v>
      </c>
    </row>
    <row r="2926" spans="1:16" ht="15.75" customHeight="1" x14ac:dyDescent="0.15">
      <c r="A2926" s="13">
        <v>43999</v>
      </c>
      <c r="B2926" s="19" t="s">
        <v>5357</v>
      </c>
      <c r="C2926" s="7" t="s">
        <v>1429</v>
      </c>
      <c r="D2926" s="14">
        <v>7</v>
      </c>
      <c r="E2926" s="14" t="str">
        <f>_xlfn.XLOOKUP(D2926,'Meal Info'!$A$4:$A$19,'Meal Info'!$B$4:$B$19)</f>
        <v>Vegan</v>
      </c>
      <c r="F2926" s="14" t="str">
        <f>_xlfn.XLOOKUP(D2926,'Meal Info'!$A$4:$A$19,'Meal Info'!$C$4:$C$19)</f>
        <v>Josh</v>
      </c>
      <c r="G2926" s="7">
        <v>96.25</v>
      </c>
      <c r="H2926" s="7">
        <f t="shared" si="184"/>
        <v>9.625</v>
      </c>
      <c r="I2926" s="7">
        <f t="shared" si="185"/>
        <v>105.875</v>
      </c>
      <c r="J2926" s="7">
        <v>0.21</v>
      </c>
      <c r="K2926" s="7">
        <f t="shared" si="182"/>
        <v>20.212499999999999</v>
      </c>
      <c r="L2926" s="7" t="s">
        <v>31</v>
      </c>
      <c r="M2926" s="7">
        <v>6</v>
      </c>
      <c r="N2926" s="7">
        <f>INDEX('Delivery Distances'!$B$6:$K$20,MATCH('Sales Summary_working sheet'!L2926,'Delivery Distances'!$A$6:$A$20,0),MATCH('Sales Summary_working sheet'!M2926,'Delivery Distances'!$B$5:$K$5,0))</f>
        <v>17</v>
      </c>
      <c r="O2926" s="7" cm="1">
        <f t="array" ref="O2926">_xlfn.XLOOKUP(L2926,'Delivery Distances'!$A$6:$A$20,_xlfn.XLOOKUP('Sales Summary_working sheet'!M2926,'Delivery Distances'!$B$5:$K$5,'Delivery Distances'!$B$6:$K$20))</f>
        <v>17</v>
      </c>
      <c r="P2926" s="7">
        <f t="shared" si="183"/>
        <v>15.5</v>
      </c>
    </row>
    <row r="2927" spans="1:16" ht="15.75" customHeight="1" x14ac:dyDescent="0.15">
      <c r="A2927" s="13">
        <v>43999</v>
      </c>
      <c r="B2927" s="19" t="s">
        <v>5357</v>
      </c>
      <c r="C2927" s="7" t="s">
        <v>4080</v>
      </c>
      <c r="D2927" s="14">
        <v>2</v>
      </c>
      <c r="E2927" s="14" t="str">
        <f>_xlfn.XLOOKUP(D2927,'Meal Info'!$A$4:$A$19,'Meal Info'!$B$4:$B$19)</f>
        <v>Tuna</v>
      </c>
      <c r="F2927" s="14" t="str">
        <f>_xlfn.XLOOKUP(D2927,'Meal Info'!$A$4:$A$19,'Meal Info'!$C$4:$C$19)</f>
        <v>Josh</v>
      </c>
      <c r="G2927" s="7">
        <v>63.46</v>
      </c>
      <c r="H2927" s="7">
        <f t="shared" si="184"/>
        <v>6.3460000000000001</v>
      </c>
      <c r="I2927" s="7">
        <f t="shared" si="185"/>
        <v>69.805999999999997</v>
      </c>
      <c r="J2927" s="7">
        <v>0.16</v>
      </c>
      <c r="K2927" s="7">
        <f t="shared" si="182"/>
        <v>10.153600000000001</v>
      </c>
      <c r="L2927" s="7" t="s">
        <v>5083</v>
      </c>
      <c r="M2927" s="7">
        <v>7</v>
      </c>
      <c r="N2927" s="7">
        <f>INDEX('Delivery Distances'!$B$6:$K$20,MATCH('Sales Summary_working sheet'!L2927,'Delivery Distances'!$A$6:$A$20,0),MATCH('Sales Summary_working sheet'!M2927,'Delivery Distances'!$B$5:$K$5,0))</f>
        <v>3</v>
      </c>
      <c r="O2927" s="7" cm="1">
        <f t="array" ref="O2927">_xlfn.XLOOKUP(L2927,'Delivery Distances'!$A$6:$A$20,_xlfn.XLOOKUP('Sales Summary_working sheet'!M2927,'Delivery Distances'!$B$5:$K$5,'Delivery Distances'!$B$6:$K$20))</f>
        <v>3</v>
      </c>
      <c r="P2927" s="7">
        <f t="shared" si="183"/>
        <v>7</v>
      </c>
    </row>
    <row r="2928" spans="1:16" ht="15.75" customHeight="1" x14ac:dyDescent="0.15">
      <c r="A2928" s="13">
        <v>43999</v>
      </c>
      <c r="B2928" s="19" t="s">
        <v>5357</v>
      </c>
      <c r="C2928" s="7" t="s">
        <v>350</v>
      </c>
      <c r="D2928" s="14">
        <v>11</v>
      </c>
      <c r="E2928" s="14" t="str">
        <f>_xlfn.XLOOKUP(D2928,'Meal Info'!$A$4:$A$19,'Meal Info'!$B$4:$B$19)</f>
        <v>Vitamin boost</v>
      </c>
      <c r="F2928" s="14" t="str">
        <f>_xlfn.XLOOKUP(D2928,'Meal Info'!$A$4:$A$19,'Meal Info'!$C$4:$C$19)</f>
        <v>Josh</v>
      </c>
      <c r="G2928" s="7">
        <v>1.23</v>
      </c>
      <c r="H2928" s="7">
        <f t="shared" si="184"/>
        <v>0.123</v>
      </c>
      <c r="I2928" s="7">
        <f t="shared" si="185"/>
        <v>1.353</v>
      </c>
      <c r="J2928" s="7">
        <v>0.37</v>
      </c>
      <c r="K2928" s="7">
        <f t="shared" si="182"/>
        <v>0.4551</v>
      </c>
      <c r="L2928" s="7" t="s">
        <v>30</v>
      </c>
      <c r="M2928" s="7">
        <v>3</v>
      </c>
      <c r="N2928" s="7">
        <f>INDEX('Delivery Distances'!$B$6:$K$20,MATCH('Sales Summary_working sheet'!L2928,'Delivery Distances'!$A$6:$A$20,0),MATCH('Sales Summary_working sheet'!M2928,'Delivery Distances'!$B$5:$K$5,0))</f>
        <v>9</v>
      </c>
      <c r="O2928" s="7" cm="1">
        <f t="array" ref="O2928">_xlfn.XLOOKUP(L2928,'Delivery Distances'!$A$6:$A$20,_xlfn.XLOOKUP('Sales Summary_working sheet'!M2928,'Delivery Distances'!$B$5:$K$5,'Delivery Distances'!$B$6:$K$20))</f>
        <v>9</v>
      </c>
      <c r="P2928" s="7">
        <f t="shared" si="183"/>
        <v>11.5</v>
      </c>
    </row>
    <row r="2929" spans="1:16" ht="15.75" customHeight="1" x14ac:dyDescent="0.15">
      <c r="A2929" s="13">
        <v>43999</v>
      </c>
      <c r="B2929" s="19" t="s">
        <v>5357</v>
      </c>
      <c r="C2929" s="7" t="s">
        <v>3938</v>
      </c>
      <c r="D2929" s="14">
        <v>11</v>
      </c>
      <c r="E2929" s="14" t="str">
        <f>_xlfn.XLOOKUP(D2929,'Meal Info'!$A$4:$A$19,'Meal Info'!$B$4:$B$19)</f>
        <v>Vitamin boost</v>
      </c>
      <c r="F2929" s="14" t="str">
        <f>_xlfn.XLOOKUP(D2929,'Meal Info'!$A$4:$A$19,'Meal Info'!$C$4:$C$19)</f>
        <v>Josh</v>
      </c>
      <c r="G2929" s="7">
        <v>35.89</v>
      </c>
      <c r="H2929" s="7">
        <f t="shared" si="184"/>
        <v>3.5890000000000004</v>
      </c>
      <c r="I2929" s="7">
        <f t="shared" si="185"/>
        <v>39.478999999999999</v>
      </c>
      <c r="J2929" s="7">
        <v>0.13</v>
      </c>
      <c r="K2929" s="7">
        <f t="shared" si="182"/>
        <v>4.6657000000000002</v>
      </c>
      <c r="L2929" s="7" t="s">
        <v>5075</v>
      </c>
      <c r="M2929" s="7">
        <v>8</v>
      </c>
      <c r="N2929" s="7">
        <f>INDEX('Delivery Distances'!$B$6:$K$20,MATCH('Sales Summary_working sheet'!L2929,'Delivery Distances'!$A$6:$A$20,0),MATCH('Sales Summary_working sheet'!M2929,'Delivery Distances'!$B$5:$K$5,0))</f>
        <v>2</v>
      </c>
      <c r="O2929" s="7" cm="1">
        <f t="array" ref="O2929">_xlfn.XLOOKUP(L2929,'Delivery Distances'!$A$6:$A$20,_xlfn.XLOOKUP('Sales Summary_working sheet'!M2929,'Delivery Distances'!$B$5:$K$5,'Delivery Distances'!$B$6:$K$20))</f>
        <v>2</v>
      </c>
      <c r="P2929" s="7">
        <f t="shared" si="183"/>
        <v>6</v>
      </c>
    </row>
    <row r="2930" spans="1:16" ht="15.75" customHeight="1" x14ac:dyDescent="0.15">
      <c r="A2930" s="13">
        <v>43999</v>
      </c>
      <c r="B2930" s="19" t="s">
        <v>5357</v>
      </c>
      <c r="C2930" s="7" t="s">
        <v>947</v>
      </c>
      <c r="D2930" s="14">
        <v>7</v>
      </c>
      <c r="E2930" s="14" t="str">
        <f>_xlfn.XLOOKUP(D2930,'Meal Info'!$A$4:$A$19,'Meal Info'!$B$4:$B$19)</f>
        <v>Vegan</v>
      </c>
      <c r="F2930" s="14" t="str">
        <f>_xlfn.XLOOKUP(D2930,'Meal Info'!$A$4:$A$19,'Meal Info'!$C$4:$C$19)</f>
        <v>Josh</v>
      </c>
      <c r="G2930" s="7">
        <v>32.24</v>
      </c>
      <c r="H2930" s="7">
        <f t="shared" si="184"/>
        <v>3.2240000000000002</v>
      </c>
      <c r="I2930" s="7">
        <f t="shared" si="185"/>
        <v>35.463999999999999</v>
      </c>
      <c r="J2930" s="7">
        <v>0.3</v>
      </c>
      <c r="K2930" s="7">
        <f t="shared" si="182"/>
        <v>9.6720000000000006</v>
      </c>
      <c r="L2930" s="7" t="s">
        <v>5082</v>
      </c>
      <c r="M2930" s="7">
        <v>1</v>
      </c>
      <c r="N2930" s="7">
        <f>INDEX('Delivery Distances'!$B$6:$K$20,MATCH('Sales Summary_working sheet'!L2930,'Delivery Distances'!$A$6:$A$20,0),MATCH('Sales Summary_working sheet'!M2930,'Delivery Distances'!$B$5:$K$5,0))</f>
        <v>3</v>
      </c>
      <c r="O2930" s="7" cm="1">
        <f t="array" ref="O2930">_xlfn.XLOOKUP(L2930,'Delivery Distances'!$A$6:$A$20,_xlfn.XLOOKUP('Sales Summary_working sheet'!M2930,'Delivery Distances'!$B$5:$K$5,'Delivery Distances'!$B$6:$K$20))</f>
        <v>3</v>
      </c>
      <c r="P2930" s="7">
        <f t="shared" si="183"/>
        <v>7</v>
      </c>
    </row>
    <row r="2931" spans="1:16" ht="15.75" customHeight="1" x14ac:dyDescent="0.15">
      <c r="A2931" s="13">
        <v>43999</v>
      </c>
      <c r="B2931" s="19" t="s">
        <v>5357</v>
      </c>
      <c r="C2931" s="7" t="s">
        <v>4270</v>
      </c>
      <c r="D2931" s="14">
        <v>11</v>
      </c>
      <c r="E2931" s="14" t="str">
        <f>_xlfn.XLOOKUP(D2931,'Meal Info'!$A$4:$A$19,'Meal Info'!$B$4:$B$19)</f>
        <v>Vitamin boost</v>
      </c>
      <c r="F2931" s="14" t="str">
        <f>_xlfn.XLOOKUP(D2931,'Meal Info'!$A$4:$A$19,'Meal Info'!$C$4:$C$19)</f>
        <v>Josh</v>
      </c>
      <c r="G2931" s="7">
        <v>91.47</v>
      </c>
      <c r="H2931" s="7">
        <f t="shared" si="184"/>
        <v>9.1470000000000002</v>
      </c>
      <c r="I2931" s="7">
        <f t="shared" si="185"/>
        <v>100.617</v>
      </c>
      <c r="J2931" s="7">
        <v>0.25</v>
      </c>
      <c r="K2931" s="7">
        <f t="shared" si="182"/>
        <v>22.8675</v>
      </c>
      <c r="L2931" s="7" t="s">
        <v>5076</v>
      </c>
      <c r="M2931" s="7">
        <v>4</v>
      </c>
      <c r="N2931" s="7">
        <f>INDEX('Delivery Distances'!$B$6:$K$20,MATCH('Sales Summary_working sheet'!L2931,'Delivery Distances'!$A$6:$A$20,0),MATCH('Sales Summary_working sheet'!M2931,'Delivery Distances'!$B$5:$K$5,0))</f>
        <v>11</v>
      </c>
      <c r="O2931" s="7" cm="1">
        <f t="array" ref="O2931">_xlfn.XLOOKUP(L2931,'Delivery Distances'!$A$6:$A$20,_xlfn.XLOOKUP('Sales Summary_working sheet'!M2931,'Delivery Distances'!$B$5:$K$5,'Delivery Distances'!$B$6:$K$20))</f>
        <v>11</v>
      </c>
      <c r="P2931" s="7">
        <f t="shared" si="183"/>
        <v>12.5</v>
      </c>
    </row>
    <row r="2932" spans="1:16" ht="15.75" customHeight="1" x14ac:dyDescent="0.15">
      <c r="A2932" s="13">
        <v>43999</v>
      </c>
      <c r="B2932" s="19" t="s">
        <v>5357</v>
      </c>
      <c r="C2932" s="7" t="s">
        <v>1662</v>
      </c>
      <c r="D2932" s="14">
        <v>2</v>
      </c>
      <c r="E2932" s="14" t="str">
        <f>_xlfn.XLOOKUP(D2932,'Meal Info'!$A$4:$A$19,'Meal Info'!$B$4:$B$19)</f>
        <v>Tuna</v>
      </c>
      <c r="F2932" s="14" t="str">
        <f>_xlfn.XLOOKUP(D2932,'Meal Info'!$A$4:$A$19,'Meal Info'!$C$4:$C$19)</f>
        <v>Josh</v>
      </c>
      <c r="G2932" s="7">
        <v>16.02</v>
      </c>
      <c r="H2932" s="7">
        <f t="shared" si="184"/>
        <v>1.6020000000000001</v>
      </c>
      <c r="I2932" s="7">
        <f t="shared" si="185"/>
        <v>17.622</v>
      </c>
      <c r="J2932" s="7">
        <v>0.06</v>
      </c>
      <c r="K2932" s="7">
        <f t="shared" si="182"/>
        <v>0.96119999999999994</v>
      </c>
      <c r="L2932" s="7" t="s">
        <v>31</v>
      </c>
      <c r="M2932" s="7">
        <v>4</v>
      </c>
      <c r="N2932" s="7">
        <f>INDEX('Delivery Distances'!$B$6:$K$20,MATCH('Sales Summary_working sheet'!L2932,'Delivery Distances'!$A$6:$A$20,0),MATCH('Sales Summary_working sheet'!M2932,'Delivery Distances'!$B$5:$K$5,0))</f>
        <v>8</v>
      </c>
      <c r="O2932" s="7" cm="1">
        <f t="array" ref="O2932">_xlfn.XLOOKUP(L2932,'Delivery Distances'!$A$6:$A$20,_xlfn.XLOOKUP('Sales Summary_working sheet'!M2932,'Delivery Distances'!$B$5:$K$5,'Delivery Distances'!$B$6:$K$20))</f>
        <v>8</v>
      </c>
      <c r="P2932" s="7">
        <f t="shared" si="183"/>
        <v>11</v>
      </c>
    </row>
    <row r="2933" spans="1:16" ht="15.75" customHeight="1" x14ac:dyDescent="0.15">
      <c r="A2933" s="13">
        <v>43999</v>
      </c>
      <c r="B2933" s="19" t="s">
        <v>5357</v>
      </c>
      <c r="C2933" s="7" t="s">
        <v>3286</v>
      </c>
      <c r="D2933" s="14">
        <v>2</v>
      </c>
      <c r="E2933" s="14" t="str">
        <f>_xlfn.XLOOKUP(D2933,'Meal Info'!$A$4:$A$19,'Meal Info'!$B$4:$B$19)</f>
        <v>Tuna</v>
      </c>
      <c r="F2933" s="14" t="str">
        <f>_xlfn.XLOOKUP(D2933,'Meal Info'!$A$4:$A$19,'Meal Info'!$C$4:$C$19)</f>
        <v>Josh</v>
      </c>
      <c r="G2933" s="7">
        <v>63.06</v>
      </c>
      <c r="H2933" s="7">
        <f t="shared" si="184"/>
        <v>6.3060000000000009</v>
      </c>
      <c r="I2933" s="7">
        <f t="shared" si="185"/>
        <v>69.366</v>
      </c>
      <c r="J2933" s="7">
        <v>0.24</v>
      </c>
      <c r="K2933" s="7">
        <f t="shared" si="182"/>
        <v>15.134399999999999</v>
      </c>
      <c r="L2933" s="7" t="s">
        <v>5078</v>
      </c>
      <c r="M2933" s="7">
        <v>10</v>
      </c>
      <c r="N2933" s="7">
        <f>INDEX('Delivery Distances'!$B$6:$K$20,MATCH('Sales Summary_working sheet'!L2933,'Delivery Distances'!$A$6:$A$20,0),MATCH('Sales Summary_working sheet'!M2933,'Delivery Distances'!$B$5:$K$5,0))</f>
        <v>6</v>
      </c>
      <c r="O2933" s="7" cm="1">
        <f t="array" ref="O2933">_xlfn.XLOOKUP(L2933,'Delivery Distances'!$A$6:$A$20,_xlfn.XLOOKUP('Sales Summary_working sheet'!M2933,'Delivery Distances'!$B$5:$K$5,'Delivery Distances'!$B$6:$K$20))</f>
        <v>6</v>
      </c>
      <c r="P2933" s="7">
        <f t="shared" si="183"/>
        <v>10</v>
      </c>
    </row>
    <row r="2934" spans="1:16" ht="15.75" customHeight="1" x14ac:dyDescent="0.15">
      <c r="A2934" s="13">
        <v>43999</v>
      </c>
      <c r="B2934" s="19" t="s">
        <v>5357</v>
      </c>
      <c r="C2934" s="7" t="s">
        <v>4998</v>
      </c>
      <c r="D2934" s="14">
        <v>2</v>
      </c>
      <c r="E2934" s="14" t="str">
        <f>_xlfn.XLOOKUP(D2934,'Meal Info'!$A$4:$A$19,'Meal Info'!$B$4:$B$19)</f>
        <v>Tuna</v>
      </c>
      <c r="F2934" s="14" t="str">
        <f>_xlfn.XLOOKUP(D2934,'Meal Info'!$A$4:$A$19,'Meal Info'!$C$4:$C$19)</f>
        <v>Josh</v>
      </c>
      <c r="G2934" s="7">
        <v>34.119999999999997</v>
      </c>
      <c r="H2934" s="7">
        <f t="shared" si="184"/>
        <v>3.4119999999999999</v>
      </c>
      <c r="I2934" s="7">
        <f t="shared" si="185"/>
        <v>37.531999999999996</v>
      </c>
      <c r="J2934" s="7">
        <v>0.33</v>
      </c>
      <c r="K2934" s="7">
        <f t="shared" si="182"/>
        <v>11.259599999999999</v>
      </c>
      <c r="L2934" s="7" t="s">
        <v>5083</v>
      </c>
      <c r="M2934" s="7">
        <v>1</v>
      </c>
      <c r="N2934" s="7">
        <f>INDEX('Delivery Distances'!$B$6:$K$20,MATCH('Sales Summary_working sheet'!L2934,'Delivery Distances'!$A$6:$A$20,0),MATCH('Sales Summary_working sheet'!M2934,'Delivery Distances'!$B$5:$K$5,0))</f>
        <v>3</v>
      </c>
      <c r="O2934" s="7" cm="1">
        <f t="array" ref="O2934">_xlfn.XLOOKUP(L2934,'Delivery Distances'!$A$6:$A$20,_xlfn.XLOOKUP('Sales Summary_working sheet'!M2934,'Delivery Distances'!$B$5:$K$5,'Delivery Distances'!$B$6:$K$20))</f>
        <v>3</v>
      </c>
      <c r="P2934" s="7">
        <f t="shared" si="183"/>
        <v>7</v>
      </c>
    </row>
    <row r="2935" spans="1:16" ht="15.75" customHeight="1" x14ac:dyDescent="0.15">
      <c r="A2935" s="13">
        <v>43999</v>
      </c>
      <c r="B2935" s="19" t="s">
        <v>5357</v>
      </c>
      <c r="C2935" s="7" t="s">
        <v>3990</v>
      </c>
      <c r="D2935" s="14">
        <v>2</v>
      </c>
      <c r="E2935" s="14" t="str">
        <f>_xlfn.XLOOKUP(D2935,'Meal Info'!$A$4:$A$19,'Meal Info'!$B$4:$B$19)</f>
        <v>Tuna</v>
      </c>
      <c r="F2935" s="14" t="str">
        <f>_xlfn.XLOOKUP(D2935,'Meal Info'!$A$4:$A$19,'Meal Info'!$C$4:$C$19)</f>
        <v>Josh</v>
      </c>
      <c r="G2935" s="7">
        <v>30.18</v>
      </c>
      <c r="H2935" s="7">
        <f t="shared" si="184"/>
        <v>3.0180000000000002</v>
      </c>
      <c r="I2935" s="7">
        <f t="shared" si="185"/>
        <v>33.198</v>
      </c>
      <c r="J2935" s="7">
        <v>0.12</v>
      </c>
      <c r="K2935" s="7">
        <f t="shared" si="182"/>
        <v>3.6215999999999999</v>
      </c>
      <c r="L2935" s="7" t="s">
        <v>5078</v>
      </c>
      <c r="M2935" s="7">
        <v>4</v>
      </c>
      <c r="N2935" s="7">
        <f>INDEX('Delivery Distances'!$B$6:$K$20,MATCH('Sales Summary_working sheet'!L2935,'Delivery Distances'!$A$6:$A$20,0),MATCH('Sales Summary_working sheet'!M2935,'Delivery Distances'!$B$5:$K$5,0))</f>
        <v>1</v>
      </c>
      <c r="O2935" s="7" cm="1">
        <f t="array" ref="O2935">_xlfn.XLOOKUP(L2935,'Delivery Distances'!$A$6:$A$20,_xlfn.XLOOKUP('Sales Summary_working sheet'!M2935,'Delivery Distances'!$B$5:$K$5,'Delivery Distances'!$B$6:$K$20))</f>
        <v>1</v>
      </c>
      <c r="P2935" s="7">
        <f t="shared" si="183"/>
        <v>3</v>
      </c>
    </row>
    <row r="2936" spans="1:16" ht="15.75" customHeight="1" x14ac:dyDescent="0.15">
      <c r="A2936" s="13">
        <v>43999</v>
      </c>
      <c r="B2936" s="19" t="s">
        <v>5357</v>
      </c>
      <c r="C2936" s="7" t="s">
        <v>4371</v>
      </c>
      <c r="D2936" s="14">
        <v>7</v>
      </c>
      <c r="E2936" s="14" t="str">
        <f>_xlfn.XLOOKUP(D2936,'Meal Info'!$A$4:$A$19,'Meal Info'!$B$4:$B$19)</f>
        <v>Vegan</v>
      </c>
      <c r="F2936" s="14" t="str">
        <f>_xlfn.XLOOKUP(D2936,'Meal Info'!$A$4:$A$19,'Meal Info'!$C$4:$C$19)</f>
        <v>Josh</v>
      </c>
      <c r="G2936" s="7">
        <v>2.42</v>
      </c>
      <c r="H2936" s="7">
        <f t="shared" si="184"/>
        <v>0.24199999999999999</v>
      </c>
      <c r="I2936" s="7">
        <f t="shared" si="185"/>
        <v>2.6619999999999999</v>
      </c>
      <c r="J2936" s="7">
        <v>0.17</v>
      </c>
      <c r="K2936" s="7">
        <f t="shared" si="182"/>
        <v>0.41140000000000004</v>
      </c>
      <c r="L2936" s="7" t="s">
        <v>5075</v>
      </c>
      <c r="M2936" s="7">
        <v>1</v>
      </c>
      <c r="N2936" s="7">
        <f>INDEX('Delivery Distances'!$B$6:$K$20,MATCH('Sales Summary_working sheet'!L2936,'Delivery Distances'!$A$6:$A$20,0),MATCH('Sales Summary_working sheet'!M2936,'Delivery Distances'!$B$5:$K$5,0))</f>
        <v>3</v>
      </c>
      <c r="O2936" s="7" cm="1">
        <f t="array" ref="O2936">_xlfn.XLOOKUP(L2936,'Delivery Distances'!$A$6:$A$20,_xlfn.XLOOKUP('Sales Summary_working sheet'!M2936,'Delivery Distances'!$B$5:$K$5,'Delivery Distances'!$B$6:$K$20))</f>
        <v>3</v>
      </c>
      <c r="P2936" s="7">
        <f t="shared" si="183"/>
        <v>7</v>
      </c>
    </row>
    <row r="2937" spans="1:16" ht="15.75" customHeight="1" x14ac:dyDescent="0.15">
      <c r="A2937" s="13">
        <v>43999</v>
      </c>
      <c r="B2937" s="19" t="s">
        <v>5357</v>
      </c>
      <c r="C2937" s="7" t="s">
        <v>329</v>
      </c>
      <c r="D2937" s="14">
        <v>11</v>
      </c>
      <c r="E2937" s="14" t="str">
        <f>_xlfn.XLOOKUP(D2937,'Meal Info'!$A$4:$A$19,'Meal Info'!$B$4:$B$19)</f>
        <v>Vitamin boost</v>
      </c>
      <c r="F2937" s="14" t="str">
        <f>_xlfn.XLOOKUP(D2937,'Meal Info'!$A$4:$A$19,'Meal Info'!$C$4:$C$19)</f>
        <v>Josh</v>
      </c>
      <c r="G2937" s="7">
        <v>35.299999999999997</v>
      </c>
      <c r="H2937" s="7">
        <f t="shared" si="184"/>
        <v>3.53</v>
      </c>
      <c r="I2937" s="7">
        <f t="shared" si="185"/>
        <v>38.83</v>
      </c>
      <c r="J2937" s="7">
        <v>0.02</v>
      </c>
      <c r="K2937" s="7">
        <f t="shared" si="182"/>
        <v>0.70599999999999996</v>
      </c>
      <c r="L2937" s="7" t="s">
        <v>5075</v>
      </c>
      <c r="M2937" s="7">
        <v>6</v>
      </c>
      <c r="N2937" s="7">
        <f>INDEX('Delivery Distances'!$B$6:$K$20,MATCH('Sales Summary_working sheet'!L2937,'Delivery Distances'!$A$6:$A$20,0),MATCH('Sales Summary_working sheet'!M2937,'Delivery Distances'!$B$5:$K$5,0))</f>
        <v>11</v>
      </c>
      <c r="O2937" s="7" cm="1">
        <f t="array" ref="O2937">_xlfn.XLOOKUP(L2937,'Delivery Distances'!$A$6:$A$20,_xlfn.XLOOKUP('Sales Summary_working sheet'!M2937,'Delivery Distances'!$B$5:$K$5,'Delivery Distances'!$B$6:$K$20))</f>
        <v>11</v>
      </c>
      <c r="P2937" s="7">
        <f t="shared" si="183"/>
        <v>12.5</v>
      </c>
    </row>
    <row r="2938" spans="1:16" ht="15.75" customHeight="1" x14ac:dyDescent="0.15">
      <c r="A2938" s="13">
        <v>43999</v>
      </c>
      <c r="B2938" s="19" t="s">
        <v>5357</v>
      </c>
      <c r="C2938" s="7" t="s">
        <v>4993</v>
      </c>
      <c r="D2938" s="14">
        <v>2</v>
      </c>
      <c r="E2938" s="14" t="str">
        <f>_xlfn.XLOOKUP(D2938,'Meal Info'!$A$4:$A$19,'Meal Info'!$B$4:$B$19)</f>
        <v>Tuna</v>
      </c>
      <c r="F2938" s="14" t="str">
        <f>_xlfn.XLOOKUP(D2938,'Meal Info'!$A$4:$A$19,'Meal Info'!$C$4:$C$19)</f>
        <v>Josh</v>
      </c>
      <c r="G2938" s="7">
        <v>7.97</v>
      </c>
      <c r="H2938" s="7">
        <f t="shared" si="184"/>
        <v>0.79700000000000004</v>
      </c>
      <c r="I2938" s="7">
        <f t="shared" si="185"/>
        <v>8.7669999999999995</v>
      </c>
      <c r="J2938" s="7">
        <v>0.11</v>
      </c>
      <c r="K2938" s="7">
        <f t="shared" si="182"/>
        <v>0.87669999999999992</v>
      </c>
      <c r="L2938" s="7" t="s">
        <v>26</v>
      </c>
      <c r="M2938" s="7">
        <v>8</v>
      </c>
      <c r="N2938" s="7">
        <f>INDEX('Delivery Distances'!$B$6:$K$20,MATCH('Sales Summary_working sheet'!L2938,'Delivery Distances'!$A$6:$A$20,0),MATCH('Sales Summary_working sheet'!M2938,'Delivery Distances'!$B$5:$K$5,0))</f>
        <v>2</v>
      </c>
      <c r="O2938" s="7" cm="1">
        <f t="array" ref="O2938">_xlfn.XLOOKUP(L2938,'Delivery Distances'!$A$6:$A$20,_xlfn.XLOOKUP('Sales Summary_working sheet'!M2938,'Delivery Distances'!$B$5:$K$5,'Delivery Distances'!$B$6:$K$20))</f>
        <v>2</v>
      </c>
      <c r="P2938" s="7">
        <f t="shared" si="183"/>
        <v>6</v>
      </c>
    </row>
    <row r="2939" spans="1:16" ht="15.75" customHeight="1" x14ac:dyDescent="0.15">
      <c r="A2939" s="13">
        <v>43999</v>
      </c>
      <c r="B2939" s="19" t="s">
        <v>5357</v>
      </c>
      <c r="C2939" s="7" t="s">
        <v>3001</v>
      </c>
      <c r="D2939" s="14">
        <v>7</v>
      </c>
      <c r="E2939" s="14" t="str">
        <f>_xlfn.XLOOKUP(D2939,'Meal Info'!$A$4:$A$19,'Meal Info'!$B$4:$B$19)</f>
        <v>Vegan</v>
      </c>
      <c r="F2939" s="14" t="str">
        <f>_xlfn.XLOOKUP(D2939,'Meal Info'!$A$4:$A$19,'Meal Info'!$C$4:$C$19)</f>
        <v>Josh</v>
      </c>
      <c r="G2939" s="7">
        <v>33.25</v>
      </c>
      <c r="H2939" s="7">
        <f t="shared" si="184"/>
        <v>3.3250000000000002</v>
      </c>
      <c r="I2939" s="7">
        <f t="shared" si="185"/>
        <v>36.575000000000003</v>
      </c>
      <c r="J2939" s="7">
        <v>0.3</v>
      </c>
      <c r="K2939" s="7">
        <f t="shared" si="182"/>
        <v>9.9749999999999996</v>
      </c>
      <c r="L2939" s="7" t="s">
        <v>28</v>
      </c>
      <c r="M2939" s="7">
        <v>1</v>
      </c>
      <c r="N2939" s="7">
        <f>INDEX('Delivery Distances'!$B$6:$K$20,MATCH('Sales Summary_working sheet'!L2939,'Delivery Distances'!$A$6:$A$20,0),MATCH('Sales Summary_working sheet'!M2939,'Delivery Distances'!$B$5:$K$5,0))</f>
        <v>18</v>
      </c>
      <c r="O2939" s="7" cm="1">
        <f t="array" ref="O2939">_xlfn.XLOOKUP(L2939,'Delivery Distances'!$A$6:$A$20,_xlfn.XLOOKUP('Sales Summary_working sheet'!M2939,'Delivery Distances'!$B$5:$K$5,'Delivery Distances'!$B$6:$K$20))</f>
        <v>18</v>
      </c>
      <c r="P2939" s="7">
        <f t="shared" si="183"/>
        <v>16</v>
      </c>
    </row>
    <row r="2940" spans="1:16" ht="15.75" customHeight="1" x14ac:dyDescent="0.15">
      <c r="A2940" s="13">
        <v>43999</v>
      </c>
      <c r="B2940" s="19" t="s">
        <v>5357</v>
      </c>
      <c r="C2940" s="7" t="s">
        <v>4124</v>
      </c>
      <c r="D2940" s="14">
        <v>2</v>
      </c>
      <c r="E2940" s="14" t="str">
        <f>_xlfn.XLOOKUP(D2940,'Meal Info'!$A$4:$A$19,'Meal Info'!$B$4:$B$19)</f>
        <v>Tuna</v>
      </c>
      <c r="F2940" s="14" t="str">
        <f>_xlfn.XLOOKUP(D2940,'Meal Info'!$A$4:$A$19,'Meal Info'!$C$4:$C$19)</f>
        <v>Josh</v>
      </c>
      <c r="G2940" s="7">
        <v>42.12</v>
      </c>
      <c r="H2940" s="7">
        <f t="shared" si="184"/>
        <v>4.2119999999999997</v>
      </c>
      <c r="I2940" s="7">
        <f t="shared" si="185"/>
        <v>46.331999999999994</v>
      </c>
      <c r="J2940" s="7">
        <v>0.12</v>
      </c>
      <c r="K2940" s="7">
        <f t="shared" si="182"/>
        <v>5.0543999999999993</v>
      </c>
      <c r="L2940" s="7" t="s">
        <v>5080</v>
      </c>
      <c r="M2940" s="7">
        <v>4</v>
      </c>
      <c r="N2940" s="7">
        <f>INDEX('Delivery Distances'!$B$6:$K$20,MATCH('Sales Summary_working sheet'!L2940,'Delivery Distances'!$A$6:$A$20,0),MATCH('Sales Summary_working sheet'!M2940,'Delivery Distances'!$B$5:$K$5,0))</f>
        <v>5</v>
      </c>
      <c r="O2940" s="7" cm="1">
        <f t="array" ref="O2940">_xlfn.XLOOKUP(L2940,'Delivery Distances'!$A$6:$A$20,_xlfn.XLOOKUP('Sales Summary_working sheet'!M2940,'Delivery Distances'!$B$5:$K$5,'Delivery Distances'!$B$6:$K$20))</f>
        <v>5</v>
      </c>
      <c r="P2940" s="7">
        <f t="shared" si="183"/>
        <v>9</v>
      </c>
    </row>
    <row r="2941" spans="1:16" ht="15.75" customHeight="1" x14ac:dyDescent="0.15">
      <c r="A2941" s="13">
        <v>43999</v>
      </c>
      <c r="B2941" s="19" t="s">
        <v>5357</v>
      </c>
      <c r="C2941" s="7" t="s">
        <v>2799</v>
      </c>
      <c r="D2941" s="14">
        <v>11</v>
      </c>
      <c r="E2941" s="14" t="str">
        <f>_xlfn.XLOOKUP(D2941,'Meal Info'!$A$4:$A$19,'Meal Info'!$B$4:$B$19)</f>
        <v>Vitamin boost</v>
      </c>
      <c r="F2941" s="14" t="str">
        <f>_xlfn.XLOOKUP(D2941,'Meal Info'!$A$4:$A$19,'Meal Info'!$C$4:$C$19)</f>
        <v>Josh</v>
      </c>
      <c r="G2941" s="7">
        <v>73.38</v>
      </c>
      <c r="H2941" s="7">
        <f t="shared" si="184"/>
        <v>7.3380000000000001</v>
      </c>
      <c r="I2941" s="7">
        <f t="shared" si="185"/>
        <v>80.717999999999989</v>
      </c>
      <c r="J2941" s="7">
        <v>0.23</v>
      </c>
      <c r="K2941" s="7">
        <f t="shared" si="182"/>
        <v>16.877399999999998</v>
      </c>
      <c r="L2941" s="7" t="s">
        <v>28</v>
      </c>
      <c r="M2941" s="7">
        <v>10</v>
      </c>
      <c r="N2941" s="7">
        <f>INDEX('Delivery Distances'!$B$6:$K$20,MATCH('Sales Summary_working sheet'!L2941,'Delivery Distances'!$A$6:$A$20,0),MATCH('Sales Summary_working sheet'!M2941,'Delivery Distances'!$B$5:$K$5,0))</f>
        <v>18</v>
      </c>
      <c r="O2941" s="7" cm="1">
        <f t="array" ref="O2941">_xlfn.XLOOKUP(L2941,'Delivery Distances'!$A$6:$A$20,_xlfn.XLOOKUP('Sales Summary_working sheet'!M2941,'Delivery Distances'!$B$5:$K$5,'Delivery Distances'!$B$6:$K$20))</f>
        <v>18</v>
      </c>
      <c r="P2941" s="7">
        <f t="shared" si="183"/>
        <v>16</v>
      </c>
    </row>
    <row r="2942" spans="1:16" ht="15.75" customHeight="1" x14ac:dyDescent="0.15">
      <c r="A2942" s="13">
        <v>43999</v>
      </c>
      <c r="B2942" s="19" t="s">
        <v>5357</v>
      </c>
      <c r="C2942" s="7" t="s">
        <v>4163</v>
      </c>
      <c r="D2942" s="14">
        <v>7</v>
      </c>
      <c r="E2942" s="14" t="str">
        <f>_xlfn.XLOOKUP(D2942,'Meal Info'!$A$4:$A$19,'Meal Info'!$B$4:$B$19)</f>
        <v>Vegan</v>
      </c>
      <c r="F2942" s="14" t="str">
        <f>_xlfn.XLOOKUP(D2942,'Meal Info'!$A$4:$A$19,'Meal Info'!$C$4:$C$19)</f>
        <v>Josh</v>
      </c>
      <c r="G2942" s="7">
        <v>46.61</v>
      </c>
      <c r="H2942" s="7">
        <f t="shared" si="184"/>
        <v>4.6610000000000005</v>
      </c>
      <c r="I2942" s="7">
        <f t="shared" si="185"/>
        <v>51.271000000000001</v>
      </c>
      <c r="J2942" s="7">
        <v>0.35</v>
      </c>
      <c r="K2942" s="7">
        <f t="shared" si="182"/>
        <v>16.313499999999998</v>
      </c>
      <c r="L2942" s="7" t="s">
        <v>31</v>
      </c>
      <c r="M2942" s="7">
        <v>4</v>
      </c>
      <c r="N2942" s="7">
        <f>INDEX('Delivery Distances'!$B$6:$K$20,MATCH('Sales Summary_working sheet'!L2942,'Delivery Distances'!$A$6:$A$20,0),MATCH('Sales Summary_working sheet'!M2942,'Delivery Distances'!$B$5:$K$5,0))</f>
        <v>8</v>
      </c>
      <c r="O2942" s="7" cm="1">
        <f t="array" ref="O2942">_xlfn.XLOOKUP(L2942,'Delivery Distances'!$A$6:$A$20,_xlfn.XLOOKUP('Sales Summary_working sheet'!M2942,'Delivery Distances'!$B$5:$K$5,'Delivery Distances'!$B$6:$K$20))</f>
        <v>8</v>
      </c>
      <c r="P2942" s="7">
        <f t="shared" si="183"/>
        <v>11</v>
      </c>
    </row>
    <row r="2943" spans="1:16" ht="15.75" customHeight="1" x14ac:dyDescent="0.15">
      <c r="A2943" s="13">
        <v>43999</v>
      </c>
      <c r="B2943" s="19" t="s">
        <v>5357</v>
      </c>
      <c r="C2943" s="7" t="s">
        <v>3965</v>
      </c>
      <c r="D2943" s="14">
        <v>2</v>
      </c>
      <c r="E2943" s="14" t="str">
        <f>_xlfn.XLOOKUP(D2943,'Meal Info'!$A$4:$A$19,'Meal Info'!$B$4:$B$19)</f>
        <v>Tuna</v>
      </c>
      <c r="F2943" s="14" t="str">
        <f>_xlfn.XLOOKUP(D2943,'Meal Info'!$A$4:$A$19,'Meal Info'!$C$4:$C$19)</f>
        <v>Josh</v>
      </c>
      <c r="G2943" s="7">
        <v>38.71</v>
      </c>
      <c r="H2943" s="7">
        <f t="shared" si="184"/>
        <v>3.8710000000000004</v>
      </c>
      <c r="I2943" s="7">
        <f t="shared" si="185"/>
        <v>42.581000000000003</v>
      </c>
      <c r="J2943" s="7">
        <v>0.1</v>
      </c>
      <c r="K2943" s="7">
        <f t="shared" si="182"/>
        <v>3.8710000000000004</v>
      </c>
      <c r="L2943" s="7" t="s">
        <v>5080</v>
      </c>
      <c r="M2943" s="7">
        <v>1</v>
      </c>
      <c r="N2943" s="7">
        <f>INDEX('Delivery Distances'!$B$6:$K$20,MATCH('Sales Summary_working sheet'!L2943,'Delivery Distances'!$A$6:$A$20,0),MATCH('Sales Summary_working sheet'!M2943,'Delivery Distances'!$B$5:$K$5,0))</f>
        <v>2</v>
      </c>
      <c r="O2943" s="7" cm="1">
        <f t="array" ref="O2943">_xlfn.XLOOKUP(L2943,'Delivery Distances'!$A$6:$A$20,_xlfn.XLOOKUP('Sales Summary_working sheet'!M2943,'Delivery Distances'!$B$5:$K$5,'Delivery Distances'!$B$6:$K$20))</f>
        <v>2</v>
      </c>
      <c r="P2943" s="7">
        <f t="shared" si="183"/>
        <v>6</v>
      </c>
    </row>
    <row r="2944" spans="1:16" ht="15.75" customHeight="1" x14ac:dyDescent="0.15">
      <c r="A2944" s="13">
        <v>43999</v>
      </c>
      <c r="B2944" s="19" t="s">
        <v>5357</v>
      </c>
      <c r="C2944" s="7" t="s">
        <v>4955</v>
      </c>
      <c r="D2944" s="14">
        <v>2</v>
      </c>
      <c r="E2944" s="14" t="str">
        <f>_xlfn.XLOOKUP(D2944,'Meal Info'!$A$4:$A$19,'Meal Info'!$B$4:$B$19)</f>
        <v>Tuna</v>
      </c>
      <c r="F2944" s="14" t="str">
        <f>_xlfn.XLOOKUP(D2944,'Meal Info'!$A$4:$A$19,'Meal Info'!$C$4:$C$19)</f>
        <v>Josh</v>
      </c>
      <c r="G2944" s="7">
        <v>18.5</v>
      </c>
      <c r="H2944" s="7">
        <f t="shared" si="184"/>
        <v>1.85</v>
      </c>
      <c r="I2944" s="7">
        <f t="shared" si="185"/>
        <v>20.350000000000001</v>
      </c>
      <c r="J2944" s="7">
        <v>0.18</v>
      </c>
      <c r="K2944" s="7">
        <f t="shared" si="182"/>
        <v>3.33</v>
      </c>
      <c r="L2944" s="7" t="s">
        <v>5080</v>
      </c>
      <c r="M2944" s="7">
        <v>4</v>
      </c>
      <c r="N2944" s="7">
        <f>INDEX('Delivery Distances'!$B$6:$K$20,MATCH('Sales Summary_working sheet'!L2944,'Delivery Distances'!$A$6:$A$20,0),MATCH('Sales Summary_working sheet'!M2944,'Delivery Distances'!$B$5:$K$5,0))</f>
        <v>5</v>
      </c>
      <c r="O2944" s="7" cm="1">
        <f t="array" ref="O2944">_xlfn.XLOOKUP(L2944,'Delivery Distances'!$A$6:$A$20,_xlfn.XLOOKUP('Sales Summary_working sheet'!M2944,'Delivery Distances'!$B$5:$K$5,'Delivery Distances'!$B$6:$K$20))</f>
        <v>5</v>
      </c>
      <c r="P2944" s="7">
        <f t="shared" si="183"/>
        <v>9</v>
      </c>
    </row>
    <row r="2945" spans="1:16" ht="15.75" customHeight="1" x14ac:dyDescent="0.15">
      <c r="A2945" s="13">
        <v>43999</v>
      </c>
      <c r="B2945" s="19" t="s">
        <v>5357</v>
      </c>
      <c r="C2945" s="7" t="s">
        <v>2907</v>
      </c>
      <c r="D2945" s="14">
        <v>2</v>
      </c>
      <c r="E2945" s="14" t="str">
        <f>_xlfn.XLOOKUP(D2945,'Meal Info'!$A$4:$A$19,'Meal Info'!$B$4:$B$19)</f>
        <v>Tuna</v>
      </c>
      <c r="F2945" s="14" t="str">
        <f>_xlfn.XLOOKUP(D2945,'Meal Info'!$A$4:$A$19,'Meal Info'!$C$4:$C$19)</f>
        <v>Josh</v>
      </c>
      <c r="G2945" s="7">
        <v>94.87</v>
      </c>
      <c r="H2945" s="7">
        <f t="shared" si="184"/>
        <v>9.4870000000000001</v>
      </c>
      <c r="I2945" s="7">
        <f t="shared" si="185"/>
        <v>104.357</v>
      </c>
      <c r="J2945" s="7">
        <v>0.01</v>
      </c>
      <c r="K2945" s="7">
        <f t="shared" si="182"/>
        <v>0.9487000000000001</v>
      </c>
      <c r="L2945" s="7" t="s">
        <v>31</v>
      </c>
      <c r="M2945" s="7">
        <v>5</v>
      </c>
      <c r="N2945" s="7">
        <f>INDEX('Delivery Distances'!$B$6:$K$20,MATCH('Sales Summary_working sheet'!L2945,'Delivery Distances'!$A$6:$A$20,0),MATCH('Sales Summary_working sheet'!M2945,'Delivery Distances'!$B$5:$K$5,0))</f>
        <v>3</v>
      </c>
      <c r="O2945" s="7" cm="1">
        <f t="array" ref="O2945">_xlfn.XLOOKUP(L2945,'Delivery Distances'!$A$6:$A$20,_xlfn.XLOOKUP('Sales Summary_working sheet'!M2945,'Delivery Distances'!$B$5:$K$5,'Delivery Distances'!$B$6:$K$20))</f>
        <v>3</v>
      </c>
      <c r="P2945" s="7">
        <f t="shared" si="183"/>
        <v>7</v>
      </c>
    </row>
    <row r="2946" spans="1:16" ht="15.75" customHeight="1" x14ac:dyDescent="0.15">
      <c r="A2946" s="13">
        <v>43999</v>
      </c>
      <c r="B2946" s="19" t="s">
        <v>5357</v>
      </c>
      <c r="C2946" s="7" t="s">
        <v>4521</v>
      </c>
      <c r="D2946" s="14">
        <v>11</v>
      </c>
      <c r="E2946" s="14" t="str">
        <f>_xlfn.XLOOKUP(D2946,'Meal Info'!$A$4:$A$19,'Meal Info'!$B$4:$B$19)</f>
        <v>Vitamin boost</v>
      </c>
      <c r="F2946" s="14" t="str">
        <f>_xlfn.XLOOKUP(D2946,'Meal Info'!$A$4:$A$19,'Meal Info'!$C$4:$C$19)</f>
        <v>Josh</v>
      </c>
      <c r="G2946" s="7">
        <v>31.39</v>
      </c>
      <c r="H2946" s="7">
        <f t="shared" si="184"/>
        <v>3.1390000000000002</v>
      </c>
      <c r="I2946" s="7">
        <f t="shared" si="185"/>
        <v>34.529000000000003</v>
      </c>
      <c r="J2946" s="7">
        <v>0.37</v>
      </c>
      <c r="K2946" s="7">
        <f t="shared" si="182"/>
        <v>11.6143</v>
      </c>
      <c r="L2946" s="7" t="s">
        <v>5080</v>
      </c>
      <c r="M2946" s="7">
        <v>2</v>
      </c>
      <c r="N2946" s="7">
        <f>INDEX('Delivery Distances'!$B$6:$K$20,MATCH('Sales Summary_working sheet'!L2946,'Delivery Distances'!$A$6:$A$20,0),MATCH('Sales Summary_working sheet'!M2946,'Delivery Distances'!$B$5:$K$5,0))</f>
        <v>1</v>
      </c>
      <c r="O2946" s="7" cm="1">
        <f t="array" ref="O2946">_xlfn.XLOOKUP(L2946,'Delivery Distances'!$A$6:$A$20,_xlfn.XLOOKUP('Sales Summary_working sheet'!M2946,'Delivery Distances'!$B$5:$K$5,'Delivery Distances'!$B$6:$K$20))</f>
        <v>1</v>
      </c>
      <c r="P2946" s="7">
        <f t="shared" si="183"/>
        <v>3</v>
      </c>
    </row>
    <row r="2947" spans="1:16" ht="15.75" customHeight="1" x14ac:dyDescent="0.15">
      <c r="A2947" s="13">
        <v>43999</v>
      </c>
      <c r="B2947" s="19" t="s">
        <v>5358</v>
      </c>
      <c r="C2947" s="7" t="s">
        <v>618</v>
      </c>
      <c r="D2947" s="14">
        <v>7</v>
      </c>
      <c r="E2947" s="14" t="str">
        <f>_xlfn.XLOOKUP(D2947,'Meal Info'!$A$4:$A$19,'Meal Info'!$B$4:$B$19)</f>
        <v>Vegan</v>
      </c>
      <c r="F2947" s="14" t="str">
        <f>_xlfn.XLOOKUP(D2947,'Meal Info'!$A$4:$A$19,'Meal Info'!$C$4:$C$19)</f>
        <v>Josh</v>
      </c>
      <c r="G2947" s="7">
        <v>63.84</v>
      </c>
      <c r="H2947" s="7">
        <f t="shared" si="184"/>
        <v>6.3840000000000003</v>
      </c>
      <c r="I2947" s="7">
        <f t="shared" si="185"/>
        <v>70.224000000000004</v>
      </c>
      <c r="J2947" s="7">
        <v>0.16</v>
      </c>
      <c r="K2947" s="7">
        <f t="shared" si="182"/>
        <v>10.214400000000001</v>
      </c>
      <c r="L2947" s="7" t="s">
        <v>5077</v>
      </c>
      <c r="M2947" s="7">
        <v>3</v>
      </c>
      <c r="N2947" s="7">
        <f>INDEX('Delivery Distances'!$B$6:$K$20,MATCH('Sales Summary_working sheet'!L2947,'Delivery Distances'!$A$6:$A$20,0),MATCH('Sales Summary_working sheet'!M2947,'Delivery Distances'!$B$5:$K$5,0))</f>
        <v>2</v>
      </c>
      <c r="O2947" s="7" cm="1">
        <f t="array" ref="O2947">_xlfn.XLOOKUP(L2947,'Delivery Distances'!$A$6:$A$20,_xlfn.XLOOKUP('Sales Summary_working sheet'!M2947,'Delivery Distances'!$B$5:$K$5,'Delivery Distances'!$B$6:$K$20))</f>
        <v>2</v>
      </c>
      <c r="P2947" s="7">
        <f t="shared" si="183"/>
        <v>6</v>
      </c>
    </row>
    <row r="2948" spans="1:16" ht="15.75" customHeight="1" x14ac:dyDescent="0.15">
      <c r="A2948" s="13">
        <v>43999</v>
      </c>
      <c r="B2948" s="19" t="s">
        <v>5358</v>
      </c>
      <c r="C2948" s="7" t="s">
        <v>1862</v>
      </c>
      <c r="D2948" s="14">
        <v>7</v>
      </c>
      <c r="E2948" s="14" t="str">
        <f>_xlfn.XLOOKUP(D2948,'Meal Info'!$A$4:$A$19,'Meal Info'!$B$4:$B$19)</f>
        <v>Vegan</v>
      </c>
      <c r="F2948" s="14" t="str">
        <f>_xlfn.XLOOKUP(D2948,'Meal Info'!$A$4:$A$19,'Meal Info'!$C$4:$C$19)</f>
        <v>Josh</v>
      </c>
      <c r="G2948" s="7">
        <v>33.07</v>
      </c>
      <c r="H2948" s="7">
        <f t="shared" si="184"/>
        <v>3.3070000000000004</v>
      </c>
      <c r="I2948" s="7">
        <f t="shared" si="185"/>
        <v>36.377000000000002</v>
      </c>
      <c r="J2948" s="7">
        <v>0.28999999999999998</v>
      </c>
      <c r="K2948" s="7">
        <f t="shared" si="182"/>
        <v>9.5902999999999992</v>
      </c>
      <c r="L2948" s="7" t="s">
        <v>5080</v>
      </c>
      <c r="M2948" s="7">
        <v>2</v>
      </c>
      <c r="N2948" s="7">
        <f>INDEX('Delivery Distances'!$B$6:$K$20,MATCH('Sales Summary_working sheet'!L2948,'Delivery Distances'!$A$6:$A$20,0),MATCH('Sales Summary_working sheet'!M2948,'Delivery Distances'!$B$5:$K$5,0))</f>
        <v>1</v>
      </c>
      <c r="O2948" s="7" cm="1">
        <f t="array" ref="O2948">_xlfn.XLOOKUP(L2948,'Delivery Distances'!$A$6:$A$20,_xlfn.XLOOKUP('Sales Summary_working sheet'!M2948,'Delivery Distances'!$B$5:$K$5,'Delivery Distances'!$B$6:$K$20))</f>
        <v>1</v>
      </c>
      <c r="P2948" s="7">
        <f t="shared" si="183"/>
        <v>3</v>
      </c>
    </row>
    <row r="2949" spans="1:16" ht="15.75" customHeight="1" x14ac:dyDescent="0.15">
      <c r="A2949" s="13">
        <v>43999</v>
      </c>
      <c r="B2949" s="19" t="s">
        <v>5358</v>
      </c>
      <c r="C2949" s="7" t="s">
        <v>2030</v>
      </c>
      <c r="D2949" s="14">
        <v>7</v>
      </c>
      <c r="E2949" s="14" t="str">
        <f>_xlfn.XLOOKUP(D2949,'Meal Info'!$A$4:$A$19,'Meal Info'!$B$4:$B$19)</f>
        <v>Vegan</v>
      </c>
      <c r="F2949" s="14" t="str">
        <f>_xlfn.XLOOKUP(D2949,'Meal Info'!$A$4:$A$19,'Meal Info'!$C$4:$C$19)</f>
        <v>Josh</v>
      </c>
      <c r="G2949" s="7">
        <v>68.650000000000006</v>
      </c>
      <c r="H2949" s="7">
        <f t="shared" si="184"/>
        <v>6.8650000000000011</v>
      </c>
      <c r="I2949" s="7">
        <f t="shared" si="185"/>
        <v>75.515000000000001</v>
      </c>
      <c r="J2949" s="7">
        <v>0.01</v>
      </c>
      <c r="K2949" s="7">
        <f t="shared" ref="K2949:K3012" si="186">J2949*G2949</f>
        <v>0.68650000000000011</v>
      </c>
      <c r="L2949" s="7" t="s">
        <v>28</v>
      </c>
      <c r="M2949" s="7">
        <v>5</v>
      </c>
      <c r="N2949" s="7">
        <f>INDEX('Delivery Distances'!$B$6:$K$20,MATCH('Sales Summary_working sheet'!L2949,'Delivery Distances'!$A$6:$A$20,0),MATCH('Sales Summary_working sheet'!M2949,'Delivery Distances'!$B$5:$K$5,0))</f>
        <v>11</v>
      </c>
      <c r="O2949" s="7" cm="1">
        <f t="array" ref="O2949">_xlfn.XLOOKUP(L2949,'Delivery Distances'!$A$6:$A$20,_xlfn.XLOOKUP('Sales Summary_working sheet'!M2949,'Delivery Distances'!$B$5:$K$5,'Delivery Distances'!$B$6:$K$20))</f>
        <v>11</v>
      </c>
      <c r="P2949" s="7">
        <f t="shared" ref="P2949:P3012" si="187">IF(O2949&lt;=2, O2949*3, IF(O2949&lt;=6, 3*2 + (O2949-2)*1, 3*2 + 4*1 + (O2949-6)*0.5))</f>
        <v>12.5</v>
      </c>
    </row>
    <row r="2950" spans="1:16" ht="15.75" customHeight="1" x14ac:dyDescent="0.15">
      <c r="A2950" s="13">
        <v>43999</v>
      </c>
      <c r="B2950" s="19" t="s">
        <v>5358</v>
      </c>
      <c r="C2950" s="7" t="s">
        <v>3984</v>
      </c>
      <c r="D2950" s="14">
        <v>7</v>
      </c>
      <c r="E2950" s="14" t="str">
        <f>_xlfn.XLOOKUP(D2950,'Meal Info'!$A$4:$A$19,'Meal Info'!$B$4:$B$19)</f>
        <v>Vegan</v>
      </c>
      <c r="F2950" s="14" t="str">
        <f>_xlfn.XLOOKUP(D2950,'Meal Info'!$A$4:$A$19,'Meal Info'!$C$4:$C$19)</f>
        <v>Josh</v>
      </c>
      <c r="G2950" s="7">
        <v>54.64</v>
      </c>
      <c r="H2950" s="7">
        <f t="shared" si="184"/>
        <v>5.4640000000000004</v>
      </c>
      <c r="I2950" s="7">
        <f t="shared" si="185"/>
        <v>60.103999999999999</v>
      </c>
      <c r="J2950" s="7">
        <v>0.18</v>
      </c>
      <c r="K2950" s="7">
        <f t="shared" si="186"/>
        <v>9.8352000000000004</v>
      </c>
      <c r="L2950" s="7" t="s">
        <v>5078</v>
      </c>
      <c r="M2950" s="7">
        <v>7</v>
      </c>
      <c r="N2950" s="7">
        <f>INDEX('Delivery Distances'!$B$6:$K$20,MATCH('Sales Summary_working sheet'!L2950,'Delivery Distances'!$A$6:$A$20,0),MATCH('Sales Summary_working sheet'!M2950,'Delivery Distances'!$B$5:$K$5,0))</f>
        <v>2</v>
      </c>
      <c r="O2950" s="7" cm="1">
        <f t="array" ref="O2950">_xlfn.XLOOKUP(L2950,'Delivery Distances'!$A$6:$A$20,_xlfn.XLOOKUP('Sales Summary_working sheet'!M2950,'Delivery Distances'!$B$5:$K$5,'Delivery Distances'!$B$6:$K$20))</f>
        <v>2</v>
      </c>
      <c r="P2950" s="7">
        <f t="shared" si="187"/>
        <v>6</v>
      </c>
    </row>
    <row r="2951" spans="1:16" ht="15.75" customHeight="1" x14ac:dyDescent="0.15">
      <c r="A2951" s="13">
        <v>43999</v>
      </c>
      <c r="B2951" s="19" t="s">
        <v>5358</v>
      </c>
      <c r="C2951" s="7" t="s">
        <v>5011</v>
      </c>
      <c r="D2951" s="14">
        <v>11</v>
      </c>
      <c r="E2951" s="14" t="str">
        <f>_xlfn.XLOOKUP(D2951,'Meal Info'!$A$4:$A$19,'Meal Info'!$B$4:$B$19)</f>
        <v>Vitamin boost</v>
      </c>
      <c r="F2951" s="14" t="str">
        <f>_xlfn.XLOOKUP(D2951,'Meal Info'!$A$4:$A$19,'Meal Info'!$C$4:$C$19)</f>
        <v>Josh</v>
      </c>
      <c r="G2951" s="7">
        <v>42.86</v>
      </c>
      <c r="H2951" s="7">
        <f t="shared" si="184"/>
        <v>4.2860000000000005</v>
      </c>
      <c r="I2951" s="7">
        <f t="shared" si="185"/>
        <v>47.146000000000001</v>
      </c>
      <c r="J2951" s="7">
        <v>0.28999999999999998</v>
      </c>
      <c r="K2951" s="7">
        <f t="shared" si="186"/>
        <v>12.429399999999999</v>
      </c>
      <c r="L2951" s="7" t="s">
        <v>26</v>
      </c>
      <c r="M2951" s="7">
        <v>5</v>
      </c>
      <c r="N2951" s="7">
        <f>INDEX('Delivery Distances'!$B$6:$K$20,MATCH('Sales Summary_working sheet'!L2951,'Delivery Distances'!$A$6:$A$20,0),MATCH('Sales Summary_working sheet'!M2951,'Delivery Distances'!$B$5:$K$5,0))</f>
        <v>16</v>
      </c>
      <c r="O2951" s="7" cm="1">
        <f t="array" ref="O2951">_xlfn.XLOOKUP(L2951,'Delivery Distances'!$A$6:$A$20,_xlfn.XLOOKUP('Sales Summary_working sheet'!M2951,'Delivery Distances'!$B$5:$K$5,'Delivery Distances'!$B$6:$K$20))</f>
        <v>16</v>
      </c>
      <c r="P2951" s="7">
        <f t="shared" si="187"/>
        <v>15</v>
      </c>
    </row>
    <row r="2952" spans="1:16" ht="15.75" customHeight="1" x14ac:dyDescent="0.15">
      <c r="A2952" s="13">
        <v>43999</v>
      </c>
      <c r="B2952" s="19" t="s">
        <v>5358</v>
      </c>
      <c r="C2952" s="7" t="s">
        <v>3710</v>
      </c>
      <c r="D2952" s="14">
        <v>7</v>
      </c>
      <c r="E2952" s="14" t="str">
        <f>_xlfn.XLOOKUP(D2952,'Meal Info'!$A$4:$A$19,'Meal Info'!$B$4:$B$19)</f>
        <v>Vegan</v>
      </c>
      <c r="F2952" s="14" t="str">
        <f>_xlfn.XLOOKUP(D2952,'Meal Info'!$A$4:$A$19,'Meal Info'!$C$4:$C$19)</f>
        <v>Josh</v>
      </c>
      <c r="G2952" s="7">
        <v>16.600000000000001</v>
      </c>
      <c r="H2952" s="7">
        <f t="shared" ref="H2952:H3015" si="188">G2952*10%</f>
        <v>1.6600000000000001</v>
      </c>
      <c r="I2952" s="7">
        <f t="shared" ref="I2952:I3015" si="189">G2952+H2952</f>
        <v>18.260000000000002</v>
      </c>
      <c r="J2952" s="7">
        <v>0.21</v>
      </c>
      <c r="K2952" s="7">
        <f t="shared" si="186"/>
        <v>3.4860000000000002</v>
      </c>
      <c r="L2952" s="7" t="s">
        <v>5078</v>
      </c>
      <c r="M2952" s="7">
        <v>8</v>
      </c>
      <c r="N2952" s="7">
        <f>INDEX('Delivery Distances'!$B$6:$K$20,MATCH('Sales Summary_working sheet'!L2952,'Delivery Distances'!$A$6:$A$20,0),MATCH('Sales Summary_working sheet'!M2952,'Delivery Distances'!$B$5:$K$5,0))</f>
        <v>5</v>
      </c>
      <c r="O2952" s="7" cm="1">
        <f t="array" ref="O2952">_xlfn.XLOOKUP(L2952,'Delivery Distances'!$A$6:$A$20,_xlfn.XLOOKUP('Sales Summary_working sheet'!M2952,'Delivery Distances'!$B$5:$K$5,'Delivery Distances'!$B$6:$K$20))</f>
        <v>5</v>
      </c>
      <c r="P2952" s="7">
        <f t="shared" si="187"/>
        <v>9</v>
      </c>
    </row>
    <row r="2953" spans="1:16" ht="15.75" customHeight="1" x14ac:dyDescent="0.15">
      <c r="A2953" s="13">
        <v>43999</v>
      </c>
      <c r="B2953" s="19" t="s">
        <v>5358</v>
      </c>
      <c r="C2953" s="7" t="s">
        <v>1178</v>
      </c>
      <c r="D2953" s="14">
        <v>2</v>
      </c>
      <c r="E2953" s="14" t="str">
        <f>_xlfn.XLOOKUP(D2953,'Meal Info'!$A$4:$A$19,'Meal Info'!$B$4:$B$19)</f>
        <v>Tuna</v>
      </c>
      <c r="F2953" s="14" t="str">
        <f>_xlfn.XLOOKUP(D2953,'Meal Info'!$A$4:$A$19,'Meal Info'!$C$4:$C$19)</f>
        <v>Josh</v>
      </c>
      <c r="G2953" s="7">
        <v>83.03</v>
      </c>
      <c r="H2953" s="7">
        <f t="shared" si="188"/>
        <v>8.3030000000000008</v>
      </c>
      <c r="I2953" s="7">
        <f t="shared" si="189"/>
        <v>91.332999999999998</v>
      </c>
      <c r="J2953" s="7">
        <v>0.26</v>
      </c>
      <c r="K2953" s="7">
        <f t="shared" si="186"/>
        <v>21.587800000000001</v>
      </c>
      <c r="L2953" s="7" t="s">
        <v>26</v>
      </c>
      <c r="M2953" s="7">
        <v>3</v>
      </c>
      <c r="N2953" s="7">
        <f>INDEX('Delivery Distances'!$B$6:$K$20,MATCH('Sales Summary_working sheet'!L2953,'Delivery Distances'!$A$6:$A$20,0),MATCH('Sales Summary_working sheet'!M2953,'Delivery Distances'!$B$5:$K$5,0))</f>
        <v>12</v>
      </c>
      <c r="O2953" s="7" cm="1">
        <f t="array" ref="O2953">_xlfn.XLOOKUP(L2953,'Delivery Distances'!$A$6:$A$20,_xlfn.XLOOKUP('Sales Summary_working sheet'!M2953,'Delivery Distances'!$B$5:$K$5,'Delivery Distances'!$B$6:$K$20))</f>
        <v>12</v>
      </c>
      <c r="P2953" s="7">
        <f t="shared" si="187"/>
        <v>13</v>
      </c>
    </row>
    <row r="2954" spans="1:16" ht="15.75" customHeight="1" x14ac:dyDescent="0.15">
      <c r="A2954" s="13">
        <v>43999</v>
      </c>
      <c r="B2954" s="19" t="s">
        <v>5358</v>
      </c>
      <c r="C2954" s="7" t="s">
        <v>2510</v>
      </c>
      <c r="D2954" s="14">
        <v>11</v>
      </c>
      <c r="E2954" s="14" t="str">
        <f>_xlfn.XLOOKUP(D2954,'Meal Info'!$A$4:$A$19,'Meal Info'!$B$4:$B$19)</f>
        <v>Vitamin boost</v>
      </c>
      <c r="F2954" s="14" t="str">
        <f>_xlfn.XLOOKUP(D2954,'Meal Info'!$A$4:$A$19,'Meal Info'!$C$4:$C$19)</f>
        <v>Josh</v>
      </c>
      <c r="G2954" s="7">
        <v>94.09</v>
      </c>
      <c r="H2954" s="7">
        <f t="shared" si="188"/>
        <v>9.4090000000000007</v>
      </c>
      <c r="I2954" s="7">
        <f t="shared" si="189"/>
        <v>103.49900000000001</v>
      </c>
      <c r="J2954" s="7">
        <v>0.05</v>
      </c>
      <c r="K2954" s="7">
        <f t="shared" si="186"/>
        <v>4.7045000000000003</v>
      </c>
      <c r="L2954" s="7" t="s">
        <v>5083</v>
      </c>
      <c r="M2954" s="7">
        <v>7</v>
      </c>
      <c r="N2954" s="7">
        <f>INDEX('Delivery Distances'!$B$6:$K$20,MATCH('Sales Summary_working sheet'!L2954,'Delivery Distances'!$A$6:$A$20,0),MATCH('Sales Summary_working sheet'!M2954,'Delivery Distances'!$B$5:$K$5,0))</f>
        <v>3</v>
      </c>
      <c r="O2954" s="7" cm="1">
        <f t="array" ref="O2954">_xlfn.XLOOKUP(L2954,'Delivery Distances'!$A$6:$A$20,_xlfn.XLOOKUP('Sales Summary_working sheet'!M2954,'Delivery Distances'!$B$5:$K$5,'Delivery Distances'!$B$6:$K$20))</f>
        <v>3</v>
      </c>
      <c r="P2954" s="7">
        <f t="shared" si="187"/>
        <v>7</v>
      </c>
    </row>
    <row r="2955" spans="1:16" ht="15.75" customHeight="1" x14ac:dyDescent="0.15">
      <c r="A2955" s="13">
        <v>43999</v>
      </c>
      <c r="B2955" s="19" t="s">
        <v>5358</v>
      </c>
      <c r="C2955" s="7" t="s">
        <v>4945</v>
      </c>
      <c r="D2955" s="14">
        <v>7</v>
      </c>
      <c r="E2955" s="14" t="str">
        <f>_xlfn.XLOOKUP(D2955,'Meal Info'!$A$4:$A$19,'Meal Info'!$B$4:$B$19)</f>
        <v>Vegan</v>
      </c>
      <c r="F2955" s="14" t="str">
        <f>_xlfn.XLOOKUP(D2955,'Meal Info'!$A$4:$A$19,'Meal Info'!$C$4:$C$19)</f>
        <v>Josh</v>
      </c>
      <c r="G2955" s="7">
        <v>16.72</v>
      </c>
      <c r="H2955" s="7">
        <f t="shared" si="188"/>
        <v>1.6719999999999999</v>
      </c>
      <c r="I2955" s="7">
        <f t="shared" si="189"/>
        <v>18.391999999999999</v>
      </c>
      <c r="J2955" s="7">
        <v>0.4</v>
      </c>
      <c r="K2955" s="7">
        <f t="shared" si="186"/>
        <v>6.6879999999999997</v>
      </c>
      <c r="L2955" s="7" t="s">
        <v>5082</v>
      </c>
      <c r="M2955" s="7">
        <v>8</v>
      </c>
      <c r="N2955" s="7">
        <f>INDEX('Delivery Distances'!$B$6:$K$20,MATCH('Sales Summary_working sheet'!L2955,'Delivery Distances'!$A$6:$A$20,0),MATCH('Sales Summary_working sheet'!M2955,'Delivery Distances'!$B$5:$K$5,0))</f>
        <v>1</v>
      </c>
      <c r="O2955" s="7" cm="1">
        <f t="array" ref="O2955">_xlfn.XLOOKUP(L2955,'Delivery Distances'!$A$6:$A$20,_xlfn.XLOOKUP('Sales Summary_working sheet'!M2955,'Delivery Distances'!$B$5:$K$5,'Delivery Distances'!$B$6:$K$20))</f>
        <v>1</v>
      </c>
      <c r="P2955" s="7">
        <f t="shared" si="187"/>
        <v>3</v>
      </c>
    </row>
    <row r="2956" spans="1:16" ht="15.75" customHeight="1" x14ac:dyDescent="0.15">
      <c r="A2956" s="13">
        <v>43999</v>
      </c>
      <c r="B2956" s="19" t="s">
        <v>5358</v>
      </c>
      <c r="C2956" s="7" t="s">
        <v>1586</v>
      </c>
      <c r="D2956" s="14">
        <v>7</v>
      </c>
      <c r="E2956" s="14" t="str">
        <f>_xlfn.XLOOKUP(D2956,'Meal Info'!$A$4:$A$19,'Meal Info'!$B$4:$B$19)</f>
        <v>Vegan</v>
      </c>
      <c r="F2956" s="14" t="str">
        <f>_xlfn.XLOOKUP(D2956,'Meal Info'!$A$4:$A$19,'Meal Info'!$C$4:$C$19)</f>
        <v>Josh</v>
      </c>
      <c r="G2956" s="7">
        <v>36.770000000000003</v>
      </c>
      <c r="H2956" s="7">
        <f t="shared" si="188"/>
        <v>3.6770000000000005</v>
      </c>
      <c r="I2956" s="7">
        <f t="shared" si="189"/>
        <v>40.447000000000003</v>
      </c>
      <c r="J2956" s="7">
        <v>0.23</v>
      </c>
      <c r="K2956" s="7">
        <f t="shared" si="186"/>
        <v>8.4571000000000005</v>
      </c>
      <c r="L2956" s="7" t="s">
        <v>29</v>
      </c>
      <c r="M2956" s="7">
        <v>7</v>
      </c>
      <c r="N2956" s="7">
        <f>INDEX('Delivery Distances'!$B$6:$K$20,MATCH('Sales Summary_working sheet'!L2956,'Delivery Distances'!$A$6:$A$20,0),MATCH('Sales Summary_working sheet'!M2956,'Delivery Distances'!$B$5:$K$5,0))</f>
        <v>5</v>
      </c>
      <c r="O2956" s="7" cm="1">
        <f t="array" ref="O2956">_xlfn.XLOOKUP(L2956,'Delivery Distances'!$A$6:$A$20,_xlfn.XLOOKUP('Sales Summary_working sheet'!M2956,'Delivery Distances'!$B$5:$K$5,'Delivery Distances'!$B$6:$K$20))</f>
        <v>5</v>
      </c>
      <c r="P2956" s="7">
        <f t="shared" si="187"/>
        <v>9</v>
      </c>
    </row>
    <row r="2957" spans="1:16" ht="15.75" customHeight="1" x14ac:dyDescent="0.15">
      <c r="A2957" s="13">
        <v>43999</v>
      </c>
      <c r="B2957" s="19" t="s">
        <v>5358</v>
      </c>
      <c r="C2957" s="7" t="s">
        <v>1970</v>
      </c>
      <c r="D2957" s="14">
        <v>11</v>
      </c>
      <c r="E2957" s="14" t="str">
        <f>_xlfn.XLOOKUP(D2957,'Meal Info'!$A$4:$A$19,'Meal Info'!$B$4:$B$19)</f>
        <v>Vitamin boost</v>
      </c>
      <c r="F2957" s="14" t="str">
        <f>_xlfn.XLOOKUP(D2957,'Meal Info'!$A$4:$A$19,'Meal Info'!$C$4:$C$19)</f>
        <v>Josh</v>
      </c>
      <c r="G2957" s="7">
        <v>24.23</v>
      </c>
      <c r="H2957" s="7">
        <f t="shared" si="188"/>
        <v>2.423</v>
      </c>
      <c r="I2957" s="7">
        <f t="shared" si="189"/>
        <v>26.652999999999999</v>
      </c>
      <c r="J2957" s="7">
        <v>0.33</v>
      </c>
      <c r="K2957" s="7">
        <f t="shared" si="186"/>
        <v>7.9959000000000007</v>
      </c>
      <c r="L2957" s="7" t="s">
        <v>5078</v>
      </c>
      <c r="M2957" s="7">
        <v>2</v>
      </c>
      <c r="N2957" s="7">
        <f>INDEX('Delivery Distances'!$B$6:$K$20,MATCH('Sales Summary_working sheet'!L2957,'Delivery Distances'!$A$6:$A$20,0),MATCH('Sales Summary_working sheet'!M2957,'Delivery Distances'!$B$5:$K$5,0))</f>
        <v>2</v>
      </c>
      <c r="O2957" s="7" cm="1">
        <f t="array" ref="O2957">_xlfn.XLOOKUP(L2957,'Delivery Distances'!$A$6:$A$20,_xlfn.XLOOKUP('Sales Summary_working sheet'!M2957,'Delivery Distances'!$B$5:$K$5,'Delivery Distances'!$B$6:$K$20))</f>
        <v>2</v>
      </c>
      <c r="P2957" s="7">
        <f t="shared" si="187"/>
        <v>6</v>
      </c>
    </row>
    <row r="2958" spans="1:16" ht="15.75" customHeight="1" x14ac:dyDescent="0.15">
      <c r="A2958" s="13">
        <v>43999</v>
      </c>
      <c r="B2958" s="19" t="s">
        <v>5358</v>
      </c>
      <c r="C2958" s="7" t="s">
        <v>1321</v>
      </c>
      <c r="D2958" s="14">
        <v>7</v>
      </c>
      <c r="E2958" s="14" t="str">
        <f>_xlfn.XLOOKUP(D2958,'Meal Info'!$A$4:$A$19,'Meal Info'!$B$4:$B$19)</f>
        <v>Vegan</v>
      </c>
      <c r="F2958" s="14" t="str">
        <f>_xlfn.XLOOKUP(D2958,'Meal Info'!$A$4:$A$19,'Meal Info'!$C$4:$C$19)</f>
        <v>Josh</v>
      </c>
      <c r="G2958" s="7">
        <v>45.32</v>
      </c>
      <c r="H2958" s="7">
        <f t="shared" si="188"/>
        <v>4.532</v>
      </c>
      <c r="I2958" s="7">
        <f t="shared" si="189"/>
        <v>49.852000000000004</v>
      </c>
      <c r="J2958" s="7">
        <v>0.08</v>
      </c>
      <c r="K2958" s="7">
        <f t="shared" si="186"/>
        <v>3.6255999999999999</v>
      </c>
      <c r="L2958" s="7" t="s">
        <v>26</v>
      </c>
      <c r="M2958" s="7">
        <v>5</v>
      </c>
      <c r="N2958" s="7">
        <f>INDEX('Delivery Distances'!$B$6:$K$20,MATCH('Sales Summary_working sheet'!L2958,'Delivery Distances'!$A$6:$A$20,0),MATCH('Sales Summary_working sheet'!M2958,'Delivery Distances'!$B$5:$K$5,0))</f>
        <v>16</v>
      </c>
      <c r="O2958" s="7" cm="1">
        <f t="array" ref="O2958">_xlfn.XLOOKUP(L2958,'Delivery Distances'!$A$6:$A$20,_xlfn.XLOOKUP('Sales Summary_working sheet'!M2958,'Delivery Distances'!$B$5:$K$5,'Delivery Distances'!$B$6:$K$20))</f>
        <v>16</v>
      </c>
      <c r="P2958" s="7">
        <f t="shared" si="187"/>
        <v>15</v>
      </c>
    </row>
    <row r="2959" spans="1:16" ht="15.75" customHeight="1" x14ac:dyDescent="0.15">
      <c r="A2959" s="13">
        <v>43999</v>
      </c>
      <c r="B2959" s="19" t="s">
        <v>5358</v>
      </c>
      <c r="C2959" s="7" t="s">
        <v>1922</v>
      </c>
      <c r="D2959" s="14">
        <v>7</v>
      </c>
      <c r="E2959" s="14" t="str">
        <f>_xlfn.XLOOKUP(D2959,'Meal Info'!$A$4:$A$19,'Meal Info'!$B$4:$B$19)</f>
        <v>Vegan</v>
      </c>
      <c r="F2959" s="14" t="str">
        <f>_xlfn.XLOOKUP(D2959,'Meal Info'!$A$4:$A$19,'Meal Info'!$C$4:$C$19)</f>
        <v>Josh</v>
      </c>
      <c r="G2959" s="7">
        <v>98.49</v>
      </c>
      <c r="H2959" s="7">
        <f t="shared" si="188"/>
        <v>9.8490000000000002</v>
      </c>
      <c r="I2959" s="7">
        <f t="shared" si="189"/>
        <v>108.339</v>
      </c>
      <c r="J2959" s="7">
        <v>0.23</v>
      </c>
      <c r="K2959" s="7">
        <f t="shared" si="186"/>
        <v>22.652699999999999</v>
      </c>
      <c r="L2959" s="7" t="s">
        <v>5079</v>
      </c>
      <c r="M2959" s="7">
        <v>7</v>
      </c>
      <c r="N2959" s="7">
        <f>INDEX('Delivery Distances'!$B$6:$K$20,MATCH('Sales Summary_working sheet'!L2959,'Delivery Distances'!$A$6:$A$20,0),MATCH('Sales Summary_working sheet'!M2959,'Delivery Distances'!$B$5:$K$5,0))</f>
        <v>2</v>
      </c>
      <c r="O2959" s="7" cm="1">
        <f t="array" ref="O2959">_xlfn.XLOOKUP(L2959,'Delivery Distances'!$A$6:$A$20,_xlfn.XLOOKUP('Sales Summary_working sheet'!M2959,'Delivery Distances'!$B$5:$K$5,'Delivery Distances'!$B$6:$K$20))</f>
        <v>2</v>
      </c>
      <c r="P2959" s="7">
        <f t="shared" si="187"/>
        <v>6</v>
      </c>
    </row>
    <row r="2960" spans="1:16" ht="15.75" customHeight="1" x14ac:dyDescent="0.15">
      <c r="A2960" s="13">
        <v>43999</v>
      </c>
      <c r="B2960" s="19" t="s">
        <v>5358</v>
      </c>
      <c r="C2960" s="7" t="s">
        <v>1116</v>
      </c>
      <c r="D2960" s="14">
        <v>11</v>
      </c>
      <c r="E2960" s="14" t="str">
        <f>_xlfn.XLOOKUP(D2960,'Meal Info'!$A$4:$A$19,'Meal Info'!$B$4:$B$19)</f>
        <v>Vitamin boost</v>
      </c>
      <c r="F2960" s="14" t="str">
        <f>_xlfn.XLOOKUP(D2960,'Meal Info'!$A$4:$A$19,'Meal Info'!$C$4:$C$19)</f>
        <v>Josh</v>
      </c>
      <c r="G2960" s="7">
        <v>94.93</v>
      </c>
      <c r="H2960" s="7">
        <f t="shared" si="188"/>
        <v>9.4930000000000003</v>
      </c>
      <c r="I2960" s="7">
        <f t="shared" si="189"/>
        <v>104.423</v>
      </c>
      <c r="J2960" s="7">
        <v>0.02</v>
      </c>
      <c r="K2960" s="7">
        <f t="shared" si="186"/>
        <v>1.8986000000000001</v>
      </c>
      <c r="L2960" s="7" t="s">
        <v>5080</v>
      </c>
      <c r="M2960" s="7">
        <v>8</v>
      </c>
      <c r="N2960" s="7">
        <f>INDEX('Delivery Distances'!$B$6:$K$20,MATCH('Sales Summary_working sheet'!L2960,'Delivery Distances'!$A$6:$A$20,0),MATCH('Sales Summary_working sheet'!M2960,'Delivery Distances'!$B$5:$K$5,0))</f>
        <v>2</v>
      </c>
      <c r="O2960" s="7" cm="1">
        <f t="array" ref="O2960">_xlfn.XLOOKUP(L2960,'Delivery Distances'!$A$6:$A$20,_xlfn.XLOOKUP('Sales Summary_working sheet'!M2960,'Delivery Distances'!$B$5:$K$5,'Delivery Distances'!$B$6:$K$20))</f>
        <v>2</v>
      </c>
      <c r="P2960" s="7">
        <f t="shared" si="187"/>
        <v>6</v>
      </c>
    </row>
    <row r="2961" spans="1:16" ht="15.75" customHeight="1" x14ac:dyDescent="0.15">
      <c r="A2961" s="13">
        <v>43999</v>
      </c>
      <c r="B2961" s="19" t="s">
        <v>5358</v>
      </c>
      <c r="C2961" s="7" t="s">
        <v>1278</v>
      </c>
      <c r="D2961" s="14">
        <v>2</v>
      </c>
      <c r="E2961" s="14" t="str">
        <f>_xlfn.XLOOKUP(D2961,'Meal Info'!$A$4:$A$19,'Meal Info'!$B$4:$B$19)</f>
        <v>Tuna</v>
      </c>
      <c r="F2961" s="14" t="str">
        <f>_xlfn.XLOOKUP(D2961,'Meal Info'!$A$4:$A$19,'Meal Info'!$C$4:$C$19)</f>
        <v>Josh</v>
      </c>
      <c r="G2961" s="7">
        <v>90.12</v>
      </c>
      <c r="H2961" s="7">
        <f t="shared" si="188"/>
        <v>9.0120000000000005</v>
      </c>
      <c r="I2961" s="7">
        <f t="shared" si="189"/>
        <v>99.132000000000005</v>
      </c>
      <c r="J2961" s="7">
        <v>0.38</v>
      </c>
      <c r="K2961" s="7">
        <f t="shared" si="186"/>
        <v>34.245600000000003</v>
      </c>
      <c r="L2961" s="7" t="s">
        <v>5075</v>
      </c>
      <c r="M2961" s="7">
        <v>3</v>
      </c>
      <c r="N2961" s="7">
        <f>INDEX('Delivery Distances'!$B$6:$K$20,MATCH('Sales Summary_working sheet'!L2961,'Delivery Distances'!$A$6:$A$20,0),MATCH('Sales Summary_working sheet'!M2961,'Delivery Distances'!$B$5:$K$5,0))</f>
        <v>15</v>
      </c>
      <c r="O2961" s="7" cm="1">
        <f t="array" ref="O2961">_xlfn.XLOOKUP(L2961,'Delivery Distances'!$A$6:$A$20,_xlfn.XLOOKUP('Sales Summary_working sheet'!M2961,'Delivery Distances'!$B$5:$K$5,'Delivery Distances'!$B$6:$K$20))</f>
        <v>15</v>
      </c>
      <c r="P2961" s="7">
        <f t="shared" si="187"/>
        <v>14.5</v>
      </c>
    </row>
    <row r="2962" spans="1:16" ht="15.75" customHeight="1" x14ac:dyDescent="0.15">
      <c r="A2962" s="13">
        <v>43999</v>
      </c>
      <c r="B2962" s="19" t="s">
        <v>5358</v>
      </c>
      <c r="C2962" s="7" t="s">
        <v>530</v>
      </c>
      <c r="D2962" s="14">
        <v>11</v>
      </c>
      <c r="E2962" s="14" t="str">
        <f>_xlfn.XLOOKUP(D2962,'Meal Info'!$A$4:$A$19,'Meal Info'!$B$4:$B$19)</f>
        <v>Vitamin boost</v>
      </c>
      <c r="F2962" s="14" t="str">
        <f>_xlfn.XLOOKUP(D2962,'Meal Info'!$A$4:$A$19,'Meal Info'!$C$4:$C$19)</f>
        <v>Josh</v>
      </c>
      <c r="G2962" s="7">
        <v>92.31</v>
      </c>
      <c r="H2962" s="7">
        <f t="shared" si="188"/>
        <v>9.2309999999999999</v>
      </c>
      <c r="I2962" s="7">
        <f t="shared" si="189"/>
        <v>101.541</v>
      </c>
      <c r="J2962" s="7">
        <v>0.05</v>
      </c>
      <c r="K2962" s="7">
        <f t="shared" si="186"/>
        <v>4.6154999999999999</v>
      </c>
      <c r="L2962" s="7" t="s">
        <v>31</v>
      </c>
      <c r="M2962" s="7">
        <v>10</v>
      </c>
      <c r="N2962" s="7">
        <f>INDEX('Delivery Distances'!$B$6:$K$20,MATCH('Sales Summary_working sheet'!L2962,'Delivery Distances'!$A$6:$A$20,0),MATCH('Sales Summary_working sheet'!M2962,'Delivery Distances'!$B$5:$K$5,0))</f>
        <v>17</v>
      </c>
      <c r="O2962" s="7" cm="1">
        <f t="array" ref="O2962">_xlfn.XLOOKUP(L2962,'Delivery Distances'!$A$6:$A$20,_xlfn.XLOOKUP('Sales Summary_working sheet'!M2962,'Delivery Distances'!$B$5:$K$5,'Delivery Distances'!$B$6:$K$20))</f>
        <v>17</v>
      </c>
      <c r="P2962" s="7">
        <f t="shared" si="187"/>
        <v>15.5</v>
      </c>
    </row>
    <row r="2963" spans="1:16" ht="15.75" customHeight="1" x14ac:dyDescent="0.15">
      <c r="A2963" s="13">
        <v>43999</v>
      </c>
      <c r="B2963" s="19" t="s">
        <v>5358</v>
      </c>
      <c r="C2963" s="7" t="s">
        <v>4616</v>
      </c>
      <c r="D2963" s="14">
        <v>7</v>
      </c>
      <c r="E2963" s="14" t="str">
        <f>_xlfn.XLOOKUP(D2963,'Meal Info'!$A$4:$A$19,'Meal Info'!$B$4:$B$19)</f>
        <v>Vegan</v>
      </c>
      <c r="F2963" s="14" t="str">
        <f>_xlfn.XLOOKUP(D2963,'Meal Info'!$A$4:$A$19,'Meal Info'!$C$4:$C$19)</f>
        <v>Josh</v>
      </c>
      <c r="G2963" s="7">
        <v>13.72</v>
      </c>
      <c r="H2963" s="7">
        <f t="shared" si="188"/>
        <v>1.3720000000000001</v>
      </c>
      <c r="I2963" s="7">
        <f t="shared" si="189"/>
        <v>15.092000000000001</v>
      </c>
      <c r="J2963" s="7">
        <v>0.25</v>
      </c>
      <c r="K2963" s="7">
        <f t="shared" si="186"/>
        <v>3.43</v>
      </c>
      <c r="L2963" s="7" t="s">
        <v>31</v>
      </c>
      <c r="M2963" s="7">
        <v>10</v>
      </c>
      <c r="N2963" s="7">
        <f>INDEX('Delivery Distances'!$B$6:$K$20,MATCH('Sales Summary_working sheet'!L2963,'Delivery Distances'!$A$6:$A$20,0),MATCH('Sales Summary_working sheet'!M2963,'Delivery Distances'!$B$5:$K$5,0))</f>
        <v>17</v>
      </c>
      <c r="O2963" s="7" cm="1">
        <f t="array" ref="O2963">_xlfn.XLOOKUP(L2963,'Delivery Distances'!$A$6:$A$20,_xlfn.XLOOKUP('Sales Summary_working sheet'!M2963,'Delivery Distances'!$B$5:$K$5,'Delivery Distances'!$B$6:$K$20))</f>
        <v>17</v>
      </c>
      <c r="P2963" s="7">
        <f t="shared" si="187"/>
        <v>15.5</v>
      </c>
    </row>
    <row r="2964" spans="1:16" ht="15.75" customHeight="1" x14ac:dyDescent="0.15">
      <c r="A2964" s="13">
        <v>43999</v>
      </c>
      <c r="B2964" s="19" t="s">
        <v>5358</v>
      </c>
      <c r="C2964" s="7" t="s">
        <v>133</v>
      </c>
      <c r="D2964" s="14">
        <v>2</v>
      </c>
      <c r="E2964" s="14" t="str">
        <f>_xlfn.XLOOKUP(D2964,'Meal Info'!$A$4:$A$19,'Meal Info'!$B$4:$B$19)</f>
        <v>Tuna</v>
      </c>
      <c r="F2964" s="14" t="str">
        <f>_xlfn.XLOOKUP(D2964,'Meal Info'!$A$4:$A$19,'Meal Info'!$C$4:$C$19)</f>
        <v>Josh</v>
      </c>
      <c r="G2964" s="7">
        <v>80.569999999999993</v>
      </c>
      <c r="H2964" s="7">
        <f t="shared" si="188"/>
        <v>8.0570000000000004</v>
      </c>
      <c r="I2964" s="7">
        <f t="shared" si="189"/>
        <v>88.626999999999995</v>
      </c>
      <c r="J2964" s="7">
        <v>0.12</v>
      </c>
      <c r="K2964" s="7">
        <f t="shared" si="186"/>
        <v>9.6683999999999983</v>
      </c>
      <c r="L2964" s="7" t="s">
        <v>27</v>
      </c>
      <c r="M2964" s="7">
        <v>5</v>
      </c>
      <c r="N2964" s="7">
        <f>INDEX('Delivery Distances'!$B$6:$K$20,MATCH('Sales Summary_working sheet'!L2964,'Delivery Distances'!$A$6:$A$20,0),MATCH('Sales Summary_working sheet'!M2964,'Delivery Distances'!$B$5:$K$5,0))</f>
        <v>14</v>
      </c>
      <c r="O2964" s="7" cm="1">
        <f t="array" ref="O2964">_xlfn.XLOOKUP(L2964,'Delivery Distances'!$A$6:$A$20,_xlfn.XLOOKUP('Sales Summary_working sheet'!M2964,'Delivery Distances'!$B$5:$K$5,'Delivery Distances'!$B$6:$K$20))</f>
        <v>14</v>
      </c>
      <c r="P2964" s="7">
        <f t="shared" si="187"/>
        <v>14</v>
      </c>
    </row>
    <row r="2965" spans="1:16" ht="15.75" customHeight="1" x14ac:dyDescent="0.15">
      <c r="A2965" s="13">
        <v>43999</v>
      </c>
      <c r="B2965" s="19" t="s">
        <v>5358</v>
      </c>
      <c r="C2965" s="7" t="s">
        <v>2654</v>
      </c>
      <c r="D2965" s="14">
        <v>7</v>
      </c>
      <c r="E2965" s="14" t="str">
        <f>_xlfn.XLOOKUP(D2965,'Meal Info'!$A$4:$A$19,'Meal Info'!$B$4:$B$19)</f>
        <v>Vegan</v>
      </c>
      <c r="F2965" s="14" t="str">
        <f>_xlfn.XLOOKUP(D2965,'Meal Info'!$A$4:$A$19,'Meal Info'!$C$4:$C$19)</f>
        <v>Josh</v>
      </c>
      <c r="G2965" s="7">
        <v>76.7</v>
      </c>
      <c r="H2965" s="7">
        <f t="shared" si="188"/>
        <v>7.6700000000000008</v>
      </c>
      <c r="I2965" s="7">
        <f t="shared" si="189"/>
        <v>84.37</v>
      </c>
      <c r="J2965" s="7">
        <v>0.19</v>
      </c>
      <c r="K2965" s="7">
        <f t="shared" si="186"/>
        <v>14.573</v>
      </c>
      <c r="L2965" s="7" t="s">
        <v>31</v>
      </c>
      <c r="M2965" s="7">
        <v>4</v>
      </c>
      <c r="N2965" s="7">
        <f>INDEX('Delivery Distances'!$B$6:$K$20,MATCH('Sales Summary_working sheet'!L2965,'Delivery Distances'!$A$6:$A$20,0),MATCH('Sales Summary_working sheet'!M2965,'Delivery Distances'!$B$5:$K$5,0))</f>
        <v>8</v>
      </c>
      <c r="O2965" s="7" cm="1">
        <f t="array" ref="O2965">_xlfn.XLOOKUP(L2965,'Delivery Distances'!$A$6:$A$20,_xlfn.XLOOKUP('Sales Summary_working sheet'!M2965,'Delivery Distances'!$B$5:$K$5,'Delivery Distances'!$B$6:$K$20))</f>
        <v>8</v>
      </c>
      <c r="P2965" s="7">
        <f t="shared" si="187"/>
        <v>11</v>
      </c>
    </row>
    <row r="2966" spans="1:16" ht="15.75" customHeight="1" x14ac:dyDescent="0.15">
      <c r="A2966" s="13">
        <v>43999</v>
      </c>
      <c r="B2966" s="19" t="s">
        <v>5358</v>
      </c>
      <c r="C2966" s="7" t="s">
        <v>4645</v>
      </c>
      <c r="D2966" s="14">
        <v>7</v>
      </c>
      <c r="E2966" s="14" t="str">
        <f>_xlfn.XLOOKUP(D2966,'Meal Info'!$A$4:$A$19,'Meal Info'!$B$4:$B$19)</f>
        <v>Vegan</v>
      </c>
      <c r="F2966" s="14" t="str">
        <f>_xlfn.XLOOKUP(D2966,'Meal Info'!$A$4:$A$19,'Meal Info'!$C$4:$C$19)</f>
        <v>Josh</v>
      </c>
      <c r="G2966" s="7">
        <v>85.67</v>
      </c>
      <c r="H2966" s="7">
        <f t="shared" si="188"/>
        <v>8.5670000000000002</v>
      </c>
      <c r="I2966" s="7">
        <f t="shared" si="189"/>
        <v>94.236999999999995</v>
      </c>
      <c r="J2966" s="7">
        <v>0.36</v>
      </c>
      <c r="K2966" s="7">
        <f t="shared" si="186"/>
        <v>30.841200000000001</v>
      </c>
      <c r="L2966" s="7" t="s">
        <v>5083</v>
      </c>
      <c r="M2966" s="7">
        <v>8</v>
      </c>
      <c r="N2966" s="7">
        <f>INDEX('Delivery Distances'!$B$6:$K$20,MATCH('Sales Summary_working sheet'!L2966,'Delivery Distances'!$A$6:$A$20,0),MATCH('Sales Summary_working sheet'!M2966,'Delivery Distances'!$B$5:$K$5,0))</f>
        <v>3</v>
      </c>
      <c r="O2966" s="7" cm="1">
        <f t="array" ref="O2966">_xlfn.XLOOKUP(L2966,'Delivery Distances'!$A$6:$A$20,_xlfn.XLOOKUP('Sales Summary_working sheet'!M2966,'Delivery Distances'!$B$5:$K$5,'Delivery Distances'!$B$6:$K$20))</f>
        <v>3</v>
      </c>
      <c r="P2966" s="7">
        <f t="shared" si="187"/>
        <v>7</v>
      </c>
    </row>
    <row r="2967" spans="1:16" ht="15.75" customHeight="1" x14ac:dyDescent="0.15">
      <c r="A2967" s="13">
        <v>43999</v>
      </c>
      <c r="B2967" s="19" t="s">
        <v>5358</v>
      </c>
      <c r="C2967" s="7" t="s">
        <v>860</v>
      </c>
      <c r="D2967" s="14">
        <v>2</v>
      </c>
      <c r="E2967" s="14" t="str">
        <f>_xlfn.XLOOKUP(D2967,'Meal Info'!$A$4:$A$19,'Meal Info'!$B$4:$B$19)</f>
        <v>Tuna</v>
      </c>
      <c r="F2967" s="14" t="str">
        <f>_xlfn.XLOOKUP(D2967,'Meal Info'!$A$4:$A$19,'Meal Info'!$C$4:$C$19)</f>
        <v>Josh</v>
      </c>
      <c r="G2967" s="7">
        <v>21.17</v>
      </c>
      <c r="H2967" s="7">
        <f t="shared" si="188"/>
        <v>2.1170000000000004</v>
      </c>
      <c r="I2967" s="7">
        <f t="shared" si="189"/>
        <v>23.287000000000003</v>
      </c>
      <c r="J2967" s="7">
        <v>0.33</v>
      </c>
      <c r="K2967" s="7">
        <f t="shared" si="186"/>
        <v>6.9861000000000013</v>
      </c>
      <c r="L2967" s="7" t="s">
        <v>5077</v>
      </c>
      <c r="M2967" s="7">
        <v>4</v>
      </c>
      <c r="N2967" s="7">
        <f>INDEX('Delivery Distances'!$B$6:$K$20,MATCH('Sales Summary_working sheet'!L2967,'Delivery Distances'!$A$6:$A$20,0),MATCH('Sales Summary_working sheet'!M2967,'Delivery Distances'!$B$5:$K$5,0))</f>
        <v>5</v>
      </c>
      <c r="O2967" s="7" cm="1">
        <f t="array" ref="O2967">_xlfn.XLOOKUP(L2967,'Delivery Distances'!$A$6:$A$20,_xlfn.XLOOKUP('Sales Summary_working sheet'!M2967,'Delivery Distances'!$B$5:$K$5,'Delivery Distances'!$B$6:$K$20))</f>
        <v>5</v>
      </c>
      <c r="P2967" s="7">
        <f t="shared" si="187"/>
        <v>9</v>
      </c>
    </row>
    <row r="2968" spans="1:16" ht="15.75" customHeight="1" x14ac:dyDescent="0.15">
      <c r="A2968" s="13">
        <v>43999</v>
      </c>
      <c r="B2968" s="19" t="s">
        <v>5358</v>
      </c>
      <c r="C2968" s="7" t="s">
        <v>3582</v>
      </c>
      <c r="D2968" s="14">
        <v>11</v>
      </c>
      <c r="E2968" s="14" t="str">
        <f>_xlfn.XLOOKUP(D2968,'Meal Info'!$A$4:$A$19,'Meal Info'!$B$4:$B$19)</f>
        <v>Vitamin boost</v>
      </c>
      <c r="F2968" s="14" t="str">
        <f>_xlfn.XLOOKUP(D2968,'Meal Info'!$A$4:$A$19,'Meal Info'!$C$4:$C$19)</f>
        <v>Josh</v>
      </c>
      <c r="G2968" s="7">
        <v>79.73</v>
      </c>
      <c r="H2968" s="7">
        <f t="shared" si="188"/>
        <v>7.9730000000000008</v>
      </c>
      <c r="I2968" s="7">
        <f t="shared" si="189"/>
        <v>87.703000000000003</v>
      </c>
      <c r="J2968" s="7">
        <v>0.13</v>
      </c>
      <c r="K2968" s="7">
        <f t="shared" si="186"/>
        <v>10.3649</v>
      </c>
      <c r="L2968" s="7" t="s">
        <v>28</v>
      </c>
      <c r="M2968" s="7">
        <v>6</v>
      </c>
      <c r="N2968" s="7">
        <f>INDEX('Delivery Distances'!$B$6:$K$20,MATCH('Sales Summary_working sheet'!L2968,'Delivery Distances'!$A$6:$A$20,0),MATCH('Sales Summary_working sheet'!M2968,'Delivery Distances'!$B$5:$K$5,0))</f>
        <v>6</v>
      </c>
      <c r="O2968" s="7" cm="1">
        <f t="array" ref="O2968">_xlfn.XLOOKUP(L2968,'Delivery Distances'!$A$6:$A$20,_xlfn.XLOOKUP('Sales Summary_working sheet'!M2968,'Delivery Distances'!$B$5:$K$5,'Delivery Distances'!$B$6:$K$20))</f>
        <v>6</v>
      </c>
      <c r="P2968" s="7">
        <f t="shared" si="187"/>
        <v>10</v>
      </c>
    </row>
    <row r="2969" spans="1:16" ht="15.75" customHeight="1" x14ac:dyDescent="0.15">
      <c r="A2969" s="13">
        <v>43999</v>
      </c>
      <c r="B2969" s="19" t="s">
        <v>5358</v>
      </c>
      <c r="C2969" s="7" t="s">
        <v>2532</v>
      </c>
      <c r="D2969" s="14">
        <v>2</v>
      </c>
      <c r="E2969" s="14" t="str">
        <f>_xlfn.XLOOKUP(D2969,'Meal Info'!$A$4:$A$19,'Meal Info'!$B$4:$B$19)</f>
        <v>Tuna</v>
      </c>
      <c r="F2969" s="14" t="str">
        <f>_xlfn.XLOOKUP(D2969,'Meal Info'!$A$4:$A$19,'Meal Info'!$C$4:$C$19)</f>
        <v>Josh</v>
      </c>
      <c r="G2969" s="7">
        <v>87.56</v>
      </c>
      <c r="H2969" s="7">
        <f t="shared" si="188"/>
        <v>8.7560000000000002</v>
      </c>
      <c r="I2969" s="7">
        <f t="shared" si="189"/>
        <v>96.316000000000003</v>
      </c>
      <c r="J2969" s="7">
        <v>0.06</v>
      </c>
      <c r="K2969" s="7">
        <f t="shared" si="186"/>
        <v>5.2535999999999996</v>
      </c>
      <c r="L2969" s="7" t="s">
        <v>30</v>
      </c>
      <c r="M2969" s="7">
        <v>8</v>
      </c>
      <c r="N2969" s="7">
        <f>INDEX('Delivery Distances'!$B$6:$K$20,MATCH('Sales Summary_working sheet'!L2969,'Delivery Distances'!$A$6:$A$20,0),MATCH('Sales Summary_working sheet'!M2969,'Delivery Distances'!$B$5:$K$5,0))</f>
        <v>6</v>
      </c>
      <c r="O2969" s="7" cm="1">
        <f t="array" ref="O2969">_xlfn.XLOOKUP(L2969,'Delivery Distances'!$A$6:$A$20,_xlfn.XLOOKUP('Sales Summary_working sheet'!M2969,'Delivery Distances'!$B$5:$K$5,'Delivery Distances'!$B$6:$K$20))</f>
        <v>6</v>
      </c>
      <c r="P2969" s="7">
        <f t="shared" si="187"/>
        <v>10</v>
      </c>
    </row>
    <row r="2970" spans="1:16" ht="15.75" customHeight="1" x14ac:dyDescent="0.15">
      <c r="A2970" s="13">
        <v>43999</v>
      </c>
      <c r="B2970" s="19" t="s">
        <v>5358</v>
      </c>
      <c r="C2970" s="7" t="s">
        <v>2137</v>
      </c>
      <c r="D2970" s="14">
        <v>11</v>
      </c>
      <c r="E2970" s="14" t="str">
        <f>_xlfn.XLOOKUP(D2970,'Meal Info'!$A$4:$A$19,'Meal Info'!$B$4:$B$19)</f>
        <v>Vitamin boost</v>
      </c>
      <c r="F2970" s="14" t="str">
        <f>_xlfn.XLOOKUP(D2970,'Meal Info'!$A$4:$A$19,'Meal Info'!$C$4:$C$19)</f>
        <v>Josh</v>
      </c>
      <c r="G2970" s="7">
        <v>19.010000000000002</v>
      </c>
      <c r="H2970" s="7">
        <f t="shared" si="188"/>
        <v>1.9010000000000002</v>
      </c>
      <c r="I2970" s="7">
        <f t="shared" si="189"/>
        <v>20.911000000000001</v>
      </c>
      <c r="J2970" s="7">
        <v>0.35</v>
      </c>
      <c r="K2970" s="7">
        <f t="shared" si="186"/>
        <v>6.6535000000000002</v>
      </c>
      <c r="L2970" s="7" t="s">
        <v>5076</v>
      </c>
      <c r="M2970" s="7">
        <v>9</v>
      </c>
      <c r="N2970" s="7">
        <f>INDEX('Delivery Distances'!$B$6:$K$20,MATCH('Sales Summary_working sheet'!L2970,'Delivery Distances'!$A$6:$A$20,0),MATCH('Sales Summary_working sheet'!M2970,'Delivery Distances'!$B$5:$K$5,0))</f>
        <v>8</v>
      </c>
      <c r="O2970" s="7" cm="1">
        <f t="array" ref="O2970">_xlfn.XLOOKUP(L2970,'Delivery Distances'!$A$6:$A$20,_xlfn.XLOOKUP('Sales Summary_working sheet'!M2970,'Delivery Distances'!$B$5:$K$5,'Delivery Distances'!$B$6:$K$20))</f>
        <v>8</v>
      </c>
      <c r="P2970" s="7">
        <f t="shared" si="187"/>
        <v>11</v>
      </c>
    </row>
    <row r="2971" spans="1:16" ht="15.75" customHeight="1" x14ac:dyDescent="0.15">
      <c r="A2971" s="13">
        <v>43999</v>
      </c>
      <c r="B2971" s="19" t="s">
        <v>5358</v>
      </c>
      <c r="C2971" s="7" t="s">
        <v>1424</v>
      </c>
      <c r="D2971" s="14">
        <v>2</v>
      </c>
      <c r="E2971" s="14" t="str">
        <f>_xlfn.XLOOKUP(D2971,'Meal Info'!$A$4:$A$19,'Meal Info'!$B$4:$B$19)</f>
        <v>Tuna</v>
      </c>
      <c r="F2971" s="14" t="str">
        <f>_xlfn.XLOOKUP(D2971,'Meal Info'!$A$4:$A$19,'Meal Info'!$C$4:$C$19)</f>
        <v>Josh</v>
      </c>
      <c r="G2971" s="7">
        <v>28</v>
      </c>
      <c r="H2971" s="7">
        <f t="shared" si="188"/>
        <v>2.8000000000000003</v>
      </c>
      <c r="I2971" s="7">
        <f t="shared" si="189"/>
        <v>30.8</v>
      </c>
      <c r="J2971" s="7">
        <v>0.33</v>
      </c>
      <c r="K2971" s="7">
        <f t="shared" si="186"/>
        <v>9.24</v>
      </c>
      <c r="L2971" s="7" t="s">
        <v>5076</v>
      </c>
      <c r="M2971" s="7">
        <v>8</v>
      </c>
      <c r="N2971" s="7">
        <f>INDEX('Delivery Distances'!$B$6:$K$20,MATCH('Sales Summary_working sheet'!L2971,'Delivery Distances'!$A$6:$A$20,0),MATCH('Sales Summary_working sheet'!M2971,'Delivery Distances'!$B$5:$K$5,0))</f>
        <v>6</v>
      </c>
      <c r="O2971" s="7" cm="1">
        <f t="array" ref="O2971">_xlfn.XLOOKUP(L2971,'Delivery Distances'!$A$6:$A$20,_xlfn.XLOOKUP('Sales Summary_working sheet'!M2971,'Delivery Distances'!$B$5:$K$5,'Delivery Distances'!$B$6:$K$20))</f>
        <v>6</v>
      </c>
      <c r="P2971" s="7">
        <f t="shared" si="187"/>
        <v>10</v>
      </c>
    </row>
    <row r="2972" spans="1:16" ht="15.75" customHeight="1" x14ac:dyDescent="0.15">
      <c r="A2972" s="13">
        <v>43999</v>
      </c>
      <c r="B2972" s="19" t="s">
        <v>5358</v>
      </c>
      <c r="C2972" s="7" t="s">
        <v>3657</v>
      </c>
      <c r="D2972" s="14">
        <v>7</v>
      </c>
      <c r="E2972" s="14" t="str">
        <f>_xlfn.XLOOKUP(D2972,'Meal Info'!$A$4:$A$19,'Meal Info'!$B$4:$B$19)</f>
        <v>Vegan</v>
      </c>
      <c r="F2972" s="14" t="str">
        <f>_xlfn.XLOOKUP(D2972,'Meal Info'!$A$4:$A$19,'Meal Info'!$C$4:$C$19)</f>
        <v>Josh</v>
      </c>
      <c r="G2972" s="7">
        <v>51.18</v>
      </c>
      <c r="H2972" s="7">
        <f t="shared" si="188"/>
        <v>5.1180000000000003</v>
      </c>
      <c r="I2972" s="7">
        <f t="shared" si="189"/>
        <v>56.298000000000002</v>
      </c>
      <c r="J2972" s="7">
        <v>7.0000000000000007E-2</v>
      </c>
      <c r="K2972" s="7">
        <f t="shared" si="186"/>
        <v>3.5826000000000002</v>
      </c>
      <c r="L2972" s="7" t="s">
        <v>27</v>
      </c>
      <c r="M2972" s="7">
        <v>1</v>
      </c>
      <c r="N2972" s="7">
        <f>INDEX('Delivery Distances'!$B$6:$K$20,MATCH('Sales Summary_working sheet'!L2972,'Delivery Distances'!$A$6:$A$20,0),MATCH('Sales Summary_working sheet'!M2972,'Delivery Distances'!$B$5:$K$5,0))</f>
        <v>18</v>
      </c>
      <c r="O2972" s="7" cm="1">
        <f t="array" ref="O2972">_xlfn.XLOOKUP(L2972,'Delivery Distances'!$A$6:$A$20,_xlfn.XLOOKUP('Sales Summary_working sheet'!M2972,'Delivery Distances'!$B$5:$K$5,'Delivery Distances'!$B$6:$K$20))</f>
        <v>18</v>
      </c>
      <c r="P2972" s="7">
        <f t="shared" si="187"/>
        <v>16</v>
      </c>
    </row>
    <row r="2973" spans="1:16" ht="15.75" customHeight="1" x14ac:dyDescent="0.15">
      <c r="A2973" s="13">
        <v>43999</v>
      </c>
      <c r="B2973" s="19" t="s">
        <v>5358</v>
      </c>
      <c r="C2973" s="7" t="s">
        <v>723</v>
      </c>
      <c r="D2973" s="14">
        <v>11</v>
      </c>
      <c r="E2973" s="14" t="str">
        <f>_xlfn.XLOOKUP(D2973,'Meal Info'!$A$4:$A$19,'Meal Info'!$B$4:$B$19)</f>
        <v>Vitamin boost</v>
      </c>
      <c r="F2973" s="14" t="str">
        <f>_xlfn.XLOOKUP(D2973,'Meal Info'!$A$4:$A$19,'Meal Info'!$C$4:$C$19)</f>
        <v>Josh</v>
      </c>
      <c r="G2973" s="7">
        <v>98.05</v>
      </c>
      <c r="H2973" s="7">
        <f t="shared" si="188"/>
        <v>9.8049999999999997</v>
      </c>
      <c r="I2973" s="7">
        <f t="shared" si="189"/>
        <v>107.85499999999999</v>
      </c>
      <c r="J2973" s="7">
        <v>0.37</v>
      </c>
      <c r="K2973" s="7">
        <f t="shared" si="186"/>
        <v>36.278500000000001</v>
      </c>
      <c r="L2973" s="7" t="s">
        <v>5083</v>
      </c>
      <c r="M2973" s="7">
        <v>5</v>
      </c>
      <c r="N2973" s="7">
        <f>INDEX('Delivery Distances'!$B$6:$K$20,MATCH('Sales Summary_working sheet'!L2973,'Delivery Distances'!$A$6:$A$20,0),MATCH('Sales Summary_working sheet'!M2973,'Delivery Distances'!$B$5:$K$5,0))</f>
        <v>1</v>
      </c>
      <c r="O2973" s="7" cm="1">
        <f t="array" ref="O2973">_xlfn.XLOOKUP(L2973,'Delivery Distances'!$A$6:$A$20,_xlfn.XLOOKUP('Sales Summary_working sheet'!M2973,'Delivery Distances'!$B$5:$K$5,'Delivery Distances'!$B$6:$K$20))</f>
        <v>1</v>
      </c>
      <c r="P2973" s="7">
        <f t="shared" si="187"/>
        <v>3</v>
      </c>
    </row>
    <row r="2974" spans="1:16" ht="15.75" customHeight="1" x14ac:dyDescent="0.15">
      <c r="A2974" s="13">
        <v>43999</v>
      </c>
      <c r="B2974" s="19" t="s">
        <v>5358</v>
      </c>
      <c r="C2974" s="7" t="s">
        <v>602</v>
      </c>
      <c r="D2974" s="14">
        <v>7</v>
      </c>
      <c r="E2974" s="14" t="str">
        <f>_xlfn.XLOOKUP(D2974,'Meal Info'!$A$4:$A$19,'Meal Info'!$B$4:$B$19)</f>
        <v>Vegan</v>
      </c>
      <c r="F2974" s="14" t="str">
        <f>_xlfn.XLOOKUP(D2974,'Meal Info'!$A$4:$A$19,'Meal Info'!$C$4:$C$19)</f>
        <v>Josh</v>
      </c>
      <c r="G2974" s="7">
        <v>67.489999999999995</v>
      </c>
      <c r="H2974" s="7">
        <f t="shared" si="188"/>
        <v>6.7489999999999997</v>
      </c>
      <c r="I2974" s="7">
        <f t="shared" si="189"/>
        <v>74.23899999999999</v>
      </c>
      <c r="J2974" s="7">
        <v>0.2</v>
      </c>
      <c r="K2974" s="7">
        <f t="shared" si="186"/>
        <v>13.497999999999999</v>
      </c>
      <c r="L2974" s="7" t="s">
        <v>5077</v>
      </c>
      <c r="M2974" s="7">
        <v>4</v>
      </c>
      <c r="N2974" s="7">
        <f>INDEX('Delivery Distances'!$B$6:$K$20,MATCH('Sales Summary_working sheet'!L2974,'Delivery Distances'!$A$6:$A$20,0),MATCH('Sales Summary_working sheet'!M2974,'Delivery Distances'!$B$5:$K$5,0))</f>
        <v>5</v>
      </c>
      <c r="O2974" s="7" cm="1">
        <f t="array" ref="O2974">_xlfn.XLOOKUP(L2974,'Delivery Distances'!$A$6:$A$20,_xlfn.XLOOKUP('Sales Summary_working sheet'!M2974,'Delivery Distances'!$B$5:$K$5,'Delivery Distances'!$B$6:$K$20))</f>
        <v>5</v>
      </c>
      <c r="P2974" s="7">
        <f t="shared" si="187"/>
        <v>9</v>
      </c>
    </row>
    <row r="2975" spans="1:16" ht="15.75" customHeight="1" x14ac:dyDescent="0.15">
      <c r="A2975" s="13">
        <v>43999</v>
      </c>
      <c r="B2975" s="19" t="s">
        <v>5358</v>
      </c>
      <c r="C2975" s="7" t="s">
        <v>2098</v>
      </c>
      <c r="D2975" s="14">
        <v>7</v>
      </c>
      <c r="E2975" s="14" t="str">
        <f>_xlfn.XLOOKUP(D2975,'Meal Info'!$A$4:$A$19,'Meal Info'!$B$4:$B$19)</f>
        <v>Vegan</v>
      </c>
      <c r="F2975" s="14" t="str">
        <f>_xlfn.XLOOKUP(D2975,'Meal Info'!$A$4:$A$19,'Meal Info'!$C$4:$C$19)</f>
        <v>Josh</v>
      </c>
      <c r="G2975" s="7">
        <v>96.46</v>
      </c>
      <c r="H2975" s="7">
        <f t="shared" si="188"/>
        <v>9.6460000000000008</v>
      </c>
      <c r="I2975" s="7">
        <f t="shared" si="189"/>
        <v>106.10599999999999</v>
      </c>
      <c r="J2975" s="7">
        <v>0.1</v>
      </c>
      <c r="K2975" s="7">
        <f t="shared" si="186"/>
        <v>9.6460000000000008</v>
      </c>
      <c r="L2975" s="7" t="s">
        <v>31</v>
      </c>
      <c r="M2975" s="7">
        <v>5</v>
      </c>
      <c r="N2975" s="7">
        <f>INDEX('Delivery Distances'!$B$6:$K$20,MATCH('Sales Summary_working sheet'!L2975,'Delivery Distances'!$A$6:$A$20,0),MATCH('Sales Summary_working sheet'!M2975,'Delivery Distances'!$B$5:$K$5,0))</f>
        <v>3</v>
      </c>
      <c r="O2975" s="7" cm="1">
        <f t="array" ref="O2975">_xlfn.XLOOKUP(L2975,'Delivery Distances'!$A$6:$A$20,_xlfn.XLOOKUP('Sales Summary_working sheet'!M2975,'Delivery Distances'!$B$5:$K$5,'Delivery Distances'!$B$6:$K$20))</f>
        <v>3</v>
      </c>
      <c r="P2975" s="7">
        <f t="shared" si="187"/>
        <v>7</v>
      </c>
    </row>
    <row r="2976" spans="1:16" ht="15.75" customHeight="1" x14ac:dyDescent="0.15">
      <c r="A2976" s="13">
        <v>43999</v>
      </c>
      <c r="B2976" s="19" t="s">
        <v>5358</v>
      </c>
      <c r="C2976" s="7" t="s">
        <v>2701</v>
      </c>
      <c r="D2976" s="14">
        <v>11</v>
      </c>
      <c r="E2976" s="14" t="str">
        <f>_xlfn.XLOOKUP(D2976,'Meal Info'!$A$4:$A$19,'Meal Info'!$B$4:$B$19)</f>
        <v>Vitamin boost</v>
      </c>
      <c r="F2976" s="14" t="str">
        <f>_xlfn.XLOOKUP(D2976,'Meal Info'!$A$4:$A$19,'Meal Info'!$C$4:$C$19)</f>
        <v>Josh</v>
      </c>
      <c r="G2976" s="7">
        <v>94.33</v>
      </c>
      <c r="H2976" s="7">
        <f t="shared" si="188"/>
        <v>9.4329999999999998</v>
      </c>
      <c r="I2976" s="7">
        <f t="shared" si="189"/>
        <v>103.76300000000001</v>
      </c>
      <c r="J2976" s="7">
        <v>0.35</v>
      </c>
      <c r="K2976" s="7">
        <f t="shared" si="186"/>
        <v>33.015499999999996</v>
      </c>
      <c r="L2976" s="7" t="s">
        <v>5075</v>
      </c>
      <c r="M2976" s="7">
        <v>2</v>
      </c>
      <c r="N2976" s="7">
        <f>INDEX('Delivery Distances'!$B$6:$K$20,MATCH('Sales Summary_working sheet'!L2976,'Delivery Distances'!$A$6:$A$20,0),MATCH('Sales Summary_working sheet'!M2976,'Delivery Distances'!$B$5:$K$5,0))</f>
        <v>15</v>
      </c>
      <c r="O2976" s="7" cm="1">
        <f t="array" ref="O2976">_xlfn.XLOOKUP(L2976,'Delivery Distances'!$A$6:$A$20,_xlfn.XLOOKUP('Sales Summary_working sheet'!M2976,'Delivery Distances'!$B$5:$K$5,'Delivery Distances'!$B$6:$K$20))</f>
        <v>15</v>
      </c>
      <c r="P2976" s="7">
        <f t="shared" si="187"/>
        <v>14.5</v>
      </c>
    </row>
    <row r="2977" spans="1:16" ht="15.75" customHeight="1" x14ac:dyDescent="0.15">
      <c r="A2977" s="13">
        <v>43999</v>
      </c>
      <c r="B2977" s="19" t="s">
        <v>5359</v>
      </c>
      <c r="C2977" s="7" t="s">
        <v>4789</v>
      </c>
      <c r="D2977" s="14">
        <v>7</v>
      </c>
      <c r="E2977" s="14" t="str">
        <f>_xlfn.XLOOKUP(D2977,'Meal Info'!$A$4:$A$19,'Meal Info'!$B$4:$B$19)</f>
        <v>Vegan</v>
      </c>
      <c r="F2977" s="14" t="str">
        <f>_xlfn.XLOOKUP(D2977,'Meal Info'!$A$4:$A$19,'Meal Info'!$C$4:$C$19)</f>
        <v>Josh</v>
      </c>
      <c r="G2977" s="7">
        <v>82.93</v>
      </c>
      <c r="H2977" s="7">
        <f t="shared" si="188"/>
        <v>8.293000000000001</v>
      </c>
      <c r="I2977" s="7">
        <f t="shared" si="189"/>
        <v>91.223000000000013</v>
      </c>
      <c r="J2977" s="7">
        <v>0.13</v>
      </c>
      <c r="K2977" s="7">
        <f t="shared" si="186"/>
        <v>10.780900000000001</v>
      </c>
      <c r="L2977" s="7" t="s">
        <v>5076</v>
      </c>
      <c r="M2977" s="7">
        <v>5</v>
      </c>
      <c r="N2977" s="7">
        <f>INDEX('Delivery Distances'!$B$6:$K$20,MATCH('Sales Summary_working sheet'!L2977,'Delivery Distances'!$A$6:$A$20,0),MATCH('Sales Summary_working sheet'!M2977,'Delivery Distances'!$B$5:$K$5,0))</f>
        <v>6</v>
      </c>
      <c r="O2977" s="7" cm="1">
        <f t="array" ref="O2977">_xlfn.XLOOKUP(L2977,'Delivery Distances'!$A$6:$A$20,_xlfn.XLOOKUP('Sales Summary_working sheet'!M2977,'Delivery Distances'!$B$5:$K$5,'Delivery Distances'!$B$6:$K$20))</f>
        <v>6</v>
      </c>
      <c r="P2977" s="7">
        <f t="shared" si="187"/>
        <v>10</v>
      </c>
    </row>
    <row r="2978" spans="1:16" ht="15.75" customHeight="1" x14ac:dyDescent="0.15">
      <c r="A2978" s="13">
        <v>43999</v>
      </c>
      <c r="B2978" s="19" t="s">
        <v>5359</v>
      </c>
      <c r="C2978" s="7" t="s">
        <v>2677</v>
      </c>
      <c r="D2978" s="14">
        <v>11</v>
      </c>
      <c r="E2978" s="14" t="str">
        <f>_xlfn.XLOOKUP(D2978,'Meal Info'!$A$4:$A$19,'Meal Info'!$B$4:$B$19)</f>
        <v>Vitamin boost</v>
      </c>
      <c r="F2978" s="14" t="str">
        <f>_xlfn.XLOOKUP(D2978,'Meal Info'!$A$4:$A$19,'Meal Info'!$C$4:$C$19)</f>
        <v>Josh</v>
      </c>
      <c r="G2978" s="7">
        <v>52.04</v>
      </c>
      <c r="H2978" s="7">
        <f t="shared" si="188"/>
        <v>5.2040000000000006</v>
      </c>
      <c r="I2978" s="7">
        <f t="shared" si="189"/>
        <v>57.244</v>
      </c>
      <c r="J2978" s="7">
        <v>0.06</v>
      </c>
      <c r="K2978" s="7">
        <f t="shared" si="186"/>
        <v>3.1223999999999998</v>
      </c>
      <c r="L2978" s="7" t="s">
        <v>27</v>
      </c>
      <c r="M2978" s="7">
        <v>9</v>
      </c>
      <c r="N2978" s="7">
        <f>INDEX('Delivery Distances'!$B$6:$K$20,MATCH('Sales Summary_working sheet'!L2978,'Delivery Distances'!$A$6:$A$20,0),MATCH('Sales Summary_working sheet'!M2978,'Delivery Distances'!$B$5:$K$5,0))</f>
        <v>9</v>
      </c>
      <c r="O2978" s="7" cm="1">
        <f t="array" ref="O2978">_xlfn.XLOOKUP(L2978,'Delivery Distances'!$A$6:$A$20,_xlfn.XLOOKUP('Sales Summary_working sheet'!M2978,'Delivery Distances'!$B$5:$K$5,'Delivery Distances'!$B$6:$K$20))</f>
        <v>9</v>
      </c>
      <c r="P2978" s="7">
        <f t="shared" si="187"/>
        <v>11.5</v>
      </c>
    </row>
    <row r="2979" spans="1:16" ht="15.75" customHeight="1" x14ac:dyDescent="0.15">
      <c r="A2979" s="13">
        <v>43999</v>
      </c>
      <c r="B2979" s="19" t="s">
        <v>5359</v>
      </c>
      <c r="C2979" s="7" t="s">
        <v>1192</v>
      </c>
      <c r="D2979" s="14">
        <v>2</v>
      </c>
      <c r="E2979" s="14" t="str">
        <f>_xlfn.XLOOKUP(D2979,'Meal Info'!$A$4:$A$19,'Meal Info'!$B$4:$B$19)</f>
        <v>Tuna</v>
      </c>
      <c r="F2979" s="14" t="str">
        <f>_xlfn.XLOOKUP(D2979,'Meal Info'!$A$4:$A$19,'Meal Info'!$C$4:$C$19)</f>
        <v>Josh</v>
      </c>
      <c r="G2979" s="7">
        <v>53.3</v>
      </c>
      <c r="H2979" s="7">
        <f t="shared" si="188"/>
        <v>5.33</v>
      </c>
      <c r="I2979" s="7">
        <f t="shared" si="189"/>
        <v>58.629999999999995</v>
      </c>
      <c r="J2979" s="7">
        <v>0.04</v>
      </c>
      <c r="K2979" s="7">
        <f t="shared" si="186"/>
        <v>2.1320000000000001</v>
      </c>
      <c r="L2979" s="7" t="s">
        <v>30</v>
      </c>
      <c r="M2979" s="7">
        <v>2</v>
      </c>
      <c r="N2979" s="7">
        <f>INDEX('Delivery Distances'!$B$6:$K$20,MATCH('Sales Summary_working sheet'!L2979,'Delivery Distances'!$A$6:$A$20,0),MATCH('Sales Summary_working sheet'!M2979,'Delivery Distances'!$B$5:$K$5,0))</f>
        <v>12</v>
      </c>
      <c r="O2979" s="7" cm="1">
        <f t="array" ref="O2979">_xlfn.XLOOKUP(L2979,'Delivery Distances'!$A$6:$A$20,_xlfn.XLOOKUP('Sales Summary_working sheet'!M2979,'Delivery Distances'!$B$5:$K$5,'Delivery Distances'!$B$6:$K$20))</f>
        <v>12</v>
      </c>
      <c r="P2979" s="7">
        <f t="shared" si="187"/>
        <v>13</v>
      </c>
    </row>
    <row r="2980" spans="1:16" ht="15.75" customHeight="1" x14ac:dyDescent="0.15">
      <c r="A2980" s="13">
        <v>43999</v>
      </c>
      <c r="B2980" s="19" t="s">
        <v>5359</v>
      </c>
      <c r="C2980" s="7" t="s">
        <v>2812</v>
      </c>
      <c r="D2980" s="14">
        <v>7</v>
      </c>
      <c r="E2980" s="14" t="str">
        <f>_xlfn.XLOOKUP(D2980,'Meal Info'!$A$4:$A$19,'Meal Info'!$B$4:$B$19)</f>
        <v>Vegan</v>
      </c>
      <c r="F2980" s="14" t="str">
        <f>_xlfn.XLOOKUP(D2980,'Meal Info'!$A$4:$A$19,'Meal Info'!$C$4:$C$19)</f>
        <v>Josh</v>
      </c>
      <c r="G2980" s="7">
        <v>90.35</v>
      </c>
      <c r="H2980" s="7">
        <f t="shared" si="188"/>
        <v>9.0350000000000001</v>
      </c>
      <c r="I2980" s="7">
        <f t="shared" si="189"/>
        <v>99.384999999999991</v>
      </c>
      <c r="J2980" s="7">
        <v>0.26</v>
      </c>
      <c r="K2980" s="7">
        <f t="shared" si="186"/>
        <v>23.491</v>
      </c>
      <c r="L2980" s="7" t="s">
        <v>27</v>
      </c>
      <c r="M2980" s="7">
        <v>7</v>
      </c>
      <c r="N2980" s="7">
        <f>INDEX('Delivery Distances'!$B$6:$K$20,MATCH('Sales Summary_working sheet'!L2980,'Delivery Distances'!$A$6:$A$20,0),MATCH('Sales Summary_working sheet'!M2980,'Delivery Distances'!$B$5:$K$5,0))</f>
        <v>14</v>
      </c>
      <c r="O2980" s="7" cm="1">
        <f t="array" ref="O2980">_xlfn.XLOOKUP(L2980,'Delivery Distances'!$A$6:$A$20,_xlfn.XLOOKUP('Sales Summary_working sheet'!M2980,'Delivery Distances'!$B$5:$K$5,'Delivery Distances'!$B$6:$K$20))</f>
        <v>14</v>
      </c>
      <c r="P2980" s="7">
        <f t="shared" si="187"/>
        <v>14</v>
      </c>
    </row>
    <row r="2981" spans="1:16" ht="15.75" customHeight="1" x14ac:dyDescent="0.15">
      <c r="A2981" s="13">
        <v>43999</v>
      </c>
      <c r="B2981" s="19" t="s">
        <v>5359</v>
      </c>
      <c r="C2981" s="7" t="s">
        <v>1476</v>
      </c>
      <c r="D2981" s="14">
        <v>7</v>
      </c>
      <c r="E2981" s="14" t="str">
        <f>_xlfn.XLOOKUP(D2981,'Meal Info'!$A$4:$A$19,'Meal Info'!$B$4:$B$19)</f>
        <v>Vegan</v>
      </c>
      <c r="F2981" s="14" t="str">
        <f>_xlfn.XLOOKUP(D2981,'Meal Info'!$A$4:$A$19,'Meal Info'!$C$4:$C$19)</f>
        <v>Josh</v>
      </c>
      <c r="G2981" s="7">
        <v>15.38</v>
      </c>
      <c r="H2981" s="7">
        <f t="shared" si="188"/>
        <v>1.5380000000000003</v>
      </c>
      <c r="I2981" s="7">
        <f t="shared" si="189"/>
        <v>16.917999999999999</v>
      </c>
      <c r="J2981" s="7">
        <v>0.3</v>
      </c>
      <c r="K2981" s="7">
        <f t="shared" si="186"/>
        <v>4.6139999999999999</v>
      </c>
      <c r="L2981" s="7" t="s">
        <v>28</v>
      </c>
      <c r="M2981" s="7">
        <v>9</v>
      </c>
      <c r="N2981" s="7">
        <f>INDEX('Delivery Distances'!$B$6:$K$20,MATCH('Sales Summary_working sheet'!L2981,'Delivery Distances'!$A$6:$A$20,0),MATCH('Sales Summary_working sheet'!M2981,'Delivery Distances'!$B$5:$K$5,0))</f>
        <v>8</v>
      </c>
      <c r="O2981" s="7" cm="1">
        <f t="array" ref="O2981">_xlfn.XLOOKUP(L2981,'Delivery Distances'!$A$6:$A$20,_xlfn.XLOOKUP('Sales Summary_working sheet'!M2981,'Delivery Distances'!$B$5:$K$5,'Delivery Distances'!$B$6:$K$20))</f>
        <v>8</v>
      </c>
      <c r="P2981" s="7">
        <f t="shared" si="187"/>
        <v>11</v>
      </c>
    </row>
    <row r="2982" spans="1:16" ht="15.75" customHeight="1" x14ac:dyDescent="0.15">
      <c r="A2982" s="13">
        <v>43999</v>
      </c>
      <c r="B2982" s="19" t="s">
        <v>5359</v>
      </c>
      <c r="C2982" s="7" t="s">
        <v>2441</v>
      </c>
      <c r="D2982" s="14">
        <v>7</v>
      </c>
      <c r="E2982" s="14" t="str">
        <f>_xlfn.XLOOKUP(D2982,'Meal Info'!$A$4:$A$19,'Meal Info'!$B$4:$B$19)</f>
        <v>Vegan</v>
      </c>
      <c r="F2982" s="14" t="str">
        <f>_xlfn.XLOOKUP(D2982,'Meal Info'!$A$4:$A$19,'Meal Info'!$C$4:$C$19)</f>
        <v>Josh</v>
      </c>
      <c r="G2982" s="7">
        <v>36.28</v>
      </c>
      <c r="H2982" s="7">
        <f t="shared" si="188"/>
        <v>3.6280000000000001</v>
      </c>
      <c r="I2982" s="7">
        <f t="shared" si="189"/>
        <v>39.908000000000001</v>
      </c>
      <c r="J2982" s="7">
        <v>0.04</v>
      </c>
      <c r="K2982" s="7">
        <f t="shared" si="186"/>
        <v>1.4512</v>
      </c>
      <c r="L2982" s="7" t="s">
        <v>5077</v>
      </c>
      <c r="M2982" s="7">
        <v>10</v>
      </c>
      <c r="N2982" s="7">
        <f>INDEX('Delivery Distances'!$B$6:$K$20,MATCH('Sales Summary_working sheet'!L2982,'Delivery Distances'!$A$6:$A$20,0),MATCH('Sales Summary_working sheet'!M2982,'Delivery Distances'!$B$5:$K$5,0))</f>
        <v>6</v>
      </c>
      <c r="O2982" s="7" cm="1">
        <f t="array" ref="O2982">_xlfn.XLOOKUP(L2982,'Delivery Distances'!$A$6:$A$20,_xlfn.XLOOKUP('Sales Summary_working sheet'!M2982,'Delivery Distances'!$B$5:$K$5,'Delivery Distances'!$B$6:$K$20))</f>
        <v>6</v>
      </c>
      <c r="P2982" s="7">
        <f t="shared" si="187"/>
        <v>10</v>
      </c>
    </row>
    <row r="2983" spans="1:16" ht="15.75" customHeight="1" x14ac:dyDescent="0.15">
      <c r="A2983" s="13">
        <v>43999</v>
      </c>
      <c r="B2983" s="19" t="s">
        <v>5359</v>
      </c>
      <c r="C2983" s="7" t="s">
        <v>520</v>
      </c>
      <c r="D2983" s="14">
        <v>2</v>
      </c>
      <c r="E2983" s="14" t="str">
        <f>_xlfn.XLOOKUP(D2983,'Meal Info'!$A$4:$A$19,'Meal Info'!$B$4:$B$19)</f>
        <v>Tuna</v>
      </c>
      <c r="F2983" s="14" t="str">
        <f>_xlfn.XLOOKUP(D2983,'Meal Info'!$A$4:$A$19,'Meal Info'!$C$4:$C$19)</f>
        <v>Josh</v>
      </c>
      <c r="G2983" s="7">
        <v>13.01</v>
      </c>
      <c r="H2983" s="7">
        <f t="shared" si="188"/>
        <v>1.3010000000000002</v>
      </c>
      <c r="I2983" s="7">
        <f t="shared" si="189"/>
        <v>14.311</v>
      </c>
      <c r="J2983" s="7">
        <v>0.15</v>
      </c>
      <c r="K2983" s="7">
        <f t="shared" si="186"/>
        <v>1.9514999999999998</v>
      </c>
      <c r="L2983" s="7" t="s">
        <v>5078</v>
      </c>
      <c r="M2983" s="7">
        <v>6</v>
      </c>
      <c r="N2983" s="7">
        <f>INDEX('Delivery Distances'!$B$6:$K$20,MATCH('Sales Summary_working sheet'!L2983,'Delivery Distances'!$A$6:$A$20,0),MATCH('Sales Summary_working sheet'!M2983,'Delivery Distances'!$B$5:$K$5,0))</f>
        <v>5</v>
      </c>
      <c r="O2983" s="7" cm="1">
        <f t="array" ref="O2983">_xlfn.XLOOKUP(L2983,'Delivery Distances'!$A$6:$A$20,_xlfn.XLOOKUP('Sales Summary_working sheet'!M2983,'Delivery Distances'!$B$5:$K$5,'Delivery Distances'!$B$6:$K$20))</f>
        <v>5</v>
      </c>
      <c r="P2983" s="7">
        <f t="shared" si="187"/>
        <v>9</v>
      </c>
    </row>
    <row r="2984" spans="1:16" ht="15.75" customHeight="1" x14ac:dyDescent="0.15">
      <c r="A2984" s="13">
        <v>43999</v>
      </c>
      <c r="B2984" s="19" t="s">
        <v>5359</v>
      </c>
      <c r="C2984" s="7" t="s">
        <v>4339</v>
      </c>
      <c r="D2984" s="14">
        <v>2</v>
      </c>
      <c r="E2984" s="14" t="str">
        <f>_xlfn.XLOOKUP(D2984,'Meal Info'!$A$4:$A$19,'Meal Info'!$B$4:$B$19)</f>
        <v>Tuna</v>
      </c>
      <c r="F2984" s="14" t="str">
        <f>_xlfn.XLOOKUP(D2984,'Meal Info'!$A$4:$A$19,'Meal Info'!$C$4:$C$19)</f>
        <v>Josh</v>
      </c>
      <c r="G2984" s="7">
        <v>15.97</v>
      </c>
      <c r="H2984" s="7">
        <f t="shared" si="188"/>
        <v>1.5970000000000002</v>
      </c>
      <c r="I2984" s="7">
        <f t="shared" si="189"/>
        <v>17.567</v>
      </c>
      <c r="J2984" s="7">
        <v>0.24</v>
      </c>
      <c r="K2984" s="7">
        <f t="shared" si="186"/>
        <v>3.8328000000000002</v>
      </c>
      <c r="L2984" s="7" t="s">
        <v>5078</v>
      </c>
      <c r="M2984" s="7">
        <v>2</v>
      </c>
      <c r="N2984" s="7">
        <f>INDEX('Delivery Distances'!$B$6:$K$20,MATCH('Sales Summary_working sheet'!L2984,'Delivery Distances'!$A$6:$A$20,0),MATCH('Sales Summary_working sheet'!M2984,'Delivery Distances'!$B$5:$K$5,0))</f>
        <v>2</v>
      </c>
      <c r="O2984" s="7" cm="1">
        <f t="array" ref="O2984">_xlfn.XLOOKUP(L2984,'Delivery Distances'!$A$6:$A$20,_xlfn.XLOOKUP('Sales Summary_working sheet'!M2984,'Delivery Distances'!$B$5:$K$5,'Delivery Distances'!$B$6:$K$20))</f>
        <v>2</v>
      </c>
      <c r="P2984" s="7">
        <f t="shared" si="187"/>
        <v>6</v>
      </c>
    </row>
    <row r="2985" spans="1:16" ht="15.75" customHeight="1" x14ac:dyDescent="0.15">
      <c r="A2985" s="13">
        <v>43999</v>
      </c>
      <c r="B2985" s="19" t="s">
        <v>5359</v>
      </c>
      <c r="C2985" s="7" t="s">
        <v>3453</v>
      </c>
      <c r="D2985" s="14">
        <v>2</v>
      </c>
      <c r="E2985" s="14" t="str">
        <f>_xlfn.XLOOKUP(D2985,'Meal Info'!$A$4:$A$19,'Meal Info'!$B$4:$B$19)</f>
        <v>Tuna</v>
      </c>
      <c r="F2985" s="14" t="str">
        <f>_xlfn.XLOOKUP(D2985,'Meal Info'!$A$4:$A$19,'Meal Info'!$C$4:$C$19)</f>
        <v>Josh</v>
      </c>
      <c r="G2985" s="7">
        <v>80.680000000000007</v>
      </c>
      <c r="H2985" s="7">
        <f t="shared" si="188"/>
        <v>8.0680000000000014</v>
      </c>
      <c r="I2985" s="7">
        <f t="shared" si="189"/>
        <v>88.748000000000005</v>
      </c>
      <c r="J2985" s="7">
        <v>0.36</v>
      </c>
      <c r="K2985" s="7">
        <f t="shared" si="186"/>
        <v>29.044800000000002</v>
      </c>
      <c r="L2985" s="7" t="s">
        <v>5081</v>
      </c>
      <c r="M2985" s="7">
        <v>8</v>
      </c>
      <c r="N2985" s="7">
        <f>INDEX('Delivery Distances'!$B$6:$K$20,MATCH('Sales Summary_working sheet'!L2985,'Delivery Distances'!$A$6:$A$20,0),MATCH('Sales Summary_working sheet'!M2985,'Delivery Distances'!$B$5:$K$5,0))</f>
        <v>2</v>
      </c>
      <c r="O2985" s="7" cm="1">
        <f t="array" ref="O2985">_xlfn.XLOOKUP(L2985,'Delivery Distances'!$A$6:$A$20,_xlfn.XLOOKUP('Sales Summary_working sheet'!M2985,'Delivery Distances'!$B$5:$K$5,'Delivery Distances'!$B$6:$K$20))</f>
        <v>2</v>
      </c>
      <c r="P2985" s="7">
        <f t="shared" si="187"/>
        <v>6</v>
      </c>
    </row>
    <row r="2986" spans="1:16" ht="15.75" customHeight="1" x14ac:dyDescent="0.15">
      <c r="A2986" s="13">
        <v>43999</v>
      </c>
      <c r="B2986" s="19" t="s">
        <v>5359</v>
      </c>
      <c r="C2986" s="7" t="s">
        <v>2956</v>
      </c>
      <c r="D2986" s="14">
        <v>2</v>
      </c>
      <c r="E2986" s="14" t="str">
        <f>_xlfn.XLOOKUP(D2986,'Meal Info'!$A$4:$A$19,'Meal Info'!$B$4:$B$19)</f>
        <v>Tuna</v>
      </c>
      <c r="F2986" s="14" t="str">
        <f>_xlfn.XLOOKUP(D2986,'Meal Info'!$A$4:$A$19,'Meal Info'!$C$4:$C$19)</f>
        <v>Josh</v>
      </c>
      <c r="G2986" s="7">
        <v>73.41</v>
      </c>
      <c r="H2986" s="7">
        <f t="shared" si="188"/>
        <v>7.3410000000000002</v>
      </c>
      <c r="I2986" s="7">
        <f t="shared" si="189"/>
        <v>80.750999999999991</v>
      </c>
      <c r="J2986" s="7">
        <v>0.2</v>
      </c>
      <c r="K2986" s="7">
        <f t="shared" si="186"/>
        <v>14.682</v>
      </c>
      <c r="L2986" s="7" t="s">
        <v>5077</v>
      </c>
      <c r="M2986" s="7">
        <v>10</v>
      </c>
      <c r="N2986" s="7">
        <f>INDEX('Delivery Distances'!$B$6:$K$20,MATCH('Sales Summary_working sheet'!L2986,'Delivery Distances'!$A$6:$A$20,0),MATCH('Sales Summary_working sheet'!M2986,'Delivery Distances'!$B$5:$K$5,0))</f>
        <v>6</v>
      </c>
      <c r="O2986" s="7" cm="1">
        <f t="array" ref="O2986">_xlfn.XLOOKUP(L2986,'Delivery Distances'!$A$6:$A$20,_xlfn.XLOOKUP('Sales Summary_working sheet'!M2986,'Delivery Distances'!$B$5:$K$5,'Delivery Distances'!$B$6:$K$20))</f>
        <v>6</v>
      </c>
      <c r="P2986" s="7">
        <f t="shared" si="187"/>
        <v>10</v>
      </c>
    </row>
    <row r="2987" spans="1:16" ht="15.75" customHeight="1" x14ac:dyDescent="0.15">
      <c r="A2987" s="13">
        <v>43999</v>
      </c>
      <c r="B2987" s="19" t="s">
        <v>5359</v>
      </c>
      <c r="C2987" s="7" t="s">
        <v>2294</v>
      </c>
      <c r="D2987" s="14">
        <v>7</v>
      </c>
      <c r="E2987" s="14" t="str">
        <f>_xlfn.XLOOKUP(D2987,'Meal Info'!$A$4:$A$19,'Meal Info'!$B$4:$B$19)</f>
        <v>Vegan</v>
      </c>
      <c r="F2987" s="14" t="str">
        <f>_xlfn.XLOOKUP(D2987,'Meal Info'!$A$4:$A$19,'Meal Info'!$C$4:$C$19)</f>
        <v>Josh</v>
      </c>
      <c r="G2987" s="7">
        <v>97.35</v>
      </c>
      <c r="H2987" s="7">
        <f t="shared" si="188"/>
        <v>9.7349999999999994</v>
      </c>
      <c r="I2987" s="7">
        <f t="shared" si="189"/>
        <v>107.08499999999999</v>
      </c>
      <c r="J2987" s="7">
        <v>0.28000000000000003</v>
      </c>
      <c r="K2987" s="7">
        <f t="shared" si="186"/>
        <v>27.258000000000003</v>
      </c>
      <c r="L2987" s="7" t="s">
        <v>5081</v>
      </c>
      <c r="M2987" s="7">
        <v>2</v>
      </c>
      <c r="N2987" s="7">
        <f>INDEX('Delivery Distances'!$B$6:$K$20,MATCH('Sales Summary_working sheet'!L2987,'Delivery Distances'!$A$6:$A$20,0),MATCH('Sales Summary_working sheet'!M2987,'Delivery Distances'!$B$5:$K$5,0))</f>
        <v>3</v>
      </c>
      <c r="O2987" s="7" cm="1">
        <f t="array" ref="O2987">_xlfn.XLOOKUP(L2987,'Delivery Distances'!$A$6:$A$20,_xlfn.XLOOKUP('Sales Summary_working sheet'!M2987,'Delivery Distances'!$B$5:$K$5,'Delivery Distances'!$B$6:$K$20))</f>
        <v>3</v>
      </c>
      <c r="P2987" s="7">
        <f t="shared" si="187"/>
        <v>7</v>
      </c>
    </row>
    <row r="2988" spans="1:16" ht="15.75" customHeight="1" x14ac:dyDescent="0.15">
      <c r="A2988" s="13">
        <v>43999</v>
      </c>
      <c r="B2988" s="19" t="s">
        <v>5359</v>
      </c>
      <c r="C2988" s="7" t="s">
        <v>2101</v>
      </c>
      <c r="D2988" s="14">
        <v>2</v>
      </c>
      <c r="E2988" s="14" t="str">
        <f>_xlfn.XLOOKUP(D2988,'Meal Info'!$A$4:$A$19,'Meal Info'!$B$4:$B$19)</f>
        <v>Tuna</v>
      </c>
      <c r="F2988" s="14" t="str">
        <f>_xlfn.XLOOKUP(D2988,'Meal Info'!$A$4:$A$19,'Meal Info'!$C$4:$C$19)</f>
        <v>Josh</v>
      </c>
      <c r="G2988" s="7">
        <v>27.75</v>
      </c>
      <c r="H2988" s="7">
        <f t="shared" si="188"/>
        <v>2.7750000000000004</v>
      </c>
      <c r="I2988" s="7">
        <f t="shared" si="189"/>
        <v>30.524999999999999</v>
      </c>
      <c r="J2988" s="7">
        <v>0.18</v>
      </c>
      <c r="K2988" s="7">
        <f t="shared" si="186"/>
        <v>4.9950000000000001</v>
      </c>
      <c r="L2988" s="7" t="s">
        <v>5078</v>
      </c>
      <c r="M2988" s="7">
        <v>8</v>
      </c>
      <c r="N2988" s="7">
        <f>INDEX('Delivery Distances'!$B$6:$K$20,MATCH('Sales Summary_working sheet'!L2988,'Delivery Distances'!$A$6:$A$20,0),MATCH('Sales Summary_working sheet'!M2988,'Delivery Distances'!$B$5:$K$5,0))</f>
        <v>5</v>
      </c>
      <c r="O2988" s="7" cm="1">
        <f t="array" ref="O2988">_xlfn.XLOOKUP(L2988,'Delivery Distances'!$A$6:$A$20,_xlfn.XLOOKUP('Sales Summary_working sheet'!M2988,'Delivery Distances'!$B$5:$K$5,'Delivery Distances'!$B$6:$K$20))</f>
        <v>5</v>
      </c>
      <c r="P2988" s="7">
        <f t="shared" si="187"/>
        <v>9</v>
      </c>
    </row>
    <row r="2989" spans="1:16" ht="15.75" customHeight="1" x14ac:dyDescent="0.15">
      <c r="A2989" s="13">
        <v>43999</v>
      </c>
      <c r="B2989" s="19" t="s">
        <v>5359</v>
      </c>
      <c r="C2989" s="7" t="s">
        <v>4302</v>
      </c>
      <c r="D2989" s="14">
        <v>2</v>
      </c>
      <c r="E2989" s="14" t="str">
        <f>_xlfn.XLOOKUP(D2989,'Meal Info'!$A$4:$A$19,'Meal Info'!$B$4:$B$19)</f>
        <v>Tuna</v>
      </c>
      <c r="F2989" s="14" t="str">
        <f>_xlfn.XLOOKUP(D2989,'Meal Info'!$A$4:$A$19,'Meal Info'!$C$4:$C$19)</f>
        <v>Josh</v>
      </c>
      <c r="G2989" s="7">
        <v>66.150000000000006</v>
      </c>
      <c r="H2989" s="7">
        <f t="shared" si="188"/>
        <v>6.6150000000000011</v>
      </c>
      <c r="I2989" s="7">
        <f t="shared" si="189"/>
        <v>72.765000000000001</v>
      </c>
      <c r="J2989" s="7">
        <v>0.14000000000000001</v>
      </c>
      <c r="K2989" s="7">
        <f t="shared" si="186"/>
        <v>9.261000000000001</v>
      </c>
      <c r="L2989" s="7" t="s">
        <v>5076</v>
      </c>
      <c r="M2989" s="7">
        <v>2</v>
      </c>
      <c r="N2989" s="7">
        <f>INDEX('Delivery Distances'!$B$6:$K$20,MATCH('Sales Summary_working sheet'!L2989,'Delivery Distances'!$A$6:$A$20,0),MATCH('Sales Summary_working sheet'!M2989,'Delivery Distances'!$B$5:$K$5,0))</f>
        <v>11</v>
      </c>
      <c r="O2989" s="7" cm="1">
        <f t="array" ref="O2989">_xlfn.XLOOKUP(L2989,'Delivery Distances'!$A$6:$A$20,_xlfn.XLOOKUP('Sales Summary_working sheet'!M2989,'Delivery Distances'!$B$5:$K$5,'Delivery Distances'!$B$6:$K$20))</f>
        <v>11</v>
      </c>
      <c r="P2989" s="7">
        <f t="shared" si="187"/>
        <v>12.5</v>
      </c>
    </row>
    <row r="2990" spans="1:16" ht="15.75" customHeight="1" x14ac:dyDescent="0.15">
      <c r="A2990" s="13">
        <v>43999</v>
      </c>
      <c r="B2990" s="19" t="s">
        <v>5359</v>
      </c>
      <c r="C2990" s="7" t="s">
        <v>4202</v>
      </c>
      <c r="D2990" s="14">
        <v>2</v>
      </c>
      <c r="E2990" s="14" t="str">
        <f>_xlfn.XLOOKUP(D2990,'Meal Info'!$A$4:$A$19,'Meal Info'!$B$4:$B$19)</f>
        <v>Tuna</v>
      </c>
      <c r="F2990" s="14" t="str">
        <f>_xlfn.XLOOKUP(D2990,'Meal Info'!$A$4:$A$19,'Meal Info'!$C$4:$C$19)</f>
        <v>Josh</v>
      </c>
      <c r="G2990" s="7">
        <v>41.86</v>
      </c>
      <c r="H2990" s="7">
        <f t="shared" si="188"/>
        <v>4.1859999999999999</v>
      </c>
      <c r="I2990" s="7">
        <f t="shared" si="189"/>
        <v>46.045999999999999</v>
      </c>
      <c r="J2990" s="7">
        <v>0.3</v>
      </c>
      <c r="K2990" s="7">
        <f t="shared" si="186"/>
        <v>12.558</v>
      </c>
      <c r="L2990" s="7" t="s">
        <v>5079</v>
      </c>
      <c r="M2990" s="7">
        <v>2</v>
      </c>
      <c r="N2990" s="7">
        <f>INDEX('Delivery Distances'!$B$6:$K$20,MATCH('Sales Summary_working sheet'!L2990,'Delivery Distances'!$A$6:$A$20,0),MATCH('Sales Summary_working sheet'!M2990,'Delivery Distances'!$B$5:$K$5,0))</f>
        <v>6</v>
      </c>
      <c r="O2990" s="7" cm="1">
        <f t="array" ref="O2990">_xlfn.XLOOKUP(L2990,'Delivery Distances'!$A$6:$A$20,_xlfn.XLOOKUP('Sales Summary_working sheet'!M2990,'Delivery Distances'!$B$5:$K$5,'Delivery Distances'!$B$6:$K$20))</f>
        <v>6</v>
      </c>
      <c r="P2990" s="7">
        <f t="shared" si="187"/>
        <v>10</v>
      </c>
    </row>
    <row r="2991" spans="1:16" ht="15.75" customHeight="1" x14ac:dyDescent="0.15">
      <c r="A2991" s="13">
        <v>43999</v>
      </c>
      <c r="B2991" s="19" t="s">
        <v>5359</v>
      </c>
      <c r="C2991" s="7" t="s">
        <v>3621</v>
      </c>
      <c r="D2991" s="14">
        <v>2</v>
      </c>
      <c r="E2991" s="14" t="str">
        <f>_xlfn.XLOOKUP(D2991,'Meal Info'!$A$4:$A$19,'Meal Info'!$B$4:$B$19)</f>
        <v>Tuna</v>
      </c>
      <c r="F2991" s="14" t="str">
        <f>_xlfn.XLOOKUP(D2991,'Meal Info'!$A$4:$A$19,'Meal Info'!$C$4:$C$19)</f>
        <v>Josh</v>
      </c>
      <c r="G2991" s="7">
        <v>14.4</v>
      </c>
      <c r="H2991" s="7">
        <f t="shared" si="188"/>
        <v>1.4400000000000002</v>
      </c>
      <c r="I2991" s="7">
        <f t="shared" si="189"/>
        <v>15.84</v>
      </c>
      <c r="J2991" s="7">
        <v>0.08</v>
      </c>
      <c r="K2991" s="7">
        <f t="shared" si="186"/>
        <v>1.1520000000000001</v>
      </c>
      <c r="L2991" s="7" t="s">
        <v>5075</v>
      </c>
      <c r="M2991" s="7">
        <v>8</v>
      </c>
      <c r="N2991" s="7">
        <f>INDEX('Delivery Distances'!$B$6:$K$20,MATCH('Sales Summary_working sheet'!L2991,'Delivery Distances'!$A$6:$A$20,0),MATCH('Sales Summary_working sheet'!M2991,'Delivery Distances'!$B$5:$K$5,0))</f>
        <v>2</v>
      </c>
      <c r="O2991" s="7" cm="1">
        <f t="array" ref="O2991">_xlfn.XLOOKUP(L2991,'Delivery Distances'!$A$6:$A$20,_xlfn.XLOOKUP('Sales Summary_working sheet'!M2991,'Delivery Distances'!$B$5:$K$5,'Delivery Distances'!$B$6:$K$20))</f>
        <v>2</v>
      </c>
      <c r="P2991" s="7">
        <f t="shared" si="187"/>
        <v>6</v>
      </c>
    </row>
    <row r="2992" spans="1:16" ht="15.75" customHeight="1" x14ac:dyDescent="0.15">
      <c r="A2992" s="13">
        <v>43999</v>
      </c>
      <c r="B2992" s="19" t="s">
        <v>5359</v>
      </c>
      <c r="C2992" s="7" t="s">
        <v>458</v>
      </c>
      <c r="D2992" s="14">
        <v>11</v>
      </c>
      <c r="E2992" s="14" t="str">
        <f>_xlfn.XLOOKUP(D2992,'Meal Info'!$A$4:$A$19,'Meal Info'!$B$4:$B$19)</f>
        <v>Vitamin boost</v>
      </c>
      <c r="F2992" s="14" t="str">
        <f>_xlfn.XLOOKUP(D2992,'Meal Info'!$A$4:$A$19,'Meal Info'!$C$4:$C$19)</f>
        <v>Josh</v>
      </c>
      <c r="G2992" s="7">
        <v>43.42</v>
      </c>
      <c r="H2992" s="7">
        <f t="shared" si="188"/>
        <v>4.3420000000000005</v>
      </c>
      <c r="I2992" s="7">
        <f t="shared" si="189"/>
        <v>47.762</v>
      </c>
      <c r="J2992" s="7">
        <v>0.18</v>
      </c>
      <c r="K2992" s="7">
        <f t="shared" si="186"/>
        <v>7.8155999999999999</v>
      </c>
      <c r="L2992" s="7" t="s">
        <v>29</v>
      </c>
      <c r="M2992" s="7">
        <v>7</v>
      </c>
      <c r="N2992" s="7">
        <f>INDEX('Delivery Distances'!$B$6:$K$20,MATCH('Sales Summary_working sheet'!L2992,'Delivery Distances'!$A$6:$A$20,0),MATCH('Sales Summary_working sheet'!M2992,'Delivery Distances'!$B$5:$K$5,0))</f>
        <v>5</v>
      </c>
      <c r="O2992" s="7" cm="1">
        <f t="array" ref="O2992">_xlfn.XLOOKUP(L2992,'Delivery Distances'!$A$6:$A$20,_xlfn.XLOOKUP('Sales Summary_working sheet'!M2992,'Delivery Distances'!$B$5:$K$5,'Delivery Distances'!$B$6:$K$20))</f>
        <v>5</v>
      </c>
      <c r="P2992" s="7">
        <f t="shared" si="187"/>
        <v>9</v>
      </c>
    </row>
    <row r="2993" spans="1:16" ht="15.75" customHeight="1" x14ac:dyDescent="0.15">
      <c r="A2993" s="13">
        <v>43999</v>
      </c>
      <c r="B2993" s="19" t="s">
        <v>5359</v>
      </c>
      <c r="C2993" s="7" t="s">
        <v>4829</v>
      </c>
      <c r="D2993" s="14">
        <v>7</v>
      </c>
      <c r="E2993" s="14" t="str">
        <f>_xlfn.XLOOKUP(D2993,'Meal Info'!$A$4:$A$19,'Meal Info'!$B$4:$B$19)</f>
        <v>Vegan</v>
      </c>
      <c r="F2993" s="14" t="str">
        <f>_xlfn.XLOOKUP(D2993,'Meal Info'!$A$4:$A$19,'Meal Info'!$C$4:$C$19)</f>
        <v>Josh</v>
      </c>
      <c r="G2993" s="7">
        <v>29.78</v>
      </c>
      <c r="H2993" s="7">
        <f t="shared" si="188"/>
        <v>2.9780000000000002</v>
      </c>
      <c r="I2993" s="7">
        <f t="shared" si="189"/>
        <v>32.758000000000003</v>
      </c>
      <c r="J2993" s="7">
        <v>0.23</v>
      </c>
      <c r="K2993" s="7">
        <f t="shared" si="186"/>
        <v>6.8494000000000002</v>
      </c>
      <c r="L2993" s="7" t="s">
        <v>5076</v>
      </c>
      <c r="M2993" s="7">
        <v>7</v>
      </c>
      <c r="N2993" s="7">
        <f>INDEX('Delivery Distances'!$B$6:$K$20,MATCH('Sales Summary_working sheet'!L2993,'Delivery Distances'!$A$6:$A$20,0),MATCH('Sales Summary_working sheet'!M2993,'Delivery Distances'!$B$5:$K$5,0))</f>
        <v>15</v>
      </c>
      <c r="O2993" s="7" cm="1">
        <f t="array" ref="O2993">_xlfn.XLOOKUP(L2993,'Delivery Distances'!$A$6:$A$20,_xlfn.XLOOKUP('Sales Summary_working sheet'!M2993,'Delivery Distances'!$B$5:$K$5,'Delivery Distances'!$B$6:$K$20))</f>
        <v>15</v>
      </c>
      <c r="P2993" s="7">
        <f t="shared" si="187"/>
        <v>14.5</v>
      </c>
    </row>
    <row r="2994" spans="1:16" ht="15.75" customHeight="1" x14ac:dyDescent="0.15">
      <c r="A2994" s="13">
        <v>43999</v>
      </c>
      <c r="B2994" s="19" t="s">
        <v>5359</v>
      </c>
      <c r="C2994" s="7" t="s">
        <v>2911</v>
      </c>
      <c r="D2994" s="14">
        <v>2</v>
      </c>
      <c r="E2994" s="14" t="str">
        <f>_xlfn.XLOOKUP(D2994,'Meal Info'!$A$4:$A$19,'Meal Info'!$B$4:$B$19)</f>
        <v>Tuna</v>
      </c>
      <c r="F2994" s="14" t="str">
        <f>_xlfn.XLOOKUP(D2994,'Meal Info'!$A$4:$A$19,'Meal Info'!$C$4:$C$19)</f>
        <v>Josh</v>
      </c>
      <c r="G2994" s="7">
        <v>81.64</v>
      </c>
      <c r="H2994" s="7">
        <f t="shared" si="188"/>
        <v>8.1639999999999997</v>
      </c>
      <c r="I2994" s="7">
        <f t="shared" si="189"/>
        <v>89.804000000000002</v>
      </c>
      <c r="J2994" s="7">
        <v>0.35</v>
      </c>
      <c r="K2994" s="7">
        <f t="shared" si="186"/>
        <v>28.573999999999998</v>
      </c>
      <c r="L2994" s="7" t="s">
        <v>5078</v>
      </c>
      <c r="M2994" s="7">
        <v>1</v>
      </c>
      <c r="N2994" s="7">
        <f>INDEX('Delivery Distances'!$B$6:$K$20,MATCH('Sales Summary_working sheet'!L2994,'Delivery Distances'!$A$6:$A$20,0),MATCH('Sales Summary_working sheet'!M2994,'Delivery Distances'!$B$5:$K$5,0))</f>
        <v>5</v>
      </c>
      <c r="O2994" s="7" cm="1">
        <f t="array" ref="O2994">_xlfn.XLOOKUP(L2994,'Delivery Distances'!$A$6:$A$20,_xlfn.XLOOKUP('Sales Summary_working sheet'!M2994,'Delivery Distances'!$B$5:$K$5,'Delivery Distances'!$B$6:$K$20))</f>
        <v>5</v>
      </c>
      <c r="P2994" s="7">
        <f t="shared" si="187"/>
        <v>9</v>
      </c>
    </row>
    <row r="2995" spans="1:16" ht="15.75" customHeight="1" x14ac:dyDescent="0.15">
      <c r="A2995" s="13">
        <v>43999</v>
      </c>
      <c r="B2995" s="19" t="s">
        <v>5359</v>
      </c>
      <c r="C2995" s="7" t="s">
        <v>2517</v>
      </c>
      <c r="D2995" s="14">
        <v>2</v>
      </c>
      <c r="E2995" s="14" t="str">
        <f>_xlfn.XLOOKUP(D2995,'Meal Info'!$A$4:$A$19,'Meal Info'!$B$4:$B$19)</f>
        <v>Tuna</v>
      </c>
      <c r="F2995" s="14" t="str">
        <f>_xlfn.XLOOKUP(D2995,'Meal Info'!$A$4:$A$19,'Meal Info'!$C$4:$C$19)</f>
        <v>Josh</v>
      </c>
      <c r="G2995" s="7">
        <v>67.37</v>
      </c>
      <c r="H2995" s="7">
        <f t="shared" si="188"/>
        <v>6.737000000000001</v>
      </c>
      <c r="I2995" s="7">
        <f t="shared" si="189"/>
        <v>74.106999999999999</v>
      </c>
      <c r="J2995" s="7">
        <v>0.02</v>
      </c>
      <c r="K2995" s="7">
        <f t="shared" si="186"/>
        <v>1.3474000000000002</v>
      </c>
      <c r="L2995" s="7" t="s">
        <v>5081</v>
      </c>
      <c r="M2995" s="7">
        <v>10</v>
      </c>
      <c r="N2995" s="7">
        <f>INDEX('Delivery Distances'!$B$6:$K$20,MATCH('Sales Summary_working sheet'!L2995,'Delivery Distances'!$A$6:$A$20,0),MATCH('Sales Summary_working sheet'!M2995,'Delivery Distances'!$B$5:$K$5,0))</f>
        <v>2</v>
      </c>
      <c r="O2995" s="7" cm="1">
        <f t="array" ref="O2995">_xlfn.XLOOKUP(L2995,'Delivery Distances'!$A$6:$A$20,_xlfn.XLOOKUP('Sales Summary_working sheet'!M2995,'Delivery Distances'!$B$5:$K$5,'Delivery Distances'!$B$6:$K$20))</f>
        <v>2</v>
      </c>
      <c r="P2995" s="7">
        <f t="shared" si="187"/>
        <v>6</v>
      </c>
    </row>
    <row r="2996" spans="1:16" ht="15.75" customHeight="1" x14ac:dyDescent="0.15">
      <c r="A2996" s="13">
        <v>43999</v>
      </c>
      <c r="B2996" s="19" t="s">
        <v>5359</v>
      </c>
      <c r="C2996" s="7" t="s">
        <v>3198</v>
      </c>
      <c r="D2996" s="14">
        <v>7</v>
      </c>
      <c r="E2996" s="14" t="str">
        <f>_xlfn.XLOOKUP(D2996,'Meal Info'!$A$4:$A$19,'Meal Info'!$B$4:$B$19)</f>
        <v>Vegan</v>
      </c>
      <c r="F2996" s="14" t="str">
        <f>_xlfn.XLOOKUP(D2996,'Meal Info'!$A$4:$A$19,'Meal Info'!$C$4:$C$19)</f>
        <v>Josh</v>
      </c>
      <c r="G2996" s="7">
        <v>20.92</v>
      </c>
      <c r="H2996" s="7">
        <f t="shared" si="188"/>
        <v>2.0920000000000001</v>
      </c>
      <c r="I2996" s="7">
        <f t="shared" si="189"/>
        <v>23.012</v>
      </c>
      <c r="J2996" s="7">
        <v>0.33</v>
      </c>
      <c r="K2996" s="7">
        <f t="shared" si="186"/>
        <v>6.9036000000000008</v>
      </c>
      <c r="L2996" s="7" t="s">
        <v>5082</v>
      </c>
      <c r="M2996" s="7">
        <v>1</v>
      </c>
      <c r="N2996" s="7">
        <f>INDEX('Delivery Distances'!$B$6:$K$20,MATCH('Sales Summary_working sheet'!L2996,'Delivery Distances'!$A$6:$A$20,0),MATCH('Sales Summary_working sheet'!M2996,'Delivery Distances'!$B$5:$K$5,0))</f>
        <v>3</v>
      </c>
      <c r="O2996" s="7" cm="1">
        <f t="array" ref="O2996">_xlfn.XLOOKUP(L2996,'Delivery Distances'!$A$6:$A$20,_xlfn.XLOOKUP('Sales Summary_working sheet'!M2996,'Delivery Distances'!$B$5:$K$5,'Delivery Distances'!$B$6:$K$20))</f>
        <v>3</v>
      </c>
      <c r="P2996" s="7">
        <f t="shared" si="187"/>
        <v>7</v>
      </c>
    </row>
    <row r="2997" spans="1:16" ht="15.75" customHeight="1" x14ac:dyDescent="0.15">
      <c r="A2997" s="13">
        <v>43999</v>
      </c>
      <c r="B2997" s="19" t="s">
        <v>5359</v>
      </c>
      <c r="C2997" s="7" t="s">
        <v>2586</v>
      </c>
      <c r="D2997" s="14">
        <v>11</v>
      </c>
      <c r="E2997" s="14" t="str">
        <f>_xlfn.XLOOKUP(D2997,'Meal Info'!$A$4:$A$19,'Meal Info'!$B$4:$B$19)</f>
        <v>Vitamin boost</v>
      </c>
      <c r="F2997" s="14" t="str">
        <f>_xlfn.XLOOKUP(D2997,'Meal Info'!$A$4:$A$19,'Meal Info'!$C$4:$C$19)</f>
        <v>Josh</v>
      </c>
      <c r="G2997" s="7">
        <v>93.88</v>
      </c>
      <c r="H2997" s="7">
        <f t="shared" si="188"/>
        <v>9.3879999999999999</v>
      </c>
      <c r="I2997" s="7">
        <f t="shared" si="189"/>
        <v>103.268</v>
      </c>
      <c r="J2997" s="7">
        <v>0.04</v>
      </c>
      <c r="K2997" s="7">
        <f t="shared" si="186"/>
        <v>3.7551999999999999</v>
      </c>
      <c r="L2997" s="7" t="s">
        <v>5080</v>
      </c>
      <c r="M2997" s="7">
        <v>8</v>
      </c>
      <c r="N2997" s="7">
        <f>INDEX('Delivery Distances'!$B$6:$K$20,MATCH('Sales Summary_working sheet'!L2997,'Delivery Distances'!$A$6:$A$20,0),MATCH('Sales Summary_working sheet'!M2997,'Delivery Distances'!$B$5:$K$5,0))</f>
        <v>2</v>
      </c>
      <c r="O2997" s="7" cm="1">
        <f t="array" ref="O2997">_xlfn.XLOOKUP(L2997,'Delivery Distances'!$A$6:$A$20,_xlfn.XLOOKUP('Sales Summary_working sheet'!M2997,'Delivery Distances'!$B$5:$K$5,'Delivery Distances'!$B$6:$K$20))</f>
        <v>2</v>
      </c>
      <c r="P2997" s="7">
        <f t="shared" si="187"/>
        <v>6</v>
      </c>
    </row>
    <row r="2998" spans="1:16" ht="15.75" customHeight="1" x14ac:dyDescent="0.15">
      <c r="A2998" s="13">
        <v>43999</v>
      </c>
      <c r="B2998" s="19" t="s">
        <v>5359</v>
      </c>
      <c r="C2998" s="7" t="s">
        <v>3338</v>
      </c>
      <c r="D2998" s="14">
        <v>11</v>
      </c>
      <c r="E2998" s="14" t="str">
        <f>_xlfn.XLOOKUP(D2998,'Meal Info'!$A$4:$A$19,'Meal Info'!$B$4:$B$19)</f>
        <v>Vitamin boost</v>
      </c>
      <c r="F2998" s="14" t="str">
        <f>_xlfn.XLOOKUP(D2998,'Meal Info'!$A$4:$A$19,'Meal Info'!$C$4:$C$19)</f>
        <v>Josh</v>
      </c>
      <c r="G2998" s="7">
        <v>43.41</v>
      </c>
      <c r="H2998" s="7">
        <f t="shared" si="188"/>
        <v>4.3410000000000002</v>
      </c>
      <c r="I2998" s="7">
        <f t="shared" si="189"/>
        <v>47.750999999999998</v>
      </c>
      <c r="J2998" s="7">
        <v>0.01</v>
      </c>
      <c r="K2998" s="7">
        <f t="shared" si="186"/>
        <v>0.43409999999999999</v>
      </c>
      <c r="L2998" s="7" t="s">
        <v>30</v>
      </c>
      <c r="M2998" s="7">
        <v>3</v>
      </c>
      <c r="N2998" s="7">
        <f>INDEX('Delivery Distances'!$B$6:$K$20,MATCH('Sales Summary_working sheet'!L2998,'Delivery Distances'!$A$6:$A$20,0),MATCH('Sales Summary_working sheet'!M2998,'Delivery Distances'!$B$5:$K$5,0))</f>
        <v>9</v>
      </c>
      <c r="O2998" s="7" cm="1">
        <f t="array" ref="O2998">_xlfn.XLOOKUP(L2998,'Delivery Distances'!$A$6:$A$20,_xlfn.XLOOKUP('Sales Summary_working sheet'!M2998,'Delivery Distances'!$B$5:$K$5,'Delivery Distances'!$B$6:$K$20))</f>
        <v>9</v>
      </c>
      <c r="P2998" s="7">
        <f t="shared" si="187"/>
        <v>11.5</v>
      </c>
    </row>
    <row r="2999" spans="1:16" ht="15.75" customHeight="1" x14ac:dyDescent="0.15">
      <c r="A2999" s="13">
        <v>43999</v>
      </c>
      <c r="B2999" s="19" t="s">
        <v>5359</v>
      </c>
      <c r="C2999" s="7" t="s">
        <v>4854</v>
      </c>
      <c r="D2999" s="14">
        <v>11</v>
      </c>
      <c r="E2999" s="14" t="str">
        <f>_xlfn.XLOOKUP(D2999,'Meal Info'!$A$4:$A$19,'Meal Info'!$B$4:$B$19)</f>
        <v>Vitamin boost</v>
      </c>
      <c r="F2999" s="14" t="str">
        <f>_xlfn.XLOOKUP(D2999,'Meal Info'!$A$4:$A$19,'Meal Info'!$C$4:$C$19)</f>
        <v>Josh</v>
      </c>
      <c r="G2999" s="7">
        <v>27.02</v>
      </c>
      <c r="H2999" s="7">
        <f t="shared" si="188"/>
        <v>2.702</v>
      </c>
      <c r="I2999" s="7">
        <f t="shared" si="189"/>
        <v>29.722000000000001</v>
      </c>
      <c r="J2999" s="7">
        <v>0.08</v>
      </c>
      <c r="K2999" s="7">
        <f t="shared" si="186"/>
        <v>2.1616</v>
      </c>
      <c r="L2999" s="7" t="s">
        <v>5078</v>
      </c>
      <c r="M2999" s="7">
        <v>2</v>
      </c>
      <c r="N2999" s="7">
        <f>INDEX('Delivery Distances'!$B$6:$K$20,MATCH('Sales Summary_working sheet'!L2999,'Delivery Distances'!$A$6:$A$20,0),MATCH('Sales Summary_working sheet'!M2999,'Delivery Distances'!$B$5:$K$5,0))</f>
        <v>2</v>
      </c>
      <c r="O2999" s="7" cm="1">
        <f t="array" ref="O2999">_xlfn.XLOOKUP(L2999,'Delivery Distances'!$A$6:$A$20,_xlfn.XLOOKUP('Sales Summary_working sheet'!M2999,'Delivery Distances'!$B$5:$K$5,'Delivery Distances'!$B$6:$K$20))</f>
        <v>2</v>
      </c>
      <c r="P2999" s="7">
        <f t="shared" si="187"/>
        <v>6</v>
      </c>
    </row>
    <row r="3000" spans="1:16" ht="15.75" customHeight="1" x14ac:dyDescent="0.15">
      <c r="A3000" s="13">
        <v>43999</v>
      </c>
      <c r="B3000" s="19" t="s">
        <v>5360</v>
      </c>
      <c r="C3000" s="7" t="s">
        <v>922</v>
      </c>
      <c r="D3000" s="14">
        <v>7</v>
      </c>
      <c r="E3000" s="14" t="str">
        <f>_xlfn.XLOOKUP(D3000,'Meal Info'!$A$4:$A$19,'Meal Info'!$B$4:$B$19)</f>
        <v>Vegan</v>
      </c>
      <c r="F3000" s="14" t="str">
        <f>_xlfn.XLOOKUP(D3000,'Meal Info'!$A$4:$A$19,'Meal Info'!$C$4:$C$19)</f>
        <v>Josh</v>
      </c>
      <c r="G3000" s="7">
        <v>45.15</v>
      </c>
      <c r="H3000" s="7">
        <f t="shared" si="188"/>
        <v>4.5149999999999997</v>
      </c>
      <c r="I3000" s="7">
        <f t="shared" si="189"/>
        <v>49.664999999999999</v>
      </c>
      <c r="J3000" s="7">
        <v>0.31</v>
      </c>
      <c r="K3000" s="7">
        <f t="shared" si="186"/>
        <v>13.996499999999999</v>
      </c>
      <c r="L3000" s="7" t="s">
        <v>5077</v>
      </c>
      <c r="M3000" s="7">
        <v>9</v>
      </c>
      <c r="N3000" s="7">
        <f>INDEX('Delivery Distances'!$B$6:$K$20,MATCH('Sales Summary_working sheet'!L3000,'Delivery Distances'!$A$6:$A$20,0),MATCH('Sales Summary_working sheet'!M3000,'Delivery Distances'!$B$5:$K$5,0))</f>
        <v>4</v>
      </c>
      <c r="O3000" s="7" cm="1">
        <f t="array" ref="O3000">_xlfn.XLOOKUP(L3000,'Delivery Distances'!$A$6:$A$20,_xlfn.XLOOKUP('Sales Summary_working sheet'!M3000,'Delivery Distances'!$B$5:$K$5,'Delivery Distances'!$B$6:$K$20))</f>
        <v>4</v>
      </c>
      <c r="P3000" s="7">
        <f t="shared" si="187"/>
        <v>8</v>
      </c>
    </row>
    <row r="3001" spans="1:16" ht="15.75" customHeight="1" x14ac:dyDescent="0.15">
      <c r="A3001" s="13">
        <v>43999</v>
      </c>
      <c r="B3001" s="19" t="s">
        <v>5360</v>
      </c>
      <c r="C3001" s="7" t="s">
        <v>5022</v>
      </c>
      <c r="D3001" s="14">
        <v>2</v>
      </c>
      <c r="E3001" s="14" t="str">
        <f>_xlfn.XLOOKUP(D3001,'Meal Info'!$A$4:$A$19,'Meal Info'!$B$4:$B$19)</f>
        <v>Tuna</v>
      </c>
      <c r="F3001" s="14" t="str">
        <f>_xlfn.XLOOKUP(D3001,'Meal Info'!$A$4:$A$19,'Meal Info'!$C$4:$C$19)</f>
        <v>Josh</v>
      </c>
      <c r="G3001" s="7">
        <v>15.48</v>
      </c>
      <c r="H3001" s="7">
        <f t="shared" si="188"/>
        <v>1.548</v>
      </c>
      <c r="I3001" s="7">
        <f t="shared" si="189"/>
        <v>17.027999999999999</v>
      </c>
      <c r="J3001" s="7">
        <v>0.15</v>
      </c>
      <c r="K3001" s="7">
        <f t="shared" si="186"/>
        <v>2.3220000000000001</v>
      </c>
      <c r="L3001" s="7" t="s">
        <v>29</v>
      </c>
      <c r="M3001" s="7">
        <v>6</v>
      </c>
      <c r="N3001" s="7">
        <f>INDEX('Delivery Distances'!$B$6:$K$20,MATCH('Sales Summary_working sheet'!L3001,'Delivery Distances'!$A$6:$A$20,0),MATCH('Sales Summary_working sheet'!M3001,'Delivery Distances'!$B$5:$K$5,0))</f>
        <v>2</v>
      </c>
      <c r="O3001" s="7" cm="1">
        <f t="array" ref="O3001">_xlfn.XLOOKUP(L3001,'Delivery Distances'!$A$6:$A$20,_xlfn.XLOOKUP('Sales Summary_working sheet'!M3001,'Delivery Distances'!$B$5:$K$5,'Delivery Distances'!$B$6:$K$20))</f>
        <v>2</v>
      </c>
      <c r="P3001" s="7">
        <f t="shared" si="187"/>
        <v>6</v>
      </c>
    </row>
    <row r="3002" spans="1:16" ht="15.75" customHeight="1" x14ac:dyDescent="0.15">
      <c r="A3002" s="13">
        <v>43999</v>
      </c>
      <c r="B3002" s="19" t="s">
        <v>5360</v>
      </c>
      <c r="C3002" s="7" t="s">
        <v>1874</v>
      </c>
      <c r="D3002" s="14">
        <v>2</v>
      </c>
      <c r="E3002" s="14" t="str">
        <f>_xlfn.XLOOKUP(D3002,'Meal Info'!$A$4:$A$19,'Meal Info'!$B$4:$B$19)</f>
        <v>Tuna</v>
      </c>
      <c r="F3002" s="14" t="str">
        <f>_xlfn.XLOOKUP(D3002,'Meal Info'!$A$4:$A$19,'Meal Info'!$C$4:$C$19)</f>
        <v>Josh</v>
      </c>
      <c r="G3002" s="7">
        <v>26.18</v>
      </c>
      <c r="H3002" s="7">
        <f t="shared" si="188"/>
        <v>2.6180000000000003</v>
      </c>
      <c r="I3002" s="7">
        <f t="shared" si="189"/>
        <v>28.798000000000002</v>
      </c>
      <c r="J3002" s="7">
        <v>0.11</v>
      </c>
      <c r="K3002" s="7">
        <f t="shared" si="186"/>
        <v>2.8797999999999999</v>
      </c>
      <c r="L3002" s="7" t="s">
        <v>30</v>
      </c>
      <c r="M3002" s="7">
        <v>7</v>
      </c>
      <c r="N3002" s="7">
        <f>INDEX('Delivery Distances'!$B$6:$K$20,MATCH('Sales Summary_working sheet'!L3002,'Delivery Distances'!$A$6:$A$20,0),MATCH('Sales Summary_working sheet'!M3002,'Delivery Distances'!$B$5:$K$5,0))</f>
        <v>9</v>
      </c>
      <c r="O3002" s="7" cm="1">
        <f t="array" ref="O3002">_xlfn.XLOOKUP(L3002,'Delivery Distances'!$A$6:$A$20,_xlfn.XLOOKUP('Sales Summary_working sheet'!M3002,'Delivery Distances'!$B$5:$K$5,'Delivery Distances'!$B$6:$K$20))</f>
        <v>9</v>
      </c>
      <c r="P3002" s="7">
        <f t="shared" si="187"/>
        <v>11.5</v>
      </c>
    </row>
    <row r="3003" spans="1:16" ht="15.75" customHeight="1" x14ac:dyDescent="0.15">
      <c r="A3003" s="13">
        <v>43999</v>
      </c>
      <c r="B3003" s="19" t="s">
        <v>5360</v>
      </c>
      <c r="C3003" s="7" t="s">
        <v>5035</v>
      </c>
      <c r="D3003" s="14">
        <v>11</v>
      </c>
      <c r="E3003" s="14" t="str">
        <f>_xlfn.XLOOKUP(D3003,'Meal Info'!$A$4:$A$19,'Meal Info'!$B$4:$B$19)</f>
        <v>Vitamin boost</v>
      </c>
      <c r="F3003" s="14" t="str">
        <f>_xlfn.XLOOKUP(D3003,'Meal Info'!$A$4:$A$19,'Meal Info'!$C$4:$C$19)</f>
        <v>Josh</v>
      </c>
      <c r="G3003" s="7">
        <v>42.42</v>
      </c>
      <c r="H3003" s="7">
        <f t="shared" si="188"/>
        <v>4.242</v>
      </c>
      <c r="I3003" s="7">
        <f t="shared" si="189"/>
        <v>46.661999999999999</v>
      </c>
      <c r="J3003" s="7">
        <v>0.3</v>
      </c>
      <c r="K3003" s="7">
        <f t="shared" si="186"/>
        <v>12.726000000000001</v>
      </c>
      <c r="L3003" s="7" t="s">
        <v>29</v>
      </c>
      <c r="M3003" s="7">
        <v>6</v>
      </c>
      <c r="N3003" s="7">
        <f>INDEX('Delivery Distances'!$B$6:$K$20,MATCH('Sales Summary_working sheet'!L3003,'Delivery Distances'!$A$6:$A$20,0),MATCH('Sales Summary_working sheet'!M3003,'Delivery Distances'!$B$5:$K$5,0))</f>
        <v>2</v>
      </c>
      <c r="O3003" s="7" cm="1">
        <f t="array" ref="O3003">_xlfn.XLOOKUP(L3003,'Delivery Distances'!$A$6:$A$20,_xlfn.XLOOKUP('Sales Summary_working sheet'!M3003,'Delivery Distances'!$B$5:$K$5,'Delivery Distances'!$B$6:$K$20))</f>
        <v>2</v>
      </c>
      <c r="P3003" s="7">
        <f t="shared" si="187"/>
        <v>6</v>
      </c>
    </row>
    <row r="3004" spans="1:16" ht="15.75" customHeight="1" x14ac:dyDescent="0.15">
      <c r="A3004" s="13">
        <v>43999</v>
      </c>
      <c r="B3004" s="19" t="s">
        <v>5360</v>
      </c>
      <c r="C3004" s="7" t="s">
        <v>1441</v>
      </c>
      <c r="D3004" s="14">
        <v>2</v>
      </c>
      <c r="E3004" s="14" t="str">
        <f>_xlfn.XLOOKUP(D3004,'Meal Info'!$A$4:$A$19,'Meal Info'!$B$4:$B$19)</f>
        <v>Tuna</v>
      </c>
      <c r="F3004" s="14" t="str">
        <f>_xlfn.XLOOKUP(D3004,'Meal Info'!$A$4:$A$19,'Meal Info'!$C$4:$C$19)</f>
        <v>Josh</v>
      </c>
      <c r="G3004" s="7">
        <v>25.77</v>
      </c>
      <c r="H3004" s="7">
        <f t="shared" si="188"/>
        <v>2.577</v>
      </c>
      <c r="I3004" s="7">
        <f t="shared" si="189"/>
        <v>28.347000000000001</v>
      </c>
      <c r="J3004" s="7">
        <v>0.13</v>
      </c>
      <c r="K3004" s="7">
        <f t="shared" si="186"/>
        <v>3.3500999999999999</v>
      </c>
      <c r="L3004" s="7" t="s">
        <v>5082</v>
      </c>
      <c r="M3004" s="7">
        <v>7</v>
      </c>
      <c r="N3004" s="7">
        <f>INDEX('Delivery Distances'!$B$6:$K$20,MATCH('Sales Summary_working sheet'!L3004,'Delivery Distances'!$A$6:$A$20,0),MATCH('Sales Summary_working sheet'!M3004,'Delivery Distances'!$B$5:$K$5,0))</f>
        <v>1</v>
      </c>
      <c r="O3004" s="7" cm="1">
        <f t="array" ref="O3004">_xlfn.XLOOKUP(L3004,'Delivery Distances'!$A$6:$A$20,_xlfn.XLOOKUP('Sales Summary_working sheet'!M3004,'Delivery Distances'!$B$5:$K$5,'Delivery Distances'!$B$6:$K$20))</f>
        <v>1</v>
      </c>
      <c r="P3004" s="7">
        <f t="shared" si="187"/>
        <v>3</v>
      </c>
    </row>
    <row r="3005" spans="1:16" ht="15.75" customHeight="1" x14ac:dyDescent="0.15">
      <c r="A3005" s="13">
        <v>43999</v>
      </c>
      <c r="B3005" s="19" t="s">
        <v>5360</v>
      </c>
      <c r="C3005" s="7" t="s">
        <v>2770</v>
      </c>
      <c r="D3005" s="14">
        <v>7</v>
      </c>
      <c r="E3005" s="14" t="str">
        <f>_xlfn.XLOOKUP(D3005,'Meal Info'!$A$4:$A$19,'Meal Info'!$B$4:$B$19)</f>
        <v>Vegan</v>
      </c>
      <c r="F3005" s="14" t="str">
        <f>_xlfn.XLOOKUP(D3005,'Meal Info'!$A$4:$A$19,'Meal Info'!$C$4:$C$19)</f>
        <v>Josh</v>
      </c>
      <c r="G3005" s="7">
        <v>8.75</v>
      </c>
      <c r="H3005" s="7">
        <f t="shared" si="188"/>
        <v>0.875</v>
      </c>
      <c r="I3005" s="7">
        <f t="shared" si="189"/>
        <v>9.625</v>
      </c>
      <c r="J3005" s="7">
        <v>0.26</v>
      </c>
      <c r="K3005" s="7">
        <f t="shared" si="186"/>
        <v>2.2749999999999999</v>
      </c>
      <c r="L3005" s="7" t="s">
        <v>30</v>
      </c>
      <c r="M3005" s="7">
        <v>5</v>
      </c>
      <c r="N3005" s="7">
        <f>INDEX('Delivery Distances'!$B$6:$K$20,MATCH('Sales Summary_working sheet'!L3005,'Delivery Distances'!$A$6:$A$20,0),MATCH('Sales Summary_working sheet'!M3005,'Delivery Distances'!$B$5:$K$5,0))</f>
        <v>18</v>
      </c>
      <c r="O3005" s="7" cm="1">
        <f t="array" ref="O3005">_xlfn.XLOOKUP(L3005,'Delivery Distances'!$A$6:$A$20,_xlfn.XLOOKUP('Sales Summary_working sheet'!M3005,'Delivery Distances'!$B$5:$K$5,'Delivery Distances'!$B$6:$K$20))</f>
        <v>18</v>
      </c>
      <c r="P3005" s="7">
        <f t="shared" si="187"/>
        <v>16</v>
      </c>
    </row>
    <row r="3006" spans="1:16" ht="15.75" customHeight="1" x14ac:dyDescent="0.15">
      <c r="A3006" s="13">
        <v>43999</v>
      </c>
      <c r="B3006" s="19" t="s">
        <v>5360</v>
      </c>
      <c r="C3006" s="7" t="s">
        <v>786</v>
      </c>
      <c r="D3006" s="14">
        <v>7</v>
      </c>
      <c r="E3006" s="14" t="str">
        <f>_xlfn.XLOOKUP(D3006,'Meal Info'!$A$4:$A$19,'Meal Info'!$B$4:$B$19)</f>
        <v>Vegan</v>
      </c>
      <c r="F3006" s="14" t="str">
        <f>_xlfn.XLOOKUP(D3006,'Meal Info'!$A$4:$A$19,'Meal Info'!$C$4:$C$19)</f>
        <v>Josh</v>
      </c>
      <c r="G3006" s="7">
        <v>13.18</v>
      </c>
      <c r="H3006" s="7">
        <f t="shared" si="188"/>
        <v>1.3180000000000001</v>
      </c>
      <c r="I3006" s="7">
        <f t="shared" si="189"/>
        <v>14.497999999999999</v>
      </c>
      <c r="J3006" s="7">
        <v>0.18</v>
      </c>
      <c r="K3006" s="7">
        <f t="shared" si="186"/>
        <v>2.3723999999999998</v>
      </c>
      <c r="L3006" s="7" t="s">
        <v>5080</v>
      </c>
      <c r="M3006" s="7">
        <v>6</v>
      </c>
      <c r="N3006" s="7">
        <f>INDEX('Delivery Distances'!$B$6:$K$20,MATCH('Sales Summary_working sheet'!L3006,'Delivery Distances'!$A$6:$A$20,0),MATCH('Sales Summary_working sheet'!M3006,'Delivery Distances'!$B$5:$K$5,0))</f>
        <v>3</v>
      </c>
      <c r="O3006" s="7" cm="1">
        <f t="array" ref="O3006">_xlfn.XLOOKUP(L3006,'Delivery Distances'!$A$6:$A$20,_xlfn.XLOOKUP('Sales Summary_working sheet'!M3006,'Delivery Distances'!$B$5:$K$5,'Delivery Distances'!$B$6:$K$20))</f>
        <v>3</v>
      </c>
      <c r="P3006" s="7">
        <f t="shared" si="187"/>
        <v>7</v>
      </c>
    </row>
    <row r="3007" spans="1:16" ht="15.75" customHeight="1" x14ac:dyDescent="0.15">
      <c r="A3007" s="13">
        <v>43999</v>
      </c>
      <c r="B3007" s="19" t="s">
        <v>5360</v>
      </c>
      <c r="C3007" s="7" t="s">
        <v>3398</v>
      </c>
      <c r="D3007" s="14">
        <v>2</v>
      </c>
      <c r="E3007" s="14" t="str">
        <f>_xlfn.XLOOKUP(D3007,'Meal Info'!$A$4:$A$19,'Meal Info'!$B$4:$B$19)</f>
        <v>Tuna</v>
      </c>
      <c r="F3007" s="14" t="str">
        <f>_xlfn.XLOOKUP(D3007,'Meal Info'!$A$4:$A$19,'Meal Info'!$C$4:$C$19)</f>
        <v>Josh</v>
      </c>
      <c r="G3007" s="7">
        <v>90.99</v>
      </c>
      <c r="H3007" s="7">
        <f t="shared" si="188"/>
        <v>9.0990000000000002</v>
      </c>
      <c r="I3007" s="7">
        <f t="shared" si="189"/>
        <v>100.089</v>
      </c>
      <c r="J3007" s="7">
        <v>0.28999999999999998</v>
      </c>
      <c r="K3007" s="7">
        <f t="shared" si="186"/>
        <v>26.387099999999997</v>
      </c>
      <c r="L3007" s="7" t="s">
        <v>5075</v>
      </c>
      <c r="M3007" s="7">
        <v>5</v>
      </c>
      <c r="N3007" s="7">
        <f>INDEX('Delivery Distances'!$B$6:$K$20,MATCH('Sales Summary_working sheet'!L3007,'Delivery Distances'!$A$6:$A$20,0),MATCH('Sales Summary_working sheet'!M3007,'Delivery Distances'!$B$5:$K$5,0))</f>
        <v>2</v>
      </c>
      <c r="O3007" s="7" cm="1">
        <f t="array" ref="O3007">_xlfn.XLOOKUP(L3007,'Delivery Distances'!$A$6:$A$20,_xlfn.XLOOKUP('Sales Summary_working sheet'!M3007,'Delivery Distances'!$B$5:$K$5,'Delivery Distances'!$B$6:$K$20))</f>
        <v>2</v>
      </c>
      <c r="P3007" s="7">
        <f t="shared" si="187"/>
        <v>6</v>
      </c>
    </row>
    <row r="3008" spans="1:16" ht="15.75" customHeight="1" x14ac:dyDescent="0.15">
      <c r="A3008" s="13">
        <v>43999</v>
      </c>
      <c r="B3008" s="19" t="s">
        <v>5360</v>
      </c>
      <c r="C3008" s="7" t="s">
        <v>3771</v>
      </c>
      <c r="D3008" s="14">
        <v>7</v>
      </c>
      <c r="E3008" s="14" t="str">
        <f>_xlfn.XLOOKUP(D3008,'Meal Info'!$A$4:$A$19,'Meal Info'!$B$4:$B$19)</f>
        <v>Vegan</v>
      </c>
      <c r="F3008" s="14" t="str">
        <f>_xlfn.XLOOKUP(D3008,'Meal Info'!$A$4:$A$19,'Meal Info'!$C$4:$C$19)</f>
        <v>Josh</v>
      </c>
      <c r="G3008" s="7">
        <v>50.83</v>
      </c>
      <c r="H3008" s="7">
        <f t="shared" si="188"/>
        <v>5.0830000000000002</v>
      </c>
      <c r="I3008" s="7">
        <f t="shared" si="189"/>
        <v>55.912999999999997</v>
      </c>
      <c r="J3008" s="7">
        <v>0.11</v>
      </c>
      <c r="K3008" s="7">
        <f t="shared" si="186"/>
        <v>5.5912999999999995</v>
      </c>
      <c r="L3008" s="7" t="s">
        <v>28</v>
      </c>
      <c r="M3008" s="7">
        <v>7</v>
      </c>
      <c r="N3008" s="7">
        <f>INDEX('Delivery Distances'!$B$6:$K$20,MATCH('Sales Summary_working sheet'!L3008,'Delivery Distances'!$A$6:$A$20,0),MATCH('Sales Summary_working sheet'!M3008,'Delivery Distances'!$B$5:$K$5,0))</f>
        <v>3</v>
      </c>
      <c r="O3008" s="7" cm="1">
        <f t="array" ref="O3008">_xlfn.XLOOKUP(L3008,'Delivery Distances'!$A$6:$A$20,_xlfn.XLOOKUP('Sales Summary_working sheet'!M3008,'Delivery Distances'!$B$5:$K$5,'Delivery Distances'!$B$6:$K$20))</f>
        <v>3</v>
      </c>
      <c r="P3008" s="7">
        <f t="shared" si="187"/>
        <v>7</v>
      </c>
    </row>
    <row r="3009" spans="1:16" ht="15.75" customHeight="1" x14ac:dyDescent="0.15">
      <c r="A3009" s="13">
        <v>43999</v>
      </c>
      <c r="B3009" s="19" t="s">
        <v>5360</v>
      </c>
      <c r="C3009" s="7" t="s">
        <v>3567</v>
      </c>
      <c r="D3009" s="14">
        <v>7</v>
      </c>
      <c r="E3009" s="14" t="str">
        <f>_xlfn.XLOOKUP(D3009,'Meal Info'!$A$4:$A$19,'Meal Info'!$B$4:$B$19)</f>
        <v>Vegan</v>
      </c>
      <c r="F3009" s="14" t="str">
        <f>_xlfn.XLOOKUP(D3009,'Meal Info'!$A$4:$A$19,'Meal Info'!$C$4:$C$19)</f>
        <v>Josh</v>
      </c>
      <c r="G3009" s="7">
        <v>7.09</v>
      </c>
      <c r="H3009" s="7">
        <f t="shared" si="188"/>
        <v>0.70900000000000007</v>
      </c>
      <c r="I3009" s="7">
        <f t="shared" si="189"/>
        <v>7.7989999999999995</v>
      </c>
      <c r="J3009" s="7">
        <v>0.39</v>
      </c>
      <c r="K3009" s="7">
        <f t="shared" si="186"/>
        <v>2.7650999999999999</v>
      </c>
      <c r="L3009" s="7" t="s">
        <v>28</v>
      </c>
      <c r="M3009" s="7">
        <v>6</v>
      </c>
      <c r="N3009" s="7">
        <f>INDEX('Delivery Distances'!$B$6:$K$20,MATCH('Sales Summary_working sheet'!L3009,'Delivery Distances'!$A$6:$A$20,0),MATCH('Sales Summary_working sheet'!M3009,'Delivery Distances'!$B$5:$K$5,0))</f>
        <v>6</v>
      </c>
      <c r="O3009" s="7" cm="1">
        <f t="array" ref="O3009">_xlfn.XLOOKUP(L3009,'Delivery Distances'!$A$6:$A$20,_xlfn.XLOOKUP('Sales Summary_working sheet'!M3009,'Delivery Distances'!$B$5:$K$5,'Delivery Distances'!$B$6:$K$20))</f>
        <v>6</v>
      </c>
      <c r="P3009" s="7">
        <f t="shared" si="187"/>
        <v>10</v>
      </c>
    </row>
    <row r="3010" spans="1:16" ht="15.75" customHeight="1" x14ac:dyDescent="0.15">
      <c r="A3010" s="13">
        <v>43999</v>
      </c>
      <c r="B3010" s="19" t="s">
        <v>5360</v>
      </c>
      <c r="C3010" s="7" t="s">
        <v>1858</v>
      </c>
      <c r="D3010" s="14">
        <v>2</v>
      </c>
      <c r="E3010" s="14" t="str">
        <f>_xlfn.XLOOKUP(D3010,'Meal Info'!$A$4:$A$19,'Meal Info'!$B$4:$B$19)</f>
        <v>Tuna</v>
      </c>
      <c r="F3010" s="14" t="str">
        <f>_xlfn.XLOOKUP(D3010,'Meal Info'!$A$4:$A$19,'Meal Info'!$C$4:$C$19)</f>
        <v>Josh</v>
      </c>
      <c r="G3010" s="7">
        <v>86.47</v>
      </c>
      <c r="H3010" s="7">
        <f t="shared" si="188"/>
        <v>8.6470000000000002</v>
      </c>
      <c r="I3010" s="7">
        <f t="shared" si="189"/>
        <v>95.117000000000004</v>
      </c>
      <c r="J3010" s="7">
        <v>0.08</v>
      </c>
      <c r="K3010" s="7">
        <f t="shared" si="186"/>
        <v>6.9176000000000002</v>
      </c>
      <c r="L3010" s="7" t="s">
        <v>5080</v>
      </c>
      <c r="M3010" s="7">
        <v>10</v>
      </c>
      <c r="N3010" s="7">
        <f>INDEX('Delivery Distances'!$B$6:$K$20,MATCH('Sales Summary_working sheet'!L3010,'Delivery Distances'!$A$6:$A$20,0),MATCH('Sales Summary_working sheet'!M3010,'Delivery Distances'!$B$5:$K$5,0))</f>
        <v>5</v>
      </c>
      <c r="O3010" s="7" cm="1">
        <f t="array" ref="O3010">_xlfn.XLOOKUP(L3010,'Delivery Distances'!$A$6:$A$20,_xlfn.XLOOKUP('Sales Summary_working sheet'!M3010,'Delivery Distances'!$B$5:$K$5,'Delivery Distances'!$B$6:$K$20))</f>
        <v>5</v>
      </c>
      <c r="P3010" s="7">
        <f t="shared" si="187"/>
        <v>9</v>
      </c>
    </row>
    <row r="3011" spans="1:16" ht="15.75" customHeight="1" x14ac:dyDescent="0.15">
      <c r="A3011" s="13">
        <v>43999</v>
      </c>
      <c r="B3011" s="19" t="s">
        <v>5360</v>
      </c>
      <c r="C3011" s="7" t="s">
        <v>1644</v>
      </c>
      <c r="D3011" s="14">
        <v>2</v>
      </c>
      <c r="E3011" s="14" t="str">
        <f>_xlfn.XLOOKUP(D3011,'Meal Info'!$A$4:$A$19,'Meal Info'!$B$4:$B$19)</f>
        <v>Tuna</v>
      </c>
      <c r="F3011" s="14" t="str">
        <f>_xlfn.XLOOKUP(D3011,'Meal Info'!$A$4:$A$19,'Meal Info'!$C$4:$C$19)</f>
        <v>Josh</v>
      </c>
      <c r="G3011" s="7">
        <v>55.63</v>
      </c>
      <c r="H3011" s="7">
        <f t="shared" si="188"/>
        <v>5.5630000000000006</v>
      </c>
      <c r="I3011" s="7">
        <f t="shared" si="189"/>
        <v>61.193000000000005</v>
      </c>
      <c r="J3011" s="7">
        <v>0.05</v>
      </c>
      <c r="K3011" s="7">
        <f t="shared" si="186"/>
        <v>2.7815000000000003</v>
      </c>
      <c r="L3011" s="7" t="s">
        <v>5081</v>
      </c>
      <c r="M3011" s="7">
        <v>4</v>
      </c>
      <c r="N3011" s="7">
        <f>INDEX('Delivery Distances'!$B$6:$K$20,MATCH('Sales Summary_working sheet'!L3011,'Delivery Distances'!$A$6:$A$20,0),MATCH('Sales Summary_working sheet'!M3011,'Delivery Distances'!$B$5:$K$5,0))</f>
        <v>2</v>
      </c>
      <c r="O3011" s="7" cm="1">
        <f t="array" ref="O3011">_xlfn.XLOOKUP(L3011,'Delivery Distances'!$A$6:$A$20,_xlfn.XLOOKUP('Sales Summary_working sheet'!M3011,'Delivery Distances'!$B$5:$K$5,'Delivery Distances'!$B$6:$K$20))</f>
        <v>2</v>
      </c>
      <c r="P3011" s="7">
        <f t="shared" si="187"/>
        <v>6</v>
      </c>
    </row>
    <row r="3012" spans="1:16" ht="15.75" customHeight="1" x14ac:dyDescent="0.15">
      <c r="A3012" s="13">
        <v>43999</v>
      </c>
      <c r="B3012" s="19" t="s">
        <v>5360</v>
      </c>
      <c r="C3012" s="7" t="s">
        <v>4903</v>
      </c>
      <c r="D3012" s="14">
        <v>11</v>
      </c>
      <c r="E3012" s="14" t="str">
        <f>_xlfn.XLOOKUP(D3012,'Meal Info'!$A$4:$A$19,'Meal Info'!$B$4:$B$19)</f>
        <v>Vitamin boost</v>
      </c>
      <c r="F3012" s="14" t="str">
        <f>_xlfn.XLOOKUP(D3012,'Meal Info'!$A$4:$A$19,'Meal Info'!$C$4:$C$19)</f>
        <v>Josh</v>
      </c>
      <c r="G3012" s="7">
        <v>70.75</v>
      </c>
      <c r="H3012" s="7">
        <f t="shared" si="188"/>
        <v>7.0750000000000002</v>
      </c>
      <c r="I3012" s="7">
        <f t="shared" si="189"/>
        <v>77.825000000000003</v>
      </c>
      <c r="J3012" s="7">
        <v>0.1</v>
      </c>
      <c r="K3012" s="7">
        <f t="shared" si="186"/>
        <v>7.0750000000000002</v>
      </c>
      <c r="L3012" s="7" t="s">
        <v>27</v>
      </c>
      <c r="M3012" s="7">
        <v>10</v>
      </c>
      <c r="N3012" s="7">
        <f>INDEX('Delivery Distances'!$B$6:$K$20,MATCH('Sales Summary_working sheet'!L3012,'Delivery Distances'!$A$6:$A$20,0),MATCH('Sales Summary_working sheet'!M3012,'Delivery Distances'!$B$5:$K$5,0))</f>
        <v>18</v>
      </c>
      <c r="O3012" s="7" cm="1">
        <f t="array" ref="O3012">_xlfn.XLOOKUP(L3012,'Delivery Distances'!$A$6:$A$20,_xlfn.XLOOKUP('Sales Summary_working sheet'!M3012,'Delivery Distances'!$B$5:$K$5,'Delivery Distances'!$B$6:$K$20))</f>
        <v>18</v>
      </c>
      <c r="P3012" s="7">
        <f t="shared" si="187"/>
        <v>16</v>
      </c>
    </row>
    <row r="3013" spans="1:16" ht="15.75" customHeight="1" x14ac:dyDescent="0.15">
      <c r="A3013" s="13">
        <v>43999</v>
      </c>
      <c r="B3013" s="19" t="s">
        <v>5360</v>
      </c>
      <c r="C3013" s="7" t="s">
        <v>3207</v>
      </c>
      <c r="D3013" s="14">
        <v>11</v>
      </c>
      <c r="E3013" s="14" t="str">
        <f>_xlfn.XLOOKUP(D3013,'Meal Info'!$A$4:$A$19,'Meal Info'!$B$4:$B$19)</f>
        <v>Vitamin boost</v>
      </c>
      <c r="F3013" s="14" t="str">
        <f>_xlfn.XLOOKUP(D3013,'Meal Info'!$A$4:$A$19,'Meal Info'!$C$4:$C$19)</f>
        <v>Josh</v>
      </c>
      <c r="G3013" s="7">
        <v>68.180000000000007</v>
      </c>
      <c r="H3013" s="7">
        <f t="shared" si="188"/>
        <v>6.8180000000000014</v>
      </c>
      <c r="I3013" s="7">
        <f t="shared" si="189"/>
        <v>74.998000000000005</v>
      </c>
      <c r="J3013" s="7">
        <v>0.34</v>
      </c>
      <c r="K3013" s="7">
        <f t="shared" ref="K3013:K3076" si="190">J3013*G3013</f>
        <v>23.181200000000004</v>
      </c>
      <c r="L3013" s="7" t="s">
        <v>5083</v>
      </c>
      <c r="M3013" s="7">
        <v>2</v>
      </c>
      <c r="N3013" s="7">
        <f>INDEX('Delivery Distances'!$B$6:$K$20,MATCH('Sales Summary_working sheet'!L3013,'Delivery Distances'!$A$6:$A$20,0),MATCH('Sales Summary_working sheet'!M3013,'Delivery Distances'!$B$5:$K$5,0))</f>
        <v>1</v>
      </c>
      <c r="O3013" s="7" cm="1">
        <f t="array" ref="O3013">_xlfn.XLOOKUP(L3013,'Delivery Distances'!$A$6:$A$20,_xlfn.XLOOKUP('Sales Summary_working sheet'!M3013,'Delivery Distances'!$B$5:$K$5,'Delivery Distances'!$B$6:$K$20))</f>
        <v>1</v>
      </c>
      <c r="P3013" s="7">
        <f t="shared" ref="P3013:P3076" si="191">IF(O3013&lt;=2, O3013*3, IF(O3013&lt;=6, 3*2 + (O3013-2)*1, 3*2 + 4*1 + (O3013-6)*0.5))</f>
        <v>3</v>
      </c>
    </row>
    <row r="3014" spans="1:16" ht="15.75" customHeight="1" x14ac:dyDescent="0.15">
      <c r="A3014" s="13">
        <v>43999</v>
      </c>
      <c r="B3014" s="19" t="s">
        <v>5360</v>
      </c>
      <c r="C3014" s="7" t="s">
        <v>2359</v>
      </c>
      <c r="D3014" s="14">
        <v>11</v>
      </c>
      <c r="E3014" s="14" t="str">
        <f>_xlfn.XLOOKUP(D3014,'Meal Info'!$A$4:$A$19,'Meal Info'!$B$4:$B$19)</f>
        <v>Vitamin boost</v>
      </c>
      <c r="F3014" s="14" t="str">
        <f>_xlfn.XLOOKUP(D3014,'Meal Info'!$A$4:$A$19,'Meal Info'!$C$4:$C$19)</f>
        <v>Josh</v>
      </c>
      <c r="G3014" s="7">
        <v>78.64</v>
      </c>
      <c r="H3014" s="7">
        <f t="shared" si="188"/>
        <v>7.8640000000000008</v>
      </c>
      <c r="I3014" s="7">
        <f t="shared" si="189"/>
        <v>86.504000000000005</v>
      </c>
      <c r="J3014" s="7">
        <v>0.4</v>
      </c>
      <c r="K3014" s="7">
        <f t="shared" si="190"/>
        <v>31.456000000000003</v>
      </c>
      <c r="L3014" s="7" t="s">
        <v>31</v>
      </c>
      <c r="M3014" s="7">
        <v>6</v>
      </c>
      <c r="N3014" s="7">
        <f>INDEX('Delivery Distances'!$B$6:$K$20,MATCH('Sales Summary_working sheet'!L3014,'Delivery Distances'!$A$6:$A$20,0),MATCH('Sales Summary_working sheet'!M3014,'Delivery Distances'!$B$5:$K$5,0))</f>
        <v>17</v>
      </c>
      <c r="O3014" s="7" cm="1">
        <f t="array" ref="O3014">_xlfn.XLOOKUP(L3014,'Delivery Distances'!$A$6:$A$20,_xlfn.XLOOKUP('Sales Summary_working sheet'!M3014,'Delivery Distances'!$B$5:$K$5,'Delivery Distances'!$B$6:$K$20))</f>
        <v>17</v>
      </c>
      <c r="P3014" s="7">
        <f t="shared" si="191"/>
        <v>15.5</v>
      </c>
    </row>
    <row r="3015" spans="1:16" ht="15.75" customHeight="1" x14ac:dyDescent="0.15">
      <c r="A3015" s="13">
        <v>43999</v>
      </c>
      <c r="B3015" s="19" t="s">
        <v>5360</v>
      </c>
      <c r="C3015" s="7" t="s">
        <v>3716</v>
      </c>
      <c r="D3015" s="14">
        <v>7</v>
      </c>
      <c r="E3015" s="14" t="str">
        <f>_xlfn.XLOOKUP(D3015,'Meal Info'!$A$4:$A$19,'Meal Info'!$B$4:$B$19)</f>
        <v>Vegan</v>
      </c>
      <c r="F3015" s="14" t="str">
        <f>_xlfn.XLOOKUP(D3015,'Meal Info'!$A$4:$A$19,'Meal Info'!$C$4:$C$19)</f>
        <v>Josh</v>
      </c>
      <c r="G3015" s="7">
        <v>18.899999999999999</v>
      </c>
      <c r="H3015" s="7">
        <f t="shared" si="188"/>
        <v>1.89</v>
      </c>
      <c r="I3015" s="7">
        <f t="shared" si="189"/>
        <v>20.79</v>
      </c>
      <c r="J3015" s="7">
        <v>0.24</v>
      </c>
      <c r="K3015" s="7">
        <f t="shared" si="190"/>
        <v>4.5359999999999996</v>
      </c>
      <c r="L3015" s="7" t="s">
        <v>5076</v>
      </c>
      <c r="M3015" s="7">
        <v>9</v>
      </c>
      <c r="N3015" s="7">
        <f>INDEX('Delivery Distances'!$B$6:$K$20,MATCH('Sales Summary_working sheet'!L3015,'Delivery Distances'!$A$6:$A$20,0),MATCH('Sales Summary_working sheet'!M3015,'Delivery Distances'!$B$5:$K$5,0))</f>
        <v>8</v>
      </c>
      <c r="O3015" s="7" cm="1">
        <f t="array" ref="O3015">_xlfn.XLOOKUP(L3015,'Delivery Distances'!$A$6:$A$20,_xlfn.XLOOKUP('Sales Summary_working sheet'!M3015,'Delivery Distances'!$B$5:$K$5,'Delivery Distances'!$B$6:$K$20))</f>
        <v>8</v>
      </c>
      <c r="P3015" s="7">
        <f t="shared" si="191"/>
        <v>11</v>
      </c>
    </row>
    <row r="3016" spans="1:16" ht="15.75" customHeight="1" x14ac:dyDescent="0.15">
      <c r="A3016" s="13">
        <v>43999</v>
      </c>
      <c r="B3016" s="19" t="s">
        <v>5360</v>
      </c>
      <c r="C3016" s="7" t="s">
        <v>378</v>
      </c>
      <c r="D3016" s="14">
        <v>11</v>
      </c>
      <c r="E3016" s="14" t="str">
        <f>_xlfn.XLOOKUP(D3016,'Meal Info'!$A$4:$A$19,'Meal Info'!$B$4:$B$19)</f>
        <v>Vitamin boost</v>
      </c>
      <c r="F3016" s="14" t="str">
        <f>_xlfn.XLOOKUP(D3016,'Meal Info'!$A$4:$A$19,'Meal Info'!$C$4:$C$19)</f>
        <v>Josh</v>
      </c>
      <c r="G3016" s="7">
        <v>31.86</v>
      </c>
      <c r="H3016" s="7">
        <f t="shared" ref="H3016:H3020" si="192">G3016*10%</f>
        <v>3.1859999999999999</v>
      </c>
      <c r="I3016" s="7">
        <f t="shared" ref="I3016:I3020" si="193">G3016+H3016</f>
        <v>35.045999999999999</v>
      </c>
      <c r="J3016" s="7">
        <v>0.01</v>
      </c>
      <c r="K3016" s="7">
        <f t="shared" si="190"/>
        <v>0.31859999999999999</v>
      </c>
      <c r="L3016" s="7" t="s">
        <v>5081</v>
      </c>
      <c r="M3016" s="7">
        <v>10</v>
      </c>
      <c r="N3016" s="7">
        <f>INDEX('Delivery Distances'!$B$6:$K$20,MATCH('Sales Summary_working sheet'!L3016,'Delivery Distances'!$A$6:$A$20,0),MATCH('Sales Summary_working sheet'!M3016,'Delivery Distances'!$B$5:$K$5,0))</f>
        <v>2</v>
      </c>
      <c r="O3016" s="7" cm="1">
        <f t="array" ref="O3016">_xlfn.XLOOKUP(L3016,'Delivery Distances'!$A$6:$A$20,_xlfn.XLOOKUP('Sales Summary_working sheet'!M3016,'Delivery Distances'!$B$5:$K$5,'Delivery Distances'!$B$6:$K$20))</f>
        <v>2</v>
      </c>
      <c r="P3016" s="7">
        <f t="shared" si="191"/>
        <v>6</v>
      </c>
    </row>
    <row r="3017" spans="1:16" ht="15.75" customHeight="1" x14ac:dyDescent="0.15">
      <c r="A3017" s="13">
        <v>43999</v>
      </c>
      <c r="B3017" s="19" t="s">
        <v>5360</v>
      </c>
      <c r="C3017" s="7" t="s">
        <v>474</v>
      </c>
      <c r="D3017" s="14">
        <v>2</v>
      </c>
      <c r="E3017" s="14" t="str">
        <f>_xlfn.XLOOKUP(D3017,'Meal Info'!$A$4:$A$19,'Meal Info'!$B$4:$B$19)</f>
        <v>Tuna</v>
      </c>
      <c r="F3017" s="14" t="str">
        <f>_xlfn.XLOOKUP(D3017,'Meal Info'!$A$4:$A$19,'Meal Info'!$C$4:$C$19)</f>
        <v>Josh</v>
      </c>
      <c r="G3017" s="7">
        <v>61.6</v>
      </c>
      <c r="H3017" s="7">
        <f t="shared" si="192"/>
        <v>6.16</v>
      </c>
      <c r="I3017" s="7">
        <f t="shared" si="193"/>
        <v>67.760000000000005</v>
      </c>
      <c r="J3017" s="7">
        <v>0.23</v>
      </c>
      <c r="K3017" s="7">
        <f t="shared" si="190"/>
        <v>14.168000000000001</v>
      </c>
      <c r="L3017" s="7" t="s">
        <v>5077</v>
      </c>
      <c r="M3017" s="7">
        <v>1</v>
      </c>
      <c r="N3017" s="7">
        <f>INDEX('Delivery Distances'!$B$6:$K$20,MATCH('Sales Summary_working sheet'!L3017,'Delivery Distances'!$A$6:$A$20,0),MATCH('Sales Summary_working sheet'!M3017,'Delivery Distances'!$B$5:$K$5,0))</f>
        <v>3</v>
      </c>
      <c r="O3017" s="7" cm="1">
        <f t="array" ref="O3017">_xlfn.XLOOKUP(L3017,'Delivery Distances'!$A$6:$A$20,_xlfn.XLOOKUP('Sales Summary_working sheet'!M3017,'Delivery Distances'!$B$5:$K$5,'Delivery Distances'!$B$6:$K$20))</f>
        <v>3</v>
      </c>
      <c r="P3017" s="7">
        <f t="shared" si="191"/>
        <v>7</v>
      </c>
    </row>
    <row r="3018" spans="1:16" ht="15.75" customHeight="1" x14ac:dyDescent="0.15">
      <c r="A3018" s="13">
        <v>43999</v>
      </c>
      <c r="B3018" s="19" t="s">
        <v>5360</v>
      </c>
      <c r="C3018" s="7" t="s">
        <v>826</v>
      </c>
      <c r="D3018" s="14">
        <v>11</v>
      </c>
      <c r="E3018" s="14" t="str">
        <f>_xlfn.XLOOKUP(D3018,'Meal Info'!$A$4:$A$19,'Meal Info'!$B$4:$B$19)</f>
        <v>Vitamin boost</v>
      </c>
      <c r="F3018" s="14" t="str">
        <f>_xlfn.XLOOKUP(D3018,'Meal Info'!$A$4:$A$19,'Meal Info'!$C$4:$C$19)</f>
        <v>Josh</v>
      </c>
      <c r="G3018" s="7">
        <v>29.14</v>
      </c>
      <c r="H3018" s="7">
        <f t="shared" si="192"/>
        <v>2.9140000000000001</v>
      </c>
      <c r="I3018" s="7">
        <f t="shared" si="193"/>
        <v>32.054000000000002</v>
      </c>
      <c r="J3018" s="7">
        <v>0.4</v>
      </c>
      <c r="K3018" s="7">
        <f t="shared" si="190"/>
        <v>11.656000000000001</v>
      </c>
      <c r="L3018" s="7" t="s">
        <v>27</v>
      </c>
      <c r="M3018" s="7">
        <v>8</v>
      </c>
      <c r="N3018" s="7">
        <f>INDEX('Delivery Distances'!$B$6:$K$20,MATCH('Sales Summary_working sheet'!L3018,'Delivery Distances'!$A$6:$A$20,0),MATCH('Sales Summary_working sheet'!M3018,'Delivery Distances'!$B$5:$K$5,0))</f>
        <v>8</v>
      </c>
      <c r="O3018" s="7" cm="1">
        <f t="array" ref="O3018">_xlfn.XLOOKUP(L3018,'Delivery Distances'!$A$6:$A$20,_xlfn.XLOOKUP('Sales Summary_working sheet'!M3018,'Delivery Distances'!$B$5:$K$5,'Delivery Distances'!$B$6:$K$20))</f>
        <v>8</v>
      </c>
      <c r="P3018" s="7">
        <f t="shared" si="191"/>
        <v>11</v>
      </c>
    </row>
    <row r="3019" spans="1:16" ht="15.75" customHeight="1" x14ac:dyDescent="0.15">
      <c r="A3019" s="13">
        <v>43999</v>
      </c>
      <c r="B3019" s="19" t="s">
        <v>5360</v>
      </c>
      <c r="C3019" s="7" t="s">
        <v>1898</v>
      </c>
      <c r="D3019" s="14">
        <v>7</v>
      </c>
      <c r="E3019" s="14" t="str">
        <f>_xlfn.XLOOKUP(D3019,'Meal Info'!$A$4:$A$19,'Meal Info'!$B$4:$B$19)</f>
        <v>Vegan</v>
      </c>
      <c r="F3019" s="14" t="str">
        <f>_xlfn.XLOOKUP(D3019,'Meal Info'!$A$4:$A$19,'Meal Info'!$C$4:$C$19)</f>
        <v>Josh</v>
      </c>
      <c r="G3019" s="7">
        <v>62.01</v>
      </c>
      <c r="H3019" s="7">
        <f t="shared" si="192"/>
        <v>6.2010000000000005</v>
      </c>
      <c r="I3019" s="7">
        <f t="shared" si="193"/>
        <v>68.210999999999999</v>
      </c>
      <c r="J3019" s="7">
        <v>0.35</v>
      </c>
      <c r="K3019" s="7">
        <f t="shared" si="190"/>
        <v>21.703499999999998</v>
      </c>
      <c r="L3019" s="7" t="s">
        <v>29</v>
      </c>
      <c r="M3019" s="7">
        <v>5</v>
      </c>
      <c r="N3019" s="7">
        <f>INDEX('Delivery Distances'!$B$6:$K$20,MATCH('Sales Summary_working sheet'!L3019,'Delivery Distances'!$A$6:$A$20,0),MATCH('Sales Summary_working sheet'!M3019,'Delivery Distances'!$B$5:$K$5,0))</f>
        <v>14</v>
      </c>
      <c r="O3019" s="7" cm="1">
        <f t="array" ref="O3019">_xlfn.XLOOKUP(L3019,'Delivery Distances'!$A$6:$A$20,_xlfn.XLOOKUP('Sales Summary_working sheet'!M3019,'Delivery Distances'!$B$5:$K$5,'Delivery Distances'!$B$6:$K$20))</f>
        <v>14</v>
      </c>
      <c r="P3019" s="7">
        <f t="shared" si="191"/>
        <v>14</v>
      </c>
    </row>
    <row r="3020" spans="1:16" ht="15.75" customHeight="1" x14ac:dyDescent="0.15">
      <c r="A3020" s="13">
        <v>43999</v>
      </c>
      <c r="B3020" s="19" t="s">
        <v>5361</v>
      </c>
      <c r="C3020" s="7" t="s">
        <v>2377</v>
      </c>
      <c r="D3020" s="14">
        <v>7</v>
      </c>
      <c r="E3020" s="14" t="str">
        <f>_xlfn.XLOOKUP(D3020,'Meal Info'!$A$4:$A$19,'Meal Info'!$B$4:$B$19)</f>
        <v>Vegan</v>
      </c>
      <c r="F3020" s="14" t="str">
        <f>_xlfn.XLOOKUP(D3020,'Meal Info'!$A$4:$A$19,'Meal Info'!$C$4:$C$19)</f>
        <v>Josh</v>
      </c>
      <c r="G3020" s="7">
        <v>13.41</v>
      </c>
      <c r="H3020" s="7">
        <f t="shared" si="192"/>
        <v>1.3410000000000002</v>
      </c>
      <c r="I3020" s="7">
        <f t="shared" si="193"/>
        <v>14.751000000000001</v>
      </c>
      <c r="J3020" s="7">
        <v>0.17</v>
      </c>
      <c r="K3020" s="7">
        <f t="shared" si="190"/>
        <v>2.2797000000000001</v>
      </c>
      <c r="L3020" s="7" t="s">
        <v>5079</v>
      </c>
      <c r="M3020" s="7">
        <v>5</v>
      </c>
      <c r="N3020" s="7">
        <f>INDEX('Delivery Distances'!$B$6:$K$20,MATCH('Sales Summary_working sheet'!L3020,'Delivery Distances'!$A$6:$A$20,0),MATCH('Sales Summary_working sheet'!M3020,'Delivery Distances'!$B$5:$K$5,0))</f>
        <v>2</v>
      </c>
      <c r="O3020" s="7" cm="1">
        <f t="array" ref="O3020">_xlfn.XLOOKUP(L3020,'Delivery Distances'!$A$6:$A$20,_xlfn.XLOOKUP('Sales Summary_working sheet'!M3020,'Delivery Distances'!$B$5:$K$5,'Delivery Distances'!$B$6:$K$20))</f>
        <v>2</v>
      </c>
      <c r="P3020" s="7">
        <f t="shared" si="191"/>
        <v>6</v>
      </c>
    </row>
    <row r="3021" spans="1:16" ht="15.75" customHeight="1" x14ac:dyDescent="0.15">
      <c r="A3021" s="13">
        <v>43999</v>
      </c>
      <c r="B3021" s="19" t="s">
        <v>5361</v>
      </c>
      <c r="C3021" s="7" t="s">
        <v>3543</v>
      </c>
      <c r="D3021" s="14">
        <v>13</v>
      </c>
      <c r="E3021" s="14" t="str">
        <f>_xlfn.XLOOKUP(D3021,'Meal Info'!$A$4:$A$19,'Meal Info'!$B$4:$B$19)</f>
        <v>Breakfast</v>
      </c>
      <c r="F3021" s="14" t="str">
        <f>_xlfn.XLOOKUP(D3021,'Meal Info'!$A$4:$A$19,'Meal Info'!$C$4:$C$19)</f>
        <v>Pete</v>
      </c>
      <c r="G3021" s="14">
        <v>64.5</v>
      </c>
      <c r="H3021" s="14">
        <v>6.45</v>
      </c>
      <c r="I3021" s="14">
        <v>70.95</v>
      </c>
      <c r="J3021" s="7">
        <v>0.03</v>
      </c>
      <c r="K3021" s="7">
        <f t="shared" si="190"/>
        <v>1.9349999999999998</v>
      </c>
      <c r="L3021" s="7" t="s">
        <v>31</v>
      </c>
      <c r="M3021" s="7">
        <v>3</v>
      </c>
      <c r="N3021" s="7">
        <f>INDEX('Delivery Distances'!$B$6:$K$20,MATCH('Sales Summary_working sheet'!L3021,'Delivery Distances'!$A$6:$A$20,0),MATCH('Sales Summary_working sheet'!M3021,'Delivery Distances'!$B$5:$K$5,0))</f>
        <v>9</v>
      </c>
      <c r="O3021" s="7" cm="1">
        <f t="array" ref="O3021">_xlfn.XLOOKUP(L3021,'Delivery Distances'!$A$6:$A$20,_xlfn.XLOOKUP('Sales Summary_working sheet'!M3021,'Delivery Distances'!$B$5:$K$5,'Delivery Distances'!$B$6:$K$20))</f>
        <v>9</v>
      </c>
      <c r="P3021" s="7">
        <f t="shared" si="191"/>
        <v>11.5</v>
      </c>
    </row>
    <row r="3022" spans="1:16" ht="15.75" customHeight="1" x14ac:dyDescent="0.15">
      <c r="A3022" s="13">
        <v>43999</v>
      </c>
      <c r="B3022" s="19" t="s">
        <v>5361</v>
      </c>
      <c r="C3022" s="7" t="s">
        <v>2615</v>
      </c>
      <c r="D3022" s="14">
        <v>14</v>
      </c>
      <c r="E3022" s="14" t="str">
        <f>_xlfn.XLOOKUP(D3022,'Meal Info'!$A$4:$A$19,'Meal Info'!$B$4:$B$19)</f>
        <v>Red meat</v>
      </c>
      <c r="F3022" s="14" t="str">
        <f>_xlfn.XLOOKUP(D3022,'Meal Info'!$A$4:$A$19,'Meal Info'!$C$4:$C$19)</f>
        <v>Pete</v>
      </c>
      <c r="G3022" s="14">
        <v>52.59</v>
      </c>
      <c r="H3022" s="14">
        <v>5.2590000000000003</v>
      </c>
      <c r="I3022" s="14">
        <v>57.849000000000004</v>
      </c>
      <c r="J3022" s="7">
        <v>0.01</v>
      </c>
      <c r="K3022" s="7">
        <f t="shared" si="190"/>
        <v>0.52590000000000003</v>
      </c>
      <c r="L3022" s="7" t="s">
        <v>27</v>
      </c>
      <c r="M3022" s="7">
        <v>4</v>
      </c>
      <c r="N3022" s="7">
        <f>INDEX('Delivery Distances'!$B$6:$K$20,MATCH('Sales Summary_working sheet'!L3022,'Delivery Distances'!$A$6:$A$20,0),MATCH('Sales Summary_working sheet'!M3022,'Delivery Distances'!$B$5:$K$5,0))</f>
        <v>5</v>
      </c>
      <c r="O3022" s="7" cm="1">
        <f t="array" ref="O3022">_xlfn.XLOOKUP(L3022,'Delivery Distances'!$A$6:$A$20,_xlfn.XLOOKUP('Sales Summary_working sheet'!M3022,'Delivery Distances'!$B$5:$K$5,'Delivery Distances'!$B$6:$K$20))</f>
        <v>5</v>
      </c>
      <c r="P3022" s="7">
        <f t="shared" si="191"/>
        <v>9</v>
      </c>
    </row>
    <row r="3023" spans="1:16" ht="15.75" customHeight="1" x14ac:dyDescent="0.15">
      <c r="A3023" s="13">
        <v>43999</v>
      </c>
      <c r="B3023" s="19" t="s">
        <v>5361</v>
      </c>
      <c r="C3023" s="7" t="s">
        <v>336</v>
      </c>
      <c r="D3023" s="14">
        <v>1</v>
      </c>
      <c r="E3023" s="14" t="str">
        <f>_xlfn.XLOOKUP(D3023,'Meal Info'!$A$4:$A$19,'Meal Info'!$B$4:$B$19)</f>
        <v>Salad</v>
      </c>
      <c r="F3023" s="14" t="str">
        <f>_xlfn.XLOOKUP(D3023,'Meal Info'!$A$4:$A$19,'Meal Info'!$C$4:$C$19)</f>
        <v>Pete</v>
      </c>
      <c r="G3023" s="14">
        <v>18.600000000000001</v>
      </c>
      <c r="H3023" s="14">
        <v>1.8600000000000003</v>
      </c>
      <c r="I3023" s="14">
        <v>20.46</v>
      </c>
      <c r="J3023" s="7">
        <v>0.2</v>
      </c>
      <c r="K3023" s="7">
        <f t="shared" si="190"/>
        <v>3.7200000000000006</v>
      </c>
      <c r="L3023" s="7" t="s">
        <v>27</v>
      </c>
      <c r="M3023" s="7">
        <v>8</v>
      </c>
      <c r="N3023" s="7">
        <f>INDEX('Delivery Distances'!$B$6:$K$20,MATCH('Sales Summary_working sheet'!L3023,'Delivery Distances'!$A$6:$A$20,0),MATCH('Sales Summary_working sheet'!M3023,'Delivery Distances'!$B$5:$K$5,0))</f>
        <v>8</v>
      </c>
      <c r="O3023" s="7" cm="1">
        <f t="array" ref="O3023">_xlfn.XLOOKUP(L3023,'Delivery Distances'!$A$6:$A$20,_xlfn.XLOOKUP('Sales Summary_working sheet'!M3023,'Delivery Distances'!$B$5:$K$5,'Delivery Distances'!$B$6:$K$20))</f>
        <v>8</v>
      </c>
      <c r="P3023" s="7">
        <f t="shared" si="191"/>
        <v>11</v>
      </c>
    </row>
    <row r="3024" spans="1:16" ht="15.75" customHeight="1" x14ac:dyDescent="0.15">
      <c r="A3024" s="13">
        <v>43999</v>
      </c>
      <c r="B3024" s="19" t="s">
        <v>5361</v>
      </c>
      <c r="C3024" s="7" t="s">
        <v>1439</v>
      </c>
      <c r="D3024" s="14">
        <v>1</v>
      </c>
      <c r="E3024" s="14" t="str">
        <f>_xlfn.XLOOKUP(D3024,'Meal Info'!$A$4:$A$19,'Meal Info'!$B$4:$B$19)</f>
        <v>Salad</v>
      </c>
      <c r="F3024" s="14" t="str">
        <f>_xlfn.XLOOKUP(D3024,'Meal Info'!$A$4:$A$19,'Meal Info'!$C$4:$C$19)</f>
        <v>Pete</v>
      </c>
      <c r="G3024" s="14">
        <v>58.48</v>
      </c>
      <c r="H3024" s="14">
        <v>5.8479999999999999</v>
      </c>
      <c r="I3024" s="14">
        <v>64.328000000000003</v>
      </c>
      <c r="J3024" s="7">
        <v>0.28000000000000003</v>
      </c>
      <c r="K3024" s="7">
        <f t="shared" si="190"/>
        <v>16.374400000000001</v>
      </c>
      <c r="L3024" s="7" t="s">
        <v>5083</v>
      </c>
      <c r="M3024" s="7">
        <v>2</v>
      </c>
      <c r="N3024" s="7">
        <f>INDEX('Delivery Distances'!$B$6:$K$20,MATCH('Sales Summary_working sheet'!L3024,'Delivery Distances'!$A$6:$A$20,0),MATCH('Sales Summary_working sheet'!M3024,'Delivery Distances'!$B$5:$K$5,0))</f>
        <v>1</v>
      </c>
      <c r="O3024" s="7" cm="1">
        <f t="array" ref="O3024">_xlfn.XLOOKUP(L3024,'Delivery Distances'!$A$6:$A$20,_xlfn.XLOOKUP('Sales Summary_working sheet'!M3024,'Delivery Distances'!$B$5:$K$5,'Delivery Distances'!$B$6:$K$20))</f>
        <v>1</v>
      </c>
      <c r="P3024" s="7">
        <f t="shared" si="191"/>
        <v>3</v>
      </c>
    </row>
    <row r="3025" spans="1:16" ht="15.75" customHeight="1" x14ac:dyDescent="0.15">
      <c r="A3025" s="13">
        <v>43999</v>
      </c>
      <c r="B3025" s="19" t="s">
        <v>5361</v>
      </c>
      <c r="C3025" s="7" t="s">
        <v>2928</v>
      </c>
      <c r="D3025" s="14">
        <v>13</v>
      </c>
      <c r="E3025" s="14" t="str">
        <f>_xlfn.XLOOKUP(D3025,'Meal Info'!$A$4:$A$19,'Meal Info'!$B$4:$B$19)</f>
        <v>Breakfast</v>
      </c>
      <c r="F3025" s="14" t="str">
        <f>_xlfn.XLOOKUP(D3025,'Meal Info'!$A$4:$A$19,'Meal Info'!$C$4:$C$19)</f>
        <v>Pete</v>
      </c>
      <c r="G3025" s="14">
        <v>28.6</v>
      </c>
      <c r="H3025" s="14">
        <v>2.8600000000000003</v>
      </c>
      <c r="I3025" s="14">
        <v>31.46</v>
      </c>
      <c r="J3025" s="7">
        <v>0.23</v>
      </c>
      <c r="K3025" s="7">
        <f t="shared" si="190"/>
        <v>6.5780000000000003</v>
      </c>
      <c r="L3025" s="7" t="s">
        <v>5078</v>
      </c>
      <c r="M3025" s="7">
        <v>4</v>
      </c>
      <c r="N3025" s="7">
        <f>INDEX('Delivery Distances'!$B$6:$K$20,MATCH('Sales Summary_working sheet'!L3025,'Delivery Distances'!$A$6:$A$20,0),MATCH('Sales Summary_working sheet'!M3025,'Delivery Distances'!$B$5:$K$5,0))</f>
        <v>1</v>
      </c>
      <c r="O3025" s="7" cm="1">
        <f t="array" ref="O3025">_xlfn.XLOOKUP(L3025,'Delivery Distances'!$A$6:$A$20,_xlfn.XLOOKUP('Sales Summary_working sheet'!M3025,'Delivery Distances'!$B$5:$K$5,'Delivery Distances'!$B$6:$K$20))</f>
        <v>1</v>
      </c>
      <c r="P3025" s="7">
        <f t="shared" si="191"/>
        <v>3</v>
      </c>
    </row>
    <row r="3026" spans="1:16" ht="15.75" customHeight="1" x14ac:dyDescent="0.15">
      <c r="A3026" s="13">
        <v>43999</v>
      </c>
      <c r="B3026" s="19" t="s">
        <v>5361</v>
      </c>
      <c r="C3026" s="7" t="s">
        <v>859</v>
      </c>
      <c r="D3026" s="14">
        <v>1</v>
      </c>
      <c r="E3026" s="14" t="str">
        <f>_xlfn.XLOOKUP(D3026,'Meal Info'!$A$4:$A$19,'Meal Info'!$B$4:$B$19)</f>
        <v>Salad</v>
      </c>
      <c r="F3026" s="14" t="str">
        <f>_xlfn.XLOOKUP(D3026,'Meal Info'!$A$4:$A$19,'Meal Info'!$C$4:$C$19)</f>
        <v>Pete</v>
      </c>
      <c r="G3026" s="14">
        <v>43.15</v>
      </c>
      <c r="H3026" s="14">
        <v>4.3150000000000004</v>
      </c>
      <c r="I3026" s="14">
        <v>47.464999999999996</v>
      </c>
      <c r="J3026" s="7">
        <v>0.26</v>
      </c>
      <c r="K3026" s="7">
        <f t="shared" si="190"/>
        <v>11.218999999999999</v>
      </c>
      <c r="L3026" s="7" t="s">
        <v>5075</v>
      </c>
      <c r="M3026" s="7">
        <v>2</v>
      </c>
      <c r="N3026" s="7">
        <f>INDEX('Delivery Distances'!$B$6:$K$20,MATCH('Sales Summary_working sheet'!L3026,'Delivery Distances'!$A$6:$A$20,0),MATCH('Sales Summary_working sheet'!M3026,'Delivery Distances'!$B$5:$K$5,0))</f>
        <v>15</v>
      </c>
      <c r="O3026" s="7" cm="1">
        <f t="array" ref="O3026">_xlfn.XLOOKUP(L3026,'Delivery Distances'!$A$6:$A$20,_xlfn.XLOOKUP('Sales Summary_working sheet'!M3026,'Delivery Distances'!$B$5:$K$5,'Delivery Distances'!$B$6:$K$20))</f>
        <v>15</v>
      </c>
      <c r="P3026" s="7">
        <f t="shared" si="191"/>
        <v>14.5</v>
      </c>
    </row>
    <row r="3027" spans="1:16" ht="15.75" customHeight="1" x14ac:dyDescent="0.15">
      <c r="A3027" s="13">
        <v>43999</v>
      </c>
      <c r="B3027" s="19" t="s">
        <v>5361</v>
      </c>
      <c r="C3027" s="7" t="s">
        <v>680</v>
      </c>
      <c r="D3027" s="14">
        <v>13</v>
      </c>
      <c r="E3027" s="14" t="str">
        <f>_xlfn.XLOOKUP(D3027,'Meal Info'!$A$4:$A$19,'Meal Info'!$B$4:$B$19)</f>
        <v>Breakfast</v>
      </c>
      <c r="F3027" s="14" t="str">
        <f>_xlfn.XLOOKUP(D3027,'Meal Info'!$A$4:$A$19,'Meal Info'!$C$4:$C$19)</f>
        <v>Pete</v>
      </c>
      <c r="G3027" s="14">
        <v>89.53</v>
      </c>
      <c r="H3027" s="14">
        <v>8.9530000000000012</v>
      </c>
      <c r="I3027" s="14">
        <v>98.483000000000004</v>
      </c>
      <c r="J3027" s="7">
        <v>0.3</v>
      </c>
      <c r="K3027" s="7">
        <f t="shared" si="190"/>
        <v>26.858999999999998</v>
      </c>
      <c r="L3027" s="7" t="s">
        <v>30</v>
      </c>
      <c r="M3027" s="7">
        <v>7</v>
      </c>
      <c r="N3027" s="7">
        <f>INDEX('Delivery Distances'!$B$6:$K$20,MATCH('Sales Summary_working sheet'!L3027,'Delivery Distances'!$A$6:$A$20,0),MATCH('Sales Summary_working sheet'!M3027,'Delivery Distances'!$B$5:$K$5,0))</f>
        <v>9</v>
      </c>
      <c r="O3027" s="7" cm="1">
        <f t="array" ref="O3027">_xlfn.XLOOKUP(L3027,'Delivery Distances'!$A$6:$A$20,_xlfn.XLOOKUP('Sales Summary_working sheet'!M3027,'Delivery Distances'!$B$5:$K$5,'Delivery Distances'!$B$6:$K$20))</f>
        <v>9</v>
      </c>
      <c r="P3027" s="7">
        <f t="shared" si="191"/>
        <v>11.5</v>
      </c>
    </row>
    <row r="3028" spans="1:16" ht="15.75" customHeight="1" x14ac:dyDescent="0.15">
      <c r="A3028" s="13">
        <v>43999</v>
      </c>
      <c r="B3028" s="19" t="s">
        <v>5361</v>
      </c>
      <c r="C3028" s="7" t="s">
        <v>1357</v>
      </c>
      <c r="D3028" s="14">
        <v>3</v>
      </c>
      <c r="E3028" s="14" t="str">
        <f>_xlfn.XLOOKUP(D3028,'Meal Info'!$A$4:$A$19,'Meal Info'!$B$4:$B$19)</f>
        <v>Fruits</v>
      </c>
      <c r="F3028" s="14" t="str">
        <f>_xlfn.XLOOKUP(D3028,'Meal Info'!$A$4:$A$19,'Meal Info'!$C$4:$C$19)</f>
        <v>Pete</v>
      </c>
      <c r="G3028" s="14">
        <v>96.41</v>
      </c>
      <c r="H3028" s="14">
        <v>9.641</v>
      </c>
      <c r="I3028" s="14">
        <v>106.051</v>
      </c>
      <c r="J3028" s="7">
        <v>0.12</v>
      </c>
      <c r="K3028" s="7">
        <f t="shared" si="190"/>
        <v>11.569199999999999</v>
      </c>
      <c r="L3028" s="7" t="s">
        <v>5080</v>
      </c>
      <c r="M3028" s="7">
        <v>10</v>
      </c>
      <c r="N3028" s="7">
        <f>INDEX('Delivery Distances'!$B$6:$K$20,MATCH('Sales Summary_working sheet'!L3028,'Delivery Distances'!$A$6:$A$20,0),MATCH('Sales Summary_working sheet'!M3028,'Delivery Distances'!$B$5:$K$5,0))</f>
        <v>5</v>
      </c>
      <c r="O3028" s="7" cm="1">
        <f t="array" ref="O3028">_xlfn.XLOOKUP(L3028,'Delivery Distances'!$A$6:$A$20,_xlfn.XLOOKUP('Sales Summary_working sheet'!M3028,'Delivery Distances'!$B$5:$K$5,'Delivery Distances'!$B$6:$K$20))</f>
        <v>5</v>
      </c>
      <c r="P3028" s="7">
        <f t="shared" si="191"/>
        <v>9</v>
      </c>
    </row>
    <row r="3029" spans="1:16" ht="15.75" customHeight="1" x14ac:dyDescent="0.15">
      <c r="A3029" s="13">
        <v>43999</v>
      </c>
      <c r="B3029" s="19" t="s">
        <v>5361</v>
      </c>
      <c r="C3029" s="7" t="s">
        <v>1678</v>
      </c>
      <c r="D3029" s="14">
        <v>3</v>
      </c>
      <c r="E3029" s="14" t="str">
        <f>_xlfn.XLOOKUP(D3029,'Meal Info'!$A$4:$A$19,'Meal Info'!$B$4:$B$19)</f>
        <v>Fruits</v>
      </c>
      <c r="F3029" s="14" t="str">
        <f>_xlfn.XLOOKUP(D3029,'Meal Info'!$A$4:$A$19,'Meal Info'!$C$4:$C$19)</f>
        <v>Pete</v>
      </c>
      <c r="G3029" s="14">
        <v>85.62</v>
      </c>
      <c r="H3029" s="14">
        <v>8.5620000000000012</v>
      </c>
      <c r="I3029" s="14">
        <v>94.182000000000002</v>
      </c>
      <c r="J3029" s="7">
        <v>0.22</v>
      </c>
      <c r="K3029" s="7">
        <f t="shared" si="190"/>
        <v>18.836400000000001</v>
      </c>
      <c r="L3029" s="7" t="s">
        <v>5078</v>
      </c>
      <c r="M3029" s="7">
        <v>6</v>
      </c>
      <c r="N3029" s="7">
        <f>INDEX('Delivery Distances'!$B$6:$K$20,MATCH('Sales Summary_working sheet'!L3029,'Delivery Distances'!$A$6:$A$20,0),MATCH('Sales Summary_working sheet'!M3029,'Delivery Distances'!$B$5:$K$5,0))</f>
        <v>5</v>
      </c>
      <c r="O3029" s="7" cm="1">
        <f t="array" ref="O3029">_xlfn.XLOOKUP(L3029,'Delivery Distances'!$A$6:$A$20,_xlfn.XLOOKUP('Sales Summary_working sheet'!M3029,'Delivery Distances'!$B$5:$K$5,'Delivery Distances'!$B$6:$K$20))</f>
        <v>5</v>
      </c>
      <c r="P3029" s="7">
        <f t="shared" si="191"/>
        <v>9</v>
      </c>
    </row>
    <row r="3030" spans="1:16" ht="15.75" customHeight="1" x14ac:dyDescent="0.15">
      <c r="A3030" s="13">
        <v>43999</v>
      </c>
      <c r="B3030" s="19" t="s">
        <v>5361</v>
      </c>
      <c r="C3030" s="7" t="s">
        <v>4136</v>
      </c>
      <c r="D3030" s="14">
        <v>14</v>
      </c>
      <c r="E3030" s="14" t="str">
        <f>_xlfn.XLOOKUP(D3030,'Meal Info'!$A$4:$A$19,'Meal Info'!$B$4:$B$19)</f>
        <v>Red meat</v>
      </c>
      <c r="F3030" s="14" t="str">
        <f>_xlfn.XLOOKUP(D3030,'Meal Info'!$A$4:$A$19,'Meal Info'!$C$4:$C$19)</f>
        <v>Pete</v>
      </c>
      <c r="G3030" s="14">
        <v>82.1</v>
      </c>
      <c r="H3030" s="14">
        <v>8.2099999999999991</v>
      </c>
      <c r="I3030" s="14">
        <v>90.309999999999988</v>
      </c>
      <c r="J3030" s="7">
        <v>0.23</v>
      </c>
      <c r="K3030" s="7">
        <f t="shared" si="190"/>
        <v>18.882999999999999</v>
      </c>
      <c r="L3030" s="7" t="s">
        <v>5082</v>
      </c>
      <c r="M3030" s="7">
        <v>6</v>
      </c>
      <c r="N3030" s="7">
        <f>INDEX('Delivery Distances'!$B$6:$K$20,MATCH('Sales Summary_working sheet'!L3030,'Delivery Distances'!$A$6:$A$20,0),MATCH('Sales Summary_working sheet'!M3030,'Delivery Distances'!$B$5:$K$5,0))</f>
        <v>1</v>
      </c>
      <c r="O3030" s="7" cm="1">
        <f t="array" ref="O3030">_xlfn.XLOOKUP(L3030,'Delivery Distances'!$A$6:$A$20,_xlfn.XLOOKUP('Sales Summary_working sheet'!M3030,'Delivery Distances'!$B$5:$K$5,'Delivery Distances'!$B$6:$K$20))</f>
        <v>1</v>
      </c>
      <c r="P3030" s="7">
        <f t="shared" si="191"/>
        <v>3</v>
      </c>
    </row>
    <row r="3031" spans="1:16" ht="15.75" customHeight="1" x14ac:dyDescent="0.15">
      <c r="A3031" s="13">
        <v>43999</v>
      </c>
      <c r="B3031" s="19" t="s">
        <v>5361</v>
      </c>
      <c r="C3031" s="7" t="s">
        <v>1762</v>
      </c>
      <c r="D3031" s="14">
        <v>14</v>
      </c>
      <c r="E3031" s="14" t="str">
        <f>_xlfn.XLOOKUP(D3031,'Meal Info'!$A$4:$A$19,'Meal Info'!$B$4:$B$19)</f>
        <v>Red meat</v>
      </c>
      <c r="F3031" s="14" t="str">
        <f>_xlfn.XLOOKUP(D3031,'Meal Info'!$A$4:$A$19,'Meal Info'!$C$4:$C$19)</f>
        <v>Pete</v>
      </c>
      <c r="G3031" s="14">
        <v>57.65</v>
      </c>
      <c r="H3031" s="14">
        <v>5.7650000000000006</v>
      </c>
      <c r="I3031" s="14">
        <v>63.414999999999999</v>
      </c>
      <c r="J3031" s="7">
        <v>0.3</v>
      </c>
      <c r="K3031" s="7">
        <f t="shared" si="190"/>
        <v>17.294999999999998</v>
      </c>
      <c r="L3031" s="7" t="s">
        <v>5080</v>
      </c>
      <c r="M3031" s="7">
        <v>7</v>
      </c>
      <c r="N3031" s="7">
        <f>INDEX('Delivery Distances'!$B$6:$K$20,MATCH('Sales Summary_working sheet'!L3031,'Delivery Distances'!$A$6:$A$20,0),MATCH('Sales Summary_working sheet'!M3031,'Delivery Distances'!$B$5:$K$5,0))</f>
        <v>1</v>
      </c>
      <c r="O3031" s="7" cm="1">
        <f t="array" ref="O3031">_xlfn.XLOOKUP(L3031,'Delivery Distances'!$A$6:$A$20,_xlfn.XLOOKUP('Sales Summary_working sheet'!M3031,'Delivery Distances'!$B$5:$K$5,'Delivery Distances'!$B$6:$K$20))</f>
        <v>1</v>
      </c>
      <c r="P3031" s="7">
        <f t="shared" si="191"/>
        <v>3</v>
      </c>
    </row>
    <row r="3032" spans="1:16" ht="15.75" customHeight="1" x14ac:dyDescent="0.15">
      <c r="A3032" s="13">
        <v>43999</v>
      </c>
      <c r="B3032" s="19" t="s">
        <v>5361</v>
      </c>
      <c r="C3032" s="7" t="s">
        <v>106</v>
      </c>
      <c r="D3032" s="14">
        <v>14</v>
      </c>
      <c r="E3032" s="14" t="str">
        <f>_xlfn.XLOOKUP(D3032,'Meal Info'!$A$4:$A$19,'Meal Info'!$B$4:$B$19)</f>
        <v>Red meat</v>
      </c>
      <c r="F3032" s="14" t="str">
        <f>_xlfn.XLOOKUP(D3032,'Meal Info'!$A$4:$A$19,'Meal Info'!$C$4:$C$19)</f>
        <v>Pete</v>
      </c>
      <c r="G3032" s="14">
        <v>63.16</v>
      </c>
      <c r="H3032" s="14">
        <v>6.3159999999999998</v>
      </c>
      <c r="I3032" s="14">
        <v>69.475999999999999</v>
      </c>
      <c r="J3032" s="7">
        <v>0.28000000000000003</v>
      </c>
      <c r="K3032" s="7">
        <f t="shared" si="190"/>
        <v>17.684799999999999</v>
      </c>
      <c r="L3032" s="7" t="s">
        <v>5076</v>
      </c>
      <c r="M3032" s="7">
        <v>4</v>
      </c>
      <c r="N3032" s="7">
        <f>INDEX('Delivery Distances'!$B$6:$K$20,MATCH('Sales Summary_working sheet'!L3032,'Delivery Distances'!$A$6:$A$20,0),MATCH('Sales Summary_working sheet'!M3032,'Delivery Distances'!$B$5:$K$5,0))</f>
        <v>11</v>
      </c>
      <c r="O3032" s="7" cm="1">
        <f t="array" ref="O3032">_xlfn.XLOOKUP(L3032,'Delivery Distances'!$A$6:$A$20,_xlfn.XLOOKUP('Sales Summary_working sheet'!M3032,'Delivery Distances'!$B$5:$K$5,'Delivery Distances'!$B$6:$K$20))</f>
        <v>11</v>
      </c>
      <c r="P3032" s="7">
        <f t="shared" si="191"/>
        <v>12.5</v>
      </c>
    </row>
    <row r="3033" spans="1:16" ht="15.75" customHeight="1" x14ac:dyDescent="0.15">
      <c r="A3033" s="13">
        <v>43999</v>
      </c>
      <c r="B3033" s="19" t="s">
        <v>5361</v>
      </c>
      <c r="C3033" s="7" t="s">
        <v>1096</v>
      </c>
      <c r="D3033" s="14">
        <v>14</v>
      </c>
      <c r="E3033" s="14" t="str">
        <f>_xlfn.XLOOKUP(D3033,'Meal Info'!$A$4:$A$19,'Meal Info'!$B$4:$B$19)</f>
        <v>Red meat</v>
      </c>
      <c r="F3033" s="14" t="str">
        <f>_xlfn.XLOOKUP(D3033,'Meal Info'!$A$4:$A$19,'Meal Info'!$C$4:$C$19)</f>
        <v>Pete</v>
      </c>
      <c r="G3033" s="14">
        <v>41.38</v>
      </c>
      <c r="H3033" s="14">
        <v>4.1380000000000008</v>
      </c>
      <c r="I3033" s="14">
        <v>45.518000000000001</v>
      </c>
      <c r="J3033" s="7">
        <v>0.31</v>
      </c>
      <c r="K3033" s="7">
        <f t="shared" si="190"/>
        <v>12.8278</v>
      </c>
      <c r="L3033" s="7" t="s">
        <v>5080</v>
      </c>
      <c r="M3033" s="7">
        <v>6</v>
      </c>
      <c r="N3033" s="7">
        <f>INDEX('Delivery Distances'!$B$6:$K$20,MATCH('Sales Summary_working sheet'!L3033,'Delivery Distances'!$A$6:$A$20,0),MATCH('Sales Summary_working sheet'!M3033,'Delivery Distances'!$B$5:$K$5,0))</f>
        <v>3</v>
      </c>
      <c r="O3033" s="7" cm="1">
        <f t="array" ref="O3033">_xlfn.XLOOKUP(L3033,'Delivery Distances'!$A$6:$A$20,_xlfn.XLOOKUP('Sales Summary_working sheet'!M3033,'Delivery Distances'!$B$5:$K$5,'Delivery Distances'!$B$6:$K$20))</f>
        <v>3</v>
      </c>
      <c r="P3033" s="7">
        <f t="shared" si="191"/>
        <v>7</v>
      </c>
    </row>
    <row r="3034" spans="1:16" ht="15.75" customHeight="1" x14ac:dyDescent="0.15">
      <c r="A3034" s="13">
        <v>43999</v>
      </c>
      <c r="B3034" s="19" t="s">
        <v>5361</v>
      </c>
      <c r="C3034" s="7" t="s">
        <v>2024</v>
      </c>
      <c r="D3034" s="14">
        <v>14</v>
      </c>
      <c r="E3034" s="14" t="str">
        <f>_xlfn.XLOOKUP(D3034,'Meal Info'!$A$4:$A$19,'Meal Info'!$B$4:$B$19)</f>
        <v>Red meat</v>
      </c>
      <c r="F3034" s="14" t="str">
        <f>_xlfn.XLOOKUP(D3034,'Meal Info'!$A$4:$A$19,'Meal Info'!$C$4:$C$19)</f>
        <v>Pete</v>
      </c>
      <c r="G3034" s="14">
        <v>40.1</v>
      </c>
      <c r="H3034" s="14">
        <v>4.0100000000000007</v>
      </c>
      <c r="I3034" s="14">
        <v>44.11</v>
      </c>
      <c r="J3034" s="7">
        <v>0.09</v>
      </c>
      <c r="K3034" s="7">
        <f t="shared" si="190"/>
        <v>3.609</v>
      </c>
      <c r="L3034" s="7" t="s">
        <v>29</v>
      </c>
      <c r="M3034" s="7">
        <v>7</v>
      </c>
      <c r="N3034" s="7">
        <f>INDEX('Delivery Distances'!$B$6:$K$20,MATCH('Sales Summary_working sheet'!L3034,'Delivery Distances'!$A$6:$A$20,0),MATCH('Sales Summary_working sheet'!M3034,'Delivery Distances'!$B$5:$K$5,0))</f>
        <v>5</v>
      </c>
      <c r="O3034" s="7" cm="1">
        <f t="array" ref="O3034">_xlfn.XLOOKUP(L3034,'Delivery Distances'!$A$6:$A$20,_xlfn.XLOOKUP('Sales Summary_working sheet'!M3034,'Delivery Distances'!$B$5:$K$5,'Delivery Distances'!$B$6:$K$20))</f>
        <v>5</v>
      </c>
      <c r="P3034" s="7">
        <f t="shared" si="191"/>
        <v>9</v>
      </c>
    </row>
    <row r="3035" spans="1:16" ht="15.75" customHeight="1" x14ac:dyDescent="0.15">
      <c r="A3035" s="13">
        <v>43999</v>
      </c>
      <c r="B3035" s="19" t="s">
        <v>5361</v>
      </c>
      <c r="C3035" s="7" t="s">
        <v>4614</v>
      </c>
      <c r="D3035" s="14">
        <v>1</v>
      </c>
      <c r="E3035" s="14" t="str">
        <f>_xlfn.XLOOKUP(D3035,'Meal Info'!$A$4:$A$19,'Meal Info'!$B$4:$B$19)</f>
        <v>Salad</v>
      </c>
      <c r="F3035" s="14" t="str">
        <f>_xlfn.XLOOKUP(D3035,'Meal Info'!$A$4:$A$19,'Meal Info'!$C$4:$C$19)</f>
        <v>Pete</v>
      </c>
      <c r="G3035" s="14">
        <v>76.010000000000005</v>
      </c>
      <c r="H3035" s="14">
        <v>7.6010000000000009</v>
      </c>
      <c r="I3035" s="14">
        <v>83.611000000000004</v>
      </c>
      <c r="J3035" s="7">
        <v>0.05</v>
      </c>
      <c r="K3035" s="7">
        <f t="shared" si="190"/>
        <v>3.8005000000000004</v>
      </c>
      <c r="L3035" s="7" t="s">
        <v>5079</v>
      </c>
      <c r="M3035" s="7">
        <v>6</v>
      </c>
      <c r="N3035" s="7">
        <f>INDEX('Delivery Distances'!$B$6:$K$20,MATCH('Sales Summary_working sheet'!L3035,'Delivery Distances'!$A$6:$A$20,0),MATCH('Sales Summary_working sheet'!M3035,'Delivery Distances'!$B$5:$K$5,0))</f>
        <v>3</v>
      </c>
      <c r="O3035" s="7" cm="1">
        <f t="array" ref="O3035">_xlfn.XLOOKUP(L3035,'Delivery Distances'!$A$6:$A$20,_xlfn.XLOOKUP('Sales Summary_working sheet'!M3035,'Delivery Distances'!$B$5:$K$5,'Delivery Distances'!$B$6:$K$20))</f>
        <v>3</v>
      </c>
      <c r="P3035" s="7">
        <f t="shared" si="191"/>
        <v>7</v>
      </c>
    </row>
    <row r="3036" spans="1:16" ht="15.75" customHeight="1" x14ac:dyDescent="0.15">
      <c r="A3036" s="13">
        <v>43999</v>
      </c>
      <c r="B3036" s="19" t="s">
        <v>5361</v>
      </c>
      <c r="C3036" s="7" t="s">
        <v>2612</v>
      </c>
      <c r="D3036" s="14">
        <v>14</v>
      </c>
      <c r="E3036" s="14" t="str">
        <f>_xlfn.XLOOKUP(D3036,'Meal Info'!$A$4:$A$19,'Meal Info'!$B$4:$B$19)</f>
        <v>Red meat</v>
      </c>
      <c r="F3036" s="14" t="str">
        <f>_xlfn.XLOOKUP(D3036,'Meal Info'!$A$4:$A$19,'Meal Info'!$C$4:$C$19)</f>
        <v>Pete</v>
      </c>
      <c r="G3036" s="7">
        <v>26.21</v>
      </c>
      <c r="H3036" s="7">
        <f t="shared" ref="H3036:H3099" si="194">G3036*10%</f>
        <v>2.6210000000000004</v>
      </c>
      <c r="I3036" s="7">
        <f t="shared" ref="I3036:I3099" si="195">G3036+H3036</f>
        <v>28.831000000000003</v>
      </c>
      <c r="J3036" s="7">
        <v>0.4</v>
      </c>
      <c r="K3036" s="7">
        <f t="shared" si="190"/>
        <v>10.484000000000002</v>
      </c>
      <c r="L3036" s="7" t="s">
        <v>5079</v>
      </c>
      <c r="M3036" s="7">
        <v>1</v>
      </c>
      <c r="N3036" s="7">
        <f>INDEX('Delivery Distances'!$B$6:$K$20,MATCH('Sales Summary_working sheet'!L3036,'Delivery Distances'!$A$6:$A$20,0),MATCH('Sales Summary_working sheet'!M3036,'Delivery Distances'!$B$5:$K$5,0))</f>
        <v>5</v>
      </c>
      <c r="O3036" s="7" cm="1">
        <f t="array" ref="O3036">_xlfn.XLOOKUP(L3036,'Delivery Distances'!$A$6:$A$20,_xlfn.XLOOKUP('Sales Summary_working sheet'!M3036,'Delivery Distances'!$B$5:$K$5,'Delivery Distances'!$B$6:$K$20))</f>
        <v>5</v>
      </c>
      <c r="P3036" s="7">
        <f t="shared" si="191"/>
        <v>9</v>
      </c>
    </row>
    <row r="3037" spans="1:16" ht="15.75" customHeight="1" x14ac:dyDescent="0.15">
      <c r="A3037" s="13">
        <v>43999</v>
      </c>
      <c r="B3037" s="19" t="s">
        <v>5361</v>
      </c>
      <c r="C3037" s="7" t="s">
        <v>4712</v>
      </c>
      <c r="D3037" s="14">
        <v>13</v>
      </c>
      <c r="E3037" s="14" t="str">
        <f>_xlfn.XLOOKUP(D3037,'Meal Info'!$A$4:$A$19,'Meal Info'!$B$4:$B$19)</f>
        <v>Breakfast</v>
      </c>
      <c r="F3037" s="14" t="str">
        <f>_xlfn.XLOOKUP(D3037,'Meal Info'!$A$4:$A$19,'Meal Info'!$C$4:$C$19)</f>
        <v>Pete</v>
      </c>
      <c r="G3037" s="7">
        <v>91.96</v>
      </c>
      <c r="H3037" s="7">
        <f t="shared" si="194"/>
        <v>9.1959999999999997</v>
      </c>
      <c r="I3037" s="7">
        <f t="shared" si="195"/>
        <v>101.15599999999999</v>
      </c>
      <c r="J3037" s="7">
        <v>0.05</v>
      </c>
      <c r="K3037" s="7">
        <f t="shared" si="190"/>
        <v>4.5979999999999999</v>
      </c>
      <c r="L3037" s="7" t="s">
        <v>5076</v>
      </c>
      <c r="M3037" s="7">
        <v>5</v>
      </c>
      <c r="N3037" s="7">
        <f>INDEX('Delivery Distances'!$B$6:$K$20,MATCH('Sales Summary_working sheet'!L3037,'Delivery Distances'!$A$6:$A$20,0),MATCH('Sales Summary_working sheet'!M3037,'Delivery Distances'!$B$5:$K$5,0))</f>
        <v>6</v>
      </c>
      <c r="O3037" s="7" cm="1">
        <f t="array" ref="O3037">_xlfn.XLOOKUP(L3037,'Delivery Distances'!$A$6:$A$20,_xlfn.XLOOKUP('Sales Summary_working sheet'!M3037,'Delivery Distances'!$B$5:$K$5,'Delivery Distances'!$B$6:$K$20))</f>
        <v>6</v>
      </c>
      <c r="P3037" s="7">
        <f t="shared" si="191"/>
        <v>10</v>
      </c>
    </row>
    <row r="3038" spans="1:16" ht="15.75" customHeight="1" x14ac:dyDescent="0.15">
      <c r="A3038" s="13">
        <v>43999</v>
      </c>
      <c r="B3038" s="19" t="s">
        <v>5361</v>
      </c>
      <c r="C3038" s="7" t="s">
        <v>1801</v>
      </c>
      <c r="D3038" s="14">
        <v>13</v>
      </c>
      <c r="E3038" s="14" t="str">
        <f>_xlfn.XLOOKUP(D3038,'Meal Info'!$A$4:$A$19,'Meal Info'!$B$4:$B$19)</f>
        <v>Breakfast</v>
      </c>
      <c r="F3038" s="14" t="str">
        <f>_xlfn.XLOOKUP(D3038,'Meal Info'!$A$4:$A$19,'Meal Info'!$C$4:$C$19)</f>
        <v>Pete</v>
      </c>
      <c r="G3038" s="7">
        <v>2.92</v>
      </c>
      <c r="H3038" s="7">
        <f t="shared" si="194"/>
        <v>0.29199999999999998</v>
      </c>
      <c r="I3038" s="7">
        <f t="shared" si="195"/>
        <v>3.2119999999999997</v>
      </c>
      <c r="J3038" s="7">
        <v>0.34</v>
      </c>
      <c r="K3038" s="7">
        <f t="shared" si="190"/>
        <v>0.99280000000000002</v>
      </c>
      <c r="L3038" s="7" t="s">
        <v>5076</v>
      </c>
      <c r="M3038" s="7">
        <v>2</v>
      </c>
      <c r="N3038" s="7">
        <f>INDEX('Delivery Distances'!$B$6:$K$20,MATCH('Sales Summary_working sheet'!L3038,'Delivery Distances'!$A$6:$A$20,0),MATCH('Sales Summary_working sheet'!M3038,'Delivery Distances'!$B$5:$K$5,0))</f>
        <v>11</v>
      </c>
      <c r="O3038" s="7" cm="1">
        <f t="array" ref="O3038">_xlfn.XLOOKUP(L3038,'Delivery Distances'!$A$6:$A$20,_xlfn.XLOOKUP('Sales Summary_working sheet'!M3038,'Delivery Distances'!$B$5:$K$5,'Delivery Distances'!$B$6:$K$20))</f>
        <v>11</v>
      </c>
      <c r="P3038" s="7">
        <f t="shared" si="191"/>
        <v>12.5</v>
      </c>
    </row>
    <row r="3039" spans="1:16" ht="15.75" customHeight="1" x14ac:dyDescent="0.15">
      <c r="A3039" s="13">
        <v>43999</v>
      </c>
      <c r="B3039" s="19" t="s">
        <v>5361</v>
      </c>
      <c r="C3039" s="7" t="s">
        <v>658</v>
      </c>
      <c r="D3039" s="14">
        <v>13</v>
      </c>
      <c r="E3039" s="14" t="str">
        <f>_xlfn.XLOOKUP(D3039,'Meal Info'!$A$4:$A$19,'Meal Info'!$B$4:$B$19)</f>
        <v>Breakfast</v>
      </c>
      <c r="F3039" s="14" t="str">
        <f>_xlfn.XLOOKUP(D3039,'Meal Info'!$A$4:$A$19,'Meal Info'!$C$4:$C$19)</f>
        <v>Pete</v>
      </c>
      <c r="G3039" s="7">
        <v>21.98</v>
      </c>
      <c r="H3039" s="7">
        <f t="shared" si="194"/>
        <v>2.198</v>
      </c>
      <c r="I3039" s="7">
        <f t="shared" si="195"/>
        <v>24.178000000000001</v>
      </c>
      <c r="J3039" s="7">
        <v>0.14000000000000001</v>
      </c>
      <c r="K3039" s="7">
        <f t="shared" si="190"/>
        <v>3.0772000000000004</v>
      </c>
      <c r="L3039" s="7" t="s">
        <v>5083</v>
      </c>
      <c r="M3039" s="7">
        <v>10</v>
      </c>
      <c r="N3039" s="7">
        <f>INDEX('Delivery Distances'!$B$6:$K$20,MATCH('Sales Summary_working sheet'!L3039,'Delivery Distances'!$A$6:$A$20,0),MATCH('Sales Summary_working sheet'!M3039,'Delivery Distances'!$B$5:$K$5,0))</f>
        <v>2</v>
      </c>
      <c r="O3039" s="7" cm="1">
        <f t="array" ref="O3039">_xlfn.XLOOKUP(L3039,'Delivery Distances'!$A$6:$A$20,_xlfn.XLOOKUP('Sales Summary_working sheet'!M3039,'Delivery Distances'!$B$5:$K$5,'Delivery Distances'!$B$6:$K$20))</f>
        <v>2</v>
      </c>
      <c r="P3039" s="7">
        <f t="shared" si="191"/>
        <v>6</v>
      </c>
    </row>
    <row r="3040" spans="1:16" ht="15.75" customHeight="1" x14ac:dyDescent="0.15">
      <c r="A3040" s="13">
        <v>43999</v>
      </c>
      <c r="B3040" s="19" t="s">
        <v>5361</v>
      </c>
      <c r="C3040" s="7" t="s">
        <v>861</v>
      </c>
      <c r="D3040" s="14">
        <v>1</v>
      </c>
      <c r="E3040" s="14" t="str">
        <f>_xlfn.XLOOKUP(D3040,'Meal Info'!$A$4:$A$19,'Meal Info'!$B$4:$B$19)</f>
        <v>Salad</v>
      </c>
      <c r="F3040" s="14" t="str">
        <f>_xlfn.XLOOKUP(D3040,'Meal Info'!$A$4:$A$19,'Meal Info'!$C$4:$C$19)</f>
        <v>Pete</v>
      </c>
      <c r="G3040" s="7">
        <v>37.979999999999997</v>
      </c>
      <c r="H3040" s="7">
        <f t="shared" si="194"/>
        <v>3.798</v>
      </c>
      <c r="I3040" s="7">
        <f t="shared" si="195"/>
        <v>41.777999999999999</v>
      </c>
      <c r="J3040" s="7">
        <v>0.1</v>
      </c>
      <c r="K3040" s="7">
        <f t="shared" si="190"/>
        <v>3.798</v>
      </c>
      <c r="L3040" s="7" t="s">
        <v>5075</v>
      </c>
      <c r="M3040" s="7">
        <v>7</v>
      </c>
      <c r="N3040" s="7">
        <f>INDEX('Delivery Distances'!$B$6:$K$20,MATCH('Sales Summary_working sheet'!L3040,'Delivery Distances'!$A$6:$A$20,0),MATCH('Sales Summary_working sheet'!M3040,'Delivery Distances'!$B$5:$K$5,0))</f>
        <v>3</v>
      </c>
      <c r="O3040" s="7" cm="1">
        <f t="array" ref="O3040">_xlfn.XLOOKUP(L3040,'Delivery Distances'!$A$6:$A$20,_xlfn.XLOOKUP('Sales Summary_working sheet'!M3040,'Delivery Distances'!$B$5:$K$5,'Delivery Distances'!$B$6:$K$20))</f>
        <v>3</v>
      </c>
      <c r="P3040" s="7">
        <f t="shared" si="191"/>
        <v>7</v>
      </c>
    </row>
    <row r="3041" spans="1:16" ht="15.75" customHeight="1" x14ac:dyDescent="0.15">
      <c r="A3041" s="13">
        <v>43999</v>
      </c>
      <c r="B3041" s="19" t="s">
        <v>5361</v>
      </c>
      <c r="C3041" s="7" t="s">
        <v>1984</v>
      </c>
      <c r="D3041" s="14">
        <v>14</v>
      </c>
      <c r="E3041" s="14" t="str">
        <f>_xlfn.XLOOKUP(D3041,'Meal Info'!$A$4:$A$19,'Meal Info'!$B$4:$B$19)</f>
        <v>Red meat</v>
      </c>
      <c r="F3041" s="14" t="str">
        <f>_xlfn.XLOOKUP(D3041,'Meal Info'!$A$4:$A$19,'Meal Info'!$C$4:$C$19)</f>
        <v>Pete</v>
      </c>
      <c r="G3041" s="7">
        <v>32.46</v>
      </c>
      <c r="H3041" s="7">
        <f t="shared" si="194"/>
        <v>3.2460000000000004</v>
      </c>
      <c r="I3041" s="7">
        <f t="shared" si="195"/>
        <v>35.706000000000003</v>
      </c>
      <c r="J3041" s="7">
        <v>0.16</v>
      </c>
      <c r="K3041" s="7">
        <f t="shared" si="190"/>
        <v>5.1936</v>
      </c>
      <c r="L3041" s="7" t="s">
        <v>31</v>
      </c>
      <c r="M3041" s="7">
        <v>7</v>
      </c>
      <c r="N3041" s="7">
        <f>INDEX('Delivery Distances'!$B$6:$K$20,MATCH('Sales Summary_working sheet'!L3041,'Delivery Distances'!$A$6:$A$20,0),MATCH('Sales Summary_working sheet'!M3041,'Delivery Distances'!$B$5:$K$5,0))</f>
        <v>5</v>
      </c>
      <c r="O3041" s="7" cm="1">
        <f t="array" ref="O3041">_xlfn.XLOOKUP(L3041,'Delivery Distances'!$A$6:$A$20,_xlfn.XLOOKUP('Sales Summary_working sheet'!M3041,'Delivery Distances'!$B$5:$K$5,'Delivery Distances'!$B$6:$K$20))</f>
        <v>5</v>
      </c>
      <c r="P3041" s="7">
        <f t="shared" si="191"/>
        <v>9</v>
      </c>
    </row>
    <row r="3042" spans="1:16" ht="15.75" customHeight="1" x14ac:dyDescent="0.15">
      <c r="A3042" s="13">
        <v>43999</v>
      </c>
      <c r="B3042" s="19" t="s">
        <v>5361</v>
      </c>
      <c r="C3042" s="7" t="s">
        <v>4750</v>
      </c>
      <c r="D3042" s="14">
        <v>1</v>
      </c>
      <c r="E3042" s="14" t="str">
        <f>_xlfn.XLOOKUP(D3042,'Meal Info'!$A$4:$A$19,'Meal Info'!$B$4:$B$19)</f>
        <v>Salad</v>
      </c>
      <c r="F3042" s="14" t="str">
        <f>_xlfn.XLOOKUP(D3042,'Meal Info'!$A$4:$A$19,'Meal Info'!$C$4:$C$19)</f>
        <v>Pete</v>
      </c>
      <c r="G3042" s="7">
        <v>33.47</v>
      </c>
      <c r="H3042" s="7">
        <f t="shared" si="194"/>
        <v>3.347</v>
      </c>
      <c r="I3042" s="7">
        <f t="shared" si="195"/>
        <v>36.817</v>
      </c>
      <c r="J3042" s="7">
        <v>0.32</v>
      </c>
      <c r="K3042" s="7">
        <f t="shared" si="190"/>
        <v>10.7104</v>
      </c>
      <c r="L3042" s="7" t="s">
        <v>29</v>
      </c>
      <c r="M3042" s="7">
        <v>4</v>
      </c>
      <c r="N3042" s="7">
        <f>INDEX('Delivery Distances'!$B$6:$K$20,MATCH('Sales Summary_working sheet'!L3042,'Delivery Distances'!$A$6:$A$20,0),MATCH('Sales Summary_working sheet'!M3042,'Delivery Distances'!$B$5:$K$5,0))</f>
        <v>14</v>
      </c>
      <c r="O3042" s="7" cm="1">
        <f t="array" ref="O3042">_xlfn.XLOOKUP(L3042,'Delivery Distances'!$A$6:$A$20,_xlfn.XLOOKUP('Sales Summary_working sheet'!M3042,'Delivery Distances'!$B$5:$K$5,'Delivery Distances'!$B$6:$K$20))</f>
        <v>14</v>
      </c>
      <c r="P3042" s="7">
        <f t="shared" si="191"/>
        <v>14</v>
      </c>
    </row>
    <row r="3043" spans="1:16" ht="15.75" customHeight="1" x14ac:dyDescent="0.15">
      <c r="A3043" s="13">
        <v>43999</v>
      </c>
      <c r="B3043" s="19" t="s">
        <v>5361</v>
      </c>
      <c r="C3043" s="7" t="s">
        <v>2873</v>
      </c>
      <c r="D3043" s="14">
        <v>3</v>
      </c>
      <c r="E3043" s="14" t="str">
        <f>_xlfn.XLOOKUP(D3043,'Meal Info'!$A$4:$A$19,'Meal Info'!$B$4:$B$19)</f>
        <v>Fruits</v>
      </c>
      <c r="F3043" s="14" t="str">
        <f>_xlfn.XLOOKUP(D3043,'Meal Info'!$A$4:$A$19,'Meal Info'!$C$4:$C$19)</f>
        <v>Pete</v>
      </c>
      <c r="G3043" s="7">
        <v>75.34</v>
      </c>
      <c r="H3043" s="7">
        <f t="shared" si="194"/>
        <v>7.5340000000000007</v>
      </c>
      <c r="I3043" s="7">
        <f t="shared" si="195"/>
        <v>82.874000000000009</v>
      </c>
      <c r="J3043" s="7">
        <v>0.03</v>
      </c>
      <c r="K3043" s="7">
        <f t="shared" si="190"/>
        <v>2.2602000000000002</v>
      </c>
      <c r="L3043" s="7" t="s">
        <v>5083</v>
      </c>
      <c r="M3043" s="7">
        <v>3</v>
      </c>
      <c r="N3043" s="7">
        <f>INDEX('Delivery Distances'!$B$6:$K$20,MATCH('Sales Summary_working sheet'!L3043,'Delivery Distances'!$A$6:$A$20,0),MATCH('Sales Summary_working sheet'!M3043,'Delivery Distances'!$B$5:$K$5,0))</f>
        <v>1</v>
      </c>
      <c r="O3043" s="7" cm="1">
        <f t="array" ref="O3043">_xlfn.XLOOKUP(L3043,'Delivery Distances'!$A$6:$A$20,_xlfn.XLOOKUP('Sales Summary_working sheet'!M3043,'Delivery Distances'!$B$5:$K$5,'Delivery Distances'!$B$6:$K$20))</f>
        <v>1</v>
      </c>
      <c r="P3043" s="7">
        <f t="shared" si="191"/>
        <v>3</v>
      </c>
    </row>
    <row r="3044" spans="1:16" ht="15.75" customHeight="1" x14ac:dyDescent="0.15">
      <c r="A3044" s="13">
        <v>43999</v>
      </c>
      <c r="B3044" s="19" t="s">
        <v>5362</v>
      </c>
      <c r="C3044" s="7" t="s">
        <v>4526</v>
      </c>
      <c r="D3044" s="14">
        <v>14</v>
      </c>
      <c r="E3044" s="14" t="str">
        <f>_xlfn.XLOOKUP(D3044,'Meal Info'!$A$4:$A$19,'Meal Info'!$B$4:$B$19)</f>
        <v>Red meat</v>
      </c>
      <c r="F3044" s="14" t="str">
        <f>_xlfn.XLOOKUP(D3044,'Meal Info'!$A$4:$A$19,'Meal Info'!$C$4:$C$19)</f>
        <v>Pete</v>
      </c>
      <c r="G3044" s="7">
        <v>97.09</v>
      </c>
      <c r="H3044" s="7">
        <f t="shared" si="194"/>
        <v>9.7090000000000014</v>
      </c>
      <c r="I3044" s="7">
        <f t="shared" si="195"/>
        <v>106.79900000000001</v>
      </c>
      <c r="J3044" s="7">
        <v>0.18</v>
      </c>
      <c r="K3044" s="7">
        <f t="shared" si="190"/>
        <v>17.476199999999999</v>
      </c>
      <c r="L3044" s="7" t="s">
        <v>29</v>
      </c>
      <c r="M3044" s="7">
        <v>5</v>
      </c>
      <c r="N3044" s="7">
        <f>INDEX('Delivery Distances'!$B$6:$K$20,MATCH('Sales Summary_working sheet'!L3044,'Delivery Distances'!$A$6:$A$20,0),MATCH('Sales Summary_working sheet'!M3044,'Delivery Distances'!$B$5:$K$5,0))</f>
        <v>14</v>
      </c>
      <c r="O3044" s="7" cm="1">
        <f t="array" ref="O3044">_xlfn.XLOOKUP(L3044,'Delivery Distances'!$A$6:$A$20,_xlfn.XLOOKUP('Sales Summary_working sheet'!M3044,'Delivery Distances'!$B$5:$K$5,'Delivery Distances'!$B$6:$K$20))</f>
        <v>14</v>
      </c>
      <c r="P3044" s="7">
        <f t="shared" si="191"/>
        <v>14</v>
      </c>
    </row>
    <row r="3045" spans="1:16" ht="15.75" customHeight="1" x14ac:dyDescent="0.15">
      <c r="A3045" s="13">
        <v>43999</v>
      </c>
      <c r="B3045" s="19" t="s">
        <v>5362</v>
      </c>
      <c r="C3045" s="7" t="s">
        <v>2880</v>
      </c>
      <c r="D3045" s="14">
        <v>13</v>
      </c>
      <c r="E3045" s="14" t="str">
        <f>_xlfn.XLOOKUP(D3045,'Meal Info'!$A$4:$A$19,'Meal Info'!$B$4:$B$19)</f>
        <v>Breakfast</v>
      </c>
      <c r="F3045" s="14" t="str">
        <f>_xlfn.XLOOKUP(D3045,'Meal Info'!$A$4:$A$19,'Meal Info'!$C$4:$C$19)</f>
        <v>Pete</v>
      </c>
      <c r="G3045" s="7">
        <v>47.35</v>
      </c>
      <c r="H3045" s="7">
        <f t="shared" si="194"/>
        <v>4.7350000000000003</v>
      </c>
      <c r="I3045" s="7">
        <f t="shared" si="195"/>
        <v>52.085000000000001</v>
      </c>
      <c r="J3045" s="7">
        <v>0.22</v>
      </c>
      <c r="K3045" s="7">
        <f t="shared" si="190"/>
        <v>10.417</v>
      </c>
      <c r="L3045" s="7" t="s">
        <v>5081</v>
      </c>
      <c r="M3045" s="7">
        <v>3</v>
      </c>
      <c r="N3045" s="7">
        <f>INDEX('Delivery Distances'!$B$6:$K$20,MATCH('Sales Summary_working sheet'!L3045,'Delivery Distances'!$A$6:$A$20,0),MATCH('Sales Summary_working sheet'!M3045,'Delivery Distances'!$B$5:$K$5,0))</f>
        <v>3</v>
      </c>
      <c r="O3045" s="7" cm="1">
        <f t="array" ref="O3045">_xlfn.XLOOKUP(L3045,'Delivery Distances'!$A$6:$A$20,_xlfn.XLOOKUP('Sales Summary_working sheet'!M3045,'Delivery Distances'!$B$5:$K$5,'Delivery Distances'!$B$6:$K$20))</f>
        <v>3</v>
      </c>
      <c r="P3045" s="7">
        <f t="shared" si="191"/>
        <v>7</v>
      </c>
    </row>
    <row r="3046" spans="1:16" ht="15.75" customHeight="1" x14ac:dyDescent="0.15">
      <c r="A3046" s="13">
        <v>43999</v>
      </c>
      <c r="B3046" s="19" t="s">
        <v>5362</v>
      </c>
      <c r="C3046" s="7" t="s">
        <v>3889</v>
      </c>
      <c r="D3046" s="14">
        <v>3</v>
      </c>
      <c r="E3046" s="14" t="str">
        <f>_xlfn.XLOOKUP(D3046,'Meal Info'!$A$4:$A$19,'Meal Info'!$B$4:$B$19)</f>
        <v>Fruits</v>
      </c>
      <c r="F3046" s="14" t="str">
        <f>_xlfn.XLOOKUP(D3046,'Meal Info'!$A$4:$A$19,'Meal Info'!$C$4:$C$19)</f>
        <v>Pete</v>
      </c>
      <c r="G3046" s="7">
        <v>47.11</v>
      </c>
      <c r="H3046" s="7">
        <f t="shared" si="194"/>
        <v>4.7110000000000003</v>
      </c>
      <c r="I3046" s="7">
        <f t="shared" si="195"/>
        <v>51.820999999999998</v>
      </c>
      <c r="J3046" s="7">
        <v>0.31</v>
      </c>
      <c r="K3046" s="7">
        <f t="shared" si="190"/>
        <v>14.604099999999999</v>
      </c>
      <c r="L3046" s="7" t="s">
        <v>31</v>
      </c>
      <c r="M3046" s="7">
        <v>7</v>
      </c>
      <c r="N3046" s="7">
        <f>INDEX('Delivery Distances'!$B$6:$K$20,MATCH('Sales Summary_working sheet'!L3046,'Delivery Distances'!$A$6:$A$20,0),MATCH('Sales Summary_working sheet'!M3046,'Delivery Distances'!$B$5:$K$5,0))</f>
        <v>5</v>
      </c>
      <c r="O3046" s="7" cm="1">
        <f t="array" ref="O3046">_xlfn.XLOOKUP(L3046,'Delivery Distances'!$A$6:$A$20,_xlfn.XLOOKUP('Sales Summary_working sheet'!M3046,'Delivery Distances'!$B$5:$K$5,'Delivery Distances'!$B$6:$K$20))</f>
        <v>5</v>
      </c>
      <c r="P3046" s="7">
        <f t="shared" si="191"/>
        <v>9</v>
      </c>
    </row>
    <row r="3047" spans="1:16" ht="15.75" customHeight="1" x14ac:dyDescent="0.15">
      <c r="A3047" s="13">
        <v>43999</v>
      </c>
      <c r="B3047" s="19" t="s">
        <v>5362</v>
      </c>
      <c r="C3047" s="7" t="s">
        <v>2255</v>
      </c>
      <c r="D3047" s="14">
        <v>14</v>
      </c>
      <c r="E3047" s="14" t="str">
        <f>_xlfn.XLOOKUP(D3047,'Meal Info'!$A$4:$A$19,'Meal Info'!$B$4:$B$19)</f>
        <v>Red meat</v>
      </c>
      <c r="F3047" s="14" t="str">
        <f>_xlfn.XLOOKUP(D3047,'Meal Info'!$A$4:$A$19,'Meal Info'!$C$4:$C$19)</f>
        <v>Pete</v>
      </c>
      <c r="G3047" s="7">
        <v>50.18</v>
      </c>
      <c r="H3047" s="7">
        <f t="shared" si="194"/>
        <v>5.0180000000000007</v>
      </c>
      <c r="I3047" s="7">
        <f t="shared" si="195"/>
        <v>55.198</v>
      </c>
      <c r="J3047" s="7">
        <v>0.19</v>
      </c>
      <c r="K3047" s="7">
        <f t="shared" si="190"/>
        <v>9.5342000000000002</v>
      </c>
      <c r="L3047" s="7" t="s">
        <v>31</v>
      </c>
      <c r="M3047" s="7">
        <v>9</v>
      </c>
      <c r="N3047" s="7">
        <f>INDEX('Delivery Distances'!$B$6:$K$20,MATCH('Sales Summary_working sheet'!L3047,'Delivery Distances'!$A$6:$A$20,0),MATCH('Sales Summary_working sheet'!M3047,'Delivery Distances'!$B$5:$K$5,0))</f>
        <v>14</v>
      </c>
      <c r="O3047" s="7" cm="1">
        <f t="array" ref="O3047">_xlfn.XLOOKUP(L3047,'Delivery Distances'!$A$6:$A$20,_xlfn.XLOOKUP('Sales Summary_working sheet'!M3047,'Delivery Distances'!$B$5:$K$5,'Delivery Distances'!$B$6:$K$20))</f>
        <v>14</v>
      </c>
      <c r="P3047" s="7">
        <f t="shared" si="191"/>
        <v>14</v>
      </c>
    </row>
    <row r="3048" spans="1:16" ht="15.75" customHeight="1" x14ac:dyDescent="0.15">
      <c r="A3048" s="13">
        <v>43999</v>
      </c>
      <c r="B3048" s="19" t="s">
        <v>5362</v>
      </c>
      <c r="C3048" s="7" t="s">
        <v>3971</v>
      </c>
      <c r="D3048" s="14">
        <v>3</v>
      </c>
      <c r="E3048" s="14" t="str">
        <f>_xlfn.XLOOKUP(D3048,'Meal Info'!$A$4:$A$19,'Meal Info'!$B$4:$B$19)</f>
        <v>Fruits</v>
      </c>
      <c r="F3048" s="14" t="str">
        <f>_xlfn.XLOOKUP(D3048,'Meal Info'!$A$4:$A$19,'Meal Info'!$C$4:$C$19)</f>
        <v>Pete</v>
      </c>
      <c r="G3048" s="7">
        <v>66.17</v>
      </c>
      <c r="H3048" s="7">
        <f t="shared" si="194"/>
        <v>6.6170000000000009</v>
      </c>
      <c r="I3048" s="7">
        <f t="shared" si="195"/>
        <v>72.787000000000006</v>
      </c>
      <c r="J3048" s="7">
        <v>0.21</v>
      </c>
      <c r="K3048" s="7">
        <f t="shared" si="190"/>
        <v>13.8957</v>
      </c>
      <c r="L3048" s="7" t="s">
        <v>28</v>
      </c>
      <c r="M3048" s="7">
        <v>7</v>
      </c>
      <c r="N3048" s="7">
        <f>INDEX('Delivery Distances'!$B$6:$K$20,MATCH('Sales Summary_working sheet'!L3048,'Delivery Distances'!$A$6:$A$20,0),MATCH('Sales Summary_working sheet'!M3048,'Delivery Distances'!$B$5:$K$5,0))</f>
        <v>3</v>
      </c>
      <c r="O3048" s="7" cm="1">
        <f t="array" ref="O3048">_xlfn.XLOOKUP(L3048,'Delivery Distances'!$A$6:$A$20,_xlfn.XLOOKUP('Sales Summary_working sheet'!M3048,'Delivery Distances'!$B$5:$K$5,'Delivery Distances'!$B$6:$K$20))</f>
        <v>3</v>
      </c>
      <c r="P3048" s="7">
        <f t="shared" si="191"/>
        <v>7</v>
      </c>
    </row>
    <row r="3049" spans="1:16" ht="15.75" customHeight="1" x14ac:dyDescent="0.15">
      <c r="A3049" s="13">
        <v>43999</v>
      </c>
      <c r="B3049" s="19" t="s">
        <v>5362</v>
      </c>
      <c r="C3049" s="7" t="s">
        <v>4418</v>
      </c>
      <c r="D3049" s="14">
        <v>3</v>
      </c>
      <c r="E3049" s="14" t="str">
        <f>_xlfn.XLOOKUP(D3049,'Meal Info'!$A$4:$A$19,'Meal Info'!$B$4:$B$19)</f>
        <v>Fruits</v>
      </c>
      <c r="F3049" s="14" t="str">
        <f>_xlfn.XLOOKUP(D3049,'Meal Info'!$A$4:$A$19,'Meal Info'!$C$4:$C$19)</f>
        <v>Pete</v>
      </c>
      <c r="G3049" s="7">
        <v>48.39</v>
      </c>
      <c r="H3049" s="7">
        <f t="shared" si="194"/>
        <v>4.8390000000000004</v>
      </c>
      <c r="I3049" s="7">
        <f t="shared" si="195"/>
        <v>53.228999999999999</v>
      </c>
      <c r="J3049" s="7">
        <v>0.24</v>
      </c>
      <c r="K3049" s="7">
        <f t="shared" si="190"/>
        <v>11.6136</v>
      </c>
      <c r="L3049" s="7" t="s">
        <v>30</v>
      </c>
      <c r="M3049" s="7">
        <v>8</v>
      </c>
      <c r="N3049" s="7">
        <f>INDEX('Delivery Distances'!$B$6:$K$20,MATCH('Sales Summary_working sheet'!L3049,'Delivery Distances'!$A$6:$A$20,0),MATCH('Sales Summary_working sheet'!M3049,'Delivery Distances'!$B$5:$K$5,0))</f>
        <v>6</v>
      </c>
      <c r="O3049" s="7" cm="1">
        <f t="array" ref="O3049">_xlfn.XLOOKUP(L3049,'Delivery Distances'!$A$6:$A$20,_xlfn.XLOOKUP('Sales Summary_working sheet'!M3049,'Delivery Distances'!$B$5:$K$5,'Delivery Distances'!$B$6:$K$20))</f>
        <v>6</v>
      </c>
      <c r="P3049" s="7">
        <f t="shared" si="191"/>
        <v>10</v>
      </c>
    </row>
    <row r="3050" spans="1:16" ht="15.75" customHeight="1" x14ac:dyDescent="0.15">
      <c r="A3050" s="13">
        <v>43999</v>
      </c>
      <c r="B3050" s="19" t="s">
        <v>5362</v>
      </c>
      <c r="C3050" s="7" t="s">
        <v>1573</v>
      </c>
      <c r="D3050" s="14">
        <v>13</v>
      </c>
      <c r="E3050" s="14" t="str">
        <f>_xlfn.XLOOKUP(D3050,'Meal Info'!$A$4:$A$19,'Meal Info'!$B$4:$B$19)</f>
        <v>Breakfast</v>
      </c>
      <c r="F3050" s="14" t="str">
        <f>_xlfn.XLOOKUP(D3050,'Meal Info'!$A$4:$A$19,'Meal Info'!$C$4:$C$19)</f>
        <v>Pete</v>
      </c>
      <c r="G3050" s="7">
        <v>24.71</v>
      </c>
      <c r="H3050" s="7">
        <f t="shared" si="194"/>
        <v>2.4710000000000001</v>
      </c>
      <c r="I3050" s="7">
        <f t="shared" si="195"/>
        <v>27.181000000000001</v>
      </c>
      <c r="J3050" s="7">
        <v>0.26</v>
      </c>
      <c r="K3050" s="7">
        <f t="shared" si="190"/>
        <v>6.4246000000000008</v>
      </c>
      <c r="L3050" s="7" t="s">
        <v>5075</v>
      </c>
      <c r="M3050" s="7">
        <v>6</v>
      </c>
      <c r="N3050" s="7">
        <f>INDEX('Delivery Distances'!$B$6:$K$20,MATCH('Sales Summary_working sheet'!L3050,'Delivery Distances'!$A$6:$A$20,0),MATCH('Sales Summary_working sheet'!M3050,'Delivery Distances'!$B$5:$K$5,0))</f>
        <v>11</v>
      </c>
      <c r="O3050" s="7" cm="1">
        <f t="array" ref="O3050">_xlfn.XLOOKUP(L3050,'Delivery Distances'!$A$6:$A$20,_xlfn.XLOOKUP('Sales Summary_working sheet'!M3050,'Delivery Distances'!$B$5:$K$5,'Delivery Distances'!$B$6:$K$20))</f>
        <v>11</v>
      </c>
      <c r="P3050" s="7">
        <f t="shared" si="191"/>
        <v>12.5</v>
      </c>
    </row>
    <row r="3051" spans="1:16" ht="15.75" customHeight="1" x14ac:dyDescent="0.15">
      <c r="A3051" s="13">
        <v>43999</v>
      </c>
      <c r="B3051" s="19" t="s">
        <v>5362</v>
      </c>
      <c r="C3051" s="7" t="s">
        <v>2884</v>
      </c>
      <c r="D3051" s="14">
        <v>3</v>
      </c>
      <c r="E3051" s="14" t="str">
        <f>_xlfn.XLOOKUP(D3051,'Meal Info'!$A$4:$A$19,'Meal Info'!$B$4:$B$19)</f>
        <v>Fruits</v>
      </c>
      <c r="F3051" s="14" t="str">
        <f>_xlfn.XLOOKUP(D3051,'Meal Info'!$A$4:$A$19,'Meal Info'!$C$4:$C$19)</f>
        <v>Pete</v>
      </c>
      <c r="G3051" s="7">
        <v>31.26</v>
      </c>
      <c r="H3051" s="7">
        <f t="shared" si="194"/>
        <v>3.1260000000000003</v>
      </c>
      <c r="I3051" s="7">
        <f t="shared" si="195"/>
        <v>34.386000000000003</v>
      </c>
      <c r="J3051" s="7">
        <v>0.36</v>
      </c>
      <c r="K3051" s="7">
        <f t="shared" si="190"/>
        <v>11.2536</v>
      </c>
      <c r="L3051" s="7" t="s">
        <v>5080</v>
      </c>
      <c r="M3051" s="7">
        <v>5</v>
      </c>
      <c r="N3051" s="7">
        <f>INDEX('Delivery Distances'!$B$6:$K$20,MATCH('Sales Summary_working sheet'!L3051,'Delivery Distances'!$A$6:$A$20,0),MATCH('Sales Summary_working sheet'!M3051,'Delivery Distances'!$B$5:$K$5,0))</f>
        <v>5</v>
      </c>
      <c r="O3051" s="7" cm="1">
        <f t="array" ref="O3051">_xlfn.XLOOKUP(L3051,'Delivery Distances'!$A$6:$A$20,_xlfn.XLOOKUP('Sales Summary_working sheet'!M3051,'Delivery Distances'!$B$5:$K$5,'Delivery Distances'!$B$6:$K$20))</f>
        <v>5</v>
      </c>
      <c r="P3051" s="7">
        <f t="shared" si="191"/>
        <v>9</v>
      </c>
    </row>
    <row r="3052" spans="1:16" ht="15.75" customHeight="1" x14ac:dyDescent="0.15">
      <c r="A3052" s="13">
        <v>43999</v>
      </c>
      <c r="B3052" s="19" t="s">
        <v>5362</v>
      </c>
      <c r="C3052" s="7" t="s">
        <v>4423</v>
      </c>
      <c r="D3052" s="14">
        <v>14</v>
      </c>
      <c r="E3052" s="14" t="str">
        <f>_xlfn.XLOOKUP(D3052,'Meal Info'!$A$4:$A$19,'Meal Info'!$B$4:$B$19)</f>
        <v>Red meat</v>
      </c>
      <c r="F3052" s="14" t="str">
        <f>_xlfn.XLOOKUP(D3052,'Meal Info'!$A$4:$A$19,'Meal Info'!$C$4:$C$19)</f>
        <v>Pete</v>
      </c>
      <c r="G3052" s="7">
        <v>96.48</v>
      </c>
      <c r="H3052" s="7">
        <f t="shared" si="194"/>
        <v>9.6480000000000015</v>
      </c>
      <c r="I3052" s="7">
        <f t="shared" si="195"/>
        <v>106.128</v>
      </c>
      <c r="J3052" s="7">
        <v>7.0000000000000007E-2</v>
      </c>
      <c r="K3052" s="7">
        <f t="shared" si="190"/>
        <v>6.7536000000000005</v>
      </c>
      <c r="L3052" s="7" t="s">
        <v>30</v>
      </c>
      <c r="M3052" s="7">
        <v>3</v>
      </c>
      <c r="N3052" s="7">
        <f>INDEX('Delivery Distances'!$B$6:$K$20,MATCH('Sales Summary_working sheet'!L3052,'Delivery Distances'!$A$6:$A$20,0),MATCH('Sales Summary_working sheet'!M3052,'Delivery Distances'!$B$5:$K$5,0))</f>
        <v>9</v>
      </c>
      <c r="O3052" s="7" cm="1">
        <f t="array" ref="O3052">_xlfn.XLOOKUP(L3052,'Delivery Distances'!$A$6:$A$20,_xlfn.XLOOKUP('Sales Summary_working sheet'!M3052,'Delivery Distances'!$B$5:$K$5,'Delivery Distances'!$B$6:$K$20))</f>
        <v>9</v>
      </c>
      <c r="P3052" s="7">
        <f t="shared" si="191"/>
        <v>11.5</v>
      </c>
    </row>
    <row r="3053" spans="1:16" ht="15.75" customHeight="1" x14ac:dyDescent="0.15">
      <c r="A3053" s="13">
        <v>43999</v>
      </c>
      <c r="B3053" s="19" t="s">
        <v>5362</v>
      </c>
      <c r="C3053" s="7" t="s">
        <v>2527</v>
      </c>
      <c r="D3053" s="14">
        <v>14</v>
      </c>
      <c r="E3053" s="14" t="str">
        <f>_xlfn.XLOOKUP(D3053,'Meal Info'!$A$4:$A$19,'Meal Info'!$B$4:$B$19)</f>
        <v>Red meat</v>
      </c>
      <c r="F3053" s="14" t="str">
        <f>_xlfn.XLOOKUP(D3053,'Meal Info'!$A$4:$A$19,'Meal Info'!$C$4:$C$19)</f>
        <v>Pete</v>
      </c>
      <c r="G3053" s="7">
        <v>31.3</v>
      </c>
      <c r="H3053" s="7">
        <f t="shared" si="194"/>
        <v>3.1300000000000003</v>
      </c>
      <c r="I3053" s="7">
        <f t="shared" si="195"/>
        <v>34.43</v>
      </c>
      <c r="J3053" s="7">
        <v>0.21</v>
      </c>
      <c r="K3053" s="7">
        <f t="shared" si="190"/>
        <v>6.5729999999999995</v>
      </c>
      <c r="L3053" s="7" t="s">
        <v>5082</v>
      </c>
      <c r="M3053" s="7">
        <v>2</v>
      </c>
      <c r="N3053" s="7">
        <f>INDEX('Delivery Distances'!$B$6:$K$20,MATCH('Sales Summary_working sheet'!L3053,'Delivery Distances'!$A$6:$A$20,0),MATCH('Sales Summary_working sheet'!M3053,'Delivery Distances'!$B$5:$K$5,0))</f>
        <v>3</v>
      </c>
      <c r="O3053" s="7" cm="1">
        <f t="array" ref="O3053">_xlfn.XLOOKUP(L3053,'Delivery Distances'!$A$6:$A$20,_xlfn.XLOOKUP('Sales Summary_working sheet'!M3053,'Delivery Distances'!$B$5:$K$5,'Delivery Distances'!$B$6:$K$20))</f>
        <v>3</v>
      </c>
      <c r="P3053" s="7">
        <f t="shared" si="191"/>
        <v>7</v>
      </c>
    </row>
    <row r="3054" spans="1:16" ht="15.75" customHeight="1" x14ac:dyDescent="0.15">
      <c r="A3054" s="13">
        <v>43999</v>
      </c>
      <c r="B3054" s="19" t="s">
        <v>5362</v>
      </c>
      <c r="C3054" s="7" t="s">
        <v>761</v>
      </c>
      <c r="D3054" s="14">
        <v>13</v>
      </c>
      <c r="E3054" s="14" t="str">
        <f>_xlfn.XLOOKUP(D3054,'Meal Info'!$A$4:$A$19,'Meal Info'!$B$4:$B$19)</f>
        <v>Breakfast</v>
      </c>
      <c r="F3054" s="14" t="str">
        <f>_xlfn.XLOOKUP(D3054,'Meal Info'!$A$4:$A$19,'Meal Info'!$C$4:$C$19)</f>
        <v>Pete</v>
      </c>
      <c r="G3054" s="7">
        <v>51.28</v>
      </c>
      <c r="H3054" s="7">
        <f t="shared" si="194"/>
        <v>5.1280000000000001</v>
      </c>
      <c r="I3054" s="7">
        <f t="shared" si="195"/>
        <v>56.408000000000001</v>
      </c>
      <c r="J3054" s="7">
        <v>0.18</v>
      </c>
      <c r="K3054" s="7">
        <f t="shared" si="190"/>
        <v>9.2303999999999995</v>
      </c>
      <c r="L3054" s="7" t="s">
        <v>5083</v>
      </c>
      <c r="M3054" s="7">
        <v>10</v>
      </c>
      <c r="N3054" s="7">
        <f>INDEX('Delivery Distances'!$B$6:$K$20,MATCH('Sales Summary_working sheet'!L3054,'Delivery Distances'!$A$6:$A$20,0),MATCH('Sales Summary_working sheet'!M3054,'Delivery Distances'!$B$5:$K$5,0))</f>
        <v>2</v>
      </c>
      <c r="O3054" s="7" cm="1">
        <f t="array" ref="O3054">_xlfn.XLOOKUP(L3054,'Delivery Distances'!$A$6:$A$20,_xlfn.XLOOKUP('Sales Summary_working sheet'!M3054,'Delivery Distances'!$B$5:$K$5,'Delivery Distances'!$B$6:$K$20))</f>
        <v>2</v>
      </c>
      <c r="P3054" s="7">
        <f t="shared" si="191"/>
        <v>6</v>
      </c>
    </row>
    <row r="3055" spans="1:16" ht="15.75" customHeight="1" x14ac:dyDescent="0.15">
      <c r="A3055" s="13">
        <v>43999</v>
      </c>
      <c r="B3055" s="19" t="s">
        <v>5362</v>
      </c>
      <c r="C3055" s="7" t="s">
        <v>3472</v>
      </c>
      <c r="D3055" s="14">
        <v>1</v>
      </c>
      <c r="E3055" s="14" t="str">
        <f>_xlfn.XLOOKUP(D3055,'Meal Info'!$A$4:$A$19,'Meal Info'!$B$4:$B$19)</f>
        <v>Salad</v>
      </c>
      <c r="F3055" s="14" t="str">
        <f>_xlfn.XLOOKUP(D3055,'Meal Info'!$A$4:$A$19,'Meal Info'!$C$4:$C$19)</f>
        <v>Pete</v>
      </c>
      <c r="G3055" s="7">
        <v>72.77</v>
      </c>
      <c r="H3055" s="7">
        <f t="shared" si="194"/>
        <v>7.2770000000000001</v>
      </c>
      <c r="I3055" s="7">
        <f t="shared" si="195"/>
        <v>80.046999999999997</v>
      </c>
      <c r="J3055" s="7">
        <v>0.4</v>
      </c>
      <c r="K3055" s="7">
        <f t="shared" si="190"/>
        <v>29.108000000000001</v>
      </c>
      <c r="L3055" s="7" t="s">
        <v>30</v>
      </c>
      <c r="M3055" s="7">
        <v>2</v>
      </c>
      <c r="N3055" s="7">
        <f>INDEX('Delivery Distances'!$B$6:$K$20,MATCH('Sales Summary_working sheet'!L3055,'Delivery Distances'!$A$6:$A$20,0),MATCH('Sales Summary_working sheet'!M3055,'Delivery Distances'!$B$5:$K$5,0))</f>
        <v>12</v>
      </c>
      <c r="O3055" s="7" cm="1">
        <f t="array" ref="O3055">_xlfn.XLOOKUP(L3055,'Delivery Distances'!$A$6:$A$20,_xlfn.XLOOKUP('Sales Summary_working sheet'!M3055,'Delivery Distances'!$B$5:$K$5,'Delivery Distances'!$B$6:$K$20))</f>
        <v>12</v>
      </c>
      <c r="P3055" s="7">
        <f t="shared" si="191"/>
        <v>13</v>
      </c>
    </row>
    <row r="3056" spans="1:16" ht="15.75" customHeight="1" x14ac:dyDescent="0.15">
      <c r="A3056" s="13">
        <v>43999</v>
      </c>
      <c r="B3056" s="19" t="s">
        <v>5362</v>
      </c>
      <c r="C3056" s="7" t="s">
        <v>225</v>
      </c>
      <c r="D3056" s="14">
        <v>3</v>
      </c>
      <c r="E3056" s="14" t="str">
        <f>_xlfn.XLOOKUP(D3056,'Meal Info'!$A$4:$A$19,'Meal Info'!$B$4:$B$19)</f>
        <v>Fruits</v>
      </c>
      <c r="F3056" s="14" t="str">
        <f>_xlfn.XLOOKUP(D3056,'Meal Info'!$A$4:$A$19,'Meal Info'!$C$4:$C$19)</f>
        <v>Pete</v>
      </c>
      <c r="G3056" s="7">
        <v>11.66</v>
      </c>
      <c r="H3056" s="7">
        <f t="shared" si="194"/>
        <v>1.1660000000000001</v>
      </c>
      <c r="I3056" s="7">
        <f t="shared" si="195"/>
        <v>12.826000000000001</v>
      </c>
      <c r="J3056" s="7">
        <v>0.28999999999999998</v>
      </c>
      <c r="K3056" s="7">
        <f t="shared" si="190"/>
        <v>3.3813999999999997</v>
      </c>
      <c r="L3056" s="7" t="s">
        <v>30</v>
      </c>
      <c r="M3056" s="7">
        <v>10</v>
      </c>
      <c r="N3056" s="7">
        <f>INDEX('Delivery Distances'!$B$6:$K$20,MATCH('Sales Summary_working sheet'!L3056,'Delivery Distances'!$A$6:$A$20,0),MATCH('Sales Summary_working sheet'!M3056,'Delivery Distances'!$B$5:$K$5,0))</f>
        <v>15</v>
      </c>
      <c r="O3056" s="7" cm="1">
        <f t="array" ref="O3056">_xlfn.XLOOKUP(L3056,'Delivery Distances'!$A$6:$A$20,_xlfn.XLOOKUP('Sales Summary_working sheet'!M3056,'Delivery Distances'!$B$5:$K$5,'Delivery Distances'!$B$6:$K$20))</f>
        <v>15</v>
      </c>
      <c r="P3056" s="7">
        <f t="shared" si="191"/>
        <v>14.5</v>
      </c>
    </row>
    <row r="3057" spans="1:16" ht="15.75" customHeight="1" x14ac:dyDescent="0.15">
      <c r="A3057" s="13">
        <v>43999</v>
      </c>
      <c r="B3057" s="19" t="s">
        <v>5362</v>
      </c>
      <c r="C3057" s="7" t="s">
        <v>2293</v>
      </c>
      <c r="D3057" s="14">
        <v>13</v>
      </c>
      <c r="E3057" s="14" t="str">
        <f>_xlfn.XLOOKUP(D3057,'Meal Info'!$A$4:$A$19,'Meal Info'!$B$4:$B$19)</f>
        <v>Breakfast</v>
      </c>
      <c r="F3057" s="14" t="str">
        <f>_xlfn.XLOOKUP(D3057,'Meal Info'!$A$4:$A$19,'Meal Info'!$C$4:$C$19)</f>
        <v>Pete</v>
      </c>
      <c r="G3057" s="7">
        <v>67.27</v>
      </c>
      <c r="H3057" s="7">
        <f t="shared" si="194"/>
        <v>6.7270000000000003</v>
      </c>
      <c r="I3057" s="7">
        <f t="shared" si="195"/>
        <v>73.997</v>
      </c>
      <c r="J3057" s="7">
        <v>0.37</v>
      </c>
      <c r="K3057" s="7">
        <f t="shared" si="190"/>
        <v>24.889899999999997</v>
      </c>
      <c r="L3057" s="7" t="s">
        <v>5083</v>
      </c>
      <c r="M3057" s="7">
        <v>8</v>
      </c>
      <c r="N3057" s="7">
        <f>INDEX('Delivery Distances'!$B$6:$K$20,MATCH('Sales Summary_working sheet'!L3057,'Delivery Distances'!$A$6:$A$20,0),MATCH('Sales Summary_working sheet'!M3057,'Delivery Distances'!$B$5:$K$5,0))</f>
        <v>3</v>
      </c>
      <c r="O3057" s="7" cm="1">
        <f t="array" ref="O3057">_xlfn.XLOOKUP(L3057,'Delivery Distances'!$A$6:$A$20,_xlfn.XLOOKUP('Sales Summary_working sheet'!M3057,'Delivery Distances'!$B$5:$K$5,'Delivery Distances'!$B$6:$K$20))</f>
        <v>3</v>
      </c>
      <c r="P3057" s="7">
        <f t="shared" si="191"/>
        <v>7</v>
      </c>
    </row>
    <row r="3058" spans="1:16" ht="15.75" customHeight="1" x14ac:dyDescent="0.15">
      <c r="A3058" s="13">
        <v>43999</v>
      </c>
      <c r="B3058" s="19" t="s">
        <v>5362</v>
      </c>
      <c r="C3058" s="7" t="s">
        <v>1603</v>
      </c>
      <c r="D3058" s="14">
        <v>1</v>
      </c>
      <c r="E3058" s="14" t="str">
        <f>_xlfn.XLOOKUP(D3058,'Meal Info'!$A$4:$A$19,'Meal Info'!$B$4:$B$19)</f>
        <v>Salad</v>
      </c>
      <c r="F3058" s="14" t="str">
        <f>_xlfn.XLOOKUP(D3058,'Meal Info'!$A$4:$A$19,'Meal Info'!$C$4:$C$19)</f>
        <v>Pete</v>
      </c>
      <c r="G3058" s="7">
        <v>71.239999999999995</v>
      </c>
      <c r="H3058" s="7">
        <f t="shared" si="194"/>
        <v>7.1239999999999997</v>
      </c>
      <c r="I3058" s="7">
        <f t="shared" si="195"/>
        <v>78.36399999999999</v>
      </c>
      <c r="J3058" s="7">
        <v>0.36</v>
      </c>
      <c r="K3058" s="7">
        <f t="shared" si="190"/>
        <v>25.646399999999996</v>
      </c>
      <c r="L3058" s="7" t="s">
        <v>29</v>
      </c>
      <c r="M3058" s="7">
        <v>2</v>
      </c>
      <c r="N3058" s="7">
        <f>INDEX('Delivery Distances'!$B$6:$K$20,MATCH('Sales Summary_working sheet'!L3058,'Delivery Distances'!$A$6:$A$20,0),MATCH('Sales Summary_working sheet'!M3058,'Delivery Distances'!$B$5:$K$5,0))</f>
        <v>18</v>
      </c>
      <c r="O3058" s="7" cm="1">
        <f t="array" ref="O3058">_xlfn.XLOOKUP(L3058,'Delivery Distances'!$A$6:$A$20,_xlfn.XLOOKUP('Sales Summary_working sheet'!M3058,'Delivery Distances'!$B$5:$K$5,'Delivery Distances'!$B$6:$K$20))</f>
        <v>18</v>
      </c>
      <c r="P3058" s="7">
        <f t="shared" si="191"/>
        <v>16</v>
      </c>
    </row>
    <row r="3059" spans="1:16" ht="15.75" customHeight="1" x14ac:dyDescent="0.15">
      <c r="A3059" s="13">
        <v>43999</v>
      </c>
      <c r="B3059" s="19" t="s">
        <v>5362</v>
      </c>
      <c r="C3059" s="7" t="s">
        <v>4372</v>
      </c>
      <c r="D3059" s="14">
        <v>3</v>
      </c>
      <c r="E3059" s="14" t="str">
        <f>_xlfn.XLOOKUP(D3059,'Meal Info'!$A$4:$A$19,'Meal Info'!$B$4:$B$19)</f>
        <v>Fruits</v>
      </c>
      <c r="F3059" s="14" t="str">
        <f>_xlfn.XLOOKUP(D3059,'Meal Info'!$A$4:$A$19,'Meal Info'!$C$4:$C$19)</f>
        <v>Pete</v>
      </c>
      <c r="G3059" s="7">
        <v>83.87</v>
      </c>
      <c r="H3059" s="7">
        <f t="shared" si="194"/>
        <v>8.3870000000000005</v>
      </c>
      <c r="I3059" s="7">
        <f t="shared" si="195"/>
        <v>92.257000000000005</v>
      </c>
      <c r="J3059" s="7">
        <v>0.24</v>
      </c>
      <c r="K3059" s="7">
        <f t="shared" si="190"/>
        <v>20.128800000000002</v>
      </c>
      <c r="L3059" s="7" t="s">
        <v>5083</v>
      </c>
      <c r="M3059" s="7">
        <v>1</v>
      </c>
      <c r="N3059" s="7">
        <f>INDEX('Delivery Distances'!$B$6:$K$20,MATCH('Sales Summary_working sheet'!L3059,'Delivery Distances'!$A$6:$A$20,0),MATCH('Sales Summary_working sheet'!M3059,'Delivery Distances'!$B$5:$K$5,0))</f>
        <v>3</v>
      </c>
      <c r="O3059" s="7" cm="1">
        <f t="array" ref="O3059">_xlfn.XLOOKUP(L3059,'Delivery Distances'!$A$6:$A$20,_xlfn.XLOOKUP('Sales Summary_working sheet'!M3059,'Delivery Distances'!$B$5:$K$5,'Delivery Distances'!$B$6:$K$20))</f>
        <v>3</v>
      </c>
      <c r="P3059" s="7">
        <f t="shared" si="191"/>
        <v>7</v>
      </c>
    </row>
    <row r="3060" spans="1:16" ht="15.75" customHeight="1" x14ac:dyDescent="0.15">
      <c r="A3060" s="13">
        <v>43999</v>
      </c>
      <c r="B3060" s="19" t="s">
        <v>5362</v>
      </c>
      <c r="C3060" s="7" t="s">
        <v>2946</v>
      </c>
      <c r="D3060" s="14">
        <v>14</v>
      </c>
      <c r="E3060" s="14" t="str">
        <f>_xlfn.XLOOKUP(D3060,'Meal Info'!$A$4:$A$19,'Meal Info'!$B$4:$B$19)</f>
        <v>Red meat</v>
      </c>
      <c r="F3060" s="14" t="str">
        <f>_xlfn.XLOOKUP(D3060,'Meal Info'!$A$4:$A$19,'Meal Info'!$C$4:$C$19)</f>
        <v>Pete</v>
      </c>
      <c r="G3060" s="7">
        <v>14.82</v>
      </c>
      <c r="H3060" s="7">
        <f t="shared" si="194"/>
        <v>1.4820000000000002</v>
      </c>
      <c r="I3060" s="7">
        <f t="shared" si="195"/>
        <v>16.302</v>
      </c>
      <c r="J3060" s="7">
        <v>0.32</v>
      </c>
      <c r="K3060" s="7">
        <f t="shared" si="190"/>
        <v>4.7423999999999999</v>
      </c>
      <c r="L3060" s="7" t="s">
        <v>26</v>
      </c>
      <c r="M3060" s="7">
        <v>3</v>
      </c>
      <c r="N3060" s="7">
        <f>INDEX('Delivery Distances'!$B$6:$K$20,MATCH('Sales Summary_working sheet'!L3060,'Delivery Distances'!$A$6:$A$20,0),MATCH('Sales Summary_working sheet'!M3060,'Delivery Distances'!$B$5:$K$5,0))</f>
        <v>12</v>
      </c>
      <c r="O3060" s="7" cm="1">
        <f t="array" ref="O3060">_xlfn.XLOOKUP(L3060,'Delivery Distances'!$A$6:$A$20,_xlfn.XLOOKUP('Sales Summary_working sheet'!M3060,'Delivery Distances'!$B$5:$K$5,'Delivery Distances'!$B$6:$K$20))</f>
        <v>12</v>
      </c>
      <c r="P3060" s="7">
        <f t="shared" si="191"/>
        <v>13</v>
      </c>
    </row>
    <row r="3061" spans="1:16" ht="15.75" customHeight="1" x14ac:dyDescent="0.15">
      <c r="A3061" s="13">
        <v>43999</v>
      </c>
      <c r="B3061" s="19" t="s">
        <v>5362</v>
      </c>
      <c r="C3061" s="7" t="s">
        <v>3855</v>
      </c>
      <c r="D3061" s="14">
        <v>13</v>
      </c>
      <c r="E3061" s="14" t="str">
        <f>_xlfn.XLOOKUP(D3061,'Meal Info'!$A$4:$A$19,'Meal Info'!$B$4:$B$19)</f>
        <v>Breakfast</v>
      </c>
      <c r="F3061" s="14" t="str">
        <f>_xlfn.XLOOKUP(D3061,'Meal Info'!$A$4:$A$19,'Meal Info'!$C$4:$C$19)</f>
        <v>Pete</v>
      </c>
      <c r="G3061" s="7">
        <v>6.76</v>
      </c>
      <c r="H3061" s="7">
        <f t="shared" si="194"/>
        <v>0.67600000000000005</v>
      </c>
      <c r="I3061" s="7">
        <f t="shared" si="195"/>
        <v>7.4359999999999999</v>
      </c>
      <c r="J3061" s="7">
        <v>0.16</v>
      </c>
      <c r="K3061" s="7">
        <f t="shared" si="190"/>
        <v>1.0815999999999999</v>
      </c>
      <c r="L3061" s="7" t="s">
        <v>5083</v>
      </c>
      <c r="M3061" s="7">
        <v>8</v>
      </c>
      <c r="N3061" s="7">
        <f>INDEX('Delivery Distances'!$B$6:$K$20,MATCH('Sales Summary_working sheet'!L3061,'Delivery Distances'!$A$6:$A$20,0),MATCH('Sales Summary_working sheet'!M3061,'Delivery Distances'!$B$5:$K$5,0))</f>
        <v>3</v>
      </c>
      <c r="O3061" s="7" cm="1">
        <f t="array" ref="O3061">_xlfn.XLOOKUP(L3061,'Delivery Distances'!$A$6:$A$20,_xlfn.XLOOKUP('Sales Summary_working sheet'!M3061,'Delivery Distances'!$B$5:$K$5,'Delivery Distances'!$B$6:$K$20))</f>
        <v>3</v>
      </c>
      <c r="P3061" s="7">
        <f t="shared" si="191"/>
        <v>7</v>
      </c>
    </row>
    <row r="3062" spans="1:16" ht="15.75" customHeight="1" x14ac:dyDescent="0.15">
      <c r="A3062" s="13">
        <v>43999</v>
      </c>
      <c r="B3062" s="19" t="s">
        <v>5362</v>
      </c>
      <c r="C3062" s="7" t="s">
        <v>4138</v>
      </c>
      <c r="D3062" s="14">
        <v>14</v>
      </c>
      <c r="E3062" s="14" t="str">
        <f>_xlfn.XLOOKUP(D3062,'Meal Info'!$A$4:$A$19,'Meal Info'!$B$4:$B$19)</f>
        <v>Red meat</v>
      </c>
      <c r="F3062" s="14" t="str">
        <f>_xlfn.XLOOKUP(D3062,'Meal Info'!$A$4:$A$19,'Meal Info'!$C$4:$C$19)</f>
        <v>Pete</v>
      </c>
      <c r="G3062" s="7">
        <v>4.12</v>
      </c>
      <c r="H3062" s="7">
        <f t="shared" si="194"/>
        <v>0.41200000000000003</v>
      </c>
      <c r="I3062" s="7">
        <f t="shared" si="195"/>
        <v>4.532</v>
      </c>
      <c r="J3062" s="7">
        <v>0.11</v>
      </c>
      <c r="K3062" s="7">
        <f t="shared" si="190"/>
        <v>0.45319999999999999</v>
      </c>
      <c r="L3062" s="7" t="s">
        <v>5078</v>
      </c>
      <c r="M3062" s="7">
        <v>9</v>
      </c>
      <c r="N3062" s="7">
        <f>INDEX('Delivery Distances'!$B$6:$K$20,MATCH('Sales Summary_working sheet'!L3062,'Delivery Distances'!$A$6:$A$20,0),MATCH('Sales Summary_working sheet'!M3062,'Delivery Distances'!$B$5:$K$5,0))</f>
        <v>6</v>
      </c>
      <c r="O3062" s="7" cm="1">
        <f t="array" ref="O3062">_xlfn.XLOOKUP(L3062,'Delivery Distances'!$A$6:$A$20,_xlfn.XLOOKUP('Sales Summary_working sheet'!M3062,'Delivery Distances'!$B$5:$K$5,'Delivery Distances'!$B$6:$K$20))</f>
        <v>6</v>
      </c>
      <c r="P3062" s="7">
        <f t="shared" si="191"/>
        <v>10</v>
      </c>
    </row>
    <row r="3063" spans="1:16" ht="15.75" customHeight="1" x14ac:dyDescent="0.15">
      <c r="A3063" s="13">
        <v>44000</v>
      </c>
      <c r="B3063" s="19" t="s">
        <v>5354</v>
      </c>
      <c r="C3063" s="7" t="s">
        <v>4334</v>
      </c>
      <c r="D3063" s="14">
        <v>13</v>
      </c>
      <c r="E3063" s="14" t="str">
        <f>_xlfn.XLOOKUP(D3063,'Meal Info'!$A$4:$A$19,'Meal Info'!$B$4:$B$19)</f>
        <v>Breakfast</v>
      </c>
      <c r="F3063" s="14" t="str">
        <f>_xlfn.XLOOKUP(D3063,'Meal Info'!$A$4:$A$19,'Meal Info'!$C$4:$C$19)</f>
        <v>Pete</v>
      </c>
      <c r="G3063" s="7">
        <v>23.79</v>
      </c>
      <c r="H3063" s="7">
        <f t="shared" si="194"/>
        <v>2.379</v>
      </c>
      <c r="I3063" s="7">
        <f t="shared" si="195"/>
        <v>26.169</v>
      </c>
      <c r="J3063" s="7">
        <v>0.22</v>
      </c>
      <c r="K3063" s="7">
        <f t="shared" si="190"/>
        <v>5.2337999999999996</v>
      </c>
      <c r="L3063" s="7" t="s">
        <v>5075</v>
      </c>
      <c r="M3063" s="7">
        <v>4</v>
      </c>
      <c r="N3063" s="7">
        <f>INDEX('Delivery Distances'!$B$6:$K$20,MATCH('Sales Summary_working sheet'!L3063,'Delivery Distances'!$A$6:$A$20,0),MATCH('Sales Summary_working sheet'!M3063,'Delivery Distances'!$B$5:$K$5,0))</f>
        <v>17</v>
      </c>
      <c r="O3063" s="7" cm="1">
        <f t="array" ref="O3063">_xlfn.XLOOKUP(L3063,'Delivery Distances'!$A$6:$A$20,_xlfn.XLOOKUP('Sales Summary_working sheet'!M3063,'Delivery Distances'!$B$5:$K$5,'Delivery Distances'!$B$6:$K$20))</f>
        <v>17</v>
      </c>
      <c r="P3063" s="7">
        <f t="shared" si="191"/>
        <v>15.5</v>
      </c>
    </row>
    <row r="3064" spans="1:16" ht="15.75" customHeight="1" x14ac:dyDescent="0.15">
      <c r="A3064" s="13">
        <v>44000</v>
      </c>
      <c r="B3064" s="19" t="s">
        <v>5354</v>
      </c>
      <c r="C3064" s="7" t="s">
        <v>3832</v>
      </c>
      <c r="D3064" s="14">
        <v>13</v>
      </c>
      <c r="E3064" s="14" t="str">
        <f>_xlfn.XLOOKUP(D3064,'Meal Info'!$A$4:$A$19,'Meal Info'!$B$4:$B$19)</f>
        <v>Breakfast</v>
      </c>
      <c r="F3064" s="14" t="str">
        <f>_xlfn.XLOOKUP(D3064,'Meal Info'!$A$4:$A$19,'Meal Info'!$C$4:$C$19)</f>
        <v>Pete</v>
      </c>
      <c r="G3064" s="7">
        <v>13.73</v>
      </c>
      <c r="H3064" s="7">
        <f t="shared" si="194"/>
        <v>1.3730000000000002</v>
      </c>
      <c r="I3064" s="7">
        <f t="shared" si="195"/>
        <v>15.103000000000002</v>
      </c>
      <c r="J3064" s="7">
        <v>0.05</v>
      </c>
      <c r="K3064" s="7">
        <f t="shared" si="190"/>
        <v>0.68650000000000011</v>
      </c>
      <c r="L3064" s="7" t="s">
        <v>5081</v>
      </c>
      <c r="M3064" s="7">
        <v>10</v>
      </c>
      <c r="N3064" s="7">
        <f>INDEX('Delivery Distances'!$B$6:$K$20,MATCH('Sales Summary_working sheet'!L3064,'Delivery Distances'!$A$6:$A$20,0),MATCH('Sales Summary_working sheet'!M3064,'Delivery Distances'!$B$5:$K$5,0))</f>
        <v>2</v>
      </c>
      <c r="O3064" s="7" cm="1">
        <f t="array" ref="O3064">_xlfn.XLOOKUP(L3064,'Delivery Distances'!$A$6:$A$20,_xlfn.XLOOKUP('Sales Summary_working sheet'!M3064,'Delivery Distances'!$B$5:$K$5,'Delivery Distances'!$B$6:$K$20))</f>
        <v>2</v>
      </c>
      <c r="P3064" s="7">
        <f t="shared" si="191"/>
        <v>6</v>
      </c>
    </row>
    <row r="3065" spans="1:16" ht="15.75" customHeight="1" x14ac:dyDescent="0.15">
      <c r="A3065" s="13">
        <v>44000</v>
      </c>
      <c r="B3065" s="19" t="s">
        <v>5354</v>
      </c>
      <c r="C3065" s="7" t="s">
        <v>485</v>
      </c>
      <c r="D3065" s="14">
        <v>14</v>
      </c>
      <c r="E3065" s="14" t="str">
        <f>_xlfn.XLOOKUP(D3065,'Meal Info'!$A$4:$A$19,'Meal Info'!$B$4:$B$19)</f>
        <v>Red meat</v>
      </c>
      <c r="F3065" s="14" t="str">
        <f>_xlfn.XLOOKUP(D3065,'Meal Info'!$A$4:$A$19,'Meal Info'!$C$4:$C$19)</f>
        <v>Pete</v>
      </c>
      <c r="G3065" s="7">
        <v>53.71</v>
      </c>
      <c r="H3065" s="7">
        <f t="shared" si="194"/>
        <v>5.3710000000000004</v>
      </c>
      <c r="I3065" s="7">
        <f t="shared" si="195"/>
        <v>59.081000000000003</v>
      </c>
      <c r="J3065" s="7">
        <v>0.28000000000000003</v>
      </c>
      <c r="K3065" s="7">
        <f t="shared" si="190"/>
        <v>15.038800000000002</v>
      </c>
      <c r="L3065" s="7" t="s">
        <v>28</v>
      </c>
      <c r="M3065" s="7">
        <v>1</v>
      </c>
      <c r="N3065" s="7">
        <f>INDEX('Delivery Distances'!$B$6:$K$20,MATCH('Sales Summary_working sheet'!L3065,'Delivery Distances'!$A$6:$A$20,0),MATCH('Sales Summary_working sheet'!M3065,'Delivery Distances'!$B$5:$K$5,0))</f>
        <v>18</v>
      </c>
      <c r="O3065" s="7" cm="1">
        <f t="array" ref="O3065">_xlfn.XLOOKUP(L3065,'Delivery Distances'!$A$6:$A$20,_xlfn.XLOOKUP('Sales Summary_working sheet'!M3065,'Delivery Distances'!$B$5:$K$5,'Delivery Distances'!$B$6:$K$20))</f>
        <v>18</v>
      </c>
      <c r="P3065" s="7">
        <f t="shared" si="191"/>
        <v>16</v>
      </c>
    </row>
    <row r="3066" spans="1:16" ht="15.75" customHeight="1" x14ac:dyDescent="0.15">
      <c r="A3066" s="13">
        <v>44000</v>
      </c>
      <c r="B3066" s="19" t="s">
        <v>5354</v>
      </c>
      <c r="C3066" s="7" t="s">
        <v>2277</v>
      </c>
      <c r="D3066" s="14">
        <v>3</v>
      </c>
      <c r="E3066" s="14" t="str">
        <f>_xlfn.XLOOKUP(D3066,'Meal Info'!$A$4:$A$19,'Meal Info'!$B$4:$B$19)</f>
        <v>Fruits</v>
      </c>
      <c r="F3066" s="14" t="str">
        <f>_xlfn.XLOOKUP(D3066,'Meal Info'!$A$4:$A$19,'Meal Info'!$C$4:$C$19)</f>
        <v>Pete</v>
      </c>
      <c r="G3066" s="7">
        <v>28.69</v>
      </c>
      <c r="H3066" s="7">
        <f t="shared" si="194"/>
        <v>2.8690000000000002</v>
      </c>
      <c r="I3066" s="7">
        <f t="shared" si="195"/>
        <v>31.559000000000001</v>
      </c>
      <c r="J3066" s="7">
        <v>0.2</v>
      </c>
      <c r="K3066" s="7">
        <f t="shared" si="190"/>
        <v>5.7380000000000004</v>
      </c>
      <c r="L3066" s="7" t="s">
        <v>5081</v>
      </c>
      <c r="M3066" s="7">
        <v>5</v>
      </c>
      <c r="N3066" s="7">
        <f>INDEX('Delivery Distances'!$B$6:$K$20,MATCH('Sales Summary_working sheet'!L3066,'Delivery Distances'!$A$6:$A$20,0),MATCH('Sales Summary_working sheet'!M3066,'Delivery Distances'!$B$5:$K$5,0))</f>
        <v>3</v>
      </c>
      <c r="O3066" s="7" cm="1">
        <f t="array" ref="O3066">_xlfn.XLOOKUP(L3066,'Delivery Distances'!$A$6:$A$20,_xlfn.XLOOKUP('Sales Summary_working sheet'!M3066,'Delivery Distances'!$B$5:$K$5,'Delivery Distances'!$B$6:$K$20))</f>
        <v>3</v>
      </c>
      <c r="P3066" s="7">
        <f t="shared" si="191"/>
        <v>7</v>
      </c>
    </row>
    <row r="3067" spans="1:16" ht="15.75" customHeight="1" x14ac:dyDescent="0.15">
      <c r="A3067" s="13">
        <v>44000</v>
      </c>
      <c r="B3067" s="19" t="s">
        <v>5354</v>
      </c>
      <c r="C3067" s="7" t="s">
        <v>2772</v>
      </c>
      <c r="D3067" s="14">
        <v>14</v>
      </c>
      <c r="E3067" s="14" t="str">
        <f>_xlfn.XLOOKUP(D3067,'Meal Info'!$A$4:$A$19,'Meal Info'!$B$4:$B$19)</f>
        <v>Red meat</v>
      </c>
      <c r="F3067" s="14" t="str">
        <f>_xlfn.XLOOKUP(D3067,'Meal Info'!$A$4:$A$19,'Meal Info'!$C$4:$C$19)</f>
        <v>Pete</v>
      </c>
      <c r="G3067" s="7">
        <v>75.95</v>
      </c>
      <c r="H3067" s="7">
        <f t="shared" si="194"/>
        <v>7.5950000000000006</v>
      </c>
      <c r="I3067" s="7">
        <f t="shared" si="195"/>
        <v>83.545000000000002</v>
      </c>
      <c r="J3067" s="7">
        <v>0.36</v>
      </c>
      <c r="K3067" s="7">
        <f t="shared" si="190"/>
        <v>27.341999999999999</v>
      </c>
      <c r="L3067" s="7" t="s">
        <v>5083</v>
      </c>
      <c r="M3067" s="7">
        <v>8</v>
      </c>
      <c r="N3067" s="7">
        <f>INDEX('Delivery Distances'!$B$6:$K$20,MATCH('Sales Summary_working sheet'!L3067,'Delivery Distances'!$A$6:$A$20,0),MATCH('Sales Summary_working sheet'!M3067,'Delivery Distances'!$B$5:$K$5,0))</f>
        <v>3</v>
      </c>
      <c r="O3067" s="7" cm="1">
        <f t="array" ref="O3067">_xlfn.XLOOKUP(L3067,'Delivery Distances'!$A$6:$A$20,_xlfn.XLOOKUP('Sales Summary_working sheet'!M3067,'Delivery Distances'!$B$5:$K$5,'Delivery Distances'!$B$6:$K$20))</f>
        <v>3</v>
      </c>
      <c r="P3067" s="7">
        <f t="shared" si="191"/>
        <v>7</v>
      </c>
    </row>
    <row r="3068" spans="1:16" ht="15.75" customHeight="1" x14ac:dyDescent="0.15">
      <c r="A3068" s="13">
        <v>44000</v>
      </c>
      <c r="B3068" s="19" t="s">
        <v>5354</v>
      </c>
      <c r="C3068" s="7" t="s">
        <v>2993</v>
      </c>
      <c r="D3068" s="14">
        <v>14</v>
      </c>
      <c r="E3068" s="14" t="str">
        <f>_xlfn.XLOOKUP(D3068,'Meal Info'!$A$4:$A$19,'Meal Info'!$B$4:$B$19)</f>
        <v>Red meat</v>
      </c>
      <c r="F3068" s="14" t="str">
        <f>_xlfn.XLOOKUP(D3068,'Meal Info'!$A$4:$A$19,'Meal Info'!$C$4:$C$19)</f>
        <v>Pete</v>
      </c>
      <c r="G3068" s="7">
        <v>91.37</v>
      </c>
      <c r="H3068" s="7">
        <f t="shared" si="194"/>
        <v>9.1370000000000005</v>
      </c>
      <c r="I3068" s="7">
        <f t="shared" si="195"/>
        <v>100.50700000000001</v>
      </c>
      <c r="J3068" s="7">
        <v>0.37</v>
      </c>
      <c r="K3068" s="7">
        <f t="shared" si="190"/>
        <v>33.806899999999999</v>
      </c>
      <c r="L3068" s="7" t="s">
        <v>26</v>
      </c>
      <c r="M3068" s="7">
        <v>9</v>
      </c>
      <c r="N3068" s="7">
        <f>INDEX('Delivery Distances'!$B$6:$K$20,MATCH('Sales Summary_working sheet'!L3068,'Delivery Distances'!$A$6:$A$20,0),MATCH('Sales Summary_working sheet'!M3068,'Delivery Distances'!$B$5:$K$5,0))</f>
        <v>20</v>
      </c>
      <c r="O3068" s="7" cm="1">
        <f t="array" ref="O3068">_xlfn.XLOOKUP(L3068,'Delivery Distances'!$A$6:$A$20,_xlfn.XLOOKUP('Sales Summary_working sheet'!M3068,'Delivery Distances'!$B$5:$K$5,'Delivery Distances'!$B$6:$K$20))</f>
        <v>20</v>
      </c>
      <c r="P3068" s="7">
        <f t="shared" si="191"/>
        <v>17</v>
      </c>
    </row>
    <row r="3069" spans="1:16" ht="15.75" customHeight="1" x14ac:dyDescent="0.15">
      <c r="A3069" s="13">
        <v>44000</v>
      </c>
      <c r="B3069" s="19" t="s">
        <v>5354</v>
      </c>
      <c r="C3069" s="7" t="s">
        <v>4330</v>
      </c>
      <c r="D3069" s="14">
        <v>13</v>
      </c>
      <c r="E3069" s="14" t="str">
        <f>_xlfn.XLOOKUP(D3069,'Meal Info'!$A$4:$A$19,'Meal Info'!$B$4:$B$19)</f>
        <v>Breakfast</v>
      </c>
      <c r="F3069" s="14" t="str">
        <f>_xlfn.XLOOKUP(D3069,'Meal Info'!$A$4:$A$19,'Meal Info'!$C$4:$C$19)</f>
        <v>Pete</v>
      </c>
      <c r="G3069" s="7">
        <v>63.46</v>
      </c>
      <c r="H3069" s="7">
        <f t="shared" si="194"/>
        <v>6.3460000000000001</v>
      </c>
      <c r="I3069" s="7">
        <f t="shared" si="195"/>
        <v>69.805999999999997</v>
      </c>
      <c r="J3069" s="7">
        <v>0.03</v>
      </c>
      <c r="K3069" s="7">
        <f t="shared" si="190"/>
        <v>1.9037999999999999</v>
      </c>
      <c r="L3069" s="7" t="s">
        <v>5081</v>
      </c>
      <c r="M3069" s="7">
        <v>6</v>
      </c>
      <c r="N3069" s="7">
        <f>INDEX('Delivery Distances'!$B$6:$K$20,MATCH('Sales Summary_working sheet'!L3069,'Delivery Distances'!$A$6:$A$20,0),MATCH('Sales Summary_working sheet'!M3069,'Delivery Distances'!$B$5:$K$5,0))</f>
        <v>3</v>
      </c>
      <c r="O3069" s="7" cm="1">
        <f t="array" ref="O3069">_xlfn.XLOOKUP(L3069,'Delivery Distances'!$A$6:$A$20,_xlfn.XLOOKUP('Sales Summary_working sheet'!M3069,'Delivery Distances'!$B$5:$K$5,'Delivery Distances'!$B$6:$K$20))</f>
        <v>3</v>
      </c>
      <c r="P3069" s="7">
        <f t="shared" si="191"/>
        <v>7</v>
      </c>
    </row>
    <row r="3070" spans="1:16" ht="15.75" customHeight="1" x14ac:dyDescent="0.15">
      <c r="A3070" s="13">
        <v>44000</v>
      </c>
      <c r="B3070" s="19" t="s">
        <v>5354</v>
      </c>
      <c r="C3070" s="7" t="s">
        <v>2646</v>
      </c>
      <c r="D3070" s="14">
        <v>3</v>
      </c>
      <c r="E3070" s="14" t="str">
        <f>_xlfn.XLOOKUP(D3070,'Meal Info'!$A$4:$A$19,'Meal Info'!$B$4:$B$19)</f>
        <v>Fruits</v>
      </c>
      <c r="F3070" s="14" t="str">
        <f>_xlfn.XLOOKUP(D3070,'Meal Info'!$A$4:$A$19,'Meal Info'!$C$4:$C$19)</f>
        <v>Pete</v>
      </c>
      <c r="G3070" s="7">
        <v>48.95</v>
      </c>
      <c r="H3070" s="7">
        <f t="shared" si="194"/>
        <v>4.8950000000000005</v>
      </c>
      <c r="I3070" s="7">
        <f t="shared" si="195"/>
        <v>53.845000000000006</v>
      </c>
      <c r="J3070" s="7">
        <v>0.23</v>
      </c>
      <c r="K3070" s="7">
        <f t="shared" si="190"/>
        <v>11.258500000000002</v>
      </c>
      <c r="L3070" s="7" t="s">
        <v>5083</v>
      </c>
      <c r="M3070" s="7">
        <v>4</v>
      </c>
      <c r="N3070" s="7">
        <f>INDEX('Delivery Distances'!$B$6:$K$20,MATCH('Sales Summary_working sheet'!L3070,'Delivery Distances'!$A$6:$A$20,0),MATCH('Sales Summary_working sheet'!M3070,'Delivery Distances'!$B$5:$K$5,0))</f>
        <v>1</v>
      </c>
      <c r="O3070" s="7" cm="1">
        <f t="array" ref="O3070">_xlfn.XLOOKUP(L3070,'Delivery Distances'!$A$6:$A$20,_xlfn.XLOOKUP('Sales Summary_working sheet'!M3070,'Delivery Distances'!$B$5:$K$5,'Delivery Distances'!$B$6:$K$20))</f>
        <v>1</v>
      </c>
      <c r="P3070" s="7">
        <f t="shared" si="191"/>
        <v>3</v>
      </c>
    </row>
    <row r="3071" spans="1:16" ht="15.75" customHeight="1" x14ac:dyDescent="0.15">
      <c r="A3071" s="13">
        <v>44000</v>
      </c>
      <c r="B3071" s="19" t="s">
        <v>5354</v>
      </c>
      <c r="C3071" s="7" t="s">
        <v>1551</v>
      </c>
      <c r="D3071" s="14">
        <v>3</v>
      </c>
      <c r="E3071" s="14" t="str">
        <f>_xlfn.XLOOKUP(D3071,'Meal Info'!$A$4:$A$19,'Meal Info'!$B$4:$B$19)</f>
        <v>Fruits</v>
      </c>
      <c r="F3071" s="14" t="str">
        <f>_xlfn.XLOOKUP(D3071,'Meal Info'!$A$4:$A$19,'Meal Info'!$C$4:$C$19)</f>
        <v>Pete</v>
      </c>
      <c r="G3071" s="7">
        <v>39.700000000000003</v>
      </c>
      <c r="H3071" s="7">
        <f t="shared" si="194"/>
        <v>3.9700000000000006</v>
      </c>
      <c r="I3071" s="7">
        <f t="shared" si="195"/>
        <v>43.67</v>
      </c>
      <c r="J3071" s="7">
        <v>0.32</v>
      </c>
      <c r="K3071" s="7">
        <f t="shared" si="190"/>
        <v>12.704000000000001</v>
      </c>
      <c r="L3071" s="7" t="s">
        <v>5079</v>
      </c>
      <c r="M3071" s="7">
        <v>7</v>
      </c>
      <c r="N3071" s="7">
        <f>INDEX('Delivery Distances'!$B$6:$K$20,MATCH('Sales Summary_working sheet'!L3071,'Delivery Distances'!$A$6:$A$20,0),MATCH('Sales Summary_working sheet'!M3071,'Delivery Distances'!$B$5:$K$5,0))</f>
        <v>2</v>
      </c>
      <c r="O3071" s="7" cm="1">
        <f t="array" ref="O3071">_xlfn.XLOOKUP(L3071,'Delivery Distances'!$A$6:$A$20,_xlfn.XLOOKUP('Sales Summary_working sheet'!M3071,'Delivery Distances'!$B$5:$K$5,'Delivery Distances'!$B$6:$K$20))</f>
        <v>2</v>
      </c>
      <c r="P3071" s="7">
        <f t="shared" si="191"/>
        <v>6</v>
      </c>
    </row>
    <row r="3072" spans="1:16" ht="15.75" customHeight="1" x14ac:dyDescent="0.15">
      <c r="A3072" s="13">
        <v>44000</v>
      </c>
      <c r="B3072" s="19" t="s">
        <v>5354</v>
      </c>
      <c r="C3072" s="7" t="s">
        <v>348</v>
      </c>
      <c r="D3072" s="14">
        <v>13</v>
      </c>
      <c r="E3072" s="14" t="str">
        <f>_xlfn.XLOOKUP(D3072,'Meal Info'!$A$4:$A$19,'Meal Info'!$B$4:$B$19)</f>
        <v>Breakfast</v>
      </c>
      <c r="F3072" s="14" t="str">
        <f>_xlfn.XLOOKUP(D3072,'Meal Info'!$A$4:$A$19,'Meal Info'!$C$4:$C$19)</f>
        <v>Pete</v>
      </c>
      <c r="G3072" s="7">
        <v>51.25</v>
      </c>
      <c r="H3072" s="7">
        <f t="shared" si="194"/>
        <v>5.125</v>
      </c>
      <c r="I3072" s="7">
        <f t="shared" si="195"/>
        <v>56.375</v>
      </c>
      <c r="J3072" s="7">
        <v>7.0000000000000007E-2</v>
      </c>
      <c r="K3072" s="7">
        <f t="shared" si="190"/>
        <v>3.5875000000000004</v>
      </c>
      <c r="L3072" s="7" t="s">
        <v>5077</v>
      </c>
      <c r="M3072" s="7">
        <v>1</v>
      </c>
      <c r="N3072" s="7">
        <f>INDEX('Delivery Distances'!$B$6:$K$20,MATCH('Sales Summary_working sheet'!L3072,'Delivery Distances'!$A$6:$A$20,0),MATCH('Sales Summary_working sheet'!M3072,'Delivery Distances'!$B$5:$K$5,0))</f>
        <v>3</v>
      </c>
      <c r="O3072" s="7" cm="1">
        <f t="array" ref="O3072">_xlfn.XLOOKUP(L3072,'Delivery Distances'!$A$6:$A$20,_xlfn.XLOOKUP('Sales Summary_working sheet'!M3072,'Delivery Distances'!$B$5:$K$5,'Delivery Distances'!$B$6:$K$20))</f>
        <v>3</v>
      </c>
      <c r="P3072" s="7">
        <f t="shared" si="191"/>
        <v>7</v>
      </c>
    </row>
    <row r="3073" spans="1:16" ht="15.75" customHeight="1" x14ac:dyDescent="0.15">
      <c r="A3073" s="13">
        <v>44000</v>
      </c>
      <c r="B3073" s="19" t="s">
        <v>5354</v>
      </c>
      <c r="C3073" s="7" t="s">
        <v>3658</v>
      </c>
      <c r="D3073" s="14">
        <v>14</v>
      </c>
      <c r="E3073" s="14" t="str">
        <f>_xlfn.XLOOKUP(D3073,'Meal Info'!$A$4:$A$19,'Meal Info'!$B$4:$B$19)</f>
        <v>Red meat</v>
      </c>
      <c r="F3073" s="14" t="str">
        <f>_xlfn.XLOOKUP(D3073,'Meal Info'!$A$4:$A$19,'Meal Info'!$C$4:$C$19)</f>
        <v>Pete</v>
      </c>
      <c r="G3073" s="7">
        <v>72.14</v>
      </c>
      <c r="H3073" s="7">
        <f t="shared" si="194"/>
        <v>7.2140000000000004</v>
      </c>
      <c r="I3073" s="7">
        <f t="shared" si="195"/>
        <v>79.353999999999999</v>
      </c>
      <c r="J3073" s="7">
        <v>0.1</v>
      </c>
      <c r="K3073" s="7">
        <f t="shared" si="190"/>
        <v>7.2140000000000004</v>
      </c>
      <c r="L3073" s="7" t="s">
        <v>30</v>
      </c>
      <c r="M3073" s="7">
        <v>10</v>
      </c>
      <c r="N3073" s="7">
        <f>INDEX('Delivery Distances'!$B$6:$K$20,MATCH('Sales Summary_working sheet'!L3073,'Delivery Distances'!$A$6:$A$20,0),MATCH('Sales Summary_working sheet'!M3073,'Delivery Distances'!$B$5:$K$5,0))</f>
        <v>15</v>
      </c>
      <c r="O3073" s="7" cm="1">
        <f t="array" ref="O3073">_xlfn.XLOOKUP(L3073,'Delivery Distances'!$A$6:$A$20,_xlfn.XLOOKUP('Sales Summary_working sheet'!M3073,'Delivery Distances'!$B$5:$K$5,'Delivery Distances'!$B$6:$K$20))</f>
        <v>15</v>
      </c>
      <c r="P3073" s="7">
        <f t="shared" si="191"/>
        <v>14.5</v>
      </c>
    </row>
    <row r="3074" spans="1:16" ht="15.75" customHeight="1" x14ac:dyDescent="0.15">
      <c r="A3074" s="13">
        <v>44000</v>
      </c>
      <c r="B3074" s="19" t="s">
        <v>5354</v>
      </c>
      <c r="C3074" s="7" t="s">
        <v>2243</v>
      </c>
      <c r="D3074" s="14">
        <v>13</v>
      </c>
      <c r="E3074" s="14" t="str">
        <f>_xlfn.XLOOKUP(D3074,'Meal Info'!$A$4:$A$19,'Meal Info'!$B$4:$B$19)</f>
        <v>Breakfast</v>
      </c>
      <c r="F3074" s="14" t="str">
        <f>_xlfn.XLOOKUP(D3074,'Meal Info'!$A$4:$A$19,'Meal Info'!$C$4:$C$19)</f>
        <v>Pete</v>
      </c>
      <c r="G3074" s="7">
        <v>5.55</v>
      </c>
      <c r="H3074" s="7">
        <f t="shared" si="194"/>
        <v>0.55500000000000005</v>
      </c>
      <c r="I3074" s="7">
        <f t="shared" si="195"/>
        <v>6.1049999999999995</v>
      </c>
      <c r="J3074" s="7">
        <v>0.33</v>
      </c>
      <c r="K3074" s="7">
        <f t="shared" si="190"/>
        <v>1.8315000000000001</v>
      </c>
      <c r="L3074" s="7" t="s">
        <v>30</v>
      </c>
      <c r="M3074" s="7">
        <v>10</v>
      </c>
      <c r="N3074" s="7">
        <f>INDEX('Delivery Distances'!$B$6:$K$20,MATCH('Sales Summary_working sheet'!L3074,'Delivery Distances'!$A$6:$A$20,0),MATCH('Sales Summary_working sheet'!M3074,'Delivery Distances'!$B$5:$K$5,0))</f>
        <v>15</v>
      </c>
      <c r="O3074" s="7" cm="1">
        <f t="array" ref="O3074">_xlfn.XLOOKUP(L3074,'Delivery Distances'!$A$6:$A$20,_xlfn.XLOOKUP('Sales Summary_working sheet'!M3074,'Delivery Distances'!$B$5:$K$5,'Delivery Distances'!$B$6:$K$20))</f>
        <v>15</v>
      </c>
      <c r="P3074" s="7">
        <f t="shared" si="191"/>
        <v>14.5</v>
      </c>
    </row>
    <row r="3075" spans="1:16" ht="15.75" customHeight="1" x14ac:dyDescent="0.15">
      <c r="A3075" s="13">
        <v>44000</v>
      </c>
      <c r="B3075" s="19" t="s">
        <v>5354</v>
      </c>
      <c r="C3075" s="7" t="s">
        <v>4435</v>
      </c>
      <c r="D3075" s="14">
        <v>1</v>
      </c>
      <c r="E3075" s="14" t="str">
        <f>_xlfn.XLOOKUP(D3075,'Meal Info'!$A$4:$A$19,'Meal Info'!$B$4:$B$19)</f>
        <v>Salad</v>
      </c>
      <c r="F3075" s="14" t="str">
        <f>_xlfn.XLOOKUP(D3075,'Meal Info'!$A$4:$A$19,'Meal Info'!$C$4:$C$19)</f>
        <v>Pete</v>
      </c>
      <c r="G3075" s="7">
        <v>79.260000000000005</v>
      </c>
      <c r="H3075" s="7">
        <f t="shared" si="194"/>
        <v>7.926000000000001</v>
      </c>
      <c r="I3075" s="7">
        <f t="shared" si="195"/>
        <v>87.186000000000007</v>
      </c>
      <c r="J3075" s="7">
        <v>0.12</v>
      </c>
      <c r="K3075" s="7">
        <f t="shared" si="190"/>
        <v>9.5112000000000005</v>
      </c>
      <c r="L3075" s="7" t="s">
        <v>26</v>
      </c>
      <c r="M3075" s="7">
        <v>2</v>
      </c>
      <c r="N3075" s="7">
        <f>INDEX('Delivery Distances'!$B$6:$K$20,MATCH('Sales Summary_working sheet'!L3075,'Delivery Distances'!$A$6:$A$20,0),MATCH('Sales Summary_working sheet'!M3075,'Delivery Distances'!$B$5:$K$5,0))</f>
        <v>2</v>
      </c>
      <c r="O3075" s="7" cm="1">
        <f t="array" ref="O3075">_xlfn.XLOOKUP(L3075,'Delivery Distances'!$A$6:$A$20,_xlfn.XLOOKUP('Sales Summary_working sheet'!M3075,'Delivery Distances'!$B$5:$K$5,'Delivery Distances'!$B$6:$K$20))</f>
        <v>2</v>
      </c>
      <c r="P3075" s="7">
        <f t="shared" si="191"/>
        <v>6</v>
      </c>
    </row>
    <row r="3076" spans="1:16" ht="15.75" customHeight="1" x14ac:dyDescent="0.15">
      <c r="A3076" s="13">
        <v>44000</v>
      </c>
      <c r="B3076" s="19" t="s">
        <v>5354</v>
      </c>
      <c r="C3076" s="7" t="s">
        <v>1693</v>
      </c>
      <c r="D3076" s="14">
        <v>1</v>
      </c>
      <c r="E3076" s="14" t="str">
        <f>_xlfn.XLOOKUP(D3076,'Meal Info'!$A$4:$A$19,'Meal Info'!$B$4:$B$19)</f>
        <v>Salad</v>
      </c>
      <c r="F3076" s="14" t="str">
        <f>_xlfn.XLOOKUP(D3076,'Meal Info'!$A$4:$A$19,'Meal Info'!$C$4:$C$19)</f>
        <v>Pete</v>
      </c>
      <c r="G3076" s="7">
        <v>25.24</v>
      </c>
      <c r="H3076" s="7">
        <f t="shared" si="194"/>
        <v>2.524</v>
      </c>
      <c r="I3076" s="7">
        <f t="shared" si="195"/>
        <v>27.763999999999999</v>
      </c>
      <c r="J3076" s="7">
        <v>0.08</v>
      </c>
      <c r="K3076" s="7">
        <f t="shared" si="190"/>
        <v>2.0192000000000001</v>
      </c>
      <c r="L3076" s="7" t="s">
        <v>5083</v>
      </c>
      <c r="M3076" s="7">
        <v>7</v>
      </c>
      <c r="N3076" s="7">
        <f>INDEX('Delivery Distances'!$B$6:$K$20,MATCH('Sales Summary_working sheet'!L3076,'Delivery Distances'!$A$6:$A$20,0),MATCH('Sales Summary_working sheet'!M3076,'Delivery Distances'!$B$5:$K$5,0))</f>
        <v>3</v>
      </c>
      <c r="O3076" s="7" cm="1">
        <f t="array" ref="O3076">_xlfn.XLOOKUP(L3076,'Delivery Distances'!$A$6:$A$20,_xlfn.XLOOKUP('Sales Summary_working sheet'!M3076,'Delivery Distances'!$B$5:$K$5,'Delivery Distances'!$B$6:$K$20))</f>
        <v>3</v>
      </c>
      <c r="P3076" s="7">
        <f t="shared" si="191"/>
        <v>7</v>
      </c>
    </row>
    <row r="3077" spans="1:16" ht="15.75" customHeight="1" x14ac:dyDescent="0.15">
      <c r="A3077" s="13">
        <v>44000</v>
      </c>
      <c r="B3077" s="19" t="s">
        <v>5354</v>
      </c>
      <c r="C3077" s="7" t="s">
        <v>3901</v>
      </c>
      <c r="D3077" s="14">
        <v>1</v>
      </c>
      <c r="E3077" s="14" t="str">
        <f>_xlfn.XLOOKUP(D3077,'Meal Info'!$A$4:$A$19,'Meal Info'!$B$4:$B$19)</f>
        <v>Salad</v>
      </c>
      <c r="F3077" s="14" t="str">
        <f>_xlfn.XLOOKUP(D3077,'Meal Info'!$A$4:$A$19,'Meal Info'!$C$4:$C$19)</f>
        <v>Pete</v>
      </c>
      <c r="G3077" s="7">
        <v>26.62</v>
      </c>
      <c r="H3077" s="7">
        <f t="shared" si="194"/>
        <v>2.6620000000000004</v>
      </c>
      <c r="I3077" s="7">
        <f t="shared" si="195"/>
        <v>29.282</v>
      </c>
      <c r="J3077" s="7">
        <v>0.28000000000000003</v>
      </c>
      <c r="K3077" s="7">
        <f t="shared" ref="K3077:K3140" si="196">J3077*G3077</f>
        <v>7.4536000000000007</v>
      </c>
      <c r="L3077" s="7" t="s">
        <v>31</v>
      </c>
      <c r="M3077" s="7">
        <v>6</v>
      </c>
      <c r="N3077" s="7">
        <f>INDEX('Delivery Distances'!$B$6:$K$20,MATCH('Sales Summary_working sheet'!L3077,'Delivery Distances'!$A$6:$A$20,0),MATCH('Sales Summary_working sheet'!M3077,'Delivery Distances'!$B$5:$K$5,0))</f>
        <v>17</v>
      </c>
      <c r="O3077" s="7" cm="1">
        <f t="array" ref="O3077">_xlfn.XLOOKUP(L3077,'Delivery Distances'!$A$6:$A$20,_xlfn.XLOOKUP('Sales Summary_working sheet'!M3077,'Delivery Distances'!$B$5:$K$5,'Delivery Distances'!$B$6:$K$20))</f>
        <v>17</v>
      </c>
      <c r="P3077" s="7">
        <f t="shared" ref="P3077:P3140" si="197">IF(O3077&lt;=2, O3077*3, IF(O3077&lt;=6, 3*2 + (O3077-2)*1, 3*2 + 4*1 + (O3077-6)*0.5))</f>
        <v>15.5</v>
      </c>
    </row>
    <row r="3078" spans="1:16" ht="15.75" customHeight="1" x14ac:dyDescent="0.15">
      <c r="A3078" s="13">
        <v>44000</v>
      </c>
      <c r="B3078" s="19" t="s">
        <v>5354</v>
      </c>
      <c r="C3078" s="7" t="s">
        <v>3429</v>
      </c>
      <c r="D3078" s="14">
        <v>14</v>
      </c>
      <c r="E3078" s="14" t="str">
        <f>_xlfn.XLOOKUP(D3078,'Meal Info'!$A$4:$A$19,'Meal Info'!$B$4:$B$19)</f>
        <v>Red meat</v>
      </c>
      <c r="F3078" s="14" t="str">
        <f>_xlfn.XLOOKUP(D3078,'Meal Info'!$A$4:$A$19,'Meal Info'!$C$4:$C$19)</f>
        <v>Pete</v>
      </c>
      <c r="G3078" s="7">
        <v>85.26</v>
      </c>
      <c r="H3078" s="7">
        <f t="shared" si="194"/>
        <v>8.5260000000000016</v>
      </c>
      <c r="I3078" s="7">
        <f t="shared" si="195"/>
        <v>93.786000000000001</v>
      </c>
      <c r="J3078" s="7">
        <v>0.09</v>
      </c>
      <c r="K3078" s="7">
        <f t="shared" si="196"/>
        <v>7.6734</v>
      </c>
      <c r="L3078" s="7" t="s">
        <v>5082</v>
      </c>
      <c r="M3078" s="7">
        <v>4</v>
      </c>
      <c r="N3078" s="7">
        <f>INDEX('Delivery Distances'!$B$6:$K$20,MATCH('Sales Summary_working sheet'!L3078,'Delivery Distances'!$A$6:$A$20,0),MATCH('Sales Summary_working sheet'!M3078,'Delivery Distances'!$B$5:$K$5,0))</f>
        <v>2</v>
      </c>
      <c r="O3078" s="7" cm="1">
        <f t="array" ref="O3078">_xlfn.XLOOKUP(L3078,'Delivery Distances'!$A$6:$A$20,_xlfn.XLOOKUP('Sales Summary_working sheet'!M3078,'Delivery Distances'!$B$5:$K$5,'Delivery Distances'!$B$6:$K$20))</f>
        <v>2</v>
      </c>
      <c r="P3078" s="7">
        <f t="shared" si="197"/>
        <v>6</v>
      </c>
    </row>
    <row r="3079" spans="1:16" ht="15.75" customHeight="1" x14ac:dyDescent="0.15">
      <c r="A3079" s="13">
        <v>44000</v>
      </c>
      <c r="B3079" s="19" t="s">
        <v>5354</v>
      </c>
      <c r="C3079" s="7" t="s">
        <v>1370</v>
      </c>
      <c r="D3079" s="14">
        <v>1</v>
      </c>
      <c r="E3079" s="14" t="str">
        <f>_xlfn.XLOOKUP(D3079,'Meal Info'!$A$4:$A$19,'Meal Info'!$B$4:$B$19)</f>
        <v>Salad</v>
      </c>
      <c r="F3079" s="14" t="str">
        <f>_xlfn.XLOOKUP(D3079,'Meal Info'!$A$4:$A$19,'Meal Info'!$C$4:$C$19)</f>
        <v>Pete</v>
      </c>
      <c r="G3079" s="7">
        <v>38.770000000000003</v>
      </c>
      <c r="H3079" s="7">
        <f t="shared" si="194"/>
        <v>3.8770000000000007</v>
      </c>
      <c r="I3079" s="7">
        <f t="shared" si="195"/>
        <v>42.647000000000006</v>
      </c>
      <c r="J3079" s="7">
        <v>0.01</v>
      </c>
      <c r="K3079" s="7">
        <f t="shared" si="196"/>
        <v>0.38770000000000004</v>
      </c>
      <c r="L3079" s="7" t="s">
        <v>5082</v>
      </c>
      <c r="M3079" s="7">
        <v>8</v>
      </c>
      <c r="N3079" s="7">
        <f>INDEX('Delivery Distances'!$B$6:$K$20,MATCH('Sales Summary_working sheet'!L3079,'Delivery Distances'!$A$6:$A$20,0),MATCH('Sales Summary_working sheet'!M3079,'Delivery Distances'!$B$5:$K$5,0))</f>
        <v>1</v>
      </c>
      <c r="O3079" s="7" cm="1">
        <f t="array" ref="O3079">_xlfn.XLOOKUP(L3079,'Delivery Distances'!$A$6:$A$20,_xlfn.XLOOKUP('Sales Summary_working sheet'!M3079,'Delivery Distances'!$B$5:$K$5,'Delivery Distances'!$B$6:$K$20))</f>
        <v>1</v>
      </c>
      <c r="P3079" s="7">
        <f t="shared" si="197"/>
        <v>3</v>
      </c>
    </row>
    <row r="3080" spans="1:16" ht="15.75" customHeight="1" x14ac:dyDescent="0.15">
      <c r="A3080" s="13">
        <v>44000</v>
      </c>
      <c r="B3080" s="19" t="s">
        <v>5354</v>
      </c>
      <c r="C3080" s="7" t="s">
        <v>4185</v>
      </c>
      <c r="D3080" s="14">
        <v>14</v>
      </c>
      <c r="E3080" s="14" t="str">
        <f>_xlfn.XLOOKUP(D3080,'Meal Info'!$A$4:$A$19,'Meal Info'!$B$4:$B$19)</f>
        <v>Red meat</v>
      </c>
      <c r="F3080" s="14" t="str">
        <f>_xlfn.XLOOKUP(D3080,'Meal Info'!$A$4:$A$19,'Meal Info'!$C$4:$C$19)</f>
        <v>Pete</v>
      </c>
      <c r="G3080" s="7">
        <v>82.8</v>
      </c>
      <c r="H3080" s="7">
        <f t="shared" si="194"/>
        <v>8.2799999999999994</v>
      </c>
      <c r="I3080" s="7">
        <f t="shared" si="195"/>
        <v>91.08</v>
      </c>
      <c r="J3080" s="7">
        <v>0.05</v>
      </c>
      <c r="K3080" s="7">
        <f t="shared" si="196"/>
        <v>4.1399999999999997</v>
      </c>
      <c r="L3080" s="7" t="s">
        <v>5078</v>
      </c>
      <c r="M3080" s="7">
        <v>9</v>
      </c>
      <c r="N3080" s="7">
        <f>INDEX('Delivery Distances'!$B$6:$K$20,MATCH('Sales Summary_working sheet'!L3080,'Delivery Distances'!$A$6:$A$20,0),MATCH('Sales Summary_working sheet'!M3080,'Delivery Distances'!$B$5:$K$5,0))</f>
        <v>6</v>
      </c>
      <c r="O3080" s="7" cm="1">
        <f t="array" ref="O3080">_xlfn.XLOOKUP(L3080,'Delivery Distances'!$A$6:$A$20,_xlfn.XLOOKUP('Sales Summary_working sheet'!M3080,'Delivery Distances'!$B$5:$K$5,'Delivery Distances'!$B$6:$K$20))</f>
        <v>6</v>
      </c>
      <c r="P3080" s="7">
        <f t="shared" si="197"/>
        <v>10</v>
      </c>
    </row>
    <row r="3081" spans="1:16" ht="15.75" customHeight="1" x14ac:dyDescent="0.15">
      <c r="A3081" s="13">
        <v>44000</v>
      </c>
      <c r="B3081" s="19" t="s">
        <v>5354</v>
      </c>
      <c r="C3081" s="7" t="s">
        <v>3318</v>
      </c>
      <c r="D3081" s="14">
        <v>13</v>
      </c>
      <c r="E3081" s="14" t="str">
        <f>_xlfn.XLOOKUP(D3081,'Meal Info'!$A$4:$A$19,'Meal Info'!$B$4:$B$19)</f>
        <v>Breakfast</v>
      </c>
      <c r="F3081" s="14" t="str">
        <f>_xlfn.XLOOKUP(D3081,'Meal Info'!$A$4:$A$19,'Meal Info'!$C$4:$C$19)</f>
        <v>Pete</v>
      </c>
      <c r="G3081" s="7">
        <v>76.94</v>
      </c>
      <c r="H3081" s="7">
        <f t="shared" si="194"/>
        <v>7.694</v>
      </c>
      <c r="I3081" s="7">
        <f t="shared" si="195"/>
        <v>84.634</v>
      </c>
      <c r="J3081" s="7">
        <v>0.19</v>
      </c>
      <c r="K3081" s="7">
        <f t="shared" si="196"/>
        <v>14.618599999999999</v>
      </c>
      <c r="L3081" s="7" t="s">
        <v>5076</v>
      </c>
      <c r="M3081" s="7">
        <v>5</v>
      </c>
      <c r="N3081" s="7">
        <f>INDEX('Delivery Distances'!$B$6:$K$20,MATCH('Sales Summary_working sheet'!L3081,'Delivery Distances'!$A$6:$A$20,0),MATCH('Sales Summary_working sheet'!M3081,'Delivery Distances'!$B$5:$K$5,0))</f>
        <v>6</v>
      </c>
      <c r="O3081" s="7" cm="1">
        <f t="array" ref="O3081">_xlfn.XLOOKUP(L3081,'Delivery Distances'!$A$6:$A$20,_xlfn.XLOOKUP('Sales Summary_working sheet'!M3081,'Delivery Distances'!$B$5:$K$5,'Delivery Distances'!$B$6:$K$20))</f>
        <v>6</v>
      </c>
      <c r="P3081" s="7">
        <f t="shared" si="197"/>
        <v>10</v>
      </c>
    </row>
    <row r="3082" spans="1:16" ht="15.75" customHeight="1" x14ac:dyDescent="0.15">
      <c r="A3082" s="13">
        <v>44000</v>
      </c>
      <c r="B3082" s="19" t="s">
        <v>5354</v>
      </c>
      <c r="C3082" s="7" t="s">
        <v>796</v>
      </c>
      <c r="D3082" s="14">
        <v>14</v>
      </c>
      <c r="E3082" s="14" t="str">
        <f>_xlfn.XLOOKUP(D3082,'Meal Info'!$A$4:$A$19,'Meal Info'!$B$4:$B$19)</f>
        <v>Red meat</v>
      </c>
      <c r="F3082" s="14" t="str">
        <f>_xlfn.XLOOKUP(D3082,'Meal Info'!$A$4:$A$19,'Meal Info'!$C$4:$C$19)</f>
        <v>Pete</v>
      </c>
      <c r="G3082" s="7">
        <v>3.41</v>
      </c>
      <c r="H3082" s="7">
        <f t="shared" si="194"/>
        <v>0.34100000000000003</v>
      </c>
      <c r="I3082" s="7">
        <f t="shared" si="195"/>
        <v>3.7510000000000003</v>
      </c>
      <c r="J3082" s="7">
        <v>0.37</v>
      </c>
      <c r="K3082" s="7">
        <f t="shared" si="196"/>
        <v>1.2617</v>
      </c>
      <c r="L3082" s="7" t="s">
        <v>30</v>
      </c>
      <c r="M3082" s="7">
        <v>8</v>
      </c>
      <c r="N3082" s="7">
        <f>INDEX('Delivery Distances'!$B$6:$K$20,MATCH('Sales Summary_working sheet'!L3082,'Delivery Distances'!$A$6:$A$20,0),MATCH('Sales Summary_working sheet'!M3082,'Delivery Distances'!$B$5:$K$5,0))</f>
        <v>6</v>
      </c>
      <c r="O3082" s="7" cm="1">
        <f t="array" ref="O3082">_xlfn.XLOOKUP(L3082,'Delivery Distances'!$A$6:$A$20,_xlfn.XLOOKUP('Sales Summary_working sheet'!M3082,'Delivery Distances'!$B$5:$K$5,'Delivery Distances'!$B$6:$K$20))</f>
        <v>6</v>
      </c>
      <c r="P3082" s="7">
        <f t="shared" si="197"/>
        <v>10</v>
      </c>
    </row>
    <row r="3083" spans="1:16" ht="15.75" customHeight="1" x14ac:dyDescent="0.15">
      <c r="A3083" s="13">
        <v>44000</v>
      </c>
      <c r="B3083" s="19" t="s">
        <v>5355</v>
      </c>
      <c r="C3083" s="7" t="s">
        <v>2193</v>
      </c>
      <c r="D3083" s="14">
        <v>1</v>
      </c>
      <c r="E3083" s="14" t="str">
        <f>_xlfn.XLOOKUP(D3083,'Meal Info'!$A$4:$A$19,'Meal Info'!$B$4:$B$19)</f>
        <v>Salad</v>
      </c>
      <c r="F3083" s="14" t="str">
        <f>_xlfn.XLOOKUP(D3083,'Meal Info'!$A$4:$A$19,'Meal Info'!$C$4:$C$19)</f>
        <v>Pete</v>
      </c>
      <c r="G3083" s="7">
        <v>83.67</v>
      </c>
      <c r="H3083" s="7">
        <f t="shared" si="194"/>
        <v>8.3670000000000009</v>
      </c>
      <c r="I3083" s="7">
        <f t="shared" si="195"/>
        <v>92.037000000000006</v>
      </c>
      <c r="J3083" s="7">
        <v>0.39</v>
      </c>
      <c r="K3083" s="7">
        <f t="shared" si="196"/>
        <v>32.631300000000003</v>
      </c>
      <c r="L3083" s="7" t="s">
        <v>31</v>
      </c>
      <c r="M3083" s="7">
        <v>6</v>
      </c>
      <c r="N3083" s="7">
        <f>INDEX('Delivery Distances'!$B$6:$K$20,MATCH('Sales Summary_working sheet'!L3083,'Delivery Distances'!$A$6:$A$20,0),MATCH('Sales Summary_working sheet'!M3083,'Delivery Distances'!$B$5:$K$5,0))</f>
        <v>17</v>
      </c>
      <c r="O3083" s="7" cm="1">
        <f t="array" ref="O3083">_xlfn.XLOOKUP(L3083,'Delivery Distances'!$A$6:$A$20,_xlfn.XLOOKUP('Sales Summary_working sheet'!M3083,'Delivery Distances'!$B$5:$K$5,'Delivery Distances'!$B$6:$K$20))</f>
        <v>17</v>
      </c>
      <c r="P3083" s="7">
        <f t="shared" si="197"/>
        <v>15.5</v>
      </c>
    </row>
    <row r="3084" spans="1:16" ht="15.75" customHeight="1" x14ac:dyDescent="0.15">
      <c r="A3084" s="13">
        <v>44000</v>
      </c>
      <c r="B3084" s="19" t="s">
        <v>5355</v>
      </c>
      <c r="C3084" s="7" t="s">
        <v>2655</v>
      </c>
      <c r="D3084" s="14">
        <v>3</v>
      </c>
      <c r="E3084" s="14" t="str">
        <f>_xlfn.XLOOKUP(D3084,'Meal Info'!$A$4:$A$19,'Meal Info'!$B$4:$B$19)</f>
        <v>Fruits</v>
      </c>
      <c r="F3084" s="14" t="str">
        <f>_xlfn.XLOOKUP(D3084,'Meal Info'!$A$4:$A$19,'Meal Info'!$C$4:$C$19)</f>
        <v>Pete</v>
      </c>
      <c r="G3084" s="7">
        <v>91.17</v>
      </c>
      <c r="H3084" s="7">
        <f t="shared" si="194"/>
        <v>9.1170000000000009</v>
      </c>
      <c r="I3084" s="7">
        <f t="shared" si="195"/>
        <v>100.28700000000001</v>
      </c>
      <c r="J3084" s="7">
        <v>0.21</v>
      </c>
      <c r="K3084" s="7">
        <f t="shared" si="196"/>
        <v>19.145699999999998</v>
      </c>
      <c r="L3084" s="7" t="s">
        <v>5079</v>
      </c>
      <c r="M3084" s="7">
        <v>3</v>
      </c>
      <c r="N3084" s="7">
        <f>INDEX('Delivery Distances'!$B$6:$K$20,MATCH('Sales Summary_working sheet'!L3084,'Delivery Distances'!$A$6:$A$20,0),MATCH('Sales Summary_working sheet'!M3084,'Delivery Distances'!$B$5:$K$5,0))</f>
        <v>4</v>
      </c>
      <c r="O3084" s="7" cm="1">
        <f t="array" ref="O3084">_xlfn.XLOOKUP(L3084,'Delivery Distances'!$A$6:$A$20,_xlfn.XLOOKUP('Sales Summary_working sheet'!M3084,'Delivery Distances'!$B$5:$K$5,'Delivery Distances'!$B$6:$K$20))</f>
        <v>4</v>
      </c>
      <c r="P3084" s="7">
        <f t="shared" si="197"/>
        <v>8</v>
      </c>
    </row>
    <row r="3085" spans="1:16" ht="15.75" customHeight="1" x14ac:dyDescent="0.15">
      <c r="A3085" s="13">
        <v>44000</v>
      </c>
      <c r="B3085" s="19" t="s">
        <v>5355</v>
      </c>
      <c r="C3085" s="7" t="s">
        <v>1095</v>
      </c>
      <c r="D3085" s="14">
        <v>3</v>
      </c>
      <c r="E3085" s="14" t="str">
        <f>_xlfn.XLOOKUP(D3085,'Meal Info'!$A$4:$A$19,'Meal Info'!$B$4:$B$19)</f>
        <v>Fruits</v>
      </c>
      <c r="F3085" s="14" t="str">
        <f>_xlfn.XLOOKUP(D3085,'Meal Info'!$A$4:$A$19,'Meal Info'!$C$4:$C$19)</f>
        <v>Pete</v>
      </c>
      <c r="G3085" s="7">
        <v>7.69</v>
      </c>
      <c r="H3085" s="7">
        <f t="shared" si="194"/>
        <v>0.76900000000000013</v>
      </c>
      <c r="I3085" s="7">
        <f t="shared" si="195"/>
        <v>8.4589999999999996</v>
      </c>
      <c r="J3085" s="7">
        <v>0.23</v>
      </c>
      <c r="K3085" s="7">
        <f t="shared" si="196"/>
        <v>1.7687000000000002</v>
      </c>
      <c r="L3085" s="7" t="s">
        <v>5083</v>
      </c>
      <c r="M3085" s="7">
        <v>9</v>
      </c>
      <c r="N3085" s="7">
        <f>INDEX('Delivery Distances'!$B$6:$K$20,MATCH('Sales Summary_working sheet'!L3085,'Delivery Distances'!$A$6:$A$20,0),MATCH('Sales Summary_working sheet'!M3085,'Delivery Distances'!$B$5:$K$5,0))</f>
        <v>2</v>
      </c>
      <c r="O3085" s="7" cm="1">
        <f t="array" ref="O3085">_xlfn.XLOOKUP(L3085,'Delivery Distances'!$A$6:$A$20,_xlfn.XLOOKUP('Sales Summary_working sheet'!M3085,'Delivery Distances'!$B$5:$K$5,'Delivery Distances'!$B$6:$K$20))</f>
        <v>2</v>
      </c>
      <c r="P3085" s="7">
        <f t="shared" si="197"/>
        <v>6</v>
      </c>
    </row>
    <row r="3086" spans="1:16" ht="15.75" customHeight="1" x14ac:dyDescent="0.15">
      <c r="A3086" s="13">
        <v>44000</v>
      </c>
      <c r="B3086" s="19" t="s">
        <v>5355</v>
      </c>
      <c r="C3086" s="7" t="s">
        <v>1061</v>
      </c>
      <c r="D3086" s="14">
        <v>3</v>
      </c>
      <c r="E3086" s="14" t="str">
        <f>_xlfn.XLOOKUP(D3086,'Meal Info'!$A$4:$A$19,'Meal Info'!$B$4:$B$19)</f>
        <v>Fruits</v>
      </c>
      <c r="F3086" s="14" t="str">
        <f>_xlfn.XLOOKUP(D3086,'Meal Info'!$A$4:$A$19,'Meal Info'!$C$4:$C$19)</f>
        <v>Pete</v>
      </c>
      <c r="G3086" s="7">
        <v>18.91</v>
      </c>
      <c r="H3086" s="7">
        <f t="shared" si="194"/>
        <v>1.891</v>
      </c>
      <c r="I3086" s="7">
        <f t="shared" si="195"/>
        <v>20.801000000000002</v>
      </c>
      <c r="J3086" s="7">
        <v>0.24</v>
      </c>
      <c r="K3086" s="7">
        <f t="shared" si="196"/>
        <v>4.5384000000000002</v>
      </c>
      <c r="L3086" s="7" t="s">
        <v>29</v>
      </c>
      <c r="M3086" s="7">
        <v>3</v>
      </c>
      <c r="N3086" s="7">
        <f>INDEX('Delivery Distances'!$B$6:$K$20,MATCH('Sales Summary_working sheet'!L3086,'Delivery Distances'!$A$6:$A$20,0),MATCH('Sales Summary_working sheet'!M3086,'Delivery Distances'!$B$5:$K$5,0))</f>
        <v>9</v>
      </c>
      <c r="O3086" s="7" cm="1">
        <f t="array" ref="O3086">_xlfn.XLOOKUP(L3086,'Delivery Distances'!$A$6:$A$20,_xlfn.XLOOKUP('Sales Summary_working sheet'!M3086,'Delivery Distances'!$B$5:$K$5,'Delivery Distances'!$B$6:$K$20))</f>
        <v>9</v>
      </c>
      <c r="P3086" s="7">
        <f t="shared" si="197"/>
        <v>11.5</v>
      </c>
    </row>
    <row r="3087" spans="1:16" ht="15.75" customHeight="1" x14ac:dyDescent="0.15">
      <c r="A3087" s="13">
        <v>44000</v>
      </c>
      <c r="B3087" s="19" t="s">
        <v>5355</v>
      </c>
      <c r="C3087" s="7" t="s">
        <v>1925</v>
      </c>
      <c r="D3087" s="14">
        <v>13</v>
      </c>
      <c r="E3087" s="14" t="str">
        <f>_xlfn.XLOOKUP(D3087,'Meal Info'!$A$4:$A$19,'Meal Info'!$B$4:$B$19)</f>
        <v>Breakfast</v>
      </c>
      <c r="F3087" s="14" t="str">
        <f>_xlfn.XLOOKUP(D3087,'Meal Info'!$A$4:$A$19,'Meal Info'!$C$4:$C$19)</f>
        <v>Pete</v>
      </c>
      <c r="G3087" s="7">
        <v>7.53</v>
      </c>
      <c r="H3087" s="7">
        <f t="shared" si="194"/>
        <v>0.75300000000000011</v>
      </c>
      <c r="I3087" s="7">
        <f t="shared" si="195"/>
        <v>8.2830000000000013</v>
      </c>
      <c r="J3087" s="7">
        <v>0.03</v>
      </c>
      <c r="K3087" s="7">
        <f t="shared" si="196"/>
        <v>0.22589999999999999</v>
      </c>
      <c r="L3087" s="7" t="s">
        <v>31</v>
      </c>
      <c r="M3087" s="7">
        <v>6</v>
      </c>
      <c r="N3087" s="7">
        <f>INDEX('Delivery Distances'!$B$6:$K$20,MATCH('Sales Summary_working sheet'!L3087,'Delivery Distances'!$A$6:$A$20,0),MATCH('Sales Summary_working sheet'!M3087,'Delivery Distances'!$B$5:$K$5,0))</f>
        <v>17</v>
      </c>
      <c r="O3087" s="7" cm="1">
        <f t="array" ref="O3087">_xlfn.XLOOKUP(L3087,'Delivery Distances'!$A$6:$A$20,_xlfn.XLOOKUP('Sales Summary_working sheet'!M3087,'Delivery Distances'!$B$5:$K$5,'Delivery Distances'!$B$6:$K$20))</f>
        <v>17</v>
      </c>
      <c r="P3087" s="7">
        <f t="shared" si="197"/>
        <v>15.5</v>
      </c>
    </row>
    <row r="3088" spans="1:16" ht="15.75" customHeight="1" x14ac:dyDescent="0.15">
      <c r="A3088" s="13">
        <v>44000</v>
      </c>
      <c r="B3088" s="19" t="s">
        <v>5355</v>
      </c>
      <c r="C3088" s="7" t="s">
        <v>4227</v>
      </c>
      <c r="D3088" s="14">
        <v>3</v>
      </c>
      <c r="E3088" s="14" t="str">
        <f>_xlfn.XLOOKUP(D3088,'Meal Info'!$A$4:$A$19,'Meal Info'!$B$4:$B$19)</f>
        <v>Fruits</v>
      </c>
      <c r="F3088" s="14" t="str">
        <f>_xlfn.XLOOKUP(D3088,'Meal Info'!$A$4:$A$19,'Meal Info'!$C$4:$C$19)</f>
        <v>Pete</v>
      </c>
      <c r="G3088" s="7">
        <v>79.97</v>
      </c>
      <c r="H3088" s="7">
        <f t="shared" si="194"/>
        <v>7.9969999999999999</v>
      </c>
      <c r="I3088" s="7">
        <f t="shared" si="195"/>
        <v>87.966999999999999</v>
      </c>
      <c r="J3088" s="7">
        <v>0.14000000000000001</v>
      </c>
      <c r="K3088" s="7">
        <f t="shared" si="196"/>
        <v>11.1958</v>
      </c>
      <c r="L3088" s="7" t="s">
        <v>5078</v>
      </c>
      <c r="M3088" s="7">
        <v>8</v>
      </c>
      <c r="N3088" s="7">
        <f>INDEX('Delivery Distances'!$B$6:$K$20,MATCH('Sales Summary_working sheet'!L3088,'Delivery Distances'!$A$6:$A$20,0),MATCH('Sales Summary_working sheet'!M3088,'Delivery Distances'!$B$5:$K$5,0))</f>
        <v>5</v>
      </c>
      <c r="O3088" s="7" cm="1">
        <f t="array" ref="O3088">_xlfn.XLOOKUP(L3088,'Delivery Distances'!$A$6:$A$20,_xlfn.XLOOKUP('Sales Summary_working sheet'!M3088,'Delivery Distances'!$B$5:$K$5,'Delivery Distances'!$B$6:$K$20))</f>
        <v>5</v>
      </c>
      <c r="P3088" s="7">
        <f t="shared" si="197"/>
        <v>9</v>
      </c>
    </row>
    <row r="3089" spans="1:16" ht="15.75" customHeight="1" x14ac:dyDescent="0.15">
      <c r="A3089" s="13">
        <v>44000</v>
      </c>
      <c r="B3089" s="19" t="s">
        <v>5355</v>
      </c>
      <c r="C3089" s="7" t="s">
        <v>2930</v>
      </c>
      <c r="D3089" s="14">
        <v>1</v>
      </c>
      <c r="E3089" s="14" t="str">
        <f>_xlfn.XLOOKUP(D3089,'Meal Info'!$A$4:$A$19,'Meal Info'!$B$4:$B$19)</f>
        <v>Salad</v>
      </c>
      <c r="F3089" s="14" t="str">
        <f>_xlfn.XLOOKUP(D3089,'Meal Info'!$A$4:$A$19,'Meal Info'!$C$4:$C$19)</f>
        <v>Pete</v>
      </c>
      <c r="G3089" s="7">
        <v>76.66</v>
      </c>
      <c r="H3089" s="7">
        <f t="shared" si="194"/>
        <v>7.6660000000000004</v>
      </c>
      <c r="I3089" s="7">
        <f t="shared" si="195"/>
        <v>84.325999999999993</v>
      </c>
      <c r="J3089" s="7">
        <v>0.28000000000000003</v>
      </c>
      <c r="K3089" s="7">
        <f t="shared" si="196"/>
        <v>21.4648</v>
      </c>
      <c r="L3089" s="7" t="s">
        <v>5080</v>
      </c>
      <c r="M3089" s="7">
        <v>4</v>
      </c>
      <c r="N3089" s="7">
        <f>INDEX('Delivery Distances'!$B$6:$K$20,MATCH('Sales Summary_working sheet'!L3089,'Delivery Distances'!$A$6:$A$20,0),MATCH('Sales Summary_working sheet'!M3089,'Delivery Distances'!$B$5:$K$5,0))</f>
        <v>5</v>
      </c>
      <c r="O3089" s="7" cm="1">
        <f t="array" ref="O3089">_xlfn.XLOOKUP(L3089,'Delivery Distances'!$A$6:$A$20,_xlfn.XLOOKUP('Sales Summary_working sheet'!M3089,'Delivery Distances'!$B$5:$K$5,'Delivery Distances'!$B$6:$K$20))</f>
        <v>5</v>
      </c>
      <c r="P3089" s="7">
        <f t="shared" si="197"/>
        <v>9</v>
      </c>
    </row>
    <row r="3090" spans="1:16" ht="15.75" customHeight="1" x14ac:dyDescent="0.15">
      <c r="A3090" s="13">
        <v>44000</v>
      </c>
      <c r="B3090" s="19" t="s">
        <v>5355</v>
      </c>
      <c r="C3090" s="7" t="s">
        <v>1521</v>
      </c>
      <c r="D3090" s="14">
        <v>14</v>
      </c>
      <c r="E3090" s="14" t="str">
        <f>_xlfn.XLOOKUP(D3090,'Meal Info'!$A$4:$A$19,'Meal Info'!$B$4:$B$19)</f>
        <v>Red meat</v>
      </c>
      <c r="F3090" s="14" t="str">
        <f>_xlfn.XLOOKUP(D3090,'Meal Info'!$A$4:$A$19,'Meal Info'!$C$4:$C$19)</f>
        <v>Pete</v>
      </c>
      <c r="G3090" s="7">
        <v>80.16</v>
      </c>
      <c r="H3090" s="7">
        <f t="shared" si="194"/>
        <v>8.016</v>
      </c>
      <c r="I3090" s="7">
        <f t="shared" si="195"/>
        <v>88.176000000000002</v>
      </c>
      <c r="J3090" s="7">
        <v>0.11</v>
      </c>
      <c r="K3090" s="7">
        <f t="shared" si="196"/>
        <v>8.8176000000000005</v>
      </c>
      <c r="L3090" s="7" t="s">
        <v>5075</v>
      </c>
      <c r="M3090" s="7">
        <v>3</v>
      </c>
      <c r="N3090" s="7">
        <f>INDEX('Delivery Distances'!$B$6:$K$20,MATCH('Sales Summary_working sheet'!L3090,'Delivery Distances'!$A$6:$A$20,0),MATCH('Sales Summary_working sheet'!M3090,'Delivery Distances'!$B$5:$K$5,0))</f>
        <v>15</v>
      </c>
      <c r="O3090" s="7" cm="1">
        <f t="array" ref="O3090">_xlfn.XLOOKUP(L3090,'Delivery Distances'!$A$6:$A$20,_xlfn.XLOOKUP('Sales Summary_working sheet'!M3090,'Delivery Distances'!$B$5:$K$5,'Delivery Distances'!$B$6:$K$20))</f>
        <v>15</v>
      </c>
      <c r="P3090" s="7">
        <f t="shared" si="197"/>
        <v>14.5</v>
      </c>
    </row>
    <row r="3091" spans="1:16" ht="15.75" customHeight="1" x14ac:dyDescent="0.15">
      <c r="A3091" s="13">
        <v>44000</v>
      </c>
      <c r="B3091" s="19" t="s">
        <v>5355</v>
      </c>
      <c r="C3091" s="7" t="s">
        <v>2304</v>
      </c>
      <c r="D3091" s="14">
        <v>13</v>
      </c>
      <c r="E3091" s="14" t="str">
        <f>_xlfn.XLOOKUP(D3091,'Meal Info'!$A$4:$A$19,'Meal Info'!$B$4:$B$19)</f>
        <v>Breakfast</v>
      </c>
      <c r="F3091" s="14" t="str">
        <f>_xlfn.XLOOKUP(D3091,'Meal Info'!$A$4:$A$19,'Meal Info'!$C$4:$C$19)</f>
        <v>Pete</v>
      </c>
      <c r="G3091" s="7">
        <v>21.99</v>
      </c>
      <c r="H3091" s="7">
        <f t="shared" si="194"/>
        <v>2.1989999999999998</v>
      </c>
      <c r="I3091" s="7">
        <f t="shared" si="195"/>
        <v>24.189</v>
      </c>
      <c r="J3091" s="7">
        <v>0.31</v>
      </c>
      <c r="K3091" s="7">
        <f t="shared" si="196"/>
        <v>6.8168999999999995</v>
      </c>
      <c r="L3091" s="7" t="s">
        <v>5079</v>
      </c>
      <c r="M3091" s="7">
        <v>8</v>
      </c>
      <c r="N3091" s="7">
        <f>INDEX('Delivery Distances'!$B$6:$K$20,MATCH('Sales Summary_working sheet'!L3091,'Delivery Distances'!$A$6:$A$20,0),MATCH('Sales Summary_working sheet'!M3091,'Delivery Distances'!$B$5:$K$5,0))</f>
        <v>5</v>
      </c>
      <c r="O3091" s="7" cm="1">
        <f t="array" ref="O3091">_xlfn.XLOOKUP(L3091,'Delivery Distances'!$A$6:$A$20,_xlfn.XLOOKUP('Sales Summary_working sheet'!M3091,'Delivery Distances'!$B$5:$K$5,'Delivery Distances'!$B$6:$K$20))</f>
        <v>5</v>
      </c>
      <c r="P3091" s="7">
        <f t="shared" si="197"/>
        <v>9</v>
      </c>
    </row>
    <row r="3092" spans="1:16" ht="15.75" customHeight="1" x14ac:dyDescent="0.15">
      <c r="A3092" s="13">
        <v>44000</v>
      </c>
      <c r="B3092" s="19" t="s">
        <v>5355</v>
      </c>
      <c r="C3092" s="7" t="s">
        <v>1147</v>
      </c>
      <c r="D3092" s="14">
        <v>3</v>
      </c>
      <c r="E3092" s="14" t="str">
        <f>_xlfn.XLOOKUP(D3092,'Meal Info'!$A$4:$A$19,'Meal Info'!$B$4:$B$19)</f>
        <v>Fruits</v>
      </c>
      <c r="F3092" s="14" t="str">
        <f>_xlfn.XLOOKUP(D3092,'Meal Info'!$A$4:$A$19,'Meal Info'!$C$4:$C$19)</f>
        <v>Pete</v>
      </c>
      <c r="G3092" s="7">
        <v>5.13</v>
      </c>
      <c r="H3092" s="7">
        <f t="shared" si="194"/>
        <v>0.51300000000000001</v>
      </c>
      <c r="I3092" s="7">
        <f t="shared" si="195"/>
        <v>5.6429999999999998</v>
      </c>
      <c r="J3092" s="7">
        <v>0.27</v>
      </c>
      <c r="K3092" s="7">
        <f t="shared" si="196"/>
        <v>1.3851</v>
      </c>
      <c r="L3092" s="7" t="s">
        <v>31</v>
      </c>
      <c r="M3092" s="7">
        <v>5</v>
      </c>
      <c r="N3092" s="7">
        <f>INDEX('Delivery Distances'!$B$6:$K$20,MATCH('Sales Summary_working sheet'!L3092,'Delivery Distances'!$A$6:$A$20,0),MATCH('Sales Summary_working sheet'!M3092,'Delivery Distances'!$B$5:$K$5,0))</f>
        <v>3</v>
      </c>
      <c r="O3092" s="7" cm="1">
        <f t="array" ref="O3092">_xlfn.XLOOKUP(L3092,'Delivery Distances'!$A$6:$A$20,_xlfn.XLOOKUP('Sales Summary_working sheet'!M3092,'Delivery Distances'!$B$5:$K$5,'Delivery Distances'!$B$6:$K$20))</f>
        <v>3</v>
      </c>
      <c r="P3092" s="7">
        <f t="shared" si="197"/>
        <v>7</v>
      </c>
    </row>
    <row r="3093" spans="1:16" ht="15.75" customHeight="1" x14ac:dyDescent="0.15">
      <c r="A3093" s="13">
        <v>44000</v>
      </c>
      <c r="B3093" s="19" t="s">
        <v>5355</v>
      </c>
      <c r="C3093" s="7" t="s">
        <v>3596</v>
      </c>
      <c r="D3093" s="14">
        <v>14</v>
      </c>
      <c r="E3093" s="14" t="str">
        <f>_xlfn.XLOOKUP(D3093,'Meal Info'!$A$4:$A$19,'Meal Info'!$B$4:$B$19)</f>
        <v>Red meat</v>
      </c>
      <c r="F3093" s="14" t="str">
        <f>_xlfn.XLOOKUP(D3093,'Meal Info'!$A$4:$A$19,'Meal Info'!$C$4:$C$19)</f>
        <v>Pete</v>
      </c>
      <c r="G3093" s="7">
        <v>44.95</v>
      </c>
      <c r="H3093" s="7">
        <f t="shared" si="194"/>
        <v>4.4950000000000001</v>
      </c>
      <c r="I3093" s="7">
        <f t="shared" si="195"/>
        <v>49.445</v>
      </c>
      <c r="J3093" s="7">
        <v>0.11</v>
      </c>
      <c r="K3093" s="7">
        <f t="shared" si="196"/>
        <v>4.9445000000000006</v>
      </c>
      <c r="L3093" s="7" t="s">
        <v>27</v>
      </c>
      <c r="M3093" s="7">
        <v>5</v>
      </c>
      <c r="N3093" s="7">
        <f>INDEX('Delivery Distances'!$B$6:$K$20,MATCH('Sales Summary_working sheet'!L3093,'Delivery Distances'!$A$6:$A$20,0),MATCH('Sales Summary_working sheet'!M3093,'Delivery Distances'!$B$5:$K$5,0))</f>
        <v>14</v>
      </c>
      <c r="O3093" s="7" cm="1">
        <f t="array" ref="O3093">_xlfn.XLOOKUP(L3093,'Delivery Distances'!$A$6:$A$20,_xlfn.XLOOKUP('Sales Summary_working sheet'!M3093,'Delivery Distances'!$B$5:$K$5,'Delivery Distances'!$B$6:$K$20))</f>
        <v>14</v>
      </c>
      <c r="P3093" s="7">
        <f t="shared" si="197"/>
        <v>14</v>
      </c>
    </row>
    <row r="3094" spans="1:16" ht="15.75" customHeight="1" x14ac:dyDescent="0.15">
      <c r="A3094" s="13">
        <v>44000</v>
      </c>
      <c r="B3094" s="19" t="s">
        <v>5355</v>
      </c>
      <c r="C3094" s="7" t="s">
        <v>968</v>
      </c>
      <c r="D3094" s="14">
        <v>14</v>
      </c>
      <c r="E3094" s="14" t="str">
        <f>_xlfn.XLOOKUP(D3094,'Meal Info'!$A$4:$A$19,'Meal Info'!$B$4:$B$19)</f>
        <v>Red meat</v>
      </c>
      <c r="F3094" s="14" t="str">
        <f>_xlfn.XLOOKUP(D3094,'Meal Info'!$A$4:$A$19,'Meal Info'!$C$4:$C$19)</f>
        <v>Pete</v>
      </c>
      <c r="G3094" s="7">
        <v>2.63</v>
      </c>
      <c r="H3094" s="7">
        <f t="shared" si="194"/>
        <v>0.26300000000000001</v>
      </c>
      <c r="I3094" s="7">
        <f t="shared" si="195"/>
        <v>2.8929999999999998</v>
      </c>
      <c r="J3094" s="7">
        <v>0.33</v>
      </c>
      <c r="K3094" s="7">
        <f t="shared" si="196"/>
        <v>0.8679</v>
      </c>
      <c r="L3094" s="7" t="s">
        <v>5081</v>
      </c>
      <c r="M3094" s="7">
        <v>9</v>
      </c>
      <c r="N3094" s="7">
        <f>INDEX('Delivery Distances'!$B$6:$K$20,MATCH('Sales Summary_working sheet'!L3094,'Delivery Distances'!$A$6:$A$20,0),MATCH('Sales Summary_working sheet'!M3094,'Delivery Distances'!$B$5:$K$5,0))</f>
        <v>1</v>
      </c>
      <c r="O3094" s="7" cm="1">
        <f t="array" ref="O3094">_xlfn.XLOOKUP(L3094,'Delivery Distances'!$A$6:$A$20,_xlfn.XLOOKUP('Sales Summary_working sheet'!M3094,'Delivery Distances'!$B$5:$K$5,'Delivery Distances'!$B$6:$K$20))</f>
        <v>1</v>
      </c>
      <c r="P3094" s="7">
        <f t="shared" si="197"/>
        <v>3</v>
      </c>
    </row>
    <row r="3095" spans="1:16" ht="15.75" customHeight="1" x14ac:dyDescent="0.15">
      <c r="A3095" s="13">
        <v>44000</v>
      </c>
      <c r="B3095" s="19" t="s">
        <v>5355</v>
      </c>
      <c r="C3095" s="7" t="s">
        <v>4018</v>
      </c>
      <c r="D3095" s="14">
        <v>13</v>
      </c>
      <c r="E3095" s="14" t="str">
        <f>_xlfn.XLOOKUP(D3095,'Meal Info'!$A$4:$A$19,'Meal Info'!$B$4:$B$19)</f>
        <v>Breakfast</v>
      </c>
      <c r="F3095" s="14" t="str">
        <f>_xlfn.XLOOKUP(D3095,'Meal Info'!$A$4:$A$19,'Meal Info'!$C$4:$C$19)</f>
        <v>Pete</v>
      </c>
      <c r="G3095" s="7">
        <v>40.89</v>
      </c>
      <c r="H3095" s="7">
        <f t="shared" si="194"/>
        <v>4.0890000000000004</v>
      </c>
      <c r="I3095" s="7">
        <f t="shared" si="195"/>
        <v>44.978999999999999</v>
      </c>
      <c r="J3095" s="7">
        <v>0.09</v>
      </c>
      <c r="K3095" s="7">
        <f t="shared" si="196"/>
        <v>3.6800999999999999</v>
      </c>
      <c r="L3095" s="7" t="s">
        <v>29</v>
      </c>
      <c r="M3095" s="7">
        <v>6</v>
      </c>
      <c r="N3095" s="7">
        <f>INDEX('Delivery Distances'!$B$6:$K$20,MATCH('Sales Summary_working sheet'!L3095,'Delivery Distances'!$A$6:$A$20,0),MATCH('Sales Summary_working sheet'!M3095,'Delivery Distances'!$B$5:$K$5,0))</f>
        <v>2</v>
      </c>
      <c r="O3095" s="7" cm="1">
        <f t="array" ref="O3095">_xlfn.XLOOKUP(L3095,'Delivery Distances'!$A$6:$A$20,_xlfn.XLOOKUP('Sales Summary_working sheet'!M3095,'Delivery Distances'!$B$5:$K$5,'Delivery Distances'!$B$6:$K$20))</f>
        <v>2</v>
      </c>
      <c r="P3095" s="7">
        <f t="shared" si="197"/>
        <v>6</v>
      </c>
    </row>
    <row r="3096" spans="1:16" ht="15.75" customHeight="1" x14ac:dyDescent="0.15">
      <c r="A3096" s="13">
        <v>44000</v>
      </c>
      <c r="B3096" s="19" t="s">
        <v>5355</v>
      </c>
      <c r="C3096" s="7" t="s">
        <v>1485</v>
      </c>
      <c r="D3096" s="14">
        <v>3</v>
      </c>
      <c r="E3096" s="14" t="str">
        <f>_xlfn.XLOOKUP(D3096,'Meal Info'!$A$4:$A$19,'Meal Info'!$B$4:$B$19)</f>
        <v>Fruits</v>
      </c>
      <c r="F3096" s="14" t="str">
        <f>_xlfn.XLOOKUP(D3096,'Meal Info'!$A$4:$A$19,'Meal Info'!$C$4:$C$19)</f>
        <v>Pete</v>
      </c>
      <c r="G3096" s="7">
        <v>68.64</v>
      </c>
      <c r="H3096" s="7">
        <f t="shared" si="194"/>
        <v>6.8640000000000008</v>
      </c>
      <c r="I3096" s="7">
        <f t="shared" si="195"/>
        <v>75.504000000000005</v>
      </c>
      <c r="J3096" s="7">
        <v>0.38</v>
      </c>
      <c r="K3096" s="7">
        <f t="shared" si="196"/>
        <v>26.083200000000001</v>
      </c>
      <c r="L3096" s="7" t="s">
        <v>5080</v>
      </c>
      <c r="M3096" s="7">
        <v>3</v>
      </c>
      <c r="N3096" s="7">
        <f>INDEX('Delivery Distances'!$B$6:$K$20,MATCH('Sales Summary_working sheet'!L3096,'Delivery Distances'!$A$6:$A$20,0),MATCH('Sales Summary_working sheet'!M3096,'Delivery Distances'!$B$5:$K$5,0))</f>
        <v>5</v>
      </c>
      <c r="O3096" s="7" cm="1">
        <f t="array" ref="O3096">_xlfn.XLOOKUP(L3096,'Delivery Distances'!$A$6:$A$20,_xlfn.XLOOKUP('Sales Summary_working sheet'!M3096,'Delivery Distances'!$B$5:$K$5,'Delivery Distances'!$B$6:$K$20))</f>
        <v>5</v>
      </c>
      <c r="P3096" s="7">
        <f t="shared" si="197"/>
        <v>9</v>
      </c>
    </row>
    <row r="3097" spans="1:16" ht="15.75" customHeight="1" x14ac:dyDescent="0.15">
      <c r="A3097" s="13">
        <v>44000</v>
      </c>
      <c r="B3097" s="19" t="s">
        <v>5355</v>
      </c>
      <c r="C3097" s="7" t="s">
        <v>760</v>
      </c>
      <c r="D3097" s="14">
        <v>14</v>
      </c>
      <c r="E3097" s="14" t="str">
        <f>_xlfn.XLOOKUP(D3097,'Meal Info'!$A$4:$A$19,'Meal Info'!$B$4:$B$19)</f>
        <v>Red meat</v>
      </c>
      <c r="F3097" s="14" t="str">
        <f>_xlfn.XLOOKUP(D3097,'Meal Info'!$A$4:$A$19,'Meal Info'!$C$4:$C$19)</f>
        <v>Pete</v>
      </c>
      <c r="G3097" s="7">
        <v>0.57999999999999996</v>
      </c>
      <c r="H3097" s="7">
        <f t="shared" si="194"/>
        <v>5.7999999999999996E-2</v>
      </c>
      <c r="I3097" s="7">
        <f t="shared" si="195"/>
        <v>0.6379999999999999</v>
      </c>
      <c r="J3097" s="7">
        <v>0.3</v>
      </c>
      <c r="K3097" s="7">
        <f t="shared" si="196"/>
        <v>0.17399999999999999</v>
      </c>
      <c r="L3097" s="7" t="s">
        <v>5083</v>
      </c>
      <c r="M3097" s="7">
        <v>1</v>
      </c>
      <c r="N3097" s="7">
        <f>INDEX('Delivery Distances'!$B$6:$K$20,MATCH('Sales Summary_working sheet'!L3097,'Delivery Distances'!$A$6:$A$20,0),MATCH('Sales Summary_working sheet'!M3097,'Delivery Distances'!$B$5:$K$5,0))</f>
        <v>3</v>
      </c>
      <c r="O3097" s="7" cm="1">
        <f t="array" ref="O3097">_xlfn.XLOOKUP(L3097,'Delivery Distances'!$A$6:$A$20,_xlfn.XLOOKUP('Sales Summary_working sheet'!M3097,'Delivery Distances'!$B$5:$K$5,'Delivery Distances'!$B$6:$K$20))</f>
        <v>3</v>
      </c>
      <c r="P3097" s="7">
        <f t="shared" si="197"/>
        <v>7</v>
      </c>
    </row>
    <row r="3098" spans="1:16" ht="15.75" customHeight="1" x14ac:dyDescent="0.15">
      <c r="A3098" s="13">
        <v>44000</v>
      </c>
      <c r="B3098" s="19" t="s">
        <v>5355</v>
      </c>
      <c r="C3098" s="7" t="s">
        <v>1243</v>
      </c>
      <c r="D3098" s="14">
        <v>1</v>
      </c>
      <c r="E3098" s="14" t="str">
        <f>_xlfn.XLOOKUP(D3098,'Meal Info'!$A$4:$A$19,'Meal Info'!$B$4:$B$19)</f>
        <v>Salad</v>
      </c>
      <c r="F3098" s="14" t="str">
        <f>_xlfn.XLOOKUP(D3098,'Meal Info'!$A$4:$A$19,'Meal Info'!$C$4:$C$19)</f>
        <v>Pete</v>
      </c>
      <c r="G3098" s="7">
        <v>64.349999999999994</v>
      </c>
      <c r="H3098" s="7">
        <f t="shared" si="194"/>
        <v>6.4349999999999996</v>
      </c>
      <c r="I3098" s="7">
        <f t="shared" si="195"/>
        <v>70.784999999999997</v>
      </c>
      <c r="J3098" s="7">
        <v>0.12</v>
      </c>
      <c r="K3098" s="7">
        <f t="shared" si="196"/>
        <v>7.7219999999999986</v>
      </c>
      <c r="L3098" s="7" t="s">
        <v>5080</v>
      </c>
      <c r="M3098" s="7">
        <v>7</v>
      </c>
      <c r="N3098" s="7">
        <f>INDEX('Delivery Distances'!$B$6:$K$20,MATCH('Sales Summary_working sheet'!L3098,'Delivery Distances'!$A$6:$A$20,0),MATCH('Sales Summary_working sheet'!M3098,'Delivery Distances'!$B$5:$K$5,0))</f>
        <v>1</v>
      </c>
      <c r="O3098" s="7" cm="1">
        <f t="array" ref="O3098">_xlfn.XLOOKUP(L3098,'Delivery Distances'!$A$6:$A$20,_xlfn.XLOOKUP('Sales Summary_working sheet'!M3098,'Delivery Distances'!$B$5:$K$5,'Delivery Distances'!$B$6:$K$20))</f>
        <v>1</v>
      </c>
      <c r="P3098" s="7">
        <f t="shared" si="197"/>
        <v>3</v>
      </c>
    </row>
    <row r="3099" spans="1:16" ht="15.75" customHeight="1" x14ac:dyDescent="0.15">
      <c r="A3099" s="13">
        <v>44000</v>
      </c>
      <c r="B3099" s="19" t="s">
        <v>5355</v>
      </c>
      <c r="C3099" s="7" t="s">
        <v>2149</v>
      </c>
      <c r="D3099" s="14">
        <v>1</v>
      </c>
      <c r="E3099" s="14" t="str">
        <f>_xlfn.XLOOKUP(D3099,'Meal Info'!$A$4:$A$19,'Meal Info'!$B$4:$B$19)</f>
        <v>Salad</v>
      </c>
      <c r="F3099" s="14" t="str">
        <f>_xlfn.XLOOKUP(D3099,'Meal Info'!$A$4:$A$19,'Meal Info'!$C$4:$C$19)</f>
        <v>Pete</v>
      </c>
      <c r="G3099" s="7">
        <v>82.9</v>
      </c>
      <c r="H3099" s="7">
        <f t="shared" si="194"/>
        <v>8.2900000000000009</v>
      </c>
      <c r="I3099" s="7">
        <f t="shared" si="195"/>
        <v>91.190000000000012</v>
      </c>
      <c r="J3099" s="7">
        <v>0.21</v>
      </c>
      <c r="K3099" s="7">
        <f t="shared" si="196"/>
        <v>17.408999999999999</v>
      </c>
      <c r="L3099" s="7" t="s">
        <v>5082</v>
      </c>
      <c r="M3099" s="7">
        <v>2</v>
      </c>
      <c r="N3099" s="7">
        <f>INDEX('Delivery Distances'!$B$6:$K$20,MATCH('Sales Summary_working sheet'!L3099,'Delivery Distances'!$A$6:$A$20,0),MATCH('Sales Summary_working sheet'!M3099,'Delivery Distances'!$B$5:$K$5,0))</f>
        <v>3</v>
      </c>
      <c r="O3099" s="7" cm="1">
        <f t="array" ref="O3099">_xlfn.XLOOKUP(L3099,'Delivery Distances'!$A$6:$A$20,_xlfn.XLOOKUP('Sales Summary_working sheet'!M3099,'Delivery Distances'!$B$5:$K$5,'Delivery Distances'!$B$6:$K$20))</f>
        <v>3</v>
      </c>
      <c r="P3099" s="7">
        <f t="shared" si="197"/>
        <v>7</v>
      </c>
    </row>
    <row r="3100" spans="1:16" ht="15.75" customHeight="1" x14ac:dyDescent="0.15">
      <c r="A3100" s="13">
        <v>44000</v>
      </c>
      <c r="B3100" s="19" t="s">
        <v>5355</v>
      </c>
      <c r="C3100" s="7" t="s">
        <v>3935</v>
      </c>
      <c r="D3100" s="14">
        <v>3</v>
      </c>
      <c r="E3100" s="14" t="str">
        <f>_xlfn.XLOOKUP(D3100,'Meal Info'!$A$4:$A$19,'Meal Info'!$B$4:$B$19)</f>
        <v>Fruits</v>
      </c>
      <c r="F3100" s="14" t="str">
        <f>_xlfn.XLOOKUP(D3100,'Meal Info'!$A$4:$A$19,'Meal Info'!$C$4:$C$19)</f>
        <v>Pete</v>
      </c>
      <c r="G3100" s="7">
        <v>8.42</v>
      </c>
      <c r="H3100" s="7">
        <f t="shared" ref="H3100:H3163" si="198">G3100*10%</f>
        <v>0.84200000000000008</v>
      </c>
      <c r="I3100" s="7">
        <f t="shared" ref="I3100:I3163" si="199">G3100+H3100</f>
        <v>9.2620000000000005</v>
      </c>
      <c r="J3100" s="7">
        <v>0.11</v>
      </c>
      <c r="K3100" s="7">
        <f t="shared" si="196"/>
        <v>0.92620000000000002</v>
      </c>
      <c r="L3100" s="7" t="s">
        <v>28</v>
      </c>
      <c r="M3100" s="7">
        <v>9</v>
      </c>
      <c r="N3100" s="7">
        <f>INDEX('Delivery Distances'!$B$6:$K$20,MATCH('Sales Summary_working sheet'!L3100,'Delivery Distances'!$A$6:$A$20,0),MATCH('Sales Summary_working sheet'!M3100,'Delivery Distances'!$B$5:$K$5,0))</f>
        <v>8</v>
      </c>
      <c r="O3100" s="7" cm="1">
        <f t="array" ref="O3100">_xlfn.XLOOKUP(L3100,'Delivery Distances'!$A$6:$A$20,_xlfn.XLOOKUP('Sales Summary_working sheet'!M3100,'Delivery Distances'!$B$5:$K$5,'Delivery Distances'!$B$6:$K$20))</f>
        <v>8</v>
      </c>
      <c r="P3100" s="7">
        <f t="shared" si="197"/>
        <v>11</v>
      </c>
    </row>
    <row r="3101" spans="1:16" ht="15.75" customHeight="1" x14ac:dyDescent="0.15">
      <c r="A3101" s="13">
        <v>44000</v>
      </c>
      <c r="B3101" s="19" t="s">
        <v>5355</v>
      </c>
      <c r="C3101" s="7" t="s">
        <v>677</v>
      </c>
      <c r="D3101" s="14">
        <v>3</v>
      </c>
      <c r="E3101" s="14" t="str">
        <f>_xlfn.XLOOKUP(D3101,'Meal Info'!$A$4:$A$19,'Meal Info'!$B$4:$B$19)</f>
        <v>Fruits</v>
      </c>
      <c r="F3101" s="14" t="str">
        <f>_xlfn.XLOOKUP(D3101,'Meal Info'!$A$4:$A$19,'Meal Info'!$C$4:$C$19)</f>
        <v>Pete</v>
      </c>
      <c r="G3101" s="7">
        <v>62.68</v>
      </c>
      <c r="H3101" s="7">
        <f t="shared" si="198"/>
        <v>6.2680000000000007</v>
      </c>
      <c r="I3101" s="7">
        <f t="shared" si="199"/>
        <v>68.948000000000008</v>
      </c>
      <c r="J3101" s="7">
        <v>0.37</v>
      </c>
      <c r="K3101" s="7">
        <f t="shared" si="196"/>
        <v>23.191600000000001</v>
      </c>
      <c r="L3101" s="7" t="s">
        <v>5080</v>
      </c>
      <c r="M3101" s="7">
        <v>3</v>
      </c>
      <c r="N3101" s="7">
        <f>INDEX('Delivery Distances'!$B$6:$K$20,MATCH('Sales Summary_working sheet'!L3101,'Delivery Distances'!$A$6:$A$20,0),MATCH('Sales Summary_working sheet'!M3101,'Delivery Distances'!$B$5:$K$5,0))</f>
        <v>5</v>
      </c>
      <c r="O3101" s="7" cm="1">
        <f t="array" ref="O3101">_xlfn.XLOOKUP(L3101,'Delivery Distances'!$A$6:$A$20,_xlfn.XLOOKUP('Sales Summary_working sheet'!M3101,'Delivery Distances'!$B$5:$K$5,'Delivery Distances'!$B$6:$K$20))</f>
        <v>5</v>
      </c>
      <c r="P3101" s="7">
        <f t="shared" si="197"/>
        <v>9</v>
      </c>
    </row>
    <row r="3102" spans="1:16" ht="15.75" customHeight="1" x14ac:dyDescent="0.15">
      <c r="A3102" s="13">
        <v>44000</v>
      </c>
      <c r="B3102" s="19" t="s">
        <v>5355</v>
      </c>
      <c r="C3102" s="7" t="s">
        <v>1258</v>
      </c>
      <c r="D3102" s="14">
        <v>13</v>
      </c>
      <c r="E3102" s="14" t="str">
        <f>_xlfn.XLOOKUP(D3102,'Meal Info'!$A$4:$A$19,'Meal Info'!$B$4:$B$19)</f>
        <v>Breakfast</v>
      </c>
      <c r="F3102" s="14" t="str">
        <f>_xlfn.XLOOKUP(D3102,'Meal Info'!$A$4:$A$19,'Meal Info'!$C$4:$C$19)</f>
        <v>Pete</v>
      </c>
      <c r="G3102" s="7">
        <v>81.16</v>
      </c>
      <c r="H3102" s="7">
        <f t="shared" si="198"/>
        <v>8.1159999999999997</v>
      </c>
      <c r="I3102" s="7">
        <f t="shared" si="199"/>
        <v>89.275999999999996</v>
      </c>
      <c r="J3102" s="7">
        <v>0.32</v>
      </c>
      <c r="K3102" s="7">
        <f t="shared" si="196"/>
        <v>25.9712</v>
      </c>
      <c r="L3102" s="7" t="s">
        <v>30</v>
      </c>
      <c r="M3102" s="7">
        <v>2</v>
      </c>
      <c r="N3102" s="7">
        <f>INDEX('Delivery Distances'!$B$6:$K$20,MATCH('Sales Summary_working sheet'!L3102,'Delivery Distances'!$A$6:$A$20,0),MATCH('Sales Summary_working sheet'!M3102,'Delivery Distances'!$B$5:$K$5,0))</f>
        <v>12</v>
      </c>
      <c r="O3102" s="7" cm="1">
        <f t="array" ref="O3102">_xlfn.XLOOKUP(L3102,'Delivery Distances'!$A$6:$A$20,_xlfn.XLOOKUP('Sales Summary_working sheet'!M3102,'Delivery Distances'!$B$5:$K$5,'Delivery Distances'!$B$6:$K$20))</f>
        <v>12</v>
      </c>
      <c r="P3102" s="7">
        <f t="shared" si="197"/>
        <v>13</v>
      </c>
    </row>
    <row r="3103" spans="1:16" ht="15.75" customHeight="1" x14ac:dyDescent="0.15">
      <c r="A3103" s="13">
        <v>44000</v>
      </c>
      <c r="B3103" s="19" t="s">
        <v>5356</v>
      </c>
      <c r="C3103" s="7" t="s">
        <v>1167</v>
      </c>
      <c r="D3103" s="14">
        <v>3</v>
      </c>
      <c r="E3103" s="14" t="str">
        <f>_xlfn.XLOOKUP(D3103,'Meal Info'!$A$4:$A$19,'Meal Info'!$B$4:$B$19)</f>
        <v>Fruits</v>
      </c>
      <c r="F3103" s="14" t="str">
        <f>_xlfn.XLOOKUP(D3103,'Meal Info'!$A$4:$A$19,'Meal Info'!$C$4:$C$19)</f>
        <v>Pete</v>
      </c>
      <c r="G3103" s="7">
        <v>72.3</v>
      </c>
      <c r="H3103" s="7">
        <f t="shared" si="198"/>
        <v>7.23</v>
      </c>
      <c r="I3103" s="7">
        <f t="shared" si="199"/>
        <v>79.53</v>
      </c>
      <c r="J3103" s="7">
        <v>0.21</v>
      </c>
      <c r="K3103" s="7">
        <f t="shared" si="196"/>
        <v>15.182999999999998</v>
      </c>
      <c r="L3103" s="7" t="s">
        <v>5075</v>
      </c>
      <c r="M3103" s="7">
        <v>1</v>
      </c>
      <c r="N3103" s="7">
        <f>INDEX('Delivery Distances'!$B$6:$K$20,MATCH('Sales Summary_working sheet'!L3103,'Delivery Distances'!$A$6:$A$20,0),MATCH('Sales Summary_working sheet'!M3103,'Delivery Distances'!$B$5:$K$5,0))</f>
        <v>3</v>
      </c>
      <c r="O3103" s="7" cm="1">
        <f t="array" ref="O3103">_xlfn.XLOOKUP(L3103,'Delivery Distances'!$A$6:$A$20,_xlfn.XLOOKUP('Sales Summary_working sheet'!M3103,'Delivery Distances'!$B$5:$K$5,'Delivery Distances'!$B$6:$K$20))</f>
        <v>3</v>
      </c>
      <c r="P3103" s="7">
        <f t="shared" si="197"/>
        <v>7</v>
      </c>
    </row>
    <row r="3104" spans="1:16" ht="15.75" customHeight="1" x14ac:dyDescent="0.15">
      <c r="A3104" s="13">
        <v>44000</v>
      </c>
      <c r="B3104" s="19" t="s">
        <v>5356</v>
      </c>
      <c r="C3104" s="7" t="s">
        <v>5005</v>
      </c>
      <c r="D3104" s="14">
        <v>1</v>
      </c>
      <c r="E3104" s="14" t="str">
        <f>_xlfn.XLOOKUP(D3104,'Meal Info'!$A$4:$A$19,'Meal Info'!$B$4:$B$19)</f>
        <v>Salad</v>
      </c>
      <c r="F3104" s="14" t="str">
        <f>_xlfn.XLOOKUP(D3104,'Meal Info'!$A$4:$A$19,'Meal Info'!$C$4:$C$19)</f>
        <v>Pete</v>
      </c>
      <c r="G3104" s="7">
        <v>66.48</v>
      </c>
      <c r="H3104" s="7">
        <f t="shared" si="198"/>
        <v>6.6480000000000006</v>
      </c>
      <c r="I3104" s="7">
        <f t="shared" si="199"/>
        <v>73.128</v>
      </c>
      <c r="J3104" s="7">
        <v>0.19</v>
      </c>
      <c r="K3104" s="7">
        <f t="shared" si="196"/>
        <v>12.631200000000002</v>
      </c>
      <c r="L3104" s="7" t="s">
        <v>5083</v>
      </c>
      <c r="M3104" s="7">
        <v>5</v>
      </c>
      <c r="N3104" s="7">
        <f>INDEX('Delivery Distances'!$B$6:$K$20,MATCH('Sales Summary_working sheet'!L3104,'Delivery Distances'!$A$6:$A$20,0),MATCH('Sales Summary_working sheet'!M3104,'Delivery Distances'!$B$5:$K$5,0))</f>
        <v>1</v>
      </c>
      <c r="O3104" s="7" cm="1">
        <f t="array" ref="O3104">_xlfn.XLOOKUP(L3104,'Delivery Distances'!$A$6:$A$20,_xlfn.XLOOKUP('Sales Summary_working sheet'!M3104,'Delivery Distances'!$B$5:$K$5,'Delivery Distances'!$B$6:$K$20))</f>
        <v>1</v>
      </c>
      <c r="P3104" s="7">
        <f t="shared" si="197"/>
        <v>3</v>
      </c>
    </row>
    <row r="3105" spans="1:16" ht="15.75" customHeight="1" x14ac:dyDescent="0.15">
      <c r="A3105" s="13">
        <v>44000</v>
      </c>
      <c r="B3105" s="19" t="s">
        <v>5356</v>
      </c>
      <c r="C3105" s="7" t="s">
        <v>1156</v>
      </c>
      <c r="D3105" s="14">
        <v>14</v>
      </c>
      <c r="E3105" s="14" t="str">
        <f>_xlfn.XLOOKUP(D3105,'Meal Info'!$A$4:$A$19,'Meal Info'!$B$4:$B$19)</f>
        <v>Red meat</v>
      </c>
      <c r="F3105" s="14" t="str">
        <f>_xlfn.XLOOKUP(D3105,'Meal Info'!$A$4:$A$19,'Meal Info'!$C$4:$C$19)</f>
        <v>Pete</v>
      </c>
      <c r="G3105" s="7">
        <v>48.65</v>
      </c>
      <c r="H3105" s="7">
        <f t="shared" si="198"/>
        <v>4.8650000000000002</v>
      </c>
      <c r="I3105" s="7">
        <f t="shared" si="199"/>
        <v>53.515000000000001</v>
      </c>
      <c r="J3105" s="7">
        <v>0.14000000000000001</v>
      </c>
      <c r="K3105" s="7">
        <f t="shared" si="196"/>
        <v>6.8110000000000008</v>
      </c>
      <c r="L3105" s="7" t="s">
        <v>5077</v>
      </c>
      <c r="M3105" s="7">
        <v>7</v>
      </c>
      <c r="N3105" s="7">
        <f>INDEX('Delivery Distances'!$B$6:$K$20,MATCH('Sales Summary_working sheet'!L3105,'Delivery Distances'!$A$6:$A$20,0),MATCH('Sales Summary_working sheet'!M3105,'Delivery Distances'!$B$5:$K$5,0))</f>
        <v>1</v>
      </c>
      <c r="O3105" s="7" cm="1">
        <f t="array" ref="O3105">_xlfn.XLOOKUP(L3105,'Delivery Distances'!$A$6:$A$20,_xlfn.XLOOKUP('Sales Summary_working sheet'!M3105,'Delivery Distances'!$B$5:$K$5,'Delivery Distances'!$B$6:$K$20))</f>
        <v>1</v>
      </c>
      <c r="P3105" s="7">
        <f t="shared" si="197"/>
        <v>3</v>
      </c>
    </row>
    <row r="3106" spans="1:16" ht="15.75" customHeight="1" x14ac:dyDescent="0.15">
      <c r="A3106" s="13">
        <v>44000</v>
      </c>
      <c r="B3106" s="19" t="s">
        <v>5356</v>
      </c>
      <c r="C3106" s="7" t="s">
        <v>3811</v>
      </c>
      <c r="D3106" s="14">
        <v>13</v>
      </c>
      <c r="E3106" s="14" t="str">
        <f>_xlfn.XLOOKUP(D3106,'Meal Info'!$A$4:$A$19,'Meal Info'!$B$4:$B$19)</f>
        <v>Breakfast</v>
      </c>
      <c r="F3106" s="14" t="str">
        <f>_xlfn.XLOOKUP(D3106,'Meal Info'!$A$4:$A$19,'Meal Info'!$C$4:$C$19)</f>
        <v>Pete</v>
      </c>
      <c r="G3106" s="7">
        <v>69.02</v>
      </c>
      <c r="H3106" s="7">
        <f t="shared" si="198"/>
        <v>6.9020000000000001</v>
      </c>
      <c r="I3106" s="7">
        <f t="shared" si="199"/>
        <v>75.921999999999997</v>
      </c>
      <c r="J3106" s="7">
        <v>0.24</v>
      </c>
      <c r="K3106" s="7">
        <f t="shared" si="196"/>
        <v>16.564799999999998</v>
      </c>
      <c r="L3106" s="7" t="s">
        <v>5078</v>
      </c>
      <c r="M3106" s="7">
        <v>5</v>
      </c>
      <c r="N3106" s="7">
        <f>INDEX('Delivery Distances'!$B$6:$K$20,MATCH('Sales Summary_working sheet'!L3106,'Delivery Distances'!$A$6:$A$20,0),MATCH('Sales Summary_working sheet'!M3106,'Delivery Distances'!$B$5:$K$5,0))</f>
        <v>5</v>
      </c>
      <c r="O3106" s="7" cm="1">
        <f t="array" ref="O3106">_xlfn.XLOOKUP(L3106,'Delivery Distances'!$A$6:$A$20,_xlfn.XLOOKUP('Sales Summary_working sheet'!M3106,'Delivery Distances'!$B$5:$K$5,'Delivery Distances'!$B$6:$K$20))</f>
        <v>5</v>
      </c>
      <c r="P3106" s="7">
        <f t="shared" si="197"/>
        <v>9</v>
      </c>
    </row>
    <row r="3107" spans="1:16" ht="15.75" customHeight="1" x14ac:dyDescent="0.15">
      <c r="A3107" s="13">
        <v>44000</v>
      </c>
      <c r="B3107" s="19" t="s">
        <v>5356</v>
      </c>
      <c r="C3107" s="7" t="s">
        <v>420</v>
      </c>
      <c r="D3107" s="14">
        <v>13</v>
      </c>
      <c r="E3107" s="14" t="str">
        <f>_xlfn.XLOOKUP(D3107,'Meal Info'!$A$4:$A$19,'Meal Info'!$B$4:$B$19)</f>
        <v>Breakfast</v>
      </c>
      <c r="F3107" s="14" t="str">
        <f>_xlfn.XLOOKUP(D3107,'Meal Info'!$A$4:$A$19,'Meal Info'!$C$4:$C$19)</f>
        <v>Pete</v>
      </c>
      <c r="G3107" s="7">
        <v>46.69</v>
      </c>
      <c r="H3107" s="7">
        <f t="shared" si="198"/>
        <v>4.6689999999999996</v>
      </c>
      <c r="I3107" s="7">
        <f t="shared" si="199"/>
        <v>51.358999999999995</v>
      </c>
      <c r="J3107" s="7">
        <v>0.35</v>
      </c>
      <c r="K3107" s="7">
        <f t="shared" si="196"/>
        <v>16.3415</v>
      </c>
      <c r="L3107" s="7" t="s">
        <v>5082</v>
      </c>
      <c r="M3107" s="7">
        <v>9</v>
      </c>
      <c r="N3107" s="7">
        <f>INDEX('Delivery Distances'!$B$6:$K$20,MATCH('Sales Summary_working sheet'!L3107,'Delivery Distances'!$A$6:$A$20,0),MATCH('Sales Summary_working sheet'!M3107,'Delivery Distances'!$B$5:$K$5,0))</f>
        <v>2</v>
      </c>
      <c r="O3107" s="7" cm="1">
        <f t="array" ref="O3107">_xlfn.XLOOKUP(L3107,'Delivery Distances'!$A$6:$A$20,_xlfn.XLOOKUP('Sales Summary_working sheet'!M3107,'Delivery Distances'!$B$5:$K$5,'Delivery Distances'!$B$6:$K$20))</f>
        <v>2</v>
      </c>
      <c r="P3107" s="7">
        <f t="shared" si="197"/>
        <v>6</v>
      </c>
    </row>
    <row r="3108" spans="1:16" ht="15.75" customHeight="1" x14ac:dyDescent="0.15">
      <c r="A3108" s="13">
        <v>44000</v>
      </c>
      <c r="B3108" s="19" t="s">
        <v>5356</v>
      </c>
      <c r="C3108" s="7" t="s">
        <v>3858</v>
      </c>
      <c r="D3108" s="14">
        <v>1</v>
      </c>
      <c r="E3108" s="14" t="str">
        <f>_xlfn.XLOOKUP(D3108,'Meal Info'!$A$4:$A$19,'Meal Info'!$B$4:$B$19)</f>
        <v>Salad</v>
      </c>
      <c r="F3108" s="14" t="str">
        <f>_xlfn.XLOOKUP(D3108,'Meal Info'!$A$4:$A$19,'Meal Info'!$C$4:$C$19)</f>
        <v>Pete</v>
      </c>
      <c r="G3108" s="7">
        <v>45.52</v>
      </c>
      <c r="H3108" s="7">
        <f t="shared" si="198"/>
        <v>4.5520000000000005</v>
      </c>
      <c r="I3108" s="7">
        <f t="shared" si="199"/>
        <v>50.072000000000003</v>
      </c>
      <c r="J3108" s="7">
        <v>0.03</v>
      </c>
      <c r="K3108" s="7">
        <f t="shared" si="196"/>
        <v>1.3656000000000001</v>
      </c>
      <c r="L3108" s="7" t="s">
        <v>27</v>
      </c>
      <c r="M3108" s="7">
        <v>7</v>
      </c>
      <c r="N3108" s="7">
        <f>INDEX('Delivery Distances'!$B$6:$K$20,MATCH('Sales Summary_working sheet'!L3108,'Delivery Distances'!$A$6:$A$20,0),MATCH('Sales Summary_working sheet'!M3108,'Delivery Distances'!$B$5:$K$5,0))</f>
        <v>14</v>
      </c>
      <c r="O3108" s="7" cm="1">
        <f t="array" ref="O3108">_xlfn.XLOOKUP(L3108,'Delivery Distances'!$A$6:$A$20,_xlfn.XLOOKUP('Sales Summary_working sheet'!M3108,'Delivery Distances'!$B$5:$K$5,'Delivery Distances'!$B$6:$K$20))</f>
        <v>14</v>
      </c>
      <c r="P3108" s="7">
        <f t="shared" si="197"/>
        <v>14</v>
      </c>
    </row>
    <row r="3109" spans="1:16" ht="15.75" customHeight="1" x14ac:dyDescent="0.15">
      <c r="A3109" s="13">
        <v>44000</v>
      </c>
      <c r="B3109" s="19" t="s">
        <v>5356</v>
      </c>
      <c r="C3109" s="7" t="s">
        <v>2079</v>
      </c>
      <c r="D3109" s="14">
        <v>3</v>
      </c>
      <c r="E3109" s="14" t="str">
        <f>_xlfn.XLOOKUP(D3109,'Meal Info'!$A$4:$A$19,'Meal Info'!$B$4:$B$19)</f>
        <v>Fruits</v>
      </c>
      <c r="F3109" s="14" t="str">
        <f>_xlfn.XLOOKUP(D3109,'Meal Info'!$A$4:$A$19,'Meal Info'!$C$4:$C$19)</f>
        <v>Pete</v>
      </c>
      <c r="G3109" s="7">
        <v>58.81</v>
      </c>
      <c r="H3109" s="7">
        <f t="shared" si="198"/>
        <v>5.8810000000000002</v>
      </c>
      <c r="I3109" s="7">
        <f t="shared" si="199"/>
        <v>64.691000000000003</v>
      </c>
      <c r="J3109" s="7">
        <v>0.39</v>
      </c>
      <c r="K3109" s="7">
        <f t="shared" si="196"/>
        <v>22.9359</v>
      </c>
      <c r="L3109" s="7" t="s">
        <v>5078</v>
      </c>
      <c r="M3109" s="7">
        <v>6</v>
      </c>
      <c r="N3109" s="7">
        <f>INDEX('Delivery Distances'!$B$6:$K$20,MATCH('Sales Summary_working sheet'!L3109,'Delivery Distances'!$A$6:$A$20,0),MATCH('Sales Summary_working sheet'!M3109,'Delivery Distances'!$B$5:$K$5,0))</f>
        <v>5</v>
      </c>
      <c r="O3109" s="7" cm="1">
        <f t="array" ref="O3109">_xlfn.XLOOKUP(L3109,'Delivery Distances'!$A$6:$A$20,_xlfn.XLOOKUP('Sales Summary_working sheet'!M3109,'Delivery Distances'!$B$5:$K$5,'Delivery Distances'!$B$6:$K$20))</f>
        <v>5</v>
      </c>
      <c r="P3109" s="7">
        <f t="shared" si="197"/>
        <v>9</v>
      </c>
    </row>
    <row r="3110" spans="1:16" ht="15.75" customHeight="1" x14ac:dyDescent="0.15">
      <c r="A3110" s="13">
        <v>44000</v>
      </c>
      <c r="B3110" s="19" t="s">
        <v>5356</v>
      </c>
      <c r="C3110" s="7" t="s">
        <v>5040</v>
      </c>
      <c r="D3110" s="14">
        <v>14</v>
      </c>
      <c r="E3110" s="14" t="str">
        <f>_xlfn.XLOOKUP(D3110,'Meal Info'!$A$4:$A$19,'Meal Info'!$B$4:$B$19)</f>
        <v>Red meat</v>
      </c>
      <c r="F3110" s="14" t="str">
        <f>_xlfn.XLOOKUP(D3110,'Meal Info'!$A$4:$A$19,'Meal Info'!$C$4:$C$19)</f>
        <v>Pete</v>
      </c>
      <c r="G3110" s="7">
        <v>85.68</v>
      </c>
      <c r="H3110" s="7">
        <f t="shared" si="198"/>
        <v>8.5680000000000014</v>
      </c>
      <c r="I3110" s="7">
        <f t="shared" si="199"/>
        <v>94.248000000000005</v>
      </c>
      <c r="J3110" s="7">
        <v>0.34</v>
      </c>
      <c r="K3110" s="7">
        <f t="shared" si="196"/>
        <v>29.131200000000003</v>
      </c>
      <c r="L3110" s="7" t="s">
        <v>5083</v>
      </c>
      <c r="M3110" s="7">
        <v>10</v>
      </c>
      <c r="N3110" s="7">
        <f>INDEX('Delivery Distances'!$B$6:$K$20,MATCH('Sales Summary_working sheet'!L3110,'Delivery Distances'!$A$6:$A$20,0),MATCH('Sales Summary_working sheet'!M3110,'Delivery Distances'!$B$5:$K$5,0))</f>
        <v>2</v>
      </c>
      <c r="O3110" s="7" cm="1">
        <f t="array" ref="O3110">_xlfn.XLOOKUP(L3110,'Delivery Distances'!$A$6:$A$20,_xlfn.XLOOKUP('Sales Summary_working sheet'!M3110,'Delivery Distances'!$B$5:$K$5,'Delivery Distances'!$B$6:$K$20))</f>
        <v>2</v>
      </c>
      <c r="P3110" s="7">
        <f t="shared" si="197"/>
        <v>6</v>
      </c>
    </row>
    <row r="3111" spans="1:16" ht="15.75" customHeight="1" x14ac:dyDescent="0.15">
      <c r="A3111" s="13">
        <v>44000</v>
      </c>
      <c r="B3111" s="19" t="s">
        <v>5356</v>
      </c>
      <c r="C3111" s="7" t="s">
        <v>1389</v>
      </c>
      <c r="D3111" s="14">
        <v>14</v>
      </c>
      <c r="E3111" s="14" t="str">
        <f>_xlfn.XLOOKUP(D3111,'Meal Info'!$A$4:$A$19,'Meal Info'!$B$4:$B$19)</f>
        <v>Red meat</v>
      </c>
      <c r="F3111" s="14" t="str">
        <f>_xlfn.XLOOKUP(D3111,'Meal Info'!$A$4:$A$19,'Meal Info'!$C$4:$C$19)</f>
        <v>Pete</v>
      </c>
      <c r="G3111" s="7">
        <v>38.33</v>
      </c>
      <c r="H3111" s="7">
        <f t="shared" si="198"/>
        <v>3.8330000000000002</v>
      </c>
      <c r="I3111" s="7">
        <f t="shared" si="199"/>
        <v>42.162999999999997</v>
      </c>
      <c r="J3111" s="7">
        <v>0.38</v>
      </c>
      <c r="K3111" s="7">
        <f t="shared" si="196"/>
        <v>14.5654</v>
      </c>
      <c r="L3111" s="7" t="s">
        <v>5076</v>
      </c>
      <c r="M3111" s="7">
        <v>4</v>
      </c>
      <c r="N3111" s="7">
        <f>INDEX('Delivery Distances'!$B$6:$K$20,MATCH('Sales Summary_working sheet'!L3111,'Delivery Distances'!$A$6:$A$20,0),MATCH('Sales Summary_working sheet'!M3111,'Delivery Distances'!$B$5:$K$5,0))</f>
        <v>11</v>
      </c>
      <c r="O3111" s="7" cm="1">
        <f t="array" ref="O3111">_xlfn.XLOOKUP(L3111,'Delivery Distances'!$A$6:$A$20,_xlfn.XLOOKUP('Sales Summary_working sheet'!M3111,'Delivery Distances'!$B$5:$K$5,'Delivery Distances'!$B$6:$K$20))</f>
        <v>11</v>
      </c>
      <c r="P3111" s="7">
        <f t="shared" si="197"/>
        <v>12.5</v>
      </c>
    </row>
    <row r="3112" spans="1:16" ht="15.75" customHeight="1" x14ac:dyDescent="0.15">
      <c r="A3112" s="13">
        <v>44000</v>
      </c>
      <c r="B3112" s="19" t="s">
        <v>5356</v>
      </c>
      <c r="C3112" s="7" t="s">
        <v>589</v>
      </c>
      <c r="D3112" s="14">
        <v>1</v>
      </c>
      <c r="E3112" s="14" t="str">
        <f>_xlfn.XLOOKUP(D3112,'Meal Info'!$A$4:$A$19,'Meal Info'!$B$4:$B$19)</f>
        <v>Salad</v>
      </c>
      <c r="F3112" s="14" t="str">
        <f>_xlfn.XLOOKUP(D3112,'Meal Info'!$A$4:$A$19,'Meal Info'!$C$4:$C$19)</f>
        <v>Pete</v>
      </c>
      <c r="G3112" s="7">
        <v>15.32</v>
      </c>
      <c r="H3112" s="7">
        <f t="shared" si="198"/>
        <v>1.532</v>
      </c>
      <c r="I3112" s="7">
        <f t="shared" si="199"/>
        <v>16.852</v>
      </c>
      <c r="J3112" s="7">
        <v>0.32</v>
      </c>
      <c r="K3112" s="7">
        <f t="shared" si="196"/>
        <v>4.9024000000000001</v>
      </c>
      <c r="L3112" s="7" t="s">
        <v>5082</v>
      </c>
      <c r="M3112" s="7">
        <v>3</v>
      </c>
      <c r="N3112" s="7">
        <f>INDEX('Delivery Distances'!$B$6:$K$20,MATCH('Sales Summary_working sheet'!L3112,'Delivery Distances'!$A$6:$A$20,0),MATCH('Sales Summary_working sheet'!M3112,'Delivery Distances'!$B$5:$K$5,0))</f>
        <v>3</v>
      </c>
      <c r="O3112" s="7" cm="1">
        <f t="array" ref="O3112">_xlfn.XLOOKUP(L3112,'Delivery Distances'!$A$6:$A$20,_xlfn.XLOOKUP('Sales Summary_working sheet'!M3112,'Delivery Distances'!$B$5:$K$5,'Delivery Distances'!$B$6:$K$20))</f>
        <v>3</v>
      </c>
      <c r="P3112" s="7">
        <f t="shared" si="197"/>
        <v>7</v>
      </c>
    </row>
    <row r="3113" spans="1:16" ht="15.75" customHeight="1" x14ac:dyDescent="0.15">
      <c r="A3113" s="13">
        <v>44000</v>
      </c>
      <c r="B3113" s="19" t="s">
        <v>5356</v>
      </c>
      <c r="C3113" s="7" t="s">
        <v>3310</v>
      </c>
      <c r="D3113" s="14">
        <v>13</v>
      </c>
      <c r="E3113" s="14" t="str">
        <f>_xlfn.XLOOKUP(D3113,'Meal Info'!$A$4:$A$19,'Meal Info'!$B$4:$B$19)</f>
        <v>Breakfast</v>
      </c>
      <c r="F3113" s="14" t="str">
        <f>_xlfn.XLOOKUP(D3113,'Meal Info'!$A$4:$A$19,'Meal Info'!$C$4:$C$19)</f>
        <v>Pete</v>
      </c>
      <c r="G3113" s="7">
        <v>14.02</v>
      </c>
      <c r="H3113" s="7">
        <f t="shared" si="198"/>
        <v>1.4020000000000001</v>
      </c>
      <c r="I3113" s="7">
        <f t="shared" si="199"/>
        <v>15.422000000000001</v>
      </c>
      <c r="J3113" s="7">
        <v>0.22</v>
      </c>
      <c r="K3113" s="7">
        <f t="shared" si="196"/>
        <v>3.0844</v>
      </c>
      <c r="L3113" s="7" t="s">
        <v>29</v>
      </c>
      <c r="M3113" s="7">
        <v>8</v>
      </c>
      <c r="N3113" s="7">
        <f>INDEX('Delivery Distances'!$B$6:$K$20,MATCH('Sales Summary_working sheet'!L3113,'Delivery Distances'!$A$6:$A$20,0),MATCH('Sales Summary_working sheet'!M3113,'Delivery Distances'!$B$5:$K$5,0))</f>
        <v>3</v>
      </c>
      <c r="O3113" s="7" cm="1">
        <f t="array" ref="O3113">_xlfn.XLOOKUP(L3113,'Delivery Distances'!$A$6:$A$20,_xlfn.XLOOKUP('Sales Summary_working sheet'!M3113,'Delivery Distances'!$B$5:$K$5,'Delivery Distances'!$B$6:$K$20))</f>
        <v>3</v>
      </c>
      <c r="P3113" s="7">
        <f t="shared" si="197"/>
        <v>7</v>
      </c>
    </row>
    <row r="3114" spans="1:16" ht="15.75" customHeight="1" x14ac:dyDescent="0.15">
      <c r="A3114" s="13">
        <v>44000</v>
      </c>
      <c r="B3114" s="19" t="s">
        <v>5356</v>
      </c>
      <c r="C3114" s="7" t="s">
        <v>998</v>
      </c>
      <c r="D3114" s="14">
        <v>3</v>
      </c>
      <c r="E3114" s="14" t="str">
        <f>_xlfn.XLOOKUP(D3114,'Meal Info'!$A$4:$A$19,'Meal Info'!$B$4:$B$19)</f>
        <v>Fruits</v>
      </c>
      <c r="F3114" s="14" t="str">
        <f>_xlfn.XLOOKUP(D3114,'Meal Info'!$A$4:$A$19,'Meal Info'!$C$4:$C$19)</f>
        <v>Pete</v>
      </c>
      <c r="G3114" s="7">
        <v>32.79</v>
      </c>
      <c r="H3114" s="7">
        <f t="shared" si="198"/>
        <v>3.2789999999999999</v>
      </c>
      <c r="I3114" s="7">
        <f t="shared" si="199"/>
        <v>36.069000000000003</v>
      </c>
      <c r="J3114" s="7">
        <v>0.26</v>
      </c>
      <c r="K3114" s="7">
        <f t="shared" si="196"/>
        <v>8.5253999999999994</v>
      </c>
      <c r="L3114" s="7" t="s">
        <v>29</v>
      </c>
      <c r="M3114" s="7">
        <v>8</v>
      </c>
      <c r="N3114" s="7">
        <f>INDEX('Delivery Distances'!$B$6:$K$20,MATCH('Sales Summary_working sheet'!L3114,'Delivery Distances'!$A$6:$A$20,0),MATCH('Sales Summary_working sheet'!M3114,'Delivery Distances'!$B$5:$K$5,0))</f>
        <v>3</v>
      </c>
      <c r="O3114" s="7" cm="1">
        <f t="array" ref="O3114">_xlfn.XLOOKUP(L3114,'Delivery Distances'!$A$6:$A$20,_xlfn.XLOOKUP('Sales Summary_working sheet'!M3114,'Delivery Distances'!$B$5:$K$5,'Delivery Distances'!$B$6:$K$20))</f>
        <v>3</v>
      </c>
      <c r="P3114" s="7">
        <f t="shared" si="197"/>
        <v>7</v>
      </c>
    </row>
    <row r="3115" spans="1:16" ht="15.75" customHeight="1" x14ac:dyDescent="0.15">
      <c r="A3115" s="13">
        <v>44000</v>
      </c>
      <c r="B3115" s="19" t="s">
        <v>5356</v>
      </c>
      <c r="C3115" s="7" t="s">
        <v>56</v>
      </c>
      <c r="D3115" s="14">
        <v>14</v>
      </c>
      <c r="E3115" s="14" t="str">
        <f>_xlfn.XLOOKUP(D3115,'Meal Info'!$A$4:$A$19,'Meal Info'!$B$4:$B$19)</f>
        <v>Red meat</v>
      </c>
      <c r="F3115" s="14" t="str">
        <f>_xlfn.XLOOKUP(D3115,'Meal Info'!$A$4:$A$19,'Meal Info'!$C$4:$C$19)</f>
        <v>Pete</v>
      </c>
      <c r="G3115" s="7">
        <v>81.52</v>
      </c>
      <c r="H3115" s="7">
        <f t="shared" si="198"/>
        <v>8.1519999999999992</v>
      </c>
      <c r="I3115" s="7">
        <f t="shared" si="199"/>
        <v>89.671999999999997</v>
      </c>
      <c r="J3115" s="7">
        <v>0.37</v>
      </c>
      <c r="K3115" s="7">
        <f t="shared" si="196"/>
        <v>30.162399999999998</v>
      </c>
      <c r="L3115" s="7" t="s">
        <v>28</v>
      </c>
      <c r="M3115" s="7">
        <v>5</v>
      </c>
      <c r="N3115" s="7">
        <f>INDEX('Delivery Distances'!$B$6:$K$20,MATCH('Sales Summary_working sheet'!L3115,'Delivery Distances'!$A$6:$A$20,0),MATCH('Sales Summary_working sheet'!M3115,'Delivery Distances'!$B$5:$K$5,0))</f>
        <v>11</v>
      </c>
      <c r="O3115" s="7" cm="1">
        <f t="array" ref="O3115">_xlfn.XLOOKUP(L3115,'Delivery Distances'!$A$6:$A$20,_xlfn.XLOOKUP('Sales Summary_working sheet'!M3115,'Delivery Distances'!$B$5:$K$5,'Delivery Distances'!$B$6:$K$20))</f>
        <v>11</v>
      </c>
      <c r="P3115" s="7">
        <f t="shared" si="197"/>
        <v>12.5</v>
      </c>
    </row>
    <row r="3116" spans="1:16" ht="15.75" customHeight="1" x14ac:dyDescent="0.15">
      <c r="A3116" s="13">
        <v>44000</v>
      </c>
      <c r="B3116" s="19" t="s">
        <v>5356</v>
      </c>
      <c r="C3116" s="7" t="s">
        <v>3887</v>
      </c>
      <c r="D3116" s="14">
        <v>3</v>
      </c>
      <c r="E3116" s="14" t="str">
        <f>_xlfn.XLOOKUP(D3116,'Meal Info'!$A$4:$A$19,'Meal Info'!$B$4:$B$19)</f>
        <v>Fruits</v>
      </c>
      <c r="F3116" s="14" t="str">
        <f>_xlfn.XLOOKUP(D3116,'Meal Info'!$A$4:$A$19,'Meal Info'!$C$4:$C$19)</f>
        <v>Pete</v>
      </c>
      <c r="G3116" s="7">
        <v>53.32</v>
      </c>
      <c r="H3116" s="7">
        <f t="shared" si="198"/>
        <v>5.3320000000000007</v>
      </c>
      <c r="I3116" s="7">
        <f t="shared" si="199"/>
        <v>58.652000000000001</v>
      </c>
      <c r="J3116" s="7">
        <v>0.36</v>
      </c>
      <c r="K3116" s="7">
        <f t="shared" si="196"/>
        <v>19.1952</v>
      </c>
      <c r="L3116" s="7" t="s">
        <v>31</v>
      </c>
      <c r="M3116" s="7">
        <v>3</v>
      </c>
      <c r="N3116" s="7">
        <f>INDEX('Delivery Distances'!$B$6:$K$20,MATCH('Sales Summary_working sheet'!L3116,'Delivery Distances'!$A$6:$A$20,0),MATCH('Sales Summary_working sheet'!M3116,'Delivery Distances'!$B$5:$K$5,0))</f>
        <v>9</v>
      </c>
      <c r="O3116" s="7" cm="1">
        <f t="array" ref="O3116">_xlfn.XLOOKUP(L3116,'Delivery Distances'!$A$6:$A$20,_xlfn.XLOOKUP('Sales Summary_working sheet'!M3116,'Delivery Distances'!$B$5:$K$5,'Delivery Distances'!$B$6:$K$20))</f>
        <v>9</v>
      </c>
      <c r="P3116" s="7">
        <f t="shared" si="197"/>
        <v>11.5</v>
      </c>
    </row>
    <row r="3117" spans="1:16" ht="15.75" customHeight="1" x14ac:dyDescent="0.15">
      <c r="A3117" s="13">
        <v>44000</v>
      </c>
      <c r="B3117" s="19" t="s">
        <v>5356</v>
      </c>
      <c r="C3117" s="7" t="s">
        <v>3169</v>
      </c>
      <c r="D3117" s="14">
        <v>1</v>
      </c>
      <c r="E3117" s="14" t="str">
        <f>_xlfn.XLOOKUP(D3117,'Meal Info'!$A$4:$A$19,'Meal Info'!$B$4:$B$19)</f>
        <v>Salad</v>
      </c>
      <c r="F3117" s="14" t="str">
        <f>_xlfn.XLOOKUP(D3117,'Meal Info'!$A$4:$A$19,'Meal Info'!$C$4:$C$19)</f>
        <v>Pete</v>
      </c>
      <c r="G3117" s="7">
        <v>42.85</v>
      </c>
      <c r="H3117" s="7">
        <f t="shared" si="198"/>
        <v>4.2850000000000001</v>
      </c>
      <c r="I3117" s="7">
        <f t="shared" si="199"/>
        <v>47.135000000000005</v>
      </c>
      <c r="J3117" s="7">
        <v>0.4</v>
      </c>
      <c r="K3117" s="7">
        <f t="shared" si="196"/>
        <v>17.14</v>
      </c>
      <c r="L3117" s="7" t="s">
        <v>27</v>
      </c>
      <c r="M3117" s="7">
        <v>8</v>
      </c>
      <c r="N3117" s="7">
        <f>INDEX('Delivery Distances'!$B$6:$K$20,MATCH('Sales Summary_working sheet'!L3117,'Delivery Distances'!$A$6:$A$20,0),MATCH('Sales Summary_working sheet'!M3117,'Delivery Distances'!$B$5:$K$5,0))</f>
        <v>8</v>
      </c>
      <c r="O3117" s="7" cm="1">
        <f t="array" ref="O3117">_xlfn.XLOOKUP(L3117,'Delivery Distances'!$A$6:$A$20,_xlfn.XLOOKUP('Sales Summary_working sheet'!M3117,'Delivery Distances'!$B$5:$K$5,'Delivery Distances'!$B$6:$K$20))</f>
        <v>8</v>
      </c>
      <c r="P3117" s="7">
        <f t="shared" si="197"/>
        <v>11</v>
      </c>
    </row>
    <row r="3118" spans="1:16" ht="15.75" customHeight="1" x14ac:dyDescent="0.15">
      <c r="A3118" s="13">
        <v>44000</v>
      </c>
      <c r="B3118" s="19" t="s">
        <v>5356</v>
      </c>
      <c r="C3118" s="7" t="s">
        <v>543</v>
      </c>
      <c r="D3118" s="14">
        <v>14</v>
      </c>
      <c r="E3118" s="14" t="str">
        <f>_xlfn.XLOOKUP(D3118,'Meal Info'!$A$4:$A$19,'Meal Info'!$B$4:$B$19)</f>
        <v>Red meat</v>
      </c>
      <c r="F3118" s="14" t="str">
        <f>_xlfn.XLOOKUP(D3118,'Meal Info'!$A$4:$A$19,'Meal Info'!$C$4:$C$19)</f>
        <v>Pete</v>
      </c>
      <c r="G3118" s="7">
        <v>11.97</v>
      </c>
      <c r="H3118" s="7">
        <f t="shared" si="198"/>
        <v>1.1970000000000001</v>
      </c>
      <c r="I3118" s="7">
        <f t="shared" si="199"/>
        <v>13.167000000000002</v>
      </c>
      <c r="J3118" s="7">
        <v>0.3</v>
      </c>
      <c r="K3118" s="7">
        <f t="shared" si="196"/>
        <v>3.5910000000000002</v>
      </c>
      <c r="L3118" s="7" t="s">
        <v>5081</v>
      </c>
      <c r="M3118" s="7">
        <v>4</v>
      </c>
      <c r="N3118" s="7">
        <f>INDEX('Delivery Distances'!$B$6:$K$20,MATCH('Sales Summary_working sheet'!L3118,'Delivery Distances'!$A$6:$A$20,0),MATCH('Sales Summary_working sheet'!M3118,'Delivery Distances'!$B$5:$K$5,0))</f>
        <v>2</v>
      </c>
      <c r="O3118" s="7" cm="1">
        <f t="array" ref="O3118">_xlfn.XLOOKUP(L3118,'Delivery Distances'!$A$6:$A$20,_xlfn.XLOOKUP('Sales Summary_working sheet'!M3118,'Delivery Distances'!$B$5:$K$5,'Delivery Distances'!$B$6:$K$20))</f>
        <v>2</v>
      </c>
      <c r="P3118" s="7">
        <f t="shared" si="197"/>
        <v>6</v>
      </c>
    </row>
    <row r="3119" spans="1:16" ht="15.75" customHeight="1" x14ac:dyDescent="0.15">
      <c r="A3119" s="13">
        <v>44000</v>
      </c>
      <c r="B3119" s="19" t="s">
        <v>5356</v>
      </c>
      <c r="C3119" s="7" t="s">
        <v>2778</v>
      </c>
      <c r="D3119" s="14">
        <v>3</v>
      </c>
      <c r="E3119" s="14" t="str">
        <f>_xlfn.XLOOKUP(D3119,'Meal Info'!$A$4:$A$19,'Meal Info'!$B$4:$B$19)</f>
        <v>Fruits</v>
      </c>
      <c r="F3119" s="14" t="str">
        <f>_xlfn.XLOOKUP(D3119,'Meal Info'!$A$4:$A$19,'Meal Info'!$C$4:$C$19)</f>
        <v>Pete</v>
      </c>
      <c r="G3119" s="7">
        <v>95.39</v>
      </c>
      <c r="H3119" s="7">
        <f t="shared" si="198"/>
        <v>9.5389999999999997</v>
      </c>
      <c r="I3119" s="7">
        <f t="shared" si="199"/>
        <v>104.929</v>
      </c>
      <c r="J3119" s="7">
        <v>0.28999999999999998</v>
      </c>
      <c r="K3119" s="7">
        <f t="shared" si="196"/>
        <v>27.6631</v>
      </c>
      <c r="L3119" s="7" t="s">
        <v>29</v>
      </c>
      <c r="M3119" s="7">
        <v>2</v>
      </c>
      <c r="N3119" s="7">
        <f>INDEX('Delivery Distances'!$B$6:$K$20,MATCH('Sales Summary_working sheet'!L3119,'Delivery Distances'!$A$6:$A$20,0),MATCH('Sales Summary_working sheet'!M3119,'Delivery Distances'!$B$5:$K$5,0))</f>
        <v>18</v>
      </c>
      <c r="O3119" s="7" cm="1">
        <f t="array" ref="O3119">_xlfn.XLOOKUP(L3119,'Delivery Distances'!$A$6:$A$20,_xlfn.XLOOKUP('Sales Summary_working sheet'!M3119,'Delivery Distances'!$B$5:$K$5,'Delivery Distances'!$B$6:$K$20))</f>
        <v>18</v>
      </c>
      <c r="P3119" s="7">
        <f t="shared" si="197"/>
        <v>16</v>
      </c>
    </row>
    <row r="3120" spans="1:16" ht="15.75" customHeight="1" x14ac:dyDescent="0.15">
      <c r="A3120" s="13">
        <v>44000</v>
      </c>
      <c r="B3120" s="19" t="s">
        <v>5356</v>
      </c>
      <c r="C3120" s="7" t="s">
        <v>2054</v>
      </c>
      <c r="D3120" s="14">
        <v>14</v>
      </c>
      <c r="E3120" s="14" t="str">
        <f>_xlfn.XLOOKUP(D3120,'Meal Info'!$A$4:$A$19,'Meal Info'!$B$4:$B$19)</f>
        <v>Red meat</v>
      </c>
      <c r="F3120" s="14" t="str">
        <f>_xlfn.XLOOKUP(D3120,'Meal Info'!$A$4:$A$19,'Meal Info'!$C$4:$C$19)</f>
        <v>Pete</v>
      </c>
      <c r="G3120" s="7">
        <v>92.87</v>
      </c>
      <c r="H3120" s="7">
        <f t="shared" si="198"/>
        <v>9.2870000000000008</v>
      </c>
      <c r="I3120" s="7">
        <f t="shared" si="199"/>
        <v>102.15700000000001</v>
      </c>
      <c r="J3120" s="7">
        <v>0.15</v>
      </c>
      <c r="K3120" s="7">
        <f t="shared" si="196"/>
        <v>13.9305</v>
      </c>
      <c r="L3120" s="7" t="s">
        <v>5077</v>
      </c>
      <c r="M3120" s="7">
        <v>7</v>
      </c>
      <c r="N3120" s="7">
        <f>INDEX('Delivery Distances'!$B$6:$K$20,MATCH('Sales Summary_working sheet'!L3120,'Delivery Distances'!$A$6:$A$20,0),MATCH('Sales Summary_working sheet'!M3120,'Delivery Distances'!$B$5:$K$5,0))</f>
        <v>1</v>
      </c>
      <c r="O3120" s="7" cm="1">
        <f t="array" ref="O3120">_xlfn.XLOOKUP(L3120,'Delivery Distances'!$A$6:$A$20,_xlfn.XLOOKUP('Sales Summary_working sheet'!M3120,'Delivery Distances'!$B$5:$K$5,'Delivery Distances'!$B$6:$K$20))</f>
        <v>1</v>
      </c>
      <c r="P3120" s="7">
        <f t="shared" si="197"/>
        <v>3</v>
      </c>
    </row>
    <row r="3121" spans="1:16" ht="15.75" customHeight="1" x14ac:dyDescent="0.15">
      <c r="A3121" s="13">
        <v>44000</v>
      </c>
      <c r="B3121" s="19" t="s">
        <v>5356</v>
      </c>
      <c r="C3121" s="7" t="s">
        <v>4424</v>
      </c>
      <c r="D3121" s="14">
        <v>14</v>
      </c>
      <c r="E3121" s="14" t="str">
        <f>_xlfn.XLOOKUP(D3121,'Meal Info'!$A$4:$A$19,'Meal Info'!$B$4:$B$19)</f>
        <v>Red meat</v>
      </c>
      <c r="F3121" s="14" t="str">
        <f>_xlfn.XLOOKUP(D3121,'Meal Info'!$A$4:$A$19,'Meal Info'!$C$4:$C$19)</f>
        <v>Pete</v>
      </c>
      <c r="G3121" s="7">
        <v>27.96</v>
      </c>
      <c r="H3121" s="7">
        <f t="shared" si="198"/>
        <v>2.7960000000000003</v>
      </c>
      <c r="I3121" s="7">
        <f t="shared" si="199"/>
        <v>30.756</v>
      </c>
      <c r="J3121" s="7">
        <v>0.24</v>
      </c>
      <c r="K3121" s="7">
        <f t="shared" si="196"/>
        <v>6.7103999999999999</v>
      </c>
      <c r="L3121" s="7" t="s">
        <v>5082</v>
      </c>
      <c r="M3121" s="7">
        <v>3</v>
      </c>
      <c r="N3121" s="7">
        <f>INDEX('Delivery Distances'!$B$6:$K$20,MATCH('Sales Summary_working sheet'!L3121,'Delivery Distances'!$A$6:$A$20,0),MATCH('Sales Summary_working sheet'!M3121,'Delivery Distances'!$B$5:$K$5,0))</f>
        <v>3</v>
      </c>
      <c r="O3121" s="7" cm="1">
        <f t="array" ref="O3121">_xlfn.XLOOKUP(L3121,'Delivery Distances'!$A$6:$A$20,_xlfn.XLOOKUP('Sales Summary_working sheet'!M3121,'Delivery Distances'!$B$5:$K$5,'Delivery Distances'!$B$6:$K$20))</f>
        <v>3</v>
      </c>
      <c r="P3121" s="7">
        <f t="shared" si="197"/>
        <v>7</v>
      </c>
    </row>
    <row r="3122" spans="1:16" ht="15.75" customHeight="1" x14ac:dyDescent="0.15">
      <c r="A3122" s="13">
        <v>44000</v>
      </c>
      <c r="B3122" s="19" t="s">
        <v>5356</v>
      </c>
      <c r="C3122" s="7" t="s">
        <v>3714</v>
      </c>
      <c r="D3122" s="14">
        <v>3</v>
      </c>
      <c r="E3122" s="14" t="str">
        <f>_xlfn.XLOOKUP(D3122,'Meal Info'!$A$4:$A$19,'Meal Info'!$B$4:$B$19)</f>
        <v>Fruits</v>
      </c>
      <c r="F3122" s="14" t="str">
        <f>_xlfn.XLOOKUP(D3122,'Meal Info'!$A$4:$A$19,'Meal Info'!$C$4:$C$19)</f>
        <v>Pete</v>
      </c>
      <c r="G3122" s="7">
        <v>41.78</v>
      </c>
      <c r="H3122" s="7">
        <f t="shared" si="198"/>
        <v>4.1779999999999999</v>
      </c>
      <c r="I3122" s="7">
        <f t="shared" si="199"/>
        <v>45.957999999999998</v>
      </c>
      <c r="J3122" s="7">
        <v>0.03</v>
      </c>
      <c r="K3122" s="7">
        <f t="shared" si="196"/>
        <v>1.2534000000000001</v>
      </c>
      <c r="L3122" s="7" t="s">
        <v>5076</v>
      </c>
      <c r="M3122" s="7">
        <v>7</v>
      </c>
      <c r="N3122" s="7">
        <f>INDEX('Delivery Distances'!$B$6:$K$20,MATCH('Sales Summary_working sheet'!L3122,'Delivery Distances'!$A$6:$A$20,0),MATCH('Sales Summary_working sheet'!M3122,'Delivery Distances'!$B$5:$K$5,0))</f>
        <v>15</v>
      </c>
      <c r="O3122" s="7" cm="1">
        <f t="array" ref="O3122">_xlfn.XLOOKUP(L3122,'Delivery Distances'!$A$6:$A$20,_xlfn.XLOOKUP('Sales Summary_working sheet'!M3122,'Delivery Distances'!$B$5:$K$5,'Delivery Distances'!$B$6:$K$20))</f>
        <v>15</v>
      </c>
      <c r="P3122" s="7">
        <f t="shared" si="197"/>
        <v>14.5</v>
      </c>
    </row>
    <row r="3123" spans="1:16" ht="15.75" customHeight="1" x14ac:dyDescent="0.15">
      <c r="A3123" s="13">
        <v>44000</v>
      </c>
      <c r="B3123" s="19" t="s">
        <v>5356</v>
      </c>
      <c r="C3123" s="7" t="s">
        <v>3305</v>
      </c>
      <c r="D3123" s="14">
        <v>3</v>
      </c>
      <c r="E3123" s="14" t="str">
        <f>_xlfn.XLOOKUP(D3123,'Meal Info'!$A$4:$A$19,'Meal Info'!$B$4:$B$19)</f>
        <v>Fruits</v>
      </c>
      <c r="F3123" s="14" t="str">
        <f>_xlfn.XLOOKUP(D3123,'Meal Info'!$A$4:$A$19,'Meal Info'!$C$4:$C$19)</f>
        <v>Pete</v>
      </c>
      <c r="G3123" s="7">
        <v>93.58</v>
      </c>
      <c r="H3123" s="7">
        <f t="shared" si="198"/>
        <v>9.3580000000000005</v>
      </c>
      <c r="I3123" s="7">
        <f t="shared" si="199"/>
        <v>102.938</v>
      </c>
      <c r="J3123" s="7">
        <v>0.28000000000000003</v>
      </c>
      <c r="K3123" s="7">
        <f t="shared" si="196"/>
        <v>26.202400000000001</v>
      </c>
      <c r="L3123" s="7" t="s">
        <v>5082</v>
      </c>
      <c r="M3123" s="7">
        <v>2</v>
      </c>
      <c r="N3123" s="7">
        <f>INDEX('Delivery Distances'!$B$6:$K$20,MATCH('Sales Summary_working sheet'!L3123,'Delivery Distances'!$A$6:$A$20,0),MATCH('Sales Summary_working sheet'!M3123,'Delivery Distances'!$B$5:$K$5,0))</f>
        <v>3</v>
      </c>
      <c r="O3123" s="7" cm="1">
        <f t="array" ref="O3123">_xlfn.XLOOKUP(L3123,'Delivery Distances'!$A$6:$A$20,_xlfn.XLOOKUP('Sales Summary_working sheet'!M3123,'Delivery Distances'!$B$5:$K$5,'Delivery Distances'!$B$6:$K$20))</f>
        <v>3</v>
      </c>
      <c r="P3123" s="7">
        <f t="shared" si="197"/>
        <v>7</v>
      </c>
    </row>
    <row r="3124" spans="1:16" ht="15.75" customHeight="1" x14ac:dyDescent="0.15">
      <c r="A3124" s="13">
        <v>44000</v>
      </c>
      <c r="B3124" s="19" t="s">
        <v>5356</v>
      </c>
      <c r="C3124" s="7" t="s">
        <v>2069</v>
      </c>
      <c r="D3124" s="14">
        <v>1</v>
      </c>
      <c r="E3124" s="14" t="str">
        <f>_xlfn.XLOOKUP(D3124,'Meal Info'!$A$4:$A$19,'Meal Info'!$B$4:$B$19)</f>
        <v>Salad</v>
      </c>
      <c r="F3124" s="14" t="str">
        <f>_xlfn.XLOOKUP(D3124,'Meal Info'!$A$4:$A$19,'Meal Info'!$C$4:$C$19)</f>
        <v>Pete</v>
      </c>
      <c r="G3124" s="7">
        <v>25.32</v>
      </c>
      <c r="H3124" s="7">
        <f t="shared" si="198"/>
        <v>2.532</v>
      </c>
      <c r="I3124" s="7">
        <f t="shared" si="199"/>
        <v>27.852</v>
      </c>
      <c r="J3124" s="7">
        <v>0.38</v>
      </c>
      <c r="K3124" s="7">
        <f t="shared" si="196"/>
        <v>9.6216000000000008</v>
      </c>
      <c r="L3124" s="7" t="s">
        <v>5083</v>
      </c>
      <c r="M3124" s="7">
        <v>5</v>
      </c>
      <c r="N3124" s="7">
        <f>INDEX('Delivery Distances'!$B$6:$K$20,MATCH('Sales Summary_working sheet'!L3124,'Delivery Distances'!$A$6:$A$20,0),MATCH('Sales Summary_working sheet'!M3124,'Delivery Distances'!$B$5:$K$5,0))</f>
        <v>1</v>
      </c>
      <c r="O3124" s="7" cm="1">
        <f t="array" ref="O3124">_xlfn.XLOOKUP(L3124,'Delivery Distances'!$A$6:$A$20,_xlfn.XLOOKUP('Sales Summary_working sheet'!M3124,'Delivery Distances'!$B$5:$K$5,'Delivery Distances'!$B$6:$K$20))</f>
        <v>1</v>
      </c>
      <c r="P3124" s="7">
        <f t="shared" si="197"/>
        <v>3</v>
      </c>
    </row>
    <row r="3125" spans="1:16" ht="15.75" customHeight="1" x14ac:dyDescent="0.15">
      <c r="A3125" s="13">
        <v>44000</v>
      </c>
      <c r="B3125" s="19" t="s">
        <v>5356</v>
      </c>
      <c r="C3125" s="7" t="s">
        <v>5010</v>
      </c>
      <c r="D3125" s="14">
        <v>14</v>
      </c>
      <c r="E3125" s="14" t="str">
        <f>_xlfn.XLOOKUP(D3125,'Meal Info'!$A$4:$A$19,'Meal Info'!$B$4:$B$19)</f>
        <v>Red meat</v>
      </c>
      <c r="F3125" s="14" t="str">
        <f>_xlfn.XLOOKUP(D3125,'Meal Info'!$A$4:$A$19,'Meal Info'!$C$4:$C$19)</f>
        <v>Pete</v>
      </c>
      <c r="G3125" s="7">
        <v>46.39</v>
      </c>
      <c r="H3125" s="7">
        <f t="shared" si="198"/>
        <v>4.6390000000000002</v>
      </c>
      <c r="I3125" s="7">
        <f t="shared" si="199"/>
        <v>51.029000000000003</v>
      </c>
      <c r="J3125" s="7">
        <v>0.13</v>
      </c>
      <c r="K3125" s="7">
        <f t="shared" si="196"/>
        <v>6.0307000000000004</v>
      </c>
      <c r="L3125" s="7" t="s">
        <v>5083</v>
      </c>
      <c r="M3125" s="7">
        <v>6</v>
      </c>
      <c r="N3125" s="7">
        <f>INDEX('Delivery Distances'!$B$6:$K$20,MATCH('Sales Summary_working sheet'!L3125,'Delivery Distances'!$A$6:$A$20,0),MATCH('Sales Summary_working sheet'!M3125,'Delivery Distances'!$B$5:$K$5,0))</f>
        <v>2</v>
      </c>
      <c r="O3125" s="7" cm="1">
        <f t="array" ref="O3125">_xlfn.XLOOKUP(L3125,'Delivery Distances'!$A$6:$A$20,_xlfn.XLOOKUP('Sales Summary_working sheet'!M3125,'Delivery Distances'!$B$5:$K$5,'Delivery Distances'!$B$6:$K$20))</f>
        <v>2</v>
      </c>
      <c r="P3125" s="7">
        <f t="shared" si="197"/>
        <v>6</v>
      </c>
    </row>
    <row r="3126" spans="1:16" ht="15.75" customHeight="1" x14ac:dyDescent="0.15">
      <c r="A3126" s="13">
        <v>44000</v>
      </c>
      <c r="B3126" s="19" t="s">
        <v>5356</v>
      </c>
      <c r="C3126" s="7" t="s">
        <v>1870</v>
      </c>
      <c r="D3126" s="14">
        <v>14</v>
      </c>
      <c r="E3126" s="14" t="str">
        <f>_xlfn.XLOOKUP(D3126,'Meal Info'!$A$4:$A$19,'Meal Info'!$B$4:$B$19)</f>
        <v>Red meat</v>
      </c>
      <c r="F3126" s="14" t="str">
        <f>_xlfn.XLOOKUP(D3126,'Meal Info'!$A$4:$A$19,'Meal Info'!$C$4:$C$19)</f>
        <v>Pete</v>
      </c>
      <c r="G3126" s="7">
        <v>22.3</v>
      </c>
      <c r="H3126" s="7">
        <f t="shared" si="198"/>
        <v>2.23</v>
      </c>
      <c r="I3126" s="7">
        <f t="shared" si="199"/>
        <v>24.53</v>
      </c>
      <c r="J3126" s="7">
        <v>0.34</v>
      </c>
      <c r="K3126" s="7">
        <f t="shared" si="196"/>
        <v>7.5820000000000007</v>
      </c>
      <c r="L3126" s="7" t="s">
        <v>5083</v>
      </c>
      <c r="M3126" s="7">
        <v>6</v>
      </c>
      <c r="N3126" s="7">
        <f>INDEX('Delivery Distances'!$B$6:$K$20,MATCH('Sales Summary_working sheet'!L3126,'Delivery Distances'!$A$6:$A$20,0),MATCH('Sales Summary_working sheet'!M3126,'Delivery Distances'!$B$5:$K$5,0))</f>
        <v>2</v>
      </c>
      <c r="O3126" s="7" cm="1">
        <f t="array" ref="O3126">_xlfn.XLOOKUP(L3126,'Delivery Distances'!$A$6:$A$20,_xlfn.XLOOKUP('Sales Summary_working sheet'!M3126,'Delivery Distances'!$B$5:$K$5,'Delivery Distances'!$B$6:$K$20))</f>
        <v>2</v>
      </c>
      <c r="P3126" s="7">
        <f t="shared" si="197"/>
        <v>6</v>
      </c>
    </row>
    <row r="3127" spans="1:16" ht="15.75" customHeight="1" x14ac:dyDescent="0.15">
      <c r="A3127" s="13">
        <v>44000</v>
      </c>
      <c r="B3127" s="19" t="s">
        <v>5357</v>
      </c>
      <c r="C3127" s="7" t="s">
        <v>3236</v>
      </c>
      <c r="D3127" s="14">
        <v>13</v>
      </c>
      <c r="E3127" s="14" t="str">
        <f>_xlfn.XLOOKUP(D3127,'Meal Info'!$A$4:$A$19,'Meal Info'!$B$4:$B$19)</f>
        <v>Breakfast</v>
      </c>
      <c r="F3127" s="14" t="str">
        <f>_xlfn.XLOOKUP(D3127,'Meal Info'!$A$4:$A$19,'Meal Info'!$C$4:$C$19)</f>
        <v>Pete</v>
      </c>
      <c r="G3127" s="7">
        <v>74.84</v>
      </c>
      <c r="H3127" s="7">
        <f t="shared" si="198"/>
        <v>7.4840000000000009</v>
      </c>
      <c r="I3127" s="7">
        <f t="shared" si="199"/>
        <v>82.323999999999998</v>
      </c>
      <c r="J3127" s="7">
        <v>0.17</v>
      </c>
      <c r="K3127" s="7">
        <f t="shared" si="196"/>
        <v>12.722800000000001</v>
      </c>
      <c r="L3127" s="7" t="s">
        <v>5081</v>
      </c>
      <c r="M3127" s="7">
        <v>10</v>
      </c>
      <c r="N3127" s="7">
        <f>INDEX('Delivery Distances'!$B$6:$K$20,MATCH('Sales Summary_working sheet'!L3127,'Delivery Distances'!$A$6:$A$20,0),MATCH('Sales Summary_working sheet'!M3127,'Delivery Distances'!$B$5:$K$5,0))</f>
        <v>2</v>
      </c>
      <c r="O3127" s="7" cm="1">
        <f t="array" ref="O3127">_xlfn.XLOOKUP(L3127,'Delivery Distances'!$A$6:$A$20,_xlfn.XLOOKUP('Sales Summary_working sheet'!M3127,'Delivery Distances'!$B$5:$K$5,'Delivery Distances'!$B$6:$K$20))</f>
        <v>2</v>
      </c>
      <c r="P3127" s="7">
        <f t="shared" si="197"/>
        <v>6</v>
      </c>
    </row>
    <row r="3128" spans="1:16" ht="15.75" customHeight="1" x14ac:dyDescent="0.15">
      <c r="A3128" s="13">
        <v>44000</v>
      </c>
      <c r="B3128" s="19" t="s">
        <v>5357</v>
      </c>
      <c r="C3128" s="7" t="s">
        <v>4345</v>
      </c>
      <c r="D3128" s="14">
        <v>14</v>
      </c>
      <c r="E3128" s="14" t="str">
        <f>_xlfn.XLOOKUP(D3128,'Meal Info'!$A$4:$A$19,'Meal Info'!$B$4:$B$19)</f>
        <v>Red meat</v>
      </c>
      <c r="F3128" s="14" t="str">
        <f>_xlfn.XLOOKUP(D3128,'Meal Info'!$A$4:$A$19,'Meal Info'!$C$4:$C$19)</f>
        <v>Pete</v>
      </c>
      <c r="G3128" s="7">
        <v>33.29</v>
      </c>
      <c r="H3128" s="7">
        <f t="shared" si="198"/>
        <v>3.3290000000000002</v>
      </c>
      <c r="I3128" s="7">
        <f t="shared" si="199"/>
        <v>36.619</v>
      </c>
      <c r="J3128" s="7">
        <v>0.18</v>
      </c>
      <c r="K3128" s="7">
        <f t="shared" si="196"/>
        <v>5.9921999999999995</v>
      </c>
      <c r="L3128" s="7" t="s">
        <v>5083</v>
      </c>
      <c r="M3128" s="7">
        <v>2</v>
      </c>
      <c r="N3128" s="7">
        <f>INDEX('Delivery Distances'!$B$6:$K$20,MATCH('Sales Summary_working sheet'!L3128,'Delivery Distances'!$A$6:$A$20,0),MATCH('Sales Summary_working sheet'!M3128,'Delivery Distances'!$B$5:$K$5,0))</f>
        <v>1</v>
      </c>
      <c r="O3128" s="7" cm="1">
        <f t="array" ref="O3128">_xlfn.XLOOKUP(L3128,'Delivery Distances'!$A$6:$A$20,_xlfn.XLOOKUP('Sales Summary_working sheet'!M3128,'Delivery Distances'!$B$5:$K$5,'Delivery Distances'!$B$6:$K$20))</f>
        <v>1</v>
      </c>
      <c r="P3128" s="7">
        <f t="shared" si="197"/>
        <v>3</v>
      </c>
    </row>
    <row r="3129" spans="1:16" ht="15.75" customHeight="1" x14ac:dyDescent="0.15">
      <c r="A3129" s="13">
        <v>44000</v>
      </c>
      <c r="B3129" s="19" t="s">
        <v>5357</v>
      </c>
      <c r="C3129" s="7" t="s">
        <v>3717</v>
      </c>
      <c r="D3129" s="14">
        <v>13</v>
      </c>
      <c r="E3129" s="14" t="str">
        <f>_xlfn.XLOOKUP(D3129,'Meal Info'!$A$4:$A$19,'Meal Info'!$B$4:$B$19)</f>
        <v>Breakfast</v>
      </c>
      <c r="F3129" s="14" t="str">
        <f>_xlfn.XLOOKUP(D3129,'Meal Info'!$A$4:$A$19,'Meal Info'!$C$4:$C$19)</f>
        <v>Pete</v>
      </c>
      <c r="G3129" s="7">
        <v>53.4</v>
      </c>
      <c r="H3129" s="7">
        <f t="shared" si="198"/>
        <v>5.34</v>
      </c>
      <c r="I3129" s="7">
        <f t="shared" si="199"/>
        <v>58.739999999999995</v>
      </c>
      <c r="J3129" s="7">
        <v>0.15</v>
      </c>
      <c r="K3129" s="7">
        <f t="shared" si="196"/>
        <v>8.01</v>
      </c>
      <c r="L3129" s="7" t="s">
        <v>5082</v>
      </c>
      <c r="M3129" s="7">
        <v>3</v>
      </c>
      <c r="N3129" s="7">
        <f>INDEX('Delivery Distances'!$B$6:$K$20,MATCH('Sales Summary_working sheet'!L3129,'Delivery Distances'!$A$6:$A$20,0),MATCH('Sales Summary_working sheet'!M3129,'Delivery Distances'!$B$5:$K$5,0))</f>
        <v>3</v>
      </c>
      <c r="O3129" s="7" cm="1">
        <f t="array" ref="O3129">_xlfn.XLOOKUP(L3129,'Delivery Distances'!$A$6:$A$20,_xlfn.XLOOKUP('Sales Summary_working sheet'!M3129,'Delivery Distances'!$B$5:$K$5,'Delivery Distances'!$B$6:$K$20))</f>
        <v>3</v>
      </c>
      <c r="P3129" s="7">
        <f t="shared" si="197"/>
        <v>7</v>
      </c>
    </row>
    <row r="3130" spans="1:16" ht="15.75" customHeight="1" x14ac:dyDescent="0.15">
      <c r="A3130" s="13">
        <v>44000</v>
      </c>
      <c r="B3130" s="19" t="s">
        <v>5357</v>
      </c>
      <c r="C3130" s="7" t="s">
        <v>2189</v>
      </c>
      <c r="D3130" s="14">
        <v>1</v>
      </c>
      <c r="E3130" s="14" t="str">
        <f>_xlfn.XLOOKUP(D3130,'Meal Info'!$A$4:$A$19,'Meal Info'!$B$4:$B$19)</f>
        <v>Salad</v>
      </c>
      <c r="F3130" s="14" t="str">
        <f>_xlfn.XLOOKUP(D3130,'Meal Info'!$A$4:$A$19,'Meal Info'!$C$4:$C$19)</f>
        <v>Pete</v>
      </c>
      <c r="G3130" s="7">
        <v>57.64</v>
      </c>
      <c r="H3130" s="7">
        <f t="shared" si="198"/>
        <v>5.7640000000000002</v>
      </c>
      <c r="I3130" s="7">
        <f t="shared" si="199"/>
        <v>63.404000000000003</v>
      </c>
      <c r="J3130" s="7">
        <v>0.34</v>
      </c>
      <c r="K3130" s="7">
        <f t="shared" si="196"/>
        <v>19.5976</v>
      </c>
      <c r="L3130" s="7" t="s">
        <v>5075</v>
      </c>
      <c r="M3130" s="7">
        <v>1</v>
      </c>
      <c r="N3130" s="7">
        <f>INDEX('Delivery Distances'!$B$6:$K$20,MATCH('Sales Summary_working sheet'!L3130,'Delivery Distances'!$A$6:$A$20,0),MATCH('Sales Summary_working sheet'!M3130,'Delivery Distances'!$B$5:$K$5,0))</f>
        <v>3</v>
      </c>
      <c r="O3130" s="7" cm="1">
        <f t="array" ref="O3130">_xlfn.XLOOKUP(L3130,'Delivery Distances'!$A$6:$A$20,_xlfn.XLOOKUP('Sales Summary_working sheet'!M3130,'Delivery Distances'!$B$5:$K$5,'Delivery Distances'!$B$6:$K$20))</f>
        <v>3</v>
      </c>
      <c r="P3130" s="7">
        <f t="shared" si="197"/>
        <v>7</v>
      </c>
    </row>
    <row r="3131" spans="1:16" ht="15.75" customHeight="1" x14ac:dyDescent="0.15">
      <c r="A3131" s="13">
        <v>44000</v>
      </c>
      <c r="B3131" s="19" t="s">
        <v>5357</v>
      </c>
      <c r="C3131" s="7" t="s">
        <v>3574</v>
      </c>
      <c r="D3131" s="14">
        <v>14</v>
      </c>
      <c r="E3131" s="14" t="str">
        <f>_xlfn.XLOOKUP(D3131,'Meal Info'!$A$4:$A$19,'Meal Info'!$B$4:$B$19)</f>
        <v>Red meat</v>
      </c>
      <c r="F3131" s="14" t="str">
        <f>_xlfn.XLOOKUP(D3131,'Meal Info'!$A$4:$A$19,'Meal Info'!$C$4:$C$19)</f>
        <v>Pete</v>
      </c>
      <c r="G3131" s="7">
        <v>65</v>
      </c>
      <c r="H3131" s="7">
        <f t="shared" si="198"/>
        <v>6.5</v>
      </c>
      <c r="I3131" s="7">
        <f t="shared" si="199"/>
        <v>71.5</v>
      </c>
      <c r="J3131" s="7">
        <v>0.31</v>
      </c>
      <c r="K3131" s="7">
        <f t="shared" si="196"/>
        <v>20.149999999999999</v>
      </c>
      <c r="L3131" s="7" t="s">
        <v>5079</v>
      </c>
      <c r="M3131" s="7">
        <v>10</v>
      </c>
      <c r="N3131" s="7">
        <f>INDEX('Delivery Distances'!$B$6:$K$20,MATCH('Sales Summary_working sheet'!L3131,'Delivery Distances'!$A$6:$A$20,0),MATCH('Sales Summary_working sheet'!M3131,'Delivery Distances'!$B$5:$K$5,0))</f>
        <v>4</v>
      </c>
      <c r="O3131" s="7" cm="1">
        <f t="array" ref="O3131">_xlfn.XLOOKUP(L3131,'Delivery Distances'!$A$6:$A$20,_xlfn.XLOOKUP('Sales Summary_working sheet'!M3131,'Delivery Distances'!$B$5:$K$5,'Delivery Distances'!$B$6:$K$20))</f>
        <v>4</v>
      </c>
      <c r="P3131" s="7">
        <f t="shared" si="197"/>
        <v>8</v>
      </c>
    </row>
    <row r="3132" spans="1:16" ht="15.75" customHeight="1" x14ac:dyDescent="0.15">
      <c r="A3132" s="13">
        <v>44000</v>
      </c>
      <c r="B3132" s="19" t="s">
        <v>5357</v>
      </c>
      <c r="C3132" s="7" t="s">
        <v>3404</v>
      </c>
      <c r="D3132" s="14">
        <v>14</v>
      </c>
      <c r="E3132" s="14" t="str">
        <f>_xlfn.XLOOKUP(D3132,'Meal Info'!$A$4:$A$19,'Meal Info'!$B$4:$B$19)</f>
        <v>Red meat</v>
      </c>
      <c r="F3132" s="14" t="str">
        <f>_xlfn.XLOOKUP(D3132,'Meal Info'!$A$4:$A$19,'Meal Info'!$C$4:$C$19)</f>
        <v>Pete</v>
      </c>
      <c r="G3132" s="7">
        <v>53.95</v>
      </c>
      <c r="H3132" s="7">
        <f t="shared" si="198"/>
        <v>5.3950000000000005</v>
      </c>
      <c r="I3132" s="7">
        <f t="shared" si="199"/>
        <v>59.345000000000006</v>
      </c>
      <c r="J3132" s="7">
        <v>0.08</v>
      </c>
      <c r="K3132" s="7">
        <f t="shared" si="196"/>
        <v>4.3160000000000007</v>
      </c>
      <c r="L3132" s="7" t="s">
        <v>5083</v>
      </c>
      <c r="M3132" s="7">
        <v>2</v>
      </c>
      <c r="N3132" s="7">
        <f>INDEX('Delivery Distances'!$B$6:$K$20,MATCH('Sales Summary_working sheet'!L3132,'Delivery Distances'!$A$6:$A$20,0),MATCH('Sales Summary_working sheet'!M3132,'Delivery Distances'!$B$5:$K$5,0))</f>
        <v>1</v>
      </c>
      <c r="O3132" s="7" cm="1">
        <f t="array" ref="O3132">_xlfn.XLOOKUP(L3132,'Delivery Distances'!$A$6:$A$20,_xlfn.XLOOKUP('Sales Summary_working sheet'!M3132,'Delivery Distances'!$B$5:$K$5,'Delivery Distances'!$B$6:$K$20))</f>
        <v>1</v>
      </c>
      <c r="P3132" s="7">
        <f t="shared" si="197"/>
        <v>3</v>
      </c>
    </row>
    <row r="3133" spans="1:16" ht="15.75" customHeight="1" x14ac:dyDescent="0.15">
      <c r="A3133" s="13">
        <v>44000</v>
      </c>
      <c r="B3133" s="19" t="s">
        <v>5357</v>
      </c>
      <c r="C3133" s="7" t="s">
        <v>65</v>
      </c>
      <c r="D3133" s="14">
        <v>3</v>
      </c>
      <c r="E3133" s="14" t="str">
        <f>_xlfn.XLOOKUP(D3133,'Meal Info'!$A$4:$A$19,'Meal Info'!$B$4:$B$19)</f>
        <v>Fruits</v>
      </c>
      <c r="F3133" s="14" t="str">
        <f>_xlfn.XLOOKUP(D3133,'Meal Info'!$A$4:$A$19,'Meal Info'!$C$4:$C$19)</f>
        <v>Pete</v>
      </c>
      <c r="G3133" s="7">
        <v>32.69</v>
      </c>
      <c r="H3133" s="7">
        <f t="shared" si="198"/>
        <v>3.2690000000000001</v>
      </c>
      <c r="I3133" s="7">
        <f t="shared" si="199"/>
        <v>35.958999999999996</v>
      </c>
      <c r="J3133" s="7">
        <v>0.3</v>
      </c>
      <c r="K3133" s="7">
        <f t="shared" si="196"/>
        <v>9.8069999999999986</v>
      </c>
      <c r="L3133" s="7" t="s">
        <v>5083</v>
      </c>
      <c r="M3133" s="7">
        <v>8</v>
      </c>
      <c r="N3133" s="7">
        <f>INDEX('Delivery Distances'!$B$6:$K$20,MATCH('Sales Summary_working sheet'!L3133,'Delivery Distances'!$A$6:$A$20,0),MATCH('Sales Summary_working sheet'!M3133,'Delivery Distances'!$B$5:$K$5,0))</f>
        <v>3</v>
      </c>
      <c r="O3133" s="7" cm="1">
        <f t="array" ref="O3133">_xlfn.XLOOKUP(L3133,'Delivery Distances'!$A$6:$A$20,_xlfn.XLOOKUP('Sales Summary_working sheet'!M3133,'Delivery Distances'!$B$5:$K$5,'Delivery Distances'!$B$6:$K$20))</f>
        <v>3</v>
      </c>
      <c r="P3133" s="7">
        <f t="shared" si="197"/>
        <v>7</v>
      </c>
    </row>
    <row r="3134" spans="1:16" ht="15.75" customHeight="1" x14ac:dyDescent="0.15">
      <c r="A3134" s="13">
        <v>44000</v>
      </c>
      <c r="B3134" s="19" t="s">
        <v>5357</v>
      </c>
      <c r="C3134" s="7" t="s">
        <v>2879</v>
      </c>
      <c r="D3134" s="14">
        <v>14</v>
      </c>
      <c r="E3134" s="14" t="str">
        <f>_xlfn.XLOOKUP(D3134,'Meal Info'!$A$4:$A$19,'Meal Info'!$B$4:$B$19)</f>
        <v>Red meat</v>
      </c>
      <c r="F3134" s="14" t="str">
        <f>_xlfn.XLOOKUP(D3134,'Meal Info'!$A$4:$A$19,'Meal Info'!$C$4:$C$19)</f>
        <v>Pete</v>
      </c>
      <c r="G3134" s="7">
        <v>13.23</v>
      </c>
      <c r="H3134" s="7">
        <f t="shared" si="198"/>
        <v>1.3230000000000002</v>
      </c>
      <c r="I3134" s="7">
        <f t="shared" si="199"/>
        <v>14.553000000000001</v>
      </c>
      <c r="J3134" s="7">
        <v>0.18</v>
      </c>
      <c r="K3134" s="7">
        <f t="shared" si="196"/>
        <v>2.3814000000000002</v>
      </c>
      <c r="L3134" s="7" t="s">
        <v>27</v>
      </c>
      <c r="M3134" s="7">
        <v>2</v>
      </c>
      <c r="N3134" s="7">
        <f>INDEX('Delivery Distances'!$B$6:$K$20,MATCH('Sales Summary_working sheet'!L3134,'Delivery Distances'!$A$6:$A$20,0),MATCH('Sales Summary_working sheet'!M3134,'Delivery Distances'!$B$5:$K$5,0))</f>
        <v>8</v>
      </c>
      <c r="O3134" s="7" cm="1">
        <f t="array" ref="O3134">_xlfn.XLOOKUP(L3134,'Delivery Distances'!$A$6:$A$20,_xlfn.XLOOKUP('Sales Summary_working sheet'!M3134,'Delivery Distances'!$B$5:$K$5,'Delivery Distances'!$B$6:$K$20))</f>
        <v>8</v>
      </c>
      <c r="P3134" s="7">
        <f t="shared" si="197"/>
        <v>11</v>
      </c>
    </row>
    <row r="3135" spans="1:16" ht="15.75" customHeight="1" x14ac:dyDescent="0.15">
      <c r="A3135" s="13">
        <v>44000</v>
      </c>
      <c r="B3135" s="19" t="s">
        <v>5357</v>
      </c>
      <c r="C3135" s="7" t="s">
        <v>1207</v>
      </c>
      <c r="D3135" s="14">
        <v>14</v>
      </c>
      <c r="E3135" s="14" t="str">
        <f>_xlfn.XLOOKUP(D3135,'Meal Info'!$A$4:$A$19,'Meal Info'!$B$4:$B$19)</f>
        <v>Red meat</v>
      </c>
      <c r="F3135" s="14" t="str">
        <f>_xlfn.XLOOKUP(D3135,'Meal Info'!$A$4:$A$19,'Meal Info'!$C$4:$C$19)</f>
        <v>Pete</v>
      </c>
      <c r="G3135" s="7">
        <v>24.61</v>
      </c>
      <c r="H3135" s="7">
        <f t="shared" si="198"/>
        <v>2.4610000000000003</v>
      </c>
      <c r="I3135" s="7">
        <f t="shared" si="199"/>
        <v>27.070999999999998</v>
      </c>
      <c r="J3135" s="7">
        <v>0.15</v>
      </c>
      <c r="K3135" s="7">
        <f t="shared" si="196"/>
        <v>3.6914999999999996</v>
      </c>
      <c r="L3135" s="7" t="s">
        <v>5078</v>
      </c>
      <c r="M3135" s="7">
        <v>1</v>
      </c>
      <c r="N3135" s="7">
        <f>INDEX('Delivery Distances'!$B$6:$K$20,MATCH('Sales Summary_working sheet'!L3135,'Delivery Distances'!$A$6:$A$20,0),MATCH('Sales Summary_working sheet'!M3135,'Delivery Distances'!$B$5:$K$5,0))</f>
        <v>5</v>
      </c>
      <c r="O3135" s="7" cm="1">
        <f t="array" ref="O3135">_xlfn.XLOOKUP(L3135,'Delivery Distances'!$A$6:$A$20,_xlfn.XLOOKUP('Sales Summary_working sheet'!M3135,'Delivery Distances'!$B$5:$K$5,'Delivery Distances'!$B$6:$K$20))</f>
        <v>5</v>
      </c>
      <c r="P3135" s="7">
        <f t="shared" si="197"/>
        <v>9</v>
      </c>
    </row>
    <row r="3136" spans="1:16" ht="15.75" customHeight="1" x14ac:dyDescent="0.15">
      <c r="A3136" s="13">
        <v>44000</v>
      </c>
      <c r="B3136" s="19" t="s">
        <v>5357</v>
      </c>
      <c r="C3136" s="7" t="s">
        <v>2118</v>
      </c>
      <c r="D3136" s="14">
        <v>13</v>
      </c>
      <c r="E3136" s="14" t="str">
        <f>_xlfn.XLOOKUP(D3136,'Meal Info'!$A$4:$A$19,'Meal Info'!$B$4:$B$19)</f>
        <v>Breakfast</v>
      </c>
      <c r="F3136" s="14" t="str">
        <f>_xlfn.XLOOKUP(D3136,'Meal Info'!$A$4:$A$19,'Meal Info'!$C$4:$C$19)</f>
        <v>Pete</v>
      </c>
      <c r="G3136" s="7">
        <v>81.39</v>
      </c>
      <c r="H3136" s="7">
        <f t="shared" si="198"/>
        <v>8.1390000000000011</v>
      </c>
      <c r="I3136" s="7">
        <f t="shared" si="199"/>
        <v>89.528999999999996</v>
      </c>
      <c r="J3136" s="7">
        <v>0.14000000000000001</v>
      </c>
      <c r="K3136" s="7">
        <f t="shared" si="196"/>
        <v>11.394600000000001</v>
      </c>
      <c r="L3136" s="7" t="s">
        <v>31</v>
      </c>
      <c r="M3136" s="7">
        <v>1</v>
      </c>
      <c r="N3136" s="7">
        <f>INDEX('Delivery Distances'!$B$6:$K$20,MATCH('Sales Summary_working sheet'!L3136,'Delivery Distances'!$A$6:$A$20,0),MATCH('Sales Summary_working sheet'!M3136,'Delivery Distances'!$B$5:$K$5,0))</f>
        <v>10</v>
      </c>
      <c r="O3136" s="7" cm="1">
        <f t="array" ref="O3136">_xlfn.XLOOKUP(L3136,'Delivery Distances'!$A$6:$A$20,_xlfn.XLOOKUP('Sales Summary_working sheet'!M3136,'Delivery Distances'!$B$5:$K$5,'Delivery Distances'!$B$6:$K$20))</f>
        <v>10</v>
      </c>
      <c r="P3136" s="7">
        <f t="shared" si="197"/>
        <v>12</v>
      </c>
    </row>
    <row r="3137" spans="1:16" ht="15.75" customHeight="1" x14ac:dyDescent="0.15">
      <c r="A3137" s="13">
        <v>44000</v>
      </c>
      <c r="B3137" s="19" t="s">
        <v>5357</v>
      </c>
      <c r="C3137" s="7" t="s">
        <v>130</v>
      </c>
      <c r="D3137" s="14">
        <v>14</v>
      </c>
      <c r="E3137" s="14" t="str">
        <f>_xlfn.XLOOKUP(D3137,'Meal Info'!$A$4:$A$19,'Meal Info'!$B$4:$B$19)</f>
        <v>Red meat</v>
      </c>
      <c r="F3137" s="14" t="str">
        <f>_xlfn.XLOOKUP(D3137,'Meal Info'!$A$4:$A$19,'Meal Info'!$C$4:$C$19)</f>
        <v>Pete</v>
      </c>
      <c r="G3137" s="7">
        <v>19.62</v>
      </c>
      <c r="H3137" s="7">
        <f t="shared" si="198"/>
        <v>1.9620000000000002</v>
      </c>
      <c r="I3137" s="7">
        <f t="shared" si="199"/>
        <v>21.582000000000001</v>
      </c>
      <c r="J3137" s="7">
        <v>0.08</v>
      </c>
      <c r="K3137" s="7">
        <f t="shared" si="196"/>
        <v>1.5696000000000001</v>
      </c>
      <c r="L3137" s="7" t="s">
        <v>5083</v>
      </c>
      <c r="M3137" s="7">
        <v>6</v>
      </c>
      <c r="N3137" s="7">
        <f>INDEX('Delivery Distances'!$B$6:$K$20,MATCH('Sales Summary_working sheet'!L3137,'Delivery Distances'!$A$6:$A$20,0),MATCH('Sales Summary_working sheet'!M3137,'Delivery Distances'!$B$5:$K$5,0))</f>
        <v>2</v>
      </c>
      <c r="O3137" s="7" cm="1">
        <f t="array" ref="O3137">_xlfn.XLOOKUP(L3137,'Delivery Distances'!$A$6:$A$20,_xlfn.XLOOKUP('Sales Summary_working sheet'!M3137,'Delivery Distances'!$B$5:$K$5,'Delivery Distances'!$B$6:$K$20))</f>
        <v>2</v>
      </c>
      <c r="P3137" s="7">
        <f t="shared" si="197"/>
        <v>6</v>
      </c>
    </row>
    <row r="3138" spans="1:16" ht="15.75" customHeight="1" x14ac:dyDescent="0.15">
      <c r="A3138" s="13">
        <v>44000</v>
      </c>
      <c r="B3138" s="19" t="s">
        <v>5357</v>
      </c>
      <c r="C3138" s="7" t="s">
        <v>3921</v>
      </c>
      <c r="D3138" s="14">
        <v>14</v>
      </c>
      <c r="E3138" s="14" t="str">
        <f>_xlfn.XLOOKUP(D3138,'Meal Info'!$A$4:$A$19,'Meal Info'!$B$4:$B$19)</f>
        <v>Red meat</v>
      </c>
      <c r="F3138" s="14" t="str">
        <f>_xlfn.XLOOKUP(D3138,'Meal Info'!$A$4:$A$19,'Meal Info'!$C$4:$C$19)</f>
        <v>Pete</v>
      </c>
      <c r="G3138" s="7">
        <v>83.27</v>
      </c>
      <c r="H3138" s="7">
        <f t="shared" si="198"/>
        <v>8.327</v>
      </c>
      <c r="I3138" s="7">
        <f t="shared" si="199"/>
        <v>91.596999999999994</v>
      </c>
      <c r="J3138" s="7">
        <v>0.17</v>
      </c>
      <c r="K3138" s="7">
        <f t="shared" si="196"/>
        <v>14.155900000000001</v>
      </c>
      <c r="L3138" s="7" t="s">
        <v>5083</v>
      </c>
      <c r="M3138" s="7">
        <v>3</v>
      </c>
      <c r="N3138" s="7">
        <f>INDEX('Delivery Distances'!$B$6:$K$20,MATCH('Sales Summary_working sheet'!L3138,'Delivery Distances'!$A$6:$A$20,0),MATCH('Sales Summary_working sheet'!M3138,'Delivery Distances'!$B$5:$K$5,0))</f>
        <v>1</v>
      </c>
      <c r="O3138" s="7" cm="1">
        <f t="array" ref="O3138">_xlfn.XLOOKUP(L3138,'Delivery Distances'!$A$6:$A$20,_xlfn.XLOOKUP('Sales Summary_working sheet'!M3138,'Delivery Distances'!$B$5:$K$5,'Delivery Distances'!$B$6:$K$20))</f>
        <v>1</v>
      </c>
      <c r="P3138" s="7">
        <f t="shared" si="197"/>
        <v>3</v>
      </c>
    </row>
    <row r="3139" spans="1:16" ht="15.75" customHeight="1" x14ac:dyDescent="0.15">
      <c r="A3139" s="13">
        <v>44000</v>
      </c>
      <c r="B3139" s="19" t="s">
        <v>5357</v>
      </c>
      <c r="C3139" s="7" t="s">
        <v>501</v>
      </c>
      <c r="D3139" s="14">
        <v>13</v>
      </c>
      <c r="E3139" s="14" t="str">
        <f>_xlfn.XLOOKUP(D3139,'Meal Info'!$A$4:$A$19,'Meal Info'!$B$4:$B$19)</f>
        <v>Breakfast</v>
      </c>
      <c r="F3139" s="14" t="str">
        <f>_xlfn.XLOOKUP(D3139,'Meal Info'!$A$4:$A$19,'Meal Info'!$C$4:$C$19)</f>
        <v>Pete</v>
      </c>
      <c r="G3139" s="7">
        <v>17.350000000000001</v>
      </c>
      <c r="H3139" s="7">
        <f t="shared" si="198"/>
        <v>1.7350000000000003</v>
      </c>
      <c r="I3139" s="7">
        <f t="shared" si="199"/>
        <v>19.085000000000001</v>
      </c>
      <c r="J3139" s="7">
        <v>0.37</v>
      </c>
      <c r="K3139" s="7">
        <f t="shared" si="196"/>
        <v>6.4195000000000002</v>
      </c>
      <c r="L3139" s="7" t="s">
        <v>5081</v>
      </c>
      <c r="M3139" s="7">
        <v>7</v>
      </c>
      <c r="N3139" s="7">
        <f>INDEX('Delivery Distances'!$B$6:$K$20,MATCH('Sales Summary_working sheet'!L3139,'Delivery Distances'!$A$6:$A$20,0),MATCH('Sales Summary_working sheet'!M3139,'Delivery Distances'!$B$5:$K$5,0))</f>
        <v>3</v>
      </c>
      <c r="O3139" s="7" cm="1">
        <f t="array" ref="O3139">_xlfn.XLOOKUP(L3139,'Delivery Distances'!$A$6:$A$20,_xlfn.XLOOKUP('Sales Summary_working sheet'!M3139,'Delivery Distances'!$B$5:$K$5,'Delivery Distances'!$B$6:$K$20))</f>
        <v>3</v>
      </c>
      <c r="P3139" s="7">
        <f t="shared" si="197"/>
        <v>7</v>
      </c>
    </row>
    <row r="3140" spans="1:16" ht="15.75" customHeight="1" x14ac:dyDescent="0.15">
      <c r="A3140" s="13">
        <v>44000</v>
      </c>
      <c r="B3140" s="19" t="s">
        <v>5358</v>
      </c>
      <c r="C3140" s="7" t="s">
        <v>683</v>
      </c>
      <c r="D3140" s="14">
        <v>14</v>
      </c>
      <c r="E3140" s="14" t="str">
        <f>_xlfn.XLOOKUP(D3140,'Meal Info'!$A$4:$A$19,'Meal Info'!$B$4:$B$19)</f>
        <v>Red meat</v>
      </c>
      <c r="F3140" s="14" t="str">
        <f>_xlfn.XLOOKUP(D3140,'Meal Info'!$A$4:$A$19,'Meal Info'!$C$4:$C$19)</f>
        <v>Pete</v>
      </c>
      <c r="G3140" s="7">
        <v>39.880000000000003</v>
      </c>
      <c r="H3140" s="7">
        <f t="shared" si="198"/>
        <v>3.9880000000000004</v>
      </c>
      <c r="I3140" s="7">
        <f t="shared" si="199"/>
        <v>43.868000000000002</v>
      </c>
      <c r="J3140" s="7">
        <v>0.01</v>
      </c>
      <c r="K3140" s="7">
        <f t="shared" si="196"/>
        <v>0.39880000000000004</v>
      </c>
      <c r="L3140" s="7" t="s">
        <v>5081</v>
      </c>
      <c r="M3140" s="7">
        <v>9</v>
      </c>
      <c r="N3140" s="7">
        <f>INDEX('Delivery Distances'!$B$6:$K$20,MATCH('Sales Summary_working sheet'!L3140,'Delivery Distances'!$A$6:$A$20,0),MATCH('Sales Summary_working sheet'!M3140,'Delivery Distances'!$B$5:$K$5,0))</f>
        <v>1</v>
      </c>
      <c r="O3140" s="7" cm="1">
        <f t="array" ref="O3140">_xlfn.XLOOKUP(L3140,'Delivery Distances'!$A$6:$A$20,_xlfn.XLOOKUP('Sales Summary_working sheet'!M3140,'Delivery Distances'!$B$5:$K$5,'Delivery Distances'!$B$6:$K$20))</f>
        <v>1</v>
      </c>
      <c r="P3140" s="7">
        <f t="shared" si="197"/>
        <v>3</v>
      </c>
    </row>
    <row r="3141" spans="1:16" ht="15.75" customHeight="1" x14ac:dyDescent="0.15">
      <c r="A3141" s="13">
        <v>44000</v>
      </c>
      <c r="B3141" s="19" t="s">
        <v>5358</v>
      </c>
      <c r="C3141" s="7" t="s">
        <v>3099</v>
      </c>
      <c r="D3141" s="14">
        <v>13</v>
      </c>
      <c r="E3141" s="14" t="str">
        <f>_xlfn.XLOOKUP(D3141,'Meal Info'!$A$4:$A$19,'Meal Info'!$B$4:$B$19)</f>
        <v>Breakfast</v>
      </c>
      <c r="F3141" s="14" t="str">
        <f>_xlfn.XLOOKUP(D3141,'Meal Info'!$A$4:$A$19,'Meal Info'!$C$4:$C$19)</f>
        <v>Pete</v>
      </c>
      <c r="G3141" s="7">
        <v>85.5</v>
      </c>
      <c r="H3141" s="7">
        <f t="shared" si="198"/>
        <v>8.5500000000000007</v>
      </c>
      <c r="I3141" s="7">
        <f t="shared" si="199"/>
        <v>94.05</v>
      </c>
      <c r="J3141" s="7">
        <v>0.38</v>
      </c>
      <c r="K3141" s="7">
        <f t="shared" ref="K3141:K3204" si="200">J3141*G3141</f>
        <v>32.49</v>
      </c>
      <c r="L3141" s="7" t="s">
        <v>5076</v>
      </c>
      <c r="M3141" s="7">
        <v>1</v>
      </c>
      <c r="N3141" s="7">
        <f>INDEX('Delivery Distances'!$B$6:$K$20,MATCH('Sales Summary_working sheet'!L3141,'Delivery Distances'!$A$6:$A$20,0),MATCH('Sales Summary_working sheet'!M3141,'Delivery Distances'!$B$5:$K$5,0))</f>
        <v>7</v>
      </c>
      <c r="O3141" s="7" cm="1">
        <f t="array" ref="O3141">_xlfn.XLOOKUP(L3141,'Delivery Distances'!$A$6:$A$20,_xlfn.XLOOKUP('Sales Summary_working sheet'!M3141,'Delivery Distances'!$B$5:$K$5,'Delivery Distances'!$B$6:$K$20))</f>
        <v>7</v>
      </c>
      <c r="P3141" s="7">
        <f t="shared" ref="P3141:P3204" si="201">IF(O3141&lt;=2, O3141*3, IF(O3141&lt;=6, 3*2 + (O3141-2)*1, 3*2 + 4*1 + (O3141-6)*0.5))</f>
        <v>10.5</v>
      </c>
    </row>
    <row r="3142" spans="1:16" ht="15.75" customHeight="1" x14ac:dyDescent="0.15">
      <c r="A3142" s="13">
        <v>44000</v>
      </c>
      <c r="B3142" s="19" t="s">
        <v>5358</v>
      </c>
      <c r="C3142" s="7" t="s">
        <v>5002</v>
      </c>
      <c r="D3142" s="14">
        <v>3</v>
      </c>
      <c r="E3142" s="14" t="str">
        <f>_xlfn.XLOOKUP(D3142,'Meal Info'!$A$4:$A$19,'Meal Info'!$B$4:$B$19)</f>
        <v>Fruits</v>
      </c>
      <c r="F3142" s="14" t="str">
        <f>_xlfn.XLOOKUP(D3142,'Meal Info'!$A$4:$A$19,'Meal Info'!$C$4:$C$19)</f>
        <v>Pete</v>
      </c>
      <c r="G3142" s="7">
        <v>49.7</v>
      </c>
      <c r="H3142" s="7">
        <f t="shared" si="198"/>
        <v>4.9700000000000006</v>
      </c>
      <c r="I3142" s="7">
        <f t="shared" si="199"/>
        <v>54.67</v>
      </c>
      <c r="J3142" s="7">
        <v>0.31</v>
      </c>
      <c r="K3142" s="7">
        <f t="shared" si="200"/>
        <v>15.407</v>
      </c>
      <c r="L3142" s="7" t="s">
        <v>5077</v>
      </c>
      <c r="M3142" s="7">
        <v>4</v>
      </c>
      <c r="N3142" s="7">
        <f>INDEX('Delivery Distances'!$B$6:$K$20,MATCH('Sales Summary_working sheet'!L3142,'Delivery Distances'!$A$6:$A$20,0),MATCH('Sales Summary_working sheet'!M3142,'Delivery Distances'!$B$5:$K$5,0))</f>
        <v>5</v>
      </c>
      <c r="O3142" s="7" cm="1">
        <f t="array" ref="O3142">_xlfn.XLOOKUP(L3142,'Delivery Distances'!$A$6:$A$20,_xlfn.XLOOKUP('Sales Summary_working sheet'!M3142,'Delivery Distances'!$B$5:$K$5,'Delivery Distances'!$B$6:$K$20))</f>
        <v>5</v>
      </c>
      <c r="P3142" s="7">
        <f t="shared" si="201"/>
        <v>9</v>
      </c>
    </row>
    <row r="3143" spans="1:16" ht="15.75" customHeight="1" x14ac:dyDescent="0.15">
      <c r="A3143" s="13">
        <v>44000</v>
      </c>
      <c r="B3143" s="19" t="s">
        <v>5358</v>
      </c>
      <c r="C3143" s="7" t="s">
        <v>1849</v>
      </c>
      <c r="D3143" s="14">
        <v>3</v>
      </c>
      <c r="E3143" s="14" t="str">
        <f>_xlfn.XLOOKUP(D3143,'Meal Info'!$A$4:$A$19,'Meal Info'!$B$4:$B$19)</f>
        <v>Fruits</v>
      </c>
      <c r="F3143" s="14" t="str">
        <f>_xlfn.XLOOKUP(D3143,'Meal Info'!$A$4:$A$19,'Meal Info'!$C$4:$C$19)</f>
        <v>Pete</v>
      </c>
      <c r="G3143" s="7">
        <v>41.14</v>
      </c>
      <c r="H3143" s="7">
        <f t="shared" si="198"/>
        <v>4.1139999999999999</v>
      </c>
      <c r="I3143" s="7">
        <f t="shared" si="199"/>
        <v>45.253999999999998</v>
      </c>
      <c r="J3143" s="7">
        <v>0.11</v>
      </c>
      <c r="K3143" s="7">
        <f t="shared" si="200"/>
        <v>4.5254000000000003</v>
      </c>
      <c r="L3143" s="7" t="s">
        <v>5081</v>
      </c>
      <c r="M3143" s="7">
        <v>3</v>
      </c>
      <c r="N3143" s="7">
        <f>INDEX('Delivery Distances'!$B$6:$K$20,MATCH('Sales Summary_working sheet'!L3143,'Delivery Distances'!$A$6:$A$20,0),MATCH('Sales Summary_working sheet'!M3143,'Delivery Distances'!$B$5:$K$5,0))</f>
        <v>3</v>
      </c>
      <c r="O3143" s="7" cm="1">
        <f t="array" ref="O3143">_xlfn.XLOOKUP(L3143,'Delivery Distances'!$A$6:$A$20,_xlfn.XLOOKUP('Sales Summary_working sheet'!M3143,'Delivery Distances'!$B$5:$K$5,'Delivery Distances'!$B$6:$K$20))</f>
        <v>3</v>
      </c>
      <c r="P3143" s="7">
        <f t="shared" si="201"/>
        <v>7</v>
      </c>
    </row>
    <row r="3144" spans="1:16" ht="15.75" customHeight="1" x14ac:dyDescent="0.15">
      <c r="A3144" s="13">
        <v>44000</v>
      </c>
      <c r="B3144" s="19" t="s">
        <v>5358</v>
      </c>
      <c r="C3144" s="7" t="s">
        <v>3289</v>
      </c>
      <c r="D3144" s="14">
        <v>3</v>
      </c>
      <c r="E3144" s="14" t="str">
        <f>_xlfn.XLOOKUP(D3144,'Meal Info'!$A$4:$A$19,'Meal Info'!$B$4:$B$19)</f>
        <v>Fruits</v>
      </c>
      <c r="F3144" s="14" t="str">
        <f>_xlfn.XLOOKUP(D3144,'Meal Info'!$A$4:$A$19,'Meal Info'!$C$4:$C$19)</f>
        <v>Pete</v>
      </c>
      <c r="G3144" s="7">
        <v>63.18</v>
      </c>
      <c r="H3144" s="7">
        <f t="shared" si="198"/>
        <v>6.3180000000000005</v>
      </c>
      <c r="I3144" s="7">
        <f t="shared" si="199"/>
        <v>69.498000000000005</v>
      </c>
      <c r="J3144" s="7">
        <v>0.12</v>
      </c>
      <c r="K3144" s="7">
        <f t="shared" si="200"/>
        <v>7.5815999999999999</v>
      </c>
      <c r="L3144" s="7" t="s">
        <v>5079</v>
      </c>
      <c r="M3144" s="7">
        <v>5</v>
      </c>
      <c r="N3144" s="7">
        <f>INDEX('Delivery Distances'!$B$6:$K$20,MATCH('Sales Summary_working sheet'!L3144,'Delivery Distances'!$A$6:$A$20,0),MATCH('Sales Summary_working sheet'!M3144,'Delivery Distances'!$B$5:$K$5,0))</f>
        <v>2</v>
      </c>
      <c r="O3144" s="7" cm="1">
        <f t="array" ref="O3144">_xlfn.XLOOKUP(L3144,'Delivery Distances'!$A$6:$A$20,_xlfn.XLOOKUP('Sales Summary_working sheet'!M3144,'Delivery Distances'!$B$5:$K$5,'Delivery Distances'!$B$6:$K$20))</f>
        <v>2</v>
      </c>
      <c r="P3144" s="7">
        <f t="shared" si="201"/>
        <v>6</v>
      </c>
    </row>
    <row r="3145" spans="1:16" ht="15.75" customHeight="1" x14ac:dyDescent="0.15">
      <c r="A3145" s="13">
        <v>44000</v>
      </c>
      <c r="B3145" s="19" t="s">
        <v>5358</v>
      </c>
      <c r="C3145" s="7" t="s">
        <v>4262</v>
      </c>
      <c r="D3145" s="14">
        <v>13</v>
      </c>
      <c r="E3145" s="14" t="str">
        <f>_xlfn.XLOOKUP(D3145,'Meal Info'!$A$4:$A$19,'Meal Info'!$B$4:$B$19)</f>
        <v>Breakfast</v>
      </c>
      <c r="F3145" s="14" t="str">
        <f>_xlfn.XLOOKUP(D3145,'Meal Info'!$A$4:$A$19,'Meal Info'!$C$4:$C$19)</f>
        <v>Pete</v>
      </c>
      <c r="G3145" s="7">
        <v>78.81</v>
      </c>
      <c r="H3145" s="7">
        <f t="shared" si="198"/>
        <v>7.8810000000000002</v>
      </c>
      <c r="I3145" s="7">
        <f t="shared" si="199"/>
        <v>86.691000000000003</v>
      </c>
      <c r="J3145" s="7">
        <v>0.13</v>
      </c>
      <c r="K3145" s="7">
        <f t="shared" si="200"/>
        <v>10.2453</v>
      </c>
      <c r="L3145" s="7" t="s">
        <v>5075</v>
      </c>
      <c r="M3145" s="7">
        <v>1</v>
      </c>
      <c r="N3145" s="7">
        <f>INDEX('Delivery Distances'!$B$6:$K$20,MATCH('Sales Summary_working sheet'!L3145,'Delivery Distances'!$A$6:$A$20,0),MATCH('Sales Summary_working sheet'!M3145,'Delivery Distances'!$B$5:$K$5,0))</f>
        <v>3</v>
      </c>
      <c r="O3145" s="7" cm="1">
        <f t="array" ref="O3145">_xlfn.XLOOKUP(L3145,'Delivery Distances'!$A$6:$A$20,_xlfn.XLOOKUP('Sales Summary_working sheet'!M3145,'Delivery Distances'!$B$5:$K$5,'Delivery Distances'!$B$6:$K$20))</f>
        <v>3</v>
      </c>
      <c r="P3145" s="7">
        <f t="shared" si="201"/>
        <v>7</v>
      </c>
    </row>
    <row r="3146" spans="1:16" ht="15.75" customHeight="1" x14ac:dyDescent="0.15">
      <c r="A3146" s="13">
        <v>44000</v>
      </c>
      <c r="B3146" s="19" t="s">
        <v>5358</v>
      </c>
      <c r="C3146" s="7" t="s">
        <v>3571</v>
      </c>
      <c r="D3146" s="14">
        <v>13</v>
      </c>
      <c r="E3146" s="14" t="str">
        <f>_xlfn.XLOOKUP(D3146,'Meal Info'!$A$4:$A$19,'Meal Info'!$B$4:$B$19)</f>
        <v>Breakfast</v>
      </c>
      <c r="F3146" s="14" t="str">
        <f>_xlfn.XLOOKUP(D3146,'Meal Info'!$A$4:$A$19,'Meal Info'!$C$4:$C$19)</f>
        <v>Pete</v>
      </c>
      <c r="G3146" s="7">
        <v>13.11</v>
      </c>
      <c r="H3146" s="7">
        <f t="shared" si="198"/>
        <v>1.3109999999999999</v>
      </c>
      <c r="I3146" s="7">
        <f t="shared" si="199"/>
        <v>14.420999999999999</v>
      </c>
      <c r="J3146" s="7">
        <v>0.12</v>
      </c>
      <c r="K3146" s="7">
        <f t="shared" si="200"/>
        <v>1.5731999999999999</v>
      </c>
      <c r="L3146" s="7" t="s">
        <v>5078</v>
      </c>
      <c r="M3146" s="7">
        <v>6</v>
      </c>
      <c r="N3146" s="7">
        <f>INDEX('Delivery Distances'!$B$6:$K$20,MATCH('Sales Summary_working sheet'!L3146,'Delivery Distances'!$A$6:$A$20,0),MATCH('Sales Summary_working sheet'!M3146,'Delivery Distances'!$B$5:$K$5,0))</f>
        <v>5</v>
      </c>
      <c r="O3146" s="7" cm="1">
        <f t="array" ref="O3146">_xlfn.XLOOKUP(L3146,'Delivery Distances'!$A$6:$A$20,_xlfn.XLOOKUP('Sales Summary_working sheet'!M3146,'Delivery Distances'!$B$5:$K$5,'Delivery Distances'!$B$6:$K$20))</f>
        <v>5</v>
      </c>
      <c r="P3146" s="7">
        <f t="shared" si="201"/>
        <v>9</v>
      </c>
    </row>
    <row r="3147" spans="1:16" ht="15.75" customHeight="1" x14ac:dyDescent="0.15">
      <c r="A3147" s="13">
        <v>44000</v>
      </c>
      <c r="B3147" s="19" t="s">
        <v>5358</v>
      </c>
      <c r="C3147" s="7" t="s">
        <v>1214</v>
      </c>
      <c r="D3147" s="14">
        <v>1</v>
      </c>
      <c r="E3147" s="14" t="str">
        <f>_xlfn.XLOOKUP(D3147,'Meal Info'!$A$4:$A$19,'Meal Info'!$B$4:$B$19)</f>
        <v>Salad</v>
      </c>
      <c r="F3147" s="14" t="str">
        <f>_xlfn.XLOOKUP(D3147,'Meal Info'!$A$4:$A$19,'Meal Info'!$C$4:$C$19)</f>
        <v>Pete</v>
      </c>
      <c r="G3147" s="7">
        <v>29.63</v>
      </c>
      <c r="H3147" s="7">
        <f t="shared" si="198"/>
        <v>2.9630000000000001</v>
      </c>
      <c r="I3147" s="7">
        <f t="shared" si="199"/>
        <v>32.592999999999996</v>
      </c>
      <c r="J3147" s="7">
        <v>0.28000000000000003</v>
      </c>
      <c r="K3147" s="7">
        <f t="shared" si="200"/>
        <v>8.2964000000000002</v>
      </c>
      <c r="L3147" s="7" t="s">
        <v>5079</v>
      </c>
      <c r="M3147" s="7">
        <v>5</v>
      </c>
      <c r="N3147" s="7">
        <f>INDEX('Delivery Distances'!$B$6:$K$20,MATCH('Sales Summary_working sheet'!L3147,'Delivery Distances'!$A$6:$A$20,0),MATCH('Sales Summary_working sheet'!M3147,'Delivery Distances'!$B$5:$K$5,0))</f>
        <v>2</v>
      </c>
      <c r="O3147" s="7" cm="1">
        <f t="array" ref="O3147">_xlfn.XLOOKUP(L3147,'Delivery Distances'!$A$6:$A$20,_xlfn.XLOOKUP('Sales Summary_working sheet'!M3147,'Delivery Distances'!$B$5:$K$5,'Delivery Distances'!$B$6:$K$20))</f>
        <v>2</v>
      </c>
      <c r="P3147" s="7">
        <f t="shared" si="201"/>
        <v>6</v>
      </c>
    </row>
    <row r="3148" spans="1:16" ht="15.75" customHeight="1" x14ac:dyDescent="0.15">
      <c r="A3148" s="13">
        <v>44000</v>
      </c>
      <c r="B3148" s="19" t="s">
        <v>5358</v>
      </c>
      <c r="C3148" s="7" t="s">
        <v>1325</v>
      </c>
      <c r="D3148" s="14">
        <v>1</v>
      </c>
      <c r="E3148" s="14" t="str">
        <f>_xlfn.XLOOKUP(D3148,'Meal Info'!$A$4:$A$19,'Meal Info'!$B$4:$B$19)</f>
        <v>Salad</v>
      </c>
      <c r="F3148" s="14" t="str">
        <f>_xlfn.XLOOKUP(D3148,'Meal Info'!$A$4:$A$19,'Meal Info'!$C$4:$C$19)</f>
        <v>Pete</v>
      </c>
      <c r="G3148" s="7">
        <v>18.91</v>
      </c>
      <c r="H3148" s="7">
        <f t="shared" si="198"/>
        <v>1.891</v>
      </c>
      <c r="I3148" s="7">
        <f t="shared" si="199"/>
        <v>20.801000000000002</v>
      </c>
      <c r="J3148" s="7">
        <v>0.28999999999999998</v>
      </c>
      <c r="K3148" s="7">
        <f t="shared" si="200"/>
        <v>5.4838999999999993</v>
      </c>
      <c r="L3148" s="7" t="s">
        <v>5081</v>
      </c>
      <c r="M3148" s="7">
        <v>2</v>
      </c>
      <c r="N3148" s="7">
        <f>INDEX('Delivery Distances'!$B$6:$K$20,MATCH('Sales Summary_working sheet'!L3148,'Delivery Distances'!$A$6:$A$20,0),MATCH('Sales Summary_working sheet'!M3148,'Delivery Distances'!$B$5:$K$5,0))</f>
        <v>3</v>
      </c>
      <c r="O3148" s="7" cm="1">
        <f t="array" ref="O3148">_xlfn.XLOOKUP(L3148,'Delivery Distances'!$A$6:$A$20,_xlfn.XLOOKUP('Sales Summary_working sheet'!M3148,'Delivery Distances'!$B$5:$K$5,'Delivery Distances'!$B$6:$K$20))</f>
        <v>3</v>
      </c>
      <c r="P3148" s="7">
        <f t="shared" si="201"/>
        <v>7</v>
      </c>
    </row>
    <row r="3149" spans="1:16" ht="15.75" customHeight="1" x14ac:dyDescent="0.15">
      <c r="A3149" s="13">
        <v>44000</v>
      </c>
      <c r="B3149" s="19" t="s">
        <v>5358</v>
      </c>
      <c r="C3149" s="7" t="s">
        <v>778</v>
      </c>
      <c r="D3149" s="14">
        <v>14</v>
      </c>
      <c r="E3149" s="14" t="str">
        <f>_xlfn.XLOOKUP(D3149,'Meal Info'!$A$4:$A$19,'Meal Info'!$B$4:$B$19)</f>
        <v>Red meat</v>
      </c>
      <c r="F3149" s="14" t="str">
        <f>_xlfn.XLOOKUP(D3149,'Meal Info'!$A$4:$A$19,'Meal Info'!$C$4:$C$19)</f>
        <v>Pete</v>
      </c>
      <c r="G3149" s="7">
        <v>79.88</v>
      </c>
      <c r="H3149" s="7">
        <f t="shared" si="198"/>
        <v>7.9879999999999995</v>
      </c>
      <c r="I3149" s="7">
        <f t="shared" si="199"/>
        <v>87.867999999999995</v>
      </c>
      <c r="J3149" s="7">
        <v>0.01</v>
      </c>
      <c r="K3149" s="7">
        <f t="shared" si="200"/>
        <v>0.79879999999999995</v>
      </c>
      <c r="L3149" s="7" t="s">
        <v>31</v>
      </c>
      <c r="M3149" s="7">
        <v>7</v>
      </c>
      <c r="N3149" s="7">
        <f>INDEX('Delivery Distances'!$B$6:$K$20,MATCH('Sales Summary_working sheet'!L3149,'Delivery Distances'!$A$6:$A$20,0),MATCH('Sales Summary_working sheet'!M3149,'Delivery Distances'!$B$5:$K$5,0))</f>
        <v>5</v>
      </c>
      <c r="O3149" s="7" cm="1">
        <f t="array" ref="O3149">_xlfn.XLOOKUP(L3149,'Delivery Distances'!$A$6:$A$20,_xlfn.XLOOKUP('Sales Summary_working sheet'!M3149,'Delivery Distances'!$B$5:$K$5,'Delivery Distances'!$B$6:$K$20))</f>
        <v>5</v>
      </c>
      <c r="P3149" s="7">
        <f t="shared" si="201"/>
        <v>9</v>
      </c>
    </row>
    <row r="3150" spans="1:16" ht="15.75" customHeight="1" x14ac:dyDescent="0.15">
      <c r="A3150" s="13">
        <v>44000</v>
      </c>
      <c r="B3150" s="19" t="s">
        <v>5358</v>
      </c>
      <c r="C3150" s="7" t="s">
        <v>3735</v>
      </c>
      <c r="D3150" s="14">
        <v>14</v>
      </c>
      <c r="E3150" s="14" t="str">
        <f>_xlfn.XLOOKUP(D3150,'Meal Info'!$A$4:$A$19,'Meal Info'!$B$4:$B$19)</f>
        <v>Red meat</v>
      </c>
      <c r="F3150" s="14" t="str">
        <f>_xlfn.XLOOKUP(D3150,'Meal Info'!$A$4:$A$19,'Meal Info'!$C$4:$C$19)</f>
        <v>Pete</v>
      </c>
      <c r="G3150" s="7">
        <v>36.549999999999997</v>
      </c>
      <c r="H3150" s="7">
        <f t="shared" si="198"/>
        <v>3.6549999999999998</v>
      </c>
      <c r="I3150" s="7">
        <f t="shared" si="199"/>
        <v>40.204999999999998</v>
      </c>
      <c r="J3150" s="7">
        <v>0.26</v>
      </c>
      <c r="K3150" s="7">
        <f t="shared" si="200"/>
        <v>9.5030000000000001</v>
      </c>
      <c r="L3150" s="7" t="s">
        <v>28</v>
      </c>
      <c r="M3150" s="7">
        <v>5</v>
      </c>
      <c r="N3150" s="7">
        <f>INDEX('Delivery Distances'!$B$6:$K$20,MATCH('Sales Summary_working sheet'!L3150,'Delivery Distances'!$A$6:$A$20,0),MATCH('Sales Summary_working sheet'!M3150,'Delivery Distances'!$B$5:$K$5,0))</f>
        <v>11</v>
      </c>
      <c r="O3150" s="7" cm="1">
        <f t="array" ref="O3150">_xlfn.XLOOKUP(L3150,'Delivery Distances'!$A$6:$A$20,_xlfn.XLOOKUP('Sales Summary_working sheet'!M3150,'Delivery Distances'!$B$5:$K$5,'Delivery Distances'!$B$6:$K$20))</f>
        <v>11</v>
      </c>
      <c r="P3150" s="7">
        <f t="shared" si="201"/>
        <v>12.5</v>
      </c>
    </row>
    <row r="3151" spans="1:16" ht="15.75" customHeight="1" x14ac:dyDescent="0.15">
      <c r="A3151" s="13">
        <v>44000</v>
      </c>
      <c r="B3151" s="19" t="s">
        <v>5358</v>
      </c>
      <c r="C3151" s="7" t="s">
        <v>3850</v>
      </c>
      <c r="D3151" s="14">
        <v>1</v>
      </c>
      <c r="E3151" s="14" t="str">
        <f>_xlfn.XLOOKUP(D3151,'Meal Info'!$A$4:$A$19,'Meal Info'!$B$4:$B$19)</f>
        <v>Salad</v>
      </c>
      <c r="F3151" s="14" t="str">
        <f>_xlfn.XLOOKUP(D3151,'Meal Info'!$A$4:$A$19,'Meal Info'!$C$4:$C$19)</f>
        <v>Pete</v>
      </c>
      <c r="G3151" s="7">
        <v>68.709999999999994</v>
      </c>
      <c r="H3151" s="7">
        <f t="shared" si="198"/>
        <v>6.8709999999999996</v>
      </c>
      <c r="I3151" s="7">
        <f t="shared" si="199"/>
        <v>75.580999999999989</v>
      </c>
      <c r="J3151" s="7">
        <v>0.08</v>
      </c>
      <c r="K3151" s="7">
        <f t="shared" si="200"/>
        <v>5.4967999999999995</v>
      </c>
      <c r="L3151" s="7" t="s">
        <v>30</v>
      </c>
      <c r="M3151" s="7">
        <v>3</v>
      </c>
      <c r="N3151" s="7">
        <f>INDEX('Delivery Distances'!$B$6:$K$20,MATCH('Sales Summary_working sheet'!L3151,'Delivery Distances'!$A$6:$A$20,0),MATCH('Sales Summary_working sheet'!M3151,'Delivery Distances'!$B$5:$K$5,0))</f>
        <v>9</v>
      </c>
      <c r="O3151" s="7" cm="1">
        <f t="array" ref="O3151">_xlfn.XLOOKUP(L3151,'Delivery Distances'!$A$6:$A$20,_xlfn.XLOOKUP('Sales Summary_working sheet'!M3151,'Delivery Distances'!$B$5:$K$5,'Delivery Distances'!$B$6:$K$20))</f>
        <v>9</v>
      </c>
      <c r="P3151" s="7">
        <f t="shared" si="201"/>
        <v>11.5</v>
      </c>
    </row>
    <row r="3152" spans="1:16" ht="15.75" customHeight="1" x14ac:dyDescent="0.15">
      <c r="A3152" s="13">
        <v>44000</v>
      </c>
      <c r="B3152" s="19" t="s">
        <v>5358</v>
      </c>
      <c r="C3152" s="7" t="s">
        <v>4191</v>
      </c>
      <c r="D3152" s="14">
        <v>3</v>
      </c>
      <c r="E3152" s="14" t="str">
        <f>_xlfn.XLOOKUP(D3152,'Meal Info'!$A$4:$A$19,'Meal Info'!$B$4:$B$19)</f>
        <v>Fruits</v>
      </c>
      <c r="F3152" s="14" t="str">
        <f>_xlfn.XLOOKUP(D3152,'Meal Info'!$A$4:$A$19,'Meal Info'!$C$4:$C$19)</f>
        <v>Pete</v>
      </c>
      <c r="G3152" s="7">
        <v>28.96</v>
      </c>
      <c r="H3152" s="7">
        <f t="shared" si="198"/>
        <v>2.8960000000000004</v>
      </c>
      <c r="I3152" s="7">
        <f t="shared" si="199"/>
        <v>31.856000000000002</v>
      </c>
      <c r="J3152" s="7">
        <v>0.27</v>
      </c>
      <c r="K3152" s="7">
        <f t="shared" si="200"/>
        <v>7.8192000000000004</v>
      </c>
      <c r="L3152" s="7" t="s">
        <v>28</v>
      </c>
      <c r="M3152" s="7">
        <v>3</v>
      </c>
      <c r="N3152" s="7">
        <f>INDEX('Delivery Distances'!$B$6:$K$20,MATCH('Sales Summary_working sheet'!L3152,'Delivery Distances'!$A$6:$A$20,0),MATCH('Sales Summary_working sheet'!M3152,'Delivery Distances'!$B$5:$K$5,0))</f>
        <v>6</v>
      </c>
      <c r="O3152" s="7" cm="1">
        <f t="array" ref="O3152">_xlfn.XLOOKUP(L3152,'Delivery Distances'!$A$6:$A$20,_xlfn.XLOOKUP('Sales Summary_working sheet'!M3152,'Delivery Distances'!$B$5:$K$5,'Delivery Distances'!$B$6:$K$20))</f>
        <v>6</v>
      </c>
      <c r="P3152" s="7">
        <f t="shared" si="201"/>
        <v>10</v>
      </c>
    </row>
    <row r="3153" spans="1:16" ht="15.75" customHeight="1" x14ac:dyDescent="0.15">
      <c r="A3153" s="13">
        <v>44000</v>
      </c>
      <c r="B3153" s="19" t="s">
        <v>5358</v>
      </c>
      <c r="C3153" s="7" t="s">
        <v>4327</v>
      </c>
      <c r="D3153" s="14">
        <v>3</v>
      </c>
      <c r="E3153" s="14" t="str">
        <f>_xlfn.XLOOKUP(D3153,'Meal Info'!$A$4:$A$19,'Meal Info'!$B$4:$B$19)</f>
        <v>Fruits</v>
      </c>
      <c r="F3153" s="14" t="str">
        <f>_xlfn.XLOOKUP(D3153,'Meal Info'!$A$4:$A$19,'Meal Info'!$C$4:$C$19)</f>
        <v>Pete</v>
      </c>
      <c r="G3153" s="7">
        <v>15.24</v>
      </c>
      <c r="H3153" s="7">
        <f t="shared" si="198"/>
        <v>1.524</v>
      </c>
      <c r="I3153" s="7">
        <f t="shared" si="199"/>
        <v>16.763999999999999</v>
      </c>
      <c r="J3153" s="7">
        <v>0.13</v>
      </c>
      <c r="K3153" s="7">
        <f t="shared" si="200"/>
        <v>1.9812000000000001</v>
      </c>
      <c r="L3153" s="7" t="s">
        <v>5083</v>
      </c>
      <c r="M3153" s="7">
        <v>10</v>
      </c>
      <c r="N3153" s="7">
        <f>INDEX('Delivery Distances'!$B$6:$K$20,MATCH('Sales Summary_working sheet'!L3153,'Delivery Distances'!$A$6:$A$20,0),MATCH('Sales Summary_working sheet'!M3153,'Delivery Distances'!$B$5:$K$5,0))</f>
        <v>2</v>
      </c>
      <c r="O3153" s="7" cm="1">
        <f t="array" ref="O3153">_xlfn.XLOOKUP(L3153,'Delivery Distances'!$A$6:$A$20,_xlfn.XLOOKUP('Sales Summary_working sheet'!M3153,'Delivery Distances'!$B$5:$K$5,'Delivery Distances'!$B$6:$K$20))</f>
        <v>2</v>
      </c>
      <c r="P3153" s="7">
        <f t="shared" si="201"/>
        <v>6</v>
      </c>
    </row>
    <row r="3154" spans="1:16" ht="15.75" customHeight="1" x14ac:dyDescent="0.15">
      <c r="A3154" s="13">
        <v>44000</v>
      </c>
      <c r="B3154" s="19" t="s">
        <v>5358</v>
      </c>
      <c r="C3154" s="7" t="s">
        <v>2864</v>
      </c>
      <c r="D3154" s="14">
        <v>1</v>
      </c>
      <c r="E3154" s="14" t="str">
        <f>_xlfn.XLOOKUP(D3154,'Meal Info'!$A$4:$A$19,'Meal Info'!$B$4:$B$19)</f>
        <v>Salad</v>
      </c>
      <c r="F3154" s="14" t="str">
        <f>_xlfn.XLOOKUP(D3154,'Meal Info'!$A$4:$A$19,'Meal Info'!$C$4:$C$19)</f>
        <v>Pete</v>
      </c>
      <c r="G3154" s="7">
        <v>65.72</v>
      </c>
      <c r="H3154" s="7">
        <f t="shared" si="198"/>
        <v>6.5720000000000001</v>
      </c>
      <c r="I3154" s="7">
        <f t="shared" si="199"/>
        <v>72.292000000000002</v>
      </c>
      <c r="J3154" s="7">
        <v>0.32</v>
      </c>
      <c r="K3154" s="7">
        <f t="shared" si="200"/>
        <v>21.0304</v>
      </c>
      <c r="L3154" s="7" t="s">
        <v>26</v>
      </c>
      <c r="M3154" s="7">
        <v>2</v>
      </c>
      <c r="N3154" s="7">
        <f>INDEX('Delivery Distances'!$B$6:$K$20,MATCH('Sales Summary_working sheet'!L3154,'Delivery Distances'!$A$6:$A$20,0),MATCH('Sales Summary_working sheet'!M3154,'Delivery Distances'!$B$5:$K$5,0))</f>
        <v>2</v>
      </c>
      <c r="O3154" s="7" cm="1">
        <f t="array" ref="O3154">_xlfn.XLOOKUP(L3154,'Delivery Distances'!$A$6:$A$20,_xlfn.XLOOKUP('Sales Summary_working sheet'!M3154,'Delivery Distances'!$B$5:$K$5,'Delivery Distances'!$B$6:$K$20))</f>
        <v>2</v>
      </c>
      <c r="P3154" s="7">
        <f t="shared" si="201"/>
        <v>6</v>
      </c>
    </row>
    <row r="3155" spans="1:16" ht="15.75" customHeight="1" x14ac:dyDescent="0.15">
      <c r="A3155" s="13">
        <v>44000</v>
      </c>
      <c r="B3155" s="19" t="s">
        <v>5358</v>
      </c>
      <c r="C3155" s="7" t="s">
        <v>755</v>
      </c>
      <c r="D3155" s="14">
        <v>13</v>
      </c>
      <c r="E3155" s="14" t="str">
        <f>_xlfn.XLOOKUP(D3155,'Meal Info'!$A$4:$A$19,'Meal Info'!$B$4:$B$19)</f>
        <v>Breakfast</v>
      </c>
      <c r="F3155" s="14" t="str">
        <f>_xlfn.XLOOKUP(D3155,'Meal Info'!$A$4:$A$19,'Meal Info'!$C$4:$C$19)</f>
        <v>Pete</v>
      </c>
      <c r="G3155" s="7">
        <v>49.75</v>
      </c>
      <c r="H3155" s="7">
        <f t="shared" si="198"/>
        <v>4.9750000000000005</v>
      </c>
      <c r="I3155" s="7">
        <f t="shared" si="199"/>
        <v>54.725000000000001</v>
      </c>
      <c r="J3155" s="7">
        <v>0.17</v>
      </c>
      <c r="K3155" s="7">
        <f t="shared" si="200"/>
        <v>8.4575000000000014</v>
      </c>
      <c r="L3155" s="7" t="s">
        <v>5079</v>
      </c>
      <c r="M3155" s="7">
        <v>9</v>
      </c>
      <c r="N3155" s="7">
        <f>INDEX('Delivery Distances'!$B$6:$K$20,MATCH('Sales Summary_working sheet'!L3155,'Delivery Distances'!$A$6:$A$20,0),MATCH('Sales Summary_working sheet'!M3155,'Delivery Distances'!$B$5:$K$5,0))</f>
        <v>4</v>
      </c>
      <c r="O3155" s="7" cm="1">
        <f t="array" ref="O3155">_xlfn.XLOOKUP(L3155,'Delivery Distances'!$A$6:$A$20,_xlfn.XLOOKUP('Sales Summary_working sheet'!M3155,'Delivery Distances'!$B$5:$K$5,'Delivery Distances'!$B$6:$K$20))</f>
        <v>4</v>
      </c>
      <c r="P3155" s="7">
        <f t="shared" si="201"/>
        <v>8</v>
      </c>
    </row>
    <row r="3156" spans="1:16" ht="15.75" customHeight="1" x14ac:dyDescent="0.15">
      <c r="A3156" s="13">
        <v>44000</v>
      </c>
      <c r="B3156" s="19" t="s">
        <v>5358</v>
      </c>
      <c r="C3156" s="7" t="s">
        <v>4118</v>
      </c>
      <c r="D3156" s="14">
        <v>14</v>
      </c>
      <c r="E3156" s="14" t="str">
        <f>_xlfn.XLOOKUP(D3156,'Meal Info'!$A$4:$A$19,'Meal Info'!$B$4:$B$19)</f>
        <v>Red meat</v>
      </c>
      <c r="F3156" s="14" t="str">
        <f>_xlfn.XLOOKUP(D3156,'Meal Info'!$A$4:$A$19,'Meal Info'!$C$4:$C$19)</f>
        <v>Pete</v>
      </c>
      <c r="G3156" s="7">
        <v>24.95</v>
      </c>
      <c r="H3156" s="7">
        <f t="shared" si="198"/>
        <v>2.4950000000000001</v>
      </c>
      <c r="I3156" s="7">
        <f t="shared" si="199"/>
        <v>27.445</v>
      </c>
      <c r="J3156" s="7">
        <v>0.04</v>
      </c>
      <c r="K3156" s="7">
        <f t="shared" si="200"/>
        <v>0.998</v>
      </c>
      <c r="L3156" s="7" t="s">
        <v>27</v>
      </c>
      <c r="M3156" s="7">
        <v>5</v>
      </c>
      <c r="N3156" s="7">
        <f>INDEX('Delivery Distances'!$B$6:$K$20,MATCH('Sales Summary_working sheet'!L3156,'Delivery Distances'!$A$6:$A$20,0),MATCH('Sales Summary_working sheet'!M3156,'Delivery Distances'!$B$5:$K$5,0))</f>
        <v>14</v>
      </c>
      <c r="O3156" s="7" cm="1">
        <f t="array" ref="O3156">_xlfn.XLOOKUP(L3156,'Delivery Distances'!$A$6:$A$20,_xlfn.XLOOKUP('Sales Summary_working sheet'!M3156,'Delivery Distances'!$B$5:$K$5,'Delivery Distances'!$B$6:$K$20))</f>
        <v>14</v>
      </c>
      <c r="P3156" s="7">
        <f t="shared" si="201"/>
        <v>14</v>
      </c>
    </row>
    <row r="3157" spans="1:16" ht="15.75" customHeight="1" x14ac:dyDescent="0.15">
      <c r="A3157" s="13">
        <v>44000</v>
      </c>
      <c r="B3157" s="19" t="s">
        <v>5358</v>
      </c>
      <c r="C3157" s="7" t="s">
        <v>295</v>
      </c>
      <c r="D3157" s="14">
        <v>1</v>
      </c>
      <c r="E3157" s="14" t="str">
        <f>_xlfn.XLOOKUP(D3157,'Meal Info'!$A$4:$A$19,'Meal Info'!$B$4:$B$19)</f>
        <v>Salad</v>
      </c>
      <c r="F3157" s="14" t="str">
        <f>_xlfn.XLOOKUP(D3157,'Meal Info'!$A$4:$A$19,'Meal Info'!$C$4:$C$19)</f>
        <v>Pete</v>
      </c>
      <c r="G3157" s="7">
        <v>91.66</v>
      </c>
      <c r="H3157" s="7">
        <f t="shared" si="198"/>
        <v>9.1660000000000004</v>
      </c>
      <c r="I3157" s="7">
        <f t="shared" si="199"/>
        <v>100.82599999999999</v>
      </c>
      <c r="J3157" s="7">
        <v>0.05</v>
      </c>
      <c r="K3157" s="7">
        <f t="shared" si="200"/>
        <v>4.5830000000000002</v>
      </c>
      <c r="L3157" s="7" t="s">
        <v>29</v>
      </c>
      <c r="M3157" s="7">
        <v>9</v>
      </c>
      <c r="N3157" s="7">
        <f>INDEX('Delivery Distances'!$B$6:$K$20,MATCH('Sales Summary_working sheet'!L3157,'Delivery Distances'!$A$6:$A$20,0),MATCH('Sales Summary_working sheet'!M3157,'Delivery Distances'!$B$5:$K$5,0))</f>
        <v>6</v>
      </c>
      <c r="O3157" s="7" cm="1">
        <f t="array" ref="O3157">_xlfn.XLOOKUP(L3157,'Delivery Distances'!$A$6:$A$20,_xlfn.XLOOKUP('Sales Summary_working sheet'!M3157,'Delivery Distances'!$B$5:$K$5,'Delivery Distances'!$B$6:$K$20))</f>
        <v>6</v>
      </c>
      <c r="P3157" s="7">
        <f t="shared" si="201"/>
        <v>10</v>
      </c>
    </row>
    <row r="3158" spans="1:16" ht="15.75" customHeight="1" x14ac:dyDescent="0.15">
      <c r="A3158" s="13">
        <v>44000</v>
      </c>
      <c r="B3158" s="19" t="s">
        <v>5358</v>
      </c>
      <c r="C3158" s="7" t="s">
        <v>5058</v>
      </c>
      <c r="D3158" s="14">
        <v>1</v>
      </c>
      <c r="E3158" s="14" t="str">
        <f>_xlfn.XLOOKUP(D3158,'Meal Info'!$A$4:$A$19,'Meal Info'!$B$4:$B$19)</f>
        <v>Salad</v>
      </c>
      <c r="F3158" s="14" t="str">
        <f>_xlfn.XLOOKUP(D3158,'Meal Info'!$A$4:$A$19,'Meal Info'!$C$4:$C$19)</f>
        <v>Pete</v>
      </c>
      <c r="G3158" s="7">
        <v>40.42</v>
      </c>
      <c r="H3158" s="7">
        <f t="shared" si="198"/>
        <v>4.0420000000000007</v>
      </c>
      <c r="I3158" s="7">
        <f t="shared" si="199"/>
        <v>44.462000000000003</v>
      </c>
      <c r="J3158" s="7">
        <v>0.31</v>
      </c>
      <c r="K3158" s="7">
        <f t="shared" si="200"/>
        <v>12.530200000000001</v>
      </c>
      <c r="L3158" s="7" t="s">
        <v>5078</v>
      </c>
      <c r="M3158" s="7">
        <v>8</v>
      </c>
      <c r="N3158" s="7">
        <f>INDEX('Delivery Distances'!$B$6:$K$20,MATCH('Sales Summary_working sheet'!L3158,'Delivery Distances'!$A$6:$A$20,0),MATCH('Sales Summary_working sheet'!M3158,'Delivery Distances'!$B$5:$K$5,0))</f>
        <v>5</v>
      </c>
      <c r="O3158" s="7" cm="1">
        <f t="array" ref="O3158">_xlfn.XLOOKUP(L3158,'Delivery Distances'!$A$6:$A$20,_xlfn.XLOOKUP('Sales Summary_working sheet'!M3158,'Delivery Distances'!$B$5:$K$5,'Delivery Distances'!$B$6:$K$20))</f>
        <v>5</v>
      </c>
      <c r="P3158" s="7">
        <f t="shared" si="201"/>
        <v>9</v>
      </c>
    </row>
    <row r="3159" spans="1:16" ht="15.75" customHeight="1" x14ac:dyDescent="0.15">
      <c r="A3159" s="13">
        <v>44000</v>
      </c>
      <c r="B3159" s="19" t="s">
        <v>5358</v>
      </c>
      <c r="C3159" s="7" t="s">
        <v>955</v>
      </c>
      <c r="D3159" s="14">
        <v>3</v>
      </c>
      <c r="E3159" s="14" t="str">
        <f>_xlfn.XLOOKUP(D3159,'Meal Info'!$A$4:$A$19,'Meal Info'!$B$4:$B$19)</f>
        <v>Fruits</v>
      </c>
      <c r="F3159" s="14" t="str">
        <f>_xlfn.XLOOKUP(D3159,'Meal Info'!$A$4:$A$19,'Meal Info'!$C$4:$C$19)</f>
        <v>Pete</v>
      </c>
      <c r="G3159" s="7">
        <v>51.04</v>
      </c>
      <c r="H3159" s="7">
        <f t="shared" si="198"/>
        <v>5.1040000000000001</v>
      </c>
      <c r="I3159" s="7">
        <f t="shared" si="199"/>
        <v>56.143999999999998</v>
      </c>
      <c r="J3159" s="7">
        <v>0.32</v>
      </c>
      <c r="K3159" s="7">
        <f t="shared" si="200"/>
        <v>16.332799999999999</v>
      </c>
      <c r="L3159" s="7" t="s">
        <v>28</v>
      </c>
      <c r="M3159" s="7">
        <v>4</v>
      </c>
      <c r="N3159" s="7">
        <f>INDEX('Delivery Distances'!$B$6:$K$20,MATCH('Sales Summary_working sheet'!L3159,'Delivery Distances'!$A$6:$A$20,0),MATCH('Sales Summary_working sheet'!M3159,'Delivery Distances'!$B$5:$K$5,0))</f>
        <v>8</v>
      </c>
      <c r="O3159" s="7" cm="1">
        <f t="array" ref="O3159">_xlfn.XLOOKUP(L3159,'Delivery Distances'!$A$6:$A$20,_xlfn.XLOOKUP('Sales Summary_working sheet'!M3159,'Delivery Distances'!$B$5:$K$5,'Delivery Distances'!$B$6:$K$20))</f>
        <v>8</v>
      </c>
      <c r="P3159" s="7">
        <f t="shared" si="201"/>
        <v>11</v>
      </c>
    </row>
    <row r="3160" spans="1:16" ht="15.75" customHeight="1" x14ac:dyDescent="0.15">
      <c r="A3160" s="13">
        <v>44000</v>
      </c>
      <c r="B3160" s="19" t="s">
        <v>5358</v>
      </c>
      <c r="C3160" s="7" t="s">
        <v>2750</v>
      </c>
      <c r="D3160" s="14">
        <v>13</v>
      </c>
      <c r="E3160" s="14" t="str">
        <f>_xlfn.XLOOKUP(D3160,'Meal Info'!$A$4:$A$19,'Meal Info'!$B$4:$B$19)</f>
        <v>Breakfast</v>
      </c>
      <c r="F3160" s="14" t="str">
        <f>_xlfn.XLOOKUP(D3160,'Meal Info'!$A$4:$A$19,'Meal Info'!$C$4:$C$19)</f>
        <v>Pete</v>
      </c>
      <c r="G3160" s="7">
        <v>43.96</v>
      </c>
      <c r="H3160" s="7">
        <f t="shared" si="198"/>
        <v>4.3959999999999999</v>
      </c>
      <c r="I3160" s="7">
        <f t="shared" si="199"/>
        <v>48.356000000000002</v>
      </c>
      <c r="J3160" s="7">
        <v>0.19</v>
      </c>
      <c r="K3160" s="7">
        <f t="shared" si="200"/>
        <v>8.3523999999999994</v>
      </c>
      <c r="L3160" s="7" t="s">
        <v>26</v>
      </c>
      <c r="M3160" s="7">
        <v>3</v>
      </c>
      <c r="N3160" s="7">
        <f>INDEX('Delivery Distances'!$B$6:$K$20,MATCH('Sales Summary_working sheet'!L3160,'Delivery Distances'!$A$6:$A$20,0),MATCH('Sales Summary_working sheet'!M3160,'Delivery Distances'!$B$5:$K$5,0))</f>
        <v>12</v>
      </c>
      <c r="O3160" s="7" cm="1">
        <f t="array" ref="O3160">_xlfn.XLOOKUP(L3160,'Delivery Distances'!$A$6:$A$20,_xlfn.XLOOKUP('Sales Summary_working sheet'!M3160,'Delivery Distances'!$B$5:$K$5,'Delivery Distances'!$B$6:$K$20))</f>
        <v>12</v>
      </c>
      <c r="P3160" s="7">
        <f t="shared" si="201"/>
        <v>13</v>
      </c>
    </row>
    <row r="3161" spans="1:16" ht="15.75" customHeight="1" x14ac:dyDescent="0.15">
      <c r="A3161" s="13">
        <v>44000</v>
      </c>
      <c r="B3161" s="19" t="s">
        <v>5358</v>
      </c>
      <c r="C3161" s="7" t="s">
        <v>2391</v>
      </c>
      <c r="D3161" s="14">
        <v>3</v>
      </c>
      <c r="E3161" s="14" t="str">
        <f>_xlfn.XLOOKUP(D3161,'Meal Info'!$A$4:$A$19,'Meal Info'!$B$4:$B$19)</f>
        <v>Fruits</v>
      </c>
      <c r="F3161" s="14" t="str">
        <f>_xlfn.XLOOKUP(D3161,'Meal Info'!$A$4:$A$19,'Meal Info'!$C$4:$C$19)</f>
        <v>Pete</v>
      </c>
      <c r="G3161" s="7">
        <v>41.43</v>
      </c>
      <c r="H3161" s="7">
        <f t="shared" si="198"/>
        <v>4.1429999999999998</v>
      </c>
      <c r="I3161" s="7">
        <f t="shared" si="199"/>
        <v>45.573</v>
      </c>
      <c r="J3161" s="7">
        <v>0.35</v>
      </c>
      <c r="K3161" s="7">
        <f t="shared" si="200"/>
        <v>14.500499999999999</v>
      </c>
      <c r="L3161" s="7" t="s">
        <v>5078</v>
      </c>
      <c r="M3161" s="7">
        <v>6</v>
      </c>
      <c r="N3161" s="7">
        <f>INDEX('Delivery Distances'!$B$6:$K$20,MATCH('Sales Summary_working sheet'!L3161,'Delivery Distances'!$A$6:$A$20,0),MATCH('Sales Summary_working sheet'!M3161,'Delivery Distances'!$B$5:$K$5,0))</f>
        <v>5</v>
      </c>
      <c r="O3161" s="7" cm="1">
        <f t="array" ref="O3161">_xlfn.XLOOKUP(L3161,'Delivery Distances'!$A$6:$A$20,_xlfn.XLOOKUP('Sales Summary_working sheet'!M3161,'Delivery Distances'!$B$5:$K$5,'Delivery Distances'!$B$6:$K$20))</f>
        <v>5</v>
      </c>
      <c r="P3161" s="7">
        <f t="shared" si="201"/>
        <v>9</v>
      </c>
    </row>
    <row r="3162" spans="1:16" ht="15.75" customHeight="1" x14ac:dyDescent="0.15">
      <c r="A3162" s="13">
        <v>44000</v>
      </c>
      <c r="B3162" s="19" t="s">
        <v>5358</v>
      </c>
      <c r="C3162" s="7" t="s">
        <v>347</v>
      </c>
      <c r="D3162" s="14">
        <v>13</v>
      </c>
      <c r="E3162" s="14" t="str">
        <f>_xlfn.XLOOKUP(D3162,'Meal Info'!$A$4:$A$19,'Meal Info'!$B$4:$B$19)</f>
        <v>Breakfast</v>
      </c>
      <c r="F3162" s="14" t="str">
        <f>_xlfn.XLOOKUP(D3162,'Meal Info'!$A$4:$A$19,'Meal Info'!$C$4:$C$19)</f>
        <v>Pete</v>
      </c>
      <c r="G3162" s="7">
        <v>95.27</v>
      </c>
      <c r="H3162" s="7">
        <f t="shared" si="198"/>
        <v>9.5269999999999992</v>
      </c>
      <c r="I3162" s="7">
        <f t="shared" si="199"/>
        <v>104.797</v>
      </c>
      <c r="J3162" s="7">
        <v>0.19</v>
      </c>
      <c r="K3162" s="7">
        <f t="shared" si="200"/>
        <v>18.101299999999998</v>
      </c>
      <c r="L3162" s="7" t="s">
        <v>5081</v>
      </c>
      <c r="M3162" s="7">
        <v>9</v>
      </c>
      <c r="N3162" s="7">
        <f>INDEX('Delivery Distances'!$B$6:$K$20,MATCH('Sales Summary_working sheet'!L3162,'Delivery Distances'!$A$6:$A$20,0),MATCH('Sales Summary_working sheet'!M3162,'Delivery Distances'!$B$5:$K$5,0))</f>
        <v>1</v>
      </c>
      <c r="O3162" s="7" cm="1">
        <f t="array" ref="O3162">_xlfn.XLOOKUP(L3162,'Delivery Distances'!$A$6:$A$20,_xlfn.XLOOKUP('Sales Summary_working sheet'!M3162,'Delivery Distances'!$B$5:$K$5,'Delivery Distances'!$B$6:$K$20))</f>
        <v>1</v>
      </c>
      <c r="P3162" s="7">
        <f t="shared" si="201"/>
        <v>3</v>
      </c>
    </row>
    <row r="3163" spans="1:16" ht="15.75" customHeight="1" x14ac:dyDescent="0.15">
      <c r="A3163" s="13">
        <v>44000</v>
      </c>
      <c r="B3163" s="19" t="s">
        <v>5358</v>
      </c>
      <c r="C3163" s="7" t="s">
        <v>746</v>
      </c>
      <c r="D3163" s="14">
        <v>13</v>
      </c>
      <c r="E3163" s="14" t="str">
        <f>_xlfn.XLOOKUP(D3163,'Meal Info'!$A$4:$A$19,'Meal Info'!$B$4:$B$19)</f>
        <v>Breakfast</v>
      </c>
      <c r="F3163" s="14" t="str">
        <f>_xlfn.XLOOKUP(D3163,'Meal Info'!$A$4:$A$19,'Meal Info'!$C$4:$C$19)</f>
        <v>Pete</v>
      </c>
      <c r="G3163" s="7">
        <v>10.28</v>
      </c>
      <c r="H3163" s="7">
        <f t="shared" si="198"/>
        <v>1.028</v>
      </c>
      <c r="I3163" s="7">
        <f t="shared" si="199"/>
        <v>11.308</v>
      </c>
      <c r="J3163" s="7">
        <v>0.39</v>
      </c>
      <c r="K3163" s="7">
        <f t="shared" si="200"/>
        <v>4.0091999999999999</v>
      </c>
      <c r="L3163" s="7" t="s">
        <v>30</v>
      </c>
      <c r="M3163" s="7">
        <v>2</v>
      </c>
      <c r="N3163" s="7">
        <f>INDEX('Delivery Distances'!$B$6:$K$20,MATCH('Sales Summary_working sheet'!L3163,'Delivery Distances'!$A$6:$A$20,0),MATCH('Sales Summary_working sheet'!M3163,'Delivery Distances'!$B$5:$K$5,0))</f>
        <v>12</v>
      </c>
      <c r="O3163" s="7" cm="1">
        <f t="array" ref="O3163">_xlfn.XLOOKUP(L3163,'Delivery Distances'!$A$6:$A$20,_xlfn.XLOOKUP('Sales Summary_working sheet'!M3163,'Delivery Distances'!$B$5:$K$5,'Delivery Distances'!$B$6:$K$20))</f>
        <v>12</v>
      </c>
      <c r="P3163" s="7">
        <f t="shared" si="201"/>
        <v>13</v>
      </c>
    </row>
    <row r="3164" spans="1:16" ht="15.75" customHeight="1" x14ac:dyDescent="0.15">
      <c r="A3164" s="13">
        <v>44000</v>
      </c>
      <c r="B3164" s="19" t="s">
        <v>5359</v>
      </c>
      <c r="C3164" s="7" t="s">
        <v>2108</v>
      </c>
      <c r="D3164" s="14">
        <v>13</v>
      </c>
      <c r="E3164" s="14" t="str">
        <f>_xlfn.XLOOKUP(D3164,'Meal Info'!$A$4:$A$19,'Meal Info'!$B$4:$B$19)</f>
        <v>Breakfast</v>
      </c>
      <c r="F3164" s="14" t="str">
        <f>_xlfn.XLOOKUP(D3164,'Meal Info'!$A$4:$A$19,'Meal Info'!$C$4:$C$19)</f>
        <v>Pete</v>
      </c>
      <c r="G3164" s="7">
        <v>30.46</v>
      </c>
      <c r="H3164" s="7">
        <f t="shared" ref="H3164:H3227" si="202">G3164*10%</f>
        <v>3.0460000000000003</v>
      </c>
      <c r="I3164" s="7">
        <f t="shared" ref="I3164:I3227" si="203">G3164+H3164</f>
        <v>33.506</v>
      </c>
      <c r="J3164" s="7">
        <v>0.33</v>
      </c>
      <c r="K3164" s="7">
        <f t="shared" si="200"/>
        <v>10.0518</v>
      </c>
      <c r="L3164" s="7" t="s">
        <v>26</v>
      </c>
      <c r="M3164" s="7">
        <v>9</v>
      </c>
      <c r="N3164" s="7">
        <f>INDEX('Delivery Distances'!$B$6:$K$20,MATCH('Sales Summary_working sheet'!L3164,'Delivery Distances'!$A$6:$A$20,0),MATCH('Sales Summary_working sheet'!M3164,'Delivery Distances'!$B$5:$K$5,0))</f>
        <v>20</v>
      </c>
      <c r="O3164" s="7" cm="1">
        <f t="array" ref="O3164">_xlfn.XLOOKUP(L3164,'Delivery Distances'!$A$6:$A$20,_xlfn.XLOOKUP('Sales Summary_working sheet'!M3164,'Delivery Distances'!$B$5:$K$5,'Delivery Distances'!$B$6:$K$20))</f>
        <v>20</v>
      </c>
      <c r="P3164" s="7">
        <f t="shared" si="201"/>
        <v>17</v>
      </c>
    </row>
    <row r="3165" spans="1:16" ht="15.75" customHeight="1" x14ac:dyDescent="0.15">
      <c r="A3165" s="13">
        <v>44000</v>
      </c>
      <c r="B3165" s="19" t="s">
        <v>5359</v>
      </c>
      <c r="C3165" s="7" t="s">
        <v>569</v>
      </c>
      <c r="D3165" s="14">
        <v>1</v>
      </c>
      <c r="E3165" s="14" t="str">
        <f>_xlfn.XLOOKUP(D3165,'Meal Info'!$A$4:$A$19,'Meal Info'!$B$4:$B$19)</f>
        <v>Salad</v>
      </c>
      <c r="F3165" s="14" t="str">
        <f>_xlfn.XLOOKUP(D3165,'Meal Info'!$A$4:$A$19,'Meal Info'!$C$4:$C$19)</f>
        <v>Pete</v>
      </c>
      <c r="G3165" s="7">
        <v>7.14</v>
      </c>
      <c r="H3165" s="7">
        <f t="shared" si="202"/>
        <v>0.71399999999999997</v>
      </c>
      <c r="I3165" s="7">
        <f t="shared" si="203"/>
        <v>7.8539999999999992</v>
      </c>
      <c r="J3165" s="7">
        <v>0.31</v>
      </c>
      <c r="K3165" s="7">
        <f t="shared" si="200"/>
        <v>2.2134</v>
      </c>
      <c r="L3165" s="7" t="s">
        <v>5081</v>
      </c>
      <c r="M3165" s="7">
        <v>4</v>
      </c>
      <c r="N3165" s="7">
        <f>INDEX('Delivery Distances'!$B$6:$K$20,MATCH('Sales Summary_working sheet'!L3165,'Delivery Distances'!$A$6:$A$20,0),MATCH('Sales Summary_working sheet'!M3165,'Delivery Distances'!$B$5:$K$5,0))</f>
        <v>2</v>
      </c>
      <c r="O3165" s="7" cm="1">
        <f t="array" ref="O3165">_xlfn.XLOOKUP(L3165,'Delivery Distances'!$A$6:$A$20,_xlfn.XLOOKUP('Sales Summary_working sheet'!M3165,'Delivery Distances'!$B$5:$K$5,'Delivery Distances'!$B$6:$K$20))</f>
        <v>2</v>
      </c>
      <c r="P3165" s="7">
        <f t="shared" si="201"/>
        <v>6</v>
      </c>
    </row>
    <row r="3166" spans="1:16" ht="15.75" customHeight="1" x14ac:dyDescent="0.15">
      <c r="A3166" s="13">
        <v>44000</v>
      </c>
      <c r="B3166" s="19" t="s">
        <v>5359</v>
      </c>
      <c r="C3166" s="7" t="s">
        <v>1456</v>
      </c>
      <c r="D3166" s="14">
        <v>1</v>
      </c>
      <c r="E3166" s="14" t="str">
        <f>_xlfn.XLOOKUP(D3166,'Meal Info'!$A$4:$A$19,'Meal Info'!$B$4:$B$19)</f>
        <v>Salad</v>
      </c>
      <c r="F3166" s="14" t="str">
        <f>_xlfn.XLOOKUP(D3166,'Meal Info'!$A$4:$A$19,'Meal Info'!$C$4:$C$19)</f>
        <v>Pete</v>
      </c>
      <c r="G3166" s="7">
        <v>94.62</v>
      </c>
      <c r="H3166" s="7">
        <f t="shared" si="202"/>
        <v>9.4620000000000015</v>
      </c>
      <c r="I3166" s="7">
        <f t="shared" si="203"/>
        <v>104.08200000000001</v>
      </c>
      <c r="J3166" s="7">
        <v>0.09</v>
      </c>
      <c r="K3166" s="7">
        <f t="shared" si="200"/>
        <v>8.5158000000000005</v>
      </c>
      <c r="L3166" s="7" t="s">
        <v>26</v>
      </c>
      <c r="M3166" s="7">
        <v>4</v>
      </c>
      <c r="N3166" s="7">
        <f>INDEX('Delivery Distances'!$B$6:$K$20,MATCH('Sales Summary_working sheet'!L3166,'Delivery Distances'!$A$6:$A$20,0),MATCH('Sales Summary_working sheet'!M3166,'Delivery Distances'!$B$5:$K$5,0))</f>
        <v>22</v>
      </c>
      <c r="O3166" s="7" cm="1">
        <f t="array" ref="O3166">_xlfn.XLOOKUP(L3166,'Delivery Distances'!$A$6:$A$20,_xlfn.XLOOKUP('Sales Summary_working sheet'!M3166,'Delivery Distances'!$B$5:$K$5,'Delivery Distances'!$B$6:$K$20))</f>
        <v>22</v>
      </c>
      <c r="P3166" s="7">
        <f t="shared" si="201"/>
        <v>18</v>
      </c>
    </row>
    <row r="3167" spans="1:16" ht="15.75" customHeight="1" x14ac:dyDescent="0.15">
      <c r="A3167" s="13">
        <v>44000</v>
      </c>
      <c r="B3167" s="19" t="s">
        <v>5359</v>
      </c>
      <c r="C3167" s="7" t="s">
        <v>2558</v>
      </c>
      <c r="D3167" s="14">
        <v>14</v>
      </c>
      <c r="E3167" s="14" t="str">
        <f>_xlfn.XLOOKUP(D3167,'Meal Info'!$A$4:$A$19,'Meal Info'!$B$4:$B$19)</f>
        <v>Red meat</v>
      </c>
      <c r="F3167" s="14" t="str">
        <f>_xlfn.XLOOKUP(D3167,'Meal Info'!$A$4:$A$19,'Meal Info'!$C$4:$C$19)</f>
        <v>Pete</v>
      </c>
      <c r="G3167" s="7">
        <v>76.040000000000006</v>
      </c>
      <c r="H3167" s="7">
        <f t="shared" si="202"/>
        <v>7.604000000000001</v>
      </c>
      <c r="I3167" s="7">
        <f t="shared" si="203"/>
        <v>83.644000000000005</v>
      </c>
      <c r="J3167" s="7">
        <v>0.23</v>
      </c>
      <c r="K3167" s="7">
        <f t="shared" si="200"/>
        <v>17.489200000000004</v>
      </c>
      <c r="L3167" s="7" t="s">
        <v>29</v>
      </c>
      <c r="M3167" s="7">
        <v>7</v>
      </c>
      <c r="N3167" s="7">
        <f>INDEX('Delivery Distances'!$B$6:$K$20,MATCH('Sales Summary_working sheet'!L3167,'Delivery Distances'!$A$6:$A$20,0),MATCH('Sales Summary_working sheet'!M3167,'Delivery Distances'!$B$5:$K$5,0))</f>
        <v>5</v>
      </c>
      <c r="O3167" s="7" cm="1">
        <f t="array" ref="O3167">_xlfn.XLOOKUP(L3167,'Delivery Distances'!$A$6:$A$20,_xlfn.XLOOKUP('Sales Summary_working sheet'!M3167,'Delivery Distances'!$B$5:$K$5,'Delivery Distances'!$B$6:$K$20))</f>
        <v>5</v>
      </c>
      <c r="P3167" s="7">
        <f t="shared" si="201"/>
        <v>9</v>
      </c>
    </row>
    <row r="3168" spans="1:16" ht="15.75" customHeight="1" x14ac:dyDescent="0.15">
      <c r="A3168" s="13">
        <v>44000</v>
      </c>
      <c r="B3168" s="19" t="s">
        <v>5359</v>
      </c>
      <c r="C3168" s="7" t="s">
        <v>299</v>
      </c>
      <c r="D3168" s="14">
        <v>13</v>
      </c>
      <c r="E3168" s="14" t="str">
        <f>_xlfn.XLOOKUP(D3168,'Meal Info'!$A$4:$A$19,'Meal Info'!$B$4:$B$19)</f>
        <v>Breakfast</v>
      </c>
      <c r="F3168" s="14" t="str">
        <f>_xlfn.XLOOKUP(D3168,'Meal Info'!$A$4:$A$19,'Meal Info'!$C$4:$C$19)</f>
        <v>Pete</v>
      </c>
      <c r="G3168" s="7">
        <v>1.43</v>
      </c>
      <c r="H3168" s="7">
        <f t="shared" si="202"/>
        <v>0.14299999999999999</v>
      </c>
      <c r="I3168" s="7">
        <f t="shared" si="203"/>
        <v>1.573</v>
      </c>
      <c r="J3168" s="7">
        <v>0.04</v>
      </c>
      <c r="K3168" s="7">
        <f t="shared" si="200"/>
        <v>5.7200000000000001E-2</v>
      </c>
      <c r="L3168" s="7" t="s">
        <v>5079</v>
      </c>
      <c r="M3168" s="7">
        <v>3</v>
      </c>
      <c r="N3168" s="7">
        <f>INDEX('Delivery Distances'!$B$6:$K$20,MATCH('Sales Summary_working sheet'!L3168,'Delivery Distances'!$A$6:$A$20,0),MATCH('Sales Summary_working sheet'!M3168,'Delivery Distances'!$B$5:$K$5,0))</f>
        <v>4</v>
      </c>
      <c r="O3168" s="7" cm="1">
        <f t="array" ref="O3168">_xlfn.XLOOKUP(L3168,'Delivery Distances'!$A$6:$A$20,_xlfn.XLOOKUP('Sales Summary_working sheet'!M3168,'Delivery Distances'!$B$5:$K$5,'Delivery Distances'!$B$6:$K$20))</f>
        <v>4</v>
      </c>
      <c r="P3168" s="7">
        <f t="shared" si="201"/>
        <v>8</v>
      </c>
    </row>
    <row r="3169" spans="1:16" ht="15.75" customHeight="1" x14ac:dyDescent="0.15">
      <c r="A3169" s="13">
        <v>44000</v>
      </c>
      <c r="B3169" s="19" t="s">
        <v>5359</v>
      </c>
      <c r="C3169" s="7" t="s">
        <v>2449</v>
      </c>
      <c r="D3169" s="14">
        <v>14</v>
      </c>
      <c r="E3169" s="14" t="str">
        <f>_xlfn.XLOOKUP(D3169,'Meal Info'!$A$4:$A$19,'Meal Info'!$B$4:$B$19)</f>
        <v>Red meat</v>
      </c>
      <c r="F3169" s="14" t="str">
        <f>_xlfn.XLOOKUP(D3169,'Meal Info'!$A$4:$A$19,'Meal Info'!$C$4:$C$19)</f>
        <v>Pete</v>
      </c>
      <c r="G3169" s="7">
        <v>10.050000000000001</v>
      </c>
      <c r="H3169" s="7">
        <f t="shared" si="202"/>
        <v>1.0050000000000001</v>
      </c>
      <c r="I3169" s="7">
        <f t="shared" si="203"/>
        <v>11.055000000000001</v>
      </c>
      <c r="J3169" s="7">
        <v>0.28000000000000003</v>
      </c>
      <c r="K3169" s="7">
        <f t="shared" si="200"/>
        <v>2.8140000000000005</v>
      </c>
      <c r="L3169" s="7" t="s">
        <v>29</v>
      </c>
      <c r="M3169" s="7">
        <v>7</v>
      </c>
      <c r="N3169" s="7">
        <f>INDEX('Delivery Distances'!$B$6:$K$20,MATCH('Sales Summary_working sheet'!L3169,'Delivery Distances'!$A$6:$A$20,0),MATCH('Sales Summary_working sheet'!M3169,'Delivery Distances'!$B$5:$K$5,0))</f>
        <v>5</v>
      </c>
      <c r="O3169" s="7" cm="1">
        <f t="array" ref="O3169">_xlfn.XLOOKUP(L3169,'Delivery Distances'!$A$6:$A$20,_xlfn.XLOOKUP('Sales Summary_working sheet'!M3169,'Delivery Distances'!$B$5:$K$5,'Delivery Distances'!$B$6:$K$20))</f>
        <v>5</v>
      </c>
      <c r="P3169" s="7">
        <f t="shared" si="201"/>
        <v>9</v>
      </c>
    </row>
    <row r="3170" spans="1:16" ht="15.75" customHeight="1" x14ac:dyDescent="0.15">
      <c r="A3170" s="13">
        <v>44000</v>
      </c>
      <c r="B3170" s="19" t="s">
        <v>5359</v>
      </c>
      <c r="C3170" s="7" t="s">
        <v>3410</v>
      </c>
      <c r="D3170" s="14">
        <v>3</v>
      </c>
      <c r="E3170" s="14" t="str">
        <f>_xlfn.XLOOKUP(D3170,'Meal Info'!$A$4:$A$19,'Meal Info'!$B$4:$B$19)</f>
        <v>Fruits</v>
      </c>
      <c r="F3170" s="14" t="str">
        <f>_xlfn.XLOOKUP(D3170,'Meal Info'!$A$4:$A$19,'Meal Info'!$C$4:$C$19)</f>
        <v>Pete</v>
      </c>
      <c r="G3170" s="7">
        <v>91.11</v>
      </c>
      <c r="H3170" s="7">
        <f t="shared" si="202"/>
        <v>9.1110000000000007</v>
      </c>
      <c r="I3170" s="7">
        <f t="shared" si="203"/>
        <v>100.221</v>
      </c>
      <c r="J3170" s="7">
        <v>0.09</v>
      </c>
      <c r="K3170" s="7">
        <f t="shared" si="200"/>
        <v>8.1998999999999995</v>
      </c>
      <c r="L3170" s="7" t="s">
        <v>5082</v>
      </c>
      <c r="M3170" s="7">
        <v>10</v>
      </c>
      <c r="N3170" s="7">
        <f>INDEX('Delivery Distances'!$B$6:$K$20,MATCH('Sales Summary_working sheet'!L3170,'Delivery Distances'!$A$6:$A$20,0),MATCH('Sales Summary_working sheet'!M3170,'Delivery Distances'!$B$5:$K$5,0))</f>
        <v>2</v>
      </c>
      <c r="O3170" s="7" cm="1">
        <f t="array" ref="O3170">_xlfn.XLOOKUP(L3170,'Delivery Distances'!$A$6:$A$20,_xlfn.XLOOKUP('Sales Summary_working sheet'!M3170,'Delivery Distances'!$B$5:$K$5,'Delivery Distances'!$B$6:$K$20))</f>
        <v>2</v>
      </c>
      <c r="P3170" s="7">
        <f t="shared" si="201"/>
        <v>6</v>
      </c>
    </row>
    <row r="3171" spans="1:16" ht="15.75" customHeight="1" x14ac:dyDescent="0.15">
      <c r="A3171" s="13">
        <v>44000</v>
      </c>
      <c r="B3171" s="19" t="s">
        <v>5359</v>
      </c>
      <c r="C3171" s="7" t="s">
        <v>1025</v>
      </c>
      <c r="D3171" s="14">
        <v>1</v>
      </c>
      <c r="E3171" s="14" t="str">
        <f>_xlfn.XLOOKUP(D3171,'Meal Info'!$A$4:$A$19,'Meal Info'!$B$4:$B$19)</f>
        <v>Salad</v>
      </c>
      <c r="F3171" s="14" t="str">
        <f>_xlfn.XLOOKUP(D3171,'Meal Info'!$A$4:$A$19,'Meal Info'!$C$4:$C$19)</f>
        <v>Pete</v>
      </c>
      <c r="G3171" s="7">
        <v>13.55</v>
      </c>
      <c r="H3171" s="7">
        <f t="shared" si="202"/>
        <v>1.3550000000000002</v>
      </c>
      <c r="I3171" s="7">
        <f t="shared" si="203"/>
        <v>14.905000000000001</v>
      </c>
      <c r="J3171" s="7">
        <v>0.36</v>
      </c>
      <c r="K3171" s="7">
        <f t="shared" si="200"/>
        <v>4.8780000000000001</v>
      </c>
      <c r="L3171" s="7" t="s">
        <v>31</v>
      </c>
      <c r="M3171" s="7">
        <v>10</v>
      </c>
      <c r="N3171" s="7">
        <f>INDEX('Delivery Distances'!$B$6:$K$20,MATCH('Sales Summary_working sheet'!L3171,'Delivery Distances'!$A$6:$A$20,0),MATCH('Sales Summary_working sheet'!M3171,'Delivery Distances'!$B$5:$K$5,0))</f>
        <v>17</v>
      </c>
      <c r="O3171" s="7" cm="1">
        <f t="array" ref="O3171">_xlfn.XLOOKUP(L3171,'Delivery Distances'!$A$6:$A$20,_xlfn.XLOOKUP('Sales Summary_working sheet'!M3171,'Delivery Distances'!$B$5:$K$5,'Delivery Distances'!$B$6:$K$20))</f>
        <v>17</v>
      </c>
      <c r="P3171" s="7">
        <f t="shared" si="201"/>
        <v>15.5</v>
      </c>
    </row>
    <row r="3172" spans="1:16" ht="15.75" customHeight="1" x14ac:dyDescent="0.15">
      <c r="A3172" s="13">
        <v>44000</v>
      </c>
      <c r="B3172" s="19" t="s">
        <v>5359</v>
      </c>
      <c r="C3172" s="7" t="s">
        <v>1314</v>
      </c>
      <c r="D3172" s="14">
        <v>3</v>
      </c>
      <c r="E3172" s="14" t="str">
        <f>_xlfn.XLOOKUP(D3172,'Meal Info'!$A$4:$A$19,'Meal Info'!$B$4:$B$19)</f>
        <v>Fruits</v>
      </c>
      <c r="F3172" s="14" t="str">
        <f>_xlfn.XLOOKUP(D3172,'Meal Info'!$A$4:$A$19,'Meal Info'!$C$4:$C$19)</f>
        <v>Pete</v>
      </c>
      <c r="G3172" s="7">
        <v>75.959999999999994</v>
      </c>
      <c r="H3172" s="7">
        <f t="shared" si="202"/>
        <v>7.5960000000000001</v>
      </c>
      <c r="I3172" s="7">
        <f t="shared" si="203"/>
        <v>83.555999999999997</v>
      </c>
      <c r="J3172" s="7">
        <v>0.2</v>
      </c>
      <c r="K3172" s="7">
        <f t="shared" si="200"/>
        <v>15.192</v>
      </c>
      <c r="L3172" s="7" t="s">
        <v>5078</v>
      </c>
      <c r="M3172" s="7">
        <v>8</v>
      </c>
      <c r="N3172" s="7">
        <f>INDEX('Delivery Distances'!$B$6:$K$20,MATCH('Sales Summary_working sheet'!L3172,'Delivery Distances'!$A$6:$A$20,0),MATCH('Sales Summary_working sheet'!M3172,'Delivery Distances'!$B$5:$K$5,0))</f>
        <v>5</v>
      </c>
      <c r="O3172" s="7" cm="1">
        <f t="array" ref="O3172">_xlfn.XLOOKUP(L3172,'Delivery Distances'!$A$6:$A$20,_xlfn.XLOOKUP('Sales Summary_working sheet'!M3172,'Delivery Distances'!$B$5:$K$5,'Delivery Distances'!$B$6:$K$20))</f>
        <v>5</v>
      </c>
      <c r="P3172" s="7">
        <f t="shared" si="201"/>
        <v>9</v>
      </c>
    </row>
    <row r="3173" spans="1:16" ht="15.75" customHeight="1" x14ac:dyDescent="0.15">
      <c r="A3173" s="13">
        <v>44000</v>
      </c>
      <c r="B3173" s="19" t="s">
        <v>5359</v>
      </c>
      <c r="C3173" s="7" t="s">
        <v>3843</v>
      </c>
      <c r="D3173" s="14">
        <v>1</v>
      </c>
      <c r="E3173" s="14" t="str">
        <f>_xlfn.XLOOKUP(D3173,'Meal Info'!$A$4:$A$19,'Meal Info'!$B$4:$B$19)</f>
        <v>Salad</v>
      </c>
      <c r="F3173" s="14" t="str">
        <f>_xlfn.XLOOKUP(D3173,'Meal Info'!$A$4:$A$19,'Meal Info'!$C$4:$C$19)</f>
        <v>Pete</v>
      </c>
      <c r="G3173" s="7">
        <v>3.51</v>
      </c>
      <c r="H3173" s="7">
        <f t="shared" si="202"/>
        <v>0.35099999999999998</v>
      </c>
      <c r="I3173" s="7">
        <f t="shared" si="203"/>
        <v>3.8609999999999998</v>
      </c>
      <c r="J3173" s="7">
        <v>0.18</v>
      </c>
      <c r="K3173" s="7">
        <f t="shared" si="200"/>
        <v>0.63179999999999992</v>
      </c>
      <c r="L3173" s="7" t="s">
        <v>29</v>
      </c>
      <c r="M3173" s="7">
        <v>5</v>
      </c>
      <c r="N3173" s="7">
        <f>INDEX('Delivery Distances'!$B$6:$K$20,MATCH('Sales Summary_working sheet'!L3173,'Delivery Distances'!$A$6:$A$20,0),MATCH('Sales Summary_working sheet'!M3173,'Delivery Distances'!$B$5:$K$5,0))</f>
        <v>14</v>
      </c>
      <c r="O3173" s="7" cm="1">
        <f t="array" ref="O3173">_xlfn.XLOOKUP(L3173,'Delivery Distances'!$A$6:$A$20,_xlfn.XLOOKUP('Sales Summary_working sheet'!M3173,'Delivery Distances'!$B$5:$K$5,'Delivery Distances'!$B$6:$K$20))</f>
        <v>14</v>
      </c>
      <c r="P3173" s="7">
        <f t="shared" si="201"/>
        <v>14</v>
      </c>
    </row>
    <row r="3174" spans="1:16" ht="15.75" customHeight="1" x14ac:dyDescent="0.15">
      <c r="A3174" s="13">
        <v>44000</v>
      </c>
      <c r="B3174" s="19" t="s">
        <v>5359</v>
      </c>
      <c r="C3174" s="7" t="s">
        <v>915</v>
      </c>
      <c r="D3174" s="14">
        <v>14</v>
      </c>
      <c r="E3174" s="14" t="str">
        <f>_xlfn.XLOOKUP(D3174,'Meal Info'!$A$4:$A$19,'Meal Info'!$B$4:$B$19)</f>
        <v>Red meat</v>
      </c>
      <c r="F3174" s="14" t="str">
        <f>_xlfn.XLOOKUP(D3174,'Meal Info'!$A$4:$A$19,'Meal Info'!$C$4:$C$19)</f>
        <v>Pete</v>
      </c>
      <c r="G3174" s="7">
        <v>64.930000000000007</v>
      </c>
      <c r="H3174" s="7">
        <f t="shared" si="202"/>
        <v>6.4930000000000012</v>
      </c>
      <c r="I3174" s="7">
        <f t="shared" si="203"/>
        <v>71.423000000000002</v>
      </c>
      <c r="J3174" s="7">
        <v>0.36</v>
      </c>
      <c r="K3174" s="7">
        <f t="shared" si="200"/>
        <v>23.3748</v>
      </c>
      <c r="L3174" s="7" t="s">
        <v>31</v>
      </c>
      <c r="M3174" s="7">
        <v>9</v>
      </c>
      <c r="N3174" s="7">
        <f>INDEX('Delivery Distances'!$B$6:$K$20,MATCH('Sales Summary_working sheet'!L3174,'Delivery Distances'!$A$6:$A$20,0),MATCH('Sales Summary_working sheet'!M3174,'Delivery Distances'!$B$5:$K$5,0))</f>
        <v>14</v>
      </c>
      <c r="O3174" s="7" cm="1">
        <f t="array" ref="O3174">_xlfn.XLOOKUP(L3174,'Delivery Distances'!$A$6:$A$20,_xlfn.XLOOKUP('Sales Summary_working sheet'!M3174,'Delivery Distances'!$B$5:$K$5,'Delivery Distances'!$B$6:$K$20))</f>
        <v>14</v>
      </c>
      <c r="P3174" s="7">
        <f t="shared" si="201"/>
        <v>14</v>
      </c>
    </row>
    <row r="3175" spans="1:16" ht="15.75" customHeight="1" x14ac:dyDescent="0.15">
      <c r="A3175" s="13">
        <v>44000</v>
      </c>
      <c r="B3175" s="19" t="s">
        <v>5359</v>
      </c>
      <c r="C3175" s="7" t="s">
        <v>4874</v>
      </c>
      <c r="D3175" s="14">
        <v>14</v>
      </c>
      <c r="E3175" s="14" t="str">
        <f>_xlfn.XLOOKUP(D3175,'Meal Info'!$A$4:$A$19,'Meal Info'!$B$4:$B$19)</f>
        <v>Red meat</v>
      </c>
      <c r="F3175" s="14" t="str">
        <f>_xlfn.XLOOKUP(D3175,'Meal Info'!$A$4:$A$19,'Meal Info'!$C$4:$C$19)</f>
        <v>Pete</v>
      </c>
      <c r="G3175" s="7">
        <v>1.89</v>
      </c>
      <c r="H3175" s="7">
        <f t="shared" si="202"/>
        <v>0.189</v>
      </c>
      <c r="I3175" s="7">
        <f t="shared" si="203"/>
        <v>2.0789999999999997</v>
      </c>
      <c r="J3175" s="7">
        <v>0.01</v>
      </c>
      <c r="K3175" s="7">
        <f t="shared" si="200"/>
        <v>1.89E-2</v>
      </c>
      <c r="L3175" s="7" t="s">
        <v>5082</v>
      </c>
      <c r="M3175" s="7">
        <v>5</v>
      </c>
      <c r="N3175" s="7">
        <f>INDEX('Delivery Distances'!$B$6:$K$20,MATCH('Sales Summary_working sheet'!L3175,'Delivery Distances'!$A$6:$A$20,0),MATCH('Sales Summary_working sheet'!M3175,'Delivery Distances'!$B$5:$K$5,0))</f>
        <v>2</v>
      </c>
      <c r="O3175" s="7" cm="1">
        <f t="array" ref="O3175">_xlfn.XLOOKUP(L3175,'Delivery Distances'!$A$6:$A$20,_xlfn.XLOOKUP('Sales Summary_working sheet'!M3175,'Delivery Distances'!$B$5:$K$5,'Delivery Distances'!$B$6:$K$20))</f>
        <v>2</v>
      </c>
      <c r="P3175" s="7">
        <f t="shared" si="201"/>
        <v>6</v>
      </c>
    </row>
    <row r="3176" spans="1:16" ht="15.75" customHeight="1" x14ac:dyDescent="0.15">
      <c r="A3176" s="13">
        <v>44000</v>
      </c>
      <c r="B3176" s="19" t="s">
        <v>5359</v>
      </c>
      <c r="C3176" s="7" t="s">
        <v>3939</v>
      </c>
      <c r="D3176" s="14">
        <v>1</v>
      </c>
      <c r="E3176" s="14" t="str">
        <f>_xlfn.XLOOKUP(D3176,'Meal Info'!$A$4:$A$19,'Meal Info'!$B$4:$B$19)</f>
        <v>Salad</v>
      </c>
      <c r="F3176" s="14" t="str">
        <f>_xlfn.XLOOKUP(D3176,'Meal Info'!$A$4:$A$19,'Meal Info'!$C$4:$C$19)</f>
        <v>Pete</v>
      </c>
      <c r="G3176" s="7">
        <v>81</v>
      </c>
      <c r="H3176" s="7">
        <f t="shared" si="202"/>
        <v>8.1</v>
      </c>
      <c r="I3176" s="7">
        <f t="shared" si="203"/>
        <v>89.1</v>
      </c>
      <c r="J3176" s="7">
        <v>0.17</v>
      </c>
      <c r="K3176" s="7">
        <f t="shared" si="200"/>
        <v>13.770000000000001</v>
      </c>
      <c r="L3176" s="7" t="s">
        <v>30</v>
      </c>
      <c r="M3176" s="7">
        <v>8</v>
      </c>
      <c r="N3176" s="7">
        <f>INDEX('Delivery Distances'!$B$6:$K$20,MATCH('Sales Summary_working sheet'!L3176,'Delivery Distances'!$A$6:$A$20,0),MATCH('Sales Summary_working sheet'!M3176,'Delivery Distances'!$B$5:$K$5,0))</f>
        <v>6</v>
      </c>
      <c r="O3176" s="7" cm="1">
        <f t="array" ref="O3176">_xlfn.XLOOKUP(L3176,'Delivery Distances'!$A$6:$A$20,_xlfn.XLOOKUP('Sales Summary_working sheet'!M3176,'Delivery Distances'!$B$5:$K$5,'Delivery Distances'!$B$6:$K$20))</f>
        <v>6</v>
      </c>
      <c r="P3176" s="7">
        <f t="shared" si="201"/>
        <v>10</v>
      </c>
    </row>
    <row r="3177" spans="1:16" ht="15.75" customHeight="1" x14ac:dyDescent="0.15">
      <c r="A3177" s="13">
        <v>44000</v>
      </c>
      <c r="B3177" s="19" t="s">
        <v>5359</v>
      </c>
      <c r="C3177" s="7" t="s">
        <v>3103</v>
      </c>
      <c r="D3177" s="14">
        <v>1</v>
      </c>
      <c r="E3177" s="14" t="str">
        <f>_xlfn.XLOOKUP(D3177,'Meal Info'!$A$4:$A$19,'Meal Info'!$B$4:$B$19)</f>
        <v>Salad</v>
      </c>
      <c r="F3177" s="14" t="str">
        <f>_xlfn.XLOOKUP(D3177,'Meal Info'!$A$4:$A$19,'Meal Info'!$C$4:$C$19)</f>
        <v>Pete</v>
      </c>
      <c r="G3177" s="7">
        <v>29.74</v>
      </c>
      <c r="H3177" s="7">
        <f t="shared" si="202"/>
        <v>2.9740000000000002</v>
      </c>
      <c r="I3177" s="7">
        <f t="shared" si="203"/>
        <v>32.713999999999999</v>
      </c>
      <c r="J3177" s="7">
        <v>0.02</v>
      </c>
      <c r="K3177" s="7">
        <f t="shared" si="200"/>
        <v>0.5948</v>
      </c>
      <c r="L3177" s="7" t="s">
        <v>5077</v>
      </c>
      <c r="M3177" s="7">
        <v>4</v>
      </c>
      <c r="N3177" s="7">
        <f>INDEX('Delivery Distances'!$B$6:$K$20,MATCH('Sales Summary_working sheet'!L3177,'Delivery Distances'!$A$6:$A$20,0),MATCH('Sales Summary_working sheet'!M3177,'Delivery Distances'!$B$5:$K$5,0))</f>
        <v>5</v>
      </c>
      <c r="O3177" s="7" cm="1">
        <f t="array" ref="O3177">_xlfn.XLOOKUP(L3177,'Delivery Distances'!$A$6:$A$20,_xlfn.XLOOKUP('Sales Summary_working sheet'!M3177,'Delivery Distances'!$B$5:$K$5,'Delivery Distances'!$B$6:$K$20))</f>
        <v>5</v>
      </c>
      <c r="P3177" s="7">
        <f t="shared" si="201"/>
        <v>9</v>
      </c>
    </row>
    <row r="3178" spans="1:16" ht="15.75" customHeight="1" x14ac:dyDescent="0.15">
      <c r="A3178" s="13">
        <v>44000</v>
      </c>
      <c r="B3178" s="19" t="s">
        <v>5359</v>
      </c>
      <c r="C3178" s="7" t="s">
        <v>4217</v>
      </c>
      <c r="D3178" s="14">
        <v>13</v>
      </c>
      <c r="E3178" s="14" t="str">
        <f>_xlfn.XLOOKUP(D3178,'Meal Info'!$A$4:$A$19,'Meal Info'!$B$4:$B$19)</f>
        <v>Breakfast</v>
      </c>
      <c r="F3178" s="14" t="str">
        <f>_xlfn.XLOOKUP(D3178,'Meal Info'!$A$4:$A$19,'Meal Info'!$C$4:$C$19)</f>
        <v>Pete</v>
      </c>
      <c r="G3178" s="7">
        <v>7.93</v>
      </c>
      <c r="H3178" s="7">
        <f t="shared" si="202"/>
        <v>0.79300000000000004</v>
      </c>
      <c r="I3178" s="7">
        <f t="shared" si="203"/>
        <v>8.722999999999999</v>
      </c>
      <c r="J3178" s="7">
        <v>0.22</v>
      </c>
      <c r="K3178" s="7">
        <f t="shared" si="200"/>
        <v>1.7445999999999999</v>
      </c>
      <c r="L3178" s="7" t="s">
        <v>5081</v>
      </c>
      <c r="M3178" s="7">
        <v>5</v>
      </c>
      <c r="N3178" s="7">
        <f>INDEX('Delivery Distances'!$B$6:$K$20,MATCH('Sales Summary_working sheet'!L3178,'Delivery Distances'!$A$6:$A$20,0),MATCH('Sales Summary_working sheet'!M3178,'Delivery Distances'!$B$5:$K$5,0))</f>
        <v>3</v>
      </c>
      <c r="O3178" s="7" cm="1">
        <f t="array" ref="O3178">_xlfn.XLOOKUP(L3178,'Delivery Distances'!$A$6:$A$20,_xlfn.XLOOKUP('Sales Summary_working sheet'!M3178,'Delivery Distances'!$B$5:$K$5,'Delivery Distances'!$B$6:$K$20))</f>
        <v>3</v>
      </c>
      <c r="P3178" s="7">
        <f t="shared" si="201"/>
        <v>7</v>
      </c>
    </row>
    <row r="3179" spans="1:16" ht="15.75" customHeight="1" x14ac:dyDescent="0.15">
      <c r="A3179" s="13">
        <v>44000</v>
      </c>
      <c r="B3179" s="19" t="s">
        <v>5359</v>
      </c>
      <c r="C3179" s="7" t="s">
        <v>2091</v>
      </c>
      <c r="D3179" s="14">
        <v>14</v>
      </c>
      <c r="E3179" s="14" t="str">
        <f>_xlfn.XLOOKUP(D3179,'Meal Info'!$A$4:$A$19,'Meal Info'!$B$4:$B$19)</f>
        <v>Red meat</v>
      </c>
      <c r="F3179" s="14" t="str">
        <f>_xlfn.XLOOKUP(D3179,'Meal Info'!$A$4:$A$19,'Meal Info'!$C$4:$C$19)</f>
        <v>Pete</v>
      </c>
      <c r="G3179" s="7">
        <v>4.99</v>
      </c>
      <c r="H3179" s="7">
        <f t="shared" si="202"/>
        <v>0.49900000000000005</v>
      </c>
      <c r="I3179" s="7">
        <f t="shared" si="203"/>
        <v>5.4889999999999999</v>
      </c>
      <c r="J3179" s="7">
        <v>0.13</v>
      </c>
      <c r="K3179" s="7">
        <f t="shared" si="200"/>
        <v>0.64870000000000005</v>
      </c>
      <c r="L3179" s="7" t="s">
        <v>29</v>
      </c>
      <c r="M3179" s="7">
        <v>1</v>
      </c>
      <c r="N3179" s="7">
        <f>INDEX('Delivery Distances'!$B$6:$K$20,MATCH('Sales Summary_working sheet'!L3179,'Delivery Distances'!$A$6:$A$20,0),MATCH('Sales Summary_working sheet'!M3179,'Delivery Distances'!$B$5:$K$5,0))</f>
        <v>6</v>
      </c>
      <c r="O3179" s="7" cm="1">
        <f t="array" ref="O3179">_xlfn.XLOOKUP(L3179,'Delivery Distances'!$A$6:$A$20,_xlfn.XLOOKUP('Sales Summary_working sheet'!M3179,'Delivery Distances'!$B$5:$K$5,'Delivery Distances'!$B$6:$K$20))</f>
        <v>6</v>
      </c>
      <c r="P3179" s="7">
        <f t="shared" si="201"/>
        <v>10</v>
      </c>
    </row>
    <row r="3180" spans="1:16" ht="15.75" customHeight="1" x14ac:dyDescent="0.15">
      <c r="A3180" s="13">
        <v>44000</v>
      </c>
      <c r="B3180" s="19" t="s">
        <v>5359</v>
      </c>
      <c r="C3180" s="7" t="s">
        <v>2974</v>
      </c>
      <c r="D3180" s="14">
        <v>13</v>
      </c>
      <c r="E3180" s="14" t="str">
        <f>_xlfn.XLOOKUP(D3180,'Meal Info'!$A$4:$A$19,'Meal Info'!$B$4:$B$19)</f>
        <v>Breakfast</v>
      </c>
      <c r="F3180" s="14" t="str">
        <f>_xlfn.XLOOKUP(D3180,'Meal Info'!$A$4:$A$19,'Meal Info'!$C$4:$C$19)</f>
        <v>Pete</v>
      </c>
      <c r="G3180" s="7">
        <v>48.83</v>
      </c>
      <c r="H3180" s="7">
        <f t="shared" si="202"/>
        <v>4.883</v>
      </c>
      <c r="I3180" s="7">
        <f t="shared" si="203"/>
        <v>53.713000000000001</v>
      </c>
      <c r="J3180" s="7">
        <v>7.0000000000000007E-2</v>
      </c>
      <c r="K3180" s="7">
        <f t="shared" si="200"/>
        <v>3.4181000000000004</v>
      </c>
      <c r="L3180" s="7" t="s">
        <v>27</v>
      </c>
      <c r="M3180" s="7">
        <v>7</v>
      </c>
      <c r="N3180" s="7">
        <f>INDEX('Delivery Distances'!$B$6:$K$20,MATCH('Sales Summary_working sheet'!L3180,'Delivery Distances'!$A$6:$A$20,0),MATCH('Sales Summary_working sheet'!M3180,'Delivery Distances'!$B$5:$K$5,0))</f>
        <v>14</v>
      </c>
      <c r="O3180" s="7" cm="1">
        <f t="array" ref="O3180">_xlfn.XLOOKUP(L3180,'Delivery Distances'!$A$6:$A$20,_xlfn.XLOOKUP('Sales Summary_working sheet'!M3180,'Delivery Distances'!$B$5:$K$5,'Delivery Distances'!$B$6:$K$20))</f>
        <v>14</v>
      </c>
      <c r="P3180" s="7">
        <f t="shared" si="201"/>
        <v>14</v>
      </c>
    </row>
    <row r="3181" spans="1:16" ht="15.75" customHeight="1" x14ac:dyDescent="0.15">
      <c r="A3181" s="13">
        <v>44000</v>
      </c>
      <c r="B3181" s="19" t="s">
        <v>5359</v>
      </c>
      <c r="C3181" s="7" t="s">
        <v>2151</v>
      </c>
      <c r="D3181" s="14">
        <v>1</v>
      </c>
      <c r="E3181" s="14" t="str">
        <f>_xlfn.XLOOKUP(D3181,'Meal Info'!$A$4:$A$19,'Meal Info'!$B$4:$B$19)</f>
        <v>Salad</v>
      </c>
      <c r="F3181" s="14" t="str">
        <f>_xlfn.XLOOKUP(D3181,'Meal Info'!$A$4:$A$19,'Meal Info'!$C$4:$C$19)</f>
        <v>Pete</v>
      </c>
      <c r="G3181" s="7">
        <v>74.510000000000005</v>
      </c>
      <c r="H3181" s="7">
        <f t="shared" si="202"/>
        <v>7.4510000000000005</v>
      </c>
      <c r="I3181" s="7">
        <f t="shared" si="203"/>
        <v>81.961000000000013</v>
      </c>
      <c r="J3181" s="7">
        <v>0.37</v>
      </c>
      <c r="K3181" s="7">
        <f t="shared" si="200"/>
        <v>27.568700000000003</v>
      </c>
      <c r="L3181" s="7" t="s">
        <v>31</v>
      </c>
      <c r="M3181" s="7">
        <v>2</v>
      </c>
      <c r="N3181" s="7">
        <f>INDEX('Delivery Distances'!$B$6:$K$20,MATCH('Sales Summary_working sheet'!L3181,'Delivery Distances'!$A$6:$A$20,0),MATCH('Sales Summary_working sheet'!M3181,'Delivery Distances'!$B$5:$K$5,0))</f>
        <v>14</v>
      </c>
      <c r="O3181" s="7" cm="1">
        <f t="array" ref="O3181">_xlfn.XLOOKUP(L3181,'Delivery Distances'!$A$6:$A$20,_xlfn.XLOOKUP('Sales Summary_working sheet'!M3181,'Delivery Distances'!$B$5:$K$5,'Delivery Distances'!$B$6:$K$20))</f>
        <v>14</v>
      </c>
      <c r="P3181" s="7">
        <f t="shared" si="201"/>
        <v>14</v>
      </c>
    </row>
    <row r="3182" spans="1:16" ht="15.75" customHeight="1" x14ac:dyDescent="0.15">
      <c r="A3182" s="13">
        <v>44000</v>
      </c>
      <c r="B3182" s="19" t="s">
        <v>5359</v>
      </c>
      <c r="C3182" s="7" t="s">
        <v>1335</v>
      </c>
      <c r="D3182" s="14">
        <v>13</v>
      </c>
      <c r="E3182" s="14" t="str">
        <f>_xlfn.XLOOKUP(D3182,'Meal Info'!$A$4:$A$19,'Meal Info'!$B$4:$B$19)</f>
        <v>Breakfast</v>
      </c>
      <c r="F3182" s="14" t="str">
        <f>_xlfn.XLOOKUP(D3182,'Meal Info'!$A$4:$A$19,'Meal Info'!$C$4:$C$19)</f>
        <v>Pete</v>
      </c>
      <c r="G3182" s="7">
        <v>58.83</v>
      </c>
      <c r="H3182" s="7">
        <f t="shared" si="202"/>
        <v>5.883</v>
      </c>
      <c r="I3182" s="7">
        <f t="shared" si="203"/>
        <v>64.712999999999994</v>
      </c>
      <c r="J3182" s="7">
        <v>0.25</v>
      </c>
      <c r="K3182" s="7">
        <f t="shared" si="200"/>
        <v>14.7075</v>
      </c>
      <c r="L3182" s="7" t="s">
        <v>5075</v>
      </c>
      <c r="M3182" s="7">
        <v>5</v>
      </c>
      <c r="N3182" s="7">
        <f>INDEX('Delivery Distances'!$B$6:$K$20,MATCH('Sales Summary_working sheet'!L3182,'Delivery Distances'!$A$6:$A$20,0),MATCH('Sales Summary_working sheet'!M3182,'Delivery Distances'!$B$5:$K$5,0))</f>
        <v>2</v>
      </c>
      <c r="O3182" s="7" cm="1">
        <f t="array" ref="O3182">_xlfn.XLOOKUP(L3182,'Delivery Distances'!$A$6:$A$20,_xlfn.XLOOKUP('Sales Summary_working sheet'!M3182,'Delivery Distances'!$B$5:$K$5,'Delivery Distances'!$B$6:$K$20))</f>
        <v>2</v>
      </c>
      <c r="P3182" s="7">
        <f t="shared" si="201"/>
        <v>6</v>
      </c>
    </row>
    <row r="3183" spans="1:16" ht="15.75" customHeight="1" x14ac:dyDescent="0.15">
      <c r="A3183" s="13">
        <v>44000</v>
      </c>
      <c r="B3183" s="19" t="s">
        <v>5359</v>
      </c>
      <c r="C3183" s="7" t="s">
        <v>3295</v>
      </c>
      <c r="D3183" s="14">
        <v>1</v>
      </c>
      <c r="E3183" s="14" t="str">
        <f>_xlfn.XLOOKUP(D3183,'Meal Info'!$A$4:$A$19,'Meal Info'!$B$4:$B$19)</f>
        <v>Salad</v>
      </c>
      <c r="F3183" s="14" t="str">
        <f>_xlfn.XLOOKUP(D3183,'Meal Info'!$A$4:$A$19,'Meal Info'!$C$4:$C$19)</f>
        <v>Pete</v>
      </c>
      <c r="G3183" s="7">
        <v>33.950000000000003</v>
      </c>
      <c r="H3183" s="7">
        <f t="shared" si="202"/>
        <v>3.3950000000000005</v>
      </c>
      <c r="I3183" s="7">
        <f t="shared" si="203"/>
        <v>37.345000000000006</v>
      </c>
      <c r="J3183" s="7">
        <v>0.19</v>
      </c>
      <c r="K3183" s="7">
        <f t="shared" si="200"/>
        <v>6.4505000000000008</v>
      </c>
      <c r="L3183" s="7" t="s">
        <v>5076</v>
      </c>
      <c r="M3183" s="7">
        <v>3</v>
      </c>
      <c r="N3183" s="7">
        <f>INDEX('Delivery Distances'!$B$6:$K$20,MATCH('Sales Summary_working sheet'!L3183,'Delivery Distances'!$A$6:$A$20,0),MATCH('Sales Summary_working sheet'!M3183,'Delivery Distances'!$B$5:$K$5,0))</f>
        <v>11</v>
      </c>
      <c r="O3183" s="7" cm="1">
        <f t="array" ref="O3183">_xlfn.XLOOKUP(L3183,'Delivery Distances'!$A$6:$A$20,_xlfn.XLOOKUP('Sales Summary_working sheet'!M3183,'Delivery Distances'!$B$5:$K$5,'Delivery Distances'!$B$6:$K$20))</f>
        <v>11</v>
      </c>
      <c r="P3183" s="7">
        <f t="shared" si="201"/>
        <v>12.5</v>
      </c>
    </row>
    <row r="3184" spans="1:16" ht="15.75" customHeight="1" x14ac:dyDescent="0.15">
      <c r="A3184" s="13">
        <v>44000</v>
      </c>
      <c r="B3184" s="19" t="s">
        <v>5359</v>
      </c>
      <c r="C3184" s="7" t="s">
        <v>1012</v>
      </c>
      <c r="D3184" s="14">
        <v>3</v>
      </c>
      <c r="E3184" s="14" t="str">
        <f>_xlfn.XLOOKUP(D3184,'Meal Info'!$A$4:$A$19,'Meal Info'!$B$4:$B$19)</f>
        <v>Fruits</v>
      </c>
      <c r="F3184" s="14" t="str">
        <f>_xlfn.XLOOKUP(D3184,'Meal Info'!$A$4:$A$19,'Meal Info'!$C$4:$C$19)</f>
        <v>Pete</v>
      </c>
      <c r="G3184" s="7">
        <v>32.19</v>
      </c>
      <c r="H3184" s="7">
        <f t="shared" si="202"/>
        <v>3.2189999999999999</v>
      </c>
      <c r="I3184" s="7">
        <f t="shared" si="203"/>
        <v>35.408999999999999</v>
      </c>
      <c r="J3184" s="7">
        <v>0.4</v>
      </c>
      <c r="K3184" s="7">
        <f t="shared" si="200"/>
        <v>12.875999999999999</v>
      </c>
      <c r="L3184" s="7" t="s">
        <v>28</v>
      </c>
      <c r="M3184" s="7">
        <v>2</v>
      </c>
      <c r="N3184" s="7">
        <f>INDEX('Delivery Distances'!$B$6:$K$20,MATCH('Sales Summary_working sheet'!L3184,'Delivery Distances'!$A$6:$A$20,0),MATCH('Sales Summary_working sheet'!M3184,'Delivery Distances'!$B$5:$K$5,0))</f>
        <v>12</v>
      </c>
      <c r="O3184" s="7" cm="1">
        <f t="array" ref="O3184">_xlfn.XLOOKUP(L3184,'Delivery Distances'!$A$6:$A$20,_xlfn.XLOOKUP('Sales Summary_working sheet'!M3184,'Delivery Distances'!$B$5:$K$5,'Delivery Distances'!$B$6:$K$20))</f>
        <v>12</v>
      </c>
      <c r="P3184" s="7">
        <f t="shared" si="201"/>
        <v>13</v>
      </c>
    </row>
    <row r="3185" spans="1:16" ht="15.75" customHeight="1" x14ac:dyDescent="0.15">
      <c r="A3185" s="13">
        <v>44000</v>
      </c>
      <c r="B3185" s="19" t="s">
        <v>5359</v>
      </c>
      <c r="C3185" s="7" t="s">
        <v>1701</v>
      </c>
      <c r="D3185" s="14">
        <v>13</v>
      </c>
      <c r="E3185" s="14" t="str">
        <f>_xlfn.XLOOKUP(D3185,'Meal Info'!$A$4:$A$19,'Meal Info'!$B$4:$B$19)</f>
        <v>Breakfast</v>
      </c>
      <c r="F3185" s="14" t="str">
        <f>_xlfn.XLOOKUP(D3185,'Meal Info'!$A$4:$A$19,'Meal Info'!$C$4:$C$19)</f>
        <v>Pete</v>
      </c>
      <c r="G3185" s="7">
        <v>86.26</v>
      </c>
      <c r="H3185" s="7">
        <f t="shared" si="202"/>
        <v>8.6260000000000012</v>
      </c>
      <c r="I3185" s="7">
        <f t="shared" si="203"/>
        <v>94.88600000000001</v>
      </c>
      <c r="J3185" s="7">
        <v>0.02</v>
      </c>
      <c r="K3185" s="7">
        <f t="shared" si="200"/>
        <v>1.7252000000000001</v>
      </c>
      <c r="L3185" s="7" t="s">
        <v>5083</v>
      </c>
      <c r="M3185" s="7">
        <v>2</v>
      </c>
      <c r="N3185" s="7">
        <f>INDEX('Delivery Distances'!$B$6:$K$20,MATCH('Sales Summary_working sheet'!L3185,'Delivery Distances'!$A$6:$A$20,0),MATCH('Sales Summary_working sheet'!M3185,'Delivery Distances'!$B$5:$K$5,0))</f>
        <v>1</v>
      </c>
      <c r="O3185" s="7" cm="1">
        <f t="array" ref="O3185">_xlfn.XLOOKUP(L3185,'Delivery Distances'!$A$6:$A$20,_xlfn.XLOOKUP('Sales Summary_working sheet'!M3185,'Delivery Distances'!$B$5:$K$5,'Delivery Distances'!$B$6:$K$20))</f>
        <v>1</v>
      </c>
      <c r="P3185" s="7">
        <f t="shared" si="201"/>
        <v>3</v>
      </c>
    </row>
    <row r="3186" spans="1:16" ht="15.75" customHeight="1" x14ac:dyDescent="0.15">
      <c r="A3186" s="13">
        <v>44000</v>
      </c>
      <c r="B3186" s="19" t="s">
        <v>5359</v>
      </c>
      <c r="C3186" s="7" t="s">
        <v>4477</v>
      </c>
      <c r="D3186" s="14">
        <v>14</v>
      </c>
      <c r="E3186" s="14" t="str">
        <f>_xlfn.XLOOKUP(D3186,'Meal Info'!$A$4:$A$19,'Meal Info'!$B$4:$B$19)</f>
        <v>Red meat</v>
      </c>
      <c r="F3186" s="14" t="str">
        <f>_xlfn.XLOOKUP(D3186,'Meal Info'!$A$4:$A$19,'Meal Info'!$C$4:$C$19)</f>
        <v>Pete</v>
      </c>
      <c r="G3186" s="7">
        <v>73.25</v>
      </c>
      <c r="H3186" s="7">
        <f t="shared" si="202"/>
        <v>7.3250000000000002</v>
      </c>
      <c r="I3186" s="7">
        <f t="shared" si="203"/>
        <v>80.575000000000003</v>
      </c>
      <c r="J3186" s="7">
        <v>0.06</v>
      </c>
      <c r="K3186" s="7">
        <f t="shared" si="200"/>
        <v>4.3949999999999996</v>
      </c>
      <c r="L3186" s="7" t="s">
        <v>5080</v>
      </c>
      <c r="M3186" s="7">
        <v>8</v>
      </c>
      <c r="N3186" s="7">
        <f>INDEX('Delivery Distances'!$B$6:$K$20,MATCH('Sales Summary_working sheet'!L3186,'Delivery Distances'!$A$6:$A$20,0),MATCH('Sales Summary_working sheet'!M3186,'Delivery Distances'!$B$5:$K$5,0))</f>
        <v>2</v>
      </c>
      <c r="O3186" s="7" cm="1">
        <f t="array" ref="O3186">_xlfn.XLOOKUP(L3186,'Delivery Distances'!$A$6:$A$20,_xlfn.XLOOKUP('Sales Summary_working sheet'!M3186,'Delivery Distances'!$B$5:$K$5,'Delivery Distances'!$B$6:$K$20))</f>
        <v>2</v>
      </c>
      <c r="P3186" s="7">
        <f t="shared" si="201"/>
        <v>6</v>
      </c>
    </row>
    <row r="3187" spans="1:16" ht="15.75" customHeight="1" x14ac:dyDescent="0.15">
      <c r="A3187" s="13">
        <v>44000</v>
      </c>
      <c r="B3187" s="19" t="s">
        <v>5359</v>
      </c>
      <c r="C3187" s="7" t="s">
        <v>3122</v>
      </c>
      <c r="D3187" s="14">
        <v>1</v>
      </c>
      <c r="E3187" s="14" t="str">
        <f>_xlfn.XLOOKUP(D3187,'Meal Info'!$A$4:$A$19,'Meal Info'!$B$4:$B$19)</f>
        <v>Salad</v>
      </c>
      <c r="F3187" s="14" t="str">
        <f>_xlfn.XLOOKUP(D3187,'Meal Info'!$A$4:$A$19,'Meal Info'!$C$4:$C$19)</f>
        <v>Pete</v>
      </c>
      <c r="G3187" s="7">
        <v>76.099999999999994</v>
      </c>
      <c r="H3187" s="7">
        <f t="shared" si="202"/>
        <v>7.6099999999999994</v>
      </c>
      <c r="I3187" s="7">
        <f t="shared" si="203"/>
        <v>83.71</v>
      </c>
      <c r="J3187" s="7">
        <v>0.23</v>
      </c>
      <c r="K3187" s="7">
        <f t="shared" si="200"/>
        <v>17.503</v>
      </c>
      <c r="L3187" s="7" t="s">
        <v>5076</v>
      </c>
      <c r="M3187" s="7">
        <v>2</v>
      </c>
      <c r="N3187" s="7">
        <f>INDEX('Delivery Distances'!$B$6:$K$20,MATCH('Sales Summary_working sheet'!L3187,'Delivery Distances'!$A$6:$A$20,0),MATCH('Sales Summary_working sheet'!M3187,'Delivery Distances'!$B$5:$K$5,0))</f>
        <v>11</v>
      </c>
      <c r="O3187" s="7" cm="1">
        <f t="array" ref="O3187">_xlfn.XLOOKUP(L3187,'Delivery Distances'!$A$6:$A$20,_xlfn.XLOOKUP('Sales Summary_working sheet'!M3187,'Delivery Distances'!$B$5:$K$5,'Delivery Distances'!$B$6:$K$20))</f>
        <v>11</v>
      </c>
      <c r="P3187" s="7">
        <f t="shared" si="201"/>
        <v>12.5</v>
      </c>
    </row>
    <row r="3188" spans="1:16" ht="15.75" customHeight="1" x14ac:dyDescent="0.15">
      <c r="A3188" s="13">
        <v>44000</v>
      </c>
      <c r="B3188" s="19" t="s">
        <v>5359</v>
      </c>
      <c r="C3188" s="7" t="s">
        <v>1935</v>
      </c>
      <c r="D3188" s="14">
        <v>13</v>
      </c>
      <c r="E3188" s="14" t="str">
        <f>_xlfn.XLOOKUP(D3188,'Meal Info'!$A$4:$A$19,'Meal Info'!$B$4:$B$19)</f>
        <v>Breakfast</v>
      </c>
      <c r="F3188" s="14" t="str">
        <f>_xlfn.XLOOKUP(D3188,'Meal Info'!$A$4:$A$19,'Meal Info'!$C$4:$C$19)</f>
        <v>Pete</v>
      </c>
      <c r="G3188" s="7">
        <v>73.5</v>
      </c>
      <c r="H3188" s="7">
        <f t="shared" si="202"/>
        <v>7.3500000000000005</v>
      </c>
      <c r="I3188" s="7">
        <f t="shared" si="203"/>
        <v>80.849999999999994</v>
      </c>
      <c r="J3188" s="7">
        <v>0.14000000000000001</v>
      </c>
      <c r="K3188" s="7">
        <f t="shared" si="200"/>
        <v>10.290000000000001</v>
      </c>
      <c r="L3188" s="7" t="s">
        <v>31</v>
      </c>
      <c r="M3188" s="7">
        <v>4</v>
      </c>
      <c r="N3188" s="7">
        <f>INDEX('Delivery Distances'!$B$6:$K$20,MATCH('Sales Summary_working sheet'!L3188,'Delivery Distances'!$A$6:$A$20,0),MATCH('Sales Summary_working sheet'!M3188,'Delivery Distances'!$B$5:$K$5,0))</f>
        <v>8</v>
      </c>
      <c r="O3188" s="7" cm="1">
        <f t="array" ref="O3188">_xlfn.XLOOKUP(L3188,'Delivery Distances'!$A$6:$A$20,_xlfn.XLOOKUP('Sales Summary_working sheet'!M3188,'Delivery Distances'!$B$5:$K$5,'Delivery Distances'!$B$6:$K$20))</f>
        <v>8</v>
      </c>
      <c r="P3188" s="7">
        <f t="shared" si="201"/>
        <v>11</v>
      </c>
    </row>
    <row r="3189" spans="1:16" ht="15.75" customHeight="1" x14ac:dyDescent="0.15">
      <c r="A3189" s="13">
        <v>44000</v>
      </c>
      <c r="B3189" s="19" t="s">
        <v>5360</v>
      </c>
      <c r="C3189" s="7" t="s">
        <v>1934</v>
      </c>
      <c r="D3189" s="14">
        <v>14</v>
      </c>
      <c r="E3189" s="14" t="str">
        <f>_xlfn.XLOOKUP(D3189,'Meal Info'!$A$4:$A$19,'Meal Info'!$B$4:$B$19)</f>
        <v>Red meat</v>
      </c>
      <c r="F3189" s="14" t="str">
        <f>_xlfn.XLOOKUP(D3189,'Meal Info'!$A$4:$A$19,'Meal Info'!$C$4:$C$19)</f>
        <v>Pete</v>
      </c>
      <c r="G3189" s="7">
        <v>74.58</v>
      </c>
      <c r="H3189" s="7">
        <f t="shared" si="202"/>
        <v>7.4580000000000002</v>
      </c>
      <c r="I3189" s="7">
        <f t="shared" si="203"/>
        <v>82.037999999999997</v>
      </c>
      <c r="J3189" s="7">
        <v>0.15</v>
      </c>
      <c r="K3189" s="7">
        <f t="shared" si="200"/>
        <v>11.186999999999999</v>
      </c>
      <c r="L3189" s="7" t="s">
        <v>5082</v>
      </c>
      <c r="M3189" s="7">
        <v>10</v>
      </c>
      <c r="N3189" s="7">
        <f>INDEX('Delivery Distances'!$B$6:$K$20,MATCH('Sales Summary_working sheet'!L3189,'Delivery Distances'!$A$6:$A$20,0),MATCH('Sales Summary_working sheet'!M3189,'Delivery Distances'!$B$5:$K$5,0))</f>
        <v>2</v>
      </c>
      <c r="O3189" s="7" cm="1">
        <f t="array" ref="O3189">_xlfn.XLOOKUP(L3189,'Delivery Distances'!$A$6:$A$20,_xlfn.XLOOKUP('Sales Summary_working sheet'!M3189,'Delivery Distances'!$B$5:$K$5,'Delivery Distances'!$B$6:$K$20))</f>
        <v>2</v>
      </c>
      <c r="P3189" s="7">
        <f t="shared" si="201"/>
        <v>6</v>
      </c>
    </row>
    <row r="3190" spans="1:16" ht="15.75" customHeight="1" x14ac:dyDescent="0.15">
      <c r="A3190" s="13">
        <v>44000</v>
      </c>
      <c r="B3190" s="19" t="s">
        <v>5360</v>
      </c>
      <c r="C3190" s="7" t="s">
        <v>4104</v>
      </c>
      <c r="D3190" s="14">
        <v>14</v>
      </c>
      <c r="E3190" s="14" t="str">
        <f>_xlfn.XLOOKUP(D3190,'Meal Info'!$A$4:$A$19,'Meal Info'!$B$4:$B$19)</f>
        <v>Red meat</v>
      </c>
      <c r="F3190" s="14" t="str">
        <f>_xlfn.XLOOKUP(D3190,'Meal Info'!$A$4:$A$19,'Meal Info'!$C$4:$C$19)</f>
        <v>Pete</v>
      </c>
      <c r="G3190" s="7">
        <v>58.41</v>
      </c>
      <c r="H3190" s="7">
        <f t="shared" si="202"/>
        <v>5.8410000000000002</v>
      </c>
      <c r="I3190" s="7">
        <f t="shared" si="203"/>
        <v>64.250999999999991</v>
      </c>
      <c r="J3190" s="7">
        <v>0.37</v>
      </c>
      <c r="K3190" s="7">
        <f t="shared" si="200"/>
        <v>21.611699999999999</v>
      </c>
      <c r="L3190" s="7" t="s">
        <v>5080</v>
      </c>
      <c r="M3190" s="7">
        <v>3</v>
      </c>
      <c r="N3190" s="7">
        <f>INDEX('Delivery Distances'!$B$6:$K$20,MATCH('Sales Summary_working sheet'!L3190,'Delivery Distances'!$A$6:$A$20,0),MATCH('Sales Summary_working sheet'!M3190,'Delivery Distances'!$B$5:$K$5,0))</f>
        <v>5</v>
      </c>
      <c r="O3190" s="7" cm="1">
        <f t="array" ref="O3190">_xlfn.XLOOKUP(L3190,'Delivery Distances'!$A$6:$A$20,_xlfn.XLOOKUP('Sales Summary_working sheet'!M3190,'Delivery Distances'!$B$5:$K$5,'Delivery Distances'!$B$6:$K$20))</f>
        <v>5</v>
      </c>
      <c r="P3190" s="7">
        <f t="shared" si="201"/>
        <v>9</v>
      </c>
    </row>
    <row r="3191" spans="1:16" ht="15.75" customHeight="1" x14ac:dyDescent="0.15">
      <c r="A3191" s="13">
        <v>44000</v>
      </c>
      <c r="B3191" s="19" t="s">
        <v>5360</v>
      </c>
      <c r="C3191" s="7" t="s">
        <v>593</v>
      </c>
      <c r="D3191" s="14">
        <v>13</v>
      </c>
      <c r="E3191" s="14" t="str">
        <f>_xlfn.XLOOKUP(D3191,'Meal Info'!$A$4:$A$19,'Meal Info'!$B$4:$B$19)</f>
        <v>Breakfast</v>
      </c>
      <c r="F3191" s="14" t="str">
        <f>_xlfn.XLOOKUP(D3191,'Meal Info'!$A$4:$A$19,'Meal Info'!$C$4:$C$19)</f>
        <v>Pete</v>
      </c>
      <c r="G3191" s="7">
        <v>17.45</v>
      </c>
      <c r="H3191" s="7">
        <f t="shared" si="202"/>
        <v>1.7450000000000001</v>
      </c>
      <c r="I3191" s="7">
        <f t="shared" si="203"/>
        <v>19.195</v>
      </c>
      <c r="J3191" s="7">
        <v>0.11</v>
      </c>
      <c r="K3191" s="7">
        <f t="shared" si="200"/>
        <v>1.9195</v>
      </c>
      <c r="L3191" s="7" t="s">
        <v>5079</v>
      </c>
      <c r="M3191" s="7">
        <v>10</v>
      </c>
      <c r="N3191" s="7">
        <f>INDEX('Delivery Distances'!$B$6:$K$20,MATCH('Sales Summary_working sheet'!L3191,'Delivery Distances'!$A$6:$A$20,0),MATCH('Sales Summary_working sheet'!M3191,'Delivery Distances'!$B$5:$K$5,0))</f>
        <v>4</v>
      </c>
      <c r="O3191" s="7" cm="1">
        <f t="array" ref="O3191">_xlfn.XLOOKUP(L3191,'Delivery Distances'!$A$6:$A$20,_xlfn.XLOOKUP('Sales Summary_working sheet'!M3191,'Delivery Distances'!$B$5:$K$5,'Delivery Distances'!$B$6:$K$20))</f>
        <v>4</v>
      </c>
      <c r="P3191" s="7">
        <f t="shared" si="201"/>
        <v>8</v>
      </c>
    </row>
    <row r="3192" spans="1:16" ht="15.75" customHeight="1" x14ac:dyDescent="0.15">
      <c r="A3192" s="13">
        <v>44000</v>
      </c>
      <c r="B3192" s="19" t="s">
        <v>5360</v>
      </c>
      <c r="C3192" s="7" t="s">
        <v>1776</v>
      </c>
      <c r="D3192" s="14">
        <v>14</v>
      </c>
      <c r="E3192" s="14" t="str">
        <f>_xlfn.XLOOKUP(D3192,'Meal Info'!$A$4:$A$19,'Meal Info'!$B$4:$B$19)</f>
        <v>Red meat</v>
      </c>
      <c r="F3192" s="14" t="str">
        <f>_xlfn.XLOOKUP(D3192,'Meal Info'!$A$4:$A$19,'Meal Info'!$C$4:$C$19)</f>
        <v>Pete</v>
      </c>
      <c r="G3192" s="7">
        <v>54.22</v>
      </c>
      <c r="H3192" s="7">
        <f t="shared" si="202"/>
        <v>5.4220000000000006</v>
      </c>
      <c r="I3192" s="7">
        <f t="shared" si="203"/>
        <v>59.641999999999996</v>
      </c>
      <c r="J3192" s="7">
        <v>0.05</v>
      </c>
      <c r="K3192" s="7">
        <f t="shared" si="200"/>
        <v>2.7110000000000003</v>
      </c>
      <c r="L3192" s="7" t="s">
        <v>31</v>
      </c>
      <c r="M3192" s="7">
        <v>10</v>
      </c>
      <c r="N3192" s="7">
        <f>INDEX('Delivery Distances'!$B$6:$K$20,MATCH('Sales Summary_working sheet'!L3192,'Delivery Distances'!$A$6:$A$20,0),MATCH('Sales Summary_working sheet'!M3192,'Delivery Distances'!$B$5:$K$5,0))</f>
        <v>17</v>
      </c>
      <c r="O3192" s="7" cm="1">
        <f t="array" ref="O3192">_xlfn.XLOOKUP(L3192,'Delivery Distances'!$A$6:$A$20,_xlfn.XLOOKUP('Sales Summary_working sheet'!M3192,'Delivery Distances'!$B$5:$K$5,'Delivery Distances'!$B$6:$K$20))</f>
        <v>17</v>
      </c>
      <c r="P3192" s="7">
        <f t="shared" si="201"/>
        <v>15.5</v>
      </c>
    </row>
    <row r="3193" spans="1:16" ht="15.75" customHeight="1" x14ac:dyDescent="0.15">
      <c r="A3193" s="13">
        <v>44000</v>
      </c>
      <c r="B3193" s="19" t="s">
        <v>5360</v>
      </c>
      <c r="C3193" s="7" t="s">
        <v>4613</v>
      </c>
      <c r="D3193" s="14">
        <v>1</v>
      </c>
      <c r="E3193" s="14" t="str">
        <f>_xlfn.XLOOKUP(D3193,'Meal Info'!$A$4:$A$19,'Meal Info'!$B$4:$B$19)</f>
        <v>Salad</v>
      </c>
      <c r="F3193" s="14" t="str">
        <f>_xlfn.XLOOKUP(D3193,'Meal Info'!$A$4:$A$19,'Meal Info'!$C$4:$C$19)</f>
        <v>Pete</v>
      </c>
      <c r="G3193" s="7">
        <v>64.02</v>
      </c>
      <c r="H3193" s="7">
        <f t="shared" si="202"/>
        <v>6.4020000000000001</v>
      </c>
      <c r="I3193" s="7">
        <f t="shared" si="203"/>
        <v>70.421999999999997</v>
      </c>
      <c r="J3193" s="7">
        <v>0.26</v>
      </c>
      <c r="K3193" s="7">
        <f t="shared" si="200"/>
        <v>16.645199999999999</v>
      </c>
      <c r="L3193" s="7" t="s">
        <v>5083</v>
      </c>
      <c r="M3193" s="7">
        <v>3</v>
      </c>
      <c r="N3193" s="7">
        <f>INDEX('Delivery Distances'!$B$6:$K$20,MATCH('Sales Summary_working sheet'!L3193,'Delivery Distances'!$A$6:$A$20,0),MATCH('Sales Summary_working sheet'!M3193,'Delivery Distances'!$B$5:$K$5,0))</f>
        <v>1</v>
      </c>
      <c r="O3193" s="7" cm="1">
        <f t="array" ref="O3193">_xlfn.XLOOKUP(L3193,'Delivery Distances'!$A$6:$A$20,_xlfn.XLOOKUP('Sales Summary_working sheet'!M3193,'Delivery Distances'!$B$5:$K$5,'Delivery Distances'!$B$6:$K$20))</f>
        <v>1</v>
      </c>
      <c r="P3193" s="7">
        <f t="shared" si="201"/>
        <v>3</v>
      </c>
    </row>
    <row r="3194" spans="1:16" ht="15.75" customHeight="1" x14ac:dyDescent="0.15">
      <c r="A3194" s="13">
        <v>44000</v>
      </c>
      <c r="B3194" s="19" t="s">
        <v>5360</v>
      </c>
      <c r="C3194" s="7" t="s">
        <v>978</v>
      </c>
      <c r="D3194" s="14">
        <v>1</v>
      </c>
      <c r="E3194" s="14" t="str">
        <f>_xlfn.XLOOKUP(D3194,'Meal Info'!$A$4:$A$19,'Meal Info'!$B$4:$B$19)</f>
        <v>Salad</v>
      </c>
      <c r="F3194" s="14" t="str">
        <f>_xlfn.XLOOKUP(D3194,'Meal Info'!$A$4:$A$19,'Meal Info'!$C$4:$C$19)</f>
        <v>Pete</v>
      </c>
      <c r="G3194" s="7">
        <v>2.59</v>
      </c>
      <c r="H3194" s="7">
        <f t="shared" si="202"/>
        <v>0.25900000000000001</v>
      </c>
      <c r="I3194" s="7">
        <f t="shared" si="203"/>
        <v>2.8489999999999998</v>
      </c>
      <c r="J3194" s="7">
        <v>0.14000000000000001</v>
      </c>
      <c r="K3194" s="7">
        <f t="shared" si="200"/>
        <v>0.36260000000000003</v>
      </c>
      <c r="L3194" s="7" t="s">
        <v>5081</v>
      </c>
      <c r="M3194" s="7">
        <v>9</v>
      </c>
      <c r="N3194" s="7">
        <f>INDEX('Delivery Distances'!$B$6:$K$20,MATCH('Sales Summary_working sheet'!L3194,'Delivery Distances'!$A$6:$A$20,0),MATCH('Sales Summary_working sheet'!M3194,'Delivery Distances'!$B$5:$K$5,0))</f>
        <v>1</v>
      </c>
      <c r="O3194" s="7" cm="1">
        <f t="array" ref="O3194">_xlfn.XLOOKUP(L3194,'Delivery Distances'!$A$6:$A$20,_xlfn.XLOOKUP('Sales Summary_working sheet'!M3194,'Delivery Distances'!$B$5:$K$5,'Delivery Distances'!$B$6:$K$20))</f>
        <v>1</v>
      </c>
      <c r="P3194" s="7">
        <f t="shared" si="201"/>
        <v>3</v>
      </c>
    </row>
    <row r="3195" spans="1:16" ht="15.75" customHeight="1" x14ac:dyDescent="0.15">
      <c r="A3195" s="13">
        <v>44000</v>
      </c>
      <c r="B3195" s="19" t="s">
        <v>5360</v>
      </c>
      <c r="C3195" s="7" t="s">
        <v>3943</v>
      </c>
      <c r="D3195" s="14">
        <v>13</v>
      </c>
      <c r="E3195" s="14" t="str">
        <f>_xlfn.XLOOKUP(D3195,'Meal Info'!$A$4:$A$19,'Meal Info'!$B$4:$B$19)</f>
        <v>Breakfast</v>
      </c>
      <c r="F3195" s="14" t="str">
        <f>_xlfn.XLOOKUP(D3195,'Meal Info'!$A$4:$A$19,'Meal Info'!$C$4:$C$19)</f>
        <v>Pete</v>
      </c>
      <c r="G3195" s="7">
        <v>84.39</v>
      </c>
      <c r="H3195" s="7">
        <f t="shared" si="202"/>
        <v>8.4390000000000001</v>
      </c>
      <c r="I3195" s="7">
        <f t="shared" si="203"/>
        <v>92.829000000000008</v>
      </c>
      <c r="J3195" s="7">
        <v>0.26</v>
      </c>
      <c r="K3195" s="7">
        <f t="shared" si="200"/>
        <v>21.941400000000002</v>
      </c>
      <c r="L3195" s="7" t="s">
        <v>5077</v>
      </c>
      <c r="M3195" s="7">
        <v>5</v>
      </c>
      <c r="N3195" s="7">
        <f>INDEX('Delivery Distances'!$B$6:$K$20,MATCH('Sales Summary_working sheet'!L3195,'Delivery Distances'!$A$6:$A$20,0),MATCH('Sales Summary_working sheet'!M3195,'Delivery Distances'!$B$5:$K$5,0))</f>
        <v>2</v>
      </c>
      <c r="O3195" s="7" cm="1">
        <f t="array" ref="O3195">_xlfn.XLOOKUP(L3195,'Delivery Distances'!$A$6:$A$20,_xlfn.XLOOKUP('Sales Summary_working sheet'!M3195,'Delivery Distances'!$B$5:$K$5,'Delivery Distances'!$B$6:$K$20))</f>
        <v>2</v>
      </c>
      <c r="P3195" s="7">
        <f t="shared" si="201"/>
        <v>6</v>
      </c>
    </row>
    <row r="3196" spans="1:16" ht="15.75" customHeight="1" x14ac:dyDescent="0.15">
      <c r="A3196" s="13">
        <v>44000</v>
      </c>
      <c r="B3196" s="19" t="s">
        <v>5360</v>
      </c>
      <c r="C3196" s="7" t="s">
        <v>2822</v>
      </c>
      <c r="D3196" s="14">
        <v>3</v>
      </c>
      <c r="E3196" s="14" t="str">
        <f>_xlfn.XLOOKUP(D3196,'Meal Info'!$A$4:$A$19,'Meal Info'!$B$4:$B$19)</f>
        <v>Fruits</v>
      </c>
      <c r="F3196" s="14" t="str">
        <f>_xlfn.XLOOKUP(D3196,'Meal Info'!$A$4:$A$19,'Meal Info'!$C$4:$C$19)</f>
        <v>Pete</v>
      </c>
      <c r="G3196" s="7">
        <v>3.96</v>
      </c>
      <c r="H3196" s="7">
        <f t="shared" si="202"/>
        <v>0.39600000000000002</v>
      </c>
      <c r="I3196" s="7">
        <f t="shared" si="203"/>
        <v>4.3559999999999999</v>
      </c>
      <c r="J3196" s="7">
        <v>0.18</v>
      </c>
      <c r="K3196" s="7">
        <f t="shared" si="200"/>
        <v>0.71279999999999999</v>
      </c>
      <c r="L3196" s="7" t="s">
        <v>27</v>
      </c>
      <c r="M3196" s="7">
        <v>5</v>
      </c>
      <c r="N3196" s="7">
        <f>INDEX('Delivery Distances'!$B$6:$K$20,MATCH('Sales Summary_working sheet'!L3196,'Delivery Distances'!$A$6:$A$20,0),MATCH('Sales Summary_working sheet'!M3196,'Delivery Distances'!$B$5:$K$5,0))</f>
        <v>14</v>
      </c>
      <c r="O3196" s="7" cm="1">
        <f t="array" ref="O3196">_xlfn.XLOOKUP(L3196,'Delivery Distances'!$A$6:$A$20,_xlfn.XLOOKUP('Sales Summary_working sheet'!M3196,'Delivery Distances'!$B$5:$K$5,'Delivery Distances'!$B$6:$K$20))</f>
        <v>14</v>
      </c>
      <c r="P3196" s="7">
        <f t="shared" si="201"/>
        <v>14</v>
      </c>
    </row>
    <row r="3197" spans="1:16" ht="15.75" customHeight="1" x14ac:dyDescent="0.15">
      <c r="A3197" s="13">
        <v>44000</v>
      </c>
      <c r="B3197" s="19" t="s">
        <v>5360</v>
      </c>
      <c r="C3197" s="7" t="s">
        <v>4967</v>
      </c>
      <c r="D3197" s="14">
        <v>1</v>
      </c>
      <c r="E3197" s="14" t="str">
        <f>_xlfn.XLOOKUP(D3197,'Meal Info'!$A$4:$A$19,'Meal Info'!$B$4:$B$19)</f>
        <v>Salad</v>
      </c>
      <c r="F3197" s="14" t="str">
        <f>_xlfn.XLOOKUP(D3197,'Meal Info'!$A$4:$A$19,'Meal Info'!$C$4:$C$19)</f>
        <v>Pete</v>
      </c>
      <c r="G3197" s="7">
        <v>67.25</v>
      </c>
      <c r="H3197" s="7">
        <f t="shared" si="202"/>
        <v>6.7250000000000005</v>
      </c>
      <c r="I3197" s="7">
        <f t="shared" si="203"/>
        <v>73.974999999999994</v>
      </c>
      <c r="J3197" s="7">
        <v>0.13</v>
      </c>
      <c r="K3197" s="7">
        <f t="shared" si="200"/>
        <v>8.7424999999999997</v>
      </c>
      <c r="L3197" s="7" t="s">
        <v>5076</v>
      </c>
      <c r="M3197" s="7">
        <v>8</v>
      </c>
      <c r="N3197" s="7">
        <f>INDEX('Delivery Distances'!$B$6:$K$20,MATCH('Sales Summary_working sheet'!L3197,'Delivery Distances'!$A$6:$A$20,0),MATCH('Sales Summary_working sheet'!M3197,'Delivery Distances'!$B$5:$K$5,0))</f>
        <v>6</v>
      </c>
      <c r="O3197" s="7" cm="1">
        <f t="array" ref="O3197">_xlfn.XLOOKUP(L3197,'Delivery Distances'!$A$6:$A$20,_xlfn.XLOOKUP('Sales Summary_working sheet'!M3197,'Delivery Distances'!$B$5:$K$5,'Delivery Distances'!$B$6:$K$20))</f>
        <v>6</v>
      </c>
      <c r="P3197" s="7">
        <f t="shared" si="201"/>
        <v>10</v>
      </c>
    </row>
    <row r="3198" spans="1:16" ht="15.75" customHeight="1" x14ac:dyDescent="0.15">
      <c r="A3198" s="13">
        <v>44000</v>
      </c>
      <c r="B3198" s="19" t="s">
        <v>5360</v>
      </c>
      <c r="C3198" s="7" t="s">
        <v>3983</v>
      </c>
      <c r="D3198" s="14">
        <v>1</v>
      </c>
      <c r="E3198" s="14" t="str">
        <f>_xlfn.XLOOKUP(D3198,'Meal Info'!$A$4:$A$19,'Meal Info'!$B$4:$B$19)</f>
        <v>Salad</v>
      </c>
      <c r="F3198" s="14" t="str">
        <f>_xlfn.XLOOKUP(D3198,'Meal Info'!$A$4:$A$19,'Meal Info'!$C$4:$C$19)</f>
        <v>Pete</v>
      </c>
      <c r="G3198" s="7">
        <v>40.64</v>
      </c>
      <c r="H3198" s="7">
        <f t="shared" si="202"/>
        <v>4.0640000000000001</v>
      </c>
      <c r="I3198" s="7">
        <f t="shared" si="203"/>
        <v>44.704000000000001</v>
      </c>
      <c r="J3198" s="7">
        <v>0.03</v>
      </c>
      <c r="K3198" s="7">
        <f t="shared" si="200"/>
        <v>1.2192000000000001</v>
      </c>
      <c r="L3198" s="7" t="s">
        <v>5077</v>
      </c>
      <c r="M3198" s="7">
        <v>9</v>
      </c>
      <c r="N3198" s="7">
        <f>INDEX('Delivery Distances'!$B$6:$K$20,MATCH('Sales Summary_working sheet'!L3198,'Delivery Distances'!$A$6:$A$20,0),MATCH('Sales Summary_working sheet'!M3198,'Delivery Distances'!$B$5:$K$5,0))</f>
        <v>4</v>
      </c>
      <c r="O3198" s="7" cm="1">
        <f t="array" ref="O3198">_xlfn.XLOOKUP(L3198,'Delivery Distances'!$A$6:$A$20,_xlfn.XLOOKUP('Sales Summary_working sheet'!M3198,'Delivery Distances'!$B$5:$K$5,'Delivery Distances'!$B$6:$K$20))</f>
        <v>4</v>
      </c>
      <c r="P3198" s="7">
        <f t="shared" si="201"/>
        <v>8</v>
      </c>
    </row>
    <row r="3199" spans="1:16" ht="15.75" customHeight="1" x14ac:dyDescent="0.15">
      <c r="A3199" s="13">
        <v>44000</v>
      </c>
      <c r="B3199" s="19" t="s">
        <v>5360</v>
      </c>
      <c r="C3199" s="7" t="s">
        <v>4338</v>
      </c>
      <c r="D3199" s="14">
        <v>13</v>
      </c>
      <c r="E3199" s="14" t="str">
        <f>_xlfn.XLOOKUP(D3199,'Meal Info'!$A$4:$A$19,'Meal Info'!$B$4:$B$19)</f>
        <v>Breakfast</v>
      </c>
      <c r="F3199" s="14" t="str">
        <f>_xlfn.XLOOKUP(D3199,'Meal Info'!$A$4:$A$19,'Meal Info'!$C$4:$C$19)</f>
        <v>Pete</v>
      </c>
      <c r="G3199" s="7">
        <v>92.74</v>
      </c>
      <c r="H3199" s="7">
        <f t="shared" si="202"/>
        <v>9.2739999999999991</v>
      </c>
      <c r="I3199" s="7">
        <f t="shared" si="203"/>
        <v>102.014</v>
      </c>
      <c r="J3199" s="7">
        <v>0.3</v>
      </c>
      <c r="K3199" s="7">
        <f t="shared" si="200"/>
        <v>27.821999999999999</v>
      </c>
      <c r="L3199" s="7" t="s">
        <v>5083</v>
      </c>
      <c r="M3199" s="7">
        <v>5</v>
      </c>
      <c r="N3199" s="7">
        <f>INDEX('Delivery Distances'!$B$6:$K$20,MATCH('Sales Summary_working sheet'!L3199,'Delivery Distances'!$A$6:$A$20,0),MATCH('Sales Summary_working sheet'!M3199,'Delivery Distances'!$B$5:$K$5,0))</f>
        <v>1</v>
      </c>
      <c r="O3199" s="7" cm="1">
        <f t="array" ref="O3199">_xlfn.XLOOKUP(L3199,'Delivery Distances'!$A$6:$A$20,_xlfn.XLOOKUP('Sales Summary_working sheet'!M3199,'Delivery Distances'!$B$5:$K$5,'Delivery Distances'!$B$6:$K$20))</f>
        <v>1</v>
      </c>
      <c r="P3199" s="7">
        <f t="shared" si="201"/>
        <v>3</v>
      </c>
    </row>
    <row r="3200" spans="1:16" ht="15.75" customHeight="1" x14ac:dyDescent="0.15">
      <c r="A3200" s="13">
        <v>44000</v>
      </c>
      <c r="B3200" s="19" t="s">
        <v>5360</v>
      </c>
      <c r="C3200" s="7" t="s">
        <v>306</v>
      </c>
      <c r="D3200" s="14">
        <v>14</v>
      </c>
      <c r="E3200" s="14" t="str">
        <f>_xlfn.XLOOKUP(D3200,'Meal Info'!$A$4:$A$19,'Meal Info'!$B$4:$B$19)</f>
        <v>Red meat</v>
      </c>
      <c r="F3200" s="14" t="str">
        <f>_xlfn.XLOOKUP(D3200,'Meal Info'!$A$4:$A$19,'Meal Info'!$C$4:$C$19)</f>
        <v>Pete</v>
      </c>
      <c r="G3200" s="7">
        <v>93.2</v>
      </c>
      <c r="H3200" s="7">
        <f t="shared" si="202"/>
        <v>9.32</v>
      </c>
      <c r="I3200" s="7">
        <f t="shared" si="203"/>
        <v>102.52000000000001</v>
      </c>
      <c r="J3200" s="7">
        <v>0.23</v>
      </c>
      <c r="K3200" s="7">
        <f t="shared" si="200"/>
        <v>21.436</v>
      </c>
      <c r="L3200" s="7" t="s">
        <v>5079</v>
      </c>
      <c r="M3200" s="7">
        <v>1</v>
      </c>
      <c r="N3200" s="7">
        <f>INDEX('Delivery Distances'!$B$6:$K$20,MATCH('Sales Summary_working sheet'!L3200,'Delivery Distances'!$A$6:$A$20,0),MATCH('Sales Summary_working sheet'!M3200,'Delivery Distances'!$B$5:$K$5,0))</f>
        <v>5</v>
      </c>
      <c r="O3200" s="7" cm="1">
        <f t="array" ref="O3200">_xlfn.XLOOKUP(L3200,'Delivery Distances'!$A$6:$A$20,_xlfn.XLOOKUP('Sales Summary_working sheet'!M3200,'Delivery Distances'!$B$5:$K$5,'Delivery Distances'!$B$6:$K$20))</f>
        <v>5</v>
      </c>
      <c r="P3200" s="7">
        <f t="shared" si="201"/>
        <v>9</v>
      </c>
    </row>
    <row r="3201" spans="1:16" ht="15.75" customHeight="1" x14ac:dyDescent="0.15">
      <c r="A3201" s="13">
        <v>44000</v>
      </c>
      <c r="B3201" s="19" t="s">
        <v>5360</v>
      </c>
      <c r="C3201" s="7" t="s">
        <v>3274</v>
      </c>
      <c r="D3201" s="14">
        <v>13</v>
      </c>
      <c r="E3201" s="14" t="str">
        <f>_xlfn.XLOOKUP(D3201,'Meal Info'!$A$4:$A$19,'Meal Info'!$B$4:$B$19)</f>
        <v>Breakfast</v>
      </c>
      <c r="F3201" s="14" t="str">
        <f>_xlfn.XLOOKUP(D3201,'Meal Info'!$A$4:$A$19,'Meal Info'!$C$4:$C$19)</f>
        <v>Pete</v>
      </c>
      <c r="G3201" s="7">
        <v>87.5</v>
      </c>
      <c r="H3201" s="7">
        <f t="shared" si="202"/>
        <v>8.75</v>
      </c>
      <c r="I3201" s="7">
        <f t="shared" si="203"/>
        <v>96.25</v>
      </c>
      <c r="J3201" s="7">
        <v>0.04</v>
      </c>
      <c r="K3201" s="7">
        <f t="shared" si="200"/>
        <v>3.5</v>
      </c>
      <c r="L3201" s="7" t="s">
        <v>5081</v>
      </c>
      <c r="M3201" s="7">
        <v>2</v>
      </c>
      <c r="N3201" s="7">
        <f>INDEX('Delivery Distances'!$B$6:$K$20,MATCH('Sales Summary_working sheet'!L3201,'Delivery Distances'!$A$6:$A$20,0),MATCH('Sales Summary_working sheet'!M3201,'Delivery Distances'!$B$5:$K$5,0))</f>
        <v>3</v>
      </c>
      <c r="O3201" s="7" cm="1">
        <f t="array" ref="O3201">_xlfn.XLOOKUP(L3201,'Delivery Distances'!$A$6:$A$20,_xlfn.XLOOKUP('Sales Summary_working sheet'!M3201,'Delivery Distances'!$B$5:$K$5,'Delivery Distances'!$B$6:$K$20))</f>
        <v>3</v>
      </c>
      <c r="P3201" s="7">
        <f t="shared" si="201"/>
        <v>7</v>
      </c>
    </row>
    <row r="3202" spans="1:16" ht="15.75" customHeight="1" x14ac:dyDescent="0.15">
      <c r="A3202" s="13">
        <v>44000</v>
      </c>
      <c r="B3202" s="19" t="s">
        <v>5360</v>
      </c>
      <c r="C3202" s="7" t="s">
        <v>1684</v>
      </c>
      <c r="D3202" s="14">
        <v>1</v>
      </c>
      <c r="E3202" s="14" t="str">
        <f>_xlfn.XLOOKUP(D3202,'Meal Info'!$A$4:$A$19,'Meal Info'!$B$4:$B$19)</f>
        <v>Salad</v>
      </c>
      <c r="F3202" s="14" t="str">
        <f>_xlfn.XLOOKUP(D3202,'Meal Info'!$A$4:$A$19,'Meal Info'!$C$4:$C$19)</f>
        <v>Pete</v>
      </c>
      <c r="G3202" s="7">
        <v>10.3</v>
      </c>
      <c r="H3202" s="7">
        <f t="shared" si="202"/>
        <v>1.03</v>
      </c>
      <c r="I3202" s="7">
        <f t="shared" si="203"/>
        <v>11.33</v>
      </c>
      <c r="J3202" s="7">
        <v>0.3</v>
      </c>
      <c r="K3202" s="7">
        <f t="shared" si="200"/>
        <v>3.0900000000000003</v>
      </c>
      <c r="L3202" s="7" t="s">
        <v>5082</v>
      </c>
      <c r="M3202" s="7">
        <v>4</v>
      </c>
      <c r="N3202" s="7">
        <f>INDEX('Delivery Distances'!$B$6:$K$20,MATCH('Sales Summary_working sheet'!L3202,'Delivery Distances'!$A$6:$A$20,0),MATCH('Sales Summary_working sheet'!M3202,'Delivery Distances'!$B$5:$K$5,0))</f>
        <v>2</v>
      </c>
      <c r="O3202" s="7" cm="1">
        <f t="array" ref="O3202">_xlfn.XLOOKUP(L3202,'Delivery Distances'!$A$6:$A$20,_xlfn.XLOOKUP('Sales Summary_working sheet'!M3202,'Delivery Distances'!$B$5:$K$5,'Delivery Distances'!$B$6:$K$20))</f>
        <v>2</v>
      </c>
      <c r="P3202" s="7">
        <f t="shared" si="201"/>
        <v>6</v>
      </c>
    </row>
    <row r="3203" spans="1:16" ht="15.75" customHeight="1" x14ac:dyDescent="0.15">
      <c r="A3203" s="13">
        <v>44000</v>
      </c>
      <c r="B3203" s="19" t="s">
        <v>5360</v>
      </c>
      <c r="C3203" s="7" t="s">
        <v>2160</v>
      </c>
      <c r="D3203" s="14">
        <v>1</v>
      </c>
      <c r="E3203" s="14" t="str">
        <f>_xlfn.XLOOKUP(D3203,'Meal Info'!$A$4:$A$19,'Meal Info'!$B$4:$B$19)</f>
        <v>Salad</v>
      </c>
      <c r="F3203" s="14" t="str">
        <f>_xlfn.XLOOKUP(D3203,'Meal Info'!$A$4:$A$19,'Meal Info'!$C$4:$C$19)</f>
        <v>Pete</v>
      </c>
      <c r="G3203" s="7">
        <v>21.06</v>
      </c>
      <c r="H3203" s="7">
        <f t="shared" si="202"/>
        <v>2.1059999999999999</v>
      </c>
      <c r="I3203" s="7">
        <f t="shared" si="203"/>
        <v>23.165999999999997</v>
      </c>
      <c r="J3203" s="7">
        <v>0.21</v>
      </c>
      <c r="K3203" s="7">
        <f t="shared" si="200"/>
        <v>4.4225999999999992</v>
      </c>
      <c r="L3203" s="7" t="s">
        <v>5076</v>
      </c>
      <c r="M3203" s="7">
        <v>2</v>
      </c>
      <c r="N3203" s="7">
        <f>INDEX('Delivery Distances'!$B$6:$K$20,MATCH('Sales Summary_working sheet'!L3203,'Delivery Distances'!$A$6:$A$20,0),MATCH('Sales Summary_working sheet'!M3203,'Delivery Distances'!$B$5:$K$5,0))</f>
        <v>11</v>
      </c>
      <c r="O3203" s="7" cm="1">
        <f t="array" ref="O3203">_xlfn.XLOOKUP(L3203,'Delivery Distances'!$A$6:$A$20,_xlfn.XLOOKUP('Sales Summary_working sheet'!M3203,'Delivery Distances'!$B$5:$K$5,'Delivery Distances'!$B$6:$K$20))</f>
        <v>11</v>
      </c>
      <c r="P3203" s="7">
        <f t="shared" si="201"/>
        <v>12.5</v>
      </c>
    </row>
    <row r="3204" spans="1:16" ht="15.75" customHeight="1" x14ac:dyDescent="0.15">
      <c r="A3204" s="13">
        <v>44000</v>
      </c>
      <c r="B3204" s="19" t="s">
        <v>5360</v>
      </c>
      <c r="C3204" s="7" t="s">
        <v>2400</v>
      </c>
      <c r="D3204" s="14">
        <v>3</v>
      </c>
      <c r="E3204" s="14" t="str">
        <f>_xlfn.XLOOKUP(D3204,'Meal Info'!$A$4:$A$19,'Meal Info'!$B$4:$B$19)</f>
        <v>Fruits</v>
      </c>
      <c r="F3204" s="14" t="str">
        <f>_xlfn.XLOOKUP(D3204,'Meal Info'!$A$4:$A$19,'Meal Info'!$C$4:$C$19)</f>
        <v>Pete</v>
      </c>
      <c r="G3204" s="7">
        <v>66.349999999999994</v>
      </c>
      <c r="H3204" s="7">
        <f t="shared" si="202"/>
        <v>6.6349999999999998</v>
      </c>
      <c r="I3204" s="7">
        <f t="shared" si="203"/>
        <v>72.984999999999999</v>
      </c>
      <c r="J3204" s="7">
        <v>0.15</v>
      </c>
      <c r="K3204" s="7">
        <f t="shared" si="200"/>
        <v>9.9524999999999988</v>
      </c>
      <c r="L3204" s="7" t="s">
        <v>5082</v>
      </c>
      <c r="M3204" s="7">
        <v>6</v>
      </c>
      <c r="N3204" s="7">
        <f>INDEX('Delivery Distances'!$B$6:$K$20,MATCH('Sales Summary_working sheet'!L3204,'Delivery Distances'!$A$6:$A$20,0),MATCH('Sales Summary_working sheet'!M3204,'Delivery Distances'!$B$5:$K$5,0))</f>
        <v>1</v>
      </c>
      <c r="O3204" s="7" cm="1">
        <f t="array" ref="O3204">_xlfn.XLOOKUP(L3204,'Delivery Distances'!$A$6:$A$20,_xlfn.XLOOKUP('Sales Summary_working sheet'!M3204,'Delivery Distances'!$B$5:$K$5,'Delivery Distances'!$B$6:$K$20))</f>
        <v>1</v>
      </c>
      <c r="P3204" s="7">
        <f t="shared" si="201"/>
        <v>3</v>
      </c>
    </row>
    <row r="3205" spans="1:16" ht="15.75" customHeight="1" x14ac:dyDescent="0.15">
      <c r="A3205" s="13">
        <v>44000</v>
      </c>
      <c r="B3205" s="19" t="s">
        <v>5361</v>
      </c>
      <c r="C3205" s="7" t="s">
        <v>3528</v>
      </c>
      <c r="D3205" s="14">
        <v>13</v>
      </c>
      <c r="E3205" s="14" t="str">
        <f>_xlfn.XLOOKUP(D3205,'Meal Info'!$A$4:$A$19,'Meal Info'!$B$4:$B$19)</f>
        <v>Breakfast</v>
      </c>
      <c r="F3205" s="14" t="str">
        <f>_xlfn.XLOOKUP(D3205,'Meal Info'!$A$4:$A$19,'Meal Info'!$C$4:$C$19)</f>
        <v>Pete</v>
      </c>
      <c r="G3205" s="7">
        <v>12.54</v>
      </c>
      <c r="H3205" s="7">
        <f t="shared" si="202"/>
        <v>1.254</v>
      </c>
      <c r="I3205" s="7">
        <f t="shared" si="203"/>
        <v>13.793999999999999</v>
      </c>
      <c r="J3205" s="7">
        <v>0.27</v>
      </c>
      <c r="K3205" s="7">
        <f t="shared" ref="K3205:K3268" si="204">J3205*G3205</f>
        <v>3.3858000000000001</v>
      </c>
      <c r="L3205" s="7" t="s">
        <v>5077</v>
      </c>
      <c r="M3205" s="7">
        <v>6</v>
      </c>
      <c r="N3205" s="7">
        <f>INDEX('Delivery Distances'!$B$6:$K$20,MATCH('Sales Summary_working sheet'!L3205,'Delivery Distances'!$A$6:$A$20,0),MATCH('Sales Summary_working sheet'!M3205,'Delivery Distances'!$B$5:$K$5,0))</f>
        <v>6</v>
      </c>
      <c r="O3205" s="7" cm="1">
        <f t="array" ref="O3205">_xlfn.XLOOKUP(L3205,'Delivery Distances'!$A$6:$A$20,_xlfn.XLOOKUP('Sales Summary_working sheet'!M3205,'Delivery Distances'!$B$5:$K$5,'Delivery Distances'!$B$6:$K$20))</f>
        <v>6</v>
      </c>
      <c r="P3205" s="7">
        <f t="shared" ref="P3205:P3268" si="205">IF(O3205&lt;=2, O3205*3, IF(O3205&lt;=6, 3*2 + (O3205-2)*1, 3*2 + 4*1 + (O3205-6)*0.5))</f>
        <v>10</v>
      </c>
    </row>
    <row r="3206" spans="1:16" ht="15.75" customHeight="1" x14ac:dyDescent="0.15">
      <c r="A3206" s="13">
        <v>44000</v>
      </c>
      <c r="B3206" s="19" t="s">
        <v>5361</v>
      </c>
      <c r="C3206" s="7" t="s">
        <v>34</v>
      </c>
      <c r="D3206" s="14">
        <v>13</v>
      </c>
      <c r="E3206" s="14" t="str">
        <f>_xlfn.XLOOKUP(D3206,'Meal Info'!$A$4:$A$19,'Meal Info'!$B$4:$B$19)</f>
        <v>Breakfast</v>
      </c>
      <c r="F3206" s="14" t="str">
        <f>_xlfn.XLOOKUP(D3206,'Meal Info'!$A$4:$A$19,'Meal Info'!$C$4:$C$19)</f>
        <v>Pete</v>
      </c>
      <c r="G3206" s="7">
        <v>16.48</v>
      </c>
      <c r="H3206" s="7">
        <f t="shared" si="202"/>
        <v>1.6480000000000001</v>
      </c>
      <c r="I3206" s="7">
        <f t="shared" si="203"/>
        <v>18.128</v>
      </c>
      <c r="J3206" s="7">
        <v>0.3</v>
      </c>
      <c r="K3206" s="7">
        <f t="shared" si="204"/>
        <v>4.944</v>
      </c>
      <c r="L3206" s="7" t="s">
        <v>30</v>
      </c>
      <c r="M3206" s="7">
        <v>10</v>
      </c>
      <c r="N3206" s="7">
        <f>INDEX('Delivery Distances'!$B$6:$K$20,MATCH('Sales Summary_working sheet'!L3206,'Delivery Distances'!$A$6:$A$20,0),MATCH('Sales Summary_working sheet'!M3206,'Delivery Distances'!$B$5:$K$5,0))</f>
        <v>15</v>
      </c>
      <c r="O3206" s="7" cm="1">
        <f t="array" ref="O3206">_xlfn.XLOOKUP(L3206,'Delivery Distances'!$A$6:$A$20,_xlfn.XLOOKUP('Sales Summary_working sheet'!M3206,'Delivery Distances'!$B$5:$K$5,'Delivery Distances'!$B$6:$K$20))</f>
        <v>15</v>
      </c>
      <c r="P3206" s="7">
        <f t="shared" si="205"/>
        <v>14.5</v>
      </c>
    </row>
    <row r="3207" spans="1:16" ht="15.75" customHeight="1" x14ac:dyDescent="0.15">
      <c r="A3207" s="13">
        <v>44000</v>
      </c>
      <c r="B3207" s="19" t="s">
        <v>5361</v>
      </c>
      <c r="C3207" s="7" t="s">
        <v>1743</v>
      </c>
      <c r="D3207" s="14">
        <v>14</v>
      </c>
      <c r="E3207" s="14" t="str">
        <f>_xlfn.XLOOKUP(D3207,'Meal Info'!$A$4:$A$19,'Meal Info'!$B$4:$B$19)</f>
        <v>Red meat</v>
      </c>
      <c r="F3207" s="14" t="str">
        <f>_xlfn.XLOOKUP(D3207,'Meal Info'!$A$4:$A$19,'Meal Info'!$C$4:$C$19)</f>
        <v>Pete</v>
      </c>
      <c r="G3207" s="7">
        <v>72.83</v>
      </c>
      <c r="H3207" s="7">
        <f t="shared" si="202"/>
        <v>7.2830000000000004</v>
      </c>
      <c r="I3207" s="7">
        <f t="shared" si="203"/>
        <v>80.113</v>
      </c>
      <c r="J3207" s="7">
        <v>0.28000000000000003</v>
      </c>
      <c r="K3207" s="7">
        <f t="shared" si="204"/>
        <v>20.392400000000002</v>
      </c>
      <c r="L3207" s="7" t="s">
        <v>31</v>
      </c>
      <c r="M3207" s="7">
        <v>7</v>
      </c>
      <c r="N3207" s="7">
        <f>INDEX('Delivery Distances'!$B$6:$K$20,MATCH('Sales Summary_working sheet'!L3207,'Delivery Distances'!$A$6:$A$20,0),MATCH('Sales Summary_working sheet'!M3207,'Delivery Distances'!$B$5:$K$5,0))</f>
        <v>5</v>
      </c>
      <c r="O3207" s="7" cm="1">
        <f t="array" ref="O3207">_xlfn.XLOOKUP(L3207,'Delivery Distances'!$A$6:$A$20,_xlfn.XLOOKUP('Sales Summary_working sheet'!M3207,'Delivery Distances'!$B$5:$K$5,'Delivery Distances'!$B$6:$K$20))</f>
        <v>5</v>
      </c>
      <c r="P3207" s="7">
        <f t="shared" si="205"/>
        <v>9</v>
      </c>
    </row>
    <row r="3208" spans="1:16" ht="15.75" customHeight="1" x14ac:dyDescent="0.15">
      <c r="A3208" s="13">
        <v>44000</v>
      </c>
      <c r="B3208" s="19" t="s">
        <v>5361</v>
      </c>
      <c r="C3208" s="7" t="s">
        <v>1148</v>
      </c>
      <c r="D3208" s="14">
        <v>14</v>
      </c>
      <c r="E3208" s="14" t="str">
        <f>_xlfn.XLOOKUP(D3208,'Meal Info'!$A$4:$A$19,'Meal Info'!$B$4:$B$19)</f>
        <v>Red meat</v>
      </c>
      <c r="F3208" s="14" t="str">
        <f>_xlfn.XLOOKUP(D3208,'Meal Info'!$A$4:$A$19,'Meal Info'!$C$4:$C$19)</f>
        <v>Pete</v>
      </c>
      <c r="G3208" s="7">
        <v>13.06</v>
      </c>
      <c r="H3208" s="7">
        <f t="shared" si="202"/>
        <v>1.306</v>
      </c>
      <c r="I3208" s="7">
        <f t="shared" si="203"/>
        <v>14.366</v>
      </c>
      <c r="J3208" s="7">
        <v>0.39</v>
      </c>
      <c r="K3208" s="7">
        <f t="shared" si="204"/>
        <v>5.0933999999999999</v>
      </c>
      <c r="L3208" s="7" t="s">
        <v>28</v>
      </c>
      <c r="M3208" s="7">
        <v>8</v>
      </c>
      <c r="N3208" s="7">
        <f>INDEX('Delivery Distances'!$B$6:$K$20,MATCH('Sales Summary_working sheet'!L3208,'Delivery Distances'!$A$6:$A$20,0),MATCH('Sales Summary_working sheet'!M3208,'Delivery Distances'!$B$5:$K$5,0))</f>
        <v>17</v>
      </c>
      <c r="O3208" s="7" cm="1">
        <f t="array" ref="O3208">_xlfn.XLOOKUP(L3208,'Delivery Distances'!$A$6:$A$20,_xlfn.XLOOKUP('Sales Summary_working sheet'!M3208,'Delivery Distances'!$B$5:$K$5,'Delivery Distances'!$B$6:$K$20))</f>
        <v>17</v>
      </c>
      <c r="P3208" s="7">
        <f t="shared" si="205"/>
        <v>15.5</v>
      </c>
    </row>
    <row r="3209" spans="1:16" ht="15.75" customHeight="1" x14ac:dyDescent="0.15">
      <c r="A3209" s="13">
        <v>44000</v>
      </c>
      <c r="B3209" s="19" t="s">
        <v>5361</v>
      </c>
      <c r="C3209" s="7" t="s">
        <v>149</v>
      </c>
      <c r="D3209" s="14">
        <v>3</v>
      </c>
      <c r="E3209" s="14" t="str">
        <f>_xlfn.XLOOKUP(D3209,'Meal Info'!$A$4:$A$19,'Meal Info'!$B$4:$B$19)</f>
        <v>Fruits</v>
      </c>
      <c r="F3209" s="14" t="str">
        <f>_xlfn.XLOOKUP(D3209,'Meal Info'!$A$4:$A$19,'Meal Info'!$C$4:$C$19)</f>
        <v>Pete</v>
      </c>
      <c r="G3209" s="7">
        <v>28.16</v>
      </c>
      <c r="H3209" s="7">
        <f t="shared" si="202"/>
        <v>2.8160000000000003</v>
      </c>
      <c r="I3209" s="7">
        <f t="shared" si="203"/>
        <v>30.975999999999999</v>
      </c>
      <c r="J3209" s="7">
        <v>0.1</v>
      </c>
      <c r="K3209" s="7">
        <f t="shared" si="204"/>
        <v>2.8160000000000003</v>
      </c>
      <c r="L3209" s="7" t="s">
        <v>5080</v>
      </c>
      <c r="M3209" s="7">
        <v>5</v>
      </c>
      <c r="N3209" s="7">
        <f>INDEX('Delivery Distances'!$B$6:$K$20,MATCH('Sales Summary_working sheet'!L3209,'Delivery Distances'!$A$6:$A$20,0),MATCH('Sales Summary_working sheet'!M3209,'Delivery Distances'!$B$5:$K$5,0))</f>
        <v>5</v>
      </c>
      <c r="O3209" s="7" cm="1">
        <f t="array" ref="O3209">_xlfn.XLOOKUP(L3209,'Delivery Distances'!$A$6:$A$20,_xlfn.XLOOKUP('Sales Summary_working sheet'!M3209,'Delivery Distances'!$B$5:$K$5,'Delivery Distances'!$B$6:$K$20))</f>
        <v>5</v>
      </c>
      <c r="P3209" s="7">
        <f t="shared" si="205"/>
        <v>9</v>
      </c>
    </row>
    <row r="3210" spans="1:16" ht="15.75" customHeight="1" x14ac:dyDescent="0.15">
      <c r="A3210" s="13">
        <v>44000</v>
      </c>
      <c r="B3210" s="19" t="s">
        <v>5361</v>
      </c>
      <c r="C3210" s="7" t="s">
        <v>4042</v>
      </c>
      <c r="D3210" s="14">
        <v>3</v>
      </c>
      <c r="E3210" s="14" t="str">
        <f>_xlfn.XLOOKUP(D3210,'Meal Info'!$A$4:$A$19,'Meal Info'!$B$4:$B$19)</f>
        <v>Fruits</v>
      </c>
      <c r="F3210" s="14" t="str">
        <f>_xlfn.XLOOKUP(D3210,'Meal Info'!$A$4:$A$19,'Meal Info'!$C$4:$C$19)</f>
        <v>Pete</v>
      </c>
      <c r="G3210" s="7">
        <v>79.69</v>
      </c>
      <c r="H3210" s="7">
        <f t="shared" si="202"/>
        <v>7.9690000000000003</v>
      </c>
      <c r="I3210" s="7">
        <f t="shared" si="203"/>
        <v>87.658999999999992</v>
      </c>
      <c r="J3210" s="7">
        <v>0.15</v>
      </c>
      <c r="K3210" s="7">
        <f t="shared" si="204"/>
        <v>11.9535</v>
      </c>
      <c r="L3210" s="7" t="s">
        <v>26</v>
      </c>
      <c r="M3210" s="7">
        <v>3</v>
      </c>
      <c r="N3210" s="7">
        <f>INDEX('Delivery Distances'!$B$6:$K$20,MATCH('Sales Summary_working sheet'!L3210,'Delivery Distances'!$A$6:$A$20,0),MATCH('Sales Summary_working sheet'!M3210,'Delivery Distances'!$B$5:$K$5,0))</f>
        <v>12</v>
      </c>
      <c r="O3210" s="7" cm="1">
        <f t="array" ref="O3210">_xlfn.XLOOKUP(L3210,'Delivery Distances'!$A$6:$A$20,_xlfn.XLOOKUP('Sales Summary_working sheet'!M3210,'Delivery Distances'!$B$5:$K$5,'Delivery Distances'!$B$6:$K$20))</f>
        <v>12</v>
      </c>
      <c r="P3210" s="7">
        <f t="shared" si="205"/>
        <v>13</v>
      </c>
    </row>
    <row r="3211" spans="1:16" ht="15.75" customHeight="1" x14ac:dyDescent="0.15">
      <c r="A3211" s="13">
        <v>44000</v>
      </c>
      <c r="B3211" s="19" t="s">
        <v>5361</v>
      </c>
      <c r="C3211" s="7" t="s">
        <v>3996</v>
      </c>
      <c r="D3211" s="14">
        <v>14</v>
      </c>
      <c r="E3211" s="14" t="str">
        <f>_xlfn.XLOOKUP(D3211,'Meal Info'!$A$4:$A$19,'Meal Info'!$B$4:$B$19)</f>
        <v>Red meat</v>
      </c>
      <c r="F3211" s="14" t="str">
        <f>_xlfn.XLOOKUP(D3211,'Meal Info'!$A$4:$A$19,'Meal Info'!$C$4:$C$19)</f>
        <v>Pete</v>
      </c>
      <c r="G3211" s="7">
        <v>21.89</v>
      </c>
      <c r="H3211" s="7">
        <f t="shared" si="202"/>
        <v>2.1890000000000001</v>
      </c>
      <c r="I3211" s="7">
        <f t="shared" si="203"/>
        <v>24.079000000000001</v>
      </c>
      <c r="J3211" s="7">
        <v>0.32</v>
      </c>
      <c r="K3211" s="7">
        <f t="shared" si="204"/>
        <v>7.0048000000000004</v>
      </c>
      <c r="L3211" s="7" t="s">
        <v>5078</v>
      </c>
      <c r="M3211" s="7">
        <v>9</v>
      </c>
      <c r="N3211" s="7">
        <f>INDEX('Delivery Distances'!$B$6:$K$20,MATCH('Sales Summary_working sheet'!L3211,'Delivery Distances'!$A$6:$A$20,0),MATCH('Sales Summary_working sheet'!M3211,'Delivery Distances'!$B$5:$K$5,0))</f>
        <v>6</v>
      </c>
      <c r="O3211" s="7" cm="1">
        <f t="array" ref="O3211">_xlfn.XLOOKUP(L3211,'Delivery Distances'!$A$6:$A$20,_xlfn.XLOOKUP('Sales Summary_working sheet'!M3211,'Delivery Distances'!$B$5:$K$5,'Delivery Distances'!$B$6:$K$20))</f>
        <v>6</v>
      </c>
      <c r="P3211" s="7">
        <f t="shared" si="205"/>
        <v>10</v>
      </c>
    </row>
    <row r="3212" spans="1:16" ht="15.75" customHeight="1" x14ac:dyDescent="0.15">
      <c r="A3212" s="13">
        <v>44000</v>
      </c>
      <c r="B3212" s="19" t="s">
        <v>5361</v>
      </c>
      <c r="C3212" s="7" t="s">
        <v>2173</v>
      </c>
      <c r="D3212" s="14">
        <v>1</v>
      </c>
      <c r="E3212" s="14" t="str">
        <f>_xlfn.XLOOKUP(D3212,'Meal Info'!$A$4:$A$19,'Meal Info'!$B$4:$B$19)</f>
        <v>Salad</v>
      </c>
      <c r="F3212" s="14" t="str">
        <f>_xlfn.XLOOKUP(D3212,'Meal Info'!$A$4:$A$19,'Meal Info'!$C$4:$C$19)</f>
        <v>Pete</v>
      </c>
      <c r="G3212" s="7">
        <v>89.74</v>
      </c>
      <c r="H3212" s="7">
        <f t="shared" si="202"/>
        <v>8.9740000000000002</v>
      </c>
      <c r="I3212" s="7">
        <f t="shared" si="203"/>
        <v>98.713999999999999</v>
      </c>
      <c r="J3212" s="7">
        <v>0.17</v>
      </c>
      <c r="K3212" s="7">
        <f t="shared" si="204"/>
        <v>15.255800000000001</v>
      </c>
      <c r="L3212" s="7" t="s">
        <v>5081</v>
      </c>
      <c r="M3212" s="7">
        <v>8</v>
      </c>
      <c r="N3212" s="7">
        <f>INDEX('Delivery Distances'!$B$6:$K$20,MATCH('Sales Summary_working sheet'!L3212,'Delivery Distances'!$A$6:$A$20,0),MATCH('Sales Summary_working sheet'!M3212,'Delivery Distances'!$B$5:$K$5,0))</f>
        <v>2</v>
      </c>
      <c r="O3212" s="7" cm="1">
        <f t="array" ref="O3212">_xlfn.XLOOKUP(L3212,'Delivery Distances'!$A$6:$A$20,_xlfn.XLOOKUP('Sales Summary_working sheet'!M3212,'Delivery Distances'!$B$5:$K$5,'Delivery Distances'!$B$6:$K$20))</f>
        <v>2</v>
      </c>
      <c r="P3212" s="7">
        <f t="shared" si="205"/>
        <v>6</v>
      </c>
    </row>
    <row r="3213" spans="1:16" ht="15.75" customHeight="1" x14ac:dyDescent="0.15">
      <c r="A3213" s="13">
        <v>44000</v>
      </c>
      <c r="B3213" s="19" t="s">
        <v>5361</v>
      </c>
      <c r="C3213" s="7" t="s">
        <v>2067</v>
      </c>
      <c r="D3213" s="14">
        <v>1</v>
      </c>
      <c r="E3213" s="14" t="str">
        <f>_xlfn.XLOOKUP(D3213,'Meal Info'!$A$4:$A$19,'Meal Info'!$B$4:$B$19)</f>
        <v>Salad</v>
      </c>
      <c r="F3213" s="14" t="str">
        <f>_xlfn.XLOOKUP(D3213,'Meal Info'!$A$4:$A$19,'Meal Info'!$C$4:$C$19)</f>
        <v>Pete</v>
      </c>
      <c r="G3213" s="7">
        <v>94.11</v>
      </c>
      <c r="H3213" s="7">
        <f t="shared" si="202"/>
        <v>9.4109999999999996</v>
      </c>
      <c r="I3213" s="7">
        <f t="shared" si="203"/>
        <v>103.521</v>
      </c>
      <c r="J3213" s="7">
        <v>0.1</v>
      </c>
      <c r="K3213" s="7">
        <f t="shared" si="204"/>
        <v>9.4109999999999996</v>
      </c>
      <c r="L3213" s="7" t="s">
        <v>5078</v>
      </c>
      <c r="M3213" s="7">
        <v>7</v>
      </c>
      <c r="N3213" s="7">
        <f>INDEX('Delivery Distances'!$B$6:$K$20,MATCH('Sales Summary_working sheet'!L3213,'Delivery Distances'!$A$6:$A$20,0),MATCH('Sales Summary_working sheet'!M3213,'Delivery Distances'!$B$5:$K$5,0))</f>
        <v>2</v>
      </c>
      <c r="O3213" s="7" cm="1">
        <f t="array" ref="O3213">_xlfn.XLOOKUP(L3213,'Delivery Distances'!$A$6:$A$20,_xlfn.XLOOKUP('Sales Summary_working sheet'!M3213,'Delivery Distances'!$B$5:$K$5,'Delivery Distances'!$B$6:$K$20))</f>
        <v>2</v>
      </c>
      <c r="P3213" s="7">
        <f t="shared" si="205"/>
        <v>6</v>
      </c>
    </row>
    <row r="3214" spans="1:16" ht="15.75" customHeight="1" x14ac:dyDescent="0.15">
      <c r="A3214" s="13">
        <v>44000</v>
      </c>
      <c r="B3214" s="19" t="s">
        <v>5361</v>
      </c>
      <c r="C3214" s="7" t="s">
        <v>4321</v>
      </c>
      <c r="D3214" s="14">
        <v>14</v>
      </c>
      <c r="E3214" s="14" t="str">
        <f>_xlfn.XLOOKUP(D3214,'Meal Info'!$A$4:$A$19,'Meal Info'!$B$4:$B$19)</f>
        <v>Red meat</v>
      </c>
      <c r="F3214" s="14" t="str">
        <f>_xlfn.XLOOKUP(D3214,'Meal Info'!$A$4:$A$19,'Meal Info'!$C$4:$C$19)</f>
        <v>Pete</v>
      </c>
      <c r="G3214" s="7">
        <v>15.27</v>
      </c>
      <c r="H3214" s="7">
        <f t="shared" si="202"/>
        <v>1.5270000000000001</v>
      </c>
      <c r="I3214" s="7">
        <f t="shared" si="203"/>
        <v>16.797000000000001</v>
      </c>
      <c r="J3214" s="7">
        <v>0.25</v>
      </c>
      <c r="K3214" s="7">
        <f t="shared" si="204"/>
        <v>3.8174999999999999</v>
      </c>
      <c r="L3214" s="7" t="s">
        <v>30</v>
      </c>
      <c r="M3214" s="7">
        <v>6</v>
      </c>
      <c r="N3214" s="7">
        <f>INDEX('Delivery Distances'!$B$6:$K$20,MATCH('Sales Summary_working sheet'!L3214,'Delivery Distances'!$A$6:$A$20,0),MATCH('Sales Summary_working sheet'!M3214,'Delivery Distances'!$B$5:$K$5,0))</f>
        <v>15</v>
      </c>
      <c r="O3214" s="7" cm="1">
        <f t="array" ref="O3214">_xlfn.XLOOKUP(L3214,'Delivery Distances'!$A$6:$A$20,_xlfn.XLOOKUP('Sales Summary_working sheet'!M3214,'Delivery Distances'!$B$5:$K$5,'Delivery Distances'!$B$6:$K$20))</f>
        <v>15</v>
      </c>
      <c r="P3214" s="7">
        <f t="shared" si="205"/>
        <v>14.5</v>
      </c>
    </row>
    <row r="3215" spans="1:16" ht="15.75" customHeight="1" x14ac:dyDescent="0.15">
      <c r="A3215" s="13">
        <v>44000</v>
      </c>
      <c r="B3215" s="19" t="s">
        <v>5361</v>
      </c>
      <c r="C3215" s="7" t="s">
        <v>2576</v>
      </c>
      <c r="D3215" s="14">
        <v>13</v>
      </c>
      <c r="E3215" s="14" t="str">
        <f>_xlfn.XLOOKUP(D3215,'Meal Info'!$A$4:$A$19,'Meal Info'!$B$4:$B$19)</f>
        <v>Breakfast</v>
      </c>
      <c r="F3215" s="14" t="str">
        <f>_xlfn.XLOOKUP(D3215,'Meal Info'!$A$4:$A$19,'Meal Info'!$C$4:$C$19)</f>
        <v>Pete</v>
      </c>
      <c r="G3215" s="7">
        <v>73.22</v>
      </c>
      <c r="H3215" s="7">
        <f t="shared" si="202"/>
        <v>7.3220000000000001</v>
      </c>
      <c r="I3215" s="7">
        <f t="shared" si="203"/>
        <v>80.542000000000002</v>
      </c>
      <c r="J3215" s="7">
        <v>7.0000000000000007E-2</v>
      </c>
      <c r="K3215" s="7">
        <f t="shared" si="204"/>
        <v>5.1254000000000008</v>
      </c>
      <c r="L3215" s="7" t="s">
        <v>5083</v>
      </c>
      <c r="M3215" s="7">
        <v>8</v>
      </c>
      <c r="N3215" s="7">
        <f>INDEX('Delivery Distances'!$B$6:$K$20,MATCH('Sales Summary_working sheet'!L3215,'Delivery Distances'!$A$6:$A$20,0),MATCH('Sales Summary_working sheet'!M3215,'Delivery Distances'!$B$5:$K$5,0))</f>
        <v>3</v>
      </c>
      <c r="O3215" s="7" cm="1">
        <f t="array" ref="O3215">_xlfn.XLOOKUP(L3215,'Delivery Distances'!$A$6:$A$20,_xlfn.XLOOKUP('Sales Summary_working sheet'!M3215,'Delivery Distances'!$B$5:$K$5,'Delivery Distances'!$B$6:$K$20))</f>
        <v>3</v>
      </c>
      <c r="P3215" s="7">
        <f t="shared" si="205"/>
        <v>7</v>
      </c>
    </row>
    <row r="3216" spans="1:16" ht="15.75" customHeight="1" x14ac:dyDescent="0.15">
      <c r="A3216" s="13">
        <v>44000</v>
      </c>
      <c r="B3216" s="19" t="s">
        <v>5361</v>
      </c>
      <c r="C3216" s="7" t="s">
        <v>2523</v>
      </c>
      <c r="D3216" s="14">
        <v>14</v>
      </c>
      <c r="E3216" s="14" t="str">
        <f>_xlfn.XLOOKUP(D3216,'Meal Info'!$A$4:$A$19,'Meal Info'!$B$4:$B$19)</f>
        <v>Red meat</v>
      </c>
      <c r="F3216" s="14" t="str">
        <f>_xlfn.XLOOKUP(D3216,'Meal Info'!$A$4:$A$19,'Meal Info'!$C$4:$C$19)</f>
        <v>Pete</v>
      </c>
      <c r="G3216" s="7">
        <v>91.41</v>
      </c>
      <c r="H3216" s="7">
        <f t="shared" si="202"/>
        <v>9.141</v>
      </c>
      <c r="I3216" s="7">
        <f t="shared" si="203"/>
        <v>100.551</v>
      </c>
      <c r="J3216" s="7">
        <v>0.21</v>
      </c>
      <c r="K3216" s="7">
        <f t="shared" si="204"/>
        <v>19.196099999999998</v>
      </c>
      <c r="L3216" s="7" t="s">
        <v>26</v>
      </c>
      <c r="M3216" s="7">
        <v>3</v>
      </c>
      <c r="N3216" s="7">
        <f>INDEX('Delivery Distances'!$B$6:$K$20,MATCH('Sales Summary_working sheet'!L3216,'Delivery Distances'!$A$6:$A$20,0),MATCH('Sales Summary_working sheet'!M3216,'Delivery Distances'!$B$5:$K$5,0))</f>
        <v>12</v>
      </c>
      <c r="O3216" s="7" cm="1">
        <f t="array" ref="O3216">_xlfn.XLOOKUP(L3216,'Delivery Distances'!$A$6:$A$20,_xlfn.XLOOKUP('Sales Summary_working sheet'!M3216,'Delivery Distances'!$B$5:$K$5,'Delivery Distances'!$B$6:$K$20))</f>
        <v>12</v>
      </c>
      <c r="P3216" s="7">
        <f t="shared" si="205"/>
        <v>13</v>
      </c>
    </row>
    <row r="3217" spans="1:16" ht="15.75" customHeight="1" x14ac:dyDescent="0.15">
      <c r="A3217" s="13">
        <v>44000</v>
      </c>
      <c r="B3217" s="19" t="s">
        <v>5361</v>
      </c>
      <c r="C3217" s="7" t="s">
        <v>2611</v>
      </c>
      <c r="D3217" s="14">
        <v>1</v>
      </c>
      <c r="E3217" s="14" t="str">
        <f>_xlfn.XLOOKUP(D3217,'Meal Info'!$A$4:$A$19,'Meal Info'!$B$4:$B$19)</f>
        <v>Salad</v>
      </c>
      <c r="F3217" s="14" t="str">
        <f>_xlfn.XLOOKUP(D3217,'Meal Info'!$A$4:$A$19,'Meal Info'!$C$4:$C$19)</f>
        <v>Pete</v>
      </c>
      <c r="G3217" s="7">
        <v>10.63</v>
      </c>
      <c r="H3217" s="7">
        <f t="shared" si="202"/>
        <v>1.0630000000000002</v>
      </c>
      <c r="I3217" s="7">
        <f t="shared" si="203"/>
        <v>11.693000000000001</v>
      </c>
      <c r="J3217" s="7">
        <v>0.23</v>
      </c>
      <c r="K3217" s="7">
        <f t="shared" si="204"/>
        <v>2.4449000000000001</v>
      </c>
      <c r="L3217" s="7" t="s">
        <v>30</v>
      </c>
      <c r="M3217" s="7">
        <v>6</v>
      </c>
      <c r="N3217" s="7">
        <f>INDEX('Delivery Distances'!$B$6:$K$20,MATCH('Sales Summary_working sheet'!L3217,'Delivery Distances'!$A$6:$A$20,0),MATCH('Sales Summary_working sheet'!M3217,'Delivery Distances'!$B$5:$K$5,0))</f>
        <v>15</v>
      </c>
      <c r="O3217" s="7" cm="1">
        <f t="array" ref="O3217">_xlfn.XLOOKUP(L3217,'Delivery Distances'!$A$6:$A$20,_xlfn.XLOOKUP('Sales Summary_working sheet'!M3217,'Delivery Distances'!$B$5:$K$5,'Delivery Distances'!$B$6:$K$20))</f>
        <v>15</v>
      </c>
      <c r="P3217" s="7">
        <f t="shared" si="205"/>
        <v>14.5</v>
      </c>
    </row>
    <row r="3218" spans="1:16" ht="15.75" customHeight="1" x14ac:dyDescent="0.15">
      <c r="A3218" s="13">
        <v>44000</v>
      </c>
      <c r="B3218" s="19" t="s">
        <v>5361</v>
      </c>
      <c r="C3218" s="7" t="s">
        <v>1062</v>
      </c>
      <c r="D3218" s="14">
        <v>14</v>
      </c>
      <c r="E3218" s="14" t="str">
        <f>_xlfn.XLOOKUP(D3218,'Meal Info'!$A$4:$A$19,'Meal Info'!$B$4:$B$19)</f>
        <v>Red meat</v>
      </c>
      <c r="F3218" s="14" t="str">
        <f>_xlfn.XLOOKUP(D3218,'Meal Info'!$A$4:$A$19,'Meal Info'!$C$4:$C$19)</f>
        <v>Pete</v>
      </c>
      <c r="G3218" s="7">
        <v>74.31</v>
      </c>
      <c r="H3218" s="7">
        <f t="shared" si="202"/>
        <v>7.4310000000000009</v>
      </c>
      <c r="I3218" s="7">
        <f t="shared" si="203"/>
        <v>81.741</v>
      </c>
      <c r="J3218" s="7">
        <v>0.17</v>
      </c>
      <c r="K3218" s="7">
        <f t="shared" si="204"/>
        <v>12.632700000000002</v>
      </c>
      <c r="L3218" s="7" t="s">
        <v>5082</v>
      </c>
      <c r="M3218" s="7">
        <v>3</v>
      </c>
      <c r="N3218" s="7">
        <f>INDEX('Delivery Distances'!$B$6:$K$20,MATCH('Sales Summary_working sheet'!L3218,'Delivery Distances'!$A$6:$A$20,0),MATCH('Sales Summary_working sheet'!M3218,'Delivery Distances'!$B$5:$K$5,0))</f>
        <v>3</v>
      </c>
      <c r="O3218" s="7" cm="1">
        <f t="array" ref="O3218">_xlfn.XLOOKUP(L3218,'Delivery Distances'!$A$6:$A$20,_xlfn.XLOOKUP('Sales Summary_working sheet'!M3218,'Delivery Distances'!$B$5:$K$5,'Delivery Distances'!$B$6:$K$20))</f>
        <v>3</v>
      </c>
      <c r="P3218" s="7">
        <f t="shared" si="205"/>
        <v>7</v>
      </c>
    </row>
    <row r="3219" spans="1:16" ht="15.75" customHeight="1" x14ac:dyDescent="0.15">
      <c r="A3219" s="13">
        <v>44000</v>
      </c>
      <c r="B3219" s="19" t="s">
        <v>5361</v>
      </c>
      <c r="C3219" s="7" t="s">
        <v>2966</v>
      </c>
      <c r="D3219" s="14">
        <v>13</v>
      </c>
      <c r="E3219" s="14" t="str">
        <f>_xlfn.XLOOKUP(D3219,'Meal Info'!$A$4:$A$19,'Meal Info'!$B$4:$B$19)</f>
        <v>Breakfast</v>
      </c>
      <c r="F3219" s="14" t="str">
        <f>_xlfn.XLOOKUP(D3219,'Meal Info'!$A$4:$A$19,'Meal Info'!$C$4:$C$19)</f>
        <v>Pete</v>
      </c>
      <c r="G3219" s="7">
        <v>88.98</v>
      </c>
      <c r="H3219" s="7">
        <f t="shared" si="202"/>
        <v>8.8980000000000015</v>
      </c>
      <c r="I3219" s="7">
        <f t="shared" si="203"/>
        <v>97.878</v>
      </c>
      <c r="J3219" s="7">
        <v>0.26</v>
      </c>
      <c r="K3219" s="7">
        <f t="shared" si="204"/>
        <v>23.134800000000002</v>
      </c>
      <c r="L3219" s="7" t="s">
        <v>5076</v>
      </c>
      <c r="M3219" s="7">
        <v>9</v>
      </c>
      <c r="N3219" s="7">
        <f>INDEX('Delivery Distances'!$B$6:$K$20,MATCH('Sales Summary_working sheet'!L3219,'Delivery Distances'!$A$6:$A$20,0),MATCH('Sales Summary_working sheet'!M3219,'Delivery Distances'!$B$5:$K$5,0))</f>
        <v>8</v>
      </c>
      <c r="O3219" s="7" cm="1">
        <f t="array" ref="O3219">_xlfn.XLOOKUP(L3219,'Delivery Distances'!$A$6:$A$20,_xlfn.XLOOKUP('Sales Summary_working sheet'!M3219,'Delivery Distances'!$B$5:$K$5,'Delivery Distances'!$B$6:$K$20))</f>
        <v>8</v>
      </c>
      <c r="P3219" s="7">
        <f t="shared" si="205"/>
        <v>11</v>
      </c>
    </row>
    <row r="3220" spans="1:16" ht="15.75" customHeight="1" x14ac:dyDescent="0.15">
      <c r="A3220" s="13">
        <v>44000</v>
      </c>
      <c r="B3220" s="19" t="s">
        <v>5361</v>
      </c>
      <c r="C3220" s="7" t="s">
        <v>2872</v>
      </c>
      <c r="D3220" s="14">
        <v>1</v>
      </c>
      <c r="E3220" s="14" t="str">
        <f>_xlfn.XLOOKUP(D3220,'Meal Info'!$A$4:$A$19,'Meal Info'!$B$4:$B$19)</f>
        <v>Salad</v>
      </c>
      <c r="F3220" s="14" t="str">
        <f>_xlfn.XLOOKUP(D3220,'Meal Info'!$A$4:$A$19,'Meal Info'!$C$4:$C$19)</f>
        <v>Pete</v>
      </c>
      <c r="G3220" s="7">
        <v>36.15</v>
      </c>
      <c r="H3220" s="7">
        <f t="shared" si="202"/>
        <v>3.6150000000000002</v>
      </c>
      <c r="I3220" s="7">
        <f t="shared" si="203"/>
        <v>39.765000000000001</v>
      </c>
      <c r="J3220" s="7">
        <v>0.35</v>
      </c>
      <c r="K3220" s="7">
        <f t="shared" si="204"/>
        <v>12.652499999999998</v>
      </c>
      <c r="L3220" s="7" t="s">
        <v>29</v>
      </c>
      <c r="M3220" s="7">
        <v>8</v>
      </c>
      <c r="N3220" s="7">
        <f>INDEX('Delivery Distances'!$B$6:$K$20,MATCH('Sales Summary_working sheet'!L3220,'Delivery Distances'!$A$6:$A$20,0),MATCH('Sales Summary_working sheet'!M3220,'Delivery Distances'!$B$5:$K$5,0))</f>
        <v>3</v>
      </c>
      <c r="O3220" s="7" cm="1">
        <f t="array" ref="O3220">_xlfn.XLOOKUP(L3220,'Delivery Distances'!$A$6:$A$20,_xlfn.XLOOKUP('Sales Summary_working sheet'!M3220,'Delivery Distances'!$B$5:$K$5,'Delivery Distances'!$B$6:$K$20))</f>
        <v>3</v>
      </c>
      <c r="P3220" s="7">
        <f t="shared" si="205"/>
        <v>7</v>
      </c>
    </row>
    <row r="3221" spans="1:16" ht="15.75" customHeight="1" x14ac:dyDescent="0.15">
      <c r="A3221" s="13">
        <v>44000</v>
      </c>
      <c r="B3221" s="19" t="s">
        <v>5361</v>
      </c>
      <c r="C3221" s="7" t="s">
        <v>2980</v>
      </c>
      <c r="D3221" s="14">
        <v>13</v>
      </c>
      <c r="E3221" s="14" t="str">
        <f>_xlfn.XLOOKUP(D3221,'Meal Info'!$A$4:$A$19,'Meal Info'!$B$4:$B$19)</f>
        <v>Breakfast</v>
      </c>
      <c r="F3221" s="14" t="str">
        <f>_xlfn.XLOOKUP(D3221,'Meal Info'!$A$4:$A$19,'Meal Info'!$C$4:$C$19)</f>
        <v>Pete</v>
      </c>
      <c r="G3221" s="7">
        <v>16.04</v>
      </c>
      <c r="H3221" s="7">
        <f t="shared" si="202"/>
        <v>1.6040000000000001</v>
      </c>
      <c r="I3221" s="7">
        <f t="shared" si="203"/>
        <v>17.643999999999998</v>
      </c>
      <c r="J3221" s="7">
        <v>0.14000000000000001</v>
      </c>
      <c r="K3221" s="7">
        <f t="shared" si="204"/>
        <v>2.2456</v>
      </c>
      <c r="L3221" s="7" t="s">
        <v>5076</v>
      </c>
      <c r="M3221" s="7">
        <v>1</v>
      </c>
      <c r="N3221" s="7">
        <f>INDEX('Delivery Distances'!$B$6:$K$20,MATCH('Sales Summary_working sheet'!L3221,'Delivery Distances'!$A$6:$A$20,0),MATCH('Sales Summary_working sheet'!M3221,'Delivery Distances'!$B$5:$K$5,0))</f>
        <v>7</v>
      </c>
      <c r="O3221" s="7" cm="1">
        <f t="array" ref="O3221">_xlfn.XLOOKUP(L3221,'Delivery Distances'!$A$6:$A$20,_xlfn.XLOOKUP('Sales Summary_working sheet'!M3221,'Delivery Distances'!$B$5:$K$5,'Delivery Distances'!$B$6:$K$20))</f>
        <v>7</v>
      </c>
      <c r="P3221" s="7">
        <f t="shared" si="205"/>
        <v>10.5</v>
      </c>
    </row>
    <row r="3222" spans="1:16" ht="15.75" customHeight="1" x14ac:dyDescent="0.15">
      <c r="A3222" s="13">
        <v>44000</v>
      </c>
      <c r="B3222" s="19" t="s">
        <v>5361</v>
      </c>
      <c r="C3222" s="7" t="s">
        <v>1351</v>
      </c>
      <c r="D3222" s="14">
        <v>13</v>
      </c>
      <c r="E3222" s="14" t="str">
        <f>_xlfn.XLOOKUP(D3222,'Meal Info'!$A$4:$A$19,'Meal Info'!$B$4:$B$19)</f>
        <v>Breakfast</v>
      </c>
      <c r="F3222" s="14" t="str">
        <f>_xlfn.XLOOKUP(D3222,'Meal Info'!$A$4:$A$19,'Meal Info'!$C$4:$C$19)</f>
        <v>Pete</v>
      </c>
      <c r="G3222" s="7">
        <v>20.89</v>
      </c>
      <c r="H3222" s="7">
        <f t="shared" si="202"/>
        <v>2.089</v>
      </c>
      <c r="I3222" s="7">
        <f t="shared" si="203"/>
        <v>22.978999999999999</v>
      </c>
      <c r="J3222" s="7">
        <v>0.05</v>
      </c>
      <c r="K3222" s="7">
        <f t="shared" si="204"/>
        <v>1.0445</v>
      </c>
      <c r="L3222" s="7" t="s">
        <v>5081</v>
      </c>
      <c r="M3222" s="7">
        <v>9</v>
      </c>
      <c r="N3222" s="7">
        <f>INDEX('Delivery Distances'!$B$6:$K$20,MATCH('Sales Summary_working sheet'!L3222,'Delivery Distances'!$A$6:$A$20,0),MATCH('Sales Summary_working sheet'!M3222,'Delivery Distances'!$B$5:$K$5,0))</f>
        <v>1</v>
      </c>
      <c r="O3222" s="7" cm="1">
        <f t="array" ref="O3222">_xlfn.XLOOKUP(L3222,'Delivery Distances'!$A$6:$A$20,_xlfn.XLOOKUP('Sales Summary_working sheet'!M3222,'Delivery Distances'!$B$5:$K$5,'Delivery Distances'!$B$6:$K$20))</f>
        <v>1</v>
      </c>
      <c r="P3222" s="7">
        <f t="shared" si="205"/>
        <v>3</v>
      </c>
    </row>
    <row r="3223" spans="1:16" ht="15.75" customHeight="1" x14ac:dyDescent="0.15">
      <c r="A3223" s="13">
        <v>44000</v>
      </c>
      <c r="B3223" s="19" t="s">
        <v>5361</v>
      </c>
      <c r="C3223" s="7" t="s">
        <v>4643</v>
      </c>
      <c r="D3223" s="14">
        <v>14</v>
      </c>
      <c r="E3223" s="14" t="str">
        <f>_xlfn.XLOOKUP(D3223,'Meal Info'!$A$4:$A$19,'Meal Info'!$B$4:$B$19)</f>
        <v>Red meat</v>
      </c>
      <c r="F3223" s="14" t="str">
        <f>_xlfn.XLOOKUP(D3223,'Meal Info'!$A$4:$A$19,'Meal Info'!$C$4:$C$19)</f>
        <v>Pete</v>
      </c>
      <c r="G3223" s="7">
        <v>36.31</v>
      </c>
      <c r="H3223" s="7">
        <f t="shared" si="202"/>
        <v>3.6310000000000002</v>
      </c>
      <c r="I3223" s="7">
        <f t="shared" si="203"/>
        <v>39.941000000000003</v>
      </c>
      <c r="J3223" s="7">
        <v>0.28000000000000003</v>
      </c>
      <c r="K3223" s="7">
        <f t="shared" si="204"/>
        <v>10.166800000000002</v>
      </c>
      <c r="L3223" s="7" t="s">
        <v>28</v>
      </c>
      <c r="M3223" s="7">
        <v>10</v>
      </c>
      <c r="N3223" s="7">
        <f>INDEX('Delivery Distances'!$B$6:$K$20,MATCH('Sales Summary_working sheet'!L3223,'Delivery Distances'!$A$6:$A$20,0),MATCH('Sales Summary_working sheet'!M3223,'Delivery Distances'!$B$5:$K$5,0))</f>
        <v>18</v>
      </c>
      <c r="O3223" s="7" cm="1">
        <f t="array" ref="O3223">_xlfn.XLOOKUP(L3223,'Delivery Distances'!$A$6:$A$20,_xlfn.XLOOKUP('Sales Summary_working sheet'!M3223,'Delivery Distances'!$B$5:$K$5,'Delivery Distances'!$B$6:$K$20))</f>
        <v>18</v>
      </c>
      <c r="P3223" s="7">
        <f t="shared" si="205"/>
        <v>16</v>
      </c>
    </row>
    <row r="3224" spans="1:16" ht="15.75" customHeight="1" x14ac:dyDescent="0.15">
      <c r="A3224" s="13">
        <v>44000</v>
      </c>
      <c r="B3224" s="19" t="s">
        <v>5361</v>
      </c>
      <c r="C3224" s="7" t="s">
        <v>2209</v>
      </c>
      <c r="D3224" s="14">
        <v>13</v>
      </c>
      <c r="E3224" s="14" t="str">
        <f>_xlfn.XLOOKUP(D3224,'Meal Info'!$A$4:$A$19,'Meal Info'!$B$4:$B$19)</f>
        <v>Breakfast</v>
      </c>
      <c r="F3224" s="14" t="str">
        <f>_xlfn.XLOOKUP(D3224,'Meal Info'!$A$4:$A$19,'Meal Info'!$C$4:$C$19)</f>
        <v>Pete</v>
      </c>
      <c r="G3224" s="7">
        <v>32.090000000000003</v>
      </c>
      <c r="H3224" s="7">
        <f t="shared" si="202"/>
        <v>3.2090000000000005</v>
      </c>
      <c r="I3224" s="7">
        <f t="shared" si="203"/>
        <v>35.299000000000007</v>
      </c>
      <c r="J3224" s="7">
        <v>0.36</v>
      </c>
      <c r="K3224" s="7">
        <f t="shared" si="204"/>
        <v>11.5524</v>
      </c>
      <c r="L3224" s="7" t="s">
        <v>31</v>
      </c>
      <c r="M3224" s="7">
        <v>1</v>
      </c>
      <c r="N3224" s="7">
        <f>INDEX('Delivery Distances'!$B$6:$K$20,MATCH('Sales Summary_working sheet'!L3224,'Delivery Distances'!$A$6:$A$20,0),MATCH('Sales Summary_working sheet'!M3224,'Delivery Distances'!$B$5:$K$5,0))</f>
        <v>10</v>
      </c>
      <c r="O3224" s="7" cm="1">
        <f t="array" ref="O3224">_xlfn.XLOOKUP(L3224,'Delivery Distances'!$A$6:$A$20,_xlfn.XLOOKUP('Sales Summary_working sheet'!M3224,'Delivery Distances'!$B$5:$K$5,'Delivery Distances'!$B$6:$K$20))</f>
        <v>10</v>
      </c>
      <c r="P3224" s="7">
        <f t="shared" si="205"/>
        <v>12</v>
      </c>
    </row>
    <row r="3225" spans="1:16" ht="15.75" customHeight="1" x14ac:dyDescent="0.15">
      <c r="A3225" s="13">
        <v>44000</v>
      </c>
      <c r="B3225" s="19" t="s">
        <v>5361</v>
      </c>
      <c r="C3225" s="7" t="s">
        <v>604</v>
      </c>
      <c r="D3225" s="14">
        <v>3</v>
      </c>
      <c r="E3225" s="14" t="str">
        <f>_xlfn.XLOOKUP(D3225,'Meal Info'!$A$4:$A$19,'Meal Info'!$B$4:$B$19)</f>
        <v>Fruits</v>
      </c>
      <c r="F3225" s="14" t="str">
        <f>_xlfn.XLOOKUP(D3225,'Meal Info'!$A$4:$A$19,'Meal Info'!$C$4:$C$19)</f>
        <v>Pete</v>
      </c>
      <c r="G3225" s="7">
        <v>38.71</v>
      </c>
      <c r="H3225" s="7">
        <f t="shared" si="202"/>
        <v>3.8710000000000004</v>
      </c>
      <c r="I3225" s="7">
        <f t="shared" si="203"/>
        <v>42.581000000000003</v>
      </c>
      <c r="J3225" s="7">
        <v>0.14000000000000001</v>
      </c>
      <c r="K3225" s="7">
        <f t="shared" si="204"/>
        <v>5.4194000000000004</v>
      </c>
      <c r="L3225" s="7" t="s">
        <v>5079</v>
      </c>
      <c r="M3225" s="7">
        <v>3</v>
      </c>
      <c r="N3225" s="7">
        <f>INDEX('Delivery Distances'!$B$6:$K$20,MATCH('Sales Summary_working sheet'!L3225,'Delivery Distances'!$A$6:$A$20,0),MATCH('Sales Summary_working sheet'!M3225,'Delivery Distances'!$B$5:$K$5,0))</f>
        <v>4</v>
      </c>
      <c r="O3225" s="7" cm="1">
        <f t="array" ref="O3225">_xlfn.XLOOKUP(L3225,'Delivery Distances'!$A$6:$A$20,_xlfn.XLOOKUP('Sales Summary_working sheet'!M3225,'Delivery Distances'!$B$5:$K$5,'Delivery Distances'!$B$6:$K$20))</f>
        <v>4</v>
      </c>
      <c r="P3225" s="7">
        <f t="shared" si="205"/>
        <v>8</v>
      </c>
    </row>
    <row r="3226" spans="1:16" ht="15.75" customHeight="1" x14ac:dyDescent="0.15">
      <c r="A3226" s="13">
        <v>44000</v>
      </c>
      <c r="B3226" s="19" t="s">
        <v>5362</v>
      </c>
      <c r="C3226" s="7" t="s">
        <v>3344</v>
      </c>
      <c r="D3226" s="14">
        <v>1</v>
      </c>
      <c r="E3226" s="14" t="str">
        <f>_xlfn.XLOOKUP(D3226,'Meal Info'!$A$4:$A$19,'Meal Info'!$B$4:$B$19)</f>
        <v>Salad</v>
      </c>
      <c r="F3226" s="14" t="str">
        <f>_xlfn.XLOOKUP(D3226,'Meal Info'!$A$4:$A$19,'Meal Info'!$C$4:$C$19)</f>
        <v>Pete</v>
      </c>
      <c r="G3226" s="7">
        <v>67.64</v>
      </c>
      <c r="H3226" s="7">
        <f t="shared" si="202"/>
        <v>6.7640000000000002</v>
      </c>
      <c r="I3226" s="7">
        <f t="shared" si="203"/>
        <v>74.403999999999996</v>
      </c>
      <c r="J3226" s="7">
        <v>0.39</v>
      </c>
      <c r="K3226" s="7">
        <f t="shared" si="204"/>
        <v>26.3796</v>
      </c>
      <c r="L3226" s="7" t="s">
        <v>5080</v>
      </c>
      <c r="M3226" s="7">
        <v>3</v>
      </c>
      <c r="N3226" s="7">
        <f>INDEX('Delivery Distances'!$B$6:$K$20,MATCH('Sales Summary_working sheet'!L3226,'Delivery Distances'!$A$6:$A$20,0),MATCH('Sales Summary_working sheet'!M3226,'Delivery Distances'!$B$5:$K$5,0))</f>
        <v>5</v>
      </c>
      <c r="O3226" s="7" cm="1">
        <f t="array" ref="O3226">_xlfn.XLOOKUP(L3226,'Delivery Distances'!$A$6:$A$20,_xlfn.XLOOKUP('Sales Summary_working sheet'!M3226,'Delivery Distances'!$B$5:$K$5,'Delivery Distances'!$B$6:$K$20))</f>
        <v>5</v>
      </c>
      <c r="P3226" s="7">
        <f t="shared" si="205"/>
        <v>9</v>
      </c>
    </row>
    <row r="3227" spans="1:16" ht="15.75" customHeight="1" x14ac:dyDescent="0.15">
      <c r="A3227" s="13">
        <v>44000</v>
      </c>
      <c r="B3227" s="19" t="s">
        <v>5362</v>
      </c>
      <c r="C3227" s="7" t="s">
        <v>1106</v>
      </c>
      <c r="D3227" s="14">
        <v>13</v>
      </c>
      <c r="E3227" s="14" t="str">
        <f>_xlfn.XLOOKUP(D3227,'Meal Info'!$A$4:$A$19,'Meal Info'!$B$4:$B$19)</f>
        <v>Breakfast</v>
      </c>
      <c r="F3227" s="14" t="str">
        <f>_xlfn.XLOOKUP(D3227,'Meal Info'!$A$4:$A$19,'Meal Info'!$C$4:$C$19)</f>
        <v>Pete</v>
      </c>
      <c r="G3227" s="7">
        <v>72.52</v>
      </c>
      <c r="H3227" s="7">
        <f t="shared" si="202"/>
        <v>7.2519999999999998</v>
      </c>
      <c r="I3227" s="7">
        <f t="shared" si="203"/>
        <v>79.771999999999991</v>
      </c>
      <c r="J3227" s="7">
        <v>7.0000000000000007E-2</v>
      </c>
      <c r="K3227" s="7">
        <f t="shared" si="204"/>
        <v>5.0764000000000005</v>
      </c>
      <c r="L3227" s="7" t="s">
        <v>5077</v>
      </c>
      <c r="M3227" s="7">
        <v>2</v>
      </c>
      <c r="N3227" s="7">
        <f>INDEX('Delivery Distances'!$B$6:$K$20,MATCH('Sales Summary_working sheet'!L3227,'Delivery Distances'!$A$6:$A$20,0),MATCH('Sales Summary_working sheet'!M3227,'Delivery Distances'!$B$5:$K$5,0))</f>
        <v>4</v>
      </c>
      <c r="O3227" s="7" cm="1">
        <f t="array" ref="O3227">_xlfn.XLOOKUP(L3227,'Delivery Distances'!$A$6:$A$20,_xlfn.XLOOKUP('Sales Summary_working sheet'!M3227,'Delivery Distances'!$B$5:$K$5,'Delivery Distances'!$B$6:$K$20))</f>
        <v>4</v>
      </c>
      <c r="P3227" s="7">
        <f t="shared" si="205"/>
        <v>8</v>
      </c>
    </row>
    <row r="3228" spans="1:16" ht="15.75" customHeight="1" x14ac:dyDescent="0.15">
      <c r="A3228" s="13">
        <v>44000</v>
      </c>
      <c r="B3228" s="19" t="s">
        <v>5362</v>
      </c>
      <c r="C3228" s="7" t="s">
        <v>3074</v>
      </c>
      <c r="D3228" s="14">
        <v>3</v>
      </c>
      <c r="E3228" s="14" t="str">
        <f>_xlfn.XLOOKUP(D3228,'Meal Info'!$A$4:$A$19,'Meal Info'!$B$4:$B$19)</f>
        <v>Fruits</v>
      </c>
      <c r="F3228" s="14" t="str">
        <f>_xlfn.XLOOKUP(D3228,'Meal Info'!$A$4:$A$19,'Meal Info'!$C$4:$C$19)</f>
        <v>Pete</v>
      </c>
      <c r="G3228" s="7">
        <v>70.209999999999994</v>
      </c>
      <c r="H3228" s="7">
        <f t="shared" ref="H3228:H3291" si="206">G3228*10%</f>
        <v>7.0209999999999999</v>
      </c>
      <c r="I3228" s="7">
        <f t="shared" ref="I3228:I3291" si="207">G3228+H3228</f>
        <v>77.230999999999995</v>
      </c>
      <c r="J3228" s="7">
        <v>0.3</v>
      </c>
      <c r="K3228" s="7">
        <f t="shared" si="204"/>
        <v>21.062999999999999</v>
      </c>
      <c r="L3228" s="7" t="s">
        <v>5079</v>
      </c>
      <c r="M3228" s="7">
        <v>8</v>
      </c>
      <c r="N3228" s="7">
        <f>INDEX('Delivery Distances'!$B$6:$K$20,MATCH('Sales Summary_working sheet'!L3228,'Delivery Distances'!$A$6:$A$20,0),MATCH('Sales Summary_working sheet'!M3228,'Delivery Distances'!$B$5:$K$5,0))</f>
        <v>5</v>
      </c>
      <c r="O3228" s="7" cm="1">
        <f t="array" ref="O3228">_xlfn.XLOOKUP(L3228,'Delivery Distances'!$A$6:$A$20,_xlfn.XLOOKUP('Sales Summary_working sheet'!M3228,'Delivery Distances'!$B$5:$K$5,'Delivery Distances'!$B$6:$K$20))</f>
        <v>5</v>
      </c>
      <c r="P3228" s="7">
        <f t="shared" si="205"/>
        <v>9</v>
      </c>
    </row>
    <row r="3229" spans="1:16" ht="15.75" customHeight="1" x14ac:dyDescent="0.15">
      <c r="A3229" s="13">
        <v>44000</v>
      </c>
      <c r="B3229" s="19" t="s">
        <v>5362</v>
      </c>
      <c r="C3229" s="7" t="s">
        <v>2939</v>
      </c>
      <c r="D3229" s="14">
        <v>14</v>
      </c>
      <c r="E3229" s="14" t="str">
        <f>_xlfn.XLOOKUP(D3229,'Meal Info'!$A$4:$A$19,'Meal Info'!$B$4:$B$19)</f>
        <v>Red meat</v>
      </c>
      <c r="F3229" s="14" t="str">
        <f>_xlfn.XLOOKUP(D3229,'Meal Info'!$A$4:$A$19,'Meal Info'!$C$4:$C$19)</f>
        <v>Pete</v>
      </c>
      <c r="G3229" s="7">
        <v>69.45</v>
      </c>
      <c r="H3229" s="7">
        <f t="shared" si="206"/>
        <v>6.9450000000000003</v>
      </c>
      <c r="I3229" s="7">
        <f t="shared" si="207"/>
        <v>76.39500000000001</v>
      </c>
      <c r="J3229" s="7">
        <v>0.25</v>
      </c>
      <c r="K3229" s="7">
        <f t="shared" si="204"/>
        <v>17.362500000000001</v>
      </c>
      <c r="L3229" s="7" t="s">
        <v>27</v>
      </c>
      <c r="M3229" s="7">
        <v>5</v>
      </c>
      <c r="N3229" s="7">
        <f>INDEX('Delivery Distances'!$B$6:$K$20,MATCH('Sales Summary_working sheet'!L3229,'Delivery Distances'!$A$6:$A$20,0),MATCH('Sales Summary_working sheet'!M3229,'Delivery Distances'!$B$5:$K$5,0))</f>
        <v>14</v>
      </c>
      <c r="O3229" s="7" cm="1">
        <f t="array" ref="O3229">_xlfn.XLOOKUP(L3229,'Delivery Distances'!$A$6:$A$20,_xlfn.XLOOKUP('Sales Summary_working sheet'!M3229,'Delivery Distances'!$B$5:$K$5,'Delivery Distances'!$B$6:$K$20))</f>
        <v>14</v>
      </c>
      <c r="P3229" s="7">
        <f t="shared" si="205"/>
        <v>14</v>
      </c>
    </row>
    <row r="3230" spans="1:16" ht="15.75" customHeight="1" x14ac:dyDescent="0.15">
      <c r="A3230" s="13">
        <v>44000</v>
      </c>
      <c r="B3230" s="19" t="s">
        <v>5362</v>
      </c>
      <c r="C3230" s="7" t="s">
        <v>2452</v>
      </c>
      <c r="D3230" s="14">
        <v>13</v>
      </c>
      <c r="E3230" s="14" t="str">
        <f>_xlfn.XLOOKUP(D3230,'Meal Info'!$A$4:$A$19,'Meal Info'!$B$4:$B$19)</f>
        <v>Breakfast</v>
      </c>
      <c r="F3230" s="14" t="str">
        <f>_xlfn.XLOOKUP(D3230,'Meal Info'!$A$4:$A$19,'Meal Info'!$C$4:$C$19)</f>
        <v>Pete</v>
      </c>
      <c r="G3230" s="7">
        <v>74.52</v>
      </c>
      <c r="H3230" s="7">
        <f t="shared" si="206"/>
        <v>7.452</v>
      </c>
      <c r="I3230" s="7">
        <f t="shared" si="207"/>
        <v>81.971999999999994</v>
      </c>
      <c r="J3230" s="7">
        <v>0.27</v>
      </c>
      <c r="K3230" s="7">
        <f t="shared" si="204"/>
        <v>20.1204</v>
      </c>
      <c r="L3230" s="7" t="s">
        <v>5078</v>
      </c>
      <c r="M3230" s="7">
        <v>9</v>
      </c>
      <c r="N3230" s="7">
        <f>INDEX('Delivery Distances'!$B$6:$K$20,MATCH('Sales Summary_working sheet'!L3230,'Delivery Distances'!$A$6:$A$20,0),MATCH('Sales Summary_working sheet'!M3230,'Delivery Distances'!$B$5:$K$5,0))</f>
        <v>6</v>
      </c>
      <c r="O3230" s="7" cm="1">
        <f t="array" ref="O3230">_xlfn.XLOOKUP(L3230,'Delivery Distances'!$A$6:$A$20,_xlfn.XLOOKUP('Sales Summary_working sheet'!M3230,'Delivery Distances'!$B$5:$K$5,'Delivery Distances'!$B$6:$K$20))</f>
        <v>6</v>
      </c>
      <c r="P3230" s="7">
        <f t="shared" si="205"/>
        <v>10</v>
      </c>
    </row>
    <row r="3231" spans="1:16" ht="15.75" customHeight="1" x14ac:dyDescent="0.15">
      <c r="A3231" s="13">
        <v>44000</v>
      </c>
      <c r="B3231" s="19" t="s">
        <v>5362</v>
      </c>
      <c r="C3231" s="7" t="s">
        <v>4625</v>
      </c>
      <c r="D3231" s="14">
        <v>14</v>
      </c>
      <c r="E3231" s="14" t="str">
        <f>_xlfn.XLOOKUP(D3231,'Meal Info'!$A$4:$A$19,'Meal Info'!$B$4:$B$19)</f>
        <v>Red meat</v>
      </c>
      <c r="F3231" s="14" t="str">
        <f>_xlfn.XLOOKUP(D3231,'Meal Info'!$A$4:$A$19,'Meal Info'!$C$4:$C$19)</f>
        <v>Pete</v>
      </c>
      <c r="G3231" s="7">
        <v>34.200000000000003</v>
      </c>
      <c r="H3231" s="7">
        <f t="shared" si="206"/>
        <v>3.4200000000000004</v>
      </c>
      <c r="I3231" s="7">
        <f t="shared" si="207"/>
        <v>37.620000000000005</v>
      </c>
      <c r="J3231" s="7">
        <v>0.23</v>
      </c>
      <c r="K3231" s="7">
        <f t="shared" si="204"/>
        <v>7.8660000000000014</v>
      </c>
      <c r="L3231" s="7" t="s">
        <v>5077</v>
      </c>
      <c r="M3231" s="7">
        <v>10</v>
      </c>
      <c r="N3231" s="7">
        <f>INDEX('Delivery Distances'!$B$6:$K$20,MATCH('Sales Summary_working sheet'!L3231,'Delivery Distances'!$A$6:$A$20,0),MATCH('Sales Summary_working sheet'!M3231,'Delivery Distances'!$B$5:$K$5,0))</f>
        <v>6</v>
      </c>
      <c r="O3231" s="7" cm="1">
        <f t="array" ref="O3231">_xlfn.XLOOKUP(L3231,'Delivery Distances'!$A$6:$A$20,_xlfn.XLOOKUP('Sales Summary_working sheet'!M3231,'Delivery Distances'!$B$5:$K$5,'Delivery Distances'!$B$6:$K$20))</f>
        <v>6</v>
      </c>
      <c r="P3231" s="7">
        <f t="shared" si="205"/>
        <v>10</v>
      </c>
    </row>
    <row r="3232" spans="1:16" ht="15.75" customHeight="1" x14ac:dyDescent="0.15">
      <c r="A3232" s="13">
        <v>44000</v>
      </c>
      <c r="B3232" s="19" t="s">
        <v>5362</v>
      </c>
      <c r="C3232" s="7" t="s">
        <v>3291</v>
      </c>
      <c r="D3232" s="14">
        <v>14</v>
      </c>
      <c r="E3232" s="14" t="str">
        <f>_xlfn.XLOOKUP(D3232,'Meal Info'!$A$4:$A$19,'Meal Info'!$B$4:$B$19)</f>
        <v>Red meat</v>
      </c>
      <c r="F3232" s="14" t="str">
        <f>_xlfn.XLOOKUP(D3232,'Meal Info'!$A$4:$A$19,'Meal Info'!$C$4:$C$19)</f>
        <v>Pete</v>
      </c>
      <c r="G3232" s="7">
        <v>27.37</v>
      </c>
      <c r="H3232" s="7">
        <f t="shared" si="206"/>
        <v>2.7370000000000001</v>
      </c>
      <c r="I3232" s="7">
        <f t="shared" si="207"/>
        <v>30.106999999999999</v>
      </c>
      <c r="J3232" s="7">
        <v>0.03</v>
      </c>
      <c r="K3232" s="7">
        <f t="shared" si="204"/>
        <v>0.82110000000000005</v>
      </c>
      <c r="L3232" s="7" t="s">
        <v>30</v>
      </c>
      <c r="M3232" s="7">
        <v>10</v>
      </c>
      <c r="N3232" s="7">
        <f>INDEX('Delivery Distances'!$B$6:$K$20,MATCH('Sales Summary_working sheet'!L3232,'Delivery Distances'!$A$6:$A$20,0),MATCH('Sales Summary_working sheet'!M3232,'Delivery Distances'!$B$5:$K$5,0))</f>
        <v>15</v>
      </c>
      <c r="O3232" s="7" cm="1">
        <f t="array" ref="O3232">_xlfn.XLOOKUP(L3232,'Delivery Distances'!$A$6:$A$20,_xlfn.XLOOKUP('Sales Summary_working sheet'!M3232,'Delivery Distances'!$B$5:$K$5,'Delivery Distances'!$B$6:$K$20))</f>
        <v>15</v>
      </c>
      <c r="P3232" s="7">
        <f t="shared" si="205"/>
        <v>14.5</v>
      </c>
    </row>
    <row r="3233" spans="1:16" ht="15.75" customHeight="1" x14ac:dyDescent="0.15">
      <c r="A3233" s="13">
        <v>44000</v>
      </c>
      <c r="B3233" s="19" t="s">
        <v>5362</v>
      </c>
      <c r="C3233" s="7" t="s">
        <v>2925</v>
      </c>
      <c r="D3233" s="14">
        <v>14</v>
      </c>
      <c r="E3233" s="14" t="str">
        <f>_xlfn.XLOOKUP(D3233,'Meal Info'!$A$4:$A$19,'Meal Info'!$B$4:$B$19)</f>
        <v>Red meat</v>
      </c>
      <c r="F3233" s="14" t="str">
        <f>_xlfn.XLOOKUP(D3233,'Meal Info'!$A$4:$A$19,'Meal Info'!$C$4:$C$19)</f>
        <v>Pete</v>
      </c>
      <c r="G3233" s="7">
        <v>65.53</v>
      </c>
      <c r="H3233" s="7">
        <f t="shared" si="206"/>
        <v>6.5530000000000008</v>
      </c>
      <c r="I3233" s="7">
        <f t="shared" si="207"/>
        <v>72.082999999999998</v>
      </c>
      <c r="J3233" s="7">
        <v>0.05</v>
      </c>
      <c r="K3233" s="7">
        <f t="shared" si="204"/>
        <v>3.2765000000000004</v>
      </c>
      <c r="L3233" s="7" t="s">
        <v>5082</v>
      </c>
      <c r="M3233" s="7">
        <v>2</v>
      </c>
      <c r="N3233" s="7">
        <f>INDEX('Delivery Distances'!$B$6:$K$20,MATCH('Sales Summary_working sheet'!L3233,'Delivery Distances'!$A$6:$A$20,0),MATCH('Sales Summary_working sheet'!M3233,'Delivery Distances'!$B$5:$K$5,0))</f>
        <v>3</v>
      </c>
      <c r="O3233" s="7" cm="1">
        <f t="array" ref="O3233">_xlfn.XLOOKUP(L3233,'Delivery Distances'!$A$6:$A$20,_xlfn.XLOOKUP('Sales Summary_working sheet'!M3233,'Delivery Distances'!$B$5:$K$5,'Delivery Distances'!$B$6:$K$20))</f>
        <v>3</v>
      </c>
      <c r="P3233" s="7">
        <f t="shared" si="205"/>
        <v>7</v>
      </c>
    </row>
    <row r="3234" spans="1:16" ht="15.75" customHeight="1" x14ac:dyDescent="0.15">
      <c r="A3234" s="13">
        <v>44000</v>
      </c>
      <c r="B3234" s="19" t="s">
        <v>5362</v>
      </c>
      <c r="C3234" s="7" t="s">
        <v>4420</v>
      </c>
      <c r="D3234" s="14">
        <v>1</v>
      </c>
      <c r="E3234" s="14" t="str">
        <f>_xlfn.XLOOKUP(D3234,'Meal Info'!$A$4:$A$19,'Meal Info'!$B$4:$B$19)</f>
        <v>Salad</v>
      </c>
      <c r="F3234" s="14" t="str">
        <f>_xlfn.XLOOKUP(D3234,'Meal Info'!$A$4:$A$19,'Meal Info'!$C$4:$C$19)</f>
        <v>Pete</v>
      </c>
      <c r="G3234" s="7">
        <v>96.85</v>
      </c>
      <c r="H3234" s="7">
        <f t="shared" si="206"/>
        <v>9.6850000000000005</v>
      </c>
      <c r="I3234" s="7">
        <f t="shared" si="207"/>
        <v>106.535</v>
      </c>
      <c r="J3234" s="7">
        <v>0.16</v>
      </c>
      <c r="K3234" s="7">
        <f t="shared" si="204"/>
        <v>15.495999999999999</v>
      </c>
      <c r="L3234" s="7" t="s">
        <v>28</v>
      </c>
      <c r="M3234" s="7">
        <v>7</v>
      </c>
      <c r="N3234" s="7">
        <f>INDEX('Delivery Distances'!$B$6:$K$20,MATCH('Sales Summary_working sheet'!L3234,'Delivery Distances'!$A$6:$A$20,0),MATCH('Sales Summary_working sheet'!M3234,'Delivery Distances'!$B$5:$K$5,0))</f>
        <v>3</v>
      </c>
      <c r="O3234" s="7" cm="1">
        <f t="array" ref="O3234">_xlfn.XLOOKUP(L3234,'Delivery Distances'!$A$6:$A$20,_xlfn.XLOOKUP('Sales Summary_working sheet'!M3234,'Delivery Distances'!$B$5:$K$5,'Delivery Distances'!$B$6:$K$20))</f>
        <v>3</v>
      </c>
      <c r="P3234" s="7">
        <f t="shared" si="205"/>
        <v>7</v>
      </c>
    </row>
    <row r="3235" spans="1:16" ht="15.75" customHeight="1" x14ac:dyDescent="0.15">
      <c r="A3235" s="13">
        <v>44000</v>
      </c>
      <c r="B3235" s="19" t="s">
        <v>5362</v>
      </c>
      <c r="C3235" s="7" t="s">
        <v>117</v>
      </c>
      <c r="D3235" s="14">
        <v>14</v>
      </c>
      <c r="E3235" s="14" t="str">
        <f>_xlfn.XLOOKUP(D3235,'Meal Info'!$A$4:$A$19,'Meal Info'!$B$4:$B$19)</f>
        <v>Red meat</v>
      </c>
      <c r="F3235" s="14" t="str">
        <f>_xlfn.XLOOKUP(D3235,'Meal Info'!$A$4:$A$19,'Meal Info'!$C$4:$C$19)</f>
        <v>Pete</v>
      </c>
      <c r="G3235" s="7">
        <v>58.95</v>
      </c>
      <c r="H3235" s="7">
        <f t="shared" si="206"/>
        <v>5.8950000000000005</v>
      </c>
      <c r="I3235" s="7">
        <f t="shared" si="207"/>
        <v>64.844999999999999</v>
      </c>
      <c r="J3235" s="7">
        <v>0.06</v>
      </c>
      <c r="K3235" s="7">
        <f t="shared" si="204"/>
        <v>3.5369999999999999</v>
      </c>
      <c r="L3235" s="7" t="s">
        <v>31</v>
      </c>
      <c r="M3235" s="7">
        <v>8</v>
      </c>
      <c r="N3235" s="7">
        <f>INDEX('Delivery Distances'!$B$6:$K$20,MATCH('Sales Summary_working sheet'!L3235,'Delivery Distances'!$A$6:$A$20,0),MATCH('Sales Summary_working sheet'!M3235,'Delivery Distances'!$B$5:$K$5,0))</f>
        <v>8</v>
      </c>
      <c r="O3235" s="7" cm="1">
        <f t="array" ref="O3235">_xlfn.XLOOKUP(L3235,'Delivery Distances'!$A$6:$A$20,_xlfn.XLOOKUP('Sales Summary_working sheet'!M3235,'Delivery Distances'!$B$5:$K$5,'Delivery Distances'!$B$6:$K$20))</f>
        <v>8</v>
      </c>
      <c r="P3235" s="7">
        <f t="shared" si="205"/>
        <v>11</v>
      </c>
    </row>
    <row r="3236" spans="1:16" ht="15.75" customHeight="1" x14ac:dyDescent="0.15">
      <c r="A3236" s="13">
        <v>44000</v>
      </c>
      <c r="B3236" s="19" t="s">
        <v>5362</v>
      </c>
      <c r="C3236" s="7" t="s">
        <v>1591</v>
      </c>
      <c r="D3236" s="14">
        <v>3</v>
      </c>
      <c r="E3236" s="14" t="str">
        <f>_xlfn.XLOOKUP(D3236,'Meal Info'!$A$4:$A$19,'Meal Info'!$B$4:$B$19)</f>
        <v>Fruits</v>
      </c>
      <c r="F3236" s="14" t="str">
        <f>_xlfn.XLOOKUP(D3236,'Meal Info'!$A$4:$A$19,'Meal Info'!$C$4:$C$19)</f>
        <v>Pete</v>
      </c>
      <c r="G3236" s="7">
        <v>57.08</v>
      </c>
      <c r="H3236" s="7">
        <f t="shared" si="206"/>
        <v>5.7080000000000002</v>
      </c>
      <c r="I3236" s="7">
        <f t="shared" si="207"/>
        <v>62.787999999999997</v>
      </c>
      <c r="J3236" s="7">
        <v>0.25</v>
      </c>
      <c r="K3236" s="7">
        <f t="shared" si="204"/>
        <v>14.27</v>
      </c>
      <c r="L3236" s="7" t="s">
        <v>27</v>
      </c>
      <c r="M3236" s="7">
        <v>1</v>
      </c>
      <c r="N3236" s="7">
        <f>INDEX('Delivery Distances'!$B$6:$K$20,MATCH('Sales Summary_working sheet'!L3236,'Delivery Distances'!$A$6:$A$20,0),MATCH('Sales Summary_working sheet'!M3236,'Delivery Distances'!$B$5:$K$5,0))</f>
        <v>18</v>
      </c>
      <c r="O3236" s="7" cm="1">
        <f t="array" ref="O3236">_xlfn.XLOOKUP(L3236,'Delivery Distances'!$A$6:$A$20,_xlfn.XLOOKUP('Sales Summary_working sheet'!M3236,'Delivery Distances'!$B$5:$K$5,'Delivery Distances'!$B$6:$K$20))</f>
        <v>18</v>
      </c>
      <c r="P3236" s="7">
        <f t="shared" si="205"/>
        <v>16</v>
      </c>
    </row>
    <row r="3237" spans="1:16" ht="15.75" customHeight="1" x14ac:dyDescent="0.15">
      <c r="A3237" s="13">
        <v>44000</v>
      </c>
      <c r="B3237" s="19" t="s">
        <v>5362</v>
      </c>
      <c r="C3237" s="7" t="s">
        <v>3007</v>
      </c>
      <c r="D3237" s="14">
        <v>13</v>
      </c>
      <c r="E3237" s="14" t="str">
        <f>_xlfn.XLOOKUP(D3237,'Meal Info'!$A$4:$A$19,'Meal Info'!$B$4:$B$19)</f>
        <v>Breakfast</v>
      </c>
      <c r="F3237" s="14" t="str">
        <f>_xlfn.XLOOKUP(D3237,'Meal Info'!$A$4:$A$19,'Meal Info'!$C$4:$C$19)</f>
        <v>Pete</v>
      </c>
      <c r="G3237" s="7">
        <v>29.22</v>
      </c>
      <c r="H3237" s="7">
        <f t="shared" si="206"/>
        <v>2.9220000000000002</v>
      </c>
      <c r="I3237" s="7">
        <f t="shared" si="207"/>
        <v>32.141999999999996</v>
      </c>
      <c r="J3237" s="7">
        <v>0.02</v>
      </c>
      <c r="K3237" s="7">
        <f t="shared" si="204"/>
        <v>0.58440000000000003</v>
      </c>
      <c r="L3237" s="7" t="s">
        <v>29</v>
      </c>
      <c r="M3237" s="7">
        <v>7</v>
      </c>
      <c r="N3237" s="7">
        <f>INDEX('Delivery Distances'!$B$6:$K$20,MATCH('Sales Summary_working sheet'!L3237,'Delivery Distances'!$A$6:$A$20,0),MATCH('Sales Summary_working sheet'!M3237,'Delivery Distances'!$B$5:$K$5,0))</f>
        <v>5</v>
      </c>
      <c r="O3237" s="7" cm="1">
        <f t="array" ref="O3237">_xlfn.XLOOKUP(L3237,'Delivery Distances'!$A$6:$A$20,_xlfn.XLOOKUP('Sales Summary_working sheet'!M3237,'Delivery Distances'!$B$5:$K$5,'Delivery Distances'!$B$6:$K$20))</f>
        <v>5</v>
      </c>
      <c r="P3237" s="7">
        <f t="shared" si="205"/>
        <v>9</v>
      </c>
    </row>
    <row r="3238" spans="1:16" ht="15.75" customHeight="1" x14ac:dyDescent="0.15">
      <c r="A3238" s="13">
        <v>44000</v>
      </c>
      <c r="B3238" s="19" t="s">
        <v>5362</v>
      </c>
      <c r="C3238" s="7" t="s">
        <v>1019</v>
      </c>
      <c r="D3238" s="14">
        <v>13</v>
      </c>
      <c r="E3238" s="14" t="str">
        <f>_xlfn.XLOOKUP(D3238,'Meal Info'!$A$4:$A$19,'Meal Info'!$B$4:$B$19)</f>
        <v>Breakfast</v>
      </c>
      <c r="F3238" s="14" t="str">
        <f>_xlfn.XLOOKUP(D3238,'Meal Info'!$A$4:$A$19,'Meal Info'!$C$4:$C$19)</f>
        <v>Pete</v>
      </c>
      <c r="G3238" s="7">
        <v>63.55</v>
      </c>
      <c r="H3238" s="7">
        <f t="shared" si="206"/>
        <v>6.3550000000000004</v>
      </c>
      <c r="I3238" s="7">
        <f t="shared" si="207"/>
        <v>69.905000000000001</v>
      </c>
      <c r="J3238" s="7">
        <v>0.13</v>
      </c>
      <c r="K3238" s="7">
        <f t="shared" si="204"/>
        <v>8.2614999999999998</v>
      </c>
      <c r="L3238" s="7" t="s">
        <v>5079</v>
      </c>
      <c r="M3238" s="7">
        <v>6</v>
      </c>
      <c r="N3238" s="7">
        <f>INDEX('Delivery Distances'!$B$6:$K$20,MATCH('Sales Summary_working sheet'!L3238,'Delivery Distances'!$A$6:$A$20,0),MATCH('Sales Summary_working sheet'!M3238,'Delivery Distances'!$B$5:$K$5,0))</f>
        <v>3</v>
      </c>
      <c r="O3238" s="7" cm="1">
        <f t="array" ref="O3238">_xlfn.XLOOKUP(L3238,'Delivery Distances'!$A$6:$A$20,_xlfn.XLOOKUP('Sales Summary_working sheet'!M3238,'Delivery Distances'!$B$5:$K$5,'Delivery Distances'!$B$6:$K$20))</f>
        <v>3</v>
      </c>
      <c r="P3238" s="7">
        <f t="shared" si="205"/>
        <v>7</v>
      </c>
    </row>
    <row r="3239" spans="1:16" ht="15.75" customHeight="1" x14ac:dyDescent="0.15">
      <c r="A3239" s="13">
        <v>44000</v>
      </c>
      <c r="B3239" s="19" t="s">
        <v>5362</v>
      </c>
      <c r="C3239" s="7" t="s">
        <v>3731</v>
      </c>
      <c r="D3239" s="14">
        <v>14</v>
      </c>
      <c r="E3239" s="14" t="str">
        <f>_xlfn.XLOOKUP(D3239,'Meal Info'!$A$4:$A$19,'Meal Info'!$B$4:$B$19)</f>
        <v>Red meat</v>
      </c>
      <c r="F3239" s="14" t="str">
        <f>_xlfn.XLOOKUP(D3239,'Meal Info'!$A$4:$A$19,'Meal Info'!$C$4:$C$19)</f>
        <v>Pete</v>
      </c>
      <c r="G3239" s="7">
        <v>34.29</v>
      </c>
      <c r="H3239" s="7">
        <f t="shared" si="206"/>
        <v>3.4290000000000003</v>
      </c>
      <c r="I3239" s="7">
        <f t="shared" si="207"/>
        <v>37.719000000000001</v>
      </c>
      <c r="J3239" s="7">
        <v>0.35</v>
      </c>
      <c r="K3239" s="7">
        <f t="shared" si="204"/>
        <v>12.001499999999998</v>
      </c>
      <c r="L3239" s="7" t="s">
        <v>28</v>
      </c>
      <c r="M3239" s="7">
        <v>10</v>
      </c>
      <c r="N3239" s="7">
        <f>INDEX('Delivery Distances'!$B$6:$K$20,MATCH('Sales Summary_working sheet'!L3239,'Delivery Distances'!$A$6:$A$20,0),MATCH('Sales Summary_working sheet'!M3239,'Delivery Distances'!$B$5:$K$5,0))</f>
        <v>18</v>
      </c>
      <c r="O3239" s="7" cm="1">
        <f t="array" ref="O3239">_xlfn.XLOOKUP(L3239,'Delivery Distances'!$A$6:$A$20,_xlfn.XLOOKUP('Sales Summary_working sheet'!M3239,'Delivery Distances'!$B$5:$K$5,'Delivery Distances'!$B$6:$K$20))</f>
        <v>18</v>
      </c>
      <c r="P3239" s="7">
        <f t="shared" si="205"/>
        <v>16</v>
      </c>
    </row>
    <row r="3240" spans="1:16" ht="15.75" customHeight="1" x14ac:dyDescent="0.15">
      <c r="A3240" s="13">
        <v>44000</v>
      </c>
      <c r="B3240" s="19" t="s">
        <v>5362</v>
      </c>
      <c r="C3240" s="7" t="s">
        <v>1601</v>
      </c>
      <c r="D3240" s="14">
        <v>3</v>
      </c>
      <c r="E3240" s="14" t="str">
        <f>_xlfn.XLOOKUP(D3240,'Meal Info'!$A$4:$A$19,'Meal Info'!$B$4:$B$19)</f>
        <v>Fruits</v>
      </c>
      <c r="F3240" s="14" t="str">
        <f>_xlfn.XLOOKUP(D3240,'Meal Info'!$A$4:$A$19,'Meal Info'!$C$4:$C$19)</f>
        <v>Pete</v>
      </c>
      <c r="G3240" s="7">
        <v>0.4</v>
      </c>
      <c r="H3240" s="7">
        <f t="shared" si="206"/>
        <v>4.0000000000000008E-2</v>
      </c>
      <c r="I3240" s="7">
        <f t="shared" si="207"/>
        <v>0.44000000000000006</v>
      </c>
      <c r="J3240" s="7">
        <v>0.37</v>
      </c>
      <c r="K3240" s="7">
        <f t="shared" si="204"/>
        <v>0.14799999999999999</v>
      </c>
      <c r="L3240" s="7" t="s">
        <v>5081</v>
      </c>
      <c r="M3240" s="7">
        <v>5</v>
      </c>
      <c r="N3240" s="7">
        <f>INDEX('Delivery Distances'!$B$6:$K$20,MATCH('Sales Summary_working sheet'!L3240,'Delivery Distances'!$A$6:$A$20,0),MATCH('Sales Summary_working sheet'!M3240,'Delivery Distances'!$B$5:$K$5,0))</f>
        <v>3</v>
      </c>
      <c r="O3240" s="7" cm="1">
        <f t="array" ref="O3240">_xlfn.XLOOKUP(L3240,'Delivery Distances'!$A$6:$A$20,_xlfn.XLOOKUP('Sales Summary_working sheet'!M3240,'Delivery Distances'!$B$5:$K$5,'Delivery Distances'!$B$6:$K$20))</f>
        <v>3</v>
      </c>
      <c r="P3240" s="7">
        <f t="shared" si="205"/>
        <v>7</v>
      </c>
    </row>
    <row r="3241" spans="1:16" ht="15.75" customHeight="1" x14ac:dyDescent="0.15">
      <c r="A3241" s="13">
        <v>44000</v>
      </c>
      <c r="B3241" s="19" t="s">
        <v>5362</v>
      </c>
      <c r="C3241" s="7" t="s">
        <v>1633</v>
      </c>
      <c r="D3241" s="14">
        <v>14</v>
      </c>
      <c r="E3241" s="14" t="str">
        <f>_xlfn.XLOOKUP(D3241,'Meal Info'!$A$4:$A$19,'Meal Info'!$B$4:$B$19)</f>
        <v>Red meat</v>
      </c>
      <c r="F3241" s="14" t="str">
        <f>_xlfn.XLOOKUP(D3241,'Meal Info'!$A$4:$A$19,'Meal Info'!$C$4:$C$19)</f>
        <v>Pete</v>
      </c>
      <c r="G3241" s="7">
        <v>43.6</v>
      </c>
      <c r="H3241" s="7">
        <f t="shared" si="206"/>
        <v>4.3600000000000003</v>
      </c>
      <c r="I3241" s="7">
        <f t="shared" si="207"/>
        <v>47.96</v>
      </c>
      <c r="J3241" s="7">
        <v>0.03</v>
      </c>
      <c r="K3241" s="7">
        <f t="shared" si="204"/>
        <v>1.3080000000000001</v>
      </c>
      <c r="L3241" s="7" t="s">
        <v>5082</v>
      </c>
      <c r="M3241" s="7">
        <v>9</v>
      </c>
      <c r="N3241" s="7">
        <f>INDEX('Delivery Distances'!$B$6:$K$20,MATCH('Sales Summary_working sheet'!L3241,'Delivery Distances'!$A$6:$A$20,0),MATCH('Sales Summary_working sheet'!M3241,'Delivery Distances'!$B$5:$K$5,0))</f>
        <v>2</v>
      </c>
      <c r="O3241" s="7" cm="1">
        <f t="array" ref="O3241">_xlfn.XLOOKUP(L3241,'Delivery Distances'!$A$6:$A$20,_xlfn.XLOOKUP('Sales Summary_working sheet'!M3241,'Delivery Distances'!$B$5:$K$5,'Delivery Distances'!$B$6:$K$20))</f>
        <v>2</v>
      </c>
      <c r="P3241" s="7">
        <f t="shared" si="205"/>
        <v>6</v>
      </c>
    </row>
    <row r="3242" spans="1:16" ht="15.75" customHeight="1" x14ac:dyDescent="0.15">
      <c r="A3242" s="13">
        <v>44000</v>
      </c>
      <c r="B3242" s="19" t="s">
        <v>5362</v>
      </c>
      <c r="C3242" s="7" t="s">
        <v>4026</v>
      </c>
      <c r="D3242" s="14">
        <v>14</v>
      </c>
      <c r="E3242" s="14" t="str">
        <f>_xlfn.XLOOKUP(D3242,'Meal Info'!$A$4:$A$19,'Meal Info'!$B$4:$B$19)</f>
        <v>Red meat</v>
      </c>
      <c r="F3242" s="14" t="str">
        <f>_xlfn.XLOOKUP(D3242,'Meal Info'!$A$4:$A$19,'Meal Info'!$C$4:$C$19)</f>
        <v>Pete</v>
      </c>
      <c r="G3242" s="7">
        <v>88.83</v>
      </c>
      <c r="H3242" s="7">
        <f t="shared" si="206"/>
        <v>8.8830000000000009</v>
      </c>
      <c r="I3242" s="7">
        <f t="shared" si="207"/>
        <v>97.712999999999994</v>
      </c>
      <c r="J3242" s="7">
        <v>0.19</v>
      </c>
      <c r="K3242" s="7">
        <f t="shared" si="204"/>
        <v>16.877700000000001</v>
      </c>
      <c r="L3242" s="7" t="s">
        <v>5083</v>
      </c>
      <c r="M3242" s="7">
        <v>9</v>
      </c>
      <c r="N3242" s="7">
        <f>INDEX('Delivery Distances'!$B$6:$K$20,MATCH('Sales Summary_working sheet'!L3242,'Delivery Distances'!$A$6:$A$20,0),MATCH('Sales Summary_working sheet'!M3242,'Delivery Distances'!$B$5:$K$5,0))</f>
        <v>2</v>
      </c>
      <c r="O3242" s="7" cm="1">
        <f t="array" ref="O3242">_xlfn.XLOOKUP(L3242,'Delivery Distances'!$A$6:$A$20,_xlfn.XLOOKUP('Sales Summary_working sheet'!M3242,'Delivery Distances'!$B$5:$K$5,'Delivery Distances'!$B$6:$K$20))</f>
        <v>2</v>
      </c>
      <c r="P3242" s="7">
        <f t="shared" si="205"/>
        <v>6</v>
      </c>
    </row>
    <row r="3243" spans="1:16" ht="15.75" customHeight="1" x14ac:dyDescent="0.15">
      <c r="A3243" s="13">
        <v>44000</v>
      </c>
      <c r="B3243" s="19" t="s">
        <v>5362</v>
      </c>
      <c r="C3243" s="7" t="s">
        <v>3652</v>
      </c>
      <c r="D3243" s="14">
        <v>13</v>
      </c>
      <c r="E3243" s="14" t="str">
        <f>_xlfn.XLOOKUP(D3243,'Meal Info'!$A$4:$A$19,'Meal Info'!$B$4:$B$19)</f>
        <v>Breakfast</v>
      </c>
      <c r="F3243" s="14" t="str">
        <f>_xlfn.XLOOKUP(D3243,'Meal Info'!$A$4:$A$19,'Meal Info'!$C$4:$C$19)</f>
        <v>Pete</v>
      </c>
      <c r="G3243" s="7">
        <v>91.92</v>
      </c>
      <c r="H3243" s="7">
        <f t="shared" si="206"/>
        <v>9.1920000000000002</v>
      </c>
      <c r="I3243" s="7">
        <f t="shared" si="207"/>
        <v>101.11199999999999</v>
      </c>
      <c r="J3243" s="7">
        <v>0.34</v>
      </c>
      <c r="K3243" s="7">
        <f t="shared" si="204"/>
        <v>31.252800000000004</v>
      </c>
      <c r="L3243" s="7" t="s">
        <v>31</v>
      </c>
      <c r="M3243" s="7">
        <v>6</v>
      </c>
      <c r="N3243" s="7">
        <f>INDEX('Delivery Distances'!$B$6:$K$20,MATCH('Sales Summary_working sheet'!L3243,'Delivery Distances'!$A$6:$A$20,0),MATCH('Sales Summary_working sheet'!M3243,'Delivery Distances'!$B$5:$K$5,0))</f>
        <v>17</v>
      </c>
      <c r="O3243" s="7" cm="1">
        <f t="array" ref="O3243">_xlfn.XLOOKUP(L3243,'Delivery Distances'!$A$6:$A$20,_xlfn.XLOOKUP('Sales Summary_working sheet'!M3243,'Delivery Distances'!$B$5:$K$5,'Delivery Distances'!$B$6:$K$20))</f>
        <v>17</v>
      </c>
      <c r="P3243" s="7">
        <f t="shared" si="205"/>
        <v>15.5</v>
      </c>
    </row>
    <row r="3244" spans="1:16" ht="15.75" customHeight="1" x14ac:dyDescent="0.15">
      <c r="A3244" s="13">
        <v>44000</v>
      </c>
      <c r="B3244" s="19" t="s">
        <v>5362</v>
      </c>
      <c r="C3244" s="7" t="s">
        <v>1711</v>
      </c>
      <c r="D3244" s="14">
        <v>3</v>
      </c>
      <c r="E3244" s="14" t="str">
        <f>_xlfn.XLOOKUP(D3244,'Meal Info'!$A$4:$A$19,'Meal Info'!$B$4:$B$19)</f>
        <v>Fruits</v>
      </c>
      <c r="F3244" s="14" t="str">
        <f>_xlfn.XLOOKUP(D3244,'Meal Info'!$A$4:$A$19,'Meal Info'!$C$4:$C$19)</f>
        <v>Pete</v>
      </c>
      <c r="G3244" s="7">
        <v>28.48</v>
      </c>
      <c r="H3244" s="7">
        <f t="shared" si="206"/>
        <v>2.8480000000000003</v>
      </c>
      <c r="I3244" s="7">
        <f t="shared" si="207"/>
        <v>31.327999999999999</v>
      </c>
      <c r="J3244" s="7">
        <v>0.28999999999999998</v>
      </c>
      <c r="K3244" s="7">
        <f t="shared" si="204"/>
        <v>8.2591999999999999</v>
      </c>
      <c r="L3244" s="7" t="s">
        <v>5081</v>
      </c>
      <c r="M3244" s="7">
        <v>8</v>
      </c>
      <c r="N3244" s="7">
        <f>INDEX('Delivery Distances'!$B$6:$K$20,MATCH('Sales Summary_working sheet'!L3244,'Delivery Distances'!$A$6:$A$20,0),MATCH('Sales Summary_working sheet'!M3244,'Delivery Distances'!$B$5:$K$5,0))</f>
        <v>2</v>
      </c>
      <c r="O3244" s="7" cm="1">
        <f t="array" ref="O3244">_xlfn.XLOOKUP(L3244,'Delivery Distances'!$A$6:$A$20,_xlfn.XLOOKUP('Sales Summary_working sheet'!M3244,'Delivery Distances'!$B$5:$K$5,'Delivery Distances'!$B$6:$K$20))</f>
        <v>2</v>
      </c>
      <c r="P3244" s="7">
        <f t="shared" si="205"/>
        <v>6</v>
      </c>
    </row>
    <row r="3245" spans="1:16" ht="15.75" customHeight="1" x14ac:dyDescent="0.15">
      <c r="A3245" s="13">
        <v>44000</v>
      </c>
      <c r="B3245" s="19" t="s">
        <v>5362</v>
      </c>
      <c r="C3245" s="7" t="s">
        <v>4725</v>
      </c>
      <c r="D3245" s="14">
        <v>3</v>
      </c>
      <c r="E3245" s="14" t="str">
        <f>_xlfn.XLOOKUP(D3245,'Meal Info'!$A$4:$A$19,'Meal Info'!$B$4:$B$19)</f>
        <v>Fruits</v>
      </c>
      <c r="F3245" s="14" t="str">
        <f>_xlfn.XLOOKUP(D3245,'Meal Info'!$A$4:$A$19,'Meal Info'!$C$4:$C$19)</f>
        <v>Pete</v>
      </c>
      <c r="G3245" s="7">
        <v>67.94</v>
      </c>
      <c r="H3245" s="7">
        <f t="shared" si="206"/>
        <v>6.7940000000000005</v>
      </c>
      <c r="I3245" s="7">
        <f t="shared" si="207"/>
        <v>74.733999999999995</v>
      </c>
      <c r="J3245" s="7">
        <v>0.3</v>
      </c>
      <c r="K3245" s="7">
        <f t="shared" si="204"/>
        <v>20.381999999999998</v>
      </c>
      <c r="L3245" s="7" t="s">
        <v>26</v>
      </c>
      <c r="M3245" s="7">
        <v>9</v>
      </c>
      <c r="N3245" s="7">
        <f>INDEX('Delivery Distances'!$B$6:$K$20,MATCH('Sales Summary_working sheet'!L3245,'Delivery Distances'!$A$6:$A$20,0),MATCH('Sales Summary_working sheet'!M3245,'Delivery Distances'!$B$5:$K$5,0))</f>
        <v>20</v>
      </c>
      <c r="O3245" s="7" cm="1">
        <f t="array" ref="O3245">_xlfn.XLOOKUP(L3245,'Delivery Distances'!$A$6:$A$20,_xlfn.XLOOKUP('Sales Summary_working sheet'!M3245,'Delivery Distances'!$B$5:$K$5,'Delivery Distances'!$B$6:$K$20))</f>
        <v>20</v>
      </c>
      <c r="P3245" s="7">
        <f t="shared" si="205"/>
        <v>17</v>
      </c>
    </row>
    <row r="3246" spans="1:16" ht="15.75" customHeight="1" x14ac:dyDescent="0.15">
      <c r="A3246" s="13">
        <v>44000</v>
      </c>
      <c r="B3246" s="19" t="s">
        <v>5362</v>
      </c>
      <c r="C3246" s="7" t="s">
        <v>665</v>
      </c>
      <c r="D3246" s="14">
        <v>14</v>
      </c>
      <c r="E3246" s="14" t="str">
        <f>_xlfn.XLOOKUP(D3246,'Meal Info'!$A$4:$A$19,'Meal Info'!$B$4:$B$19)</f>
        <v>Red meat</v>
      </c>
      <c r="F3246" s="14" t="str">
        <f>_xlfn.XLOOKUP(D3246,'Meal Info'!$A$4:$A$19,'Meal Info'!$C$4:$C$19)</f>
        <v>Pete</v>
      </c>
      <c r="G3246" s="7">
        <v>99.14</v>
      </c>
      <c r="H3246" s="7">
        <f t="shared" si="206"/>
        <v>9.9140000000000015</v>
      </c>
      <c r="I3246" s="7">
        <f t="shared" si="207"/>
        <v>109.054</v>
      </c>
      <c r="J3246" s="7">
        <v>0.18</v>
      </c>
      <c r="K3246" s="7">
        <f t="shared" si="204"/>
        <v>17.845199999999998</v>
      </c>
      <c r="L3246" s="7" t="s">
        <v>28</v>
      </c>
      <c r="M3246" s="7">
        <v>10</v>
      </c>
      <c r="N3246" s="7">
        <f>INDEX('Delivery Distances'!$B$6:$K$20,MATCH('Sales Summary_working sheet'!L3246,'Delivery Distances'!$A$6:$A$20,0),MATCH('Sales Summary_working sheet'!M3246,'Delivery Distances'!$B$5:$K$5,0))</f>
        <v>18</v>
      </c>
      <c r="O3246" s="7" cm="1">
        <f t="array" ref="O3246">_xlfn.XLOOKUP(L3246,'Delivery Distances'!$A$6:$A$20,_xlfn.XLOOKUP('Sales Summary_working sheet'!M3246,'Delivery Distances'!$B$5:$K$5,'Delivery Distances'!$B$6:$K$20))</f>
        <v>18</v>
      </c>
      <c r="P3246" s="7">
        <f t="shared" si="205"/>
        <v>16</v>
      </c>
    </row>
    <row r="3247" spans="1:16" ht="15.75" customHeight="1" x14ac:dyDescent="0.15">
      <c r="A3247" s="13">
        <v>44000</v>
      </c>
      <c r="B3247" s="19" t="s">
        <v>5362</v>
      </c>
      <c r="C3247" s="7" t="s">
        <v>1466</v>
      </c>
      <c r="D3247" s="14">
        <v>1</v>
      </c>
      <c r="E3247" s="14" t="str">
        <f>_xlfn.XLOOKUP(D3247,'Meal Info'!$A$4:$A$19,'Meal Info'!$B$4:$B$19)</f>
        <v>Salad</v>
      </c>
      <c r="F3247" s="14" t="str">
        <f>_xlfn.XLOOKUP(D3247,'Meal Info'!$A$4:$A$19,'Meal Info'!$C$4:$C$19)</f>
        <v>Pete</v>
      </c>
      <c r="G3247" s="7">
        <v>88.85</v>
      </c>
      <c r="H3247" s="7">
        <f t="shared" si="206"/>
        <v>8.8849999999999998</v>
      </c>
      <c r="I3247" s="7">
        <f t="shared" si="207"/>
        <v>97.734999999999999</v>
      </c>
      <c r="J3247" s="7">
        <v>0.11</v>
      </c>
      <c r="K3247" s="7">
        <f t="shared" si="204"/>
        <v>9.7735000000000003</v>
      </c>
      <c r="L3247" s="7" t="s">
        <v>27</v>
      </c>
      <c r="M3247" s="7">
        <v>8</v>
      </c>
      <c r="N3247" s="7">
        <f>INDEX('Delivery Distances'!$B$6:$K$20,MATCH('Sales Summary_working sheet'!L3247,'Delivery Distances'!$A$6:$A$20,0),MATCH('Sales Summary_working sheet'!M3247,'Delivery Distances'!$B$5:$K$5,0))</f>
        <v>8</v>
      </c>
      <c r="O3247" s="7" cm="1">
        <f t="array" ref="O3247">_xlfn.XLOOKUP(L3247,'Delivery Distances'!$A$6:$A$20,_xlfn.XLOOKUP('Sales Summary_working sheet'!M3247,'Delivery Distances'!$B$5:$K$5,'Delivery Distances'!$B$6:$K$20))</f>
        <v>8</v>
      </c>
      <c r="P3247" s="7">
        <f t="shared" si="205"/>
        <v>11</v>
      </c>
    </row>
    <row r="3248" spans="1:16" ht="15.75" customHeight="1" x14ac:dyDescent="0.15">
      <c r="A3248" s="13">
        <v>44000</v>
      </c>
      <c r="B3248" s="19" t="s">
        <v>5362</v>
      </c>
      <c r="C3248" s="7" t="s">
        <v>4921</v>
      </c>
      <c r="D3248" s="14">
        <v>14</v>
      </c>
      <c r="E3248" s="14" t="str">
        <f>_xlfn.XLOOKUP(D3248,'Meal Info'!$A$4:$A$19,'Meal Info'!$B$4:$B$19)</f>
        <v>Red meat</v>
      </c>
      <c r="F3248" s="14" t="str">
        <f>_xlfn.XLOOKUP(D3248,'Meal Info'!$A$4:$A$19,'Meal Info'!$C$4:$C$19)</f>
        <v>Pete</v>
      </c>
      <c r="G3248" s="7">
        <v>20.74</v>
      </c>
      <c r="H3248" s="7">
        <f t="shared" si="206"/>
        <v>2.0739999999999998</v>
      </c>
      <c r="I3248" s="7">
        <f t="shared" si="207"/>
        <v>22.814</v>
      </c>
      <c r="J3248" s="7">
        <v>0.33</v>
      </c>
      <c r="K3248" s="7">
        <f t="shared" si="204"/>
        <v>6.8441999999999998</v>
      </c>
      <c r="L3248" s="7" t="s">
        <v>28</v>
      </c>
      <c r="M3248" s="7">
        <v>7</v>
      </c>
      <c r="N3248" s="7">
        <f>INDEX('Delivery Distances'!$B$6:$K$20,MATCH('Sales Summary_working sheet'!L3248,'Delivery Distances'!$A$6:$A$20,0),MATCH('Sales Summary_working sheet'!M3248,'Delivery Distances'!$B$5:$K$5,0))</f>
        <v>3</v>
      </c>
      <c r="O3248" s="7" cm="1">
        <f t="array" ref="O3248">_xlfn.XLOOKUP(L3248,'Delivery Distances'!$A$6:$A$20,_xlfn.XLOOKUP('Sales Summary_working sheet'!M3248,'Delivery Distances'!$B$5:$K$5,'Delivery Distances'!$B$6:$K$20))</f>
        <v>3</v>
      </c>
      <c r="P3248" s="7">
        <f t="shared" si="205"/>
        <v>7</v>
      </c>
    </row>
    <row r="3249" spans="1:16" ht="15.75" customHeight="1" x14ac:dyDescent="0.15">
      <c r="A3249" s="13">
        <v>44000</v>
      </c>
      <c r="B3249" s="19" t="s">
        <v>5362</v>
      </c>
      <c r="C3249" s="7" t="s">
        <v>1635</v>
      </c>
      <c r="D3249" s="14">
        <v>3</v>
      </c>
      <c r="E3249" s="14" t="str">
        <f>_xlfn.XLOOKUP(D3249,'Meal Info'!$A$4:$A$19,'Meal Info'!$B$4:$B$19)</f>
        <v>Fruits</v>
      </c>
      <c r="F3249" s="14" t="str">
        <f>_xlfn.XLOOKUP(D3249,'Meal Info'!$A$4:$A$19,'Meal Info'!$C$4:$C$19)</f>
        <v>Pete</v>
      </c>
      <c r="G3249" s="7">
        <v>40.57</v>
      </c>
      <c r="H3249" s="7">
        <f t="shared" si="206"/>
        <v>4.0570000000000004</v>
      </c>
      <c r="I3249" s="7">
        <f t="shared" si="207"/>
        <v>44.627000000000002</v>
      </c>
      <c r="J3249" s="7">
        <v>0.23</v>
      </c>
      <c r="K3249" s="7">
        <f t="shared" si="204"/>
        <v>9.3311000000000011</v>
      </c>
      <c r="L3249" s="7" t="s">
        <v>5076</v>
      </c>
      <c r="M3249" s="7">
        <v>2</v>
      </c>
      <c r="N3249" s="7">
        <f>INDEX('Delivery Distances'!$B$6:$K$20,MATCH('Sales Summary_working sheet'!L3249,'Delivery Distances'!$A$6:$A$20,0),MATCH('Sales Summary_working sheet'!M3249,'Delivery Distances'!$B$5:$K$5,0))</f>
        <v>11</v>
      </c>
      <c r="O3249" s="7" cm="1">
        <f t="array" ref="O3249">_xlfn.XLOOKUP(L3249,'Delivery Distances'!$A$6:$A$20,_xlfn.XLOOKUP('Sales Summary_working sheet'!M3249,'Delivery Distances'!$B$5:$K$5,'Delivery Distances'!$B$6:$K$20))</f>
        <v>11</v>
      </c>
      <c r="P3249" s="7">
        <f t="shared" si="205"/>
        <v>12.5</v>
      </c>
    </row>
    <row r="3250" spans="1:16" ht="15.75" customHeight="1" x14ac:dyDescent="0.15">
      <c r="A3250" s="13">
        <v>44000</v>
      </c>
      <c r="B3250" s="19" t="s">
        <v>5362</v>
      </c>
      <c r="C3250" s="7" t="s">
        <v>1082</v>
      </c>
      <c r="D3250" s="14">
        <v>1</v>
      </c>
      <c r="E3250" s="14" t="str">
        <f>_xlfn.XLOOKUP(D3250,'Meal Info'!$A$4:$A$19,'Meal Info'!$B$4:$B$19)</f>
        <v>Salad</v>
      </c>
      <c r="F3250" s="14" t="str">
        <f>_xlfn.XLOOKUP(D3250,'Meal Info'!$A$4:$A$19,'Meal Info'!$C$4:$C$19)</f>
        <v>Pete</v>
      </c>
      <c r="G3250" s="7">
        <v>15.99</v>
      </c>
      <c r="H3250" s="7">
        <f t="shared" si="206"/>
        <v>1.5990000000000002</v>
      </c>
      <c r="I3250" s="7">
        <f t="shared" si="207"/>
        <v>17.588999999999999</v>
      </c>
      <c r="J3250" s="7">
        <v>0.36</v>
      </c>
      <c r="K3250" s="7">
        <f t="shared" si="204"/>
        <v>5.7564000000000002</v>
      </c>
      <c r="L3250" s="7" t="s">
        <v>31</v>
      </c>
      <c r="M3250" s="7">
        <v>2</v>
      </c>
      <c r="N3250" s="7">
        <f>INDEX('Delivery Distances'!$B$6:$K$20,MATCH('Sales Summary_working sheet'!L3250,'Delivery Distances'!$A$6:$A$20,0),MATCH('Sales Summary_working sheet'!M3250,'Delivery Distances'!$B$5:$K$5,0))</f>
        <v>14</v>
      </c>
      <c r="O3250" s="7" cm="1">
        <f t="array" ref="O3250">_xlfn.XLOOKUP(L3250,'Delivery Distances'!$A$6:$A$20,_xlfn.XLOOKUP('Sales Summary_working sheet'!M3250,'Delivery Distances'!$B$5:$K$5,'Delivery Distances'!$B$6:$K$20))</f>
        <v>14</v>
      </c>
      <c r="P3250" s="7">
        <f t="shared" si="205"/>
        <v>14</v>
      </c>
    </row>
    <row r="3251" spans="1:16" ht="15.75" customHeight="1" x14ac:dyDescent="0.15">
      <c r="A3251" s="13">
        <v>44000</v>
      </c>
      <c r="B3251" s="19" t="s">
        <v>5362</v>
      </c>
      <c r="C3251" s="7" t="s">
        <v>4325</v>
      </c>
      <c r="D3251" s="14">
        <v>13</v>
      </c>
      <c r="E3251" s="14" t="str">
        <f>_xlfn.XLOOKUP(D3251,'Meal Info'!$A$4:$A$19,'Meal Info'!$B$4:$B$19)</f>
        <v>Breakfast</v>
      </c>
      <c r="F3251" s="14" t="str">
        <f>_xlfn.XLOOKUP(D3251,'Meal Info'!$A$4:$A$19,'Meal Info'!$C$4:$C$19)</f>
        <v>Pete</v>
      </c>
      <c r="G3251" s="7">
        <v>80.819999999999993</v>
      </c>
      <c r="H3251" s="7">
        <f t="shared" si="206"/>
        <v>8.081999999999999</v>
      </c>
      <c r="I3251" s="7">
        <f t="shared" si="207"/>
        <v>88.901999999999987</v>
      </c>
      <c r="J3251" s="7">
        <v>0.36</v>
      </c>
      <c r="K3251" s="7">
        <f t="shared" si="204"/>
        <v>29.095199999999995</v>
      </c>
      <c r="L3251" s="7" t="s">
        <v>5075</v>
      </c>
      <c r="M3251" s="7">
        <v>10</v>
      </c>
      <c r="N3251" s="7">
        <f>INDEX('Delivery Distances'!$B$6:$K$20,MATCH('Sales Summary_working sheet'!L3251,'Delivery Distances'!$A$6:$A$20,0),MATCH('Sales Summary_working sheet'!M3251,'Delivery Distances'!$B$5:$K$5,0))</f>
        <v>14</v>
      </c>
      <c r="O3251" s="7" cm="1">
        <f t="array" ref="O3251">_xlfn.XLOOKUP(L3251,'Delivery Distances'!$A$6:$A$20,_xlfn.XLOOKUP('Sales Summary_working sheet'!M3251,'Delivery Distances'!$B$5:$K$5,'Delivery Distances'!$B$6:$K$20))</f>
        <v>14</v>
      </c>
      <c r="P3251" s="7">
        <f t="shared" si="205"/>
        <v>14</v>
      </c>
    </row>
    <row r="3252" spans="1:16" ht="15.75" customHeight="1" x14ac:dyDescent="0.15">
      <c r="A3252" s="13">
        <v>44001</v>
      </c>
      <c r="B3252" s="19" t="s">
        <v>5354</v>
      </c>
      <c r="C3252" s="7" t="s">
        <v>1963</v>
      </c>
      <c r="D3252" s="14">
        <v>13</v>
      </c>
      <c r="E3252" s="14" t="str">
        <f>_xlfn.XLOOKUP(D3252,'Meal Info'!$A$4:$A$19,'Meal Info'!$B$4:$B$19)</f>
        <v>Breakfast</v>
      </c>
      <c r="F3252" s="14" t="str">
        <f>_xlfn.XLOOKUP(D3252,'Meal Info'!$A$4:$A$19,'Meal Info'!$C$4:$C$19)</f>
        <v>Pete</v>
      </c>
      <c r="G3252" s="7">
        <v>78.150000000000006</v>
      </c>
      <c r="H3252" s="7">
        <f t="shared" si="206"/>
        <v>7.8150000000000013</v>
      </c>
      <c r="I3252" s="7">
        <f t="shared" si="207"/>
        <v>85.965000000000003</v>
      </c>
      <c r="J3252" s="7">
        <v>0.26</v>
      </c>
      <c r="K3252" s="7">
        <f t="shared" si="204"/>
        <v>20.319000000000003</v>
      </c>
      <c r="L3252" s="7" t="s">
        <v>29</v>
      </c>
      <c r="M3252" s="7">
        <v>1</v>
      </c>
      <c r="N3252" s="7">
        <f>INDEX('Delivery Distances'!$B$6:$K$20,MATCH('Sales Summary_working sheet'!L3252,'Delivery Distances'!$A$6:$A$20,0),MATCH('Sales Summary_working sheet'!M3252,'Delivery Distances'!$B$5:$K$5,0))</f>
        <v>6</v>
      </c>
      <c r="O3252" s="7" cm="1">
        <f t="array" ref="O3252">_xlfn.XLOOKUP(L3252,'Delivery Distances'!$A$6:$A$20,_xlfn.XLOOKUP('Sales Summary_working sheet'!M3252,'Delivery Distances'!$B$5:$K$5,'Delivery Distances'!$B$6:$K$20))</f>
        <v>6</v>
      </c>
      <c r="P3252" s="7">
        <f t="shared" si="205"/>
        <v>10</v>
      </c>
    </row>
    <row r="3253" spans="1:16" ht="15.75" customHeight="1" x14ac:dyDescent="0.15">
      <c r="A3253" s="13">
        <v>44001</v>
      </c>
      <c r="B3253" s="19" t="s">
        <v>5354</v>
      </c>
      <c r="C3253" s="7" t="s">
        <v>3964</v>
      </c>
      <c r="D3253" s="14">
        <v>14</v>
      </c>
      <c r="E3253" s="14" t="str">
        <f>_xlfn.XLOOKUP(D3253,'Meal Info'!$A$4:$A$19,'Meal Info'!$B$4:$B$19)</f>
        <v>Red meat</v>
      </c>
      <c r="F3253" s="14" t="str">
        <f>_xlfn.XLOOKUP(D3253,'Meal Info'!$A$4:$A$19,'Meal Info'!$C$4:$C$19)</f>
        <v>Pete</v>
      </c>
      <c r="G3253" s="7">
        <v>95.65</v>
      </c>
      <c r="H3253" s="7">
        <f t="shared" si="206"/>
        <v>9.5650000000000013</v>
      </c>
      <c r="I3253" s="7">
        <f t="shared" si="207"/>
        <v>105.215</v>
      </c>
      <c r="J3253" s="7">
        <v>0.1</v>
      </c>
      <c r="K3253" s="7">
        <f t="shared" si="204"/>
        <v>9.5650000000000013</v>
      </c>
      <c r="L3253" s="7" t="s">
        <v>5080</v>
      </c>
      <c r="M3253" s="7">
        <v>9</v>
      </c>
      <c r="N3253" s="7">
        <f>INDEX('Delivery Distances'!$B$6:$K$20,MATCH('Sales Summary_working sheet'!L3253,'Delivery Distances'!$A$6:$A$20,0),MATCH('Sales Summary_working sheet'!M3253,'Delivery Distances'!$B$5:$K$5,0))</f>
        <v>4</v>
      </c>
      <c r="O3253" s="7" cm="1">
        <f t="array" ref="O3253">_xlfn.XLOOKUP(L3253,'Delivery Distances'!$A$6:$A$20,_xlfn.XLOOKUP('Sales Summary_working sheet'!M3253,'Delivery Distances'!$B$5:$K$5,'Delivery Distances'!$B$6:$K$20))</f>
        <v>4</v>
      </c>
      <c r="P3253" s="7">
        <f t="shared" si="205"/>
        <v>8</v>
      </c>
    </row>
    <row r="3254" spans="1:16" ht="15.75" customHeight="1" x14ac:dyDescent="0.15">
      <c r="A3254" s="13">
        <v>44001</v>
      </c>
      <c r="B3254" s="19" t="s">
        <v>5354</v>
      </c>
      <c r="C3254" s="7" t="s">
        <v>2370</v>
      </c>
      <c r="D3254" s="14">
        <v>1</v>
      </c>
      <c r="E3254" s="14" t="str">
        <f>_xlfn.XLOOKUP(D3254,'Meal Info'!$A$4:$A$19,'Meal Info'!$B$4:$B$19)</f>
        <v>Salad</v>
      </c>
      <c r="F3254" s="14" t="str">
        <f>_xlfn.XLOOKUP(D3254,'Meal Info'!$A$4:$A$19,'Meal Info'!$C$4:$C$19)</f>
        <v>Pete</v>
      </c>
      <c r="G3254" s="7">
        <v>18.29</v>
      </c>
      <c r="H3254" s="7">
        <f t="shared" si="206"/>
        <v>1.829</v>
      </c>
      <c r="I3254" s="7">
        <f t="shared" si="207"/>
        <v>20.119</v>
      </c>
      <c r="J3254" s="7">
        <v>0.22</v>
      </c>
      <c r="K3254" s="7">
        <f t="shared" si="204"/>
        <v>4.0237999999999996</v>
      </c>
      <c r="L3254" s="7" t="s">
        <v>5080</v>
      </c>
      <c r="M3254" s="7">
        <v>2</v>
      </c>
      <c r="N3254" s="7">
        <f>INDEX('Delivery Distances'!$B$6:$K$20,MATCH('Sales Summary_working sheet'!L3254,'Delivery Distances'!$A$6:$A$20,0),MATCH('Sales Summary_working sheet'!M3254,'Delivery Distances'!$B$5:$K$5,0))</f>
        <v>1</v>
      </c>
      <c r="O3254" s="7" cm="1">
        <f t="array" ref="O3254">_xlfn.XLOOKUP(L3254,'Delivery Distances'!$A$6:$A$20,_xlfn.XLOOKUP('Sales Summary_working sheet'!M3254,'Delivery Distances'!$B$5:$K$5,'Delivery Distances'!$B$6:$K$20))</f>
        <v>1</v>
      </c>
      <c r="P3254" s="7">
        <f t="shared" si="205"/>
        <v>3</v>
      </c>
    </row>
    <row r="3255" spans="1:16" ht="15.75" customHeight="1" x14ac:dyDescent="0.15">
      <c r="A3255" s="13">
        <v>44001</v>
      </c>
      <c r="B3255" s="19" t="s">
        <v>5354</v>
      </c>
      <c r="C3255" s="7" t="s">
        <v>1795</v>
      </c>
      <c r="D3255" s="14">
        <v>14</v>
      </c>
      <c r="E3255" s="14" t="str">
        <f>_xlfn.XLOOKUP(D3255,'Meal Info'!$A$4:$A$19,'Meal Info'!$B$4:$B$19)</f>
        <v>Red meat</v>
      </c>
      <c r="F3255" s="14" t="str">
        <f>_xlfn.XLOOKUP(D3255,'Meal Info'!$A$4:$A$19,'Meal Info'!$C$4:$C$19)</f>
        <v>Pete</v>
      </c>
      <c r="G3255" s="7">
        <v>20.18</v>
      </c>
      <c r="H3255" s="7">
        <f t="shared" si="206"/>
        <v>2.0180000000000002</v>
      </c>
      <c r="I3255" s="7">
        <f t="shared" si="207"/>
        <v>22.198</v>
      </c>
      <c r="J3255" s="7">
        <v>0.17</v>
      </c>
      <c r="K3255" s="7">
        <f t="shared" si="204"/>
        <v>3.4306000000000001</v>
      </c>
      <c r="L3255" s="7" t="s">
        <v>5080</v>
      </c>
      <c r="M3255" s="7">
        <v>9</v>
      </c>
      <c r="N3255" s="7">
        <f>INDEX('Delivery Distances'!$B$6:$K$20,MATCH('Sales Summary_working sheet'!L3255,'Delivery Distances'!$A$6:$A$20,0),MATCH('Sales Summary_working sheet'!M3255,'Delivery Distances'!$B$5:$K$5,0))</f>
        <v>4</v>
      </c>
      <c r="O3255" s="7" cm="1">
        <f t="array" ref="O3255">_xlfn.XLOOKUP(L3255,'Delivery Distances'!$A$6:$A$20,_xlfn.XLOOKUP('Sales Summary_working sheet'!M3255,'Delivery Distances'!$B$5:$K$5,'Delivery Distances'!$B$6:$K$20))</f>
        <v>4</v>
      </c>
      <c r="P3255" s="7">
        <f t="shared" si="205"/>
        <v>8</v>
      </c>
    </row>
    <row r="3256" spans="1:16" ht="15.75" customHeight="1" x14ac:dyDescent="0.15">
      <c r="A3256" s="13">
        <v>44001</v>
      </c>
      <c r="B3256" s="19" t="s">
        <v>5354</v>
      </c>
      <c r="C3256" s="7" t="s">
        <v>1741</v>
      </c>
      <c r="D3256" s="14">
        <v>3</v>
      </c>
      <c r="E3256" s="14" t="str">
        <f>_xlfn.XLOOKUP(D3256,'Meal Info'!$A$4:$A$19,'Meal Info'!$B$4:$B$19)</f>
        <v>Fruits</v>
      </c>
      <c r="F3256" s="14" t="str">
        <f>_xlfn.XLOOKUP(D3256,'Meal Info'!$A$4:$A$19,'Meal Info'!$C$4:$C$19)</f>
        <v>Pete</v>
      </c>
      <c r="G3256" s="7">
        <v>72.180000000000007</v>
      </c>
      <c r="H3256" s="7">
        <f t="shared" si="206"/>
        <v>7.2180000000000009</v>
      </c>
      <c r="I3256" s="7">
        <f t="shared" si="207"/>
        <v>79.39800000000001</v>
      </c>
      <c r="J3256" s="7">
        <v>0.28999999999999998</v>
      </c>
      <c r="K3256" s="7">
        <f t="shared" si="204"/>
        <v>20.932200000000002</v>
      </c>
      <c r="L3256" s="7" t="s">
        <v>5083</v>
      </c>
      <c r="M3256" s="7">
        <v>10</v>
      </c>
      <c r="N3256" s="7">
        <f>INDEX('Delivery Distances'!$B$6:$K$20,MATCH('Sales Summary_working sheet'!L3256,'Delivery Distances'!$A$6:$A$20,0),MATCH('Sales Summary_working sheet'!M3256,'Delivery Distances'!$B$5:$K$5,0))</f>
        <v>2</v>
      </c>
      <c r="O3256" s="7" cm="1">
        <f t="array" ref="O3256">_xlfn.XLOOKUP(L3256,'Delivery Distances'!$A$6:$A$20,_xlfn.XLOOKUP('Sales Summary_working sheet'!M3256,'Delivery Distances'!$B$5:$K$5,'Delivery Distances'!$B$6:$K$20))</f>
        <v>2</v>
      </c>
      <c r="P3256" s="7">
        <f t="shared" si="205"/>
        <v>6</v>
      </c>
    </row>
    <row r="3257" spans="1:16" ht="15.75" customHeight="1" x14ac:dyDescent="0.15">
      <c r="A3257" s="13">
        <v>44001</v>
      </c>
      <c r="B3257" s="19" t="s">
        <v>5354</v>
      </c>
      <c r="C3257" s="7" t="s">
        <v>3644</v>
      </c>
      <c r="D3257" s="14">
        <v>1</v>
      </c>
      <c r="E3257" s="14" t="str">
        <f>_xlfn.XLOOKUP(D3257,'Meal Info'!$A$4:$A$19,'Meal Info'!$B$4:$B$19)</f>
        <v>Salad</v>
      </c>
      <c r="F3257" s="14" t="str">
        <f>_xlfn.XLOOKUP(D3257,'Meal Info'!$A$4:$A$19,'Meal Info'!$C$4:$C$19)</f>
        <v>Pete</v>
      </c>
      <c r="G3257" s="7">
        <v>29.84</v>
      </c>
      <c r="H3257" s="7">
        <f t="shared" si="206"/>
        <v>2.984</v>
      </c>
      <c r="I3257" s="7">
        <f t="shared" si="207"/>
        <v>32.823999999999998</v>
      </c>
      <c r="J3257" s="7">
        <v>0.22</v>
      </c>
      <c r="K3257" s="7">
        <f t="shared" si="204"/>
        <v>6.5648</v>
      </c>
      <c r="L3257" s="7" t="s">
        <v>5080</v>
      </c>
      <c r="M3257" s="7">
        <v>3</v>
      </c>
      <c r="N3257" s="7">
        <f>INDEX('Delivery Distances'!$B$6:$K$20,MATCH('Sales Summary_working sheet'!L3257,'Delivery Distances'!$A$6:$A$20,0),MATCH('Sales Summary_working sheet'!M3257,'Delivery Distances'!$B$5:$K$5,0))</f>
        <v>5</v>
      </c>
      <c r="O3257" s="7" cm="1">
        <f t="array" ref="O3257">_xlfn.XLOOKUP(L3257,'Delivery Distances'!$A$6:$A$20,_xlfn.XLOOKUP('Sales Summary_working sheet'!M3257,'Delivery Distances'!$B$5:$K$5,'Delivery Distances'!$B$6:$K$20))</f>
        <v>5</v>
      </c>
      <c r="P3257" s="7">
        <f t="shared" si="205"/>
        <v>9</v>
      </c>
    </row>
    <row r="3258" spans="1:16" ht="15.75" customHeight="1" x14ac:dyDescent="0.15">
      <c r="A3258" s="13">
        <v>44001</v>
      </c>
      <c r="B3258" s="19" t="s">
        <v>5354</v>
      </c>
      <c r="C3258" s="7" t="s">
        <v>941</v>
      </c>
      <c r="D3258" s="14">
        <v>1</v>
      </c>
      <c r="E3258" s="14" t="str">
        <f>_xlfn.XLOOKUP(D3258,'Meal Info'!$A$4:$A$19,'Meal Info'!$B$4:$B$19)</f>
        <v>Salad</v>
      </c>
      <c r="F3258" s="14" t="str">
        <f>_xlfn.XLOOKUP(D3258,'Meal Info'!$A$4:$A$19,'Meal Info'!$C$4:$C$19)</f>
        <v>Pete</v>
      </c>
      <c r="G3258" s="7">
        <v>88.64</v>
      </c>
      <c r="H3258" s="7">
        <f t="shared" si="206"/>
        <v>8.8640000000000008</v>
      </c>
      <c r="I3258" s="7">
        <f t="shared" si="207"/>
        <v>97.504000000000005</v>
      </c>
      <c r="J3258" s="7">
        <v>0.08</v>
      </c>
      <c r="K3258" s="7">
        <f t="shared" si="204"/>
        <v>7.0912000000000006</v>
      </c>
      <c r="L3258" s="7" t="s">
        <v>28</v>
      </c>
      <c r="M3258" s="7">
        <v>6</v>
      </c>
      <c r="N3258" s="7">
        <f>INDEX('Delivery Distances'!$B$6:$K$20,MATCH('Sales Summary_working sheet'!L3258,'Delivery Distances'!$A$6:$A$20,0),MATCH('Sales Summary_working sheet'!M3258,'Delivery Distances'!$B$5:$K$5,0))</f>
        <v>6</v>
      </c>
      <c r="O3258" s="7" cm="1">
        <f t="array" ref="O3258">_xlfn.XLOOKUP(L3258,'Delivery Distances'!$A$6:$A$20,_xlfn.XLOOKUP('Sales Summary_working sheet'!M3258,'Delivery Distances'!$B$5:$K$5,'Delivery Distances'!$B$6:$K$20))</f>
        <v>6</v>
      </c>
      <c r="P3258" s="7">
        <f t="shared" si="205"/>
        <v>10</v>
      </c>
    </row>
    <row r="3259" spans="1:16" ht="15.75" customHeight="1" x14ac:dyDescent="0.15">
      <c r="A3259" s="13">
        <v>44001</v>
      </c>
      <c r="B3259" s="19" t="s">
        <v>5354</v>
      </c>
      <c r="C3259" s="7" t="s">
        <v>2261</v>
      </c>
      <c r="D3259" s="14">
        <v>13</v>
      </c>
      <c r="E3259" s="14" t="str">
        <f>_xlfn.XLOOKUP(D3259,'Meal Info'!$A$4:$A$19,'Meal Info'!$B$4:$B$19)</f>
        <v>Breakfast</v>
      </c>
      <c r="F3259" s="14" t="str">
        <f>_xlfn.XLOOKUP(D3259,'Meal Info'!$A$4:$A$19,'Meal Info'!$C$4:$C$19)</f>
        <v>Pete</v>
      </c>
      <c r="G3259" s="7">
        <v>82.03</v>
      </c>
      <c r="H3259" s="7">
        <f t="shared" si="206"/>
        <v>8.2030000000000012</v>
      </c>
      <c r="I3259" s="7">
        <f t="shared" si="207"/>
        <v>90.233000000000004</v>
      </c>
      <c r="J3259" s="7">
        <v>0.18</v>
      </c>
      <c r="K3259" s="7">
        <f t="shared" si="204"/>
        <v>14.7654</v>
      </c>
      <c r="L3259" s="7" t="s">
        <v>26</v>
      </c>
      <c r="M3259" s="7">
        <v>5</v>
      </c>
      <c r="N3259" s="7">
        <f>INDEX('Delivery Distances'!$B$6:$K$20,MATCH('Sales Summary_working sheet'!L3259,'Delivery Distances'!$A$6:$A$20,0),MATCH('Sales Summary_working sheet'!M3259,'Delivery Distances'!$B$5:$K$5,0))</f>
        <v>16</v>
      </c>
      <c r="O3259" s="7" cm="1">
        <f t="array" ref="O3259">_xlfn.XLOOKUP(L3259,'Delivery Distances'!$A$6:$A$20,_xlfn.XLOOKUP('Sales Summary_working sheet'!M3259,'Delivery Distances'!$B$5:$K$5,'Delivery Distances'!$B$6:$K$20))</f>
        <v>16</v>
      </c>
      <c r="P3259" s="7">
        <f t="shared" si="205"/>
        <v>15</v>
      </c>
    </row>
    <row r="3260" spans="1:16" ht="15.75" customHeight="1" x14ac:dyDescent="0.15">
      <c r="A3260" s="13">
        <v>44001</v>
      </c>
      <c r="B3260" s="19" t="s">
        <v>5354</v>
      </c>
      <c r="C3260" s="7" t="s">
        <v>2567</v>
      </c>
      <c r="D3260" s="14">
        <v>3</v>
      </c>
      <c r="E3260" s="14" t="str">
        <f>_xlfn.XLOOKUP(D3260,'Meal Info'!$A$4:$A$19,'Meal Info'!$B$4:$B$19)</f>
        <v>Fruits</v>
      </c>
      <c r="F3260" s="14" t="str">
        <f>_xlfn.XLOOKUP(D3260,'Meal Info'!$A$4:$A$19,'Meal Info'!$C$4:$C$19)</f>
        <v>Pete</v>
      </c>
      <c r="G3260" s="7">
        <v>45.56</v>
      </c>
      <c r="H3260" s="7">
        <f t="shared" si="206"/>
        <v>4.556</v>
      </c>
      <c r="I3260" s="7">
        <f t="shared" si="207"/>
        <v>50.116</v>
      </c>
      <c r="J3260" s="7">
        <v>0.18</v>
      </c>
      <c r="K3260" s="7">
        <f t="shared" si="204"/>
        <v>8.200800000000001</v>
      </c>
      <c r="L3260" s="7" t="s">
        <v>5077</v>
      </c>
      <c r="M3260" s="7">
        <v>10</v>
      </c>
      <c r="N3260" s="7">
        <f>INDEX('Delivery Distances'!$B$6:$K$20,MATCH('Sales Summary_working sheet'!L3260,'Delivery Distances'!$A$6:$A$20,0),MATCH('Sales Summary_working sheet'!M3260,'Delivery Distances'!$B$5:$K$5,0))</f>
        <v>6</v>
      </c>
      <c r="O3260" s="7" cm="1">
        <f t="array" ref="O3260">_xlfn.XLOOKUP(L3260,'Delivery Distances'!$A$6:$A$20,_xlfn.XLOOKUP('Sales Summary_working sheet'!M3260,'Delivery Distances'!$B$5:$K$5,'Delivery Distances'!$B$6:$K$20))</f>
        <v>6</v>
      </c>
      <c r="P3260" s="7">
        <f t="shared" si="205"/>
        <v>10</v>
      </c>
    </row>
    <row r="3261" spans="1:16" ht="15.75" customHeight="1" x14ac:dyDescent="0.15">
      <c r="A3261" s="13">
        <v>44001</v>
      </c>
      <c r="B3261" s="19" t="s">
        <v>5354</v>
      </c>
      <c r="C3261" s="7" t="s">
        <v>1906</v>
      </c>
      <c r="D3261" s="14">
        <v>14</v>
      </c>
      <c r="E3261" s="14" t="str">
        <f>_xlfn.XLOOKUP(D3261,'Meal Info'!$A$4:$A$19,'Meal Info'!$B$4:$B$19)</f>
        <v>Red meat</v>
      </c>
      <c r="F3261" s="14" t="str">
        <f>_xlfn.XLOOKUP(D3261,'Meal Info'!$A$4:$A$19,'Meal Info'!$C$4:$C$19)</f>
        <v>Pete</v>
      </c>
      <c r="G3261" s="7">
        <v>50.31</v>
      </c>
      <c r="H3261" s="7">
        <f t="shared" si="206"/>
        <v>5.0310000000000006</v>
      </c>
      <c r="I3261" s="7">
        <f t="shared" si="207"/>
        <v>55.341000000000001</v>
      </c>
      <c r="J3261" s="7">
        <v>0.32</v>
      </c>
      <c r="K3261" s="7">
        <f t="shared" si="204"/>
        <v>16.0992</v>
      </c>
      <c r="L3261" s="7" t="s">
        <v>27</v>
      </c>
      <c r="M3261" s="7">
        <v>1</v>
      </c>
      <c r="N3261" s="7">
        <f>INDEX('Delivery Distances'!$B$6:$K$20,MATCH('Sales Summary_working sheet'!L3261,'Delivery Distances'!$A$6:$A$20,0),MATCH('Sales Summary_working sheet'!M3261,'Delivery Distances'!$B$5:$K$5,0))</f>
        <v>18</v>
      </c>
      <c r="O3261" s="7" cm="1">
        <f t="array" ref="O3261">_xlfn.XLOOKUP(L3261,'Delivery Distances'!$A$6:$A$20,_xlfn.XLOOKUP('Sales Summary_working sheet'!M3261,'Delivery Distances'!$B$5:$K$5,'Delivery Distances'!$B$6:$K$20))</f>
        <v>18</v>
      </c>
      <c r="P3261" s="7">
        <f t="shared" si="205"/>
        <v>16</v>
      </c>
    </row>
    <row r="3262" spans="1:16" ht="15.75" customHeight="1" x14ac:dyDescent="0.15">
      <c r="A3262" s="13">
        <v>44001</v>
      </c>
      <c r="B3262" s="19" t="s">
        <v>5354</v>
      </c>
      <c r="C3262" s="7" t="s">
        <v>470</v>
      </c>
      <c r="D3262" s="14">
        <v>14</v>
      </c>
      <c r="E3262" s="14" t="str">
        <f>_xlfn.XLOOKUP(D3262,'Meal Info'!$A$4:$A$19,'Meal Info'!$B$4:$B$19)</f>
        <v>Red meat</v>
      </c>
      <c r="F3262" s="14" t="str">
        <f>_xlfn.XLOOKUP(D3262,'Meal Info'!$A$4:$A$19,'Meal Info'!$C$4:$C$19)</f>
        <v>Pete</v>
      </c>
      <c r="G3262" s="7">
        <v>93.99</v>
      </c>
      <c r="H3262" s="7">
        <f t="shared" si="206"/>
        <v>9.3989999999999991</v>
      </c>
      <c r="I3262" s="7">
        <f t="shared" si="207"/>
        <v>103.389</v>
      </c>
      <c r="J3262" s="7">
        <v>0.33</v>
      </c>
      <c r="K3262" s="7">
        <f t="shared" si="204"/>
        <v>31.0167</v>
      </c>
      <c r="L3262" s="7" t="s">
        <v>5079</v>
      </c>
      <c r="M3262" s="7">
        <v>9</v>
      </c>
      <c r="N3262" s="7">
        <f>INDEX('Delivery Distances'!$B$6:$K$20,MATCH('Sales Summary_working sheet'!L3262,'Delivery Distances'!$A$6:$A$20,0),MATCH('Sales Summary_working sheet'!M3262,'Delivery Distances'!$B$5:$K$5,0))</f>
        <v>4</v>
      </c>
      <c r="O3262" s="7" cm="1">
        <f t="array" ref="O3262">_xlfn.XLOOKUP(L3262,'Delivery Distances'!$A$6:$A$20,_xlfn.XLOOKUP('Sales Summary_working sheet'!M3262,'Delivery Distances'!$B$5:$K$5,'Delivery Distances'!$B$6:$K$20))</f>
        <v>4</v>
      </c>
      <c r="P3262" s="7">
        <f t="shared" si="205"/>
        <v>8</v>
      </c>
    </row>
    <row r="3263" spans="1:16" ht="15.75" customHeight="1" x14ac:dyDescent="0.15">
      <c r="A3263" s="13">
        <v>44001</v>
      </c>
      <c r="B3263" s="19" t="s">
        <v>5354</v>
      </c>
      <c r="C3263" s="7" t="s">
        <v>1842</v>
      </c>
      <c r="D3263" s="14">
        <v>3</v>
      </c>
      <c r="E3263" s="14" t="str">
        <f>_xlfn.XLOOKUP(D3263,'Meal Info'!$A$4:$A$19,'Meal Info'!$B$4:$B$19)</f>
        <v>Fruits</v>
      </c>
      <c r="F3263" s="14" t="str">
        <f>_xlfn.XLOOKUP(D3263,'Meal Info'!$A$4:$A$19,'Meal Info'!$C$4:$C$19)</f>
        <v>Pete</v>
      </c>
      <c r="G3263" s="7">
        <v>5.01</v>
      </c>
      <c r="H3263" s="7">
        <f t="shared" si="206"/>
        <v>0.501</v>
      </c>
      <c r="I3263" s="7">
        <f t="shared" si="207"/>
        <v>5.5110000000000001</v>
      </c>
      <c r="J3263" s="7">
        <v>0.14000000000000001</v>
      </c>
      <c r="K3263" s="7">
        <f t="shared" si="204"/>
        <v>0.70140000000000002</v>
      </c>
      <c r="L3263" s="7" t="s">
        <v>5079</v>
      </c>
      <c r="M3263" s="7">
        <v>8</v>
      </c>
      <c r="N3263" s="7">
        <f>INDEX('Delivery Distances'!$B$6:$K$20,MATCH('Sales Summary_working sheet'!L3263,'Delivery Distances'!$A$6:$A$20,0),MATCH('Sales Summary_working sheet'!M3263,'Delivery Distances'!$B$5:$K$5,0))</f>
        <v>5</v>
      </c>
      <c r="O3263" s="7" cm="1">
        <f t="array" ref="O3263">_xlfn.XLOOKUP(L3263,'Delivery Distances'!$A$6:$A$20,_xlfn.XLOOKUP('Sales Summary_working sheet'!M3263,'Delivery Distances'!$B$5:$K$5,'Delivery Distances'!$B$6:$K$20))</f>
        <v>5</v>
      </c>
      <c r="P3263" s="7">
        <f t="shared" si="205"/>
        <v>9</v>
      </c>
    </row>
    <row r="3264" spans="1:16" ht="15.75" customHeight="1" x14ac:dyDescent="0.15">
      <c r="A3264" s="13">
        <v>44001</v>
      </c>
      <c r="B3264" s="19" t="s">
        <v>5354</v>
      </c>
      <c r="C3264" s="7" t="s">
        <v>221</v>
      </c>
      <c r="D3264" s="14">
        <v>13</v>
      </c>
      <c r="E3264" s="14" t="str">
        <f>_xlfn.XLOOKUP(D3264,'Meal Info'!$A$4:$A$19,'Meal Info'!$B$4:$B$19)</f>
        <v>Breakfast</v>
      </c>
      <c r="F3264" s="14" t="str">
        <f>_xlfn.XLOOKUP(D3264,'Meal Info'!$A$4:$A$19,'Meal Info'!$C$4:$C$19)</f>
        <v>Pete</v>
      </c>
      <c r="G3264" s="7">
        <v>23.82</v>
      </c>
      <c r="H3264" s="7">
        <f t="shared" si="206"/>
        <v>2.3820000000000001</v>
      </c>
      <c r="I3264" s="7">
        <f t="shared" si="207"/>
        <v>26.202000000000002</v>
      </c>
      <c r="J3264" s="7">
        <v>0.09</v>
      </c>
      <c r="K3264" s="7">
        <f t="shared" si="204"/>
        <v>2.1438000000000001</v>
      </c>
      <c r="L3264" s="7" t="s">
        <v>5083</v>
      </c>
      <c r="M3264" s="7">
        <v>8</v>
      </c>
      <c r="N3264" s="7">
        <f>INDEX('Delivery Distances'!$B$6:$K$20,MATCH('Sales Summary_working sheet'!L3264,'Delivery Distances'!$A$6:$A$20,0),MATCH('Sales Summary_working sheet'!M3264,'Delivery Distances'!$B$5:$K$5,0))</f>
        <v>3</v>
      </c>
      <c r="O3264" s="7" cm="1">
        <f t="array" ref="O3264">_xlfn.XLOOKUP(L3264,'Delivery Distances'!$A$6:$A$20,_xlfn.XLOOKUP('Sales Summary_working sheet'!M3264,'Delivery Distances'!$B$5:$K$5,'Delivery Distances'!$B$6:$K$20))</f>
        <v>3</v>
      </c>
      <c r="P3264" s="7">
        <f t="shared" si="205"/>
        <v>7</v>
      </c>
    </row>
    <row r="3265" spans="1:16" ht="15.75" customHeight="1" x14ac:dyDescent="0.15">
      <c r="A3265" s="13">
        <v>44001</v>
      </c>
      <c r="B3265" s="19" t="s">
        <v>5354</v>
      </c>
      <c r="C3265" s="7" t="s">
        <v>2176</v>
      </c>
      <c r="D3265" s="14">
        <v>13</v>
      </c>
      <c r="E3265" s="14" t="str">
        <f>_xlfn.XLOOKUP(D3265,'Meal Info'!$A$4:$A$19,'Meal Info'!$B$4:$B$19)</f>
        <v>Breakfast</v>
      </c>
      <c r="F3265" s="14" t="str">
        <f>_xlfn.XLOOKUP(D3265,'Meal Info'!$A$4:$A$19,'Meal Info'!$C$4:$C$19)</f>
        <v>Pete</v>
      </c>
      <c r="G3265" s="7">
        <v>6.44</v>
      </c>
      <c r="H3265" s="7">
        <f t="shared" si="206"/>
        <v>0.64400000000000013</v>
      </c>
      <c r="I3265" s="7">
        <f t="shared" si="207"/>
        <v>7.0840000000000005</v>
      </c>
      <c r="J3265" s="7">
        <v>0.23</v>
      </c>
      <c r="K3265" s="7">
        <f t="shared" si="204"/>
        <v>1.4812000000000001</v>
      </c>
      <c r="L3265" s="7" t="s">
        <v>26</v>
      </c>
      <c r="M3265" s="7">
        <v>2</v>
      </c>
      <c r="N3265" s="7">
        <f>INDEX('Delivery Distances'!$B$6:$K$20,MATCH('Sales Summary_working sheet'!L3265,'Delivery Distances'!$A$6:$A$20,0),MATCH('Sales Summary_working sheet'!M3265,'Delivery Distances'!$B$5:$K$5,0))</f>
        <v>2</v>
      </c>
      <c r="O3265" s="7" cm="1">
        <f t="array" ref="O3265">_xlfn.XLOOKUP(L3265,'Delivery Distances'!$A$6:$A$20,_xlfn.XLOOKUP('Sales Summary_working sheet'!M3265,'Delivery Distances'!$B$5:$K$5,'Delivery Distances'!$B$6:$K$20))</f>
        <v>2</v>
      </c>
      <c r="P3265" s="7">
        <f t="shared" si="205"/>
        <v>6</v>
      </c>
    </row>
    <row r="3266" spans="1:16" ht="15.75" customHeight="1" x14ac:dyDescent="0.15">
      <c r="A3266" s="13">
        <v>44001</v>
      </c>
      <c r="B3266" s="19" t="s">
        <v>5354</v>
      </c>
      <c r="C3266" s="7" t="s">
        <v>2625</v>
      </c>
      <c r="D3266" s="14">
        <v>1</v>
      </c>
      <c r="E3266" s="14" t="str">
        <f>_xlfn.XLOOKUP(D3266,'Meal Info'!$A$4:$A$19,'Meal Info'!$B$4:$B$19)</f>
        <v>Salad</v>
      </c>
      <c r="F3266" s="14" t="str">
        <f>_xlfn.XLOOKUP(D3266,'Meal Info'!$A$4:$A$19,'Meal Info'!$C$4:$C$19)</f>
        <v>Pete</v>
      </c>
      <c r="G3266" s="7">
        <v>20.6</v>
      </c>
      <c r="H3266" s="7">
        <f t="shared" si="206"/>
        <v>2.06</v>
      </c>
      <c r="I3266" s="7">
        <f t="shared" si="207"/>
        <v>22.66</v>
      </c>
      <c r="J3266" s="7">
        <v>0.03</v>
      </c>
      <c r="K3266" s="7">
        <f t="shared" si="204"/>
        <v>0.61799999999999999</v>
      </c>
      <c r="L3266" s="7" t="s">
        <v>30</v>
      </c>
      <c r="M3266" s="7">
        <v>2</v>
      </c>
      <c r="N3266" s="7">
        <f>INDEX('Delivery Distances'!$B$6:$K$20,MATCH('Sales Summary_working sheet'!L3266,'Delivery Distances'!$A$6:$A$20,0),MATCH('Sales Summary_working sheet'!M3266,'Delivery Distances'!$B$5:$K$5,0))</f>
        <v>12</v>
      </c>
      <c r="O3266" s="7" cm="1">
        <f t="array" ref="O3266">_xlfn.XLOOKUP(L3266,'Delivery Distances'!$A$6:$A$20,_xlfn.XLOOKUP('Sales Summary_working sheet'!M3266,'Delivery Distances'!$B$5:$K$5,'Delivery Distances'!$B$6:$K$20))</f>
        <v>12</v>
      </c>
      <c r="P3266" s="7">
        <f t="shared" si="205"/>
        <v>13</v>
      </c>
    </row>
    <row r="3267" spans="1:16" ht="15.75" customHeight="1" x14ac:dyDescent="0.15">
      <c r="A3267" s="13">
        <v>44001</v>
      </c>
      <c r="B3267" s="19" t="s">
        <v>5354</v>
      </c>
      <c r="C3267" s="7" t="s">
        <v>4977</v>
      </c>
      <c r="D3267" s="14">
        <v>3</v>
      </c>
      <c r="E3267" s="14" t="str">
        <f>_xlfn.XLOOKUP(D3267,'Meal Info'!$A$4:$A$19,'Meal Info'!$B$4:$B$19)</f>
        <v>Fruits</v>
      </c>
      <c r="F3267" s="14" t="str">
        <f>_xlfn.XLOOKUP(D3267,'Meal Info'!$A$4:$A$19,'Meal Info'!$C$4:$C$19)</f>
        <v>Pete</v>
      </c>
      <c r="G3267" s="7">
        <v>43.15</v>
      </c>
      <c r="H3267" s="7">
        <f t="shared" si="206"/>
        <v>4.3150000000000004</v>
      </c>
      <c r="I3267" s="7">
        <f t="shared" si="207"/>
        <v>47.464999999999996</v>
      </c>
      <c r="J3267" s="7">
        <v>0.08</v>
      </c>
      <c r="K3267" s="7">
        <f t="shared" si="204"/>
        <v>3.452</v>
      </c>
      <c r="L3267" s="7" t="s">
        <v>5077</v>
      </c>
      <c r="M3267" s="7">
        <v>3</v>
      </c>
      <c r="N3267" s="7">
        <f>INDEX('Delivery Distances'!$B$6:$K$20,MATCH('Sales Summary_working sheet'!L3267,'Delivery Distances'!$A$6:$A$20,0),MATCH('Sales Summary_working sheet'!M3267,'Delivery Distances'!$B$5:$K$5,0))</f>
        <v>2</v>
      </c>
      <c r="O3267" s="7" cm="1">
        <f t="array" ref="O3267">_xlfn.XLOOKUP(L3267,'Delivery Distances'!$A$6:$A$20,_xlfn.XLOOKUP('Sales Summary_working sheet'!M3267,'Delivery Distances'!$B$5:$K$5,'Delivery Distances'!$B$6:$K$20))</f>
        <v>2</v>
      </c>
      <c r="P3267" s="7">
        <f t="shared" si="205"/>
        <v>6</v>
      </c>
    </row>
    <row r="3268" spans="1:16" ht="15.75" customHeight="1" x14ac:dyDescent="0.15">
      <c r="A3268" s="13">
        <v>44001</v>
      </c>
      <c r="B3268" s="19" t="s">
        <v>5355</v>
      </c>
      <c r="C3268" s="7" t="s">
        <v>4061</v>
      </c>
      <c r="D3268" s="14">
        <v>1</v>
      </c>
      <c r="E3268" s="14" t="str">
        <f>_xlfn.XLOOKUP(D3268,'Meal Info'!$A$4:$A$19,'Meal Info'!$B$4:$B$19)</f>
        <v>Salad</v>
      </c>
      <c r="F3268" s="14" t="str">
        <f>_xlfn.XLOOKUP(D3268,'Meal Info'!$A$4:$A$19,'Meal Info'!$C$4:$C$19)</f>
        <v>Pete</v>
      </c>
      <c r="G3268" s="7">
        <v>62.37</v>
      </c>
      <c r="H3268" s="7">
        <f t="shared" si="206"/>
        <v>6.2370000000000001</v>
      </c>
      <c r="I3268" s="7">
        <f t="shared" si="207"/>
        <v>68.606999999999999</v>
      </c>
      <c r="J3268" s="7">
        <v>0.19</v>
      </c>
      <c r="K3268" s="7">
        <f t="shared" si="204"/>
        <v>11.850299999999999</v>
      </c>
      <c r="L3268" s="7" t="s">
        <v>5076</v>
      </c>
      <c r="M3268" s="7">
        <v>1</v>
      </c>
      <c r="N3268" s="7">
        <f>INDEX('Delivery Distances'!$B$6:$K$20,MATCH('Sales Summary_working sheet'!L3268,'Delivery Distances'!$A$6:$A$20,0),MATCH('Sales Summary_working sheet'!M3268,'Delivery Distances'!$B$5:$K$5,0))</f>
        <v>7</v>
      </c>
      <c r="O3268" s="7" cm="1">
        <f t="array" ref="O3268">_xlfn.XLOOKUP(L3268,'Delivery Distances'!$A$6:$A$20,_xlfn.XLOOKUP('Sales Summary_working sheet'!M3268,'Delivery Distances'!$B$5:$K$5,'Delivery Distances'!$B$6:$K$20))</f>
        <v>7</v>
      </c>
      <c r="P3268" s="7">
        <f t="shared" si="205"/>
        <v>10.5</v>
      </c>
    </row>
    <row r="3269" spans="1:16" ht="15.75" customHeight="1" x14ac:dyDescent="0.15">
      <c r="A3269" s="13">
        <v>44001</v>
      </c>
      <c r="B3269" s="19" t="s">
        <v>5355</v>
      </c>
      <c r="C3269" s="7" t="s">
        <v>3884</v>
      </c>
      <c r="D3269" s="14">
        <v>14</v>
      </c>
      <c r="E3269" s="14" t="str">
        <f>_xlfn.XLOOKUP(D3269,'Meal Info'!$A$4:$A$19,'Meal Info'!$B$4:$B$19)</f>
        <v>Red meat</v>
      </c>
      <c r="F3269" s="14" t="str">
        <f>_xlfn.XLOOKUP(D3269,'Meal Info'!$A$4:$A$19,'Meal Info'!$C$4:$C$19)</f>
        <v>Pete</v>
      </c>
      <c r="G3269" s="7">
        <v>23.83</v>
      </c>
      <c r="H3269" s="7">
        <f t="shared" si="206"/>
        <v>2.383</v>
      </c>
      <c r="I3269" s="7">
        <f t="shared" si="207"/>
        <v>26.212999999999997</v>
      </c>
      <c r="J3269" s="7">
        <v>0.28999999999999998</v>
      </c>
      <c r="K3269" s="7">
        <f t="shared" ref="K3269:K3332" si="208">J3269*G3269</f>
        <v>6.9106999999999994</v>
      </c>
      <c r="L3269" s="7" t="s">
        <v>26</v>
      </c>
      <c r="M3269" s="7">
        <v>6</v>
      </c>
      <c r="N3269" s="7">
        <f>INDEX('Delivery Distances'!$B$6:$K$20,MATCH('Sales Summary_working sheet'!L3269,'Delivery Distances'!$A$6:$A$20,0),MATCH('Sales Summary_working sheet'!M3269,'Delivery Distances'!$B$5:$K$5,0))</f>
        <v>14</v>
      </c>
      <c r="O3269" s="7" cm="1">
        <f t="array" ref="O3269">_xlfn.XLOOKUP(L3269,'Delivery Distances'!$A$6:$A$20,_xlfn.XLOOKUP('Sales Summary_working sheet'!M3269,'Delivery Distances'!$B$5:$K$5,'Delivery Distances'!$B$6:$K$20))</f>
        <v>14</v>
      </c>
      <c r="P3269" s="7">
        <f t="shared" ref="P3269:P3332" si="209">IF(O3269&lt;=2, O3269*3, IF(O3269&lt;=6, 3*2 + (O3269-2)*1, 3*2 + 4*1 + (O3269-6)*0.5))</f>
        <v>14</v>
      </c>
    </row>
    <row r="3270" spans="1:16" ht="15.75" customHeight="1" x14ac:dyDescent="0.15">
      <c r="A3270" s="13">
        <v>44001</v>
      </c>
      <c r="B3270" s="19" t="s">
        <v>5355</v>
      </c>
      <c r="C3270" s="7" t="s">
        <v>5062</v>
      </c>
      <c r="D3270" s="14">
        <v>13</v>
      </c>
      <c r="E3270" s="14" t="str">
        <f>_xlfn.XLOOKUP(D3270,'Meal Info'!$A$4:$A$19,'Meal Info'!$B$4:$B$19)</f>
        <v>Breakfast</v>
      </c>
      <c r="F3270" s="14" t="str">
        <f>_xlfn.XLOOKUP(D3270,'Meal Info'!$A$4:$A$19,'Meal Info'!$C$4:$C$19)</f>
        <v>Pete</v>
      </c>
      <c r="G3270" s="7">
        <v>75.11</v>
      </c>
      <c r="H3270" s="7">
        <f t="shared" si="206"/>
        <v>7.5110000000000001</v>
      </c>
      <c r="I3270" s="7">
        <f t="shared" si="207"/>
        <v>82.620999999999995</v>
      </c>
      <c r="J3270" s="7">
        <v>0.06</v>
      </c>
      <c r="K3270" s="7">
        <f t="shared" si="208"/>
        <v>4.5065999999999997</v>
      </c>
      <c r="L3270" s="7" t="s">
        <v>5080</v>
      </c>
      <c r="M3270" s="7">
        <v>4</v>
      </c>
      <c r="N3270" s="7">
        <f>INDEX('Delivery Distances'!$B$6:$K$20,MATCH('Sales Summary_working sheet'!L3270,'Delivery Distances'!$A$6:$A$20,0),MATCH('Sales Summary_working sheet'!M3270,'Delivery Distances'!$B$5:$K$5,0))</f>
        <v>5</v>
      </c>
      <c r="O3270" s="7" cm="1">
        <f t="array" ref="O3270">_xlfn.XLOOKUP(L3270,'Delivery Distances'!$A$6:$A$20,_xlfn.XLOOKUP('Sales Summary_working sheet'!M3270,'Delivery Distances'!$B$5:$K$5,'Delivery Distances'!$B$6:$K$20))</f>
        <v>5</v>
      </c>
      <c r="P3270" s="7">
        <f t="shared" si="209"/>
        <v>9</v>
      </c>
    </row>
    <row r="3271" spans="1:16" ht="15.75" customHeight="1" x14ac:dyDescent="0.15">
      <c r="A3271" s="13">
        <v>44001</v>
      </c>
      <c r="B3271" s="19" t="s">
        <v>5355</v>
      </c>
      <c r="C3271" s="7" t="s">
        <v>3327</v>
      </c>
      <c r="D3271" s="14">
        <v>14</v>
      </c>
      <c r="E3271" s="14" t="str">
        <f>_xlfn.XLOOKUP(D3271,'Meal Info'!$A$4:$A$19,'Meal Info'!$B$4:$B$19)</f>
        <v>Red meat</v>
      </c>
      <c r="F3271" s="14" t="str">
        <f>_xlfn.XLOOKUP(D3271,'Meal Info'!$A$4:$A$19,'Meal Info'!$C$4:$C$19)</f>
        <v>Pete</v>
      </c>
      <c r="G3271" s="7">
        <v>34.64</v>
      </c>
      <c r="H3271" s="7">
        <f t="shared" si="206"/>
        <v>3.4640000000000004</v>
      </c>
      <c r="I3271" s="7">
        <f t="shared" si="207"/>
        <v>38.103999999999999</v>
      </c>
      <c r="J3271" s="7">
        <v>0.4</v>
      </c>
      <c r="K3271" s="7">
        <f t="shared" si="208"/>
        <v>13.856000000000002</v>
      </c>
      <c r="L3271" s="7" t="s">
        <v>5081</v>
      </c>
      <c r="M3271" s="7">
        <v>4</v>
      </c>
      <c r="N3271" s="7">
        <f>INDEX('Delivery Distances'!$B$6:$K$20,MATCH('Sales Summary_working sheet'!L3271,'Delivery Distances'!$A$6:$A$20,0),MATCH('Sales Summary_working sheet'!M3271,'Delivery Distances'!$B$5:$K$5,0))</f>
        <v>2</v>
      </c>
      <c r="O3271" s="7" cm="1">
        <f t="array" ref="O3271">_xlfn.XLOOKUP(L3271,'Delivery Distances'!$A$6:$A$20,_xlfn.XLOOKUP('Sales Summary_working sheet'!M3271,'Delivery Distances'!$B$5:$K$5,'Delivery Distances'!$B$6:$K$20))</f>
        <v>2</v>
      </c>
      <c r="P3271" s="7">
        <f t="shared" si="209"/>
        <v>6</v>
      </c>
    </row>
    <row r="3272" spans="1:16" ht="15.75" customHeight="1" x14ac:dyDescent="0.15">
      <c r="A3272" s="13">
        <v>44001</v>
      </c>
      <c r="B3272" s="19" t="s">
        <v>5355</v>
      </c>
      <c r="C3272" s="7" t="s">
        <v>2166</v>
      </c>
      <c r="D3272" s="14">
        <v>1</v>
      </c>
      <c r="E3272" s="14" t="str">
        <f>_xlfn.XLOOKUP(D3272,'Meal Info'!$A$4:$A$19,'Meal Info'!$B$4:$B$19)</f>
        <v>Salad</v>
      </c>
      <c r="F3272" s="14" t="str">
        <f>_xlfn.XLOOKUP(D3272,'Meal Info'!$A$4:$A$19,'Meal Info'!$C$4:$C$19)</f>
        <v>Pete</v>
      </c>
      <c r="G3272" s="7">
        <v>28.56</v>
      </c>
      <c r="H3272" s="7">
        <f t="shared" si="206"/>
        <v>2.8559999999999999</v>
      </c>
      <c r="I3272" s="7">
        <f t="shared" si="207"/>
        <v>31.415999999999997</v>
      </c>
      <c r="J3272" s="7">
        <v>0.39</v>
      </c>
      <c r="K3272" s="7">
        <f t="shared" si="208"/>
        <v>11.138400000000001</v>
      </c>
      <c r="L3272" s="7" t="s">
        <v>5075</v>
      </c>
      <c r="M3272" s="7">
        <v>7</v>
      </c>
      <c r="N3272" s="7">
        <f>INDEX('Delivery Distances'!$B$6:$K$20,MATCH('Sales Summary_working sheet'!L3272,'Delivery Distances'!$A$6:$A$20,0),MATCH('Sales Summary_working sheet'!M3272,'Delivery Distances'!$B$5:$K$5,0))</f>
        <v>3</v>
      </c>
      <c r="O3272" s="7" cm="1">
        <f t="array" ref="O3272">_xlfn.XLOOKUP(L3272,'Delivery Distances'!$A$6:$A$20,_xlfn.XLOOKUP('Sales Summary_working sheet'!M3272,'Delivery Distances'!$B$5:$K$5,'Delivery Distances'!$B$6:$K$20))</f>
        <v>3</v>
      </c>
      <c r="P3272" s="7">
        <f t="shared" si="209"/>
        <v>7</v>
      </c>
    </row>
    <row r="3273" spans="1:16" ht="15.75" customHeight="1" x14ac:dyDescent="0.15">
      <c r="A3273" s="13">
        <v>44001</v>
      </c>
      <c r="B3273" s="19" t="s">
        <v>5355</v>
      </c>
      <c r="C3273" s="7" t="s">
        <v>112</v>
      </c>
      <c r="D3273" s="14">
        <v>1</v>
      </c>
      <c r="E3273" s="14" t="str">
        <f>_xlfn.XLOOKUP(D3273,'Meal Info'!$A$4:$A$19,'Meal Info'!$B$4:$B$19)</f>
        <v>Salad</v>
      </c>
      <c r="F3273" s="14" t="str">
        <f>_xlfn.XLOOKUP(D3273,'Meal Info'!$A$4:$A$19,'Meal Info'!$C$4:$C$19)</f>
        <v>Pete</v>
      </c>
      <c r="G3273" s="7">
        <v>94.17</v>
      </c>
      <c r="H3273" s="7">
        <f t="shared" si="206"/>
        <v>9.4169999999999998</v>
      </c>
      <c r="I3273" s="7">
        <f t="shared" si="207"/>
        <v>103.587</v>
      </c>
      <c r="J3273" s="7">
        <v>0.17</v>
      </c>
      <c r="K3273" s="7">
        <f t="shared" si="208"/>
        <v>16.008900000000001</v>
      </c>
      <c r="L3273" s="7" t="s">
        <v>5081</v>
      </c>
      <c r="M3273" s="7">
        <v>7</v>
      </c>
      <c r="N3273" s="7">
        <f>INDEX('Delivery Distances'!$B$6:$K$20,MATCH('Sales Summary_working sheet'!L3273,'Delivery Distances'!$A$6:$A$20,0),MATCH('Sales Summary_working sheet'!M3273,'Delivery Distances'!$B$5:$K$5,0))</f>
        <v>3</v>
      </c>
      <c r="O3273" s="7" cm="1">
        <f t="array" ref="O3273">_xlfn.XLOOKUP(L3273,'Delivery Distances'!$A$6:$A$20,_xlfn.XLOOKUP('Sales Summary_working sheet'!M3273,'Delivery Distances'!$B$5:$K$5,'Delivery Distances'!$B$6:$K$20))</f>
        <v>3</v>
      </c>
      <c r="P3273" s="7">
        <f t="shared" si="209"/>
        <v>7</v>
      </c>
    </row>
    <row r="3274" spans="1:16" ht="15.75" customHeight="1" x14ac:dyDescent="0.15">
      <c r="A3274" s="13">
        <v>44001</v>
      </c>
      <c r="B3274" s="19" t="s">
        <v>5355</v>
      </c>
      <c r="C3274" s="7" t="s">
        <v>908</v>
      </c>
      <c r="D3274" s="14">
        <v>3</v>
      </c>
      <c r="E3274" s="14" t="str">
        <f>_xlfn.XLOOKUP(D3274,'Meal Info'!$A$4:$A$19,'Meal Info'!$B$4:$B$19)</f>
        <v>Fruits</v>
      </c>
      <c r="F3274" s="14" t="str">
        <f>_xlfn.XLOOKUP(D3274,'Meal Info'!$A$4:$A$19,'Meal Info'!$C$4:$C$19)</f>
        <v>Pete</v>
      </c>
      <c r="G3274" s="7">
        <v>71.25</v>
      </c>
      <c r="H3274" s="7">
        <f t="shared" si="206"/>
        <v>7.125</v>
      </c>
      <c r="I3274" s="7">
        <f t="shared" si="207"/>
        <v>78.375</v>
      </c>
      <c r="J3274" s="7">
        <v>0.31</v>
      </c>
      <c r="K3274" s="7">
        <f t="shared" si="208"/>
        <v>22.087499999999999</v>
      </c>
      <c r="L3274" s="7" t="s">
        <v>5081</v>
      </c>
      <c r="M3274" s="7">
        <v>7</v>
      </c>
      <c r="N3274" s="7">
        <f>INDEX('Delivery Distances'!$B$6:$K$20,MATCH('Sales Summary_working sheet'!L3274,'Delivery Distances'!$A$6:$A$20,0),MATCH('Sales Summary_working sheet'!M3274,'Delivery Distances'!$B$5:$K$5,0))</f>
        <v>3</v>
      </c>
      <c r="O3274" s="7" cm="1">
        <f t="array" ref="O3274">_xlfn.XLOOKUP(L3274,'Delivery Distances'!$A$6:$A$20,_xlfn.XLOOKUP('Sales Summary_working sheet'!M3274,'Delivery Distances'!$B$5:$K$5,'Delivery Distances'!$B$6:$K$20))</f>
        <v>3</v>
      </c>
      <c r="P3274" s="7">
        <f t="shared" si="209"/>
        <v>7</v>
      </c>
    </row>
    <row r="3275" spans="1:16" ht="15.75" customHeight="1" x14ac:dyDescent="0.15">
      <c r="A3275" s="13">
        <v>44001</v>
      </c>
      <c r="B3275" s="19" t="s">
        <v>5355</v>
      </c>
      <c r="C3275" s="7" t="s">
        <v>2831</v>
      </c>
      <c r="D3275" s="14">
        <v>3</v>
      </c>
      <c r="E3275" s="14" t="str">
        <f>_xlfn.XLOOKUP(D3275,'Meal Info'!$A$4:$A$19,'Meal Info'!$B$4:$B$19)</f>
        <v>Fruits</v>
      </c>
      <c r="F3275" s="14" t="str">
        <f>_xlfn.XLOOKUP(D3275,'Meal Info'!$A$4:$A$19,'Meal Info'!$C$4:$C$19)</f>
        <v>Pete</v>
      </c>
      <c r="G3275" s="7">
        <v>11.73</v>
      </c>
      <c r="H3275" s="7">
        <f t="shared" si="206"/>
        <v>1.173</v>
      </c>
      <c r="I3275" s="7">
        <f t="shared" si="207"/>
        <v>12.903</v>
      </c>
      <c r="J3275" s="7">
        <v>0.05</v>
      </c>
      <c r="K3275" s="7">
        <f t="shared" si="208"/>
        <v>0.58650000000000002</v>
      </c>
      <c r="L3275" s="7" t="s">
        <v>5081</v>
      </c>
      <c r="M3275" s="7">
        <v>5</v>
      </c>
      <c r="N3275" s="7">
        <f>INDEX('Delivery Distances'!$B$6:$K$20,MATCH('Sales Summary_working sheet'!L3275,'Delivery Distances'!$A$6:$A$20,0),MATCH('Sales Summary_working sheet'!M3275,'Delivery Distances'!$B$5:$K$5,0))</f>
        <v>3</v>
      </c>
      <c r="O3275" s="7" cm="1">
        <f t="array" ref="O3275">_xlfn.XLOOKUP(L3275,'Delivery Distances'!$A$6:$A$20,_xlfn.XLOOKUP('Sales Summary_working sheet'!M3275,'Delivery Distances'!$B$5:$K$5,'Delivery Distances'!$B$6:$K$20))</f>
        <v>3</v>
      </c>
      <c r="P3275" s="7">
        <f t="shared" si="209"/>
        <v>7</v>
      </c>
    </row>
    <row r="3276" spans="1:16" ht="15.75" customHeight="1" x14ac:dyDescent="0.15">
      <c r="A3276" s="13">
        <v>44001</v>
      </c>
      <c r="B3276" s="19" t="s">
        <v>5355</v>
      </c>
      <c r="C3276" s="7" t="s">
        <v>2238</v>
      </c>
      <c r="D3276" s="14">
        <v>1</v>
      </c>
      <c r="E3276" s="14" t="str">
        <f>_xlfn.XLOOKUP(D3276,'Meal Info'!$A$4:$A$19,'Meal Info'!$B$4:$B$19)</f>
        <v>Salad</v>
      </c>
      <c r="F3276" s="14" t="str">
        <f>_xlfn.XLOOKUP(D3276,'Meal Info'!$A$4:$A$19,'Meal Info'!$C$4:$C$19)</f>
        <v>Pete</v>
      </c>
      <c r="G3276" s="7">
        <v>86.18</v>
      </c>
      <c r="H3276" s="7">
        <f t="shared" si="206"/>
        <v>8.6180000000000003</v>
      </c>
      <c r="I3276" s="7">
        <f t="shared" si="207"/>
        <v>94.798000000000002</v>
      </c>
      <c r="J3276" s="7">
        <v>0.03</v>
      </c>
      <c r="K3276" s="7">
        <f t="shared" si="208"/>
        <v>2.5853999999999999</v>
      </c>
      <c r="L3276" s="7" t="s">
        <v>31</v>
      </c>
      <c r="M3276" s="7">
        <v>7</v>
      </c>
      <c r="N3276" s="7">
        <f>INDEX('Delivery Distances'!$B$6:$K$20,MATCH('Sales Summary_working sheet'!L3276,'Delivery Distances'!$A$6:$A$20,0),MATCH('Sales Summary_working sheet'!M3276,'Delivery Distances'!$B$5:$K$5,0))</f>
        <v>5</v>
      </c>
      <c r="O3276" s="7" cm="1">
        <f t="array" ref="O3276">_xlfn.XLOOKUP(L3276,'Delivery Distances'!$A$6:$A$20,_xlfn.XLOOKUP('Sales Summary_working sheet'!M3276,'Delivery Distances'!$B$5:$K$5,'Delivery Distances'!$B$6:$K$20))</f>
        <v>5</v>
      </c>
      <c r="P3276" s="7">
        <f t="shared" si="209"/>
        <v>9</v>
      </c>
    </row>
    <row r="3277" spans="1:16" ht="15.75" customHeight="1" x14ac:dyDescent="0.15">
      <c r="A3277" s="13">
        <v>44001</v>
      </c>
      <c r="B3277" s="19" t="s">
        <v>5355</v>
      </c>
      <c r="C3277" s="7" t="s">
        <v>4670</v>
      </c>
      <c r="D3277" s="14">
        <v>3</v>
      </c>
      <c r="E3277" s="14" t="str">
        <f>_xlfn.XLOOKUP(D3277,'Meal Info'!$A$4:$A$19,'Meal Info'!$B$4:$B$19)</f>
        <v>Fruits</v>
      </c>
      <c r="F3277" s="14" t="str">
        <f>_xlfn.XLOOKUP(D3277,'Meal Info'!$A$4:$A$19,'Meal Info'!$C$4:$C$19)</f>
        <v>Pete</v>
      </c>
      <c r="G3277" s="7">
        <v>97.45</v>
      </c>
      <c r="H3277" s="7">
        <f t="shared" si="206"/>
        <v>9.745000000000001</v>
      </c>
      <c r="I3277" s="7">
        <f t="shared" si="207"/>
        <v>107.19500000000001</v>
      </c>
      <c r="J3277" s="7">
        <v>0.05</v>
      </c>
      <c r="K3277" s="7">
        <f t="shared" si="208"/>
        <v>4.8725000000000005</v>
      </c>
      <c r="L3277" s="7" t="s">
        <v>5082</v>
      </c>
      <c r="M3277" s="7">
        <v>6</v>
      </c>
      <c r="N3277" s="7">
        <f>INDEX('Delivery Distances'!$B$6:$K$20,MATCH('Sales Summary_working sheet'!L3277,'Delivery Distances'!$A$6:$A$20,0),MATCH('Sales Summary_working sheet'!M3277,'Delivery Distances'!$B$5:$K$5,0))</f>
        <v>1</v>
      </c>
      <c r="O3277" s="7" cm="1">
        <f t="array" ref="O3277">_xlfn.XLOOKUP(L3277,'Delivery Distances'!$A$6:$A$20,_xlfn.XLOOKUP('Sales Summary_working sheet'!M3277,'Delivery Distances'!$B$5:$K$5,'Delivery Distances'!$B$6:$K$20))</f>
        <v>1</v>
      </c>
      <c r="P3277" s="7">
        <f t="shared" si="209"/>
        <v>3</v>
      </c>
    </row>
    <row r="3278" spans="1:16" ht="15.75" customHeight="1" x14ac:dyDescent="0.15">
      <c r="A3278" s="13">
        <v>44001</v>
      </c>
      <c r="B3278" s="19" t="s">
        <v>5355</v>
      </c>
      <c r="C3278" s="7" t="s">
        <v>3954</v>
      </c>
      <c r="D3278" s="14">
        <v>14</v>
      </c>
      <c r="E3278" s="14" t="str">
        <f>_xlfn.XLOOKUP(D3278,'Meal Info'!$A$4:$A$19,'Meal Info'!$B$4:$B$19)</f>
        <v>Red meat</v>
      </c>
      <c r="F3278" s="14" t="str">
        <f>_xlfn.XLOOKUP(D3278,'Meal Info'!$A$4:$A$19,'Meal Info'!$C$4:$C$19)</f>
        <v>Pete</v>
      </c>
      <c r="G3278" s="7">
        <v>72.95</v>
      </c>
      <c r="H3278" s="7">
        <f t="shared" si="206"/>
        <v>7.2950000000000008</v>
      </c>
      <c r="I3278" s="7">
        <f t="shared" si="207"/>
        <v>80.245000000000005</v>
      </c>
      <c r="J3278" s="7">
        <v>0.28000000000000003</v>
      </c>
      <c r="K3278" s="7">
        <f t="shared" si="208"/>
        <v>20.426000000000002</v>
      </c>
      <c r="L3278" s="7" t="s">
        <v>5076</v>
      </c>
      <c r="M3278" s="7">
        <v>3</v>
      </c>
      <c r="N3278" s="7">
        <f>INDEX('Delivery Distances'!$B$6:$K$20,MATCH('Sales Summary_working sheet'!L3278,'Delivery Distances'!$A$6:$A$20,0),MATCH('Sales Summary_working sheet'!M3278,'Delivery Distances'!$B$5:$K$5,0))</f>
        <v>11</v>
      </c>
      <c r="O3278" s="7" cm="1">
        <f t="array" ref="O3278">_xlfn.XLOOKUP(L3278,'Delivery Distances'!$A$6:$A$20,_xlfn.XLOOKUP('Sales Summary_working sheet'!M3278,'Delivery Distances'!$B$5:$K$5,'Delivery Distances'!$B$6:$K$20))</f>
        <v>11</v>
      </c>
      <c r="P3278" s="7">
        <f t="shared" si="209"/>
        <v>12.5</v>
      </c>
    </row>
    <row r="3279" spans="1:16" ht="15.75" customHeight="1" x14ac:dyDescent="0.15">
      <c r="A3279" s="13">
        <v>44001</v>
      </c>
      <c r="B3279" s="19" t="s">
        <v>5355</v>
      </c>
      <c r="C3279" s="7" t="s">
        <v>1222</v>
      </c>
      <c r="D3279" s="14">
        <v>3</v>
      </c>
      <c r="E3279" s="14" t="str">
        <f>_xlfn.XLOOKUP(D3279,'Meal Info'!$A$4:$A$19,'Meal Info'!$B$4:$B$19)</f>
        <v>Fruits</v>
      </c>
      <c r="F3279" s="14" t="str">
        <f>_xlfn.XLOOKUP(D3279,'Meal Info'!$A$4:$A$19,'Meal Info'!$C$4:$C$19)</f>
        <v>Pete</v>
      </c>
      <c r="G3279" s="7">
        <v>36.97</v>
      </c>
      <c r="H3279" s="7">
        <f t="shared" si="206"/>
        <v>3.6970000000000001</v>
      </c>
      <c r="I3279" s="7">
        <f t="shared" si="207"/>
        <v>40.667000000000002</v>
      </c>
      <c r="J3279" s="7">
        <v>0.02</v>
      </c>
      <c r="K3279" s="7">
        <f t="shared" si="208"/>
        <v>0.73939999999999995</v>
      </c>
      <c r="L3279" s="7" t="s">
        <v>5082</v>
      </c>
      <c r="M3279" s="7">
        <v>4</v>
      </c>
      <c r="N3279" s="7">
        <f>INDEX('Delivery Distances'!$B$6:$K$20,MATCH('Sales Summary_working sheet'!L3279,'Delivery Distances'!$A$6:$A$20,0),MATCH('Sales Summary_working sheet'!M3279,'Delivery Distances'!$B$5:$K$5,0))</f>
        <v>2</v>
      </c>
      <c r="O3279" s="7" cm="1">
        <f t="array" ref="O3279">_xlfn.XLOOKUP(L3279,'Delivery Distances'!$A$6:$A$20,_xlfn.XLOOKUP('Sales Summary_working sheet'!M3279,'Delivery Distances'!$B$5:$K$5,'Delivery Distances'!$B$6:$K$20))</f>
        <v>2</v>
      </c>
      <c r="P3279" s="7">
        <f t="shared" si="209"/>
        <v>6</v>
      </c>
    </row>
    <row r="3280" spans="1:16" ht="15.75" customHeight="1" x14ac:dyDescent="0.15">
      <c r="A3280" s="13">
        <v>44001</v>
      </c>
      <c r="B3280" s="19" t="s">
        <v>5355</v>
      </c>
      <c r="C3280" s="7" t="s">
        <v>3102</v>
      </c>
      <c r="D3280" s="14">
        <v>1</v>
      </c>
      <c r="E3280" s="14" t="str">
        <f>_xlfn.XLOOKUP(D3280,'Meal Info'!$A$4:$A$19,'Meal Info'!$B$4:$B$19)</f>
        <v>Salad</v>
      </c>
      <c r="F3280" s="14" t="str">
        <f>_xlfn.XLOOKUP(D3280,'Meal Info'!$A$4:$A$19,'Meal Info'!$C$4:$C$19)</f>
        <v>Pete</v>
      </c>
      <c r="G3280" s="7">
        <v>48.66</v>
      </c>
      <c r="H3280" s="7">
        <f t="shared" si="206"/>
        <v>4.8659999999999997</v>
      </c>
      <c r="I3280" s="7">
        <f t="shared" si="207"/>
        <v>53.525999999999996</v>
      </c>
      <c r="J3280" s="7">
        <v>0.03</v>
      </c>
      <c r="K3280" s="7">
        <f t="shared" si="208"/>
        <v>1.4597999999999998</v>
      </c>
      <c r="L3280" s="7" t="s">
        <v>5076</v>
      </c>
      <c r="M3280" s="7">
        <v>10</v>
      </c>
      <c r="N3280" s="7">
        <f>INDEX('Delivery Distances'!$B$6:$K$20,MATCH('Sales Summary_working sheet'!L3280,'Delivery Distances'!$A$6:$A$20,0),MATCH('Sales Summary_working sheet'!M3280,'Delivery Distances'!$B$5:$K$5,0))</f>
        <v>3</v>
      </c>
      <c r="O3280" s="7" cm="1">
        <f t="array" ref="O3280">_xlfn.XLOOKUP(L3280,'Delivery Distances'!$A$6:$A$20,_xlfn.XLOOKUP('Sales Summary_working sheet'!M3280,'Delivery Distances'!$B$5:$K$5,'Delivery Distances'!$B$6:$K$20))</f>
        <v>3</v>
      </c>
      <c r="P3280" s="7">
        <f t="shared" si="209"/>
        <v>7</v>
      </c>
    </row>
    <row r="3281" spans="1:16" ht="15.75" customHeight="1" x14ac:dyDescent="0.15">
      <c r="A3281" s="13">
        <v>44001</v>
      </c>
      <c r="B3281" s="19" t="s">
        <v>5355</v>
      </c>
      <c r="C3281" s="7" t="s">
        <v>2016</v>
      </c>
      <c r="D3281" s="14">
        <v>3</v>
      </c>
      <c r="E3281" s="14" t="str">
        <f>_xlfn.XLOOKUP(D3281,'Meal Info'!$A$4:$A$19,'Meal Info'!$B$4:$B$19)</f>
        <v>Fruits</v>
      </c>
      <c r="F3281" s="14" t="str">
        <f>_xlfn.XLOOKUP(D3281,'Meal Info'!$A$4:$A$19,'Meal Info'!$C$4:$C$19)</f>
        <v>Pete</v>
      </c>
      <c r="G3281" s="7">
        <v>81</v>
      </c>
      <c r="H3281" s="7">
        <f t="shared" si="206"/>
        <v>8.1</v>
      </c>
      <c r="I3281" s="7">
        <f t="shared" si="207"/>
        <v>89.1</v>
      </c>
      <c r="J3281" s="7">
        <v>0.27</v>
      </c>
      <c r="K3281" s="7">
        <f t="shared" si="208"/>
        <v>21.87</v>
      </c>
      <c r="L3281" s="7" t="s">
        <v>5076</v>
      </c>
      <c r="M3281" s="7">
        <v>1</v>
      </c>
      <c r="N3281" s="7">
        <f>INDEX('Delivery Distances'!$B$6:$K$20,MATCH('Sales Summary_working sheet'!L3281,'Delivery Distances'!$A$6:$A$20,0),MATCH('Sales Summary_working sheet'!M3281,'Delivery Distances'!$B$5:$K$5,0))</f>
        <v>7</v>
      </c>
      <c r="O3281" s="7" cm="1">
        <f t="array" ref="O3281">_xlfn.XLOOKUP(L3281,'Delivery Distances'!$A$6:$A$20,_xlfn.XLOOKUP('Sales Summary_working sheet'!M3281,'Delivery Distances'!$B$5:$K$5,'Delivery Distances'!$B$6:$K$20))</f>
        <v>7</v>
      </c>
      <c r="P3281" s="7">
        <f t="shared" si="209"/>
        <v>10.5</v>
      </c>
    </row>
    <row r="3282" spans="1:16" ht="15.75" customHeight="1" x14ac:dyDescent="0.15">
      <c r="A3282" s="13">
        <v>44001</v>
      </c>
      <c r="B3282" s="19" t="s">
        <v>5356</v>
      </c>
      <c r="C3282" s="7" t="s">
        <v>235</v>
      </c>
      <c r="D3282" s="14">
        <v>14</v>
      </c>
      <c r="E3282" s="14" t="str">
        <f>_xlfn.XLOOKUP(D3282,'Meal Info'!$A$4:$A$19,'Meal Info'!$B$4:$B$19)</f>
        <v>Red meat</v>
      </c>
      <c r="F3282" s="14" t="str">
        <f>_xlfn.XLOOKUP(D3282,'Meal Info'!$A$4:$A$19,'Meal Info'!$C$4:$C$19)</f>
        <v>Pete</v>
      </c>
      <c r="G3282" s="7">
        <v>76.599999999999994</v>
      </c>
      <c r="H3282" s="7">
        <f t="shared" si="206"/>
        <v>7.66</v>
      </c>
      <c r="I3282" s="7">
        <f t="shared" si="207"/>
        <v>84.259999999999991</v>
      </c>
      <c r="J3282" s="7">
        <v>0.38</v>
      </c>
      <c r="K3282" s="7">
        <f t="shared" si="208"/>
        <v>29.107999999999997</v>
      </c>
      <c r="L3282" s="7" t="s">
        <v>31</v>
      </c>
      <c r="M3282" s="7">
        <v>7</v>
      </c>
      <c r="N3282" s="7">
        <f>INDEX('Delivery Distances'!$B$6:$K$20,MATCH('Sales Summary_working sheet'!L3282,'Delivery Distances'!$A$6:$A$20,0),MATCH('Sales Summary_working sheet'!M3282,'Delivery Distances'!$B$5:$K$5,0))</f>
        <v>5</v>
      </c>
      <c r="O3282" s="7" cm="1">
        <f t="array" ref="O3282">_xlfn.XLOOKUP(L3282,'Delivery Distances'!$A$6:$A$20,_xlfn.XLOOKUP('Sales Summary_working sheet'!M3282,'Delivery Distances'!$B$5:$K$5,'Delivery Distances'!$B$6:$K$20))</f>
        <v>5</v>
      </c>
      <c r="P3282" s="7">
        <f t="shared" si="209"/>
        <v>9</v>
      </c>
    </row>
    <row r="3283" spans="1:16" ht="15.75" customHeight="1" x14ac:dyDescent="0.15">
      <c r="A3283" s="13">
        <v>44001</v>
      </c>
      <c r="B3283" s="19" t="s">
        <v>5356</v>
      </c>
      <c r="C3283" s="7" t="s">
        <v>3149</v>
      </c>
      <c r="D3283" s="14">
        <v>3</v>
      </c>
      <c r="E3283" s="14" t="str">
        <f>_xlfn.XLOOKUP(D3283,'Meal Info'!$A$4:$A$19,'Meal Info'!$B$4:$B$19)</f>
        <v>Fruits</v>
      </c>
      <c r="F3283" s="14" t="str">
        <f>_xlfn.XLOOKUP(D3283,'Meal Info'!$A$4:$A$19,'Meal Info'!$C$4:$C$19)</f>
        <v>Pete</v>
      </c>
      <c r="G3283" s="7">
        <v>22.55</v>
      </c>
      <c r="H3283" s="7">
        <f t="shared" si="206"/>
        <v>2.2550000000000003</v>
      </c>
      <c r="I3283" s="7">
        <f t="shared" si="207"/>
        <v>24.805</v>
      </c>
      <c r="J3283" s="7">
        <v>0.28000000000000003</v>
      </c>
      <c r="K3283" s="7">
        <f t="shared" si="208"/>
        <v>6.3140000000000009</v>
      </c>
      <c r="L3283" s="7" t="s">
        <v>5082</v>
      </c>
      <c r="M3283" s="7">
        <v>3</v>
      </c>
      <c r="N3283" s="7">
        <f>INDEX('Delivery Distances'!$B$6:$K$20,MATCH('Sales Summary_working sheet'!L3283,'Delivery Distances'!$A$6:$A$20,0),MATCH('Sales Summary_working sheet'!M3283,'Delivery Distances'!$B$5:$K$5,0))</f>
        <v>3</v>
      </c>
      <c r="O3283" s="7" cm="1">
        <f t="array" ref="O3283">_xlfn.XLOOKUP(L3283,'Delivery Distances'!$A$6:$A$20,_xlfn.XLOOKUP('Sales Summary_working sheet'!M3283,'Delivery Distances'!$B$5:$K$5,'Delivery Distances'!$B$6:$K$20))</f>
        <v>3</v>
      </c>
      <c r="P3283" s="7">
        <f t="shared" si="209"/>
        <v>7</v>
      </c>
    </row>
    <row r="3284" spans="1:16" ht="15.75" customHeight="1" x14ac:dyDescent="0.15">
      <c r="A3284" s="13">
        <v>44001</v>
      </c>
      <c r="B3284" s="19" t="s">
        <v>5356</v>
      </c>
      <c r="C3284" s="7" t="s">
        <v>3741</v>
      </c>
      <c r="D3284" s="14">
        <v>13</v>
      </c>
      <c r="E3284" s="14" t="str">
        <f>_xlfn.XLOOKUP(D3284,'Meal Info'!$A$4:$A$19,'Meal Info'!$B$4:$B$19)</f>
        <v>Breakfast</v>
      </c>
      <c r="F3284" s="14" t="str">
        <f>_xlfn.XLOOKUP(D3284,'Meal Info'!$A$4:$A$19,'Meal Info'!$C$4:$C$19)</f>
        <v>Pete</v>
      </c>
      <c r="G3284" s="7">
        <v>54.71</v>
      </c>
      <c r="H3284" s="7">
        <f t="shared" si="206"/>
        <v>5.4710000000000001</v>
      </c>
      <c r="I3284" s="7">
        <f t="shared" si="207"/>
        <v>60.180999999999997</v>
      </c>
      <c r="J3284" s="7">
        <v>0.24</v>
      </c>
      <c r="K3284" s="7">
        <f t="shared" si="208"/>
        <v>13.1304</v>
      </c>
      <c r="L3284" s="7" t="s">
        <v>5079</v>
      </c>
      <c r="M3284" s="7">
        <v>7</v>
      </c>
      <c r="N3284" s="7">
        <f>INDEX('Delivery Distances'!$B$6:$K$20,MATCH('Sales Summary_working sheet'!L3284,'Delivery Distances'!$A$6:$A$20,0),MATCH('Sales Summary_working sheet'!M3284,'Delivery Distances'!$B$5:$K$5,0))</f>
        <v>2</v>
      </c>
      <c r="O3284" s="7" cm="1">
        <f t="array" ref="O3284">_xlfn.XLOOKUP(L3284,'Delivery Distances'!$A$6:$A$20,_xlfn.XLOOKUP('Sales Summary_working sheet'!M3284,'Delivery Distances'!$B$5:$K$5,'Delivery Distances'!$B$6:$K$20))</f>
        <v>2</v>
      </c>
      <c r="P3284" s="7">
        <f t="shared" si="209"/>
        <v>6</v>
      </c>
    </row>
    <row r="3285" spans="1:16" ht="15.75" customHeight="1" x14ac:dyDescent="0.15">
      <c r="A3285" s="13">
        <v>44001</v>
      </c>
      <c r="B3285" s="19" t="s">
        <v>5356</v>
      </c>
      <c r="C3285" s="7" t="s">
        <v>566</v>
      </c>
      <c r="D3285" s="14">
        <v>13</v>
      </c>
      <c r="E3285" s="14" t="str">
        <f>_xlfn.XLOOKUP(D3285,'Meal Info'!$A$4:$A$19,'Meal Info'!$B$4:$B$19)</f>
        <v>Breakfast</v>
      </c>
      <c r="F3285" s="14" t="str">
        <f>_xlfn.XLOOKUP(D3285,'Meal Info'!$A$4:$A$19,'Meal Info'!$C$4:$C$19)</f>
        <v>Pete</v>
      </c>
      <c r="G3285" s="7">
        <v>81.44</v>
      </c>
      <c r="H3285" s="7">
        <f t="shared" si="206"/>
        <v>8.1440000000000001</v>
      </c>
      <c r="I3285" s="7">
        <f t="shared" si="207"/>
        <v>89.584000000000003</v>
      </c>
      <c r="J3285" s="7">
        <v>0.4</v>
      </c>
      <c r="K3285" s="7">
        <f t="shared" si="208"/>
        <v>32.576000000000001</v>
      </c>
      <c r="L3285" s="7" t="s">
        <v>5079</v>
      </c>
      <c r="M3285" s="7">
        <v>7</v>
      </c>
      <c r="N3285" s="7">
        <f>INDEX('Delivery Distances'!$B$6:$K$20,MATCH('Sales Summary_working sheet'!L3285,'Delivery Distances'!$A$6:$A$20,0),MATCH('Sales Summary_working sheet'!M3285,'Delivery Distances'!$B$5:$K$5,0))</f>
        <v>2</v>
      </c>
      <c r="O3285" s="7" cm="1">
        <f t="array" ref="O3285">_xlfn.XLOOKUP(L3285,'Delivery Distances'!$A$6:$A$20,_xlfn.XLOOKUP('Sales Summary_working sheet'!M3285,'Delivery Distances'!$B$5:$K$5,'Delivery Distances'!$B$6:$K$20))</f>
        <v>2</v>
      </c>
      <c r="P3285" s="7">
        <f t="shared" si="209"/>
        <v>6</v>
      </c>
    </row>
    <row r="3286" spans="1:16" ht="15.75" customHeight="1" x14ac:dyDescent="0.15">
      <c r="A3286" s="13">
        <v>44001</v>
      </c>
      <c r="B3286" s="19" t="s">
        <v>5356</v>
      </c>
      <c r="C3286" s="7" t="s">
        <v>3209</v>
      </c>
      <c r="D3286" s="14">
        <v>1</v>
      </c>
      <c r="E3286" s="14" t="str">
        <f>_xlfn.XLOOKUP(D3286,'Meal Info'!$A$4:$A$19,'Meal Info'!$B$4:$B$19)</f>
        <v>Salad</v>
      </c>
      <c r="F3286" s="14" t="str">
        <f>_xlfn.XLOOKUP(D3286,'Meal Info'!$A$4:$A$19,'Meal Info'!$C$4:$C$19)</f>
        <v>Pete</v>
      </c>
      <c r="G3286" s="7">
        <v>5.86</v>
      </c>
      <c r="H3286" s="7">
        <f t="shared" si="206"/>
        <v>0.58600000000000008</v>
      </c>
      <c r="I3286" s="7">
        <f t="shared" si="207"/>
        <v>6.4460000000000006</v>
      </c>
      <c r="J3286" s="7">
        <v>0.19</v>
      </c>
      <c r="K3286" s="7">
        <f t="shared" si="208"/>
        <v>1.1134000000000002</v>
      </c>
      <c r="L3286" s="7" t="s">
        <v>30</v>
      </c>
      <c r="M3286" s="7">
        <v>1</v>
      </c>
      <c r="N3286" s="7">
        <f>INDEX('Delivery Distances'!$B$6:$K$20,MATCH('Sales Summary_working sheet'!L3286,'Delivery Distances'!$A$6:$A$20,0),MATCH('Sales Summary_working sheet'!M3286,'Delivery Distances'!$B$5:$K$5,0))</f>
        <v>8</v>
      </c>
      <c r="O3286" s="7" cm="1">
        <f t="array" ref="O3286">_xlfn.XLOOKUP(L3286,'Delivery Distances'!$A$6:$A$20,_xlfn.XLOOKUP('Sales Summary_working sheet'!M3286,'Delivery Distances'!$B$5:$K$5,'Delivery Distances'!$B$6:$K$20))</f>
        <v>8</v>
      </c>
      <c r="P3286" s="7">
        <f t="shared" si="209"/>
        <v>11</v>
      </c>
    </row>
    <row r="3287" spans="1:16" ht="15.75" customHeight="1" x14ac:dyDescent="0.15">
      <c r="A3287" s="13">
        <v>44001</v>
      </c>
      <c r="B3287" s="19" t="s">
        <v>5356</v>
      </c>
      <c r="C3287" s="7" t="s">
        <v>3323</v>
      </c>
      <c r="D3287" s="14">
        <v>1</v>
      </c>
      <c r="E3287" s="14" t="str">
        <f>_xlfn.XLOOKUP(D3287,'Meal Info'!$A$4:$A$19,'Meal Info'!$B$4:$B$19)</f>
        <v>Salad</v>
      </c>
      <c r="F3287" s="14" t="str">
        <f>_xlfn.XLOOKUP(D3287,'Meal Info'!$A$4:$A$19,'Meal Info'!$C$4:$C$19)</f>
        <v>Pete</v>
      </c>
      <c r="G3287" s="7">
        <v>11.19</v>
      </c>
      <c r="H3287" s="7">
        <f t="shared" si="206"/>
        <v>1.119</v>
      </c>
      <c r="I3287" s="7">
        <f t="shared" si="207"/>
        <v>12.308999999999999</v>
      </c>
      <c r="J3287" s="7">
        <v>0.08</v>
      </c>
      <c r="K3287" s="7">
        <f t="shared" si="208"/>
        <v>0.8952</v>
      </c>
      <c r="L3287" s="7" t="s">
        <v>29</v>
      </c>
      <c r="M3287" s="7">
        <v>2</v>
      </c>
      <c r="N3287" s="7">
        <f>INDEX('Delivery Distances'!$B$6:$K$20,MATCH('Sales Summary_working sheet'!L3287,'Delivery Distances'!$A$6:$A$20,0),MATCH('Sales Summary_working sheet'!M3287,'Delivery Distances'!$B$5:$K$5,0))</f>
        <v>18</v>
      </c>
      <c r="O3287" s="7" cm="1">
        <f t="array" ref="O3287">_xlfn.XLOOKUP(L3287,'Delivery Distances'!$A$6:$A$20,_xlfn.XLOOKUP('Sales Summary_working sheet'!M3287,'Delivery Distances'!$B$5:$K$5,'Delivery Distances'!$B$6:$K$20))</f>
        <v>18</v>
      </c>
      <c r="P3287" s="7">
        <f t="shared" si="209"/>
        <v>16</v>
      </c>
    </row>
    <row r="3288" spans="1:16" ht="15.75" customHeight="1" x14ac:dyDescent="0.15">
      <c r="A3288" s="13">
        <v>44001</v>
      </c>
      <c r="B3288" s="19" t="s">
        <v>5356</v>
      </c>
      <c r="C3288" s="7" t="s">
        <v>4915</v>
      </c>
      <c r="D3288" s="14">
        <v>3</v>
      </c>
      <c r="E3288" s="14" t="str">
        <f>_xlfn.XLOOKUP(D3288,'Meal Info'!$A$4:$A$19,'Meal Info'!$B$4:$B$19)</f>
        <v>Fruits</v>
      </c>
      <c r="F3288" s="14" t="str">
        <f>_xlfn.XLOOKUP(D3288,'Meal Info'!$A$4:$A$19,'Meal Info'!$C$4:$C$19)</f>
        <v>Pete</v>
      </c>
      <c r="G3288" s="7">
        <v>24.18</v>
      </c>
      <c r="H3288" s="7">
        <f t="shared" si="206"/>
        <v>2.4180000000000001</v>
      </c>
      <c r="I3288" s="7">
        <f t="shared" si="207"/>
        <v>26.597999999999999</v>
      </c>
      <c r="J3288" s="7">
        <v>0.28999999999999998</v>
      </c>
      <c r="K3288" s="7">
        <f t="shared" si="208"/>
        <v>7.0121999999999991</v>
      </c>
      <c r="L3288" s="7" t="s">
        <v>31</v>
      </c>
      <c r="M3288" s="7">
        <v>6</v>
      </c>
      <c r="N3288" s="7">
        <f>INDEX('Delivery Distances'!$B$6:$K$20,MATCH('Sales Summary_working sheet'!L3288,'Delivery Distances'!$A$6:$A$20,0),MATCH('Sales Summary_working sheet'!M3288,'Delivery Distances'!$B$5:$K$5,0))</f>
        <v>17</v>
      </c>
      <c r="O3288" s="7" cm="1">
        <f t="array" ref="O3288">_xlfn.XLOOKUP(L3288,'Delivery Distances'!$A$6:$A$20,_xlfn.XLOOKUP('Sales Summary_working sheet'!M3288,'Delivery Distances'!$B$5:$K$5,'Delivery Distances'!$B$6:$K$20))</f>
        <v>17</v>
      </c>
      <c r="P3288" s="7">
        <f t="shared" si="209"/>
        <v>15.5</v>
      </c>
    </row>
    <row r="3289" spans="1:16" ht="15.75" customHeight="1" x14ac:dyDescent="0.15">
      <c r="A3289" s="13">
        <v>44001</v>
      </c>
      <c r="B3289" s="19" t="s">
        <v>5356</v>
      </c>
      <c r="C3289" s="7" t="s">
        <v>822</v>
      </c>
      <c r="D3289" s="14">
        <v>13</v>
      </c>
      <c r="E3289" s="14" t="str">
        <f>_xlfn.XLOOKUP(D3289,'Meal Info'!$A$4:$A$19,'Meal Info'!$B$4:$B$19)</f>
        <v>Breakfast</v>
      </c>
      <c r="F3289" s="14" t="str">
        <f>_xlfn.XLOOKUP(D3289,'Meal Info'!$A$4:$A$19,'Meal Info'!$C$4:$C$19)</f>
        <v>Pete</v>
      </c>
      <c r="G3289" s="7">
        <v>14.52</v>
      </c>
      <c r="H3289" s="7">
        <f t="shared" si="206"/>
        <v>1.452</v>
      </c>
      <c r="I3289" s="7">
        <f t="shared" si="207"/>
        <v>15.972</v>
      </c>
      <c r="J3289" s="7">
        <v>7.0000000000000007E-2</v>
      </c>
      <c r="K3289" s="7">
        <f t="shared" si="208"/>
        <v>1.0164</v>
      </c>
      <c r="L3289" s="7" t="s">
        <v>5079</v>
      </c>
      <c r="M3289" s="7">
        <v>2</v>
      </c>
      <c r="N3289" s="7">
        <f>INDEX('Delivery Distances'!$B$6:$K$20,MATCH('Sales Summary_working sheet'!L3289,'Delivery Distances'!$A$6:$A$20,0),MATCH('Sales Summary_working sheet'!M3289,'Delivery Distances'!$B$5:$K$5,0))</f>
        <v>6</v>
      </c>
      <c r="O3289" s="7" cm="1">
        <f t="array" ref="O3289">_xlfn.XLOOKUP(L3289,'Delivery Distances'!$A$6:$A$20,_xlfn.XLOOKUP('Sales Summary_working sheet'!M3289,'Delivery Distances'!$B$5:$K$5,'Delivery Distances'!$B$6:$K$20))</f>
        <v>6</v>
      </c>
      <c r="P3289" s="7">
        <f t="shared" si="209"/>
        <v>10</v>
      </c>
    </row>
    <row r="3290" spans="1:16" ht="15.75" customHeight="1" x14ac:dyDescent="0.15">
      <c r="A3290" s="13">
        <v>44001</v>
      </c>
      <c r="B3290" s="19" t="s">
        <v>5356</v>
      </c>
      <c r="C3290" s="7" t="s">
        <v>449</v>
      </c>
      <c r="D3290" s="14">
        <v>14</v>
      </c>
      <c r="E3290" s="14" t="str">
        <f>_xlfn.XLOOKUP(D3290,'Meal Info'!$A$4:$A$19,'Meal Info'!$B$4:$B$19)</f>
        <v>Red meat</v>
      </c>
      <c r="F3290" s="14" t="str">
        <f>_xlfn.XLOOKUP(D3290,'Meal Info'!$A$4:$A$19,'Meal Info'!$C$4:$C$19)</f>
        <v>Pete</v>
      </c>
      <c r="G3290" s="7">
        <v>28.88</v>
      </c>
      <c r="H3290" s="7">
        <f t="shared" si="206"/>
        <v>2.8879999999999999</v>
      </c>
      <c r="I3290" s="7">
        <f t="shared" si="207"/>
        <v>31.768000000000001</v>
      </c>
      <c r="J3290" s="7">
        <v>0.37</v>
      </c>
      <c r="K3290" s="7">
        <f t="shared" si="208"/>
        <v>10.685599999999999</v>
      </c>
      <c r="L3290" s="7" t="s">
        <v>5082</v>
      </c>
      <c r="M3290" s="7">
        <v>1</v>
      </c>
      <c r="N3290" s="7">
        <f>INDEX('Delivery Distances'!$B$6:$K$20,MATCH('Sales Summary_working sheet'!L3290,'Delivery Distances'!$A$6:$A$20,0),MATCH('Sales Summary_working sheet'!M3290,'Delivery Distances'!$B$5:$K$5,0))</f>
        <v>3</v>
      </c>
      <c r="O3290" s="7" cm="1">
        <f t="array" ref="O3290">_xlfn.XLOOKUP(L3290,'Delivery Distances'!$A$6:$A$20,_xlfn.XLOOKUP('Sales Summary_working sheet'!M3290,'Delivery Distances'!$B$5:$K$5,'Delivery Distances'!$B$6:$K$20))</f>
        <v>3</v>
      </c>
      <c r="P3290" s="7">
        <f t="shared" si="209"/>
        <v>7</v>
      </c>
    </row>
    <row r="3291" spans="1:16" ht="15.75" customHeight="1" x14ac:dyDescent="0.15">
      <c r="A3291" s="13">
        <v>44001</v>
      </c>
      <c r="B3291" s="19" t="s">
        <v>5356</v>
      </c>
      <c r="C3291" s="7" t="s">
        <v>4804</v>
      </c>
      <c r="D3291" s="14">
        <v>13</v>
      </c>
      <c r="E3291" s="14" t="str">
        <f>_xlfn.XLOOKUP(D3291,'Meal Info'!$A$4:$A$19,'Meal Info'!$B$4:$B$19)</f>
        <v>Breakfast</v>
      </c>
      <c r="F3291" s="14" t="str">
        <f>_xlfn.XLOOKUP(D3291,'Meal Info'!$A$4:$A$19,'Meal Info'!$C$4:$C$19)</f>
        <v>Pete</v>
      </c>
      <c r="G3291" s="7">
        <v>60.57</v>
      </c>
      <c r="H3291" s="7">
        <f t="shared" si="206"/>
        <v>6.0570000000000004</v>
      </c>
      <c r="I3291" s="7">
        <f t="shared" si="207"/>
        <v>66.626999999999995</v>
      </c>
      <c r="J3291" s="7">
        <v>0.23</v>
      </c>
      <c r="K3291" s="7">
        <f t="shared" si="208"/>
        <v>13.931100000000001</v>
      </c>
      <c r="L3291" s="7" t="s">
        <v>5075</v>
      </c>
      <c r="M3291" s="7">
        <v>7</v>
      </c>
      <c r="N3291" s="7">
        <f>INDEX('Delivery Distances'!$B$6:$K$20,MATCH('Sales Summary_working sheet'!L3291,'Delivery Distances'!$A$6:$A$20,0),MATCH('Sales Summary_working sheet'!M3291,'Delivery Distances'!$B$5:$K$5,0))</f>
        <v>3</v>
      </c>
      <c r="O3291" s="7" cm="1">
        <f t="array" ref="O3291">_xlfn.XLOOKUP(L3291,'Delivery Distances'!$A$6:$A$20,_xlfn.XLOOKUP('Sales Summary_working sheet'!M3291,'Delivery Distances'!$B$5:$K$5,'Delivery Distances'!$B$6:$K$20))</f>
        <v>3</v>
      </c>
      <c r="P3291" s="7">
        <f t="shared" si="209"/>
        <v>7</v>
      </c>
    </row>
    <row r="3292" spans="1:16" ht="15.75" customHeight="1" x14ac:dyDescent="0.15">
      <c r="A3292" s="13">
        <v>44001</v>
      </c>
      <c r="B3292" s="19" t="s">
        <v>5356</v>
      </c>
      <c r="C3292" s="7" t="s">
        <v>1469</v>
      </c>
      <c r="D3292" s="14">
        <v>13</v>
      </c>
      <c r="E3292" s="14" t="str">
        <f>_xlfn.XLOOKUP(D3292,'Meal Info'!$A$4:$A$19,'Meal Info'!$B$4:$B$19)</f>
        <v>Breakfast</v>
      </c>
      <c r="F3292" s="14" t="str">
        <f>_xlfn.XLOOKUP(D3292,'Meal Info'!$A$4:$A$19,'Meal Info'!$C$4:$C$19)</f>
        <v>Pete</v>
      </c>
      <c r="G3292" s="7">
        <v>74.73</v>
      </c>
      <c r="H3292" s="7">
        <f t="shared" ref="H3292:H3355" si="210">G3292*10%</f>
        <v>7.4730000000000008</v>
      </c>
      <c r="I3292" s="7">
        <f t="shared" ref="I3292:I3355" si="211">G3292+H3292</f>
        <v>82.203000000000003</v>
      </c>
      <c r="J3292" s="7">
        <v>0.33</v>
      </c>
      <c r="K3292" s="7">
        <f t="shared" si="208"/>
        <v>24.660900000000002</v>
      </c>
      <c r="L3292" s="7" t="s">
        <v>5081</v>
      </c>
      <c r="M3292" s="7">
        <v>7</v>
      </c>
      <c r="N3292" s="7">
        <f>INDEX('Delivery Distances'!$B$6:$K$20,MATCH('Sales Summary_working sheet'!L3292,'Delivery Distances'!$A$6:$A$20,0),MATCH('Sales Summary_working sheet'!M3292,'Delivery Distances'!$B$5:$K$5,0))</f>
        <v>3</v>
      </c>
      <c r="O3292" s="7" cm="1">
        <f t="array" ref="O3292">_xlfn.XLOOKUP(L3292,'Delivery Distances'!$A$6:$A$20,_xlfn.XLOOKUP('Sales Summary_working sheet'!M3292,'Delivery Distances'!$B$5:$K$5,'Delivery Distances'!$B$6:$K$20))</f>
        <v>3</v>
      </c>
      <c r="P3292" s="7">
        <f t="shared" si="209"/>
        <v>7</v>
      </c>
    </row>
    <row r="3293" spans="1:16" ht="15.75" customHeight="1" x14ac:dyDescent="0.15">
      <c r="A3293" s="13">
        <v>44001</v>
      </c>
      <c r="B3293" s="19" t="s">
        <v>5356</v>
      </c>
      <c r="C3293" s="7" t="s">
        <v>2844</v>
      </c>
      <c r="D3293" s="14">
        <v>14</v>
      </c>
      <c r="E3293" s="14" t="str">
        <f>_xlfn.XLOOKUP(D3293,'Meal Info'!$A$4:$A$19,'Meal Info'!$B$4:$B$19)</f>
        <v>Red meat</v>
      </c>
      <c r="F3293" s="14" t="str">
        <f>_xlfn.XLOOKUP(D3293,'Meal Info'!$A$4:$A$19,'Meal Info'!$C$4:$C$19)</f>
        <v>Pete</v>
      </c>
      <c r="G3293" s="7">
        <v>97.95</v>
      </c>
      <c r="H3293" s="7">
        <f t="shared" si="210"/>
        <v>9.7950000000000017</v>
      </c>
      <c r="I3293" s="7">
        <f t="shared" si="211"/>
        <v>107.745</v>
      </c>
      <c r="J3293" s="7">
        <v>0.1</v>
      </c>
      <c r="K3293" s="7">
        <f t="shared" si="208"/>
        <v>9.7950000000000017</v>
      </c>
      <c r="L3293" s="7" t="s">
        <v>5077</v>
      </c>
      <c r="M3293" s="7">
        <v>3</v>
      </c>
      <c r="N3293" s="7">
        <f>INDEX('Delivery Distances'!$B$6:$K$20,MATCH('Sales Summary_working sheet'!L3293,'Delivery Distances'!$A$6:$A$20,0),MATCH('Sales Summary_working sheet'!M3293,'Delivery Distances'!$B$5:$K$5,0))</f>
        <v>2</v>
      </c>
      <c r="O3293" s="7" cm="1">
        <f t="array" ref="O3293">_xlfn.XLOOKUP(L3293,'Delivery Distances'!$A$6:$A$20,_xlfn.XLOOKUP('Sales Summary_working sheet'!M3293,'Delivery Distances'!$B$5:$K$5,'Delivery Distances'!$B$6:$K$20))</f>
        <v>2</v>
      </c>
      <c r="P3293" s="7">
        <f t="shared" si="209"/>
        <v>6</v>
      </c>
    </row>
    <row r="3294" spans="1:16" ht="15.75" customHeight="1" x14ac:dyDescent="0.15">
      <c r="A3294" s="13">
        <v>44001</v>
      </c>
      <c r="B3294" s="19" t="s">
        <v>5356</v>
      </c>
      <c r="C3294" s="7" t="s">
        <v>3579</v>
      </c>
      <c r="D3294" s="14">
        <v>1</v>
      </c>
      <c r="E3294" s="14" t="str">
        <f>_xlfn.XLOOKUP(D3294,'Meal Info'!$A$4:$A$19,'Meal Info'!$B$4:$B$19)</f>
        <v>Salad</v>
      </c>
      <c r="F3294" s="14" t="str">
        <f>_xlfn.XLOOKUP(D3294,'Meal Info'!$A$4:$A$19,'Meal Info'!$C$4:$C$19)</f>
        <v>Pete</v>
      </c>
      <c r="G3294" s="7">
        <v>36.57</v>
      </c>
      <c r="H3294" s="7">
        <f t="shared" si="210"/>
        <v>3.657</v>
      </c>
      <c r="I3294" s="7">
        <f t="shared" si="211"/>
        <v>40.227000000000004</v>
      </c>
      <c r="J3294" s="7">
        <v>0.11</v>
      </c>
      <c r="K3294" s="7">
        <f t="shared" si="208"/>
        <v>4.0227000000000004</v>
      </c>
      <c r="L3294" s="7" t="s">
        <v>5076</v>
      </c>
      <c r="M3294" s="7">
        <v>9</v>
      </c>
      <c r="N3294" s="7">
        <f>INDEX('Delivery Distances'!$B$6:$K$20,MATCH('Sales Summary_working sheet'!L3294,'Delivery Distances'!$A$6:$A$20,0),MATCH('Sales Summary_working sheet'!M3294,'Delivery Distances'!$B$5:$K$5,0))</f>
        <v>8</v>
      </c>
      <c r="O3294" s="7" cm="1">
        <f t="array" ref="O3294">_xlfn.XLOOKUP(L3294,'Delivery Distances'!$A$6:$A$20,_xlfn.XLOOKUP('Sales Summary_working sheet'!M3294,'Delivery Distances'!$B$5:$K$5,'Delivery Distances'!$B$6:$K$20))</f>
        <v>8</v>
      </c>
      <c r="P3294" s="7">
        <f t="shared" si="209"/>
        <v>11</v>
      </c>
    </row>
    <row r="3295" spans="1:16" ht="15.75" customHeight="1" x14ac:dyDescent="0.15">
      <c r="A3295" s="13">
        <v>44001</v>
      </c>
      <c r="B3295" s="19" t="s">
        <v>5356</v>
      </c>
      <c r="C3295" s="7" t="s">
        <v>988</v>
      </c>
      <c r="D3295" s="14">
        <v>13</v>
      </c>
      <c r="E3295" s="14" t="str">
        <f>_xlfn.XLOOKUP(D3295,'Meal Info'!$A$4:$A$19,'Meal Info'!$B$4:$B$19)</f>
        <v>Breakfast</v>
      </c>
      <c r="F3295" s="14" t="str">
        <f>_xlfn.XLOOKUP(D3295,'Meal Info'!$A$4:$A$19,'Meal Info'!$C$4:$C$19)</f>
        <v>Pete</v>
      </c>
      <c r="G3295" s="7">
        <v>50.57</v>
      </c>
      <c r="H3295" s="7">
        <f t="shared" si="210"/>
        <v>5.0570000000000004</v>
      </c>
      <c r="I3295" s="7">
        <f t="shared" si="211"/>
        <v>55.627000000000002</v>
      </c>
      <c r="J3295" s="7">
        <v>0.08</v>
      </c>
      <c r="K3295" s="7">
        <f t="shared" si="208"/>
        <v>4.0456000000000003</v>
      </c>
      <c r="L3295" s="7" t="s">
        <v>5079</v>
      </c>
      <c r="M3295" s="7">
        <v>9</v>
      </c>
      <c r="N3295" s="7">
        <f>INDEX('Delivery Distances'!$B$6:$K$20,MATCH('Sales Summary_working sheet'!L3295,'Delivery Distances'!$A$6:$A$20,0),MATCH('Sales Summary_working sheet'!M3295,'Delivery Distances'!$B$5:$K$5,0))</f>
        <v>4</v>
      </c>
      <c r="O3295" s="7" cm="1">
        <f t="array" ref="O3295">_xlfn.XLOOKUP(L3295,'Delivery Distances'!$A$6:$A$20,_xlfn.XLOOKUP('Sales Summary_working sheet'!M3295,'Delivery Distances'!$B$5:$K$5,'Delivery Distances'!$B$6:$K$20))</f>
        <v>4</v>
      </c>
      <c r="P3295" s="7">
        <f t="shared" si="209"/>
        <v>8</v>
      </c>
    </row>
    <row r="3296" spans="1:16" ht="15.75" customHeight="1" x14ac:dyDescent="0.15">
      <c r="A3296" s="13">
        <v>44001</v>
      </c>
      <c r="B3296" s="19" t="s">
        <v>5356</v>
      </c>
      <c r="C3296" s="7" t="s">
        <v>4199</v>
      </c>
      <c r="D3296" s="14">
        <v>1</v>
      </c>
      <c r="E3296" s="14" t="str">
        <f>_xlfn.XLOOKUP(D3296,'Meal Info'!$A$4:$A$19,'Meal Info'!$B$4:$B$19)</f>
        <v>Salad</v>
      </c>
      <c r="F3296" s="14" t="str">
        <f>_xlfn.XLOOKUP(D3296,'Meal Info'!$A$4:$A$19,'Meal Info'!$C$4:$C$19)</f>
        <v>Pete</v>
      </c>
      <c r="G3296" s="7">
        <v>97.52</v>
      </c>
      <c r="H3296" s="7">
        <f t="shared" si="210"/>
        <v>9.7520000000000007</v>
      </c>
      <c r="I3296" s="7">
        <f t="shared" si="211"/>
        <v>107.27199999999999</v>
      </c>
      <c r="J3296" s="7">
        <v>0.33</v>
      </c>
      <c r="K3296" s="7">
        <f t="shared" si="208"/>
        <v>32.181600000000003</v>
      </c>
      <c r="L3296" s="7" t="s">
        <v>28</v>
      </c>
      <c r="M3296" s="7">
        <v>6</v>
      </c>
      <c r="N3296" s="7">
        <f>INDEX('Delivery Distances'!$B$6:$K$20,MATCH('Sales Summary_working sheet'!L3296,'Delivery Distances'!$A$6:$A$20,0),MATCH('Sales Summary_working sheet'!M3296,'Delivery Distances'!$B$5:$K$5,0))</f>
        <v>6</v>
      </c>
      <c r="O3296" s="7" cm="1">
        <f t="array" ref="O3296">_xlfn.XLOOKUP(L3296,'Delivery Distances'!$A$6:$A$20,_xlfn.XLOOKUP('Sales Summary_working sheet'!M3296,'Delivery Distances'!$B$5:$K$5,'Delivery Distances'!$B$6:$K$20))</f>
        <v>6</v>
      </c>
      <c r="P3296" s="7">
        <f t="shared" si="209"/>
        <v>10</v>
      </c>
    </row>
    <row r="3297" spans="1:16" ht="15.75" customHeight="1" x14ac:dyDescent="0.15">
      <c r="A3297" s="13">
        <v>44001</v>
      </c>
      <c r="B3297" s="19" t="s">
        <v>5356</v>
      </c>
      <c r="C3297" s="7" t="s">
        <v>2931</v>
      </c>
      <c r="D3297" s="14">
        <v>14</v>
      </c>
      <c r="E3297" s="14" t="str">
        <f>_xlfn.XLOOKUP(D3297,'Meal Info'!$A$4:$A$19,'Meal Info'!$B$4:$B$19)</f>
        <v>Red meat</v>
      </c>
      <c r="F3297" s="14" t="str">
        <f>_xlfn.XLOOKUP(D3297,'Meal Info'!$A$4:$A$19,'Meal Info'!$C$4:$C$19)</f>
        <v>Pete</v>
      </c>
      <c r="G3297" s="7">
        <v>35.96</v>
      </c>
      <c r="H3297" s="7">
        <f t="shared" si="210"/>
        <v>3.5960000000000001</v>
      </c>
      <c r="I3297" s="7">
        <f t="shared" si="211"/>
        <v>39.555999999999997</v>
      </c>
      <c r="J3297" s="7">
        <v>0.15</v>
      </c>
      <c r="K3297" s="7">
        <f t="shared" si="208"/>
        <v>5.3940000000000001</v>
      </c>
      <c r="L3297" s="7" t="s">
        <v>26</v>
      </c>
      <c r="M3297" s="7">
        <v>3</v>
      </c>
      <c r="N3297" s="7">
        <f>INDEX('Delivery Distances'!$B$6:$K$20,MATCH('Sales Summary_working sheet'!L3297,'Delivery Distances'!$A$6:$A$20,0),MATCH('Sales Summary_working sheet'!M3297,'Delivery Distances'!$B$5:$K$5,0))</f>
        <v>12</v>
      </c>
      <c r="O3297" s="7" cm="1">
        <f t="array" ref="O3297">_xlfn.XLOOKUP(L3297,'Delivery Distances'!$A$6:$A$20,_xlfn.XLOOKUP('Sales Summary_working sheet'!M3297,'Delivery Distances'!$B$5:$K$5,'Delivery Distances'!$B$6:$K$20))</f>
        <v>12</v>
      </c>
      <c r="P3297" s="7">
        <f t="shared" si="209"/>
        <v>13</v>
      </c>
    </row>
    <row r="3298" spans="1:16" ht="15.75" customHeight="1" x14ac:dyDescent="0.15">
      <c r="A3298" s="13">
        <v>44001</v>
      </c>
      <c r="B3298" s="19" t="s">
        <v>5356</v>
      </c>
      <c r="C3298" s="7" t="s">
        <v>1404</v>
      </c>
      <c r="D3298" s="14">
        <v>13</v>
      </c>
      <c r="E3298" s="14" t="str">
        <f>_xlfn.XLOOKUP(D3298,'Meal Info'!$A$4:$A$19,'Meal Info'!$B$4:$B$19)</f>
        <v>Breakfast</v>
      </c>
      <c r="F3298" s="14" t="str">
        <f>_xlfn.XLOOKUP(D3298,'Meal Info'!$A$4:$A$19,'Meal Info'!$C$4:$C$19)</f>
        <v>Pete</v>
      </c>
      <c r="G3298" s="7">
        <v>80.42</v>
      </c>
      <c r="H3298" s="7">
        <f t="shared" si="210"/>
        <v>8.0419999999999998</v>
      </c>
      <c r="I3298" s="7">
        <f t="shared" si="211"/>
        <v>88.462000000000003</v>
      </c>
      <c r="J3298" s="7">
        <v>0.14000000000000001</v>
      </c>
      <c r="K3298" s="7">
        <f t="shared" si="208"/>
        <v>11.258800000000001</v>
      </c>
      <c r="L3298" s="7" t="s">
        <v>26</v>
      </c>
      <c r="M3298" s="7">
        <v>6</v>
      </c>
      <c r="N3298" s="7">
        <f>INDEX('Delivery Distances'!$B$6:$K$20,MATCH('Sales Summary_working sheet'!L3298,'Delivery Distances'!$A$6:$A$20,0),MATCH('Sales Summary_working sheet'!M3298,'Delivery Distances'!$B$5:$K$5,0))</f>
        <v>14</v>
      </c>
      <c r="O3298" s="7" cm="1">
        <f t="array" ref="O3298">_xlfn.XLOOKUP(L3298,'Delivery Distances'!$A$6:$A$20,_xlfn.XLOOKUP('Sales Summary_working sheet'!M3298,'Delivery Distances'!$B$5:$K$5,'Delivery Distances'!$B$6:$K$20))</f>
        <v>14</v>
      </c>
      <c r="P3298" s="7">
        <f t="shared" si="209"/>
        <v>14</v>
      </c>
    </row>
    <row r="3299" spans="1:16" ht="15.75" customHeight="1" x14ac:dyDescent="0.15">
      <c r="A3299" s="13">
        <v>44001</v>
      </c>
      <c r="B3299" s="19" t="s">
        <v>5356</v>
      </c>
      <c r="C3299" s="7" t="s">
        <v>346</v>
      </c>
      <c r="D3299" s="14">
        <v>1</v>
      </c>
      <c r="E3299" s="14" t="str">
        <f>_xlfn.XLOOKUP(D3299,'Meal Info'!$A$4:$A$19,'Meal Info'!$B$4:$B$19)</f>
        <v>Salad</v>
      </c>
      <c r="F3299" s="14" t="str">
        <f>_xlfn.XLOOKUP(D3299,'Meal Info'!$A$4:$A$19,'Meal Info'!$C$4:$C$19)</f>
        <v>Pete</v>
      </c>
      <c r="G3299" s="7">
        <v>99.47</v>
      </c>
      <c r="H3299" s="7">
        <f t="shared" si="210"/>
        <v>9.947000000000001</v>
      </c>
      <c r="I3299" s="7">
        <f t="shared" si="211"/>
        <v>109.417</v>
      </c>
      <c r="J3299" s="7">
        <v>0.34</v>
      </c>
      <c r="K3299" s="7">
        <f t="shared" si="208"/>
        <v>33.819800000000001</v>
      </c>
      <c r="L3299" s="7" t="s">
        <v>5081</v>
      </c>
      <c r="M3299" s="7">
        <v>1</v>
      </c>
      <c r="N3299" s="7">
        <f>INDEX('Delivery Distances'!$B$6:$K$20,MATCH('Sales Summary_working sheet'!L3299,'Delivery Distances'!$A$6:$A$20,0),MATCH('Sales Summary_working sheet'!M3299,'Delivery Distances'!$B$5:$K$5,0))</f>
        <v>1</v>
      </c>
      <c r="O3299" s="7" cm="1">
        <f t="array" ref="O3299">_xlfn.XLOOKUP(L3299,'Delivery Distances'!$A$6:$A$20,_xlfn.XLOOKUP('Sales Summary_working sheet'!M3299,'Delivery Distances'!$B$5:$K$5,'Delivery Distances'!$B$6:$K$20))</f>
        <v>1</v>
      </c>
      <c r="P3299" s="7">
        <f t="shared" si="209"/>
        <v>3</v>
      </c>
    </row>
    <row r="3300" spans="1:16" ht="15.75" customHeight="1" x14ac:dyDescent="0.15">
      <c r="A3300" s="13">
        <v>44001</v>
      </c>
      <c r="B3300" s="19" t="s">
        <v>5356</v>
      </c>
      <c r="C3300" s="7" t="s">
        <v>4257</v>
      </c>
      <c r="D3300" s="14">
        <v>14</v>
      </c>
      <c r="E3300" s="14" t="str">
        <f>_xlfn.XLOOKUP(D3300,'Meal Info'!$A$4:$A$19,'Meal Info'!$B$4:$B$19)</f>
        <v>Red meat</v>
      </c>
      <c r="F3300" s="14" t="str">
        <f>_xlfn.XLOOKUP(D3300,'Meal Info'!$A$4:$A$19,'Meal Info'!$C$4:$C$19)</f>
        <v>Pete</v>
      </c>
      <c r="G3300" s="7">
        <v>76.69</v>
      </c>
      <c r="H3300" s="7">
        <f t="shared" si="210"/>
        <v>7.6690000000000005</v>
      </c>
      <c r="I3300" s="7">
        <f t="shared" si="211"/>
        <v>84.358999999999995</v>
      </c>
      <c r="J3300" s="7">
        <v>0.23</v>
      </c>
      <c r="K3300" s="7">
        <f t="shared" si="208"/>
        <v>17.6387</v>
      </c>
      <c r="L3300" s="7" t="s">
        <v>5080</v>
      </c>
      <c r="M3300" s="7">
        <v>6</v>
      </c>
      <c r="N3300" s="7">
        <f>INDEX('Delivery Distances'!$B$6:$K$20,MATCH('Sales Summary_working sheet'!L3300,'Delivery Distances'!$A$6:$A$20,0),MATCH('Sales Summary_working sheet'!M3300,'Delivery Distances'!$B$5:$K$5,0))</f>
        <v>3</v>
      </c>
      <c r="O3300" s="7" cm="1">
        <f t="array" ref="O3300">_xlfn.XLOOKUP(L3300,'Delivery Distances'!$A$6:$A$20,_xlfn.XLOOKUP('Sales Summary_working sheet'!M3300,'Delivery Distances'!$B$5:$K$5,'Delivery Distances'!$B$6:$K$20))</f>
        <v>3</v>
      </c>
      <c r="P3300" s="7">
        <f t="shared" si="209"/>
        <v>7</v>
      </c>
    </row>
    <row r="3301" spans="1:16" ht="15.75" customHeight="1" x14ac:dyDescent="0.15">
      <c r="A3301" s="13">
        <v>44001</v>
      </c>
      <c r="B3301" s="19" t="s">
        <v>5356</v>
      </c>
      <c r="C3301" s="7" t="s">
        <v>172</v>
      </c>
      <c r="D3301" s="14">
        <v>1</v>
      </c>
      <c r="E3301" s="14" t="str">
        <f>_xlfn.XLOOKUP(D3301,'Meal Info'!$A$4:$A$19,'Meal Info'!$B$4:$B$19)</f>
        <v>Salad</v>
      </c>
      <c r="F3301" s="14" t="str">
        <f>_xlfn.XLOOKUP(D3301,'Meal Info'!$A$4:$A$19,'Meal Info'!$C$4:$C$19)</f>
        <v>Pete</v>
      </c>
      <c r="G3301" s="7">
        <v>30</v>
      </c>
      <c r="H3301" s="7">
        <f t="shared" si="210"/>
        <v>3</v>
      </c>
      <c r="I3301" s="7">
        <f t="shared" si="211"/>
        <v>33</v>
      </c>
      <c r="J3301" s="7">
        <v>0.01</v>
      </c>
      <c r="K3301" s="7">
        <f t="shared" si="208"/>
        <v>0.3</v>
      </c>
      <c r="L3301" s="7" t="s">
        <v>5081</v>
      </c>
      <c r="M3301" s="7">
        <v>4</v>
      </c>
      <c r="N3301" s="7">
        <f>INDEX('Delivery Distances'!$B$6:$K$20,MATCH('Sales Summary_working sheet'!L3301,'Delivery Distances'!$A$6:$A$20,0),MATCH('Sales Summary_working sheet'!M3301,'Delivery Distances'!$B$5:$K$5,0))</f>
        <v>2</v>
      </c>
      <c r="O3301" s="7" cm="1">
        <f t="array" ref="O3301">_xlfn.XLOOKUP(L3301,'Delivery Distances'!$A$6:$A$20,_xlfn.XLOOKUP('Sales Summary_working sheet'!M3301,'Delivery Distances'!$B$5:$K$5,'Delivery Distances'!$B$6:$K$20))</f>
        <v>2</v>
      </c>
      <c r="P3301" s="7">
        <f t="shared" si="209"/>
        <v>6</v>
      </c>
    </row>
    <row r="3302" spans="1:16" ht="15.75" customHeight="1" x14ac:dyDescent="0.15">
      <c r="A3302" s="13">
        <v>44001</v>
      </c>
      <c r="B3302" s="19" t="s">
        <v>5356</v>
      </c>
      <c r="C3302" s="7" t="s">
        <v>3445</v>
      </c>
      <c r="D3302" s="14">
        <v>1</v>
      </c>
      <c r="E3302" s="14" t="str">
        <f>_xlfn.XLOOKUP(D3302,'Meal Info'!$A$4:$A$19,'Meal Info'!$B$4:$B$19)</f>
        <v>Salad</v>
      </c>
      <c r="F3302" s="14" t="str">
        <f>_xlfn.XLOOKUP(D3302,'Meal Info'!$A$4:$A$19,'Meal Info'!$C$4:$C$19)</f>
        <v>Pete</v>
      </c>
      <c r="G3302" s="7">
        <v>16.010000000000002</v>
      </c>
      <c r="H3302" s="7">
        <f t="shared" si="210"/>
        <v>1.6010000000000002</v>
      </c>
      <c r="I3302" s="7">
        <f t="shared" si="211"/>
        <v>17.611000000000001</v>
      </c>
      <c r="J3302" s="7">
        <v>0.24</v>
      </c>
      <c r="K3302" s="7">
        <f t="shared" si="208"/>
        <v>3.8424</v>
      </c>
      <c r="L3302" s="7" t="s">
        <v>5083</v>
      </c>
      <c r="M3302" s="7">
        <v>9</v>
      </c>
      <c r="N3302" s="7">
        <f>INDEX('Delivery Distances'!$B$6:$K$20,MATCH('Sales Summary_working sheet'!L3302,'Delivery Distances'!$A$6:$A$20,0),MATCH('Sales Summary_working sheet'!M3302,'Delivery Distances'!$B$5:$K$5,0))</f>
        <v>2</v>
      </c>
      <c r="O3302" s="7" cm="1">
        <f t="array" ref="O3302">_xlfn.XLOOKUP(L3302,'Delivery Distances'!$A$6:$A$20,_xlfn.XLOOKUP('Sales Summary_working sheet'!M3302,'Delivery Distances'!$B$5:$K$5,'Delivery Distances'!$B$6:$K$20))</f>
        <v>2</v>
      </c>
      <c r="P3302" s="7">
        <f t="shared" si="209"/>
        <v>6</v>
      </c>
    </row>
    <row r="3303" spans="1:16" ht="15.75" customHeight="1" x14ac:dyDescent="0.15">
      <c r="A3303" s="13">
        <v>44001</v>
      </c>
      <c r="B3303" s="19" t="s">
        <v>5356</v>
      </c>
      <c r="C3303" s="7" t="s">
        <v>1520</v>
      </c>
      <c r="D3303" s="14">
        <v>1</v>
      </c>
      <c r="E3303" s="14" t="str">
        <f>_xlfn.XLOOKUP(D3303,'Meal Info'!$A$4:$A$19,'Meal Info'!$B$4:$B$19)</f>
        <v>Salad</v>
      </c>
      <c r="F3303" s="14" t="str">
        <f>_xlfn.XLOOKUP(D3303,'Meal Info'!$A$4:$A$19,'Meal Info'!$C$4:$C$19)</f>
        <v>Pete</v>
      </c>
      <c r="G3303" s="7">
        <v>94.94</v>
      </c>
      <c r="H3303" s="7">
        <f t="shared" si="210"/>
        <v>9.4939999999999998</v>
      </c>
      <c r="I3303" s="7">
        <f t="shared" si="211"/>
        <v>104.434</v>
      </c>
      <c r="J3303" s="7">
        <v>0.11</v>
      </c>
      <c r="K3303" s="7">
        <f t="shared" si="208"/>
        <v>10.4434</v>
      </c>
      <c r="L3303" s="7" t="s">
        <v>30</v>
      </c>
      <c r="M3303" s="7">
        <v>1</v>
      </c>
      <c r="N3303" s="7">
        <f>INDEX('Delivery Distances'!$B$6:$K$20,MATCH('Sales Summary_working sheet'!L3303,'Delivery Distances'!$A$6:$A$20,0),MATCH('Sales Summary_working sheet'!M3303,'Delivery Distances'!$B$5:$K$5,0))</f>
        <v>8</v>
      </c>
      <c r="O3303" s="7" cm="1">
        <f t="array" ref="O3303">_xlfn.XLOOKUP(L3303,'Delivery Distances'!$A$6:$A$20,_xlfn.XLOOKUP('Sales Summary_working sheet'!M3303,'Delivery Distances'!$B$5:$K$5,'Delivery Distances'!$B$6:$K$20))</f>
        <v>8</v>
      </c>
      <c r="P3303" s="7">
        <f t="shared" si="209"/>
        <v>11</v>
      </c>
    </row>
    <row r="3304" spans="1:16" ht="15.75" customHeight="1" x14ac:dyDescent="0.15">
      <c r="A3304" s="13">
        <v>44001</v>
      </c>
      <c r="B3304" s="19" t="s">
        <v>5356</v>
      </c>
      <c r="C3304" s="7" t="s">
        <v>4282</v>
      </c>
      <c r="D3304" s="14">
        <v>3</v>
      </c>
      <c r="E3304" s="14" t="str">
        <f>_xlfn.XLOOKUP(D3304,'Meal Info'!$A$4:$A$19,'Meal Info'!$B$4:$B$19)</f>
        <v>Fruits</v>
      </c>
      <c r="F3304" s="14" t="str">
        <f>_xlfn.XLOOKUP(D3304,'Meal Info'!$A$4:$A$19,'Meal Info'!$C$4:$C$19)</f>
        <v>Pete</v>
      </c>
      <c r="G3304" s="7">
        <v>33.94</v>
      </c>
      <c r="H3304" s="7">
        <f t="shared" si="210"/>
        <v>3.3940000000000001</v>
      </c>
      <c r="I3304" s="7">
        <f t="shared" si="211"/>
        <v>37.333999999999996</v>
      </c>
      <c r="J3304" s="7">
        <v>0.01</v>
      </c>
      <c r="K3304" s="7">
        <f t="shared" si="208"/>
        <v>0.33939999999999998</v>
      </c>
      <c r="L3304" s="7" t="s">
        <v>5080</v>
      </c>
      <c r="M3304" s="7">
        <v>2</v>
      </c>
      <c r="N3304" s="7">
        <f>INDEX('Delivery Distances'!$B$6:$K$20,MATCH('Sales Summary_working sheet'!L3304,'Delivery Distances'!$A$6:$A$20,0),MATCH('Sales Summary_working sheet'!M3304,'Delivery Distances'!$B$5:$K$5,0))</f>
        <v>1</v>
      </c>
      <c r="O3304" s="7" cm="1">
        <f t="array" ref="O3304">_xlfn.XLOOKUP(L3304,'Delivery Distances'!$A$6:$A$20,_xlfn.XLOOKUP('Sales Summary_working sheet'!M3304,'Delivery Distances'!$B$5:$K$5,'Delivery Distances'!$B$6:$K$20))</f>
        <v>1</v>
      </c>
      <c r="P3304" s="7">
        <f t="shared" si="209"/>
        <v>3</v>
      </c>
    </row>
    <row r="3305" spans="1:16" ht="15.75" customHeight="1" x14ac:dyDescent="0.15">
      <c r="A3305" s="13">
        <v>44001</v>
      </c>
      <c r="B3305" s="19" t="s">
        <v>5356</v>
      </c>
      <c r="C3305" s="7" t="s">
        <v>168</v>
      </c>
      <c r="D3305" s="14">
        <v>3</v>
      </c>
      <c r="E3305" s="14" t="str">
        <f>_xlfn.XLOOKUP(D3305,'Meal Info'!$A$4:$A$19,'Meal Info'!$B$4:$B$19)</f>
        <v>Fruits</v>
      </c>
      <c r="F3305" s="14" t="str">
        <f>_xlfn.XLOOKUP(D3305,'Meal Info'!$A$4:$A$19,'Meal Info'!$C$4:$C$19)</f>
        <v>Pete</v>
      </c>
      <c r="G3305" s="7">
        <v>93.08</v>
      </c>
      <c r="H3305" s="7">
        <f t="shared" si="210"/>
        <v>9.3079999999999998</v>
      </c>
      <c r="I3305" s="7">
        <f t="shared" si="211"/>
        <v>102.38800000000001</v>
      </c>
      <c r="J3305" s="7">
        <v>0.1</v>
      </c>
      <c r="K3305" s="7">
        <f t="shared" si="208"/>
        <v>9.3079999999999998</v>
      </c>
      <c r="L3305" s="7" t="s">
        <v>29</v>
      </c>
      <c r="M3305" s="7">
        <v>3</v>
      </c>
      <c r="N3305" s="7">
        <f>INDEX('Delivery Distances'!$B$6:$K$20,MATCH('Sales Summary_working sheet'!L3305,'Delivery Distances'!$A$6:$A$20,0),MATCH('Sales Summary_working sheet'!M3305,'Delivery Distances'!$B$5:$K$5,0))</f>
        <v>9</v>
      </c>
      <c r="O3305" s="7" cm="1">
        <f t="array" ref="O3305">_xlfn.XLOOKUP(L3305,'Delivery Distances'!$A$6:$A$20,_xlfn.XLOOKUP('Sales Summary_working sheet'!M3305,'Delivery Distances'!$B$5:$K$5,'Delivery Distances'!$B$6:$K$20))</f>
        <v>9</v>
      </c>
      <c r="P3305" s="7">
        <f t="shared" si="209"/>
        <v>11.5</v>
      </c>
    </row>
    <row r="3306" spans="1:16" ht="15.75" customHeight="1" x14ac:dyDescent="0.15">
      <c r="A3306" s="13">
        <v>44001</v>
      </c>
      <c r="B3306" s="19" t="s">
        <v>5356</v>
      </c>
      <c r="C3306" s="7" t="s">
        <v>1118</v>
      </c>
      <c r="D3306" s="14">
        <v>3</v>
      </c>
      <c r="E3306" s="14" t="str">
        <f>_xlfn.XLOOKUP(D3306,'Meal Info'!$A$4:$A$19,'Meal Info'!$B$4:$B$19)</f>
        <v>Fruits</v>
      </c>
      <c r="F3306" s="14" t="str">
        <f>_xlfn.XLOOKUP(D3306,'Meal Info'!$A$4:$A$19,'Meal Info'!$C$4:$C$19)</f>
        <v>Pete</v>
      </c>
      <c r="G3306" s="7">
        <v>63.94</v>
      </c>
      <c r="H3306" s="7">
        <f t="shared" si="210"/>
        <v>6.3940000000000001</v>
      </c>
      <c r="I3306" s="7">
        <f t="shared" si="211"/>
        <v>70.334000000000003</v>
      </c>
      <c r="J3306" s="7">
        <v>0.4</v>
      </c>
      <c r="K3306" s="7">
        <f t="shared" si="208"/>
        <v>25.576000000000001</v>
      </c>
      <c r="L3306" s="7" t="s">
        <v>26</v>
      </c>
      <c r="M3306" s="7">
        <v>4</v>
      </c>
      <c r="N3306" s="7">
        <f>INDEX('Delivery Distances'!$B$6:$K$20,MATCH('Sales Summary_working sheet'!L3306,'Delivery Distances'!$A$6:$A$20,0),MATCH('Sales Summary_working sheet'!M3306,'Delivery Distances'!$B$5:$K$5,0))</f>
        <v>22</v>
      </c>
      <c r="O3306" s="7" cm="1">
        <f t="array" ref="O3306">_xlfn.XLOOKUP(L3306,'Delivery Distances'!$A$6:$A$20,_xlfn.XLOOKUP('Sales Summary_working sheet'!M3306,'Delivery Distances'!$B$5:$K$5,'Delivery Distances'!$B$6:$K$20))</f>
        <v>22</v>
      </c>
      <c r="P3306" s="7">
        <f t="shared" si="209"/>
        <v>18</v>
      </c>
    </row>
    <row r="3307" spans="1:16" ht="15.75" customHeight="1" x14ac:dyDescent="0.15">
      <c r="A3307" s="13">
        <v>44001</v>
      </c>
      <c r="B3307" s="19" t="s">
        <v>5356</v>
      </c>
      <c r="C3307" s="7" t="s">
        <v>389</v>
      </c>
      <c r="D3307" s="14">
        <v>1</v>
      </c>
      <c r="E3307" s="14" t="str">
        <f>_xlfn.XLOOKUP(D3307,'Meal Info'!$A$4:$A$19,'Meal Info'!$B$4:$B$19)</f>
        <v>Salad</v>
      </c>
      <c r="F3307" s="14" t="str">
        <f>_xlfn.XLOOKUP(D3307,'Meal Info'!$A$4:$A$19,'Meal Info'!$C$4:$C$19)</f>
        <v>Pete</v>
      </c>
      <c r="G3307" s="7">
        <v>55.14</v>
      </c>
      <c r="H3307" s="7">
        <f t="shared" si="210"/>
        <v>5.5140000000000002</v>
      </c>
      <c r="I3307" s="7">
        <f t="shared" si="211"/>
        <v>60.654000000000003</v>
      </c>
      <c r="J3307" s="7">
        <v>0.1</v>
      </c>
      <c r="K3307" s="7">
        <f t="shared" si="208"/>
        <v>5.5140000000000002</v>
      </c>
      <c r="L3307" s="7" t="s">
        <v>31</v>
      </c>
      <c r="M3307" s="7">
        <v>8</v>
      </c>
      <c r="N3307" s="7">
        <f>INDEX('Delivery Distances'!$B$6:$K$20,MATCH('Sales Summary_working sheet'!L3307,'Delivery Distances'!$A$6:$A$20,0),MATCH('Sales Summary_working sheet'!M3307,'Delivery Distances'!$B$5:$K$5,0))</f>
        <v>8</v>
      </c>
      <c r="O3307" s="7" cm="1">
        <f t="array" ref="O3307">_xlfn.XLOOKUP(L3307,'Delivery Distances'!$A$6:$A$20,_xlfn.XLOOKUP('Sales Summary_working sheet'!M3307,'Delivery Distances'!$B$5:$K$5,'Delivery Distances'!$B$6:$K$20))</f>
        <v>8</v>
      </c>
      <c r="P3307" s="7">
        <f t="shared" si="209"/>
        <v>11</v>
      </c>
    </row>
    <row r="3308" spans="1:16" ht="15.75" customHeight="1" x14ac:dyDescent="0.15">
      <c r="A3308" s="13">
        <v>44001</v>
      </c>
      <c r="B3308" s="19" t="s">
        <v>5356</v>
      </c>
      <c r="C3308" s="7" t="s">
        <v>3542</v>
      </c>
      <c r="D3308" s="14">
        <v>14</v>
      </c>
      <c r="E3308" s="14" t="str">
        <f>_xlfn.XLOOKUP(D3308,'Meal Info'!$A$4:$A$19,'Meal Info'!$B$4:$B$19)</f>
        <v>Red meat</v>
      </c>
      <c r="F3308" s="14" t="str">
        <f>_xlfn.XLOOKUP(D3308,'Meal Info'!$A$4:$A$19,'Meal Info'!$C$4:$C$19)</f>
        <v>Pete</v>
      </c>
      <c r="G3308" s="7">
        <v>69.62</v>
      </c>
      <c r="H3308" s="7">
        <f t="shared" si="210"/>
        <v>6.9620000000000006</v>
      </c>
      <c r="I3308" s="7">
        <f t="shared" si="211"/>
        <v>76.582000000000008</v>
      </c>
      <c r="J3308" s="7">
        <v>0.38</v>
      </c>
      <c r="K3308" s="7">
        <f t="shared" si="208"/>
        <v>26.4556</v>
      </c>
      <c r="L3308" s="7" t="s">
        <v>5078</v>
      </c>
      <c r="M3308" s="7">
        <v>6</v>
      </c>
      <c r="N3308" s="7">
        <f>INDEX('Delivery Distances'!$B$6:$K$20,MATCH('Sales Summary_working sheet'!L3308,'Delivery Distances'!$A$6:$A$20,0),MATCH('Sales Summary_working sheet'!M3308,'Delivery Distances'!$B$5:$K$5,0))</f>
        <v>5</v>
      </c>
      <c r="O3308" s="7" cm="1">
        <f t="array" ref="O3308">_xlfn.XLOOKUP(L3308,'Delivery Distances'!$A$6:$A$20,_xlfn.XLOOKUP('Sales Summary_working sheet'!M3308,'Delivery Distances'!$B$5:$K$5,'Delivery Distances'!$B$6:$K$20))</f>
        <v>5</v>
      </c>
      <c r="P3308" s="7">
        <f t="shared" si="209"/>
        <v>9</v>
      </c>
    </row>
    <row r="3309" spans="1:16" ht="15.75" customHeight="1" x14ac:dyDescent="0.15">
      <c r="A3309" s="13">
        <v>44001</v>
      </c>
      <c r="B3309" s="19" t="s">
        <v>5357</v>
      </c>
      <c r="C3309" s="7" t="s">
        <v>3650</v>
      </c>
      <c r="D3309" s="14">
        <v>1</v>
      </c>
      <c r="E3309" s="14" t="str">
        <f>_xlfn.XLOOKUP(D3309,'Meal Info'!$A$4:$A$19,'Meal Info'!$B$4:$B$19)</f>
        <v>Salad</v>
      </c>
      <c r="F3309" s="14" t="str">
        <f>_xlfn.XLOOKUP(D3309,'Meal Info'!$A$4:$A$19,'Meal Info'!$C$4:$C$19)</f>
        <v>Pete</v>
      </c>
      <c r="G3309" s="7">
        <v>41.91</v>
      </c>
      <c r="H3309" s="7">
        <f t="shared" si="210"/>
        <v>4.1909999999999998</v>
      </c>
      <c r="I3309" s="7">
        <f t="shared" si="211"/>
        <v>46.100999999999999</v>
      </c>
      <c r="J3309" s="7">
        <v>0.38</v>
      </c>
      <c r="K3309" s="7">
        <f t="shared" si="208"/>
        <v>15.925799999999999</v>
      </c>
      <c r="L3309" s="7" t="s">
        <v>26</v>
      </c>
      <c r="M3309" s="7">
        <v>9</v>
      </c>
      <c r="N3309" s="7">
        <f>INDEX('Delivery Distances'!$B$6:$K$20,MATCH('Sales Summary_working sheet'!L3309,'Delivery Distances'!$A$6:$A$20,0),MATCH('Sales Summary_working sheet'!M3309,'Delivery Distances'!$B$5:$K$5,0))</f>
        <v>20</v>
      </c>
      <c r="O3309" s="7" cm="1">
        <f t="array" ref="O3309">_xlfn.XLOOKUP(L3309,'Delivery Distances'!$A$6:$A$20,_xlfn.XLOOKUP('Sales Summary_working sheet'!M3309,'Delivery Distances'!$B$5:$K$5,'Delivery Distances'!$B$6:$K$20))</f>
        <v>20</v>
      </c>
      <c r="P3309" s="7">
        <f t="shared" si="209"/>
        <v>17</v>
      </c>
    </row>
    <row r="3310" spans="1:16" ht="15.75" customHeight="1" x14ac:dyDescent="0.15">
      <c r="A3310" s="13">
        <v>44001</v>
      </c>
      <c r="B3310" s="19" t="s">
        <v>5357</v>
      </c>
      <c r="C3310" s="7" t="s">
        <v>2417</v>
      </c>
      <c r="D3310" s="14">
        <v>14</v>
      </c>
      <c r="E3310" s="14" t="str">
        <f>_xlfn.XLOOKUP(D3310,'Meal Info'!$A$4:$A$19,'Meal Info'!$B$4:$B$19)</f>
        <v>Red meat</v>
      </c>
      <c r="F3310" s="14" t="str">
        <f>_xlfn.XLOOKUP(D3310,'Meal Info'!$A$4:$A$19,'Meal Info'!$C$4:$C$19)</f>
        <v>Pete</v>
      </c>
      <c r="G3310" s="7">
        <v>39.979999999999997</v>
      </c>
      <c r="H3310" s="7">
        <f t="shared" si="210"/>
        <v>3.9979999999999998</v>
      </c>
      <c r="I3310" s="7">
        <f t="shared" si="211"/>
        <v>43.977999999999994</v>
      </c>
      <c r="J3310" s="7">
        <v>0.28000000000000003</v>
      </c>
      <c r="K3310" s="7">
        <f t="shared" si="208"/>
        <v>11.1944</v>
      </c>
      <c r="L3310" s="7" t="s">
        <v>5076</v>
      </c>
      <c r="M3310" s="7">
        <v>5</v>
      </c>
      <c r="N3310" s="7">
        <f>INDEX('Delivery Distances'!$B$6:$K$20,MATCH('Sales Summary_working sheet'!L3310,'Delivery Distances'!$A$6:$A$20,0),MATCH('Sales Summary_working sheet'!M3310,'Delivery Distances'!$B$5:$K$5,0))</f>
        <v>6</v>
      </c>
      <c r="O3310" s="7" cm="1">
        <f t="array" ref="O3310">_xlfn.XLOOKUP(L3310,'Delivery Distances'!$A$6:$A$20,_xlfn.XLOOKUP('Sales Summary_working sheet'!M3310,'Delivery Distances'!$B$5:$K$5,'Delivery Distances'!$B$6:$K$20))</f>
        <v>6</v>
      </c>
      <c r="P3310" s="7">
        <f t="shared" si="209"/>
        <v>10</v>
      </c>
    </row>
    <row r="3311" spans="1:16" ht="15.75" customHeight="1" x14ac:dyDescent="0.15">
      <c r="A3311" s="13">
        <v>44001</v>
      </c>
      <c r="B3311" s="19" t="s">
        <v>5357</v>
      </c>
      <c r="C3311" s="7" t="s">
        <v>2689</v>
      </c>
      <c r="D3311" s="14">
        <v>1</v>
      </c>
      <c r="E3311" s="14" t="str">
        <f>_xlfn.XLOOKUP(D3311,'Meal Info'!$A$4:$A$19,'Meal Info'!$B$4:$B$19)</f>
        <v>Salad</v>
      </c>
      <c r="F3311" s="14" t="str">
        <f>_xlfn.XLOOKUP(D3311,'Meal Info'!$A$4:$A$19,'Meal Info'!$C$4:$C$19)</f>
        <v>Pete</v>
      </c>
      <c r="G3311" s="7">
        <v>66.89</v>
      </c>
      <c r="H3311" s="7">
        <f t="shared" si="210"/>
        <v>6.6890000000000001</v>
      </c>
      <c r="I3311" s="7">
        <f t="shared" si="211"/>
        <v>73.579000000000008</v>
      </c>
      <c r="J3311" s="7">
        <v>0.04</v>
      </c>
      <c r="K3311" s="7">
        <f t="shared" si="208"/>
        <v>2.6756000000000002</v>
      </c>
      <c r="L3311" s="7" t="s">
        <v>5080</v>
      </c>
      <c r="M3311" s="7">
        <v>7</v>
      </c>
      <c r="N3311" s="7">
        <f>INDEX('Delivery Distances'!$B$6:$K$20,MATCH('Sales Summary_working sheet'!L3311,'Delivery Distances'!$A$6:$A$20,0),MATCH('Sales Summary_working sheet'!M3311,'Delivery Distances'!$B$5:$K$5,0))</f>
        <v>1</v>
      </c>
      <c r="O3311" s="7" cm="1">
        <f t="array" ref="O3311">_xlfn.XLOOKUP(L3311,'Delivery Distances'!$A$6:$A$20,_xlfn.XLOOKUP('Sales Summary_working sheet'!M3311,'Delivery Distances'!$B$5:$K$5,'Delivery Distances'!$B$6:$K$20))</f>
        <v>1</v>
      </c>
      <c r="P3311" s="7">
        <f t="shared" si="209"/>
        <v>3</v>
      </c>
    </row>
    <row r="3312" spans="1:16" ht="15.75" customHeight="1" x14ac:dyDescent="0.15">
      <c r="A3312" s="13">
        <v>44001</v>
      </c>
      <c r="B3312" s="19" t="s">
        <v>5357</v>
      </c>
      <c r="C3312" s="7" t="s">
        <v>2134</v>
      </c>
      <c r="D3312" s="14">
        <v>13</v>
      </c>
      <c r="E3312" s="14" t="str">
        <f>_xlfn.XLOOKUP(D3312,'Meal Info'!$A$4:$A$19,'Meal Info'!$B$4:$B$19)</f>
        <v>Breakfast</v>
      </c>
      <c r="F3312" s="14" t="str">
        <f>_xlfn.XLOOKUP(D3312,'Meal Info'!$A$4:$A$19,'Meal Info'!$C$4:$C$19)</f>
        <v>Pete</v>
      </c>
      <c r="G3312" s="7">
        <v>25.49</v>
      </c>
      <c r="H3312" s="7">
        <f t="shared" si="210"/>
        <v>2.5489999999999999</v>
      </c>
      <c r="I3312" s="7">
        <f t="shared" si="211"/>
        <v>28.038999999999998</v>
      </c>
      <c r="J3312" s="7">
        <v>0.27</v>
      </c>
      <c r="K3312" s="7">
        <f t="shared" si="208"/>
        <v>6.8822999999999999</v>
      </c>
      <c r="L3312" s="7" t="s">
        <v>5078</v>
      </c>
      <c r="M3312" s="7">
        <v>9</v>
      </c>
      <c r="N3312" s="7">
        <f>INDEX('Delivery Distances'!$B$6:$K$20,MATCH('Sales Summary_working sheet'!L3312,'Delivery Distances'!$A$6:$A$20,0),MATCH('Sales Summary_working sheet'!M3312,'Delivery Distances'!$B$5:$K$5,0))</f>
        <v>6</v>
      </c>
      <c r="O3312" s="7" cm="1">
        <f t="array" ref="O3312">_xlfn.XLOOKUP(L3312,'Delivery Distances'!$A$6:$A$20,_xlfn.XLOOKUP('Sales Summary_working sheet'!M3312,'Delivery Distances'!$B$5:$K$5,'Delivery Distances'!$B$6:$K$20))</f>
        <v>6</v>
      </c>
      <c r="P3312" s="7">
        <f t="shared" si="209"/>
        <v>10</v>
      </c>
    </row>
    <row r="3313" spans="1:16" ht="15.75" customHeight="1" x14ac:dyDescent="0.15">
      <c r="A3313" s="13">
        <v>44001</v>
      </c>
      <c r="B3313" s="19" t="s">
        <v>5357</v>
      </c>
      <c r="C3313" s="7" t="s">
        <v>3457</v>
      </c>
      <c r="D3313" s="14">
        <v>13</v>
      </c>
      <c r="E3313" s="14" t="str">
        <f>_xlfn.XLOOKUP(D3313,'Meal Info'!$A$4:$A$19,'Meal Info'!$B$4:$B$19)</f>
        <v>Breakfast</v>
      </c>
      <c r="F3313" s="14" t="str">
        <f>_xlfn.XLOOKUP(D3313,'Meal Info'!$A$4:$A$19,'Meal Info'!$C$4:$C$19)</f>
        <v>Pete</v>
      </c>
      <c r="G3313" s="7">
        <v>19.86</v>
      </c>
      <c r="H3313" s="7">
        <f t="shared" si="210"/>
        <v>1.986</v>
      </c>
      <c r="I3313" s="7">
        <f t="shared" si="211"/>
        <v>21.846</v>
      </c>
      <c r="J3313" s="7">
        <v>0.1</v>
      </c>
      <c r="K3313" s="7">
        <f t="shared" si="208"/>
        <v>1.986</v>
      </c>
      <c r="L3313" s="7" t="s">
        <v>5082</v>
      </c>
      <c r="M3313" s="7">
        <v>1</v>
      </c>
      <c r="N3313" s="7">
        <f>INDEX('Delivery Distances'!$B$6:$K$20,MATCH('Sales Summary_working sheet'!L3313,'Delivery Distances'!$A$6:$A$20,0),MATCH('Sales Summary_working sheet'!M3313,'Delivery Distances'!$B$5:$K$5,0))</f>
        <v>3</v>
      </c>
      <c r="O3313" s="7" cm="1">
        <f t="array" ref="O3313">_xlfn.XLOOKUP(L3313,'Delivery Distances'!$A$6:$A$20,_xlfn.XLOOKUP('Sales Summary_working sheet'!M3313,'Delivery Distances'!$B$5:$K$5,'Delivery Distances'!$B$6:$K$20))</f>
        <v>3</v>
      </c>
      <c r="P3313" s="7">
        <f t="shared" si="209"/>
        <v>7</v>
      </c>
    </row>
    <row r="3314" spans="1:16" ht="15.75" customHeight="1" x14ac:dyDescent="0.15">
      <c r="A3314" s="13">
        <v>44001</v>
      </c>
      <c r="B3314" s="19" t="s">
        <v>5357</v>
      </c>
      <c r="C3314" s="7" t="s">
        <v>1093</v>
      </c>
      <c r="D3314" s="14">
        <v>14</v>
      </c>
      <c r="E3314" s="14" t="str">
        <f>_xlfn.XLOOKUP(D3314,'Meal Info'!$A$4:$A$19,'Meal Info'!$B$4:$B$19)</f>
        <v>Red meat</v>
      </c>
      <c r="F3314" s="14" t="str">
        <f>_xlfn.XLOOKUP(D3314,'Meal Info'!$A$4:$A$19,'Meal Info'!$C$4:$C$19)</f>
        <v>Pete</v>
      </c>
      <c r="G3314" s="7">
        <v>73.3</v>
      </c>
      <c r="H3314" s="7">
        <f t="shared" si="210"/>
        <v>7.33</v>
      </c>
      <c r="I3314" s="7">
        <f t="shared" si="211"/>
        <v>80.63</v>
      </c>
      <c r="J3314" s="7">
        <v>0.04</v>
      </c>
      <c r="K3314" s="7">
        <f t="shared" si="208"/>
        <v>2.9319999999999999</v>
      </c>
      <c r="L3314" s="7" t="s">
        <v>5075</v>
      </c>
      <c r="M3314" s="7">
        <v>4</v>
      </c>
      <c r="N3314" s="7">
        <f>INDEX('Delivery Distances'!$B$6:$K$20,MATCH('Sales Summary_working sheet'!L3314,'Delivery Distances'!$A$6:$A$20,0),MATCH('Sales Summary_working sheet'!M3314,'Delivery Distances'!$B$5:$K$5,0))</f>
        <v>17</v>
      </c>
      <c r="O3314" s="7" cm="1">
        <f t="array" ref="O3314">_xlfn.XLOOKUP(L3314,'Delivery Distances'!$A$6:$A$20,_xlfn.XLOOKUP('Sales Summary_working sheet'!M3314,'Delivery Distances'!$B$5:$K$5,'Delivery Distances'!$B$6:$K$20))</f>
        <v>17</v>
      </c>
      <c r="P3314" s="7">
        <f t="shared" si="209"/>
        <v>15.5</v>
      </c>
    </row>
    <row r="3315" spans="1:16" ht="15.75" customHeight="1" x14ac:dyDescent="0.15">
      <c r="A3315" s="13">
        <v>44001</v>
      </c>
      <c r="B3315" s="19" t="s">
        <v>5357</v>
      </c>
      <c r="C3315" s="7" t="s">
        <v>3827</v>
      </c>
      <c r="D3315" s="14">
        <v>14</v>
      </c>
      <c r="E3315" s="14" t="str">
        <f>_xlfn.XLOOKUP(D3315,'Meal Info'!$A$4:$A$19,'Meal Info'!$B$4:$B$19)</f>
        <v>Red meat</v>
      </c>
      <c r="F3315" s="14" t="str">
        <f>_xlfn.XLOOKUP(D3315,'Meal Info'!$A$4:$A$19,'Meal Info'!$C$4:$C$19)</f>
        <v>Pete</v>
      </c>
      <c r="G3315" s="7">
        <v>60.71</v>
      </c>
      <c r="H3315" s="7">
        <f t="shared" si="210"/>
        <v>6.0710000000000006</v>
      </c>
      <c r="I3315" s="7">
        <f t="shared" si="211"/>
        <v>66.781000000000006</v>
      </c>
      <c r="J3315" s="7">
        <v>0.11</v>
      </c>
      <c r="K3315" s="7">
        <f t="shared" si="208"/>
        <v>6.6780999999999997</v>
      </c>
      <c r="L3315" s="7" t="s">
        <v>5077</v>
      </c>
      <c r="M3315" s="7">
        <v>5</v>
      </c>
      <c r="N3315" s="7">
        <f>INDEX('Delivery Distances'!$B$6:$K$20,MATCH('Sales Summary_working sheet'!L3315,'Delivery Distances'!$A$6:$A$20,0),MATCH('Sales Summary_working sheet'!M3315,'Delivery Distances'!$B$5:$K$5,0))</f>
        <v>2</v>
      </c>
      <c r="O3315" s="7" cm="1">
        <f t="array" ref="O3315">_xlfn.XLOOKUP(L3315,'Delivery Distances'!$A$6:$A$20,_xlfn.XLOOKUP('Sales Summary_working sheet'!M3315,'Delivery Distances'!$B$5:$K$5,'Delivery Distances'!$B$6:$K$20))</f>
        <v>2</v>
      </c>
      <c r="P3315" s="7">
        <f t="shared" si="209"/>
        <v>6</v>
      </c>
    </row>
    <row r="3316" spans="1:16" ht="15.75" customHeight="1" x14ac:dyDescent="0.15">
      <c r="A3316" s="13">
        <v>44001</v>
      </c>
      <c r="B3316" s="19" t="s">
        <v>5357</v>
      </c>
      <c r="C3316" s="7" t="s">
        <v>2842</v>
      </c>
      <c r="D3316" s="14">
        <v>14</v>
      </c>
      <c r="E3316" s="14" t="str">
        <f>_xlfn.XLOOKUP(D3316,'Meal Info'!$A$4:$A$19,'Meal Info'!$B$4:$B$19)</f>
        <v>Red meat</v>
      </c>
      <c r="F3316" s="14" t="str">
        <f>_xlfn.XLOOKUP(D3316,'Meal Info'!$A$4:$A$19,'Meal Info'!$C$4:$C$19)</f>
        <v>Pete</v>
      </c>
      <c r="G3316" s="7">
        <v>59.29</v>
      </c>
      <c r="H3316" s="7">
        <f t="shared" si="210"/>
        <v>5.9290000000000003</v>
      </c>
      <c r="I3316" s="7">
        <f t="shared" si="211"/>
        <v>65.218999999999994</v>
      </c>
      <c r="J3316" s="7">
        <v>0.18</v>
      </c>
      <c r="K3316" s="7">
        <f t="shared" si="208"/>
        <v>10.6722</v>
      </c>
      <c r="L3316" s="7" t="s">
        <v>5081</v>
      </c>
      <c r="M3316" s="7">
        <v>8</v>
      </c>
      <c r="N3316" s="7">
        <f>INDEX('Delivery Distances'!$B$6:$K$20,MATCH('Sales Summary_working sheet'!L3316,'Delivery Distances'!$A$6:$A$20,0),MATCH('Sales Summary_working sheet'!M3316,'Delivery Distances'!$B$5:$K$5,0))</f>
        <v>2</v>
      </c>
      <c r="O3316" s="7" cm="1">
        <f t="array" ref="O3316">_xlfn.XLOOKUP(L3316,'Delivery Distances'!$A$6:$A$20,_xlfn.XLOOKUP('Sales Summary_working sheet'!M3316,'Delivery Distances'!$B$5:$K$5,'Delivery Distances'!$B$6:$K$20))</f>
        <v>2</v>
      </c>
      <c r="P3316" s="7">
        <f t="shared" si="209"/>
        <v>6</v>
      </c>
    </row>
    <row r="3317" spans="1:16" ht="15.75" customHeight="1" x14ac:dyDescent="0.15">
      <c r="A3317" s="13">
        <v>44001</v>
      </c>
      <c r="B3317" s="19" t="s">
        <v>5357</v>
      </c>
      <c r="C3317" s="7" t="s">
        <v>1359</v>
      </c>
      <c r="D3317" s="14">
        <v>1</v>
      </c>
      <c r="E3317" s="14" t="str">
        <f>_xlfn.XLOOKUP(D3317,'Meal Info'!$A$4:$A$19,'Meal Info'!$B$4:$B$19)</f>
        <v>Salad</v>
      </c>
      <c r="F3317" s="14" t="str">
        <f>_xlfn.XLOOKUP(D3317,'Meal Info'!$A$4:$A$19,'Meal Info'!$C$4:$C$19)</f>
        <v>Pete</v>
      </c>
      <c r="G3317" s="7">
        <v>38.28</v>
      </c>
      <c r="H3317" s="7">
        <f t="shared" si="210"/>
        <v>3.8280000000000003</v>
      </c>
      <c r="I3317" s="7">
        <f t="shared" si="211"/>
        <v>42.108000000000004</v>
      </c>
      <c r="J3317" s="7">
        <v>0.05</v>
      </c>
      <c r="K3317" s="7">
        <f t="shared" si="208"/>
        <v>1.9140000000000001</v>
      </c>
      <c r="L3317" s="7" t="s">
        <v>5077</v>
      </c>
      <c r="M3317" s="7">
        <v>3</v>
      </c>
      <c r="N3317" s="7">
        <f>INDEX('Delivery Distances'!$B$6:$K$20,MATCH('Sales Summary_working sheet'!L3317,'Delivery Distances'!$A$6:$A$20,0),MATCH('Sales Summary_working sheet'!M3317,'Delivery Distances'!$B$5:$K$5,0))</f>
        <v>2</v>
      </c>
      <c r="O3317" s="7" cm="1">
        <f t="array" ref="O3317">_xlfn.XLOOKUP(L3317,'Delivery Distances'!$A$6:$A$20,_xlfn.XLOOKUP('Sales Summary_working sheet'!M3317,'Delivery Distances'!$B$5:$K$5,'Delivery Distances'!$B$6:$K$20))</f>
        <v>2</v>
      </c>
      <c r="P3317" s="7">
        <f t="shared" si="209"/>
        <v>6</v>
      </c>
    </row>
    <row r="3318" spans="1:16" ht="15.75" customHeight="1" x14ac:dyDescent="0.15">
      <c r="A3318" s="13">
        <v>44001</v>
      </c>
      <c r="B3318" s="19" t="s">
        <v>5357</v>
      </c>
      <c r="C3318" s="7" t="s">
        <v>4048</v>
      </c>
      <c r="D3318" s="14">
        <v>3</v>
      </c>
      <c r="E3318" s="14" t="str">
        <f>_xlfn.XLOOKUP(D3318,'Meal Info'!$A$4:$A$19,'Meal Info'!$B$4:$B$19)</f>
        <v>Fruits</v>
      </c>
      <c r="F3318" s="14" t="str">
        <f>_xlfn.XLOOKUP(D3318,'Meal Info'!$A$4:$A$19,'Meal Info'!$C$4:$C$19)</f>
        <v>Pete</v>
      </c>
      <c r="G3318" s="7">
        <v>49.21</v>
      </c>
      <c r="H3318" s="7">
        <f t="shared" si="210"/>
        <v>4.9210000000000003</v>
      </c>
      <c r="I3318" s="7">
        <f t="shared" si="211"/>
        <v>54.131</v>
      </c>
      <c r="J3318" s="7">
        <v>0.13</v>
      </c>
      <c r="K3318" s="7">
        <f t="shared" si="208"/>
        <v>6.3973000000000004</v>
      </c>
      <c r="L3318" s="7" t="s">
        <v>31</v>
      </c>
      <c r="M3318" s="7">
        <v>10</v>
      </c>
      <c r="N3318" s="7">
        <f>INDEX('Delivery Distances'!$B$6:$K$20,MATCH('Sales Summary_working sheet'!L3318,'Delivery Distances'!$A$6:$A$20,0),MATCH('Sales Summary_working sheet'!M3318,'Delivery Distances'!$B$5:$K$5,0))</f>
        <v>17</v>
      </c>
      <c r="O3318" s="7" cm="1">
        <f t="array" ref="O3318">_xlfn.XLOOKUP(L3318,'Delivery Distances'!$A$6:$A$20,_xlfn.XLOOKUP('Sales Summary_working sheet'!M3318,'Delivery Distances'!$B$5:$K$5,'Delivery Distances'!$B$6:$K$20))</f>
        <v>17</v>
      </c>
      <c r="P3318" s="7">
        <f t="shared" si="209"/>
        <v>15.5</v>
      </c>
    </row>
    <row r="3319" spans="1:16" ht="15.75" customHeight="1" x14ac:dyDescent="0.15">
      <c r="A3319" s="13">
        <v>44001</v>
      </c>
      <c r="B3319" s="19" t="s">
        <v>5357</v>
      </c>
      <c r="C3319" s="7" t="s">
        <v>3165</v>
      </c>
      <c r="D3319" s="14">
        <v>3</v>
      </c>
      <c r="E3319" s="14" t="str">
        <f>_xlfn.XLOOKUP(D3319,'Meal Info'!$A$4:$A$19,'Meal Info'!$B$4:$B$19)</f>
        <v>Fruits</v>
      </c>
      <c r="F3319" s="14" t="str">
        <f>_xlfn.XLOOKUP(D3319,'Meal Info'!$A$4:$A$19,'Meal Info'!$C$4:$C$19)</f>
        <v>Pete</v>
      </c>
      <c r="G3319" s="7">
        <v>12.42</v>
      </c>
      <c r="H3319" s="7">
        <f t="shared" si="210"/>
        <v>1.242</v>
      </c>
      <c r="I3319" s="7">
        <f t="shared" si="211"/>
        <v>13.661999999999999</v>
      </c>
      <c r="J3319" s="7">
        <v>0.03</v>
      </c>
      <c r="K3319" s="7">
        <f t="shared" si="208"/>
        <v>0.37259999999999999</v>
      </c>
      <c r="L3319" s="7" t="s">
        <v>26</v>
      </c>
      <c r="M3319" s="7">
        <v>2</v>
      </c>
      <c r="N3319" s="7">
        <f>INDEX('Delivery Distances'!$B$6:$K$20,MATCH('Sales Summary_working sheet'!L3319,'Delivery Distances'!$A$6:$A$20,0),MATCH('Sales Summary_working sheet'!M3319,'Delivery Distances'!$B$5:$K$5,0))</f>
        <v>2</v>
      </c>
      <c r="O3319" s="7" cm="1">
        <f t="array" ref="O3319">_xlfn.XLOOKUP(L3319,'Delivery Distances'!$A$6:$A$20,_xlfn.XLOOKUP('Sales Summary_working sheet'!M3319,'Delivery Distances'!$B$5:$K$5,'Delivery Distances'!$B$6:$K$20))</f>
        <v>2</v>
      </c>
      <c r="P3319" s="7">
        <f t="shared" si="209"/>
        <v>6</v>
      </c>
    </row>
    <row r="3320" spans="1:16" ht="15.75" customHeight="1" x14ac:dyDescent="0.15">
      <c r="A3320" s="13">
        <v>44001</v>
      </c>
      <c r="B3320" s="19" t="s">
        <v>5357</v>
      </c>
      <c r="C3320" s="7" t="s">
        <v>1265</v>
      </c>
      <c r="D3320" s="14">
        <v>14</v>
      </c>
      <c r="E3320" s="14" t="str">
        <f>_xlfn.XLOOKUP(D3320,'Meal Info'!$A$4:$A$19,'Meal Info'!$B$4:$B$19)</f>
        <v>Red meat</v>
      </c>
      <c r="F3320" s="14" t="str">
        <f>_xlfn.XLOOKUP(D3320,'Meal Info'!$A$4:$A$19,'Meal Info'!$C$4:$C$19)</f>
        <v>Pete</v>
      </c>
      <c r="G3320" s="7">
        <v>10.01</v>
      </c>
      <c r="H3320" s="7">
        <f t="shared" si="210"/>
        <v>1.0010000000000001</v>
      </c>
      <c r="I3320" s="7">
        <f t="shared" si="211"/>
        <v>11.010999999999999</v>
      </c>
      <c r="J3320" s="7">
        <v>0.2</v>
      </c>
      <c r="K3320" s="7">
        <f t="shared" si="208"/>
        <v>2.0020000000000002</v>
      </c>
      <c r="L3320" s="7" t="s">
        <v>29</v>
      </c>
      <c r="M3320" s="7">
        <v>10</v>
      </c>
      <c r="N3320" s="7">
        <f>INDEX('Delivery Distances'!$B$6:$K$20,MATCH('Sales Summary_working sheet'!L3320,'Delivery Distances'!$A$6:$A$20,0),MATCH('Sales Summary_working sheet'!M3320,'Delivery Distances'!$B$5:$K$5,0))</f>
        <v>15</v>
      </c>
      <c r="O3320" s="7" cm="1">
        <f t="array" ref="O3320">_xlfn.XLOOKUP(L3320,'Delivery Distances'!$A$6:$A$20,_xlfn.XLOOKUP('Sales Summary_working sheet'!M3320,'Delivery Distances'!$B$5:$K$5,'Delivery Distances'!$B$6:$K$20))</f>
        <v>15</v>
      </c>
      <c r="P3320" s="7">
        <f t="shared" si="209"/>
        <v>14.5</v>
      </c>
    </row>
    <row r="3321" spans="1:16" ht="15.75" customHeight="1" x14ac:dyDescent="0.15">
      <c r="A3321" s="13">
        <v>44001</v>
      </c>
      <c r="B3321" s="19" t="s">
        <v>5357</v>
      </c>
      <c r="C3321" s="7" t="s">
        <v>3381</v>
      </c>
      <c r="D3321" s="14">
        <v>13</v>
      </c>
      <c r="E3321" s="14" t="str">
        <f>_xlfn.XLOOKUP(D3321,'Meal Info'!$A$4:$A$19,'Meal Info'!$B$4:$B$19)</f>
        <v>Breakfast</v>
      </c>
      <c r="F3321" s="14" t="str">
        <f>_xlfn.XLOOKUP(D3321,'Meal Info'!$A$4:$A$19,'Meal Info'!$C$4:$C$19)</f>
        <v>Pete</v>
      </c>
      <c r="G3321" s="7">
        <v>63.08</v>
      </c>
      <c r="H3321" s="7">
        <f t="shared" si="210"/>
        <v>6.3079999999999998</v>
      </c>
      <c r="I3321" s="7">
        <f t="shared" si="211"/>
        <v>69.388000000000005</v>
      </c>
      <c r="J3321" s="7">
        <v>0.36</v>
      </c>
      <c r="K3321" s="7">
        <f t="shared" si="208"/>
        <v>22.7088</v>
      </c>
      <c r="L3321" s="7" t="s">
        <v>30</v>
      </c>
      <c r="M3321" s="7">
        <v>4</v>
      </c>
      <c r="N3321" s="7">
        <f>INDEX('Delivery Distances'!$B$6:$K$20,MATCH('Sales Summary_working sheet'!L3321,'Delivery Distances'!$A$6:$A$20,0),MATCH('Sales Summary_working sheet'!M3321,'Delivery Distances'!$B$5:$K$5,0))</f>
        <v>6</v>
      </c>
      <c r="O3321" s="7" cm="1">
        <f t="array" ref="O3321">_xlfn.XLOOKUP(L3321,'Delivery Distances'!$A$6:$A$20,_xlfn.XLOOKUP('Sales Summary_working sheet'!M3321,'Delivery Distances'!$B$5:$K$5,'Delivery Distances'!$B$6:$K$20))</f>
        <v>6</v>
      </c>
      <c r="P3321" s="7">
        <f t="shared" si="209"/>
        <v>10</v>
      </c>
    </row>
    <row r="3322" spans="1:16" ht="15.75" customHeight="1" x14ac:dyDescent="0.15">
      <c r="A3322" s="13">
        <v>44001</v>
      </c>
      <c r="B3322" s="19" t="s">
        <v>5357</v>
      </c>
      <c r="C3322" s="7" t="s">
        <v>1018</v>
      </c>
      <c r="D3322" s="14">
        <v>13</v>
      </c>
      <c r="E3322" s="14" t="str">
        <f>_xlfn.XLOOKUP(D3322,'Meal Info'!$A$4:$A$19,'Meal Info'!$B$4:$B$19)</f>
        <v>Breakfast</v>
      </c>
      <c r="F3322" s="14" t="str">
        <f>_xlfn.XLOOKUP(D3322,'Meal Info'!$A$4:$A$19,'Meal Info'!$C$4:$C$19)</f>
        <v>Pete</v>
      </c>
      <c r="G3322" s="7">
        <v>97.68</v>
      </c>
      <c r="H3322" s="7">
        <f t="shared" si="210"/>
        <v>9.7680000000000007</v>
      </c>
      <c r="I3322" s="7">
        <f t="shared" si="211"/>
        <v>107.44800000000001</v>
      </c>
      <c r="J3322" s="7">
        <v>0.31</v>
      </c>
      <c r="K3322" s="7">
        <f t="shared" si="208"/>
        <v>30.280800000000003</v>
      </c>
      <c r="L3322" s="7" t="s">
        <v>27</v>
      </c>
      <c r="M3322" s="7">
        <v>3</v>
      </c>
      <c r="N3322" s="7">
        <f>INDEX('Delivery Distances'!$B$6:$K$20,MATCH('Sales Summary_working sheet'!L3322,'Delivery Distances'!$A$6:$A$20,0),MATCH('Sales Summary_working sheet'!M3322,'Delivery Distances'!$B$5:$K$5,0))</f>
        <v>17</v>
      </c>
      <c r="O3322" s="7" cm="1">
        <f t="array" ref="O3322">_xlfn.XLOOKUP(L3322,'Delivery Distances'!$A$6:$A$20,_xlfn.XLOOKUP('Sales Summary_working sheet'!M3322,'Delivery Distances'!$B$5:$K$5,'Delivery Distances'!$B$6:$K$20))</f>
        <v>17</v>
      </c>
      <c r="P3322" s="7">
        <f t="shared" si="209"/>
        <v>15.5</v>
      </c>
    </row>
    <row r="3323" spans="1:16" ht="15.75" customHeight="1" x14ac:dyDescent="0.15">
      <c r="A3323" s="13">
        <v>44001</v>
      </c>
      <c r="B3323" s="19" t="s">
        <v>5357</v>
      </c>
      <c r="C3323" s="7" t="s">
        <v>1907</v>
      </c>
      <c r="D3323" s="14">
        <v>1</v>
      </c>
      <c r="E3323" s="14" t="str">
        <f>_xlfn.XLOOKUP(D3323,'Meal Info'!$A$4:$A$19,'Meal Info'!$B$4:$B$19)</f>
        <v>Salad</v>
      </c>
      <c r="F3323" s="14" t="str">
        <f>_xlfn.XLOOKUP(D3323,'Meal Info'!$A$4:$A$19,'Meal Info'!$C$4:$C$19)</f>
        <v>Pete</v>
      </c>
      <c r="G3323" s="7">
        <v>36.72</v>
      </c>
      <c r="H3323" s="7">
        <f t="shared" si="210"/>
        <v>3.6720000000000002</v>
      </c>
      <c r="I3323" s="7">
        <f t="shared" si="211"/>
        <v>40.391999999999996</v>
      </c>
      <c r="J3323" s="7">
        <v>0.19</v>
      </c>
      <c r="K3323" s="7">
        <f t="shared" si="208"/>
        <v>6.9767999999999999</v>
      </c>
      <c r="L3323" s="7" t="s">
        <v>27</v>
      </c>
      <c r="M3323" s="7">
        <v>8</v>
      </c>
      <c r="N3323" s="7">
        <f>INDEX('Delivery Distances'!$B$6:$K$20,MATCH('Sales Summary_working sheet'!L3323,'Delivery Distances'!$A$6:$A$20,0),MATCH('Sales Summary_working sheet'!M3323,'Delivery Distances'!$B$5:$K$5,0))</f>
        <v>8</v>
      </c>
      <c r="O3323" s="7" cm="1">
        <f t="array" ref="O3323">_xlfn.XLOOKUP(L3323,'Delivery Distances'!$A$6:$A$20,_xlfn.XLOOKUP('Sales Summary_working sheet'!M3323,'Delivery Distances'!$B$5:$K$5,'Delivery Distances'!$B$6:$K$20))</f>
        <v>8</v>
      </c>
      <c r="P3323" s="7">
        <f t="shared" si="209"/>
        <v>11</v>
      </c>
    </row>
    <row r="3324" spans="1:16" ht="15.75" customHeight="1" x14ac:dyDescent="0.15">
      <c r="A3324" s="13">
        <v>44001</v>
      </c>
      <c r="B3324" s="19" t="s">
        <v>5357</v>
      </c>
      <c r="C3324" s="7" t="s">
        <v>3005</v>
      </c>
      <c r="D3324" s="14">
        <v>13</v>
      </c>
      <c r="E3324" s="14" t="str">
        <f>_xlfn.XLOOKUP(D3324,'Meal Info'!$A$4:$A$19,'Meal Info'!$B$4:$B$19)</f>
        <v>Breakfast</v>
      </c>
      <c r="F3324" s="14" t="str">
        <f>_xlfn.XLOOKUP(D3324,'Meal Info'!$A$4:$A$19,'Meal Info'!$C$4:$C$19)</f>
        <v>Pete</v>
      </c>
      <c r="G3324" s="7">
        <v>98.05</v>
      </c>
      <c r="H3324" s="7">
        <f t="shared" si="210"/>
        <v>9.8049999999999997</v>
      </c>
      <c r="I3324" s="7">
        <f t="shared" si="211"/>
        <v>107.85499999999999</v>
      </c>
      <c r="J3324" s="7">
        <v>0.04</v>
      </c>
      <c r="K3324" s="7">
        <f t="shared" si="208"/>
        <v>3.9220000000000002</v>
      </c>
      <c r="L3324" s="7" t="s">
        <v>31</v>
      </c>
      <c r="M3324" s="7">
        <v>3</v>
      </c>
      <c r="N3324" s="7">
        <f>INDEX('Delivery Distances'!$B$6:$K$20,MATCH('Sales Summary_working sheet'!L3324,'Delivery Distances'!$A$6:$A$20,0),MATCH('Sales Summary_working sheet'!M3324,'Delivery Distances'!$B$5:$K$5,0))</f>
        <v>9</v>
      </c>
      <c r="O3324" s="7" cm="1">
        <f t="array" ref="O3324">_xlfn.XLOOKUP(L3324,'Delivery Distances'!$A$6:$A$20,_xlfn.XLOOKUP('Sales Summary_working sheet'!M3324,'Delivery Distances'!$B$5:$K$5,'Delivery Distances'!$B$6:$K$20))</f>
        <v>9</v>
      </c>
      <c r="P3324" s="7">
        <f t="shared" si="209"/>
        <v>11.5</v>
      </c>
    </row>
    <row r="3325" spans="1:16" ht="15.75" customHeight="1" x14ac:dyDescent="0.15">
      <c r="A3325" s="13">
        <v>44001</v>
      </c>
      <c r="B3325" s="19" t="s">
        <v>5357</v>
      </c>
      <c r="C3325" s="7" t="s">
        <v>3026</v>
      </c>
      <c r="D3325" s="14">
        <v>1</v>
      </c>
      <c r="E3325" s="14" t="str">
        <f>_xlfn.XLOOKUP(D3325,'Meal Info'!$A$4:$A$19,'Meal Info'!$B$4:$B$19)</f>
        <v>Salad</v>
      </c>
      <c r="F3325" s="14" t="str">
        <f>_xlfn.XLOOKUP(D3325,'Meal Info'!$A$4:$A$19,'Meal Info'!$C$4:$C$19)</f>
        <v>Pete</v>
      </c>
      <c r="G3325" s="7">
        <v>62.95</v>
      </c>
      <c r="H3325" s="7">
        <f t="shared" si="210"/>
        <v>6.2950000000000008</v>
      </c>
      <c r="I3325" s="7">
        <f t="shared" si="211"/>
        <v>69.245000000000005</v>
      </c>
      <c r="J3325" s="7">
        <v>0.02</v>
      </c>
      <c r="K3325" s="7">
        <f t="shared" si="208"/>
        <v>1.2590000000000001</v>
      </c>
      <c r="L3325" s="7" t="s">
        <v>30</v>
      </c>
      <c r="M3325" s="7">
        <v>3</v>
      </c>
      <c r="N3325" s="7">
        <f>INDEX('Delivery Distances'!$B$6:$K$20,MATCH('Sales Summary_working sheet'!L3325,'Delivery Distances'!$A$6:$A$20,0),MATCH('Sales Summary_working sheet'!M3325,'Delivery Distances'!$B$5:$K$5,0))</f>
        <v>9</v>
      </c>
      <c r="O3325" s="7" cm="1">
        <f t="array" ref="O3325">_xlfn.XLOOKUP(L3325,'Delivery Distances'!$A$6:$A$20,_xlfn.XLOOKUP('Sales Summary_working sheet'!M3325,'Delivery Distances'!$B$5:$K$5,'Delivery Distances'!$B$6:$K$20))</f>
        <v>9</v>
      </c>
      <c r="P3325" s="7">
        <f t="shared" si="209"/>
        <v>11.5</v>
      </c>
    </row>
    <row r="3326" spans="1:16" ht="15.75" customHeight="1" x14ac:dyDescent="0.15">
      <c r="A3326" s="13">
        <v>44001</v>
      </c>
      <c r="B3326" s="19" t="s">
        <v>5357</v>
      </c>
      <c r="C3326" s="7" t="s">
        <v>1055</v>
      </c>
      <c r="D3326" s="14">
        <v>1</v>
      </c>
      <c r="E3326" s="14" t="str">
        <f>_xlfn.XLOOKUP(D3326,'Meal Info'!$A$4:$A$19,'Meal Info'!$B$4:$B$19)</f>
        <v>Salad</v>
      </c>
      <c r="F3326" s="14" t="str">
        <f>_xlfn.XLOOKUP(D3326,'Meal Info'!$A$4:$A$19,'Meal Info'!$C$4:$C$19)</f>
        <v>Pete</v>
      </c>
      <c r="G3326" s="7">
        <v>82.67</v>
      </c>
      <c r="H3326" s="7">
        <f t="shared" si="210"/>
        <v>8.2670000000000012</v>
      </c>
      <c r="I3326" s="7">
        <f t="shared" si="211"/>
        <v>90.936999999999998</v>
      </c>
      <c r="J3326" s="7">
        <v>0.37</v>
      </c>
      <c r="K3326" s="7">
        <f t="shared" si="208"/>
        <v>30.587900000000001</v>
      </c>
      <c r="L3326" s="7" t="s">
        <v>28</v>
      </c>
      <c r="M3326" s="7">
        <v>3</v>
      </c>
      <c r="N3326" s="7">
        <f>INDEX('Delivery Distances'!$B$6:$K$20,MATCH('Sales Summary_working sheet'!L3326,'Delivery Distances'!$A$6:$A$20,0),MATCH('Sales Summary_working sheet'!M3326,'Delivery Distances'!$B$5:$K$5,0))</f>
        <v>6</v>
      </c>
      <c r="O3326" s="7" cm="1">
        <f t="array" ref="O3326">_xlfn.XLOOKUP(L3326,'Delivery Distances'!$A$6:$A$20,_xlfn.XLOOKUP('Sales Summary_working sheet'!M3326,'Delivery Distances'!$B$5:$K$5,'Delivery Distances'!$B$6:$K$20))</f>
        <v>6</v>
      </c>
      <c r="P3326" s="7">
        <f t="shared" si="209"/>
        <v>10</v>
      </c>
    </row>
    <row r="3327" spans="1:16" ht="15.75" customHeight="1" x14ac:dyDescent="0.15">
      <c r="A3327" s="13">
        <v>44001</v>
      </c>
      <c r="B3327" s="19" t="s">
        <v>5358</v>
      </c>
      <c r="C3327" s="7" t="s">
        <v>895</v>
      </c>
      <c r="D3327" s="14">
        <v>1</v>
      </c>
      <c r="E3327" s="14" t="str">
        <f>_xlfn.XLOOKUP(D3327,'Meal Info'!$A$4:$A$19,'Meal Info'!$B$4:$B$19)</f>
        <v>Salad</v>
      </c>
      <c r="F3327" s="14" t="str">
        <f>_xlfn.XLOOKUP(D3327,'Meal Info'!$A$4:$A$19,'Meal Info'!$C$4:$C$19)</f>
        <v>Pete</v>
      </c>
      <c r="G3327" s="7">
        <v>78.55</v>
      </c>
      <c r="H3327" s="7">
        <f t="shared" si="210"/>
        <v>7.8550000000000004</v>
      </c>
      <c r="I3327" s="7">
        <f t="shared" si="211"/>
        <v>86.405000000000001</v>
      </c>
      <c r="J3327" s="7">
        <v>0.4</v>
      </c>
      <c r="K3327" s="7">
        <f t="shared" si="208"/>
        <v>31.42</v>
      </c>
      <c r="L3327" s="7" t="s">
        <v>5079</v>
      </c>
      <c r="M3327" s="7">
        <v>9</v>
      </c>
      <c r="N3327" s="7">
        <f>INDEX('Delivery Distances'!$B$6:$K$20,MATCH('Sales Summary_working sheet'!L3327,'Delivery Distances'!$A$6:$A$20,0),MATCH('Sales Summary_working sheet'!M3327,'Delivery Distances'!$B$5:$K$5,0))</f>
        <v>4</v>
      </c>
      <c r="O3327" s="7" cm="1">
        <f t="array" ref="O3327">_xlfn.XLOOKUP(L3327,'Delivery Distances'!$A$6:$A$20,_xlfn.XLOOKUP('Sales Summary_working sheet'!M3327,'Delivery Distances'!$B$5:$K$5,'Delivery Distances'!$B$6:$K$20))</f>
        <v>4</v>
      </c>
      <c r="P3327" s="7">
        <f t="shared" si="209"/>
        <v>8</v>
      </c>
    </row>
    <row r="3328" spans="1:16" ht="15.75" customHeight="1" x14ac:dyDescent="0.15">
      <c r="A3328" s="13">
        <v>44001</v>
      </c>
      <c r="B3328" s="19" t="s">
        <v>5358</v>
      </c>
      <c r="C3328" s="7" t="s">
        <v>3951</v>
      </c>
      <c r="D3328" s="14">
        <v>13</v>
      </c>
      <c r="E3328" s="14" t="str">
        <f>_xlfn.XLOOKUP(D3328,'Meal Info'!$A$4:$A$19,'Meal Info'!$B$4:$B$19)</f>
        <v>Breakfast</v>
      </c>
      <c r="F3328" s="14" t="str">
        <f>_xlfn.XLOOKUP(D3328,'Meal Info'!$A$4:$A$19,'Meal Info'!$C$4:$C$19)</f>
        <v>Pete</v>
      </c>
      <c r="G3328" s="7">
        <v>22.7</v>
      </c>
      <c r="H3328" s="7">
        <f t="shared" si="210"/>
        <v>2.27</v>
      </c>
      <c r="I3328" s="7">
        <f t="shared" si="211"/>
        <v>24.97</v>
      </c>
      <c r="J3328" s="7">
        <v>0.35</v>
      </c>
      <c r="K3328" s="7">
        <f t="shared" si="208"/>
        <v>7.9449999999999994</v>
      </c>
      <c r="L3328" s="7" t="s">
        <v>28</v>
      </c>
      <c r="M3328" s="7">
        <v>10</v>
      </c>
      <c r="N3328" s="7">
        <f>INDEX('Delivery Distances'!$B$6:$K$20,MATCH('Sales Summary_working sheet'!L3328,'Delivery Distances'!$A$6:$A$20,0),MATCH('Sales Summary_working sheet'!M3328,'Delivery Distances'!$B$5:$K$5,0))</f>
        <v>18</v>
      </c>
      <c r="O3328" s="7" cm="1">
        <f t="array" ref="O3328">_xlfn.XLOOKUP(L3328,'Delivery Distances'!$A$6:$A$20,_xlfn.XLOOKUP('Sales Summary_working sheet'!M3328,'Delivery Distances'!$B$5:$K$5,'Delivery Distances'!$B$6:$K$20))</f>
        <v>18</v>
      </c>
      <c r="P3328" s="7">
        <f t="shared" si="209"/>
        <v>16</v>
      </c>
    </row>
    <row r="3329" spans="1:16" ht="15.75" customHeight="1" x14ac:dyDescent="0.15">
      <c r="A3329" s="13">
        <v>44001</v>
      </c>
      <c r="B3329" s="19" t="s">
        <v>5358</v>
      </c>
      <c r="C3329" s="7" t="s">
        <v>4411</v>
      </c>
      <c r="D3329" s="14">
        <v>13</v>
      </c>
      <c r="E3329" s="14" t="str">
        <f>_xlfn.XLOOKUP(D3329,'Meal Info'!$A$4:$A$19,'Meal Info'!$B$4:$B$19)</f>
        <v>Breakfast</v>
      </c>
      <c r="F3329" s="14" t="str">
        <f>_xlfn.XLOOKUP(D3329,'Meal Info'!$A$4:$A$19,'Meal Info'!$C$4:$C$19)</f>
        <v>Pete</v>
      </c>
      <c r="G3329" s="7">
        <v>28.76</v>
      </c>
      <c r="H3329" s="7">
        <f t="shared" si="210"/>
        <v>2.8760000000000003</v>
      </c>
      <c r="I3329" s="7">
        <f t="shared" si="211"/>
        <v>31.636000000000003</v>
      </c>
      <c r="J3329" s="7">
        <v>0.3</v>
      </c>
      <c r="K3329" s="7">
        <f t="shared" si="208"/>
        <v>8.6280000000000001</v>
      </c>
      <c r="L3329" s="7" t="s">
        <v>29</v>
      </c>
      <c r="M3329" s="7">
        <v>9</v>
      </c>
      <c r="N3329" s="7">
        <f>INDEX('Delivery Distances'!$B$6:$K$20,MATCH('Sales Summary_working sheet'!L3329,'Delivery Distances'!$A$6:$A$20,0),MATCH('Sales Summary_working sheet'!M3329,'Delivery Distances'!$B$5:$K$5,0))</f>
        <v>6</v>
      </c>
      <c r="O3329" s="7" cm="1">
        <f t="array" ref="O3329">_xlfn.XLOOKUP(L3329,'Delivery Distances'!$A$6:$A$20,_xlfn.XLOOKUP('Sales Summary_working sheet'!M3329,'Delivery Distances'!$B$5:$K$5,'Delivery Distances'!$B$6:$K$20))</f>
        <v>6</v>
      </c>
      <c r="P3329" s="7">
        <f t="shared" si="209"/>
        <v>10</v>
      </c>
    </row>
    <row r="3330" spans="1:16" ht="15.75" customHeight="1" x14ac:dyDescent="0.15">
      <c r="A3330" s="13">
        <v>44001</v>
      </c>
      <c r="B3330" s="19" t="s">
        <v>5358</v>
      </c>
      <c r="C3330" s="7" t="s">
        <v>2526</v>
      </c>
      <c r="D3330" s="14">
        <v>1</v>
      </c>
      <c r="E3330" s="14" t="str">
        <f>_xlfn.XLOOKUP(D3330,'Meal Info'!$A$4:$A$19,'Meal Info'!$B$4:$B$19)</f>
        <v>Salad</v>
      </c>
      <c r="F3330" s="14" t="str">
        <f>_xlfn.XLOOKUP(D3330,'Meal Info'!$A$4:$A$19,'Meal Info'!$C$4:$C$19)</f>
        <v>Pete</v>
      </c>
      <c r="G3330" s="7">
        <v>59.89</v>
      </c>
      <c r="H3330" s="7">
        <f t="shared" si="210"/>
        <v>5.9890000000000008</v>
      </c>
      <c r="I3330" s="7">
        <f t="shared" si="211"/>
        <v>65.879000000000005</v>
      </c>
      <c r="J3330" s="7">
        <v>0.09</v>
      </c>
      <c r="K3330" s="7">
        <f t="shared" si="208"/>
        <v>5.3900999999999994</v>
      </c>
      <c r="L3330" s="7" t="s">
        <v>27</v>
      </c>
      <c r="M3330" s="7">
        <v>4</v>
      </c>
      <c r="N3330" s="7">
        <f>INDEX('Delivery Distances'!$B$6:$K$20,MATCH('Sales Summary_working sheet'!L3330,'Delivery Distances'!$A$6:$A$20,0),MATCH('Sales Summary_working sheet'!M3330,'Delivery Distances'!$B$5:$K$5,0))</f>
        <v>5</v>
      </c>
      <c r="O3330" s="7" cm="1">
        <f t="array" ref="O3330">_xlfn.XLOOKUP(L3330,'Delivery Distances'!$A$6:$A$20,_xlfn.XLOOKUP('Sales Summary_working sheet'!M3330,'Delivery Distances'!$B$5:$K$5,'Delivery Distances'!$B$6:$K$20))</f>
        <v>5</v>
      </c>
      <c r="P3330" s="7">
        <f t="shared" si="209"/>
        <v>9</v>
      </c>
    </row>
    <row r="3331" spans="1:16" ht="15.75" customHeight="1" x14ac:dyDescent="0.15">
      <c r="A3331" s="13">
        <v>44001</v>
      </c>
      <c r="B3331" s="19" t="s">
        <v>5358</v>
      </c>
      <c r="C3331" s="7" t="s">
        <v>3222</v>
      </c>
      <c r="D3331" s="14">
        <v>1</v>
      </c>
      <c r="E3331" s="14" t="str">
        <f>_xlfn.XLOOKUP(D3331,'Meal Info'!$A$4:$A$19,'Meal Info'!$B$4:$B$19)</f>
        <v>Salad</v>
      </c>
      <c r="F3331" s="14" t="str">
        <f>_xlfn.XLOOKUP(D3331,'Meal Info'!$A$4:$A$19,'Meal Info'!$C$4:$C$19)</f>
        <v>Pete</v>
      </c>
      <c r="G3331" s="7">
        <v>51.41</v>
      </c>
      <c r="H3331" s="7">
        <f t="shared" si="210"/>
        <v>5.141</v>
      </c>
      <c r="I3331" s="7">
        <f t="shared" si="211"/>
        <v>56.550999999999995</v>
      </c>
      <c r="J3331" s="7">
        <v>0.06</v>
      </c>
      <c r="K3331" s="7">
        <f t="shared" si="208"/>
        <v>3.0845999999999996</v>
      </c>
      <c r="L3331" s="7" t="s">
        <v>31</v>
      </c>
      <c r="M3331" s="7">
        <v>1</v>
      </c>
      <c r="N3331" s="7">
        <f>INDEX('Delivery Distances'!$B$6:$K$20,MATCH('Sales Summary_working sheet'!L3331,'Delivery Distances'!$A$6:$A$20,0),MATCH('Sales Summary_working sheet'!M3331,'Delivery Distances'!$B$5:$K$5,0))</f>
        <v>10</v>
      </c>
      <c r="O3331" s="7" cm="1">
        <f t="array" ref="O3331">_xlfn.XLOOKUP(L3331,'Delivery Distances'!$A$6:$A$20,_xlfn.XLOOKUP('Sales Summary_working sheet'!M3331,'Delivery Distances'!$B$5:$K$5,'Delivery Distances'!$B$6:$K$20))</f>
        <v>10</v>
      </c>
      <c r="P3331" s="7">
        <f t="shared" si="209"/>
        <v>12</v>
      </c>
    </row>
    <row r="3332" spans="1:16" ht="15.75" customHeight="1" x14ac:dyDescent="0.15">
      <c r="A3332" s="13">
        <v>44001</v>
      </c>
      <c r="B3332" s="19" t="s">
        <v>5358</v>
      </c>
      <c r="C3332" s="7" t="s">
        <v>2573</v>
      </c>
      <c r="D3332" s="14">
        <v>13</v>
      </c>
      <c r="E3332" s="14" t="str">
        <f>_xlfn.XLOOKUP(D3332,'Meal Info'!$A$4:$A$19,'Meal Info'!$B$4:$B$19)</f>
        <v>Breakfast</v>
      </c>
      <c r="F3332" s="14" t="str">
        <f>_xlfn.XLOOKUP(D3332,'Meal Info'!$A$4:$A$19,'Meal Info'!$C$4:$C$19)</f>
        <v>Pete</v>
      </c>
      <c r="G3332" s="7">
        <v>78.67</v>
      </c>
      <c r="H3332" s="7">
        <f t="shared" si="210"/>
        <v>7.8670000000000009</v>
      </c>
      <c r="I3332" s="7">
        <f t="shared" si="211"/>
        <v>86.537000000000006</v>
      </c>
      <c r="J3332" s="7">
        <v>0.06</v>
      </c>
      <c r="K3332" s="7">
        <f t="shared" si="208"/>
        <v>4.7202000000000002</v>
      </c>
      <c r="L3332" s="7" t="s">
        <v>27</v>
      </c>
      <c r="M3332" s="7">
        <v>4</v>
      </c>
      <c r="N3332" s="7">
        <f>INDEX('Delivery Distances'!$B$6:$K$20,MATCH('Sales Summary_working sheet'!L3332,'Delivery Distances'!$A$6:$A$20,0),MATCH('Sales Summary_working sheet'!M3332,'Delivery Distances'!$B$5:$K$5,0))</f>
        <v>5</v>
      </c>
      <c r="O3332" s="7" cm="1">
        <f t="array" ref="O3332">_xlfn.XLOOKUP(L3332,'Delivery Distances'!$A$6:$A$20,_xlfn.XLOOKUP('Sales Summary_working sheet'!M3332,'Delivery Distances'!$B$5:$K$5,'Delivery Distances'!$B$6:$K$20))</f>
        <v>5</v>
      </c>
      <c r="P3332" s="7">
        <f t="shared" si="209"/>
        <v>9</v>
      </c>
    </row>
    <row r="3333" spans="1:16" ht="15.75" customHeight="1" x14ac:dyDescent="0.15">
      <c r="A3333" s="13">
        <v>44001</v>
      </c>
      <c r="B3333" s="19" t="s">
        <v>5358</v>
      </c>
      <c r="C3333" s="7" t="s">
        <v>4000</v>
      </c>
      <c r="D3333" s="14">
        <v>3</v>
      </c>
      <c r="E3333" s="14" t="str">
        <f>_xlfn.XLOOKUP(D3333,'Meal Info'!$A$4:$A$19,'Meal Info'!$B$4:$B$19)</f>
        <v>Fruits</v>
      </c>
      <c r="F3333" s="14" t="str">
        <f>_xlfn.XLOOKUP(D3333,'Meal Info'!$A$4:$A$19,'Meal Info'!$C$4:$C$19)</f>
        <v>Pete</v>
      </c>
      <c r="G3333" s="7">
        <v>78.88</v>
      </c>
      <c r="H3333" s="7">
        <f t="shared" si="210"/>
        <v>7.8879999999999999</v>
      </c>
      <c r="I3333" s="7">
        <f t="shared" si="211"/>
        <v>86.768000000000001</v>
      </c>
      <c r="J3333" s="7">
        <v>0.25</v>
      </c>
      <c r="K3333" s="7">
        <f t="shared" ref="K3333:K3396" si="212">J3333*G3333</f>
        <v>19.72</v>
      </c>
      <c r="L3333" s="7" t="s">
        <v>5077</v>
      </c>
      <c r="M3333" s="7">
        <v>5</v>
      </c>
      <c r="N3333" s="7">
        <f>INDEX('Delivery Distances'!$B$6:$K$20,MATCH('Sales Summary_working sheet'!L3333,'Delivery Distances'!$A$6:$A$20,0),MATCH('Sales Summary_working sheet'!M3333,'Delivery Distances'!$B$5:$K$5,0))</f>
        <v>2</v>
      </c>
      <c r="O3333" s="7" cm="1">
        <f t="array" ref="O3333">_xlfn.XLOOKUP(L3333,'Delivery Distances'!$A$6:$A$20,_xlfn.XLOOKUP('Sales Summary_working sheet'!M3333,'Delivery Distances'!$B$5:$K$5,'Delivery Distances'!$B$6:$K$20))</f>
        <v>2</v>
      </c>
      <c r="P3333" s="7">
        <f t="shared" ref="P3333:P3396" si="213">IF(O3333&lt;=2, O3333*3, IF(O3333&lt;=6, 3*2 + (O3333-2)*1, 3*2 + 4*1 + (O3333-6)*0.5))</f>
        <v>6</v>
      </c>
    </row>
    <row r="3334" spans="1:16" ht="15.75" customHeight="1" x14ac:dyDescent="0.15">
      <c r="A3334" s="13">
        <v>44001</v>
      </c>
      <c r="B3334" s="19" t="s">
        <v>5358</v>
      </c>
      <c r="C3334" s="7" t="s">
        <v>5032</v>
      </c>
      <c r="D3334" s="14">
        <v>13</v>
      </c>
      <c r="E3334" s="14" t="str">
        <f>_xlfn.XLOOKUP(D3334,'Meal Info'!$A$4:$A$19,'Meal Info'!$B$4:$B$19)</f>
        <v>Breakfast</v>
      </c>
      <c r="F3334" s="14" t="str">
        <f>_xlfn.XLOOKUP(D3334,'Meal Info'!$A$4:$A$19,'Meal Info'!$C$4:$C$19)</f>
        <v>Pete</v>
      </c>
      <c r="G3334" s="7">
        <v>32.5</v>
      </c>
      <c r="H3334" s="7">
        <f t="shared" si="210"/>
        <v>3.25</v>
      </c>
      <c r="I3334" s="7">
        <f t="shared" si="211"/>
        <v>35.75</v>
      </c>
      <c r="J3334" s="7">
        <v>0.12</v>
      </c>
      <c r="K3334" s="7">
        <f t="shared" si="212"/>
        <v>3.9</v>
      </c>
      <c r="L3334" s="7" t="s">
        <v>5079</v>
      </c>
      <c r="M3334" s="7">
        <v>10</v>
      </c>
      <c r="N3334" s="7">
        <f>INDEX('Delivery Distances'!$B$6:$K$20,MATCH('Sales Summary_working sheet'!L3334,'Delivery Distances'!$A$6:$A$20,0),MATCH('Sales Summary_working sheet'!M3334,'Delivery Distances'!$B$5:$K$5,0))</f>
        <v>4</v>
      </c>
      <c r="O3334" s="7" cm="1">
        <f t="array" ref="O3334">_xlfn.XLOOKUP(L3334,'Delivery Distances'!$A$6:$A$20,_xlfn.XLOOKUP('Sales Summary_working sheet'!M3334,'Delivery Distances'!$B$5:$K$5,'Delivery Distances'!$B$6:$K$20))</f>
        <v>4</v>
      </c>
      <c r="P3334" s="7">
        <f t="shared" si="213"/>
        <v>8</v>
      </c>
    </row>
    <row r="3335" spans="1:16" ht="15.75" customHeight="1" x14ac:dyDescent="0.15">
      <c r="A3335" s="13">
        <v>44001</v>
      </c>
      <c r="B3335" s="19" t="s">
        <v>5358</v>
      </c>
      <c r="C3335" s="7" t="s">
        <v>1203</v>
      </c>
      <c r="D3335" s="14">
        <v>1</v>
      </c>
      <c r="E3335" s="14" t="str">
        <f>_xlfn.XLOOKUP(D3335,'Meal Info'!$A$4:$A$19,'Meal Info'!$B$4:$B$19)</f>
        <v>Salad</v>
      </c>
      <c r="F3335" s="14" t="str">
        <f>_xlfn.XLOOKUP(D3335,'Meal Info'!$A$4:$A$19,'Meal Info'!$C$4:$C$19)</f>
        <v>Pete</v>
      </c>
      <c r="G3335" s="7">
        <v>89.94</v>
      </c>
      <c r="H3335" s="7">
        <f t="shared" si="210"/>
        <v>8.9939999999999998</v>
      </c>
      <c r="I3335" s="7">
        <f t="shared" si="211"/>
        <v>98.933999999999997</v>
      </c>
      <c r="J3335" s="7">
        <v>0.27</v>
      </c>
      <c r="K3335" s="7">
        <f t="shared" si="212"/>
        <v>24.283799999999999</v>
      </c>
      <c r="L3335" s="7" t="s">
        <v>26</v>
      </c>
      <c r="M3335" s="7">
        <v>6</v>
      </c>
      <c r="N3335" s="7">
        <f>INDEX('Delivery Distances'!$B$6:$K$20,MATCH('Sales Summary_working sheet'!L3335,'Delivery Distances'!$A$6:$A$20,0),MATCH('Sales Summary_working sheet'!M3335,'Delivery Distances'!$B$5:$K$5,0))</f>
        <v>14</v>
      </c>
      <c r="O3335" s="7" cm="1">
        <f t="array" ref="O3335">_xlfn.XLOOKUP(L3335,'Delivery Distances'!$A$6:$A$20,_xlfn.XLOOKUP('Sales Summary_working sheet'!M3335,'Delivery Distances'!$B$5:$K$5,'Delivery Distances'!$B$6:$K$20))</f>
        <v>14</v>
      </c>
      <c r="P3335" s="7">
        <f t="shared" si="213"/>
        <v>14</v>
      </c>
    </row>
    <row r="3336" spans="1:16" ht="15.75" customHeight="1" x14ac:dyDescent="0.15">
      <c r="A3336" s="13">
        <v>44001</v>
      </c>
      <c r="B3336" s="19" t="s">
        <v>5358</v>
      </c>
      <c r="C3336" s="7" t="s">
        <v>1098</v>
      </c>
      <c r="D3336" s="14">
        <v>3</v>
      </c>
      <c r="E3336" s="14" t="str">
        <f>_xlfn.XLOOKUP(D3336,'Meal Info'!$A$4:$A$19,'Meal Info'!$B$4:$B$19)</f>
        <v>Fruits</v>
      </c>
      <c r="F3336" s="14" t="str">
        <f>_xlfn.XLOOKUP(D3336,'Meal Info'!$A$4:$A$19,'Meal Info'!$C$4:$C$19)</f>
        <v>Pete</v>
      </c>
      <c r="G3336" s="7">
        <v>74.16</v>
      </c>
      <c r="H3336" s="7">
        <f t="shared" si="210"/>
        <v>7.4160000000000004</v>
      </c>
      <c r="I3336" s="7">
        <f t="shared" si="211"/>
        <v>81.575999999999993</v>
      </c>
      <c r="J3336" s="7">
        <v>0.16</v>
      </c>
      <c r="K3336" s="7">
        <f t="shared" si="212"/>
        <v>11.865599999999999</v>
      </c>
      <c r="L3336" s="7" t="s">
        <v>5075</v>
      </c>
      <c r="M3336" s="7">
        <v>4</v>
      </c>
      <c r="N3336" s="7">
        <f>INDEX('Delivery Distances'!$B$6:$K$20,MATCH('Sales Summary_working sheet'!L3336,'Delivery Distances'!$A$6:$A$20,0),MATCH('Sales Summary_working sheet'!M3336,'Delivery Distances'!$B$5:$K$5,0))</f>
        <v>17</v>
      </c>
      <c r="O3336" s="7" cm="1">
        <f t="array" ref="O3336">_xlfn.XLOOKUP(L3336,'Delivery Distances'!$A$6:$A$20,_xlfn.XLOOKUP('Sales Summary_working sheet'!M3336,'Delivery Distances'!$B$5:$K$5,'Delivery Distances'!$B$6:$K$20))</f>
        <v>17</v>
      </c>
      <c r="P3336" s="7">
        <f t="shared" si="213"/>
        <v>15.5</v>
      </c>
    </row>
    <row r="3337" spans="1:16" ht="15.75" customHeight="1" x14ac:dyDescent="0.15">
      <c r="A3337" s="13">
        <v>44001</v>
      </c>
      <c r="B3337" s="19" t="s">
        <v>5358</v>
      </c>
      <c r="C3337" s="7" t="s">
        <v>4488</v>
      </c>
      <c r="D3337" s="14">
        <v>3</v>
      </c>
      <c r="E3337" s="14" t="str">
        <f>_xlfn.XLOOKUP(D3337,'Meal Info'!$A$4:$A$19,'Meal Info'!$B$4:$B$19)</f>
        <v>Fruits</v>
      </c>
      <c r="F3337" s="14" t="str">
        <f>_xlfn.XLOOKUP(D3337,'Meal Info'!$A$4:$A$19,'Meal Info'!$C$4:$C$19)</f>
        <v>Pete</v>
      </c>
      <c r="G3337" s="7">
        <v>30.12</v>
      </c>
      <c r="H3337" s="7">
        <f t="shared" si="210"/>
        <v>3.0120000000000005</v>
      </c>
      <c r="I3337" s="7">
        <f t="shared" si="211"/>
        <v>33.132000000000005</v>
      </c>
      <c r="J3337" s="7">
        <v>0.01</v>
      </c>
      <c r="K3337" s="7">
        <f t="shared" si="212"/>
        <v>0.30120000000000002</v>
      </c>
      <c r="L3337" s="7" t="s">
        <v>5076</v>
      </c>
      <c r="M3337" s="7">
        <v>4</v>
      </c>
      <c r="N3337" s="7">
        <f>INDEX('Delivery Distances'!$B$6:$K$20,MATCH('Sales Summary_working sheet'!L3337,'Delivery Distances'!$A$6:$A$20,0),MATCH('Sales Summary_working sheet'!M3337,'Delivery Distances'!$B$5:$K$5,0))</f>
        <v>11</v>
      </c>
      <c r="O3337" s="7" cm="1">
        <f t="array" ref="O3337">_xlfn.XLOOKUP(L3337,'Delivery Distances'!$A$6:$A$20,_xlfn.XLOOKUP('Sales Summary_working sheet'!M3337,'Delivery Distances'!$B$5:$K$5,'Delivery Distances'!$B$6:$K$20))</f>
        <v>11</v>
      </c>
      <c r="P3337" s="7">
        <f t="shared" si="213"/>
        <v>12.5</v>
      </c>
    </row>
    <row r="3338" spans="1:16" ht="15.75" customHeight="1" x14ac:dyDescent="0.15">
      <c r="A3338" s="13">
        <v>44001</v>
      </c>
      <c r="B3338" s="19" t="s">
        <v>5358</v>
      </c>
      <c r="C3338" s="7" t="s">
        <v>2941</v>
      </c>
      <c r="D3338" s="14">
        <v>3</v>
      </c>
      <c r="E3338" s="14" t="str">
        <f>_xlfn.XLOOKUP(D3338,'Meal Info'!$A$4:$A$19,'Meal Info'!$B$4:$B$19)</f>
        <v>Fruits</v>
      </c>
      <c r="F3338" s="14" t="str">
        <f>_xlfn.XLOOKUP(D3338,'Meal Info'!$A$4:$A$19,'Meal Info'!$C$4:$C$19)</f>
        <v>Pete</v>
      </c>
      <c r="G3338" s="7">
        <v>83.95</v>
      </c>
      <c r="H3338" s="7">
        <f t="shared" si="210"/>
        <v>8.3950000000000014</v>
      </c>
      <c r="I3338" s="7">
        <f t="shared" si="211"/>
        <v>92.344999999999999</v>
      </c>
      <c r="J3338" s="7">
        <v>0.06</v>
      </c>
      <c r="K3338" s="7">
        <f t="shared" si="212"/>
        <v>5.0369999999999999</v>
      </c>
      <c r="L3338" s="7" t="s">
        <v>5075</v>
      </c>
      <c r="M3338" s="7">
        <v>6</v>
      </c>
      <c r="N3338" s="7">
        <f>INDEX('Delivery Distances'!$B$6:$K$20,MATCH('Sales Summary_working sheet'!L3338,'Delivery Distances'!$A$6:$A$20,0),MATCH('Sales Summary_working sheet'!M3338,'Delivery Distances'!$B$5:$K$5,0))</f>
        <v>11</v>
      </c>
      <c r="O3338" s="7" cm="1">
        <f t="array" ref="O3338">_xlfn.XLOOKUP(L3338,'Delivery Distances'!$A$6:$A$20,_xlfn.XLOOKUP('Sales Summary_working sheet'!M3338,'Delivery Distances'!$B$5:$K$5,'Delivery Distances'!$B$6:$K$20))</f>
        <v>11</v>
      </c>
      <c r="P3338" s="7">
        <f t="shared" si="213"/>
        <v>12.5</v>
      </c>
    </row>
    <row r="3339" spans="1:16" ht="15.75" customHeight="1" x14ac:dyDescent="0.15">
      <c r="A3339" s="13">
        <v>44001</v>
      </c>
      <c r="B3339" s="19" t="s">
        <v>5358</v>
      </c>
      <c r="C3339" s="7" t="s">
        <v>2147</v>
      </c>
      <c r="D3339" s="14">
        <v>14</v>
      </c>
      <c r="E3339" s="14" t="str">
        <f>_xlfn.XLOOKUP(D3339,'Meal Info'!$A$4:$A$19,'Meal Info'!$B$4:$B$19)</f>
        <v>Red meat</v>
      </c>
      <c r="F3339" s="14" t="str">
        <f>_xlfn.XLOOKUP(D3339,'Meal Info'!$A$4:$A$19,'Meal Info'!$C$4:$C$19)</f>
        <v>Pete</v>
      </c>
      <c r="G3339" s="7">
        <v>32.18</v>
      </c>
      <c r="H3339" s="7">
        <f t="shared" si="210"/>
        <v>3.218</v>
      </c>
      <c r="I3339" s="7">
        <f t="shared" si="211"/>
        <v>35.397999999999996</v>
      </c>
      <c r="J3339" s="7">
        <v>0.23</v>
      </c>
      <c r="K3339" s="7">
        <f t="shared" si="212"/>
        <v>7.4014000000000006</v>
      </c>
      <c r="L3339" s="7" t="s">
        <v>26</v>
      </c>
      <c r="M3339" s="7">
        <v>10</v>
      </c>
      <c r="N3339" s="7">
        <f>INDEX('Delivery Distances'!$B$6:$K$20,MATCH('Sales Summary_working sheet'!L3339,'Delivery Distances'!$A$6:$A$20,0),MATCH('Sales Summary_working sheet'!M3339,'Delivery Distances'!$B$5:$K$5,0))</f>
        <v>20</v>
      </c>
      <c r="O3339" s="7" cm="1">
        <f t="array" ref="O3339">_xlfn.XLOOKUP(L3339,'Delivery Distances'!$A$6:$A$20,_xlfn.XLOOKUP('Sales Summary_working sheet'!M3339,'Delivery Distances'!$B$5:$K$5,'Delivery Distances'!$B$6:$K$20))</f>
        <v>20</v>
      </c>
      <c r="P3339" s="7">
        <f t="shared" si="213"/>
        <v>17</v>
      </c>
    </row>
    <row r="3340" spans="1:16" ht="15.75" customHeight="1" x14ac:dyDescent="0.15">
      <c r="A3340" s="13">
        <v>44001</v>
      </c>
      <c r="B3340" s="19" t="s">
        <v>5358</v>
      </c>
      <c r="C3340" s="7" t="s">
        <v>1484</v>
      </c>
      <c r="D3340" s="14">
        <v>1</v>
      </c>
      <c r="E3340" s="14" t="str">
        <f>_xlfn.XLOOKUP(D3340,'Meal Info'!$A$4:$A$19,'Meal Info'!$B$4:$B$19)</f>
        <v>Salad</v>
      </c>
      <c r="F3340" s="14" t="str">
        <f>_xlfn.XLOOKUP(D3340,'Meal Info'!$A$4:$A$19,'Meal Info'!$C$4:$C$19)</f>
        <v>Pete</v>
      </c>
      <c r="G3340" s="7">
        <v>54.78</v>
      </c>
      <c r="H3340" s="7">
        <f t="shared" si="210"/>
        <v>5.4780000000000006</v>
      </c>
      <c r="I3340" s="7">
        <f t="shared" si="211"/>
        <v>60.258000000000003</v>
      </c>
      <c r="J3340" s="7">
        <v>0.2</v>
      </c>
      <c r="K3340" s="7">
        <f t="shared" si="212"/>
        <v>10.956000000000001</v>
      </c>
      <c r="L3340" s="7" t="s">
        <v>5079</v>
      </c>
      <c r="M3340" s="7">
        <v>3</v>
      </c>
      <c r="N3340" s="7">
        <f>INDEX('Delivery Distances'!$B$6:$K$20,MATCH('Sales Summary_working sheet'!L3340,'Delivery Distances'!$A$6:$A$20,0),MATCH('Sales Summary_working sheet'!M3340,'Delivery Distances'!$B$5:$K$5,0))</f>
        <v>4</v>
      </c>
      <c r="O3340" s="7" cm="1">
        <f t="array" ref="O3340">_xlfn.XLOOKUP(L3340,'Delivery Distances'!$A$6:$A$20,_xlfn.XLOOKUP('Sales Summary_working sheet'!M3340,'Delivery Distances'!$B$5:$K$5,'Delivery Distances'!$B$6:$K$20))</f>
        <v>4</v>
      </c>
      <c r="P3340" s="7">
        <f t="shared" si="213"/>
        <v>8</v>
      </c>
    </row>
    <row r="3341" spans="1:16" ht="15.75" customHeight="1" x14ac:dyDescent="0.15">
      <c r="A3341" s="13">
        <v>44001</v>
      </c>
      <c r="B3341" s="19" t="s">
        <v>5358</v>
      </c>
      <c r="C3341" s="7" t="s">
        <v>2284</v>
      </c>
      <c r="D3341" s="14">
        <v>14</v>
      </c>
      <c r="E3341" s="14" t="str">
        <f>_xlfn.XLOOKUP(D3341,'Meal Info'!$A$4:$A$19,'Meal Info'!$B$4:$B$19)</f>
        <v>Red meat</v>
      </c>
      <c r="F3341" s="14" t="str">
        <f>_xlfn.XLOOKUP(D3341,'Meal Info'!$A$4:$A$19,'Meal Info'!$C$4:$C$19)</f>
        <v>Pete</v>
      </c>
      <c r="G3341" s="7">
        <v>29.91</v>
      </c>
      <c r="H3341" s="7">
        <f t="shared" si="210"/>
        <v>2.9910000000000001</v>
      </c>
      <c r="I3341" s="7">
        <f t="shared" si="211"/>
        <v>32.901000000000003</v>
      </c>
      <c r="J3341" s="7">
        <v>0.02</v>
      </c>
      <c r="K3341" s="7">
        <f t="shared" si="212"/>
        <v>0.59820000000000007</v>
      </c>
      <c r="L3341" s="7" t="s">
        <v>5075</v>
      </c>
      <c r="M3341" s="7">
        <v>10</v>
      </c>
      <c r="N3341" s="7">
        <f>INDEX('Delivery Distances'!$B$6:$K$20,MATCH('Sales Summary_working sheet'!L3341,'Delivery Distances'!$A$6:$A$20,0),MATCH('Sales Summary_working sheet'!M3341,'Delivery Distances'!$B$5:$K$5,0))</f>
        <v>14</v>
      </c>
      <c r="O3341" s="7" cm="1">
        <f t="array" ref="O3341">_xlfn.XLOOKUP(L3341,'Delivery Distances'!$A$6:$A$20,_xlfn.XLOOKUP('Sales Summary_working sheet'!M3341,'Delivery Distances'!$B$5:$K$5,'Delivery Distances'!$B$6:$K$20))</f>
        <v>14</v>
      </c>
      <c r="P3341" s="7">
        <f t="shared" si="213"/>
        <v>14</v>
      </c>
    </row>
    <row r="3342" spans="1:16" ht="15.75" customHeight="1" x14ac:dyDescent="0.15">
      <c r="A3342" s="13">
        <v>44001</v>
      </c>
      <c r="B3342" s="19" t="s">
        <v>5358</v>
      </c>
      <c r="C3342" s="7" t="s">
        <v>1669</v>
      </c>
      <c r="D3342" s="14">
        <v>3</v>
      </c>
      <c r="E3342" s="14" t="str">
        <f>_xlfn.XLOOKUP(D3342,'Meal Info'!$A$4:$A$19,'Meal Info'!$B$4:$B$19)</f>
        <v>Fruits</v>
      </c>
      <c r="F3342" s="14" t="str">
        <f>_xlfn.XLOOKUP(D3342,'Meal Info'!$A$4:$A$19,'Meal Info'!$C$4:$C$19)</f>
        <v>Pete</v>
      </c>
      <c r="G3342" s="7">
        <v>31.29</v>
      </c>
      <c r="H3342" s="7">
        <f t="shared" si="210"/>
        <v>3.129</v>
      </c>
      <c r="I3342" s="7">
        <f t="shared" si="211"/>
        <v>34.418999999999997</v>
      </c>
      <c r="J3342" s="7">
        <v>0.13</v>
      </c>
      <c r="K3342" s="7">
        <f t="shared" si="212"/>
        <v>4.0677000000000003</v>
      </c>
      <c r="L3342" s="7" t="s">
        <v>29</v>
      </c>
      <c r="M3342" s="7">
        <v>4</v>
      </c>
      <c r="N3342" s="7">
        <f>INDEX('Delivery Distances'!$B$6:$K$20,MATCH('Sales Summary_working sheet'!L3342,'Delivery Distances'!$A$6:$A$20,0),MATCH('Sales Summary_working sheet'!M3342,'Delivery Distances'!$B$5:$K$5,0))</f>
        <v>14</v>
      </c>
      <c r="O3342" s="7" cm="1">
        <f t="array" ref="O3342">_xlfn.XLOOKUP(L3342,'Delivery Distances'!$A$6:$A$20,_xlfn.XLOOKUP('Sales Summary_working sheet'!M3342,'Delivery Distances'!$B$5:$K$5,'Delivery Distances'!$B$6:$K$20))</f>
        <v>14</v>
      </c>
      <c r="P3342" s="7">
        <f t="shared" si="213"/>
        <v>14</v>
      </c>
    </row>
    <row r="3343" spans="1:16" ht="15.75" customHeight="1" x14ac:dyDescent="0.15">
      <c r="A3343" s="13">
        <v>44001</v>
      </c>
      <c r="B3343" s="19" t="s">
        <v>5358</v>
      </c>
      <c r="C3343" s="7" t="s">
        <v>3662</v>
      </c>
      <c r="D3343" s="14">
        <v>13</v>
      </c>
      <c r="E3343" s="14" t="str">
        <f>_xlfn.XLOOKUP(D3343,'Meal Info'!$A$4:$A$19,'Meal Info'!$B$4:$B$19)</f>
        <v>Breakfast</v>
      </c>
      <c r="F3343" s="14" t="str">
        <f>_xlfn.XLOOKUP(D3343,'Meal Info'!$A$4:$A$19,'Meal Info'!$C$4:$C$19)</f>
        <v>Pete</v>
      </c>
      <c r="G3343" s="7">
        <v>52.53</v>
      </c>
      <c r="H3343" s="7">
        <f t="shared" si="210"/>
        <v>5.2530000000000001</v>
      </c>
      <c r="I3343" s="7">
        <f t="shared" si="211"/>
        <v>57.783000000000001</v>
      </c>
      <c r="J3343" s="7">
        <v>0.05</v>
      </c>
      <c r="K3343" s="7">
        <f t="shared" si="212"/>
        <v>2.6265000000000001</v>
      </c>
      <c r="L3343" s="7" t="s">
        <v>5076</v>
      </c>
      <c r="M3343" s="7">
        <v>4</v>
      </c>
      <c r="N3343" s="7">
        <f>INDEX('Delivery Distances'!$B$6:$K$20,MATCH('Sales Summary_working sheet'!L3343,'Delivery Distances'!$A$6:$A$20,0),MATCH('Sales Summary_working sheet'!M3343,'Delivery Distances'!$B$5:$K$5,0))</f>
        <v>11</v>
      </c>
      <c r="O3343" s="7" cm="1">
        <f t="array" ref="O3343">_xlfn.XLOOKUP(L3343,'Delivery Distances'!$A$6:$A$20,_xlfn.XLOOKUP('Sales Summary_working sheet'!M3343,'Delivery Distances'!$B$5:$K$5,'Delivery Distances'!$B$6:$K$20))</f>
        <v>11</v>
      </c>
      <c r="P3343" s="7">
        <f t="shared" si="213"/>
        <v>12.5</v>
      </c>
    </row>
    <row r="3344" spans="1:16" ht="15.75" customHeight="1" x14ac:dyDescent="0.15">
      <c r="A3344" s="13">
        <v>44001</v>
      </c>
      <c r="B3344" s="19" t="s">
        <v>5358</v>
      </c>
      <c r="C3344" s="7" t="s">
        <v>1213</v>
      </c>
      <c r="D3344" s="14">
        <v>13</v>
      </c>
      <c r="E3344" s="14" t="str">
        <f>_xlfn.XLOOKUP(D3344,'Meal Info'!$A$4:$A$19,'Meal Info'!$B$4:$B$19)</f>
        <v>Breakfast</v>
      </c>
      <c r="F3344" s="14" t="str">
        <f>_xlfn.XLOOKUP(D3344,'Meal Info'!$A$4:$A$19,'Meal Info'!$C$4:$C$19)</f>
        <v>Pete</v>
      </c>
      <c r="G3344" s="7">
        <v>31.15</v>
      </c>
      <c r="H3344" s="7">
        <f t="shared" si="210"/>
        <v>3.1150000000000002</v>
      </c>
      <c r="I3344" s="7">
        <f t="shared" si="211"/>
        <v>34.265000000000001</v>
      </c>
      <c r="J3344" s="7">
        <v>0.18</v>
      </c>
      <c r="K3344" s="7">
        <f t="shared" si="212"/>
        <v>5.6069999999999993</v>
      </c>
      <c r="L3344" s="7" t="s">
        <v>5078</v>
      </c>
      <c r="M3344" s="7">
        <v>5</v>
      </c>
      <c r="N3344" s="7">
        <f>INDEX('Delivery Distances'!$B$6:$K$20,MATCH('Sales Summary_working sheet'!L3344,'Delivery Distances'!$A$6:$A$20,0),MATCH('Sales Summary_working sheet'!M3344,'Delivery Distances'!$B$5:$K$5,0))</f>
        <v>5</v>
      </c>
      <c r="O3344" s="7" cm="1">
        <f t="array" ref="O3344">_xlfn.XLOOKUP(L3344,'Delivery Distances'!$A$6:$A$20,_xlfn.XLOOKUP('Sales Summary_working sheet'!M3344,'Delivery Distances'!$B$5:$K$5,'Delivery Distances'!$B$6:$K$20))</f>
        <v>5</v>
      </c>
      <c r="P3344" s="7">
        <f t="shared" si="213"/>
        <v>9</v>
      </c>
    </row>
    <row r="3345" spans="1:16" ht="15.75" customHeight="1" x14ac:dyDescent="0.15">
      <c r="A3345" s="13">
        <v>44001</v>
      </c>
      <c r="B3345" s="19" t="s">
        <v>5358</v>
      </c>
      <c r="C3345" s="7" t="s">
        <v>4523</v>
      </c>
      <c r="D3345" s="14">
        <v>14</v>
      </c>
      <c r="E3345" s="14" t="str">
        <f>_xlfn.XLOOKUP(D3345,'Meal Info'!$A$4:$A$19,'Meal Info'!$B$4:$B$19)</f>
        <v>Red meat</v>
      </c>
      <c r="F3345" s="14" t="str">
        <f>_xlfn.XLOOKUP(D3345,'Meal Info'!$A$4:$A$19,'Meal Info'!$C$4:$C$19)</f>
        <v>Pete</v>
      </c>
      <c r="G3345" s="7">
        <v>14.04</v>
      </c>
      <c r="H3345" s="7">
        <f t="shared" si="210"/>
        <v>1.4039999999999999</v>
      </c>
      <c r="I3345" s="7">
        <f t="shared" si="211"/>
        <v>15.443999999999999</v>
      </c>
      <c r="J3345" s="7">
        <v>0.16</v>
      </c>
      <c r="K3345" s="7">
        <f t="shared" si="212"/>
        <v>2.2464</v>
      </c>
      <c r="L3345" s="7" t="s">
        <v>30</v>
      </c>
      <c r="M3345" s="7">
        <v>3</v>
      </c>
      <c r="N3345" s="7">
        <f>INDEX('Delivery Distances'!$B$6:$K$20,MATCH('Sales Summary_working sheet'!L3345,'Delivery Distances'!$A$6:$A$20,0),MATCH('Sales Summary_working sheet'!M3345,'Delivery Distances'!$B$5:$K$5,0))</f>
        <v>9</v>
      </c>
      <c r="O3345" s="7" cm="1">
        <f t="array" ref="O3345">_xlfn.XLOOKUP(L3345,'Delivery Distances'!$A$6:$A$20,_xlfn.XLOOKUP('Sales Summary_working sheet'!M3345,'Delivery Distances'!$B$5:$K$5,'Delivery Distances'!$B$6:$K$20))</f>
        <v>9</v>
      </c>
      <c r="P3345" s="7">
        <f t="shared" si="213"/>
        <v>11.5</v>
      </c>
    </row>
    <row r="3346" spans="1:16" ht="15.75" customHeight="1" x14ac:dyDescent="0.15">
      <c r="A3346" s="13">
        <v>44001</v>
      </c>
      <c r="B3346" s="19" t="s">
        <v>5358</v>
      </c>
      <c r="C3346" s="7" t="s">
        <v>4632</v>
      </c>
      <c r="D3346" s="14">
        <v>14</v>
      </c>
      <c r="E3346" s="14" t="str">
        <f>_xlfn.XLOOKUP(D3346,'Meal Info'!$A$4:$A$19,'Meal Info'!$B$4:$B$19)</f>
        <v>Red meat</v>
      </c>
      <c r="F3346" s="14" t="str">
        <f>_xlfn.XLOOKUP(D3346,'Meal Info'!$A$4:$A$19,'Meal Info'!$C$4:$C$19)</f>
        <v>Pete</v>
      </c>
      <c r="G3346" s="7">
        <v>82.8</v>
      </c>
      <c r="H3346" s="7">
        <f t="shared" si="210"/>
        <v>8.2799999999999994</v>
      </c>
      <c r="I3346" s="7">
        <f t="shared" si="211"/>
        <v>91.08</v>
      </c>
      <c r="J3346" s="7">
        <v>0.32</v>
      </c>
      <c r="K3346" s="7">
        <f t="shared" si="212"/>
        <v>26.495999999999999</v>
      </c>
      <c r="L3346" s="7" t="s">
        <v>5076</v>
      </c>
      <c r="M3346" s="7">
        <v>10</v>
      </c>
      <c r="N3346" s="7">
        <f>INDEX('Delivery Distances'!$B$6:$K$20,MATCH('Sales Summary_working sheet'!L3346,'Delivery Distances'!$A$6:$A$20,0),MATCH('Sales Summary_working sheet'!M3346,'Delivery Distances'!$B$5:$K$5,0))</f>
        <v>3</v>
      </c>
      <c r="O3346" s="7" cm="1">
        <f t="array" ref="O3346">_xlfn.XLOOKUP(L3346,'Delivery Distances'!$A$6:$A$20,_xlfn.XLOOKUP('Sales Summary_working sheet'!M3346,'Delivery Distances'!$B$5:$K$5,'Delivery Distances'!$B$6:$K$20))</f>
        <v>3</v>
      </c>
      <c r="P3346" s="7">
        <f t="shared" si="213"/>
        <v>7</v>
      </c>
    </row>
    <row r="3347" spans="1:16" ht="15.75" customHeight="1" x14ac:dyDescent="0.15">
      <c r="A3347" s="13">
        <v>44001</v>
      </c>
      <c r="B3347" s="19" t="s">
        <v>5358</v>
      </c>
      <c r="C3347" s="7" t="s">
        <v>1728</v>
      </c>
      <c r="D3347" s="14">
        <v>14</v>
      </c>
      <c r="E3347" s="14" t="str">
        <f>_xlfn.XLOOKUP(D3347,'Meal Info'!$A$4:$A$19,'Meal Info'!$B$4:$B$19)</f>
        <v>Red meat</v>
      </c>
      <c r="F3347" s="14" t="str">
        <f>_xlfn.XLOOKUP(D3347,'Meal Info'!$A$4:$A$19,'Meal Info'!$C$4:$C$19)</f>
        <v>Pete</v>
      </c>
      <c r="G3347" s="7">
        <v>84.73</v>
      </c>
      <c r="H3347" s="7">
        <f t="shared" si="210"/>
        <v>8.4730000000000008</v>
      </c>
      <c r="I3347" s="7">
        <f t="shared" si="211"/>
        <v>93.203000000000003</v>
      </c>
      <c r="J3347" s="7">
        <v>0.34</v>
      </c>
      <c r="K3347" s="7">
        <f t="shared" si="212"/>
        <v>28.808200000000003</v>
      </c>
      <c r="L3347" s="7" t="s">
        <v>5076</v>
      </c>
      <c r="M3347" s="7">
        <v>1</v>
      </c>
      <c r="N3347" s="7">
        <f>INDEX('Delivery Distances'!$B$6:$K$20,MATCH('Sales Summary_working sheet'!L3347,'Delivery Distances'!$A$6:$A$20,0),MATCH('Sales Summary_working sheet'!M3347,'Delivery Distances'!$B$5:$K$5,0))</f>
        <v>7</v>
      </c>
      <c r="O3347" s="7" cm="1">
        <f t="array" ref="O3347">_xlfn.XLOOKUP(L3347,'Delivery Distances'!$A$6:$A$20,_xlfn.XLOOKUP('Sales Summary_working sheet'!M3347,'Delivery Distances'!$B$5:$K$5,'Delivery Distances'!$B$6:$K$20))</f>
        <v>7</v>
      </c>
      <c r="P3347" s="7">
        <f t="shared" si="213"/>
        <v>10.5</v>
      </c>
    </row>
    <row r="3348" spans="1:16" ht="15.75" customHeight="1" x14ac:dyDescent="0.15">
      <c r="A3348" s="13">
        <v>44001</v>
      </c>
      <c r="B3348" s="19" t="s">
        <v>5358</v>
      </c>
      <c r="C3348" s="7" t="s">
        <v>2505</v>
      </c>
      <c r="D3348" s="14">
        <v>13</v>
      </c>
      <c r="E3348" s="14" t="str">
        <f>_xlfn.XLOOKUP(D3348,'Meal Info'!$A$4:$A$19,'Meal Info'!$B$4:$B$19)</f>
        <v>Breakfast</v>
      </c>
      <c r="F3348" s="14" t="str">
        <f>_xlfn.XLOOKUP(D3348,'Meal Info'!$A$4:$A$19,'Meal Info'!$C$4:$C$19)</f>
        <v>Pete</v>
      </c>
      <c r="G3348" s="7">
        <v>5.37</v>
      </c>
      <c r="H3348" s="7">
        <f t="shared" si="210"/>
        <v>0.53700000000000003</v>
      </c>
      <c r="I3348" s="7">
        <f t="shared" si="211"/>
        <v>5.907</v>
      </c>
      <c r="J3348" s="7">
        <v>0.37</v>
      </c>
      <c r="K3348" s="7">
        <f t="shared" si="212"/>
        <v>1.9869000000000001</v>
      </c>
      <c r="L3348" s="7" t="s">
        <v>5077</v>
      </c>
      <c r="M3348" s="7">
        <v>4</v>
      </c>
      <c r="N3348" s="7">
        <f>INDEX('Delivery Distances'!$B$6:$K$20,MATCH('Sales Summary_working sheet'!L3348,'Delivery Distances'!$A$6:$A$20,0),MATCH('Sales Summary_working sheet'!M3348,'Delivery Distances'!$B$5:$K$5,0))</f>
        <v>5</v>
      </c>
      <c r="O3348" s="7" cm="1">
        <f t="array" ref="O3348">_xlfn.XLOOKUP(L3348,'Delivery Distances'!$A$6:$A$20,_xlfn.XLOOKUP('Sales Summary_working sheet'!M3348,'Delivery Distances'!$B$5:$K$5,'Delivery Distances'!$B$6:$K$20))</f>
        <v>5</v>
      </c>
      <c r="P3348" s="7">
        <f t="shared" si="213"/>
        <v>9</v>
      </c>
    </row>
    <row r="3349" spans="1:16" ht="15.75" customHeight="1" x14ac:dyDescent="0.15">
      <c r="A3349" s="13">
        <v>44001</v>
      </c>
      <c r="B3349" s="19" t="s">
        <v>5358</v>
      </c>
      <c r="C3349" s="7" t="s">
        <v>4546</v>
      </c>
      <c r="D3349" s="14">
        <v>14</v>
      </c>
      <c r="E3349" s="14" t="str">
        <f>_xlfn.XLOOKUP(D3349,'Meal Info'!$A$4:$A$19,'Meal Info'!$B$4:$B$19)</f>
        <v>Red meat</v>
      </c>
      <c r="F3349" s="14" t="str">
        <f>_xlfn.XLOOKUP(D3349,'Meal Info'!$A$4:$A$19,'Meal Info'!$C$4:$C$19)</f>
        <v>Pete</v>
      </c>
      <c r="G3349" s="7">
        <v>75.349999999999994</v>
      </c>
      <c r="H3349" s="7">
        <f t="shared" si="210"/>
        <v>7.5350000000000001</v>
      </c>
      <c r="I3349" s="7">
        <f t="shared" si="211"/>
        <v>82.884999999999991</v>
      </c>
      <c r="J3349" s="7">
        <v>0.34</v>
      </c>
      <c r="K3349" s="7">
        <f t="shared" si="212"/>
        <v>25.619</v>
      </c>
      <c r="L3349" s="7" t="s">
        <v>5076</v>
      </c>
      <c r="M3349" s="7">
        <v>3</v>
      </c>
      <c r="N3349" s="7">
        <f>INDEX('Delivery Distances'!$B$6:$K$20,MATCH('Sales Summary_working sheet'!L3349,'Delivery Distances'!$A$6:$A$20,0),MATCH('Sales Summary_working sheet'!M3349,'Delivery Distances'!$B$5:$K$5,0))</f>
        <v>11</v>
      </c>
      <c r="O3349" s="7" cm="1">
        <f t="array" ref="O3349">_xlfn.XLOOKUP(L3349,'Delivery Distances'!$A$6:$A$20,_xlfn.XLOOKUP('Sales Summary_working sheet'!M3349,'Delivery Distances'!$B$5:$K$5,'Delivery Distances'!$B$6:$K$20))</f>
        <v>11</v>
      </c>
      <c r="P3349" s="7">
        <f t="shared" si="213"/>
        <v>12.5</v>
      </c>
    </row>
    <row r="3350" spans="1:16" ht="15.75" customHeight="1" x14ac:dyDescent="0.15">
      <c r="A3350" s="13">
        <v>44001</v>
      </c>
      <c r="B3350" s="19" t="s">
        <v>5358</v>
      </c>
      <c r="C3350" s="7" t="s">
        <v>546</v>
      </c>
      <c r="D3350" s="14">
        <v>14</v>
      </c>
      <c r="E3350" s="14" t="str">
        <f>_xlfn.XLOOKUP(D3350,'Meal Info'!$A$4:$A$19,'Meal Info'!$B$4:$B$19)</f>
        <v>Red meat</v>
      </c>
      <c r="F3350" s="14" t="str">
        <f>_xlfn.XLOOKUP(D3350,'Meal Info'!$A$4:$A$19,'Meal Info'!$C$4:$C$19)</f>
        <v>Pete</v>
      </c>
      <c r="G3350" s="7">
        <v>13.31</v>
      </c>
      <c r="H3350" s="7">
        <f t="shared" si="210"/>
        <v>1.3310000000000002</v>
      </c>
      <c r="I3350" s="7">
        <f t="shared" si="211"/>
        <v>14.641</v>
      </c>
      <c r="J3350" s="7">
        <v>0.25</v>
      </c>
      <c r="K3350" s="7">
        <f t="shared" si="212"/>
        <v>3.3275000000000001</v>
      </c>
      <c r="L3350" s="7" t="s">
        <v>5081</v>
      </c>
      <c r="M3350" s="7">
        <v>10</v>
      </c>
      <c r="N3350" s="7">
        <f>INDEX('Delivery Distances'!$B$6:$K$20,MATCH('Sales Summary_working sheet'!L3350,'Delivery Distances'!$A$6:$A$20,0),MATCH('Sales Summary_working sheet'!M3350,'Delivery Distances'!$B$5:$K$5,0))</f>
        <v>2</v>
      </c>
      <c r="O3350" s="7" cm="1">
        <f t="array" ref="O3350">_xlfn.XLOOKUP(L3350,'Delivery Distances'!$A$6:$A$20,_xlfn.XLOOKUP('Sales Summary_working sheet'!M3350,'Delivery Distances'!$B$5:$K$5,'Delivery Distances'!$B$6:$K$20))</f>
        <v>2</v>
      </c>
      <c r="P3350" s="7">
        <f t="shared" si="213"/>
        <v>6</v>
      </c>
    </row>
    <row r="3351" spans="1:16" ht="15.75" customHeight="1" x14ac:dyDescent="0.15">
      <c r="A3351" s="13">
        <v>44001</v>
      </c>
      <c r="B3351" s="19" t="s">
        <v>5359</v>
      </c>
      <c r="C3351" s="7" t="s">
        <v>54</v>
      </c>
      <c r="D3351" s="14">
        <v>3</v>
      </c>
      <c r="E3351" s="14" t="str">
        <f>_xlfn.XLOOKUP(D3351,'Meal Info'!$A$4:$A$19,'Meal Info'!$B$4:$B$19)</f>
        <v>Fruits</v>
      </c>
      <c r="F3351" s="14" t="str">
        <f>_xlfn.XLOOKUP(D3351,'Meal Info'!$A$4:$A$19,'Meal Info'!$C$4:$C$19)</f>
        <v>Pete</v>
      </c>
      <c r="G3351" s="7">
        <v>82.84</v>
      </c>
      <c r="H3351" s="7">
        <f t="shared" si="210"/>
        <v>8.2840000000000007</v>
      </c>
      <c r="I3351" s="7">
        <f t="shared" si="211"/>
        <v>91.124000000000009</v>
      </c>
      <c r="J3351" s="7">
        <v>0.35</v>
      </c>
      <c r="K3351" s="7">
        <f t="shared" si="212"/>
        <v>28.994</v>
      </c>
      <c r="L3351" s="7" t="s">
        <v>5078</v>
      </c>
      <c r="M3351" s="7">
        <v>9</v>
      </c>
      <c r="N3351" s="7">
        <f>INDEX('Delivery Distances'!$B$6:$K$20,MATCH('Sales Summary_working sheet'!L3351,'Delivery Distances'!$A$6:$A$20,0),MATCH('Sales Summary_working sheet'!M3351,'Delivery Distances'!$B$5:$K$5,0))</f>
        <v>6</v>
      </c>
      <c r="O3351" s="7" cm="1">
        <f t="array" ref="O3351">_xlfn.XLOOKUP(L3351,'Delivery Distances'!$A$6:$A$20,_xlfn.XLOOKUP('Sales Summary_working sheet'!M3351,'Delivery Distances'!$B$5:$K$5,'Delivery Distances'!$B$6:$K$20))</f>
        <v>6</v>
      </c>
      <c r="P3351" s="7">
        <f t="shared" si="213"/>
        <v>10</v>
      </c>
    </row>
    <row r="3352" spans="1:16" ht="15.75" customHeight="1" x14ac:dyDescent="0.15">
      <c r="A3352" s="13">
        <v>44001</v>
      </c>
      <c r="B3352" s="19" t="s">
        <v>5359</v>
      </c>
      <c r="C3352" s="7" t="s">
        <v>4814</v>
      </c>
      <c r="D3352" s="14">
        <v>3</v>
      </c>
      <c r="E3352" s="14" t="str">
        <f>_xlfn.XLOOKUP(D3352,'Meal Info'!$A$4:$A$19,'Meal Info'!$B$4:$B$19)</f>
        <v>Fruits</v>
      </c>
      <c r="F3352" s="14" t="str">
        <f>_xlfn.XLOOKUP(D3352,'Meal Info'!$A$4:$A$19,'Meal Info'!$C$4:$C$19)</f>
        <v>Pete</v>
      </c>
      <c r="G3352" s="7">
        <v>19.75</v>
      </c>
      <c r="H3352" s="7">
        <f t="shared" si="210"/>
        <v>1.9750000000000001</v>
      </c>
      <c r="I3352" s="7">
        <f t="shared" si="211"/>
        <v>21.725000000000001</v>
      </c>
      <c r="J3352" s="7">
        <v>0.36</v>
      </c>
      <c r="K3352" s="7">
        <f t="shared" si="212"/>
        <v>7.1099999999999994</v>
      </c>
      <c r="L3352" s="7" t="s">
        <v>28</v>
      </c>
      <c r="M3352" s="7">
        <v>2</v>
      </c>
      <c r="N3352" s="7">
        <f>INDEX('Delivery Distances'!$B$6:$K$20,MATCH('Sales Summary_working sheet'!L3352,'Delivery Distances'!$A$6:$A$20,0),MATCH('Sales Summary_working sheet'!M3352,'Delivery Distances'!$B$5:$K$5,0))</f>
        <v>12</v>
      </c>
      <c r="O3352" s="7" cm="1">
        <f t="array" ref="O3352">_xlfn.XLOOKUP(L3352,'Delivery Distances'!$A$6:$A$20,_xlfn.XLOOKUP('Sales Summary_working sheet'!M3352,'Delivery Distances'!$B$5:$K$5,'Delivery Distances'!$B$6:$K$20))</f>
        <v>12</v>
      </c>
      <c r="P3352" s="7">
        <f t="shared" si="213"/>
        <v>13</v>
      </c>
    </row>
    <row r="3353" spans="1:16" ht="15.75" customHeight="1" x14ac:dyDescent="0.15">
      <c r="A3353" s="13">
        <v>44001</v>
      </c>
      <c r="B3353" s="19" t="s">
        <v>5359</v>
      </c>
      <c r="C3353" s="7" t="s">
        <v>2248</v>
      </c>
      <c r="D3353" s="14">
        <v>13</v>
      </c>
      <c r="E3353" s="14" t="str">
        <f>_xlfn.XLOOKUP(D3353,'Meal Info'!$A$4:$A$19,'Meal Info'!$B$4:$B$19)</f>
        <v>Breakfast</v>
      </c>
      <c r="F3353" s="14" t="str">
        <f>_xlfn.XLOOKUP(D3353,'Meal Info'!$A$4:$A$19,'Meal Info'!$C$4:$C$19)</f>
        <v>Pete</v>
      </c>
      <c r="G3353" s="7">
        <v>92.16</v>
      </c>
      <c r="H3353" s="7">
        <f t="shared" si="210"/>
        <v>9.2159999999999993</v>
      </c>
      <c r="I3353" s="7">
        <f t="shared" si="211"/>
        <v>101.37599999999999</v>
      </c>
      <c r="J3353" s="7">
        <v>0.05</v>
      </c>
      <c r="K3353" s="7">
        <f t="shared" si="212"/>
        <v>4.6079999999999997</v>
      </c>
      <c r="L3353" s="7" t="s">
        <v>5080</v>
      </c>
      <c r="M3353" s="7">
        <v>8</v>
      </c>
      <c r="N3353" s="7">
        <f>INDEX('Delivery Distances'!$B$6:$K$20,MATCH('Sales Summary_working sheet'!L3353,'Delivery Distances'!$A$6:$A$20,0),MATCH('Sales Summary_working sheet'!M3353,'Delivery Distances'!$B$5:$K$5,0))</f>
        <v>2</v>
      </c>
      <c r="O3353" s="7" cm="1">
        <f t="array" ref="O3353">_xlfn.XLOOKUP(L3353,'Delivery Distances'!$A$6:$A$20,_xlfn.XLOOKUP('Sales Summary_working sheet'!M3353,'Delivery Distances'!$B$5:$K$5,'Delivery Distances'!$B$6:$K$20))</f>
        <v>2</v>
      </c>
      <c r="P3353" s="7">
        <f t="shared" si="213"/>
        <v>6</v>
      </c>
    </row>
    <row r="3354" spans="1:16" ht="15.75" customHeight="1" x14ac:dyDescent="0.15">
      <c r="A3354" s="13">
        <v>44001</v>
      </c>
      <c r="B3354" s="19" t="s">
        <v>5359</v>
      </c>
      <c r="C3354" s="7" t="s">
        <v>2254</v>
      </c>
      <c r="D3354" s="14">
        <v>14</v>
      </c>
      <c r="E3354" s="14" t="str">
        <f>_xlfn.XLOOKUP(D3354,'Meal Info'!$A$4:$A$19,'Meal Info'!$B$4:$B$19)</f>
        <v>Red meat</v>
      </c>
      <c r="F3354" s="14" t="str">
        <f>_xlfn.XLOOKUP(D3354,'Meal Info'!$A$4:$A$19,'Meal Info'!$C$4:$C$19)</f>
        <v>Pete</v>
      </c>
      <c r="G3354" s="7">
        <v>0.35</v>
      </c>
      <c r="H3354" s="7">
        <f t="shared" si="210"/>
        <v>3.4999999999999996E-2</v>
      </c>
      <c r="I3354" s="7">
        <f t="shared" si="211"/>
        <v>0.38499999999999995</v>
      </c>
      <c r="J3354" s="7">
        <v>0.06</v>
      </c>
      <c r="K3354" s="7">
        <f t="shared" si="212"/>
        <v>2.0999999999999998E-2</v>
      </c>
      <c r="L3354" s="7" t="s">
        <v>31</v>
      </c>
      <c r="M3354" s="7">
        <v>5</v>
      </c>
      <c r="N3354" s="7">
        <f>INDEX('Delivery Distances'!$B$6:$K$20,MATCH('Sales Summary_working sheet'!L3354,'Delivery Distances'!$A$6:$A$20,0),MATCH('Sales Summary_working sheet'!M3354,'Delivery Distances'!$B$5:$K$5,0))</f>
        <v>3</v>
      </c>
      <c r="O3354" s="7" cm="1">
        <f t="array" ref="O3354">_xlfn.XLOOKUP(L3354,'Delivery Distances'!$A$6:$A$20,_xlfn.XLOOKUP('Sales Summary_working sheet'!M3354,'Delivery Distances'!$B$5:$K$5,'Delivery Distances'!$B$6:$K$20))</f>
        <v>3</v>
      </c>
      <c r="P3354" s="7">
        <f t="shared" si="213"/>
        <v>7</v>
      </c>
    </row>
    <row r="3355" spans="1:16" ht="15.75" customHeight="1" x14ac:dyDescent="0.15">
      <c r="A3355" s="13">
        <v>44001</v>
      </c>
      <c r="B3355" s="19" t="s">
        <v>5359</v>
      </c>
      <c r="C3355" s="7" t="s">
        <v>3219</v>
      </c>
      <c r="D3355" s="14">
        <v>13</v>
      </c>
      <c r="E3355" s="14" t="str">
        <f>_xlfn.XLOOKUP(D3355,'Meal Info'!$A$4:$A$19,'Meal Info'!$B$4:$B$19)</f>
        <v>Breakfast</v>
      </c>
      <c r="F3355" s="14" t="str">
        <f>_xlfn.XLOOKUP(D3355,'Meal Info'!$A$4:$A$19,'Meal Info'!$C$4:$C$19)</f>
        <v>Pete</v>
      </c>
      <c r="G3355" s="7">
        <v>64.19</v>
      </c>
      <c r="H3355" s="7">
        <f t="shared" si="210"/>
        <v>6.4190000000000005</v>
      </c>
      <c r="I3355" s="7">
        <f t="shared" si="211"/>
        <v>70.608999999999995</v>
      </c>
      <c r="J3355" s="7">
        <v>0.28000000000000003</v>
      </c>
      <c r="K3355" s="7">
        <f t="shared" si="212"/>
        <v>17.973200000000002</v>
      </c>
      <c r="L3355" s="7" t="s">
        <v>26</v>
      </c>
      <c r="M3355" s="7">
        <v>7</v>
      </c>
      <c r="N3355" s="7">
        <f>INDEX('Delivery Distances'!$B$6:$K$20,MATCH('Sales Summary_working sheet'!L3355,'Delivery Distances'!$A$6:$A$20,0),MATCH('Sales Summary_working sheet'!M3355,'Delivery Distances'!$B$5:$K$5,0))</f>
        <v>16</v>
      </c>
      <c r="O3355" s="7" cm="1">
        <f t="array" ref="O3355">_xlfn.XLOOKUP(L3355,'Delivery Distances'!$A$6:$A$20,_xlfn.XLOOKUP('Sales Summary_working sheet'!M3355,'Delivery Distances'!$B$5:$K$5,'Delivery Distances'!$B$6:$K$20))</f>
        <v>16</v>
      </c>
      <c r="P3355" s="7">
        <f t="shared" si="213"/>
        <v>15</v>
      </c>
    </row>
    <row r="3356" spans="1:16" ht="15.75" customHeight="1" x14ac:dyDescent="0.15">
      <c r="A3356" s="13">
        <v>44001</v>
      </c>
      <c r="B3356" s="19" t="s">
        <v>5359</v>
      </c>
      <c r="C3356" s="7" t="s">
        <v>406</v>
      </c>
      <c r="D3356" s="14">
        <v>1</v>
      </c>
      <c r="E3356" s="14" t="str">
        <f>_xlfn.XLOOKUP(D3356,'Meal Info'!$A$4:$A$19,'Meal Info'!$B$4:$B$19)</f>
        <v>Salad</v>
      </c>
      <c r="F3356" s="14" t="str">
        <f>_xlfn.XLOOKUP(D3356,'Meal Info'!$A$4:$A$19,'Meal Info'!$C$4:$C$19)</f>
        <v>Pete</v>
      </c>
      <c r="G3356" s="7">
        <v>53.65</v>
      </c>
      <c r="H3356" s="7">
        <f t="shared" ref="H3356:H3419" si="214">G3356*10%</f>
        <v>5.3650000000000002</v>
      </c>
      <c r="I3356" s="7">
        <f t="shared" ref="I3356:I3419" si="215">G3356+H3356</f>
        <v>59.015000000000001</v>
      </c>
      <c r="J3356" s="7">
        <v>0.4</v>
      </c>
      <c r="K3356" s="7">
        <f t="shared" si="212"/>
        <v>21.46</v>
      </c>
      <c r="L3356" s="7" t="s">
        <v>28</v>
      </c>
      <c r="M3356" s="7">
        <v>1</v>
      </c>
      <c r="N3356" s="7">
        <f>INDEX('Delivery Distances'!$B$6:$K$20,MATCH('Sales Summary_working sheet'!L3356,'Delivery Distances'!$A$6:$A$20,0),MATCH('Sales Summary_working sheet'!M3356,'Delivery Distances'!$B$5:$K$5,0))</f>
        <v>18</v>
      </c>
      <c r="O3356" s="7" cm="1">
        <f t="array" ref="O3356">_xlfn.XLOOKUP(L3356,'Delivery Distances'!$A$6:$A$20,_xlfn.XLOOKUP('Sales Summary_working sheet'!M3356,'Delivery Distances'!$B$5:$K$5,'Delivery Distances'!$B$6:$K$20))</f>
        <v>18</v>
      </c>
      <c r="P3356" s="7">
        <f t="shared" si="213"/>
        <v>16</v>
      </c>
    </row>
    <row r="3357" spans="1:16" ht="15.75" customHeight="1" x14ac:dyDescent="0.15">
      <c r="A3357" s="13">
        <v>44001</v>
      </c>
      <c r="B3357" s="19" t="s">
        <v>5359</v>
      </c>
      <c r="C3357" s="7" t="s">
        <v>4665</v>
      </c>
      <c r="D3357" s="14">
        <v>3</v>
      </c>
      <c r="E3357" s="14" t="str">
        <f>_xlfn.XLOOKUP(D3357,'Meal Info'!$A$4:$A$19,'Meal Info'!$B$4:$B$19)</f>
        <v>Fruits</v>
      </c>
      <c r="F3357" s="14" t="str">
        <f>_xlfn.XLOOKUP(D3357,'Meal Info'!$A$4:$A$19,'Meal Info'!$C$4:$C$19)</f>
        <v>Pete</v>
      </c>
      <c r="G3357" s="7">
        <v>82.76</v>
      </c>
      <c r="H3357" s="7">
        <f t="shared" si="214"/>
        <v>8.2760000000000016</v>
      </c>
      <c r="I3357" s="7">
        <f t="shared" si="215"/>
        <v>91.036000000000001</v>
      </c>
      <c r="J3357" s="7">
        <v>0.25</v>
      </c>
      <c r="K3357" s="7">
        <f t="shared" si="212"/>
        <v>20.69</v>
      </c>
      <c r="L3357" s="7" t="s">
        <v>31</v>
      </c>
      <c r="M3357" s="7">
        <v>6</v>
      </c>
      <c r="N3357" s="7">
        <f>INDEX('Delivery Distances'!$B$6:$K$20,MATCH('Sales Summary_working sheet'!L3357,'Delivery Distances'!$A$6:$A$20,0),MATCH('Sales Summary_working sheet'!M3357,'Delivery Distances'!$B$5:$K$5,0))</f>
        <v>17</v>
      </c>
      <c r="O3357" s="7" cm="1">
        <f t="array" ref="O3357">_xlfn.XLOOKUP(L3357,'Delivery Distances'!$A$6:$A$20,_xlfn.XLOOKUP('Sales Summary_working sheet'!M3357,'Delivery Distances'!$B$5:$K$5,'Delivery Distances'!$B$6:$K$20))</f>
        <v>17</v>
      </c>
      <c r="P3357" s="7">
        <f t="shared" si="213"/>
        <v>15.5</v>
      </c>
    </row>
    <row r="3358" spans="1:16" ht="15.75" customHeight="1" x14ac:dyDescent="0.15">
      <c r="A3358" s="13">
        <v>44001</v>
      </c>
      <c r="B3358" s="19" t="s">
        <v>5359</v>
      </c>
      <c r="C3358" s="7" t="s">
        <v>4395</v>
      </c>
      <c r="D3358" s="14">
        <v>13</v>
      </c>
      <c r="E3358" s="14" t="str">
        <f>_xlfn.XLOOKUP(D3358,'Meal Info'!$A$4:$A$19,'Meal Info'!$B$4:$B$19)</f>
        <v>Breakfast</v>
      </c>
      <c r="F3358" s="14" t="str">
        <f>_xlfn.XLOOKUP(D3358,'Meal Info'!$A$4:$A$19,'Meal Info'!$C$4:$C$19)</f>
        <v>Pete</v>
      </c>
      <c r="G3358" s="7">
        <v>57.92</v>
      </c>
      <c r="H3358" s="7">
        <f t="shared" si="214"/>
        <v>5.7920000000000007</v>
      </c>
      <c r="I3358" s="7">
        <f t="shared" si="215"/>
        <v>63.712000000000003</v>
      </c>
      <c r="J3358" s="7">
        <v>0.01</v>
      </c>
      <c r="K3358" s="7">
        <f t="shared" si="212"/>
        <v>0.57920000000000005</v>
      </c>
      <c r="L3358" s="7" t="s">
        <v>28</v>
      </c>
      <c r="M3358" s="7">
        <v>3</v>
      </c>
      <c r="N3358" s="7">
        <f>INDEX('Delivery Distances'!$B$6:$K$20,MATCH('Sales Summary_working sheet'!L3358,'Delivery Distances'!$A$6:$A$20,0),MATCH('Sales Summary_working sheet'!M3358,'Delivery Distances'!$B$5:$K$5,0))</f>
        <v>6</v>
      </c>
      <c r="O3358" s="7" cm="1">
        <f t="array" ref="O3358">_xlfn.XLOOKUP(L3358,'Delivery Distances'!$A$6:$A$20,_xlfn.XLOOKUP('Sales Summary_working sheet'!M3358,'Delivery Distances'!$B$5:$K$5,'Delivery Distances'!$B$6:$K$20))</f>
        <v>6</v>
      </c>
      <c r="P3358" s="7">
        <f t="shared" si="213"/>
        <v>10</v>
      </c>
    </row>
    <row r="3359" spans="1:16" ht="15.75" customHeight="1" x14ac:dyDescent="0.15">
      <c r="A3359" s="13">
        <v>44001</v>
      </c>
      <c r="B3359" s="19" t="s">
        <v>5359</v>
      </c>
      <c r="C3359" s="7" t="s">
        <v>1515</v>
      </c>
      <c r="D3359" s="14">
        <v>3</v>
      </c>
      <c r="E3359" s="14" t="str">
        <f>_xlfn.XLOOKUP(D3359,'Meal Info'!$A$4:$A$19,'Meal Info'!$B$4:$B$19)</f>
        <v>Fruits</v>
      </c>
      <c r="F3359" s="14" t="str">
        <f>_xlfn.XLOOKUP(D3359,'Meal Info'!$A$4:$A$19,'Meal Info'!$C$4:$C$19)</f>
        <v>Pete</v>
      </c>
      <c r="G3359" s="7">
        <v>44.13</v>
      </c>
      <c r="H3359" s="7">
        <f t="shared" si="214"/>
        <v>4.4130000000000003</v>
      </c>
      <c r="I3359" s="7">
        <f t="shared" si="215"/>
        <v>48.543000000000006</v>
      </c>
      <c r="J3359" s="7">
        <v>0.15</v>
      </c>
      <c r="K3359" s="7">
        <f t="shared" si="212"/>
        <v>6.6195000000000004</v>
      </c>
      <c r="L3359" s="7" t="s">
        <v>26</v>
      </c>
      <c r="M3359" s="7">
        <v>6</v>
      </c>
      <c r="N3359" s="7">
        <f>INDEX('Delivery Distances'!$B$6:$K$20,MATCH('Sales Summary_working sheet'!L3359,'Delivery Distances'!$A$6:$A$20,0),MATCH('Sales Summary_working sheet'!M3359,'Delivery Distances'!$B$5:$K$5,0))</f>
        <v>14</v>
      </c>
      <c r="O3359" s="7" cm="1">
        <f t="array" ref="O3359">_xlfn.XLOOKUP(L3359,'Delivery Distances'!$A$6:$A$20,_xlfn.XLOOKUP('Sales Summary_working sheet'!M3359,'Delivery Distances'!$B$5:$K$5,'Delivery Distances'!$B$6:$K$20))</f>
        <v>14</v>
      </c>
      <c r="P3359" s="7">
        <f t="shared" si="213"/>
        <v>14</v>
      </c>
    </row>
    <row r="3360" spans="1:16" ht="15.75" customHeight="1" x14ac:dyDescent="0.15">
      <c r="A3360" s="13">
        <v>44001</v>
      </c>
      <c r="B3360" s="19" t="s">
        <v>5359</v>
      </c>
      <c r="C3360" s="7" t="s">
        <v>1699</v>
      </c>
      <c r="D3360" s="14">
        <v>1</v>
      </c>
      <c r="E3360" s="14" t="str">
        <f>_xlfn.XLOOKUP(D3360,'Meal Info'!$A$4:$A$19,'Meal Info'!$B$4:$B$19)</f>
        <v>Salad</v>
      </c>
      <c r="F3360" s="14" t="str">
        <f>_xlfn.XLOOKUP(D3360,'Meal Info'!$A$4:$A$19,'Meal Info'!$C$4:$C$19)</f>
        <v>Pete</v>
      </c>
      <c r="G3360" s="7">
        <v>34.76</v>
      </c>
      <c r="H3360" s="7">
        <f t="shared" si="214"/>
        <v>3.476</v>
      </c>
      <c r="I3360" s="7">
        <f t="shared" si="215"/>
        <v>38.235999999999997</v>
      </c>
      <c r="J3360" s="7">
        <v>0.11</v>
      </c>
      <c r="K3360" s="7">
        <f t="shared" si="212"/>
        <v>3.8235999999999999</v>
      </c>
      <c r="L3360" s="7" t="s">
        <v>31</v>
      </c>
      <c r="M3360" s="7">
        <v>4</v>
      </c>
      <c r="N3360" s="7">
        <f>INDEX('Delivery Distances'!$B$6:$K$20,MATCH('Sales Summary_working sheet'!L3360,'Delivery Distances'!$A$6:$A$20,0),MATCH('Sales Summary_working sheet'!M3360,'Delivery Distances'!$B$5:$K$5,0))</f>
        <v>8</v>
      </c>
      <c r="O3360" s="7" cm="1">
        <f t="array" ref="O3360">_xlfn.XLOOKUP(L3360,'Delivery Distances'!$A$6:$A$20,_xlfn.XLOOKUP('Sales Summary_working sheet'!M3360,'Delivery Distances'!$B$5:$K$5,'Delivery Distances'!$B$6:$K$20))</f>
        <v>8</v>
      </c>
      <c r="P3360" s="7">
        <f t="shared" si="213"/>
        <v>11</v>
      </c>
    </row>
    <row r="3361" spans="1:16" ht="15.75" customHeight="1" x14ac:dyDescent="0.15">
      <c r="A3361" s="13">
        <v>44001</v>
      </c>
      <c r="B3361" s="19" t="s">
        <v>5359</v>
      </c>
      <c r="C3361" s="7" t="s">
        <v>4319</v>
      </c>
      <c r="D3361" s="14">
        <v>3</v>
      </c>
      <c r="E3361" s="14" t="str">
        <f>_xlfn.XLOOKUP(D3361,'Meal Info'!$A$4:$A$19,'Meal Info'!$B$4:$B$19)</f>
        <v>Fruits</v>
      </c>
      <c r="F3361" s="14" t="str">
        <f>_xlfn.XLOOKUP(D3361,'Meal Info'!$A$4:$A$19,'Meal Info'!$C$4:$C$19)</f>
        <v>Pete</v>
      </c>
      <c r="G3361" s="7">
        <v>96.12</v>
      </c>
      <c r="H3361" s="7">
        <f t="shared" si="214"/>
        <v>9.6120000000000019</v>
      </c>
      <c r="I3361" s="7">
        <f t="shared" si="215"/>
        <v>105.732</v>
      </c>
      <c r="J3361" s="7">
        <v>0.18</v>
      </c>
      <c r="K3361" s="7">
        <f t="shared" si="212"/>
        <v>17.301600000000001</v>
      </c>
      <c r="L3361" s="7" t="s">
        <v>28</v>
      </c>
      <c r="M3361" s="7">
        <v>8</v>
      </c>
      <c r="N3361" s="7">
        <f>INDEX('Delivery Distances'!$B$6:$K$20,MATCH('Sales Summary_working sheet'!L3361,'Delivery Distances'!$A$6:$A$20,0),MATCH('Sales Summary_working sheet'!M3361,'Delivery Distances'!$B$5:$K$5,0))</f>
        <v>17</v>
      </c>
      <c r="O3361" s="7" cm="1">
        <f t="array" ref="O3361">_xlfn.XLOOKUP(L3361,'Delivery Distances'!$A$6:$A$20,_xlfn.XLOOKUP('Sales Summary_working sheet'!M3361,'Delivery Distances'!$B$5:$K$5,'Delivery Distances'!$B$6:$K$20))</f>
        <v>17</v>
      </c>
      <c r="P3361" s="7">
        <f t="shared" si="213"/>
        <v>15.5</v>
      </c>
    </row>
    <row r="3362" spans="1:16" ht="15.75" customHeight="1" x14ac:dyDescent="0.15">
      <c r="A3362" s="13">
        <v>44001</v>
      </c>
      <c r="B3362" s="19" t="s">
        <v>5359</v>
      </c>
      <c r="C3362" s="7" t="s">
        <v>4440</v>
      </c>
      <c r="D3362" s="14">
        <v>14</v>
      </c>
      <c r="E3362" s="14" t="str">
        <f>_xlfn.XLOOKUP(D3362,'Meal Info'!$A$4:$A$19,'Meal Info'!$B$4:$B$19)</f>
        <v>Red meat</v>
      </c>
      <c r="F3362" s="14" t="str">
        <f>_xlfn.XLOOKUP(D3362,'Meal Info'!$A$4:$A$19,'Meal Info'!$C$4:$C$19)</f>
        <v>Pete</v>
      </c>
      <c r="G3362" s="7">
        <v>23.79</v>
      </c>
      <c r="H3362" s="7">
        <f t="shared" si="214"/>
        <v>2.379</v>
      </c>
      <c r="I3362" s="7">
        <f t="shared" si="215"/>
        <v>26.169</v>
      </c>
      <c r="J3362" s="7">
        <v>0.28000000000000003</v>
      </c>
      <c r="K3362" s="7">
        <f t="shared" si="212"/>
        <v>6.6612</v>
      </c>
      <c r="L3362" s="7" t="s">
        <v>27</v>
      </c>
      <c r="M3362" s="7">
        <v>9</v>
      </c>
      <c r="N3362" s="7">
        <f>INDEX('Delivery Distances'!$B$6:$K$20,MATCH('Sales Summary_working sheet'!L3362,'Delivery Distances'!$A$6:$A$20,0),MATCH('Sales Summary_working sheet'!M3362,'Delivery Distances'!$B$5:$K$5,0))</f>
        <v>9</v>
      </c>
      <c r="O3362" s="7" cm="1">
        <f t="array" ref="O3362">_xlfn.XLOOKUP(L3362,'Delivery Distances'!$A$6:$A$20,_xlfn.XLOOKUP('Sales Summary_working sheet'!M3362,'Delivery Distances'!$B$5:$K$5,'Delivery Distances'!$B$6:$K$20))</f>
        <v>9</v>
      </c>
      <c r="P3362" s="7">
        <f t="shared" si="213"/>
        <v>11.5</v>
      </c>
    </row>
    <row r="3363" spans="1:16" ht="15.75" customHeight="1" x14ac:dyDescent="0.15">
      <c r="A3363" s="13">
        <v>44001</v>
      </c>
      <c r="B3363" s="19" t="s">
        <v>5359</v>
      </c>
      <c r="C3363" s="7" t="s">
        <v>3941</v>
      </c>
      <c r="D3363" s="14">
        <v>14</v>
      </c>
      <c r="E3363" s="14" t="str">
        <f>_xlfn.XLOOKUP(D3363,'Meal Info'!$A$4:$A$19,'Meal Info'!$B$4:$B$19)</f>
        <v>Red meat</v>
      </c>
      <c r="F3363" s="14" t="str">
        <f>_xlfn.XLOOKUP(D3363,'Meal Info'!$A$4:$A$19,'Meal Info'!$C$4:$C$19)</f>
        <v>Pete</v>
      </c>
      <c r="G3363" s="7">
        <v>13.91</v>
      </c>
      <c r="H3363" s="7">
        <f t="shared" si="214"/>
        <v>1.391</v>
      </c>
      <c r="I3363" s="7">
        <f t="shared" si="215"/>
        <v>15.301</v>
      </c>
      <c r="J3363" s="7">
        <v>0.37</v>
      </c>
      <c r="K3363" s="7">
        <f t="shared" si="212"/>
        <v>5.1467000000000001</v>
      </c>
      <c r="L3363" s="7" t="s">
        <v>5079</v>
      </c>
      <c r="M3363" s="7">
        <v>8</v>
      </c>
      <c r="N3363" s="7">
        <f>INDEX('Delivery Distances'!$B$6:$K$20,MATCH('Sales Summary_working sheet'!L3363,'Delivery Distances'!$A$6:$A$20,0),MATCH('Sales Summary_working sheet'!M3363,'Delivery Distances'!$B$5:$K$5,0))</f>
        <v>5</v>
      </c>
      <c r="O3363" s="7" cm="1">
        <f t="array" ref="O3363">_xlfn.XLOOKUP(L3363,'Delivery Distances'!$A$6:$A$20,_xlfn.XLOOKUP('Sales Summary_working sheet'!M3363,'Delivery Distances'!$B$5:$K$5,'Delivery Distances'!$B$6:$K$20))</f>
        <v>5</v>
      </c>
      <c r="P3363" s="7">
        <f t="shared" si="213"/>
        <v>9</v>
      </c>
    </row>
    <row r="3364" spans="1:16" ht="15.75" customHeight="1" x14ac:dyDescent="0.15">
      <c r="A3364" s="13">
        <v>44001</v>
      </c>
      <c r="B3364" s="19" t="s">
        <v>5359</v>
      </c>
      <c r="C3364" s="7" t="s">
        <v>2224</v>
      </c>
      <c r="D3364" s="14">
        <v>14</v>
      </c>
      <c r="E3364" s="14" t="str">
        <f>_xlfn.XLOOKUP(D3364,'Meal Info'!$A$4:$A$19,'Meal Info'!$B$4:$B$19)</f>
        <v>Red meat</v>
      </c>
      <c r="F3364" s="14" t="str">
        <f>_xlfn.XLOOKUP(D3364,'Meal Info'!$A$4:$A$19,'Meal Info'!$C$4:$C$19)</f>
        <v>Pete</v>
      </c>
      <c r="G3364" s="7">
        <v>2.39</v>
      </c>
      <c r="H3364" s="7">
        <f t="shared" si="214"/>
        <v>0.23900000000000002</v>
      </c>
      <c r="I3364" s="7">
        <f t="shared" si="215"/>
        <v>2.629</v>
      </c>
      <c r="J3364" s="7">
        <v>0.37</v>
      </c>
      <c r="K3364" s="7">
        <f t="shared" si="212"/>
        <v>0.88430000000000009</v>
      </c>
      <c r="L3364" s="7" t="s">
        <v>5078</v>
      </c>
      <c r="M3364" s="7">
        <v>7</v>
      </c>
      <c r="N3364" s="7">
        <f>INDEX('Delivery Distances'!$B$6:$K$20,MATCH('Sales Summary_working sheet'!L3364,'Delivery Distances'!$A$6:$A$20,0),MATCH('Sales Summary_working sheet'!M3364,'Delivery Distances'!$B$5:$K$5,0))</f>
        <v>2</v>
      </c>
      <c r="O3364" s="7" cm="1">
        <f t="array" ref="O3364">_xlfn.XLOOKUP(L3364,'Delivery Distances'!$A$6:$A$20,_xlfn.XLOOKUP('Sales Summary_working sheet'!M3364,'Delivery Distances'!$B$5:$K$5,'Delivery Distances'!$B$6:$K$20))</f>
        <v>2</v>
      </c>
      <c r="P3364" s="7">
        <f t="shared" si="213"/>
        <v>6</v>
      </c>
    </row>
    <row r="3365" spans="1:16" ht="15.75" customHeight="1" x14ac:dyDescent="0.15">
      <c r="A3365" s="13">
        <v>44001</v>
      </c>
      <c r="B3365" s="19" t="s">
        <v>5359</v>
      </c>
      <c r="C3365" s="7" t="s">
        <v>2334</v>
      </c>
      <c r="D3365" s="14">
        <v>1</v>
      </c>
      <c r="E3365" s="14" t="str">
        <f>_xlfn.XLOOKUP(D3365,'Meal Info'!$A$4:$A$19,'Meal Info'!$B$4:$B$19)</f>
        <v>Salad</v>
      </c>
      <c r="F3365" s="14" t="str">
        <f>_xlfn.XLOOKUP(D3365,'Meal Info'!$A$4:$A$19,'Meal Info'!$C$4:$C$19)</f>
        <v>Pete</v>
      </c>
      <c r="G3365" s="7">
        <v>21.73</v>
      </c>
      <c r="H3365" s="7">
        <f t="shared" si="214"/>
        <v>2.173</v>
      </c>
      <c r="I3365" s="7">
        <f t="shared" si="215"/>
        <v>23.902999999999999</v>
      </c>
      <c r="J3365" s="7">
        <v>0.04</v>
      </c>
      <c r="K3365" s="7">
        <f t="shared" si="212"/>
        <v>0.86920000000000008</v>
      </c>
      <c r="L3365" s="7" t="s">
        <v>5075</v>
      </c>
      <c r="M3365" s="7">
        <v>3</v>
      </c>
      <c r="N3365" s="7">
        <f>INDEX('Delivery Distances'!$B$6:$K$20,MATCH('Sales Summary_working sheet'!L3365,'Delivery Distances'!$A$6:$A$20,0),MATCH('Sales Summary_working sheet'!M3365,'Delivery Distances'!$B$5:$K$5,0))</f>
        <v>15</v>
      </c>
      <c r="O3365" s="7" cm="1">
        <f t="array" ref="O3365">_xlfn.XLOOKUP(L3365,'Delivery Distances'!$A$6:$A$20,_xlfn.XLOOKUP('Sales Summary_working sheet'!M3365,'Delivery Distances'!$B$5:$K$5,'Delivery Distances'!$B$6:$K$20))</f>
        <v>15</v>
      </c>
      <c r="P3365" s="7">
        <f t="shared" si="213"/>
        <v>14.5</v>
      </c>
    </row>
    <row r="3366" spans="1:16" ht="15.75" customHeight="1" x14ac:dyDescent="0.15">
      <c r="A3366" s="13">
        <v>44001</v>
      </c>
      <c r="B3366" s="19" t="s">
        <v>5359</v>
      </c>
      <c r="C3366" s="7" t="s">
        <v>1110</v>
      </c>
      <c r="D3366" s="14">
        <v>1</v>
      </c>
      <c r="E3366" s="14" t="str">
        <f>_xlfn.XLOOKUP(D3366,'Meal Info'!$A$4:$A$19,'Meal Info'!$B$4:$B$19)</f>
        <v>Salad</v>
      </c>
      <c r="F3366" s="14" t="str">
        <f>_xlfn.XLOOKUP(D3366,'Meal Info'!$A$4:$A$19,'Meal Info'!$C$4:$C$19)</f>
        <v>Pete</v>
      </c>
      <c r="G3366" s="7">
        <v>91.63</v>
      </c>
      <c r="H3366" s="7">
        <f t="shared" si="214"/>
        <v>9.1630000000000003</v>
      </c>
      <c r="I3366" s="7">
        <f t="shared" si="215"/>
        <v>100.79299999999999</v>
      </c>
      <c r="J3366" s="7">
        <v>0.16</v>
      </c>
      <c r="K3366" s="7">
        <f t="shared" si="212"/>
        <v>14.6608</v>
      </c>
      <c r="L3366" s="7" t="s">
        <v>26</v>
      </c>
      <c r="M3366" s="7">
        <v>5</v>
      </c>
      <c r="N3366" s="7">
        <f>INDEX('Delivery Distances'!$B$6:$K$20,MATCH('Sales Summary_working sheet'!L3366,'Delivery Distances'!$A$6:$A$20,0),MATCH('Sales Summary_working sheet'!M3366,'Delivery Distances'!$B$5:$K$5,0))</f>
        <v>16</v>
      </c>
      <c r="O3366" s="7" cm="1">
        <f t="array" ref="O3366">_xlfn.XLOOKUP(L3366,'Delivery Distances'!$A$6:$A$20,_xlfn.XLOOKUP('Sales Summary_working sheet'!M3366,'Delivery Distances'!$B$5:$K$5,'Delivery Distances'!$B$6:$K$20))</f>
        <v>16</v>
      </c>
      <c r="P3366" s="7">
        <f t="shared" si="213"/>
        <v>15</v>
      </c>
    </row>
    <row r="3367" spans="1:16" ht="15.75" customHeight="1" x14ac:dyDescent="0.15">
      <c r="A3367" s="13">
        <v>44001</v>
      </c>
      <c r="B3367" s="19" t="s">
        <v>5359</v>
      </c>
      <c r="C3367" s="7" t="s">
        <v>3418</v>
      </c>
      <c r="D3367" s="14">
        <v>13</v>
      </c>
      <c r="E3367" s="14" t="str">
        <f>_xlfn.XLOOKUP(D3367,'Meal Info'!$A$4:$A$19,'Meal Info'!$B$4:$B$19)</f>
        <v>Breakfast</v>
      </c>
      <c r="F3367" s="14" t="str">
        <f>_xlfn.XLOOKUP(D3367,'Meal Info'!$A$4:$A$19,'Meal Info'!$C$4:$C$19)</f>
        <v>Pete</v>
      </c>
      <c r="G3367" s="7">
        <v>61.54</v>
      </c>
      <c r="H3367" s="7">
        <f t="shared" si="214"/>
        <v>6.1539999999999999</v>
      </c>
      <c r="I3367" s="7">
        <f t="shared" si="215"/>
        <v>67.694000000000003</v>
      </c>
      <c r="J3367" s="7">
        <v>0.11</v>
      </c>
      <c r="K3367" s="7">
        <f t="shared" si="212"/>
        <v>6.7694000000000001</v>
      </c>
      <c r="L3367" s="7" t="s">
        <v>5083</v>
      </c>
      <c r="M3367" s="7">
        <v>2</v>
      </c>
      <c r="N3367" s="7">
        <f>INDEX('Delivery Distances'!$B$6:$K$20,MATCH('Sales Summary_working sheet'!L3367,'Delivery Distances'!$A$6:$A$20,0),MATCH('Sales Summary_working sheet'!M3367,'Delivery Distances'!$B$5:$K$5,0))</f>
        <v>1</v>
      </c>
      <c r="O3367" s="7" cm="1">
        <f t="array" ref="O3367">_xlfn.XLOOKUP(L3367,'Delivery Distances'!$A$6:$A$20,_xlfn.XLOOKUP('Sales Summary_working sheet'!M3367,'Delivery Distances'!$B$5:$K$5,'Delivery Distances'!$B$6:$K$20))</f>
        <v>1</v>
      </c>
      <c r="P3367" s="7">
        <f t="shared" si="213"/>
        <v>3</v>
      </c>
    </row>
    <row r="3368" spans="1:16" ht="15.75" customHeight="1" x14ac:dyDescent="0.15">
      <c r="A3368" s="13">
        <v>44001</v>
      </c>
      <c r="B3368" s="19" t="s">
        <v>5360</v>
      </c>
      <c r="C3368" s="7" t="s">
        <v>3797</v>
      </c>
      <c r="D3368" s="14">
        <v>3</v>
      </c>
      <c r="E3368" s="14" t="str">
        <f>_xlfn.XLOOKUP(D3368,'Meal Info'!$A$4:$A$19,'Meal Info'!$B$4:$B$19)</f>
        <v>Fruits</v>
      </c>
      <c r="F3368" s="14" t="str">
        <f>_xlfn.XLOOKUP(D3368,'Meal Info'!$A$4:$A$19,'Meal Info'!$C$4:$C$19)</f>
        <v>Pete</v>
      </c>
      <c r="G3368" s="7">
        <v>51.57</v>
      </c>
      <c r="H3368" s="7">
        <f t="shared" si="214"/>
        <v>5.157</v>
      </c>
      <c r="I3368" s="7">
        <f t="shared" si="215"/>
        <v>56.727000000000004</v>
      </c>
      <c r="J3368" s="7">
        <v>0.26</v>
      </c>
      <c r="K3368" s="7">
        <f t="shared" si="212"/>
        <v>13.408200000000001</v>
      </c>
      <c r="L3368" s="7" t="s">
        <v>30</v>
      </c>
      <c r="M3368" s="7">
        <v>5</v>
      </c>
      <c r="N3368" s="7">
        <f>INDEX('Delivery Distances'!$B$6:$K$20,MATCH('Sales Summary_working sheet'!L3368,'Delivery Distances'!$A$6:$A$20,0),MATCH('Sales Summary_working sheet'!M3368,'Delivery Distances'!$B$5:$K$5,0))</f>
        <v>18</v>
      </c>
      <c r="O3368" s="7" cm="1">
        <f t="array" ref="O3368">_xlfn.XLOOKUP(L3368,'Delivery Distances'!$A$6:$A$20,_xlfn.XLOOKUP('Sales Summary_working sheet'!M3368,'Delivery Distances'!$B$5:$K$5,'Delivery Distances'!$B$6:$K$20))</f>
        <v>18</v>
      </c>
      <c r="P3368" s="7">
        <f t="shared" si="213"/>
        <v>16</v>
      </c>
    </row>
    <row r="3369" spans="1:16" ht="15.75" customHeight="1" x14ac:dyDescent="0.15">
      <c r="A3369" s="13">
        <v>44001</v>
      </c>
      <c r="B3369" s="19" t="s">
        <v>5360</v>
      </c>
      <c r="C3369" s="7" t="s">
        <v>920</v>
      </c>
      <c r="D3369" s="14">
        <v>13</v>
      </c>
      <c r="E3369" s="14" t="str">
        <f>_xlfn.XLOOKUP(D3369,'Meal Info'!$A$4:$A$19,'Meal Info'!$B$4:$B$19)</f>
        <v>Breakfast</v>
      </c>
      <c r="F3369" s="14" t="str">
        <f>_xlfn.XLOOKUP(D3369,'Meal Info'!$A$4:$A$19,'Meal Info'!$C$4:$C$19)</f>
        <v>Pete</v>
      </c>
      <c r="G3369" s="7">
        <v>69.36</v>
      </c>
      <c r="H3369" s="7">
        <f t="shared" si="214"/>
        <v>6.9359999999999999</v>
      </c>
      <c r="I3369" s="7">
        <f t="shared" si="215"/>
        <v>76.295999999999992</v>
      </c>
      <c r="J3369" s="7">
        <v>0.03</v>
      </c>
      <c r="K3369" s="7">
        <f t="shared" si="212"/>
        <v>2.0808</v>
      </c>
      <c r="L3369" s="7" t="s">
        <v>26</v>
      </c>
      <c r="M3369" s="7">
        <v>10</v>
      </c>
      <c r="N3369" s="7">
        <f>INDEX('Delivery Distances'!$B$6:$K$20,MATCH('Sales Summary_working sheet'!L3369,'Delivery Distances'!$A$6:$A$20,0),MATCH('Sales Summary_working sheet'!M3369,'Delivery Distances'!$B$5:$K$5,0))</f>
        <v>20</v>
      </c>
      <c r="O3369" s="7" cm="1">
        <f t="array" ref="O3369">_xlfn.XLOOKUP(L3369,'Delivery Distances'!$A$6:$A$20,_xlfn.XLOOKUP('Sales Summary_working sheet'!M3369,'Delivery Distances'!$B$5:$K$5,'Delivery Distances'!$B$6:$K$20))</f>
        <v>20</v>
      </c>
      <c r="P3369" s="7">
        <f t="shared" si="213"/>
        <v>17</v>
      </c>
    </row>
    <row r="3370" spans="1:16" ht="15.75" customHeight="1" x14ac:dyDescent="0.15">
      <c r="A3370" s="13">
        <v>44001</v>
      </c>
      <c r="B3370" s="19" t="s">
        <v>5360</v>
      </c>
      <c r="C3370" s="7" t="s">
        <v>3364</v>
      </c>
      <c r="D3370" s="14">
        <v>3</v>
      </c>
      <c r="E3370" s="14" t="str">
        <f>_xlfn.XLOOKUP(D3370,'Meal Info'!$A$4:$A$19,'Meal Info'!$B$4:$B$19)</f>
        <v>Fruits</v>
      </c>
      <c r="F3370" s="14" t="str">
        <f>_xlfn.XLOOKUP(D3370,'Meal Info'!$A$4:$A$19,'Meal Info'!$C$4:$C$19)</f>
        <v>Pete</v>
      </c>
      <c r="G3370" s="7">
        <v>14.7</v>
      </c>
      <c r="H3370" s="7">
        <f t="shared" si="214"/>
        <v>1.47</v>
      </c>
      <c r="I3370" s="7">
        <f t="shared" si="215"/>
        <v>16.169999999999998</v>
      </c>
      <c r="J3370" s="7">
        <v>0.36</v>
      </c>
      <c r="K3370" s="7">
        <f t="shared" si="212"/>
        <v>5.2919999999999998</v>
      </c>
      <c r="L3370" s="7" t="s">
        <v>5083</v>
      </c>
      <c r="M3370" s="7">
        <v>10</v>
      </c>
      <c r="N3370" s="7">
        <f>INDEX('Delivery Distances'!$B$6:$K$20,MATCH('Sales Summary_working sheet'!L3370,'Delivery Distances'!$A$6:$A$20,0),MATCH('Sales Summary_working sheet'!M3370,'Delivery Distances'!$B$5:$K$5,0))</f>
        <v>2</v>
      </c>
      <c r="O3370" s="7" cm="1">
        <f t="array" ref="O3370">_xlfn.XLOOKUP(L3370,'Delivery Distances'!$A$6:$A$20,_xlfn.XLOOKUP('Sales Summary_working sheet'!M3370,'Delivery Distances'!$B$5:$K$5,'Delivery Distances'!$B$6:$K$20))</f>
        <v>2</v>
      </c>
      <c r="P3370" s="7">
        <f t="shared" si="213"/>
        <v>6</v>
      </c>
    </row>
    <row r="3371" spans="1:16" ht="15.75" customHeight="1" x14ac:dyDescent="0.15">
      <c r="A3371" s="13">
        <v>44001</v>
      </c>
      <c r="B3371" s="19" t="s">
        <v>5360</v>
      </c>
      <c r="C3371" s="7" t="s">
        <v>310</v>
      </c>
      <c r="D3371" s="14">
        <v>1</v>
      </c>
      <c r="E3371" s="14" t="str">
        <f>_xlfn.XLOOKUP(D3371,'Meal Info'!$A$4:$A$19,'Meal Info'!$B$4:$B$19)</f>
        <v>Salad</v>
      </c>
      <c r="F3371" s="14" t="str">
        <f>_xlfn.XLOOKUP(D3371,'Meal Info'!$A$4:$A$19,'Meal Info'!$C$4:$C$19)</f>
        <v>Pete</v>
      </c>
      <c r="G3371" s="7">
        <v>83.33</v>
      </c>
      <c r="H3371" s="7">
        <f t="shared" si="214"/>
        <v>8.3330000000000002</v>
      </c>
      <c r="I3371" s="7">
        <f t="shared" si="215"/>
        <v>91.662999999999997</v>
      </c>
      <c r="J3371" s="7">
        <v>7.0000000000000007E-2</v>
      </c>
      <c r="K3371" s="7">
        <f t="shared" si="212"/>
        <v>5.8331000000000008</v>
      </c>
      <c r="L3371" s="7" t="s">
        <v>5075</v>
      </c>
      <c r="M3371" s="7">
        <v>3</v>
      </c>
      <c r="N3371" s="7">
        <f>INDEX('Delivery Distances'!$B$6:$K$20,MATCH('Sales Summary_working sheet'!L3371,'Delivery Distances'!$A$6:$A$20,0),MATCH('Sales Summary_working sheet'!M3371,'Delivery Distances'!$B$5:$K$5,0))</f>
        <v>15</v>
      </c>
      <c r="O3371" s="7" cm="1">
        <f t="array" ref="O3371">_xlfn.XLOOKUP(L3371,'Delivery Distances'!$A$6:$A$20,_xlfn.XLOOKUP('Sales Summary_working sheet'!M3371,'Delivery Distances'!$B$5:$K$5,'Delivery Distances'!$B$6:$K$20))</f>
        <v>15</v>
      </c>
      <c r="P3371" s="7">
        <f t="shared" si="213"/>
        <v>14.5</v>
      </c>
    </row>
    <row r="3372" spans="1:16" ht="15.75" customHeight="1" x14ac:dyDescent="0.15">
      <c r="A3372" s="13">
        <v>44001</v>
      </c>
      <c r="B3372" s="19" t="s">
        <v>5360</v>
      </c>
      <c r="C3372" s="7" t="s">
        <v>911</v>
      </c>
      <c r="D3372" s="14">
        <v>1</v>
      </c>
      <c r="E3372" s="14" t="str">
        <f>_xlfn.XLOOKUP(D3372,'Meal Info'!$A$4:$A$19,'Meal Info'!$B$4:$B$19)</f>
        <v>Salad</v>
      </c>
      <c r="F3372" s="14" t="str">
        <f>_xlfn.XLOOKUP(D3372,'Meal Info'!$A$4:$A$19,'Meal Info'!$C$4:$C$19)</f>
        <v>Pete</v>
      </c>
      <c r="G3372" s="7">
        <v>47.04</v>
      </c>
      <c r="H3372" s="7">
        <f t="shared" si="214"/>
        <v>4.7039999999999997</v>
      </c>
      <c r="I3372" s="7">
        <f t="shared" si="215"/>
        <v>51.744</v>
      </c>
      <c r="J3372" s="7">
        <v>0.06</v>
      </c>
      <c r="K3372" s="7">
        <f t="shared" si="212"/>
        <v>2.8224</v>
      </c>
      <c r="L3372" s="7" t="s">
        <v>31</v>
      </c>
      <c r="M3372" s="7">
        <v>4</v>
      </c>
      <c r="N3372" s="7">
        <f>INDEX('Delivery Distances'!$B$6:$K$20,MATCH('Sales Summary_working sheet'!L3372,'Delivery Distances'!$A$6:$A$20,0),MATCH('Sales Summary_working sheet'!M3372,'Delivery Distances'!$B$5:$K$5,0))</f>
        <v>8</v>
      </c>
      <c r="O3372" s="7" cm="1">
        <f t="array" ref="O3372">_xlfn.XLOOKUP(L3372,'Delivery Distances'!$A$6:$A$20,_xlfn.XLOOKUP('Sales Summary_working sheet'!M3372,'Delivery Distances'!$B$5:$K$5,'Delivery Distances'!$B$6:$K$20))</f>
        <v>8</v>
      </c>
      <c r="P3372" s="7">
        <f t="shared" si="213"/>
        <v>11</v>
      </c>
    </row>
    <row r="3373" spans="1:16" ht="15.75" customHeight="1" x14ac:dyDescent="0.15">
      <c r="A3373" s="13">
        <v>44001</v>
      </c>
      <c r="B3373" s="19" t="s">
        <v>5360</v>
      </c>
      <c r="C3373" s="7" t="s">
        <v>834</v>
      </c>
      <c r="D3373" s="14">
        <v>3</v>
      </c>
      <c r="E3373" s="14" t="str">
        <f>_xlfn.XLOOKUP(D3373,'Meal Info'!$A$4:$A$19,'Meal Info'!$B$4:$B$19)</f>
        <v>Fruits</v>
      </c>
      <c r="F3373" s="14" t="str">
        <f>_xlfn.XLOOKUP(D3373,'Meal Info'!$A$4:$A$19,'Meal Info'!$C$4:$C$19)</f>
        <v>Pete</v>
      </c>
      <c r="G3373" s="7">
        <v>67.599999999999994</v>
      </c>
      <c r="H3373" s="7">
        <f t="shared" si="214"/>
        <v>6.76</v>
      </c>
      <c r="I3373" s="7">
        <f t="shared" si="215"/>
        <v>74.36</v>
      </c>
      <c r="J3373" s="7">
        <v>0.31</v>
      </c>
      <c r="K3373" s="7">
        <f t="shared" si="212"/>
        <v>20.956</v>
      </c>
      <c r="L3373" s="7" t="s">
        <v>5080</v>
      </c>
      <c r="M3373" s="7">
        <v>10</v>
      </c>
      <c r="N3373" s="7">
        <f>INDEX('Delivery Distances'!$B$6:$K$20,MATCH('Sales Summary_working sheet'!L3373,'Delivery Distances'!$A$6:$A$20,0),MATCH('Sales Summary_working sheet'!M3373,'Delivery Distances'!$B$5:$K$5,0))</f>
        <v>5</v>
      </c>
      <c r="O3373" s="7" cm="1">
        <f t="array" ref="O3373">_xlfn.XLOOKUP(L3373,'Delivery Distances'!$A$6:$A$20,_xlfn.XLOOKUP('Sales Summary_working sheet'!M3373,'Delivery Distances'!$B$5:$K$5,'Delivery Distances'!$B$6:$K$20))</f>
        <v>5</v>
      </c>
      <c r="P3373" s="7">
        <f t="shared" si="213"/>
        <v>9</v>
      </c>
    </row>
    <row r="3374" spans="1:16" ht="15.75" customHeight="1" x14ac:dyDescent="0.15">
      <c r="A3374" s="13">
        <v>44001</v>
      </c>
      <c r="B3374" s="19" t="s">
        <v>5360</v>
      </c>
      <c r="C3374" s="7" t="s">
        <v>2229</v>
      </c>
      <c r="D3374" s="14">
        <v>14</v>
      </c>
      <c r="E3374" s="14" t="str">
        <f>_xlfn.XLOOKUP(D3374,'Meal Info'!$A$4:$A$19,'Meal Info'!$B$4:$B$19)</f>
        <v>Red meat</v>
      </c>
      <c r="F3374" s="14" t="str">
        <f>_xlfn.XLOOKUP(D3374,'Meal Info'!$A$4:$A$19,'Meal Info'!$C$4:$C$19)</f>
        <v>Pete</v>
      </c>
      <c r="G3374" s="7">
        <v>61.76</v>
      </c>
      <c r="H3374" s="7">
        <f t="shared" si="214"/>
        <v>6.1760000000000002</v>
      </c>
      <c r="I3374" s="7">
        <f t="shared" si="215"/>
        <v>67.935999999999993</v>
      </c>
      <c r="J3374" s="7">
        <v>0.26</v>
      </c>
      <c r="K3374" s="7">
        <f t="shared" si="212"/>
        <v>16.057600000000001</v>
      </c>
      <c r="L3374" s="7" t="s">
        <v>5081</v>
      </c>
      <c r="M3374" s="7">
        <v>1</v>
      </c>
      <c r="N3374" s="7">
        <f>INDEX('Delivery Distances'!$B$6:$K$20,MATCH('Sales Summary_working sheet'!L3374,'Delivery Distances'!$A$6:$A$20,0),MATCH('Sales Summary_working sheet'!M3374,'Delivery Distances'!$B$5:$K$5,0))</f>
        <v>1</v>
      </c>
      <c r="O3374" s="7" cm="1">
        <f t="array" ref="O3374">_xlfn.XLOOKUP(L3374,'Delivery Distances'!$A$6:$A$20,_xlfn.XLOOKUP('Sales Summary_working sheet'!M3374,'Delivery Distances'!$B$5:$K$5,'Delivery Distances'!$B$6:$K$20))</f>
        <v>1</v>
      </c>
      <c r="P3374" s="7">
        <f t="shared" si="213"/>
        <v>3</v>
      </c>
    </row>
    <row r="3375" spans="1:16" ht="15.75" customHeight="1" x14ac:dyDescent="0.15">
      <c r="A3375" s="13">
        <v>44001</v>
      </c>
      <c r="B3375" s="19" t="s">
        <v>5360</v>
      </c>
      <c r="C3375" s="7" t="s">
        <v>2455</v>
      </c>
      <c r="D3375" s="14">
        <v>3</v>
      </c>
      <c r="E3375" s="14" t="str">
        <f>_xlfn.XLOOKUP(D3375,'Meal Info'!$A$4:$A$19,'Meal Info'!$B$4:$B$19)</f>
        <v>Fruits</v>
      </c>
      <c r="F3375" s="14" t="str">
        <f>_xlfn.XLOOKUP(D3375,'Meal Info'!$A$4:$A$19,'Meal Info'!$C$4:$C$19)</f>
        <v>Pete</v>
      </c>
      <c r="G3375" s="7">
        <v>61.23</v>
      </c>
      <c r="H3375" s="7">
        <f t="shared" si="214"/>
        <v>6.1230000000000002</v>
      </c>
      <c r="I3375" s="7">
        <f t="shared" si="215"/>
        <v>67.352999999999994</v>
      </c>
      <c r="J3375" s="7">
        <v>0.16</v>
      </c>
      <c r="K3375" s="7">
        <f t="shared" si="212"/>
        <v>9.7967999999999993</v>
      </c>
      <c r="L3375" s="7" t="s">
        <v>31</v>
      </c>
      <c r="M3375" s="7">
        <v>2</v>
      </c>
      <c r="N3375" s="7">
        <f>INDEX('Delivery Distances'!$B$6:$K$20,MATCH('Sales Summary_working sheet'!L3375,'Delivery Distances'!$A$6:$A$20,0),MATCH('Sales Summary_working sheet'!M3375,'Delivery Distances'!$B$5:$K$5,0))</f>
        <v>14</v>
      </c>
      <c r="O3375" s="7" cm="1">
        <f t="array" ref="O3375">_xlfn.XLOOKUP(L3375,'Delivery Distances'!$A$6:$A$20,_xlfn.XLOOKUP('Sales Summary_working sheet'!M3375,'Delivery Distances'!$B$5:$K$5,'Delivery Distances'!$B$6:$K$20))</f>
        <v>14</v>
      </c>
      <c r="P3375" s="7">
        <f t="shared" si="213"/>
        <v>14</v>
      </c>
    </row>
    <row r="3376" spans="1:16" ht="15.75" customHeight="1" x14ac:dyDescent="0.15">
      <c r="A3376" s="13">
        <v>44001</v>
      </c>
      <c r="B3376" s="19" t="s">
        <v>5360</v>
      </c>
      <c r="C3376" s="7" t="s">
        <v>984</v>
      </c>
      <c r="D3376" s="14">
        <v>1</v>
      </c>
      <c r="E3376" s="14" t="str">
        <f>_xlfn.XLOOKUP(D3376,'Meal Info'!$A$4:$A$19,'Meal Info'!$B$4:$B$19)</f>
        <v>Salad</v>
      </c>
      <c r="F3376" s="14" t="str">
        <f>_xlfn.XLOOKUP(D3376,'Meal Info'!$A$4:$A$19,'Meal Info'!$C$4:$C$19)</f>
        <v>Pete</v>
      </c>
      <c r="G3376" s="7">
        <v>68.739999999999995</v>
      </c>
      <c r="H3376" s="7">
        <f t="shared" si="214"/>
        <v>6.8739999999999997</v>
      </c>
      <c r="I3376" s="7">
        <f t="shared" si="215"/>
        <v>75.61399999999999</v>
      </c>
      <c r="J3376" s="7">
        <v>0.14000000000000001</v>
      </c>
      <c r="K3376" s="7">
        <f t="shared" si="212"/>
        <v>9.6235999999999997</v>
      </c>
      <c r="L3376" s="7" t="s">
        <v>5082</v>
      </c>
      <c r="M3376" s="7">
        <v>7</v>
      </c>
      <c r="N3376" s="7">
        <f>INDEX('Delivery Distances'!$B$6:$K$20,MATCH('Sales Summary_working sheet'!L3376,'Delivery Distances'!$A$6:$A$20,0),MATCH('Sales Summary_working sheet'!M3376,'Delivery Distances'!$B$5:$K$5,0))</f>
        <v>1</v>
      </c>
      <c r="O3376" s="7" cm="1">
        <f t="array" ref="O3376">_xlfn.XLOOKUP(L3376,'Delivery Distances'!$A$6:$A$20,_xlfn.XLOOKUP('Sales Summary_working sheet'!M3376,'Delivery Distances'!$B$5:$K$5,'Delivery Distances'!$B$6:$K$20))</f>
        <v>1</v>
      </c>
      <c r="P3376" s="7">
        <f t="shared" si="213"/>
        <v>3</v>
      </c>
    </row>
    <row r="3377" spans="1:16" ht="15.75" customHeight="1" x14ac:dyDescent="0.15">
      <c r="A3377" s="13">
        <v>44001</v>
      </c>
      <c r="B3377" s="19" t="s">
        <v>5360</v>
      </c>
      <c r="C3377" s="7" t="s">
        <v>1697</v>
      </c>
      <c r="D3377" s="14">
        <v>1</v>
      </c>
      <c r="E3377" s="14" t="str">
        <f>_xlfn.XLOOKUP(D3377,'Meal Info'!$A$4:$A$19,'Meal Info'!$B$4:$B$19)</f>
        <v>Salad</v>
      </c>
      <c r="F3377" s="14" t="str">
        <f>_xlfn.XLOOKUP(D3377,'Meal Info'!$A$4:$A$19,'Meal Info'!$C$4:$C$19)</f>
        <v>Pete</v>
      </c>
      <c r="G3377" s="7">
        <v>54.28</v>
      </c>
      <c r="H3377" s="7">
        <f t="shared" si="214"/>
        <v>5.4280000000000008</v>
      </c>
      <c r="I3377" s="7">
        <f t="shared" si="215"/>
        <v>59.707999999999998</v>
      </c>
      <c r="J3377" s="7">
        <v>0.02</v>
      </c>
      <c r="K3377" s="7">
        <f t="shared" si="212"/>
        <v>1.0856000000000001</v>
      </c>
      <c r="L3377" s="7" t="s">
        <v>29</v>
      </c>
      <c r="M3377" s="7">
        <v>8</v>
      </c>
      <c r="N3377" s="7">
        <f>INDEX('Delivery Distances'!$B$6:$K$20,MATCH('Sales Summary_working sheet'!L3377,'Delivery Distances'!$A$6:$A$20,0),MATCH('Sales Summary_working sheet'!M3377,'Delivery Distances'!$B$5:$K$5,0))</f>
        <v>3</v>
      </c>
      <c r="O3377" s="7" cm="1">
        <f t="array" ref="O3377">_xlfn.XLOOKUP(L3377,'Delivery Distances'!$A$6:$A$20,_xlfn.XLOOKUP('Sales Summary_working sheet'!M3377,'Delivery Distances'!$B$5:$K$5,'Delivery Distances'!$B$6:$K$20))</f>
        <v>3</v>
      </c>
      <c r="P3377" s="7">
        <f t="shared" si="213"/>
        <v>7</v>
      </c>
    </row>
    <row r="3378" spans="1:16" ht="15.75" customHeight="1" x14ac:dyDescent="0.15">
      <c r="A3378" s="13">
        <v>44001</v>
      </c>
      <c r="B3378" s="19" t="s">
        <v>5360</v>
      </c>
      <c r="C3378" s="7" t="s">
        <v>265</v>
      </c>
      <c r="D3378" s="14">
        <v>3</v>
      </c>
      <c r="E3378" s="14" t="str">
        <f>_xlfn.XLOOKUP(D3378,'Meal Info'!$A$4:$A$19,'Meal Info'!$B$4:$B$19)</f>
        <v>Fruits</v>
      </c>
      <c r="F3378" s="14" t="str">
        <f>_xlfn.XLOOKUP(D3378,'Meal Info'!$A$4:$A$19,'Meal Info'!$C$4:$C$19)</f>
        <v>Pete</v>
      </c>
      <c r="G3378" s="7">
        <v>40.96</v>
      </c>
      <c r="H3378" s="7">
        <f t="shared" si="214"/>
        <v>4.0960000000000001</v>
      </c>
      <c r="I3378" s="7">
        <f t="shared" si="215"/>
        <v>45.055999999999997</v>
      </c>
      <c r="J3378" s="7">
        <v>0.3</v>
      </c>
      <c r="K3378" s="7">
        <f t="shared" si="212"/>
        <v>12.288</v>
      </c>
      <c r="L3378" s="7" t="s">
        <v>5079</v>
      </c>
      <c r="M3378" s="7">
        <v>4</v>
      </c>
      <c r="N3378" s="7">
        <f>INDEX('Delivery Distances'!$B$6:$K$20,MATCH('Sales Summary_working sheet'!L3378,'Delivery Distances'!$A$6:$A$20,0),MATCH('Sales Summary_working sheet'!M3378,'Delivery Distances'!$B$5:$K$5,0))</f>
        <v>4</v>
      </c>
      <c r="O3378" s="7" cm="1">
        <f t="array" ref="O3378">_xlfn.XLOOKUP(L3378,'Delivery Distances'!$A$6:$A$20,_xlfn.XLOOKUP('Sales Summary_working sheet'!M3378,'Delivery Distances'!$B$5:$K$5,'Delivery Distances'!$B$6:$K$20))</f>
        <v>4</v>
      </c>
      <c r="P3378" s="7">
        <f t="shared" si="213"/>
        <v>8</v>
      </c>
    </row>
    <row r="3379" spans="1:16" ht="15.75" customHeight="1" x14ac:dyDescent="0.15">
      <c r="A3379" s="13">
        <v>44001</v>
      </c>
      <c r="B3379" s="19" t="s">
        <v>5360</v>
      </c>
      <c r="C3379" s="7" t="s">
        <v>1053</v>
      </c>
      <c r="D3379" s="14">
        <v>13</v>
      </c>
      <c r="E3379" s="14" t="str">
        <f>_xlfn.XLOOKUP(D3379,'Meal Info'!$A$4:$A$19,'Meal Info'!$B$4:$B$19)</f>
        <v>Breakfast</v>
      </c>
      <c r="F3379" s="14" t="str">
        <f>_xlfn.XLOOKUP(D3379,'Meal Info'!$A$4:$A$19,'Meal Info'!$C$4:$C$19)</f>
        <v>Pete</v>
      </c>
      <c r="G3379" s="7">
        <v>41.69</v>
      </c>
      <c r="H3379" s="7">
        <f t="shared" si="214"/>
        <v>4.1689999999999996</v>
      </c>
      <c r="I3379" s="7">
        <f t="shared" si="215"/>
        <v>45.858999999999995</v>
      </c>
      <c r="J3379" s="7">
        <v>0.31</v>
      </c>
      <c r="K3379" s="7">
        <f t="shared" si="212"/>
        <v>12.9239</v>
      </c>
      <c r="L3379" s="7" t="s">
        <v>5076</v>
      </c>
      <c r="M3379" s="7">
        <v>3</v>
      </c>
      <c r="N3379" s="7">
        <f>INDEX('Delivery Distances'!$B$6:$K$20,MATCH('Sales Summary_working sheet'!L3379,'Delivery Distances'!$A$6:$A$20,0),MATCH('Sales Summary_working sheet'!M3379,'Delivery Distances'!$B$5:$K$5,0))</f>
        <v>11</v>
      </c>
      <c r="O3379" s="7" cm="1">
        <f t="array" ref="O3379">_xlfn.XLOOKUP(L3379,'Delivery Distances'!$A$6:$A$20,_xlfn.XLOOKUP('Sales Summary_working sheet'!M3379,'Delivery Distances'!$B$5:$K$5,'Delivery Distances'!$B$6:$K$20))</f>
        <v>11</v>
      </c>
      <c r="P3379" s="7">
        <f t="shared" si="213"/>
        <v>12.5</v>
      </c>
    </row>
    <row r="3380" spans="1:16" ht="15.75" customHeight="1" x14ac:dyDescent="0.15">
      <c r="A3380" s="13">
        <v>44001</v>
      </c>
      <c r="B3380" s="19" t="s">
        <v>5360</v>
      </c>
      <c r="C3380" s="7" t="s">
        <v>2008</v>
      </c>
      <c r="D3380" s="14">
        <v>13</v>
      </c>
      <c r="E3380" s="14" t="str">
        <f>_xlfn.XLOOKUP(D3380,'Meal Info'!$A$4:$A$19,'Meal Info'!$B$4:$B$19)</f>
        <v>Breakfast</v>
      </c>
      <c r="F3380" s="14" t="str">
        <f>_xlfn.XLOOKUP(D3380,'Meal Info'!$A$4:$A$19,'Meal Info'!$C$4:$C$19)</f>
        <v>Pete</v>
      </c>
      <c r="G3380" s="7">
        <v>67.58</v>
      </c>
      <c r="H3380" s="7">
        <f t="shared" si="214"/>
        <v>6.758</v>
      </c>
      <c r="I3380" s="7">
        <f t="shared" si="215"/>
        <v>74.337999999999994</v>
      </c>
      <c r="J3380" s="7">
        <v>0.06</v>
      </c>
      <c r="K3380" s="7">
        <f t="shared" si="212"/>
        <v>4.0548000000000002</v>
      </c>
      <c r="L3380" s="7" t="s">
        <v>5078</v>
      </c>
      <c r="M3380" s="7">
        <v>8</v>
      </c>
      <c r="N3380" s="7">
        <f>INDEX('Delivery Distances'!$B$6:$K$20,MATCH('Sales Summary_working sheet'!L3380,'Delivery Distances'!$A$6:$A$20,0),MATCH('Sales Summary_working sheet'!M3380,'Delivery Distances'!$B$5:$K$5,0))</f>
        <v>5</v>
      </c>
      <c r="O3380" s="7" cm="1">
        <f t="array" ref="O3380">_xlfn.XLOOKUP(L3380,'Delivery Distances'!$A$6:$A$20,_xlfn.XLOOKUP('Sales Summary_working sheet'!M3380,'Delivery Distances'!$B$5:$K$5,'Delivery Distances'!$B$6:$K$20))</f>
        <v>5</v>
      </c>
      <c r="P3380" s="7">
        <f t="shared" si="213"/>
        <v>9</v>
      </c>
    </row>
    <row r="3381" spans="1:16" ht="15.75" customHeight="1" x14ac:dyDescent="0.15">
      <c r="A3381" s="13">
        <v>44001</v>
      </c>
      <c r="B3381" s="19" t="s">
        <v>5360</v>
      </c>
      <c r="C3381" s="7" t="s">
        <v>4390</v>
      </c>
      <c r="D3381" s="14">
        <v>3</v>
      </c>
      <c r="E3381" s="14" t="str">
        <f>_xlfn.XLOOKUP(D3381,'Meal Info'!$A$4:$A$19,'Meal Info'!$B$4:$B$19)</f>
        <v>Fruits</v>
      </c>
      <c r="F3381" s="14" t="str">
        <f>_xlfn.XLOOKUP(D3381,'Meal Info'!$A$4:$A$19,'Meal Info'!$C$4:$C$19)</f>
        <v>Pete</v>
      </c>
      <c r="G3381" s="7">
        <v>76.14</v>
      </c>
      <c r="H3381" s="7">
        <f t="shared" si="214"/>
        <v>7.6140000000000008</v>
      </c>
      <c r="I3381" s="7">
        <f t="shared" si="215"/>
        <v>83.754000000000005</v>
      </c>
      <c r="J3381" s="7">
        <v>0.01</v>
      </c>
      <c r="K3381" s="7">
        <f t="shared" si="212"/>
        <v>0.76140000000000008</v>
      </c>
      <c r="L3381" s="7" t="s">
        <v>27</v>
      </c>
      <c r="M3381" s="7">
        <v>2</v>
      </c>
      <c r="N3381" s="7">
        <f>INDEX('Delivery Distances'!$B$6:$K$20,MATCH('Sales Summary_working sheet'!L3381,'Delivery Distances'!$A$6:$A$20,0),MATCH('Sales Summary_working sheet'!M3381,'Delivery Distances'!$B$5:$K$5,0))</f>
        <v>8</v>
      </c>
      <c r="O3381" s="7" cm="1">
        <f t="array" ref="O3381">_xlfn.XLOOKUP(L3381,'Delivery Distances'!$A$6:$A$20,_xlfn.XLOOKUP('Sales Summary_working sheet'!M3381,'Delivery Distances'!$B$5:$K$5,'Delivery Distances'!$B$6:$K$20))</f>
        <v>8</v>
      </c>
      <c r="P3381" s="7">
        <f t="shared" si="213"/>
        <v>11</v>
      </c>
    </row>
    <row r="3382" spans="1:16" ht="15.75" customHeight="1" x14ac:dyDescent="0.15">
      <c r="A3382" s="13">
        <v>44001</v>
      </c>
      <c r="B3382" s="19" t="s">
        <v>5360</v>
      </c>
      <c r="C3382" s="7" t="s">
        <v>3461</v>
      </c>
      <c r="D3382" s="14">
        <v>13</v>
      </c>
      <c r="E3382" s="14" t="str">
        <f>_xlfn.XLOOKUP(D3382,'Meal Info'!$A$4:$A$19,'Meal Info'!$B$4:$B$19)</f>
        <v>Breakfast</v>
      </c>
      <c r="F3382" s="14" t="str">
        <f>_xlfn.XLOOKUP(D3382,'Meal Info'!$A$4:$A$19,'Meal Info'!$C$4:$C$19)</f>
        <v>Pete</v>
      </c>
      <c r="G3382" s="7">
        <v>76.39</v>
      </c>
      <c r="H3382" s="7">
        <f t="shared" si="214"/>
        <v>7.6390000000000002</v>
      </c>
      <c r="I3382" s="7">
        <f t="shared" si="215"/>
        <v>84.028999999999996</v>
      </c>
      <c r="J3382" s="7">
        <v>0.3</v>
      </c>
      <c r="K3382" s="7">
        <f t="shared" si="212"/>
        <v>22.916999999999998</v>
      </c>
      <c r="L3382" s="7" t="s">
        <v>28</v>
      </c>
      <c r="M3382" s="7">
        <v>6</v>
      </c>
      <c r="N3382" s="7">
        <f>INDEX('Delivery Distances'!$B$6:$K$20,MATCH('Sales Summary_working sheet'!L3382,'Delivery Distances'!$A$6:$A$20,0),MATCH('Sales Summary_working sheet'!M3382,'Delivery Distances'!$B$5:$K$5,0))</f>
        <v>6</v>
      </c>
      <c r="O3382" s="7" cm="1">
        <f t="array" ref="O3382">_xlfn.XLOOKUP(L3382,'Delivery Distances'!$A$6:$A$20,_xlfn.XLOOKUP('Sales Summary_working sheet'!M3382,'Delivery Distances'!$B$5:$K$5,'Delivery Distances'!$B$6:$K$20))</f>
        <v>6</v>
      </c>
      <c r="P3382" s="7">
        <f t="shared" si="213"/>
        <v>10</v>
      </c>
    </row>
    <row r="3383" spans="1:16" ht="15.75" customHeight="1" x14ac:dyDescent="0.15">
      <c r="A3383" s="13">
        <v>44001</v>
      </c>
      <c r="B3383" s="19" t="s">
        <v>5360</v>
      </c>
      <c r="C3383" s="7" t="s">
        <v>1481</v>
      </c>
      <c r="D3383" s="14">
        <v>13</v>
      </c>
      <c r="E3383" s="14" t="str">
        <f>_xlfn.XLOOKUP(D3383,'Meal Info'!$A$4:$A$19,'Meal Info'!$B$4:$B$19)</f>
        <v>Breakfast</v>
      </c>
      <c r="F3383" s="14" t="str">
        <f>_xlfn.XLOOKUP(D3383,'Meal Info'!$A$4:$A$19,'Meal Info'!$C$4:$C$19)</f>
        <v>Pete</v>
      </c>
      <c r="G3383" s="7">
        <v>92.83</v>
      </c>
      <c r="H3383" s="7">
        <f t="shared" si="214"/>
        <v>9.2829999999999995</v>
      </c>
      <c r="I3383" s="7">
        <f t="shared" si="215"/>
        <v>102.113</v>
      </c>
      <c r="J3383" s="7">
        <v>0.06</v>
      </c>
      <c r="K3383" s="7">
        <f t="shared" si="212"/>
        <v>5.5697999999999999</v>
      </c>
      <c r="L3383" s="7" t="s">
        <v>5078</v>
      </c>
      <c r="M3383" s="7">
        <v>9</v>
      </c>
      <c r="N3383" s="7">
        <f>INDEX('Delivery Distances'!$B$6:$K$20,MATCH('Sales Summary_working sheet'!L3383,'Delivery Distances'!$A$6:$A$20,0),MATCH('Sales Summary_working sheet'!M3383,'Delivery Distances'!$B$5:$K$5,0))</f>
        <v>6</v>
      </c>
      <c r="O3383" s="7" cm="1">
        <f t="array" ref="O3383">_xlfn.XLOOKUP(L3383,'Delivery Distances'!$A$6:$A$20,_xlfn.XLOOKUP('Sales Summary_working sheet'!M3383,'Delivery Distances'!$B$5:$K$5,'Delivery Distances'!$B$6:$K$20))</f>
        <v>6</v>
      </c>
      <c r="P3383" s="7">
        <f t="shared" si="213"/>
        <v>10</v>
      </c>
    </row>
    <row r="3384" spans="1:16" ht="15.75" customHeight="1" x14ac:dyDescent="0.15">
      <c r="A3384" s="13">
        <v>44001</v>
      </c>
      <c r="B3384" s="19" t="s">
        <v>5360</v>
      </c>
      <c r="C3384" s="7" t="s">
        <v>2943</v>
      </c>
      <c r="D3384" s="14">
        <v>3</v>
      </c>
      <c r="E3384" s="14" t="str">
        <f>_xlfn.XLOOKUP(D3384,'Meal Info'!$A$4:$A$19,'Meal Info'!$B$4:$B$19)</f>
        <v>Fruits</v>
      </c>
      <c r="F3384" s="14" t="str">
        <f>_xlfn.XLOOKUP(D3384,'Meal Info'!$A$4:$A$19,'Meal Info'!$C$4:$C$19)</f>
        <v>Pete</v>
      </c>
      <c r="G3384" s="7">
        <v>80.05</v>
      </c>
      <c r="H3384" s="7">
        <f t="shared" si="214"/>
        <v>8.0050000000000008</v>
      </c>
      <c r="I3384" s="7">
        <f t="shared" si="215"/>
        <v>88.054999999999993</v>
      </c>
      <c r="J3384" s="7">
        <v>0.21</v>
      </c>
      <c r="K3384" s="7">
        <f t="shared" si="212"/>
        <v>16.810499999999998</v>
      </c>
      <c r="L3384" s="7" t="s">
        <v>5080</v>
      </c>
      <c r="M3384" s="7">
        <v>8</v>
      </c>
      <c r="N3384" s="7">
        <f>INDEX('Delivery Distances'!$B$6:$K$20,MATCH('Sales Summary_working sheet'!L3384,'Delivery Distances'!$A$6:$A$20,0),MATCH('Sales Summary_working sheet'!M3384,'Delivery Distances'!$B$5:$K$5,0))</f>
        <v>2</v>
      </c>
      <c r="O3384" s="7" cm="1">
        <f t="array" ref="O3384">_xlfn.XLOOKUP(L3384,'Delivery Distances'!$A$6:$A$20,_xlfn.XLOOKUP('Sales Summary_working sheet'!M3384,'Delivery Distances'!$B$5:$K$5,'Delivery Distances'!$B$6:$K$20))</f>
        <v>2</v>
      </c>
      <c r="P3384" s="7">
        <f t="shared" si="213"/>
        <v>6</v>
      </c>
    </row>
    <row r="3385" spans="1:16" ht="15.75" customHeight="1" x14ac:dyDescent="0.15">
      <c r="A3385" s="13">
        <v>44001</v>
      </c>
      <c r="B3385" s="19" t="s">
        <v>5360</v>
      </c>
      <c r="C3385" s="7" t="s">
        <v>1847</v>
      </c>
      <c r="D3385" s="14">
        <v>14</v>
      </c>
      <c r="E3385" s="14" t="str">
        <f>_xlfn.XLOOKUP(D3385,'Meal Info'!$A$4:$A$19,'Meal Info'!$B$4:$B$19)</f>
        <v>Red meat</v>
      </c>
      <c r="F3385" s="14" t="str">
        <f>_xlfn.XLOOKUP(D3385,'Meal Info'!$A$4:$A$19,'Meal Info'!$C$4:$C$19)</f>
        <v>Pete</v>
      </c>
      <c r="G3385" s="7">
        <v>71.25</v>
      </c>
      <c r="H3385" s="7">
        <f t="shared" si="214"/>
        <v>7.125</v>
      </c>
      <c r="I3385" s="7">
        <f t="shared" si="215"/>
        <v>78.375</v>
      </c>
      <c r="J3385" s="7">
        <v>0.24</v>
      </c>
      <c r="K3385" s="7">
        <f t="shared" si="212"/>
        <v>17.099999999999998</v>
      </c>
      <c r="L3385" s="7" t="s">
        <v>30</v>
      </c>
      <c r="M3385" s="7">
        <v>5</v>
      </c>
      <c r="N3385" s="7">
        <f>INDEX('Delivery Distances'!$B$6:$K$20,MATCH('Sales Summary_working sheet'!L3385,'Delivery Distances'!$A$6:$A$20,0),MATCH('Sales Summary_working sheet'!M3385,'Delivery Distances'!$B$5:$K$5,0))</f>
        <v>18</v>
      </c>
      <c r="O3385" s="7" cm="1">
        <f t="array" ref="O3385">_xlfn.XLOOKUP(L3385,'Delivery Distances'!$A$6:$A$20,_xlfn.XLOOKUP('Sales Summary_working sheet'!M3385,'Delivery Distances'!$B$5:$K$5,'Delivery Distances'!$B$6:$K$20))</f>
        <v>18</v>
      </c>
      <c r="P3385" s="7">
        <f t="shared" si="213"/>
        <v>16</v>
      </c>
    </row>
    <row r="3386" spans="1:16" ht="15.75" customHeight="1" x14ac:dyDescent="0.15">
      <c r="A3386" s="13">
        <v>44001</v>
      </c>
      <c r="B3386" s="19" t="s">
        <v>5360</v>
      </c>
      <c r="C3386" s="7" t="s">
        <v>4402</v>
      </c>
      <c r="D3386" s="14">
        <v>1</v>
      </c>
      <c r="E3386" s="14" t="str">
        <f>_xlfn.XLOOKUP(D3386,'Meal Info'!$A$4:$A$19,'Meal Info'!$B$4:$B$19)</f>
        <v>Salad</v>
      </c>
      <c r="F3386" s="14" t="str">
        <f>_xlfn.XLOOKUP(D3386,'Meal Info'!$A$4:$A$19,'Meal Info'!$C$4:$C$19)</f>
        <v>Pete</v>
      </c>
      <c r="G3386" s="7">
        <v>26.37</v>
      </c>
      <c r="H3386" s="7">
        <f t="shared" si="214"/>
        <v>2.6370000000000005</v>
      </c>
      <c r="I3386" s="7">
        <f t="shared" si="215"/>
        <v>29.007000000000001</v>
      </c>
      <c r="J3386" s="7">
        <v>0.38</v>
      </c>
      <c r="K3386" s="7">
        <f t="shared" si="212"/>
        <v>10.0206</v>
      </c>
      <c r="L3386" s="7" t="s">
        <v>5082</v>
      </c>
      <c r="M3386" s="7">
        <v>10</v>
      </c>
      <c r="N3386" s="7">
        <f>INDEX('Delivery Distances'!$B$6:$K$20,MATCH('Sales Summary_working sheet'!L3386,'Delivery Distances'!$A$6:$A$20,0),MATCH('Sales Summary_working sheet'!M3386,'Delivery Distances'!$B$5:$K$5,0))</f>
        <v>2</v>
      </c>
      <c r="O3386" s="7" cm="1">
        <f t="array" ref="O3386">_xlfn.XLOOKUP(L3386,'Delivery Distances'!$A$6:$A$20,_xlfn.XLOOKUP('Sales Summary_working sheet'!M3386,'Delivery Distances'!$B$5:$K$5,'Delivery Distances'!$B$6:$K$20))</f>
        <v>2</v>
      </c>
      <c r="P3386" s="7">
        <f t="shared" si="213"/>
        <v>6</v>
      </c>
    </row>
    <row r="3387" spans="1:16" ht="15.75" customHeight="1" x14ac:dyDescent="0.15">
      <c r="A3387" s="13">
        <v>44001</v>
      </c>
      <c r="B3387" s="19" t="s">
        <v>5360</v>
      </c>
      <c r="C3387" s="7" t="s">
        <v>2037</v>
      </c>
      <c r="D3387" s="14">
        <v>1</v>
      </c>
      <c r="E3387" s="14" t="str">
        <f>_xlfn.XLOOKUP(D3387,'Meal Info'!$A$4:$A$19,'Meal Info'!$B$4:$B$19)</f>
        <v>Salad</v>
      </c>
      <c r="F3387" s="14" t="str">
        <f>_xlfn.XLOOKUP(D3387,'Meal Info'!$A$4:$A$19,'Meal Info'!$C$4:$C$19)</f>
        <v>Pete</v>
      </c>
      <c r="G3387" s="7">
        <v>40.14</v>
      </c>
      <c r="H3387" s="7">
        <f t="shared" si="214"/>
        <v>4.0140000000000002</v>
      </c>
      <c r="I3387" s="7">
        <f t="shared" si="215"/>
        <v>44.154000000000003</v>
      </c>
      <c r="J3387" s="7">
        <v>0.28999999999999998</v>
      </c>
      <c r="K3387" s="7">
        <f t="shared" si="212"/>
        <v>11.640599999999999</v>
      </c>
      <c r="L3387" s="7" t="s">
        <v>5077</v>
      </c>
      <c r="M3387" s="7">
        <v>6</v>
      </c>
      <c r="N3387" s="7">
        <f>INDEX('Delivery Distances'!$B$6:$K$20,MATCH('Sales Summary_working sheet'!L3387,'Delivery Distances'!$A$6:$A$20,0),MATCH('Sales Summary_working sheet'!M3387,'Delivery Distances'!$B$5:$K$5,0))</f>
        <v>6</v>
      </c>
      <c r="O3387" s="7" cm="1">
        <f t="array" ref="O3387">_xlfn.XLOOKUP(L3387,'Delivery Distances'!$A$6:$A$20,_xlfn.XLOOKUP('Sales Summary_working sheet'!M3387,'Delivery Distances'!$B$5:$K$5,'Delivery Distances'!$B$6:$K$20))</f>
        <v>6</v>
      </c>
      <c r="P3387" s="7">
        <f t="shared" si="213"/>
        <v>10</v>
      </c>
    </row>
    <row r="3388" spans="1:16" ht="15.75" customHeight="1" x14ac:dyDescent="0.15">
      <c r="A3388" s="13">
        <v>44001</v>
      </c>
      <c r="B3388" s="19" t="s">
        <v>5360</v>
      </c>
      <c r="C3388" s="7" t="s">
        <v>3937</v>
      </c>
      <c r="D3388" s="14">
        <v>13</v>
      </c>
      <c r="E3388" s="14" t="str">
        <f>_xlfn.XLOOKUP(D3388,'Meal Info'!$A$4:$A$19,'Meal Info'!$B$4:$B$19)</f>
        <v>Breakfast</v>
      </c>
      <c r="F3388" s="14" t="str">
        <f>_xlfn.XLOOKUP(D3388,'Meal Info'!$A$4:$A$19,'Meal Info'!$C$4:$C$19)</f>
        <v>Pete</v>
      </c>
      <c r="G3388" s="7">
        <v>39.72</v>
      </c>
      <c r="H3388" s="7">
        <f t="shared" si="214"/>
        <v>3.972</v>
      </c>
      <c r="I3388" s="7">
        <f t="shared" si="215"/>
        <v>43.692</v>
      </c>
      <c r="J3388" s="7">
        <v>0.25</v>
      </c>
      <c r="K3388" s="7">
        <f t="shared" si="212"/>
        <v>9.93</v>
      </c>
      <c r="L3388" s="7" t="s">
        <v>28</v>
      </c>
      <c r="M3388" s="7">
        <v>10</v>
      </c>
      <c r="N3388" s="7">
        <f>INDEX('Delivery Distances'!$B$6:$K$20,MATCH('Sales Summary_working sheet'!L3388,'Delivery Distances'!$A$6:$A$20,0),MATCH('Sales Summary_working sheet'!M3388,'Delivery Distances'!$B$5:$K$5,0))</f>
        <v>18</v>
      </c>
      <c r="O3388" s="7" cm="1">
        <f t="array" ref="O3388">_xlfn.XLOOKUP(L3388,'Delivery Distances'!$A$6:$A$20,_xlfn.XLOOKUP('Sales Summary_working sheet'!M3388,'Delivery Distances'!$B$5:$K$5,'Delivery Distances'!$B$6:$K$20))</f>
        <v>18</v>
      </c>
      <c r="P3388" s="7">
        <f t="shared" si="213"/>
        <v>16</v>
      </c>
    </row>
    <row r="3389" spans="1:16" ht="15.75" customHeight="1" x14ac:dyDescent="0.15">
      <c r="A3389" s="13">
        <v>44001</v>
      </c>
      <c r="B3389" s="19" t="s">
        <v>5360</v>
      </c>
      <c r="C3389" s="7" t="s">
        <v>1559</v>
      </c>
      <c r="D3389" s="14">
        <v>13</v>
      </c>
      <c r="E3389" s="14" t="str">
        <f>_xlfn.XLOOKUP(D3389,'Meal Info'!$A$4:$A$19,'Meal Info'!$B$4:$B$19)</f>
        <v>Breakfast</v>
      </c>
      <c r="F3389" s="14" t="str">
        <f>_xlfn.XLOOKUP(D3389,'Meal Info'!$A$4:$A$19,'Meal Info'!$C$4:$C$19)</f>
        <v>Pete</v>
      </c>
      <c r="G3389" s="7">
        <v>35.28</v>
      </c>
      <c r="H3389" s="7">
        <f t="shared" si="214"/>
        <v>3.5280000000000005</v>
      </c>
      <c r="I3389" s="7">
        <f t="shared" si="215"/>
        <v>38.808</v>
      </c>
      <c r="J3389" s="7">
        <v>0.01</v>
      </c>
      <c r="K3389" s="7">
        <f t="shared" si="212"/>
        <v>0.3528</v>
      </c>
      <c r="L3389" s="7" t="s">
        <v>28</v>
      </c>
      <c r="M3389" s="7">
        <v>6</v>
      </c>
      <c r="N3389" s="7">
        <f>INDEX('Delivery Distances'!$B$6:$K$20,MATCH('Sales Summary_working sheet'!L3389,'Delivery Distances'!$A$6:$A$20,0),MATCH('Sales Summary_working sheet'!M3389,'Delivery Distances'!$B$5:$K$5,0))</f>
        <v>6</v>
      </c>
      <c r="O3389" s="7" cm="1">
        <f t="array" ref="O3389">_xlfn.XLOOKUP(L3389,'Delivery Distances'!$A$6:$A$20,_xlfn.XLOOKUP('Sales Summary_working sheet'!M3389,'Delivery Distances'!$B$5:$K$5,'Delivery Distances'!$B$6:$K$20))</f>
        <v>6</v>
      </c>
      <c r="P3389" s="7">
        <f t="shared" si="213"/>
        <v>10</v>
      </c>
    </row>
    <row r="3390" spans="1:16" ht="15.75" customHeight="1" x14ac:dyDescent="0.15">
      <c r="A3390" s="13">
        <v>44001</v>
      </c>
      <c r="B3390" s="19" t="s">
        <v>5360</v>
      </c>
      <c r="C3390" s="7" t="s">
        <v>2981</v>
      </c>
      <c r="D3390" s="14">
        <v>13</v>
      </c>
      <c r="E3390" s="14" t="str">
        <f>_xlfn.XLOOKUP(D3390,'Meal Info'!$A$4:$A$19,'Meal Info'!$B$4:$B$19)</f>
        <v>Breakfast</v>
      </c>
      <c r="F3390" s="14" t="str">
        <f>_xlfn.XLOOKUP(D3390,'Meal Info'!$A$4:$A$19,'Meal Info'!$C$4:$C$19)</f>
        <v>Pete</v>
      </c>
      <c r="G3390" s="7">
        <v>83.34</v>
      </c>
      <c r="H3390" s="7">
        <f t="shared" si="214"/>
        <v>8.3340000000000014</v>
      </c>
      <c r="I3390" s="7">
        <f t="shared" si="215"/>
        <v>91.674000000000007</v>
      </c>
      <c r="J3390" s="7">
        <v>0.18</v>
      </c>
      <c r="K3390" s="7">
        <f t="shared" si="212"/>
        <v>15.001200000000001</v>
      </c>
      <c r="L3390" s="7" t="s">
        <v>5076</v>
      </c>
      <c r="M3390" s="7">
        <v>4</v>
      </c>
      <c r="N3390" s="7">
        <f>INDEX('Delivery Distances'!$B$6:$K$20,MATCH('Sales Summary_working sheet'!L3390,'Delivery Distances'!$A$6:$A$20,0),MATCH('Sales Summary_working sheet'!M3390,'Delivery Distances'!$B$5:$K$5,0))</f>
        <v>11</v>
      </c>
      <c r="O3390" s="7" cm="1">
        <f t="array" ref="O3390">_xlfn.XLOOKUP(L3390,'Delivery Distances'!$A$6:$A$20,_xlfn.XLOOKUP('Sales Summary_working sheet'!M3390,'Delivery Distances'!$B$5:$K$5,'Delivery Distances'!$B$6:$K$20))</f>
        <v>11</v>
      </c>
      <c r="P3390" s="7">
        <f t="shared" si="213"/>
        <v>12.5</v>
      </c>
    </row>
    <row r="3391" spans="1:16" ht="15.75" customHeight="1" x14ac:dyDescent="0.15">
      <c r="A3391" s="13">
        <v>44001</v>
      </c>
      <c r="B3391" s="19" t="s">
        <v>5360</v>
      </c>
      <c r="C3391" s="7" t="s">
        <v>2472</v>
      </c>
      <c r="D3391" s="14">
        <v>1</v>
      </c>
      <c r="E3391" s="14" t="str">
        <f>_xlfn.XLOOKUP(D3391,'Meal Info'!$A$4:$A$19,'Meal Info'!$B$4:$B$19)</f>
        <v>Salad</v>
      </c>
      <c r="F3391" s="14" t="str">
        <f>_xlfn.XLOOKUP(D3391,'Meal Info'!$A$4:$A$19,'Meal Info'!$C$4:$C$19)</f>
        <v>Pete</v>
      </c>
      <c r="G3391" s="7">
        <v>37.56</v>
      </c>
      <c r="H3391" s="7">
        <f t="shared" si="214"/>
        <v>3.7560000000000002</v>
      </c>
      <c r="I3391" s="7">
        <f t="shared" si="215"/>
        <v>41.316000000000003</v>
      </c>
      <c r="J3391" s="7">
        <v>0.32</v>
      </c>
      <c r="K3391" s="7">
        <f t="shared" si="212"/>
        <v>12.019200000000001</v>
      </c>
      <c r="L3391" s="7" t="s">
        <v>5083</v>
      </c>
      <c r="M3391" s="7">
        <v>9</v>
      </c>
      <c r="N3391" s="7">
        <f>INDEX('Delivery Distances'!$B$6:$K$20,MATCH('Sales Summary_working sheet'!L3391,'Delivery Distances'!$A$6:$A$20,0),MATCH('Sales Summary_working sheet'!M3391,'Delivery Distances'!$B$5:$K$5,0))</f>
        <v>2</v>
      </c>
      <c r="O3391" s="7" cm="1">
        <f t="array" ref="O3391">_xlfn.XLOOKUP(L3391,'Delivery Distances'!$A$6:$A$20,_xlfn.XLOOKUP('Sales Summary_working sheet'!M3391,'Delivery Distances'!$B$5:$K$5,'Delivery Distances'!$B$6:$K$20))</f>
        <v>2</v>
      </c>
      <c r="P3391" s="7">
        <f t="shared" si="213"/>
        <v>6</v>
      </c>
    </row>
    <row r="3392" spans="1:16" ht="15.75" customHeight="1" x14ac:dyDescent="0.15">
      <c r="A3392" s="13">
        <v>44001</v>
      </c>
      <c r="B3392" s="19" t="s">
        <v>5361</v>
      </c>
      <c r="C3392" s="7" t="s">
        <v>5037</v>
      </c>
      <c r="D3392" s="14">
        <v>14</v>
      </c>
      <c r="E3392" s="14" t="str">
        <f>_xlfn.XLOOKUP(D3392,'Meal Info'!$A$4:$A$19,'Meal Info'!$B$4:$B$19)</f>
        <v>Red meat</v>
      </c>
      <c r="F3392" s="14" t="str">
        <f>_xlfn.XLOOKUP(D3392,'Meal Info'!$A$4:$A$19,'Meal Info'!$C$4:$C$19)</f>
        <v>Pete</v>
      </c>
      <c r="G3392" s="7">
        <v>25.8</v>
      </c>
      <c r="H3392" s="7">
        <f t="shared" si="214"/>
        <v>2.58</v>
      </c>
      <c r="I3392" s="7">
        <f t="shared" si="215"/>
        <v>28.380000000000003</v>
      </c>
      <c r="J3392" s="7">
        <v>0.22</v>
      </c>
      <c r="K3392" s="7">
        <f t="shared" si="212"/>
        <v>5.6760000000000002</v>
      </c>
      <c r="L3392" s="7" t="s">
        <v>31</v>
      </c>
      <c r="M3392" s="7">
        <v>6</v>
      </c>
      <c r="N3392" s="7">
        <f>INDEX('Delivery Distances'!$B$6:$K$20,MATCH('Sales Summary_working sheet'!L3392,'Delivery Distances'!$A$6:$A$20,0),MATCH('Sales Summary_working sheet'!M3392,'Delivery Distances'!$B$5:$K$5,0))</f>
        <v>17</v>
      </c>
      <c r="O3392" s="7" cm="1">
        <f t="array" ref="O3392">_xlfn.XLOOKUP(L3392,'Delivery Distances'!$A$6:$A$20,_xlfn.XLOOKUP('Sales Summary_working sheet'!M3392,'Delivery Distances'!$B$5:$K$5,'Delivery Distances'!$B$6:$K$20))</f>
        <v>17</v>
      </c>
      <c r="P3392" s="7">
        <f t="shared" si="213"/>
        <v>15.5</v>
      </c>
    </row>
    <row r="3393" spans="1:16" ht="15.75" customHeight="1" x14ac:dyDescent="0.15">
      <c r="A3393" s="13">
        <v>44001</v>
      </c>
      <c r="B3393" s="19" t="s">
        <v>5361</v>
      </c>
      <c r="C3393" s="7" t="s">
        <v>3860</v>
      </c>
      <c r="D3393" s="14">
        <v>3</v>
      </c>
      <c r="E3393" s="14" t="str">
        <f>_xlfn.XLOOKUP(D3393,'Meal Info'!$A$4:$A$19,'Meal Info'!$B$4:$B$19)</f>
        <v>Fruits</v>
      </c>
      <c r="F3393" s="14" t="str">
        <f>_xlfn.XLOOKUP(D3393,'Meal Info'!$A$4:$A$19,'Meal Info'!$C$4:$C$19)</f>
        <v>Pete</v>
      </c>
      <c r="G3393" s="7">
        <v>10.57</v>
      </c>
      <c r="H3393" s="7">
        <f t="shared" si="214"/>
        <v>1.0570000000000002</v>
      </c>
      <c r="I3393" s="7">
        <f t="shared" si="215"/>
        <v>11.627000000000001</v>
      </c>
      <c r="J3393" s="7">
        <v>0.03</v>
      </c>
      <c r="K3393" s="7">
        <f t="shared" si="212"/>
        <v>0.31709999999999999</v>
      </c>
      <c r="L3393" s="7" t="s">
        <v>31</v>
      </c>
      <c r="M3393" s="7">
        <v>7</v>
      </c>
      <c r="N3393" s="7">
        <f>INDEX('Delivery Distances'!$B$6:$K$20,MATCH('Sales Summary_working sheet'!L3393,'Delivery Distances'!$A$6:$A$20,0),MATCH('Sales Summary_working sheet'!M3393,'Delivery Distances'!$B$5:$K$5,0))</f>
        <v>5</v>
      </c>
      <c r="O3393" s="7" cm="1">
        <f t="array" ref="O3393">_xlfn.XLOOKUP(L3393,'Delivery Distances'!$A$6:$A$20,_xlfn.XLOOKUP('Sales Summary_working sheet'!M3393,'Delivery Distances'!$B$5:$K$5,'Delivery Distances'!$B$6:$K$20))</f>
        <v>5</v>
      </c>
      <c r="P3393" s="7">
        <f t="shared" si="213"/>
        <v>9</v>
      </c>
    </row>
    <row r="3394" spans="1:16" ht="15.75" customHeight="1" x14ac:dyDescent="0.15">
      <c r="A3394" s="13">
        <v>44001</v>
      </c>
      <c r="B3394" s="19" t="s">
        <v>5361</v>
      </c>
      <c r="C3394" s="7" t="s">
        <v>171</v>
      </c>
      <c r="D3394" s="14">
        <v>13</v>
      </c>
      <c r="E3394" s="14" t="str">
        <f>_xlfn.XLOOKUP(D3394,'Meal Info'!$A$4:$A$19,'Meal Info'!$B$4:$B$19)</f>
        <v>Breakfast</v>
      </c>
      <c r="F3394" s="14" t="str">
        <f>_xlfn.XLOOKUP(D3394,'Meal Info'!$A$4:$A$19,'Meal Info'!$C$4:$C$19)</f>
        <v>Pete</v>
      </c>
      <c r="G3394" s="7">
        <v>99.58</v>
      </c>
      <c r="H3394" s="7">
        <f t="shared" si="214"/>
        <v>9.9580000000000002</v>
      </c>
      <c r="I3394" s="7">
        <f t="shared" si="215"/>
        <v>109.538</v>
      </c>
      <c r="J3394" s="7">
        <v>0.1</v>
      </c>
      <c r="K3394" s="7">
        <f t="shared" si="212"/>
        <v>9.9580000000000002</v>
      </c>
      <c r="L3394" s="7" t="s">
        <v>5080</v>
      </c>
      <c r="M3394" s="7">
        <v>5</v>
      </c>
      <c r="N3394" s="7">
        <f>INDEX('Delivery Distances'!$B$6:$K$20,MATCH('Sales Summary_working sheet'!L3394,'Delivery Distances'!$A$6:$A$20,0),MATCH('Sales Summary_working sheet'!M3394,'Delivery Distances'!$B$5:$K$5,0))</f>
        <v>5</v>
      </c>
      <c r="O3394" s="7" cm="1">
        <f t="array" ref="O3394">_xlfn.XLOOKUP(L3394,'Delivery Distances'!$A$6:$A$20,_xlfn.XLOOKUP('Sales Summary_working sheet'!M3394,'Delivery Distances'!$B$5:$K$5,'Delivery Distances'!$B$6:$K$20))</f>
        <v>5</v>
      </c>
      <c r="P3394" s="7">
        <f t="shared" si="213"/>
        <v>9</v>
      </c>
    </row>
    <row r="3395" spans="1:16" ht="15.75" customHeight="1" x14ac:dyDescent="0.15">
      <c r="A3395" s="13">
        <v>44001</v>
      </c>
      <c r="B3395" s="19" t="s">
        <v>5361</v>
      </c>
      <c r="C3395" s="7" t="s">
        <v>4728</v>
      </c>
      <c r="D3395" s="14">
        <v>14</v>
      </c>
      <c r="E3395" s="14" t="str">
        <f>_xlfn.XLOOKUP(D3395,'Meal Info'!$A$4:$A$19,'Meal Info'!$B$4:$B$19)</f>
        <v>Red meat</v>
      </c>
      <c r="F3395" s="14" t="str">
        <f>_xlfn.XLOOKUP(D3395,'Meal Info'!$A$4:$A$19,'Meal Info'!$C$4:$C$19)</f>
        <v>Pete</v>
      </c>
      <c r="G3395" s="7">
        <v>59.93</v>
      </c>
      <c r="H3395" s="7">
        <f t="shared" si="214"/>
        <v>5.9930000000000003</v>
      </c>
      <c r="I3395" s="7">
        <f t="shared" si="215"/>
        <v>65.923000000000002</v>
      </c>
      <c r="J3395" s="7">
        <v>0.22</v>
      </c>
      <c r="K3395" s="7">
        <f t="shared" si="212"/>
        <v>13.1846</v>
      </c>
      <c r="L3395" s="7" t="s">
        <v>5080</v>
      </c>
      <c r="M3395" s="7">
        <v>3</v>
      </c>
      <c r="N3395" s="7">
        <f>INDEX('Delivery Distances'!$B$6:$K$20,MATCH('Sales Summary_working sheet'!L3395,'Delivery Distances'!$A$6:$A$20,0),MATCH('Sales Summary_working sheet'!M3395,'Delivery Distances'!$B$5:$K$5,0))</f>
        <v>5</v>
      </c>
      <c r="O3395" s="7" cm="1">
        <f t="array" ref="O3395">_xlfn.XLOOKUP(L3395,'Delivery Distances'!$A$6:$A$20,_xlfn.XLOOKUP('Sales Summary_working sheet'!M3395,'Delivery Distances'!$B$5:$K$5,'Delivery Distances'!$B$6:$K$20))</f>
        <v>5</v>
      </c>
      <c r="P3395" s="7">
        <f t="shared" si="213"/>
        <v>9</v>
      </c>
    </row>
    <row r="3396" spans="1:16" ht="15.75" customHeight="1" x14ac:dyDescent="0.15">
      <c r="A3396" s="13">
        <v>44001</v>
      </c>
      <c r="B3396" s="19" t="s">
        <v>5361</v>
      </c>
      <c r="C3396" s="7" t="s">
        <v>281</v>
      </c>
      <c r="D3396" s="14">
        <v>1</v>
      </c>
      <c r="E3396" s="14" t="str">
        <f>_xlfn.XLOOKUP(D3396,'Meal Info'!$A$4:$A$19,'Meal Info'!$B$4:$B$19)</f>
        <v>Salad</v>
      </c>
      <c r="F3396" s="14" t="str">
        <f>_xlfn.XLOOKUP(D3396,'Meal Info'!$A$4:$A$19,'Meal Info'!$C$4:$C$19)</f>
        <v>Pete</v>
      </c>
      <c r="G3396" s="7">
        <v>59.31</v>
      </c>
      <c r="H3396" s="7">
        <f t="shared" si="214"/>
        <v>5.9310000000000009</v>
      </c>
      <c r="I3396" s="7">
        <f t="shared" si="215"/>
        <v>65.241</v>
      </c>
      <c r="J3396" s="7">
        <v>0.05</v>
      </c>
      <c r="K3396" s="7">
        <f t="shared" si="212"/>
        <v>2.9655000000000005</v>
      </c>
      <c r="L3396" s="7" t="s">
        <v>27</v>
      </c>
      <c r="M3396" s="7">
        <v>10</v>
      </c>
      <c r="N3396" s="7">
        <f>INDEX('Delivery Distances'!$B$6:$K$20,MATCH('Sales Summary_working sheet'!L3396,'Delivery Distances'!$A$6:$A$20,0),MATCH('Sales Summary_working sheet'!M3396,'Delivery Distances'!$B$5:$K$5,0))</f>
        <v>18</v>
      </c>
      <c r="O3396" s="7" cm="1">
        <f t="array" ref="O3396">_xlfn.XLOOKUP(L3396,'Delivery Distances'!$A$6:$A$20,_xlfn.XLOOKUP('Sales Summary_working sheet'!M3396,'Delivery Distances'!$B$5:$K$5,'Delivery Distances'!$B$6:$K$20))</f>
        <v>18</v>
      </c>
      <c r="P3396" s="7">
        <f t="shared" si="213"/>
        <v>16</v>
      </c>
    </row>
    <row r="3397" spans="1:16" ht="15.75" customHeight="1" x14ac:dyDescent="0.15">
      <c r="A3397" s="13">
        <v>44001</v>
      </c>
      <c r="B3397" s="19" t="s">
        <v>5361</v>
      </c>
      <c r="C3397" s="7" t="s">
        <v>2619</v>
      </c>
      <c r="D3397" s="14">
        <v>3</v>
      </c>
      <c r="E3397" s="14" t="str">
        <f>_xlfn.XLOOKUP(D3397,'Meal Info'!$A$4:$A$19,'Meal Info'!$B$4:$B$19)</f>
        <v>Fruits</v>
      </c>
      <c r="F3397" s="14" t="str">
        <f>_xlfn.XLOOKUP(D3397,'Meal Info'!$A$4:$A$19,'Meal Info'!$C$4:$C$19)</f>
        <v>Pete</v>
      </c>
      <c r="G3397" s="7">
        <v>43.2</v>
      </c>
      <c r="H3397" s="7">
        <f t="shared" si="214"/>
        <v>4.32</v>
      </c>
      <c r="I3397" s="7">
        <f t="shared" si="215"/>
        <v>47.52</v>
      </c>
      <c r="J3397" s="7">
        <v>0.28000000000000003</v>
      </c>
      <c r="K3397" s="7">
        <f t="shared" ref="K3397:K3460" si="216">J3397*G3397</f>
        <v>12.096000000000002</v>
      </c>
      <c r="L3397" s="7" t="s">
        <v>26</v>
      </c>
      <c r="M3397" s="7">
        <v>8</v>
      </c>
      <c r="N3397" s="7">
        <f>INDEX('Delivery Distances'!$B$6:$K$20,MATCH('Sales Summary_working sheet'!L3397,'Delivery Distances'!$A$6:$A$20,0),MATCH('Sales Summary_working sheet'!M3397,'Delivery Distances'!$B$5:$K$5,0))</f>
        <v>2</v>
      </c>
      <c r="O3397" s="7" cm="1">
        <f t="array" ref="O3397">_xlfn.XLOOKUP(L3397,'Delivery Distances'!$A$6:$A$20,_xlfn.XLOOKUP('Sales Summary_working sheet'!M3397,'Delivery Distances'!$B$5:$K$5,'Delivery Distances'!$B$6:$K$20))</f>
        <v>2</v>
      </c>
      <c r="P3397" s="7">
        <f t="shared" ref="P3397:P3460" si="217">IF(O3397&lt;=2, O3397*3, IF(O3397&lt;=6, 3*2 + (O3397-2)*1, 3*2 + 4*1 + (O3397-6)*0.5))</f>
        <v>6</v>
      </c>
    </row>
    <row r="3398" spans="1:16" ht="15.75" customHeight="1" x14ac:dyDescent="0.15">
      <c r="A3398" s="13">
        <v>44001</v>
      </c>
      <c r="B3398" s="19" t="s">
        <v>5361</v>
      </c>
      <c r="C3398" s="7" t="s">
        <v>1557</v>
      </c>
      <c r="D3398" s="14">
        <v>1</v>
      </c>
      <c r="E3398" s="14" t="str">
        <f>_xlfn.XLOOKUP(D3398,'Meal Info'!$A$4:$A$19,'Meal Info'!$B$4:$B$19)</f>
        <v>Salad</v>
      </c>
      <c r="F3398" s="14" t="str">
        <f>_xlfn.XLOOKUP(D3398,'Meal Info'!$A$4:$A$19,'Meal Info'!$C$4:$C$19)</f>
        <v>Pete</v>
      </c>
      <c r="G3398" s="7">
        <v>75.63</v>
      </c>
      <c r="H3398" s="7">
        <f t="shared" si="214"/>
        <v>7.5629999999999997</v>
      </c>
      <c r="I3398" s="7">
        <f t="shared" si="215"/>
        <v>83.192999999999998</v>
      </c>
      <c r="J3398" s="7">
        <v>0.09</v>
      </c>
      <c r="K3398" s="7">
        <f t="shared" si="216"/>
        <v>6.8066999999999993</v>
      </c>
      <c r="L3398" s="7" t="s">
        <v>28</v>
      </c>
      <c r="M3398" s="7">
        <v>8</v>
      </c>
      <c r="N3398" s="7">
        <f>INDEX('Delivery Distances'!$B$6:$K$20,MATCH('Sales Summary_working sheet'!L3398,'Delivery Distances'!$A$6:$A$20,0),MATCH('Sales Summary_working sheet'!M3398,'Delivery Distances'!$B$5:$K$5,0))</f>
        <v>17</v>
      </c>
      <c r="O3398" s="7" cm="1">
        <f t="array" ref="O3398">_xlfn.XLOOKUP(L3398,'Delivery Distances'!$A$6:$A$20,_xlfn.XLOOKUP('Sales Summary_working sheet'!M3398,'Delivery Distances'!$B$5:$K$5,'Delivery Distances'!$B$6:$K$20))</f>
        <v>17</v>
      </c>
      <c r="P3398" s="7">
        <f t="shared" si="217"/>
        <v>15.5</v>
      </c>
    </row>
    <row r="3399" spans="1:16" ht="15.75" customHeight="1" x14ac:dyDescent="0.15">
      <c r="A3399" s="13">
        <v>44001</v>
      </c>
      <c r="B3399" s="19" t="s">
        <v>5361</v>
      </c>
      <c r="C3399" s="7" t="s">
        <v>3948</v>
      </c>
      <c r="D3399" s="14">
        <v>1</v>
      </c>
      <c r="E3399" s="14" t="str">
        <f>_xlfn.XLOOKUP(D3399,'Meal Info'!$A$4:$A$19,'Meal Info'!$B$4:$B$19)</f>
        <v>Salad</v>
      </c>
      <c r="F3399" s="14" t="str">
        <f>_xlfn.XLOOKUP(D3399,'Meal Info'!$A$4:$A$19,'Meal Info'!$C$4:$C$19)</f>
        <v>Pete</v>
      </c>
      <c r="G3399" s="7">
        <v>75.41</v>
      </c>
      <c r="H3399" s="7">
        <f t="shared" si="214"/>
        <v>7.5410000000000004</v>
      </c>
      <c r="I3399" s="7">
        <f t="shared" si="215"/>
        <v>82.950999999999993</v>
      </c>
      <c r="J3399" s="7">
        <v>0.39</v>
      </c>
      <c r="K3399" s="7">
        <f t="shared" si="216"/>
        <v>29.4099</v>
      </c>
      <c r="L3399" s="7" t="s">
        <v>5077</v>
      </c>
      <c r="M3399" s="7">
        <v>7</v>
      </c>
      <c r="N3399" s="7">
        <f>INDEX('Delivery Distances'!$B$6:$K$20,MATCH('Sales Summary_working sheet'!L3399,'Delivery Distances'!$A$6:$A$20,0),MATCH('Sales Summary_working sheet'!M3399,'Delivery Distances'!$B$5:$K$5,0))</f>
        <v>1</v>
      </c>
      <c r="O3399" s="7" cm="1">
        <f t="array" ref="O3399">_xlfn.XLOOKUP(L3399,'Delivery Distances'!$A$6:$A$20,_xlfn.XLOOKUP('Sales Summary_working sheet'!M3399,'Delivery Distances'!$B$5:$K$5,'Delivery Distances'!$B$6:$K$20))</f>
        <v>1</v>
      </c>
      <c r="P3399" s="7">
        <f t="shared" si="217"/>
        <v>3</v>
      </c>
    </row>
    <row r="3400" spans="1:16" ht="15.75" customHeight="1" x14ac:dyDescent="0.15">
      <c r="A3400" s="13">
        <v>44001</v>
      </c>
      <c r="B3400" s="19" t="s">
        <v>5361</v>
      </c>
      <c r="C3400" s="7" t="s">
        <v>1609</v>
      </c>
      <c r="D3400" s="14">
        <v>3</v>
      </c>
      <c r="E3400" s="14" t="str">
        <f>_xlfn.XLOOKUP(D3400,'Meal Info'!$A$4:$A$19,'Meal Info'!$B$4:$B$19)</f>
        <v>Fruits</v>
      </c>
      <c r="F3400" s="14" t="str">
        <f>_xlfn.XLOOKUP(D3400,'Meal Info'!$A$4:$A$19,'Meal Info'!$C$4:$C$19)</f>
        <v>Pete</v>
      </c>
      <c r="G3400" s="7">
        <v>51.43</v>
      </c>
      <c r="H3400" s="7">
        <f t="shared" si="214"/>
        <v>5.1430000000000007</v>
      </c>
      <c r="I3400" s="7">
        <f t="shared" si="215"/>
        <v>56.573</v>
      </c>
      <c r="J3400" s="7">
        <v>0.28000000000000003</v>
      </c>
      <c r="K3400" s="7">
        <f t="shared" si="216"/>
        <v>14.400400000000001</v>
      </c>
      <c r="L3400" s="7" t="s">
        <v>26</v>
      </c>
      <c r="M3400" s="7">
        <v>1</v>
      </c>
      <c r="N3400" s="7">
        <f>INDEX('Delivery Distances'!$B$6:$K$20,MATCH('Sales Summary_working sheet'!L3400,'Delivery Distances'!$A$6:$A$20,0),MATCH('Sales Summary_working sheet'!M3400,'Delivery Distances'!$B$5:$K$5,0))</f>
        <v>2</v>
      </c>
      <c r="O3400" s="7" cm="1">
        <f t="array" ref="O3400">_xlfn.XLOOKUP(L3400,'Delivery Distances'!$A$6:$A$20,_xlfn.XLOOKUP('Sales Summary_working sheet'!M3400,'Delivery Distances'!$B$5:$K$5,'Delivery Distances'!$B$6:$K$20))</f>
        <v>2</v>
      </c>
      <c r="P3400" s="7">
        <f t="shared" si="217"/>
        <v>6</v>
      </c>
    </row>
    <row r="3401" spans="1:16" ht="15.75" customHeight="1" x14ac:dyDescent="0.15">
      <c r="A3401" s="13">
        <v>44001</v>
      </c>
      <c r="B3401" s="19" t="s">
        <v>5361</v>
      </c>
      <c r="C3401" s="7" t="s">
        <v>1186</v>
      </c>
      <c r="D3401" s="14">
        <v>14</v>
      </c>
      <c r="E3401" s="14" t="str">
        <f>_xlfn.XLOOKUP(D3401,'Meal Info'!$A$4:$A$19,'Meal Info'!$B$4:$B$19)</f>
        <v>Red meat</v>
      </c>
      <c r="F3401" s="14" t="str">
        <f>_xlfn.XLOOKUP(D3401,'Meal Info'!$A$4:$A$19,'Meal Info'!$C$4:$C$19)</f>
        <v>Pete</v>
      </c>
      <c r="G3401" s="7">
        <v>43.91</v>
      </c>
      <c r="H3401" s="7">
        <f t="shared" si="214"/>
        <v>4.391</v>
      </c>
      <c r="I3401" s="7">
        <f t="shared" si="215"/>
        <v>48.300999999999995</v>
      </c>
      <c r="J3401" s="7">
        <v>0.13</v>
      </c>
      <c r="K3401" s="7">
        <f t="shared" si="216"/>
        <v>5.7082999999999995</v>
      </c>
      <c r="L3401" s="7" t="s">
        <v>27</v>
      </c>
      <c r="M3401" s="7">
        <v>3</v>
      </c>
      <c r="N3401" s="7">
        <f>INDEX('Delivery Distances'!$B$6:$K$20,MATCH('Sales Summary_working sheet'!L3401,'Delivery Distances'!$A$6:$A$20,0),MATCH('Sales Summary_working sheet'!M3401,'Delivery Distances'!$B$5:$K$5,0))</f>
        <v>17</v>
      </c>
      <c r="O3401" s="7" cm="1">
        <f t="array" ref="O3401">_xlfn.XLOOKUP(L3401,'Delivery Distances'!$A$6:$A$20,_xlfn.XLOOKUP('Sales Summary_working sheet'!M3401,'Delivery Distances'!$B$5:$K$5,'Delivery Distances'!$B$6:$K$20))</f>
        <v>17</v>
      </c>
      <c r="P3401" s="7">
        <f t="shared" si="217"/>
        <v>15.5</v>
      </c>
    </row>
    <row r="3402" spans="1:16" ht="15.75" customHeight="1" x14ac:dyDescent="0.15">
      <c r="A3402" s="13">
        <v>44001</v>
      </c>
      <c r="B3402" s="19" t="s">
        <v>5361</v>
      </c>
      <c r="C3402" s="7" t="s">
        <v>2178</v>
      </c>
      <c r="D3402" s="14">
        <v>3</v>
      </c>
      <c r="E3402" s="14" t="str">
        <f>_xlfn.XLOOKUP(D3402,'Meal Info'!$A$4:$A$19,'Meal Info'!$B$4:$B$19)</f>
        <v>Fruits</v>
      </c>
      <c r="F3402" s="14" t="str">
        <f>_xlfn.XLOOKUP(D3402,'Meal Info'!$A$4:$A$19,'Meal Info'!$C$4:$C$19)</f>
        <v>Pete</v>
      </c>
      <c r="G3402" s="7">
        <v>90.91</v>
      </c>
      <c r="H3402" s="7">
        <f t="shared" si="214"/>
        <v>9.0909999999999993</v>
      </c>
      <c r="I3402" s="7">
        <f t="shared" si="215"/>
        <v>100.00099999999999</v>
      </c>
      <c r="J3402" s="7">
        <v>0.06</v>
      </c>
      <c r="K3402" s="7">
        <f t="shared" si="216"/>
        <v>5.4545999999999992</v>
      </c>
      <c r="L3402" s="7" t="s">
        <v>5077</v>
      </c>
      <c r="M3402" s="7">
        <v>2</v>
      </c>
      <c r="N3402" s="7">
        <f>INDEX('Delivery Distances'!$B$6:$K$20,MATCH('Sales Summary_working sheet'!L3402,'Delivery Distances'!$A$6:$A$20,0),MATCH('Sales Summary_working sheet'!M3402,'Delivery Distances'!$B$5:$K$5,0))</f>
        <v>4</v>
      </c>
      <c r="O3402" s="7" cm="1">
        <f t="array" ref="O3402">_xlfn.XLOOKUP(L3402,'Delivery Distances'!$A$6:$A$20,_xlfn.XLOOKUP('Sales Summary_working sheet'!M3402,'Delivery Distances'!$B$5:$K$5,'Delivery Distances'!$B$6:$K$20))</f>
        <v>4</v>
      </c>
      <c r="P3402" s="7">
        <f t="shared" si="217"/>
        <v>8</v>
      </c>
    </row>
    <row r="3403" spans="1:16" ht="15.75" customHeight="1" x14ac:dyDescent="0.15">
      <c r="A3403" s="13">
        <v>44001</v>
      </c>
      <c r="B3403" s="19" t="s">
        <v>5361</v>
      </c>
      <c r="C3403" s="7" t="s">
        <v>1158</v>
      </c>
      <c r="D3403" s="14">
        <v>14</v>
      </c>
      <c r="E3403" s="14" t="str">
        <f>_xlfn.XLOOKUP(D3403,'Meal Info'!$A$4:$A$19,'Meal Info'!$B$4:$B$19)</f>
        <v>Red meat</v>
      </c>
      <c r="F3403" s="14" t="str">
        <f>_xlfn.XLOOKUP(D3403,'Meal Info'!$A$4:$A$19,'Meal Info'!$C$4:$C$19)</f>
        <v>Pete</v>
      </c>
      <c r="G3403" s="7">
        <v>89.33</v>
      </c>
      <c r="H3403" s="7">
        <f t="shared" si="214"/>
        <v>8.9329999999999998</v>
      </c>
      <c r="I3403" s="7">
        <f t="shared" si="215"/>
        <v>98.263000000000005</v>
      </c>
      <c r="J3403" s="7">
        <v>0.27</v>
      </c>
      <c r="K3403" s="7">
        <f t="shared" si="216"/>
        <v>24.1191</v>
      </c>
      <c r="L3403" s="7" t="s">
        <v>26</v>
      </c>
      <c r="M3403" s="7">
        <v>8</v>
      </c>
      <c r="N3403" s="7">
        <f>INDEX('Delivery Distances'!$B$6:$K$20,MATCH('Sales Summary_working sheet'!L3403,'Delivery Distances'!$A$6:$A$20,0),MATCH('Sales Summary_working sheet'!M3403,'Delivery Distances'!$B$5:$K$5,0))</f>
        <v>2</v>
      </c>
      <c r="O3403" s="7" cm="1">
        <f t="array" ref="O3403">_xlfn.XLOOKUP(L3403,'Delivery Distances'!$A$6:$A$20,_xlfn.XLOOKUP('Sales Summary_working sheet'!M3403,'Delivery Distances'!$B$5:$K$5,'Delivery Distances'!$B$6:$K$20))</f>
        <v>2</v>
      </c>
      <c r="P3403" s="7">
        <f t="shared" si="217"/>
        <v>6</v>
      </c>
    </row>
    <row r="3404" spans="1:16" ht="15.75" customHeight="1" x14ac:dyDescent="0.15">
      <c r="A3404" s="13">
        <v>44001</v>
      </c>
      <c r="B3404" s="19" t="s">
        <v>5361</v>
      </c>
      <c r="C3404" s="7" t="s">
        <v>2300</v>
      </c>
      <c r="D3404" s="14">
        <v>3</v>
      </c>
      <c r="E3404" s="14" t="str">
        <f>_xlfn.XLOOKUP(D3404,'Meal Info'!$A$4:$A$19,'Meal Info'!$B$4:$B$19)</f>
        <v>Fruits</v>
      </c>
      <c r="F3404" s="14" t="str">
        <f>_xlfn.XLOOKUP(D3404,'Meal Info'!$A$4:$A$19,'Meal Info'!$C$4:$C$19)</f>
        <v>Pete</v>
      </c>
      <c r="G3404" s="7">
        <v>1.89</v>
      </c>
      <c r="H3404" s="7">
        <f t="shared" si="214"/>
        <v>0.189</v>
      </c>
      <c r="I3404" s="7">
        <f t="shared" si="215"/>
        <v>2.0789999999999997</v>
      </c>
      <c r="J3404" s="7">
        <v>0.36</v>
      </c>
      <c r="K3404" s="7">
        <f t="shared" si="216"/>
        <v>0.68039999999999989</v>
      </c>
      <c r="L3404" s="7" t="s">
        <v>26</v>
      </c>
      <c r="M3404" s="7">
        <v>9</v>
      </c>
      <c r="N3404" s="7">
        <f>INDEX('Delivery Distances'!$B$6:$K$20,MATCH('Sales Summary_working sheet'!L3404,'Delivery Distances'!$A$6:$A$20,0),MATCH('Sales Summary_working sheet'!M3404,'Delivery Distances'!$B$5:$K$5,0))</f>
        <v>20</v>
      </c>
      <c r="O3404" s="7" cm="1">
        <f t="array" ref="O3404">_xlfn.XLOOKUP(L3404,'Delivery Distances'!$A$6:$A$20,_xlfn.XLOOKUP('Sales Summary_working sheet'!M3404,'Delivery Distances'!$B$5:$K$5,'Delivery Distances'!$B$6:$K$20))</f>
        <v>20</v>
      </c>
      <c r="P3404" s="7">
        <f t="shared" si="217"/>
        <v>17</v>
      </c>
    </row>
    <row r="3405" spans="1:16" ht="15.75" customHeight="1" x14ac:dyDescent="0.15">
      <c r="A3405" s="13">
        <v>44001</v>
      </c>
      <c r="B3405" s="19" t="s">
        <v>5361</v>
      </c>
      <c r="C3405" s="7" t="s">
        <v>119</v>
      </c>
      <c r="D3405" s="14">
        <v>14</v>
      </c>
      <c r="E3405" s="14" t="str">
        <f>_xlfn.XLOOKUP(D3405,'Meal Info'!$A$4:$A$19,'Meal Info'!$B$4:$B$19)</f>
        <v>Red meat</v>
      </c>
      <c r="F3405" s="14" t="str">
        <f>_xlfn.XLOOKUP(D3405,'Meal Info'!$A$4:$A$19,'Meal Info'!$C$4:$C$19)</f>
        <v>Pete</v>
      </c>
      <c r="G3405" s="7">
        <v>23.88</v>
      </c>
      <c r="H3405" s="7">
        <f t="shared" si="214"/>
        <v>2.3879999999999999</v>
      </c>
      <c r="I3405" s="7">
        <f t="shared" si="215"/>
        <v>26.268000000000001</v>
      </c>
      <c r="J3405" s="7">
        <v>0.08</v>
      </c>
      <c r="K3405" s="7">
        <f t="shared" si="216"/>
        <v>1.9103999999999999</v>
      </c>
      <c r="L3405" s="7" t="s">
        <v>5081</v>
      </c>
      <c r="M3405" s="7">
        <v>4</v>
      </c>
      <c r="N3405" s="7">
        <f>INDEX('Delivery Distances'!$B$6:$K$20,MATCH('Sales Summary_working sheet'!L3405,'Delivery Distances'!$A$6:$A$20,0),MATCH('Sales Summary_working sheet'!M3405,'Delivery Distances'!$B$5:$K$5,0))</f>
        <v>2</v>
      </c>
      <c r="O3405" s="7" cm="1">
        <f t="array" ref="O3405">_xlfn.XLOOKUP(L3405,'Delivery Distances'!$A$6:$A$20,_xlfn.XLOOKUP('Sales Summary_working sheet'!M3405,'Delivery Distances'!$B$5:$K$5,'Delivery Distances'!$B$6:$K$20))</f>
        <v>2</v>
      </c>
      <c r="P3405" s="7">
        <f t="shared" si="217"/>
        <v>6</v>
      </c>
    </row>
    <row r="3406" spans="1:16" ht="15.75" customHeight="1" x14ac:dyDescent="0.15">
      <c r="A3406" s="13">
        <v>44001</v>
      </c>
      <c r="B3406" s="19" t="s">
        <v>5361</v>
      </c>
      <c r="C3406" s="7" t="s">
        <v>661</v>
      </c>
      <c r="D3406" s="14">
        <v>13</v>
      </c>
      <c r="E3406" s="14" t="str">
        <f>_xlfn.XLOOKUP(D3406,'Meal Info'!$A$4:$A$19,'Meal Info'!$B$4:$B$19)</f>
        <v>Breakfast</v>
      </c>
      <c r="F3406" s="14" t="str">
        <f>_xlfn.XLOOKUP(D3406,'Meal Info'!$A$4:$A$19,'Meal Info'!$C$4:$C$19)</f>
        <v>Pete</v>
      </c>
      <c r="G3406" s="7">
        <v>83.52</v>
      </c>
      <c r="H3406" s="7">
        <f t="shared" si="214"/>
        <v>8.3520000000000003</v>
      </c>
      <c r="I3406" s="7">
        <f t="shared" si="215"/>
        <v>91.872</v>
      </c>
      <c r="J3406" s="7">
        <v>0.37</v>
      </c>
      <c r="K3406" s="7">
        <f t="shared" si="216"/>
        <v>30.902399999999997</v>
      </c>
      <c r="L3406" s="7" t="s">
        <v>29</v>
      </c>
      <c r="M3406" s="7">
        <v>4</v>
      </c>
      <c r="N3406" s="7">
        <f>INDEX('Delivery Distances'!$B$6:$K$20,MATCH('Sales Summary_working sheet'!L3406,'Delivery Distances'!$A$6:$A$20,0),MATCH('Sales Summary_working sheet'!M3406,'Delivery Distances'!$B$5:$K$5,0))</f>
        <v>14</v>
      </c>
      <c r="O3406" s="7" cm="1">
        <f t="array" ref="O3406">_xlfn.XLOOKUP(L3406,'Delivery Distances'!$A$6:$A$20,_xlfn.XLOOKUP('Sales Summary_working sheet'!M3406,'Delivery Distances'!$B$5:$K$5,'Delivery Distances'!$B$6:$K$20))</f>
        <v>14</v>
      </c>
      <c r="P3406" s="7">
        <f t="shared" si="217"/>
        <v>14</v>
      </c>
    </row>
    <row r="3407" spans="1:16" ht="15.75" customHeight="1" x14ac:dyDescent="0.15">
      <c r="A3407" s="13">
        <v>44001</v>
      </c>
      <c r="B3407" s="19" t="s">
        <v>5361</v>
      </c>
      <c r="C3407" s="7" t="s">
        <v>2242</v>
      </c>
      <c r="D3407" s="14">
        <v>13</v>
      </c>
      <c r="E3407" s="14" t="str">
        <f>_xlfn.XLOOKUP(D3407,'Meal Info'!$A$4:$A$19,'Meal Info'!$B$4:$B$19)</f>
        <v>Breakfast</v>
      </c>
      <c r="F3407" s="14" t="str">
        <f>_xlfn.XLOOKUP(D3407,'Meal Info'!$A$4:$A$19,'Meal Info'!$C$4:$C$19)</f>
        <v>Pete</v>
      </c>
      <c r="G3407" s="7">
        <v>81.319999999999993</v>
      </c>
      <c r="H3407" s="7">
        <f t="shared" si="214"/>
        <v>8.1319999999999997</v>
      </c>
      <c r="I3407" s="7">
        <f t="shared" si="215"/>
        <v>89.451999999999998</v>
      </c>
      <c r="J3407" s="7">
        <v>0.12</v>
      </c>
      <c r="K3407" s="7">
        <f t="shared" si="216"/>
        <v>9.7583999999999982</v>
      </c>
      <c r="L3407" s="7" t="s">
        <v>31</v>
      </c>
      <c r="M3407" s="7">
        <v>10</v>
      </c>
      <c r="N3407" s="7">
        <f>INDEX('Delivery Distances'!$B$6:$K$20,MATCH('Sales Summary_working sheet'!L3407,'Delivery Distances'!$A$6:$A$20,0),MATCH('Sales Summary_working sheet'!M3407,'Delivery Distances'!$B$5:$K$5,0))</f>
        <v>17</v>
      </c>
      <c r="O3407" s="7" cm="1">
        <f t="array" ref="O3407">_xlfn.XLOOKUP(L3407,'Delivery Distances'!$A$6:$A$20,_xlfn.XLOOKUP('Sales Summary_working sheet'!M3407,'Delivery Distances'!$B$5:$K$5,'Delivery Distances'!$B$6:$K$20))</f>
        <v>17</v>
      </c>
      <c r="P3407" s="7">
        <f t="shared" si="217"/>
        <v>15.5</v>
      </c>
    </row>
    <row r="3408" spans="1:16" ht="15.75" customHeight="1" x14ac:dyDescent="0.15">
      <c r="A3408" s="13">
        <v>44001</v>
      </c>
      <c r="B3408" s="19" t="s">
        <v>5361</v>
      </c>
      <c r="C3408" s="7" t="s">
        <v>3397</v>
      </c>
      <c r="D3408" s="14">
        <v>1</v>
      </c>
      <c r="E3408" s="14" t="str">
        <f>_xlfn.XLOOKUP(D3408,'Meal Info'!$A$4:$A$19,'Meal Info'!$B$4:$B$19)</f>
        <v>Salad</v>
      </c>
      <c r="F3408" s="14" t="str">
        <f>_xlfn.XLOOKUP(D3408,'Meal Info'!$A$4:$A$19,'Meal Info'!$C$4:$C$19)</f>
        <v>Pete</v>
      </c>
      <c r="G3408" s="7">
        <v>58.81</v>
      </c>
      <c r="H3408" s="7">
        <f t="shared" si="214"/>
        <v>5.8810000000000002</v>
      </c>
      <c r="I3408" s="7">
        <f t="shared" si="215"/>
        <v>64.691000000000003</v>
      </c>
      <c r="J3408" s="7">
        <v>0.32</v>
      </c>
      <c r="K3408" s="7">
        <f t="shared" si="216"/>
        <v>18.819200000000002</v>
      </c>
      <c r="L3408" s="7" t="s">
        <v>5076</v>
      </c>
      <c r="M3408" s="7">
        <v>7</v>
      </c>
      <c r="N3408" s="7">
        <f>INDEX('Delivery Distances'!$B$6:$K$20,MATCH('Sales Summary_working sheet'!L3408,'Delivery Distances'!$A$6:$A$20,0),MATCH('Sales Summary_working sheet'!M3408,'Delivery Distances'!$B$5:$K$5,0))</f>
        <v>15</v>
      </c>
      <c r="O3408" s="7" cm="1">
        <f t="array" ref="O3408">_xlfn.XLOOKUP(L3408,'Delivery Distances'!$A$6:$A$20,_xlfn.XLOOKUP('Sales Summary_working sheet'!M3408,'Delivery Distances'!$B$5:$K$5,'Delivery Distances'!$B$6:$K$20))</f>
        <v>15</v>
      </c>
      <c r="P3408" s="7">
        <f t="shared" si="217"/>
        <v>14.5</v>
      </c>
    </row>
    <row r="3409" spans="1:16" ht="15.75" customHeight="1" x14ac:dyDescent="0.15">
      <c r="A3409" s="13">
        <v>44001</v>
      </c>
      <c r="B3409" s="19" t="s">
        <v>5362</v>
      </c>
      <c r="C3409" s="7" t="s">
        <v>508</v>
      </c>
      <c r="D3409" s="14">
        <v>3</v>
      </c>
      <c r="E3409" s="14" t="str">
        <f>_xlfn.XLOOKUP(D3409,'Meal Info'!$A$4:$A$19,'Meal Info'!$B$4:$B$19)</f>
        <v>Fruits</v>
      </c>
      <c r="F3409" s="14" t="str">
        <f>_xlfn.XLOOKUP(D3409,'Meal Info'!$A$4:$A$19,'Meal Info'!$C$4:$C$19)</f>
        <v>Pete</v>
      </c>
      <c r="G3409" s="7">
        <v>91.35</v>
      </c>
      <c r="H3409" s="7">
        <f t="shared" si="214"/>
        <v>9.1349999999999998</v>
      </c>
      <c r="I3409" s="7">
        <f t="shared" si="215"/>
        <v>100.485</v>
      </c>
      <c r="J3409" s="7">
        <v>0.1</v>
      </c>
      <c r="K3409" s="7">
        <f t="shared" si="216"/>
        <v>9.1349999999999998</v>
      </c>
      <c r="L3409" s="7" t="s">
        <v>5081</v>
      </c>
      <c r="M3409" s="7">
        <v>6</v>
      </c>
      <c r="N3409" s="7">
        <f>INDEX('Delivery Distances'!$B$6:$K$20,MATCH('Sales Summary_working sheet'!L3409,'Delivery Distances'!$A$6:$A$20,0),MATCH('Sales Summary_working sheet'!M3409,'Delivery Distances'!$B$5:$K$5,0))</f>
        <v>3</v>
      </c>
      <c r="O3409" s="7" cm="1">
        <f t="array" ref="O3409">_xlfn.XLOOKUP(L3409,'Delivery Distances'!$A$6:$A$20,_xlfn.XLOOKUP('Sales Summary_working sheet'!M3409,'Delivery Distances'!$B$5:$K$5,'Delivery Distances'!$B$6:$K$20))</f>
        <v>3</v>
      </c>
      <c r="P3409" s="7">
        <f t="shared" si="217"/>
        <v>7</v>
      </c>
    </row>
    <row r="3410" spans="1:16" ht="15.75" customHeight="1" x14ac:dyDescent="0.15">
      <c r="A3410" s="13">
        <v>44001</v>
      </c>
      <c r="B3410" s="19" t="s">
        <v>5362</v>
      </c>
      <c r="C3410" s="7" t="s">
        <v>1394</v>
      </c>
      <c r="D3410" s="14">
        <v>3</v>
      </c>
      <c r="E3410" s="14" t="str">
        <f>_xlfn.XLOOKUP(D3410,'Meal Info'!$A$4:$A$19,'Meal Info'!$B$4:$B$19)</f>
        <v>Fruits</v>
      </c>
      <c r="F3410" s="14" t="str">
        <f>_xlfn.XLOOKUP(D3410,'Meal Info'!$A$4:$A$19,'Meal Info'!$C$4:$C$19)</f>
        <v>Pete</v>
      </c>
      <c r="G3410" s="7">
        <v>50.6</v>
      </c>
      <c r="H3410" s="7">
        <f t="shared" si="214"/>
        <v>5.0600000000000005</v>
      </c>
      <c r="I3410" s="7">
        <f t="shared" si="215"/>
        <v>55.660000000000004</v>
      </c>
      <c r="J3410" s="7">
        <v>0.06</v>
      </c>
      <c r="K3410" s="7">
        <f t="shared" si="216"/>
        <v>3.036</v>
      </c>
      <c r="L3410" s="7" t="s">
        <v>31</v>
      </c>
      <c r="M3410" s="7">
        <v>8</v>
      </c>
      <c r="N3410" s="7">
        <f>INDEX('Delivery Distances'!$B$6:$K$20,MATCH('Sales Summary_working sheet'!L3410,'Delivery Distances'!$A$6:$A$20,0),MATCH('Sales Summary_working sheet'!M3410,'Delivery Distances'!$B$5:$K$5,0))</f>
        <v>8</v>
      </c>
      <c r="O3410" s="7" cm="1">
        <f t="array" ref="O3410">_xlfn.XLOOKUP(L3410,'Delivery Distances'!$A$6:$A$20,_xlfn.XLOOKUP('Sales Summary_working sheet'!M3410,'Delivery Distances'!$B$5:$K$5,'Delivery Distances'!$B$6:$K$20))</f>
        <v>8</v>
      </c>
      <c r="P3410" s="7">
        <f t="shared" si="217"/>
        <v>11</v>
      </c>
    </row>
    <row r="3411" spans="1:16" ht="15.75" customHeight="1" x14ac:dyDescent="0.15">
      <c r="A3411" s="13">
        <v>44001</v>
      </c>
      <c r="B3411" s="19" t="s">
        <v>5362</v>
      </c>
      <c r="C3411" s="7" t="s">
        <v>2575</v>
      </c>
      <c r="D3411" s="14">
        <v>1</v>
      </c>
      <c r="E3411" s="14" t="str">
        <f>_xlfn.XLOOKUP(D3411,'Meal Info'!$A$4:$A$19,'Meal Info'!$B$4:$B$19)</f>
        <v>Salad</v>
      </c>
      <c r="F3411" s="14" t="str">
        <f>_xlfn.XLOOKUP(D3411,'Meal Info'!$A$4:$A$19,'Meal Info'!$C$4:$C$19)</f>
        <v>Pete</v>
      </c>
      <c r="G3411" s="7">
        <v>38.19</v>
      </c>
      <c r="H3411" s="7">
        <f t="shared" si="214"/>
        <v>3.819</v>
      </c>
      <c r="I3411" s="7">
        <f t="shared" si="215"/>
        <v>42.009</v>
      </c>
      <c r="J3411" s="7">
        <v>0.25</v>
      </c>
      <c r="K3411" s="7">
        <f t="shared" si="216"/>
        <v>9.5474999999999994</v>
      </c>
      <c r="L3411" s="7" t="s">
        <v>5082</v>
      </c>
      <c r="M3411" s="7">
        <v>7</v>
      </c>
      <c r="N3411" s="7">
        <f>INDEX('Delivery Distances'!$B$6:$K$20,MATCH('Sales Summary_working sheet'!L3411,'Delivery Distances'!$A$6:$A$20,0),MATCH('Sales Summary_working sheet'!M3411,'Delivery Distances'!$B$5:$K$5,0))</f>
        <v>1</v>
      </c>
      <c r="O3411" s="7" cm="1">
        <f t="array" ref="O3411">_xlfn.XLOOKUP(L3411,'Delivery Distances'!$A$6:$A$20,_xlfn.XLOOKUP('Sales Summary_working sheet'!M3411,'Delivery Distances'!$B$5:$K$5,'Delivery Distances'!$B$6:$K$20))</f>
        <v>1</v>
      </c>
      <c r="P3411" s="7">
        <f t="shared" si="217"/>
        <v>3</v>
      </c>
    </row>
    <row r="3412" spans="1:16" ht="15.75" customHeight="1" x14ac:dyDescent="0.15">
      <c r="A3412" s="13">
        <v>44001</v>
      </c>
      <c r="B3412" s="19" t="s">
        <v>5362</v>
      </c>
      <c r="C3412" s="7" t="s">
        <v>1685</v>
      </c>
      <c r="D3412" s="14">
        <v>14</v>
      </c>
      <c r="E3412" s="14" t="str">
        <f>_xlfn.XLOOKUP(D3412,'Meal Info'!$A$4:$A$19,'Meal Info'!$B$4:$B$19)</f>
        <v>Red meat</v>
      </c>
      <c r="F3412" s="14" t="str">
        <f>_xlfn.XLOOKUP(D3412,'Meal Info'!$A$4:$A$19,'Meal Info'!$C$4:$C$19)</f>
        <v>Pete</v>
      </c>
      <c r="G3412" s="7">
        <v>25.24</v>
      </c>
      <c r="H3412" s="7">
        <f t="shared" si="214"/>
        <v>2.524</v>
      </c>
      <c r="I3412" s="7">
        <f t="shared" si="215"/>
        <v>27.763999999999999</v>
      </c>
      <c r="J3412" s="7">
        <v>0.12</v>
      </c>
      <c r="K3412" s="7">
        <f t="shared" si="216"/>
        <v>3.0287999999999995</v>
      </c>
      <c r="L3412" s="7" t="s">
        <v>28</v>
      </c>
      <c r="M3412" s="7">
        <v>6</v>
      </c>
      <c r="N3412" s="7">
        <f>INDEX('Delivery Distances'!$B$6:$K$20,MATCH('Sales Summary_working sheet'!L3412,'Delivery Distances'!$A$6:$A$20,0),MATCH('Sales Summary_working sheet'!M3412,'Delivery Distances'!$B$5:$K$5,0))</f>
        <v>6</v>
      </c>
      <c r="O3412" s="7" cm="1">
        <f t="array" ref="O3412">_xlfn.XLOOKUP(L3412,'Delivery Distances'!$A$6:$A$20,_xlfn.XLOOKUP('Sales Summary_working sheet'!M3412,'Delivery Distances'!$B$5:$K$5,'Delivery Distances'!$B$6:$K$20))</f>
        <v>6</v>
      </c>
      <c r="P3412" s="7">
        <f t="shared" si="217"/>
        <v>10</v>
      </c>
    </row>
    <row r="3413" spans="1:16" ht="15.75" customHeight="1" x14ac:dyDescent="0.15">
      <c r="A3413" s="13">
        <v>44001</v>
      </c>
      <c r="B3413" s="19" t="s">
        <v>5362</v>
      </c>
      <c r="C3413" s="7" t="s">
        <v>2516</v>
      </c>
      <c r="D3413" s="14">
        <v>1</v>
      </c>
      <c r="E3413" s="14" t="str">
        <f>_xlfn.XLOOKUP(D3413,'Meal Info'!$A$4:$A$19,'Meal Info'!$B$4:$B$19)</f>
        <v>Salad</v>
      </c>
      <c r="F3413" s="14" t="str">
        <f>_xlfn.XLOOKUP(D3413,'Meal Info'!$A$4:$A$19,'Meal Info'!$C$4:$C$19)</f>
        <v>Pete</v>
      </c>
      <c r="G3413" s="7">
        <v>66.040000000000006</v>
      </c>
      <c r="H3413" s="7">
        <f t="shared" si="214"/>
        <v>6.604000000000001</v>
      </c>
      <c r="I3413" s="7">
        <f t="shared" si="215"/>
        <v>72.644000000000005</v>
      </c>
      <c r="J3413" s="7">
        <v>0.31</v>
      </c>
      <c r="K3413" s="7">
        <f t="shared" si="216"/>
        <v>20.4724</v>
      </c>
      <c r="L3413" s="7" t="s">
        <v>5075</v>
      </c>
      <c r="M3413" s="7">
        <v>3</v>
      </c>
      <c r="N3413" s="7">
        <f>INDEX('Delivery Distances'!$B$6:$K$20,MATCH('Sales Summary_working sheet'!L3413,'Delivery Distances'!$A$6:$A$20,0),MATCH('Sales Summary_working sheet'!M3413,'Delivery Distances'!$B$5:$K$5,0))</f>
        <v>15</v>
      </c>
      <c r="O3413" s="7" cm="1">
        <f t="array" ref="O3413">_xlfn.XLOOKUP(L3413,'Delivery Distances'!$A$6:$A$20,_xlfn.XLOOKUP('Sales Summary_working sheet'!M3413,'Delivery Distances'!$B$5:$K$5,'Delivery Distances'!$B$6:$K$20))</f>
        <v>15</v>
      </c>
      <c r="P3413" s="7">
        <f t="shared" si="217"/>
        <v>14.5</v>
      </c>
    </row>
    <row r="3414" spans="1:16" ht="15.75" customHeight="1" x14ac:dyDescent="0.15">
      <c r="A3414" s="13">
        <v>44001</v>
      </c>
      <c r="B3414" s="19" t="s">
        <v>5362</v>
      </c>
      <c r="C3414" s="7" t="s">
        <v>4953</v>
      </c>
      <c r="D3414" s="14">
        <v>1</v>
      </c>
      <c r="E3414" s="14" t="str">
        <f>_xlfn.XLOOKUP(D3414,'Meal Info'!$A$4:$A$19,'Meal Info'!$B$4:$B$19)</f>
        <v>Salad</v>
      </c>
      <c r="F3414" s="14" t="str">
        <f>_xlfn.XLOOKUP(D3414,'Meal Info'!$A$4:$A$19,'Meal Info'!$C$4:$C$19)</f>
        <v>Pete</v>
      </c>
      <c r="G3414" s="7">
        <v>84.89</v>
      </c>
      <c r="H3414" s="7">
        <f t="shared" si="214"/>
        <v>8.4890000000000008</v>
      </c>
      <c r="I3414" s="7">
        <f t="shared" si="215"/>
        <v>93.379000000000005</v>
      </c>
      <c r="J3414" s="7">
        <v>0.08</v>
      </c>
      <c r="K3414" s="7">
        <f t="shared" si="216"/>
        <v>6.7911999999999999</v>
      </c>
      <c r="L3414" s="7" t="s">
        <v>5081</v>
      </c>
      <c r="M3414" s="7">
        <v>7</v>
      </c>
      <c r="N3414" s="7">
        <f>INDEX('Delivery Distances'!$B$6:$K$20,MATCH('Sales Summary_working sheet'!L3414,'Delivery Distances'!$A$6:$A$20,0),MATCH('Sales Summary_working sheet'!M3414,'Delivery Distances'!$B$5:$K$5,0))</f>
        <v>3</v>
      </c>
      <c r="O3414" s="7" cm="1">
        <f t="array" ref="O3414">_xlfn.XLOOKUP(L3414,'Delivery Distances'!$A$6:$A$20,_xlfn.XLOOKUP('Sales Summary_working sheet'!M3414,'Delivery Distances'!$B$5:$K$5,'Delivery Distances'!$B$6:$K$20))</f>
        <v>3</v>
      </c>
      <c r="P3414" s="7">
        <f t="shared" si="217"/>
        <v>7</v>
      </c>
    </row>
    <row r="3415" spans="1:16" ht="15.75" customHeight="1" x14ac:dyDescent="0.15">
      <c r="A3415" s="13">
        <v>44001</v>
      </c>
      <c r="B3415" s="19" t="s">
        <v>5362</v>
      </c>
      <c r="C3415" s="7" t="s">
        <v>4553</v>
      </c>
      <c r="D3415" s="14">
        <v>3</v>
      </c>
      <c r="E3415" s="14" t="str">
        <f>_xlfn.XLOOKUP(D3415,'Meal Info'!$A$4:$A$19,'Meal Info'!$B$4:$B$19)</f>
        <v>Fruits</v>
      </c>
      <c r="F3415" s="14" t="str">
        <f>_xlfn.XLOOKUP(D3415,'Meal Info'!$A$4:$A$19,'Meal Info'!$C$4:$C$19)</f>
        <v>Pete</v>
      </c>
      <c r="G3415" s="7">
        <v>88.4</v>
      </c>
      <c r="H3415" s="7">
        <f t="shared" si="214"/>
        <v>8.8400000000000016</v>
      </c>
      <c r="I3415" s="7">
        <f t="shared" si="215"/>
        <v>97.240000000000009</v>
      </c>
      <c r="J3415" s="7">
        <v>0.23</v>
      </c>
      <c r="K3415" s="7">
        <f t="shared" si="216"/>
        <v>20.332000000000001</v>
      </c>
      <c r="L3415" s="7" t="s">
        <v>26</v>
      </c>
      <c r="M3415" s="7">
        <v>2</v>
      </c>
      <c r="N3415" s="7">
        <f>INDEX('Delivery Distances'!$B$6:$K$20,MATCH('Sales Summary_working sheet'!L3415,'Delivery Distances'!$A$6:$A$20,0),MATCH('Sales Summary_working sheet'!M3415,'Delivery Distances'!$B$5:$K$5,0))</f>
        <v>2</v>
      </c>
      <c r="O3415" s="7" cm="1">
        <f t="array" ref="O3415">_xlfn.XLOOKUP(L3415,'Delivery Distances'!$A$6:$A$20,_xlfn.XLOOKUP('Sales Summary_working sheet'!M3415,'Delivery Distances'!$B$5:$K$5,'Delivery Distances'!$B$6:$K$20))</f>
        <v>2</v>
      </c>
      <c r="P3415" s="7">
        <f t="shared" si="217"/>
        <v>6</v>
      </c>
    </row>
    <row r="3416" spans="1:16" ht="15.75" customHeight="1" x14ac:dyDescent="0.15">
      <c r="A3416" s="13">
        <v>44001</v>
      </c>
      <c r="B3416" s="19" t="s">
        <v>5362</v>
      </c>
      <c r="C3416" s="7" t="s">
        <v>4708</v>
      </c>
      <c r="D3416" s="14">
        <v>14</v>
      </c>
      <c r="E3416" s="14" t="str">
        <f>_xlfn.XLOOKUP(D3416,'Meal Info'!$A$4:$A$19,'Meal Info'!$B$4:$B$19)</f>
        <v>Red meat</v>
      </c>
      <c r="F3416" s="14" t="str">
        <f>_xlfn.XLOOKUP(D3416,'Meal Info'!$A$4:$A$19,'Meal Info'!$C$4:$C$19)</f>
        <v>Pete</v>
      </c>
      <c r="G3416" s="7">
        <v>35.82</v>
      </c>
      <c r="H3416" s="7">
        <f t="shared" si="214"/>
        <v>3.5820000000000003</v>
      </c>
      <c r="I3416" s="7">
        <f t="shared" si="215"/>
        <v>39.402000000000001</v>
      </c>
      <c r="J3416" s="7">
        <v>0.39</v>
      </c>
      <c r="K3416" s="7">
        <f t="shared" si="216"/>
        <v>13.969800000000001</v>
      </c>
      <c r="L3416" s="7" t="s">
        <v>26</v>
      </c>
      <c r="M3416" s="7">
        <v>1</v>
      </c>
      <c r="N3416" s="7">
        <f>INDEX('Delivery Distances'!$B$6:$K$20,MATCH('Sales Summary_working sheet'!L3416,'Delivery Distances'!$A$6:$A$20,0),MATCH('Sales Summary_working sheet'!M3416,'Delivery Distances'!$B$5:$K$5,0))</f>
        <v>2</v>
      </c>
      <c r="O3416" s="7" cm="1">
        <f t="array" ref="O3416">_xlfn.XLOOKUP(L3416,'Delivery Distances'!$A$6:$A$20,_xlfn.XLOOKUP('Sales Summary_working sheet'!M3416,'Delivery Distances'!$B$5:$K$5,'Delivery Distances'!$B$6:$K$20))</f>
        <v>2</v>
      </c>
      <c r="P3416" s="7">
        <f t="shared" si="217"/>
        <v>6</v>
      </c>
    </row>
    <row r="3417" spans="1:16" ht="15.75" customHeight="1" x14ac:dyDescent="0.15">
      <c r="A3417" s="13">
        <v>44001</v>
      </c>
      <c r="B3417" s="19" t="s">
        <v>5362</v>
      </c>
      <c r="C3417" s="7" t="s">
        <v>2351</v>
      </c>
      <c r="D3417" s="14">
        <v>3</v>
      </c>
      <c r="E3417" s="14" t="str">
        <f>_xlfn.XLOOKUP(D3417,'Meal Info'!$A$4:$A$19,'Meal Info'!$B$4:$B$19)</f>
        <v>Fruits</v>
      </c>
      <c r="F3417" s="14" t="str">
        <f>_xlfn.XLOOKUP(D3417,'Meal Info'!$A$4:$A$19,'Meal Info'!$C$4:$C$19)</f>
        <v>Pete</v>
      </c>
      <c r="G3417" s="7">
        <v>99.89</v>
      </c>
      <c r="H3417" s="7">
        <f t="shared" si="214"/>
        <v>9.9890000000000008</v>
      </c>
      <c r="I3417" s="7">
        <f t="shared" si="215"/>
        <v>109.879</v>
      </c>
      <c r="J3417" s="7">
        <v>0.1</v>
      </c>
      <c r="K3417" s="7">
        <f t="shared" si="216"/>
        <v>9.9890000000000008</v>
      </c>
      <c r="L3417" s="7" t="s">
        <v>5082</v>
      </c>
      <c r="M3417" s="7">
        <v>10</v>
      </c>
      <c r="N3417" s="7">
        <f>INDEX('Delivery Distances'!$B$6:$K$20,MATCH('Sales Summary_working sheet'!L3417,'Delivery Distances'!$A$6:$A$20,0),MATCH('Sales Summary_working sheet'!M3417,'Delivery Distances'!$B$5:$K$5,0))</f>
        <v>2</v>
      </c>
      <c r="O3417" s="7" cm="1">
        <f t="array" ref="O3417">_xlfn.XLOOKUP(L3417,'Delivery Distances'!$A$6:$A$20,_xlfn.XLOOKUP('Sales Summary_working sheet'!M3417,'Delivery Distances'!$B$5:$K$5,'Delivery Distances'!$B$6:$K$20))</f>
        <v>2</v>
      </c>
      <c r="P3417" s="7">
        <f t="shared" si="217"/>
        <v>6</v>
      </c>
    </row>
    <row r="3418" spans="1:16" ht="15.75" customHeight="1" x14ac:dyDescent="0.15">
      <c r="A3418" s="13">
        <v>44001</v>
      </c>
      <c r="B3418" s="19" t="s">
        <v>5362</v>
      </c>
      <c r="C3418" s="7" t="s">
        <v>4770</v>
      </c>
      <c r="D3418" s="14">
        <v>3</v>
      </c>
      <c r="E3418" s="14" t="str">
        <f>_xlfn.XLOOKUP(D3418,'Meal Info'!$A$4:$A$19,'Meal Info'!$B$4:$B$19)</f>
        <v>Fruits</v>
      </c>
      <c r="F3418" s="14" t="str">
        <f>_xlfn.XLOOKUP(D3418,'Meal Info'!$A$4:$A$19,'Meal Info'!$C$4:$C$19)</f>
        <v>Pete</v>
      </c>
      <c r="G3418" s="7">
        <v>6.32</v>
      </c>
      <c r="H3418" s="7">
        <f t="shared" si="214"/>
        <v>0.63200000000000012</v>
      </c>
      <c r="I3418" s="7">
        <f t="shared" si="215"/>
        <v>6.952</v>
      </c>
      <c r="J3418" s="7">
        <v>0.17</v>
      </c>
      <c r="K3418" s="7">
        <f t="shared" si="216"/>
        <v>1.0744</v>
      </c>
      <c r="L3418" s="7" t="s">
        <v>5075</v>
      </c>
      <c r="M3418" s="7">
        <v>8</v>
      </c>
      <c r="N3418" s="7">
        <f>INDEX('Delivery Distances'!$B$6:$K$20,MATCH('Sales Summary_working sheet'!L3418,'Delivery Distances'!$A$6:$A$20,0),MATCH('Sales Summary_working sheet'!M3418,'Delivery Distances'!$B$5:$K$5,0))</f>
        <v>2</v>
      </c>
      <c r="O3418" s="7" cm="1">
        <f t="array" ref="O3418">_xlfn.XLOOKUP(L3418,'Delivery Distances'!$A$6:$A$20,_xlfn.XLOOKUP('Sales Summary_working sheet'!M3418,'Delivery Distances'!$B$5:$K$5,'Delivery Distances'!$B$6:$K$20))</f>
        <v>2</v>
      </c>
      <c r="P3418" s="7">
        <f t="shared" si="217"/>
        <v>6</v>
      </c>
    </row>
    <row r="3419" spans="1:16" ht="15.75" customHeight="1" x14ac:dyDescent="0.15">
      <c r="A3419" s="13">
        <v>44001</v>
      </c>
      <c r="B3419" s="19" t="s">
        <v>5362</v>
      </c>
      <c r="C3419" s="7" t="s">
        <v>3695</v>
      </c>
      <c r="D3419" s="14">
        <v>1</v>
      </c>
      <c r="E3419" s="14" t="str">
        <f>_xlfn.XLOOKUP(D3419,'Meal Info'!$A$4:$A$19,'Meal Info'!$B$4:$B$19)</f>
        <v>Salad</v>
      </c>
      <c r="F3419" s="14" t="str">
        <f>_xlfn.XLOOKUP(D3419,'Meal Info'!$A$4:$A$19,'Meal Info'!$C$4:$C$19)</f>
        <v>Pete</v>
      </c>
      <c r="G3419" s="7">
        <v>34.96</v>
      </c>
      <c r="H3419" s="7">
        <f t="shared" si="214"/>
        <v>3.4960000000000004</v>
      </c>
      <c r="I3419" s="7">
        <f t="shared" si="215"/>
        <v>38.456000000000003</v>
      </c>
      <c r="J3419" s="7">
        <v>0.06</v>
      </c>
      <c r="K3419" s="7">
        <f t="shared" si="216"/>
        <v>2.0975999999999999</v>
      </c>
      <c r="L3419" s="7" t="s">
        <v>5075</v>
      </c>
      <c r="M3419" s="7">
        <v>2</v>
      </c>
      <c r="N3419" s="7">
        <f>INDEX('Delivery Distances'!$B$6:$K$20,MATCH('Sales Summary_working sheet'!L3419,'Delivery Distances'!$A$6:$A$20,0),MATCH('Sales Summary_working sheet'!M3419,'Delivery Distances'!$B$5:$K$5,0))</f>
        <v>15</v>
      </c>
      <c r="O3419" s="7" cm="1">
        <f t="array" ref="O3419">_xlfn.XLOOKUP(L3419,'Delivery Distances'!$A$6:$A$20,_xlfn.XLOOKUP('Sales Summary_working sheet'!M3419,'Delivery Distances'!$B$5:$K$5,'Delivery Distances'!$B$6:$K$20))</f>
        <v>15</v>
      </c>
      <c r="P3419" s="7">
        <f t="shared" si="217"/>
        <v>14.5</v>
      </c>
    </row>
    <row r="3420" spans="1:16" ht="15.75" customHeight="1" x14ac:dyDescent="0.15">
      <c r="A3420" s="13">
        <v>44001</v>
      </c>
      <c r="B3420" s="19" t="s">
        <v>5362</v>
      </c>
      <c r="C3420" s="7" t="s">
        <v>4290</v>
      </c>
      <c r="D3420" s="14">
        <v>13</v>
      </c>
      <c r="E3420" s="14" t="str">
        <f>_xlfn.XLOOKUP(D3420,'Meal Info'!$A$4:$A$19,'Meal Info'!$B$4:$B$19)</f>
        <v>Breakfast</v>
      </c>
      <c r="F3420" s="14" t="str">
        <f>_xlfn.XLOOKUP(D3420,'Meal Info'!$A$4:$A$19,'Meal Info'!$C$4:$C$19)</f>
        <v>Pete</v>
      </c>
      <c r="G3420" s="7">
        <v>6.7</v>
      </c>
      <c r="H3420" s="7">
        <f t="shared" ref="H3420:H3483" si="218">G3420*10%</f>
        <v>0.67</v>
      </c>
      <c r="I3420" s="7">
        <f t="shared" ref="I3420:I3483" si="219">G3420+H3420</f>
        <v>7.37</v>
      </c>
      <c r="J3420" s="7">
        <v>0.36</v>
      </c>
      <c r="K3420" s="7">
        <f t="shared" si="216"/>
        <v>2.4119999999999999</v>
      </c>
      <c r="L3420" s="7" t="s">
        <v>5080</v>
      </c>
      <c r="M3420" s="7">
        <v>9</v>
      </c>
      <c r="N3420" s="7">
        <f>INDEX('Delivery Distances'!$B$6:$K$20,MATCH('Sales Summary_working sheet'!L3420,'Delivery Distances'!$A$6:$A$20,0),MATCH('Sales Summary_working sheet'!M3420,'Delivery Distances'!$B$5:$K$5,0))</f>
        <v>4</v>
      </c>
      <c r="O3420" s="7" cm="1">
        <f t="array" ref="O3420">_xlfn.XLOOKUP(L3420,'Delivery Distances'!$A$6:$A$20,_xlfn.XLOOKUP('Sales Summary_working sheet'!M3420,'Delivery Distances'!$B$5:$K$5,'Delivery Distances'!$B$6:$K$20))</f>
        <v>4</v>
      </c>
      <c r="P3420" s="7">
        <f t="shared" si="217"/>
        <v>8</v>
      </c>
    </row>
    <row r="3421" spans="1:16" ht="15.75" customHeight="1" x14ac:dyDescent="0.15">
      <c r="A3421" s="13">
        <v>44001</v>
      </c>
      <c r="B3421" s="19" t="s">
        <v>5362</v>
      </c>
      <c r="C3421" s="7" t="s">
        <v>557</v>
      </c>
      <c r="D3421" s="14">
        <v>13</v>
      </c>
      <c r="E3421" s="14" t="str">
        <f>_xlfn.XLOOKUP(D3421,'Meal Info'!$A$4:$A$19,'Meal Info'!$B$4:$B$19)</f>
        <v>Breakfast</v>
      </c>
      <c r="F3421" s="14" t="str">
        <f>_xlfn.XLOOKUP(D3421,'Meal Info'!$A$4:$A$19,'Meal Info'!$C$4:$C$19)</f>
        <v>Pete</v>
      </c>
      <c r="G3421" s="7">
        <v>86.69</v>
      </c>
      <c r="H3421" s="7">
        <f t="shared" si="218"/>
        <v>8.6690000000000005</v>
      </c>
      <c r="I3421" s="7">
        <f t="shared" si="219"/>
        <v>95.358999999999995</v>
      </c>
      <c r="J3421" s="7">
        <v>0.28000000000000003</v>
      </c>
      <c r="K3421" s="7">
        <f t="shared" si="216"/>
        <v>24.273200000000003</v>
      </c>
      <c r="L3421" s="7" t="s">
        <v>5075</v>
      </c>
      <c r="M3421" s="7">
        <v>3</v>
      </c>
      <c r="N3421" s="7">
        <f>INDEX('Delivery Distances'!$B$6:$K$20,MATCH('Sales Summary_working sheet'!L3421,'Delivery Distances'!$A$6:$A$20,0),MATCH('Sales Summary_working sheet'!M3421,'Delivery Distances'!$B$5:$K$5,0))</f>
        <v>15</v>
      </c>
      <c r="O3421" s="7" cm="1">
        <f t="array" ref="O3421">_xlfn.XLOOKUP(L3421,'Delivery Distances'!$A$6:$A$20,_xlfn.XLOOKUP('Sales Summary_working sheet'!M3421,'Delivery Distances'!$B$5:$K$5,'Delivery Distances'!$B$6:$K$20))</f>
        <v>15</v>
      </c>
      <c r="P3421" s="7">
        <f t="shared" si="217"/>
        <v>14.5</v>
      </c>
    </row>
    <row r="3422" spans="1:16" ht="15.75" customHeight="1" x14ac:dyDescent="0.15">
      <c r="A3422" s="13">
        <v>44001</v>
      </c>
      <c r="B3422" s="19" t="s">
        <v>5362</v>
      </c>
      <c r="C3422" s="7" t="s">
        <v>4016</v>
      </c>
      <c r="D3422" s="14">
        <v>14</v>
      </c>
      <c r="E3422" s="14" t="str">
        <f>_xlfn.XLOOKUP(D3422,'Meal Info'!$A$4:$A$19,'Meal Info'!$B$4:$B$19)</f>
        <v>Red meat</v>
      </c>
      <c r="F3422" s="14" t="str">
        <f>_xlfn.XLOOKUP(D3422,'Meal Info'!$A$4:$A$19,'Meal Info'!$C$4:$C$19)</f>
        <v>Pete</v>
      </c>
      <c r="G3422" s="7">
        <v>70.400000000000006</v>
      </c>
      <c r="H3422" s="7">
        <f t="shared" si="218"/>
        <v>7.0400000000000009</v>
      </c>
      <c r="I3422" s="7">
        <f t="shared" si="219"/>
        <v>77.440000000000012</v>
      </c>
      <c r="J3422" s="7">
        <v>0.28000000000000003</v>
      </c>
      <c r="K3422" s="7">
        <f t="shared" si="216"/>
        <v>19.712000000000003</v>
      </c>
      <c r="L3422" s="7" t="s">
        <v>5080</v>
      </c>
      <c r="M3422" s="7">
        <v>5</v>
      </c>
      <c r="N3422" s="7">
        <f>INDEX('Delivery Distances'!$B$6:$K$20,MATCH('Sales Summary_working sheet'!L3422,'Delivery Distances'!$A$6:$A$20,0),MATCH('Sales Summary_working sheet'!M3422,'Delivery Distances'!$B$5:$K$5,0))</f>
        <v>5</v>
      </c>
      <c r="O3422" s="7" cm="1">
        <f t="array" ref="O3422">_xlfn.XLOOKUP(L3422,'Delivery Distances'!$A$6:$A$20,_xlfn.XLOOKUP('Sales Summary_working sheet'!M3422,'Delivery Distances'!$B$5:$K$5,'Delivery Distances'!$B$6:$K$20))</f>
        <v>5</v>
      </c>
      <c r="P3422" s="7">
        <f t="shared" si="217"/>
        <v>9</v>
      </c>
    </row>
    <row r="3423" spans="1:16" ht="15.75" customHeight="1" x14ac:dyDescent="0.15">
      <c r="A3423" s="13">
        <v>44001</v>
      </c>
      <c r="B3423" s="19" t="s">
        <v>5362</v>
      </c>
      <c r="C3423" s="7" t="s">
        <v>924</v>
      </c>
      <c r="D3423" s="14">
        <v>3</v>
      </c>
      <c r="E3423" s="14" t="str">
        <f>_xlfn.XLOOKUP(D3423,'Meal Info'!$A$4:$A$19,'Meal Info'!$B$4:$B$19)</f>
        <v>Fruits</v>
      </c>
      <c r="F3423" s="14" t="str">
        <f>_xlfn.XLOOKUP(D3423,'Meal Info'!$A$4:$A$19,'Meal Info'!$C$4:$C$19)</f>
        <v>Pete</v>
      </c>
      <c r="G3423" s="7">
        <v>98.17</v>
      </c>
      <c r="H3423" s="7">
        <f t="shared" si="218"/>
        <v>9.8170000000000002</v>
      </c>
      <c r="I3423" s="7">
        <f t="shared" si="219"/>
        <v>107.98699999999999</v>
      </c>
      <c r="J3423" s="7">
        <v>0.02</v>
      </c>
      <c r="K3423" s="7">
        <f t="shared" si="216"/>
        <v>1.9634</v>
      </c>
      <c r="L3423" s="7" t="s">
        <v>26</v>
      </c>
      <c r="M3423" s="7">
        <v>9</v>
      </c>
      <c r="N3423" s="7">
        <f>INDEX('Delivery Distances'!$B$6:$K$20,MATCH('Sales Summary_working sheet'!L3423,'Delivery Distances'!$A$6:$A$20,0),MATCH('Sales Summary_working sheet'!M3423,'Delivery Distances'!$B$5:$K$5,0))</f>
        <v>20</v>
      </c>
      <c r="O3423" s="7" cm="1">
        <f t="array" ref="O3423">_xlfn.XLOOKUP(L3423,'Delivery Distances'!$A$6:$A$20,_xlfn.XLOOKUP('Sales Summary_working sheet'!M3423,'Delivery Distances'!$B$5:$K$5,'Delivery Distances'!$B$6:$K$20))</f>
        <v>20</v>
      </c>
      <c r="P3423" s="7">
        <f t="shared" si="217"/>
        <v>17</v>
      </c>
    </row>
    <row r="3424" spans="1:16" ht="15.75" customHeight="1" x14ac:dyDescent="0.15">
      <c r="A3424" s="13">
        <v>44001</v>
      </c>
      <c r="B3424" s="19" t="s">
        <v>5362</v>
      </c>
      <c r="C3424" s="7" t="s">
        <v>1189</v>
      </c>
      <c r="D3424" s="14">
        <v>14</v>
      </c>
      <c r="E3424" s="14" t="str">
        <f>_xlfn.XLOOKUP(D3424,'Meal Info'!$A$4:$A$19,'Meal Info'!$B$4:$B$19)</f>
        <v>Red meat</v>
      </c>
      <c r="F3424" s="14" t="str">
        <f>_xlfn.XLOOKUP(D3424,'Meal Info'!$A$4:$A$19,'Meal Info'!$C$4:$C$19)</f>
        <v>Pete</v>
      </c>
      <c r="G3424" s="7">
        <v>88.24</v>
      </c>
      <c r="H3424" s="7">
        <f t="shared" si="218"/>
        <v>8.8239999999999998</v>
      </c>
      <c r="I3424" s="7">
        <f t="shared" si="219"/>
        <v>97.063999999999993</v>
      </c>
      <c r="J3424" s="7">
        <v>0.05</v>
      </c>
      <c r="K3424" s="7">
        <f t="shared" si="216"/>
        <v>4.4119999999999999</v>
      </c>
      <c r="L3424" s="7" t="s">
        <v>5075</v>
      </c>
      <c r="M3424" s="7">
        <v>4</v>
      </c>
      <c r="N3424" s="7">
        <f>INDEX('Delivery Distances'!$B$6:$K$20,MATCH('Sales Summary_working sheet'!L3424,'Delivery Distances'!$A$6:$A$20,0),MATCH('Sales Summary_working sheet'!M3424,'Delivery Distances'!$B$5:$K$5,0))</f>
        <v>17</v>
      </c>
      <c r="O3424" s="7" cm="1">
        <f t="array" ref="O3424">_xlfn.XLOOKUP(L3424,'Delivery Distances'!$A$6:$A$20,_xlfn.XLOOKUP('Sales Summary_working sheet'!M3424,'Delivery Distances'!$B$5:$K$5,'Delivery Distances'!$B$6:$K$20))</f>
        <v>17</v>
      </c>
      <c r="P3424" s="7">
        <f t="shared" si="217"/>
        <v>15.5</v>
      </c>
    </row>
    <row r="3425" spans="1:16" ht="15.75" customHeight="1" x14ac:dyDescent="0.15">
      <c r="A3425" s="13">
        <v>44001</v>
      </c>
      <c r="B3425" s="19" t="s">
        <v>5362</v>
      </c>
      <c r="C3425" s="7" t="s">
        <v>2859</v>
      </c>
      <c r="D3425" s="14">
        <v>13</v>
      </c>
      <c r="E3425" s="14" t="str">
        <f>_xlfn.XLOOKUP(D3425,'Meal Info'!$A$4:$A$19,'Meal Info'!$B$4:$B$19)</f>
        <v>Breakfast</v>
      </c>
      <c r="F3425" s="14" t="str">
        <f>_xlfn.XLOOKUP(D3425,'Meal Info'!$A$4:$A$19,'Meal Info'!$C$4:$C$19)</f>
        <v>Pete</v>
      </c>
      <c r="G3425" s="7">
        <v>69.209999999999994</v>
      </c>
      <c r="H3425" s="7">
        <f t="shared" si="218"/>
        <v>6.9209999999999994</v>
      </c>
      <c r="I3425" s="7">
        <f t="shared" si="219"/>
        <v>76.131</v>
      </c>
      <c r="J3425" s="7">
        <v>0.04</v>
      </c>
      <c r="K3425" s="7">
        <f t="shared" si="216"/>
        <v>2.7683999999999997</v>
      </c>
      <c r="L3425" s="7" t="s">
        <v>5080</v>
      </c>
      <c r="M3425" s="7">
        <v>2</v>
      </c>
      <c r="N3425" s="7">
        <f>INDEX('Delivery Distances'!$B$6:$K$20,MATCH('Sales Summary_working sheet'!L3425,'Delivery Distances'!$A$6:$A$20,0),MATCH('Sales Summary_working sheet'!M3425,'Delivery Distances'!$B$5:$K$5,0))</f>
        <v>1</v>
      </c>
      <c r="O3425" s="7" cm="1">
        <f t="array" ref="O3425">_xlfn.XLOOKUP(L3425,'Delivery Distances'!$A$6:$A$20,_xlfn.XLOOKUP('Sales Summary_working sheet'!M3425,'Delivery Distances'!$B$5:$K$5,'Delivery Distances'!$B$6:$K$20))</f>
        <v>1</v>
      </c>
      <c r="P3425" s="7">
        <f t="shared" si="217"/>
        <v>3</v>
      </c>
    </row>
    <row r="3426" spans="1:16" ht="15.75" customHeight="1" x14ac:dyDescent="0.15">
      <c r="A3426" s="13">
        <v>44001</v>
      </c>
      <c r="B3426" s="19" t="s">
        <v>5362</v>
      </c>
      <c r="C3426" s="7" t="s">
        <v>4028</v>
      </c>
      <c r="D3426" s="14">
        <v>13</v>
      </c>
      <c r="E3426" s="14" t="str">
        <f>_xlfn.XLOOKUP(D3426,'Meal Info'!$A$4:$A$19,'Meal Info'!$B$4:$B$19)</f>
        <v>Breakfast</v>
      </c>
      <c r="F3426" s="14" t="str">
        <f>_xlfn.XLOOKUP(D3426,'Meal Info'!$A$4:$A$19,'Meal Info'!$C$4:$C$19)</f>
        <v>Pete</v>
      </c>
      <c r="G3426" s="7">
        <v>53.99</v>
      </c>
      <c r="H3426" s="7">
        <f t="shared" si="218"/>
        <v>5.3990000000000009</v>
      </c>
      <c r="I3426" s="7">
        <f t="shared" si="219"/>
        <v>59.389000000000003</v>
      </c>
      <c r="J3426" s="7">
        <v>0.1</v>
      </c>
      <c r="K3426" s="7">
        <f t="shared" si="216"/>
        <v>5.3990000000000009</v>
      </c>
      <c r="L3426" s="7" t="s">
        <v>5083</v>
      </c>
      <c r="M3426" s="7">
        <v>10</v>
      </c>
      <c r="N3426" s="7">
        <f>INDEX('Delivery Distances'!$B$6:$K$20,MATCH('Sales Summary_working sheet'!L3426,'Delivery Distances'!$A$6:$A$20,0),MATCH('Sales Summary_working sheet'!M3426,'Delivery Distances'!$B$5:$K$5,0))</f>
        <v>2</v>
      </c>
      <c r="O3426" s="7" cm="1">
        <f t="array" ref="O3426">_xlfn.XLOOKUP(L3426,'Delivery Distances'!$A$6:$A$20,_xlfn.XLOOKUP('Sales Summary_working sheet'!M3426,'Delivery Distances'!$B$5:$K$5,'Delivery Distances'!$B$6:$K$20))</f>
        <v>2</v>
      </c>
      <c r="P3426" s="7">
        <f t="shared" si="217"/>
        <v>6</v>
      </c>
    </row>
    <row r="3427" spans="1:16" ht="15.75" customHeight="1" x14ac:dyDescent="0.15">
      <c r="A3427" s="13">
        <v>44001</v>
      </c>
      <c r="B3427" s="19" t="s">
        <v>5362</v>
      </c>
      <c r="C3427" s="7" t="s">
        <v>4006</v>
      </c>
      <c r="D3427" s="14">
        <v>13</v>
      </c>
      <c r="E3427" s="14" t="str">
        <f>_xlfn.XLOOKUP(D3427,'Meal Info'!$A$4:$A$19,'Meal Info'!$B$4:$B$19)</f>
        <v>Breakfast</v>
      </c>
      <c r="F3427" s="14" t="str">
        <f>_xlfn.XLOOKUP(D3427,'Meal Info'!$A$4:$A$19,'Meal Info'!$C$4:$C$19)</f>
        <v>Pete</v>
      </c>
      <c r="G3427" s="7">
        <v>9.43</v>
      </c>
      <c r="H3427" s="7">
        <f t="shared" si="218"/>
        <v>0.94300000000000006</v>
      </c>
      <c r="I3427" s="7">
        <f t="shared" si="219"/>
        <v>10.372999999999999</v>
      </c>
      <c r="J3427" s="7">
        <v>0.16</v>
      </c>
      <c r="K3427" s="7">
        <f t="shared" si="216"/>
        <v>1.5087999999999999</v>
      </c>
      <c r="L3427" s="7" t="s">
        <v>5078</v>
      </c>
      <c r="M3427" s="7">
        <v>7</v>
      </c>
      <c r="N3427" s="7">
        <f>INDEX('Delivery Distances'!$B$6:$K$20,MATCH('Sales Summary_working sheet'!L3427,'Delivery Distances'!$A$6:$A$20,0),MATCH('Sales Summary_working sheet'!M3427,'Delivery Distances'!$B$5:$K$5,0))</f>
        <v>2</v>
      </c>
      <c r="O3427" s="7" cm="1">
        <f t="array" ref="O3427">_xlfn.XLOOKUP(L3427,'Delivery Distances'!$A$6:$A$20,_xlfn.XLOOKUP('Sales Summary_working sheet'!M3427,'Delivery Distances'!$B$5:$K$5,'Delivery Distances'!$B$6:$K$20))</f>
        <v>2</v>
      </c>
      <c r="P3427" s="7">
        <f t="shared" si="217"/>
        <v>6</v>
      </c>
    </row>
    <row r="3428" spans="1:16" ht="15.75" customHeight="1" x14ac:dyDescent="0.15">
      <c r="A3428" s="13">
        <v>44001</v>
      </c>
      <c r="B3428" s="19" t="s">
        <v>5362</v>
      </c>
      <c r="C3428" s="7" t="s">
        <v>3818</v>
      </c>
      <c r="D3428" s="14">
        <v>3</v>
      </c>
      <c r="E3428" s="14" t="str">
        <f>_xlfn.XLOOKUP(D3428,'Meal Info'!$A$4:$A$19,'Meal Info'!$B$4:$B$19)</f>
        <v>Fruits</v>
      </c>
      <c r="F3428" s="14" t="str">
        <f>_xlfn.XLOOKUP(D3428,'Meal Info'!$A$4:$A$19,'Meal Info'!$C$4:$C$19)</f>
        <v>Pete</v>
      </c>
      <c r="G3428" s="7">
        <v>25.03</v>
      </c>
      <c r="H3428" s="7">
        <f t="shared" si="218"/>
        <v>2.5030000000000001</v>
      </c>
      <c r="I3428" s="7">
        <f t="shared" si="219"/>
        <v>27.533000000000001</v>
      </c>
      <c r="J3428" s="7">
        <v>0.37</v>
      </c>
      <c r="K3428" s="7">
        <f t="shared" si="216"/>
        <v>9.2611000000000008</v>
      </c>
      <c r="L3428" s="7" t="s">
        <v>5082</v>
      </c>
      <c r="M3428" s="7">
        <v>7</v>
      </c>
      <c r="N3428" s="7">
        <f>INDEX('Delivery Distances'!$B$6:$K$20,MATCH('Sales Summary_working sheet'!L3428,'Delivery Distances'!$A$6:$A$20,0),MATCH('Sales Summary_working sheet'!M3428,'Delivery Distances'!$B$5:$K$5,0))</f>
        <v>1</v>
      </c>
      <c r="O3428" s="7" cm="1">
        <f t="array" ref="O3428">_xlfn.XLOOKUP(L3428,'Delivery Distances'!$A$6:$A$20,_xlfn.XLOOKUP('Sales Summary_working sheet'!M3428,'Delivery Distances'!$B$5:$K$5,'Delivery Distances'!$B$6:$K$20))</f>
        <v>1</v>
      </c>
      <c r="P3428" s="7">
        <f t="shared" si="217"/>
        <v>3</v>
      </c>
    </row>
    <row r="3429" spans="1:16" ht="15.75" customHeight="1" x14ac:dyDescent="0.15">
      <c r="A3429" s="13">
        <v>44001</v>
      </c>
      <c r="B3429" s="19" t="s">
        <v>5362</v>
      </c>
      <c r="C3429" s="7" t="s">
        <v>2129</v>
      </c>
      <c r="D3429" s="14">
        <v>1</v>
      </c>
      <c r="E3429" s="14" t="str">
        <f>_xlfn.XLOOKUP(D3429,'Meal Info'!$A$4:$A$19,'Meal Info'!$B$4:$B$19)</f>
        <v>Salad</v>
      </c>
      <c r="F3429" s="14" t="str">
        <f>_xlfn.XLOOKUP(D3429,'Meal Info'!$A$4:$A$19,'Meal Info'!$C$4:$C$19)</f>
        <v>Pete</v>
      </c>
      <c r="G3429" s="7">
        <v>82.93</v>
      </c>
      <c r="H3429" s="7">
        <f t="shared" si="218"/>
        <v>8.293000000000001</v>
      </c>
      <c r="I3429" s="7">
        <f t="shared" si="219"/>
        <v>91.223000000000013</v>
      </c>
      <c r="J3429" s="7">
        <v>0.03</v>
      </c>
      <c r="K3429" s="7">
        <f t="shared" si="216"/>
        <v>2.4879000000000002</v>
      </c>
      <c r="L3429" s="7" t="s">
        <v>26</v>
      </c>
      <c r="M3429" s="7">
        <v>5</v>
      </c>
      <c r="N3429" s="7">
        <f>INDEX('Delivery Distances'!$B$6:$K$20,MATCH('Sales Summary_working sheet'!L3429,'Delivery Distances'!$A$6:$A$20,0),MATCH('Sales Summary_working sheet'!M3429,'Delivery Distances'!$B$5:$K$5,0))</f>
        <v>16</v>
      </c>
      <c r="O3429" s="7" cm="1">
        <f t="array" ref="O3429">_xlfn.XLOOKUP(L3429,'Delivery Distances'!$A$6:$A$20,_xlfn.XLOOKUP('Sales Summary_working sheet'!M3429,'Delivery Distances'!$B$5:$K$5,'Delivery Distances'!$B$6:$K$20))</f>
        <v>16</v>
      </c>
      <c r="P3429" s="7">
        <f t="shared" si="217"/>
        <v>15</v>
      </c>
    </row>
    <row r="3430" spans="1:16" ht="15.75" customHeight="1" x14ac:dyDescent="0.15">
      <c r="A3430" s="13">
        <v>44001</v>
      </c>
      <c r="B3430" s="19" t="s">
        <v>5362</v>
      </c>
      <c r="C3430" s="7" t="s">
        <v>4793</v>
      </c>
      <c r="D3430" s="14">
        <v>13</v>
      </c>
      <c r="E3430" s="14" t="str">
        <f>_xlfn.XLOOKUP(D3430,'Meal Info'!$A$4:$A$19,'Meal Info'!$B$4:$B$19)</f>
        <v>Breakfast</v>
      </c>
      <c r="F3430" s="14" t="str">
        <f>_xlfn.XLOOKUP(D3430,'Meal Info'!$A$4:$A$19,'Meal Info'!$C$4:$C$19)</f>
        <v>Pete</v>
      </c>
      <c r="G3430" s="7">
        <v>20.72</v>
      </c>
      <c r="H3430" s="7">
        <f t="shared" si="218"/>
        <v>2.0720000000000001</v>
      </c>
      <c r="I3430" s="7">
        <f t="shared" si="219"/>
        <v>22.791999999999998</v>
      </c>
      <c r="J3430" s="7">
        <v>0.38</v>
      </c>
      <c r="K3430" s="7">
        <f t="shared" si="216"/>
        <v>7.8735999999999997</v>
      </c>
      <c r="L3430" s="7" t="s">
        <v>5078</v>
      </c>
      <c r="M3430" s="7">
        <v>1</v>
      </c>
      <c r="N3430" s="7">
        <f>INDEX('Delivery Distances'!$B$6:$K$20,MATCH('Sales Summary_working sheet'!L3430,'Delivery Distances'!$A$6:$A$20,0),MATCH('Sales Summary_working sheet'!M3430,'Delivery Distances'!$B$5:$K$5,0))</f>
        <v>5</v>
      </c>
      <c r="O3430" s="7" cm="1">
        <f t="array" ref="O3430">_xlfn.XLOOKUP(L3430,'Delivery Distances'!$A$6:$A$20,_xlfn.XLOOKUP('Sales Summary_working sheet'!M3430,'Delivery Distances'!$B$5:$K$5,'Delivery Distances'!$B$6:$K$20))</f>
        <v>5</v>
      </c>
      <c r="P3430" s="7">
        <f t="shared" si="217"/>
        <v>9</v>
      </c>
    </row>
    <row r="3431" spans="1:16" ht="15.75" customHeight="1" x14ac:dyDescent="0.15">
      <c r="A3431" s="13">
        <v>44001</v>
      </c>
      <c r="B3431" s="19" t="s">
        <v>5362</v>
      </c>
      <c r="C3431" s="7" t="s">
        <v>2531</v>
      </c>
      <c r="D3431" s="14">
        <v>13</v>
      </c>
      <c r="E3431" s="14" t="str">
        <f>_xlfn.XLOOKUP(D3431,'Meal Info'!$A$4:$A$19,'Meal Info'!$B$4:$B$19)</f>
        <v>Breakfast</v>
      </c>
      <c r="F3431" s="14" t="str">
        <f>_xlfn.XLOOKUP(D3431,'Meal Info'!$A$4:$A$19,'Meal Info'!$C$4:$C$19)</f>
        <v>Pete</v>
      </c>
      <c r="G3431" s="7">
        <v>91.31</v>
      </c>
      <c r="H3431" s="7">
        <f t="shared" si="218"/>
        <v>9.1310000000000002</v>
      </c>
      <c r="I3431" s="7">
        <f t="shared" si="219"/>
        <v>100.441</v>
      </c>
      <c r="J3431" s="7">
        <v>0.15</v>
      </c>
      <c r="K3431" s="7">
        <f t="shared" si="216"/>
        <v>13.6965</v>
      </c>
      <c r="L3431" s="7" t="s">
        <v>27</v>
      </c>
      <c r="M3431" s="7">
        <v>5</v>
      </c>
      <c r="N3431" s="7">
        <f>INDEX('Delivery Distances'!$B$6:$K$20,MATCH('Sales Summary_working sheet'!L3431,'Delivery Distances'!$A$6:$A$20,0),MATCH('Sales Summary_working sheet'!M3431,'Delivery Distances'!$B$5:$K$5,0))</f>
        <v>14</v>
      </c>
      <c r="O3431" s="7" cm="1">
        <f t="array" ref="O3431">_xlfn.XLOOKUP(L3431,'Delivery Distances'!$A$6:$A$20,_xlfn.XLOOKUP('Sales Summary_working sheet'!M3431,'Delivery Distances'!$B$5:$K$5,'Delivery Distances'!$B$6:$K$20))</f>
        <v>14</v>
      </c>
      <c r="P3431" s="7">
        <f t="shared" si="217"/>
        <v>14</v>
      </c>
    </row>
    <row r="3432" spans="1:16" ht="15.75" customHeight="1" x14ac:dyDescent="0.15">
      <c r="A3432" s="13">
        <v>44001</v>
      </c>
      <c r="B3432" s="19" t="s">
        <v>5362</v>
      </c>
      <c r="C3432" s="7" t="s">
        <v>2638</v>
      </c>
      <c r="D3432" s="14">
        <v>14</v>
      </c>
      <c r="E3432" s="14" t="str">
        <f>_xlfn.XLOOKUP(D3432,'Meal Info'!$A$4:$A$19,'Meal Info'!$B$4:$B$19)</f>
        <v>Red meat</v>
      </c>
      <c r="F3432" s="14" t="str">
        <f>_xlfn.XLOOKUP(D3432,'Meal Info'!$A$4:$A$19,'Meal Info'!$C$4:$C$19)</f>
        <v>Pete</v>
      </c>
      <c r="G3432" s="7">
        <v>1.41</v>
      </c>
      <c r="H3432" s="7">
        <f t="shared" si="218"/>
        <v>0.14099999999999999</v>
      </c>
      <c r="I3432" s="7">
        <f t="shared" si="219"/>
        <v>1.5509999999999999</v>
      </c>
      <c r="J3432" s="7">
        <v>0.12</v>
      </c>
      <c r="K3432" s="7">
        <f t="shared" si="216"/>
        <v>0.16919999999999999</v>
      </c>
      <c r="L3432" s="7" t="s">
        <v>5080</v>
      </c>
      <c r="M3432" s="7">
        <v>7</v>
      </c>
      <c r="N3432" s="7">
        <f>INDEX('Delivery Distances'!$B$6:$K$20,MATCH('Sales Summary_working sheet'!L3432,'Delivery Distances'!$A$6:$A$20,0),MATCH('Sales Summary_working sheet'!M3432,'Delivery Distances'!$B$5:$K$5,0))</f>
        <v>1</v>
      </c>
      <c r="O3432" s="7" cm="1">
        <f t="array" ref="O3432">_xlfn.XLOOKUP(L3432,'Delivery Distances'!$A$6:$A$20,_xlfn.XLOOKUP('Sales Summary_working sheet'!M3432,'Delivery Distances'!$B$5:$K$5,'Delivery Distances'!$B$6:$K$20))</f>
        <v>1</v>
      </c>
      <c r="P3432" s="7">
        <f t="shared" si="217"/>
        <v>3</v>
      </c>
    </row>
    <row r="3433" spans="1:16" ht="15.75" customHeight="1" x14ac:dyDescent="0.15">
      <c r="A3433" s="13">
        <v>44002</v>
      </c>
      <c r="B3433" s="19" t="s">
        <v>5354</v>
      </c>
      <c r="C3433" s="7" t="s">
        <v>1223</v>
      </c>
      <c r="D3433" s="14">
        <v>14</v>
      </c>
      <c r="E3433" s="14" t="str">
        <f>_xlfn.XLOOKUP(D3433,'Meal Info'!$A$4:$A$19,'Meal Info'!$B$4:$B$19)</f>
        <v>Red meat</v>
      </c>
      <c r="F3433" s="14" t="str">
        <f>_xlfn.XLOOKUP(D3433,'Meal Info'!$A$4:$A$19,'Meal Info'!$C$4:$C$19)</f>
        <v>Pete</v>
      </c>
      <c r="G3433" s="7">
        <v>69.760000000000005</v>
      </c>
      <c r="H3433" s="7">
        <f t="shared" si="218"/>
        <v>6.9760000000000009</v>
      </c>
      <c r="I3433" s="7">
        <f t="shared" si="219"/>
        <v>76.736000000000004</v>
      </c>
      <c r="J3433" s="7">
        <v>0.31</v>
      </c>
      <c r="K3433" s="7">
        <f t="shared" si="216"/>
        <v>21.625600000000002</v>
      </c>
      <c r="L3433" s="7" t="s">
        <v>29</v>
      </c>
      <c r="M3433" s="7">
        <v>2</v>
      </c>
      <c r="N3433" s="7">
        <f>INDEX('Delivery Distances'!$B$6:$K$20,MATCH('Sales Summary_working sheet'!L3433,'Delivery Distances'!$A$6:$A$20,0),MATCH('Sales Summary_working sheet'!M3433,'Delivery Distances'!$B$5:$K$5,0))</f>
        <v>18</v>
      </c>
      <c r="O3433" s="7" cm="1">
        <f t="array" ref="O3433">_xlfn.XLOOKUP(L3433,'Delivery Distances'!$A$6:$A$20,_xlfn.XLOOKUP('Sales Summary_working sheet'!M3433,'Delivery Distances'!$B$5:$K$5,'Delivery Distances'!$B$6:$K$20))</f>
        <v>18</v>
      </c>
      <c r="P3433" s="7">
        <f t="shared" si="217"/>
        <v>16</v>
      </c>
    </row>
    <row r="3434" spans="1:16" ht="15.75" customHeight="1" x14ac:dyDescent="0.15">
      <c r="A3434" s="13">
        <v>44002</v>
      </c>
      <c r="B3434" s="19" t="s">
        <v>5354</v>
      </c>
      <c r="C3434" s="7" t="s">
        <v>3526</v>
      </c>
      <c r="D3434" s="14">
        <v>3</v>
      </c>
      <c r="E3434" s="14" t="str">
        <f>_xlfn.XLOOKUP(D3434,'Meal Info'!$A$4:$A$19,'Meal Info'!$B$4:$B$19)</f>
        <v>Fruits</v>
      </c>
      <c r="F3434" s="14" t="str">
        <f>_xlfn.XLOOKUP(D3434,'Meal Info'!$A$4:$A$19,'Meal Info'!$C$4:$C$19)</f>
        <v>Pete</v>
      </c>
      <c r="G3434" s="7">
        <v>78.19</v>
      </c>
      <c r="H3434" s="7">
        <f t="shared" si="218"/>
        <v>7.819</v>
      </c>
      <c r="I3434" s="7">
        <f t="shared" si="219"/>
        <v>86.009</v>
      </c>
      <c r="J3434" s="7">
        <v>0.33</v>
      </c>
      <c r="K3434" s="7">
        <f t="shared" si="216"/>
        <v>25.802700000000002</v>
      </c>
      <c r="L3434" s="7" t="s">
        <v>28</v>
      </c>
      <c r="M3434" s="7">
        <v>3</v>
      </c>
      <c r="N3434" s="7">
        <f>INDEX('Delivery Distances'!$B$6:$K$20,MATCH('Sales Summary_working sheet'!L3434,'Delivery Distances'!$A$6:$A$20,0),MATCH('Sales Summary_working sheet'!M3434,'Delivery Distances'!$B$5:$K$5,0))</f>
        <v>6</v>
      </c>
      <c r="O3434" s="7" cm="1">
        <f t="array" ref="O3434">_xlfn.XLOOKUP(L3434,'Delivery Distances'!$A$6:$A$20,_xlfn.XLOOKUP('Sales Summary_working sheet'!M3434,'Delivery Distances'!$B$5:$K$5,'Delivery Distances'!$B$6:$K$20))</f>
        <v>6</v>
      </c>
      <c r="P3434" s="7">
        <f t="shared" si="217"/>
        <v>10</v>
      </c>
    </row>
    <row r="3435" spans="1:16" ht="15.75" customHeight="1" x14ac:dyDescent="0.15">
      <c r="A3435" s="13">
        <v>44002</v>
      </c>
      <c r="B3435" s="19" t="s">
        <v>5354</v>
      </c>
      <c r="C3435" s="7" t="s">
        <v>88</v>
      </c>
      <c r="D3435" s="14">
        <v>13</v>
      </c>
      <c r="E3435" s="14" t="str">
        <f>_xlfn.XLOOKUP(D3435,'Meal Info'!$A$4:$A$19,'Meal Info'!$B$4:$B$19)</f>
        <v>Breakfast</v>
      </c>
      <c r="F3435" s="14" t="str">
        <f>_xlfn.XLOOKUP(D3435,'Meal Info'!$A$4:$A$19,'Meal Info'!$C$4:$C$19)</f>
        <v>Pete</v>
      </c>
      <c r="G3435" s="7">
        <v>80.53</v>
      </c>
      <c r="H3435" s="7">
        <f t="shared" si="218"/>
        <v>8.0530000000000008</v>
      </c>
      <c r="I3435" s="7">
        <f t="shared" si="219"/>
        <v>88.582999999999998</v>
      </c>
      <c r="J3435" s="7">
        <v>0.23</v>
      </c>
      <c r="K3435" s="7">
        <f t="shared" si="216"/>
        <v>18.521900000000002</v>
      </c>
      <c r="L3435" s="7" t="s">
        <v>5080</v>
      </c>
      <c r="M3435" s="7">
        <v>4</v>
      </c>
      <c r="N3435" s="7">
        <f>INDEX('Delivery Distances'!$B$6:$K$20,MATCH('Sales Summary_working sheet'!L3435,'Delivery Distances'!$A$6:$A$20,0),MATCH('Sales Summary_working sheet'!M3435,'Delivery Distances'!$B$5:$K$5,0))</f>
        <v>5</v>
      </c>
      <c r="O3435" s="7" cm="1">
        <f t="array" ref="O3435">_xlfn.XLOOKUP(L3435,'Delivery Distances'!$A$6:$A$20,_xlfn.XLOOKUP('Sales Summary_working sheet'!M3435,'Delivery Distances'!$B$5:$K$5,'Delivery Distances'!$B$6:$K$20))</f>
        <v>5</v>
      </c>
      <c r="P3435" s="7">
        <f t="shared" si="217"/>
        <v>9</v>
      </c>
    </row>
    <row r="3436" spans="1:16" ht="15.75" customHeight="1" x14ac:dyDescent="0.15">
      <c r="A3436" s="13">
        <v>44002</v>
      </c>
      <c r="B3436" s="19" t="s">
        <v>5354</v>
      </c>
      <c r="C3436" s="7" t="s">
        <v>843</v>
      </c>
      <c r="D3436" s="14">
        <v>3</v>
      </c>
      <c r="E3436" s="14" t="str">
        <f>_xlfn.XLOOKUP(D3436,'Meal Info'!$A$4:$A$19,'Meal Info'!$B$4:$B$19)</f>
        <v>Fruits</v>
      </c>
      <c r="F3436" s="14" t="str">
        <f>_xlfn.XLOOKUP(D3436,'Meal Info'!$A$4:$A$19,'Meal Info'!$C$4:$C$19)</f>
        <v>Pete</v>
      </c>
      <c r="G3436" s="7">
        <v>7.74</v>
      </c>
      <c r="H3436" s="7">
        <f t="shared" si="218"/>
        <v>0.77400000000000002</v>
      </c>
      <c r="I3436" s="7">
        <f t="shared" si="219"/>
        <v>8.5139999999999993</v>
      </c>
      <c r="J3436" s="7">
        <v>0.21</v>
      </c>
      <c r="K3436" s="7">
        <f t="shared" si="216"/>
        <v>1.6254</v>
      </c>
      <c r="L3436" s="7" t="s">
        <v>26</v>
      </c>
      <c r="M3436" s="7">
        <v>7</v>
      </c>
      <c r="N3436" s="7">
        <f>INDEX('Delivery Distances'!$B$6:$K$20,MATCH('Sales Summary_working sheet'!L3436,'Delivery Distances'!$A$6:$A$20,0),MATCH('Sales Summary_working sheet'!M3436,'Delivery Distances'!$B$5:$K$5,0))</f>
        <v>16</v>
      </c>
      <c r="O3436" s="7" cm="1">
        <f t="array" ref="O3436">_xlfn.XLOOKUP(L3436,'Delivery Distances'!$A$6:$A$20,_xlfn.XLOOKUP('Sales Summary_working sheet'!M3436,'Delivery Distances'!$B$5:$K$5,'Delivery Distances'!$B$6:$K$20))</f>
        <v>16</v>
      </c>
      <c r="P3436" s="7">
        <f t="shared" si="217"/>
        <v>15</v>
      </c>
    </row>
    <row r="3437" spans="1:16" ht="15.75" customHeight="1" x14ac:dyDescent="0.15">
      <c r="A3437" s="13">
        <v>44002</v>
      </c>
      <c r="B3437" s="19" t="s">
        <v>5354</v>
      </c>
      <c r="C3437" s="7" t="s">
        <v>659</v>
      </c>
      <c r="D3437" s="14">
        <v>14</v>
      </c>
      <c r="E3437" s="14" t="str">
        <f>_xlfn.XLOOKUP(D3437,'Meal Info'!$A$4:$A$19,'Meal Info'!$B$4:$B$19)</f>
        <v>Red meat</v>
      </c>
      <c r="F3437" s="14" t="str">
        <f>_xlfn.XLOOKUP(D3437,'Meal Info'!$A$4:$A$19,'Meal Info'!$C$4:$C$19)</f>
        <v>Pete</v>
      </c>
      <c r="G3437" s="7">
        <v>40.68</v>
      </c>
      <c r="H3437" s="7">
        <f t="shared" si="218"/>
        <v>4.0680000000000005</v>
      </c>
      <c r="I3437" s="7">
        <f t="shared" si="219"/>
        <v>44.747999999999998</v>
      </c>
      <c r="J3437" s="7">
        <v>0.28999999999999998</v>
      </c>
      <c r="K3437" s="7">
        <f t="shared" si="216"/>
        <v>11.797199999999998</v>
      </c>
      <c r="L3437" s="7" t="s">
        <v>5076</v>
      </c>
      <c r="M3437" s="7">
        <v>5</v>
      </c>
      <c r="N3437" s="7">
        <f>INDEX('Delivery Distances'!$B$6:$K$20,MATCH('Sales Summary_working sheet'!L3437,'Delivery Distances'!$A$6:$A$20,0),MATCH('Sales Summary_working sheet'!M3437,'Delivery Distances'!$B$5:$K$5,0))</f>
        <v>6</v>
      </c>
      <c r="O3437" s="7" cm="1">
        <f t="array" ref="O3437">_xlfn.XLOOKUP(L3437,'Delivery Distances'!$A$6:$A$20,_xlfn.XLOOKUP('Sales Summary_working sheet'!M3437,'Delivery Distances'!$B$5:$K$5,'Delivery Distances'!$B$6:$K$20))</f>
        <v>6</v>
      </c>
      <c r="P3437" s="7">
        <f t="shared" si="217"/>
        <v>10</v>
      </c>
    </row>
    <row r="3438" spans="1:16" ht="15.75" customHeight="1" x14ac:dyDescent="0.15">
      <c r="A3438" s="13">
        <v>44002</v>
      </c>
      <c r="B3438" s="19" t="s">
        <v>5354</v>
      </c>
      <c r="C3438" s="7" t="s">
        <v>1138</v>
      </c>
      <c r="D3438" s="14">
        <v>14</v>
      </c>
      <c r="E3438" s="14" t="str">
        <f>_xlfn.XLOOKUP(D3438,'Meal Info'!$A$4:$A$19,'Meal Info'!$B$4:$B$19)</f>
        <v>Red meat</v>
      </c>
      <c r="F3438" s="14" t="str">
        <f>_xlfn.XLOOKUP(D3438,'Meal Info'!$A$4:$A$19,'Meal Info'!$C$4:$C$19)</f>
        <v>Pete</v>
      </c>
      <c r="G3438" s="7">
        <v>10.79</v>
      </c>
      <c r="H3438" s="7">
        <f t="shared" si="218"/>
        <v>1.079</v>
      </c>
      <c r="I3438" s="7">
        <f t="shared" si="219"/>
        <v>11.869</v>
      </c>
      <c r="J3438" s="7">
        <v>0.13</v>
      </c>
      <c r="K3438" s="7">
        <f t="shared" si="216"/>
        <v>1.4026999999999998</v>
      </c>
      <c r="L3438" s="7" t="s">
        <v>27</v>
      </c>
      <c r="M3438" s="7">
        <v>10</v>
      </c>
      <c r="N3438" s="7">
        <f>INDEX('Delivery Distances'!$B$6:$K$20,MATCH('Sales Summary_working sheet'!L3438,'Delivery Distances'!$A$6:$A$20,0),MATCH('Sales Summary_working sheet'!M3438,'Delivery Distances'!$B$5:$K$5,0))</f>
        <v>18</v>
      </c>
      <c r="O3438" s="7" cm="1">
        <f t="array" ref="O3438">_xlfn.XLOOKUP(L3438,'Delivery Distances'!$A$6:$A$20,_xlfn.XLOOKUP('Sales Summary_working sheet'!M3438,'Delivery Distances'!$B$5:$K$5,'Delivery Distances'!$B$6:$K$20))</f>
        <v>18</v>
      </c>
      <c r="P3438" s="7">
        <f t="shared" si="217"/>
        <v>16</v>
      </c>
    </row>
    <row r="3439" spans="1:16" ht="15.75" customHeight="1" x14ac:dyDescent="0.15">
      <c r="A3439" s="13">
        <v>44002</v>
      </c>
      <c r="B3439" s="19" t="s">
        <v>5354</v>
      </c>
      <c r="C3439" s="7" t="s">
        <v>1802</v>
      </c>
      <c r="D3439" s="14">
        <v>1</v>
      </c>
      <c r="E3439" s="14" t="str">
        <f>_xlfn.XLOOKUP(D3439,'Meal Info'!$A$4:$A$19,'Meal Info'!$B$4:$B$19)</f>
        <v>Salad</v>
      </c>
      <c r="F3439" s="14" t="str">
        <f>_xlfn.XLOOKUP(D3439,'Meal Info'!$A$4:$A$19,'Meal Info'!$C$4:$C$19)</f>
        <v>Pete</v>
      </c>
      <c r="G3439" s="7">
        <v>32.229999999999997</v>
      </c>
      <c r="H3439" s="7">
        <f t="shared" si="218"/>
        <v>3.2229999999999999</v>
      </c>
      <c r="I3439" s="7">
        <f t="shared" si="219"/>
        <v>35.452999999999996</v>
      </c>
      <c r="J3439" s="7">
        <v>0.26</v>
      </c>
      <c r="K3439" s="7">
        <f t="shared" si="216"/>
        <v>8.3797999999999995</v>
      </c>
      <c r="L3439" s="7" t="s">
        <v>5079</v>
      </c>
      <c r="M3439" s="7">
        <v>4</v>
      </c>
      <c r="N3439" s="7">
        <f>INDEX('Delivery Distances'!$B$6:$K$20,MATCH('Sales Summary_working sheet'!L3439,'Delivery Distances'!$A$6:$A$20,0),MATCH('Sales Summary_working sheet'!M3439,'Delivery Distances'!$B$5:$K$5,0))</f>
        <v>4</v>
      </c>
      <c r="O3439" s="7" cm="1">
        <f t="array" ref="O3439">_xlfn.XLOOKUP(L3439,'Delivery Distances'!$A$6:$A$20,_xlfn.XLOOKUP('Sales Summary_working sheet'!M3439,'Delivery Distances'!$B$5:$K$5,'Delivery Distances'!$B$6:$K$20))</f>
        <v>4</v>
      </c>
      <c r="P3439" s="7">
        <f t="shared" si="217"/>
        <v>8</v>
      </c>
    </row>
    <row r="3440" spans="1:16" ht="15.75" customHeight="1" x14ac:dyDescent="0.15">
      <c r="A3440" s="13">
        <v>44002</v>
      </c>
      <c r="B3440" s="19" t="s">
        <v>5354</v>
      </c>
      <c r="C3440" s="7" t="s">
        <v>80</v>
      </c>
      <c r="D3440" s="14">
        <v>13</v>
      </c>
      <c r="E3440" s="14" t="str">
        <f>_xlfn.XLOOKUP(D3440,'Meal Info'!$A$4:$A$19,'Meal Info'!$B$4:$B$19)</f>
        <v>Breakfast</v>
      </c>
      <c r="F3440" s="14" t="str">
        <f>_xlfn.XLOOKUP(D3440,'Meal Info'!$A$4:$A$19,'Meal Info'!$C$4:$C$19)</f>
        <v>Pete</v>
      </c>
      <c r="G3440" s="7">
        <v>83.25</v>
      </c>
      <c r="H3440" s="7">
        <f t="shared" si="218"/>
        <v>8.3250000000000011</v>
      </c>
      <c r="I3440" s="7">
        <f t="shared" si="219"/>
        <v>91.575000000000003</v>
      </c>
      <c r="J3440" s="7">
        <v>0.38</v>
      </c>
      <c r="K3440" s="7">
        <f t="shared" si="216"/>
        <v>31.635000000000002</v>
      </c>
      <c r="L3440" s="7" t="s">
        <v>31</v>
      </c>
      <c r="M3440" s="7">
        <v>9</v>
      </c>
      <c r="N3440" s="7">
        <f>INDEX('Delivery Distances'!$B$6:$K$20,MATCH('Sales Summary_working sheet'!L3440,'Delivery Distances'!$A$6:$A$20,0),MATCH('Sales Summary_working sheet'!M3440,'Delivery Distances'!$B$5:$K$5,0))</f>
        <v>14</v>
      </c>
      <c r="O3440" s="7" cm="1">
        <f t="array" ref="O3440">_xlfn.XLOOKUP(L3440,'Delivery Distances'!$A$6:$A$20,_xlfn.XLOOKUP('Sales Summary_working sheet'!M3440,'Delivery Distances'!$B$5:$K$5,'Delivery Distances'!$B$6:$K$20))</f>
        <v>14</v>
      </c>
      <c r="P3440" s="7">
        <f t="shared" si="217"/>
        <v>14</v>
      </c>
    </row>
    <row r="3441" spans="1:16" ht="15.75" customHeight="1" x14ac:dyDescent="0.15">
      <c r="A3441" s="13">
        <v>44002</v>
      </c>
      <c r="B3441" s="19" t="s">
        <v>5354</v>
      </c>
      <c r="C3441" s="7" t="s">
        <v>1794</v>
      </c>
      <c r="D3441" s="14">
        <v>1</v>
      </c>
      <c r="E3441" s="14" t="str">
        <f>_xlfn.XLOOKUP(D3441,'Meal Info'!$A$4:$A$19,'Meal Info'!$B$4:$B$19)</f>
        <v>Salad</v>
      </c>
      <c r="F3441" s="14" t="str">
        <f>_xlfn.XLOOKUP(D3441,'Meal Info'!$A$4:$A$19,'Meal Info'!$C$4:$C$19)</f>
        <v>Pete</v>
      </c>
      <c r="G3441" s="7">
        <v>32.86</v>
      </c>
      <c r="H3441" s="7">
        <f t="shared" si="218"/>
        <v>3.286</v>
      </c>
      <c r="I3441" s="7">
        <f t="shared" si="219"/>
        <v>36.146000000000001</v>
      </c>
      <c r="J3441" s="7">
        <v>0.22</v>
      </c>
      <c r="K3441" s="7">
        <f t="shared" si="216"/>
        <v>7.2291999999999996</v>
      </c>
      <c r="L3441" s="7" t="s">
        <v>5082</v>
      </c>
      <c r="M3441" s="7">
        <v>5</v>
      </c>
      <c r="N3441" s="7">
        <f>INDEX('Delivery Distances'!$B$6:$K$20,MATCH('Sales Summary_working sheet'!L3441,'Delivery Distances'!$A$6:$A$20,0),MATCH('Sales Summary_working sheet'!M3441,'Delivery Distances'!$B$5:$K$5,0))</f>
        <v>2</v>
      </c>
      <c r="O3441" s="7" cm="1">
        <f t="array" ref="O3441">_xlfn.XLOOKUP(L3441,'Delivery Distances'!$A$6:$A$20,_xlfn.XLOOKUP('Sales Summary_working sheet'!M3441,'Delivery Distances'!$B$5:$K$5,'Delivery Distances'!$B$6:$K$20))</f>
        <v>2</v>
      </c>
      <c r="P3441" s="7">
        <f t="shared" si="217"/>
        <v>6</v>
      </c>
    </row>
    <row r="3442" spans="1:16" ht="15.75" customHeight="1" x14ac:dyDescent="0.15">
      <c r="A3442" s="13">
        <v>44002</v>
      </c>
      <c r="B3442" s="19" t="s">
        <v>5354</v>
      </c>
      <c r="C3442" s="7" t="s">
        <v>4092</v>
      </c>
      <c r="D3442" s="14">
        <v>14</v>
      </c>
      <c r="E3442" s="14" t="str">
        <f>_xlfn.XLOOKUP(D3442,'Meal Info'!$A$4:$A$19,'Meal Info'!$B$4:$B$19)</f>
        <v>Red meat</v>
      </c>
      <c r="F3442" s="14" t="str">
        <f>_xlfn.XLOOKUP(D3442,'Meal Info'!$A$4:$A$19,'Meal Info'!$C$4:$C$19)</f>
        <v>Pete</v>
      </c>
      <c r="G3442" s="7">
        <v>76.989999999999995</v>
      </c>
      <c r="H3442" s="7">
        <f t="shared" si="218"/>
        <v>7.6989999999999998</v>
      </c>
      <c r="I3442" s="7">
        <f t="shared" si="219"/>
        <v>84.688999999999993</v>
      </c>
      <c r="J3442" s="7">
        <v>0.21</v>
      </c>
      <c r="K3442" s="7">
        <f t="shared" si="216"/>
        <v>16.167899999999999</v>
      </c>
      <c r="L3442" s="7" t="s">
        <v>5081</v>
      </c>
      <c r="M3442" s="7">
        <v>5</v>
      </c>
      <c r="N3442" s="7">
        <f>INDEX('Delivery Distances'!$B$6:$K$20,MATCH('Sales Summary_working sheet'!L3442,'Delivery Distances'!$A$6:$A$20,0),MATCH('Sales Summary_working sheet'!M3442,'Delivery Distances'!$B$5:$K$5,0))</f>
        <v>3</v>
      </c>
      <c r="O3442" s="7" cm="1">
        <f t="array" ref="O3442">_xlfn.XLOOKUP(L3442,'Delivery Distances'!$A$6:$A$20,_xlfn.XLOOKUP('Sales Summary_working sheet'!M3442,'Delivery Distances'!$B$5:$K$5,'Delivery Distances'!$B$6:$K$20))</f>
        <v>3</v>
      </c>
      <c r="P3442" s="7">
        <f t="shared" si="217"/>
        <v>7</v>
      </c>
    </row>
    <row r="3443" spans="1:16" ht="15.75" customHeight="1" x14ac:dyDescent="0.15">
      <c r="A3443" s="13">
        <v>44002</v>
      </c>
      <c r="B3443" s="19" t="s">
        <v>5354</v>
      </c>
      <c r="C3443" s="7" t="s">
        <v>2089</v>
      </c>
      <c r="D3443" s="14">
        <v>3</v>
      </c>
      <c r="E3443" s="14" t="str">
        <f>_xlfn.XLOOKUP(D3443,'Meal Info'!$A$4:$A$19,'Meal Info'!$B$4:$B$19)</f>
        <v>Fruits</v>
      </c>
      <c r="F3443" s="14" t="str">
        <f>_xlfn.XLOOKUP(D3443,'Meal Info'!$A$4:$A$19,'Meal Info'!$C$4:$C$19)</f>
        <v>Pete</v>
      </c>
      <c r="G3443" s="7">
        <v>29.72</v>
      </c>
      <c r="H3443" s="7">
        <f t="shared" si="218"/>
        <v>2.972</v>
      </c>
      <c r="I3443" s="7">
        <f t="shared" si="219"/>
        <v>32.692</v>
      </c>
      <c r="J3443" s="7">
        <v>0.3</v>
      </c>
      <c r="K3443" s="7">
        <f t="shared" si="216"/>
        <v>8.9159999999999986</v>
      </c>
      <c r="L3443" s="7" t="s">
        <v>5078</v>
      </c>
      <c r="M3443" s="7">
        <v>1</v>
      </c>
      <c r="N3443" s="7">
        <f>INDEX('Delivery Distances'!$B$6:$K$20,MATCH('Sales Summary_working sheet'!L3443,'Delivery Distances'!$A$6:$A$20,0),MATCH('Sales Summary_working sheet'!M3443,'Delivery Distances'!$B$5:$K$5,0))</f>
        <v>5</v>
      </c>
      <c r="O3443" s="7" cm="1">
        <f t="array" ref="O3443">_xlfn.XLOOKUP(L3443,'Delivery Distances'!$A$6:$A$20,_xlfn.XLOOKUP('Sales Summary_working sheet'!M3443,'Delivery Distances'!$B$5:$K$5,'Delivery Distances'!$B$6:$K$20))</f>
        <v>5</v>
      </c>
      <c r="P3443" s="7">
        <f t="shared" si="217"/>
        <v>9</v>
      </c>
    </row>
    <row r="3444" spans="1:16" ht="15.75" customHeight="1" x14ac:dyDescent="0.15">
      <c r="A3444" s="13">
        <v>44002</v>
      </c>
      <c r="B3444" s="19" t="s">
        <v>5354</v>
      </c>
      <c r="C3444" s="7" t="s">
        <v>3976</v>
      </c>
      <c r="D3444" s="14">
        <v>1</v>
      </c>
      <c r="E3444" s="14" t="str">
        <f>_xlfn.XLOOKUP(D3444,'Meal Info'!$A$4:$A$19,'Meal Info'!$B$4:$B$19)</f>
        <v>Salad</v>
      </c>
      <c r="F3444" s="14" t="str">
        <f>_xlfn.XLOOKUP(D3444,'Meal Info'!$A$4:$A$19,'Meal Info'!$C$4:$C$19)</f>
        <v>Pete</v>
      </c>
      <c r="G3444" s="7">
        <v>32.25</v>
      </c>
      <c r="H3444" s="7">
        <f t="shared" si="218"/>
        <v>3.2250000000000001</v>
      </c>
      <c r="I3444" s="7">
        <f t="shared" si="219"/>
        <v>35.475000000000001</v>
      </c>
      <c r="J3444" s="7">
        <v>0.36</v>
      </c>
      <c r="K3444" s="7">
        <f t="shared" si="216"/>
        <v>11.61</v>
      </c>
      <c r="L3444" s="7" t="s">
        <v>5081</v>
      </c>
      <c r="M3444" s="7">
        <v>4</v>
      </c>
      <c r="N3444" s="7">
        <f>INDEX('Delivery Distances'!$B$6:$K$20,MATCH('Sales Summary_working sheet'!L3444,'Delivery Distances'!$A$6:$A$20,0),MATCH('Sales Summary_working sheet'!M3444,'Delivery Distances'!$B$5:$K$5,0))</f>
        <v>2</v>
      </c>
      <c r="O3444" s="7" cm="1">
        <f t="array" ref="O3444">_xlfn.XLOOKUP(L3444,'Delivery Distances'!$A$6:$A$20,_xlfn.XLOOKUP('Sales Summary_working sheet'!M3444,'Delivery Distances'!$B$5:$K$5,'Delivery Distances'!$B$6:$K$20))</f>
        <v>2</v>
      </c>
      <c r="P3444" s="7">
        <f t="shared" si="217"/>
        <v>6</v>
      </c>
    </row>
    <row r="3445" spans="1:16" ht="15.75" customHeight="1" x14ac:dyDescent="0.15">
      <c r="A3445" s="13">
        <v>44002</v>
      </c>
      <c r="B3445" s="19" t="s">
        <v>5354</v>
      </c>
      <c r="C3445" s="7" t="s">
        <v>4281</v>
      </c>
      <c r="D3445" s="14">
        <v>14</v>
      </c>
      <c r="E3445" s="14" t="str">
        <f>_xlfn.XLOOKUP(D3445,'Meal Info'!$A$4:$A$19,'Meal Info'!$B$4:$B$19)</f>
        <v>Red meat</v>
      </c>
      <c r="F3445" s="14" t="str">
        <f>_xlfn.XLOOKUP(D3445,'Meal Info'!$A$4:$A$19,'Meal Info'!$C$4:$C$19)</f>
        <v>Pete</v>
      </c>
      <c r="G3445" s="7">
        <v>95.2</v>
      </c>
      <c r="H3445" s="7">
        <f t="shared" si="218"/>
        <v>9.5200000000000014</v>
      </c>
      <c r="I3445" s="7">
        <f t="shared" si="219"/>
        <v>104.72</v>
      </c>
      <c r="J3445" s="7">
        <v>0.09</v>
      </c>
      <c r="K3445" s="7">
        <f t="shared" si="216"/>
        <v>8.5679999999999996</v>
      </c>
      <c r="L3445" s="7" t="s">
        <v>27</v>
      </c>
      <c r="M3445" s="7">
        <v>1</v>
      </c>
      <c r="N3445" s="7">
        <f>INDEX('Delivery Distances'!$B$6:$K$20,MATCH('Sales Summary_working sheet'!L3445,'Delivery Distances'!$A$6:$A$20,0),MATCH('Sales Summary_working sheet'!M3445,'Delivery Distances'!$B$5:$K$5,0))</f>
        <v>18</v>
      </c>
      <c r="O3445" s="7" cm="1">
        <f t="array" ref="O3445">_xlfn.XLOOKUP(L3445,'Delivery Distances'!$A$6:$A$20,_xlfn.XLOOKUP('Sales Summary_working sheet'!M3445,'Delivery Distances'!$B$5:$K$5,'Delivery Distances'!$B$6:$K$20))</f>
        <v>18</v>
      </c>
      <c r="P3445" s="7">
        <f t="shared" si="217"/>
        <v>16</v>
      </c>
    </row>
    <row r="3446" spans="1:16" ht="15.75" customHeight="1" x14ac:dyDescent="0.15">
      <c r="A3446" s="13">
        <v>44002</v>
      </c>
      <c r="B3446" s="19" t="s">
        <v>5354</v>
      </c>
      <c r="C3446" s="7" t="s">
        <v>1477</v>
      </c>
      <c r="D3446" s="14">
        <v>14</v>
      </c>
      <c r="E3446" s="14" t="str">
        <f>_xlfn.XLOOKUP(D3446,'Meal Info'!$A$4:$A$19,'Meal Info'!$B$4:$B$19)</f>
        <v>Red meat</v>
      </c>
      <c r="F3446" s="14" t="str">
        <f>_xlfn.XLOOKUP(D3446,'Meal Info'!$A$4:$A$19,'Meal Info'!$C$4:$C$19)</f>
        <v>Pete</v>
      </c>
      <c r="G3446" s="7">
        <v>48.78</v>
      </c>
      <c r="H3446" s="7">
        <f t="shared" si="218"/>
        <v>4.8780000000000001</v>
      </c>
      <c r="I3446" s="7">
        <f t="shared" si="219"/>
        <v>53.658000000000001</v>
      </c>
      <c r="J3446" s="7">
        <v>0.18</v>
      </c>
      <c r="K3446" s="7">
        <f t="shared" si="216"/>
        <v>8.7804000000000002</v>
      </c>
      <c r="L3446" s="7" t="s">
        <v>5077</v>
      </c>
      <c r="M3446" s="7">
        <v>5</v>
      </c>
      <c r="N3446" s="7">
        <f>INDEX('Delivery Distances'!$B$6:$K$20,MATCH('Sales Summary_working sheet'!L3446,'Delivery Distances'!$A$6:$A$20,0),MATCH('Sales Summary_working sheet'!M3446,'Delivery Distances'!$B$5:$K$5,0))</f>
        <v>2</v>
      </c>
      <c r="O3446" s="7" cm="1">
        <f t="array" ref="O3446">_xlfn.XLOOKUP(L3446,'Delivery Distances'!$A$6:$A$20,_xlfn.XLOOKUP('Sales Summary_working sheet'!M3446,'Delivery Distances'!$B$5:$K$5,'Delivery Distances'!$B$6:$K$20))</f>
        <v>2</v>
      </c>
      <c r="P3446" s="7">
        <f t="shared" si="217"/>
        <v>6</v>
      </c>
    </row>
    <row r="3447" spans="1:16" ht="15.75" customHeight="1" x14ac:dyDescent="0.15">
      <c r="A3447" s="13">
        <v>44002</v>
      </c>
      <c r="B3447" s="19" t="s">
        <v>5354</v>
      </c>
      <c r="C3447" s="7" t="s">
        <v>2357</v>
      </c>
      <c r="D3447" s="14">
        <v>3</v>
      </c>
      <c r="E3447" s="14" t="str">
        <f>_xlfn.XLOOKUP(D3447,'Meal Info'!$A$4:$A$19,'Meal Info'!$B$4:$B$19)</f>
        <v>Fruits</v>
      </c>
      <c r="F3447" s="14" t="str">
        <f>_xlfn.XLOOKUP(D3447,'Meal Info'!$A$4:$A$19,'Meal Info'!$C$4:$C$19)</f>
        <v>Pete</v>
      </c>
      <c r="G3447" s="7">
        <v>51.72</v>
      </c>
      <c r="H3447" s="7">
        <f t="shared" si="218"/>
        <v>5.1720000000000006</v>
      </c>
      <c r="I3447" s="7">
        <f t="shared" si="219"/>
        <v>56.891999999999996</v>
      </c>
      <c r="J3447" s="7">
        <v>0.22</v>
      </c>
      <c r="K3447" s="7">
        <f t="shared" si="216"/>
        <v>11.378399999999999</v>
      </c>
      <c r="L3447" s="7" t="s">
        <v>27</v>
      </c>
      <c r="M3447" s="7">
        <v>1</v>
      </c>
      <c r="N3447" s="7">
        <f>INDEX('Delivery Distances'!$B$6:$K$20,MATCH('Sales Summary_working sheet'!L3447,'Delivery Distances'!$A$6:$A$20,0),MATCH('Sales Summary_working sheet'!M3447,'Delivery Distances'!$B$5:$K$5,0))</f>
        <v>18</v>
      </c>
      <c r="O3447" s="7" cm="1">
        <f t="array" ref="O3447">_xlfn.XLOOKUP(L3447,'Delivery Distances'!$A$6:$A$20,_xlfn.XLOOKUP('Sales Summary_working sheet'!M3447,'Delivery Distances'!$B$5:$K$5,'Delivery Distances'!$B$6:$K$20))</f>
        <v>18</v>
      </c>
      <c r="P3447" s="7">
        <f t="shared" si="217"/>
        <v>16</v>
      </c>
    </row>
    <row r="3448" spans="1:16" ht="15.75" customHeight="1" x14ac:dyDescent="0.15">
      <c r="A3448" s="13">
        <v>44002</v>
      </c>
      <c r="B3448" s="19" t="s">
        <v>5354</v>
      </c>
      <c r="C3448" s="7" t="s">
        <v>400</v>
      </c>
      <c r="D3448" s="14">
        <v>13</v>
      </c>
      <c r="E3448" s="14" t="str">
        <f>_xlfn.XLOOKUP(D3448,'Meal Info'!$A$4:$A$19,'Meal Info'!$B$4:$B$19)</f>
        <v>Breakfast</v>
      </c>
      <c r="F3448" s="14" t="str">
        <f>_xlfn.XLOOKUP(D3448,'Meal Info'!$A$4:$A$19,'Meal Info'!$C$4:$C$19)</f>
        <v>Pete</v>
      </c>
      <c r="G3448" s="7">
        <v>52.62</v>
      </c>
      <c r="H3448" s="7">
        <f t="shared" si="218"/>
        <v>5.2620000000000005</v>
      </c>
      <c r="I3448" s="7">
        <f t="shared" si="219"/>
        <v>57.881999999999998</v>
      </c>
      <c r="J3448" s="7">
        <v>0.22</v>
      </c>
      <c r="K3448" s="7">
        <f t="shared" si="216"/>
        <v>11.5764</v>
      </c>
      <c r="L3448" s="7" t="s">
        <v>5078</v>
      </c>
      <c r="M3448" s="7">
        <v>3</v>
      </c>
      <c r="N3448" s="7">
        <f>INDEX('Delivery Distances'!$B$6:$K$20,MATCH('Sales Summary_working sheet'!L3448,'Delivery Distances'!$A$6:$A$20,0),MATCH('Sales Summary_working sheet'!M3448,'Delivery Distances'!$B$5:$K$5,0))</f>
        <v>5</v>
      </c>
      <c r="O3448" s="7" cm="1">
        <f t="array" ref="O3448">_xlfn.XLOOKUP(L3448,'Delivery Distances'!$A$6:$A$20,_xlfn.XLOOKUP('Sales Summary_working sheet'!M3448,'Delivery Distances'!$B$5:$K$5,'Delivery Distances'!$B$6:$K$20))</f>
        <v>5</v>
      </c>
      <c r="P3448" s="7">
        <f t="shared" si="217"/>
        <v>9</v>
      </c>
    </row>
    <row r="3449" spans="1:16" ht="15.75" customHeight="1" x14ac:dyDescent="0.15">
      <c r="A3449" s="13">
        <v>44002</v>
      </c>
      <c r="B3449" s="19" t="s">
        <v>5354</v>
      </c>
      <c r="C3449" s="7" t="s">
        <v>4240</v>
      </c>
      <c r="D3449" s="14">
        <v>13</v>
      </c>
      <c r="E3449" s="14" t="str">
        <f>_xlfn.XLOOKUP(D3449,'Meal Info'!$A$4:$A$19,'Meal Info'!$B$4:$B$19)</f>
        <v>Breakfast</v>
      </c>
      <c r="F3449" s="14" t="str">
        <f>_xlfn.XLOOKUP(D3449,'Meal Info'!$A$4:$A$19,'Meal Info'!$C$4:$C$19)</f>
        <v>Pete</v>
      </c>
      <c r="G3449" s="7">
        <v>43.3</v>
      </c>
      <c r="H3449" s="7">
        <f t="shared" si="218"/>
        <v>4.33</v>
      </c>
      <c r="I3449" s="7">
        <f t="shared" si="219"/>
        <v>47.629999999999995</v>
      </c>
      <c r="J3449" s="7">
        <v>0.25</v>
      </c>
      <c r="K3449" s="7">
        <f t="shared" si="216"/>
        <v>10.824999999999999</v>
      </c>
      <c r="L3449" s="7" t="s">
        <v>5083</v>
      </c>
      <c r="M3449" s="7">
        <v>9</v>
      </c>
      <c r="N3449" s="7">
        <f>INDEX('Delivery Distances'!$B$6:$K$20,MATCH('Sales Summary_working sheet'!L3449,'Delivery Distances'!$A$6:$A$20,0),MATCH('Sales Summary_working sheet'!M3449,'Delivery Distances'!$B$5:$K$5,0))</f>
        <v>2</v>
      </c>
      <c r="O3449" s="7" cm="1">
        <f t="array" ref="O3449">_xlfn.XLOOKUP(L3449,'Delivery Distances'!$A$6:$A$20,_xlfn.XLOOKUP('Sales Summary_working sheet'!M3449,'Delivery Distances'!$B$5:$K$5,'Delivery Distances'!$B$6:$K$20))</f>
        <v>2</v>
      </c>
      <c r="P3449" s="7">
        <f t="shared" si="217"/>
        <v>6</v>
      </c>
    </row>
    <row r="3450" spans="1:16" ht="15.75" customHeight="1" x14ac:dyDescent="0.15">
      <c r="A3450" s="13">
        <v>44002</v>
      </c>
      <c r="B3450" s="19" t="s">
        <v>5354</v>
      </c>
      <c r="C3450" s="7" t="s">
        <v>3780</v>
      </c>
      <c r="D3450" s="14">
        <v>14</v>
      </c>
      <c r="E3450" s="14" t="str">
        <f>_xlfn.XLOOKUP(D3450,'Meal Info'!$A$4:$A$19,'Meal Info'!$B$4:$B$19)</f>
        <v>Red meat</v>
      </c>
      <c r="F3450" s="14" t="str">
        <f>_xlfn.XLOOKUP(D3450,'Meal Info'!$A$4:$A$19,'Meal Info'!$C$4:$C$19)</f>
        <v>Pete</v>
      </c>
      <c r="G3450" s="7">
        <v>61.17</v>
      </c>
      <c r="H3450" s="7">
        <f t="shared" si="218"/>
        <v>6.1170000000000009</v>
      </c>
      <c r="I3450" s="7">
        <f t="shared" si="219"/>
        <v>67.287000000000006</v>
      </c>
      <c r="J3450" s="7">
        <v>0.17</v>
      </c>
      <c r="K3450" s="7">
        <f t="shared" si="216"/>
        <v>10.398900000000001</v>
      </c>
      <c r="L3450" s="7" t="s">
        <v>27</v>
      </c>
      <c r="M3450" s="7">
        <v>6</v>
      </c>
      <c r="N3450" s="7">
        <f>INDEX('Delivery Distances'!$B$6:$K$20,MATCH('Sales Summary_working sheet'!L3450,'Delivery Distances'!$A$6:$A$20,0),MATCH('Sales Summary_working sheet'!M3450,'Delivery Distances'!$B$5:$K$5,0))</f>
        <v>9</v>
      </c>
      <c r="O3450" s="7" cm="1">
        <f t="array" ref="O3450">_xlfn.XLOOKUP(L3450,'Delivery Distances'!$A$6:$A$20,_xlfn.XLOOKUP('Sales Summary_working sheet'!M3450,'Delivery Distances'!$B$5:$K$5,'Delivery Distances'!$B$6:$K$20))</f>
        <v>9</v>
      </c>
      <c r="P3450" s="7">
        <f t="shared" si="217"/>
        <v>11.5</v>
      </c>
    </row>
    <row r="3451" spans="1:16" ht="15.75" customHeight="1" x14ac:dyDescent="0.15">
      <c r="A3451" s="13">
        <v>44002</v>
      </c>
      <c r="B3451" s="19" t="s">
        <v>5354</v>
      </c>
      <c r="C3451" s="7" t="s">
        <v>2366</v>
      </c>
      <c r="D3451" s="14">
        <v>3</v>
      </c>
      <c r="E3451" s="14" t="str">
        <f>_xlfn.XLOOKUP(D3451,'Meal Info'!$A$4:$A$19,'Meal Info'!$B$4:$B$19)</f>
        <v>Fruits</v>
      </c>
      <c r="F3451" s="14" t="str">
        <f>_xlfn.XLOOKUP(D3451,'Meal Info'!$A$4:$A$19,'Meal Info'!$C$4:$C$19)</f>
        <v>Pete</v>
      </c>
      <c r="G3451" s="7">
        <v>66.489999999999995</v>
      </c>
      <c r="H3451" s="7">
        <f t="shared" si="218"/>
        <v>6.649</v>
      </c>
      <c r="I3451" s="7">
        <f t="shared" si="219"/>
        <v>73.138999999999996</v>
      </c>
      <c r="J3451" s="7">
        <v>0.32</v>
      </c>
      <c r="K3451" s="7">
        <f t="shared" si="216"/>
        <v>21.276799999999998</v>
      </c>
      <c r="L3451" s="7" t="s">
        <v>29</v>
      </c>
      <c r="M3451" s="7">
        <v>8</v>
      </c>
      <c r="N3451" s="7">
        <f>INDEX('Delivery Distances'!$B$6:$K$20,MATCH('Sales Summary_working sheet'!L3451,'Delivery Distances'!$A$6:$A$20,0),MATCH('Sales Summary_working sheet'!M3451,'Delivery Distances'!$B$5:$K$5,0))</f>
        <v>3</v>
      </c>
      <c r="O3451" s="7" cm="1">
        <f t="array" ref="O3451">_xlfn.XLOOKUP(L3451,'Delivery Distances'!$A$6:$A$20,_xlfn.XLOOKUP('Sales Summary_working sheet'!M3451,'Delivery Distances'!$B$5:$K$5,'Delivery Distances'!$B$6:$K$20))</f>
        <v>3</v>
      </c>
      <c r="P3451" s="7">
        <f t="shared" si="217"/>
        <v>7</v>
      </c>
    </row>
    <row r="3452" spans="1:16" ht="15.75" customHeight="1" x14ac:dyDescent="0.15">
      <c r="A3452" s="13">
        <v>44002</v>
      </c>
      <c r="B3452" s="19" t="s">
        <v>5354</v>
      </c>
      <c r="C3452" s="7" t="s">
        <v>4513</v>
      </c>
      <c r="D3452" s="14">
        <v>13</v>
      </c>
      <c r="E3452" s="14" t="str">
        <f>_xlfn.XLOOKUP(D3452,'Meal Info'!$A$4:$A$19,'Meal Info'!$B$4:$B$19)</f>
        <v>Breakfast</v>
      </c>
      <c r="F3452" s="14" t="str">
        <f>_xlfn.XLOOKUP(D3452,'Meal Info'!$A$4:$A$19,'Meal Info'!$C$4:$C$19)</f>
        <v>Pete</v>
      </c>
      <c r="G3452" s="7">
        <v>99</v>
      </c>
      <c r="H3452" s="7">
        <f t="shared" si="218"/>
        <v>9.9</v>
      </c>
      <c r="I3452" s="7">
        <f t="shared" si="219"/>
        <v>108.9</v>
      </c>
      <c r="J3452" s="7">
        <v>0.06</v>
      </c>
      <c r="K3452" s="7">
        <f t="shared" si="216"/>
        <v>5.9399999999999995</v>
      </c>
      <c r="L3452" s="7" t="s">
        <v>5075</v>
      </c>
      <c r="M3452" s="7">
        <v>3</v>
      </c>
      <c r="N3452" s="7">
        <f>INDEX('Delivery Distances'!$B$6:$K$20,MATCH('Sales Summary_working sheet'!L3452,'Delivery Distances'!$A$6:$A$20,0),MATCH('Sales Summary_working sheet'!M3452,'Delivery Distances'!$B$5:$K$5,0))</f>
        <v>15</v>
      </c>
      <c r="O3452" s="7" cm="1">
        <f t="array" ref="O3452">_xlfn.XLOOKUP(L3452,'Delivery Distances'!$A$6:$A$20,_xlfn.XLOOKUP('Sales Summary_working sheet'!M3452,'Delivery Distances'!$B$5:$K$5,'Delivery Distances'!$B$6:$K$20))</f>
        <v>15</v>
      </c>
      <c r="P3452" s="7">
        <f t="shared" si="217"/>
        <v>14.5</v>
      </c>
    </row>
    <row r="3453" spans="1:16" ht="15.75" customHeight="1" x14ac:dyDescent="0.15">
      <c r="A3453" s="13">
        <v>44002</v>
      </c>
      <c r="B3453" s="19" t="s">
        <v>5354</v>
      </c>
      <c r="C3453" s="7" t="s">
        <v>2018</v>
      </c>
      <c r="D3453" s="14">
        <v>1</v>
      </c>
      <c r="E3453" s="14" t="str">
        <f>_xlfn.XLOOKUP(D3453,'Meal Info'!$A$4:$A$19,'Meal Info'!$B$4:$B$19)</f>
        <v>Salad</v>
      </c>
      <c r="F3453" s="14" t="str">
        <f>_xlfn.XLOOKUP(D3453,'Meal Info'!$A$4:$A$19,'Meal Info'!$C$4:$C$19)</f>
        <v>Pete</v>
      </c>
      <c r="G3453" s="7">
        <v>58.32</v>
      </c>
      <c r="H3453" s="7">
        <f t="shared" si="218"/>
        <v>5.8320000000000007</v>
      </c>
      <c r="I3453" s="7">
        <f t="shared" si="219"/>
        <v>64.152000000000001</v>
      </c>
      <c r="J3453" s="7">
        <v>0.38</v>
      </c>
      <c r="K3453" s="7">
        <f t="shared" si="216"/>
        <v>22.1616</v>
      </c>
      <c r="L3453" s="7" t="s">
        <v>5083</v>
      </c>
      <c r="M3453" s="7">
        <v>7</v>
      </c>
      <c r="N3453" s="7">
        <f>INDEX('Delivery Distances'!$B$6:$K$20,MATCH('Sales Summary_working sheet'!L3453,'Delivery Distances'!$A$6:$A$20,0),MATCH('Sales Summary_working sheet'!M3453,'Delivery Distances'!$B$5:$K$5,0))</f>
        <v>3</v>
      </c>
      <c r="O3453" s="7" cm="1">
        <f t="array" ref="O3453">_xlfn.XLOOKUP(L3453,'Delivery Distances'!$A$6:$A$20,_xlfn.XLOOKUP('Sales Summary_working sheet'!M3453,'Delivery Distances'!$B$5:$K$5,'Delivery Distances'!$B$6:$K$20))</f>
        <v>3</v>
      </c>
      <c r="P3453" s="7">
        <f t="shared" si="217"/>
        <v>7</v>
      </c>
    </row>
    <row r="3454" spans="1:16" ht="15.75" customHeight="1" x14ac:dyDescent="0.15">
      <c r="A3454" s="13">
        <v>44002</v>
      </c>
      <c r="B3454" s="19" t="s">
        <v>5354</v>
      </c>
      <c r="C3454" s="7" t="s">
        <v>695</v>
      </c>
      <c r="D3454" s="14">
        <v>3</v>
      </c>
      <c r="E3454" s="14" t="str">
        <f>_xlfn.XLOOKUP(D3454,'Meal Info'!$A$4:$A$19,'Meal Info'!$B$4:$B$19)</f>
        <v>Fruits</v>
      </c>
      <c r="F3454" s="14" t="str">
        <f>_xlfn.XLOOKUP(D3454,'Meal Info'!$A$4:$A$19,'Meal Info'!$C$4:$C$19)</f>
        <v>Pete</v>
      </c>
      <c r="G3454" s="7">
        <v>89.54</v>
      </c>
      <c r="H3454" s="7">
        <f t="shared" si="218"/>
        <v>8.9540000000000006</v>
      </c>
      <c r="I3454" s="7">
        <f t="shared" si="219"/>
        <v>98.494</v>
      </c>
      <c r="J3454" s="7">
        <v>0.31</v>
      </c>
      <c r="K3454" s="7">
        <f t="shared" si="216"/>
        <v>27.757400000000001</v>
      </c>
      <c r="L3454" s="7" t="s">
        <v>26</v>
      </c>
      <c r="M3454" s="7">
        <v>6</v>
      </c>
      <c r="N3454" s="7">
        <f>INDEX('Delivery Distances'!$B$6:$K$20,MATCH('Sales Summary_working sheet'!L3454,'Delivery Distances'!$A$6:$A$20,0),MATCH('Sales Summary_working sheet'!M3454,'Delivery Distances'!$B$5:$K$5,0))</f>
        <v>14</v>
      </c>
      <c r="O3454" s="7" cm="1">
        <f t="array" ref="O3454">_xlfn.XLOOKUP(L3454,'Delivery Distances'!$A$6:$A$20,_xlfn.XLOOKUP('Sales Summary_working sheet'!M3454,'Delivery Distances'!$B$5:$K$5,'Delivery Distances'!$B$6:$K$20))</f>
        <v>14</v>
      </c>
      <c r="P3454" s="7">
        <f t="shared" si="217"/>
        <v>14</v>
      </c>
    </row>
    <row r="3455" spans="1:16" ht="15.75" customHeight="1" x14ac:dyDescent="0.15">
      <c r="A3455" s="13">
        <v>44002</v>
      </c>
      <c r="B3455" s="19" t="s">
        <v>5354</v>
      </c>
      <c r="C3455" s="7" t="s">
        <v>807</v>
      </c>
      <c r="D3455" s="14">
        <v>14</v>
      </c>
      <c r="E3455" s="14" t="str">
        <f>_xlfn.XLOOKUP(D3455,'Meal Info'!$A$4:$A$19,'Meal Info'!$B$4:$B$19)</f>
        <v>Red meat</v>
      </c>
      <c r="F3455" s="14" t="str">
        <f>_xlfn.XLOOKUP(D3455,'Meal Info'!$A$4:$A$19,'Meal Info'!$C$4:$C$19)</f>
        <v>Pete</v>
      </c>
      <c r="G3455" s="7">
        <v>14.72</v>
      </c>
      <c r="H3455" s="7">
        <f t="shared" si="218"/>
        <v>1.4720000000000002</v>
      </c>
      <c r="I3455" s="7">
        <f t="shared" si="219"/>
        <v>16.192</v>
      </c>
      <c r="J3455" s="7">
        <v>0.1</v>
      </c>
      <c r="K3455" s="7">
        <f t="shared" si="216"/>
        <v>1.4720000000000002</v>
      </c>
      <c r="L3455" s="7" t="s">
        <v>26</v>
      </c>
      <c r="M3455" s="7">
        <v>6</v>
      </c>
      <c r="N3455" s="7">
        <f>INDEX('Delivery Distances'!$B$6:$K$20,MATCH('Sales Summary_working sheet'!L3455,'Delivery Distances'!$A$6:$A$20,0),MATCH('Sales Summary_working sheet'!M3455,'Delivery Distances'!$B$5:$K$5,0))</f>
        <v>14</v>
      </c>
      <c r="O3455" s="7" cm="1">
        <f t="array" ref="O3455">_xlfn.XLOOKUP(L3455,'Delivery Distances'!$A$6:$A$20,_xlfn.XLOOKUP('Sales Summary_working sheet'!M3455,'Delivery Distances'!$B$5:$K$5,'Delivery Distances'!$B$6:$K$20))</f>
        <v>14</v>
      </c>
      <c r="P3455" s="7">
        <f t="shared" si="217"/>
        <v>14</v>
      </c>
    </row>
    <row r="3456" spans="1:16" ht="15.75" customHeight="1" x14ac:dyDescent="0.15">
      <c r="A3456" s="13">
        <v>44002</v>
      </c>
      <c r="B3456" s="19" t="s">
        <v>5354</v>
      </c>
      <c r="C3456" s="7" t="s">
        <v>5050</v>
      </c>
      <c r="D3456" s="14">
        <v>13</v>
      </c>
      <c r="E3456" s="14" t="str">
        <f>_xlfn.XLOOKUP(D3456,'Meal Info'!$A$4:$A$19,'Meal Info'!$B$4:$B$19)</f>
        <v>Breakfast</v>
      </c>
      <c r="F3456" s="14" t="str">
        <f>_xlfn.XLOOKUP(D3456,'Meal Info'!$A$4:$A$19,'Meal Info'!$C$4:$C$19)</f>
        <v>Pete</v>
      </c>
      <c r="G3456" s="7">
        <v>80.05</v>
      </c>
      <c r="H3456" s="7">
        <f t="shared" si="218"/>
        <v>8.0050000000000008</v>
      </c>
      <c r="I3456" s="7">
        <f t="shared" si="219"/>
        <v>88.054999999999993</v>
      </c>
      <c r="J3456" s="7">
        <v>0.05</v>
      </c>
      <c r="K3456" s="7">
        <f t="shared" si="216"/>
        <v>4.0025000000000004</v>
      </c>
      <c r="L3456" s="7" t="s">
        <v>5082</v>
      </c>
      <c r="M3456" s="7">
        <v>8</v>
      </c>
      <c r="N3456" s="7">
        <f>INDEX('Delivery Distances'!$B$6:$K$20,MATCH('Sales Summary_working sheet'!L3456,'Delivery Distances'!$A$6:$A$20,0),MATCH('Sales Summary_working sheet'!M3456,'Delivery Distances'!$B$5:$K$5,0))</f>
        <v>1</v>
      </c>
      <c r="O3456" s="7" cm="1">
        <f t="array" ref="O3456">_xlfn.XLOOKUP(L3456,'Delivery Distances'!$A$6:$A$20,_xlfn.XLOOKUP('Sales Summary_working sheet'!M3456,'Delivery Distances'!$B$5:$K$5,'Delivery Distances'!$B$6:$K$20))</f>
        <v>1</v>
      </c>
      <c r="P3456" s="7">
        <f t="shared" si="217"/>
        <v>3</v>
      </c>
    </row>
    <row r="3457" spans="1:16" ht="15.75" customHeight="1" x14ac:dyDescent="0.15">
      <c r="A3457" s="13">
        <v>44002</v>
      </c>
      <c r="B3457" s="19" t="s">
        <v>5354</v>
      </c>
      <c r="C3457" s="7" t="s">
        <v>4775</v>
      </c>
      <c r="D3457" s="14">
        <v>14</v>
      </c>
      <c r="E3457" s="14" t="str">
        <f>_xlfn.XLOOKUP(D3457,'Meal Info'!$A$4:$A$19,'Meal Info'!$B$4:$B$19)</f>
        <v>Red meat</v>
      </c>
      <c r="F3457" s="14" t="str">
        <f>_xlfn.XLOOKUP(D3457,'Meal Info'!$A$4:$A$19,'Meal Info'!$C$4:$C$19)</f>
        <v>Pete</v>
      </c>
      <c r="G3457" s="7">
        <v>29.55</v>
      </c>
      <c r="H3457" s="7">
        <f t="shared" si="218"/>
        <v>2.9550000000000001</v>
      </c>
      <c r="I3457" s="7">
        <f t="shared" si="219"/>
        <v>32.505000000000003</v>
      </c>
      <c r="J3457" s="7">
        <v>0.09</v>
      </c>
      <c r="K3457" s="7">
        <f t="shared" si="216"/>
        <v>2.6595</v>
      </c>
      <c r="L3457" s="7" t="s">
        <v>31</v>
      </c>
      <c r="M3457" s="7">
        <v>5</v>
      </c>
      <c r="N3457" s="7">
        <f>INDEX('Delivery Distances'!$B$6:$K$20,MATCH('Sales Summary_working sheet'!L3457,'Delivery Distances'!$A$6:$A$20,0),MATCH('Sales Summary_working sheet'!M3457,'Delivery Distances'!$B$5:$K$5,0))</f>
        <v>3</v>
      </c>
      <c r="O3457" s="7" cm="1">
        <f t="array" ref="O3457">_xlfn.XLOOKUP(L3457,'Delivery Distances'!$A$6:$A$20,_xlfn.XLOOKUP('Sales Summary_working sheet'!M3457,'Delivery Distances'!$B$5:$K$5,'Delivery Distances'!$B$6:$K$20))</f>
        <v>3</v>
      </c>
      <c r="P3457" s="7">
        <f t="shared" si="217"/>
        <v>7</v>
      </c>
    </row>
    <row r="3458" spans="1:16" ht="15.75" customHeight="1" x14ac:dyDescent="0.15">
      <c r="A3458" s="13">
        <v>44002</v>
      </c>
      <c r="B3458" s="19" t="s">
        <v>5354</v>
      </c>
      <c r="C3458" s="7" t="s">
        <v>1983</v>
      </c>
      <c r="D3458" s="14">
        <v>3</v>
      </c>
      <c r="E3458" s="14" t="str">
        <f>_xlfn.XLOOKUP(D3458,'Meal Info'!$A$4:$A$19,'Meal Info'!$B$4:$B$19)</f>
        <v>Fruits</v>
      </c>
      <c r="F3458" s="14" t="str">
        <f>_xlfn.XLOOKUP(D3458,'Meal Info'!$A$4:$A$19,'Meal Info'!$C$4:$C$19)</f>
        <v>Pete</v>
      </c>
      <c r="G3458" s="7">
        <v>0.57999999999999996</v>
      </c>
      <c r="H3458" s="7">
        <f t="shared" si="218"/>
        <v>5.7999999999999996E-2</v>
      </c>
      <c r="I3458" s="7">
        <f t="shared" si="219"/>
        <v>0.6379999999999999</v>
      </c>
      <c r="J3458" s="7">
        <v>0.38</v>
      </c>
      <c r="K3458" s="7">
        <f t="shared" si="216"/>
        <v>0.22039999999999998</v>
      </c>
      <c r="L3458" s="7" t="s">
        <v>5082</v>
      </c>
      <c r="M3458" s="7">
        <v>7</v>
      </c>
      <c r="N3458" s="7">
        <f>INDEX('Delivery Distances'!$B$6:$K$20,MATCH('Sales Summary_working sheet'!L3458,'Delivery Distances'!$A$6:$A$20,0),MATCH('Sales Summary_working sheet'!M3458,'Delivery Distances'!$B$5:$K$5,0))</f>
        <v>1</v>
      </c>
      <c r="O3458" s="7" cm="1">
        <f t="array" ref="O3458">_xlfn.XLOOKUP(L3458,'Delivery Distances'!$A$6:$A$20,_xlfn.XLOOKUP('Sales Summary_working sheet'!M3458,'Delivery Distances'!$B$5:$K$5,'Delivery Distances'!$B$6:$K$20))</f>
        <v>1</v>
      </c>
      <c r="P3458" s="7">
        <f t="shared" si="217"/>
        <v>3</v>
      </c>
    </row>
    <row r="3459" spans="1:16" ht="15.75" customHeight="1" x14ac:dyDescent="0.15">
      <c r="A3459" s="13">
        <v>44002</v>
      </c>
      <c r="B3459" s="19" t="s">
        <v>5355</v>
      </c>
      <c r="C3459" s="7" t="s">
        <v>4742</v>
      </c>
      <c r="D3459" s="14">
        <v>13</v>
      </c>
      <c r="E3459" s="14" t="str">
        <f>_xlfn.XLOOKUP(D3459,'Meal Info'!$A$4:$A$19,'Meal Info'!$B$4:$B$19)</f>
        <v>Breakfast</v>
      </c>
      <c r="F3459" s="14" t="str">
        <f>_xlfn.XLOOKUP(D3459,'Meal Info'!$A$4:$A$19,'Meal Info'!$C$4:$C$19)</f>
        <v>Pete</v>
      </c>
      <c r="G3459" s="7">
        <v>71.62</v>
      </c>
      <c r="H3459" s="7">
        <f t="shared" si="218"/>
        <v>7.1620000000000008</v>
      </c>
      <c r="I3459" s="7">
        <f t="shared" si="219"/>
        <v>78.782000000000011</v>
      </c>
      <c r="J3459" s="7">
        <v>0.33</v>
      </c>
      <c r="K3459" s="7">
        <f t="shared" si="216"/>
        <v>23.634600000000002</v>
      </c>
      <c r="L3459" s="7" t="s">
        <v>5082</v>
      </c>
      <c r="M3459" s="7">
        <v>6</v>
      </c>
      <c r="N3459" s="7">
        <f>INDEX('Delivery Distances'!$B$6:$K$20,MATCH('Sales Summary_working sheet'!L3459,'Delivery Distances'!$A$6:$A$20,0),MATCH('Sales Summary_working sheet'!M3459,'Delivery Distances'!$B$5:$K$5,0))</f>
        <v>1</v>
      </c>
      <c r="O3459" s="7" cm="1">
        <f t="array" ref="O3459">_xlfn.XLOOKUP(L3459,'Delivery Distances'!$A$6:$A$20,_xlfn.XLOOKUP('Sales Summary_working sheet'!M3459,'Delivery Distances'!$B$5:$K$5,'Delivery Distances'!$B$6:$K$20))</f>
        <v>1</v>
      </c>
      <c r="P3459" s="7">
        <f t="shared" si="217"/>
        <v>3</v>
      </c>
    </row>
    <row r="3460" spans="1:16" ht="15.75" customHeight="1" x14ac:dyDescent="0.15">
      <c r="A3460" s="13">
        <v>44002</v>
      </c>
      <c r="B3460" s="19" t="s">
        <v>5355</v>
      </c>
      <c r="C3460" s="7" t="s">
        <v>1438</v>
      </c>
      <c r="D3460" s="14">
        <v>13</v>
      </c>
      <c r="E3460" s="14" t="str">
        <f>_xlfn.XLOOKUP(D3460,'Meal Info'!$A$4:$A$19,'Meal Info'!$B$4:$B$19)</f>
        <v>Breakfast</v>
      </c>
      <c r="F3460" s="14" t="str">
        <f>_xlfn.XLOOKUP(D3460,'Meal Info'!$A$4:$A$19,'Meal Info'!$C$4:$C$19)</f>
        <v>Pete</v>
      </c>
      <c r="G3460" s="7">
        <v>45.18</v>
      </c>
      <c r="H3460" s="7">
        <f t="shared" si="218"/>
        <v>4.5179999999999998</v>
      </c>
      <c r="I3460" s="7">
        <f t="shared" si="219"/>
        <v>49.698</v>
      </c>
      <c r="J3460" s="7">
        <v>0.11</v>
      </c>
      <c r="K3460" s="7">
        <f t="shared" si="216"/>
        <v>4.9698000000000002</v>
      </c>
      <c r="L3460" s="7" t="s">
        <v>5082</v>
      </c>
      <c r="M3460" s="7">
        <v>3</v>
      </c>
      <c r="N3460" s="7">
        <f>INDEX('Delivery Distances'!$B$6:$K$20,MATCH('Sales Summary_working sheet'!L3460,'Delivery Distances'!$A$6:$A$20,0),MATCH('Sales Summary_working sheet'!M3460,'Delivery Distances'!$B$5:$K$5,0))</f>
        <v>3</v>
      </c>
      <c r="O3460" s="7" cm="1">
        <f t="array" ref="O3460">_xlfn.XLOOKUP(L3460,'Delivery Distances'!$A$6:$A$20,_xlfn.XLOOKUP('Sales Summary_working sheet'!M3460,'Delivery Distances'!$B$5:$K$5,'Delivery Distances'!$B$6:$K$20))</f>
        <v>3</v>
      </c>
      <c r="P3460" s="7">
        <f t="shared" si="217"/>
        <v>7</v>
      </c>
    </row>
    <row r="3461" spans="1:16" ht="15.75" customHeight="1" x14ac:dyDescent="0.15">
      <c r="A3461" s="13">
        <v>44002</v>
      </c>
      <c r="B3461" s="19" t="s">
        <v>5355</v>
      </c>
      <c r="C3461" s="7" t="s">
        <v>4276</v>
      </c>
      <c r="D3461" s="14">
        <v>1</v>
      </c>
      <c r="E3461" s="14" t="str">
        <f>_xlfn.XLOOKUP(D3461,'Meal Info'!$A$4:$A$19,'Meal Info'!$B$4:$B$19)</f>
        <v>Salad</v>
      </c>
      <c r="F3461" s="14" t="str">
        <f>_xlfn.XLOOKUP(D3461,'Meal Info'!$A$4:$A$19,'Meal Info'!$C$4:$C$19)</f>
        <v>Pete</v>
      </c>
      <c r="G3461" s="7">
        <v>43.71</v>
      </c>
      <c r="H3461" s="7">
        <f t="shared" si="218"/>
        <v>4.3710000000000004</v>
      </c>
      <c r="I3461" s="7">
        <f t="shared" si="219"/>
        <v>48.081000000000003</v>
      </c>
      <c r="J3461" s="7">
        <v>0.35</v>
      </c>
      <c r="K3461" s="7">
        <f t="shared" ref="K3461:K3524" si="220">J3461*G3461</f>
        <v>15.298499999999999</v>
      </c>
      <c r="L3461" s="7" t="s">
        <v>5075</v>
      </c>
      <c r="M3461" s="7">
        <v>1</v>
      </c>
      <c r="N3461" s="7">
        <f>INDEX('Delivery Distances'!$B$6:$K$20,MATCH('Sales Summary_working sheet'!L3461,'Delivery Distances'!$A$6:$A$20,0),MATCH('Sales Summary_working sheet'!M3461,'Delivery Distances'!$B$5:$K$5,0))</f>
        <v>3</v>
      </c>
      <c r="O3461" s="7" cm="1">
        <f t="array" ref="O3461">_xlfn.XLOOKUP(L3461,'Delivery Distances'!$A$6:$A$20,_xlfn.XLOOKUP('Sales Summary_working sheet'!M3461,'Delivery Distances'!$B$5:$K$5,'Delivery Distances'!$B$6:$K$20))</f>
        <v>3</v>
      </c>
      <c r="P3461" s="7">
        <f t="shared" ref="P3461:P3524" si="221">IF(O3461&lt;=2, O3461*3, IF(O3461&lt;=6, 3*2 + (O3461-2)*1, 3*2 + 4*1 + (O3461-6)*0.5))</f>
        <v>7</v>
      </c>
    </row>
    <row r="3462" spans="1:16" ht="15.75" customHeight="1" x14ac:dyDescent="0.15">
      <c r="A3462" s="13">
        <v>44002</v>
      </c>
      <c r="B3462" s="19" t="s">
        <v>5355</v>
      </c>
      <c r="C3462" s="7" t="s">
        <v>1626</v>
      </c>
      <c r="D3462" s="14">
        <v>13</v>
      </c>
      <c r="E3462" s="14" t="str">
        <f>_xlfn.XLOOKUP(D3462,'Meal Info'!$A$4:$A$19,'Meal Info'!$B$4:$B$19)</f>
        <v>Breakfast</v>
      </c>
      <c r="F3462" s="14" t="str">
        <f>_xlfn.XLOOKUP(D3462,'Meal Info'!$A$4:$A$19,'Meal Info'!$C$4:$C$19)</f>
        <v>Pete</v>
      </c>
      <c r="G3462" s="7">
        <v>15.2</v>
      </c>
      <c r="H3462" s="7">
        <f t="shared" si="218"/>
        <v>1.52</v>
      </c>
      <c r="I3462" s="7">
        <f t="shared" si="219"/>
        <v>16.72</v>
      </c>
      <c r="J3462" s="7">
        <v>0.25</v>
      </c>
      <c r="K3462" s="7">
        <f t="shared" si="220"/>
        <v>3.8</v>
      </c>
      <c r="L3462" s="7" t="s">
        <v>5082</v>
      </c>
      <c r="M3462" s="7">
        <v>2</v>
      </c>
      <c r="N3462" s="7">
        <f>INDEX('Delivery Distances'!$B$6:$K$20,MATCH('Sales Summary_working sheet'!L3462,'Delivery Distances'!$A$6:$A$20,0),MATCH('Sales Summary_working sheet'!M3462,'Delivery Distances'!$B$5:$K$5,0))</f>
        <v>3</v>
      </c>
      <c r="O3462" s="7" cm="1">
        <f t="array" ref="O3462">_xlfn.XLOOKUP(L3462,'Delivery Distances'!$A$6:$A$20,_xlfn.XLOOKUP('Sales Summary_working sheet'!M3462,'Delivery Distances'!$B$5:$K$5,'Delivery Distances'!$B$6:$K$20))</f>
        <v>3</v>
      </c>
      <c r="P3462" s="7">
        <f t="shared" si="221"/>
        <v>7</v>
      </c>
    </row>
    <row r="3463" spans="1:16" ht="15.75" customHeight="1" x14ac:dyDescent="0.15">
      <c r="A3463" s="13">
        <v>44002</v>
      </c>
      <c r="B3463" s="19" t="s">
        <v>5355</v>
      </c>
      <c r="C3463" s="7" t="s">
        <v>2823</v>
      </c>
      <c r="D3463" s="14">
        <v>1</v>
      </c>
      <c r="E3463" s="14" t="str">
        <f>_xlfn.XLOOKUP(D3463,'Meal Info'!$A$4:$A$19,'Meal Info'!$B$4:$B$19)</f>
        <v>Salad</v>
      </c>
      <c r="F3463" s="14" t="str">
        <f>_xlfn.XLOOKUP(D3463,'Meal Info'!$A$4:$A$19,'Meal Info'!$C$4:$C$19)</f>
        <v>Pete</v>
      </c>
      <c r="G3463" s="7">
        <v>87.42</v>
      </c>
      <c r="H3463" s="7">
        <f t="shared" si="218"/>
        <v>8.7420000000000009</v>
      </c>
      <c r="I3463" s="7">
        <f t="shared" si="219"/>
        <v>96.162000000000006</v>
      </c>
      <c r="J3463" s="7">
        <v>0.02</v>
      </c>
      <c r="K3463" s="7">
        <f t="shared" si="220"/>
        <v>1.7484000000000002</v>
      </c>
      <c r="L3463" s="7" t="s">
        <v>28</v>
      </c>
      <c r="M3463" s="7">
        <v>8</v>
      </c>
      <c r="N3463" s="7">
        <f>INDEX('Delivery Distances'!$B$6:$K$20,MATCH('Sales Summary_working sheet'!L3463,'Delivery Distances'!$A$6:$A$20,0),MATCH('Sales Summary_working sheet'!M3463,'Delivery Distances'!$B$5:$K$5,0))</f>
        <v>17</v>
      </c>
      <c r="O3463" s="7" cm="1">
        <f t="array" ref="O3463">_xlfn.XLOOKUP(L3463,'Delivery Distances'!$A$6:$A$20,_xlfn.XLOOKUP('Sales Summary_working sheet'!M3463,'Delivery Distances'!$B$5:$K$5,'Delivery Distances'!$B$6:$K$20))</f>
        <v>17</v>
      </c>
      <c r="P3463" s="7">
        <f t="shared" si="221"/>
        <v>15.5</v>
      </c>
    </row>
    <row r="3464" spans="1:16" ht="15.75" customHeight="1" x14ac:dyDescent="0.15">
      <c r="A3464" s="13">
        <v>44002</v>
      </c>
      <c r="B3464" s="19" t="s">
        <v>5355</v>
      </c>
      <c r="C3464" s="7" t="s">
        <v>3292</v>
      </c>
      <c r="D3464" s="14">
        <v>3</v>
      </c>
      <c r="E3464" s="14" t="str">
        <f>_xlfn.XLOOKUP(D3464,'Meal Info'!$A$4:$A$19,'Meal Info'!$B$4:$B$19)</f>
        <v>Fruits</v>
      </c>
      <c r="F3464" s="14" t="str">
        <f>_xlfn.XLOOKUP(D3464,'Meal Info'!$A$4:$A$19,'Meal Info'!$C$4:$C$19)</f>
        <v>Pete</v>
      </c>
      <c r="G3464" s="7">
        <v>2.75</v>
      </c>
      <c r="H3464" s="7">
        <f t="shared" si="218"/>
        <v>0.27500000000000002</v>
      </c>
      <c r="I3464" s="7">
        <f t="shared" si="219"/>
        <v>3.0249999999999999</v>
      </c>
      <c r="J3464" s="7">
        <v>0.26</v>
      </c>
      <c r="K3464" s="7">
        <f t="shared" si="220"/>
        <v>0.71500000000000008</v>
      </c>
      <c r="L3464" s="7" t="s">
        <v>5079</v>
      </c>
      <c r="M3464" s="7">
        <v>3</v>
      </c>
      <c r="N3464" s="7">
        <f>INDEX('Delivery Distances'!$B$6:$K$20,MATCH('Sales Summary_working sheet'!L3464,'Delivery Distances'!$A$6:$A$20,0),MATCH('Sales Summary_working sheet'!M3464,'Delivery Distances'!$B$5:$K$5,0))</f>
        <v>4</v>
      </c>
      <c r="O3464" s="7" cm="1">
        <f t="array" ref="O3464">_xlfn.XLOOKUP(L3464,'Delivery Distances'!$A$6:$A$20,_xlfn.XLOOKUP('Sales Summary_working sheet'!M3464,'Delivery Distances'!$B$5:$K$5,'Delivery Distances'!$B$6:$K$20))</f>
        <v>4</v>
      </c>
      <c r="P3464" s="7">
        <f t="shared" si="221"/>
        <v>8</v>
      </c>
    </row>
    <row r="3465" spans="1:16" ht="15.75" customHeight="1" x14ac:dyDescent="0.15">
      <c r="A3465" s="13">
        <v>44002</v>
      </c>
      <c r="B3465" s="19" t="s">
        <v>5355</v>
      </c>
      <c r="C3465" s="7" t="s">
        <v>4258</v>
      </c>
      <c r="D3465" s="14">
        <v>1</v>
      </c>
      <c r="E3465" s="14" t="str">
        <f>_xlfn.XLOOKUP(D3465,'Meal Info'!$A$4:$A$19,'Meal Info'!$B$4:$B$19)</f>
        <v>Salad</v>
      </c>
      <c r="F3465" s="14" t="str">
        <f>_xlfn.XLOOKUP(D3465,'Meal Info'!$A$4:$A$19,'Meal Info'!$C$4:$C$19)</f>
        <v>Pete</v>
      </c>
      <c r="G3465" s="7">
        <v>2.97</v>
      </c>
      <c r="H3465" s="7">
        <f t="shared" si="218"/>
        <v>0.29700000000000004</v>
      </c>
      <c r="I3465" s="7">
        <f t="shared" si="219"/>
        <v>3.2670000000000003</v>
      </c>
      <c r="J3465" s="7">
        <v>0.12</v>
      </c>
      <c r="K3465" s="7">
        <f t="shared" si="220"/>
        <v>0.35639999999999999</v>
      </c>
      <c r="L3465" s="7" t="s">
        <v>5081</v>
      </c>
      <c r="M3465" s="7">
        <v>8</v>
      </c>
      <c r="N3465" s="7">
        <f>INDEX('Delivery Distances'!$B$6:$K$20,MATCH('Sales Summary_working sheet'!L3465,'Delivery Distances'!$A$6:$A$20,0),MATCH('Sales Summary_working sheet'!M3465,'Delivery Distances'!$B$5:$K$5,0))</f>
        <v>2</v>
      </c>
      <c r="O3465" s="7" cm="1">
        <f t="array" ref="O3465">_xlfn.XLOOKUP(L3465,'Delivery Distances'!$A$6:$A$20,_xlfn.XLOOKUP('Sales Summary_working sheet'!M3465,'Delivery Distances'!$B$5:$K$5,'Delivery Distances'!$B$6:$K$20))</f>
        <v>2</v>
      </c>
      <c r="P3465" s="7">
        <f t="shared" si="221"/>
        <v>6</v>
      </c>
    </row>
    <row r="3466" spans="1:16" ht="15.75" customHeight="1" x14ac:dyDescent="0.15">
      <c r="A3466" s="13">
        <v>44002</v>
      </c>
      <c r="B3466" s="19" t="s">
        <v>5355</v>
      </c>
      <c r="C3466" s="7" t="s">
        <v>3211</v>
      </c>
      <c r="D3466" s="14">
        <v>13</v>
      </c>
      <c r="E3466" s="14" t="str">
        <f>_xlfn.XLOOKUP(D3466,'Meal Info'!$A$4:$A$19,'Meal Info'!$B$4:$B$19)</f>
        <v>Breakfast</v>
      </c>
      <c r="F3466" s="14" t="str">
        <f>_xlfn.XLOOKUP(D3466,'Meal Info'!$A$4:$A$19,'Meal Info'!$C$4:$C$19)</f>
        <v>Pete</v>
      </c>
      <c r="G3466" s="7">
        <v>30.79</v>
      </c>
      <c r="H3466" s="7">
        <f t="shared" si="218"/>
        <v>3.0790000000000002</v>
      </c>
      <c r="I3466" s="7">
        <f t="shared" si="219"/>
        <v>33.869</v>
      </c>
      <c r="J3466" s="7">
        <v>0.01</v>
      </c>
      <c r="K3466" s="7">
        <f t="shared" si="220"/>
        <v>0.30790000000000001</v>
      </c>
      <c r="L3466" s="7" t="s">
        <v>5075</v>
      </c>
      <c r="M3466" s="7">
        <v>5</v>
      </c>
      <c r="N3466" s="7">
        <f>INDEX('Delivery Distances'!$B$6:$K$20,MATCH('Sales Summary_working sheet'!L3466,'Delivery Distances'!$A$6:$A$20,0),MATCH('Sales Summary_working sheet'!M3466,'Delivery Distances'!$B$5:$K$5,0))</f>
        <v>2</v>
      </c>
      <c r="O3466" s="7" cm="1">
        <f t="array" ref="O3466">_xlfn.XLOOKUP(L3466,'Delivery Distances'!$A$6:$A$20,_xlfn.XLOOKUP('Sales Summary_working sheet'!M3466,'Delivery Distances'!$B$5:$K$5,'Delivery Distances'!$B$6:$K$20))</f>
        <v>2</v>
      </c>
      <c r="P3466" s="7">
        <f t="shared" si="221"/>
        <v>6</v>
      </c>
    </row>
    <row r="3467" spans="1:16" ht="15.75" customHeight="1" x14ac:dyDescent="0.15">
      <c r="A3467" s="13">
        <v>44002</v>
      </c>
      <c r="B3467" s="19" t="s">
        <v>5355</v>
      </c>
      <c r="C3467" s="7" t="s">
        <v>1784</v>
      </c>
      <c r="D3467" s="14">
        <v>13</v>
      </c>
      <c r="E3467" s="14" t="str">
        <f>_xlfn.XLOOKUP(D3467,'Meal Info'!$A$4:$A$19,'Meal Info'!$B$4:$B$19)</f>
        <v>Breakfast</v>
      </c>
      <c r="F3467" s="14" t="str">
        <f>_xlfn.XLOOKUP(D3467,'Meal Info'!$A$4:$A$19,'Meal Info'!$C$4:$C$19)</f>
        <v>Pete</v>
      </c>
      <c r="G3467" s="7">
        <v>94.07</v>
      </c>
      <c r="H3467" s="7">
        <f t="shared" si="218"/>
        <v>9.407</v>
      </c>
      <c r="I3467" s="7">
        <f t="shared" si="219"/>
        <v>103.47699999999999</v>
      </c>
      <c r="J3467" s="7">
        <v>0.4</v>
      </c>
      <c r="K3467" s="7">
        <f t="shared" si="220"/>
        <v>37.628</v>
      </c>
      <c r="L3467" s="7" t="s">
        <v>27</v>
      </c>
      <c r="M3467" s="7">
        <v>2</v>
      </c>
      <c r="N3467" s="7">
        <f>INDEX('Delivery Distances'!$B$6:$K$20,MATCH('Sales Summary_working sheet'!L3467,'Delivery Distances'!$A$6:$A$20,0),MATCH('Sales Summary_working sheet'!M3467,'Delivery Distances'!$B$5:$K$5,0))</f>
        <v>8</v>
      </c>
      <c r="O3467" s="7" cm="1">
        <f t="array" ref="O3467">_xlfn.XLOOKUP(L3467,'Delivery Distances'!$A$6:$A$20,_xlfn.XLOOKUP('Sales Summary_working sheet'!M3467,'Delivery Distances'!$B$5:$K$5,'Delivery Distances'!$B$6:$K$20))</f>
        <v>8</v>
      </c>
      <c r="P3467" s="7">
        <f t="shared" si="221"/>
        <v>11</v>
      </c>
    </row>
    <row r="3468" spans="1:16" ht="15.75" customHeight="1" x14ac:dyDescent="0.15">
      <c r="A3468" s="13">
        <v>44002</v>
      </c>
      <c r="B3468" s="19" t="s">
        <v>5355</v>
      </c>
      <c r="C3468" s="7" t="s">
        <v>1989</v>
      </c>
      <c r="D3468" s="14">
        <v>14</v>
      </c>
      <c r="E3468" s="14" t="str">
        <f>_xlfn.XLOOKUP(D3468,'Meal Info'!$A$4:$A$19,'Meal Info'!$B$4:$B$19)</f>
        <v>Red meat</v>
      </c>
      <c r="F3468" s="14" t="str">
        <f>_xlfn.XLOOKUP(D3468,'Meal Info'!$A$4:$A$19,'Meal Info'!$C$4:$C$19)</f>
        <v>Pete</v>
      </c>
      <c r="G3468" s="7">
        <v>31.18</v>
      </c>
      <c r="H3468" s="7">
        <f t="shared" si="218"/>
        <v>3.1180000000000003</v>
      </c>
      <c r="I3468" s="7">
        <f t="shared" si="219"/>
        <v>34.298000000000002</v>
      </c>
      <c r="J3468" s="7">
        <v>0.04</v>
      </c>
      <c r="K3468" s="7">
        <f t="shared" si="220"/>
        <v>1.2472000000000001</v>
      </c>
      <c r="L3468" s="7" t="s">
        <v>29</v>
      </c>
      <c r="M3468" s="7">
        <v>10</v>
      </c>
      <c r="N3468" s="7">
        <f>INDEX('Delivery Distances'!$B$6:$K$20,MATCH('Sales Summary_working sheet'!L3468,'Delivery Distances'!$A$6:$A$20,0),MATCH('Sales Summary_working sheet'!M3468,'Delivery Distances'!$B$5:$K$5,0))</f>
        <v>15</v>
      </c>
      <c r="O3468" s="7" cm="1">
        <f t="array" ref="O3468">_xlfn.XLOOKUP(L3468,'Delivery Distances'!$A$6:$A$20,_xlfn.XLOOKUP('Sales Summary_working sheet'!M3468,'Delivery Distances'!$B$5:$K$5,'Delivery Distances'!$B$6:$K$20))</f>
        <v>15</v>
      </c>
      <c r="P3468" s="7">
        <f t="shared" si="221"/>
        <v>14.5</v>
      </c>
    </row>
    <row r="3469" spans="1:16" ht="15.75" customHeight="1" x14ac:dyDescent="0.15">
      <c r="A3469" s="13">
        <v>44002</v>
      </c>
      <c r="B3469" s="19" t="s">
        <v>5355</v>
      </c>
      <c r="C3469" s="7" t="s">
        <v>1065</v>
      </c>
      <c r="D3469" s="14">
        <v>1</v>
      </c>
      <c r="E3469" s="14" t="str">
        <f>_xlfn.XLOOKUP(D3469,'Meal Info'!$A$4:$A$19,'Meal Info'!$B$4:$B$19)</f>
        <v>Salad</v>
      </c>
      <c r="F3469" s="14" t="str">
        <f>_xlfn.XLOOKUP(D3469,'Meal Info'!$A$4:$A$19,'Meal Info'!$C$4:$C$19)</f>
        <v>Pete</v>
      </c>
      <c r="G3469" s="7">
        <v>0.31</v>
      </c>
      <c r="H3469" s="7">
        <f t="shared" si="218"/>
        <v>3.1E-2</v>
      </c>
      <c r="I3469" s="7">
        <f t="shared" si="219"/>
        <v>0.34099999999999997</v>
      </c>
      <c r="J3469" s="7">
        <v>0.28999999999999998</v>
      </c>
      <c r="K3469" s="7">
        <f t="shared" si="220"/>
        <v>8.9899999999999994E-2</v>
      </c>
      <c r="L3469" s="7" t="s">
        <v>5075</v>
      </c>
      <c r="M3469" s="7">
        <v>10</v>
      </c>
      <c r="N3469" s="7">
        <f>INDEX('Delivery Distances'!$B$6:$K$20,MATCH('Sales Summary_working sheet'!L3469,'Delivery Distances'!$A$6:$A$20,0),MATCH('Sales Summary_working sheet'!M3469,'Delivery Distances'!$B$5:$K$5,0))</f>
        <v>14</v>
      </c>
      <c r="O3469" s="7" cm="1">
        <f t="array" ref="O3469">_xlfn.XLOOKUP(L3469,'Delivery Distances'!$A$6:$A$20,_xlfn.XLOOKUP('Sales Summary_working sheet'!M3469,'Delivery Distances'!$B$5:$K$5,'Delivery Distances'!$B$6:$K$20))</f>
        <v>14</v>
      </c>
      <c r="P3469" s="7">
        <f t="shared" si="221"/>
        <v>14</v>
      </c>
    </row>
    <row r="3470" spans="1:16" ht="15.75" customHeight="1" x14ac:dyDescent="0.15">
      <c r="A3470" s="13">
        <v>44002</v>
      </c>
      <c r="B3470" s="19" t="s">
        <v>5355</v>
      </c>
      <c r="C3470" s="7" t="s">
        <v>3726</v>
      </c>
      <c r="D3470" s="14">
        <v>14</v>
      </c>
      <c r="E3470" s="14" t="str">
        <f>_xlfn.XLOOKUP(D3470,'Meal Info'!$A$4:$A$19,'Meal Info'!$B$4:$B$19)</f>
        <v>Red meat</v>
      </c>
      <c r="F3470" s="14" t="str">
        <f>_xlfn.XLOOKUP(D3470,'Meal Info'!$A$4:$A$19,'Meal Info'!$C$4:$C$19)</f>
        <v>Pete</v>
      </c>
      <c r="G3470" s="7">
        <v>42.02</v>
      </c>
      <c r="H3470" s="7">
        <f t="shared" si="218"/>
        <v>4.2020000000000008</v>
      </c>
      <c r="I3470" s="7">
        <f t="shared" si="219"/>
        <v>46.222000000000001</v>
      </c>
      <c r="J3470" s="7">
        <v>0.36</v>
      </c>
      <c r="K3470" s="7">
        <f t="shared" si="220"/>
        <v>15.1272</v>
      </c>
      <c r="L3470" s="7" t="s">
        <v>5079</v>
      </c>
      <c r="M3470" s="7">
        <v>8</v>
      </c>
      <c r="N3470" s="7">
        <f>INDEX('Delivery Distances'!$B$6:$K$20,MATCH('Sales Summary_working sheet'!L3470,'Delivery Distances'!$A$6:$A$20,0),MATCH('Sales Summary_working sheet'!M3470,'Delivery Distances'!$B$5:$K$5,0))</f>
        <v>5</v>
      </c>
      <c r="O3470" s="7" cm="1">
        <f t="array" ref="O3470">_xlfn.XLOOKUP(L3470,'Delivery Distances'!$A$6:$A$20,_xlfn.XLOOKUP('Sales Summary_working sheet'!M3470,'Delivery Distances'!$B$5:$K$5,'Delivery Distances'!$B$6:$K$20))</f>
        <v>5</v>
      </c>
      <c r="P3470" s="7">
        <f t="shared" si="221"/>
        <v>9</v>
      </c>
    </row>
    <row r="3471" spans="1:16" ht="15.75" customHeight="1" x14ac:dyDescent="0.15">
      <c r="A3471" s="13">
        <v>44002</v>
      </c>
      <c r="B3471" s="19" t="s">
        <v>5355</v>
      </c>
      <c r="C3471" s="7" t="s">
        <v>4549</v>
      </c>
      <c r="D3471" s="14">
        <v>14</v>
      </c>
      <c r="E3471" s="14" t="str">
        <f>_xlfn.XLOOKUP(D3471,'Meal Info'!$A$4:$A$19,'Meal Info'!$B$4:$B$19)</f>
        <v>Red meat</v>
      </c>
      <c r="F3471" s="14" t="str">
        <f>_xlfn.XLOOKUP(D3471,'Meal Info'!$A$4:$A$19,'Meal Info'!$C$4:$C$19)</f>
        <v>Pete</v>
      </c>
      <c r="G3471" s="7">
        <v>0.02</v>
      </c>
      <c r="H3471" s="7">
        <f t="shared" si="218"/>
        <v>2E-3</v>
      </c>
      <c r="I3471" s="7">
        <f t="shared" si="219"/>
        <v>2.1999999999999999E-2</v>
      </c>
      <c r="J3471" s="7">
        <v>0.01</v>
      </c>
      <c r="K3471" s="7">
        <f t="shared" si="220"/>
        <v>2.0000000000000001E-4</v>
      </c>
      <c r="L3471" s="7" t="s">
        <v>5075</v>
      </c>
      <c r="M3471" s="7">
        <v>3</v>
      </c>
      <c r="N3471" s="7">
        <f>INDEX('Delivery Distances'!$B$6:$K$20,MATCH('Sales Summary_working sheet'!L3471,'Delivery Distances'!$A$6:$A$20,0),MATCH('Sales Summary_working sheet'!M3471,'Delivery Distances'!$B$5:$K$5,0))</f>
        <v>15</v>
      </c>
      <c r="O3471" s="7" cm="1">
        <f t="array" ref="O3471">_xlfn.XLOOKUP(L3471,'Delivery Distances'!$A$6:$A$20,_xlfn.XLOOKUP('Sales Summary_working sheet'!M3471,'Delivery Distances'!$B$5:$K$5,'Delivery Distances'!$B$6:$K$20))</f>
        <v>15</v>
      </c>
      <c r="P3471" s="7">
        <f t="shared" si="221"/>
        <v>14.5</v>
      </c>
    </row>
    <row r="3472" spans="1:16" ht="15.75" customHeight="1" x14ac:dyDescent="0.15">
      <c r="A3472" s="13">
        <v>44002</v>
      </c>
      <c r="B3472" s="19" t="s">
        <v>5355</v>
      </c>
      <c r="C3472" s="7" t="s">
        <v>3890</v>
      </c>
      <c r="D3472" s="14">
        <v>13</v>
      </c>
      <c r="E3472" s="14" t="str">
        <f>_xlfn.XLOOKUP(D3472,'Meal Info'!$A$4:$A$19,'Meal Info'!$B$4:$B$19)</f>
        <v>Breakfast</v>
      </c>
      <c r="F3472" s="14" t="str">
        <f>_xlfn.XLOOKUP(D3472,'Meal Info'!$A$4:$A$19,'Meal Info'!$C$4:$C$19)</f>
        <v>Pete</v>
      </c>
      <c r="G3472" s="7">
        <v>50.96</v>
      </c>
      <c r="H3472" s="7">
        <f t="shared" si="218"/>
        <v>5.0960000000000001</v>
      </c>
      <c r="I3472" s="7">
        <f t="shared" si="219"/>
        <v>56.055999999999997</v>
      </c>
      <c r="J3472" s="7">
        <v>0.11</v>
      </c>
      <c r="K3472" s="7">
        <f t="shared" si="220"/>
        <v>5.6055999999999999</v>
      </c>
      <c r="L3472" s="7" t="s">
        <v>5077</v>
      </c>
      <c r="M3472" s="7">
        <v>3</v>
      </c>
      <c r="N3472" s="7">
        <f>INDEX('Delivery Distances'!$B$6:$K$20,MATCH('Sales Summary_working sheet'!L3472,'Delivery Distances'!$A$6:$A$20,0),MATCH('Sales Summary_working sheet'!M3472,'Delivery Distances'!$B$5:$K$5,0))</f>
        <v>2</v>
      </c>
      <c r="O3472" s="7" cm="1">
        <f t="array" ref="O3472">_xlfn.XLOOKUP(L3472,'Delivery Distances'!$A$6:$A$20,_xlfn.XLOOKUP('Sales Summary_working sheet'!M3472,'Delivery Distances'!$B$5:$K$5,'Delivery Distances'!$B$6:$K$20))</f>
        <v>2</v>
      </c>
      <c r="P3472" s="7">
        <f t="shared" si="221"/>
        <v>6</v>
      </c>
    </row>
    <row r="3473" spans="1:16" ht="15.75" customHeight="1" x14ac:dyDescent="0.15">
      <c r="A3473" s="13">
        <v>44002</v>
      </c>
      <c r="B3473" s="19" t="s">
        <v>5356</v>
      </c>
      <c r="C3473" s="7" t="s">
        <v>4113</v>
      </c>
      <c r="D3473" s="14">
        <v>1</v>
      </c>
      <c r="E3473" s="14" t="str">
        <f>_xlfn.XLOOKUP(D3473,'Meal Info'!$A$4:$A$19,'Meal Info'!$B$4:$B$19)</f>
        <v>Salad</v>
      </c>
      <c r="F3473" s="14" t="str">
        <f>_xlfn.XLOOKUP(D3473,'Meal Info'!$A$4:$A$19,'Meal Info'!$C$4:$C$19)</f>
        <v>Pete</v>
      </c>
      <c r="G3473" s="7">
        <v>99.5</v>
      </c>
      <c r="H3473" s="7">
        <f t="shared" si="218"/>
        <v>9.9500000000000011</v>
      </c>
      <c r="I3473" s="7">
        <f t="shared" si="219"/>
        <v>109.45</v>
      </c>
      <c r="J3473" s="7">
        <v>0.11</v>
      </c>
      <c r="K3473" s="7">
        <f t="shared" si="220"/>
        <v>10.945</v>
      </c>
      <c r="L3473" s="7" t="s">
        <v>5080</v>
      </c>
      <c r="M3473" s="7">
        <v>5</v>
      </c>
      <c r="N3473" s="7">
        <f>INDEX('Delivery Distances'!$B$6:$K$20,MATCH('Sales Summary_working sheet'!L3473,'Delivery Distances'!$A$6:$A$20,0),MATCH('Sales Summary_working sheet'!M3473,'Delivery Distances'!$B$5:$K$5,0))</f>
        <v>5</v>
      </c>
      <c r="O3473" s="7" cm="1">
        <f t="array" ref="O3473">_xlfn.XLOOKUP(L3473,'Delivery Distances'!$A$6:$A$20,_xlfn.XLOOKUP('Sales Summary_working sheet'!M3473,'Delivery Distances'!$B$5:$K$5,'Delivery Distances'!$B$6:$K$20))</f>
        <v>5</v>
      </c>
      <c r="P3473" s="7">
        <f t="shared" si="221"/>
        <v>9</v>
      </c>
    </row>
    <row r="3474" spans="1:16" ht="15.75" customHeight="1" x14ac:dyDescent="0.15">
      <c r="A3474" s="13">
        <v>44002</v>
      </c>
      <c r="B3474" s="19" t="s">
        <v>5356</v>
      </c>
      <c r="C3474" s="7" t="s">
        <v>3075</v>
      </c>
      <c r="D3474" s="14">
        <v>1</v>
      </c>
      <c r="E3474" s="14" t="str">
        <f>_xlfn.XLOOKUP(D3474,'Meal Info'!$A$4:$A$19,'Meal Info'!$B$4:$B$19)</f>
        <v>Salad</v>
      </c>
      <c r="F3474" s="14" t="str">
        <f>_xlfn.XLOOKUP(D3474,'Meal Info'!$A$4:$A$19,'Meal Info'!$C$4:$C$19)</f>
        <v>Pete</v>
      </c>
      <c r="G3474" s="7">
        <v>10.06</v>
      </c>
      <c r="H3474" s="7">
        <f t="shared" si="218"/>
        <v>1.006</v>
      </c>
      <c r="I3474" s="7">
        <f t="shared" si="219"/>
        <v>11.066000000000001</v>
      </c>
      <c r="J3474" s="7">
        <v>0.06</v>
      </c>
      <c r="K3474" s="7">
        <f t="shared" si="220"/>
        <v>0.60360000000000003</v>
      </c>
      <c r="L3474" s="7" t="s">
        <v>30</v>
      </c>
      <c r="M3474" s="7">
        <v>10</v>
      </c>
      <c r="N3474" s="7">
        <f>INDEX('Delivery Distances'!$B$6:$K$20,MATCH('Sales Summary_working sheet'!L3474,'Delivery Distances'!$A$6:$A$20,0),MATCH('Sales Summary_working sheet'!M3474,'Delivery Distances'!$B$5:$K$5,0))</f>
        <v>15</v>
      </c>
      <c r="O3474" s="7" cm="1">
        <f t="array" ref="O3474">_xlfn.XLOOKUP(L3474,'Delivery Distances'!$A$6:$A$20,_xlfn.XLOOKUP('Sales Summary_working sheet'!M3474,'Delivery Distances'!$B$5:$K$5,'Delivery Distances'!$B$6:$K$20))</f>
        <v>15</v>
      </c>
      <c r="P3474" s="7">
        <f t="shared" si="221"/>
        <v>14.5</v>
      </c>
    </row>
    <row r="3475" spans="1:16" ht="15.75" customHeight="1" x14ac:dyDescent="0.15">
      <c r="A3475" s="13">
        <v>44002</v>
      </c>
      <c r="B3475" s="19" t="s">
        <v>5356</v>
      </c>
      <c r="C3475" s="7" t="s">
        <v>4148</v>
      </c>
      <c r="D3475" s="14">
        <v>13</v>
      </c>
      <c r="E3475" s="14" t="str">
        <f>_xlfn.XLOOKUP(D3475,'Meal Info'!$A$4:$A$19,'Meal Info'!$B$4:$B$19)</f>
        <v>Breakfast</v>
      </c>
      <c r="F3475" s="14" t="str">
        <f>_xlfn.XLOOKUP(D3475,'Meal Info'!$A$4:$A$19,'Meal Info'!$C$4:$C$19)</f>
        <v>Pete</v>
      </c>
      <c r="G3475" s="7">
        <v>59.95</v>
      </c>
      <c r="H3475" s="7">
        <f t="shared" si="218"/>
        <v>5.995000000000001</v>
      </c>
      <c r="I3475" s="7">
        <f t="shared" si="219"/>
        <v>65.945000000000007</v>
      </c>
      <c r="J3475" s="7">
        <v>0.27</v>
      </c>
      <c r="K3475" s="7">
        <f t="shared" si="220"/>
        <v>16.186500000000002</v>
      </c>
      <c r="L3475" s="7" t="s">
        <v>5080</v>
      </c>
      <c r="M3475" s="7">
        <v>7</v>
      </c>
      <c r="N3475" s="7">
        <f>INDEX('Delivery Distances'!$B$6:$K$20,MATCH('Sales Summary_working sheet'!L3475,'Delivery Distances'!$A$6:$A$20,0),MATCH('Sales Summary_working sheet'!M3475,'Delivery Distances'!$B$5:$K$5,0))</f>
        <v>1</v>
      </c>
      <c r="O3475" s="7" cm="1">
        <f t="array" ref="O3475">_xlfn.XLOOKUP(L3475,'Delivery Distances'!$A$6:$A$20,_xlfn.XLOOKUP('Sales Summary_working sheet'!M3475,'Delivery Distances'!$B$5:$K$5,'Delivery Distances'!$B$6:$K$20))</f>
        <v>1</v>
      </c>
      <c r="P3475" s="7">
        <f t="shared" si="221"/>
        <v>3</v>
      </c>
    </row>
    <row r="3476" spans="1:16" ht="15.75" customHeight="1" x14ac:dyDescent="0.15">
      <c r="A3476" s="13">
        <v>44002</v>
      </c>
      <c r="B3476" s="19" t="s">
        <v>5356</v>
      </c>
      <c r="C3476" s="7" t="s">
        <v>3336</v>
      </c>
      <c r="D3476" s="14">
        <v>13</v>
      </c>
      <c r="E3476" s="14" t="str">
        <f>_xlfn.XLOOKUP(D3476,'Meal Info'!$A$4:$A$19,'Meal Info'!$B$4:$B$19)</f>
        <v>Breakfast</v>
      </c>
      <c r="F3476" s="14" t="str">
        <f>_xlfn.XLOOKUP(D3476,'Meal Info'!$A$4:$A$19,'Meal Info'!$C$4:$C$19)</f>
        <v>Pete</v>
      </c>
      <c r="G3476" s="7">
        <v>37.270000000000003</v>
      </c>
      <c r="H3476" s="7">
        <f t="shared" si="218"/>
        <v>3.7270000000000003</v>
      </c>
      <c r="I3476" s="7">
        <f t="shared" si="219"/>
        <v>40.997</v>
      </c>
      <c r="J3476" s="7">
        <v>0.25</v>
      </c>
      <c r="K3476" s="7">
        <f t="shared" si="220"/>
        <v>9.3175000000000008</v>
      </c>
      <c r="L3476" s="7" t="s">
        <v>5081</v>
      </c>
      <c r="M3476" s="7">
        <v>1</v>
      </c>
      <c r="N3476" s="7">
        <f>INDEX('Delivery Distances'!$B$6:$K$20,MATCH('Sales Summary_working sheet'!L3476,'Delivery Distances'!$A$6:$A$20,0),MATCH('Sales Summary_working sheet'!M3476,'Delivery Distances'!$B$5:$K$5,0))</f>
        <v>1</v>
      </c>
      <c r="O3476" s="7" cm="1">
        <f t="array" ref="O3476">_xlfn.XLOOKUP(L3476,'Delivery Distances'!$A$6:$A$20,_xlfn.XLOOKUP('Sales Summary_working sheet'!M3476,'Delivery Distances'!$B$5:$K$5,'Delivery Distances'!$B$6:$K$20))</f>
        <v>1</v>
      </c>
      <c r="P3476" s="7">
        <f t="shared" si="221"/>
        <v>3</v>
      </c>
    </row>
    <row r="3477" spans="1:16" ht="15.75" customHeight="1" x14ac:dyDescent="0.15">
      <c r="A3477" s="13">
        <v>44002</v>
      </c>
      <c r="B3477" s="19" t="s">
        <v>5356</v>
      </c>
      <c r="C3477" s="7" t="s">
        <v>3488</v>
      </c>
      <c r="D3477" s="14">
        <v>13</v>
      </c>
      <c r="E3477" s="14" t="str">
        <f>_xlfn.XLOOKUP(D3477,'Meal Info'!$A$4:$A$19,'Meal Info'!$B$4:$B$19)</f>
        <v>Breakfast</v>
      </c>
      <c r="F3477" s="14" t="str">
        <f>_xlfn.XLOOKUP(D3477,'Meal Info'!$A$4:$A$19,'Meal Info'!$C$4:$C$19)</f>
        <v>Pete</v>
      </c>
      <c r="G3477" s="7">
        <v>9.0399999999999991</v>
      </c>
      <c r="H3477" s="7">
        <f t="shared" si="218"/>
        <v>0.90399999999999991</v>
      </c>
      <c r="I3477" s="7">
        <f t="shared" si="219"/>
        <v>9.9439999999999991</v>
      </c>
      <c r="J3477" s="7">
        <v>0.03</v>
      </c>
      <c r="K3477" s="7">
        <f t="shared" si="220"/>
        <v>0.27119999999999994</v>
      </c>
      <c r="L3477" s="7" t="s">
        <v>5078</v>
      </c>
      <c r="M3477" s="7">
        <v>2</v>
      </c>
      <c r="N3477" s="7">
        <f>INDEX('Delivery Distances'!$B$6:$K$20,MATCH('Sales Summary_working sheet'!L3477,'Delivery Distances'!$A$6:$A$20,0),MATCH('Sales Summary_working sheet'!M3477,'Delivery Distances'!$B$5:$K$5,0))</f>
        <v>2</v>
      </c>
      <c r="O3477" s="7" cm="1">
        <f t="array" ref="O3477">_xlfn.XLOOKUP(L3477,'Delivery Distances'!$A$6:$A$20,_xlfn.XLOOKUP('Sales Summary_working sheet'!M3477,'Delivery Distances'!$B$5:$K$5,'Delivery Distances'!$B$6:$K$20))</f>
        <v>2</v>
      </c>
      <c r="P3477" s="7">
        <f t="shared" si="221"/>
        <v>6</v>
      </c>
    </row>
    <row r="3478" spans="1:16" ht="15.75" customHeight="1" x14ac:dyDescent="0.15">
      <c r="A3478" s="13">
        <v>44002</v>
      </c>
      <c r="B3478" s="19" t="s">
        <v>5356</v>
      </c>
      <c r="C3478" s="7" t="s">
        <v>2342</v>
      </c>
      <c r="D3478" s="14">
        <v>3</v>
      </c>
      <c r="E3478" s="14" t="str">
        <f>_xlfn.XLOOKUP(D3478,'Meal Info'!$A$4:$A$19,'Meal Info'!$B$4:$B$19)</f>
        <v>Fruits</v>
      </c>
      <c r="F3478" s="14" t="str">
        <f>_xlfn.XLOOKUP(D3478,'Meal Info'!$A$4:$A$19,'Meal Info'!$C$4:$C$19)</f>
        <v>Pete</v>
      </c>
      <c r="G3478" s="7">
        <v>79.33</v>
      </c>
      <c r="H3478" s="7">
        <f t="shared" si="218"/>
        <v>7.9329999999999998</v>
      </c>
      <c r="I3478" s="7">
        <f t="shared" si="219"/>
        <v>87.263000000000005</v>
      </c>
      <c r="J3478" s="7">
        <v>0.31</v>
      </c>
      <c r="K3478" s="7">
        <f t="shared" si="220"/>
        <v>24.592299999999998</v>
      </c>
      <c r="L3478" s="7" t="s">
        <v>5076</v>
      </c>
      <c r="M3478" s="7">
        <v>5</v>
      </c>
      <c r="N3478" s="7">
        <f>INDEX('Delivery Distances'!$B$6:$K$20,MATCH('Sales Summary_working sheet'!L3478,'Delivery Distances'!$A$6:$A$20,0),MATCH('Sales Summary_working sheet'!M3478,'Delivery Distances'!$B$5:$K$5,0))</f>
        <v>6</v>
      </c>
      <c r="O3478" s="7" cm="1">
        <f t="array" ref="O3478">_xlfn.XLOOKUP(L3478,'Delivery Distances'!$A$6:$A$20,_xlfn.XLOOKUP('Sales Summary_working sheet'!M3478,'Delivery Distances'!$B$5:$K$5,'Delivery Distances'!$B$6:$K$20))</f>
        <v>6</v>
      </c>
      <c r="P3478" s="7">
        <f t="shared" si="221"/>
        <v>10</v>
      </c>
    </row>
    <row r="3479" spans="1:16" ht="15.75" customHeight="1" x14ac:dyDescent="0.15">
      <c r="A3479" s="13">
        <v>44002</v>
      </c>
      <c r="B3479" s="19" t="s">
        <v>5356</v>
      </c>
      <c r="C3479" s="7" t="s">
        <v>572</v>
      </c>
      <c r="D3479" s="14">
        <v>3</v>
      </c>
      <c r="E3479" s="14" t="str">
        <f>_xlfn.XLOOKUP(D3479,'Meal Info'!$A$4:$A$19,'Meal Info'!$B$4:$B$19)</f>
        <v>Fruits</v>
      </c>
      <c r="F3479" s="14" t="str">
        <f>_xlfn.XLOOKUP(D3479,'Meal Info'!$A$4:$A$19,'Meal Info'!$C$4:$C$19)</f>
        <v>Pete</v>
      </c>
      <c r="G3479" s="7">
        <v>66.790000000000006</v>
      </c>
      <c r="H3479" s="7">
        <f t="shared" si="218"/>
        <v>6.6790000000000012</v>
      </c>
      <c r="I3479" s="7">
        <f t="shared" si="219"/>
        <v>73.469000000000008</v>
      </c>
      <c r="J3479" s="7">
        <v>0.4</v>
      </c>
      <c r="K3479" s="7">
        <f t="shared" si="220"/>
        <v>26.716000000000005</v>
      </c>
      <c r="L3479" s="7" t="s">
        <v>30</v>
      </c>
      <c r="M3479" s="7">
        <v>7</v>
      </c>
      <c r="N3479" s="7">
        <f>INDEX('Delivery Distances'!$B$6:$K$20,MATCH('Sales Summary_working sheet'!L3479,'Delivery Distances'!$A$6:$A$20,0),MATCH('Sales Summary_working sheet'!M3479,'Delivery Distances'!$B$5:$K$5,0))</f>
        <v>9</v>
      </c>
      <c r="O3479" s="7" cm="1">
        <f t="array" ref="O3479">_xlfn.XLOOKUP(L3479,'Delivery Distances'!$A$6:$A$20,_xlfn.XLOOKUP('Sales Summary_working sheet'!M3479,'Delivery Distances'!$B$5:$K$5,'Delivery Distances'!$B$6:$K$20))</f>
        <v>9</v>
      </c>
      <c r="P3479" s="7">
        <f t="shared" si="221"/>
        <v>11.5</v>
      </c>
    </row>
    <row r="3480" spans="1:16" ht="15.75" customHeight="1" x14ac:dyDescent="0.15">
      <c r="A3480" s="13">
        <v>44002</v>
      </c>
      <c r="B3480" s="19" t="s">
        <v>5356</v>
      </c>
      <c r="C3480" s="7" t="s">
        <v>4478</v>
      </c>
      <c r="D3480" s="14">
        <v>13</v>
      </c>
      <c r="E3480" s="14" t="str">
        <f>_xlfn.XLOOKUP(D3480,'Meal Info'!$A$4:$A$19,'Meal Info'!$B$4:$B$19)</f>
        <v>Breakfast</v>
      </c>
      <c r="F3480" s="14" t="str">
        <f>_xlfn.XLOOKUP(D3480,'Meal Info'!$A$4:$A$19,'Meal Info'!$C$4:$C$19)</f>
        <v>Pete</v>
      </c>
      <c r="G3480" s="7">
        <v>62.97</v>
      </c>
      <c r="H3480" s="7">
        <f t="shared" si="218"/>
        <v>6.2970000000000006</v>
      </c>
      <c r="I3480" s="7">
        <f t="shared" si="219"/>
        <v>69.266999999999996</v>
      </c>
      <c r="J3480" s="7">
        <v>0.06</v>
      </c>
      <c r="K3480" s="7">
        <f t="shared" si="220"/>
        <v>3.7782</v>
      </c>
      <c r="L3480" s="7" t="s">
        <v>29</v>
      </c>
      <c r="M3480" s="7">
        <v>9</v>
      </c>
      <c r="N3480" s="7">
        <f>INDEX('Delivery Distances'!$B$6:$K$20,MATCH('Sales Summary_working sheet'!L3480,'Delivery Distances'!$A$6:$A$20,0),MATCH('Sales Summary_working sheet'!M3480,'Delivery Distances'!$B$5:$K$5,0))</f>
        <v>6</v>
      </c>
      <c r="O3480" s="7" cm="1">
        <f t="array" ref="O3480">_xlfn.XLOOKUP(L3480,'Delivery Distances'!$A$6:$A$20,_xlfn.XLOOKUP('Sales Summary_working sheet'!M3480,'Delivery Distances'!$B$5:$K$5,'Delivery Distances'!$B$6:$K$20))</f>
        <v>6</v>
      </c>
      <c r="P3480" s="7">
        <f t="shared" si="221"/>
        <v>10</v>
      </c>
    </row>
    <row r="3481" spans="1:16" ht="15.75" customHeight="1" x14ac:dyDescent="0.15">
      <c r="A3481" s="13">
        <v>44002</v>
      </c>
      <c r="B3481" s="19" t="s">
        <v>5356</v>
      </c>
      <c r="C3481" s="7" t="s">
        <v>4834</v>
      </c>
      <c r="D3481" s="14">
        <v>13</v>
      </c>
      <c r="E3481" s="14" t="str">
        <f>_xlfn.XLOOKUP(D3481,'Meal Info'!$A$4:$A$19,'Meal Info'!$B$4:$B$19)</f>
        <v>Breakfast</v>
      </c>
      <c r="F3481" s="14" t="str">
        <f>_xlfn.XLOOKUP(D3481,'Meal Info'!$A$4:$A$19,'Meal Info'!$C$4:$C$19)</f>
        <v>Pete</v>
      </c>
      <c r="G3481" s="7">
        <v>16.670000000000002</v>
      </c>
      <c r="H3481" s="7">
        <f t="shared" si="218"/>
        <v>1.6670000000000003</v>
      </c>
      <c r="I3481" s="7">
        <f t="shared" si="219"/>
        <v>18.337000000000003</v>
      </c>
      <c r="J3481" s="7">
        <v>0.16</v>
      </c>
      <c r="K3481" s="7">
        <f t="shared" si="220"/>
        <v>2.6672000000000002</v>
      </c>
      <c r="L3481" s="7" t="s">
        <v>5075</v>
      </c>
      <c r="M3481" s="7">
        <v>4</v>
      </c>
      <c r="N3481" s="7">
        <f>INDEX('Delivery Distances'!$B$6:$K$20,MATCH('Sales Summary_working sheet'!L3481,'Delivery Distances'!$A$6:$A$20,0),MATCH('Sales Summary_working sheet'!M3481,'Delivery Distances'!$B$5:$K$5,0))</f>
        <v>17</v>
      </c>
      <c r="O3481" s="7" cm="1">
        <f t="array" ref="O3481">_xlfn.XLOOKUP(L3481,'Delivery Distances'!$A$6:$A$20,_xlfn.XLOOKUP('Sales Summary_working sheet'!M3481,'Delivery Distances'!$B$5:$K$5,'Delivery Distances'!$B$6:$K$20))</f>
        <v>17</v>
      </c>
      <c r="P3481" s="7">
        <f t="shared" si="221"/>
        <v>15.5</v>
      </c>
    </row>
    <row r="3482" spans="1:16" ht="15.75" customHeight="1" x14ac:dyDescent="0.15">
      <c r="A3482" s="13">
        <v>44002</v>
      </c>
      <c r="B3482" s="19" t="s">
        <v>5356</v>
      </c>
      <c r="C3482" s="7" t="s">
        <v>4716</v>
      </c>
      <c r="D3482" s="14">
        <v>14</v>
      </c>
      <c r="E3482" s="14" t="str">
        <f>_xlfn.XLOOKUP(D3482,'Meal Info'!$A$4:$A$19,'Meal Info'!$B$4:$B$19)</f>
        <v>Red meat</v>
      </c>
      <c r="F3482" s="14" t="str">
        <f>_xlfn.XLOOKUP(D3482,'Meal Info'!$A$4:$A$19,'Meal Info'!$C$4:$C$19)</f>
        <v>Pete</v>
      </c>
      <c r="G3482" s="7">
        <v>21.55</v>
      </c>
      <c r="H3482" s="7">
        <f t="shared" si="218"/>
        <v>2.1550000000000002</v>
      </c>
      <c r="I3482" s="7">
        <f t="shared" si="219"/>
        <v>23.705000000000002</v>
      </c>
      <c r="J3482" s="7">
        <v>0.4</v>
      </c>
      <c r="K3482" s="7">
        <f t="shared" si="220"/>
        <v>8.620000000000001</v>
      </c>
      <c r="L3482" s="7" t="s">
        <v>5075</v>
      </c>
      <c r="M3482" s="7">
        <v>9</v>
      </c>
      <c r="N3482" s="7">
        <f>INDEX('Delivery Distances'!$B$6:$K$20,MATCH('Sales Summary_working sheet'!L3482,'Delivery Distances'!$A$6:$A$20,0),MATCH('Sales Summary_working sheet'!M3482,'Delivery Distances'!$B$5:$K$5,0))</f>
        <v>9</v>
      </c>
      <c r="O3482" s="7" cm="1">
        <f t="array" ref="O3482">_xlfn.XLOOKUP(L3482,'Delivery Distances'!$A$6:$A$20,_xlfn.XLOOKUP('Sales Summary_working sheet'!M3482,'Delivery Distances'!$B$5:$K$5,'Delivery Distances'!$B$6:$K$20))</f>
        <v>9</v>
      </c>
      <c r="P3482" s="7">
        <f t="shared" si="221"/>
        <v>11.5</v>
      </c>
    </row>
    <row r="3483" spans="1:16" ht="15.75" customHeight="1" x14ac:dyDescent="0.15">
      <c r="A3483" s="13">
        <v>44002</v>
      </c>
      <c r="B3483" s="19" t="s">
        <v>5356</v>
      </c>
      <c r="C3483" s="7" t="s">
        <v>4264</v>
      </c>
      <c r="D3483" s="14">
        <v>1</v>
      </c>
      <c r="E3483" s="14" t="str">
        <f>_xlfn.XLOOKUP(D3483,'Meal Info'!$A$4:$A$19,'Meal Info'!$B$4:$B$19)</f>
        <v>Salad</v>
      </c>
      <c r="F3483" s="14" t="str">
        <f>_xlfn.XLOOKUP(D3483,'Meal Info'!$A$4:$A$19,'Meal Info'!$C$4:$C$19)</f>
        <v>Pete</v>
      </c>
      <c r="G3483" s="7">
        <v>51.86</v>
      </c>
      <c r="H3483" s="7">
        <f t="shared" si="218"/>
        <v>5.1859999999999999</v>
      </c>
      <c r="I3483" s="7">
        <f t="shared" si="219"/>
        <v>57.045999999999999</v>
      </c>
      <c r="J3483" s="7">
        <v>0.2</v>
      </c>
      <c r="K3483" s="7">
        <f t="shared" si="220"/>
        <v>10.372</v>
      </c>
      <c r="L3483" s="7" t="s">
        <v>5083</v>
      </c>
      <c r="M3483" s="7">
        <v>9</v>
      </c>
      <c r="N3483" s="7">
        <f>INDEX('Delivery Distances'!$B$6:$K$20,MATCH('Sales Summary_working sheet'!L3483,'Delivery Distances'!$A$6:$A$20,0),MATCH('Sales Summary_working sheet'!M3483,'Delivery Distances'!$B$5:$K$5,0))</f>
        <v>2</v>
      </c>
      <c r="O3483" s="7" cm="1">
        <f t="array" ref="O3483">_xlfn.XLOOKUP(L3483,'Delivery Distances'!$A$6:$A$20,_xlfn.XLOOKUP('Sales Summary_working sheet'!M3483,'Delivery Distances'!$B$5:$K$5,'Delivery Distances'!$B$6:$K$20))</f>
        <v>2</v>
      </c>
      <c r="P3483" s="7">
        <f t="shared" si="221"/>
        <v>6</v>
      </c>
    </row>
    <row r="3484" spans="1:16" ht="15.75" customHeight="1" x14ac:dyDescent="0.15">
      <c r="A3484" s="13">
        <v>44002</v>
      </c>
      <c r="B3484" s="19" t="s">
        <v>5356</v>
      </c>
      <c r="C3484" s="7" t="s">
        <v>4070</v>
      </c>
      <c r="D3484" s="14">
        <v>3</v>
      </c>
      <c r="E3484" s="14" t="str">
        <f>_xlfn.XLOOKUP(D3484,'Meal Info'!$A$4:$A$19,'Meal Info'!$B$4:$B$19)</f>
        <v>Fruits</v>
      </c>
      <c r="F3484" s="14" t="str">
        <f>_xlfn.XLOOKUP(D3484,'Meal Info'!$A$4:$A$19,'Meal Info'!$C$4:$C$19)</f>
        <v>Pete</v>
      </c>
      <c r="G3484" s="7">
        <v>9.06</v>
      </c>
      <c r="H3484" s="7">
        <f t="shared" ref="H3484:H3547" si="222">G3484*10%</f>
        <v>0.90600000000000014</v>
      </c>
      <c r="I3484" s="7">
        <f t="shared" ref="I3484:I3547" si="223">G3484+H3484</f>
        <v>9.9660000000000011</v>
      </c>
      <c r="J3484" s="7">
        <v>0.21</v>
      </c>
      <c r="K3484" s="7">
        <f t="shared" si="220"/>
        <v>1.9026000000000001</v>
      </c>
      <c r="L3484" s="7" t="s">
        <v>28</v>
      </c>
      <c r="M3484" s="7">
        <v>3</v>
      </c>
      <c r="N3484" s="7">
        <f>INDEX('Delivery Distances'!$B$6:$K$20,MATCH('Sales Summary_working sheet'!L3484,'Delivery Distances'!$A$6:$A$20,0),MATCH('Sales Summary_working sheet'!M3484,'Delivery Distances'!$B$5:$K$5,0))</f>
        <v>6</v>
      </c>
      <c r="O3484" s="7" cm="1">
        <f t="array" ref="O3484">_xlfn.XLOOKUP(L3484,'Delivery Distances'!$A$6:$A$20,_xlfn.XLOOKUP('Sales Summary_working sheet'!M3484,'Delivery Distances'!$B$5:$K$5,'Delivery Distances'!$B$6:$K$20))</f>
        <v>6</v>
      </c>
      <c r="P3484" s="7">
        <f t="shared" si="221"/>
        <v>10</v>
      </c>
    </row>
    <row r="3485" spans="1:16" ht="15.75" customHeight="1" x14ac:dyDescent="0.15">
      <c r="A3485" s="13">
        <v>44002</v>
      </c>
      <c r="B3485" s="19" t="s">
        <v>5356</v>
      </c>
      <c r="C3485" s="7" t="s">
        <v>2490</v>
      </c>
      <c r="D3485" s="14">
        <v>14</v>
      </c>
      <c r="E3485" s="14" t="str">
        <f>_xlfn.XLOOKUP(D3485,'Meal Info'!$A$4:$A$19,'Meal Info'!$B$4:$B$19)</f>
        <v>Red meat</v>
      </c>
      <c r="F3485" s="14" t="str">
        <f>_xlfn.XLOOKUP(D3485,'Meal Info'!$A$4:$A$19,'Meal Info'!$C$4:$C$19)</f>
        <v>Pete</v>
      </c>
      <c r="G3485" s="7">
        <v>91.03</v>
      </c>
      <c r="H3485" s="7">
        <f t="shared" si="222"/>
        <v>9.1029999999999998</v>
      </c>
      <c r="I3485" s="7">
        <f t="shared" si="223"/>
        <v>100.133</v>
      </c>
      <c r="J3485" s="7">
        <v>0.2</v>
      </c>
      <c r="K3485" s="7">
        <f t="shared" si="220"/>
        <v>18.206</v>
      </c>
      <c r="L3485" s="7" t="s">
        <v>5080</v>
      </c>
      <c r="M3485" s="7">
        <v>2</v>
      </c>
      <c r="N3485" s="7">
        <f>INDEX('Delivery Distances'!$B$6:$K$20,MATCH('Sales Summary_working sheet'!L3485,'Delivery Distances'!$A$6:$A$20,0),MATCH('Sales Summary_working sheet'!M3485,'Delivery Distances'!$B$5:$K$5,0))</f>
        <v>1</v>
      </c>
      <c r="O3485" s="7" cm="1">
        <f t="array" ref="O3485">_xlfn.XLOOKUP(L3485,'Delivery Distances'!$A$6:$A$20,_xlfn.XLOOKUP('Sales Summary_working sheet'!M3485,'Delivery Distances'!$B$5:$K$5,'Delivery Distances'!$B$6:$K$20))</f>
        <v>1</v>
      </c>
      <c r="P3485" s="7">
        <f t="shared" si="221"/>
        <v>3</v>
      </c>
    </row>
    <row r="3486" spans="1:16" ht="15.75" customHeight="1" x14ac:dyDescent="0.15">
      <c r="A3486" s="13">
        <v>44002</v>
      </c>
      <c r="B3486" s="19" t="s">
        <v>5356</v>
      </c>
      <c r="C3486" s="7" t="s">
        <v>2346</v>
      </c>
      <c r="D3486" s="14">
        <v>14</v>
      </c>
      <c r="E3486" s="14" t="str">
        <f>_xlfn.XLOOKUP(D3486,'Meal Info'!$A$4:$A$19,'Meal Info'!$B$4:$B$19)</f>
        <v>Red meat</v>
      </c>
      <c r="F3486" s="14" t="str">
        <f>_xlfn.XLOOKUP(D3486,'Meal Info'!$A$4:$A$19,'Meal Info'!$C$4:$C$19)</f>
        <v>Pete</v>
      </c>
      <c r="G3486" s="7">
        <v>96.02</v>
      </c>
      <c r="H3486" s="7">
        <f t="shared" si="222"/>
        <v>9.6020000000000003</v>
      </c>
      <c r="I3486" s="7">
        <f t="shared" si="223"/>
        <v>105.622</v>
      </c>
      <c r="J3486" s="7">
        <v>0.2</v>
      </c>
      <c r="K3486" s="7">
        <f t="shared" si="220"/>
        <v>19.204000000000001</v>
      </c>
      <c r="L3486" s="7" t="s">
        <v>5078</v>
      </c>
      <c r="M3486" s="7">
        <v>8</v>
      </c>
      <c r="N3486" s="7">
        <f>INDEX('Delivery Distances'!$B$6:$K$20,MATCH('Sales Summary_working sheet'!L3486,'Delivery Distances'!$A$6:$A$20,0),MATCH('Sales Summary_working sheet'!M3486,'Delivery Distances'!$B$5:$K$5,0))</f>
        <v>5</v>
      </c>
      <c r="O3486" s="7" cm="1">
        <f t="array" ref="O3486">_xlfn.XLOOKUP(L3486,'Delivery Distances'!$A$6:$A$20,_xlfn.XLOOKUP('Sales Summary_working sheet'!M3486,'Delivery Distances'!$B$5:$K$5,'Delivery Distances'!$B$6:$K$20))</f>
        <v>5</v>
      </c>
      <c r="P3486" s="7">
        <f t="shared" si="221"/>
        <v>9</v>
      </c>
    </row>
    <row r="3487" spans="1:16" ht="15.75" customHeight="1" x14ac:dyDescent="0.15">
      <c r="A3487" s="13">
        <v>44002</v>
      </c>
      <c r="B3487" s="19" t="s">
        <v>5356</v>
      </c>
      <c r="C3487" s="7" t="s">
        <v>1511</v>
      </c>
      <c r="D3487" s="14">
        <v>3</v>
      </c>
      <c r="E3487" s="14" t="str">
        <f>_xlfn.XLOOKUP(D3487,'Meal Info'!$A$4:$A$19,'Meal Info'!$B$4:$B$19)</f>
        <v>Fruits</v>
      </c>
      <c r="F3487" s="14" t="str">
        <f>_xlfn.XLOOKUP(D3487,'Meal Info'!$A$4:$A$19,'Meal Info'!$C$4:$C$19)</f>
        <v>Pete</v>
      </c>
      <c r="G3487" s="7">
        <v>8.4499999999999993</v>
      </c>
      <c r="H3487" s="7">
        <f t="shared" si="222"/>
        <v>0.84499999999999997</v>
      </c>
      <c r="I3487" s="7">
        <f t="shared" si="223"/>
        <v>9.2949999999999999</v>
      </c>
      <c r="J3487" s="7">
        <v>0.24</v>
      </c>
      <c r="K3487" s="7">
        <f t="shared" si="220"/>
        <v>2.0279999999999996</v>
      </c>
      <c r="L3487" s="7" t="s">
        <v>5079</v>
      </c>
      <c r="M3487" s="7">
        <v>8</v>
      </c>
      <c r="N3487" s="7">
        <f>INDEX('Delivery Distances'!$B$6:$K$20,MATCH('Sales Summary_working sheet'!L3487,'Delivery Distances'!$A$6:$A$20,0),MATCH('Sales Summary_working sheet'!M3487,'Delivery Distances'!$B$5:$K$5,0))</f>
        <v>5</v>
      </c>
      <c r="O3487" s="7" cm="1">
        <f t="array" ref="O3487">_xlfn.XLOOKUP(L3487,'Delivery Distances'!$A$6:$A$20,_xlfn.XLOOKUP('Sales Summary_working sheet'!M3487,'Delivery Distances'!$B$5:$K$5,'Delivery Distances'!$B$6:$K$20))</f>
        <v>5</v>
      </c>
      <c r="P3487" s="7">
        <f t="shared" si="221"/>
        <v>9</v>
      </c>
    </row>
    <row r="3488" spans="1:16" ht="15.75" customHeight="1" x14ac:dyDescent="0.15">
      <c r="A3488" s="13">
        <v>44002</v>
      </c>
      <c r="B3488" s="19" t="s">
        <v>5356</v>
      </c>
      <c r="C3488" s="7" t="s">
        <v>4912</v>
      </c>
      <c r="D3488" s="14">
        <v>13</v>
      </c>
      <c r="E3488" s="14" t="str">
        <f>_xlfn.XLOOKUP(D3488,'Meal Info'!$A$4:$A$19,'Meal Info'!$B$4:$B$19)</f>
        <v>Breakfast</v>
      </c>
      <c r="F3488" s="14" t="str">
        <f>_xlfn.XLOOKUP(D3488,'Meal Info'!$A$4:$A$19,'Meal Info'!$C$4:$C$19)</f>
        <v>Pete</v>
      </c>
      <c r="G3488" s="7">
        <v>3.91</v>
      </c>
      <c r="H3488" s="7">
        <f t="shared" si="222"/>
        <v>0.39100000000000001</v>
      </c>
      <c r="I3488" s="7">
        <f t="shared" si="223"/>
        <v>4.3010000000000002</v>
      </c>
      <c r="J3488" s="7">
        <v>0.22</v>
      </c>
      <c r="K3488" s="7">
        <f t="shared" si="220"/>
        <v>0.86020000000000008</v>
      </c>
      <c r="L3488" s="7" t="s">
        <v>26</v>
      </c>
      <c r="M3488" s="7">
        <v>2</v>
      </c>
      <c r="N3488" s="7">
        <f>INDEX('Delivery Distances'!$B$6:$K$20,MATCH('Sales Summary_working sheet'!L3488,'Delivery Distances'!$A$6:$A$20,0),MATCH('Sales Summary_working sheet'!M3488,'Delivery Distances'!$B$5:$K$5,0))</f>
        <v>2</v>
      </c>
      <c r="O3488" s="7" cm="1">
        <f t="array" ref="O3488">_xlfn.XLOOKUP(L3488,'Delivery Distances'!$A$6:$A$20,_xlfn.XLOOKUP('Sales Summary_working sheet'!M3488,'Delivery Distances'!$B$5:$K$5,'Delivery Distances'!$B$6:$K$20))</f>
        <v>2</v>
      </c>
      <c r="P3488" s="7">
        <f t="shared" si="221"/>
        <v>6</v>
      </c>
    </row>
    <row r="3489" spans="1:16" ht="15.75" customHeight="1" x14ac:dyDescent="0.15">
      <c r="A3489" s="13">
        <v>44002</v>
      </c>
      <c r="B3489" s="19" t="s">
        <v>5356</v>
      </c>
      <c r="C3489" s="7" t="s">
        <v>2806</v>
      </c>
      <c r="D3489" s="14">
        <v>13</v>
      </c>
      <c r="E3489" s="14" t="str">
        <f>_xlfn.XLOOKUP(D3489,'Meal Info'!$A$4:$A$19,'Meal Info'!$B$4:$B$19)</f>
        <v>Breakfast</v>
      </c>
      <c r="F3489" s="14" t="str">
        <f>_xlfn.XLOOKUP(D3489,'Meal Info'!$A$4:$A$19,'Meal Info'!$C$4:$C$19)</f>
        <v>Pete</v>
      </c>
      <c r="G3489" s="7">
        <v>95.45</v>
      </c>
      <c r="H3489" s="7">
        <f t="shared" si="222"/>
        <v>9.5449999999999999</v>
      </c>
      <c r="I3489" s="7">
        <f t="shared" si="223"/>
        <v>104.995</v>
      </c>
      <c r="J3489" s="7">
        <v>0.11</v>
      </c>
      <c r="K3489" s="7">
        <f t="shared" si="220"/>
        <v>10.499500000000001</v>
      </c>
      <c r="L3489" s="7" t="s">
        <v>5083</v>
      </c>
      <c r="M3489" s="7">
        <v>1</v>
      </c>
      <c r="N3489" s="7">
        <f>INDEX('Delivery Distances'!$B$6:$K$20,MATCH('Sales Summary_working sheet'!L3489,'Delivery Distances'!$A$6:$A$20,0),MATCH('Sales Summary_working sheet'!M3489,'Delivery Distances'!$B$5:$K$5,0))</f>
        <v>3</v>
      </c>
      <c r="O3489" s="7" cm="1">
        <f t="array" ref="O3489">_xlfn.XLOOKUP(L3489,'Delivery Distances'!$A$6:$A$20,_xlfn.XLOOKUP('Sales Summary_working sheet'!M3489,'Delivery Distances'!$B$5:$K$5,'Delivery Distances'!$B$6:$K$20))</f>
        <v>3</v>
      </c>
      <c r="P3489" s="7">
        <f t="shared" si="221"/>
        <v>7</v>
      </c>
    </row>
    <row r="3490" spans="1:16" ht="15.75" customHeight="1" x14ac:dyDescent="0.15">
      <c r="A3490" s="13">
        <v>44002</v>
      </c>
      <c r="B3490" s="19" t="s">
        <v>5356</v>
      </c>
      <c r="C3490" s="7" t="s">
        <v>362</v>
      </c>
      <c r="D3490" s="14">
        <v>3</v>
      </c>
      <c r="E3490" s="14" t="str">
        <f>_xlfn.XLOOKUP(D3490,'Meal Info'!$A$4:$A$19,'Meal Info'!$B$4:$B$19)</f>
        <v>Fruits</v>
      </c>
      <c r="F3490" s="14" t="str">
        <f>_xlfn.XLOOKUP(D3490,'Meal Info'!$A$4:$A$19,'Meal Info'!$C$4:$C$19)</f>
        <v>Pete</v>
      </c>
      <c r="G3490" s="7">
        <v>4.97</v>
      </c>
      <c r="H3490" s="7">
        <f t="shared" si="222"/>
        <v>0.497</v>
      </c>
      <c r="I3490" s="7">
        <f t="shared" si="223"/>
        <v>5.4669999999999996</v>
      </c>
      <c r="J3490" s="7">
        <v>0.28999999999999998</v>
      </c>
      <c r="K3490" s="7">
        <f t="shared" si="220"/>
        <v>1.4412999999999998</v>
      </c>
      <c r="L3490" s="7" t="s">
        <v>5077</v>
      </c>
      <c r="M3490" s="7">
        <v>6</v>
      </c>
      <c r="N3490" s="7">
        <f>INDEX('Delivery Distances'!$B$6:$K$20,MATCH('Sales Summary_working sheet'!L3490,'Delivery Distances'!$A$6:$A$20,0),MATCH('Sales Summary_working sheet'!M3490,'Delivery Distances'!$B$5:$K$5,0))</f>
        <v>6</v>
      </c>
      <c r="O3490" s="7" cm="1">
        <f t="array" ref="O3490">_xlfn.XLOOKUP(L3490,'Delivery Distances'!$A$6:$A$20,_xlfn.XLOOKUP('Sales Summary_working sheet'!M3490,'Delivery Distances'!$B$5:$K$5,'Delivery Distances'!$B$6:$K$20))</f>
        <v>6</v>
      </c>
      <c r="P3490" s="7">
        <f t="shared" si="221"/>
        <v>10</v>
      </c>
    </row>
    <row r="3491" spans="1:16" ht="15.75" customHeight="1" x14ac:dyDescent="0.15">
      <c r="A3491" s="13">
        <v>44002</v>
      </c>
      <c r="B3491" s="19" t="s">
        <v>5356</v>
      </c>
      <c r="C3491" s="7" t="s">
        <v>1453</v>
      </c>
      <c r="D3491" s="14">
        <v>13</v>
      </c>
      <c r="E3491" s="14" t="str">
        <f>_xlfn.XLOOKUP(D3491,'Meal Info'!$A$4:$A$19,'Meal Info'!$B$4:$B$19)</f>
        <v>Breakfast</v>
      </c>
      <c r="F3491" s="14" t="str">
        <f>_xlfn.XLOOKUP(D3491,'Meal Info'!$A$4:$A$19,'Meal Info'!$C$4:$C$19)</f>
        <v>Pete</v>
      </c>
      <c r="G3491" s="7">
        <v>9</v>
      </c>
      <c r="H3491" s="7">
        <f t="shared" si="222"/>
        <v>0.9</v>
      </c>
      <c r="I3491" s="7">
        <f t="shared" si="223"/>
        <v>9.9</v>
      </c>
      <c r="J3491" s="7">
        <v>0.04</v>
      </c>
      <c r="K3491" s="7">
        <f t="shared" si="220"/>
        <v>0.36</v>
      </c>
      <c r="L3491" s="7" t="s">
        <v>27</v>
      </c>
      <c r="M3491" s="7">
        <v>5</v>
      </c>
      <c r="N3491" s="7">
        <f>INDEX('Delivery Distances'!$B$6:$K$20,MATCH('Sales Summary_working sheet'!L3491,'Delivery Distances'!$A$6:$A$20,0),MATCH('Sales Summary_working sheet'!M3491,'Delivery Distances'!$B$5:$K$5,0))</f>
        <v>14</v>
      </c>
      <c r="O3491" s="7" cm="1">
        <f t="array" ref="O3491">_xlfn.XLOOKUP(L3491,'Delivery Distances'!$A$6:$A$20,_xlfn.XLOOKUP('Sales Summary_working sheet'!M3491,'Delivery Distances'!$B$5:$K$5,'Delivery Distances'!$B$6:$K$20))</f>
        <v>14</v>
      </c>
      <c r="P3491" s="7">
        <f t="shared" si="221"/>
        <v>14</v>
      </c>
    </row>
    <row r="3492" spans="1:16" ht="15.75" customHeight="1" x14ac:dyDescent="0.15">
      <c r="A3492" s="13">
        <v>44002</v>
      </c>
      <c r="B3492" s="19" t="s">
        <v>5356</v>
      </c>
      <c r="C3492" s="7" t="s">
        <v>4115</v>
      </c>
      <c r="D3492" s="14">
        <v>1</v>
      </c>
      <c r="E3492" s="14" t="str">
        <f>_xlfn.XLOOKUP(D3492,'Meal Info'!$A$4:$A$19,'Meal Info'!$B$4:$B$19)</f>
        <v>Salad</v>
      </c>
      <c r="F3492" s="14" t="str">
        <f>_xlfn.XLOOKUP(D3492,'Meal Info'!$A$4:$A$19,'Meal Info'!$C$4:$C$19)</f>
        <v>Pete</v>
      </c>
      <c r="G3492" s="7">
        <v>86.82</v>
      </c>
      <c r="H3492" s="7">
        <f t="shared" si="222"/>
        <v>8.6820000000000004</v>
      </c>
      <c r="I3492" s="7">
        <f t="shared" si="223"/>
        <v>95.501999999999995</v>
      </c>
      <c r="J3492" s="7">
        <v>0.16</v>
      </c>
      <c r="K3492" s="7">
        <f t="shared" si="220"/>
        <v>13.8912</v>
      </c>
      <c r="L3492" s="7" t="s">
        <v>5079</v>
      </c>
      <c r="M3492" s="7">
        <v>10</v>
      </c>
      <c r="N3492" s="7">
        <f>INDEX('Delivery Distances'!$B$6:$K$20,MATCH('Sales Summary_working sheet'!L3492,'Delivery Distances'!$A$6:$A$20,0),MATCH('Sales Summary_working sheet'!M3492,'Delivery Distances'!$B$5:$K$5,0))</f>
        <v>4</v>
      </c>
      <c r="O3492" s="7" cm="1">
        <f t="array" ref="O3492">_xlfn.XLOOKUP(L3492,'Delivery Distances'!$A$6:$A$20,_xlfn.XLOOKUP('Sales Summary_working sheet'!M3492,'Delivery Distances'!$B$5:$K$5,'Delivery Distances'!$B$6:$K$20))</f>
        <v>4</v>
      </c>
      <c r="P3492" s="7">
        <f t="shared" si="221"/>
        <v>8</v>
      </c>
    </row>
    <row r="3493" spans="1:16" ht="15.75" customHeight="1" x14ac:dyDescent="0.15">
      <c r="A3493" s="13">
        <v>44002</v>
      </c>
      <c r="B3493" s="19" t="s">
        <v>5356</v>
      </c>
      <c r="C3493" s="7" t="s">
        <v>4543</v>
      </c>
      <c r="D3493" s="14">
        <v>3</v>
      </c>
      <c r="E3493" s="14" t="str">
        <f>_xlfn.XLOOKUP(D3493,'Meal Info'!$A$4:$A$19,'Meal Info'!$B$4:$B$19)</f>
        <v>Fruits</v>
      </c>
      <c r="F3493" s="14" t="str">
        <f>_xlfn.XLOOKUP(D3493,'Meal Info'!$A$4:$A$19,'Meal Info'!$C$4:$C$19)</f>
        <v>Pete</v>
      </c>
      <c r="G3493" s="7">
        <v>24.99</v>
      </c>
      <c r="H3493" s="7">
        <f t="shared" si="222"/>
        <v>2.4990000000000001</v>
      </c>
      <c r="I3493" s="7">
        <f t="shared" si="223"/>
        <v>27.488999999999997</v>
      </c>
      <c r="J3493" s="7">
        <v>0.12</v>
      </c>
      <c r="K3493" s="7">
        <f t="shared" si="220"/>
        <v>2.9987999999999997</v>
      </c>
      <c r="L3493" s="7" t="s">
        <v>27</v>
      </c>
      <c r="M3493" s="7">
        <v>5</v>
      </c>
      <c r="N3493" s="7">
        <f>INDEX('Delivery Distances'!$B$6:$K$20,MATCH('Sales Summary_working sheet'!L3493,'Delivery Distances'!$A$6:$A$20,0),MATCH('Sales Summary_working sheet'!M3493,'Delivery Distances'!$B$5:$K$5,0))</f>
        <v>14</v>
      </c>
      <c r="O3493" s="7" cm="1">
        <f t="array" ref="O3493">_xlfn.XLOOKUP(L3493,'Delivery Distances'!$A$6:$A$20,_xlfn.XLOOKUP('Sales Summary_working sheet'!M3493,'Delivery Distances'!$B$5:$K$5,'Delivery Distances'!$B$6:$K$20))</f>
        <v>14</v>
      </c>
      <c r="P3493" s="7">
        <f t="shared" si="221"/>
        <v>14</v>
      </c>
    </row>
    <row r="3494" spans="1:16" ht="15.75" customHeight="1" x14ac:dyDescent="0.15">
      <c r="A3494" s="13">
        <v>44002</v>
      </c>
      <c r="B3494" s="19" t="s">
        <v>5356</v>
      </c>
      <c r="C3494" s="7" t="s">
        <v>516</v>
      </c>
      <c r="D3494" s="14">
        <v>3</v>
      </c>
      <c r="E3494" s="14" t="str">
        <f>_xlfn.XLOOKUP(D3494,'Meal Info'!$A$4:$A$19,'Meal Info'!$B$4:$B$19)</f>
        <v>Fruits</v>
      </c>
      <c r="F3494" s="14" t="str">
        <f>_xlfn.XLOOKUP(D3494,'Meal Info'!$A$4:$A$19,'Meal Info'!$C$4:$C$19)</f>
        <v>Pete</v>
      </c>
      <c r="G3494" s="7">
        <v>30.47</v>
      </c>
      <c r="H3494" s="7">
        <f t="shared" si="222"/>
        <v>3.0470000000000002</v>
      </c>
      <c r="I3494" s="7">
        <f t="shared" si="223"/>
        <v>33.516999999999996</v>
      </c>
      <c r="J3494" s="7">
        <v>0.15</v>
      </c>
      <c r="K3494" s="7">
        <f t="shared" si="220"/>
        <v>4.5705</v>
      </c>
      <c r="L3494" s="7" t="s">
        <v>5078</v>
      </c>
      <c r="M3494" s="7">
        <v>9</v>
      </c>
      <c r="N3494" s="7">
        <f>INDEX('Delivery Distances'!$B$6:$K$20,MATCH('Sales Summary_working sheet'!L3494,'Delivery Distances'!$A$6:$A$20,0),MATCH('Sales Summary_working sheet'!M3494,'Delivery Distances'!$B$5:$K$5,0))</f>
        <v>6</v>
      </c>
      <c r="O3494" s="7" cm="1">
        <f t="array" ref="O3494">_xlfn.XLOOKUP(L3494,'Delivery Distances'!$A$6:$A$20,_xlfn.XLOOKUP('Sales Summary_working sheet'!M3494,'Delivery Distances'!$B$5:$K$5,'Delivery Distances'!$B$6:$K$20))</f>
        <v>6</v>
      </c>
      <c r="P3494" s="7">
        <f t="shared" si="221"/>
        <v>10</v>
      </c>
    </row>
    <row r="3495" spans="1:16" ht="15.75" customHeight="1" x14ac:dyDescent="0.15">
      <c r="A3495" s="13">
        <v>44002</v>
      </c>
      <c r="B3495" s="19" t="s">
        <v>5356</v>
      </c>
      <c r="C3495" s="7" t="s">
        <v>1885</v>
      </c>
      <c r="D3495" s="14">
        <v>13</v>
      </c>
      <c r="E3495" s="14" t="str">
        <f>_xlfn.XLOOKUP(D3495,'Meal Info'!$A$4:$A$19,'Meal Info'!$B$4:$B$19)</f>
        <v>Breakfast</v>
      </c>
      <c r="F3495" s="14" t="str">
        <f>_xlfn.XLOOKUP(D3495,'Meal Info'!$A$4:$A$19,'Meal Info'!$C$4:$C$19)</f>
        <v>Pete</v>
      </c>
      <c r="G3495" s="7">
        <v>37.69</v>
      </c>
      <c r="H3495" s="7">
        <f t="shared" si="222"/>
        <v>3.7690000000000001</v>
      </c>
      <c r="I3495" s="7">
        <f t="shared" si="223"/>
        <v>41.458999999999996</v>
      </c>
      <c r="J3495" s="7">
        <v>0.04</v>
      </c>
      <c r="K3495" s="7">
        <f t="shared" si="220"/>
        <v>1.5076000000000001</v>
      </c>
      <c r="L3495" s="7" t="s">
        <v>30</v>
      </c>
      <c r="M3495" s="7">
        <v>2</v>
      </c>
      <c r="N3495" s="7">
        <f>INDEX('Delivery Distances'!$B$6:$K$20,MATCH('Sales Summary_working sheet'!L3495,'Delivery Distances'!$A$6:$A$20,0),MATCH('Sales Summary_working sheet'!M3495,'Delivery Distances'!$B$5:$K$5,0))</f>
        <v>12</v>
      </c>
      <c r="O3495" s="7" cm="1">
        <f t="array" ref="O3495">_xlfn.XLOOKUP(L3495,'Delivery Distances'!$A$6:$A$20,_xlfn.XLOOKUP('Sales Summary_working sheet'!M3495,'Delivery Distances'!$B$5:$K$5,'Delivery Distances'!$B$6:$K$20))</f>
        <v>12</v>
      </c>
      <c r="P3495" s="7">
        <f t="shared" si="221"/>
        <v>13</v>
      </c>
    </row>
    <row r="3496" spans="1:16" ht="15.75" customHeight="1" x14ac:dyDescent="0.15">
      <c r="A3496" s="13">
        <v>44002</v>
      </c>
      <c r="B3496" s="19" t="s">
        <v>5357</v>
      </c>
      <c r="C3496" s="7" t="s">
        <v>1447</v>
      </c>
      <c r="D3496" s="14">
        <v>13</v>
      </c>
      <c r="E3496" s="14" t="str">
        <f>_xlfn.XLOOKUP(D3496,'Meal Info'!$A$4:$A$19,'Meal Info'!$B$4:$B$19)</f>
        <v>Breakfast</v>
      </c>
      <c r="F3496" s="14" t="str">
        <f>_xlfn.XLOOKUP(D3496,'Meal Info'!$A$4:$A$19,'Meal Info'!$C$4:$C$19)</f>
        <v>Pete</v>
      </c>
      <c r="G3496" s="7">
        <v>94.51</v>
      </c>
      <c r="H3496" s="7">
        <f t="shared" si="222"/>
        <v>9.4510000000000005</v>
      </c>
      <c r="I3496" s="7">
        <f t="shared" si="223"/>
        <v>103.96100000000001</v>
      </c>
      <c r="J3496" s="7">
        <v>0.37</v>
      </c>
      <c r="K3496" s="7">
        <f t="shared" si="220"/>
        <v>34.968699999999998</v>
      </c>
      <c r="L3496" s="7" t="s">
        <v>5082</v>
      </c>
      <c r="M3496" s="7">
        <v>4</v>
      </c>
      <c r="N3496" s="7">
        <f>INDEX('Delivery Distances'!$B$6:$K$20,MATCH('Sales Summary_working sheet'!L3496,'Delivery Distances'!$A$6:$A$20,0),MATCH('Sales Summary_working sheet'!M3496,'Delivery Distances'!$B$5:$K$5,0))</f>
        <v>2</v>
      </c>
      <c r="O3496" s="7" cm="1">
        <f t="array" ref="O3496">_xlfn.XLOOKUP(L3496,'Delivery Distances'!$A$6:$A$20,_xlfn.XLOOKUP('Sales Summary_working sheet'!M3496,'Delivery Distances'!$B$5:$K$5,'Delivery Distances'!$B$6:$K$20))</f>
        <v>2</v>
      </c>
      <c r="P3496" s="7">
        <f t="shared" si="221"/>
        <v>6</v>
      </c>
    </row>
    <row r="3497" spans="1:16" ht="15.75" customHeight="1" x14ac:dyDescent="0.15">
      <c r="A3497" s="13">
        <v>44002</v>
      </c>
      <c r="B3497" s="19" t="s">
        <v>5357</v>
      </c>
      <c r="C3497" s="7" t="s">
        <v>4239</v>
      </c>
      <c r="D3497" s="14">
        <v>1</v>
      </c>
      <c r="E3497" s="14" t="str">
        <f>_xlfn.XLOOKUP(D3497,'Meal Info'!$A$4:$A$19,'Meal Info'!$B$4:$B$19)</f>
        <v>Salad</v>
      </c>
      <c r="F3497" s="14" t="str">
        <f>_xlfn.XLOOKUP(D3497,'Meal Info'!$A$4:$A$19,'Meal Info'!$C$4:$C$19)</f>
        <v>Pete</v>
      </c>
      <c r="G3497" s="7">
        <v>59.23</v>
      </c>
      <c r="H3497" s="7">
        <f t="shared" si="222"/>
        <v>5.923</v>
      </c>
      <c r="I3497" s="7">
        <f t="shared" si="223"/>
        <v>65.152999999999992</v>
      </c>
      <c r="J3497" s="7">
        <v>0.33</v>
      </c>
      <c r="K3497" s="7">
        <f t="shared" si="220"/>
        <v>19.5459</v>
      </c>
      <c r="L3497" s="7" t="s">
        <v>5078</v>
      </c>
      <c r="M3497" s="7">
        <v>7</v>
      </c>
      <c r="N3497" s="7">
        <f>INDEX('Delivery Distances'!$B$6:$K$20,MATCH('Sales Summary_working sheet'!L3497,'Delivery Distances'!$A$6:$A$20,0),MATCH('Sales Summary_working sheet'!M3497,'Delivery Distances'!$B$5:$K$5,0))</f>
        <v>2</v>
      </c>
      <c r="O3497" s="7" cm="1">
        <f t="array" ref="O3497">_xlfn.XLOOKUP(L3497,'Delivery Distances'!$A$6:$A$20,_xlfn.XLOOKUP('Sales Summary_working sheet'!M3497,'Delivery Distances'!$B$5:$K$5,'Delivery Distances'!$B$6:$K$20))</f>
        <v>2</v>
      </c>
      <c r="P3497" s="7">
        <f t="shared" si="221"/>
        <v>6</v>
      </c>
    </row>
    <row r="3498" spans="1:16" ht="15.75" customHeight="1" x14ac:dyDescent="0.15">
      <c r="A3498" s="13">
        <v>44002</v>
      </c>
      <c r="B3498" s="19" t="s">
        <v>5357</v>
      </c>
      <c r="C3498" s="7" t="s">
        <v>1707</v>
      </c>
      <c r="D3498" s="14">
        <v>13</v>
      </c>
      <c r="E3498" s="14" t="str">
        <f>_xlfn.XLOOKUP(D3498,'Meal Info'!$A$4:$A$19,'Meal Info'!$B$4:$B$19)</f>
        <v>Breakfast</v>
      </c>
      <c r="F3498" s="14" t="str">
        <f>_xlfn.XLOOKUP(D3498,'Meal Info'!$A$4:$A$19,'Meal Info'!$C$4:$C$19)</f>
        <v>Pete</v>
      </c>
      <c r="G3498" s="7">
        <v>87.75</v>
      </c>
      <c r="H3498" s="7">
        <f t="shared" si="222"/>
        <v>8.7750000000000004</v>
      </c>
      <c r="I3498" s="7">
        <f t="shared" si="223"/>
        <v>96.525000000000006</v>
      </c>
      <c r="J3498" s="7">
        <v>0.08</v>
      </c>
      <c r="K3498" s="7">
        <f t="shared" si="220"/>
        <v>7.0200000000000005</v>
      </c>
      <c r="L3498" s="7" t="s">
        <v>26</v>
      </c>
      <c r="M3498" s="7">
        <v>6</v>
      </c>
      <c r="N3498" s="7">
        <f>INDEX('Delivery Distances'!$B$6:$K$20,MATCH('Sales Summary_working sheet'!L3498,'Delivery Distances'!$A$6:$A$20,0),MATCH('Sales Summary_working sheet'!M3498,'Delivery Distances'!$B$5:$K$5,0))</f>
        <v>14</v>
      </c>
      <c r="O3498" s="7" cm="1">
        <f t="array" ref="O3498">_xlfn.XLOOKUP(L3498,'Delivery Distances'!$A$6:$A$20,_xlfn.XLOOKUP('Sales Summary_working sheet'!M3498,'Delivery Distances'!$B$5:$K$5,'Delivery Distances'!$B$6:$K$20))</f>
        <v>14</v>
      </c>
      <c r="P3498" s="7">
        <f t="shared" si="221"/>
        <v>14</v>
      </c>
    </row>
    <row r="3499" spans="1:16" ht="15.75" customHeight="1" x14ac:dyDescent="0.15">
      <c r="A3499" s="13">
        <v>44002</v>
      </c>
      <c r="B3499" s="19" t="s">
        <v>5357</v>
      </c>
      <c r="C3499" s="7" t="s">
        <v>434</v>
      </c>
      <c r="D3499" s="14">
        <v>14</v>
      </c>
      <c r="E3499" s="14" t="str">
        <f>_xlfn.XLOOKUP(D3499,'Meal Info'!$A$4:$A$19,'Meal Info'!$B$4:$B$19)</f>
        <v>Red meat</v>
      </c>
      <c r="F3499" s="14" t="str">
        <f>_xlfn.XLOOKUP(D3499,'Meal Info'!$A$4:$A$19,'Meal Info'!$C$4:$C$19)</f>
        <v>Pete</v>
      </c>
      <c r="G3499" s="7">
        <v>95.17</v>
      </c>
      <c r="H3499" s="7">
        <f t="shared" si="222"/>
        <v>9.5170000000000012</v>
      </c>
      <c r="I3499" s="7">
        <f t="shared" si="223"/>
        <v>104.687</v>
      </c>
      <c r="J3499" s="7">
        <v>0.16</v>
      </c>
      <c r="K3499" s="7">
        <f t="shared" si="220"/>
        <v>15.2272</v>
      </c>
      <c r="L3499" s="7" t="s">
        <v>5080</v>
      </c>
      <c r="M3499" s="7">
        <v>2</v>
      </c>
      <c r="N3499" s="7">
        <f>INDEX('Delivery Distances'!$B$6:$K$20,MATCH('Sales Summary_working sheet'!L3499,'Delivery Distances'!$A$6:$A$20,0),MATCH('Sales Summary_working sheet'!M3499,'Delivery Distances'!$B$5:$K$5,0))</f>
        <v>1</v>
      </c>
      <c r="O3499" s="7" cm="1">
        <f t="array" ref="O3499">_xlfn.XLOOKUP(L3499,'Delivery Distances'!$A$6:$A$20,_xlfn.XLOOKUP('Sales Summary_working sheet'!M3499,'Delivery Distances'!$B$5:$K$5,'Delivery Distances'!$B$6:$K$20))</f>
        <v>1</v>
      </c>
      <c r="P3499" s="7">
        <f t="shared" si="221"/>
        <v>3</v>
      </c>
    </row>
    <row r="3500" spans="1:16" ht="15.75" customHeight="1" x14ac:dyDescent="0.15">
      <c r="A3500" s="13">
        <v>44002</v>
      </c>
      <c r="B3500" s="19" t="s">
        <v>5357</v>
      </c>
      <c r="C3500" s="7" t="s">
        <v>1583</v>
      </c>
      <c r="D3500" s="14">
        <v>1</v>
      </c>
      <c r="E3500" s="14" t="str">
        <f>_xlfn.XLOOKUP(D3500,'Meal Info'!$A$4:$A$19,'Meal Info'!$B$4:$B$19)</f>
        <v>Salad</v>
      </c>
      <c r="F3500" s="14" t="str">
        <f>_xlfn.XLOOKUP(D3500,'Meal Info'!$A$4:$A$19,'Meal Info'!$C$4:$C$19)</f>
        <v>Pete</v>
      </c>
      <c r="G3500" s="7">
        <v>52.25</v>
      </c>
      <c r="H3500" s="7">
        <f t="shared" si="222"/>
        <v>5.2250000000000005</v>
      </c>
      <c r="I3500" s="7">
        <f t="shared" si="223"/>
        <v>57.475000000000001</v>
      </c>
      <c r="J3500" s="7">
        <v>0.17</v>
      </c>
      <c r="K3500" s="7">
        <f t="shared" si="220"/>
        <v>8.8825000000000003</v>
      </c>
      <c r="L3500" s="7" t="s">
        <v>28</v>
      </c>
      <c r="M3500" s="7">
        <v>9</v>
      </c>
      <c r="N3500" s="7">
        <f>INDEX('Delivery Distances'!$B$6:$K$20,MATCH('Sales Summary_working sheet'!L3500,'Delivery Distances'!$A$6:$A$20,0),MATCH('Sales Summary_working sheet'!M3500,'Delivery Distances'!$B$5:$K$5,0))</f>
        <v>8</v>
      </c>
      <c r="O3500" s="7" cm="1">
        <f t="array" ref="O3500">_xlfn.XLOOKUP(L3500,'Delivery Distances'!$A$6:$A$20,_xlfn.XLOOKUP('Sales Summary_working sheet'!M3500,'Delivery Distances'!$B$5:$K$5,'Delivery Distances'!$B$6:$K$20))</f>
        <v>8</v>
      </c>
      <c r="P3500" s="7">
        <f t="shared" si="221"/>
        <v>11</v>
      </c>
    </row>
    <row r="3501" spans="1:16" ht="15.75" customHeight="1" x14ac:dyDescent="0.15">
      <c r="A3501" s="13">
        <v>44002</v>
      </c>
      <c r="B3501" s="19" t="s">
        <v>5357</v>
      </c>
      <c r="C3501" s="7" t="s">
        <v>582</v>
      </c>
      <c r="D3501" s="14">
        <v>14</v>
      </c>
      <c r="E3501" s="14" t="str">
        <f>_xlfn.XLOOKUP(D3501,'Meal Info'!$A$4:$A$19,'Meal Info'!$B$4:$B$19)</f>
        <v>Red meat</v>
      </c>
      <c r="F3501" s="14" t="str">
        <f>_xlfn.XLOOKUP(D3501,'Meal Info'!$A$4:$A$19,'Meal Info'!$C$4:$C$19)</f>
        <v>Pete</v>
      </c>
      <c r="G3501" s="7">
        <v>63.06</v>
      </c>
      <c r="H3501" s="7">
        <f t="shared" si="222"/>
        <v>6.3060000000000009</v>
      </c>
      <c r="I3501" s="7">
        <f t="shared" si="223"/>
        <v>69.366</v>
      </c>
      <c r="J3501" s="7">
        <v>0.37</v>
      </c>
      <c r="K3501" s="7">
        <f t="shared" si="220"/>
        <v>23.3322</v>
      </c>
      <c r="L3501" s="7" t="s">
        <v>30</v>
      </c>
      <c r="M3501" s="7">
        <v>1</v>
      </c>
      <c r="N3501" s="7">
        <f>INDEX('Delivery Distances'!$B$6:$K$20,MATCH('Sales Summary_working sheet'!L3501,'Delivery Distances'!$A$6:$A$20,0),MATCH('Sales Summary_working sheet'!M3501,'Delivery Distances'!$B$5:$K$5,0))</f>
        <v>8</v>
      </c>
      <c r="O3501" s="7" cm="1">
        <f t="array" ref="O3501">_xlfn.XLOOKUP(L3501,'Delivery Distances'!$A$6:$A$20,_xlfn.XLOOKUP('Sales Summary_working sheet'!M3501,'Delivery Distances'!$B$5:$K$5,'Delivery Distances'!$B$6:$K$20))</f>
        <v>8</v>
      </c>
      <c r="P3501" s="7">
        <f t="shared" si="221"/>
        <v>11</v>
      </c>
    </row>
    <row r="3502" spans="1:16" ht="15.75" customHeight="1" x14ac:dyDescent="0.15">
      <c r="A3502" s="13">
        <v>44002</v>
      </c>
      <c r="B3502" s="19" t="s">
        <v>5357</v>
      </c>
      <c r="C3502" s="7" t="s">
        <v>925</v>
      </c>
      <c r="D3502" s="14">
        <v>14</v>
      </c>
      <c r="E3502" s="14" t="str">
        <f>_xlfn.XLOOKUP(D3502,'Meal Info'!$A$4:$A$19,'Meal Info'!$B$4:$B$19)</f>
        <v>Red meat</v>
      </c>
      <c r="F3502" s="14" t="str">
        <f>_xlfn.XLOOKUP(D3502,'Meal Info'!$A$4:$A$19,'Meal Info'!$C$4:$C$19)</f>
        <v>Pete</v>
      </c>
      <c r="G3502" s="7">
        <v>26.27</v>
      </c>
      <c r="H3502" s="7">
        <f t="shared" si="222"/>
        <v>2.6270000000000002</v>
      </c>
      <c r="I3502" s="7">
        <f t="shared" si="223"/>
        <v>28.896999999999998</v>
      </c>
      <c r="J3502" s="7">
        <v>0.09</v>
      </c>
      <c r="K3502" s="7">
        <f t="shared" si="220"/>
        <v>2.3643000000000001</v>
      </c>
      <c r="L3502" s="7" t="s">
        <v>27</v>
      </c>
      <c r="M3502" s="7">
        <v>9</v>
      </c>
      <c r="N3502" s="7">
        <f>INDEX('Delivery Distances'!$B$6:$K$20,MATCH('Sales Summary_working sheet'!L3502,'Delivery Distances'!$A$6:$A$20,0),MATCH('Sales Summary_working sheet'!M3502,'Delivery Distances'!$B$5:$K$5,0))</f>
        <v>9</v>
      </c>
      <c r="O3502" s="7" cm="1">
        <f t="array" ref="O3502">_xlfn.XLOOKUP(L3502,'Delivery Distances'!$A$6:$A$20,_xlfn.XLOOKUP('Sales Summary_working sheet'!M3502,'Delivery Distances'!$B$5:$K$5,'Delivery Distances'!$B$6:$K$20))</f>
        <v>9</v>
      </c>
      <c r="P3502" s="7">
        <f t="shared" si="221"/>
        <v>11.5</v>
      </c>
    </row>
    <row r="3503" spans="1:16" ht="15.75" customHeight="1" x14ac:dyDescent="0.15">
      <c r="A3503" s="13">
        <v>44002</v>
      </c>
      <c r="B3503" s="19" t="s">
        <v>5357</v>
      </c>
      <c r="C3503" s="7" t="s">
        <v>2009</v>
      </c>
      <c r="D3503" s="14">
        <v>14</v>
      </c>
      <c r="E3503" s="14" t="str">
        <f>_xlfn.XLOOKUP(D3503,'Meal Info'!$A$4:$A$19,'Meal Info'!$B$4:$B$19)</f>
        <v>Red meat</v>
      </c>
      <c r="F3503" s="14" t="str">
        <f>_xlfn.XLOOKUP(D3503,'Meal Info'!$A$4:$A$19,'Meal Info'!$C$4:$C$19)</f>
        <v>Pete</v>
      </c>
      <c r="G3503" s="7">
        <v>26.01</v>
      </c>
      <c r="H3503" s="7">
        <f t="shared" si="222"/>
        <v>2.6010000000000004</v>
      </c>
      <c r="I3503" s="7">
        <f t="shared" si="223"/>
        <v>28.611000000000001</v>
      </c>
      <c r="J3503" s="7">
        <v>0.05</v>
      </c>
      <c r="K3503" s="7">
        <f t="shared" si="220"/>
        <v>1.3005000000000002</v>
      </c>
      <c r="L3503" s="7" t="s">
        <v>28</v>
      </c>
      <c r="M3503" s="7">
        <v>2</v>
      </c>
      <c r="N3503" s="7">
        <f>INDEX('Delivery Distances'!$B$6:$K$20,MATCH('Sales Summary_working sheet'!L3503,'Delivery Distances'!$A$6:$A$20,0),MATCH('Sales Summary_working sheet'!M3503,'Delivery Distances'!$B$5:$K$5,0))</f>
        <v>12</v>
      </c>
      <c r="O3503" s="7" cm="1">
        <f t="array" ref="O3503">_xlfn.XLOOKUP(L3503,'Delivery Distances'!$A$6:$A$20,_xlfn.XLOOKUP('Sales Summary_working sheet'!M3503,'Delivery Distances'!$B$5:$K$5,'Delivery Distances'!$B$6:$K$20))</f>
        <v>12</v>
      </c>
      <c r="P3503" s="7">
        <f t="shared" si="221"/>
        <v>13</v>
      </c>
    </row>
    <row r="3504" spans="1:16" ht="15.75" customHeight="1" x14ac:dyDescent="0.15">
      <c r="A3504" s="13">
        <v>44002</v>
      </c>
      <c r="B3504" s="19" t="s">
        <v>5357</v>
      </c>
      <c r="C3504" s="7" t="s">
        <v>4707</v>
      </c>
      <c r="D3504" s="14">
        <v>1</v>
      </c>
      <c r="E3504" s="14" t="str">
        <f>_xlfn.XLOOKUP(D3504,'Meal Info'!$A$4:$A$19,'Meal Info'!$B$4:$B$19)</f>
        <v>Salad</v>
      </c>
      <c r="F3504" s="14" t="str">
        <f>_xlfn.XLOOKUP(D3504,'Meal Info'!$A$4:$A$19,'Meal Info'!$C$4:$C$19)</f>
        <v>Pete</v>
      </c>
      <c r="G3504" s="7">
        <v>58.27</v>
      </c>
      <c r="H3504" s="7">
        <f t="shared" si="222"/>
        <v>5.8270000000000008</v>
      </c>
      <c r="I3504" s="7">
        <f t="shared" si="223"/>
        <v>64.097000000000008</v>
      </c>
      <c r="J3504" s="7">
        <v>0.22</v>
      </c>
      <c r="K3504" s="7">
        <f t="shared" si="220"/>
        <v>12.8194</v>
      </c>
      <c r="L3504" s="7" t="s">
        <v>26</v>
      </c>
      <c r="M3504" s="7">
        <v>1</v>
      </c>
      <c r="N3504" s="7">
        <f>INDEX('Delivery Distances'!$B$6:$K$20,MATCH('Sales Summary_working sheet'!L3504,'Delivery Distances'!$A$6:$A$20,0),MATCH('Sales Summary_working sheet'!M3504,'Delivery Distances'!$B$5:$K$5,0))</f>
        <v>2</v>
      </c>
      <c r="O3504" s="7" cm="1">
        <f t="array" ref="O3504">_xlfn.XLOOKUP(L3504,'Delivery Distances'!$A$6:$A$20,_xlfn.XLOOKUP('Sales Summary_working sheet'!M3504,'Delivery Distances'!$B$5:$K$5,'Delivery Distances'!$B$6:$K$20))</f>
        <v>2</v>
      </c>
      <c r="P3504" s="7">
        <f t="shared" si="221"/>
        <v>6</v>
      </c>
    </row>
    <row r="3505" spans="1:16" ht="15.75" customHeight="1" x14ac:dyDescent="0.15">
      <c r="A3505" s="13">
        <v>44002</v>
      </c>
      <c r="B3505" s="19" t="s">
        <v>5357</v>
      </c>
      <c r="C3505" s="7" t="s">
        <v>1479</v>
      </c>
      <c r="D3505" s="14">
        <v>3</v>
      </c>
      <c r="E3505" s="14" t="str">
        <f>_xlfn.XLOOKUP(D3505,'Meal Info'!$A$4:$A$19,'Meal Info'!$B$4:$B$19)</f>
        <v>Fruits</v>
      </c>
      <c r="F3505" s="14" t="str">
        <f>_xlfn.XLOOKUP(D3505,'Meal Info'!$A$4:$A$19,'Meal Info'!$C$4:$C$19)</f>
        <v>Pete</v>
      </c>
      <c r="G3505" s="7">
        <v>48.96</v>
      </c>
      <c r="H3505" s="7">
        <f t="shared" si="222"/>
        <v>4.8960000000000008</v>
      </c>
      <c r="I3505" s="7">
        <f t="shared" si="223"/>
        <v>53.856000000000002</v>
      </c>
      <c r="J3505" s="7">
        <v>0.39</v>
      </c>
      <c r="K3505" s="7">
        <f t="shared" si="220"/>
        <v>19.0944</v>
      </c>
      <c r="L3505" s="7" t="s">
        <v>5075</v>
      </c>
      <c r="M3505" s="7">
        <v>4</v>
      </c>
      <c r="N3505" s="7">
        <f>INDEX('Delivery Distances'!$B$6:$K$20,MATCH('Sales Summary_working sheet'!L3505,'Delivery Distances'!$A$6:$A$20,0),MATCH('Sales Summary_working sheet'!M3505,'Delivery Distances'!$B$5:$K$5,0))</f>
        <v>17</v>
      </c>
      <c r="O3505" s="7" cm="1">
        <f t="array" ref="O3505">_xlfn.XLOOKUP(L3505,'Delivery Distances'!$A$6:$A$20,_xlfn.XLOOKUP('Sales Summary_working sheet'!M3505,'Delivery Distances'!$B$5:$K$5,'Delivery Distances'!$B$6:$K$20))</f>
        <v>17</v>
      </c>
      <c r="P3505" s="7">
        <f t="shared" si="221"/>
        <v>15.5</v>
      </c>
    </row>
    <row r="3506" spans="1:16" ht="15.75" customHeight="1" x14ac:dyDescent="0.15">
      <c r="A3506" s="13">
        <v>44002</v>
      </c>
      <c r="B3506" s="19" t="s">
        <v>5357</v>
      </c>
      <c r="C3506" s="7" t="s">
        <v>2310</v>
      </c>
      <c r="D3506" s="14">
        <v>13</v>
      </c>
      <c r="E3506" s="14" t="str">
        <f>_xlfn.XLOOKUP(D3506,'Meal Info'!$A$4:$A$19,'Meal Info'!$B$4:$B$19)</f>
        <v>Breakfast</v>
      </c>
      <c r="F3506" s="14" t="str">
        <f>_xlfn.XLOOKUP(D3506,'Meal Info'!$A$4:$A$19,'Meal Info'!$C$4:$C$19)</f>
        <v>Pete</v>
      </c>
      <c r="G3506" s="7">
        <v>74.05</v>
      </c>
      <c r="H3506" s="7">
        <f t="shared" si="222"/>
        <v>7.4050000000000002</v>
      </c>
      <c r="I3506" s="7">
        <f t="shared" si="223"/>
        <v>81.454999999999998</v>
      </c>
      <c r="J3506" s="7">
        <v>0.18</v>
      </c>
      <c r="K3506" s="7">
        <f t="shared" si="220"/>
        <v>13.328999999999999</v>
      </c>
      <c r="L3506" s="7" t="s">
        <v>5083</v>
      </c>
      <c r="M3506" s="7">
        <v>7</v>
      </c>
      <c r="N3506" s="7">
        <f>INDEX('Delivery Distances'!$B$6:$K$20,MATCH('Sales Summary_working sheet'!L3506,'Delivery Distances'!$A$6:$A$20,0),MATCH('Sales Summary_working sheet'!M3506,'Delivery Distances'!$B$5:$K$5,0))</f>
        <v>3</v>
      </c>
      <c r="O3506" s="7" cm="1">
        <f t="array" ref="O3506">_xlfn.XLOOKUP(L3506,'Delivery Distances'!$A$6:$A$20,_xlfn.XLOOKUP('Sales Summary_working sheet'!M3506,'Delivery Distances'!$B$5:$K$5,'Delivery Distances'!$B$6:$K$20))</f>
        <v>3</v>
      </c>
      <c r="P3506" s="7">
        <f t="shared" si="221"/>
        <v>7</v>
      </c>
    </row>
    <row r="3507" spans="1:16" ht="15.75" customHeight="1" x14ac:dyDescent="0.15">
      <c r="A3507" s="13">
        <v>44002</v>
      </c>
      <c r="B3507" s="19" t="s">
        <v>5357</v>
      </c>
      <c r="C3507" s="7" t="s">
        <v>4413</v>
      </c>
      <c r="D3507" s="14">
        <v>14</v>
      </c>
      <c r="E3507" s="14" t="str">
        <f>_xlfn.XLOOKUP(D3507,'Meal Info'!$A$4:$A$19,'Meal Info'!$B$4:$B$19)</f>
        <v>Red meat</v>
      </c>
      <c r="F3507" s="14" t="str">
        <f>_xlfn.XLOOKUP(D3507,'Meal Info'!$A$4:$A$19,'Meal Info'!$C$4:$C$19)</f>
        <v>Pete</v>
      </c>
      <c r="G3507" s="7">
        <v>34.49</v>
      </c>
      <c r="H3507" s="7">
        <f t="shared" si="222"/>
        <v>3.4490000000000003</v>
      </c>
      <c r="I3507" s="7">
        <f t="shared" si="223"/>
        <v>37.939</v>
      </c>
      <c r="J3507" s="7">
        <v>0.22</v>
      </c>
      <c r="K3507" s="7">
        <f t="shared" si="220"/>
        <v>7.5878000000000005</v>
      </c>
      <c r="L3507" s="7" t="s">
        <v>5076</v>
      </c>
      <c r="M3507" s="7">
        <v>7</v>
      </c>
      <c r="N3507" s="7">
        <f>INDEX('Delivery Distances'!$B$6:$K$20,MATCH('Sales Summary_working sheet'!L3507,'Delivery Distances'!$A$6:$A$20,0),MATCH('Sales Summary_working sheet'!M3507,'Delivery Distances'!$B$5:$K$5,0))</f>
        <v>15</v>
      </c>
      <c r="O3507" s="7" cm="1">
        <f t="array" ref="O3507">_xlfn.XLOOKUP(L3507,'Delivery Distances'!$A$6:$A$20,_xlfn.XLOOKUP('Sales Summary_working sheet'!M3507,'Delivery Distances'!$B$5:$K$5,'Delivery Distances'!$B$6:$K$20))</f>
        <v>15</v>
      </c>
      <c r="P3507" s="7">
        <f t="shared" si="221"/>
        <v>14.5</v>
      </c>
    </row>
    <row r="3508" spans="1:16" ht="15.75" customHeight="1" x14ac:dyDescent="0.15">
      <c r="A3508" s="13">
        <v>44002</v>
      </c>
      <c r="B3508" s="19" t="s">
        <v>5357</v>
      </c>
      <c r="C3508" s="7" t="s">
        <v>4225</v>
      </c>
      <c r="D3508" s="14">
        <v>14</v>
      </c>
      <c r="E3508" s="14" t="str">
        <f>_xlfn.XLOOKUP(D3508,'Meal Info'!$A$4:$A$19,'Meal Info'!$B$4:$B$19)</f>
        <v>Red meat</v>
      </c>
      <c r="F3508" s="14" t="str">
        <f>_xlfn.XLOOKUP(D3508,'Meal Info'!$A$4:$A$19,'Meal Info'!$C$4:$C$19)</f>
        <v>Pete</v>
      </c>
      <c r="G3508" s="7">
        <v>50.22</v>
      </c>
      <c r="H3508" s="7">
        <f t="shared" si="222"/>
        <v>5.0220000000000002</v>
      </c>
      <c r="I3508" s="7">
        <f t="shared" si="223"/>
        <v>55.241999999999997</v>
      </c>
      <c r="J3508" s="7">
        <v>0.19</v>
      </c>
      <c r="K3508" s="7">
        <f t="shared" si="220"/>
        <v>9.5418000000000003</v>
      </c>
      <c r="L3508" s="7" t="s">
        <v>5075</v>
      </c>
      <c r="M3508" s="7">
        <v>3</v>
      </c>
      <c r="N3508" s="7">
        <f>INDEX('Delivery Distances'!$B$6:$K$20,MATCH('Sales Summary_working sheet'!L3508,'Delivery Distances'!$A$6:$A$20,0),MATCH('Sales Summary_working sheet'!M3508,'Delivery Distances'!$B$5:$K$5,0))</f>
        <v>15</v>
      </c>
      <c r="O3508" s="7" cm="1">
        <f t="array" ref="O3508">_xlfn.XLOOKUP(L3508,'Delivery Distances'!$A$6:$A$20,_xlfn.XLOOKUP('Sales Summary_working sheet'!M3508,'Delivery Distances'!$B$5:$K$5,'Delivery Distances'!$B$6:$K$20))</f>
        <v>15</v>
      </c>
      <c r="P3508" s="7">
        <f t="shared" si="221"/>
        <v>14.5</v>
      </c>
    </row>
    <row r="3509" spans="1:16" ht="15.75" customHeight="1" x14ac:dyDescent="0.15">
      <c r="A3509" s="13">
        <v>44002</v>
      </c>
      <c r="B3509" s="19" t="s">
        <v>5357</v>
      </c>
      <c r="C3509" s="7" t="s">
        <v>4342</v>
      </c>
      <c r="D3509" s="14">
        <v>3</v>
      </c>
      <c r="E3509" s="14" t="str">
        <f>_xlfn.XLOOKUP(D3509,'Meal Info'!$A$4:$A$19,'Meal Info'!$B$4:$B$19)</f>
        <v>Fruits</v>
      </c>
      <c r="F3509" s="14" t="str">
        <f>_xlfn.XLOOKUP(D3509,'Meal Info'!$A$4:$A$19,'Meal Info'!$C$4:$C$19)</f>
        <v>Pete</v>
      </c>
      <c r="G3509" s="7">
        <v>76.72</v>
      </c>
      <c r="H3509" s="7">
        <f t="shared" si="222"/>
        <v>7.6720000000000006</v>
      </c>
      <c r="I3509" s="7">
        <f t="shared" si="223"/>
        <v>84.391999999999996</v>
      </c>
      <c r="J3509" s="7">
        <v>0.33</v>
      </c>
      <c r="K3509" s="7">
        <f t="shared" si="220"/>
        <v>25.317600000000002</v>
      </c>
      <c r="L3509" s="7" t="s">
        <v>28</v>
      </c>
      <c r="M3509" s="7">
        <v>4</v>
      </c>
      <c r="N3509" s="7">
        <f>INDEX('Delivery Distances'!$B$6:$K$20,MATCH('Sales Summary_working sheet'!L3509,'Delivery Distances'!$A$6:$A$20,0),MATCH('Sales Summary_working sheet'!M3509,'Delivery Distances'!$B$5:$K$5,0))</f>
        <v>8</v>
      </c>
      <c r="O3509" s="7" cm="1">
        <f t="array" ref="O3509">_xlfn.XLOOKUP(L3509,'Delivery Distances'!$A$6:$A$20,_xlfn.XLOOKUP('Sales Summary_working sheet'!M3509,'Delivery Distances'!$B$5:$K$5,'Delivery Distances'!$B$6:$K$20))</f>
        <v>8</v>
      </c>
      <c r="P3509" s="7">
        <f t="shared" si="221"/>
        <v>11</v>
      </c>
    </row>
    <row r="3510" spans="1:16" ht="15.75" customHeight="1" x14ac:dyDescent="0.15">
      <c r="A3510" s="13">
        <v>44002</v>
      </c>
      <c r="B3510" s="19" t="s">
        <v>5357</v>
      </c>
      <c r="C3510" s="7" t="s">
        <v>709</v>
      </c>
      <c r="D3510" s="14">
        <v>14</v>
      </c>
      <c r="E3510" s="14" t="str">
        <f>_xlfn.XLOOKUP(D3510,'Meal Info'!$A$4:$A$19,'Meal Info'!$B$4:$B$19)</f>
        <v>Red meat</v>
      </c>
      <c r="F3510" s="14" t="str">
        <f>_xlfn.XLOOKUP(D3510,'Meal Info'!$A$4:$A$19,'Meal Info'!$C$4:$C$19)</f>
        <v>Pete</v>
      </c>
      <c r="G3510" s="7">
        <v>55.75</v>
      </c>
      <c r="H3510" s="7">
        <f t="shared" si="222"/>
        <v>5.5750000000000002</v>
      </c>
      <c r="I3510" s="7">
        <f t="shared" si="223"/>
        <v>61.325000000000003</v>
      </c>
      <c r="J3510" s="7">
        <v>0.02</v>
      </c>
      <c r="K3510" s="7">
        <f t="shared" si="220"/>
        <v>1.115</v>
      </c>
      <c r="L3510" s="7" t="s">
        <v>30</v>
      </c>
      <c r="M3510" s="7">
        <v>8</v>
      </c>
      <c r="N3510" s="7">
        <f>INDEX('Delivery Distances'!$B$6:$K$20,MATCH('Sales Summary_working sheet'!L3510,'Delivery Distances'!$A$6:$A$20,0),MATCH('Sales Summary_working sheet'!M3510,'Delivery Distances'!$B$5:$K$5,0))</f>
        <v>6</v>
      </c>
      <c r="O3510" s="7" cm="1">
        <f t="array" ref="O3510">_xlfn.XLOOKUP(L3510,'Delivery Distances'!$A$6:$A$20,_xlfn.XLOOKUP('Sales Summary_working sheet'!M3510,'Delivery Distances'!$B$5:$K$5,'Delivery Distances'!$B$6:$K$20))</f>
        <v>6</v>
      </c>
      <c r="P3510" s="7">
        <f t="shared" si="221"/>
        <v>10</v>
      </c>
    </row>
    <row r="3511" spans="1:16" ht="15.75" customHeight="1" x14ac:dyDescent="0.15">
      <c r="A3511" s="13">
        <v>44002</v>
      </c>
      <c r="B3511" s="19" t="s">
        <v>5357</v>
      </c>
      <c r="C3511" s="7" t="s">
        <v>1337</v>
      </c>
      <c r="D3511" s="14">
        <v>14</v>
      </c>
      <c r="E3511" s="14" t="str">
        <f>_xlfn.XLOOKUP(D3511,'Meal Info'!$A$4:$A$19,'Meal Info'!$B$4:$B$19)</f>
        <v>Red meat</v>
      </c>
      <c r="F3511" s="14" t="str">
        <f>_xlfn.XLOOKUP(D3511,'Meal Info'!$A$4:$A$19,'Meal Info'!$C$4:$C$19)</f>
        <v>Pete</v>
      </c>
      <c r="G3511" s="7">
        <v>65.08</v>
      </c>
      <c r="H3511" s="7">
        <f t="shared" si="222"/>
        <v>6.508</v>
      </c>
      <c r="I3511" s="7">
        <f t="shared" si="223"/>
        <v>71.587999999999994</v>
      </c>
      <c r="J3511" s="7">
        <v>0.37</v>
      </c>
      <c r="K3511" s="7">
        <f t="shared" si="220"/>
        <v>24.079599999999999</v>
      </c>
      <c r="L3511" s="7" t="s">
        <v>28</v>
      </c>
      <c r="M3511" s="7">
        <v>6</v>
      </c>
      <c r="N3511" s="7">
        <f>INDEX('Delivery Distances'!$B$6:$K$20,MATCH('Sales Summary_working sheet'!L3511,'Delivery Distances'!$A$6:$A$20,0),MATCH('Sales Summary_working sheet'!M3511,'Delivery Distances'!$B$5:$K$5,0))</f>
        <v>6</v>
      </c>
      <c r="O3511" s="7" cm="1">
        <f t="array" ref="O3511">_xlfn.XLOOKUP(L3511,'Delivery Distances'!$A$6:$A$20,_xlfn.XLOOKUP('Sales Summary_working sheet'!M3511,'Delivery Distances'!$B$5:$K$5,'Delivery Distances'!$B$6:$K$20))</f>
        <v>6</v>
      </c>
      <c r="P3511" s="7">
        <f t="shared" si="221"/>
        <v>10</v>
      </c>
    </row>
    <row r="3512" spans="1:16" ht="15.75" customHeight="1" x14ac:dyDescent="0.15">
      <c r="A3512" s="13">
        <v>44002</v>
      </c>
      <c r="B3512" s="19" t="s">
        <v>5357</v>
      </c>
      <c r="C3512" s="7" t="s">
        <v>3203</v>
      </c>
      <c r="D3512" s="14">
        <v>13</v>
      </c>
      <c r="E3512" s="14" t="str">
        <f>_xlfn.XLOOKUP(D3512,'Meal Info'!$A$4:$A$19,'Meal Info'!$B$4:$B$19)</f>
        <v>Breakfast</v>
      </c>
      <c r="F3512" s="14" t="str">
        <f>_xlfn.XLOOKUP(D3512,'Meal Info'!$A$4:$A$19,'Meal Info'!$C$4:$C$19)</f>
        <v>Pete</v>
      </c>
      <c r="G3512" s="7">
        <v>57.49</v>
      </c>
      <c r="H3512" s="7">
        <f t="shared" si="222"/>
        <v>5.7490000000000006</v>
      </c>
      <c r="I3512" s="7">
        <f t="shared" si="223"/>
        <v>63.239000000000004</v>
      </c>
      <c r="J3512" s="7">
        <v>0.19</v>
      </c>
      <c r="K3512" s="7">
        <f t="shared" si="220"/>
        <v>10.9231</v>
      </c>
      <c r="L3512" s="7" t="s">
        <v>5076</v>
      </c>
      <c r="M3512" s="7">
        <v>8</v>
      </c>
      <c r="N3512" s="7">
        <f>INDEX('Delivery Distances'!$B$6:$K$20,MATCH('Sales Summary_working sheet'!L3512,'Delivery Distances'!$A$6:$A$20,0),MATCH('Sales Summary_working sheet'!M3512,'Delivery Distances'!$B$5:$K$5,0))</f>
        <v>6</v>
      </c>
      <c r="O3512" s="7" cm="1">
        <f t="array" ref="O3512">_xlfn.XLOOKUP(L3512,'Delivery Distances'!$A$6:$A$20,_xlfn.XLOOKUP('Sales Summary_working sheet'!M3512,'Delivery Distances'!$B$5:$K$5,'Delivery Distances'!$B$6:$K$20))</f>
        <v>6</v>
      </c>
      <c r="P3512" s="7">
        <f t="shared" si="221"/>
        <v>10</v>
      </c>
    </row>
    <row r="3513" spans="1:16" ht="15.75" customHeight="1" x14ac:dyDescent="0.15">
      <c r="A3513" s="13">
        <v>44002</v>
      </c>
      <c r="B3513" s="19" t="s">
        <v>5357</v>
      </c>
      <c r="C3513" s="7" t="s">
        <v>4891</v>
      </c>
      <c r="D3513" s="14">
        <v>1</v>
      </c>
      <c r="E3513" s="14" t="str">
        <f>_xlfn.XLOOKUP(D3513,'Meal Info'!$A$4:$A$19,'Meal Info'!$B$4:$B$19)</f>
        <v>Salad</v>
      </c>
      <c r="F3513" s="14" t="str">
        <f>_xlfn.XLOOKUP(D3513,'Meal Info'!$A$4:$A$19,'Meal Info'!$C$4:$C$19)</f>
        <v>Pete</v>
      </c>
      <c r="G3513" s="7">
        <v>32.159999999999997</v>
      </c>
      <c r="H3513" s="7">
        <f t="shared" si="222"/>
        <v>3.2159999999999997</v>
      </c>
      <c r="I3513" s="7">
        <f t="shared" si="223"/>
        <v>35.375999999999998</v>
      </c>
      <c r="J3513" s="7">
        <v>0.12</v>
      </c>
      <c r="K3513" s="7">
        <f t="shared" si="220"/>
        <v>3.8591999999999995</v>
      </c>
      <c r="L3513" s="7" t="s">
        <v>30</v>
      </c>
      <c r="M3513" s="7">
        <v>8</v>
      </c>
      <c r="N3513" s="7">
        <f>INDEX('Delivery Distances'!$B$6:$K$20,MATCH('Sales Summary_working sheet'!L3513,'Delivery Distances'!$A$6:$A$20,0),MATCH('Sales Summary_working sheet'!M3513,'Delivery Distances'!$B$5:$K$5,0))</f>
        <v>6</v>
      </c>
      <c r="O3513" s="7" cm="1">
        <f t="array" ref="O3513">_xlfn.XLOOKUP(L3513,'Delivery Distances'!$A$6:$A$20,_xlfn.XLOOKUP('Sales Summary_working sheet'!M3513,'Delivery Distances'!$B$5:$K$5,'Delivery Distances'!$B$6:$K$20))</f>
        <v>6</v>
      </c>
      <c r="P3513" s="7">
        <f t="shared" si="221"/>
        <v>10</v>
      </c>
    </row>
    <row r="3514" spans="1:16" ht="15.75" customHeight="1" x14ac:dyDescent="0.15">
      <c r="A3514" s="13">
        <v>44002</v>
      </c>
      <c r="B3514" s="19" t="s">
        <v>5357</v>
      </c>
      <c r="C3514" s="7" t="s">
        <v>2095</v>
      </c>
      <c r="D3514" s="14">
        <v>14</v>
      </c>
      <c r="E3514" s="14" t="str">
        <f>_xlfn.XLOOKUP(D3514,'Meal Info'!$A$4:$A$19,'Meal Info'!$B$4:$B$19)</f>
        <v>Red meat</v>
      </c>
      <c r="F3514" s="14" t="str">
        <f>_xlfn.XLOOKUP(D3514,'Meal Info'!$A$4:$A$19,'Meal Info'!$C$4:$C$19)</f>
        <v>Pete</v>
      </c>
      <c r="G3514" s="7">
        <v>51.92</v>
      </c>
      <c r="H3514" s="7">
        <f t="shared" si="222"/>
        <v>5.1920000000000002</v>
      </c>
      <c r="I3514" s="7">
        <f t="shared" si="223"/>
        <v>57.112000000000002</v>
      </c>
      <c r="J3514" s="7">
        <v>0.05</v>
      </c>
      <c r="K3514" s="7">
        <f t="shared" si="220"/>
        <v>2.5960000000000001</v>
      </c>
      <c r="L3514" s="7" t="s">
        <v>30</v>
      </c>
      <c r="M3514" s="7">
        <v>10</v>
      </c>
      <c r="N3514" s="7">
        <f>INDEX('Delivery Distances'!$B$6:$K$20,MATCH('Sales Summary_working sheet'!L3514,'Delivery Distances'!$A$6:$A$20,0),MATCH('Sales Summary_working sheet'!M3514,'Delivery Distances'!$B$5:$K$5,0))</f>
        <v>15</v>
      </c>
      <c r="O3514" s="7" cm="1">
        <f t="array" ref="O3514">_xlfn.XLOOKUP(L3514,'Delivery Distances'!$A$6:$A$20,_xlfn.XLOOKUP('Sales Summary_working sheet'!M3514,'Delivery Distances'!$B$5:$K$5,'Delivery Distances'!$B$6:$K$20))</f>
        <v>15</v>
      </c>
      <c r="P3514" s="7">
        <f t="shared" si="221"/>
        <v>14.5</v>
      </c>
    </row>
    <row r="3515" spans="1:16" ht="15.75" customHeight="1" x14ac:dyDescent="0.15">
      <c r="A3515" s="13">
        <v>44002</v>
      </c>
      <c r="B3515" s="19" t="s">
        <v>5357</v>
      </c>
      <c r="C3515" s="7" t="s">
        <v>817</v>
      </c>
      <c r="D3515" s="14">
        <v>3</v>
      </c>
      <c r="E3515" s="14" t="str">
        <f>_xlfn.XLOOKUP(D3515,'Meal Info'!$A$4:$A$19,'Meal Info'!$B$4:$B$19)</f>
        <v>Fruits</v>
      </c>
      <c r="F3515" s="14" t="str">
        <f>_xlfn.XLOOKUP(D3515,'Meal Info'!$A$4:$A$19,'Meal Info'!$C$4:$C$19)</f>
        <v>Pete</v>
      </c>
      <c r="G3515" s="7">
        <v>52.59</v>
      </c>
      <c r="H3515" s="7">
        <f t="shared" si="222"/>
        <v>5.2590000000000003</v>
      </c>
      <c r="I3515" s="7">
        <f t="shared" si="223"/>
        <v>57.849000000000004</v>
      </c>
      <c r="J3515" s="7">
        <v>0.17</v>
      </c>
      <c r="K3515" s="7">
        <f t="shared" si="220"/>
        <v>8.9403000000000006</v>
      </c>
      <c r="L3515" s="7" t="s">
        <v>5083</v>
      </c>
      <c r="M3515" s="7">
        <v>3</v>
      </c>
      <c r="N3515" s="7">
        <f>INDEX('Delivery Distances'!$B$6:$K$20,MATCH('Sales Summary_working sheet'!L3515,'Delivery Distances'!$A$6:$A$20,0),MATCH('Sales Summary_working sheet'!M3515,'Delivery Distances'!$B$5:$K$5,0))</f>
        <v>1</v>
      </c>
      <c r="O3515" s="7" cm="1">
        <f t="array" ref="O3515">_xlfn.XLOOKUP(L3515,'Delivery Distances'!$A$6:$A$20,_xlfn.XLOOKUP('Sales Summary_working sheet'!M3515,'Delivery Distances'!$B$5:$K$5,'Delivery Distances'!$B$6:$K$20))</f>
        <v>1</v>
      </c>
      <c r="P3515" s="7">
        <f t="shared" si="221"/>
        <v>3</v>
      </c>
    </row>
    <row r="3516" spans="1:16" ht="15.75" customHeight="1" x14ac:dyDescent="0.15">
      <c r="A3516" s="13">
        <v>44002</v>
      </c>
      <c r="B3516" s="19" t="s">
        <v>5357</v>
      </c>
      <c r="C3516" s="7" t="s">
        <v>3374</v>
      </c>
      <c r="D3516" s="14">
        <v>13</v>
      </c>
      <c r="E3516" s="14" t="str">
        <f>_xlfn.XLOOKUP(D3516,'Meal Info'!$A$4:$A$19,'Meal Info'!$B$4:$B$19)</f>
        <v>Breakfast</v>
      </c>
      <c r="F3516" s="14" t="str">
        <f>_xlfn.XLOOKUP(D3516,'Meal Info'!$A$4:$A$19,'Meal Info'!$C$4:$C$19)</f>
        <v>Pete</v>
      </c>
      <c r="G3516" s="7">
        <v>36.92</v>
      </c>
      <c r="H3516" s="7">
        <f t="shared" si="222"/>
        <v>3.6920000000000002</v>
      </c>
      <c r="I3516" s="7">
        <f t="shared" si="223"/>
        <v>40.612000000000002</v>
      </c>
      <c r="J3516" s="7">
        <v>0.25</v>
      </c>
      <c r="K3516" s="7">
        <f t="shared" si="220"/>
        <v>9.23</v>
      </c>
      <c r="L3516" s="7" t="s">
        <v>30</v>
      </c>
      <c r="M3516" s="7">
        <v>10</v>
      </c>
      <c r="N3516" s="7">
        <f>INDEX('Delivery Distances'!$B$6:$K$20,MATCH('Sales Summary_working sheet'!L3516,'Delivery Distances'!$A$6:$A$20,0),MATCH('Sales Summary_working sheet'!M3516,'Delivery Distances'!$B$5:$K$5,0))</f>
        <v>15</v>
      </c>
      <c r="O3516" s="7" cm="1">
        <f t="array" ref="O3516">_xlfn.XLOOKUP(L3516,'Delivery Distances'!$A$6:$A$20,_xlfn.XLOOKUP('Sales Summary_working sheet'!M3516,'Delivery Distances'!$B$5:$K$5,'Delivery Distances'!$B$6:$K$20))</f>
        <v>15</v>
      </c>
      <c r="P3516" s="7">
        <f t="shared" si="221"/>
        <v>14.5</v>
      </c>
    </row>
    <row r="3517" spans="1:16" ht="15.75" customHeight="1" x14ac:dyDescent="0.15">
      <c r="A3517" s="13">
        <v>44002</v>
      </c>
      <c r="B3517" s="19" t="s">
        <v>5357</v>
      </c>
      <c r="C3517" s="7" t="s">
        <v>3703</v>
      </c>
      <c r="D3517" s="14">
        <v>1</v>
      </c>
      <c r="E3517" s="14" t="str">
        <f>_xlfn.XLOOKUP(D3517,'Meal Info'!$A$4:$A$19,'Meal Info'!$B$4:$B$19)</f>
        <v>Salad</v>
      </c>
      <c r="F3517" s="14" t="str">
        <f>_xlfn.XLOOKUP(D3517,'Meal Info'!$A$4:$A$19,'Meal Info'!$C$4:$C$19)</f>
        <v>Pete</v>
      </c>
      <c r="G3517" s="7">
        <v>90.98</v>
      </c>
      <c r="H3517" s="7">
        <f t="shared" si="222"/>
        <v>9.0980000000000008</v>
      </c>
      <c r="I3517" s="7">
        <f t="shared" si="223"/>
        <v>100.078</v>
      </c>
      <c r="J3517" s="7">
        <v>0.01</v>
      </c>
      <c r="K3517" s="7">
        <f t="shared" si="220"/>
        <v>0.90980000000000005</v>
      </c>
      <c r="L3517" s="7" t="s">
        <v>5077</v>
      </c>
      <c r="M3517" s="7">
        <v>2</v>
      </c>
      <c r="N3517" s="7">
        <f>INDEX('Delivery Distances'!$B$6:$K$20,MATCH('Sales Summary_working sheet'!L3517,'Delivery Distances'!$A$6:$A$20,0),MATCH('Sales Summary_working sheet'!M3517,'Delivery Distances'!$B$5:$K$5,0))</f>
        <v>4</v>
      </c>
      <c r="O3517" s="7" cm="1">
        <f t="array" ref="O3517">_xlfn.XLOOKUP(L3517,'Delivery Distances'!$A$6:$A$20,_xlfn.XLOOKUP('Sales Summary_working sheet'!M3517,'Delivery Distances'!$B$5:$K$5,'Delivery Distances'!$B$6:$K$20))</f>
        <v>4</v>
      </c>
      <c r="P3517" s="7">
        <f t="shared" si="221"/>
        <v>8</v>
      </c>
    </row>
    <row r="3518" spans="1:16" ht="15.75" customHeight="1" x14ac:dyDescent="0.15">
      <c r="A3518" s="13">
        <v>44002</v>
      </c>
      <c r="B3518" s="19" t="s">
        <v>5357</v>
      </c>
      <c r="C3518" s="7" t="s">
        <v>2099</v>
      </c>
      <c r="D3518" s="14">
        <v>13</v>
      </c>
      <c r="E3518" s="14" t="str">
        <f>_xlfn.XLOOKUP(D3518,'Meal Info'!$A$4:$A$19,'Meal Info'!$B$4:$B$19)</f>
        <v>Breakfast</v>
      </c>
      <c r="F3518" s="14" t="str">
        <f>_xlfn.XLOOKUP(D3518,'Meal Info'!$A$4:$A$19,'Meal Info'!$C$4:$C$19)</f>
        <v>Pete</v>
      </c>
      <c r="G3518" s="7">
        <v>40.869999999999997</v>
      </c>
      <c r="H3518" s="7">
        <f t="shared" si="222"/>
        <v>4.0869999999999997</v>
      </c>
      <c r="I3518" s="7">
        <f t="shared" si="223"/>
        <v>44.956999999999994</v>
      </c>
      <c r="J3518" s="7">
        <v>0.32</v>
      </c>
      <c r="K3518" s="7">
        <f t="shared" si="220"/>
        <v>13.0784</v>
      </c>
      <c r="L3518" s="7" t="s">
        <v>5082</v>
      </c>
      <c r="M3518" s="7">
        <v>4</v>
      </c>
      <c r="N3518" s="7">
        <f>INDEX('Delivery Distances'!$B$6:$K$20,MATCH('Sales Summary_working sheet'!L3518,'Delivery Distances'!$A$6:$A$20,0),MATCH('Sales Summary_working sheet'!M3518,'Delivery Distances'!$B$5:$K$5,0))</f>
        <v>2</v>
      </c>
      <c r="O3518" s="7" cm="1">
        <f t="array" ref="O3518">_xlfn.XLOOKUP(L3518,'Delivery Distances'!$A$6:$A$20,_xlfn.XLOOKUP('Sales Summary_working sheet'!M3518,'Delivery Distances'!$B$5:$K$5,'Delivery Distances'!$B$6:$K$20))</f>
        <v>2</v>
      </c>
      <c r="P3518" s="7">
        <f t="shared" si="221"/>
        <v>6</v>
      </c>
    </row>
    <row r="3519" spans="1:16" ht="15.75" customHeight="1" x14ac:dyDescent="0.15">
      <c r="A3519" s="13">
        <v>44002</v>
      </c>
      <c r="B3519" s="19" t="s">
        <v>5357</v>
      </c>
      <c r="C3519" s="7" t="s">
        <v>2794</v>
      </c>
      <c r="D3519" s="14">
        <v>13</v>
      </c>
      <c r="E3519" s="14" t="str">
        <f>_xlfn.XLOOKUP(D3519,'Meal Info'!$A$4:$A$19,'Meal Info'!$B$4:$B$19)</f>
        <v>Breakfast</v>
      </c>
      <c r="F3519" s="14" t="str">
        <f>_xlfn.XLOOKUP(D3519,'Meal Info'!$A$4:$A$19,'Meal Info'!$C$4:$C$19)</f>
        <v>Pete</v>
      </c>
      <c r="G3519" s="7">
        <v>98.44</v>
      </c>
      <c r="H3519" s="7">
        <f t="shared" si="222"/>
        <v>9.8440000000000012</v>
      </c>
      <c r="I3519" s="7">
        <f t="shared" si="223"/>
        <v>108.28399999999999</v>
      </c>
      <c r="J3519" s="7">
        <v>0.11</v>
      </c>
      <c r="K3519" s="7">
        <f t="shared" si="220"/>
        <v>10.8284</v>
      </c>
      <c r="L3519" s="7" t="s">
        <v>5083</v>
      </c>
      <c r="M3519" s="7">
        <v>2</v>
      </c>
      <c r="N3519" s="7">
        <f>INDEX('Delivery Distances'!$B$6:$K$20,MATCH('Sales Summary_working sheet'!L3519,'Delivery Distances'!$A$6:$A$20,0),MATCH('Sales Summary_working sheet'!M3519,'Delivery Distances'!$B$5:$K$5,0))</f>
        <v>1</v>
      </c>
      <c r="O3519" s="7" cm="1">
        <f t="array" ref="O3519">_xlfn.XLOOKUP(L3519,'Delivery Distances'!$A$6:$A$20,_xlfn.XLOOKUP('Sales Summary_working sheet'!M3519,'Delivery Distances'!$B$5:$K$5,'Delivery Distances'!$B$6:$K$20))</f>
        <v>1</v>
      </c>
      <c r="P3519" s="7">
        <f t="shared" si="221"/>
        <v>3</v>
      </c>
    </row>
    <row r="3520" spans="1:16" ht="15.75" customHeight="1" x14ac:dyDescent="0.15">
      <c r="A3520" s="13">
        <v>44002</v>
      </c>
      <c r="B3520" s="19" t="s">
        <v>5357</v>
      </c>
      <c r="C3520" s="7" t="s">
        <v>492</v>
      </c>
      <c r="D3520" s="14">
        <v>3</v>
      </c>
      <c r="E3520" s="14" t="str">
        <f>_xlfn.XLOOKUP(D3520,'Meal Info'!$A$4:$A$19,'Meal Info'!$B$4:$B$19)</f>
        <v>Fruits</v>
      </c>
      <c r="F3520" s="14" t="str">
        <f>_xlfn.XLOOKUP(D3520,'Meal Info'!$A$4:$A$19,'Meal Info'!$C$4:$C$19)</f>
        <v>Pete</v>
      </c>
      <c r="G3520" s="7">
        <v>60.55</v>
      </c>
      <c r="H3520" s="7">
        <f t="shared" si="222"/>
        <v>6.0549999999999997</v>
      </c>
      <c r="I3520" s="7">
        <f t="shared" si="223"/>
        <v>66.60499999999999</v>
      </c>
      <c r="J3520" s="7">
        <v>0.32</v>
      </c>
      <c r="K3520" s="7">
        <f t="shared" si="220"/>
        <v>19.376000000000001</v>
      </c>
      <c r="L3520" s="7" t="s">
        <v>27</v>
      </c>
      <c r="M3520" s="7">
        <v>10</v>
      </c>
      <c r="N3520" s="7">
        <f>INDEX('Delivery Distances'!$B$6:$K$20,MATCH('Sales Summary_working sheet'!L3520,'Delivery Distances'!$A$6:$A$20,0),MATCH('Sales Summary_working sheet'!M3520,'Delivery Distances'!$B$5:$K$5,0))</f>
        <v>18</v>
      </c>
      <c r="O3520" s="7" cm="1">
        <f t="array" ref="O3520">_xlfn.XLOOKUP(L3520,'Delivery Distances'!$A$6:$A$20,_xlfn.XLOOKUP('Sales Summary_working sheet'!M3520,'Delivery Distances'!$B$5:$K$5,'Delivery Distances'!$B$6:$K$20))</f>
        <v>18</v>
      </c>
      <c r="P3520" s="7">
        <f t="shared" si="221"/>
        <v>16</v>
      </c>
    </row>
    <row r="3521" spans="1:16" ht="15.75" customHeight="1" x14ac:dyDescent="0.15">
      <c r="A3521" s="13">
        <v>44002</v>
      </c>
      <c r="B3521" s="19" t="s">
        <v>5358</v>
      </c>
      <c r="C3521" s="7" t="s">
        <v>3909</v>
      </c>
      <c r="D3521" s="14">
        <v>3</v>
      </c>
      <c r="E3521" s="14" t="str">
        <f>_xlfn.XLOOKUP(D3521,'Meal Info'!$A$4:$A$19,'Meal Info'!$B$4:$B$19)</f>
        <v>Fruits</v>
      </c>
      <c r="F3521" s="14" t="str">
        <f>_xlfn.XLOOKUP(D3521,'Meal Info'!$A$4:$A$19,'Meal Info'!$C$4:$C$19)</f>
        <v>Pete</v>
      </c>
      <c r="G3521" s="7">
        <v>83.44</v>
      </c>
      <c r="H3521" s="7">
        <f t="shared" si="222"/>
        <v>8.3439999999999994</v>
      </c>
      <c r="I3521" s="7">
        <f t="shared" si="223"/>
        <v>91.783999999999992</v>
      </c>
      <c r="J3521" s="7">
        <v>0.17</v>
      </c>
      <c r="K3521" s="7">
        <f t="shared" si="220"/>
        <v>14.184800000000001</v>
      </c>
      <c r="L3521" s="7" t="s">
        <v>5075</v>
      </c>
      <c r="M3521" s="7">
        <v>3</v>
      </c>
      <c r="N3521" s="7">
        <f>INDEX('Delivery Distances'!$B$6:$K$20,MATCH('Sales Summary_working sheet'!L3521,'Delivery Distances'!$A$6:$A$20,0),MATCH('Sales Summary_working sheet'!M3521,'Delivery Distances'!$B$5:$K$5,0))</f>
        <v>15</v>
      </c>
      <c r="O3521" s="7" cm="1">
        <f t="array" ref="O3521">_xlfn.XLOOKUP(L3521,'Delivery Distances'!$A$6:$A$20,_xlfn.XLOOKUP('Sales Summary_working sheet'!M3521,'Delivery Distances'!$B$5:$K$5,'Delivery Distances'!$B$6:$K$20))</f>
        <v>15</v>
      </c>
      <c r="P3521" s="7">
        <f t="shared" si="221"/>
        <v>14.5</v>
      </c>
    </row>
    <row r="3522" spans="1:16" ht="15.75" customHeight="1" x14ac:dyDescent="0.15">
      <c r="A3522" s="13">
        <v>44002</v>
      </c>
      <c r="B3522" s="19" t="s">
        <v>5358</v>
      </c>
      <c r="C3522" s="7" t="s">
        <v>2752</v>
      </c>
      <c r="D3522" s="14">
        <v>1</v>
      </c>
      <c r="E3522" s="14" t="str">
        <f>_xlfn.XLOOKUP(D3522,'Meal Info'!$A$4:$A$19,'Meal Info'!$B$4:$B$19)</f>
        <v>Salad</v>
      </c>
      <c r="F3522" s="14" t="str">
        <f>_xlfn.XLOOKUP(D3522,'Meal Info'!$A$4:$A$19,'Meal Info'!$C$4:$C$19)</f>
        <v>Pete</v>
      </c>
      <c r="G3522" s="7">
        <v>43.78</v>
      </c>
      <c r="H3522" s="7">
        <f t="shared" si="222"/>
        <v>4.3780000000000001</v>
      </c>
      <c r="I3522" s="7">
        <f t="shared" si="223"/>
        <v>48.158000000000001</v>
      </c>
      <c r="J3522" s="7">
        <v>0.14000000000000001</v>
      </c>
      <c r="K3522" s="7">
        <f t="shared" si="220"/>
        <v>6.1292000000000009</v>
      </c>
      <c r="L3522" s="7" t="s">
        <v>5080</v>
      </c>
      <c r="M3522" s="7">
        <v>4</v>
      </c>
      <c r="N3522" s="7">
        <f>INDEX('Delivery Distances'!$B$6:$K$20,MATCH('Sales Summary_working sheet'!L3522,'Delivery Distances'!$A$6:$A$20,0),MATCH('Sales Summary_working sheet'!M3522,'Delivery Distances'!$B$5:$K$5,0))</f>
        <v>5</v>
      </c>
      <c r="O3522" s="7" cm="1">
        <f t="array" ref="O3522">_xlfn.XLOOKUP(L3522,'Delivery Distances'!$A$6:$A$20,_xlfn.XLOOKUP('Sales Summary_working sheet'!M3522,'Delivery Distances'!$B$5:$K$5,'Delivery Distances'!$B$6:$K$20))</f>
        <v>5</v>
      </c>
      <c r="P3522" s="7">
        <f t="shared" si="221"/>
        <v>9</v>
      </c>
    </row>
    <row r="3523" spans="1:16" ht="15.75" customHeight="1" x14ac:dyDescent="0.15">
      <c r="A3523" s="13">
        <v>44002</v>
      </c>
      <c r="B3523" s="19" t="s">
        <v>5358</v>
      </c>
      <c r="C3523" s="7" t="s">
        <v>1926</v>
      </c>
      <c r="D3523" s="14">
        <v>1</v>
      </c>
      <c r="E3523" s="14" t="str">
        <f>_xlfn.XLOOKUP(D3523,'Meal Info'!$A$4:$A$19,'Meal Info'!$B$4:$B$19)</f>
        <v>Salad</v>
      </c>
      <c r="F3523" s="14" t="str">
        <f>_xlfn.XLOOKUP(D3523,'Meal Info'!$A$4:$A$19,'Meal Info'!$C$4:$C$19)</f>
        <v>Pete</v>
      </c>
      <c r="G3523" s="7">
        <v>89.18</v>
      </c>
      <c r="H3523" s="7">
        <f t="shared" si="222"/>
        <v>8.918000000000001</v>
      </c>
      <c r="I3523" s="7">
        <f t="shared" si="223"/>
        <v>98.098000000000013</v>
      </c>
      <c r="J3523" s="7">
        <v>0.3</v>
      </c>
      <c r="K3523" s="7">
        <f t="shared" si="220"/>
        <v>26.754000000000001</v>
      </c>
      <c r="L3523" s="7" t="s">
        <v>30</v>
      </c>
      <c r="M3523" s="7">
        <v>3</v>
      </c>
      <c r="N3523" s="7">
        <f>INDEX('Delivery Distances'!$B$6:$K$20,MATCH('Sales Summary_working sheet'!L3523,'Delivery Distances'!$A$6:$A$20,0),MATCH('Sales Summary_working sheet'!M3523,'Delivery Distances'!$B$5:$K$5,0))</f>
        <v>9</v>
      </c>
      <c r="O3523" s="7" cm="1">
        <f t="array" ref="O3523">_xlfn.XLOOKUP(L3523,'Delivery Distances'!$A$6:$A$20,_xlfn.XLOOKUP('Sales Summary_working sheet'!M3523,'Delivery Distances'!$B$5:$K$5,'Delivery Distances'!$B$6:$K$20))</f>
        <v>9</v>
      </c>
      <c r="P3523" s="7">
        <f t="shared" si="221"/>
        <v>11.5</v>
      </c>
    </row>
    <row r="3524" spans="1:16" ht="15.75" customHeight="1" x14ac:dyDescent="0.15">
      <c r="A3524" s="13">
        <v>44002</v>
      </c>
      <c r="B3524" s="19" t="s">
        <v>5358</v>
      </c>
      <c r="C3524" s="7" t="s">
        <v>2735</v>
      </c>
      <c r="D3524" s="14">
        <v>1</v>
      </c>
      <c r="E3524" s="14" t="str">
        <f>_xlfn.XLOOKUP(D3524,'Meal Info'!$A$4:$A$19,'Meal Info'!$B$4:$B$19)</f>
        <v>Salad</v>
      </c>
      <c r="F3524" s="14" t="str">
        <f>_xlfn.XLOOKUP(D3524,'Meal Info'!$A$4:$A$19,'Meal Info'!$C$4:$C$19)</f>
        <v>Pete</v>
      </c>
      <c r="G3524" s="7">
        <v>98.87</v>
      </c>
      <c r="H3524" s="7">
        <f t="shared" si="222"/>
        <v>9.8870000000000005</v>
      </c>
      <c r="I3524" s="7">
        <f t="shared" si="223"/>
        <v>108.75700000000001</v>
      </c>
      <c r="J3524" s="7">
        <v>0.12</v>
      </c>
      <c r="K3524" s="7">
        <f t="shared" si="220"/>
        <v>11.8644</v>
      </c>
      <c r="L3524" s="7" t="s">
        <v>28</v>
      </c>
      <c r="M3524" s="7">
        <v>6</v>
      </c>
      <c r="N3524" s="7">
        <f>INDEX('Delivery Distances'!$B$6:$K$20,MATCH('Sales Summary_working sheet'!L3524,'Delivery Distances'!$A$6:$A$20,0),MATCH('Sales Summary_working sheet'!M3524,'Delivery Distances'!$B$5:$K$5,0))</f>
        <v>6</v>
      </c>
      <c r="O3524" s="7" cm="1">
        <f t="array" ref="O3524">_xlfn.XLOOKUP(L3524,'Delivery Distances'!$A$6:$A$20,_xlfn.XLOOKUP('Sales Summary_working sheet'!M3524,'Delivery Distances'!$B$5:$K$5,'Delivery Distances'!$B$6:$K$20))</f>
        <v>6</v>
      </c>
      <c r="P3524" s="7">
        <f t="shared" si="221"/>
        <v>10</v>
      </c>
    </row>
    <row r="3525" spans="1:16" ht="15.75" customHeight="1" x14ac:dyDescent="0.15">
      <c r="A3525" s="13">
        <v>44002</v>
      </c>
      <c r="B3525" s="19" t="s">
        <v>5358</v>
      </c>
      <c r="C3525" s="7" t="s">
        <v>1365</v>
      </c>
      <c r="D3525" s="14">
        <v>13</v>
      </c>
      <c r="E3525" s="14" t="str">
        <f>_xlfn.XLOOKUP(D3525,'Meal Info'!$A$4:$A$19,'Meal Info'!$B$4:$B$19)</f>
        <v>Breakfast</v>
      </c>
      <c r="F3525" s="14" t="str">
        <f>_xlfn.XLOOKUP(D3525,'Meal Info'!$A$4:$A$19,'Meal Info'!$C$4:$C$19)</f>
        <v>Pete</v>
      </c>
      <c r="G3525" s="7">
        <v>78.540000000000006</v>
      </c>
      <c r="H3525" s="7">
        <f t="shared" si="222"/>
        <v>7.854000000000001</v>
      </c>
      <c r="I3525" s="7">
        <f t="shared" si="223"/>
        <v>86.394000000000005</v>
      </c>
      <c r="J3525" s="7">
        <v>0.3</v>
      </c>
      <c r="K3525" s="7">
        <f t="shared" ref="K3525:K3588" si="224">J3525*G3525</f>
        <v>23.562000000000001</v>
      </c>
      <c r="L3525" s="7" t="s">
        <v>5082</v>
      </c>
      <c r="M3525" s="7">
        <v>4</v>
      </c>
      <c r="N3525" s="7">
        <f>INDEX('Delivery Distances'!$B$6:$K$20,MATCH('Sales Summary_working sheet'!L3525,'Delivery Distances'!$A$6:$A$20,0),MATCH('Sales Summary_working sheet'!M3525,'Delivery Distances'!$B$5:$K$5,0))</f>
        <v>2</v>
      </c>
      <c r="O3525" s="7" cm="1">
        <f t="array" ref="O3525">_xlfn.XLOOKUP(L3525,'Delivery Distances'!$A$6:$A$20,_xlfn.XLOOKUP('Sales Summary_working sheet'!M3525,'Delivery Distances'!$B$5:$K$5,'Delivery Distances'!$B$6:$K$20))</f>
        <v>2</v>
      </c>
      <c r="P3525" s="7">
        <f t="shared" ref="P3525:P3588" si="225">IF(O3525&lt;=2, O3525*3, IF(O3525&lt;=6, 3*2 + (O3525-2)*1, 3*2 + 4*1 + (O3525-6)*0.5))</f>
        <v>6</v>
      </c>
    </row>
    <row r="3526" spans="1:16" ht="15.75" customHeight="1" x14ac:dyDescent="0.15">
      <c r="A3526" s="13">
        <v>44002</v>
      </c>
      <c r="B3526" s="19" t="s">
        <v>5358</v>
      </c>
      <c r="C3526" s="7" t="s">
        <v>736</v>
      </c>
      <c r="D3526" s="14">
        <v>3</v>
      </c>
      <c r="E3526" s="14" t="str">
        <f>_xlfn.XLOOKUP(D3526,'Meal Info'!$A$4:$A$19,'Meal Info'!$B$4:$B$19)</f>
        <v>Fruits</v>
      </c>
      <c r="F3526" s="14" t="str">
        <f>_xlfn.XLOOKUP(D3526,'Meal Info'!$A$4:$A$19,'Meal Info'!$C$4:$C$19)</f>
        <v>Pete</v>
      </c>
      <c r="G3526" s="7">
        <v>85.04</v>
      </c>
      <c r="H3526" s="7">
        <f t="shared" si="222"/>
        <v>8.5040000000000013</v>
      </c>
      <c r="I3526" s="7">
        <f t="shared" si="223"/>
        <v>93.544000000000011</v>
      </c>
      <c r="J3526" s="7">
        <v>0.12</v>
      </c>
      <c r="K3526" s="7">
        <f t="shared" si="224"/>
        <v>10.204800000000001</v>
      </c>
      <c r="L3526" s="7" t="s">
        <v>5077</v>
      </c>
      <c r="M3526" s="7">
        <v>2</v>
      </c>
      <c r="N3526" s="7">
        <f>INDEX('Delivery Distances'!$B$6:$K$20,MATCH('Sales Summary_working sheet'!L3526,'Delivery Distances'!$A$6:$A$20,0),MATCH('Sales Summary_working sheet'!M3526,'Delivery Distances'!$B$5:$K$5,0))</f>
        <v>4</v>
      </c>
      <c r="O3526" s="7" cm="1">
        <f t="array" ref="O3526">_xlfn.XLOOKUP(L3526,'Delivery Distances'!$A$6:$A$20,_xlfn.XLOOKUP('Sales Summary_working sheet'!M3526,'Delivery Distances'!$B$5:$K$5,'Delivery Distances'!$B$6:$K$20))</f>
        <v>4</v>
      </c>
      <c r="P3526" s="7">
        <f t="shared" si="225"/>
        <v>8</v>
      </c>
    </row>
    <row r="3527" spans="1:16" ht="15.75" customHeight="1" x14ac:dyDescent="0.15">
      <c r="A3527" s="13">
        <v>44002</v>
      </c>
      <c r="B3527" s="19" t="s">
        <v>5358</v>
      </c>
      <c r="C3527" s="7" t="s">
        <v>3297</v>
      </c>
      <c r="D3527" s="14">
        <v>14</v>
      </c>
      <c r="E3527" s="14" t="str">
        <f>_xlfn.XLOOKUP(D3527,'Meal Info'!$A$4:$A$19,'Meal Info'!$B$4:$B$19)</f>
        <v>Red meat</v>
      </c>
      <c r="F3527" s="14" t="str">
        <f>_xlfn.XLOOKUP(D3527,'Meal Info'!$A$4:$A$19,'Meal Info'!$C$4:$C$19)</f>
        <v>Pete</v>
      </c>
      <c r="G3527" s="7">
        <v>48.7</v>
      </c>
      <c r="H3527" s="7">
        <f t="shared" si="222"/>
        <v>4.870000000000001</v>
      </c>
      <c r="I3527" s="7">
        <f t="shared" si="223"/>
        <v>53.570000000000007</v>
      </c>
      <c r="J3527" s="7">
        <v>0.21</v>
      </c>
      <c r="K3527" s="7">
        <f t="shared" si="224"/>
        <v>10.227</v>
      </c>
      <c r="L3527" s="7" t="s">
        <v>5080</v>
      </c>
      <c r="M3527" s="7">
        <v>9</v>
      </c>
      <c r="N3527" s="7">
        <f>INDEX('Delivery Distances'!$B$6:$K$20,MATCH('Sales Summary_working sheet'!L3527,'Delivery Distances'!$A$6:$A$20,0),MATCH('Sales Summary_working sheet'!M3527,'Delivery Distances'!$B$5:$K$5,0))</f>
        <v>4</v>
      </c>
      <c r="O3527" s="7" cm="1">
        <f t="array" ref="O3527">_xlfn.XLOOKUP(L3527,'Delivery Distances'!$A$6:$A$20,_xlfn.XLOOKUP('Sales Summary_working sheet'!M3527,'Delivery Distances'!$B$5:$K$5,'Delivery Distances'!$B$6:$K$20))</f>
        <v>4</v>
      </c>
      <c r="P3527" s="7">
        <f t="shared" si="225"/>
        <v>8</v>
      </c>
    </row>
    <row r="3528" spans="1:16" ht="15.75" customHeight="1" x14ac:dyDescent="0.15">
      <c r="A3528" s="13">
        <v>44002</v>
      </c>
      <c r="B3528" s="19" t="s">
        <v>5358</v>
      </c>
      <c r="C3528" s="7" t="s">
        <v>1976</v>
      </c>
      <c r="D3528" s="14">
        <v>3</v>
      </c>
      <c r="E3528" s="14" t="str">
        <f>_xlfn.XLOOKUP(D3528,'Meal Info'!$A$4:$A$19,'Meal Info'!$B$4:$B$19)</f>
        <v>Fruits</v>
      </c>
      <c r="F3528" s="14" t="str">
        <f>_xlfn.XLOOKUP(D3528,'Meal Info'!$A$4:$A$19,'Meal Info'!$C$4:$C$19)</f>
        <v>Pete</v>
      </c>
      <c r="G3528" s="7">
        <v>15.28</v>
      </c>
      <c r="H3528" s="7">
        <f t="shared" si="222"/>
        <v>1.528</v>
      </c>
      <c r="I3528" s="7">
        <f t="shared" si="223"/>
        <v>16.808</v>
      </c>
      <c r="J3528" s="7">
        <v>7.0000000000000007E-2</v>
      </c>
      <c r="K3528" s="7">
        <f t="shared" si="224"/>
        <v>1.0696000000000001</v>
      </c>
      <c r="L3528" s="7" t="s">
        <v>29</v>
      </c>
      <c r="M3528" s="7">
        <v>2</v>
      </c>
      <c r="N3528" s="7">
        <f>INDEX('Delivery Distances'!$B$6:$K$20,MATCH('Sales Summary_working sheet'!L3528,'Delivery Distances'!$A$6:$A$20,0),MATCH('Sales Summary_working sheet'!M3528,'Delivery Distances'!$B$5:$K$5,0))</f>
        <v>18</v>
      </c>
      <c r="O3528" s="7" cm="1">
        <f t="array" ref="O3528">_xlfn.XLOOKUP(L3528,'Delivery Distances'!$A$6:$A$20,_xlfn.XLOOKUP('Sales Summary_working sheet'!M3528,'Delivery Distances'!$B$5:$K$5,'Delivery Distances'!$B$6:$K$20))</f>
        <v>18</v>
      </c>
      <c r="P3528" s="7">
        <f t="shared" si="225"/>
        <v>16</v>
      </c>
    </row>
    <row r="3529" spans="1:16" ht="15.75" customHeight="1" x14ac:dyDescent="0.15">
      <c r="A3529" s="13">
        <v>44002</v>
      </c>
      <c r="B3529" s="19" t="s">
        <v>5358</v>
      </c>
      <c r="C3529" s="7" t="s">
        <v>977</v>
      </c>
      <c r="D3529" s="14">
        <v>1</v>
      </c>
      <c r="E3529" s="14" t="str">
        <f>_xlfn.XLOOKUP(D3529,'Meal Info'!$A$4:$A$19,'Meal Info'!$B$4:$B$19)</f>
        <v>Salad</v>
      </c>
      <c r="F3529" s="14" t="str">
        <f>_xlfn.XLOOKUP(D3529,'Meal Info'!$A$4:$A$19,'Meal Info'!$C$4:$C$19)</f>
        <v>Pete</v>
      </c>
      <c r="G3529" s="7">
        <v>96.1</v>
      </c>
      <c r="H3529" s="7">
        <f t="shared" si="222"/>
        <v>9.61</v>
      </c>
      <c r="I3529" s="7">
        <f t="shared" si="223"/>
        <v>105.71</v>
      </c>
      <c r="J3529" s="7">
        <v>0.27</v>
      </c>
      <c r="K3529" s="7">
        <f t="shared" si="224"/>
        <v>25.946999999999999</v>
      </c>
      <c r="L3529" s="7" t="s">
        <v>5076</v>
      </c>
      <c r="M3529" s="7">
        <v>1</v>
      </c>
      <c r="N3529" s="7">
        <f>INDEX('Delivery Distances'!$B$6:$K$20,MATCH('Sales Summary_working sheet'!L3529,'Delivery Distances'!$A$6:$A$20,0),MATCH('Sales Summary_working sheet'!M3529,'Delivery Distances'!$B$5:$K$5,0))</f>
        <v>7</v>
      </c>
      <c r="O3529" s="7" cm="1">
        <f t="array" ref="O3529">_xlfn.XLOOKUP(L3529,'Delivery Distances'!$A$6:$A$20,_xlfn.XLOOKUP('Sales Summary_working sheet'!M3529,'Delivery Distances'!$B$5:$K$5,'Delivery Distances'!$B$6:$K$20))</f>
        <v>7</v>
      </c>
      <c r="P3529" s="7">
        <f t="shared" si="225"/>
        <v>10.5</v>
      </c>
    </row>
    <row r="3530" spans="1:16" ht="15.75" customHeight="1" x14ac:dyDescent="0.15">
      <c r="A3530" s="13">
        <v>44002</v>
      </c>
      <c r="B3530" s="19" t="s">
        <v>5358</v>
      </c>
      <c r="C3530" s="7" t="s">
        <v>1371</v>
      </c>
      <c r="D3530" s="14">
        <v>14</v>
      </c>
      <c r="E3530" s="14" t="str">
        <f>_xlfn.XLOOKUP(D3530,'Meal Info'!$A$4:$A$19,'Meal Info'!$B$4:$B$19)</f>
        <v>Red meat</v>
      </c>
      <c r="F3530" s="14" t="str">
        <f>_xlfn.XLOOKUP(D3530,'Meal Info'!$A$4:$A$19,'Meal Info'!$C$4:$C$19)</f>
        <v>Pete</v>
      </c>
      <c r="G3530" s="7">
        <v>95.11</v>
      </c>
      <c r="H3530" s="7">
        <f t="shared" si="222"/>
        <v>9.511000000000001</v>
      </c>
      <c r="I3530" s="7">
        <f t="shared" si="223"/>
        <v>104.621</v>
      </c>
      <c r="J3530" s="7">
        <v>0.37</v>
      </c>
      <c r="K3530" s="7">
        <f t="shared" si="224"/>
        <v>35.1907</v>
      </c>
      <c r="L3530" s="7" t="s">
        <v>27</v>
      </c>
      <c r="M3530" s="7">
        <v>2</v>
      </c>
      <c r="N3530" s="7">
        <f>INDEX('Delivery Distances'!$B$6:$K$20,MATCH('Sales Summary_working sheet'!L3530,'Delivery Distances'!$A$6:$A$20,0),MATCH('Sales Summary_working sheet'!M3530,'Delivery Distances'!$B$5:$K$5,0))</f>
        <v>8</v>
      </c>
      <c r="O3530" s="7" cm="1">
        <f t="array" ref="O3530">_xlfn.XLOOKUP(L3530,'Delivery Distances'!$A$6:$A$20,_xlfn.XLOOKUP('Sales Summary_working sheet'!M3530,'Delivery Distances'!$B$5:$K$5,'Delivery Distances'!$B$6:$K$20))</f>
        <v>8</v>
      </c>
      <c r="P3530" s="7">
        <f t="shared" si="225"/>
        <v>11</v>
      </c>
    </row>
    <row r="3531" spans="1:16" ht="15.75" customHeight="1" x14ac:dyDescent="0.15">
      <c r="A3531" s="13">
        <v>44002</v>
      </c>
      <c r="B3531" s="19" t="s">
        <v>5358</v>
      </c>
      <c r="C3531" s="7" t="s">
        <v>1434</v>
      </c>
      <c r="D3531" s="14">
        <v>1</v>
      </c>
      <c r="E3531" s="14" t="str">
        <f>_xlfn.XLOOKUP(D3531,'Meal Info'!$A$4:$A$19,'Meal Info'!$B$4:$B$19)</f>
        <v>Salad</v>
      </c>
      <c r="F3531" s="14" t="str">
        <f>_xlfn.XLOOKUP(D3531,'Meal Info'!$A$4:$A$19,'Meal Info'!$C$4:$C$19)</f>
        <v>Pete</v>
      </c>
      <c r="G3531" s="7">
        <v>81.91</v>
      </c>
      <c r="H3531" s="7">
        <f t="shared" si="222"/>
        <v>8.1910000000000007</v>
      </c>
      <c r="I3531" s="7">
        <f t="shared" si="223"/>
        <v>90.100999999999999</v>
      </c>
      <c r="J3531" s="7">
        <v>0.28999999999999998</v>
      </c>
      <c r="K3531" s="7">
        <f t="shared" si="224"/>
        <v>23.753899999999998</v>
      </c>
      <c r="L3531" s="7" t="s">
        <v>5083</v>
      </c>
      <c r="M3531" s="7">
        <v>7</v>
      </c>
      <c r="N3531" s="7">
        <f>INDEX('Delivery Distances'!$B$6:$K$20,MATCH('Sales Summary_working sheet'!L3531,'Delivery Distances'!$A$6:$A$20,0),MATCH('Sales Summary_working sheet'!M3531,'Delivery Distances'!$B$5:$K$5,0))</f>
        <v>3</v>
      </c>
      <c r="O3531" s="7" cm="1">
        <f t="array" ref="O3531">_xlfn.XLOOKUP(L3531,'Delivery Distances'!$A$6:$A$20,_xlfn.XLOOKUP('Sales Summary_working sheet'!M3531,'Delivery Distances'!$B$5:$K$5,'Delivery Distances'!$B$6:$K$20))</f>
        <v>3</v>
      </c>
      <c r="P3531" s="7">
        <f t="shared" si="225"/>
        <v>7</v>
      </c>
    </row>
    <row r="3532" spans="1:16" ht="15.75" customHeight="1" x14ac:dyDescent="0.15">
      <c r="A3532" s="13">
        <v>44002</v>
      </c>
      <c r="B3532" s="19" t="s">
        <v>5358</v>
      </c>
      <c r="C3532" s="7" t="s">
        <v>216</v>
      </c>
      <c r="D3532" s="14">
        <v>3</v>
      </c>
      <c r="E3532" s="14" t="str">
        <f>_xlfn.XLOOKUP(D3532,'Meal Info'!$A$4:$A$19,'Meal Info'!$B$4:$B$19)</f>
        <v>Fruits</v>
      </c>
      <c r="F3532" s="14" t="str">
        <f>_xlfn.XLOOKUP(D3532,'Meal Info'!$A$4:$A$19,'Meal Info'!$C$4:$C$19)</f>
        <v>Pete</v>
      </c>
      <c r="G3532" s="7">
        <v>53.55</v>
      </c>
      <c r="H3532" s="7">
        <f t="shared" si="222"/>
        <v>5.3550000000000004</v>
      </c>
      <c r="I3532" s="7">
        <f t="shared" si="223"/>
        <v>58.905000000000001</v>
      </c>
      <c r="J3532" s="7">
        <v>0.08</v>
      </c>
      <c r="K3532" s="7">
        <f t="shared" si="224"/>
        <v>4.2839999999999998</v>
      </c>
      <c r="L3532" s="7" t="s">
        <v>5081</v>
      </c>
      <c r="M3532" s="7">
        <v>5</v>
      </c>
      <c r="N3532" s="7">
        <f>INDEX('Delivery Distances'!$B$6:$K$20,MATCH('Sales Summary_working sheet'!L3532,'Delivery Distances'!$A$6:$A$20,0),MATCH('Sales Summary_working sheet'!M3532,'Delivery Distances'!$B$5:$K$5,0))</f>
        <v>3</v>
      </c>
      <c r="O3532" s="7" cm="1">
        <f t="array" ref="O3532">_xlfn.XLOOKUP(L3532,'Delivery Distances'!$A$6:$A$20,_xlfn.XLOOKUP('Sales Summary_working sheet'!M3532,'Delivery Distances'!$B$5:$K$5,'Delivery Distances'!$B$6:$K$20))</f>
        <v>3</v>
      </c>
      <c r="P3532" s="7">
        <f t="shared" si="225"/>
        <v>7</v>
      </c>
    </row>
    <row r="3533" spans="1:16" ht="15.75" customHeight="1" x14ac:dyDescent="0.15">
      <c r="A3533" s="13">
        <v>44002</v>
      </c>
      <c r="B3533" s="19" t="s">
        <v>5358</v>
      </c>
      <c r="C3533" s="7" t="s">
        <v>926</v>
      </c>
      <c r="D3533" s="14">
        <v>3</v>
      </c>
      <c r="E3533" s="14" t="str">
        <f>_xlfn.XLOOKUP(D3533,'Meal Info'!$A$4:$A$19,'Meal Info'!$B$4:$B$19)</f>
        <v>Fruits</v>
      </c>
      <c r="F3533" s="14" t="str">
        <f>_xlfn.XLOOKUP(D3533,'Meal Info'!$A$4:$A$19,'Meal Info'!$C$4:$C$19)</f>
        <v>Pete</v>
      </c>
      <c r="G3533" s="7">
        <v>54.4</v>
      </c>
      <c r="H3533" s="7">
        <f t="shared" si="222"/>
        <v>5.44</v>
      </c>
      <c r="I3533" s="7">
        <f t="shared" si="223"/>
        <v>59.839999999999996</v>
      </c>
      <c r="J3533" s="7">
        <v>0.22</v>
      </c>
      <c r="K3533" s="7">
        <f t="shared" si="224"/>
        <v>11.968</v>
      </c>
      <c r="L3533" s="7" t="s">
        <v>5083</v>
      </c>
      <c r="M3533" s="7">
        <v>10</v>
      </c>
      <c r="N3533" s="7">
        <f>INDEX('Delivery Distances'!$B$6:$K$20,MATCH('Sales Summary_working sheet'!L3533,'Delivery Distances'!$A$6:$A$20,0),MATCH('Sales Summary_working sheet'!M3533,'Delivery Distances'!$B$5:$K$5,0))</f>
        <v>2</v>
      </c>
      <c r="O3533" s="7" cm="1">
        <f t="array" ref="O3533">_xlfn.XLOOKUP(L3533,'Delivery Distances'!$A$6:$A$20,_xlfn.XLOOKUP('Sales Summary_working sheet'!M3533,'Delivery Distances'!$B$5:$K$5,'Delivery Distances'!$B$6:$K$20))</f>
        <v>2</v>
      </c>
      <c r="P3533" s="7">
        <f t="shared" si="225"/>
        <v>6</v>
      </c>
    </row>
    <row r="3534" spans="1:16" ht="15.75" customHeight="1" x14ac:dyDescent="0.15">
      <c r="A3534" s="13">
        <v>44002</v>
      </c>
      <c r="B3534" s="19" t="s">
        <v>5358</v>
      </c>
      <c r="C3534" s="7" t="s">
        <v>4806</v>
      </c>
      <c r="D3534" s="14">
        <v>13</v>
      </c>
      <c r="E3534" s="14" t="str">
        <f>_xlfn.XLOOKUP(D3534,'Meal Info'!$A$4:$A$19,'Meal Info'!$B$4:$B$19)</f>
        <v>Breakfast</v>
      </c>
      <c r="F3534" s="14" t="str">
        <f>_xlfn.XLOOKUP(D3534,'Meal Info'!$A$4:$A$19,'Meal Info'!$C$4:$C$19)</f>
        <v>Pete</v>
      </c>
      <c r="G3534" s="7">
        <v>39.619999999999997</v>
      </c>
      <c r="H3534" s="7">
        <f t="shared" si="222"/>
        <v>3.9619999999999997</v>
      </c>
      <c r="I3534" s="7">
        <f t="shared" si="223"/>
        <v>43.581999999999994</v>
      </c>
      <c r="J3534" s="7">
        <v>0.3</v>
      </c>
      <c r="K3534" s="7">
        <f t="shared" si="224"/>
        <v>11.885999999999999</v>
      </c>
      <c r="L3534" s="7" t="s">
        <v>29</v>
      </c>
      <c r="M3534" s="7">
        <v>9</v>
      </c>
      <c r="N3534" s="7">
        <f>INDEX('Delivery Distances'!$B$6:$K$20,MATCH('Sales Summary_working sheet'!L3534,'Delivery Distances'!$A$6:$A$20,0),MATCH('Sales Summary_working sheet'!M3534,'Delivery Distances'!$B$5:$K$5,0))</f>
        <v>6</v>
      </c>
      <c r="O3534" s="7" cm="1">
        <f t="array" ref="O3534">_xlfn.XLOOKUP(L3534,'Delivery Distances'!$A$6:$A$20,_xlfn.XLOOKUP('Sales Summary_working sheet'!M3534,'Delivery Distances'!$B$5:$K$5,'Delivery Distances'!$B$6:$K$20))</f>
        <v>6</v>
      </c>
      <c r="P3534" s="7">
        <f t="shared" si="225"/>
        <v>10</v>
      </c>
    </row>
    <row r="3535" spans="1:16" ht="15.75" customHeight="1" x14ac:dyDescent="0.15">
      <c r="A3535" s="13">
        <v>44002</v>
      </c>
      <c r="B3535" s="19" t="s">
        <v>5358</v>
      </c>
      <c r="C3535" s="7" t="s">
        <v>2610</v>
      </c>
      <c r="D3535" s="14">
        <v>1</v>
      </c>
      <c r="E3535" s="14" t="str">
        <f>_xlfn.XLOOKUP(D3535,'Meal Info'!$A$4:$A$19,'Meal Info'!$B$4:$B$19)</f>
        <v>Salad</v>
      </c>
      <c r="F3535" s="14" t="str">
        <f>_xlfn.XLOOKUP(D3535,'Meal Info'!$A$4:$A$19,'Meal Info'!$C$4:$C$19)</f>
        <v>Pete</v>
      </c>
      <c r="G3535" s="7">
        <v>6.37</v>
      </c>
      <c r="H3535" s="7">
        <f t="shared" si="222"/>
        <v>0.63700000000000001</v>
      </c>
      <c r="I3535" s="7">
        <f t="shared" si="223"/>
        <v>7.0069999999999997</v>
      </c>
      <c r="J3535" s="7">
        <v>0.31</v>
      </c>
      <c r="K3535" s="7">
        <f t="shared" si="224"/>
        <v>1.9747000000000001</v>
      </c>
      <c r="L3535" s="7" t="s">
        <v>5083</v>
      </c>
      <c r="M3535" s="7">
        <v>7</v>
      </c>
      <c r="N3535" s="7">
        <f>INDEX('Delivery Distances'!$B$6:$K$20,MATCH('Sales Summary_working sheet'!L3535,'Delivery Distances'!$A$6:$A$20,0),MATCH('Sales Summary_working sheet'!M3535,'Delivery Distances'!$B$5:$K$5,0))</f>
        <v>3</v>
      </c>
      <c r="O3535" s="7" cm="1">
        <f t="array" ref="O3535">_xlfn.XLOOKUP(L3535,'Delivery Distances'!$A$6:$A$20,_xlfn.XLOOKUP('Sales Summary_working sheet'!M3535,'Delivery Distances'!$B$5:$K$5,'Delivery Distances'!$B$6:$K$20))</f>
        <v>3</v>
      </c>
      <c r="P3535" s="7">
        <f t="shared" si="225"/>
        <v>7</v>
      </c>
    </row>
    <row r="3536" spans="1:16" ht="15.75" customHeight="1" x14ac:dyDescent="0.15">
      <c r="A3536" s="13">
        <v>44002</v>
      </c>
      <c r="B3536" s="19" t="s">
        <v>5358</v>
      </c>
      <c r="C3536" s="7" t="s">
        <v>2747</v>
      </c>
      <c r="D3536" s="14">
        <v>1</v>
      </c>
      <c r="E3536" s="14" t="str">
        <f>_xlfn.XLOOKUP(D3536,'Meal Info'!$A$4:$A$19,'Meal Info'!$B$4:$B$19)</f>
        <v>Salad</v>
      </c>
      <c r="F3536" s="14" t="str">
        <f>_xlfn.XLOOKUP(D3536,'Meal Info'!$A$4:$A$19,'Meal Info'!$C$4:$C$19)</f>
        <v>Pete</v>
      </c>
      <c r="G3536" s="7">
        <v>87.65</v>
      </c>
      <c r="H3536" s="7">
        <f t="shared" si="222"/>
        <v>8.7650000000000006</v>
      </c>
      <c r="I3536" s="7">
        <f t="shared" si="223"/>
        <v>96.415000000000006</v>
      </c>
      <c r="J3536" s="7">
        <v>0.38</v>
      </c>
      <c r="K3536" s="7">
        <f t="shared" si="224"/>
        <v>33.307000000000002</v>
      </c>
      <c r="L3536" s="7" t="s">
        <v>5075</v>
      </c>
      <c r="M3536" s="7">
        <v>4</v>
      </c>
      <c r="N3536" s="7">
        <f>INDEX('Delivery Distances'!$B$6:$K$20,MATCH('Sales Summary_working sheet'!L3536,'Delivery Distances'!$A$6:$A$20,0),MATCH('Sales Summary_working sheet'!M3536,'Delivery Distances'!$B$5:$K$5,0))</f>
        <v>17</v>
      </c>
      <c r="O3536" s="7" cm="1">
        <f t="array" ref="O3536">_xlfn.XLOOKUP(L3536,'Delivery Distances'!$A$6:$A$20,_xlfn.XLOOKUP('Sales Summary_working sheet'!M3536,'Delivery Distances'!$B$5:$K$5,'Delivery Distances'!$B$6:$K$20))</f>
        <v>17</v>
      </c>
      <c r="P3536" s="7">
        <f t="shared" si="225"/>
        <v>15.5</v>
      </c>
    </row>
    <row r="3537" spans="1:16" ht="15.75" customHeight="1" x14ac:dyDescent="0.15">
      <c r="A3537" s="13">
        <v>44002</v>
      </c>
      <c r="B3537" s="19" t="s">
        <v>5358</v>
      </c>
      <c r="C3537" s="7" t="s">
        <v>4699</v>
      </c>
      <c r="D3537" s="14">
        <v>14</v>
      </c>
      <c r="E3537" s="14" t="str">
        <f>_xlfn.XLOOKUP(D3537,'Meal Info'!$A$4:$A$19,'Meal Info'!$B$4:$B$19)</f>
        <v>Red meat</v>
      </c>
      <c r="F3537" s="14" t="str">
        <f>_xlfn.XLOOKUP(D3537,'Meal Info'!$A$4:$A$19,'Meal Info'!$C$4:$C$19)</f>
        <v>Pete</v>
      </c>
      <c r="G3537" s="7">
        <v>80.3</v>
      </c>
      <c r="H3537" s="7">
        <f t="shared" si="222"/>
        <v>8.0299999999999994</v>
      </c>
      <c r="I3537" s="7">
        <f t="shared" si="223"/>
        <v>88.33</v>
      </c>
      <c r="J3537" s="7">
        <v>0.13</v>
      </c>
      <c r="K3537" s="7">
        <f t="shared" si="224"/>
        <v>10.439</v>
      </c>
      <c r="L3537" s="7" t="s">
        <v>5083</v>
      </c>
      <c r="M3537" s="7">
        <v>10</v>
      </c>
      <c r="N3537" s="7">
        <f>INDEX('Delivery Distances'!$B$6:$K$20,MATCH('Sales Summary_working sheet'!L3537,'Delivery Distances'!$A$6:$A$20,0),MATCH('Sales Summary_working sheet'!M3537,'Delivery Distances'!$B$5:$K$5,0))</f>
        <v>2</v>
      </c>
      <c r="O3537" s="7" cm="1">
        <f t="array" ref="O3537">_xlfn.XLOOKUP(L3537,'Delivery Distances'!$A$6:$A$20,_xlfn.XLOOKUP('Sales Summary_working sheet'!M3537,'Delivery Distances'!$B$5:$K$5,'Delivery Distances'!$B$6:$K$20))</f>
        <v>2</v>
      </c>
      <c r="P3537" s="7">
        <f t="shared" si="225"/>
        <v>6</v>
      </c>
    </row>
    <row r="3538" spans="1:16" ht="15.75" customHeight="1" x14ac:dyDescent="0.15">
      <c r="A3538" s="13">
        <v>44002</v>
      </c>
      <c r="B3538" s="19" t="s">
        <v>5358</v>
      </c>
      <c r="C3538" s="7" t="s">
        <v>4944</v>
      </c>
      <c r="D3538" s="14">
        <v>13</v>
      </c>
      <c r="E3538" s="14" t="str">
        <f>_xlfn.XLOOKUP(D3538,'Meal Info'!$A$4:$A$19,'Meal Info'!$B$4:$B$19)</f>
        <v>Breakfast</v>
      </c>
      <c r="F3538" s="14" t="str">
        <f>_xlfn.XLOOKUP(D3538,'Meal Info'!$A$4:$A$19,'Meal Info'!$C$4:$C$19)</f>
        <v>Pete</v>
      </c>
      <c r="G3538" s="7">
        <v>45.27</v>
      </c>
      <c r="H3538" s="7">
        <f t="shared" si="222"/>
        <v>4.5270000000000001</v>
      </c>
      <c r="I3538" s="7">
        <f t="shared" si="223"/>
        <v>49.797000000000004</v>
      </c>
      <c r="J3538" s="7">
        <v>0.37</v>
      </c>
      <c r="K3538" s="7">
        <f t="shared" si="224"/>
        <v>16.7499</v>
      </c>
      <c r="L3538" s="7" t="s">
        <v>30</v>
      </c>
      <c r="M3538" s="7">
        <v>9</v>
      </c>
      <c r="N3538" s="7">
        <f>INDEX('Delivery Distances'!$B$6:$K$20,MATCH('Sales Summary_working sheet'!L3538,'Delivery Distances'!$A$6:$A$20,0),MATCH('Sales Summary_working sheet'!M3538,'Delivery Distances'!$B$5:$K$5,0))</f>
        <v>17</v>
      </c>
      <c r="O3538" s="7" cm="1">
        <f t="array" ref="O3538">_xlfn.XLOOKUP(L3538,'Delivery Distances'!$A$6:$A$20,_xlfn.XLOOKUP('Sales Summary_working sheet'!M3538,'Delivery Distances'!$B$5:$K$5,'Delivery Distances'!$B$6:$K$20))</f>
        <v>17</v>
      </c>
      <c r="P3538" s="7">
        <f t="shared" si="225"/>
        <v>15.5</v>
      </c>
    </row>
    <row r="3539" spans="1:16" ht="15.75" customHeight="1" x14ac:dyDescent="0.15">
      <c r="A3539" s="13">
        <v>44002</v>
      </c>
      <c r="B3539" s="19" t="s">
        <v>5358</v>
      </c>
      <c r="C3539" s="7" t="s">
        <v>441</v>
      </c>
      <c r="D3539" s="14">
        <v>1</v>
      </c>
      <c r="E3539" s="14" t="str">
        <f>_xlfn.XLOOKUP(D3539,'Meal Info'!$A$4:$A$19,'Meal Info'!$B$4:$B$19)</f>
        <v>Salad</v>
      </c>
      <c r="F3539" s="14" t="str">
        <f>_xlfn.XLOOKUP(D3539,'Meal Info'!$A$4:$A$19,'Meal Info'!$C$4:$C$19)</f>
        <v>Pete</v>
      </c>
      <c r="G3539" s="7">
        <v>7.32</v>
      </c>
      <c r="H3539" s="7">
        <f t="shared" si="222"/>
        <v>0.7320000000000001</v>
      </c>
      <c r="I3539" s="7">
        <f t="shared" si="223"/>
        <v>8.0519999999999996</v>
      </c>
      <c r="J3539" s="7">
        <v>0.36</v>
      </c>
      <c r="K3539" s="7">
        <f t="shared" si="224"/>
        <v>2.6352000000000002</v>
      </c>
      <c r="L3539" s="7" t="s">
        <v>5083</v>
      </c>
      <c r="M3539" s="7">
        <v>6</v>
      </c>
      <c r="N3539" s="7">
        <f>INDEX('Delivery Distances'!$B$6:$K$20,MATCH('Sales Summary_working sheet'!L3539,'Delivery Distances'!$A$6:$A$20,0),MATCH('Sales Summary_working sheet'!M3539,'Delivery Distances'!$B$5:$K$5,0))</f>
        <v>2</v>
      </c>
      <c r="O3539" s="7" cm="1">
        <f t="array" ref="O3539">_xlfn.XLOOKUP(L3539,'Delivery Distances'!$A$6:$A$20,_xlfn.XLOOKUP('Sales Summary_working sheet'!M3539,'Delivery Distances'!$B$5:$K$5,'Delivery Distances'!$B$6:$K$20))</f>
        <v>2</v>
      </c>
      <c r="P3539" s="7">
        <f t="shared" si="225"/>
        <v>6</v>
      </c>
    </row>
    <row r="3540" spans="1:16" ht="15.75" customHeight="1" x14ac:dyDescent="0.15">
      <c r="A3540" s="13">
        <v>44002</v>
      </c>
      <c r="B3540" s="19" t="s">
        <v>5358</v>
      </c>
      <c r="C3540" s="7" t="s">
        <v>177</v>
      </c>
      <c r="D3540" s="14">
        <v>3</v>
      </c>
      <c r="E3540" s="14" t="str">
        <f>_xlfn.XLOOKUP(D3540,'Meal Info'!$A$4:$A$19,'Meal Info'!$B$4:$B$19)</f>
        <v>Fruits</v>
      </c>
      <c r="F3540" s="14" t="str">
        <f>_xlfn.XLOOKUP(D3540,'Meal Info'!$A$4:$A$19,'Meal Info'!$C$4:$C$19)</f>
        <v>Pete</v>
      </c>
      <c r="G3540" s="7">
        <v>41.51</v>
      </c>
      <c r="H3540" s="7">
        <f t="shared" si="222"/>
        <v>4.1509999999999998</v>
      </c>
      <c r="I3540" s="7">
        <f t="shared" si="223"/>
        <v>45.661000000000001</v>
      </c>
      <c r="J3540" s="7">
        <v>0.11</v>
      </c>
      <c r="K3540" s="7">
        <f t="shared" si="224"/>
        <v>4.5660999999999996</v>
      </c>
      <c r="L3540" s="7" t="s">
        <v>5082</v>
      </c>
      <c r="M3540" s="7">
        <v>5</v>
      </c>
      <c r="N3540" s="7">
        <f>INDEX('Delivery Distances'!$B$6:$K$20,MATCH('Sales Summary_working sheet'!L3540,'Delivery Distances'!$A$6:$A$20,0),MATCH('Sales Summary_working sheet'!M3540,'Delivery Distances'!$B$5:$K$5,0))</f>
        <v>2</v>
      </c>
      <c r="O3540" s="7" cm="1">
        <f t="array" ref="O3540">_xlfn.XLOOKUP(L3540,'Delivery Distances'!$A$6:$A$20,_xlfn.XLOOKUP('Sales Summary_working sheet'!M3540,'Delivery Distances'!$B$5:$K$5,'Delivery Distances'!$B$6:$K$20))</f>
        <v>2</v>
      </c>
      <c r="P3540" s="7">
        <f t="shared" si="225"/>
        <v>6</v>
      </c>
    </row>
    <row r="3541" spans="1:16" ht="15.75" customHeight="1" x14ac:dyDescent="0.15">
      <c r="A3541" s="13">
        <v>44002</v>
      </c>
      <c r="B3541" s="19" t="s">
        <v>5358</v>
      </c>
      <c r="C3541" s="7" t="s">
        <v>343</v>
      </c>
      <c r="D3541" s="14">
        <v>13</v>
      </c>
      <c r="E3541" s="14" t="str">
        <f>_xlfn.XLOOKUP(D3541,'Meal Info'!$A$4:$A$19,'Meal Info'!$B$4:$B$19)</f>
        <v>Breakfast</v>
      </c>
      <c r="F3541" s="14" t="str">
        <f>_xlfn.XLOOKUP(D3541,'Meal Info'!$A$4:$A$19,'Meal Info'!$C$4:$C$19)</f>
        <v>Pete</v>
      </c>
      <c r="G3541" s="7">
        <v>71.31</v>
      </c>
      <c r="H3541" s="7">
        <f t="shared" si="222"/>
        <v>7.1310000000000002</v>
      </c>
      <c r="I3541" s="7">
        <f t="shared" si="223"/>
        <v>78.441000000000003</v>
      </c>
      <c r="J3541" s="7">
        <v>0.31</v>
      </c>
      <c r="K3541" s="7">
        <f t="shared" si="224"/>
        <v>22.106100000000001</v>
      </c>
      <c r="L3541" s="7" t="s">
        <v>5081</v>
      </c>
      <c r="M3541" s="7">
        <v>7</v>
      </c>
      <c r="N3541" s="7">
        <f>INDEX('Delivery Distances'!$B$6:$K$20,MATCH('Sales Summary_working sheet'!L3541,'Delivery Distances'!$A$6:$A$20,0),MATCH('Sales Summary_working sheet'!M3541,'Delivery Distances'!$B$5:$K$5,0))</f>
        <v>3</v>
      </c>
      <c r="O3541" s="7" cm="1">
        <f t="array" ref="O3541">_xlfn.XLOOKUP(L3541,'Delivery Distances'!$A$6:$A$20,_xlfn.XLOOKUP('Sales Summary_working sheet'!M3541,'Delivery Distances'!$B$5:$K$5,'Delivery Distances'!$B$6:$K$20))</f>
        <v>3</v>
      </c>
      <c r="P3541" s="7">
        <f t="shared" si="225"/>
        <v>7</v>
      </c>
    </row>
    <row r="3542" spans="1:16" ht="15.75" customHeight="1" x14ac:dyDescent="0.15">
      <c r="A3542" s="13">
        <v>44002</v>
      </c>
      <c r="B3542" s="19" t="s">
        <v>5359</v>
      </c>
      <c r="C3542" s="7" t="s">
        <v>3145</v>
      </c>
      <c r="D3542" s="14">
        <v>14</v>
      </c>
      <c r="E3542" s="14" t="str">
        <f>_xlfn.XLOOKUP(D3542,'Meal Info'!$A$4:$A$19,'Meal Info'!$B$4:$B$19)</f>
        <v>Red meat</v>
      </c>
      <c r="F3542" s="14" t="str">
        <f>_xlfn.XLOOKUP(D3542,'Meal Info'!$A$4:$A$19,'Meal Info'!$C$4:$C$19)</f>
        <v>Pete</v>
      </c>
      <c r="G3542" s="7">
        <v>61.7</v>
      </c>
      <c r="H3542" s="7">
        <f t="shared" si="222"/>
        <v>6.1700000000000008</v>
      </c>
      <c r="I3542" s="7">
        <f t="shared" si="223"/>
        <v>67.87</v>
      </c>
      <c r="J3542" s="7">
        <v>0.2</v>
      </c>
      <c r="K3542" s="7">
        <f t="shared" si="224"/>
        <v>12.340000000000002</v>
      </c>
      <c r="L3542" s="7" t="s">
        <v>31</v>
      </c>
      <c r="M3542" s="7">
        <v>5</v>
      </c>
      <c r="N3542" s="7">
        <f>INDEX('Delivery Distances'!$B$6:$K$20,MATCH('Sales Summary_working sheet'!L3542,'Delivery Distances'!$A$6:$A$20,0),MATCH('Sales Summary_working sheet'!M3542,'Delivery Distances'!$B$5:$K$5,0))</f>
        <v>3</v>
      </c>
      <c r="O3542" s="7" cm="1">
        <f t="array" ref="O3542">_xlfn.XLOOKUP(L3542,'Delivery Distances'!$A$6:$A$20,_xlfn.XLOOKUP('Sales Summary_working sheet'!M3542,'Delivery Distances'!$B$5:$K$5,'Delivery Distances'!$B$6:$K$20))</f>
        <v>3</v>
      </c>
      <c r="P3542" s="7">
        <f t="shared" si="225"/>
        <v>7</v>
      </c>
    </row>
    <row r="3543" spans="1:16" ht="15.75" customHeight="1" x14ac:dyDescent="0.15">
      <c r="A3543" s="13">
        <v>44002</v>
      </c>
      <c r="B3543" s="19" t="s">
        <v>5359</v>
      </c>
      <c r="C3543" s="7" t="s">
        <v>3104</v>
      </c>
      <c r="D3543" s="14">
        <v>14</v>
      </c>
      <c r="E3543" s="14" t="str">
        <f>_xlfn.XLOOKUP(D3543,'Meal Info'!$A$4:$A$19,'Meal Info'!$B$4:$B$19)</f>
        <v>Red meat</v>
      </c>
      <c r="F3543" s="14" t="str">
        <f>_xlfn.XLOOKUP(D3543,'Meal Info'!$A$4:$A$19,'Meal Info'!$C$4:$C$19)</f>
        <v>Pete</v>
      </c>
      <c r="G3543" s="7">
        <v>64.16</v>
      </c>
      <c r="H3543" s="7">
        <f t="shared" si="222"/>
        <v>6.4160000000000004</v>
      </c>
      <c r="I3543" s="7">
        <f t="shared" si="223"/>
        <v>70.575999999999993</v>
      </c>
      <c r="J3543" s="7">
        <v>0.35</v>
      </c>
      <c r="K3543" s="7">
        <f t="shared" si="224"/>
        <v>22.455999999999996</v>
      </c>
      <c r="L3543" s="7" t="s">
        <v>5076</v>
      </c>
      <c r="M3543" s="7">
        <v>4</v>
      </c>
      <c r="N3543" s="7">
        <f>INDEX('Delivery Distances'!$B$6:$K$20,MATCH('Sales Summary_working sheet'!L3543,'Delivery Distances'!$A$6:$A$20,0),MATCH('Sales Summary_working sheet'!M3543,'Delivery Distances'!$B$5:$K$5,0))</f>
        <v>11</v>
      </c>
      <c r="O3543" s="7" cm="1">
        <f t="array" ref="O3543">_xlfn.XLOOKUP(L3543,'Delivery Distances'!$A$6:$A$20,_xlfn.XLOOKUP('Sales Summary_working sheet'!M3543,'Delivery Distances'!$B$5:$K$5,'Delivery Distances'!$B$6:$K$20))</f>
        <v>11</v>
      </c>
      <c r="P3543" s="7">
        <f t="shared" si="225"/>
        <v>12.5</v>
      </c>
    </row>
    <row r="3544" spans="1:16" ht="15.75" customHeight="1" x14ac:dyDescent="0.15">
      <c r="A3544" s="13">
        <v>44002</v>
      </c>
      <c r="B3544" s="19" t="s">
        <v>5359</v>
      </c>
      <c r="C3544" s="7" t="s">
        <v>928</v>
      </c>
      <c r="D3544" s="14">
        <v>1</v>
      </c>
      <c r="E3544" s="14" t="str">
        <f>_xlfn.XLOOKUP(D3544,'Meal Info'!$A$4:$A$19,'Meal Info'!$B$4:$B$19)</f>
        <v>Salad</v>
      </c>
      <c r="F3544" s="14" t="str">
        <f>_xlfn.XLOOKUP(D3544,'Meal Info'!$A$4:$A$19,'Meal Info'!$C$4:$C$19)</f>
        <v>Pete</v>
      </c>
      <c r="G3544" s="7">
        <v>79.64</v>
      </c>
      <c r="H3544" s="7">
        <f t="shared" si="222"/>
        <v>7.9640000000000004</v>
      </c>
      <c r="I3544" s="7">
        <f t="shared" si="223"/>
        <v>87.603999999999999</v>
      </c>
      <c r="J3544" s="7">
        <v>0.38</v>
      </c>
      <c r="K3544" s="7">
        <f t="shared" si="224"/>
        <v>30.263200000000001</v>
      </c>
      <c r="L3544" s="7" t="s">
        <v>30</v>
      </c>
      <c r="M3544" s="7">
        <v>2</v>
      </c>
      <c r="N3544" s="7">
        <f>INDEX('Delivery Distances'!$B$6:$K$20,MATCH('Sales Summary_working sheet'!L3544,'Delivery Distances'!$A$6:$A$20,0),MATCH('Sales Summary_working sheet'!M3544,'Delivery Distances'!$B$5:$K$5,0))</f>
        <v>12</v>
      </c>
      <c r="O3544" s="7" cm="1">
        <f t="array" ref="O3544">_xlfn.XLOOKUP(L3544,'Delivery Distances'!$A$6:$A$20,_xlfn.XLOOKUP('Sales Summary_working sheet'!M3544,'Delivery Distances'!$B$5:$K$5,'Delivery Distances'!$B$6:$K$20))</f>
        <v>12</v>
      </c>
      <c r="P3544" s="7">
        <f t="shared" si="225"/>
        <v>13</v>
      </c>
    </row>
    <row r="3545" spans="1:16" ht="15.75" customHeight="1" x14ac:dyDescent="0.15">
      <c r="A3545" s="13">
        <v>44002</v>
      </c>
      <c r="B3545" s="19" t="s">
        <v>5359</v>
      </c>
      <c r="C3545" s="7" t="s">
        <v>1279</v>
      </c>
      <c r="D3545" s="14">
        <v>13</v>
      </c>
      <c r="E3545" s="14" t="str">
        <f>_xlfn.XLOOKUP(D3545,'Meal Info'!$A$4:$A$19,'Meal Info'!$B$4:$B$19)</f>
        <v>Breakfast</v>
      </c>
      <c r="F3545" s="14" t="str">
        <f>_xlfn.XLOOKUP(D3545,'Meal Info'!$A$4:$A$19,'Meal Info'!$C$4:$C$19)</f>
        <v>Pete</v>
      </c>
      <c r="G3545" s="7">
        <v>88.67</v>
      </c>
      <c r="H3545" s="7">
        <f t="shared" si="222"/>
        <v>8.8670000000000009</v>
      </c>
      <c r="I3545" s="7">
        <f t="shared" si="223"/>
        <v>97.537000000000006</v>
      </c>
      <c r="J3545" s="7">
        <v>0.2</v>
      </c>
      <c r="K3545" s="7">
        <f t="shared" si="224"/>
        <v>17.734000000000002</v>
      </c>
      <c r="L3545" s="7" t="s">
        <v>30</v>
      </c>
      <c r="M3545" s="7">
        <v>8</v>
      </c>
      <c r="N3545" s="7">
        <f>INDEX('Delivery Distances'!$B$6:$K$20,MATCH('Sales Summary_working sheet'!L3545,'Delivery Distances'!$A$6:$A$20,0),MATCH('Sales Summary_working sheet'!M3545,'Delivery Distances'!$B$5:$K$5,0))</f>
        <v>6</v>
      </c>
      <c r="O3545" s="7" cm="1">
        <f t="array" ref="O3545">_xlfn.XLOOKUP(L3545,'Delivery Distances'!$A$6:$A$20,_xlfn.XLOOKUP('Sales Summary_working sheet'!M3545,'Delivery Distances'!$B$5:$K$5,'Delivery Distances'!$B$6:$K$20))</f>
        <v>6</v>
      </c>
      <c r="P3545" s="7">
        <f t="shared" si="225"/>
        <v>10</v>
      </c>
    </row>
    <row r="3546" spans="1:16" ht="15.75" customHeight="1" x14ac:dyDescent="0.15">
      <c r="A3546" s="13">
        <v>44002</v>
      </c>
      <c r="B3546" s="19" t="s">
        <v>5359</v>
      </c>
      <c r="C3546" s="7" t="s">
        <v>1642</v>
      </c>
      <c r="D3546" s="14">
        <v>13</v>
      </c>
      <c r="E3546" s="14" t="str">
        <f>_xlfn.XLOOKUP(D3546,'Meal Info'!$A$4:$A$19,'Meal Info'!$B$4:$B$19)</f>
        <v>Breakfast</v>
      </c>
      <c r="F3546" s="14" t="str">
        <f>_xlfn.XLOOKUP(D3546,'Meal Info'!$A$4:$A$19,'Meal Info'!$C$4:$C$19)</f>
        <v>Pete</v>
      </c>
      <c r="G3546" s="7">
        <v>39.29</v>
      </c>
      <c r="H3546" s="7">
        <f t="shared" si="222"/>
        <v>3.9290000000000003</v>
      </c>
      <c r="I3546" s="7">
        <f t="shared" si="223"/>
        <v>43.219000000000001</v>
      </c>
      <c r="J3546" s="7">
        <v>0.18</v>
      </c>
      <c r="K3546" s="7">
        <f t="shared" si="224"/>
        <v>7.0721999999999996</v>
      </c>
      <c r="L3546" s="7" t="s">
        <v>5077</v>
      </c>
      <c r="M3546" s="7">
        <v>3</v>
      </c>
      <c r="N3546" s="7">
        <f>INDEX('Delivery Distances'!$B$6:$K$20,MATCH('Sales Summary_working sheet'!L3546,'Delivery Distances'!$A$6:$A$20,0),MATCH('Sales Summary_working sheet'!M3546,'Delivery Distances'!$B$5:$K$5,0))</f>
        <v>2</v>
      </c>
      <c r="O3546" s="7" cm="1">
        <f t="array" ref="O3546">_xlfn.XLOOKUP(L3546,'Delivery Distances'!$A$6:$A$20,_xlfn.XLOOKUP('Sales Summary_working sheet'!M3546,'Delivery Distances'!$B$5:$K$5,'Delivery Distances'!$B$6:$K$20))</f>
        <v>2</v>
      </c>
      <c r="P3546" s="7">
        <f t="shared" si="225"/>
        <v>6</v>
      </c>
    </row>
    <row r="3547" spans="1:16" ht="15.75" customHeight="1" x14ac:dyDescent="0.15">
      <c r="A3547" s="13">
        <v>44002</v>
      </c>
      <c r="B3547" s="19" t="s">
        <v>5359</v>
      </c>
      <c r="C3547" s="7" t="s">
        <v>3353</v>
      </c>
      <c r="D3547" s="14">
        <v>13</v>
      </c>
      <c r="E3547" s="14" t="str">
        <f>_xlfn.XLOOKUP(D3547,'Meal Info'!$A$4:$A$19,'Meal Info'!$B$4:$B$19)</f>
        <v>Breakfast</v>
      </c>
      <c r="F3547" s="14" t="str">
        <f>_xlfn.XLOOKUP(D3547,'Meal Info'!$A$4:$A$19,'Meal Info'!$C$4:$C$19)</f>
        <v>Pete</v>
      </c>
      <c r="G3547" s="7">
        <v>19.57</v>
      </c>
      <c r="H3547" s="7">
        <f t="shared" si="222"/>
        <v>1.9570000000000001</v>
      </c>
      <c r="I3547" s="7">
        <f t="shared" si="223"/>
        <v>21.527000000000001</v>
      </c>
      <c r="J3547" s="7">
        <v>0.1</v>
      </c>
      <c r="K3547" s="7">
        <f t="shared" si="224"/>
        <v>1.9570000000000001</v>
      </c>
      <c r="L3547" s="7" t="s">
        <v>5080</v>
      </c>
      <c r="M3547" s="7">
        <v>10</v>
      </c>
      <c r="N3547" s="7">
        <f>INDEX('Delivery Distances'!$B$6:$K$20,MATCH('Sales Summary_working sheet'!L3547,'Delivery Distances'!$A$6:$A$20,0),MATCH('Sales Summary_working sheet'!M3547,'Delivery Distances'!$B$5:$K$5,0))</f>
        <v>5</v>
      </c>
      <c r="O3547" s="7" cm="1">
        <f t="array" ref="O3547">_xlfn.XLOOKUP(L3547,'Delivery Distances'!$A$6:$A$20,_xlfn.XLOOKUP('Sales Summary_working sheet'!M3547,'Delivery Distances'!$B$5:$K$5,'Delivery Distances'!$B$6:$K$20))</f>
        <v>5</v>
      </c>
      <c r="P3547" s="7">
        <f t="shared" si="225"/>
        <v>9</v>
      </c>
    </row>
    <row r="3548" spans="1:16" ht="15.75" customHeight="1" x14ac:dyDescent="0.15">
      <c r="A3548" s="13">
        <v>44002</v>
      </c>
      <c r="B3548" s="19" t="s">
        <v>5359</v>
      </c>
      <c r="C3548" s="7" t="s">
        <v>3514</v>
      </c>
      <c r="D3548" s="14">
        <v>1</v>
      </c>
      <c r="E3548" s="14" t="str">
        <f>_xlfn.XLOOKUP(D3548,'Meal Info'!$A$4:$A$19,'Meal Info'!$B$4:$B$19)</f>
        <v>Salad</v>
      </c>
      <c r="F3548" s="14" t="str">
        <f>_xlfn.XLOOKUP(D3548,'Meal Info'!$A$4:$A$19,'Meal Info'!$C$4:$C$19)</f>
        <v>Pete</v>
      </c>
      <c r="G3548" s="7">
        <v>60.25</v>
      </c>
      <c r="H3548" s="7">
        <f t="shared" ref="H3548:H3611" si="226">G3548*10%</f>
        <v>6.0250000000000004</v>
      </c>
      <c r="I3548" s="7">
        <f t="shared" ref="I3548:I3611" si="227">G3548+H3548</f>
        <v>66.275000000000006</v>
      </c>
      <c r="J3548" s="7">
        <v>0.17</v>
      </c>
      <c r="K3548" s="7">
        <f t="shared" si="224"/>
        <v>10.242500000000001</v>
      </c>
      <c r="L3548" s="7" t="s">
        <v>31</v>
      </c>
      <c r="M3548" s="7">
        <v>5</v>
      </c>
      <c r="N3548" s="7">
        <f>INDEX('Delivery Distances'!$B$6:$K$20,MATCH('Sales Summary_working sheet'!L3548,'Delivery Distances'!$A$6:$A$20,0),MATCH('Sales Summary_working sheet'!M3548,'Delivery Distances'!$B$5:$K$5,0))</f>
        <v>3</v>
      </c>
      <c r="O3548" s="7" cm="1">
        <f t="array" ref="O3548">_xlfn.XLOOKUP(L3548,'Delivery Distances'!$A$6:$A$20,_xlfn.XLOOKUP('Sales Summary_working sheet'!M3548,'Delivery Distances'!$B$5:$K$5,'Delivery Distances'!$B$6:$K$20))</f>
        <v>3</v>
      </c>
      <c r="P3548" s="7">
        <f t="shared" si="225"/>
        <v>7</v>
      </c>
    </row>
    <row r="3549" spans="1:16" ht="15.75" customHeight="1" x14ac:dyDescent="0.15">
      <c r="A3549" s="13">
        <v>44002</v>
      </c>
      <c r="B3549" s="19" t="s">
        <v>5359</v>
      </c>
      <c r="C3549" s="7" t="s">
        <v>4910</v>
      </c>
      <c r="D3549" s="14">
        <v>3</v>
      </c>
      <c r="E3549" s="14" t="str">
        <f>_xlfn.XLOOKUP(D3549,'Meal Info'!$A$4:$A$19,'Meal Info'!$B$4:$B$19)</f>
        <v>Fruits</v>
      </c>
      <c r="F3549" s="14" t="str">
        <f>_xlfn.XLOOKUP(D3549,'Meal Info'!$A$4:$A$19,'Meal Info'!$C$4:$C$19)</f>
        <v>Pete</v>
      </c>
      <c r="G3549" s="7">
        <v>86.07</v>
      </c>
      <c r="H3549" s="7">
        <f t="shared" si="226"/>
        <v>8.6069999999999993</v>
      </c>
      <c r="I3549" s="7">
        <f t="shared" si="227"/>
        <v>94.676999999999992</v>
      </c>
      <c r="J3549" s="7">
        <v>0.1</v>
      </c>
      <c r="K3549" s="7">
        <f t="shared" si="224"/>
        <v>8.6069999999999993</v>
      </c>
      <c r="L3549" s="7" t="s">
        <v>5075</v>
      </c>
      <c r="M3549" s="7">
        <v>9</v>
      </c>
      <c r="N3549" s="7">
        <f>INDEX('Delivery Distances'!$B$6:$K$20,MATCH('Sales Summary_working sheet'!L3549,'Delivery Distances'!$A$6:$A$20,0),MATCH('Sales Summary_working sheet'!M3549,'Delivery Distances'!$B$5:$K$5,0))</f>
        <v>9</v>
      </c>
      <c r="O3549" s="7" cm="1">
        <f t="array" ref="O3549">_xlfn.XLOOKUP(L3549,'Delivery Distances'!$A$6:$A$20,_xlfn.XLOOKUP('Sales Summary_working sheet'!M3549,'Delivery Distances'!$B$5:$K$5,'Delivery Distances'!$B$6:$K$20))</f>
        <v>9</v>
      </c>
      <c r="P3549" s="7">
        <f t="shared" si="225"/>
        <v>11.5</v>
      </c>
    </row>
    <row r="3550" spans="1:16" ht="15.75" customHeight="1" x14ac:dyDescent="0.15">
      <c r="A3550" s="13">
        <v>44002</v>
      </c>
      <c r="B3550" s="19" t="s">
        <v>5359</v>
      </c>
      <c r="C3550" s="7" t="s">
        <v>2486</v>
      </c>
      <c r="D3550" s="14">
        <v>3</v>
      </c>
      <c r="E3550" s="14" t="str">
        <f>_xlfn.XLOOKUP(D3550,'Meal Info'!$A$4:$A$19,'Meal Info'!$B$4:$B$19)</f>
        <v>Fruits</v>
      </c>
      <c r="F3550" s="14" t="str">
        <f>_xlfn.XLOOKUP(D3550,'Meal Info'!$A$4:$A$19,'Meal Info'!$C$4:$C$19)</f>
        <v>Pete</v>
      </c>
      <c r="G3550" s="7">
        <v>19.690000000000001</v>
      </c>
      <c r="H3550" s="7">
        <f t="shared" si="226"/>
        <v>1.9690000000000003</v>
      </c>
      <c r="I3550" s="7">
        <f t="shared" si="227"/>
        <v>21.659000000000002</v>
      </c>
      <c r="J3550" s="7">
        <v>0.06</v>
      </c>
      <c r="K3550" s="7">
        <f t="shared" si="224"/>
        <v>1.1814</v>
      </c>
      <c r="L3550" s="7" t="s">
        <v>30</v>
      </c>
      <c r="M3550" s="7">
        <v>6</v>
      </c>
      <c r="N3550" s="7">
        <f>INDEX('Delivery Distances'!$B$6:$K$20,MATCH('Sales Summary_working sheet'!L3550,'Delivery Distances'!$A$6:$A$20,0),MATCH('Sales Summary_working sheet'!M3550,'Delivery Distances'!$B$5:$K$5,0))</f>
        <v>15</v>
      </c>
      <c r="O3550" s="7" cm="1">
        <f t="array" ref="O3550">_xlfn.XLOOKUP(L3550,'Delivery Distances'!$A$6:$A$20,_xlfn.XLOOKUP('Sales Summary_working sheet'!M3550,'Delivery Distances'!$B$5:$K$5,'Delivery Distances'!$B$6:$K$20))</f>
        <v>15</v>
      </c>
      <c r="P3550" s="7">
        <f t="shared" si="225"/>
        <v>14.5</v>
      </c>
    </row>
    <row r="3551" spans="1:16" ht="15.75" customHeight="1" x14ac:dyDescent="0.15">
      <c r="A3551" s="13">
        <v>44002</v>
      </c>
      <c r="B3551" s="19" t="s">
        <v>5359</v>
      </c>
      <c r="C3551" s="7" t="s">
        <v>5068</v>
      </c>
      <c r="D3551" s="14">
        <v>1</v>
      </c>
      <c r="E3551" s="14" t="str">
        <f>_xlfn.XLOOKUP(D3551,'Meal Info'!$A$4:$A$19,'Meal Info'!$B$4:$B$19)</f>
        <v>Salad</v>
      </c>
      <c r="F3551" s="14" t="str">
        <f>_xlfn.XLOOKUP(D3551,'Meal Info'!$A$4:$A$19,'Meal Info'!$C$4:$C$19)</f>
        <v>Pete</v>
      </c>
      <c r="G3551" s="7">
        <v>16.47</v>
      </c>
      <c r="H3551" s="7">
        <f t="shared" si="226"/>
        <v>1.647</v>
      </c>
      <c r="I3551" s="7">
        <f t="shared" si="227"/>
        <v>18.116999999999997</v>
      </c>
      <c r="J3551" s="7">
        <v>0.13</v>
      </c>
      <c r="K3551" s="7">
        <f t="shared" si="224"/>
        <v>2.1410999999999998</v>
      </c>
      <c r="L3551" s="7" t="s">
        <v>5078</v>
      </c>
      <c r="M3551" s="7">
        <v>2</v>
      </c>
      <c r="N3551" s="7">
        <f>INDEX('Delivery Distances'!$B$6:$K$20,MATCH('Sales Summary_working sheet'!L3551,'Delivery Distances'!$A$6:$A$20,0),MATCH('Sales Summary_working sheet'!M3551,'Delivery Distances'!$B$5:$K$5,0))</f>
        <v>2</v>
      </c>
      <c r="O3551" s="7" cm="1">
        <f t="array" ref="O3551">_xlfn.XLOOKUP(L3551,'Delivery Distances'!$A$6:$A$20,_xlfn.XLOOKUP('Sales Summary_working sheet'!M3551,'Delivery Distances'!$B$5:$K$5,'Delivery Distances'!$B$6:$K$20))</f>
        <v>2</v>
      </c>
      <c r="P3551" s="7">
        <f t="shared" si="225"/>
        <v>6</v>
      </c>
    </row>
    <row r="3552" spans="1:16" ht="15.75" customHeight="1" x14ac:dyDescent="0.15">
      <c r="A3552" s="13">
        <v>44002</v>
      </c>
      <c r="B3552" s="19" t="s">
        <v>5359</v>
      </c>
      <c r="C3552" s="7" t="s">
        <v>1877</v>
      </c>
      <c r="D3552" s="14">
        <v>14</v>
      </c>
      <c r="E3552" s="14" t="str">
        <f>_xlfn.XLOOKUP(D3552,'Meal Info'!$A$4:$A$19,'Meal Info'!$B$4:$B$19)</f>
        <v>Red meat</v>
      </c>
      <c r="F3552" s="14" t="str">
        <f>_xlfn.XLOOKUP(D3552,'Meal Info'!$A$4:$A$19,'Meal Info'!$C$4:$C$19)</f>
        <v>Pete</v>
      </c>
      <c r="G3552" s="7">
        <v>68.13</v>
      </c>
      <c r="H3552" s="7">
        <f t="shared" si="226"/>
        <v>6.8129999999999997</v>
      </c>
      <c r="I3552" s="7">
        <f t="shared" si="227"/>
        <v>74.942999999999998</v>
      </c>
      <c r="J3552" s="7">
        <v>7.0000000000000007E-2</v>
      </c>
      <c r="K3552" s="7">
        <f t="shared" si="224"/>
        <v>4.7690999999999999</v>
      </c>
      <c r="L3552" s="7" t="s">
        <v>5081</v>
      </c>
      <c r="M3552" s="7">
        <v>9</v>
      </c>
      <c r="N3552" s="7">
        <f>INDEX('Delivery Distances'!$B$6:$K$20,MATCH('Sales Summary_working sheet'!L3552,'Delivery Distances'!$A$6:$A$20,0),MATCH('Sales Summary_working sheet'!M3552,'Delivery Distances'!$B$5:$K$5,0))</f>
        <v>1</v>
      </c>
      <c r="O3552" s="7" cm="1">
        <f t="array" ref="O3552">_xlfn.XLOOKUP(L3552,'Delivery Distances'!$A$6:$A$20,_xlfn.XLOOKUP('Sales Summary_working sheet'!M3552,'Delivery Distances'!$B$5:$K$5,'Delivery Distances'!$B$6:$K$20))</f>
        <v>1</v>
      </c>
      <c r="P3552" s="7">
        <f t="shared" si="225"/>
        <v>3</v>
      </c>
    </row>
    <row r="3553" spans="1:16" ht="15.75" customHeight="1" x14ac:dyDescent="0.15">
      <c r="A3553" s="13">
        <v>44002</v>
      </c>
      <c r="B3553" s="19" t="s">
        <v>5359</v>
      </c>
      <c r="C3553" s="7" t="s">
        <v>2971</v>
      </c>
      <c r="D3553" s="14">
        <v>3</v>
      </c>
      <c r="E3553" s="14" t="str">
        <f>_xlfn.XLOOKUP(D3553,'Meal Info'!$A$4:$A$19,'Meal Info'!$B$4:$B$19)</f>
        <v>Fruits</v>
      </c>
      <c r="F3553" s="14" t="str">
        <f>_xlfn.XLOOKUP(D3553,'Meal Info'!$A$4:$A$19,'Meal Info'!$C$4:$C$19)</f>
        <v>Pete</v>
      </c>
      <c r="G3553" s="7">
        <v>70.41</v>
      </c>
      <c r="H3553" s="7">
        <f t="shared" si="226"/>
        <v>7.0410000000000004</v>
      </c>
      <c r="I3553" s="7">
        <f t="shared" si="227"/>
        <v>77.450999999999993</v>
      </c>
      <c r="J3553" s="7">
        <v>0.1</v>
      </c>
      <c r="K3553" s="7">
        <f t="shared" si="224"/>
        <v>7.0410000000000004</v>
      </c>
      <c r="L3553" s="7" t="s">
        <v>28</v>
      </c>
      <c r="M3553" s="7">
        <v>1</v>
      </c>
      <c r="N3553" s="7">
        <f>INDEX('Delivery Distances'!$B$6:$K$20,MATCH('Sales Summary_working sheet'!L3553,'Delivery Distances'!$A$6:$A$20,0),MATCH('Sales Summary_working sheet'!M3553,'Delivery Distances'!$B$5:$K$5,0))</f>
        <v>18</v>
      </c>
      <c r="O3553" s="7" cm="1">
        <f t="array" ref="O3553">_xlfn.XLOOKUP(L3553,'Delivery Distances'!$A$6:$A$20,_xlfn.XLOOKUP('Sales Summary_working sheet'!M3553,'Delivery Distances'!$B$5:$K$5,'Delivery Distances'!$B$6:$K$20))</f>
        <v>18</v>
      </c>
      <c r="P3553" s="7">
        <f t="shared" si="225"/>
        <v>16</v>
      </c>
    </row>
    <row r="3554" spans="1:16" ht="15.75" customHeight="1" x14ac:dyDescent="0.15">
      <c r="A3554" s="13">
        <v>44002</v>
      </c>
      <c r="B3554" s="19" t="s">
        <v>5359</v>
      </c>
      <c r="C3554" s="7" t="s">
        <v>4739</v>
      </c>
      <c r="D3554" s="14">
        <v>1</v>
      </c>
      <c r="E3554" s="14" t="str">
        <f>_xlfn.XLOOKUP(D3554,'Meal Info'!$A$4:$A$19,'Meal Info'!$B$4:$B$19)</f>
        <v>Salad</v>
      </c>
      <c r="F3554" s="14" t="str">
        <f>_xlfn.XLOOKUP(D3554,'Meal Info'!$A$4:$A$19,'Meal Info'!$C$4:$C$19)</f>
        <v>Pete</v>
      </c>
      <c r="G3554" s="7">
        <v>39.47</v>
      </c>
      <c r="H3554" s="7">
        <f t="shared" si="226"/>
        <v>3.9470000000000001</v>
      </c>
      <c r="I3554" s="7">
        <f t="shared" si="227"/>
        <v>43.417000000000002</v>
      </c>
      <c r="J3554" s="7">
        <v>0.24</v>
      </c>
      <c r="K3554" s="7">
        <f t="shared" si="224"/>
        <v>9.4727999999999994</v>
      </c>
      <c r="L3554" s="7" t="s">
        <v>27</v>
      </c>
      <c r="M3554" s="7">
        <v>5</v>
      </c>
      <c r="N3554" s="7">
        <f>INDEX('Delivery Distances'!$B$6:$K$20,MATCH('Sales Summary_working sheet'!L3554,'Delivery Distances'!$A$6:$A$20,0),MATCH('Sales Summary_working sheet'!M3554,'Delivery Distances'!$B$5:$K$5,0))</f>
        <v>14</v>
      </c>
      <c r="O3554" s="7" cm="1">
        <f t="array" ref="O3554">_xlfn.XLOOKUP(L3554,'Delivery Distances'!$A$6:$A$20,_xlfn.XLOOKUP('Sales Summary_working sheet'!M3554,'Delivery Distances'!$B$5:$K$5,'Delivery Distances'!$B$6:$K$20))</f>
        <v>14</v>
      </c>
      <c r="P3554" s="7">
        <f t="shared" si="225"/>
        <v>14</v>
      </c>
    </row>
    <row r="3555" spans="1:16" ht="15.75" customHeight="1" x14ac:dyDescent="0.15">
      <c r="A3555" s="13">
        <v>44002</v>
      </c>
      <c r="B3555" s="19" t="s">
        <v>5359</v>
      </c>
      <c r="C3555" s="7" t="s">
        <v>5036</v>
      </c>
      <c r="D3555" s="14">
        <v>13</v>
      </c>
      <c r="E3555" s="14" t="str">
        <f>_xlfn.XLOOKUP(D3555,'Meal Info'!$A$4:$A$19,'Meal Info'!$B$4:$B$19)</f>
        <v>Breakfast</v>
      </c>
      <c r="F3555" s="14" t="str">
        <f>_xlfn.XLOOKUP(D3555,'Meal Info'!$A$4:$A$19,'Meal Info'!$C$4:$C$19)</f>
        <v>Pete</v>
      </c>
      <c r="G3555" s="7">
        <v>23.68</v>
      </c>
      <c r="H3555" s="7">
        <f t="shared" si="226"/>
        <v>2.3679999999999999</v>
      </c>
      <c r="I3555" s="7">
        <f t="shared" si="227"/>
        <v>26.047999999999998</v>
      </c>
      <c r="J3555" s="7">
        <v>0.19</v>
      </c>
      <c r="K3555" s="7">
        <f t="shared" si="224"/>
        <v>4.4992000000000001</v>
      </c>
      <c r="L3555" s="7" t="s">
        <v>27</v>
      </c>
      <c r="M3555" s="7">
        <v>5</v>
      </c>
      <c r="N3555" s="7">
        <f>INDEX('Delivery Distances'!$B$6:$K$20,MATCH('Sales Summary_working sheet'!L3555,'Delivery Distances'!$A$6:$A$20,0),MATCH('Sales Summary_working sheet'!M3555,'Delivery Distances'!$B$5:$K$5,0))</f>
        <v>14</v>
      </c>
      <c r="O3555" s="7" cm="1">
        <f t="array" ref="O3555">_xlfn.XLOOKUP(L3555,'Delivery Distances'!$A$6:$A$20,_xlfn.XLOOKUP('Sales Summary_working sheet'!M3555,'Delivery Distances'!$B$5:$K$5,'Delivery Distances'!$B$6:$K$20))</f>
        <v>14</v>
      </c>
      <c r="P3555" s="7">
        <f t="shared" si="225"/>
        <v>14</v>
      </c>
    </row>
    <row r="3556" spans="1:16" ht="15.75" customHeight="1" x14ac:dyDescent="0.15">
      <c r="A3556" s="13">
        <v>44002</v>
      </c>
      <c r="B3556" s="19" t="s">
        <v>5359</v>
      </c>
      <c r="C3556" s="7" t="s">
        <v>2324</v>
      </c>
      <c r="D3556" s="14">
        <v>3</v>
      </c>
      <c r="E3556" s="14" t="str">
        <f>_xlfn.XLOOKUP(D3556,'Meal Info'!$A$4:$A$19,'Meal Info'!$B$4:$B$19)</f>
        <v>Fruits</v>
      </c>
      <c r="F3556" s="14" t="str">
        <f>_xlfn.XLOOKUP(D3556,'Meal Info'!$A$4:$A$19,'Meal Info'!$C$4:$C$19)</f>
        <v>Pete</v>
      </c>
      <c r="G3556" s="7">
        <v>54.05</v>
      </c>
      <c r="H3556" s="7">
        <f t="shared" si="226"/>
        <v>5.4050000000000002</v>
      </c>
      <c r="I3556" s="7">
        <f t="shared" si="227"/>
        <v>59.454999999999998</v>
      </c>
      <c r="J3556" s="7">
        <v>0.06</v>
      </c>
      <c r="K3556" s="7">
        <f t="shared" si="224"/>
        <v>3.2429999999999999</v>
      </c>
      <c r="L3556" s="7" t="s">
        <v>5078</v>
      </c>
      <c r="M3556" s="7">
        <v>4</v>
      </c>
      <c r="N3556" s="7">
        <f>INDEX('Delivery Distances'!$B$6:$K$20,MATCH('Sales Summary_working sheet'!L3556,'Delivery Distances'!$A$6:$A$20,0),MATCH('Sales Summary_working sheet'!M3556,'Delivery Distances'!$B$5:$K$5,0))</f>
        <v>1</v>
      </c>
      <c r="O3556" s="7" cm="1">
        <f t="array" ref="O3556">_xlfn.XLOOKUP(L3556,'Delivery Distances'!$A$6:$A$20,_xlfn.XLOOKUP('Sales Summary_working sheet'!M3556,'Delivery Distances'!$B$5:$K$5,'Delivery Distances'!$B$6:$K$20))</f>
        <v>1</v>
      </c>
      <c r="P3556" s="7">
        <f t="shared" si="225"/>
        <v>3</v>
      </c>
    </row>
    <row r="3557" spans="1:16" ht="15.75" customHeight="1" x14ac:dyDescent="0.15">
      <c r="A3557" s="13">
        <v>44002</v>
      </c>
      <c r="B3557" s="19" t="s">
        <v>5359</v>
      </c>
      <c r="C3557" s="7" t="s">
        <v>4310</v>
      </c>
      <c r="D3557" s="14">
        <v>1</v>
      </c>
      <c r="E3557" s="14" t="str">
        <f>_xlfn.XLOOKUP(D3557,'Meal Info'!$A$4:$A$19,'Meal Info'!$B$4:$B$19)</f>
        <v>Salad</v>
      </c>
      <c r="F3557" s="14" t="str">
        <f>_xlfn.XLOOKUP(D3557,'Meal Info'!$A$4:$A$19,'Meal Info'!$C$4:$C$19)</f>
        <v>Pete</v>
      </c>
      <c r="G3557" s="7">
        <v>90.15</v>
      </c>
      <c r="H3557" s="7">
        <f t="shared" si="226"/>
        <v>9.0150000000000006</v>
      </c>
      <c r="I3557" s="7">
        <f t="shared" si="227"/>
        <v>99.165000000000006</v>
      </c>
      <c r="J3557" s="7">
        <v>0.19</v>
      </c>
      <c r="K3557" s="7">
        <f t="shared" si="224"/>
        <v>17.128500000000003</v>
      </c>
      <c r="L3557" s="7" t="s">
        <v>28</v>
      </c>
      <c r="M3557" s="7">
        <v>10</v>
      </c>
      <c r="N3557" s="7">
        <f>INDEX('Delivery Distances'!$B$6:$K$20,MATCH('Sales Summary_working sheet'!L3557,'Delivery Distances'!$A$6:$A$20,0),MATCH('Sales Summary_working sheet'!M3557,'Delivery Distances'!$B$5:$K$5,0))</f>
        <v>18</v>
      </c>
      <c r="O3557" s="7" cm="1">
        <f t="array" ref="O3557">_xlfn.XLOOKUP(L3557,'Delivery Distances'!$A$6:$A$20,_xlfn.XLOOKUP('Sales Summary_working sheet'!M3557,'Delivery Distances'!$B$5:$K$5,'Delivery Distances'!$B$6:$K$20))</f>
        <v>18</v>
      </c>
      <c r="P3557" s="7">
        <f t="shared" si="225"/>
        <v>16</v>
      </c>
    </row>
    <row r="3558" spans="1:16" ht="15.75" customHeight="1" x14ac:dyDescent="0.15">
      <c r="A3558" s="13">
        <v>44002</v>
      </c>
      <c r="B3558" s="19" t="s">
        <v>5359</v>
      </c>
      <c r="C3558" s="7" t="s">
        <v>2932</v>
      </c>
      <c r="D3558" s="14">
        <v>1</v>
      </c>
      <c r="E3558" s="14" t="str">
        <f>_xlfn.XLOOKUP(D3558,'Meal Info'!$A$4:$A$19,'Meal Info'!$B$4:$B$19)</f>
        <v>Salad</v>
      </c>
      <c r="F3558" s="14" t="str">
        <f>_xlfn.XLOOKUP(D3558,'Meal Info'!$A$4:$A$19,'Meal Info'!$C$4:$C$19)</f>
        <v>Pete</v>
      </c>
      <c r="G3558" s="7">
        <v>51.79</v>
      </c>
      <c r="H3558" s="7">
        <f t="shared" si="226"/>
        <v>5.1790000000000003</v>
      </c>
      <c r="I3558" s="7">
        <f t="shared" si="227"/>
        <v>56.969000000000001</v>
      </c>
      <c r="J3558" s="7">
        <v>0.19</v>
      </c>
      <c r="K3558" s="7">
        <f t="shared" si="224"/>
        <v>9.8400999999999996</v>
      </c>
      <c r="L3558" s="7" t="s">
        <v>28</v>
      </c>
      <c r="M3558" s="7">
        <v>7</v>
      </c>
      <c r="N3558" s="7">
        <f>INDEX('Delivery Distances'!$B$6:$K$20,MATCH('Sales Summary_working sheet'!L3558,'Delivery Distances'!$A$6:$A$20,0),MATCH('Sales Summary_working sheet'!M3558,'Delivery Distances'!$B$5:$K$5,0))</f>
        <v>3</v>
      </c>
      <c r="O3558" s="7" cm="1">
        <f t="array" ref="O3558">_xlfn.XLOOKUP(L3558,'Delivery Distances'!$A$6:$A$20,_xlfn.XLOOKUP('Sales Summary_working sheet'!M3558,'Delivery Distances'!$B$5:$K$5,'Delivery Distances'!$B$6:$K$20))</f>
        <v>3</v>
      </c>
      <c r="P3558" s="7">
        <f t="shared" si="225"/>
        <v>7</v>
      </c>
    </row>
    <row r="3559" spans="1:16" ht="15.75" customHeight="1" x14ac:dyDescent="0.15">
      <c r="A3559" s="13">
        <v>44002</v>
      </c>
      <c r="B3559" s="19" t="s">
        <v>5359</v>
      </c>
      <c r="C3559" s="7" t="s">
        <v>2503</v>
      </c>
      <c r="D3559" s="14">
        <v>1</v>
      </c>
      <c r="E3559" s="14" t="str">
        <f>_xlfn.XLOOKUP(D3559,'Meal Info'!$A$4:$A$19,'Meal Info'!$B$4:$B$19)</f>
        <v>Salad</v>
      </c>
      <c r="F3559" s="14" t="str">
        <f>_xlfn.XLOOKUP(D3559,'Meal Info'!$A$4:$A$19,'Meal Info'!$C$4:$C$19)</f>
        <v>Pete</v>
      </c>
      <c r="G3559" s="7">
        <v>59.85</v>
      </c>
      <c r="H3559" s="7">
        <f t="shared" si="226"/>
        <v>5.9850000000000003</v>
      </c>
      <c r="I3559" s="7">
        <f t="shared" si="227"/>
        <v>65.835000000000008</v>
      </c>
      <c r="J3559" s="7">
        <v>0.09</v>
      </c>
      <c r="K3559" s="7">
        <f t="shared" si="224"/>
        <v>5.3864999999999998</v>
      </c>
      <c r="L3559" s="7" t="s">
        <v>5083</v>
      </c>
      <c r="M3559" s="7">
        <v>5</v>
      </c>
      <c r="N3559" s="7">
        <f>INDEX('Delivery Distances'!$B$6:$K$20,MATCH('Sales Summary_working sheet'!L3559,'Delivery Distances'!$A$6:$A$20,0),MATCH('Sales Summary_working sheet'!M3559,'Delivery Distances'!$B$5:$K$5,0))</f>
        <v>1</v>
      </c>
      <c r="O3559" s="7" cm="1">
        <f t="array" ref="O3559">_xlfn.XLOOKUP(L3559,'Delivery Distances'!$A$6:$A$20,_xlfn.XLOOKUP('Sales Summary_working sheet'!M3559,'Delivery Distances'!$B$5:$K$5,'Delivery Distances'!$B$6:$K$20))</f>
        <v>1</v>
      </c>
      <c r="P3559" s="7">
        <f t="shared" si="225"/>
        <v>3</v>
      </c>
    </row>
    <row r="3560" spans="1:16" ht="15.75" customHeight="1" x14ac:dyDescent="0.15">
      <c r="A3560" s="13">
        <v>44002</v>
      </c>
      <c r="B3560" s="19" t="s">
        <v>5359</v>
      </c>
      <c r="C3560" s="7" t="s">
        <v>145</v>
      </c>
      <c r="D3560" s="14">
        <v>14</v>
      </c>
      <c r="E3560" s="14" t="str">
        <f>_xlfn.XLOOKUP(D3560,'Meal Info'!$A$4:$A$19,'Meal Info'!$B$4:$B$19)</f>
        <v>Red meat</v>
      </c>
      <c r="F3560" s="14" t="str">
        <f>_xlfn.XLOOKUP(D3560,'Meal Info'!$A$4:$A$19,'Meal Info'!$C$4:$C$19)</f>
        <v>Pete</v>
      </c>
      <c r="G3560" s="7">
        <v>16.03</v>
      </c>
      <c r="H3560" s="7">
        <f t="shared" si="226"/>
        <v>1.6030000000000002</v>
      </c>
      <c r="I3560" s="7">
        <f t="shared" si="227"/>
        <v>17.633000000000003</v>
      </c>
      <c r="J3560" s="7">
        <v>0.31</v>
      </c>
      <c r="K3560" s="7">
        <f t="shared" si="224"/>
        <v>4.9693000000000005</v>
      </c>
      <c r="L3560" s="7" t="s">
        <v>5076</v>
      </c>
      <c r="M3560" s="7">
        <v>9</v>
      </c>
      <c r="N3560" s="7">
        <f>INDEX('Delivery Distances'!$B$6:$K$20,MATCH('Sales Summary_working sheet'!L3560,'Delivery Distances'!$A$6:$A$20,0),MATCH('Sales Summary_working sheet'!M3560,'Delivery Distances'!$B$5:$K$5,0))</f>
        <v>8</v>
      </c>
      <c r="O3560" s="7" cm="1">
        <f t="array" ref="O3560">_xlfn.XLOOKUP(L3560,'Delivery Distances'!$A$6:$A$20,_xlfn.XLOOKUP('Sales Summary_working sheet'!M3560,'Delivery Distances'!$B$5:$K$5,'Delivery Distances'!$B$6:$K$20))</f>
        <v>8</v>
      </c>
      <c r="P3560" s="7">
        <f t="shared" si="225"/>
        <v>11</v>
      </c>
    </row>
    <row r="3561" spans="1:16" ht="15.75" customHeight="1" x14ac:dyDescent="0.15">
      <c r="A3561" s="13">
        <v>44002</v>
      </c>
      <c r="B3561" s="19" t="s">
        <v>5359</v>
      </c>
      <c r="C3561" s="7" t="s">
        <v>1836</v>
      </c>
      <c r="D3561" s="14">
        <v>3</v>
      </c>
      <c r="E3561" s="14" t="str">
        <f>_xlfn.XLOOKUP(D3561,'Meal Info'!$A$4:$A$19,'Meal Info'!$B$4:$B$19)</f>
        <v>Fruits</v>
      </c>
      <c r="F3561" s="14" t="str">
        <f>_xlfn.XLOOKUP(D3561,'Meal Info'!$A$4:$A$19,'Meal Info'!$C$4:$C$19)</f>
        <v>Pete</v>
      </c>
      <c r="G3561" s="7">
        <v>2.46</v>
      </c>
      <c r="H3561" s="7">
        <f t="shared" si="226"/>
        <v>0.246</v>
      </c>
      <c r="I3561" s="7">
        <f t="shared" si="227"/>
        <v>2.706</v>
      </c>
      <c r="J3561" s="7">
        <v>0.12</v>
      </c>
      <c r="K3561" s="7">
        <f t="shared" si="224"/>
        <v>0.29519999999999996</v>
      </c>
      <c r="L3561" s="7" t="s">
        <v>29</v>
      </c>
      <c r="M3561" s="7">
        <v>2</v>
      </c>
      <c r="N3561" s="7">
        <f>INDEX('Delivery Distances'!$B$6:$K$20,MATCH('Sales Summary_working sheet'!L3561,'Delivery Distances'!$A$6:$A$20,0),MATCH('Sales Summary_working sheet'!M3561,'Delivery Distances'!$B$5:$K$5,0))</f>
        <v>18</v>
      </c>
      <c r="O3561" s="7" cm="1">
        <f t="array" ref="O3561">_xlfn.XLOOKUP(L3561,'Delivery Distances'!$A$6:$A$20,_xlfn.XLOOKUP('Sales Summary_working sheet'!M3561,'Delivery Distances'!$B$5:$K$5,'Delivery Distances'!$B$6:$K$20))</f>
        <v>18</v>
      </c>
      <c r="P3561" s="7">
        <f t="shared" si="225"/>
        <v>16</v>
      </c>
    </row>
    <row r="3562" spans="1:16" ht="15.75" customHeight="1" x14ac:dyDescent="0.15">
      <c r="A3562" s="13">
        <v>44002</v>
      </c>
      <c r="B3562" s="19" t="s">
        <v>5360</v>
      </c>
      <c r="C3562" s="7" t="s">
        <v>4397</v>
      </c>
      <c r="D3562" s="14">
        <v>3</v>
      </c>
      <c r="E3562" s="14" t="str">
        <f>_xlfn.XLOOKUP(D3562,'Meal Info'!$A$4:$A$19,'Meal Info'!$B$4:$B$19)</f>
        <v>Fruits</v>
      </c>
      <c r="F3562" s="14" t="str">
        <f>_xlfn.XLOOKUP(D3562,'Meal Info'!$A$4:$A$19,'Meal Info'!$C$4:$C$19)</f>
        <v>Pete</v>
      </c>
      <c r="G3562" s="7">
        <v>13.23</v>
      </c>
      <c r="H3562" s="7">
        <f t="shared" si="226"/>
        <v>1.3230000000000002</v>
      </c>
      <c r="I3562" s="7">
        <f t="shared" si="227"/>
        <v>14.553000000000001</v>
      </c>
      <c r="J3562" s="7">
        <v>0.13</v>
      </c>
      <c r="K3562" s="7">
        <f t="shared" si="224"/>
        <v>1.7199000000000002</v>
      </c>
      <c r="L3562" s="7" t="s">
        <v>5075</v>
      </c>
      <c r="M3562" s="7">
        <v>3</v>
      </c>
      <c r="N3562" s="7">
        <f>INDEX('Delivery Distances'!$B$6:$K$20,MATCH('Sales Summary_working sheet'!L3562,'Delivery Distances'!$A$6:$A$20,0),MATCH('Sales Summary_working sheet'!M3562,'Delivery Distances'!$B$5:$K$5,0))</f>
        <v>15</v>
      </c>
      <c r="O3562" s="7" cm="1">
        <f t="array" ref="O3562">_xlfn.XLOOKUP(L3562,'Delivery Distances'!$A$6:$A$20,_xlfn.XLOOKUP('Sales Summary_working sheet'!M3562,'Delivery Distances'!$B$5:$K$5,'Delivery Distances'!$B$6:$K$20))</f>
        <v>15</v>
      </c>
      <c r="P3562" s="7">
        <f t="shared" si="225"/>
        <v>14.5</v>
      </c>
    </row>
    <row r="3563" spans="1:16" ht="15.75" customHeight="1" x14ac:dyDescent="0.15">
      <c r="A3563" s="13">
        <v>44002</v>
      </c>
      <c r="B3563" s="19" t="s">
        <v>5360</v>
      </c>
      <c r="C3563" s="7" t="s">
        <v>1462</v>
      </c>
      <c r="D3563" s="14">
        <v>1</v>
      </c>
      <c r="E3563" s="14" t="str">
        <f>_xlfn.XLOOKUP(D3563,'Meal Info'!$A$4:$A$19,'Meal Info'!$B$4:$B$19)</f>
        <v>Salad</v>
      </c>
      <c r="F3563" s="14" t="str">
        <f>_xlfn.XLOOKUP(D3563,'Meal Info'!$A$4:$A$19,'Meal Info'!$C$4:$C$19)</f>
        <v>Pete</v>
      </c>
      <c r="G3563" s="7">
        <v>54.7</v>
      </c>
      <c r="H3563" s="7">
        <f t="shared" si="226"/>
        <v>5.4700000000000006</v>
      </c>
      <c r="I3563" s="7">
        <f t="shared" si="227"/>
        <v>60.17</v>
      </c>
      <c r="J3563" s="7">
        <v>0.01</v>
      </c>
      <c r="K3563" s="7">
        <f t="shared" si="224"/>
        <v>0.54700000000000004</v>
      </c>
      <c r="L3563" s="7" t="s">
        <v>5079</v>
      </c>
      <c r="M3563" s="7">
        <v>2</v>
      </c>
      <c r="N3563" s="7">
        <f>INDEX('Delivery Distances'!$B$6:$K$20,MATCH('Sales Summary_working sheet'!L3563,'Delivery Distances'!$A$6:$A$20,0),MATCH('Sales Summary_working sheet'!M3563,'Delivery Distances'!$B$5:$K$5,0))</f>
        <v>6</v>
      </c>
      <c r="O3563" s="7" cm="1">
        <f t="array" ref="O3563">_xlfn.XLOOKUP(L3563,'Delivery Distances'!$A$6:$A$20,_xlfn.XLOOKUP('Sales Summary_working sheet'!M3563,'Delivery Distances'!$B$5:$K$5,'Delivery Distances'!$B$6:$K$20))</f>
        <v>6</v>
      </c>
      <c r="P3563" s="7">
        <f t="shared" si="225"/>
        <v>10</v>
      </c>
    </row>
    <row r="3564" spans="1:16" ht="15.75" customHeight="1" x14ac:dyDescent="0.15">
      <c r="A3564" s="13">
        <v>44002</v>
      </c>
      <c r="B3564" s="19" t="s">
        <v>5360</v>
      </c>
      <c r="C3564" s="7" t="s">
        <v>3876</v>
      </c>
      <c r="D3564" s="14">
        <v>14</v>
      </c>
      <c r="E3564" s="14" t="str">
        <f>_xlfn.XLOOKUP(D3564,'Meal Info'!$A$4:$A$19,'Meal Info'!$B$4:$B$19)</f>
        <v>Red meat</v>
      </c>
      <c r="F3564" s="14" t="str">
        <f>_xlfn.XLOOKUP(D3564,'Meal Info'!$A$4:$A$19,'Meal Info'!$C$4:$C$19)</f>
        <v>Pete</v>
      </c>
      <c r="G3564" s="7">
        <v>50.18</v>
      </c>
      <c r="H3564" s="7">
        <f t="shared" si="226"/>
        <v>5.0180000000000007</v>
      </c>
      <c r="I3564" s="7">
        <f t="shared" si="227"/>
        <v>55.198</v>
      </c>
      <c r="J3564" s="7">
        <v>0.2</v>
      </c>
      <c r="K3564" s="7">
        <f t="shared" si="224"/>
        <v>10.036000000000001</v>
      </c>
      <c r="L3564" s="7" t="s">
        <v>27</v>
      </c>
      <c r="M3564" s="7">
        <v>2</v>
      </c>
      <c r="N3564" s="7">
        <f>INDEX('Delivery Distances'!$B$6:$K$20,MATCH('Sales Summary_working sheet'!L3564,'Delivery Distances'!$A$6:$A$20,0),MATCH('Sales Summary_working sheet'!M3564,'Delivery Distances'!$B$5:$K$5,0))</f>
        <v>8</v>
      </c>
      <c r="O3564" s="7" cm="1">
        <f t="array" ref="O3564">_xlfn.XLOOKUP(L3564,'Delivery Distances'!$A$6:$A$20,_xlfn.XLOOKUP('Sales Summary_working sheet'!M3564,'Delivery Distances'!$B$5:$K$5,'Delivery Distances'!$B$6:$K$20))</f>
        <v>8</v>
      </c>
      <c r="P3564" s="7">
        <f t="shared" si="225"/>
        <v>11</v>
      </c>
    </row>
    <row r="3565" spans="1:16" ht="15.75" customHeight="1" x14ac:dyDescent="0.15">
      <c r="A3565" s="13">
        <v>44002</v>
      </c>
      <c r="B3565" s="19" t="s">
        <v>5360</v>
      </c>
      <c r="C3565" s="7" t="s">
        <v>1565</v>
      </c>
      <c r="D3565" s="14">
        <v>13</v>
      </c>
      <c r="E3565" s="14" t="str">
        <f>_xlfn.XLOOKUP(D3565,'Meal Info'!$A$4:$A$19,'Meal Info'!$B$4:$B$19)</f>
        <v>Breakfast</v>
      </c>
      <c r="F3565" s="14" t="str">
        <f>_xlfn.XLOOKUP(D3565,'Meal Info'!$A$4:$A$19,'Meal Info'!$C$4:$C$19)</f>
        <v>Pete</v>
      </c>
      <c r="G3565" s="7">
        <v>90.75</v>
      </c>
      <c r="H3565" s="7">
        <f t="shared" si="226"/>
        <v>9.0750000000000011</v>
      </c>
      <c r="I3565" s="7">
        <f t="shared" si="227"/>
        <v>99.825000000000003</v>
      </c>
      <c r="J3565" s="7">
        <v>0.23</v>
      </c>
      <c r="K3565" s="7">
        <f t="shared" si="224"/>
        <v>20.872500000000002</v>
      </c>
      <c r="L3565" s="7" t="s">
        <v>29</v>
      </c>
      <c r="M3565" s="7">
        <v>9</v>
      </c>
      <c r="N3565" s="7">
        <f>INDEX('Delivery Distances'!$B$6:$K$20,MATCH('Sales Summary_working sheet'!L3565,'Delivery Distances'!$A$6:$A$20,0),MATCH('Sales Summary_working sheet'!M3565,'Delivery Distances'!$B$5:$K$5,0))</f>
        <v>6</v>
      </c>
      <c r="O3565" s="7" cm="1">
        <f t="array" ref="O3565">_xlfn.XLOOKUP(L3565,'Delivery Distances'!$A$6:$A$20,_xlfn.XLOOKUP('Sales Summary_working sheet'!M3565,'Delivery Distances'!$B$5:$K$5,'Delivery Distances'!$B$6:$K$20))</f>
        <v>6</v>
      </c>
      <c r="P3565" s="7">
        <f t="shared" si="225"/>
        <v>10</v>
      </c>
    </row>
    <row r="3566" spans="1:16" ht="15.75" customHeight="1" x14ac:dyDescent="0.15">
      <c r="A3566" s="13">
        <v>44002</v>
      </c>
      <c r="B3566" s="19" t="s">
        <v>5360</v>
      </c>
      <c r="C3566" s="7" t="s">
        <v>2245</v>
      </c>
      <c r="D3566" s="14">
        <v>1</v>
      </c>
      <c r="E3566" s="14" t="str">
        <f>_xlfn.XLOOKUP(D3566,'Meal Info'!$A$4:$A$19,'Meal Info'!$B$4:$B$19)</f>
        <v>Salad</v>
      </c>
      <c r="F3566" s="14" t="str">
        <f>_xlfn.XLOOKUP(D3566,'Meal Info'!$A$4:$A$19,'Meal Info'!$C$4:$C$19)</f>
        <v>Pete</v>
      </c>
      <c r="G3566" s="7">
        <v>69.39</v>
      </c>
      <c r="H3566" s="7">
        <f t="shared" si="226"/>
        <v>6.9390000000000001</v>
      </c>
      <c r="I3566" s="7">
        <f t="shared" si="227"/>
        <v>76.329000000000008</v>
      </c>
      <c r="J3566" s="7">
        <v>0.37</v>
      </c>
      <c r="K3566" s="7">
        <f t="shared" si="224"/>
        <v>25.674299999999999</v>
      </c>
      <c r="L3566" s="7" t="s">
        <v>5076</v>
      </c>
      <c r="M3566" s="7">
        <v>10</v>
      </c>
      <c r="N3566" s="7">
        <f>INDEX('Delivery Distances'!$B$6:$K$20,MATCH('Sales Summary_working sheet'!L3566,'Delivery Distances'!$A$6:$A$20,0),MATCH('Sales Summary_working sheet'!M3566,'Delivery Distances'!$B$5:$K$5,0))</f>
        <v>3</v>
      </c>
      <c r="O3566" s="7" cm="1">
        <f t="array" ref="O3566">_xlfn.XLOOKUP(L3566,'Delivery Distances'!$A$6:$A$20,_xlfn.XLOOKUP('Sales Summary_working sheet'!M3566,'Delivery Distances'!$B$5:$K$5,'Delivery Distances'!$B$6:$K$20))</f>
        <v>3</v>
      </c>
      <c r="P3566" s="7">
        <f t="shared" si="225"/>
        <v>7</v>
      </c>
    </row>
    <row r="3567" spans="1:16" ht="15.75" customHeight="1" x14ac:dyDescent="0.15">
      <c r="A3567" s="13">
        <v>44002</v>
      </c>
      <c r="B3567" s="19" t="s">
        <v>5360</v>
      </c>
      <c r="C3567" s="7" t="s">
        <v>2903</v>
      </c>
      <c r="D3567" s="14">
        <v>3</v>
      </c>
      <c r="E3567" s="14" t="str">
        <f>_xlfn.XLOOKUP(D3567,'Meal Info'!$A$4:$A$19,'Meal Info'!$B$4:$B$19)</f>
        <v>Fruits</v>
      </c>
      <c r="F3567" s="14" t="str">
        <f>_xlfn.XLOOKUP(D3567,'Meal Info'!$A$4:$A$19,'Meal Info'!$C$4:$C$19)</f>
        <v>Pete</v>
      </c>
      <c r="G3567" s="7">
        <v>25.73</v>
      </c>
      <c r="H3567" s="7">
        <f t="shared" si="226"/>
        <v>2.5730000000000004</v>
      </c>
      <c r="I3567" s="7">
        <f t="shared" si="227"/>
        <v>28.303000000000001</v>
      </c>
      <c r="J3567" s="7">
        <v>7.0000000000000007E-2</v>
      </c>
      <c r="K3567" s="7">
        <f t="shared" si="224"/>
        <v>1.8011000000000001</v>
      </c>
      <c r="L3567" s="7" t="s">
        <v>5081</v>
      </c>
      <c r="M3567" s="7">
        <v>7</v>
      </c>
      <c r="N3567" s="7">
        <f>INDEX('Delivery Distances'!$B$6:$K$20,MATCH('Sales Summary_working sheet'!L3567,'Delivery Distances'!$A$6:$A$20,0),MATCH('Sales Summary_working sheet'!M3567,'Delivery Distances'!$B$5:$K$5,0))</f>
        <v>3</v>
      </c>
      <c r="O3567" s="7" cm="1">
        <f t="array" ref="O3567">_xlfn.XLOOKUP(L3567,'Delivery Distances'!$A$6:$A$20,_xlfn.XLOOKUP('Sales Summary_working sheet'!M3567,'Delivery Distances'!$B$5:$K$5,'Delivery Distances'!$B$6:$K$20))</f>
        <v>3</v>
      </c>
      <c r="P3567" s="7">
        <f t="shared" si="225"/>
        <v>7</v>
      </c>
    </row>
    <row r="3568" spans="1:16" ht="15.75" customHeight="1" x14ac:dyDescent="0.15">
      <c r="A3568" s="13">
        <v>44002</v>
      </c>
      <c r="B3568" s="19" t="s">
        <v>5360</v>
      </c>
      <c r="C3568" s="7" t="s">
        <v>2321</v>
      </c>
      <c r="D3568" s="14">
        <v>13</v>
      </c>
      <c r="E3568" s="14" t="str">
        <f>_xlfn.XLOOKUP(D3568,'Meal Info'!$A$4:$A$19,'Meal Info'!$B$4:$B$19)</f>
        <v>Breakfast</v>
      </c>
      <c r="F3568" s="14" t="str">
        <f>_xlfn.XLOOKUP(D3568,'Meal Info'!$A$4:$A$19,'Meal Info'!$C$4:$C$19)</f>
        <v>Pete</v>
      </c>
      <c r="G3568" s="7">
        <v>73.86</v>
      </c>
      <c r="H3568" s="7">
        <f t="shared" si="226"/>
        <v>7.3860000000000001</v>
      </c>
      <c r="I3568" s="7">
        <f t="shared" si="227"/>
        <v>81.245999999999995</v>
      </c>
      <c r="J3568" s="7">
        <v>0.24</v>
      </c>
      <c r="K3568" s="7">
        <f t="shared" si="224"/>
        <v>17.726399999999998</v>
      </c>
      <c r="L3568" s="7" t="s">
        <v>5080</v>
      </c>
      <c r="M3568" s="7">
        <v>5</v>
      </c>
      <c r="N3568" s="7">
        <f>INDEX('Delivery Distances'!$B$6:$K$20,MATCH('Sales Summary_working sheet'!L3568,'Delivery Distances'!$A$6:$A$20,0),MATCH('Sales Summary_working sheet'!M3568,'Delivery Distances'!$B$5:$K$5,0))</f>
        <v>5</v>
      </c>
      <c r="O3568" s="7" cm="1">
        <f t="array" ref="O3568">_xlfn.XLOOKUP(L3568,'Delivery Distances'!$A$6:$A$20,_xlfn.XLOOKUP('Sales Summary_working sheet'!M3568,'Delivery Distances'!$B$5:$K$5,'Delivery Distances'!$B$6:$K$20))</f>
        <v>5</v>
      </c>
      <c r="P3568" s="7">
        <f t="shared" si="225"/>
        <v>9</v>
      </c>
    </row>
    <row r="3569" spans="1:16" ht="15.75" customHeight="1" x14ac:dyDescent="0.15">
      <c r="A3569" s="13">
        <v>44002</v>
      </c>
      <c r="B3569" s="19" t="s">
        <v>5360</v>
      </c>
      <c r="C3569" s="7" t="s">
        <v>4947</v>
      </c>
      <c r="D3569" s="14">
        <v>3</v>
      </c>
      <c r="E3569" s="14" t="str">
        <f>_xlfn.XLOOKUP(D3569,'Meal Info'!$A$4:$A$19,'Meal Info'!$B$4:$B$19)</f>
        <v>Fruits</v>
      </c>
      <c r="F3569" s="14" t="str">
        <f>_xlfn.XLOOKUP(D3569,'Meal Info'!$A$4:$A$19,'Meal Info'!$C$4:$C$19)</f>
        <v>Pete</v>
      </c>
      <c r="G3569" s="7">
        <v>36.06</v>
      </c>
      <c r="H3569" s="7">
        <f t="shared" si="226"/>
        <v>3.6060000000000003</v>
      </c>
      <c r="I3569" s="7">
        <f t="shared" si="227"/>
        <v>39.666000000000004</v>
      </c>
      <c r="J3569" s="7">
        <v>0.18</v>
      </c>
      <c r="K3569" s="7">
        <f t="shared" si="224"/>
        <v>6.4908000000000001</v>
      </c>
      <c r="L3569" s="7" t="s">
        <v>30</v>
      </c>
      <c r="M3569" s="7">
        <v>6</v>
      </c>
      <c r="N3569" s="7">
        <f>INDEX('Delivery Distances'!$B$6:$K$20,MATCH('Sales Summary_working sheet'!L3569,'Delivery Distances'!$A$6:$A$20,0),MATCH('Sales Summary_working sheet'!M3569,'Delivery Distances'!$B$5:$K$5,0))</f>
        <v>15</v>
      </c>
      <c r="O3569" s="7" cm="1">
        <f t="array" ref="O3569">_xlfn.XLOOKUP(L3569,'Delivery Distances'!$A$6:$A$20,_xlfn.XLOOKUP('Sales Summary_working sheet'!M3569,'Delivery Distances'!$B$5:$K$5,'Delivery Distances'!$B$6:$K$20))</f>
        <v>15</v>
      </c>
      <c r="P3569" s="7">
        <f t="shared" si="225"/>
        <v>14.5</v>
      </c>
    </row>
    <row r="3570" spans="1:16" ht="15.75" customHeight="1" x14ac:dyDescent="0.15">
      <c r="A3570" s="13">
        <v>44002</v>
      </c>
      <c r="B3570" s="19" t="s">
        <v>5360</v>
      </c>
      <c r="C3570" s="7" t="s">
        <v>2319</v>
      </c>
      <c r="D3570" s="14">
        <v>3</v>
      </c>
      <c r="E3570" s="14" t="str">
        <f>_xlfn.XLOOKUP(D3570,'Meal Info'!$A$4:$A$19,'Meal Info'!$B$4:$B$19)</f>
        <v>Fruits</v>
      </c>
      <c r="F3570" s="14" t="str">
        <f>_xlfn.XLOOKUP(D3570,'Meal Info'!$A$4:$A$19,'Meal Info'!$C$4:$C$19)</f>
        <v>Pete</v>
      </c>
      <c r="G3570" s="7">
        <v>5.15</v>
      </c>
      <c r="H3570" s="7">
        <f t="shared" si="226"/>
        <v>0.51500000000000001</v>
      </c>
      <c r="I3570" s="7">
        <f t="shared" si="227"/>
        <v>5.665</v>
      </c>
      <c r="J3570" s="7">
        <v>0.32</v>
      </c>
      <c r="K3570" s="7">
        <f t="shared" si="224"/>
        <v>1.6480000000000001</v>
      </c>
      <c r="L3570" s="7" t="s">
        <v>5080</v>
      </c>
      <c r="M3570" s="7">
        <v>8</v>
      </c>
      <c r="N3570" s="7">
        <f>INDEX('Delivery Distances'!$B$6:$K$20,MATCH('Sales Summary_working sheet'!L3570,'Delivery Distances'!$A$6:$A$20,0),MATCH('Sales Summary_working sheet'!M3570,'Delivery Distances'!$B$5:$K$5,0))</f>
        <v>2</v>
      </c>
      <c r="O3570" s="7" cm="1">
        <f t="array" ref="O3570">_xlfn.XLOOKUP(L3570,'Delivery Distances'!$A$6:$A$20,_xlfn.XLOOKUP('Sales Summary_working sheet'!M3570,'Delivery Distances'!$B$5:$K$5,'Delivery Distances'!$B$6:$K$20))</f>
        <v>2</v>
      </c>
      <c r="P3570" s="7">
        <f t="shared" si="225"/>
        <v>6</v>
      </c>
    </row>
    <row r="3571" spans="1:16" ht="15.75" customHeight="1" x14ac:dyDescent="0.15">
      <c r="A3571" s="13">
        <v>44002</v>
      </c>
      <c r="B3571" s="19" t="s">
        <v>5360</v>
      </c>
      <c r="C3571" s="7" t="s">
        <v>963</v>
      </c>
      <c r="D3571" s="14">
        <v>3</v>
      </c>
      <c r="E3571" s="14" t="str">
        <f>_xlfn.XLOOKUP(D3571,'Meal Info'!$A$4:$A$19,'Meal Info'!$B$4:$B$19)</f>
        <v>Fruits</v>
      </c>
      <c r="F3571" s="14" t="str">
        <f>_xlfn.XLOOKUP(D3571,'Meal Info'!$A$4:$A$19,'Meal Info'!$C$4:$C$19)</f>
        <v>Pete</v>
      </c>
      <c r="G3571" s="7">
        <v>81.430000000000007</v>
      </c>
      <c r="H3571" s="7">
        <f t="shared" si="226"/>
        <v>8.1430000000000007</v>
      </c>
      <c r="I3571" s="7">
        <f t="shared" si="227"/>
        <v>89.573000000000008</v>
      </c>
      <c r="J3571" s="7">
        <v>0.2</v>
      </c>
      <c r="K3571" s="7">
        <f t="shared" si="224"/>
        <v>16.286000000000001</v>
      </c>
      <c r="L3571" s="7" t="s">
        <v>5077</v>
      </c>
      <c r="M3571" s="7">
        <v>2</v>
      </c>
      <c r="N3571" s="7">
        <f>INDEX('Delivery Distances'!$B$6:$K$20,MATCH('Sales Summary_working sheet'!L3571,'Delivery Distances'!$A$6:$A$20,0),MATCH('Sales Summary_working sheet'!M3571,'Delivery Distances'!$B$5:$K$5,0))</f>
        <v>4</v>
      </c>
      <c r="O3571" s="7" cm="1">
        <f t="array" ref="O3571">_xlfn.XLOOKUP(L3571,'Delivery Distances'!$A$6:$A$20,_xlfn.XLOOKUP('Sales Summary_working sheet'!M3571,'Delivery Distances'!$B$5:$K$5,'Delivery Distances'!$B$6:$K$20))</f>
        <v>4</v>
      </c>
      <c r="P3571" s="7">
        <f t="shared" si="225"/>
        <v>8</v>
      </c>
    </row>
    <row r="3572" spans="1:16" ht="15.75" customHeight="1" x14ac:dyDescent="0.15">
      <c r="A3572" s="13">
        <v>44002</v>
      </c>
      <c r="B3572" s="19" t="s">
        <v>5360</v>
      </c>
      <c r="C3572" s="7" t="s">
        <v>1516</v>
      </c>
      <c r="D3572" s="14">
        <v>14</v>
      </c>
      <c r="E3572" s="14" t="str">
        <f>_xlfn.XLOOKUP(D3572,'Meal Info'!$A$4:$A$19,'Meal Info'!$B$4:$B$19)</f>
        <v>Red meat</v>
      </c>
      <c r="F3572" s="14" t="str">
        <f>_xlfn.XLOOKUP(D3572,'Meal Info'!$A$4:$A$19,'Meal Info'!$C$4:$C$19)</f>
        <v>Pete</v>
      </c>
      <c r="G3572" s="7">
        <v>20.11</v>
      </c>
      <c r="H3572" s="7">
        <f t="shared" si="226"/>
        <v>2.0110000000000001</v>
      </c>
      <c r="I3572" s="7">
        <f t="shared" si="227"/>
        <v>22.120999999999999</v>
      </c>
      <c r="J3572" s="7">
        <v>0.19</v>
      </c>
      <c r="K3572" s="7">
        <f t="shared" si="224"/>
        <v>3.8209</v>
      </c>
      <c r="L3572" s="7" t="s">
        <v>5079</v>
      </c>
      <c r="M3572" s="7">
        <v>8</v>
      </c>
      <c r="N3572" s="7">
        <f>INDEX('Delivery Distances'!$B$6:$K$20,MATCH('Sales Summary_working sheet'!L3572,'Delivery Distances'!$A$6:$A$20,0),MATCH('Sales Summary_working sheet'!M3572,'Delivery Distances'!$B$5:$K$5,0))</f>
        <v>5</v>
      </c>
      <c r="O3572" s="7" cm="1">
        <f t="array" ref="O3572">_xlfn.XLOOKUP(L3572,'Delivery Distances'!$A$6:$A$20,_xlfn.XLOOKUP('Sales Summary_working sheet'!M3572,'Delivery Distances'!$B$5:$K$5,'Delivery Distances'!$B$6:$K$20))</f>
        <v>5</v>
      </c>
      <c r="P3572" s="7">
        <f t="shared" si="225"/>
        <v>9</v>
      </c>
    </row>
    <row r="3573" spans="1:16" ht="15.75" customHeight="1" x14ac:dyDescent="0.15">
      <c r="A3573" s="13">
        <v>44002</v>
      </c>
      <c r="B3573" s="19" t="s">
        <v>5360</v>
      </c>
      <c r="C3573" s="7" t="s">
        <v>2010</v>
      </c>
      <c r="D3573" s="14">
        <v>14</v>
      </c>
      <c r="E3573" s="14" t="str">
        <f>_xlfn.XLOOKUP(D3573,'Meal Info'!$A$4:$A$19,'Meal Info'!$B$4:$B$19)</f>
        <v>Red meat</v>
      </c>
      <c r="F3573" s="14" t="str">
        <f>_xlfn.XLOOKUP(D3573,'Meal Info'!$A$4:$A$19,'Meal Info'!$C$4:$C$19)</f>
        <v>Pete</v>
      </c>
      <c r="G3573" s="7">
        <v>41.46</v>
      </c>
      <c r="H3573" s="7">
        <f t="shared" si="226"/>
        <v>4.1459999999999999</v>
      </c>
      <c r="I3573" s="7">
        <f t="shared" si="227"/>
        <v>45.606000000000002</v>
      </c>
      <c r="J3573" s="7">
        <v>0.25</v>
      </c>
      <c r="K3573" s="7">
        <f t="shared" si="224"/>
        <v>10.365</v>
      </c>
      <c r="L3573" s="7" t="s">
        <v>5082</v>
      </c>
      <c r="M3573" s="7">
        <v>10</v>
      </c>
      <c r="N3573" s="7">
        <f>INDEX('Delivery Distances'!$B$6:$K$20,MATCH('Sales Summary_working sheet'!L3573,'Delivery Distances'!$A$6:$A$20,0),MATCH('Sales Summary_working sheet'!M3573,'Delivery Distances'!$B$5:$K$5,0))</f>
        <v>2</v>
      </c>
      <c r="O3573" s="7" cm="1">
        <f t="array" ref="O3573">_xlfn.XLOOKUP(L3573,'Delivery Distances'!$A$6:$A$20,_xlfn.XLOOKUP('Sales Summary_working sheet'!M3573,'Delivery Distances'!$B$5:$K$5,'Delivery Distances'!$B$6:$K$20))</f>
        <v>2</v>
      </c>
      <c r="P3573" s="7">
        <f t="shared" si="225"/>
        <v>6</v>
      </c>
    </row>
    <row r="3574" spans="1:16" ht="15.75" customHeight="1" x14ac:dyDescent="0.15">
      <c r="A3574" s="13">
        <v>44002</v>
      </c>
      <c r="B3574" s="19" t="s">
        <v>5360</v>
      </c>
      <c r="C3574" s="7" t="s">
        <v>644</v>
      </c>
      <c r="D3574" s="14">
        <v>13</v>
      </c>
      <c r="E3574" s="14" t="str">
        <f>_xlfn.XLOOKUP(D3574,'Meal Info'!$A$4:$A$19,'Meal Info'!$B$4:$B$19)</f>
        <v>Breakfast</v>
      </c>
      <c r="F3574" s="14" t="str">
        <f>_xlfn.XLOOKUP(D3574,'Meal Info'!$A$4:$A$19,'Meal Info'!$C$4:$C$19)</f>
        <v>Pete</v>
      </c>
      <c r="G3574" s="7">
        <v>74.28</v>
      </c>
      <c r="H3574" s="7">
        <f t="shared" si="226"/>
        <v>7.4280000000000008</v>
      </c>
      <c r="I3574" s="7">
        <f t="shared" si="227"/>
        <v>81.707999999999998</v>
      </c>
      <c r="J3574" s="7">
        <v>0.27</v>
      </c>
      <c r="K3574" s="7">
        <f t="shared" si="224"/>
        <v>20.055600000000002</v>
      </c>
      <c r="L3574" s="7" t="s">
        <v>26</v>
      </c>
      <c r="M3574" s="7">
        <v>2</v>
      </c>
      <c r="N3574" s="7">
        <f>INDEX('Delivery Distances'!$B$6:$K$20,MATCH('Sales Summary_working sheet'!L3574,'Delivery Distances'!$A$6:$A$20,0),MATCH('Sales Summary_working sheet'!M3574,'Delivery Distances'!$B$5:$K$5,0))</f>
        <v>2</v>
      </c>
      <c r="O3574" s="7" cm="1">
        <f t="array" ref="O3574">_xlfn.XLOOKUP(L3574,'Delivery Distances'!$A$6:$A$20,_xlfn.XLOOKUP('Sales Summary_working sheet'!M3574,'Delivery Distances'!$B$5:$K$5,'Delivery Distances'!$B$6:$K$20))</f>
        <v>2</v>
      </c>
      <c r="P3574" s="7">
        <f t="shared" si="225"/>
        <v>6</v>
      </c>
    </row>
    <row r="3575" spans="1:16" ht="15.75" customHeight="1" x14ac:dyDescent="0.15">
      <c r="A3575" s="13">
        <v>44002</v>
      </c>
      <c r="B3575" s="19" t="s">
        <v>5360</v>
      </c>
      <c r="C3575" s="7" t="s">
        <v>129</v>
      </c>
      <c r="D3575" s="14">
        <v>3</v>
      </c>
      <c r="E3575" s="14" t="str">
        <f>_xlfn.XLOOKUP(D3575,'Meal Info'!$A$4:$A$19,'Meal Info'!$B$4:$B$19)</f>
        <v>Fruits</v>
      </c>
      <c r="F3575" s="14" t="str">
        <f>_xlfn.XLOOKUP(D3575,'Meal Info'!$A$4:$A$19,'Meal Info'!$C$4:$C$19)</f>
        <v>Pete</v>
      </c>
      <c r="G3575" s="7">
        <v>31.73</v>
      </c>
      <c r="H3575" s="7">
        <f t="shared" si="226"/>
        <v>3.173</v>
      </c>
      <c r="I3575" s="7">
        <f t="shared" si="227"/>
        <v>34.902999999999999</v>
      </c>
      <c r="J3575" s="7">
        <v>0.37</v>
      </c>
      <c r="K3575" s="7">
        <f t="shared" si="224"/>
        <v>11.7401</v>
      </c>
      <c r="L3575" s="7" t="s">
        <v>5083</v>
      </c>
      <c r="M3575" s="7">
        <v>3</v>
      </c>
      <c r="N3575" s="7">
        <f>INDEX('Delivery Distances'!$B$6:$K$20,MATCH('Sales Summary_working sheet'!L3575,'Delivery Distances'!$A$6:$A$20,0),MATCH('Sales Summary_working sheet'!M3575,'Delivery Distances'!$B$5:$K$5,0))</f>
        <v>1</v>
      </c>
      <c r="O3575" s="7" cm="1">
        <f t="array" ref="O3575">_xlfn.XLOOKUP(L3575,'Delivery Distances'!$A$6:$A$20,_xlfn.XLOOKUP('Sales Summary_working sheet'!M3575,'Delivery Distances'!$B$5:$K$5,'Delivery Distances'!$B$6:$K$20))</f>
        <v>1</v>
      </c>
      <c r="P3575" s="7">
        <f t="shared" si="225"/>
        <v>3</v>
      </c>
    </row>
    <row r="3576" spans="1:16" ht="15.75" customHeight="1" x14ac:dyDescent="0.15">
      <c r="A3576" s="13">
        <v>44002</v>
      </c>
      <c r="B3576" s="19" t="s">
        <v>5360</v>
      </c>
      <c r="C3576" s="7" t="s">
        <v>3640</v>
      </c>
      <c r="D3576" s="14">
        <v>1</v>
      </c>
      <c r="E3576" s="14" t="str">
        <f>_xlfn.XLOOKUP(D3576,'Meal Info'!$A$4:$A$19,'Meal Info'!$B$4:$B$19)</f>
        <v>Salad</v>
      </c>
      <c r="F3576" s="14" t="str">
        <f>_xlfn.XLOOKUP(D3576,'Meal Info'!$A$4:$A$19,'Meal Info'!$C$4:$C$19)</f>
        <v>Pete</v>
      </c>
      <c r="G3576" s="7">
        <v>47.47</v>
      </c>
      <c r="H3576" s="7">
        <f t="shared" si="226"/>
        <v>4.7469999999999999</v>
      </c>
      <c r="I3576" s="7">
        <f t="shared" si="227"/>
        <v>52.216999999999999</v>
      </c>
      <c r="J3576" s="7">
        <v>0.28000000000000003</v>
      </c>
      <c r="K3576" s="7">
        <f t="shared" si="224"/>
        <v>13.291600000000001</v>
      </c>
      <c r="L3576" s="7" t="s">
        <v>5082</v>
      </c>
      <c r="M3576" s="7">
        <v>8</v>
      </c>
      <c r="N3576" s="7">
        <f>INDEX('Delivery Distances'!$B$6:$K$20,MATCH('Sales Summary_working sheet'!L3576,'Delivery Distances'!$A$6:$A$20,0),MATCH('Sales Summary_working sheet'!M3576,'Delivery Distances'!$B$5:$K$5,0))</f>
        <v>1</v>
      </c>
      <c r="O3576" s="7" cm="1">
        <f t="array" ref="O3576">_xlfn.XLOOKUP(L3576,'Delivery Distances'!$A$6:$A$20,_xlfn.XLOOKUP('Sales Summary_working sheet'!M3576,'Delivery Distances'!$B$5:$K$5,'Delivery Distances'!$B$6:$K$20))</f>
        <v>1</v>
      </c>
      <c r="P3576" s="7">
        <f t="shared" si="225"/>
        <v>3</v>
      </c>
    </row>
    <row r="3577" spans="1:16" ht="15.75" customHeight="1" x14ac:dyDescent="0.15">
      <c r="A3577" s="13">
        <v>44002</v>
      </c>
      <c r="B3577" s="19" t="s">
        <v>5360</v>
      </c>
      <c r="C3577" s="7" t="s">
        <v>1162</v>
      </c>
      <c r="D3577" s="14">
        <v>14</v>
      </c>
      <c r="E3577" s="14" t="str">
        <f>_xlfn.XLOOKUP(D3577,'Meal Info'!$A$4:$A$19,'Meal Info'!$B$4:$B$19)</f>
        <v>Red meat</v>
      </c>
      <c r="F3577" s="14" t="str">
        <f>_xlfn.XLOOKUP(D3577,'Meal Info'!$A$4:$A$19,'Meal Info'!$C$4:$C$19)</f>
        <v>Pete</v>
      </c>
      <c r="G3577" s="7">
        <v>91.79</v>
      </c>
      <c r="H3577" s="7">
        <f t="shared" si="226"/>
        <v>9.1790000000000003</v>
      </c>
      <c r="I3577" s="7">
        <f t="shared" si="227"/>
        <v>100.96900000000001</v>
      </c>
      <c r="J3577" s="7">
        <v>0.27</v>
      </c>
      <c r="K3577" s="7">
        <f t="shared" si="224"/>
        <v>24.783300000000004</v>
      </c>
      <c r="L3577" s="7" t="s">
        <v>31</v>
      </c>
      <c r="M3577" s="7">
        <v>1</v>
      </c>
      <c r="N3577" s="7">
        <f>INDEX('Delivery Distances'!$B$6:$K$20,MATCH('Sales Summary_working sheet'!L3577,'Delivery Distances'!$A$6:$A$20,0),MATCH('Sales Summary_working sheet'!M3577,'Delivery Distances'!$B$5:$K$5,0))</f>
        <v>10</v>
      </c>
      <c r="O3577" s="7" cm="1">
        <f t="array" ref="O3577">_xlfn.XLOOKUP(L3577,'Delivery Distances'!$A$6:$A$20,_xlfn.XLOOKUP('Sales Summary_working sheet'!M3577,'Delivery Distances'!$B$5:$K$5,'Delivery Distances'!$B$6:$K$20))</f>
        <v>10</v>
      </c>
      <c r="P3577" s="7">
        <f t="shared" si="225"/>
        <v>12</v>
      </c>
    </row>
    <row r="3578" spans="1:16" ht="15.75" customHeight="1" x14ac:dyDescent="0.15">
      <c r="A3578" s="13">
        <v>44002</v>
      </c>
      <c r="B3578" s="19" t="s">
        <v>5360</v>
      </c>
      <c r="C3578" s="7" t="s">
        <v>3922</v>
      </c>
      <c r="D3578" s="14">
        <v>14</v>
      </c>
      <c r="E3578" s="14" t="str">
        <f>_xlfn.XLOOKUP(D3578,'Meal Info'!$A$4:$A$19,'Meal Info'!$B$4:$B$19)</f>
        <v>Red meat</v>
      </c>
      <c r="F3578" s="14" t="str">
        <f>_xlfn.XLOOKUP(D3578,'Meal Info'!$A$4:$A$19,'Meal Info'!$C$4:$C$19)</f>
        <v>Pete</v>
      </c>
      <c r="G3578" s="7">
        <v>33.04</v>
      </c>
      <c r="H3578" s="7">
        <f t="shared" si="226"/>
        <v>3.3040000000000003</v>
      </c>
      <c r="I3578" s="7">
        <f t="shared" si="227"/>
        <v>36.344000000000001</v>
      </c>
      <c r="J3578" s="7">
        <v>0.05</v>
      </c>
      <c r="K3578" s="7">
        <f t="shared" si="224"/>
        <v>1.6520000000000001</v>
      </c>
      <c r="L3578" s="7" t="s">
        <v>29</v>
      </c>
      <c r="M3578" s="7">
        <v>4</v>
      </c>
      <c r="N3578" s="7">
        <f>INDEX('Delivery Distances'!$B$6:$K$20,MATCH('Sales Summary_working sheet'!L3578,'Delivery Distances'!$A$6:$A$20,0),MATCH('Sales Summary_working sheet'!M3578,'Delivery Distances'!$B$5:$K$5,0))</f>
        <v>14</v>
      </c>
      <c r="O3578" s="7" cm="1">
        <f t="array" ref="O3578">_xlfn.XLOOKUP(L3578,'Delivery Distances'!$A$6:$A$20,_xlfn.XLOOKUP('Sales Summary_working sheet'!M3578,'Delivery Distances'!$B$5:$K$5,'Delivery Distances'!$B$6:$K$20))</f>
        <v>14</v>
      </c>
      <c r="P3578" s="7">
        <f t="shared" si="225"/>
        <v>14</v>
      </c>
    </row>
    <row r="3579" spans="1:16" ht="15.75" customHeight="1" x14ac:dyDescent="0.15">
      <c r="A3579" s="13">
        <v>44002</v>
      </c>
      <c r="B3579" s="19" t="s">
        <v>5360</v>
      </c>
      <c r="C3579" s="7" t="s">
        <v>4023</v>
      </c>
      <c r="D3579" s="14">
        <v>1</v>
      </c>
      <c r="E3579" s="14" t="str">
        <f>_xlfn.XLOOKUP(D3579,'Meal Info'!$A$4:$A$19,'Meal Info'!$B$4:$B$19)</f>
        <v>Salad</v>
      </c>
      <c r="F3579" s="14" t="str">
        <f>_xlfn.XLOOKUP(D3579,'Meal Info'!$A$4:$A$19,'Meal Info'!$C$4:$C$19)</f>
        <v>Pete</v>
      </c>
      <c r="G3579" s="7">
        <v>18.84</v>
      </c>
      <c r="H3579" s="7">
        <f t="shared" si="226"/>
        <v>1.8840000000000001</v>
      </c>
      <c r="I3579" s="7">
        <f t="shared" si="227"/>
        <v>20.724</v>
      </c>
      <c r="J3579" s="7">
        <v>0.26</v>
      </c>
      <c r="K3579" s="7">
        <f t="shared" si="224"/>
        <v>4.8984000000000005</v>
      </c>
      <c r="L3579" s="7" t="s">
        <v>5075</v>
      </c>
      <c r="M3579" s="7">
        <v>4</v>
      </c>
      <c r="N3579" s="7">
        <f>INDEX('Delivery Distances'!$B$6:$K$20,MATCH('Sales Summary_working sheet'!L3579,'Delivery Distances'!$A$6:$A$20,0),MATCH('Sales Summary_working sheet'!M3579,'Delivery Distances'!$B$5:$K$5,0))</f>
        <v>17</v>
      </c>
      <c r="O3579" s="7" cm="1">
        <f t="array" ref="O3579">_xlfn.XLOOKUP(L3579,'Delivery Distances'!$A$6:$A$20,_xlfn.XLOOKUP('Sales Summary_working sheet'!M3579,'Delivery Distances'!$B$5:$K$5,'Delivery Distances'!$B$6:$K$20))</f>
        <v>17</v>
      </c>
      <c r="P3579" s="7">
        <f t="shared" si="225"/>
        <v>15.5</v>
      </c>
    </row>
    <row r="3580" spans="1:16" ht="15.75" customHeight="1" x14ac:dyDescent="0.15">
      <c r="A3580" s="13">
        <v>44002</v>
      </c>
      <c r="B3580" s="19" t="s">
        <v>5361</v>
      </c>
      <c r="C3580" s="7" t="s">
        <v>301</v>
      </c>
      <c r="D3580" s="14">
        <v>1</v>
      </c>
      <c r="E3580" s="14" t="str">
        <f>_xlfn.XLOOKUP(D3580,'Meal Info'!$A$4:$A$19,'Meal Info'!$B$4:$B$19)</f>
        <v>Salad</v>
      </c>
      <c r="F3580" s="14" t="str">
        <f>_xlfn.XLOOKUP(D3580,'Meal Info'!$A$4:$A$19,'Meal Info'!$C$4:$C$19)</f>
        <v>Pete</v>
      </c>
      <c r="G3580" s="7">
        <v>79.75</v>
      </c>
      <c r="H3580" s="7">
        <f t="shared" si="226"/>
        <v>7.9750000000000005</v>
      </c>
      <c r="I3580" s="7">
        <f t="shared" si="227"/>
        <v>87.724999999999994</v>
      </c>
      <c r="J3580" s="7">
        <v>0.3</v>
      </c>
      <c r="K3580" s="7">
        <f t="shared" si="224"/>
        <v>23.925000000000001</v>
      </c>
      <c r="L3580" s="7" t="s">
        <v>5078</v>
      </c>
      <c r="M3580" s="7">
        <v>10</v>
      </c>
      <c r="N3580" s="7">
        <f>INDEX('Delivery Distances'!$B$6:$K$20,MATCH('Sales Summary_working sheet'!L3580,'Delivery Distances'!$A$6:$A$20,0),MATCH('Sales Summary_working sheet'!M3580,'Delivery Distances'!$B$5:$K$5,0))</f>
        <v>6</v>
      </c>
      <c r="O3580" s="7" cm="1">
        <f t="array" ref="O3580">_xlfn.XLOOKUP(L3580,'Delivery Distances'!$A$6:$A$20,_xlfn.XLOOKUP('Sales Summary_working sheet'!M3580,'Delivery Distances'!$B$5:$K$5,'Delivery Distances'!$B$6:$K$20))</f>
        <v>6</v>
      </c>
      <c r="P3580" s="7">
        <f t="shared" si="225"/>
        <v>10</v>
      </c>
    </row>
    <row r="3581" spans="1:16" ht="15.75" customHeight="1" x14ac:dyDescent="0.15">
      <c r="A3581" s="13">
        <v>44002</v>
      </c>
      <c r="B3581" s="19" t="s">
        <v>5361</v>
      </c>
      <c r="C3581" s="7" t="s">
        <v>499</v>
      </c>
      <c r="D3581" s="14">
        <v>13</v>
      </c>
      <c r="E3581" s="14" t="str">
        <f>_xlfn.XLOOKUP(D3581,'Meal Info'!$A$4:$A$19,'Meal Info'!$B$4:$B$19)</f>
        <v>Breakfast</v>
      </c>
      <c r="F3581" s="14" t="str">
        <f>_xlfn.XLOOKUP(D3581,'Meal Info'!$A$4:$A$19,'Meal Info'!$C$4:$C$19)</f>
        <v>Pete</v>
      </c>
      <c r="G3581" s="7">
        <v>54.39</v>
      </c>
      <c r="H3581" s="7">
        <f t="shared" si="226"/>
        <v>5.4390000000000001</v>
      </c>
      <c r="I3581" s="7">
        <f t="shared" si="227"/>
        <v>59.829000000000001</v>
      </c>
      <c r="J3581" s="7">
        <v>0.24</v>
      </c>
      <c r="K3581" s="7">
        <f t="shared" si="224"/>
        <v>13.053599999999999</v>
      </c>
      <c r="L3581" s="7" t="s">
        <v>5077</v>
      </c>
      <c r="M3581" s="7">
        <v>4</v>
      </c>
      <c r="N3581" s="7">
        <f>INDEX('Delivery Distances'!$B$6:$K$20,MATCH('Sales Summary_working sheet'!L3581,'Delivery Distances'!$A$6:$A$20,0),MATCH('Sales Summary_working sheet'!M3581,'Delivery Distances'!$B$5:$K$5,0))</f>
        <v>5</v>
      </c>
      <c r="O3581" s="7" cm="1">
        <f t="array" ref="O3581">_xlfn.XLOOKUP(L3581,'Delivery Distances'!$A$6:$A$20,_xlfn.XLOOKUP('Sales Summary_working sheet'!M3581,'Delivery Distances'!$B$5:$K$5,'Delivery Distances'!$B$6:$K$20))</f>
        <v>5</v>
      </c>
      <c r="P3581" s="7">
        <f t="shared" si="225"/>
        <v>9</v>
      </c>
    </row>
    <row r="3582" spans="1:16" ht="15.75" customHeight="1" x14ac:dyDescent="0.15">
      <c r="A3582" s="13">
        <v>44002</v>
      </c>
      <c r="B3582" s="19" t="s">
        <v>5361</v>
      </c>
      <c r="C3582" s="7" t="s">
        <v>4512</v>
      </c>
      <c r="D3582" s="14">
        <v>14</v>
      </c>
      <c r="E3582" s="14" t="str">
        <f>_xlfn.XLOOKUP(D3582,'Meal Info'!$A$4:$A$19,'Meal Info'!$B$4:$B$19)</f>
        <v>Red meat</v>
      </c>
      <c r="F3582" s="14" t="str">
        <f>_xlfn.XLOOKUP(D3582,'Meal Info'!$A$4:$A$19,'Meal Info'!$C$4:$C$19)</f>
        <v>Pete</v>
      </c>
      <c r="G3582" s="7">
        <v>23.52</v>
      </c>
      <c r="H3582" s="7">
        <f t="shared" si="226"/>
        <v>2.3519999999999999</v>
      </c>
      <c r="I3582" s="7">
        <f t="shared" si="227"/>
        <v>25.872</v>
      </c>
      <c r="J3582" s="7">
        <v>0.19</v>
      </c>
      <c r="K3582" s="7">
        <f t="shared" si="224"/>
        <v>4.4687999999999999</v>
      </c>
      <c r="L3582" s="7" t="s">
        <v>5079</v>
      </c>
      <c r="M3582" s="7">
        <v>8</v>
      </c>
      <c r="N3582" s="7">
        <f>INDEX('Delivery Distances'!$B$6:$K$20,MATCH('Sales Summary_working sheet'!L3582,'Delivery Distances'!$A$6:$A$20,0),MATCH('Sales Summary_working sheet'!M3582,'Delivery Distances'!$B$5:$K$5,0))</f>
        <v>5</v>
      </c>
      <c r="O3582" s="7" cm="1">
        <f t="array" ref="O3582">_xlfn.XLOOKUP(L3582,'Delivery Distances'!$A$6:$A$20,_xlfn.XLOOKUP('Sales Summary_working sheet'!M3582,'Delivery Distances'!$B$5:$K$5,'Delivery Distances'!$B$6:$K$20))</f>
        <v>5</v>
      </c>
      <c r="P3582" s="7">
        <f t="shared" si="225"/>
        <v>9</v>
      </c>
    </row>
    <row r="3583" spans="1:16" ht="15.75" customHeight="1" x14ac:dyDescent="0.15">
      <c r="A3583" s="13">
        <v>44002</v>
      </c>
      <c r="B3583" s="19" t="s">
        <v>5361</v>
      </c>
      <c r="C3583" s="7" t="s">
        <v>3727</v>
      </c>
      <c r="D3583" s="14">
        <v>14</v>
      </c>
      <c r="E3583" s="14" t="str">
        <f>_xlfn.XLOOKUP(D3583,'Meal Info'!$A$4:$A$19,'Meal Info'!$B$4:$B$19)</f>
        <v>Red meat</v>
      </c>
      <c r="F3583" s="14" t="str">
        <f>_xlfn.XLOOKUP(D3583,'Meal Info'!$A$4:$A$19,'Meal Info'!$C$4:$C$19)</f>
        <v>Pete</v>
      </c>
      <c r="G3583" s="7">
        <v>97.03</v>
      </c>
      <c r="H3583" s="7">
        <f t="shared" si="226"/>
        <v>9.7030000000000012</v>
      </c>
      <c r="I3583" s="7">
        <f t="shared" si="227"/>
        <v>106.733</v>
      </c>
      <c r="J3583" s="7">
        <v>0.01</v>
      </c>
      <c r="K3583" s="7">
        <f t="shared" si="224"/>
        <v>0.97030000000000005</v>
      </c>
      <c r="L3583" s="7" t="s">
        <v>5076</v>
      </c>
      <c r="M3583" s="7">
        <v>4</v>
      </c>
      <c r="N3583" s="7">
        <f>INDEX('Delivery Distances'!$B$6:$K$20,MATCH('Sales Summary_working sheet'!L3583,'Delivery Distances'!$A$6:$A$20,0),MATCH('Sales Summary_working sheet'!M3583,'Delivery Distances'!$B$5:$K$5,0))</f>
        <v>11</v>
      </c>
      <c r="O3583" s="7" cm="1">
        <f t="array" ref="O3583">_xlfn.XLOOKUP(L3583,'Delivery Distances'!$A$6:$A$20,_xlfn.XLOOKUP('Sales Summary_working sheet'!M3583,'Delivery Distances'!$B$5:$K$5,'Delivery Distances'!$B$6:$K$20))</f>
        <v>11</v>
      </c>
      <c r="P3583" s="7">
        <f t="shared" si="225"/>
        <v>12.5</v>
      </c>
    </row>
    <row r="3584" spans="1:16" ht="15.75" customHeight="1" x14ac:dyDescent="0.15">
      <c r="A3584" s="13">
        <v>44002</v>
      </c>
      <c r="B3584" s="19" t="s">
        <v>5361</v>
      </c>
      <c r="C3584" s="7" t="s">
        <v>2504</v>
      </c>
      <c r="D3584" s="14">
        <v>3</v>
      </c>
      <c r="E3584" s="14" t="str">
        <f>_xlfn.XLOOKUP(D3584,'Meal Info'!$A$4:$A$19,'Meal Info'!$B$4:$B$19)</f>
        <v>Fruits</v>
      </c>
      <c r="F3584" s="14" t="str">
        <f>_xlfn.XLOOKUP(D3584,'Meal Info'!$A$4:$A$19,'Meal Info'!$C$4:$C$19)</f>
        <v>Pete</v>
      </c>
      <c r="G3584" s="7">
        <v>88.49</v>
      </c>
      <c r="H3584" s="7">
        <f t="shared" si="226"/>
        <v>8.8490000000000002</v>
      </c>
      <c r="I3584" s="7">
        <f t="shared" si="227"/>
        <v>97.338999999999999</v>
      </c>
      <c r="J3584" s="7">
        <v>0.13</v>
      </c>
      <c r="K3584" s="7">
        <f t="shared" si="224"/>
        <v>11.5037</v>
      </c>
      <c r="L3584" s="7" t="s">
        <v>5079</v>
      </c>
      <c r="M3584" s="7">
        <v>9</v>
      </c>
      <c r="N3584" s="7">
        <f>INDEX('Delivery Distances'!$B$6:$K$20,MATCH('Sales Summary_working sheet'!L3584,'Delivery Distances'!$A$6:$A$20,0),MATCH('Sales Summary_working sheet'!M3584,'Delivery Distances'!$B$5:$K$5,0))</f>
        <v>4</v>
      </c>
      <c r="O3584" s="7" cm="1">
        <f t="array" ref="O3584">_xlfn.XLOOKUP(L3584,'Delivery Distances'!$A$6:$A$20,_xlfn.XLOOKUP('Sales Summary_working sheet'!M3584,'Delivery Distances'!$B$5:$K$5,'Delivery Distances'!$B$6:$K$20))</f>
        <v>4</v>
      </c>
      <c r="P3584" s="7">
        <f t="shared" si="225"/>
        <v>8</v>
      </c>
    </row>
    <row r="3585" spans="1:16" ht="15.75" customHeight="1" x14ac:dyDescent="0.15">
      <c r="A3585" s="13">
        <v>44002</v>
      </c>
      <c r="B3585" s="19" t="s">
        <v>5361</v>
      </c>
      <c r="C3585" s="7" t="s">
        <v>2570</v>
      </c>
      <c r="D3585" s="14">
        <v>3</v>
      </c>
      <c r="E3585" s="14" t="str">
        <f>_xlfn.XLOOKUP(D3585,'Meal Info'!$A$4:$A$19,'Meal Info'!$B$4:$B$19)</f>
        <v>Fruits</v>
      </c>
      <c r="F3585" s="14" t="str">
        <f>_xlfn.XLOOKUP(D3585,'Meal Info'!$A$4:$A$19,'Meal Info'!$C$4:$C$19)</f>
        <v>Pete</v>
      </c>
      <c r="G3585" s="7">
        <v>84.3</v>
      </c>
      <c r="H3585" s="7">
        <f t="shared" si="226"/>
        <v>8.43</v>
      </c>
      <c r="I3585" s="7">
        <f t="shared" si="227"/>
        <v>92.72999999999999</v>
      </c>
      <c r="J3585" s="7">
        <v>0.16</v>
      </c>
      <c r="K3585" s="7">
        <f t="shared" si="224"/>
        <v>13.488</v>
      </c>
      <c r="L3585" s="7" t="s">
        <v>30</v>
      </c>
      <c r="M3585" s="7">
        <v>1</v>
      </c>
      <c r="N3585" s="7">
        <f>INDEX('Delivery Distances'!$B$6:$K$20,MATCH('Sales Summary_working sheet'!L3585,'Delivery Distances'!$A$6:$A$20,0),MATCH('Sales Summary_working sheet'!M3585,'Delivery Distances'!$B$5:$K$5,0))</f>
        <v>8</v>
      </c>
      <c r="O3585" s="7" cm="1">
        <f t="array" ref="O3585">_xlfn.XLOOKUP(L3585,'Delivery Distances'!$A$6:$A$20,_xlfn.XLOOKUP('Sales Summary_working sheet'!M3585,'Delivery Distances'!$B$5:$K$5,'Delivery Distances'!$B$6:$K$20))</f>
        <v>8</v>
      </c>
      <c r="P3585" s="7">
        <f t="shared" si="225"/>
        <v>11</v>
      </c>
    </row>
    <row r="3586" spans="1:16" ht="15.75" customHeight="1" x14ac:dyDescent="0.15">
      <c r="A3586" s="13">
        <v>44002</v>
      </c>
      <c r="B3586" s="19" t="s">
        <v>5361</v>
      </c>
      <c r="C3586" s="7" t="s">
        <v>670</v>
      </c>
      <c r="D3586" s="14">
        <v>1</v>
      </c>
      <c r="E3586" s="14" t="str">
        <f>_xlfn.XLOOKUP(D3586,'Meal Info'!$A$4:$A$19,'Meal Info'!$B$4:$B$19)</f>
        <v>Salad</v>
      </c>
      <c r="F3586" s="14" t="str">
        <f>_xlfn.XLOOKUP(D3586,'Meal Info'!$A$4:$A$19,'Meal Info'!$C$4:$C$19)</f>
        <v>Pete</v>
      </c>
      <c r="G3586" s="7">
        <v>24.08</v>
      </c>
      <c r="H3586" s="7">
        <f t="shared" si="226"/>
        <v>2.4079999999999999</v>
      </c>
      <c r="I3586" s="7">
        <f t="shared" si="227"/>
        <v>26.488</v>
      </c>
      <c r="J3586" s="7">
        <v>0.3</v>
      </c>
      <c r="K3586" s="7">
        <f t="shared" si="224"/>
        <v>7.2239999999999993</v>
      </c>
      <c r="L3586" s="7" t="s">
        <v>5083</v>
      </c>
      <c r="M3586" s="7">
        <v>8</v>
      </c>
      <c r="N3586" s="7">
        <f>INDEX('Delivery Distances'!$B$6:$K$20,MATCH('Sales Summary_working sheet'!L3586,'Delivery Distances'!$A$6:$A$20,0),MATCH('Sales Summary_working sheet'!M3586,'Delivery Distances'!$B$5:$K$5,0))</f>
        <v>3</v>
      </c>
      <c r="O3586" s="7" cm="1">
        <f t="array" ref="O3586">_xlfn.XLOOKUP(L3586,'Delivery Distances'!$A$6:$A$20,_xlfn.XLOOKUP('Sales Summary_working sheet'!M3586,'Delivery Distances'!$B$5:$K$5,'Delivery Distances'!$B$6:$K$20))</f>
        <v>3</v>
      </c>
      <c r="P3586" s="7">
        <f t="shared" si="225"/>
        <v>7</v>
      </c>
    </row>
    <row r="3587" spans="1:16" ht="15.75" customHeight="1" x14ac:dyDescent="0.15">
      <c r="A3587" s="13">
        <v>44002</v>
      </c>
      <c r="B3587" s="19" t="s">
        <v>5361</v>
      </c>
      <c r="C3587" s="7" t="s">
        <v>2002</v>
      </c>
      <c r="D3587" s="14">
        <v>14</v>
      </c>
      <c r="E3587" s="14" t="str">
        <f>_xlfn.XLOOKUP(D3587,'Meal Info'!$A$4:$A$19,'Meal Info'!$B$4:$B$19)</f>
        <v>Red meat</v>
      </c>
      <c r="F3587" s="14" t="str">
        <f>_xlfn.XLOOKUP(D3587,'Meal Info'!$A$4:$A$19,'Meal Info'!$C$4:$C$19)</f>
        <v>Pete</v>
      </c>
      <c r="G3587" s="7">
        <v>37.130000000000003</v>
      </c>
      <c r="H3587" s="7">
        <f t="shared" si="226"/>
        <v>3.7130000000000005</v>
      </c>
      <c r="I3587" s="7">
        <f t="shared" si="227"/>
        <v>40.843000000000004</v>
      </c>
      <c r="J3587" s="7">
        <v>0.11</v>
      </c>
      <c r="K3587" s="7">
        <f t="shared" si="224"/>
        <v>4.0843000000000007</v>
      </c>
      <c r="L3587" s="7" t="s">
        <v>27</v>
      </c>
      <c r="M3587" s="7">
        <v>10</v>
      </c>
      <c r="N3587" s="7">
        <f>INDEX('Delivery Distances'!$B$6:$K$20,MATCH('Sales Summary_working sheet'!L3587,'Delivery Distances'!$A$6:$A$20,0),MATCH('Sales Summary_working sheet'!M3587,'Delivery Distances'!$B$5:$K$5,0))</f>
        <v>18</v>
      </c>
      <c r="O3587" s="7" cm="1">
        <f t="array" ref="O3587">_xlfn.XLOOKUP(L3587,'Delivery Distances'!$A$6:$A$20,_xlfn.XLOOKUP('Sales Summary_working sheet'!M3587,'Delivery Distances'!$B$5:$K$5,'Delivery Distances'!$B$6:$K$20))</f>
        <v>18</v>
      </c>
      <c r="P3587" s="7">
        <f t="shared" si="225"/>
        <v>16</v>
      </c>
    </row>
    <row r="3588" spans="1:16" ht="15.75" customHeight="1" x14ac:dyDescent="0.15">
      <c r="A3588" s="13">
        <v>44002</v>
      </c>
      <c r="B3588" s="19" t="s">
        <v>5361</v>
      </c>
      <c r="C3588" s="7" t="s">
        <v>374</v>
      </c>
      <c r="D3588" s="14">
        <v>3</v>
      </c>
      <c r="E3588" s="14" t="str">
        <f>_xlfn.XLOOKUP(D3588,'Meal Info'!$A$4:$A$19,'Meal Info'!$B$4:$B$19)</f>
        <v>Fruits</v>
      </c>
      <c r="F3588" s="14" t="str">
        <f>_xlfn.XLOOKUP(D3588,'Meal Info'!$A$4:$A$19,'Meal Info'!$C$4:$C$19)</f>
        <v>Pete</v>
      </c>
      <c r="G3588" s="7">
        <v>94.51</v>
      </c>
      <c r="H3588" s="7">
        <f t="shared" si="226"/>
        <v>9.4510000000000005</v>
      </c>
      <c r="I3588" s="7">
        <f t="shared" si="227"/>
        <v>103.96100000000001</v>
      </c>
      <c r="J3588" s="7">
        <v>0.3</v>
      </c>
      <c r="K3588" s="7">
        <f t="shared" si="224"/>
        <v>28.353000000000002</v>
      </c>
      <c r="L3588" s="7" t="s">
        <v>26</v>
      </c>
      <c r="M3588" s="7">
        <v>10</v>
      </c>
      <c r="N3588" s="7">
        <f>INDEX('Delivery Distances'!$B$6:$K$20,MATCH('Sales Summary_working sheet'!L3588,'Delivery Distances'!$A$6:$A$20,0),MATCH('Sales Summary_working sheet'!M3588,'Delivery Distances'!$B$5:$K$5,0))</f>
        <v>20</v>
      </c>
      <c r="O3588" s="7" cm="1">
        <f t="array" ref="O3588">_xlfn.XLOOKUP(L3588,'Delivery Distances'!$A$6:$A$20,_xlfn.XLOOKUP('Sales Summary_working sheet'!M3588,'Delivery Distances'!$B$5:$K$5,'Delivery Distances'!$B$6:$K$20))</f>
        <v>20</v>
      </c>
      <c r="P3588" s="7">
        <f t="shared" si="225"/>
        <v>17</v>
      </c>
    </row>
    <row r="3589" spans="1:16" ht="15.75" customHeight="1" x14ac:dyDescent="0.15">
      <c r="A3589" s="13">
        <v>44002</v>
      </c>
      <c r="B3589" s="19" t="s">
        <v>5361</v>
      </c>
      <c r="C3589" s="7" t="s">
        <v>2094</v>
      </c>
      <c r="D3589" s="14">
        <v>1</v>
      </c>
      <c r="E3589" s="14" t="str">
        <f>_xlfn.XLOOKUP(D3589,'Meal Info'!$A$4:$A$19,'Meal Info'!$B$4:$B$19)</f>
        <v>Salad</v>
      </c>
      <c r="F3589" s="14" t="str">
        <f>_xlfn.XLOOKUP(D3589,'Meal Info'!$A$4:$A$19,'Meal Info'!$C$4:$C$19)</f>
        <v>Pete</v>
      </c>
      <c r="G3589" s="7">
        <v>97.04</v>
      </c>
      <c r="H3589" s="7">
        <f t="shared" si="226"/>
        <v>9.7040000000000006</v>
      </c>
      <c r="I3589" s="7">
        <f t="shared" si="227"/>
        <v>106.744</v>
      </c>
      <c r="J3589" s="7">
        <v>0.37</v>
      </c>
      <c r="K3589" s="7">
        <f t="shared" ref="K3589:K3652" si="228">J3589*G3589</f>
        <v>35.904800000000002</v>
      </c>
      <c r="L3589" s="7" t="s">
        <v>5080</v>
      </c>
      <c r="M3589" s="7">
        <v>4</v>
      </c>
      <c r="N3589" s="7">
        <f>INDEX('Delivery Distances'!$B$6:$K$20,MATCH('Sales Summary_working sheet'!L3589,'Delivery Distances'!$A$6:$A$20,0),MATCH('Sales Summary_working sheet'!M3589,'Delivery Distances'!$B$5:$K$5,0))</f>
        <v>5</v>
      </c>
      <c r="O3589" s="7" cm="1">
        <f t="array" ref="O3589">_xlfn.XLOOKUP(L3589,'Delivery Distances'!$A$6:$A$20,_xlfn.XLOOKUP('Sales Summary_working sheet'!M3589,'Delivery Distances'!$B$5:$K$5,'Delivery Distances'!$B$6:$K$20))</f>
        <v>5</v>
      </c>
      <c r="P3589" s="7">
        <f t="shared" ref="P3589:P3652" si="229">IF(O3589&lt;=2, O3589*3, IF(O3589&lt;=6, 3*2 + (O3589-2)*1, 3*2 + 4*1 + (O3589-6)*0.5))</f>
        <v>9</v>
      </c>
    </row>
    <row r="3590" spans="1:16" ht="15.75" customHeight="1" x14ac:dyDescent="0.15">
      <c r="A3590" s="13">
        <v>44002</v>
      </c>
      <c r="B3590" s="19" t="s">
        <v>5361</v>
      </c>
      <c r="C3590" s="7" t="s">
        <v>3821</v>
      </c>
      <c r="D3590" s="14">
        <v>13</v>
      </c>
      <c r="E3590" s="14" t="str">
        <f>_xlfn.XLOOKUP(D3590,'Meal Info'!$A$4:$A$19,'Meal Info'!$B$4:$B$19)</f>
        <v>Breakfast</v>
      </c>
      <c r="F3590" s="14" t="str">
        <f>_xlfn.XLOOKUP(D3590,'Meal Info'!$A$4:$A$19,'Meal Info'!$C$4:$C$19)</f>
        <v>Pete</v>
      </c>
      <c r="G3590" s="7">
        <v>6.11</v>
      </c>
      <c r="H3590" s="7">
        <f t="shared" si="226"/>
        <v>0.6110000000000001</v>
      </c>
      <c r="I3590" s="7">
        <f t="shared" si="227"/>
        <v>6.7210000000000001</v>
      </c>
      <c r="J3590" s="7">
        <v>0.4</v>
      </c>
      <c r="K3590" s="7">
        <f t="shared" si="228"/>
        <v>2.4440000000000004</v>
      </c>
      <c r="L3590" s="7" t="s">
        <v>5078</v>
      </c>
      <c r="M3590" s="7">
        <v>9</v>
      </c>
      <c r="N3590" s="7">
        <f>INDEX('Delivery Distances'!$B$6:$K$20,MATCH('Sales Summary_working sheet'!L3590,'Delivery Distances'!$A$6:$A$20,0),MATCH('Sales Summary_working sheet'!M3590,'Delivery Distances'!$B$5:$K$5,0))</f>
        <v>6</v>
      </c>
      <c r="O3590" s="7" cm="1">
        <f t="array" ref="O3590">_xlfn.XLOOKUP(L3590,'Delivery Distances'!$A$6:$A$20,_xlfn.XLOOKUP('Sales Summary_working sheet'!M3590,'Delivery Distances'!$B$5:$K$5,'Delivery Distances'!$B$6:$K$20))</f>
        <v>6</v>
      </c>
      <c r="P3590" s="7">
        <f t="shared" si="229"/>
        <v>10</v>
      </c>
    </row>
    <row r="3591" spans="1:16" ht="15.75" customHeight="1" x14ac:dyDescent="0.15">
      <c r="A3591" s="13">
        <v>44002</v>
      </c>
      <c r="B3591" s="19" t="s">
        <v>5361</v>
      </c>
      <c r="C3591" s="7" t="s">
        <v>5053</v>
      </c>
      <c r="D3591" s="14">
        <v>14</v>
      </c>
      <c r="E3591" s="14" t="str">
        <f>_xlfn.XLOOKUP(D3591,'Meal Info'!$A$4:$A$19,'Meal Info'!$B$4:$B$19)</f>
        <v>Red meat</v>
      </c>
      <c r="F3591" s="14" t="str">
        <f>_xlfn.XLOOKUP(D3591,'Meal Info'!$A$4:$A$19,'Meal Info'!$C$4:$C$19)</f>
        <v>Pete</v>
      </c>
      <c r="G3591" s="7">
        <v>41.73</v>
      </c>
      <c r="H3591" s="7">
        <f t="shared" si="226"/>
        <v>4.173</v>
      </c>
      <c r="I3591" s="7">
        <f t="shared" si="227"/>
        <v>45.902999999999999</v>
      </c>
      <c r="J3591" s="7">
        <v>0.23</v>
      </c>
      <c r="K3591" s="7">
        <f t="shared" si="228"/>
        <v>9.5978999999999992</v>
      </c>
      <c r="L3591" s="7" t="s">
        <v>5080</v>
      </c>
      <c r="M3591" s="7">
        <v>3</v>
      </c>
      <c r="N3591" s="7">
        <f>INDEX('Delivery Distances'!$B$6:$K$20,MATCH('Sales Summary_working sheet'!L3591,'Delivery Distances'!$A$6:$A$20,0),MATCH('Sales Summary_working sheet'!M3591,'Delivery Distances'!$B$5:$K$5,0))</f>
        <v>5</v>
      </c>
      <c r="O3591" s="7" cm="1">
        <f t="array" ref="O3591">_xlfn.XLOOKUP(L3591,'Delivery Distances'!$A$6:$A$20,_xlfn.XLOOKUP('Sales Summary_working sheet'!M3591,'Delivery Distances'!$B$5:$K$5,'Delivery Distances'!$B$6:$K$20))</f>
        <v>5</v>
      </c>
      <c r="P3591" s="7">
        <f t="shared" si="229"/>
        <v>9</v>
      </c>
    </row>
    <row r="3592" spans="1:16" ht="15.75" customHeight="1" x14ac:dyDescent="0.15">
      <c r="A3592" s="13">
        <v>44002</v>
      </c>
      <c r="B3592" s="19" t="s">
        <v>5361</v>
      </c>
      <c r="C3592" s="7" t="s">
        <v>4382</v>
      </c>
      <c r="D3592" s="14">
        <v>14</v>
      </c>
      <c r="E3592" s="14" t="str">
        <f>_xlfn.XLOOKUP(D3592,'Meal Info'!$A$4:$A$19,'Meal Info'!$B$4:$B$19)</f>
        <v>Red meat</v>
      </c>
      <c r="F3592" s="14" t="str">
        <f>_xlfn.XLOOKUP(D3592,'Meal Info'!$A$4:$A$19,'Meal Info'!$C$4:$C$19)</f>
        <v>Pete</v>
      </c>
      <c r="G3592" s="7">
        <v>32.14</v>
      </c>
      <c r="H3592" s="7">
        <f t="shared" si="226"/>
        <v>3.2140000000000004</v>
      </c>
      <c r="I3592" s="7">
        <f t="shared" si="227"/>
        <v>35.353999999999999</v>
      </c>
      <c r="J3592" s="7">
        <v>0.22</v>
      </c>
      <c r="K3592" s="7">
        <f t="shared" si="228"/>
        <v>7.0708000000000002</v>
      </c>
      <c r="L3592" s="7" t="s">
        <v>5077</v>
      </c>
      <c r="M3592" s="7">
        <v>9</v>
      </c>
      <c r="N3592" s="7">
        <f>INDEX('Delivery Distances'!$B$6:$K$20,MATCH('Sales Summary_working sheet'!L3592,'Delivery Distances'!$A$6:$A$20,0),MATCH('Sales Summary_working sheet'!M3592,'Delivery Distances'!$B$5:$K$5,0))</f>
        <v>4</v>
      </c>
      <c r="O3592" s="7" cm="1">
        <f t="array" ref="O3592">_xlfn.XLOOKUP(L3592,'Delivery Distances'!$A$6:$A$20,_xlfn.XLOOKUP('Sales Summary_working sheet'!M3592,'Delivery Distances'!$B$5:$K$5,'Delivery Distances'!$B$6:$K$20))</f>
        <v>4</v>
      </c>
      <c r="P3592" s="7">
        <f t="shared" si="229"/>
        <v>8</v>
      </c>
    </row>
    <row r="3593" spans="1:16" ht="15.75" customHeight="1" x14ac:dyDescent="0.15">
      <c r="A3593" s="13">
        <v>44002</v>
      </c>
      <c r="B3593" s="19" t="s">
        <v>5361</v>
      </c>
      <c r="C3593" s="7" t="s">
        <v>864</v>
      </c>
      <c r="D3593" s="14">
        <v>1</v>
      </c>
      <c r="E3593" s="14" t="str">
        <f>_xlfn.XLOOKUP(D3593,'Meal Info'!$A$4:$A$19,'Meal Info'!$B$4:$B$19)</f>
        <v>Salad</v>
      </c>
      <c r="F3593" s="14" t="str">
        <f>_xlfn.XLOOKUP(D3593,'Meal Info'!$A$4:$A$19,'Meal Info'!$C$4:$C$19)</f>
        <v>Pete</v>
      </c>
      <c r="G3593" s="7">
        <v>91.85</v>
      </c>
      <c r="H3593" s="7">
        <f t="shared" si="226"/>
        <v>9.1850000000000005</v>
      </c>
      <c r="I3593" s="7">
        <f t="shared" si="227"/>
        <v>101.035</v>
      </c>
      <c r="J3593" s="7">
        <v>0.11</v>
      </c>
      <c r="K3593" s="7">
        <f t="shared" si="228"/>
        <v>10.103499999999999</v>
      </c>
      <c r="L3593" s="7" t="s">
        <v>27</v>
      </c>
      <c r="M3593" s="7">
        <v>8</v>
      </c>
      <c r="N3593" s="7">
        <f>INDEX('Delivery Distances'!$B$6:$K$20,MATCH('Sales Summary_working sheet'!L3593,'Delivery Distances'!$A$6:$A$20,0),MATCH('Sales Summary_working sheet'!M3593,'Delivery Distances'!$B$5:$K$5,0))</f>
        <v>8</v>
      </c>
      <c r="O3593" s="7" cm="1">
        <f t="array" ref="O3593">_xlfn.XLOOKUP(L3593,'Delivery Distances'!$A$6:$A$20,_xlfn.XLOOKUP('Sales Summary_working sheet'!M3593,'Delivery Distances'!$B$5:$K$5,'Delivery Distances'!$B$6:$K$20))</f>
        <v>8</v>
      </c>
      <c r="P3593" s="7">
        <f t="shared" si="229"/>
        <v>11</v>
      </c>
    </row>
    <row r="3594" spans="1:16" ht="15.75" customHeight="1" x14ac:dyDescent="0.15">
      <c r="A3594" s="13">
        <v>44002</v>
      </c>
      <c r="B3594" s="19" t="s">
        <v>5361</v>
      </c>
      <c r="C3594" s="7" t="s">
        <v>51</v>
      </c>
      <c r="D3594" s="14">
        <v>13</v>
      </c>
      <c r="E3594" s="14" t="str">
        <f>_xlfn.XLOOKUP(D3594,'Meal Info'!$A$4:$A$19,'Meal Info'!$B$4:$B$19)</f>
        <v>Breakfast</v>
      </c>
      <c r="F3594" s="14" t="str">
        <f>_xlfn.XLOOKUP(D3594,'Meal Info'!$A$4:$A$19,'Meal Info'!$C$4:$C$19)</f>
        <v>Pete</v>
      </c>
      <c r="G3594" s="7">
        <v>38.33</v>
      </c>
      <c r="H3594" s="7">
        <f t="shared" si="226"/>
        <v>3.8330000000000002</v>
      </c>
      <c r="I3594" s="7">
        <f t="shared" si="227"/>
        <v>42.162999999999997</v>
      </c>
      <c r="J3594" s="7">
        <v>0.35</v>
      </c>
      <c r="K3594" s="7">
        <f t="shared" si="228"/>
        <v>13.415499999999998</v>
      </c>
      <c r="L3594" s="7" t="s">
        <v>5081</v>
      </c>
      <c r="M3594" s="7">
        <v>10</v>
      </c>
      <c r="N3594" s="7">
        <f>INDEX('Delivery Distances'!$B$6:$K$20,MATCH('Sales Summary_working sheet'!L3594,'Delivery Distances'!$A$6:$A$20,0),MATCH('Sales Summary_working sheet'!M3594,'Delivery Distances'!$B$5:$K$5,0))</f>
        <v>2</v>
      </c>
      <c r="O3594" s="7" cm="1">
        <f t="array" ref="O3594">_xlfn.XLOOKUP(L3594,'Delivery Distances'!$A$6:$A$20,_xlfn.XLOOKUP('Sales Summary_working sheet'!M3594,'Delivery Distances'!$B$5:$K$5,'Delivery Distances'!$B$6:$K$20))</f>
        <v>2</v>
      </c>
      <c r="P3594" s="7">
        <f t="shared" si="229"/>
        <v>6</v>
      </c>
    </row>
    <row r="3595" spans="1:16" ht="15.75" customHeight="1" x14ac:dyDescent="0.15">
      <c r="A3595" s="13">
        <v>44002</v>
      </c>
      <c r="B3595" s="19" t="s">
        <v>5361</v>
      </c>
      <c r="C3595" s="7" t="s">
        <v>1614</v>
      </c>
      <c r="D3595" s="14">
        <v>3</v>
      </c>
      <c r="E3595" s="14" t="str">
        <f>_xlfn.XLOOKUP(D3595,'Meal Info'!$A$4:$A$19,'Meal Info'!$B$4:$B$19)</f>
        <v>Fruits</v>
      </c>
      <c r="F3595" s="14" t="str">
        <f>_xlfn.XLOOKUP(D3595,'Meal Info'!$A$4:$A$19,'Meal Info'!$C$4:$C$19)</f>
        <v>Pete</v>
      </c>
      <c r="G3595" s="7">
        <v>48.47</v>
      </c>
      <c r="H3595" s="7">
        <f t="shared" si="226"/>
        <v>4.8470000000000004</v>
      </c>
      <c r="I3595" s="7">
        <f t="shared" si="227"/>
        <v>53.317</v>
      </c>
      <c r="J3595" s="7">
        <v>0.12</v>
      </c>
      <c r="K3595" s="7">
        <f t="shared" si="228"/>
        <v>5.8163999999999998</v>
      </c>
      <c r="L3595" s="7" t="s">
        <v>5083</v>
      </c>
      <c r="M3595" s="7">
        <v>5</v>
      </c>
      <c r="N3595" s="7">
        <f>INDEX('Delivery Distances'!$B$6:$K$20,MATCH('Sales Summary_working sheet'!L3595,'Delivery Distances'!$A$6:$A$20,0),MATCH('Sales Summary_working sheet'!M3595,'Delivery Distances'!$B$5:$K$5,0))</f>
        <v>1</v>
      </c>
      <c r="O3595" s="7" cm="1">
        <f t="array" ref="O3595">_xlfn.XLOOKUP(L3595,'Delivery Distances'!$A$6:$A$20,_xlfn.XLOOKUP('Sales Summary_working sheet'!M3595,'Delivery Distances'!$B$5:$K$5,'Delivery Distances'!$B$6:$K$20))</f>
        <v>1</v>
      </c>
      <c r="P3595" s="7">
        <f t="shared" si="229"/>
        <v>3</v>
      </c>
    </row>
    <row r="3596" spans="1:16" ht="15.75" customHeight="1" x14ac:dyDescent="0.15">
      <c r="A3596" s="13">
        <v>44002</v>
      </c>
      <c r="B3596" s="19" t="s">
        <v>5362</v>
      </c>
      <c r="C3596" s="7" t="s">
        <v>2186</v>
      </c>
      <c r="D3596" s="14">
        <v>3</v>
      </c>
      <c r="E3596" s="14" t="str">
        <f>_xlfn.XLOOKUP(D3596,'Meal Info'!$A$4:$A$19,'Meal Info'!$B$4:$B$19)</f>
        <v>Fruits</v>
      </c>
      <c r="F3596" s="14" t="str">
        <f>_xlfn.XLOOKUP(D3596,'Meal Info'!$A$4:$A$19,'Meal Info'!$C$4:$C$19)</f>
        <v>Pete</v>
      </c>
      <c r="G3596" s="7">
        <v>7.18</v>
      </c>
      <c r="H3596" s="7">
        <f t="shared" si="226"/>
        <v>0.71799999999999997</v>
      </c>
      <c r="I3596" s="7">
        <f t="shared" si="227"/>
        <v>7.8979999999999997</v>
      </c>
      <c r="J3596" s="7">
        <v>0.19</v>
      </c>
      <c r="K3596" s="7">
        <f t="shared" si="228"/>
        <v>1.3641999999999999</v>
      </c>
      <c r="L3596" s="7" t="s">
        <v>5077</v>
      </c>
      <c r="M3596" s="7">
        <v>2</v>
      </c>
      <c r="N3596" s="7">
        <f>INDEX('Delivery Distances'!$B$6:$K$20,MATCH('Sales Summary_working sheet'!L3596,'Delivery Distances'!$A$6:$A$20,0),MATCH('Sales Summary_working sheet'!M3596,'Delivery Distances'!$B$5:$K$5,0))</f>
        <v>4</v>
      </c>
      <c r="O3596" s="7" cm="1">
        <f t="array" ref="O3596">_xlfn.XLOOKUP(L3596,'Delivery Distances'!$A$6:$A$20,_xlfn.XLOOKUP('Sales Summary_working sheet'!M3596,'Delivery Distances'!$B$5:$K$5,'Delivery Distances'!$B$6:$K$20))</f>
        <v>4</v>
      </c>
      <c r="P3596" s="7">
        <f t="shared" si="229"/>
        <v>8</v>
      </c>
    </row>
    <row r="3597" spans="1:16" ht="15.75" customHeight="1" x14ac:dyDescent="0.15">
      <c r="A3597" s="13">
        <v>44002</v>
      </c>
      <c r="B3597" s="19" t="s">
        <v>5362</v>
      </c>
      <c r="C3597" s="7" t="s">
        <v>3853</v>
      </c>
      <c r="D3597" s="14">
        <v>14</v>
      </c>
      <c r="E3597" s="14" t="str">
        <f>_xlfn.XLOOKUP(D3597,'Meal Info'!$A$4:$A$19,'Meal Info'!$B$4:$B$19)</f>
        <v>Red meat</v>
      </c>
      <c r="F3597" s="14" t="str">
        <f>_xlfn.XLOOKUP(D3597,'Meal Info'!$A$4:$A$19,'Meal Info'!$C$4:$C$19)</f>
        <v>Pete</v>
      </c>
      <c r="G3597" s="7">
        <v>35.89</v>
      </c>
      <c r="H3597" s="7">
        <f t="shared" si="226"/>
        <v>3.5890000000000004</v>
      </c>
      <c r="I3597" s="7">
        <f t="shared" si="227"/>
        <v>39.478999999999999</v>
      </c>
      <c r="J3597" s="7">
        <v>0.14000000000000001</v>
      </c>
      <c r="K3597" s="7">
        <f t="shared" si="228"/>
        <v>5.0246000000000004</v>
      </c>
      <c r="L3597" s="7" t="s">
        <v>27</v>
      </c>
      <c r="M3597" s="7">
        <v>3</v>
      </c>
      <c r="N3597" s="7">
        <f>INDEX('Delivery Distances'!$B$6:$K$20,MATCH('Sales Summary_working sheet'!L3597,'Delivery Distances'!$A$6:$A$20,0),MATCH('Sales Summary_working sheet'!M3597,'Delivery Distances'!$B$5:$K$5,0))</f>
        <v>17</v>
      </c>
      <c r="O3597" s="7" cm="1">
        <f t="array" ref="O3597">_xlfn.XLOOKUP(L3597,'Delivery Distances'!$A$6:$A$20,_xlfn.XLOOKUP('Sales Summary_working sheet'!M3597,'Delivery Distances'!$B$5:$K$5,'Delivery Distances'!$B$6:$K$20))</f>
        <v>17</v>
      </c>
      <c r="P3597" s="7">
        <f t="shared" si="229"/>
        <v>15.5</v>
      </c>
    </row>
    <row r="3598" spans="1:16" ht="15.75" customHeight="1" x14ac:dyDescent="0.15">
      <c r="A3598" s="13">
        <v>44002</v>
      </c>
      <c r="B3598" s="19" t="s">
        <v>5362</v>
      </c>
      <c r="C3598" s="7" t="s">
        <v>236</v>
      </c>
      <c r="D3598" s="14">
        <v>13</v>
      </c>
      <c r="E3598" s="14" t="str">
        <f>_xlfn.XLOOKUP(D3598,'Meal Info'!$A$4:$A$19,'Meal Info'!$B$4:$B$19)</f>
        <v>Breakfast</v>
      </c>
      <c r="F3598" s="14" t="str">
        <f>_xlfn.XLOOKUP(D3598,'Meal Info'!$A$4:$A$19,'Meal Info'!$C$4:$C$19)</f>
        <v>Pete</v>
      </c>
      <c r="G3598" s="7">
        <v>90.96</v>
      </c>
      <c r="H3598" s="7">
        <f t="shared" si="226"/>
        <v>9.0960000000000001</v>
      </c>
      <c r="I3598" s="7">
        <f t="shared" si="227"/>
        <v>100.056</v>
      </c>
      <c r="J3598" s="7">
        <v>0.37</v>
      </c>
      <c r="K3598" s="7">
        <f t="shared" si="228"/>
        <v>33.655200000000001</v>
      </c>
      <c r="L3598" s="7" t="s">
        <v>5078</v>
      </c>
      <c r="M3598" s="7">
        <v>4</v>
      </c>
      <c r="N3598" s="7">
        <f>INDEX('Delivery Distances'!$B$6:$K$20,MATCH('Sales Summary_working sheet'!L3598,'Delivery Distances'!$A$6:$A$20,0),MATCH('Sales Summary_working sheet'!M3598,'Delivery Distances'!$B$5:$K$5,0))</f>
        <v>1</v>
      </c>
      <c r="O3598" s="7" cm="1">
        <f t="array" ref="O3598">_xlfn.XLOOKUP(L3598,'Delivery Distances'!$A$6:$A$20,_xlfn.XLOOKUP('Sales Summary_working sheet'!M3598,'Delivery Distances'!$B$5:$K$5,'Delivery Distances'!$B$6:$K$20))</f>
        <v>1</v>
      </c>
      <c r="P3598" s="7">
        <f t="shared" si="229"/>
        <v>3</v>
      </c>
    </row>
    <row r="3599" spans="1:16" ht="15.75" customHeight="1" x14ac:dyDescent="0.15">
      <c r="A3599" s="13">
        <v>44002</v>
      </c>
      <c r="B3599" s="19" t="s">
        <v>5362</v>
      </c>
      <c r="C3599" s="7" t="s">
        <v>1007</v>
      </c>
      <c r="D3599" s="14">
        <v>14</v>
      </c>
      <c r="E3599" s="14" t="str">
        <f>_xlfn.XLOOKUP(D3599,'Meal Info'!$A$4:$A$19,'Meal Info'!$B$4:$B$19)</f>
        <v>Red meat</v>
      </c>
      <c r="F3599" s="14" t="str">
        <f>_xlfn.XLOOKUP(D3599,'Meal Info'!$A$4:$A$19,'Meal Info'!$C$4:$C$19)</f>
        <v>Pete</v>
      </c>
      <c r="G3599" s="7">
        <v>61.08</v>
      </c>
      <c r="H3599" s="7">
        <f t="shared" si="226"/>
        <v>6.1080000000000005</v>
      </c>
      <c r="I3599" s="7">
        <f t="shared" si="227"/>
        <v>67.188000000000002</v>
      </c>
      <c r="J3599" s="7">
        <v>0.01</v>
      </c>
      <c r="K3599" s="7">
        <f t="shared" si="228"/>
        <v>0.61080000000000001</v>
      </c>
      <c r="L3599" s="7" t="s">
        <v>5079</v>
      </c>
      <c r="M3599" s="7">
        <v>4</v>
      </c>
      <c r="N3599" s="7">
        <f>INDEX('Delivery Distances'!$B$6:$K$20,MATCH('Sales Summary_working sheet'!L3599,'Delivery Distances'!$A$6:$A$20,0),MATCH('Sales Summary_working sheet'!M3599,'Delivery Distances'!$B$5:$K$5,0))</f>
        <v>4</v>
      </c>
      <c r="O3599" s="7" cm="1">
        <f t="array" ref="O3599">_xlfn.XLOOKUP(L3599,'Delivery Distances'!$A$6:$A$20,_xlfn.XLOOKUP('Sales Summary_working sheet'!M3599,'Delivery Distances'!$B$5:$K$5,'Delivery Distances'!$B$6:$K$20))</f>
        <v>4</v>
      </c>
      <c r="P3599" s="7">
        <f t="shared" si="229"/>
        <v>8</v>
      </c>
    </row>
    <row r="3600" spans="1:16" ht="15.75" customHeight="1" x14ac:dyDescent="0.15">
      <c r="A3600" s="13">
        <v>44002</v>
      </c>
      <c r="B3600" s="19" t="s">
        <v>5362</v>
      </c>
      <c r="C3600" s="7" t="s">
        <v>1740</v>
      </c>
      <c r="D3600" s="14">
        <v>1</v>
      </c>
      <c r="E3600" s="14" t="str">
        <f>_xlfn.XLOOKUP(D3600,'Meal Info'!$A$4:$A$19,'Meal Info'!$B$4:$B$19)</f>
        <v>Salad</v>
      </c>
      <c r="F3600" s="14" t="str">
        <f>_xlfn.XLOOKUP(D3600,'Meal Info'!$A$4:$A$19,'Meal Info'!$C$4:$C$19)</f>
        <v>Pete</v>
      </c>
      <c r="G3600" s="7">
        <v>15.2</v>
      </c>
      <c r="H3600" s="7">
        <f t="shared" si="226"/>
        <v>1.52</v>
      </c>
      <c r="I3600" s="7">
        <f t="shared" si="227"/>
        <v>16.72</v>
      </c>
      <c r="J3600" s="7">
        <v>0.39</v>
      </c>
      <c r="K3600" s="7">
        <f t="shared" si="228"/>
        <v>5.9279999999999999</v>
      </c>
      <c r="L3600" s="7" t="s">
        <v>5080</v>
      </c>
      <c r="M3600" s="7">
        <v>8</v>
      </c>
      <c r="N3600" s="7">
        <f>INDEX('Delivery Distances'!$B$6:$K$20,MATCH('Sales Summary_working sheet'!L3600,'Delivery Distances'!$A$6:$A$20,0),MATCH('Sales Summary_working sheet'!M3600,'Delivery Distances'!$B$5:$K$5,0))</f>
        <v>2</v>
      </c>
      <c r="O3600" s="7" cm="1">
        <f t="array" ref="O3600">_xlfn.XLOOKUP(L3600,'Delivery Distances'!$A$6:$A$20,_xlfn.XLOOKUP('Sales Summary_working sheet'!M3600,'Delivery Distances'!$B$5:$K$5,'Delivery Distances'!$B$6:$K$20))</f>
        <v>2</v>
      </c>
      <c r="P3600" s="7">
        <f t="shared" si="229"/>
        <v>6</v>
      </c>
    </row>
    <row r="3601" spans="1:16" ht="15.75" customHeight="1" x14ac:dyDescent="0.15">
      <c r="A3601" s="13">
        <v>44002</v>
      </c>
      <c r="B3601" s="19" t="s">
        <v>5362</v>
      </c>
      <c r="C3601" s="7" t="s">
        <v>581</v>
      </c>
      <c r="D3601" s="14">
        <v>1</v>
      </c>
      <c r="E3601" s="14" t="str">
        <f>_xlfn.XLOOKUP(D3601,'Meal Info'!$A$4:$A$19,'Meal Info'!$B$4:$B$19)</f>
        <v>Salad</v>
      </c>
      <c r="F3601" s="14" t="str">
        <f>_xlfn.XLOOKUP(D3601,'Meal Info'!$A$4:$A$19,'Meal Info'!$C$4:$C$19)</f>
        <v>Pete</v>
      </c>
      <c r="G3601" s="7">
        <v>43.25</v>
      </c>
      <c r="H3601" s="7">
        <f t="shared" si="226"/>
        <v>4.3250000000000002</v>
      </c>
      <c r="I3601" s="7">
        <f t="shared" si="227"/>
        <v>47.575000000000003</v>
      </c>
      <c r="J3601" s="7">
        <v>0.21</v>
      </c>
      <c r="K3601" s="7">
        <f t="shared" si="228"/>
        <v>9.0824999999999996</v>
      </c>
      <c r="L3601" s="7" t="s">
        <v>5075</v>
      </c>
      <c r="M3601" s="7">
        <v>8</v>
      </c>
      <c r="N3601" s="7">
        <f>INDEX('Delivery Distances'!$B$6:$K$20,MATCH('Sales Summary_working sheet'!L3601,'Delivery Distances'!$A$6:$A$20,0),MATCH('Sales Summary_working sheet'!M3601,'Delivery Distances'!$B$5:$K$5,0))</f>
        <v>2</v>
      </c>
      <c r="O3601" s="7" cm="1">
        <f t="array" ref="O3601">_xlfn.XLOOKUP(L3601,'Delivery Distances'!$A$6:$A$20,_xlfn.XLOOKUP('Sales Summary_working sheet'!M3601,'Delivery Distances'!$B$5:$K$5,'Delivery Distances'!$B$6:$K$20))</f>
        <v>2</v>
      </c>
      <c r="P3601" s="7">
        <f t="shared" si="229"/>
        <v>6</v>
      </c>
    </row>
    <row r="3602" spans="1:16" ht="15.75" customHeight="1" x14ac:dyDescent="0.15">
      <c r="A3602" s="13">
        <v>44002</v>
      </c>
      <c r="B3602" s="19" t="s">
        <v>5362</v>
      </c>
      <c r="C3602" s="7" t="s">
        <v>919</v>
      </c>
      <c r="D3602" s="14">
        <v>1</v>
      </c>
      <c r="E3602" s="14" t="str">
        <f>_xlfn.XLOOKUP(D3602,'Meal Info'!$A$4:$A$19,'Meal Info'!$B$4:$B$19)</f>
        <v>Salad</v>
      </c>
      <c r="F3602" s="14" t="str">
        <f>_xlfn.XLOOKUP(D3602,'Meal Info'!$A$4:$A$19,'Meal Info'!$C$4:$C$19)</f>
        <v>Pete</v>
      </c>
      <c r="G3602" s="7">
        <v>56.48</v>
      </c>
      <c r="H3602" s="7">
        <f t="shared" si="226"/>
        <v>5.6479999999999997</v>
      </c>
      <c r="I3602" s="7">
        <f t="shared" si="227"/>
        <v>62.128</v>
      </c>
      <c r="J3602" s="7">
        <v>0.09</v>
      </c>
      <c r="K3602" s="7">
        <f t="shared" si="228"/>
        <v>5.0831999999999997</v>
      </c>
      <c r="L3602" s="7" t="s">
        <v>5077</v>
      </c>
      <c r="M3602" s="7">
        <v>10</v>
      </c>
      <c r="N3602" s="7">
        <f>INDEX('Delivery Distances'!$B$6:$K$20,MATCH('Sales Summary_working sheet'!L3602,'Delivery Distances'!$A$6:$A$20,0),MATCH('Sales Summary_working sheet'!M3602,'Delivery Distances'!$B$5:$K$5,0))</f>
        <v>6</v>
      </c>
      <c r="O3602" s="7" cm="1">
        <f t="array" ref="O3602">_xlfn.XLOOKUP(L3602,'Delivery Distances'!$A$6:$A$20,_xlfn.XLOOKUP('Sales Summary_working sheet'!M3602,'Delivery Distances'!$B$5:$K$5,'Delivery Distances'!$B$6:$K$20))</f>
        <v>6</v>
      </c>
      <c r="P3602" s="7">
        <f t="shared" si="229"/>
        <v>10</v>
      </c>
    </row>
    <row r="3603" spans="1:16" ht="15.75" customHeight="1" x14ac:dyDescent="0.15">
      <c r="A3603" s="13">
        <v>44002</v>
      </c>
      <c r="B3603" s="19" t="s">
        <v>5362</v>
      </c>
      <c r="C3603" s="7" t="s">
        <v>2492</v>
      </c>
      <c r="D3603" s="14">
        <v>1</v>
      </c>
      <c r="E3603" s="14" t="str">
        <f>_xlfn.XLOOKUP(D3603,'Meal Info'!$A$4:$A$19,'Meal Info'!$B$4:$B$19)</f>
        <v>Salad</v>
      </c>
      <c r="F3603" s="14" t="str">
        <f>_xlfn.XLOOKUP(D3603,'Meal Info'!$A$4:$A$19,'Meal Info'!$C$4:$C$19)</f>
        <v>Pete</v>
      </c>
      <c r="G3603" s="7">
        <v>13.23</v>
      </c>
      <c r="H3603" s="7">
        <f t="shared" si="226"/>
        <v>1.3230000000000002</v>
      </c>
      <c r="I3603" s="7">
        <f t="shared" si="227"/>
        <v>14.553000000000001</v>
      </c>
      <c r="J3603" s="7">
        <v>0.03</v>
      </c>
      <c r="K3603" s="7">
        <f t="shared" si="228"/>
        <v>0.39689999999999998</v>
      </c>
      <c r="L3603" s="7" t="s">
        <v>29</v>
      </c>
      <c r="M3603" s="7">
        <v>1</v>
      </c>
      <c r="N3603" s="7">
        <f>INDEX('Delivery Distances'!$B$6:$K$20,MATCH('Sales Summary_working sheet'!L3603,'Delivery Distances'!$A$6:$A$20,0),MATCH('Sales Summary_working sheet'!M3603,'Delivery Distances'!$B$5:$K$5,0))</f>
        <v>6</v>
      </c>
      <c r="O3603" s="7" cm="1">
        <f t="array" ref="O3603">_xlfn.XLOOKUP(L3603,'Delivery Distances'!$A$6:$A$20,_xlfn.XLOOKUP('Sales Summary_working sheet'!M3603,'Delivery Distances'!$B$5:$K$5,'Delivery Distances'!$B$6:$K$20))</f>
        <v>6</v>
      </c>
      <c r="P3603" s="7">
        <f t="shared" si="229"/>
        <v>10</v>
      </c>
    </row>
    <row r="3604" spans="1:16" ht="15.75" customHeight="1" x14ac:dyDescent="0.15">
      <c r="A3604" s="13">
        <v>44002</v>
      </c>
      <c r="B3604" s="19" t="s">
        <v>5362</v>
      </c>
      <c r="C3604" s="7" t="s">
        <v>3334</v>
      </c>
      <c r="D3604" s="14">
        <v>13</v>
      </c>
      <c r="E3604" s="14" t="str">
        <f>_xlfn.XLOOKUP(D3604,'Meal Info'!$A$4:$A$19,'Meal Info'!$B$4:$B$19)</f>
        <v>Breakfast</v>
      </c>
      <c r="F3604" s="14" t="str">
        <f>_xlfn.XLOOKUP(D3604,'Meal Info'!$A$4:$A$19,'Meal Info'!$C$4:$C$19)</f>
        <v>Pete</v>
      </c>
      <c r="G3604" s="7">
        <v>3.57</v>
      </c>
      <c r="H3604" s="7">
        <f t="shared" si="226"/>
        <v>0.35699999999999998</v>
      </c>
      <c r="I3604" s="7">
        <f t="shared" si="227"/>
        <v>3.9269999999999996</v>
      </c>
      <c r="J3604" s="7">
        <v>0.26</v>
      </c>
      <c r="K3604" s="7">
        <f t="shared" si="228"/>
        <v>0.92820000000000003</v>
      </c>
      <c r="L3604" s="7" t="s">
        <v>30</v>
      </c>
      <c r="M3604" s="7">
        <v>1</v>
      </c>
      <c r="N3604" s="7">
        <f>INDEX('Delivery Distances'!$B$6:$K$20,MATCH('Sales Summary_working sheet'!L3604,'Delivery Distances'!$A$6:$A$20,0),MATCH('Sales Summary_working sheet'!M3604,'Delivery Distances'!$B$5:$K$5,0))</f>
        <v>8</v>
      </c>
      <c r="O3604" s="7" cm="1">
        <f t="array" ref="O3604">_xlfn.XLOOKUP(L3604,'Delivery Distances'!$A$6:$A$20,_xlfn.XLOOKUP('Sales Summary_working sheet'!M3604,'Delivery Distances'!$B$5:$K$5,'Delivery Distances'!$B$6:$K$20))</f>
        <v>8</v>
      </c>
      <c r="P3604" s="7">
        <f t="shared" si="229"/>
        <v>11</v>
      </c>
    </row>
    <row r="3605" spans="1:16" ht="15.75" customHeight="1" x14ac:dyDescent="0.15">
      <c r="A3605" s="13">
        <v>44002</v>
      </c>
      <c r="B3605" s="19" t="s">
        <v>5362</v>
      </c>
      <c r="C3605" s="7" t="s">
        <v>1917</v>
      </c>
      <c r="D3605" s="14">
        <v>13</v>
      </c>
      <c r="E3605" s="14" t="str">
        <f>_xlfn.XLOOKUP(D3605,'Meal Info'!$A$4:$A$19,'Meal Info'!$B$4:$B$19)</f>
        <v>Breakfast</v>
      </c>
      <c r="F3605" s="14" t="str">
        <f>_xlfn.XLOOKUP(D3605,'Meal Info'!$A$4:$A$19,'Meal Info'!$C$4:$C$19)</f>
        <v>Pete</v>
      </c>
      <c r="G3605" s="7">
        <v>7.59</v>
      </c>
      <c r="H3605" s="7">
        <f t="shared" si="226"/>
        <v>0.75900000000000001</v>
      </c>
      <c r="I3605" s="7">
        <f t="shared" si="227"/>
        <v>8.3490000000000002</v>
      </c>
      <c r="J3605" s="7">
        <v>0.23</v>
      </c>
      <c r="K3605" s="7">
        <f t="shared" si="228"/>
        <v>1.7457</v>
      </c>
      <c r="L3605" s="7" t="s">
        <v>5083</v>
      </c>
      <c r="M3605" s="7">
        <v>1</v>
      </c>
      <c r="N3605" s="7">
        <f>INDEX('Delivery Distances'!$B$6:$K$20,MATCH('Sales Summary_working sheet'!L3605,'Delivery Distances'!$A$6:$A$20,0),MATCH('Sales Summary_working sheet'!M3605,'Delivery Distances'!$B$5:$K$5,0))</f>
        <v>3</v>
      </c>
      <c r="O3605" s="7" cm="1">
        <f t="array" ref="O3605">_xlfn.XLOOKUP(L3605,'Delivery Distances'!$A$6:$A$20,_xlfn.XLOOKUP('Sales Summary_working sheet'!M3605,'Delivery Distances'!$B$5:$K$5,'Delivery Distances'!$B$6:$K$20))</f>
        <v>3</v>
      </c>
      <c r="P3605" s="7">
        <f t="shared" si="229"/>
        <v>7</v>
      </c>
    </row>
    <row r="3606" spans="1:16" ht="15.75" customHeight="1" x14ac:dyDescent="0.15">
      <c r="A3606" s="13">
        <v>44002</v>
      </c>
      <c r="B3606" s="19" t="s">
        <v>5362</v>
      </c>
      <c r="C3606" s="7" t="s">
        <v>4212</v>
      </c>
      <c r="D3606" s="14">
        <v>3</v>
      </c>
      <c r="E3606" s="14" t="str">
        <f>_xlfn.XLOOKUP(D3606,'Meal Info'!$A$4:$A$19,'Meal Info'!$B$4:$B$19)</f>
        <v>Fruits</v>
      </c>
      <c r="F3606" s="14" t="str">
        <f>_xlfn.XLOOKUP(D3606,'Meal Info'!$A$4:$A$19,'Meal Info'!$C$4:$C$19)</f>
        <v>Pete</v>
      </c>
      <c r="G3606" s="7">
        <v>87.49</v>
      </c>
      <c r="H3606" s="7">
        <f t="shared" si="226"/>
        <v>8.7490000000000006</v>
      </c>
      <c r="I3606" s="7">
        <f t="shared" si="227"/>
        <v>96.23899999999999</v>
      </c>
      <c r="J3606" s="7">
        <v>0.36</v>
      </c>
      <c r="K3606" s="7">
        <f t="shared" si="228"/>
        <v>31.496399999999998</v>
      </c>
      <c r="L3606" s="7" t="s">
        <v>27</v>
      </c>
      <c r="M3606" s="7">
        <v>5</v>
      </c>
      <c r="N3606" s="7">
        <f>INDEX('Delivery Distances'!$B$6:$K$20,MATCH('Sales Summary_working sheet'!L3606,'Delivery Distances'!$A$6:$A$20,0),MATCH('Sales Summary_working sheet'!M3606,'Delivery Distances'!$B$5:$K$5,0))</f>
        <v>14</v>
      </c>
      <c r="O3606" s="7" cm="1">
        <f t="array" ref="O3606">_xlfn.XLOOKUP(L3606,'Delivery Distances'!$A$6:$A$20,_xlfn.XLOOKUP('Sales Summary_working sheet'!M3606,'Delivery Distances'!$B$5:$K$5,'Delivery Distances'!$B$6:$K$20))</f>
        <v>14</v>
      </c>
      <c r="P3606" s="7">
        <f t="shared" si="229"/>
        <v>14</v>
      </c>
    </row>
    <row r="3607" spans="1:16" ht="15.75" customHeight="1" x14ac:dyDescent="0.15">
      <c r="A3607" s="13">
        <v>44002</v>
      </c>
      <c r="B3607" s="19" t="s">
        <v>5362</v>
      </c>
      <c r="C3607" s="7" t="s">
        <v>2511</v>
      </c>
      <c r="D3607" s="14">
        <v>13</v>
      </c>
      <c r="E3607" s="14" t="str">
        <f>_xlfn.XLOOKUP(D3607,'Meal Info'!$A$4:$A$19,'Meal Info'!$B$4:$B$19)</f>
        <v>Breakfast</v>
      </c>
      <c r="F3607" s="14" t="str">
        <f>_xlfn.XLOOKUP(D3607,'Meal Info'!$A$4:$A$19,'Meal Info'!$C$4:$C$19)</f>
        <v>Pete</v>
      </c>
      <c r="G3607" s="7">
        <v>36.53</v>
      </c>
      <c r="H3607" s="7">
        <f t="shared" si="226"/>
        <v>3.6530000000000005</v>
      </c>
      <c r="I3607" s="7">
        <f t="shared" si="227"/>
        <v>40.183</v>
      </c>
      <c r="J3607" s="7">
        <v>0.16</v>
      </c>
      <c r="K3607" s="7">
        <f t="shared" si="228"/>
        <v>5.8448000000000002</v>
      </c>
      <c r="L3607" s="7" t="s">
        <v>5077</v>
      </c>
      <c r="M3607" s="7">
        <v>5</v>
      </c>
      <c r="N3607" s="7">
        <f>INDEX('Delivery Distances'!$B$6:$K$20,MATCH('Sales Summary_working sheet'!L3607,'Delivery Distances'!$A$6:$A$20,0),MATCH('Sales Summary_working sheet'!M3607,'Delivery Distances'!$B$5:$K$5,0))</f>
        <v>2</v>
      </c>
      <c r="O3607" s="7" cm="1">
        <f t="array" ref="O3607">_xlfn.XLOOKUP(L3607,'Delivery Distances'!$A$6:$A$20,_xlfn.XLOOKUP('Sales Summary_working sheet'!M3607,'Delivery Distances'!$B$5:$K$5,'Delivery Distances'!$B$6:$K$20))</f>
        <v>2</v>
      </c>
      <c r="P3607" s="7">
        <f t="shared" si="229"/>
        <v>6</v>
      </c>
    </row>
    <row r="3608" spans="1:16" ht="15.75" customHeight="1" x14ac:dyDescent="0.15">
      <c r="A3608" s="13">
        <v>44002</v>
      </c>
      <c r="B3608" s="19" t="s">
        <v>5362</v>
      </c>
      <c r="C3608" s="7" t="s">
        <v>730</v>
      </c>
      <c r="D3608" s="14">
        <v>13</v>
      </c>
      <c r="E3608" s="14" t="str">
        <f>_xlfn.XLOOKUP(D3608,'Meal Info'!$A$4:$A$19,'Meal Info'!$B$4:$B$19)</f>
        <v>Breakfast</v>
      </c>
      <c r="F3608" s="14" t="str">
        <f>_xlfn.XLOOKUP(D3608,'Meal Info'!$A$4:$A$19,'Meal Info'!$C$4:$C$19)</f>
        <v>Pete</v>
      </c>
      <c r="G3608" s="7">
        <v>67.72</v>
      </c>
      <c r="H3608" s="7">
        <f t="shared" si="226"/>
        <v>6.7720000000000002</v>
      </c>
      <c r="I3608" s="7">
        <f t="shared" si="227"/>
        <v>74.492000000000004</v>
      </c>
      <c r="J3608" s="7">
        <v>0.36</v>
      </c>
      <c r="K3608" s="7">
        <f t="shared" si="228"/>
        <v>24.379199999999997</v>
      </c>
      <c r="L3608" s="7" t="s">
        <v>31</v>
      </c>
      <c r="M3608" s="7">
        <v>9</v>
      </c>
      <c r="N3608" s="7">
        <f>INDEX('Delivery Distances'!$B$6:$K$20,MATCH('Sales Summary_working sheet'!L3608,'Delivery Distances'!$A$6:$A$20,0),MATCH('Sales Summary_working sheet'!M3608,'Delivery Distances'!$B$5:$K$5,0))</f>
        <v>14</v>
      </c>
      <c r="O3608" s="7" cm="1">
        <f t="array" ref="O3608">_xlfn.XLOOKUP(L3608,'Delivery Distances'!$A$6:$A$20,_xlfn.XLOOKUP('Sales Summary_working sheet'!M3608,'Delivery Distances'!$B$5:$K$5,'Delivery Distances'!$B$6:$K$20))</f>
        <v>14</v>
      </c>
      <c r="P3608" s="7">
        <f t="shared" si="229"/>
        <v>14</v>
      </c>
    </row>
    <row r="3609" spans="1:16" ht="15.75" customHeight="1" x14ac:dyDescent="0.15">
      <c r="A3609" s="13">
        <v>44002</v>
      </c>
      <c r="B3609" s="19" t="s">
        <v>5362</v>
      </c>
      <c r="C3609" s="7" t="s">
        <v>3926</v>
      </c>
      <c r="D3609" s="14">
        <v>13</v>
      </c>
      <c r="E3609" s="14" t="str">
        <f>_xlfn.XLOOKUP(D3609,'Meal Info'!$A$4:$A$19,'Meal Info'!$B$4:$B$19)</f>
        <v>Breakfast</v>
      </c>
      <c r="F3609" s="14" t="str">
        <f>_xlfn.XLOOKUP(D3609,'Meal Info'!$A$4:$A$19,'Meal Info'!$C$4:$C$19)</f>
        <v>Pete</v>
      </c>
      <c r="G3609" s="7">
        <v>64.150000000000006</v>
      </c>
      <c r="H3609" s="7">
        <f t="shared" si="226"/>
        <v>6.4150000000000009</v>
      </c>
      <c r="I3609" s="7">
        <f t="shared" si="227"/>
        <v>70.565000000000012</v>
      </c>
      <c r="J3609" s="7">
        <v>0.25</v>
      </c>
      <c r="K3609" s="7">
        <f t="shared" si="228"/>
        <v>16.037500000000001</v>
      </c>
      <c r="L3609" s="7" t="s">
        <v>5081</v>
      </c>
      <c r="M3609" s="7">
        <v>2</v>
      </c>
      <c r="N3609" s="7">
        <f>INDEX('Delivery Distances'!$B$6:$K$20,MATCH('Sales Summary_working sheet'!L3609,'Delivery Distances'!$A$6:$A$20,0),MATCH('Sales Summary_working sheet'!M3609,'Delivery Distances'!$B$5:$K$5,0))</f>
        <v>3</v>
      </c>
      <c r="O3609" s="7" cm="1">
        <f t="array" ref="O3609">_xlfn.XLOOKUP(L3609,'Delivery Distances'!$A$6:$A$20,_xlfn.XLOOKUP('Sales Summary_working sheet'!M3609,'Delivery Distances'!$B$5:$K$5,'Delivery Distances'!$B$6:$K$20))</f>
        <v>3</v>
      </c>
      <c r="P3609" s="7">
        <f t="shared" si="229"/>
        <v>7</v>
      </c>
    </row>
    <row r="3610" spans="1:16" ht="15.75" customHeight="1" x14ac:dyDescent="0.15">
      <c r="A3610" s="13">
        <v>44002</v>
      </c>
      <c r="B3610" s="19" t="s">
        <v>5362</v>
      </c>
      <c r="C3610" s="7" t="s">
        <v>4722</v>
      </c>
      <c r="D3610" s="14">
        <v>14</v>
      </c>
      <c r="E3610" s="14" t="str">
        <f>_xlfn.XLOOKUP(D3610,'Meal Info'!$A$4:$A$19,'Meal Info'!$B$4:$B$19)</f>
        <v>Red meat</v>
      </c>
      <c r="F3610" s="14" t="str">
        <f>_xlfn.XLOOKUP(D3610,'Meal Info'!$A$4:$A$19,'Meal Info'!$C$4:$C$19)</f>
        <v>Pete</v>
      </c>
      <c r="G3610" s="7">
        <v>65.010000000000005</v>
      </c>
      <c r="H3610" s="7">
        <f t="shared" si="226"/>
        <v>6.5010000000000012</v>
      </c>
      <c r="I3610" s="7">
        <f t="shared" si="227"/>
        <v>71.51100000000001</v>
      </c>
      <c r="J3610" s="7">
        <v>0.14000000000000001</v>
      </c>
      <c r="K3610" s="7">
        <f t="shared" si="228"/>
        <v>9.1014000000000017</v>
      </c>
      <c r="L3610" s="7" t="s">
        <v>5083</v>
      </c>
      <c r="M3610" s="7">
        <v>7</v>
      </c>
      <c r="N3610" s="7">
        <f>INDEX('Delivery Distances'!$B$6:$K$20,MATCH('Sales Summary_working sheet'!L3610,'Delivery Distances'!$A$6:$A$20,0),MATCH('Sales Summary_working sheet'!M3610,'Delivery Distances'!$B$5:$K$5,0))</f>
        <v>3</v>
      </c>
      <c r="O3610" s="7" cm="1">
        <f t="array" ref="O3610">_xlfn.XLOOKUP(L3610,'Delivery Distances'!$A$6:$A$20,_xlfn.XLOOKUP('Sales Summary_working sheet'!M3610,'Delivery Distances'!$B$5:$K$5,'Delivery Distances'!$B$6:$K$20))</f>
        <v>3</v>
      </c>
      <c r="P3610" s="7">
        <f t="shared" si="229"/>
        <v>7</v>
      </c>
    </row>
    <row r="3611" spans="1:16" ht="15.75" customHeight="1" x14ac:dyDescent="0.15">
      <c r="A3611" s="13">
        <v>44002</v>
      </c>
      <c r="B3611" s="19" t="s">
        <v>5362</v>
      </c>
      <c r="C3611" s="7" t="s">
        <v>4713</v>
      </c>
      <c r="D3611" s="14">
        <v>13</v>
      </c>
      <c r="E3611" s="14" t="str">
        <f>_xlfn.XLOOKUP(D3611,'Meal Info'!$A$4:$A$19,'Meal Info'!$B$4:$B$19)</f>
        <v>Breakfast</v>
      </c>
      <c r="F3611" s="14" t="str">
        <f>_xlfn.XLOOKUP(D3611,'Meal Info'!$A$4:$A$19,'Meal Info'!$C$4:$C$19)</f>
        <v>Pete</v>
      </c>
      <c r="G3611" s="7">
        <v>87.02</v>
      </c>
      <c r="H3611" s="7">
        <f t="shared" si="226"/>
        <v>8.702</v>
      </c>
      <c r="I3611" s="7">
        <f t="shared" si="227"/>
        <v>95.721999999999994</v>
      </c>
      <c r="J3611" s="7">
        <v>0.11</v>
      </c>
      <c r="K3611" s="7">
        <f t="shared" si="228"/>
        <v>9.5722000000000005</v>
      </c>
      <c r="L3611" s="7" t="s">
        <v>5076</v>
      </c>
      <c r="M3611" s="7">
        <v>3</v>
      </c>
      <c r="N3611" s="7">
        <f>INDEX('Delivery Distances'!$B$6:$K$20,MATCH('Sales Summary_working sheet'!L3611,'Delivery Distances'!$A$6:$A$20,0),MATCH('Sales Summary_working sheet'!M3611,'Delivery Distances'!$B$5:$K$5,0))</f>
        <v>11</v>
      </c>
      <c r="O3611" s="7" cm="1">
        <f t="array" ref="O3611">_xlfn.XLOOKUP(L3611,'Delivery Distances'!$A$6:$A$20,_xlfn.XLOOKUP('Sales Summary_working sheet'!M3611,'Delivery Distances'!$B$5:$K$5,'Delivery Distances'!$B$6:$K$20))</f>
        <v>11</v>
      </c>
      <c r="P3611" s="7">
        <f t="shared" si="229"/>
        <v>12.5</v>
      </c>
    </row>
    <row r="3612" spans="1:16" ht="15.75" customHeight="1" x14ac:dyDescent="0.15">
      <c r="A3612" s="13">
        <v>44002</v>
      </c>
      <c r="B3612" s="19" t="s">
        <v>5362</v>
      </c>
      <c r="C3612" s="7" t="s">
        <v>1313</v>
      </c>
      <c r="D3612" s="14">
        <v>13</v>
      </c>
      <c r="E3612" s="14" t="str">
        <f>_xlfn.XLOOKUP(D3612,'Meal Info'!$A$4:$A$19,'Meal Info'!$B$4:$B$19)</f>
        <v>Breakfast</v>
      </c>
      <c r="F3612" s="14" t="str">
        <f>_xlfn.XLOOKUP(D3612,'Meal Info'!$A$4:$A$19,'Meal Info'!$C$4:$C$19)</f>
        <v>Pete</v>
      </c>
      <c r="G3612" s="7">
        <v>25.24</v>
      </c>
      <c r="H3612" s="7">
        <f t="shared" ref="H3612:H3675" si="230">G3612*10%</f>
        <v>2.524</v>
      </c>
      <c r="I3612" s="7">
        <f t="shared" ref="I3612:I3675" si="231">G3612+H3612</f>
        <v>27.763999999999999</v>
      </c>
      <c r="J3612" s="7">
        <v>0.35</v>
      </c>
      <c r="K3612" s="7">
        <f t="shared" si="228"/>
        <v>8.8339999999999996</v>
      </c>
      <c r="L3612" s="7" t="s">
        <v>31</v>
      </c>
      <c r="M3612" s="7">
        <v>3</v>
      </c>
      <c r="N3612" s="7">
        <f>INDEX('Delivery Distances'!$B$6:$K$20,MATCH('Sales Summary_working sheet'!L3612,'Delivery Distances'!$A$6:$A$20,0),MATCH('Sales Summary_working sheet'!M3612,'Delivery Distances'!$B$5:$K$5,0))</f>
        <v>9</v>
      </c>
      <c r="O3612" s="7" cm="1">
        <f t="array" ref="O3612">_xlfn.XLOOKUP(L3612,'Delivery Distances'!$A$6:$A$20,_xlfn.XLOOKUP('Sales Summary_working sheet'!M3612,'Delivery Distances'!$B$5:$K$5,'Delivery Distances'!$B$6:$K$20))</f>
        <v>9</v>
      </c>
      <c r="P3612" s="7">
        <f t="shared" si="229"/>
        <v>11.5</v>
      </c>
    </row>
    <row r="3613" spans="1:16" ht="15.75" customHeight="1" x14ac:dyDescent="0.15">
      <c r="A3613" s="13">
        <v>44002</v>
      </c>
      <c r="B3613" s="19" t="s">
        <v>5362</v>
      </c>
      <c r="C3613" s="7" t="s">
        <v>797</v>
      </c>
      <c r="D3613" s="14">
        <v>1</v>
      </c>
      <c r="E3613" s="14" t="str">
        <f>_xlfn.XLOOKUP(D3613,'Meal Info'!$A$4:$A$19,'Meal Info'!$B$4:$B$19)</f>
        <v>Salad</v>
      </c>
      <c r="F3613" s="14" t="str">
        <f>_xlfn.XLOOKUP(D3613,'Meal Info'!$A$4:$A$19,'Meal Info'!$C$4:$C$19)</f>
        <v>Pete</v>
      </c>
      <c r="G3613" s="7">
        <v>83.74</v>
      </c>
      <c r="H3613" s="7">
        <f t="shared" si="230"/>
        <v>8.3740000000000006</v>
      </c>
      <c r="I3613" s="7">
        <f t="shared" si="231"/>
        <v>92.11399999999999</v>
      </c>
      <c r="J3613" s="7">
        <v>0.14000000000000001</v>
      </c>
      <c r="K3613" s="7">
        <f t="shared" si="228"/>
        <v>11.723600000000001</v>
      </c>
      <c r="L3613" s="7" t="s">
        <v>29</v>
      </c>
      <c r="M3613" s="7">
        <v>1</v>
      </c>
      <c r="N3613" s="7">
        <f>INDEX('Delivery Distances'!$B$6:$K$20,MATCH('Sales Summary_working sheet'!L3613,'Delivery Distances'!$A$6:$A$20,0),MATCH('Sales Summary_working sheet'!M3613,'Delivery Distances'!$B$5:$K$5,0))</f>
        <v>6</v>
      </c>
      <c r="O3613" s="7" cm="1">
        <f t="array" ref="O3613">_xlfn.XLOOKUP(L3613,'Delivery Distances'!$A$6:$A$20,_xlfn.XLOOKUP('Sales Summary_working sheet'!M3613,'Delivery Distances'!$B$5:$K$5,'Delivery Distances'!$B$6:$K$20))</f>
        <v>6</v>
      </c>
      <c r="P3613" s="7">
        <f t="shared" si="229"/>
        <v>10</v>
      </c>
    </row>
    <row r="3614" spans="1:16" ht="15.75" customHeight="1" x14ac:dyDescent="0.15">
      <c r="A3614" s="13">
        <v>44002</v>
      </c>
      <c r="B3614" s="19" t="s">
        <v>5362</v>
      </c>
      <c r="C3614" s="7" t="s">
        <v>2013</v>
      </c>
      <c r="D3614" s="14">
        <v>1</v>
      </c>
      <c r="E3614" s="14" t="str">
        <f>_xlfn.XLOOKUP(D3614,'Meal Info'!$A$4:$A$19,'Meal Info'!$B$4:$B$19)</f>
        <v>Salad</v>
      </c>
      <c r="F3614" s="14" t="str">
        <f>_xlfn.XLOOKUP(D3614,'Meal Info'!$A$4:$A$19,'Meal Info'!$C$4:$C$19)</f>
        <v>Pete</v>
      </c>
      <c r="G3614" s="7">
        <v>26.03</v>
      </c>
      <c r="H3614" s="7">
        <f t="shared" si="230"/>
        <v>2.6030000000000002</v>
      </c>
      <c r="I3614" s="7">
        <f t="shared" si="231"/>
        <v>28.633000000000003</v>
      </c>
      <c r="J3614" s="7">
        <v>0.06</v>
      </c>
      <c r="K3614" s="7">
        <f t="shared" si="228"/>
        <v>1.5618000000000001</v>
      </c>
      <c r="L3614" s="7" t="s">
        <v>5079</v>
      </c>
      <c r="M3614" s="7">
        <v>8</v>
      </c>
      <c r="N3614" s="7">
        <f>INDEX('Delivery Distances'!$B$6:$K$20,MATCH('Sales Summary_working sheet'!L3614,'Delivery Distances'!$A$6:$A$20,0),MATCH('Sales Summary_working sheet'!M3614,'Delivery Distances'!$B$5:$K$5,0))</f>
        <v>5</v>
      </c>
      <c r="O3614" s="7" cm="1">
        <f t="array" ref="O3614">_xlfn.XLOOKUP(L3614,'Delivery Distances'!$A$6:$A$20,_xlfn.XLOOKUP('Sales Summary_working sheet'!M3614,'Delivery Distances'!$B$5:$K$5,'Delivery Distances'!$B$6:$K$20))</f>
        <v>5</v>
      </c>
      <c r="P3614" s="7">
        <f t="shared" si="229"/>
        <v>9</v>
      </c>
    </row>
    <row r="3615" spans="1:16" ht="15.75" customHeight="1" x14ac:dyDescent="0.15">
      <c r="A3615" s="13">
        <v>44002</v>
      </c>
      <c r="B3615" s="19" t="s">
        <v>5362</v>
      </c>
      <c r="C3615" s="7" t="s">
        <v>3518</v>
      </c>
      <c r="D3615" s="14">
        <v>14</v>
      </c>
      <c r="E3615" s="14" t="str">
        <f>_xlfn.XLOOKUP(D3615,'Meal Info'!$A$4:$A$19,'Meal Info'!$B$4:$B$19)</f>
        <v>Red meat</v>
      </c>
      <c r="F3615" s="14" t="str">
        <f>_xlfn.XLOOKUP(D3615,'Meal Info'!$A$4:$A$19,'Meal Info'!$C$4:$C$19)</f>
        <v>Pete</v>
      </c>
      <c r="G3615" s="7">
        <v>81.12</v>
      </c>
      <c r="H3615" s="7">
        <f t="shared" si="230"/>
        <v>8.1120000000000001</v>
      </c>
      <c r="I3615" s="7">
        <f t="shared" si="231"/>
        <v>89.231999999999999</v>
      </c>
      <c r="J3615" s="7">
        <v>0.37</v>
      </c>
      <c r="K3615" s="7">
        <f t="shared" si="228"/>
        <v>30.014400000000002</v>
      </c>
      <c r="L3615" s="7" t="s">
        <v>26</v>
      </c>
      <c r="M3615" s="7">
        <v>1</v>
      </c>
      <c r="N3615" s="7">
        <f>INDEX('Delivery Distances'!$B$6:$K$20,MATCH('Sales Summary_working sheet'!L3615,'Delivery Distances'!$A$6:$A$20,0),MATCH('Sales Summary_working sheet'!M3615,'Delivery Distances'!$B$5:$K$5,0))</f>
        <v>2</v>
      </c>
      <c r="O3615" s="7" cm="1">
        <f t="array" ref="O3615">_xlfn.XLOOKUP(L3615,'Delivery Distances'!$A$6:$A$20,_xlfn.XLOOKUP('Sales Summary_working sheet'!M3615,'Delivery Distances'!$B$5:$K$5,'Delivery Distances'!$B$6:$K$20))</f>
        <v>2</v>
      </c>
      <c r="P3615" s="7">
        <f t="shared" si="229"/>
        <v>6</v>
      </c>
    </row>
    <row r="3616" spans="1:16" ht="15.75" customHeight="1" x14ac:dyDescent="0.15">
      <c r="A3616" s="13">
        <v>44002</v>
      </c>
      <c r="B3616" s="19" t="s">
        <v>5362</v>
      </c>
      <c r="C3616" s="7" t="s">
        <v>3348</v>
      </c>
      <c r="D3616" s="14">
        <v>13</v>
      </c>
      <c r="E3616" s="14" t="str">
        <f>_xlfn.XLOOKUP(D3616,'Meal Info'!$A$4:$A$19,'Meal Info'!$B$4:$B$19)</f>
        <v>Breakfast</v>
      </c>
      <c r="F3616" s="14" t="str">
        <f>_xlfn.XLOOKUP(D3616,'Meal Info'!$A$4:$A$19,'Meal Info'!$C$4:$C$19)</f>
        <v>Pete</v>
      </c>
      <c r="G3616" s="7">
        <v>35.14</v>
      </c>
      <c r="H3616" s="7">
        <f t="shared" si="230"/>
        <v>3.5140000000000002</v>
      </c>
      <c r="I3616" s="7">
        <f t="shared" si="231"/>
        <v>38.654000000000003</v>
      </c>
      <c r="J3616" s="7">
        <v>0.09</v>
      </c>
      <c r="K3616" s="7">
        <f t="shared" si="228"/>
        <v>3.1625999999999999</v>
      </c>
      <c r="L3616" s="7" t="s">
        <v>26</v>
      </c>
      <c r="M3616" s="7">
        <v>3</v>
      </c>
      <c r="N3616" s="7">
        <f>INDEX('Delivery Distances'!$B$6:$K$20,MATCH('Sales Summary_working sheet'!L3616,'Delivery Distances'!$A$6:$A$20,0),MATCH('Sales Summary_working sheet'!M3616,'Delivery Distances'!$B$5:$K$5,0))</f>
        <v>12</v>
      </c>
      <c r="O3616" s="7" cm="1">
        <f t="array" ref="O3616">_xlfn.XLOOKUP(L3616,'Delivery Distances'!$A$6:$A$20,_xlfn.XLOOKUP('Sales Summary_working sheet'!M3616,'Delivery Distances'!$B$5:$K$5,'Delivery Distances'!$B$6:$K$20))</f>
        <v>12</v>
      </c>
      <c r="P3616" s="7">
        <f t="shared" si="229"/>
        <v>13</v>
      </c>
    </row>
    <row r="3617" spans="1:16" ht="15.75" customHeight="1" x14ac:dyDescent="0.15">
      <c r="A3617" s="13">
        <v>44002</v>
      </c>
      <c r="B3617" s="19" t="s">
        <v>5362</v>
      </c>
      <c r="C3617" s="7" t="s">
        <v>3676</v>
      </c>
      <c r="D3617" s="14">
        <v>13</v>
      </c>
      <c r="E3617" s="14" t="str">
        <f>_xlfn.XLOOKUP(D3617,'Meal Info'!$A$4:$A$19,'Meal Info'!$B$4:$B$19)</f>
        <v>Breakfast</v>
      </c>
      <c r="F3617" s="14" t="str">
        <f>_xlfn.XLOOKUP(D3617,'Meal Info'!$A$4:$A$19,'Meal Info'!$C$4:$C$19)</f>
        <v>Pete</v>
      </c>
      <c r="G3617" s="7">
        <v>65.489999999999995</v>
      </c>
      <c r="H3617" s="7">
        <f t="shared" si="230"/>
        <v>6.5489999999999995</v>
      </c>
      <c r="I3617" s="7">
        <f t="shared" si="231"/>
        <v>72.038999999999987</v>
      </c>
      <c r="J3617" s="7">
        <v>0.39</v>
      </c>
      <c r="K3617" s="7">
        <f t="shared" si="228"/>
        <v>25.5411</v>
      </c>
      <c r="L3617" s="7" t="s">
        <v>5076</v>
      </c>
      <c r="M3617" s="7">
        <v>10</v>
      </c>
      <c r="N3617" s="7">
        <f>INDEX('Delivery Distances'!$B$6:$K$20,MATCH('Sales Summary_working sheet'!L3617,'Delivery Distances'!$A$6:$A$20,0),MATCH('Sales Summary_working sheet'!M3617,'Delivery Distances'!$B$5:$K$5,0))</f>
        <v>3</v>
      </c>
      <c r="O3617" s="7" cm="1">
        <f t="array" ref="O3617">_xlfn.XLOOKUP(L3617,'Delivery Distances'!$A$6:$A$20,_xlfn.XLOOKUP('Sales Summary_working sheet'!M3617,'Delivery Distances'!$B$5:$K$5,'Delivery Distances'!$B$6:$K$20))</f>
        <v>3</v>
      </c>
      <c r="P3617" s="7">
        <f t="shared" si="229"/>
        <v>7</v>
      </c>
    </row>
    <row r="3618" spans="1:16" ht="15.75" customHeight="1" x14ac:dyDescent="0.15">
      <c r="A3618" s="13">
        <v>44002</v>
      </c>
      <c r="B3618" s="19" t="s">
        <v>5362</v>
      </c>
      <c r="C3618" s="7" t="s">
        <v>3116</v>
      </c>
      <c r="D3618" s="14">
        <v>14</v>
      </c>
      <c r="E3618" s="14" t="str">
        <f>_xlfn.XLOOKUP(D3618,'Meal Info'!$A$4:$A$19,'Meal Info'!$B$4:$B$19)</f>
        <v>Red meat</v>
      </c>
      <c r="F3618" s="14" t="str">
        <f>_xlfn.XLOOKUP(D3618,'Meal Info'!$A$4:$A$19,'Meal Info'!$C$4:$C$19)</f>
        <v>Pete</v>
      </c>
      <c r="G3618" s="7">
        <v>61</v>
      </c>
      <c r="H3618" s="7">
        <f t="shared" si="230"/>
        <v>6.1000000000000005</v>
      </c>
      <c r="I3618" s="7">
        <f t="shared" si="231"/>
        <v>67.099999999999994</v>
      </c>
      <c r="J3618" s="7">
        <v>0.22</v>
      </c>
      <c r="K3618" s="7">
        <f t="shared" si="228"/>
        <v>13.42</v>
      </c>
      <c r="L3618" s="7" t="s">
        <v>5080</v>
      </c>
      <c r="M3618" s="7">
        <v>4</v>
      </c>
      <c r="N3618" s="7">
        <f>INDEX('Delivery Distances'!$B$6:$K$20,MATCH('Sales Summary_working sheet'!L3618,'Delivery Distances'!$A$6:$A$20,0),MATCH('Sales Summary_working sheet'!M3618,'Delivery Distances'!$B$5:$K$5,0))</f>
        <v>5</v>
      </c>
      <c r="O3618" s="7" cm="1">
        <f t="array" ref="O3618">_xlfn.XLOOKUP(L3618,'Delivery Distances'!$A$6:$A$20,_xlfn.XLOOKUP('Sales Summary_working sheet'!M3618,'Delivery Distances'!$B$5:$K$5,'Delivery Distances'!$B$6:$K$20))</f>
        <v>5</v>
      </c>
      <c r="P3618" s="7">
        <f t="shared" si="229"/>
        <v>9</v>
      </c>
    </row>
    <row r="3619" spans="1:16" ht="15.75" customHeight="1" x14ac:dyDescent="0.15">
      <c r="A3619" s="13">
        <v>44003</v>
      </c>
      <c r="B3619" s="19" t="s">
        <v>5354</v>
      </c>
      <c r="C3619" s="7" t="s">
        <v>4401</v>
      </c>
      <c r="D3619" s="14">
        <v>13</v>
      </c>
      <c r="E3619" s="14" t="str">
        <f>_xlfn.XLOOKUP(D3619,'Meal Info'!$A$4:$A$19,'Meal Info'!$B$4:$B$19)</f>
        <v>Breakfast</v>
      </c>
      <c r="F3619" s="14" t="str">
        <f>_xlfn.XLOOKUP(D3619,'Meal Info'!$A$4:$A$19,'Meal Info'!$C$4:$C$19)</f>
        <v>Pete</v>
      </c>
      <c r="G3619" s="7">
        <v>66.02</v>
      </c>
      <c r="H3619" s="7">
        <f t="shared" si="230"/>
        <v>6.6020000000000003</v>
      </c>
      <c r="I3619" s="7">
        <f t="shared" si="231"/>
        <v>72.622</v>
      </c>
      <c r="J3619" s="7">
        <v>0.02</v>
      </c>
      <c r="K3619" s="7">
        <f t="shared" si="228"/>
        <v>1.3204</v>
      </c>
      <c r="L3619" s="7" t="s">
        <v>29</v>
      </c>
      <c r="M3619" s="7">
        <v>2</v>
      </c>
      <c r="N3619" s="7">
        <f>INDEX('Delivery Distances'!$B$6:$K$20,MATCH('Sales Summary_working sheet'!L3619,'Delivery Distances'!$A$6:$A$20,0),MATCH('Sales Summary_working sheet'!M3619,'Delivery Distances'!$B$5:$K$5,0))</f>
        <v>18</v>
      </c>
      <c r="O3619" s="7" cm="1">
        <f t="array" ref="O3619">_xlfn.XLOOKUP(L3619,'Delivery Distances'!$A$6:$A$20,_xlfn.XLOOKUP('Sales Summary_working sheet'!M3619,'Delivery Distances'!$B$5:$K$5,'Delivery Distances'!$B$6:$K$20))</f>
        <v>18</v>
      </c>
      <c r="P3619" s="7">
        <f t="shared" si="229"/>
        <v>16</v>
      </c>
    </row>
    <row r="3620" spans="1:16" ht="15.75" customHeight="1" x14ac:dyDescent="0.15">
      <c r="A3620" s="13">
        <v>44003</v>
      </c>
      <c r="B3620" s="19" t="s">
        <v>5354</v>
      </c>
      <c r="C3620" s="7" t="s">
        <v>4551</v>
      </c>
      <c r="D3620" s="14">
        <v>13</v>
      </c>
      <c r="E3620" s="14" t="str">
        <f>_xlfn.XLOOKUP(D3620,'Meal Info'!$A$4:$A$19,'Meal Info'!$B$4:$B$19)</f>
        <v>Breakfast</v>
      </c>
      <c r="F3620" s="14" t="str">
        <f>_xlfn.XLOOKUP(D3620,'Meal Info'!$A$4:$A$19,'Meal Info'!$C$4:$C$19)</f>
        <v>Pete</v>
      </c>
      <c r="G3620" s="7">
        <v>25.3</v>
      </c>
      <c r="H3620" s="7">
        <f t="shared" si="230"/>
        <v>2.5300000000000002</v>
      </c>
      <c r="I3620" s="7">
        <f t="shared" si="231"/>
        <v>27.830000000000002</v>
      </c>
      <c r="J3620" s="7">
        <v>0.04</v>
      </c>
      <c r="K3620" s="7">
        <f t="shared" si="228"/>
        <v>1.012</v>
      </c>
      <c r="L3620" s="7" t="s">
        <v>5075</v>
      </c>
      <c r="M3620" s="7">
        <v>9</v>
      </c>
      <c r="N3620" s="7">
        <f>INDEX('Delivery Distances'!$B$6:$K$20,MATCH('Sales Summary_working sheet'!L3620,'Delivery Distances'!$A$6:$A$20,0),MATCH('Sales Summary_working sheet'!M3620,'Delivery Distances'!$B$5:$K$5,0))</f>
        <v>9</v>
      </c>
      <c r="O3620" s="7" cm="1">
        <f t="array" ref="O3620">_xlfn.XLOOKUP(L3620,'Delivery Distances'!$A$6:$A$20,_xlfn.XLOOKUP('Sales Summary_working sheet'!M3620,'Delivery Distances'!$B$5:$K$5,'Delivery Distances'!$B$6:$K$20))</f>
        <v>9</v>
      </c>
      <c r="P3620" s="7">
        <f t="shared" si="229"/>
        <v>11.5</v>
      </c>
    </row>
    <row r="3621" spans="1:16" ht="15.75" customHeight="1" x14ac:dyDescent="0.15">
      <c r="A3621" s="13">
        <v>44003</v>
      </c>
      <c r="B3621" s="19" t="s">
        <v>5354</v>
      </c>
      <c r="C3621" s="7" t="s">
        <v>2624</v>
      </c>
      <c r="D3621" s="14">
        <v>3</v>
      </c>
      <c r="E3621" s="14" t="str">
        <f>_xlfn.XLOOKUP(D3621,'Meal Info'!$A$4:$A$19,'Meal Info'!$B$4:$B$19)</f>
        <v>Fruits</v>
      </c>
      <c r="F3621" s="14" t="str">
        <f>_xlfn.XLOOKUP(D3621,'Meal Info'!$A$4:$A$19,'Meal Info'!$C$4:$C$19)</f>
        <v>Pete</v>
      </c>
      <c r="G3621" s="7">
        <v>41.17</v>
      </c>
      <c r="H3621" s="7">
        <f t="shared" si="230"/>
        <v>4.117</v>
      </c>
      <c r="I3621" s="7">
        <f t="shared" si="231"/>
        <v>45.286999999999999</v>
      </c>
      <c r="J3621" s="7">
        <v>0.04</v>
      </c>
      <c r="K3621" s="7">
        <f t="shared" si="228"/>
        <v>1.6468</v>
      </c>
      <c r="L3621" s="7" t="s">
        <v>29</v>
      </c>
      <c r="M3621" s="7">
        <v>7</v>
      </c>
      <c r="N3621" s="7">
        <f>INDEX('Delivery Distances'!$B$6:$K$20,MATCH('Sales Summary_working sheet'!L3621,'Delivery Distances'!$A$6:$A$20,0),MATCH('Sales Summary_working sheet'!M3621,'Delivery Distances'!$B$5:$K$5,0))</f>
        <v>5</v>
      </c>
      <c r="O3621" s="7" cm="1">
        <f t="array" ref="O3621">_xlfn.XLOOKUP(L3621,'Delivery Distances'!$A$6:$A$20,_xlfn.XLOOKUP('Sales Summary_working sheet'!M3621,'Delivery Distances'!$B$5:$K$5,'Delivery Distances'!$B$6:$K$20))</f>
        <v>5</v>
      </c>
      <c r="P3621" s="7">
        <f t="shared" si="229"/>
        <v>9</v>
      </c>
    </row>
    <row r="3622" spans="1:16" ht="15.75" customHeight="1" x14ac:dyDescent="0.15">
      <c r="A3622" s="13">
        <v>44003</v>
      </c>
      <c r="B3622" s="19" t="s">
        <v>5354</v>
      </c>
      <c r="C3622" s="7" t="s">
        <v>1562</v>
      </c>
      <c r="D3622" s="14">
        <v>13</v>
      </c>
      <c r="E3622" s="14" t="str">
        <f>_xlfn.XLOOKUP(D3622,'Meal Info'!$A$4:$A$19,'Meal Info'!$B$4:$B$19)</f>
        <v>Breakfast</v>
      </c>
      <c r="F3622" s="14" t="str">
        <f>_xlfn.XLOOKUP(D3622,'Meal Info'!$A$4:$A$19,'Meal Info'!$C$4:$C$19)</f>
        <v>Pete</v>
      </c>
      <c r="G3622" s="7">
        <v>61.65</v>
      </c>
      <c r="H3622" s="7">
        <f t="shared" si="230"/>
        <v>6.165</v>
      </c>
      <c r="I3622" s="7">
        <f t="shared" si="231"/>
        <v>67.814999999999998</v>
      </c>
      <c r="J3622" s="7">
        <v>0.09</v>
      </c>
      <c r="K3622" s="7">
        <f t="shared" si="228"/>
        <v>5.5484999999999998</v>
      </c>
      <c r="L3622" s="7" t="s">
        <v>5079</v>
      </c>
      <c r="M3622" s="7">
        <v>9</v>
      </c>
      <c r="N3622" s="7">
        <f>INDEX('Delivery Distances'!$B$6:$K$20,MATCH('Sales Summary_working sheet'!L3622,'Delivery Distances'!$A$6:$A$20,0),MATCH('Sales Summary_working sheet'!M3622,'Delivery Distances'!$B$5:$K$5,0))</f>
        <v>4</v>
      </c>
      <c r="O3622" s="7" cm="1">
        <f t="array" ref="O3622">_xlfn.XLOOKUP(L3622,'Delivery Distances'!$A$6:$A$20,_xlfn.XLOOKUP('Sales Summary_working sheet'!M3622,'Delivery Distances'!$B$5:$K$5,'Delivery Distances'!$B$6:$K$20))</f>
        <v>4</v>
      </c>
      <c r="P3622" s="7">
        <f t="shared" si="229"/>
        <v>8</v>
      </c>
    </row>
    <row r="3623" spans="1:16" ht="15.75" customHeight="1" x14ac:dyDescent="0.15">
      <c r="A3623" s="13">
        <v>44003</v>
      </c>
      <c r="B3623" s="19" t="s">
        <v>5354</v>
      </c>
      <c r="C3623" s="7" t="s">
        <v>2122</v>
      </c>
      <c r="D3623" s="14">
        <v>14</v>
      </c>
      <c r="E3623" s="14" t="str">
        <f>_xlfn.XLOOKUP(D3623,'Meal Info'!$A$4:$A$19,'Meal Info'!$B$4:$B$19)</f>
        <v>Red meat</v>
      </c>
      <c r="F3623" s="14" t="str">
        <f>_xlfn.XLOOKUP(D3623,'Meal Info'!$A$4:$A$19,'Meal Info'!$C$4:$C$19)</f>
        <v>Pete</v>
      </c>
      <c r="G3623" s="7">
        <v>97.04</v>
      </c>
      <c r="H3623" s="7">
        <f t="shared" si="230"/>
        <v>9.7040000000000006</v>
      </c>
      <c r="I3623" s="7">
        <f t="shared" si="231"/>
        <v>106.744</v>
      </c>
      <c r="J3623" s="7">
        <v>0.23</v>
      </c>
      <c r="K3623" s="7">
        <f t="shared" si="228"/>
        <v>22.319200000000002</v>
      </c>
      <c r="L3623" s="7" t="s">
        <v>29</v>
      </c>
      <c r="M3623" s="7">
        <v>3</v>
      </c>
      <c r="N3623" s="7">
        <f>INDEX('Delivery Distances'!$B$6:$K$20,MATCH('Sales Summary_working sheet'!L3623,'Delivery Distances'!$A$6:$A$20,0),MATCH('Sales Summary_working sheet'!M3623,'Delivery Distances'!$B$5:$K$5,0))</f>
        <v>9</v>
      </c>
      <c r="O3623" s="7" cm="1">
        <f t="array" ref="O3623">_xlfn.XLOOKUP(L3623,'Delivery Distances'!$A$6:$A$20,_xlfn.XLOOKUP('Sales Summary_working sheet'!M3623,'Delivery Distances'!$B$5:$K$5,'Delivery Distances'!$B$6:$K$20))</f>
        <v>9</v>
      </c>
      <c r="P3623" s="7">
        <f t="shared" si="229"/>
        <v>11.5</v>
      </c>
    </row>
    <row r="3624" spans="1:16" ht="15.75" customHeight="1" x14ac:dyDescent="0.15">
      <c r="A3624" s="13">
        <v>44003</v>
      </c>
      <c r="B3624" s="19" t="s">
        <v>5354</v>
      </c>
      <c r="C3624" s="7" t="s">
        <v>2525</v>
      </c>
      <c r="D3624" s="14">
        <v>1</v>
      </c>
      <c r="E3624" s="14" t="str">
        <f>_xlfn.XLOOKUP(D3624,'Meal Info'!$A$4:$A$19,'Meal Info'!$B$4:$B$19)</f>
        <v>Salad</v>
      </c>
      <c r="F3624" s="14" t="str">
        <f>_xlfn.XLOOKUP(D3624,'Meal Info'!$A$4:$A$19,'Meal Info'!$C$4:$C$19)</f>
        <v>Pete</v>
      </c>
      <c r="G3624" s="7">
        <v>69.91</v>
      </c>
      <c r="H3624" s="7">
        <f t="shared" si="230"/>
        <v>6.9909999999999997</v>
      </c>
      <c r="I3624" s="7">
        <f t="shared" si="231"/>
        <v>76.900999999999996</v>
      </c>
      <c r="J3624" s="7">
        <v>0.11</v>
      </c>
      <c r="K3624" s="7">
        <f t="shared" si="228"/>
        <v>7.6900999999999993</v>
      </c>
      <c r="L3624" s="7" t="s">
        <v>5079</v>
      </c>
      <c r="M3624" s="7">
        <v>4</v>
      </c>
      <c r="N3624" s="7">
        <f>INDEX('Delivery Distances'!$B$6:$K$20,MATCH('Sales Summary_working sheet'!L3624,'Delivery Distances'!$A$6:$A$20,0),MATCH('Sales Summary_working sheet'!M3624,'Delivery Distances'!$B$5:$K$5,0))</f>
        <v>4</v>
      </c>
      <c r="O3624" s="7" cm="1">
        <f t="array" ref="O3624">_xlfn.XLOOKUP(L3624,'Delivery Distances'!$A$6:$A$20,_xlfn.XLOOKUP('Sales Summary_working sheet'!M3624,'Delivery Distances'!$B$5:$K$5,'Delivery Distances'!$B$6:$K$20))</f>
        <v>4</v>
      </c>
      <c r="P3624" s="7">
        <f t="shared" si="229"/>
        <v>8</v>
      </c>
    </row>
    <row r="3625" spans="1:16" ht="15.75" customHeight="1" x14ac:dyDescent="0.15">
      <c r="A3625" s="13">
        <v>44003</v>
      </c>
      <c r="B3625" s="19" t="s">
        <v>5354</v>
      </c>
      <c r="C3625" s="7" t="s">
        <v>3613</v>
      </c>
      <c r="D3625" s="14">
        <v>13</v>
      </c>
      <c r="E3625" s="14" t="str">
        <f>_xlfn.XLOOKUP(D3625,'Meal Info'!$A$4:$A$19,'Meal Info'!$B$4:$B$19)</f>
        <v>Breakfast</v>
      </c>
      <c r="F3625" s="14" t="str">
        <f>_xlfn.XLOOKUP(D3625,'Meal Info'!$A$4:$A$19,'Meal Info'!$C$4:$C$19)</f>
        <v>Pete</v>
      </c>
      <c r="G3625" s="7">
        <v>99.69</v>
      </c>
      <c r="H3625" s="7">
        <f t="shared" si="230"/>
        <v>9.9690000000000012</v>
      </c>
      <c r="I3625" s="7">
        <f t="shared" si="231"/>
        <v>109.65899999999999</v>
      </c>
      <c r="J3625" s="7">
        <v>0.02</v>
      </c>
      <c r="K3625" s="7">
        <f t="shared" si="228"/>
        <v>1.9938</v>
      </c>
      <c r="L3625" s="7" t="s">
        <v>27</v>
      </c>
      <c r="M3625" s="7">
        <v>10</v>
      </c>
      <c r="N3625" s="7">
        <f>INDEX('Delivery Distances'!$B$6:$K$20,MATCH('Sales Summary_working sheet'!L3625,'Delivery Distances'!$A$6:$A$20,0),MATCH('Sales Summary_working sheet'!M3625,'Delivery Distances'!$B$5:$K$5,0))</f>
        <v>18</v>
      </c>
      <c r="O3625" s="7" cm="1">
        <f t="array" ref="O3625">_xlfn.XLOOKUP(L3625,'Delivery Distances'!$A$6:$A$20,_xlfn.XLOOKUP('Sales Summary_working sheet'!M3625,'Delivery Distances'!$B$5:$K$5,'Delivery Distances'!$B$6:$K$20))</f>
        <v>18</v>
      </c>
      <c r="P3625" s="7">
        <f t="shared" si="229"/>
        <v>16</v>
      </c>
    </row>
    <row r="3626" spans="1:16" ht="15.75" customHeight="1" x14ac:dyDescent="0.15">
      <c r="A3626" s="13">
        <v>44003</v>
      </c>
      <c r="B3626" s="19" t="s">
        <v>5354</v>
      </c>
      <c r="C3626" s="7" t="s">
        <v>1567</v>
      </c>
      <c r="D3626" s="14">
        <v>13</v>
      </c>
      <c r="E3626" s="14" t="str">
        <f>_xlfn.XLOOKUP(D3626,'Meal Info'!$A$4:$A$19,'Meal Info'!$B$4:$B$19)</f>
        <v>Breakfast</v>
      </c>
      <c r="F3626" s="14" t="str">
        <f>_xlfn.XLOOKUP(D3626,'Meal Info'!$A$4:$A$19,'Meal Info'!$C$4:$C$19)</f>
        <v>Pete</v>
      </c>
      <c r="G3626" s="7">
        <v>77.75</v>
      </c>
      <c r="H3626" s="7">
        <f t="shared" si="230"/>
        <v>7.7750000000000004</v>
      </c>
      <c r="I3626" s="7">
        <f t="shared" si="231"/>
        <v>85.525000000000006</v>
      </c>
      <c r="J3626" s="7">
        <v>0.22</v>
      </c>
      <c r="K3626" s="7">
        <f t="shared" si="228"/>
        <v>17.105</v>
      </c>
      <c r="L3626" s="7" t="s">
        <v>27</v>
      </c>
      <c r="M3626" s="7">
        <v>1</v>
      </c>
      <c r="N3626" s="7">
        <f>INDEX('Delivery Distances'!$B$6:$K$20,MATCH('Sales Summary_working sheet'!L3626,'Delivery Distances'!$A$6:$A$20,0),MATCH('Sales Summary_working sheet'!M3626,'Delivery Distances'!$B$5:$K$5,0))</f>
        <v>18</v>
      </c>
      <c r="O3626" s="7" cm="1">
        <f t="array" ref="O3626">_xlfn.XLOOKUP(L3626,'Delivery Distances'!$A$6:$A$20,_xlfn.XLOOKUP('Sales Summary_working sheet'!M3626,'Delivery Distances'!$B$5:$K$5,'Delivery Distances'!$B$6:$K$20))</f>
        <v>18</v>
      </c>
      <c r="P3626" s="7">
        <f t="shared" si="229"/>
        <v>16</v>
      </c>
    </row>
    <row r="3627" spans="1:16" ht="15.75" customHeight="1" x14ac:dyDescent="0.15">
      <c r="A3627" s="13">
        <v>44003</v>
      </c>
      <c r="B3627" s="19" t="s">
        <v>5354</v>
      </c>
      <c r="C3627" s="7" t="s">
        <v>1752</v>
      </c>
      <c r="D3627" s="14">
        <v>3</v>
      </c>
      <c r="E3627" s="14" t="str">
        <f>_xlfn.XLOOKUP(D3627,'Meal Info'!$A$4:$A$19,'Meal Info'!$B$4:$B$19)</f>
        <v>Fruits</v>
      </c>
      <c r="F3627" s="14" t="str">
        <f>_xlfn.XLOOKUP(D3627,'Meal Info'!$A$4:$A$19,'Meal Info'!$C$4:$C$19)</f>
        <v>Pete</v>
      </c>
      <c r="G3627" s="7">
        <v>0.94</v>
      </c>
      <c r="H3627" s="7">
        <f t="shared" si="230"/>
        <v>9.4E-2</v>
      </c>
      <c r="I3627" s="7">
        <f t="shared" si="231"/>
        <v>1.034</v>
      </c>
      <c r="J3627" s="7">
        <v>0.34</v>
      </c>
      <c r="K3627" s="7">
        <f t="shared" si="228"/>
        <v>0.3196</v>
      </c>
      <c r="L3627" s="7" t="s">
        <v>5081</v>
      </c>
      <c r="M3627" s="7">
        <v>5</v>
      </c>
      <c r="N3627" s="7">
        <f>INDEX('Delivery Distances'!$B$6:$K$20,MATCH('Sales Summary_working sheet'!L3627,'Delivery Distances'!$A$6:$A$20,0),MATCH('Sales Summary_working sheet'!M3627,'Delivery Distances'!$B$5:$K$5,0))</f>
        <v>3</v>
      </c>
      <c r="O3627" s="7" cm="1">
        <f t="array" ref="O3627">_xlfn.XLOOKUP(L3627,'Delivery Distances'!$A$6:$A$20,_xlfn.XLOOKUP('Sales Summary_working sheet'!M3627,'Delivery Distances'!$B$5:$K$5,'Delivery Distances'!$B$6:$K$20))</f>
        <v>3</v>
      </c>
      <c r="P3627" s="7">
        <f t="shared" si="229"/>
        <v>7</v>
      </c>
    </row>
    <row r="3628" spans="1:16" ht="15.75" customHeight="1" x14ac:dyDescent="0.15">
      <c r="A3628" s="13">
        <v>44003</v>
      </c>
      <c r="B3628" s="19" t="s">
        <v>5354</v>
      </c>
      <c r="C3628" s="7" t="s">
        <v>2115</v>
      </c>
      <c r="D3628" s="14">
        <v>13</v>
      </c>
      <c r="E3628" s="14" t="str">
        <f>_xlfn.XLOOKUP(D3628,'Meal Info'!$A$4:$A$19,'Meal Info'!$B$4:$B$19)</f>
        <v>Breakfast</v>
      </c>
      <c r="F3628" s="14" t="str">
        <f>_xlfn.XLOOKUP(D3628,'Meal Info'!$A$4:$A$19,'Meal Info'!$C$4:$C$19)</f>
        <v>Pete</v>
      </c>
      <c r="G3628" s="7">
        <v>97.44</v>
      </c>
      <c r="H3628" s="7">
        <f t="shared" si="230"/>
        <v>9.7439999999999998</v>
      </c>
      <c r="I3628" s="7">
        <f t="shared" si="231"/>
        <v>107.184</v>
      </c>
      <c r="J3628" s="7">
        <v>0.24</v>
      </c>
      <c r="K3628" s="7">
        <f t="shared" si="228"/>
        <v>23.3856</v>
      </c>
      <c r="L3628" s="7" t="s">
        <v>29</v>
      </c>
      <c r="M3628" s="7">
        <v>8</v>
      </c>
      <c r="N3628" s="7">
        <f>INDEX('Delivery Distances'!$B$6:$K$20,MATCH('Sales Summary_working sheet'!L3628,'Delivery Distances'!$A$6:$A$20,0),MATCH('Sales Summary_working sheet'!M3628,'Delivery Distances'!$B$5:$K$5,0))</f>
        <v>3</v>
      </c>
      <c r="O3628" s="7" cm="1">
        <f t="array" ref="O3628">_xlfn.XLOOKUP(L3628,'Delivery Distances'!$A$6:$A$20,_xlfn.XLOOKUP('Sales Summary_working sheet'!M3628,'Delivery Distances'!$B$5:$K$5,'Delivery Distances'!$B$6:$K$20))</f>
        <v>3</v>
      </c>
      <c r="P3628" s="7">
        <f t="shared" si="229"/>
        <v>7</v>
      </c>
    </row>
    <row r="3629" spans="1:16" ht="15.75" customHeight="1" x14ac:dyDescent="0.15">
      <c r="A3629" s="13">
        <v>44003</v>
      </c>
      <c r="B3629" s="19" t="s">
        <v>5354</v>
      </c>
      <c r="C3629" s="7" t="s">
        <v>4746</v>
      </c>
      <c r="D3629" s="14">
        <v>3</v>
      </c>
      <c r="E3629" s="14" t="str">
        <f>_xlfn.XLOOKUP(D3629,'Meal Info'!$A$4:$A$19,'Meal Info'!$B$4:$B$19)</f>
        <v>Fruits</v>
      </c>
      <c r="F3629" s="14" t="str">
        <f>_xlfn.XLOOKUP(D3629,'Meal Info'!$A$4:$A$19,'Meal Info'!$C$4:$C$19)</f>
        <v>Pete</v>
      </c>
      <c r="G3629" s="7">
        <v>52.67</v>
      </c>
      <c r="H3629" s="7">
        <f t="shared" si="230"/>
        <v>5.2670000000000003</v>
      </c>
      <c r="I3629" s="7">
        <f t="shared" si="231"/>
        <v>57.937000000000005</v>
      </c>
      <c r="J3629" s="7">
        <v>0.02</v>
      </c>
      <c r="K3629" s="7">
        <f t="shared" si="228"/>
        <v>1.0534000000000001</v>
      </c>
      <c r="L3629" s="7" t="s">
        <v>28</v>
      </c>
      <c r="M3629" s="7">
        <v>7</v>
      </c>
      <c r="N3629" s="7">
        <f>INDEX('Delivery Distances'!$B$6:$K$20,MATCH('Sales Summary_working sheet'!L3629,'Delivery Distances'!$A$6:$A$20,0),MATCH('Sales Summary_working sheet'!M3629,'Delivery Distances'!$B$5:$K$5,0))</f>
        <v>3</v>
      </c>
      <c r="O3629" s="7" cm="1">
        <f t="array" ref="O3629">_xlfn.XLOOKUP(L3629,'Delivery Distances'!$A$6:$A$20,_xlfn.XLOOKUP('Sales Summary_working sheet'!M3629,'Delivery Distances'!$B$5:$K$5,'Delivery Distances'!$B$6:$K$20))</f>
        <v>3</v>
      </c>
      <c r="P3629" s="7">
        <f t="shared" si="229"/>
        <v>7</v>
      </c>
    </row>
    <row r="3630" spans="1:16" ht="15.75" customHeight="1" x14ac:dyDescent="0.15">
      <c r="A3630" s="13">
        <v>44003</v>
      </c>
      <c r="B3630" s="19" t="s">
        <v>5354</v>
      </c>
      <c r="C3630" s="7" t="s">
        <v>3423</v>
      </c>
      <c r="D3630" s="14">
        <v>1</v>
      </c>
      <c r="E3630" s="14" t="str">
        <f>_xlfn.XLOOKUP(D3630,'Meal Info'!$A$4:$A$19,'Meal Info'!$B$4:$B$19)</f>
        <v>Salad</v>
      </c>
      <c r="F3630" s="14" t="str">
        <f>_xlfn.XLOOKUP(D3630,'Meal Info'!$A$4:$A$19,'Meal Info'!$C$4:$C$19)</f>
        <v>Pete</v>
      </c>
      <c r="G3630" s="7">
        <v>2.0099999999999998</v>
      </c>
      <c r="H3630" s="7">
        <f t="shared" si="230"/>
        <v>0.20099999999999998</v>
      </c>
      <c r="I3630" s="7">
        <f t="shared" si="231"/>
        <v>2.2109999999999999</v>
      </c>
      <c r="J3630" s="7">
        <v>0.26</v>
      </c>
      <c r="K3630" s="7">
        <f t="shared" si="228"/>
        <v>0.52259999999999995</v>
      </c>
      <c r="L3630" s="7" t="s">
        <v>5075</v>
      </c>
      <c r="M3630" s="7">
        <v>6</v>
      </c>
      <c r="N3630" s="7">
        <f>INDEX('Delivery Distances'!$B$6:$K$20,MATCH('Sales Summary_working sheet'!L3630,'Delivery Distances'!$A$6:$A$20,0),MATCH('Sales Summary_working sheet'!M3630,'Delivery Distances'!$B$5:$K$5,0))</f>
        <v>11</v>
      </c>
      <c r="O3630" s="7" cm="1">
        <f t="array" ref="O3630">_xlfn.XLOOKUP(L3630,'Delivery Distances'!$A$6:$A$20,_xlfn.XLOOKUP('Sales Summary_working sheet'!M3630,'Delivery Distances'!$B$5:$K$5,'Delivery Distances'!$B$6:$K$20))</f>
        <v>11</v>
      </c>
      <c r="P3630" s="7">
        <f t="shared" si="229"/>
        <v>12.5</v>
      </c>
    </row>
    <row r="3631" spans="1:16" ht="15.75" customHeight="1" x14ac:dyDescent="0.15">
      <c r="A3631" s="13">
        <v>44003</v>
      </c>
      <c r="B3631" s="19" t="s">
        <v>5354</v>
      </c>
      <c r="C3631" s="7" t="s">
        <v>2021</v>
      </c>
      <c r="D3631" s="14">
        <v>1</v>
      </c>
      <c r="E3631" s="14" t="str">
        <f>_xlfn.XLOOKUP(D3631,'Meal Info'!$A$4:$A$19,'Meal Info'!$B$4:$B$19)</f>
        <v>Salad</v>
      </c>
      <c r="F3631" s="14" t="str">
        <f>_xlfn.XLOOKUP(D3631,'Meal Info'!$A$4:$A$19,'Meal Info'!$C$4:$C$19)</f>
        <v>Pete</v>
      </c>
      <c r="G3631" s="7">
        <v>7.16</v>
      </c>
      <c r="H3631" s="7">
        <f t="shared" si="230"/>
        <v>0.71600000000000008</v>
      </c>
      <c r="I3631" s="7">
        <f t="shared" si="231"/>
        <v>7.8760000000000003</v>
      </c>
      <c r="J3631" s="7">
        <v>0.23</v>
      </c>
      <c r="K3631" s="7">
        <f t="shared" si="228"/>
        <v>1.6468</v>
      </c>
      <c r="L3631" s="7" t="s">
        <v>30</v>
      </c>
      <c r="M3631" s="7">
        <v>10</v>
      </c>
      <c r="N3631" s="7">
        <f>INDEX('Delivery Distances'!$B$6:$K$20,MATCH('Sales Summary_working sheet'!L3631,'Delivery Distances'!$A$6:$A$20,0),MATCH('Sales Summary_working sheet'!M3631,'Delivery Distances'!$B$5:$K$5,0))</f>
        <v>15</v>
      </c>
      <c r="O3631" s="7" cm="1">
        <f t="array" ref="O3631">_xlfn.XLOOKUP(L3631,'Delivery Distances'!$A$6:$A$20,_xlfn.XLOOKUP('Sales Summary_working sheet'!M3631,'Delivery Distances'!$B$5:$K$5,'Delivery Distances'!$B$6:$K$20))</f>
        <v>15</v>
      </c>
      <c r="P3631" s="7">
        <f t="shared" si="229"/>
        <v>14.5</v>
      </c>
    </row>
    <row r="3632" spans="1:16" ht="15.75" customHeight="1" x14ac:dyDescent="0.15">
      <c r="A3632" s="13">
        <v>44003</v>
      </c>
      <c r="B3632" s="19" t="s">
        <v>5354</v>
      </c>
      <c r="C3632" s="7" t="s">
        <v>1747</v>
      </c>
      <c r="D3632" s="14">
        <v>13</v>
      </c>
      <c r="E3632" s="14" t="str">
        <f>_xlfn.XLOOKUP(D3632,'Meal Info'!$A$4:$A$19,'Meal Info'!$B$4:$B$19)</f>
        <v>Breakfast</v>
      </c>
      <c r="F3632" s="14" t="str">
        <f>_xlfn.XLOOKUP(D3632,'Meal Info'!$A$4:$A$19,'Meal Info'!$C$4:$C$19)</f>
        <v>Pete</v>
      </c>
      <c r="G3632" s="7">
        <v>35.53</v>
      </c>
      <c r="H3632" s="7">
        <f t="shared" si="230"/>
        <v>3.5530000000000004</v>
      </c>
      <c r="I3632" s="7">
        <f t="shared" si="231"/>
        <v>39.082999999999998</v>
      </c>
      <c r="J3632" s="7">
        <v>0.11</v>
      </c>
      <c r="K3632" s="7">
        <f t="shared" si="228"/>
        <v>3.9083000000000001</v>
      </c>
      <c r="L3632" s="7" t="s">
        <v>29</v>
      </c>
      <c r="M3632" s="7">
        <v>7</v>
      </c>
      <c r="N3632" s="7">
        <f>INDEX('Delivery Distances'!$B$6:$K$20,MATCH('Sales Summary_working sheet'!L3632,'Delivery Distances'!$A$6:$A$20,0),MATCH('Sales Summary_working sheet'!M3632,'Delivery Distances'!$B$5:$K$5,0))</f>
        <v>5</v>
      </c>
      <c r="O3632" s="7" cm="1">
        <f t="array" ref="O3632">_xlfn.XLOOKUP(L3632,'Delivery Distances'!$A$6:$A$20,_xlfn.XLOOKUP('Sales Summary_working sheet'!M3632,'Delivery Distances'!$B$5:$K$5,'Delivery Distances'!$B$6:$K$20))</f>
        <v>5</v>
      </c>
      <c r="P3632" s="7">
        <f t="shared" si="229"/>
        <v>9</v>
      </c>
    </row>
    <row r="3633" spans="1:16" ht="15.75" customHeight="1" x14ac:dyDescent="0.15">
      <c r="A3633" s="13">
        <v>44003</v>
      </c>
      <c r="B3633" s="19" t="s">
        <v>5354</v>
      </c>
      <c r="C3633" s="7" t="s">
        <v>1391</v>
      </c>
      <c r="D3633" s="14">
        <v>3</v>
      </c>
      <c r="E3633" s="14" t="str">
        <f>_xlfn.XLOOKUP(D3633,'Meal Info'!$A$4:$A$19,'Meal Info'!$B$4:$B$19)</f>
        <v>Fruits</v>
      </c>
      <c r="F3633" s="14" t="str">
        <f>_xlfn.XLOOKUP(D3633,'Meal Info'!$A$4:$A$19,'Meal Info'!$C$4:$C$19)</f>
        <v>Pete</v>
      </c>
      <c r="G3633" s="7">
        <v>8.2899999999999991</v>
      </c>
      <c r="H3633" s="7">
        <f t="shared" si="230"/>
        <v>0.82899999999999996</v>
      </c>
      <c r="I3633" s="7">
        <f t="shared" si="231"/>
        <v>9.1189999999999998</v>
      </c>
      <c r="J3633" s="7">
        <v>0.17</v>
      </c>
      <c r="K3633" s="7">
        <f t="shared" si="228"/>
        <v>1.4093</v>
      </c>
      <c r="L3633" s="7" t="s">
        <v>5080</v>
      </c>
      <c r="M3633" s="7">
        <v>4</v>
      </c>
      <c r="N3633" s="7">
        <f>INDEX('Delivery Distances'!$B$6:$K$20,MATCH('Sales Summary_working sheet'!L3633,'Delivery Distances'!$A$6:$A$20,0),MATCH('Sales Summary_working sheet'!M3633,'Delivery Distances'!$B$5:$K$5,0))</f>
        <v>5</v>
      </c>
      <c r="O3633" s="7" cm="1">
        <f t="array" ref="O3633">_xlfn.XLOOKUP(L3633,'Delivery Distances'!$A$6:$A$20,_xlfn.XLOOKUP('Sales Summary_working sheet'!M3633,'Delivery Distances'!$B$5:$K$5,'Delivery Distances'!$B$6:$K$20))</f>
        <v>5</v>
      </c>
      <c r="P3633" s="7">
        <f t="shared" si="229"/>
        <v>9</v>
      </c>
    </row>
    <row r="3634" spans="1:16" ht="15.75" customHeight="1" x14ac:dyDescent="0.15">
      <c r="A3634" s="13">
        <v>44003</v>
      </c>
      <c r="B3634" s="19" t="s">
        <v>5354</v>
      </c>
      <c r="C3634" s="7" t="s">
        <v>2068</v>
      </c>
      <c r="D3634" s="14">
        <v>13</v>
      </c>
      <c r="E3634" s="14" t="str">
        <f>_xlfn.XLOOKUP(D3634,'Meal Info'!$A$4:$A$19,'Meal Info'!$B$4:$B$19)</f>
        <v>Breakfast</v>
      </c>
      <c r="F3634" s="14" t="str">
        <f>_xlfn.XLOOKUP(D3634,'Meal Info'!$A$4:$A$19,'Meal Info'!$C$4:$C$19)</f>
        <v>Pete</v>
      </c>
      <c r="G3634" s="7">
        <v>29.83</v>
      </c>
      <c r="H3634" s="7">
        <f t="shared" si="230"/>
        <v>2.9830000000000001</v>
      </c>
      <c r="I3634" s="7">
        <f t="shared" si="231"/>
        <v>32.812999999999995</v>
      </c>
      <c r="J3634" s="7">
        <v>0.22</v>
      </c>
      <c r="K3634" s="7">
        <f t="shared" si="228"/>
        <v>6.5625999999999998</v>
      </c>
      <c r="L3634" s="7" t="s">
        <v>31</v>
      </c>
      <c r="M3634" s="7">
        <v>10</v>
      </c>
      <c r="N3634" s="7">
        <f>INDEX('Delivery Distances'!$B$6:$K$20,MATCH('Sales Summary_working sheet'!L3634,'Delivery Distances'!$A$6:$A$20,0),MATCH('Sales Summary_working sheet'!M3634,'Delivery Distances'!$B$5:$K$5,0))</f>
        <v>17</v>
      </c>
      <c r="O3634" s="7" cm="1">
        <f t="array" ref="O3634">_xlfn.XLOOKUP(L3634,'Delivery Distances'!$A$6:$A$20,_xlfn.XLOOKUP('Sales Summary_working sheet'!M3634,'Delivery Distances'!$B$5:$K$5,'Delivery Distances'!$B$6:$K$20))</f>
        <v>17</v>
      </c>
      <c r="P3634" s="7">
        <f t="shared" si="229"/>
        <v>15.5</v>
      </c>
    </row>
    <row r="3635" spans="1:16" ht="15.75" customHeight="1" x14ac:dyDescent="0.15">
      <c r="A3635" s="13">
        <v>44003</v>
      </c>
      <c r="B3635" s="19" t="s">
        <v>5355</v>
      </c>
      <c r="C3635" s="7" t="s">
        <v>740</v>
      </c>
      <c r="D3635" s="14">
        <v>3</v>
      </c>
      <c r="E3635" s="14" t="str">
        <f>_xlfn.XLOOKUP(D3635,'Meal Info'!$A$4:$A$19,'Meal Info'!$B$4:$B$19)</f>
        <v>Fruits</v>
      </c>
      <c r="F3635" s="14" t="str">
        <f>_xlfn.XLOOKUP(D3635,'Meal Info'!$A$4:$A$19,'Meal Info'!$C$4:$C$19)</f>
        <v>Pete</v>
      </c>
      <c r="G3635" s="7">
        <v>82.14</v>
      </c>
      <c r="H3635" s="7">
        <f t="shared" si="230"/>
        <v>8.2140000000000004</v>
      </c>
      <c r="I3635" s="7">
        <f t="shared" si="231"/>
        <v>90.353999999999999</v>
      </c>
      <c r="J3635" s="7">
        <v>0.1</v>
      </c>
      <c r="K3635" s="7">
        <f t="shared" si="228"/>
        <v>8.2140000000000004</v>
      </c>
      <c r="L3635" s="7" t="s">
        <v>5077</v>
      </c>
      <c r="M3635" s="7">
        <v>3</v>
      </c>
      <c r="N3635" s="7">
        <f>INDEX('Delivery Distances'!$B$6:$K$20,MATCH('Sales Summary_working sheet'!L3635,'Delivery Distances'!$A$6:$A$20,0),MATCH('Sales Summary_working sheet'!M3635,'Delivery Distances'!$B$5:$K$5,0))</f>
        <v>2</v>
      </c>
      <c r="O3635" s="7" cm="1">
        <f t="array" ref="O3635">_xlfn.XLOOKUP(L3635,'Delivery Distances'!$A$6:$A$20,_xlfn.XLOOKUP('Sales Summary_working sheet'!M3635,'Delivery Distances'!$B$5:$K$5,'Delivery Distances'!$B$6:$K$20))</f>
        <v>2</v>
      </c>
      <c r="P3635" s="7">
        <f t="shared" si="229"/>
        <v>6</v>
      </c>
    </row>
    <row r="3636" spans="1:16" ht="15.75" customHeight="1" x14ac:dyDescent="0.15">
      <c r="A3636" s="13">
        <v>44003</v>
      </c>
      <c r="B3636" s="19" t="s">
        <v>5355</v>
      </c>
      <c r="C3636" s="7" t="s">
        <v>2968</v>
      </c>
      <c r="D3636" s="14">
        <v>13</v>
      </c>
      <c r="E3636" s="14" t="str">
        <f>_xlfn.XLOOKUP(D3636,'Meal Info'!$A$4:$A$19,'Meal Info'!$B$4:$B$19)</f>
        <v>Breakfast</v>
      </c>
      <c r="F3636" s="14" t="str">
        <f>_xlfn.XLOOKUP(D3636,'Meal Info'!$A$4:$A$19,'Meal Info'!$C$4:$C$19)</f>
        <v>Pete</v>
      </c>
      <c r="G3636" s="7">
        <v>41.81</v>
      </c>
      <c r="H3636" s="7">
        <f t="shared" si="230"/>
        <v>4.181</v>
      </c>
      <c r="I3636" s="7">
        <f t="shared" si="231"/>
        <v>45.991</v>
      </c>
      <c r="J3636" s="7">
        <v>0.33</v>
      </c>
      <c r="K3636" s="7">
        <f t="shared" si="228"/>
        <v>13.797300000000002</v>
      </c>
      <c r="L3636" s="7" t="s">
        <v>5078</v>
      </c>
      <c r="M3636" s="7">
        <v>9</v>
      </c>
      <c r="N3636" s="7">
        <f>INDEX('Delivery Distances'!$B$6:$K$20,MATCH('Sales Summary_working sheet'!L3636,'Delivery Distances'!$A$6:$A$20,0),MATCH('Sales Summary_working sheet'!M3636,'Delivery Distances'!$B$5:$K$5,0))</f>
        <v>6</v>
      </c>
      <c r="O3636" s="7" cm="1">
        <f t="array" ref="O3636">_xlfn.XLOOKUP(L3636,'Delivery Distances'!$A$6:$A$20,_xlfn.XLOOKUP('Sales Summary_working sheet'!M3636,'Delivery Distances'!$B$5:$K$5,'Delivery Distances'!$B$6:$K$20))</f>
        <v>6</v>
      </c>
      <c r="P3636" s="7">
        <f t="shared" si="229"/>
        <v>10</v>
      </c>
    </row>
    <row r="3637" spans="1:16" ht="15.75" customHeight="1" x14ac:dyDescent="0.15">
      <c r="A3637" s="13">
        <v>44003</v>
      </c>
      <c r="B3637" s="19" t="s">
        <v>5355</v>
      </c>
      <c r="C3637" s="7" t="s">
        <v>2631</v>
      </c>
      <c r="D3637" s="14">
        <v>14</v>
      </c>
      <c r="E3637" s="14" t="str">
        <f>_xlfn.XLOOKUP(D3637,'Meal Info'!$A$4:$A$19,'Meal Info'!$B$4:$B$19)</f>
        <v>Red meat</v>
      </c>
      <c r="F3637" s="14" t="str">
        <f>_xlfn.XLOOKUP(D3637,'Meal Info'!$A$4:$A$19,'Meal Info'!$C$4:$C$19)</f>
        <v>Pete</v>
      </c>
      <c r="G3637" s="7">
        <v>51.1</v>
      </c>
      <c r="H3637" s="7">
        <f t="shared" si="230"/>
        <v>5.1100000000000003</v>
      </c>
      <c r="I3637" s="7">
        <f t="shared" si="231"/>
        <v>56.21</v>
      </c>
      <c r="J3637" s="7">
        <v>0.19</v>
      </c>
      <c r="K3637" s="7">
        <f t="shared" si="228"/>
        <v>9.7089999999999996</v>
      </c>
      <c r="L3637" s="7" t="s">
        <v>5078</v>
      </c>
      <c r="M3637" s="7">
        <v>3</v>
      </c>
      <c r="N3637" s="7">
        <f>INDEX('Delivery Distances'!$B$6:$K$20,MATCH('Sales Summary_working sheet'!L3637,'Delivery Distances'!$A$6:$A$20,0),MATCH('Sales Summary_working sheet'!M3637,'Delivery Distances'!$B$5:$K$5,0))</f>
        <v>5</v>
      </c>
      <c r="O3637" s="7" cm="1">
        <f t="array" ref="O3637">_xlfn.XLOOKUP(L3637,'Delivery Distances'!$A$6:$A$20,_xlfn.XLOOKUP('Sales Summary_working sheet'!M3637,'Delivery Distances'!$B$5:$K$5,'Delivery Distances'!$B$6:$K$20))</f>
        <v>5</v>
      </c>
      <c r="P3637" s="7">
        <f t="shared" si="229"/>
        <v>9</v>
      </c>
    </row>
    <row r="3638" spans="1:16" ht="15.75" customHeight="1" x14ac:dyDescent="0.15">
      <c r="A3638" s="13">
        <v>44003</v>
      </c>
      <c r="B3638" s="19" t="s">
        <v>5355</v>
      </c>
      <c r="C3638" s="7" t="s">
        <v>1848</v>
      </c>
      <c r="D3638" s="14">
        <v>13</v>
      </c>
      <c r="E3638" s="14" t="str">
        <f>_xlfn.XLOOKUP(D3638,'Meal Info'!$A$4:$A$19,'Meal Info'!$B$4:$B$19)</f>
        <v>Breakfast</v>
      </c>
      <c r="F3638" s="14" t="str">
        <f>_xlfn.XLOOKUP(D3638,'Meal Info'!$A$4:$A$19,'Meal Info'!$C$4:$C$19)</f>
        <v>Pete</v>
      </c>
      <c r="G3638" s="7">
        <v>29.6</v>
      </c>
      <c r="H3638" s="7">
        <f t="shared" si="230"/>
        <v>2.9600000000000004</v>
      </c>
      <c r="I3638" s="7">
        <f t="shared" si="231"/>
        <v>32.56</v>
      </c>
      <c r="J3638" s="7">
        <v>0.24</v>
      </c>
      <c r="K3638" s="7">
        <f t="shared" si="228"/>
        <v>7.1040000000000001</v>
      </c>
      <c r="L3638" s="7" t="s">
        <v>5077</v>
      </c>
      <c r="M3638" s="7">
        <v>2</v>
      </c>
      <c r="N3638" s="7">
        <f>INDEX('Delivery Distances'!$B$6:$K$20,MATCH('Sales Summary_working sheet'!L3638,'Delivery Distances'!$A$6:$A$20,0),MATCH('Sales Summary_working sheet'!M3638,'Delivery Distances'!$B$5:$K$5,0))</f>
        <v>4</v>
      </c>
      <c r="O3638" s="7" cm="1">
        <f t="array" ref="O3638">_xlfn.XLOOKUP(L3638,'Delivery Distances'!$A$6:$A$20,_xlfn.XLOOKUP('Sales Summary_working sheet'!M3638,'Delivery Distances'!$B$5:$K$5,'Delivery Distances'!$B$6:$K$20))</f>
        <v>4</v>
      </c>
      <c r="P3638" s="7">
        <f t="shared" si="229"/>
        <v>8</v>
      </c>
    </row>
    <row r="3639" spans="1:16" ht="15.75" customHeight="1" x14ac:dyDescent="0.15">
      <c r="A3639" s="13">
        <v>44003</v>
      </c>
      <c r="B3639" s="19" t="s">
        <v>5355</v>
      </c>
      <c r="C3639" s="7" t="s">
        <v>1628</v>
      </c>
      <c r="D3639" s="14">
        <v>14</v>
      </c>
      <c r="E3639" s="14" t="str">
        <f>_xlfn.XLOOKUP(D3639,'Meal Info'!$A$4:$A$19,'Meal Info'!$B$4:$B$19)</f>
        <v>Red meat</v>
      </c>
      <c r="F3639" s="14" t="str">
        <f>_xlfn.XLOOKUP(D3639,'Meal Info'!$A$4:$A$19,'Meal Info'!$C$4:$C$19)</f>
        <v>Pete</v>
      </c>
      <c r="G3639" s="7">
        <v>29.64</v>
      </c>
      <c r="H3639" s="7">
        <f t="shared" si="230"/>
        <v>2.9640000000000004</v>
      </c>
      <c r="I3639" s="7">
        <f t="shared" si="231"/>
        <v>32.603999999999999</v>
      </c>
      <c r="J3639" s="7">
        <v>0.13</v>
      </c>
      <c r="K3639" s="7">
        <f t="shared" si="228"/>
        <v>3.8532000000000002</v>
      </c>
      <c r="L3639" s="7" t="s">
        <v>5080</v>
      </c>
      <c r="M3639" s="7">
        <v>8</v>
      </c>
      <c r="N3639" s="7">
        <f>INDEX('Delivery Distances'!$B$6:$K$20,MATCH('Sales Summary_working sheet'!L3639,'Delivery Distances'!$A$6:$A$20,0),MATCH('Sales Summary_working sheet'!M3639,'Delivery Distances'!$B$5:$K$5,0))</f>
        <v>2</v>
      </c>
      <c r="O3639" s="7" cm="1">
        <f t="array" ref="O3639">_xlfn.XLOOKUP(L3639,'Delivery Distances'!$A$6:$A$20,_xlfn.XLOOKUP('Sales Summary_working sheet'!M3639,'Delivery Distances'!$B$5:$K$5,'Delivery Distances'!$B$6:$K$20))</f>
        <v>2</v>
      </c>
      <c r="P3639" s="7">
        <f t="shared" si="229"/>
        <v>6</v>
      </c>
    </row>
    <row r="3640" spans="1:16" ht="15.75" customHeight="1" x14ac:dyDescent="0.15">
      <c r="A3640" s="13">
        <v>44003</v>
      </c>
      <c r="B3640" s="19" t="s">
        <v>5355</v>
      </c>
      <c r="C3640" s="7" t="s">
        <v>2901</v>
      </c>
      <c r="D3640" s="14">
        <v>14</v>
      </c>
      <c r="E3640" s="14" t="str">
        <f>_xlfn.XLOOKUP(D3640,'Meal Info'!$A$4:$A$19,'Meal Info'!$B$4:$B$19)</f>
        <v>Red meat</v>
      </c>
      <c r="F3640" s="14" t="str">
        <f>_xlfn.XLOOKUP(D3640,'Meal Info'!$A$4:$A$19,'Meal Info'!$C$4:$C$19)</f>
        <v>Pete</v>
      </c>
      <c r="G3640" s="7">
        <v>63.64</v>
      </c>
      <c r="H3640" s="7">
        <f t="shared" si="230"/>
        <v>6.3640000000000008</v>
      </c>
      <c r="I3640" s="7">
        <f t="shared" si="231"/>
        <v>70.004000000000005</v>
      </c>
      <c r="J3640" s="7">
        <v>0.24</v>
      </c>
      <c r="K3640" s="7">
        <f t="shared" si="228"/>
        <v>15.2736</v>
      </c>
      <c r="L3640" s="7" t="s">
        <v>5083</v>
      </c>
      <c r="M3640" s="7">
        <v>3</v>
      </c>
      <c r="N3640" s="7">
        <f>INDEX('Delivery Distances'!$B$6:$K$20,MATCH('Sales Summary_working sheet'!L3640,'Delivery Distances'!$A$6:$A$20,0),MATCH('Sales Summary_working sheet'!M3640,'Delivery Distances'!$B$5:$K$5,0))</f>
        <v>1</v>
      </c>
      <c r="O3640" s="7" cm="1">
        <f t="array" ref="O3640">_xlfn.XLOOKUP(L3640,'Delivery Distances'!$A$6:$A$20,_xlfn.XLOOKUP('Sales Summary_working sheet'!M3640,'Delivery Distances'!$B$5:$K$5,'Delivery Distances'!$B$6:$K$20))</f>
        <v>1</v>
      </c>
      <c r="P3640" s="7">
        <f t="shared" si="229"/>
        <v>3</v>
      </c>
    </row>
    <row r="3641" spans="1:16" ht="15.75" customHeight="1" x14ac:dyDescent="0.15">
      <c r="A3641" s="13">
        <v>44003</v>
      </c>
      <c r="B3641" s="19" t="s">
        <v>5355</v>
      </c>
      <c r="C3641" s="7" t="s">
        <v>725</v>
      </c>
      <c r="D3641" s="14">
        <v>13</v>
      </c>
      <c r="E3641" s="14" t="str">
        <f>_xlfn.XLOOKUP(D3641,'Meal Info'!$A$4:$A$19,'Meal Info'!$B$4:$B$19)</f>
        <v>Breakfast</v>
      </c>
      <c r="F3641" s="14" t="str">
        <f>_xlfn.XLOOKUP(D3641,'Meal Info'!$A$4:$A$19,'Meal Info'!$C$4:$C$19)</f>
        <v>Pete</v>
      </c>
      <c r="G3641" s="7">
        <v>48.48</v>
      </c>
      <c r="H3641" s="7">
        <f t="shared" si="230"/>
        <v>4.8479999999999999</v>
      </c>
      <c r="I3641" s="7">
        <f t="shared" si="231"/>
        <v>53.327999999999996</v>
      </c>
      <c r="J3641" s="7">
        <v>0.37</v>
      </c>
      <c r="K3641" s="7">
        <f t="shared" si="228"/>
        <v>17.9376</v>
      </c>
      <c r="L3641" s="7" t="s">
        <v>26</v>
      </c>
      <c r="M3641" s="7">
        <v>9</v>
      </c>
      <c r="N3641" s="7">
        <f>INDEX('Delivery Distances'!$B$6:$K$20,MATCH('Sales Summary_working sheet'!L3641,'Delivery Distances'!$A$6:$A$20,0),MATCH('Sales Summary_working sheet'!M3641,'Delivery Distances'!$B$5:$K$5,0))</f>
        <v>20</v>
      </c>
      <c r="O3641" s="7" cm="1">
        <f t="array" ref="O3641">_xlfn.XLOOKUP(L3641,'Delivery Distances'!$A$6:$A$20,_xlfn.XLOOKUP('Sales Summary_working sheet'!M3641,'Delivery Distances'!$B$5:$K$5,'Delivery Distances'!$B$6:$K$20))</f>
        <v>20</v>
      </c>
      <c r="P3641" s="7">
        <f t="shared" si="229"/>
        <v>17</v>
      </c>
    </row>
    <row r="3642" spans="1:16" ht="15.75" customHeight="1" x14ac:dyDescent="0.15">
      <c r="A3642" s="13">
        <v>44003</v>
      </c>
      <c r="B3642" s="19" t="s">
        <v>5355</v>
      </c>
      <c r="C3642" s="7" t="s">
        <v>3490</v>
      </c>
      <c r="D3642" s="14">
        <v>13</v>
      </c>
      <c r="E3642" s="14" t="str">
        <f>_xlfn.XLOOKUP(D3642,'Meal Info'!$A$4:$A$19,'Meal Info'!$B$4:$B$19)</f>
        <v>Breakfast</v>
      </c>
      <c r="F3642" s="14" t="str">
        <f>_xlfn.XLOOKUP(D3642,'Meal Info'!$A$4:$A$19,'Meal Info'!$C$4:$C$19)</f>
        <v>Pete</v>
      </c>
      <c r="G3642" s="7">
        <v>56.08</v>
      </c>
      <c r="H3642" s="7">
        <f t="shared" si="230"/>
        <v>5.6080000000000005</v>
      </c>
      <c r="I3642" s="7">
        <f t="shared" si="231"/>
        <v>61.688000000000002</v>
      </c>
      <c r="J3642" s="7">
        <v>0.09</v>
      </c>
      <c r="K3642" s="7">
        <f t="shared" si="228"/>
        <v>5.0471999999999992</v>
      </c>
      <c r="L3642" s="7" t="s">
        <v>5075</v>
      </c>
      <c r="M3642" s="7">
        <v>6</v>
      </c>
      <c r="N3642" s="7">
        <f>INDEX('Delivery Distances'!$B$6:$K$20,MATCH('Sales Summary_working sheet'!L3642,'Delivery Distances'!$A$6:$A$20,0),MATCH('Sales Summary_working sheet'!M3642,'Delivery Distances'!$B$5:$K$5,0))</f>
        <v>11</v>
      </c>
      <c r="O3642" s="7" cm="1">
        <f t="array" ref="O3642">_xlfn.XLOOKUP(L3642,'Delivery Distances'!$A$6:$A$20,_xlfn.XLOOKUP('Sales Summary_working sheet'!M3642,'Delivery Distances'!$B$5:$K$5,'Delivery Distances'!$B$6:$K$20))</f>
        <v>11</v>
      </c>
      <c r="P3642" s="7">
        <f t="shared" si="229"/>
        <v>12.5</v>
      </c>
    </row>
    <row r="3643" spans="1:16" ht="15.75" customHeight="1" x14ac:dyDescent="0.15">
      <c r="A3643" s="13">
        <v>44003</v>
      </c>
      <c r="B3643" s="19" t="s">
        <v>5355</v>
      </c>
      <c r="C3643" s="7" t="s">
        <v>1675</v>
      </c>
      <c r="D3643" s="14">
        <v>13</v>
      </c>
      <c r="E3643" s="14" t="str">
        <f>_xlfn.XLOOKUP(D3643,'Meal Info'!$A$4:$A$19,'Meal Info'!$B$4:$B$19)</f>
        <v>Breakfast</v>
      </c>
      <c r="F3643" s="14" t="str">
        <f>_xlfn.XLOOKUP(D3643,'Meal Info'!$A$4:$A$19,'Meal Info'!$C$4:$C$19)</f>
        <v>Pete</v>
      </c>
      <c r="G3643" s="7">
        <v>46.02</v>
      </c>
      <c r="H3643" s="7">
        <f t="shared" si="230"/>
        <v>4.6020000000000003</v>
      </c>
      <c r="I3643" s="7">
        <f t="shared" si="231"/>
        <v>50.622</v>
      </c>
      <c r="J3643" s="7">
        <v>0.15</v>
      </c>
      <c r="K3643" s="7">
        <f t="shared" si="228"/>
        <v>6.9030000000000005</v>
      </c>
      <c r="L3643" s="7" t="s">
        <v>29</v>
      </c>
      <c r="M3643" s="7">
        <v>4</v>
      </c>
      <c r="N3643" s="7">
        <f>INDEX('Delivery Distances'!$B$6:$K$20,MATCH('Sales Summary_working sheet'!L3643,'Delivery Distances'!$A$6:$A$20,0),MATCH('Sales Summary_working sheet'!M3643,'Delivery Distances'!$B$5:$K$5,0))</f>
        <v>14</v>
      </c>
      <c r="O3643" s="7" cm="1">
        <f t="array" ref="O3643">_xlfn.XLOOKUP(L3643,'Delivery Distances'!$A$6:$A$20,_xlfn.XLOOKUP('Sales Summary_working sheet'!M3643,'Delivery Distances'!$B$5:$K$5,'Delivery Distances'!$B$6:$K$20))</f>
        <v>14</v>
      </c>
      <c r="P3643" s="7">
        <f t="shared" si="229"/>
        <v>14</v>
      </c>
    </row>
    <row r="3644" spans="1:16" ht="15.75" customHeight="1" x14ac:dyDescent="0.15">
      <c r="A3644" s="13">
        <v>44003</v>
      </c>
      <c r="B3644" s="19" t="s">
        <v>5355</v>
      </c>
      <c r="C3644" s="7" t="s">
        <v>3873</v>
      </c>
      <c r="D3644" s="14">
        <v>14</v>
      </c>
      <c r="E3644" s="14" t="str">
        <f>_xlfn.XLOOKUP(D3644,'Meal Info'!$A$4:$A$19,'Meal Info'!$B$4:$B$19)</f>
        <v>Red meat</v>
      </c>
      <c r="F3644" s="14" t="str">
        <f>_xlfn.XLOOKUP(D3644,'Meal Info'!$A$4:$A$19,'Meal Info'!$C$4:$C$19)</f>
        <v>Pete</v>
      </c>
      <c r="G3644" s="7">
        <v>60.38</v>
      </c>
      <c r="H3644" s="7">
        <f t="shared" si="230"/>
        <v>6.0380000000000003</v>
      </c>
      <c r="I3644" s="7">
        <f t="shared" si="231"/>
        <v>66.418000000000006</v>
      </c>
      <c r="J3644" s="7">
        <v>0.11</v>
      </c>
      <c r="K3644" s="7">
        <f t="shared" si="228"/>
        <v>6.6417999999999999</v>
      </c>
      <c r="L3644" s="7" t="s">
        <v>5083</v>
      </c>
      <c r="M3644" s="7">
        <v>6</v>
      </c>
      <c r="N3644" s="7">
        <f>INDEX('Delivery Distances'!$B$6:$K$20,MATCH('Sales Summary_working sheet'!L3644,'Delivery Distances'!$A$6:$A$20,0),MATCH('Sales Summary_working sheet'!M3644,'Delivery Distances'!$B$5:$K$5,0))</f>
        <v>2</v>
      </c>
      <c r="O3644" s="7" cm="1">
        <f t="array" ref="O3644">_xlfn.XLOOKUP(L3644,'Delivery Distances'!$A$6:$A$20,_xlfn.XLOOKUP('Sales Summary_working sheet'!M3644,'Delivery Distances'!$B$5:$K$5,'Delivery Distances'!$B$6:$K$20))</f>
        <v>2</v>
      </c>
      <c r="P3644" s="7">
        <f t="shared" si="229"/>
        <v>6</v>
      </c>
    </row>
    <row r="3645" spans="1:16" ht="15.75" customHeight="1" x14ac:dyDescent="0.15">
      <c r="A3645" s="13">
        <v>44003</v>
      </c>
      <c r="B3645" s="19" t="s">
        <v>5355</v>
      </c>
      <c r="C3645" s="7" t="s">
        <v>4532</v>
      </c>
      <c r="D3645" s="14">
        <v>14</v>
      </c>
      <c r="E3645" s="14" t="str">
        <f>_xlfn.XLOOKUP(D3645,'Meal Info'!$A$4:$A$19,'Meal Info'!$B$4:$B$19)</f>
        <v>Red meat</v>
      </c>
      <c r="F3645" s="14" t="str">
        <f>_xlfn.XLOOKUP(D3645,'Meal Info'!$A$4:$A$19,'Meal Info'!$C$4:$C$19)</f>
        <v>Pete</v>
      </c>
      <c r="G3645" s="7">
        <v>4.5999999999999996</v>
      </c>
      <c r="H3645" s="7">
        <f t="shared" si="230"/>
        <v>0.45999999999999996</v>
      </c>
      <c r="I3645" s="7">
        <f t="shared" si="231"/>
        <v>5.0599999999999996</v>
      </c>
      <c r="J3645" s="7">
        <v>7.0000000000000007E-2</v>
      </c>
      <c r="K3645" s="7">
        <f t="shared" si="228"/>
        <v>0.32200000000000001</v>
      </c>
      <c r="L3645" s="7" t="s">
        <v>5076</v>
      </c>
      <c r="M3645" s="7">
        <v>5</v>
      </c>
      <c r="N3645" s="7">
        <f>INDEX('Delivery Distances'!$B$6:$K$20,MATCH('Sales Summary_working sheet'!L3645,'Delivery Distances'!$A$6:$A$20,0),MATCH('Sales Summary_working sheet'!M3645,'Delivery Distances'!$B$5:$K$5,0))</f>
        <v>6</v>
      </c>
      <c r="O3645" s="7" cm="1">
        <f t="array" ref="O3645">_xlfn.XLOOKUP(L3645,'Delivery Distances'!$A$6:$A$20,_xlfn.XLOOKUP('Sales Summary_working sheet'!M3645,'Delivery Distances'!$B$5:$K$5,'Delivery Distances'!$B$6:$K$20))</f>
        <v>6</v>
      </c>
      <c r="P3645" s="7">
        <f t="shared" si="229"/>
        <v>10</v>
      </c>
    </row>
    <row r="3646" spans="1:16" ht="15.75" customHeight="1" x14ac:dyDescent="0.15">
      <c r="A3646" s="13">
        <v>44003</v>
      </c>
      <c r="B3646" s="19" t="s">
        <v>5355</v>
      </c>
      <c r="C3646" s="7" t="s">
        <v>4074</v>
      </c>
      <c r="D3646" s="14">
        <v>1</v>
      </c>
      <c r="E3646" s="14" t="str">
        <f>_xlfn.XLOOKUP(D3646,'Meal Info'!$A$4:$A$19,'Meal Info'!$B$4:$B$19)</f>
        <v>Salad</v>
      </c>
      <c r="F3646" s="14" t="str">
        <f>_xlfn.XLOOKUP(D3646,'Meal Info'!$A$4:$A$19,'Meal Info'!$C$4:$C$19)</f>
        <v>Pete</v>
      </c>
      <c r="G3646" s="7">
        <v>24.77</v>
      </c>
      <c r="H3646" s="7">
        <f t="shared" si="230"/>
        <v>2.4770000000000003</v>
      </c>
      <c r="I3646" s="7">
        <f t="shared" si="231"/>
        <v>27.247</v>
      </c>
      <c r="J3646" s="7">
        <v>0.34</v>
      </c>
      <c r="K3646" s="7">
        <f t="shared" si="228"/>
        <v>8.4218000000000011</v>
      </c>
      <c r="L3646" s="7" t="s">
        <v>31</v>
      </c>
      <c r="M3646" s="7">
        <v>10</v>
      </c>
      <c r="N3646" s="7">
        <f>INDEX('Delivery Distances'!$B$6:$K$20,MATCH('Sales Summary_working sheet'!L3646,'Delivery Distances'!$A$6:$A$20,0),MATCH('Sales Summary_working sheet'!M3646,'Delivery Distances'!$B$5:$K$5,0))</f>
        <v>17</v>
      </c>
      <c r="O3646" s="7" cm="1">
        <f t="array" ref="O3646">_xlfn.XLOOKUP(L3646,'Delivery Distances'!$A$6:$A$20,_xlfn.XLOOKUP('Sales Summary_working sheet'!M3646,'Delivery Distances'!$B$5:$K$5,'Delivery Distances'!$B$6:$K$20))</f>
        <v>17</v>
      </c>
      <c r="P3646" s="7">
        <f t="shared" si="229"/>
        <v>15.5</v>
      </c>
    </row>
    <row r="3647" spans="1:16" ht="15.75" customHeight="1" x14ac:dyDescent="0.15">
      <c r="A3647" s="13">
        <v>44003</v>
      </c>
      <c r="B3647" s="19" t="s">
        <v>5355</v>
      </c>
      <c r="C3647" s="7" t="s">
        <v>2787</v>
      </c>
      <c r="D3647" s="14">
        <v>13</v>
      </c>
      <c r="E3647" s="14" t="str">
        <f>_xlfn.XLOOKUP(D3647,'Meal Info'!$A$4:$A$19,'Meal Info'!$B$4:$B$19)</f>
        <v>Breakfast</v>
      </c>
      <c r="F3647" s="14" t="str">
        <f>_xlfn.XLOOKUP(D3647,'Meal Info'!$A$4:$A$19,'Meal Info'!$C$4:$C$19)</f>
        <v>Pete</v>
      </c>
      <c r="G3647" s="7">
        <v>37.21</v>
      </c>
      <c r="H3647" s="7">
        <f t="shared" si="230"/>
        <v>3.7210000000000001</v>
      </c>
      <c r="I3647" s="7">
        <f t="shared" si="231"/>
        <v>40.930999999999997</v>
      </c>
      <c r="J3647" s="7">
        <v>0.13</v>
      </c>
      <c r="K3647" s="7">
        <f t="shared" si="228"/>
        <v>4.8372999999999999</v>
      </c>
      <c r="L3647" s="7" t="s">
        <v>26</v>
      </c>
      <c r="M3647" s="7">
        <v>6</v>
      </c>
      <c r="N3647" s="7">
        <f>INDEX('Delivery Distances'!$B$6:$K$20,MATCH('Sales Summary_working sheet'!L3647,'Delivery Distances'!$A$6:$A$20,0),MATCH('Sales Summary_working sheet'!M3647,'Delivery Distances'!$B$5:$K$5,0))</f>
        <v>14</v>
      </c>
      <c r="O3647" s="7" cm="1">
        <f t="array" ref="O3647">_xlfn.XLOOKUP(L3647,'Delivery Distances'!$A$6:$A$20,_xlfn.XLOOKUP('Sales Summary_working sheet'!M3647,'Delivery Distances'!$B$5:$K$5,'Delivery Distances'!$B$6:$K$20))</f>
        <v>14</v>
      </c>
      <c r="P3647" s="7">
        <f t="shared" si="229"/>
        <v>14</v>
      </c>
    </row>
    <row r="3648" spans="1:16" ht="15.75" customHeight="1" x14ac:dyDescent="0.15">
      <c r="A3648" s="13">
        <v>44003</v>
      </c>
      <c r="B3648" s="19" t="s">
        <v>5355</v>
      </c>
      <c r="C3648" s="7" t="s">
        <v>2260</v>
      </c>
      <c r="D3648" s="14">
        <v>14</v>
      </c>
      <c r="E3648" s="14" t="str">
        <f>_xlfn.XLOOKUP(D3648,'Meal Info'!$A$4:$A$19,'Meal Info'!$B$4:$B$19)</f>
        <v>Red meat</v>
      </c>
      <c r="F3648" s="14" t="str">
        <f>_xlfn.XLOOKUP(D3648,'Meal Info'!$A$4:$A$19,'Meal Info'!$C$4:$C$19)</f>
        <v>Pete</v>
      </c>
      <c r="G3648" s="7">
        <v>89.74</v>
      </c>
      <c r="H3648" s="7">
        <f t="shared" si="230"/>
        <v>8.9740000000000002</v>
      </c>
      <c r="I3648" s="7">
        <f t="shared" si="231"/>
        <v>98.713999999999999</v>
      </c>
      <c r="J3648" s="7">
        <v>0.35</v>
      </c>
      <c r="K3648" s="7">
        <f t="shared" si="228"/>
        <v>31.408999999999995</v>
      </c>
      <c r="L3648" s="7" t="s">
        <v>5080</v>
      </c>
      <c r="M3648" s="7">
        <v>9</v>
      </c>
      <c r="N3648" s="7">
        <f>INDEX('Delivery Distances'!$B$6:$K$20,MATCH('Sales Summary_working sheet'!L3648,'Delivery Distances'!$A$6:$A$20,0),MATCH('Sales Summary_working sheet'!M3648,'Delivery Distances'!$B$5:$K$5,0))</f>
        <v>4</v>
      </c>
      <c r="O3648" s="7" cm="1">
        <f t="array" ref="O3648">_xlfn.XLOOKUP(L3648,'Delivery Distances'!$A$6:$A$20,_xlfn.XLOOKUP('Sales Summary_working sheet'!M3648,'Delivery Distances'!$B$5:$K$5,'Delivery Distances'!$B$6:$K$20))</f>
        <v>4</v>
      </c>
      <c r="P3648" s="7">
        <f t="shared" si="229"/>
        <v>8</v>
      </c>
    </row>
    <row r="3649" spans="1:16" ht="15.75" customHeight="1" x14ac:dyDescent="0.15">
      <c r="A3649" s="13">
        <v>44003</v>
      </c>
      <c r="B3649" s="19" t="s">
        <v>5356</v>
      </c>
      <c r="C3649" s="7" t="s">
        <v>1622</v>
      </c>
      <c r="D3649" s="14">
        <v>1</v>
      </c>
      <c r="E3649" s="14" t="str">
        <f>_xlfn.XLOOKUP(D3649,'Meal Info'!$A$4:$A$19,'Meal Info'!$B$4:$B$19)</f>
        <v>Salad</v>
      </c>
      <c r="F3649" s="14" t="str">
        <f>_xlfn.XLOOKUP(D3649,'Meal Info'!$A$4:$A$19,'Meal Info'!$C$4:$C$19)</f>
        <v>Pete</v>
      </c>
      <c r="G3649" s="7">
        <v>14.13</v>
      </c>
      <c r="H3649" s="7">
        <f t="shared" si="230"/>
        <v>1.4130000000000003</v>
      </c>
      <c r="I3649" s="7">
        <f t="shared" si="231"/>
        <v>15.543000000000001</v>
      </c>
      <c r="J3649" s="7">
        <v>0.27</v>
      </c>
      <c r="K3649" s="7">
        <f t="shared" si="228"/>
        <v>3.8151000000000006</v>
      </c>
      <c r="L3649" s="7" t="s">
        <v>28</v>
      </c>
      <c r="M3649" s="7">
        <v>9</v>
      </c>
      <c r="N3649" s="7">
        <f>INDEX('Delivery Distances'!$B$6:$K$20,MATCH('Sales Summary_working sheet'!L3649,'Delivery Distances'!$A$6:$A$20,0),MATCH('Sales Summary_working sheet'!M3649,'Delivery Distances'!$B$5:$K$5,0))</f>
        <v>8</v>
      </c>
      <c r="O3649" s="7" cm="1">
        <f t="array" ref="O3649">_xlfn.XLOOKUP(L3649,'Delivery Distances'!$A$6:$A$20,_xlfn.XLOOKUP('Sales Summary_working sheet'!M3649,'Delivery Distances'!$B$5:$K$5,'Delivery Distances'!$B$6:$K$20))</f>
        <v>8</v>
      </c>
      <c r="P3649" s="7">
        <f t="shared" si="229"/>
        <v>11</v>
      </c>
    </row>
    <row r="3650" spans="1:16" ht="15.75" customHeight="1" x14ac:dyDescent="0.15">
      <c r="A3650" s="13">
        <v>44003</v>
      </c>
      <c r="B3650" s="19" t="s">
        <v>5356</v>
      </c>
      <c r="C3650" s="7" t="s">
        <v>3792</v>
      </c>
      <c r="D3650" s="14">
        <v>3</v>
      </c>
      <c r="E3650" s="14" t="str">
        <f>_xlfn.XLOOKUP(D3650,'Meal Info'!$A$4:$A$19,'Meal Info'!$B$4:$B$19)</f>
        <v>Fruits</v>
      </c>
      <c r="F3650" s="14" t="str">
        <f>_xlfn.XLOOKUP(D3650,'Meal Info'!$A$4:$A$19,'Meal Info'!$C$4:$C$19)</f>
        <v>Pete</v>
      </c>
      <c r="G3650" s="7">
        <v>19.43</v>
      </c>
      <c r="H3650" s="7">
        <f t="shared" si="230"/>
        <v>1.9430000000000001</v>
      </c>
      <c r="I3650" s="7">
        <f t="shared" si="231"/>
        <v>21.373000000000001</v>
      </c>
      <c r="J3650" s="7">
        <v>0.3</v>
      </c>
      <c r="K3650" s="7">
        <f t="shared" si="228"/>
        <v>5.8289999999999997</v>
      </c>
      <c r="L3650" s="7" t="s">
        <v>5083</v>
      </c>
      <c r="M3650" s="7">
        <v>4</v>
      </c>
      <c r="N3650" s="7">
        <f>INDEX('Delivery Distances'!$B$6:$K$20,MATCH('Sales Summary_working sheet'!L3650,'Delivery Distances'!$A$6:$A$20,0),MATCH('Sales Summary_working sheet'!M3650,'Delivery Distances'!$B$5:$K$5,0))</f>
        <v>1</v>
      </c>
      <c r="O3650" s="7" cm="1">
        <f t="array" ref="O3650">_xlfn.XLOOKUP(L3650,'Delivery Distances'!$A$6:$A$20,_xlfn.XLOOKUP('Sales Summary_working sheet'!M3650,'Delivery Distances'!$B$5:$K$5,'Delivery Distances'!$B$6:$K$20))</f>
        <v>1</v>
      </c>
      <c r="P3650" s="7">
        <f t="shared" si="229"/>
        <v>3</v>
      </c>
    </row>
    <row r="3651" spans="1:16" ht="15.75" customHeight="1" x14ac:dyDescent="0.15">
      <c r="A3651" s="13">
        <v>44003</v>
      </c>
      <c r="B3651" s="19" t="s">
        <v>5356</v>
      </c>
      <c r="C3651" s="7" t="s">
        <v>2650</v>
      </c>
      <c r="D3651" s="14">
        <v>3</v>
      </c>
      <c r="E3651" s="14" t="str">
        <f>_xlfn.XLOOKUP(D3651,'Meal Info'!$A$4:$A$19,'Meal Info'!$B$4:$B$19)</f>
        <v>Fruits</v>
      </c>
      <c r="F3651" s="14" t="str">
        <f>_xlfn.XLOOKUP(D3651,'Meal Info'!$A$4:$A$19,'Meal Info'!$C$4:$C$19)</f>
        <v>Pete</v>
      </c>
      <c r="G3651" s="7">
        <v>16.72</v>
      </c>
      <c r="H3651" s="7">
        <f t="shared" si="230"/>
        <v>1.6719999999999999</v>
      </c>
      <c r="I3651" s="7">
        <f t="shared" si="231"/>
        <v>18.391999999999999</v>
      </c>
      <c r="J3651" s="7">
        <v>0.08</v>
      </c>
      <c r="K3651" s="7">
        <f t="shared" si="228"/>
        <v>1.3375999999999999</v>
      </c>
      <c r="L3651" s="7" t="s">
        <v>5082</v>
      </c>
      <c r="M3651" s="7">
        <v>3</v>
      </c>
      <c r="N3651" s="7">
        <f>INDEX('Delivery Distances'!$B$6:$K$20,MATCH('Sales Summary_working sheet'!L3651,'Delivery Distances'!$A$6:$A$20,0),MATCH('Sales Summary_working sheet'!M3651,'Delivery Distances'!$B$5:$K$5,0))</f>
        <v>3</v>
      </c>
      <c r="O3651" s="7" cm="1">
        <f t="array" ref="O3651">_xlfn.XLOOKUP(L3651,'Delivery Distances'!$A$6:$A$20,_xlfn.XLOOKUP('Sales Summary_working sheet'!M3651,'Delivery Distances'!$B$5:$K$5,'Delivery Distances'!$B$6:$K$20))</f>
        <v>3</v>
      </c>
      <c r="P3651" s="7">
        <f t="shared" si="229"/>
        <v>7</v>
      </c>
    </row>
    <row r="3652" spans="1:16" ht="15.75" customHeight="1" x14ac:dyDescent="0.15">
      <c r="A3652" s="13">
        <v>44003</v>
      </c>
      <c r="B3652" s="19" t="s">
        <v>5356</v>
      </c>
      <c r="C3652" s="7" t="s">
        <v>671</v>
      </c>
      <c r="D3652" s="14">
        <v>1</v>
      </c>
      <c r="E3652" s="14" t="str">
        <f>_xlfn.XLOOKUP(D3652,'Meal Info'!$A$4:$A$19,'Meal Info'!$B$4:$B$19)</f>
        <v>Salad</v>
      </c>
      <c r="F3652" s="14" t="str">
        <f>_xlfn.XLOOKUP(D3652,'Meal Info'!$A$4:$A$19,'Meal Info'!$C$4:$C$19)</f>
        <v>Pete</v>
      </c>
      <c r="G3652" s="7">
        <v>11.37</v>
      </c>
      <c r="H3652" s="7">
        <f t="shared" si="230"/>
        <v>1.137</v>
      </c>
      <c r="I3652" s="7">
        <f t="shared" si="231"/>
        <v>12.507</v>
      </c>
      <c r="J3652" s="7">
        <v>7.0000000000000007E-2</v>
      </c>
      <c r="K3652" s="7">
        <f t="shared" si="228"/>
        <v>0.79590000000000005</v>
      </c>
      <c r="L3652" s="7" t="s">
        <v>5076</v>
      </c>
      <c r="M3652" s="7">
        <v>5</v>
      </c>
      <c r="N3652" s="7">
        <f>INDEX('Delivery Distances'!$B$6:$K$20,MATCH('Sales Summary_working sheet'!L3652,'Delivery Distances'!$A$6:$A$20,0),MATCH('Sales Summary_working sheet'!M3652,'Delivery Distances'!$B$5:$K$5,0))</f>
        <v>6</v>
      </c>
      <c r="O3652" s="7" cm="1">
        <f t="array" ref="O3652">_xlfn.XLOOKUP(L3652,'Delivery Distances'!$A$6:$A$20,_xlfn.XLOOKUP('Sales Summary_working sheet'!M3652,'Delivery Distances'!$B$5:$K$5,'Delivery Distances'!$B$6:$K$20))</f>
        <v>6</v>
      </c>
      <c r="P3652" s="7">
        <f t="shared" si="229"/>
        <v>10</v>
      </c>
    </row>
    <row r="3653" spans="1:16" ht="15.75" customHeight="1" x14ac:dyDescent="0.15">
      <c r="A3653" s="13">
        <v>44003</v>
      </c>
      <c r="B3653" s="19" t="s">
        <v>5356</v>
      </c>
      <c r="C3653" s="7" t="s">
        <v>2541</v>
      </c>
      <c r="D3653" s="14">
        <v>13</v>
      </c>
      <c r="E3653" s="14" t="str">
        <f>_xlfn.XLOOKUP(D3653,'Meal Info'!$A$4:$A$19,'Meal Info'!$B$4:$B$19)</f>
        <v>Breakfast</v>
      </c>
      <c r="F3653" s="14" t="str">
        <f>_xlfn.XLOOKUP(D3653,'Meal Info'!$A$4:$A$19,'Meal Info'!$C$4:$C$19)</f>
        <v>Pete</v>
      </c>
      <c r="G3653" s="7">
        <v>6.83</v>
      </c>
      <c r="H3653" s="7">
        <f t="shared" si="230"/>
        <v>0.68300000000000005</v>
      </c>
      <c r="I3653" s="7">
        <f t="shared" si="231"/>
        <v>7.5129999999999999</v>
      </c>
      <c r="J3653" s="7">
        <v>0.21</v>
      </c>
      <c r="K3653" s="7">
        <f t="shared" ref="K3653:K3716" si="232">J3653*G3653</f>
        <v>1.4342999999999999</v>
      </c>
      <c r="L3653" s="7" t="s">
        <v>5079</v>
      </c>
      <c r="M3653" s="7">
        <v>5</v>
      </c>
      <c r="N3653" s="7">
        <f>INDEX('Delivery Distances'!$B$6:$K$20,MATCH('Sales Summary_working sheet'!L3653,'Delivery Distances'!$A$6:$A$20,0),MATCH('Sales Summary_working sheet'!M3653,'Delivery Distances'!$B$5:$K$5,0))</f>
        <v>2</v>
      </c>
      <c r="O3653" s="7" cm="1">
        <f t="array" ref="O3653">_xlfn.XLOOKUP(L3653,'Delivery Distances'!$A$6:$A$20,_xlfn.XLOOKUP('Sales Summary_working sheet'!M3653,'Delivery Distances'!$B$5:$K$5,'Delivery Distances'!$B$6:$K$20))</f>
        <v>2</v>
      </c>
      <c r="P3653" s="7">
        <f t="shared" ref="P3653:P3716" si="233">IF(O3653&lt;=2, O3653*3, IF(O3653&lt;=6, 3*2 + (O3653-2)*1, 3*2 + 4*1 + (O3653-6)*0.5))</f>
        <v>6</v>
      </c>
    </row>
    <row r="3654" spans="1:16" ht="15.75" customHeight="1" x14ac:dyDescent="0.15">
      <c r="A3654" s="13">
        <v>44003</v>
      </c>
      <c r="B3654" s="19" t="s">
        <v>5356</v>
      </c>
      <c r="C3654" s="7" t="s">
        <v>3097</v>
      </c>
      <c r="D3654" s="14">
        <v>1</v>
      </c>
      <c r="E3654" s="14" t="str">
        <f>_xlfn.XLOOKUP(D3654,'Meal Info'!$A$4:$A$19,'Meal Info'!$B$4:$B$19)</f>
        <v>Salad</v>
      </c>
      <c r="F3654" s="14" t="str">
        <f>_xlfn.XLOOKUP(D3654,'Meal Info'!$A$4:$A$19,'Meal Info'!$C$4:$C$19)</f>
        <v>Pete</v>
      </c>
      <c r="G3654" s="7">
        <v>85.12</v>
      </c>
      <c r="H3654" s="7">
        <f t="shared" si="230"/>
        <v>8.5120000000000005</v>
      </c>
      <c r="I3654" s="7">
        <f t="shared" si="231"/>
        <v>93.632000000000005</v>
      </c>
      <c r="J3654" s="7">
        <v>0.13</v>
      </c>
      <c r="K3654" s="7">
        <f t="shared" si="232"/>
        <v>11.065600000000002</v>
      </c>
      <c r="L3654" s="7" t="s">
        <v>28</v>
      </c>
      <c r="M3654" s="7">
        <v>6</v>
      </c>
      <c r="N3654" s="7">
        <f>INDEX('Delivery Distances'!$B$6:$K$20,MATCH('Sales Summary_working sheet'!L3654,'Delivery Distances'!$A$6:$A$20,0),MATCH('Sales Summary_working sheet'!M3654,'Delivery Distances'!$B$5:$K$5,0))</f>
        <v>6</v>
      </c>
      <c r="O3654" s="7" cm="1">
        <f t="array" ref="O3654">_xlfn.XLOOKUP(L3654,'Delivery Distances'!$A$6:$A$20,_xlfn.XLOOKUP('Sales Summary_working sheet'!M3654,'Delivery Distances'!$B$5:$K$5,'Delivery Distances'!$B$6:$K$20))</f>
        <v>6</v>
      </c>
      <c r="P3654" s="7">
        <f t="shared" si="233"/>
        <v>10</v>
      </c>
    </row>
    <row r="3655" spans="1:16" ht="15.75" customHeight="1" x14ac:dyDescent="0.15">
      <c r="A3655" s="13">
        <v>44003</v>
      </c>
      <c r="B3655" s="19" t="s">
        <v>5356</v>
      </c>
      <c r="C3655" s="7" t="s">
        <v>558</v>
      </c>
      <c r="D3655" s="14">
        <v>14</v>
      </c>
      <c r="E3655" s="14" t="str">
        <f>_xlfn.XLOOKUP(D3655,'Meal Info'!$A$4:$A$19,'Meal Info'!$B$4:$B$19)</f>
        <v>Red meat</v>
      </c>
      <c r="F3655" s="14" t="str">
        <f>_xlfn.XLOOKUP(D3655,'Meal Info'!$A$4:$A$19,'Meal Info'!$C$4:$C$19)</f>
        <v>Pete</v>
      </c>
      <c r="G3655" s="7">
        <v>45.64</v>
      </c>
      <c r="H3655" s="7">
        <f t="shared" si="230"/>
        <v>4.5640000000000001</v>
      </c>
      <c r="I3655" s="7">
        <f t="shared" si="231"/>
        <v>50.204000000000001</v>
      </c>
      <c r="J3655" s="7">
        <v>0.18</v>
      </c>
      <c r="K3655" s="7">
        <f t="shared" si="232"/>
        <v>8.2151999999999994</v>
      </c>
      <c r="L3655" s="7" t="s">
        <v>5080</v>
      </c>
      <c r="M3655" s="7">
        <v>6</v>
      </c>
      <c r="N3655" s="7">
        <f>INDEX('Delivery Distances'!$B$6:$K$20,MATCH('Sales Summary_working sheet'!L3655,'Delivery Distances'!$A$6:$A$20,0),MATCH('Sales Summary_working sheet'!M3655,'Delivery Distances'!$B$5:$K$5,0))</f>
        <v>3</v>
      </c>
      <c r="O3655" s="7" cm="1">
        <f t="array" ref="O3655">_xlfn.XLOOKUP(L3655,'Delivery Distances'!$A$6:$A$20,_xlfn.XLOOKUP('Sales Summary_working sheet'!M3655,'Delivery Distances'!$B$5:$K$5,'Delivery Distances'!$B$6:$K$20))</f>
        <v>3</v>
      </c>
      <c r="P3655" s="7">
        <f t="shared" si="233"/>
        <v>7</v>
      </c>
    </row>
    <row r="3656" spans="1:16" ht="15.75" customHeight="1" x14ac:dyDescent="0.15">
      <c r="A3656" s="13">
        <v>44003</v>
      </c>
      <c r="B3656" s="19" t="s">
        <v>5356</v>
      </c>
      <c r="C3656" s="7" t="s">
        <v>2533</v>
      </c>
      <c r="D3656" s="14">
        <v>3</v>
      </c>
      <c r="E3656" s="14" t="str">
        <f>_xlfn.XLOOKUP(D3656,'Meal Info'!$A$4:$A$19,'Meal Info'!$B$4:$B$19)</f>
        <v>Fruits</v>
      </c>
      <c r="F3656" s="14" t="str">
        <f>_xlfn.XLOOKUP(D3656,'Meal Info'!$A$4:$A$19,'Meal Info'!$C$4:$C$19)</f>
        <v>Pete</v>
      </c>
      <c r="G3656" s="7">
        <v>67.75</v>
      </c>
      <c r="H3656" s="7">
        <f t="shared" si="230"/>
        <v>6.7750000000000004</v>
      </c>
      <c r="I3656" s="7">
        <f t="shared" si="231"/>
        <v>74.525000000000006</v>
      </c>
      <c r="J3656" s="7">
        <v>0.19</v>
      </c>
      <c r="K3656" s="7">
        <f t="shared" si="232"/>
        <v>12.8725</v>
      </c>
      <c r="L3656" s="7" t="s">
        <v>30</v>
      </c>
      <c r="M3656" s="7">
        <v>6</v>
      </c>
      <c r="N3656" s="7">
        <f>INDEX('Delivery Distances'!$B$6:$K$20,MATCH('Sales Summary_working sheet'!L3656,'Delivery Distances'!$A$6:$A$20,0),MATCH('Sales Summary_working sheet'!M3656,'Delivery Distances'!$B$5:$K$5,0))</f>
        <v>15</v>
      </c>
      <c r="O3656" s="7" cm="1">
        <f t="array" ref="O3656">_xlfn.XLOOKUP(L3656,'Delivery Distances'!$A$6:$A$20,_xlfn.XLOOKUP('Sales Summary_working sheet'!M3656,'Delivery Distances'!$B$5:$K$5,'Delivery Distances'!$B$6:$K$20))</f>
        <v>15</v>
      </c>
      <c r="P3656" s="7">
        <f t="shared" si="233"/>
        <v>14.5</v>
      </c>
    </row>
    <row r="3657" spans="1:16" ht="15.75" customHeight="1" x14ac:dyDescent="0.15">
      <c r="A3657" s="13">
        <v>44003</v>
      </c>
      <c r="B3657" s="19" t="s">
        <v>5356</v>
      </c>
      <c r="C3657" s="7" t="s">
        <v>3562</v>
      </c>
      <c r="D3657" s="14">
        <v>13</v>
      </c>
      <c r="E3657" s="14" t="str">
        <f>_xlfn.XLOOKUP(D3657,'Meal Info'!$A$4:$A$19,'Meal Info'!$B$4:$B$19)</f>
        <v>Breakfast</v>
      </c>
      <c r="F3657" s="14" t="str">
        <f>_xlfn.XLOOKUP(D3657,'Meal Info'!$A$4:$A$19,'Meal Info'!$C$4:$C$19)</f>
        <v>Pete</v>
      </c>
      <c r="G3657" s="7">
        <v>79.09</v>
      </c>
      <c r="H3657" s="7">
        <f t="shared" si="230"/>
        <v>7.9090000000000007</v>
      </c>
      <c r="I3657" s="7">
        <f t="shared" si="231"/>
        <v>86.999000000000009</v>
      </c>
      <c r="J3657" s="7">
        <v>0.26</v>
      </c>
      <c r="K3657" s="7">
        <f t="shared" si="232"/>
        <v>20.563400000000001</v>
      </c>
      <c r="L3657" s="7" t="s">
        <v>5076</v>
      </c>
      <c r="M3657" s="7">
        <v>1</v>
      </c>
      <c r="N3657" s="7">
        <f>INDEX('Delivery Distances'!$B$6:$K$20,MATCH('Sales Summary_working sheet'!L3657,'Delivery Distances'!$A$6:$A$20,0),MATCH('Sales Summary_working sheet'!M3657,'Delivery Distances'!$B$5:$K$5,0))</f>
        <v>7</v>
      </c>
      <c r="O3657" s="7" cm="1">
        <f t="array" ref="O3657">_xlfn.XLOOKUP(L3657,'Delivery Distances'!$A$6:$A$20,_xlfn.XLOOKUP('Sales Summary_working sheet'!M3657,'Delivery Distances'!$B$5:$K$5,'Delivery Distances'!$B$6:$K$20))</f>
        <v>7</v>
      </c>
      <c r="P3657" s="7">
        <f t="shared" si="233"/>
        <v>10.5</v>
      </c>
    </row>
    <row r="3658" spans="1:16" ht="15.75" customHeight="1" x14ac:dyDescent="0.15">
      <c r="A3658" s="13">
        <v>44003</v>
      </c>
      <c r="B3658" s="19" t="s">
        <v>5356</v>
      </c>
      <c r="C3658" s="7" t="s">
        <v>4818</v>
      </c>
      <c r="D3658" s="14">
        <v>1</v>
      </c>
      <c r="E3658" s="14" t="str">
        <f>_xlfn.XLOOKUP(D3658,'Meal Info'!$A$4:$A$19,'Meal Info'!$B$4:$B$19)</f>
        <v>Salad</v>
      </c>
      <c r="F3658" s="14" t="str">
        <f>_xlfn.XLOOKUP(D3658,'Meal Info'!$A$4:$A$19,'Meal Info'!$C$4:$C$19)</f>
        <v>Pete</v>
      </c>
      <c r="G3658" s="7">
        <v>9.68</v>
      </c>
      <c r="H3658" s="7">
        <f t="shared" si="230"/>
        <v>0.96799999999999997</v>
      </c>
      <c r="I3658" s="7">
        <f t="shared" si="231"/>
        <v>10.648</v>
      </c>
      <c r="J3658" s="7">
        <v>0.32</v>
      </c>
      <c r="K3658" s="7">
        <f t="shared" si="232"/>
        <v>3.0975999999999999</v>
      </c>
      <c r="L3658" s="7" t="s">
        <v>28</v>
      </c>
      <c r="M3658" s="7">
        <v>2</v>
      </c>
      <c r="N3658" s="7">
        <f>INDEX('Delivery Distances'!$B$6:$K$20,MATCH('Sales Summary_working sheet'!L3658,'Delivery Distances'!$A$6:$A$20,0),MATCH('Sales Summary_working sheet'!M3658,'Delivery Distances'!$B$5:$K$5,0))</f>
        <v>12</v>
      </c>
      <c r="O3658" s="7" cm="1">
        <f t="array" ref="O3658">_xlfn.XLOOKUP(L3658,'Delivery Distances'!$A$6:$A$20,_xlfn.XLOOKUP('Sales Summary_working sheet'!M3658,'Delivery Distances'!$B$5:$K$5,'Delivery Distances'!$B$6:$K$20))</f>
        <v>12</v>
      </c>
      <c r="P3658" s="7">
        <f t="shared" si="233"/>
        <v>13</v>
      </c>
    </row>
    <row r="3659" spans="1:16" ht="15.75" customHeight="1" x14ac:dyDescent="0.15">
      <c r="A3659" s="13">
        <v>44003</v>
      </c>
      <c r="B3659" s="19" t="s">
        <v>5356</v>
      </c>
      <c r="C3659" s="7" t="s">
        <v>2634</v>
      </c>
      <c r="D3659" s="14">
        <v>13</v>
      </c>
      <c r="E3659" s="14" t="str">
        <f>_xlfn.XLOOKUP(D3659,'Meal Info'!$A$4:$A$19,'Meal Info'!$B$4:$B$19)</f>
        <v>Breakfast</v>
      </c>
      <c r="F3659" s="14" t="str">
        <f>_xlfn.XLOOKUP(D3659,'Meal Info'!$A$4:$A$19,'Meal Info'!$C$4:$C$19)</f>
        <v>Pete</v>
      </c>
      <c r="G3659" s="7">
        <v>37.11</v>
      </c>
      <c r="H3659" s="7">
        <f t="shared" si="230"/>
        <v>3.7110000000000003</v>
      </c>
      <c r="I3659" s="7">
        <f t="shared" si="231"/>
        <v>40.820999999999998</v>
      </c>
      <c r="J3659" s="7">
        <v>0.04</v>
      </c>
      <c r="K3659" s="7">
        <f t="shared" si="232"/>
        <v>1.4843999999999999</v>
      </c>
      <c r="L3659" s="7" t="s">
        <v>5080</v>
      </c>
      <c r="M3659" s="7">
        <v>2</v>
      </c>
      <c r="N3659" s="7">
        <f>INDEX('Delivery Distances'!$B$6:$K$20,MATCH('Sales Summary_working sheet'!L3659,'Delivery Distances'!$A$6:$A$20,0),MATCH('Sales Summary_working sheet'!M3659,'Delivery Distances'!$B$5:$K$5,0))</f>
        <v>1</v>
      </c>
      <c r="O3659" s="7" cm="1">
        <f t="array" ref="O3659">_xlfn.XLOOKUP(L3659,'Delivery Distances'!$A$6:$A$20,_xlfn.XLOOKUP('Sales Summary_working sheet'!M3659,'Delivery Distances'!$B$5:$K$5,'Delivery Distances'!$B$6:$K$20))</f>
        <v>1</v>
      </c>
      <c r="P3659" s="7">
        <f t="shared" si="233"/>
        <v>3</v>
      </c>
    </row>
    <row r="3660" spans="1:16" ht="15.75" customHeight="1" x14ac:dyDescent="0.15">
      <c r="A3660" s="13">
        <v>44003</v>
      </c>
      <c r="B3660" s="19" t="s">
        <v>5356</v>
      </c>
      <c r="C3660" s="7" t="s">
        <v>1641</v>
      </c>
      <c r="D3660" s="14">
        <v>3</v>
      </c>
      <c r="E3660" s="14" t="str">
        <f>_xlfn.XLOOKUP(D3660,'Meal Info'!$A$4:$A$19,'Meal Info'!$B$4:$B$19)</f>
        <v>Fruits</v>
      </c>
      <c r="F3660" s="14" t="str">
        <f>_xlfn.XLOOKUP(D3660,'Meal Info'!$A$4:$A$19,'Meal Info'!$C$4:$C$19)</f>
        <v>Pete</v>
      </c>
      <c r="G3660" s="7">
        <v>58.56</v>
      </c>
      <c r="H3660" s="7">
        <f t="shared" si="230"/>
        <v>5.8560000000000008</v>
      </c>
      <c r="I3660" s="7">
        <f t="shared" si="231"/>
        <v>64.415999999999997</v>
      </c>
      <c r="J3660" s="7">
        <v>0.01</v>
      </c>
      <c r="K3660" s="7">
        <f t="shared" si="232"/>
        <v>0.58560000000000001</v>
      </c>
      <c r="L3660" s="7" t="s">
        <v>30</v>
      </c>
      <c r="M3660" s="7">
        <v>9</v>
      </c>
      <c r="N3660" s="7">
        <f>INDEX('Delivery Distances'!$B$6:$K$20,MATCH('Sales Summary_working sheet'!L3660,'Delivery Distances'!$A$6:$A$20,0),MATCH('Sales Summary_working sheet'!M3660,'Delivery Distances'!$B$5:$K$5,0))</f>
        <v>17</v>
      </c>
      <c r="O3660" s="7" cm="1">
        <f t="array" ref="O3660">_xlfn.XLOOKUP(L3660,'Delivery Distances'!$A$6:$A$20,_xlfn.XLOOKUP('Sales Summary_working sheet'!M3660,'Delivery Distances'!$B$5:$K$5,'Delivery Distances'!$B$6:$K$20))</f>
        <v>17</v>
      </c>
      <c r="P3660" s="7">
        <f t="shared" si="233"/>
        <v>15.5</v>
      </c>
    </row>
    <row r="3661" spans="1:16" ht="15.75" customHeight="1" x14ac:dyDescent="0.15">
      <c r="A3661" s="13">
        <v>44003</v>
      </c>
      <c r="B3661" s="19" t="s">
        <v>5356</v>
      </c>
      <c r="C3661" s="7" t="s">
        <v>1806</v>
      </c>
      <c r="D3661" s="14">
        <v>13</v>
      </c>
      <c r="E3661" s="14" t="str">
        <f>_xlfn.XLOOKUP(D3661,'Meal Info'!$A$4:$A$19,'Meal Info'!$B$4:$B$19)</f>
        <v>Breakfast</v>
      </c>
      <c r="F3661" s="14" t="str">
        <f>_xlfn.XLOOKUP(D3661,'Meal Info'!$A$4:$A$19,'Meal Info'!$C$4:$C$19)</f>
        <v>Pete</v>
      </c>
      <c r="G3661" s="7">
        <v>59.55</v>
      </c>
      <c r="H3661" s="7">
        <f t="shared" si="230"/>
        <v>5.9550000000000001</v>
      </c>
      <c r="I3661" s="7">
        <f t="shared" si="231"/>
        <v>65.504999999999995</v>
      </c>
      <c r="J3661" s="7">
        <v>0.32</v>
      </c>
      <c r="K3661" s="7">
        <f t="shared" si="232"/>
        <v>19.056000000000001</v>
      </c>
      <c r="L3661" s="7" t="s">
        <v>30</v>
      </c>
      <c r="M3661" s="7">
        <v>3</v>
      </c>
      <c r="N3661" s="7">
        <f>INDEX('Delivery Distances'!$B$6:$K$20,MATCH('Sales Summary_working sheet'!L3661,'Delivery Distances'!$A$6:$A$20,0),MATCH('Sales Summary_working sheet'!M3661,'Delivery Distances'!$B$5:$K$5,0))</f>
        <v>9</v>
      </c>
      <c r="O3661" s="7" cm="1">
        <f t="array" ref="O3661">_xlfn.XLOOKUP(L3661,'Delivery Distances'!$A$6:$A$20,_xlfn.XLOOKUP('Sales Summary_working sheet'!M3661,'Delivery Distances'!$B$5:$K$5,'Delivery Distances'!$B$6:$K$20))</f>
        <v>9</v>
      </c>
      <c r="P3661" s="7">
        <f t="shared" si="233"/>
        <v>11.5</v>
      </c>
    </row>
    <row r="3662" spans="1:16" ht="15.75" customHeight="1" x14ac:dyDescent="0.15">
      <c r="A3662" s="13">
        <v>44003</v>
      </c>
      <c r="B3662" s="19" t="s">
        <v>5356</v>
      </c>
      <c r="C3662" s="7" t="s">
        <v>4479</v>
      </c>
      <c r="D3662" s="14">
        <v>3</v>
      </c>
      <c r="E3662" s="14" t="str">
        <f>_xlfn.XLOOKUP(D3662,'Meal Info'!$A$4:$A$19,'Meal Info'!$B$4:$B$19)</f>
        <v>Fruits</v>
      </c>
      <c r="F3662" s="14" t="str">
        <f>_xlfn.XLOOKUP(D3662,'Meal Info'!$A$4:$A$19,'Meal Info'!$C$4:$C$19)</f>
        <v>Pete</v>
      </c>
      <c r="G3662" s="7">
        <v>33.47</v>
      </c>
      <c r="H3662" s="7">
        <f t="shared" si="230"/>
        <v>3.347</v>
      </c>
      <c r="I3662" s="7">
        <f t="shared" si="231"/>
        <v>36.817</v>
      </c>
      <c r="J3662" s="7">
        <v>0.32</v>
      </c>
      <c r="K3662" s="7">
        <f t="shared" si="232"/>
        <v>10.7104</v>
      </c>
      <c r="L3662" s="7" t="s">
        <v>5081</v>
      </c>
      <c r="M3662" s="7">
        <v>7</v>
      </c>
      <c r="N3662" s="7">
        <f>INDEX('Delivery Distances'!$B$6:$K$20,MATCH('Sales Summary_working sheet'!L3662,'Delivery Distances'!$A$6:$A$20,0),MATCH('Sales Summary_working sheet'!M3662,'Delivery Distances'!$B$5:$K$5,0))</f>
        <v>3</v>
      </c>
      <c r="O3662" s="7" cm="1">
        <f t="array" ref="O3662">_xlfn.XLOOKUP(L3662,'Delivery Distances'!$A$6:$A$20,_xlfn.XLOOKUP('Sales Summary_working sheet'!M3662,'Delivery Distances'!$B$5:$K$5,'Delivery Distances'!$B$6:$K$20))</f>
        <v>3</v>
      </c>
      <c r="P3662" s="7">
        <f t="shared" si="233"/>
        <v>7</v>
      </c>
    </row>
    <row r="3663" spans="1:16" ht="15.75" customHeight="1" x14ac:dyDescent="0.15">
      <c r="A3663" s="13">
        <v>44003</v>
      </c>
      <c r="B3663" s="19" t="s">
        <v>5356</v>
      </c>
      <c r="C3663" s="7" t="s">
        <v>3515</v>
      </c>
      <c r="D3663" s="14">
        <v>1</v>
      </c>
      <c r="E3663" s="14" t="str">
        <f>_xlfn.XLOOKUP(D3663,'Meal Info'!$A$4:$A$19,'Meal Info'!$B$4:$B$19)</f>
        <v>Salad</v>
      </c>
      <c r="F3663" s="14" t="str">
        <f>_xlfn.XLOOKUP(D3663,'Meal Info'!$A$4:$A$19,'Meal Info'!$C$4:$C$19)</f>
        <v>Pete</v>
      </c>
      <c r="G3663" s="7">
        <v>96.96</v>
      </c>
      <c r="H3663" s="7">
        <f t="shared" si="230"/>
        <v>9.6959999999999997</v>
      </c>
      <c r="I3663" s="7">
        <f t="shared" si="231"/>
        <v>106.65599999999999</v>
      </c>
      <c r="J3663" s="7">
        <v>0.23</v>
      </c>
      <c r="K3663" s="7">
        <f t="shared" si="232"/>
        <v>22.300799999999999</v>
      </c>
      <c r="L3663" s="7" t="s">
        <v>5081</v>
      </c>
      <c r="M3663" s="7">
        <v>3</v>
      </c>
      <c r="N3663" s="7">
        <f>INDEX('Delivery Distances'!$B$6:$K$20,MATCH('Sales Summary_working sheet'!L3663,'Delivery Distances'!$A$6:$A$20,0),MATCH('Sales Summary_working sheet'!M3663,'Delivery Distances'!$B$5:$K$5,0))</f>
        <v>3</v>
      </c>
      <c r="O3663" s="7" cm="1">
        <f t="array" ref="O3663">_xlfn.XLOOKUP(L3663,'Delivery Distances'!$A$6:$A$20,_xlfn.XLOOKUP('Sales Summary_working sheet'!M3663,'Delivery Distances'!$B$5:$K$5,'Delivery Distances'!$B$6:$K$20))</f>
        <v>3</v>
      </c>
      <c r="P3663" s="7">
        <f t="shared" si="233"/>
        <v>7</v>
      </c>
    </row>
    <row r="3664" spans="1:16" ht="15.75" customHeight="1" x14ac:dyDescent="0.15">
      <c r="A3664" s="13">
        <v>44003</v>
      </c>
      <c r="B3664" s="19" t="s">
        <v>5356</v>
      </c>
      <c r="C3664" s="7" t="s">
        <v>3570</v>
      </c>
      <c r="D3664" s="14">
        <v>13</v>
      </c>
      <c r="E3664" s="14" t="str">
        <f>_xlfn.XLOOKUP(D3664,'Meal Info'!$A$4:$A$19,'Meal Info'!$B$4:$B$19)</f>
        <v>Breakfast</v>
      </c>
      <c r="F3664" s="14" t="str">
        <f>_xlfn.XLOOKUP(D3664,'Meal Info'!$A$4:$A$19,'Meal Info'!$C$4:$C$19)</f>
        <v>Pete</v>
      </c>
      <c r="G3664" s="7">
        <v>27.7</v>
      </c>
      <c r="H3664" s="7">
        <f t="shared" si="230"/>
        <v>2.77</v>
      </c>
      <c r="I3664" s="7">
        <f t="shared" si="231"/>
        <v>30.47</v>
      </c>
      <c r="J3664" s="7">
        <v>0.39</v>
      </c>
      <c r="K3664" s="7">
        <f t="shared" si="232"/>
        <v>10.803000000000001</v>
      </c>
      <c r="L3664" s="7" t="s">
        <v>30</v>
      </c>
      <c r="M3664" s="7">
        <v>4</v>
      </c>
      <c r="N3664" s="7">
        <f>INDEX('Delivery Distances'!$B$6:$K$20,MATCH('Sales Summary_working sheet'!L3664,'Delivery Distances'!$A$6:$A$20,0),MATCH('Sales Summary_working sheet'!M3664,'Delivery Distances'!$B$5:$K$5,0))</f>
        <v>6</v>
      </c>
      <c r="O3664" s="7" cm="1">
        <f t="array" ref="O3664">_xlfn.XLOOKUP(L3664,'Delivery Distances'!$A$6:$A$20,_xlfn.XLOOKUP('Sales Summary_working sheet'!M3664,'Delivery Distances'!$B$5:$K$5,'Delivery Distances'!$B$6:$K$20))</f>
        <v>6</v>
      </c>
      <c r="P3664" s="7">
        <f t="shared" si="233"/>
        <v>10</v>
      </c>
    </row>
    <row r="3665" spans="1:16" ht="15.75" customHeight="1" x14ac:dyDescent="0.15">
      <c r="A3665" s="13">
        <v>44003</v>
      </c>
      <c r="B3665" s="19" t="s">
        <v>5356</v>
      </c>
      <c r="C3665" s="7" t="s">
        <v>2553</v>
      </c>
      <c r="D3665" s="14">
        <v>13</v>
      </c>
      <c r="E3665" s="14" t="str">
        <f>_xlfn.XLOOKUP(D3665,'Meal Info'!$A$4:$A$19,'Meal Info'!$B$4:$B$19)</f>
        <v>Breakfast</v>
      </c>
      <c r="F3665" s="14" t="str">
        <f>_xlfn.XLOOKUP(D3665,'Meal Info'!$A$4:$A$19,'Meal Info'!$C$4:$C$19)</f>
        <v>Pete</v>
      </c>
      <c r="G3665" s="7">
        <v>90.75</v>
      </c>
      <c r="H3665" s="7">
        <f t="shared" si="230"/>
        <v>9.0750000000000011</v>
      </c>
      <c r="I3665" s="7">
        <f t="shared" si="231"/>
        <v>99.825000000000003</v>
      </c>
      <c r="J3665" s="7">
        <v>0.11</v>
      </c>
      <c r="K3665" s="7">
        <f t="shared" si="232"/>
        <v>9.9824999999999999</v>
      </c>
      <c r="L3665" s="7" t="s">
        <v>29</v>
      </c>
      <c r="M3665" s="7">
        <v>4</v>
      </c>
      <c r="N3665" s="7">
        <f>INDEX('Delivery Distances'!$B$6:$K$20,MATCH('Sales Summary_working sheet'!L3665,'Delivery Distances'!$A$6:$A$20,0),MATCH('Sales Summary_working sheet'!M3665,'Delivery Distances'!$B$5:$K$5,0))</f>
        <v>14</v>
      </c>
      <c r="O3665" s="7" cm="1">
        <f t="array" ref="O3665">_xlfn.XLOOKUP(L3665,'Delivery Distances'!$A$6:$A$20,_xlfn.XLOOKUP('Sales Summary_working sheet'!M3665,'Delivery Distances'!$B$5:$K$5,'Delivery Distances'!$B$6:$K$20))</f>
        <v>14</v>
      </c>
      <c r="P3665" s="7">
        <f t="shared" si="233"/>
        <v>14</v>
      </c>
    </row>
    <row r="3666" spans="1:16" ht="15.75" customHeight="1" x14ac:dyDescent="0.15">
      <c r="A3666" s="13">
        <v>44003</v>
      </c>
      <c r="B3666" s="19" t="s">
        <v>5356</v>
      </c>
      <c r="C3666" s="7" t="s">
        <v>4320</v>
      </c>
      <c r="D3666" s="14">
        <v>13</v>
      </c>
      <c r="E3666" s="14" t="str">
        <f>_xlfn.XLOOKUP(D3666,'Meal Info'!$A$4:$A$19,'Meal Info'!$B$4:$B$19)</f>
        <v>Breakfast</v>
      </c>
      <c r="F3666" s="14" t="str">
        <f>_xlfn.XLOOKUP(D3666,'Meal Info'!$A$4:$A$19,'Meal Info'!$C$4:$C$19)</f>
        <v>Pete</v>
      </c>
      <c r="G3666" s="7">
        <v>40.11</v>
      </c>
      <c r="H3666" s="7">
        <f t="shared" si="230"/>
        <v>4.0110000000000001</v>
      </c>
      <c r="I3666" s="7">
        <f t="shared" si="231"/>
        <v>44.121000000000002</v>
      </c>
      <c r="J3666" s="7">
        <v>7.0000000000000007E-2</v>
      </c>
      <c r="K3666" s="7">
        <f t="shared" si="232"/>
        <v>2.8077000000000001</v>
      </c>
      <c r="L3666" s="7" t="s">
        <v>5080</v>
      </c>
      <c r="M3666" s="7">
        <v>6</v>
      </c>
      <c r="N3666" s="7">
        <f>INDEX('Delivery Distances'!$B$6:$K$20,MATCH('Sales Summary_working sheet'!L3666,'Delivery Distances'!$A$6:$A$20,0),MATCH('Sales Summary_working sheet'!M3666,'Delivery Distances'!$B$5:$K$5,0))</f>
        <v>3</v>
      </c>
      <c r="O3666" s="7" cm="1">
        <f t="array" ref="O3666">_xlfn.XLOOKUP(L3666,'Delivery Distances'!$A$6:$A$20,_xlfn.XLOOKUP('Sales Summary_working sheet'!M3666,'Delivery Distances'!$B$5:$K$5,'Delivery Distances'!$B$6:$K$20))</f>
        <v>3</v>
      </c>
      <c r="P3666" s="7">
        <f t="shared" si="233"/>
        <v>7</v>
      </c>
    </row>
    <row r="3667" spans="1:16" ht="15.75" customHeight="1" x14ac:dyDescent="0.15">
      <c r="A3667" s="13">
        <v>44003</v>
      </c>
      <c r="B3667" s="19" t="s">
        <v>5356</v>
      </c>
      <c r="C3667" s="7" t="s">
        <v>652</v>
      </c>
      <c r="D3667" s="14">
        <v>14</v>
      </c>
      <c r="E3667" s="14" t="str">
        <f>_xlfn.XLOOKUP(D3667,'Meal Info'!$A$4:$A$19,'Meal Info'!$B$4:$B$19)</f>
        <v>Red meat</v>
      </c>
      <c r="F3667" s="14" t="str">
        <f>_xlfn.XLOOKUP(D3667,'Meal Info'!$A$4:$A$19,'Meal Info'!$C$4:$C$19)</f>
        <v>Pete</v>
      </c>
      <c r="G3667" s="7">
        <v>93.78</v>
      </c>
      <c r="H3667" s="7">
        <f t="shared" si="230"/>
        <v>9.3780000000000001</v>
      </c>
      <c r="I3667" s="7">
        <f t="shared" si="231"/>
        <v>103.158</v>
      </c>
      <c r="J3667" s="7">
        <v>0.19</v>
      </c>
      <c r="K3667" s="7">
        <f t="shared" si="232"/>
        <v>17.818200000000001</v>
      </c>
      <c r="L3667" s="7" t="s">
        <v>5079</v>
      </c>
      <c r="M3667" s="7">
        <v>2</v>
      </c>
      <c r="N3667" s="7">
        <f>INDEX('Delivery Distances'!$B$6:$K$20,MATCH('Sales Summary_working sheet'!L3667,'Delivery Distances'!$A$6:$A$20,0),MATCH('Sales Summary_working sheet'!M3667,'Delivery Distances'!$B$5:$K$5,0))</f>
        <v>6</v>
      </c>
      <c r="O3667" s="7" cm="1">
        <f t="array" ref="O3667">_xlfn.XLOOKUP(L3667,'Delivery Distances'!$A$6:$A$20,_xlfn.XLOOKUP('Sales Summary_working sheet'!M3667,'Delivery Distances'!$B$5:$K$5,'Delivery Distances'!$B$6:$K$20))</f>
        <v>6</v>
      </c>
      <c r="P3667" s="7">
        <f t="shared" si="233"/>
        <v>10</v>
      </c>
    </row>
    <row r="3668" spans="1:16" ht="15.75" customHeight="1" x14ac:dyDescent="0.15">
      <c r="A3668" s="13">
        <v>44003</v>
      </c>
      <c r="B3668" s="19" t="s">
        <v>5356</v>
      </c>
      <c r="C3668" s="7" t="s">
        <v>4384</v>
      </c>
      <c r="D3668" s="14">
        <v>1</v>
      </c>
      <c r="E3668" s="14" t="str">
        <f>_xlfn.XLOOKUP(D3668,'Meal Info'!$A$4:$A$19,'Meal Info'!$B$4:$B$19)</f>
        <v>Salad</v>
      </c>
      <c r="F3668" s="14" t="str">
        <f>_xlfn.XLOOKUP(D3668,'Meal Info'!$A$4:$A$19,'Meal Info'!$C$4:$C$19)</f>
        <v>Pete</v>
      </c>
      <c r="G3668" s="7">
        <v>84.28</v>
      </c>
      <c r="H3668" s="7">
        <f t="shared" si="230"/>
        <v>8.4280000000000008</v>
      </c>
      <c r="I3668" s="7">
        <f t="shared" si="231"/>
        <v>92.707999999999998</v>
      </c>
      <c r="J3668" s="7">
        <v>0.22</v>
      </c>
      <c r="K3668" s="7">
        <f t="shared" si="232"/>
        <v>18.541599999999999</v>
      </c>
      <c r="L3668" s="7" t="s">
        <v>5075</v>
      </c>
      <c r="M3668" s="7">
        <v>9</v>
      </c>
      <c r="N3668" s="7">
        <f>INDEX('Delivery Distances'!$B$6:$K$20,MATCH('Sales Summary_working sheet'!L3668,'Delivery Distances'!$A$6:$A$20,0),MATCH('Sales Summary_working sheet'!M3668,'Delivery Distances'!$B$5:$K$5,0))</f>
        <v>9</v>
      </c>
      <c r="O3668" s="7" cm="1">
        <f t="array" ref="O3668">_xlfn.XLOOKUP(L3668,'Delivery Distances'!$A$6:$A$20,_xlfn.XLOOKUP('Sales Summary_working sheet'!M3668,'Delivery Distances'!$B$5:$K$5,'Delivery Distances'!$B$6:$K$20))</f>
        <v>9</v>
      </c>
      <c r="P3668" s="7">
        <f t="shared" si="233"/>
        <v>11.5</v>
      </c>
    </row>
    <row r="3669" spans="1:16" ht="15.75" customHeight="1" x14ac:dyDescent="0.15">
      <c r="A3669" s="13">
        <v>44003</v>
      </c>
      <c r="B3669" s="19" t="s">
        <v>5356</v>
      </c>
      <c r="C3669" s="7" t="s">
        <v>3106</v>
      </c>
      <c r="D3669" s="14">
        <v>1</v>
      </c>
      <c r="E3669" s="14" t="str">
        <f>_xlfn.XLOOKUP(D3669,'Meal Info'!$A$4:$A$19,'Meal Info'!$B$4:$B$19)</f>
        <v>Salad</v>
      </c>
      <c r="F3669" s="14" t="str">
        <f>_xlfn.XLOOKUP(D3669,'Meal Info'!$A$4:$A$19,'Meal Info'!$C$4:$C$19)</f>
        <v>Pete</v>
      </c>
      <c r="G3669" s="7">
        <v>17.47</v>
      </c>
      <c r="H3669" s="7">
        <f t="shared" si="230"/>
        <v>1.7469999999999999</v>
      </c>
      <c r="I3669" s="7">
        <f t="shared" si="231"/>
        <v>19.216999999999999</v>
      </c>
      <c r="J3669" s="7">
        <v>0.12</v>
      </c>
      <c r="K3669" s="7">
        <f t="shared" si="232"/>
        <v>2.0963999999999996</v>
      </c>
      <c r="L3669" s="7" t="s">
        <v>5083</v>
      </c>
      <c r="M3669" s="7">
        <v>2</v>
      </c>
      <c r="N3669" s="7">
        <f>INDEX('Delivery Distances'!$B$6:$K$20,MATCH('Sales Summary_working sheet'!L3669,'Delivery Distances'!$A$6:$A$20,0),MATCH('Sales Summary_working sheet'!M3669,'Delivery Distances'!$B$5:$K$5,0))</f>
        <v>1</v>
      </c>
      <c r="O3669" s="7" cm="1">
        <f t="array" ref="O3669">_xlfn.XLOOKUP(L3669,'Delivery Distances'!$A$6:$A$20,_xlfn.XLOOKUP('Sales Summary_working sheet'!M3669,'Delivery Distances'!$B$5:$K$5,'Delivery Distances'!$B$6:$K$20))</f>
        <v>1</v>
      </c>
      <c r="P3669" s="7">
        <f t="shared" si="233"/>
        <v>3</v>
      </c>
    </row>
    <row r="3670" spans="1:16" ht="15.75" customHeight="1" x14ac:dyDescent="0.15">
      <c r="A3670" s="13">
        <v>44003</v>
      </c>
      <c r="B3670" s="19" t="s">
        <v>5357</v>
      </c>
      <c r="C3670" s="7" t="s">
        <v>1688</v>
      </c>
      <c r="D3670" s="14">
        <v>13</v>
      </c>
      <c r="E3670" s="14" t="str">
        <f>_xlfn.XLOOKUP(D3670,'Meal Info'!$A$4:$A$19,'Meal Info'!$B$4:$B$19)</f>
        <v>Breakfast</v>
      </c>
      <c r="F3670" s="14" t="str">
        <f>_xlfn.XLOOKUP(D3670,'Meal Info'!$A$4:$A$19,'Meal Info'!$C$4:$C$19)</f>
        <v>Pete</v>
      </c>
      <c r="G3670" s="7">
        <v>73.89</v>
      </c>
      <c r="H3670" s="7">
        <f t="shared" si="230"/>
        <v>7.3890000000000002</v>
      </c>
      <c r="I3670" s="7">
        <f t="shared" si="231"/>
        <v>81.278999999999996</v>
      </c>
      <c r="J3670" s="7">
        <v>0.19</v>
      </c>
      <c r="K3670" s="7">
        <f t="shared" si="232"/>
        <v>14.039099999999999</v>
      </c>
      <c r="L3670" s="7" t="s">
        <v>5075</v>
      </c>
      <c r="M3670" s="7">
        <v>8</v>
      </c>
      <c r="N3670" s="7">
        <f>INDEX('Delivery Distances'!$B$6:$K$20,MATCH('Sales Summary_working sheet'!L3670,'Delivery Distances'!$A$6:$A$20,0),MATCH('Sales Summary_working sheet'!M3670,'Delivery Distances'!$B$5:$K$5,0))</f>
        <v>2</v>
      </c>
      <c r="O3670" s="7" cm="1">
        <f t="array" ref="O3670">_xlfn.XLOOKUP(L3670,'Delivery Distances'!$A$6:$A$20,_xlfn.XLOOKUP('Sales Summary_working sheet'!M3670,'Delivery Distances'!$B$5:$K$5,'Delivery Distances'!$B$6:$K$20))</f>
        <v>2</v>
      </c>
      <c r="P3670" s="7">
        <f t="shared" si="233"/>
        <v>6</v>
      </c>
    </row>
    <row r="3671" spans="1:16" ht="15.75" customHeight="1" x14ac:dyDescent="0.15">
      <c r="A3671" s="13">
        <v>44003</v>
      </c>
      <c r="B3671" s="19" t="s">
        <v>5357</v>
      </c>
      <c r="C3671" s="7" t="s">
        <v>1004</v>
      </c>
      <c r="D3671" s="14">
        <v>3</v>
      </c>
      <c r="E3671" s="14" t="str">
        <f>_xlfn.XLOOKUP(D3671,'Meal Info'!$A$4:$A$19,'Meal Info'!$B$4:$B$19)</f>
        <v>Fruits</v>
      </c>
      <c r="F3671" s="14" t="str">
        <f>_xlfn.XLOOKUP(D3671,'Meal Info'!$A$4:$A$19,'Meal Info'!$C$4:$C$19)</f>
        <v>Pete</v>
      </c>
      <c r="G3671" s="7">
        <v>78.319999999999993</v>
      </c>
      <c r="H3671" s="7">
        <f t="shared" si="230"/>
        <v>7.8319999999999999</v>
      </c>
      <c r="I3671" s="7">
        <f t="shared" si="231"/>
        <v>86.151999999999987</v>
      </c>
      <c r="J3671" s="7">
        <v>0.26</v>
      </c>
      <c r="K3671" s="7">
        <f t="shared" si="232"/>
        <v>20.363199999999999</v>
      </c>
      <c r="L3671" s="7" t="s">
        <v>5083</v>
      </c>
      <c r="M3671" s="7">
        <v>1</v>
      </c>
      <c r="N3671" s="7">
        <f>INDEX('Delivery Distances'!$B$6:$K$20,MATCH('Sales Summary_working sheet'!L3671,'Delivery Distances'!$A$6:$A$20,0),MATCH('Sales Summary_working sheet'!M3671,'Delivery Distances'!$B$5:$K$5,0))</f>
        <v>3</v>
      </c>
      <c r="O3671" s="7" cm="1">
        <f t="array" ref="O3671">_xlfn.XLOOKUP(L3671,'Delivery Distances'!$A$6:$A$20,_xlfn.XLOOKUP('Sales Summary_working sheet'!M3671,'Delivery Distances'!$B$5:$K$5,'Delivery Distances'!$B$6:$K$20))</f>
        <v>3</v>
      </c>
      <c r="P3671" s="7">
        <f t="shared" si="233"/>
        <v>7</v>
      </c>
    </row>
    <row r="3672" spans="1:16" ht="15.75" customHeight="1" x14ac:dyDescent="0.15">
      <c r="A3672" s="13">
        <v>44003</v>
      </c>
      <c r="B3672" s="19" t="s">
        <v>5357</v>
      </c>
      <c r="C3672" s="7" t="s">
        <v>3064</v>
      </c>
      <c r="D3672" s="14">
        <v>14</v>
      </c>
      <c r="E3672" s="14" t="str">
        <f>_xlfn.XLOOKUP(D3672,'Meal Info'!$A$4:$A$19,'Meal Info'!$B$4:$B$19)</f>
        <v>Red meat</v>
      </c>
      <c r="F3672" s="14" t="str">
        <f>_xlfn.XLOOKUP(D3672,'Meal Info'!$A$4:$A$19,'Meal Info'!$C$4:$C$19)</f>
        <v>Pete</v>
      </c>
      <c r="G3672" s="7">
        <v>53.39</v>
      </c>
      <c r="H3672" s="7">
        <f t="shared" si="230"/>
        <v>5.3390000000000004</v>
      </c>
      <c r="I3672" s="7">
        <f t="shared" si="231"/>
        <v>58.728999999999999</v>
      </c>
      <c r="J3672" s="7">
        <v>0.28000000000000003</v>
      </c>
      <c r="K3672" s="7">
        <f t="shared" si="232"/>
        <v>14.949200000000001</v>
      </c>
      <c r="L3672" s="7" t="s">
        <v>5075</v>
      </c>
      <c r="M3672" s="7">
        <v>2</v>
      </c>
      <c r="N3672" s="7">
        <f>INDEX('Delivery Distances'!$B$6:$K$20,MATCH('Sales Summary_working sheet'!L3672,'Delivery Distances'!$A$6:$A$20,0),MATCH('Sales Summary_working sheet'!M3672,'Delivery Distances'!$B$5:$K$5,0))</f>
        <v>15</v>
      </c>
      <c r="O3672" s="7" cm="1">
        <f t="array" ref="O3672">_xlfn.XLOOKUP(L3672,'Delivery Distances'!$A$6:$A$20,_xlfn.XLOOKUP('Sales Summary_working sheet'!M3672,'Delivery Distances'!$B$5:$K$5,'Delivery Distances'!$B$6:$K$20))</f>
        <v>15</v>
      </c>
      <c r="P3672" s="7">
        <f t="shared" si="233"/>
        <v>14.5</v>
      </c>
    </row>
    <row r="3673" spans="1:16" ht="15.75" customHeight="1" x14ac:dyDescent="0.15">
      <c r="A3673" s="13">
        <v>44003</v>
      </c>
      <c r="B3673" s="19" t="s">
        <v>5357</v>
      </c>
      <c r="C3673" s="7" t="s">
        <v>169</v>
      </c>
      <c r="D3673" s="14">
        <v>13</v>
      </c>
      <c r="E3673" s="14" t="str">
        <f>_xlfn.XLOOKUP(D3673,'Meal Info'!$A$4:$A$19,'Meal Info'!$B$4:$B$19)</f>
        <v>Breakfast</v>
      </c>
      <c r="F3673" s="14" t="str">
        <f>_xlfn.XLOOKUP(D3673,'Meal Info'!$A$4:$A$19,'Meal Info'!$C$4:$C$19)</f>
        <v>Pete</v>
      </c>
      <c r="G3673" s="7">
        <v>25.36</v>
      </c>
      <c r="H3673" s="7">
        <f t="shared" si="230"/>
        <v>2.536</v>
      </c>
      <c r="I3673" s="7">
        <f t="shared" si="231"/>
        <v>27.896000000000001</v>
      </c>
      <c r="J3673" s="7">
        <v>0.13</v>
      </c>
      <c r="K3673" s="7">
        <f t="shared" si="232"/>
        <v>3.2968000000000002</v>
      </c>
      <c r="L3673" s="7" t="s">
        <v>5081</v>
      </c>
      <c r="M3673" s="7">
        <v>9</v>
      </c>
      <c r="N3673" s="7">
        <f>INDEX('Delivery Distances'!$B$6:$K$20,MATCH('Sales Summary_working sheet'!L3673,'Delivery Distances'!$A$6:$A$20,0),MATCH('Sales Summary_working sheet'!M3673,'Delivery Distances'!$B$5:$K$5,0))</f>
        <v>1</v>
      </c>
      <c r="O3673" s="7" cm="1">
        <f t="array" ref="O3673">_xlfn.XLOOKUP(L3673,'Delivery Distances'!$A$6:$A$20,_xlfn.XLOOKUP('Sales Summary_working sheet'!M3673,'Delivery Distances'!$B$5:$K$5,'Delivery Distances'!$B$6:$K$20))</f>
        <v>1</v>
      </c>
      <c r="P3673" s="7">
        <f t="shared" si="233"/>
        <v>3</v>
      </c>
    </row>
    <row r="3674" spans="1:16" ht="15.75" customHeight="1" x14ac:dyDescent="0.15">
      <c r="A3674" s="13">
        <v>44003</v>
      </c>
      <c r="B3674" s="19" t="s">
        <v>5357</v>
      </c>
      <c r="C3674" s="7" t="s">
        <v>3949</v>
      </c>
      <c r="D3674" s="14">
        <v>1</v>
      </c>
      <c r="E3674" s="14" t="str">
        <f>_xlfn.XLOOKUP(D3674,'Meal Info'!$A$4:$A$19,'Meal Info'!$B$4:$B$19)</f>
        <v>Salad</v>
      </c>
      <c r="F3674" s="14" t="str">
        <f>_xlfn.XLOOKUP(D3674,'Meal Info'!$A$4:$A$19,'Meal Info'!$C$4:$C$19)</f>
        <v>Pete</v>
      </c>
      <c r="G3674" s="7">
        <v>30.5</v>
      </c>
      <c r="H3674" s="7">
        <f t="shared" si="230"/>
        <v>3.0500000000000003</v>
      </c>
      <c r="I3674" s="7">
        <f t="shared" si="231"/>
        <v>33.549999999999997</v>
      </c>
      <c r="J3674" s="7">
        <v>0.28000000000000003</v>
      </c>
      <c r="K3674" s="7">
        <f t="shared" si="232"/>
        <v>8.5400000000000009</v>
      </c>
      <c r="L3674" s="7" t="s">
        <v>29</v>
      </c>
      <c r="M3674" s="7">
        <v>10</v>
      </c>
      <c r="N3674" s="7">
        <f>INDEX('Delivery Distances'!$B$6:$K$20,MATCH('Sales Summary_working sheet'!L3674,'Delivery Distances'!$A$6:$A$20,0),MATCH('Sales Summary_working sheet'!M3674,'Delivery Distances'!$B$5:$K$5,0))</f>
        <v>15</v>
      </c>
      <c r="O3674" s="7" cm="1">
        <f t="array" ref="O3674">_xlfn.XLOOKUP(L3674,'Delivery Distances'!$A$6:$A$20,_xlfn.XLOOKUP('Sales Summary_working sheet'!M3674,'Delivery Distances'!$B$5:$K$5,'Delivery Distances'!$B$6:$K$20))</f>
        <v>15</v>
      </c>
      <c r="P3674" s="7">
        <f t="shared" si="233"/>
        <v>14.5</v>
      </c>
    </row>
    <row r="3675" spans="1:16" ht="15.75" customHeight="1" x14ac:dyDescent="0.15">
      <c r="A3675" s="13">
        <v>44003</v>
      </c>
      <c r="B3675" s="19" t="s">
        <v>5357</v>
      </c>
      <c r="C3675" s="7" t="s">
        <v>583</v>
      </c>
      <c r="D3675" s="14">
        <v>1</v>
      </c>
      <c r="E3675" s="14" t="str">
        <f>_xlfn.XLOOKUP(D3675,'Meal Info'!$A$4:$A$19,'Meal Info'!$B$4:$B$19)</f>
        <v>Salad</v>
      </c>
      <c r="F3675" s="14" t="str">
        <f>_xlfn.XLOOKUP(D3675,'Meal Info'!$A$4:$A$19,'Meal Info'!$C$4:$C$19)</f>
        <v>Pete</v>
      </c>
      <c r="G3675" s="7">
        <v>98.86</v>
      </c>
      <c r="H3675" s="7">
        <f t="shared" si="230"/>
        <v>9.886000000000001</v>
      </c>
      <c r="I3675" s="7">
        <f t="shared" si="231"/>
        <v>108.746</v>
      </c>
      <c r="J3675" s="7">
        <v>0.18</v>
      </c>
      <c r="K3675" s="7">
        <f t="shared" si="232"/>
        <v>17.794799999999999</v>
      </c>
      <c r="L3675" s="7" t="s">
        <v>26</v>
      </c>
      <c r="M3675" s="7">
        <v>5</v>
      </c>
      <c r="N3675" s="7">
        <f>INDEX('Delivery Distances'!$B$6:$K$20,MATCH('Sales Summary_working sheet'!L3675,'Delivery Distances'!$A$6:$A$20,0),MATCH('Sales Summary_working sheet'!M3675,'Delivery Distances'!$B$5:$K$5,0))</f>
        <v>16</v>
      </c>
      <c r="O3675" s="7" cm="1">
        <f t="array" ref="O3675">_xlfn.XLOOKUP(L3675,'Delivery Distances'!$A$6:$A$20,_xlfn.XLOOKUP('Sales Summary_working sheet'!M3675,'Delivery Distances'!$B$5:$K$5,'Delivery Distances'!$B$6:$K$20))</f>
        <v>16</v>
      </c>
      <c r="P3675" s="7">
        <f t="shared" si="233"/>
        <v>15</v>
      </c>
    </row>
    <row r="3676" spans="1:16" ht="15.75" customHeight="1" x14ac:dyDescent="0.15">
      <c r="A3676" s="13">
        <v>44003</v>
      </c>
      <c r="B3676" s="19" t="s">
        <v>5357</v>
      </c>
      <c r="C3676" s="7" t="s">
        <v>4434</v>
      </c>
      <c r="D3676" s="14">
        <v>3</v>
      </c>
      <c r="E3676" s="14" t="str">
        <f>_xlfn.XLOOKUP(D3676,'Meal Info'!$A$4:$A$19,'Meal Info'!$B$4:$B$19)</f>
        <v>Fruits</v>
      </c>
      <c r="F3676" s="14" t="str">
        <f>_xlfn.XLOOKUP(D3676,'Meal Info'!$A$4:$A$19,'Meal Info'!$C$4:$C$19)</f>
        <v>Pete</v>
      </c>
      <c r="G3676" s="7">
        <v>78.8</v>
      </c>
      <c r="H3676" s="7">
        <f t="shared" ref="H3676:H3739" si="234">G3676*10%</f>
        <v>7.88</v>
      </c>
      <c r="I3676" s="7">
        <f t="shared" ref="I3676:I3739" si="235">G3676+H3676</f>
        <v>86.679999999999993</v>
      </c>
      <c r="J3676" s="7">
        <v>0.23</v>
      </c>
      <c r="K3676" s="7">
        <f t="shared" si="232"/>
        <v>18.123999999999999</v>
      </c>
      <c r="L3676" s="7" t="s">
        <v>29</v>
      </c>
      <c r="M3676" s="7">
        <v>2</v>
      </c>
      <c r="N3676" s="7">
        <f>INDEX('Delivery Distances'!$B$6:$K$20,MATCH('Sales Summary_working sheet'!L3676,'Delivery Distances'!$A$6:$A$20,0),MATCH('Sales Summary_working sheet'!M3676,'Delivery Distances'!$B$5:$K$5,0))</f>
        <v>18</v>
      </c>
      <c r="O3676" s="7" cm="1">
        <f t="array" ref="O3676">_xlfn.XLOOKUP(L3676,'Delivery Distances'!$A$6:$A$20,_xlfn.XLOOKUP('Sales Summary_working sheet'!M3676,'Delivery Distances'!$B$5:$K$5,'Delivery Distances'!$B$6:$K$20))</f>
        <v>18</v>
      </c>
      <c r="P3676" s="7">
        <f t="shared" si="233"/>
        <v>16</v>
      </c>
    </row>
    <row r="3677" spans="1:16" ht="15.75" customHeight="1" x14ac:dyDescent="0.15">
      <c r="A3677" s="13">
        <v>44003</v>
      </c>
      <c r="B3677" s="19" t="s">
        <v>5357</v>
      </c>
      <c r="C3677" s="7" t="s">
        <v>2835</v>
      </c>
      <c r="D3677" s="14">
        <v>1</v>
      </c>
      <c r="E3677" s="14" t="str">
        <f>_xlfn.XLOOKUP(D3677,'Meal Info'!$A$4:$A$19,'Meal Info'!$B$4:$B$19)</f>
        <v>Salad</v>
      </c>
      <c r="F3677" s="14" t="str">
        <f>_xlfn.XLOOKUP(D3677,'Meal Info'!$A$4:$A$19,'Meal Info'!$C$4:$C$19)</f>
        <v>Pete</v>
      </c>
      <c r="G3677" s="7">
        <v>53.92</v>
      </c>
      <c r="H3677" s="7">
        <f t="shared" si="234"/>
        <v>5.3920000000000003</v>
      </c>
      <c r="I3677" s="7">
        <f t="shared" si="235"/>
        <v>59.312000000000005</v>
      </c>
      <c r="J3677" s="7">
        <v>0.37</v>
      </c>
      <c r="K3677" s="7">
        <f t="shared" si="232"/>
        <v>19.950400000000002</v>
      </c>
      <c r="L3677" s="7" t="s">
        <v>27</v>
      </c>
      <c r="M3677" s="7">
        <v>5</v>
      </c>
      <c r="N3677" s="7">
        <f>INDEX('Delivery Distances'!$B$6:$K$20,MATCH('Sales Summary_working sheet'!L3677,'Delivery Distances'!$A$6:$A$20,0),MATCH('Sales Summary_working sheet'!M3677,'Delivery Distances'!$B$5:$K$5,0))</f>
        <v>14</v>
      </c>
      <c r="O3677" s="7" cm="1">
        <f t="array" ref="O3677">_xlfn.XLOOKUP(L3677,'Delivery Distances'!$A$6:$A$20,_xlfn.XLOOKUP('Sales Summary_working sheet'!M3677,'Delivery Distances'!$B$5:$K$5,'Delivery Distances'!$B$6:$K$20))</f>
        <v>14</v>
      </c>
      <c r="P3677" s="7">
        <f t="shared" si="233"/>
        <v>14</v>
      </c>
    </row>
    <row r="3678" spans="1:16" ht="15.75" customHeight="1" x14ac:dyDescent="0.15">
      <c r="A3678" s="13">
        <v>44003</v>
      </c>
      <c r="B3678" s="19" t="s">
        <v>5357</v>
      </c>
      <c r="C3678" s="7" t="s">
        <v>2438</v>
      </c>
      <c r="D3678" s="14">
        <v>13</v>
      </c>
      <c r="E3678" s="14" t="str">
        <f>_xlfn.XLOOKUP(D3678,'Meal Info'!$A$4:$A$19,'Meal Info'!$B$4:$B$19)</f>
        <v>Breakfast</v>
      </c>
      <c r="F3678" s="14" t="str">
        <f>_xlfn.XLOOKUP(D3678,'Meal Info'!$A$4:$A$19,'Meal Info'!$C$4:$C$19)</f>
        <v>Pete</v>
      </c>
      <c r="G3678" s="7">
        <v>3.25</v>
      </c>
      <c r="H3678" s="7">
        <f t="shared" si="234"/>
        <v>0.32500000000000001</v>
      </c>
      <c r="I3678" s="7">
        <f t="shared" si="235"/>
        <v>3.5750000000000002</v>
      </c>
      <c r="J3678" s="7">
        <v>0.38</v>
      </c>
      <c r="K3678" s="7">
        <f t="shared" si="232"/>
        <v>1.2350000000000001</v>
      </c>
      <c r="L3678" s="7" t="s">
        <v>30</v>
      </c>
      <c r="M3678" s="7">
        <v>5</v>
      </c>
      <c r="N3678" s="7">
        <f>INDEX('Delivery Distances'!$B$6:$K$20,MATCH('Sales Summary_working sheet'!L3678,'Delivery Distances'!$A$6:$A$20,0),MATCH('Sales Summary_working sheet'!M3678,'Delivery Distances'!$B$5:$K$5,0))</f>
        <v>18</v>
      </c>
      <c r="O3678" s="7" cm="1">
        <f t="array" ref="O3678">_xlfn.XLOOKUP(L3678,'Delivery Distances'!$A$6:$A$20,_xlfn.XLOOKUP('Sales Summary_working sheet'!M3678,'Delivery Distances'!$B$5:$K$5,'Delivery Distances'!$B$6:$K$20))</f>
        <v>18</v>
      </c>
      <c r="P3678" s="7">
        <f t="shared" si="233"/>
        <v>16</v>
      </c>
    </row>
    <row r="3679" spans="1:16" ht="15.75" customHeight="1" x14ac:dyDescent="0.15">
      <c r="A3679" s="13">
        <v>44003</v>
      </c>
      <c r="B3679" s="19" t="s">
        <v>5357</v>
      </c>
      <c r="C3679" s="7" t="s">
        <v>4375</v>
      </c>
      <c r="D3679" s="14">
        <v>1</v>
      </c>
      <c r="E3679" s="14" t="str">
        <f>_xlfn.XLOOKUP(D3679,'Meal Info'!$A$4:$A$19,'Meal Info'!$B$4:$B$19)</f>
        <v>Salad</v>
      </c>
      <c r="F3679" s="14" t="str">
        <f>_xlfn.XLOOKUP(D3679,'Meal Info'!$A$4:$A$19,'Meal Info'!$C$4:$C$19)</f>
        <v>Pete</v>
      </c>
      <c r="G3679" s="7">
        <v>41.7</v>
      </c>
      <c r="H3679" s="7">
        <f t="shared" si="234"/>
        <v>4.1700000000000008</v>
      </c>
      <c r="I3679" s="7">
        <f t="shared" si="235"/>
        <v>45.870000000000005</v>
      </c>
      <c r="J3679" s="7">
        <v>0.26</v>
      </c>
      <c r="K3679" s="7">
        <f t="shared" si="232"/>
        <v>10.842000000000001</v>
      </c>
      <c r="L3679" s="7" t="s">
        <v>5081</v>
      </c>
      <c r="M3679" s="7">
        <v>1</v>
      </c>
      <c r="N3679" s="7">
        <f>INDEX('Delivery Distances'!$B$6:$K$20,MATCH('Sales Summary_working sheet'!L3679,'Delivery Distances'!$A$6:$A$20,0),MATCH('Sales Summary_working sheet'!M3679,'Delivery Distances'!$B$5:$K$5,0))</f>
        <v>1</v>
      </c>
      <c r="O3679" s="7" cm="1">
        <f t="array" ref="O3679">_xlfn.XLOOKUP(L3679,'Delivery Distances'!$A$6:$A$20,_xlfn.XLOOKUP('Sales Summary_working sheet'!M3679,'Delivery Distances'!$B$5:$K$5,'Delivery Distances'!$B$6:$K$20))</f>
        <v>1</v>
      </c>
      <c r="P3679" s="7">
        <f t="shared" si="233"/>
        <v>3</v>
      </c>
    </row>
    <row r="3680" spans="1:16" ht="15.75" customHeight="1" x14ac:dyDescent="0.15">
      <c r="A3680" s="13">
        <v>44003</v>
      </c>
      <c r="B3680" s="19" t="s">
        <v>5357</v>
      </c>
      <c r="C3680" s="7" t="s">
        <v>3737</v>
      </c>
      <c r="D3680" s="14">
        <v>14</v>
      </c>
      <c r="E3680" s="14" t="str">
        <f>_xlfn.XLOOKUP(D3680,'Meal Info'!$A$4:$A$19,'Meal Info'!$B$4:$B$19)</f>
        <v>Red meat</v>
      </c>
      <c r="F3680" s="14" t="str">
        <f>_xlfn.XLOOKUP(D3680,'Meal Info'!$A$4:$A$19,'Meal Info'!$C$4:$C$19)</f>
        <v>Pete</v>
      </c>
      <c r="G3680" s="7">
        <v>77.099999999999994</v>
      </c>
      <c r="H3680" s="7">
        <f t="shared" si="234"/>
        <v>7.71</v>
      </c>
      <c r="I3680" s="7">
        <f t="shared" si="235"/>
        <v>84.809999999999988</v>
      </c>
      <c r="J3680" s="7">
        <v>0.21</v>
      </c>
      <c r="K3680" s="7">
        <f t="shared" si="232"/>
        <v>16.190999999999999</v>
      </c>
      <c r="L3680" s="7" t="s">
        <v>5075</v>
      </c>
      <c r="M3680" s="7">
        <v>6</v>
      </c>
      <c r="N3680" s="7">
        <f>INDEX('Delivery Distances'!$B$6:$K$20,MATCH('Sales Summary_working sheet'!L3680,'Delivery Distances'!$A$6:$A$20,0),MATCH('Sales Summary_working sheet'!M3680,'Delivery Distances'!$B$5:$K$5,0))</f>
        <v>11</v>
      </c>
      <c r="O3680" s="7" cm="1">
        <f t="array" ref="O3680">_xlfn.XLOOKUP(L3680,'Delivery Distances'!$A$6:$A$20,_xlfn.XLOOKUP('Sales Summary_working sheet'!M3680,'Delivery Distances'!$B$5:$K$5,'Delivery Distances'!$B$6:$K$20))</f>
        <v>11</v>
      </c>
      <c r="P3680" s="7">
        <f t="shared" si="233"/>
        <v>12.5</v>
      </c>
    </row>
    <row r="3681" spans="1:16" ht="15.75" customHeight="1" x14ac:dyDescent="0.15">
      <c r="A3681" s="13">
        <v>44003</v>
      </c>
      <c r="B3681" s="19" t="s">
        <v>5357</v>
      </c>
      <c r="C3681" s="7" t="s">
        <v>4300</v>
      </c>
      <c r="D3681" s="14">
        <v>13</v>
      </c>
      <c r="E3681" s="14" t="str">
        <f>_xlfn.XLOOKUP(D3681,'Meal Info'!$A$4:$A$19,'Meal Info'!$B$4:$B$19)</f>
        <v>Breakfast</v>
      </c>
      <c r="F3681" s="14" t="str">
        <f>_xlfn.XLOOKUP(D3681,'Meal Info'!$A$4:$A$19,'Meal Info'!$C$4:$C$19)</f>
        <v>Pete</v>
      </c>
      <c r="G3681" s="7">
        <v>26.63</v>
      </c>
      <c r="H3681" s="7">
        <f t="shared" si="234"/>
        <v>2.6630000000000003</v>
      </c>
      <c r="I3681" s="7">
        <f t="shared" si="235"/>
        <v>29.292999999999999</v>
      </c>
      <c r="J3681" s="7">
        <v>0.08</v>
      </c>
      <c r="K3681" s="7">
        <f t="shared" si="232"/>
        <v>2.1303999999999998</v>
      </c>
      <c r="L3681" s="7" t="s">
        <v>26</v>
      </c>
      <c r="M3681" s="7">
        <v>5</v>
      </c>
      <c r="N3681" s="7">
        <f>INDEX('Delivery Distances'!$B$6:$K$20,MATCH('Sales Summary_working sheet'!L3681,'Delivery Distances'!$A$6:$A$20,0),MATCH('Sales Summary_working sheet'!M3681,'Delivery Distances'!$B$5:$K$5,0))</f>
        <v>16</v>
      </c>
      <c r="O3681" s="7" cm="1">
        <f t="array" ref="O3681">_xlfn.XLOOKUP(L3681,'Delivery Distances'!$A$6:$A$20,_xlfn.XLOOKUP('Sales Summary_working sheet'!M3681,'Delivery Distances'!$B$5:$K$5,'Delivery Distances'!$B$6:$K$20))</f>
        <v>16</v>
      </c>
      <c r="P3681" s="7">
        <f t="shared" si="233"/>
        <v>15</v>
      </c>
    </row>
    <row r="3682" spans="1:16" ht="15.75" customHeight="1" x14ac:dyDescent="0.15">
      <c r="A3682" s="13">
        <v>44003</v>
      </c>
      <c r="B3682" s="19" t="s">
        <v>5357</v>
      </c>
      <c r="C3682" s="7" t="s">
        <v>568</v>
      </c>
      <c r="D3682" s="14">
        <v>13</v>
      </c>
      <c r="E3682" s="14" t="str">
        <f>_xlfn.XLOOKUP(D3682,'Meal Info'!$A$4:$A$19,'Meal Info'!$B$4:$B$19)</f>
        <v>Breakfast</v>
      </c>
      <c r="F3682" s="14" t="str">
        <f>_xlfn.XLOOKUP(D3682,'Meal Info'!$A$4:$A$19,'Meal Info'!$C$4:$C$19)</f>
        <v>Pete</v>
      </c>
      <c r="G3682" s="7">
        <v>67.61</v>
      </c>
      <c r="H3682" s="7">
        <f t="shared" si="234"/>
        <v>6.7610000000000001</v>
      </c>
      <c r="I3682" s="7">
        <f t="shared" si="235"/>
        <v>74.370999999999995</v>
      </c>
      <c r="J3682" s="7">
        <v>0.17</v>
      </c>
      <c r="K3682" s="7">
        <f t="shared" si="232"/>
        <v>11.4937</v>
      </c>
      <c r="L3682" s="7" t="s">
        <v>5079</v>
      </c>
      <c r="M3682" s="7">
        <v>8</v>
      </c>
      <c r="N3682" s="7">
        <f>INDEX('Delivery Distances'!$B$6:$K$20,MATCH('Sales Summary_working sheet'!L3682,'Delivery Distances'!$A$6:$A$20,0),MATCH('Sales Summary_working sheet'!M3682,'Delivery Distances'!$B$5:$K$5,0))</f>
        <v>5</v>
      </c>
      <c r="O3682" s="7" cm="1">
        <f t="array" ref="O3682">_xlfn.XLOOKUP(L3682,'Delivery Distances'!$A$6:$A$20,_xlfn.XLOOKUP('Sales Summary_working sheet'!M3682,'Delivery Distances'!$B$5:$K$5,'Delivery Distances'!$B$6:$K$20))</f>
        <v>5</v>
      </c>
      <c r="P3682" s="7">
        <f t="shared" si="233"/>
        <v>9</v>
      </c>
    </row>
    <row r="3683" spans="1:16" ht="15.75" customHeight="1" x14ac:dyDescent="0.15">
      <c r="A3683" s="13">
        <v>44003</v>
      </c>
      <c r="B3683" s="19" t="s">
        <v>5357</v>
      </c>
      <c r="C3683" s="7" t="s">
        <v>2917</v>
      </c>
      <c r="D3683" s="14">
        <v>1</v>
      </c>
      <c r="E3683" s="14" t="str">
        <f>_xlfn.XLOOKUP(D3683,'Meal Info'!$A$4:$A$19,'Meal Info'!$B$4:$B$19)</f>
        <v>Salad</v>
      </c>
      <c r="F3683" s="14" t="str">
        <f>_xlfn.XLOOKUP(D3683,'Meal Info'!$A$4:$A$19,'Meal Info'!$C$4:$C$19)</f>
        <v>Pete</v>
      </c>
      <c r="G3683" s="7">
        <v>40.200000000000003</v>
      </c>
      <c r="H3683" s="7">
        <f t="shared" si="234"/>
        <v>4.0200000000000005</v>
      </c>
      <c r="I3683" s="7">
        <f t="shared" si="235"/>
        <v>44.220000000000006</v>
      </c>
      <c r="J3683" s="7">
        <v>0.14000000000000001</v>
      </c>
      <c r="K3683" s="7">
        <f t="shared" si="232"/>
        <v>5.628000000000001</v>
      </c>
      <c r="L3683" s="7" t="s">
        <v>5076</v>
      </c>
      <c r="M3683" s="7">
        <v>1</v>
      </c>
      <c r="N3683" s="7">
        <f>INDEX('Delivery Distances'!$B$6:$K$20,MATCH('Sales Summary_working sheet'!L3683,'Delivery Distances'!$A$6:$A$20,0),MATCH('Sales Summary_working sheet'!M3683,'Delivery Distances'!$B$5:$K$5,0))</f>
        <v>7</v>
      </c>
      <c r="O3683" s="7" cm="1">
        <f t="array" ref="O3683">_xlfn.XLOOKUP(L3683,'Delivery Distances'!$A$6:$A$20,_xlfn.XLOOKUP('Sales Summary_working sheet'!M3683,'Delivery Distances'!$B$5:$K$5,'Delivery Distances'!$B$6:$K$20))</f>
        <v>7</v>
      </c>
      <c r="P3683" s="7">
        <f t="shared" si="233"/>
        <v>10.5</v>
      </c>
    </row>
    <row r="3684" spans="1:16" ht="15.75" customHeight="1" x14ac:dyDescent="0.15">
      <c r="A3684" s="13">
        <v>44003</v>
      </c>
      <c r="B3684" s="19" t="s">
        <v>5357</v>
      </c>
      <c r="C3684" s="7" t="s">
        <v>3483</v>
      </c>
      <c r="D3684" s="14">
        <v>14</v>
      </c>
      <c r="E3684" s="14" t="str">
        <f>_xlfn.XLOOKUP(D3684,'Meal Info'!$A$4:$A$19,'Meal Info'!$B$4:$B$19)</f>
        <v>Red meat</v>
      </c>
      <c r="F3684" s="14" t="str">
        <f>_xlfn.XLOOKUP(D3684,'Meal Info'!$A$4:$A$19,'Meal Info'!$C$4:$C$19)</f>
        <v>Pete</v>
      </c>
      <c r="G3684" s="7">
        <v>35.299999999999997</v>
      </c>
      <c r="H3684" s="7">
        <f t="shared" si="234"/>
        <v>3.53</v>
      </c>
      <c r="I3684" s="7">
        <f t="shared" si="235"/>
        <v>38.83</v>
      </c>
      <c r="J3684" s="7">
        <v>0.1</v>
      </c>
      <c r="K3684" s="7">
        <f t="shared" si="232"/>
        <v>3.53</v>
      </c>
      <c r="L3684" s="7" t="s">
        <v>5080</v>
      </c>
      <c r="M3684" s="7">
        <v>5</v>
      </c>
      <c r="N3684" s="7">
        <f>INDEX('Delivery Distances'!$B$6:$K$20,MATCH('Sales Summary_working sheet'!L3684,'Delivery Distances'!$A$6:$A$20,0),MATCH('Sales Summary_working sheet'!M3684,'Delivery Distances'!$B$5:$K$5,0))</f>
        <v>5</v>
      </c>
      <c r="O3684" s="7" cm="1">
        <f t="array" ref="O3684">_xlfn.XLOOKUP(L3684,'Delivery Distances'!$A$6:$A$20,_xlfn.XLOOKUP('Sales Summary_working sheet'!M3684,'Delivery Distances'!$B$5:$K$5,'Delivery Distances'!$B$6:$K$20))</f>
        <v>5</v>
      </c>
      <c r="P3684" s="7">
        <f t="shared" si="233"/>
        <v>9</v>
      </c>
    </row>
    <row r="3685" spans="1:16" ht="15.75" customHeight="1" x14ac:dyDescent="0.15">
      <c r="A3685" s="13">
        <v>44003</v>
      </c>
      <c r="B3685" s="19" t="s">
        <v>5357</v>
      </c>
      <c r="C3685" s="7" t="s">
        <v>2763</v>
      </c>
      <c r="D3685" s="14">
        <v>13</v>
      </c>
      <c r="E3685" s="14" t="str">
        <f>_xlfn.XLOOKUP(D3685,'Meal Info'!$A$4:$A$19,'Meal Info'!$B$4:$B$19)</f>
        <v>Breakfast</v>
      </c>
      <c r="F3685" s="14" t="str">
        <f>_xlfn.XLOOKUP(D3685,'Meal Info'!$A$4:$A$19,'Meal Info'!$C$4:$C$19)</f>
        <v>Pete</v>
      </c>
      <c r="G3685" s="7">
        <v>96.82</v>
      </c>
      <c r="H3685" s="7">
        <f t="shared" si="234"/>
        <v>9.6820000000000004</v>
      </c>
      <c r="I3685" s="7">
        <f t="shared" si="235"/>
        <v>106.502</v>
      </c>
      <c r="J3685" s="7">
        <v>0.01</v>
      </c>
      <c r="K3685" s="7">
        <f t="shared" si="232"/>
        <v>0.96819999999999995</v>
      </c>
      <c r="L3685" s="7" t="s">
        <v>5075</v>
      </c>
      <c r="M3685" s="7">
        <v>10</v>
      </c>
      <c r="N3685" s="7">
        <f>INDEX('Delivery Distances'!$B$6:$K$20,MATCH('Sales Summary_working sheet'!L3685,'Delivery Distances'!$A$6:$A$20,0),MATCH('Sales Summary_working sheet'!M3685,'Delivery Distances'!$B$5:$K$5,0))</f>
        <v>14</v>
      </c>
      <c r="O3685" s="7" cm="1">
        <f t="array" ref="O3685">_xlfn.XLOOKUP(L3685,'Delivery Distances'!$A$6:$A$20,_xlfn.XLOOKUP('Sales Summary_working sheet'!M3685,'Delivery Distances'!$B$5:$K$5,'Delivery Distances'!$B$6:$K$20))</f>
        <v>14</v>
      </c>
      <c r="P3685" s="7">
        <f t="shared" si="233"/>
        <v>14</v>
      </c>
    </row>
    <row r="3686" spans="1:16" ht="15.75" customHeight="1" x14ac:dyDescent="0.15">
      <c r="A3686" s="13">
        <v>44003</v>
      </c>
      <c r="B3686" s="19" t="s">
        <v>5357</v>
      </c>
      <c r="C3686" s="7" t="s">
        <v>2045</v>
      </c>
      <c r="D3686" s="14">
        <v>3</v>
      </c>
      <c r="E3686" s="14" t="str">
        <f>_xlfn.XLOOKUP(D3686,'Meal Info'!$A$4:$A$19,'Meal Info'!$B$4:$B$19)</f>
        <v>Fruits</v>
      </c>
      <c r="F3686" s="14" t="str">
        <f>_xlfn.XLOOKUP(D3686,'Meal Info'!$A$4:$A$19,'Meal Info'!$C$4:$C$19)</f>
        <v>Pete</v>
      </c>
      <c r="G3686" s="7">
        <v>56.77</v>
      </c>
      <c r="H3686" s="7">
        <f t="shared" si="234"/>
        <v>5.6770000000000005</v>
      </c>
      <c r="I3686" s="7">
        <f t="shared" si="235"/>
        <v>62.447000000000003</v>
      </c>
      <c r="J3686" s="7">
        <v>0.02</v>
      </c>
      <c r="K3686" s="7">
        <f t="shared" si="232"/>
        <v>1.1354000000000002</v>
      </c>
      <c r="L3686" s="7" t="s">
        <v>5077</v>
      </c>
      <c r="M3686" s="7">
        <v>3</v>
      </c>
      <c r="N3686" s="7">
        <f>INDEX('Delivery Distances'!$B$6:$K$20,MATCH('Sales Summary_working sheet'!L3686,'Delivery Distances'!$A$6:$A$20,0),MATCH('Sales Summary_working sheet'!M3686,'Delivery Distances'!$B$5:$K$5,0))</f>
        <v>2</v>
      </c>
      <c r="O3686" s="7" cm="1">
        <f t="array" ref="O3686">_xlfn.XLOOKUP(L3686,'Delivery Distances'!$A$6:$A$20,_xlfn.XLOOKUP('Sales Summary_working sheet'!M3686,'Delivery Distances'!$B$5:$K$5,'Delivery Distances'!$B$6:$K$20))</f>
        <v>2</v>
      </c>
      <c r="P3686" s="7">
        <f t="shared" si="233"/>
        <v>6</v>
      </c>
    </row>
    <row r="3687" spans="1:16" ht="15.75" customHeight="1" x14ac:dyDescent="0.15">
      <c r="A3687" s="13">
        <v>44003</v>
      </c>
      <c r="B3687" s="19" t="s">
        <v>5357</v>
      </c>
      <c r="C3687" s="7" t="s">
        <v>4178</v>
      </c>
      <c r="D3687" s="14">
        <v>13</v>
      </c>
      <c r="E3687" s="14" t="str">
        <f>_xlfn.XLOOKUP(D3687,'Meal Info'!$A$4:$A$19,'Meal Info'!$B$4:$B$19)</f>
        <v>Breakfast</v>
      </c>
      <c r="F3687" s="14" t="str">
        <f>_xlfn.XLOOKUP(D3687,'Meal Info'!$A$4:$A$19,'Meal Info'!$C$4:$C$19)</f>
        <v>Pete</v>
      </c>
      <c r="G3687" s="7">
        <v>66.64</v>
      </c>
      <c r="H3687" s="7">
        <f t="shared" si="234"/>
        <v>6.6640000000000006</v>
      </c>
      <c r="I3687" s="7">
        <f t="shared" si="235"/>
        <v>73.304000000000002</v>
      </c>
      <c r="J3687" s="7">
        <v>0.17</v>
      </c>
      <c r="K3687" s="7">
        <f t="shared" si="232"/>
        <v>11.328800000000001</v>
      </c>
      <c r="L3687" s="7" t="s">
        <v>29</v>
      </c>
      <c r="M3687" s="7">
        <v>6</v>
      </c>
      <c r="N3687" s="7">
        <f>INDEX('Delivery Distances'!$B$6:$K$20,MATCH('Sales Summary_working sheet'!L3687,'Delivery Distances'!$A$6:$A$20,0),MATCH('Sales Summary_working sheet'!M3687,'Delivery Distances'!$B$5:$K$5,0))</f>
        <v>2</v>
      </c>
      <c r="O3687" s="7" cm="1">
        <f t="array" ref="O3687">_xlfn.XLOOKUP(L3687,'Delivery Distances'!$A$6:$A$20,_xlfn.XLOOKUP('Sales Summary_working sheet'!M3687,'Delivery Distances'!$B$5:$K$5,'Delivery Distances'!$B$6:$K$20))</f>
        <v>2</v>
      </c>
      <c r="P3687" s="7">
        <f t="shared" si="233"/>
        <v>6</v>
      </c>
    </row>
    <row r="3688" spans="1:16" ht="15.75" customHeight="1" x14ac:dyDescent="0.15">
      <c r="A3688" s="13">
        <v>44003</v>
      </c>
      <c r="B3688" s="19" t="s">
        <v>5357</v>
      </c>
      <c r="C3688" s="7" t="s">
        <v>4306</v>
      </c>
      <c r="D3688" s="14">
        <v>1</v>
      </c>
      <c r="E3688" s="14" t="str">
        <f>_xlfn.XLOOKUP(D3688,'Meal Info'!$A$4:$A$19,'Meal Info'!$B$4:$B$19)</f>
        <v>Salad</v>
      </c>
      <c r="F3688" s="14" t="str">
        <f>_xlfn.XLOOKUP(D3688,'Meal Info'!$A$4:$A$19,'Meal Info'!$C$4:$C$19)</f>
        <v>Pete</v>
      </c>
      <c r="G3688" s="7">
        <v>89.6</v>
      </c>
      <c r="H3688" s="7">
        <f t="shared" si="234"/>
        <v>8.9599999999999991</v>
      </c>
      <c r="I3688" s="7">
        <f t="shared" si="235"/>
        <v>98.559999999999988</v>
      </c>
      <c r="J3688" s="7">
        <v>0.11</v>
      </c>
      <c r="K3688" s="7">
        <f t="shared" si="232"/>
        <v>9.8559999999999999</v>
      </c>
      <c r="L3688" s="7" t="s">
        <v>5078</v>
      </c>
      <c r="M3688" s="7">
        <v>9</v>
      </c>
      <c r="N3688" s="7">
        <f>INDEX('Delivery Distances'!$B$6:$K$20,MATCH('Sales Summary_working sheet'!L3688,'Delivery Distances'!$A$6:$A$20,0),MATCH('Sales Summary_working sheet'!M3688,'Delivery Distances'!$B$5:$K$5,0))</f>
        <v>6</v>
      </c>
      <c r="O3688" s="7" cm="1">
        <f t="array" ref="O3688">_xlfn.XLOOKUP(L3688,'Delivery Distances'!$A$6:$A$20,_xlfn.XLOOKUP('Sales Summary_working sheet'!M3688,'Delivery Distances'!$B$5:$K$5,'Delivery Distances'!$B$6:$K$20))</f>
        <v>6</v>
      </c>
      <c r="P3688" s="7">
        <f t="shared" si="233"/>
        <v>10</v>
      </c>
    </row>
    <row r="3689" spans="1:16" ht="15.75" customHeight="1" x14ac:dyDescent="0.15">
      <c r="A3689" s="13">
        <v>44003</v>
      </c>
      <c r="B3689" s="19" t="s">
        <v>5357</v>
      </c>
      <c r="C3689" s="7" t="s">
        <v>2708</v>
      </c>
      <c r="D3689" s="14">
        <v>3</v>
      </c>
      <c r="E3689" s="14" t="str">
        <f>_xlfn.XLOOKUP(D3689,'Meal Info'!$A$4:$A$19,'Meal Info'!$B$4:$B$19)</f>
        <v>Fruits</v>
      </c>
      <c r="F3689" s="14" t="str">
        <f>_xlfn.XLOOKUP(D3689,'Meal Info'!$A$4:$A$19,'Meal Info'!$C$4:$C$19)</f>
        <v>Pete</v>
      </c>
      <c r="G3689" s="7">
        <v>2.64</v>
      </c>
      <c r="H3689" s="7">
        <f t="shared" si="234"/>
        <v>0.26400000000000001</v>
      </c>
      <c r="I3689" s="7">
        <f t="shared" si="235"/>
        <v>2.9039999999999999</v>
      </c>
      <c r="J3689" s="7">
        <v>0.09</v>
      </c>
      <c r="K3689" s="7">
        <f t="shared" si="232"/>
        <v>0.23760000000000001</v>
      </c>
      <c r="L3689" s="7" t="s">
        <v>27</v>
      </c>
      <c r="M3689" s="7">
        <v>2</v>
      </c>
      <c r="N3689" s="7">
        <f>INDEX('Delivery Distances'!$B$6:$K$20,MATCH('Sales Summary_working sheet'!L3689,'Delivery Distances'!$A$6:$A$20,0),MATCH('Sales Summary_working sheet'!M3689,'Delivery Distances'!$B$5:$K$5,0))</f>
        <v>8</v>
      </c>
      <c r="O3689" s="7" cm="1">
        <f t="array" ref="O3689">_xlfn.XLOOKUP(L3689,'Delivery Distances'!$A$6:$A$20,_xlfn.XLOOKUP('Sales Summary_working sheet'!M3689,'Delivery Distances'!$B$5:$K$5,'Delivery Distances'!$B$6:$K$20))</f>
        <v>8</v>
      </c>
      <c r="P3689" s="7">
        <f t="shared" si="233"/>
        <v>11</v>
      </c>
    </row>
    <row r="3690" spans="1:16" ht="15.75" customHeight="1" x14ac:dyDescent="0.15">
      <c r="A3690" s="13">
        <v>44003</v>
      </c>
      <c r="B3690" s="19" t="s">
        <v>5357</v>
      </c>
      <c r="C3690" s="7" t="s">
        <v>3573</v>
      </c>
      <c r="D3690" s="14">
        <v>3</v>
      </c>
      <c r="E3690" s="14" t="str">
        <f>_xlfn.XLOOKUP(D3690,'Meal Info'!$A$4:$A$19,'Meal Info'!$B$4:$B$19)</f>
        <v>Fruits</v>
      </c>
      <c r="F3690" s="14" t="str">
        <f>_xlfn.XLOOKUP(D3690,'Meal Info'!$A$4:$A$19,'Meal Info'!$C$4:$C$19)</f>
        <v>Pete</v>
      </c>
      <c r="G3690" s="7">
        <v>23.02</v>
      </c>
      <c r="H3690" s="7">
        <f t="shared" si="234"/>
        <v>2.302</v>
      </c>
      <c r="I3690" s="7">
        <f t="shared" si="235"/>
        <v>25.321999999999999</v>
      </c>
      <c r="J3690" s="7">
        <v>0.37</v>
      </c>
      <c r="K3690" s="7">
        <f t="shared" si="232"/>
        <v>8.5174000000000003</v>
      </c>
      <c r="L3690" s="7" t="s">
        <v>28</v>
      </c>
      <c r="M3690" s="7">
        <v>5</v>
      </c>
      <c r="N3690" s="7">
        <f>INDEX('Delivery Distances'!$B$6:$K$20,MATCH('Sales Summary_working sheet'!L3690,'Delivery Distances'!$A$6:$A$20,0),MATCH('Sales Summary_working sheet'!M3690,'Delivery Distances'!$B$5:$K$5,0))</f>
        <v>11</v>
      </c>
      <c r="O3690" s="7" cm="1">
        <f t="array" ref="O3690">_xlfn.XLOOKUP(L3690,'Delivery Distances'!$A$6:$A$20,_xlfn.XLOOKUP('Sales Summary_working sheet'!M3690,'Delivery Distances'!$B$5:$K$5,'Delivery Distances'!$B$6:$K$20))</f>
        <v>11</v>
      </c>
      <c r="P3690" s="7">
        <f t="shared" si="233"/>
        <v>12.5</v>
      </c>
    </row>
    <row r="3691" spans="1:16" ht="15.75" customHeight="1" x14ac:dyDescent="0.15">
      <c r="A3691" s="13">
        <v>44003</v>
      </c>
      <c r="B3691" s="19" t="s">
        <v>5357</v>
      </c>
      <c r="C3691" s="7" t="s">
        <v>4109</v>
      </c>
      <c r="D3691" s="14">
        <v>14</v>
      </c>
      <c r="E3691" s="14" t="str">
        <f>_xlfn.XLOOKUP(D3691,'Meal Info'!$A$4:$A$19,'Meal Info'!$B$4:$B$19)</f>
        <v>Red meat</v>
      </c>
      <c r="F3691" s="14" t="str">
        <f>_xlfn.XLOOKUP(D3691,'Meal Info'!$A$4:$A$19,'Meal Info'!$C$4:$C$19)</f>
        <v>Pete</v>
      </c>
      <c r="G3691" s="7">
        <v>17.899999999999999</v>
      </c>
      <c r="H3691" s="7">
        <f t="shared" si="234"/>
        <v>1.79</v>
      </c>
      <c r="I3691" s="7">
        <f t="shared" si="235"/>
        <v>19.689999999999998</v>
      </c>
      <c r="J3691" s="7">
        <v>0.27</v>
      </c>
      <c r="K3691" s="7">
        <f t="shared" si="232"/>
        <v>4.8330000000000002</v>
      </c>
      <c r="L3691" s="7" t="s">
        <v>5082</v>
      </c>
      <c r="M3691" s="7">
        <v>10</v>
      </c>
      <c r="N3691" s="7">
        <f>INDEX('Delivery Distances'!$B$6:$K$20,MATCH('Sales Summary_working sheet'!L3691,'Delivery Distances'!$A$6:$A$20,0),MATCH('Sales Summary_working sheet'!M3691,'Delivery Distances'!$B$5:$K$5,0))</f>
        <v>2</v>
      </c>
      <c r="O3691" s="7" cm="1">
        <f t="array" ref="O3691">_xlfn.XLOOKUP(L3691,'Delivery Distances'!$A$6:$A$20,_xlfn.XLOOKUP('Sales Summary_working sheet'!M3691,'Delivery Distances'!$B$5:$K$5,'Delivery Distances'!$B$6:$K$20))</f>
        <v>2</v>
      </c>
      <c r="P3691" s="7">
        <f t="shared" si="233"/>
        <v>6</v>
      </c>
    </row>
    <row r="3692" spans="1:16" ht="15.75" customHeight="1" x14ac:dyDescent="0.15">
      <c r="A3692" s="13">
        <v>44003</v>
      </c>
      <c r="B3692" s="19" t="s">
        <v>5358</v>
      </c>
      <c r="C3692" s="7" t="s">
        <v>4666</v>
      </c>
      <c r="D3692" s="14">
        <v>1</v>
      </c>
      <c r="E3692" s="14" t="str">
        <f>_xlfn.XLOOKUP(D3692,'Meal Info'!$A$4:$A$19,'Meal Info'!$B$4:$B$19)</f>
        <v>Salad</v>
      </c>
      <c r="F3692" s="14" t="str">
        <f>_xlfn.XLOOKUP(D3692,'Meal Info'!$A$4:$A$19,'Meal Info'!$C$4:$C$19)</f>
        <v>Pete</v>
      </c>
      <c r="G3692" s="7">
        <v>16.59</v>
      </c>
      <c r="H3692" s="7">
        <f t="shared" si="234"/>
        <v>1.659</v>
      </c>
      <c r="I3692" s="7">
        <f t="shared" si="235"/>
        <v>18.248999999999999</v>
      </c>
      <c r="J3692" s="7">
        <v>0.22</v>
      </c>
      <c r="K3692" s="7">
        <f t="shared" si="232"/>
        <v>3.6497999999999999</v>
      </c>
      <c r="L3692" s="7" t="s">
        <v>5077</v>
      </c>
      <c r="M3692" s="7">
        <v>8</v>
      </c>
      <c r="N3692" s="7">
        <f>INDEX('Delivery Distances'!$B$6:$K$20,MATCH('Sales Summary_working sheet'!L3692,'Delivery Distances'!$A$6:$A$20,0),MATCH('Sales Summary_working sheet'!M3692,'Delivery Distances'!$B$5:$K$5,0))</f>
        <v>4</v>
      </c>
      <c r="O3692" s="7" cm="1">
        <f t="array" ref="O3692">_xlfn.XLOOKUP(L3692,'Delivery Distances'!$A$6:$A$20,_xlfn.XLOOKUP('Sales Summary_working sheet'!M3692,'Delivery Distances'!$B$5:$K$5,'Delivery Distances'!$B$6:$K$20))</f>
        <v>4</v>
      </c>
      <c r="P3692" s="7">
        <f t="shared" si="233"/>
        <v>8</v>
      </c>
    </row>
    <row r="3693" spans="1:16" ht="15.75" customHeight="1" x14ac:dyDescent="0.15">
      <c r="A3693" s="13">
        <v>44003</v>
      </c>
      <c r="B3693" s="19" t="s">
        <v>5358</v>
      </c>
      <c r="C3693" s="7" t="s">
        <v>4265</v>
      </c>
      <c r="D3693" s="14">
        <v>3</v>
      </c>
      <c r="E3693" s="14" t="str">
        <f>_xlfn.XLOOKUP(D3693,'Meal Info'!$A$4:$A$19,'Meal Info'!$B$4:$B$19)</f>
        <v>Fruits</v>
      </c>
      <c r="F3693" s="14" t="str">
        <f>_xlfn.XLOOKUP(D3693,'Meal Info'!$A$4:$A$19,'Meal Info'!$C$4:$C$19)</f>
        <v>Pete</v>
      </c>
      <c r="G3693" s="7">
        <v>81.27</v>
      </c>
      <c r="H3693" s="7">
        <f t="shared" si="234"/>
        <v>8.1270000000000007</v>
      </c>
      <c r="I3693" s="7">
        <f t="shared" si="235"/>
        <v>89.396999999999991</v>
      </c>
      <c r="J3693" s="7">
        <v>0.26</v>
      </c>
      <c r="K3693" s="7">
        <f t="shared" si="232"/>
        <v>21.130199999999999</v>
      </c>
      <c r="L3693" s="7" t="s">
        <v>5077</v>
      </c>
      <c r="M3693" s="7">
        <v>10</v>
      </c>
      <c r="N3693" s="7">
        <f>INDEX('Delivery Distances'!$B$6:$K$20,MATCH('Sales Summary_working sheet'!L3693,'Delivery Distances'!$A$6:$A$20,0),MATCH('Sales Summary_working sheet'!M3693,'Delivery Distances'!$B$5:$K$5,0))</f>
        <v>6</v>
      </c>
      <c r="O3693" s="7" cm="1">
        <f t="array" ref="O3693">_xlfn.XLOOKUP(L3693,'Delivery Distances'!$A$6:$A$20,_xlfn.XLOOKUP('Sales Summary_working sheet'!M3693,'Delivery Distances'!$B$5:$K$5,'Delivery Distances'!$B$6:$K$20))</f>
        <v>6</v>
      </c>
      <c r="P3693" s="7">
        <f t="shared" si="233"/>
        <v>10</v>
      </c>
    </row>
    <row r="3694" spans="1:16" ht="15.75" customHeight="1" x14ac:dyDescent="0.15">
      <c r="A3694" s="13">
        <v>44003</v>
      </c>
      <c r="B3694" s="19" t="s">
        <v>5358</v>
      </c>
      <c r="C3694" s="7" t="s">
        <v>2415</v>
      </c>
      <c r="D3694" s="14">
        <v>1</v>
      </c>
      <c r="E3694" s="14" t="str">
        <f>_xlfn.XLOOKUP(D3694,'Meal Info'!$A$4:$A$19,'Meal Info'!$B$4:$B$19)</f>
        <v>Salad</v>
      </c>
      <c r="F3694" s="14" t="str">
        <f>_xlfn.XLOOKUP(D3694,'Meal Info'!$A$4:$A$19,'Meal Info'!$C$4:$C$19)</f>
        <v>Pete</v>
      </c>
      <c r="G3694" s="7">
        <v>68.28</v>
      </c>
      <c r="H3694" s="7">
        <f t="shared" si="234"/>
        <v>6.8280000000000003</v>
      </c>
      <c r="I3694" s="7">
        <f t="shared" si="235"/>
        <v>75.108000000000004</v>
      </c>
      <c r="J3694" s="7">
        <v>0.26</v>
      </c>
      <c r="K3694" s="7">
        <f t="shared" si="232"/>
        <v>17.752800000000001</v>
      </c>
      <c r="L3694" s="7" t="s">
        <v>5076</v>
      </c>
      <c r="M3694" s="7">
        <v>9</v>
      </c>
      <c r="N3694" s="7">
        <f>INDEX('Delivery Distances'!$B$6:$K$20,MATCH('Sales Summary_working sheet'!L3694,'Delivery Distances'!$A$6:$A$20,0),MATCH('Sales Summary_working sheet'!M3694,'Delivery Distances'!$B$5:$K$5,0))</f>
        <v>8</v>
      </c>
      <c r="O3694" s="7" cm="1">
        <f t="array" ref="O3694">_xlfn.XLOOKUP(L3694,'Delivery Distances'!$A$6:$A$20,_xlfn.XLOOKUP('Sales Summary_working sheet'!M3694,'Delivery Distances'!$B$5:$K$5,'Delivery Distances'!$B$6:$K$20))</f>
        <v>8</v>
      </c>
      <c r="P3694" s="7">
        <f t="shared" si="233"/>
        <v>11</v>
      </c>
    </row>
    <row r="3695" spans="1:16" ht="15.75" customHeight="1" x14ac:dyDescent="0.15">
      <c r="A3695" s="13">
        <v>44003</v>
      </c>
      <c r="B3695" s="19" t="s">
        <v>5358</v>
      </c>
      <c r="C3695" s="7" t="s">
        <v>4151</v>
      </c>
      <c r="D3695" s="14">
        <v>14</v>
      </c>
      <c r="E3695" s="14" t="str">
        <f>_xlfn.XLOOKUP(D3695,'Meal Info'!$A$4:$A$19,'Meal Info'!$B$4:$B$19)</f>
        <v>Red meat</v>
      </c>
      <c r="F3695" s="14" t="str">
        <f>_xlfn.XLOOKUP(D3695,'Meal Info'!$A$4:$A$19,'Meal Info'!$C$4:$C$19)</f>
        <v>Pete</v>
      </c>
      <c r="G3695" s="7">
        <v>67.58</v>
      </c>
      <c r="H3695" s="7">
        <f t="shared" si="234"/>
        <v>6.758</v>
      </c>
      <c r="I3695" s="7">
        <f t="shared" si="235"/>
        <v>74.337999999999994</v>
      </c>
      <c r="J3695" s="7">
        <v>0.25</v>
      </c>
      <c r="K3695" s="7">
        <f t="shared" si="232"/>
        <v>16.895</v>
      </c>
      <c r="L3695" s="7" t="s">
        <v>5080</v>
      </c>
      <c r="M3695" s="7">
        <v>8</v>
      </c>
      <c r="N3695" s="7">
        <f>INDEX('Delivery Distances'!$B$6:$K$20,MATCH('Sales Summary_working sheet'!L3695,'Delivery Distances'!$A$6:$A$20,0),MATCH('Sales Summary_working sheet'!M3695,'Delivery Distances'!$B$5:$K$5,0))</f>
        <v>2</v>
      </c>
      <c r="O3695" s="7" cm="1">
        <f t="array" ref="O3695">_xlfn.XLOOKUP(L3695,'Delivery Distances'!$A$6:$A$20,_xlfn.XLOOKUP('Sales Summary_working sheet'!M3695,'Delivery Distances'!$B$5:$K$5,'Delivery Distances'!$B$6:$K$20))</f>
        <v>2</v>
      </c>
      <c r="P3695" s="7">
        <f t="shared" si="233"/>
        <v>6</v>
      </c>
    </row>
    <row r="3696" spans="1:16" ht="15.75" customHeight="1" x14ac:dyDescent="0.15">
      <c r="A3696" s="13">
        <v>44003</v>
      </c>
      <c r="B3696" s="19" t="s">
        <v>5358</v>
      </c>
      <c r="C3696" s="7" t="s">
        <v>3749</v>
      </c>
      <c r="D3696" s="14">
        <v>3</v>
      </c>
      <c r="E3696" s="14" t="str">
        <f>_xlfn.XLOOKUP(D3696,'Meal Info'!$A$4:$A$19,'Meal Info'!$B$4:$B$19)</f>
        <v>Fruits</v>
      </c>
      <c r="F3696" s="14" t="str">
        <f>_xlfn.XLOOKUP(D3696,'Meal Info'!$A$4:$A$19,'Meal Info'!$C$4:$C$19)</f>
        <v>Pete</v>
      </c>
      <c r="G3696" s="7">
        <v>64.290000000000006</v>
      </c>
      <c r="H3696" s="7">
        <f t="shared" si="234"/>
        <v>6.4290000000000012</v>
      </c>
      <c r="I3696" s="7">
        <f t="shared" si="235"/>
        <v>70.719000000000008</v>
      </c>
      <c r="J3696" s="7">
        <v>7.0000000000000007E-2</v>
      </c>
      <c r="K3696" s="7">
        <f t="shared" si="232"/>
        <v>4.5003000000000011</v>
      </c>
      <c r="L3696" s="7" t="s">
        <v>5075</v>
      </c>
      <c r="M3696" s="7">
        <v>3</v>
      </c>
      <c r="N3696" s="7">
        <f>INDEX('Delivery Distances'!$B$6:$K$20,MATCH('Sales Summary_working sheet'!L3696,'Delivery Distances'!$A$6:$A$20,0),MATCH('Sales Summary_working sheet'!M3696,'Delivery Distances'!$B$5:$K$5,0))</f>
        <v>15</v>
      </c>
      <c r="O3696" s="7" cm="1">
        <f t="array" ref="O3696">_xlfn.XLOOKUP(L3696,'Delivery Distances'!$A$6:$A$20,_xlfn.XLOOKUP('Sales Summary_working sheet'!M3696,'Delivery Distances'!$B$5:$K$5,'Delivery Distances'!$B$6:$K$20))</f>
        <v>15</v>
      </c>
      <c r="P3696" s="7">
        <f t="shared" si="233"/>
        <v>14.5</v>
      </c>
    </row>
    <row r="3697" spans="1:16" ht="15.75" customHeight="1" x14ac:dyDescent="0.15">
      <c r="A3697" s="13">
        <v>44003</v>
      </c>
      <c r="B3697" s="19" t="s">
        <v>5358</v>
      </c>
      <c r="C3697" s="7" t="s">
        <v>4361</v>
      </c>
      <c r="D3697" s="14">
        <v>14</v>
      </c>
      <c r="E3697" s="14" t="str">
        <f>_xlfn.XLOOKUP(D3697,'Meal Info'!$A$4:$A$19,'Meal Info'!$B$4:$B$19)</f>
        <v>Red meat</v>
      </c>
      <c r="F3697" s="14" t="str">
        <f>_xlfn.XLOOKUP(D3697,'Meal Info'!$A$4:$A$19,'Meal Info'!$C$4:$C$19)</f>
        <v>Pete</v>
      </c>
      <c r="G3697" s="7">
        <v>64.61</v>
      </c>
      <c r="H3697" s="7">
        <f t="shared" si="234"/>
        <v>6.4610000000000003</v>
      </c>
      <c r="I3697" s="7">
        <f t="shared" si="235"/>
        <v>71.070999999999998</v>
      </c>
      <c r="J3697" s="7">
        <v>0.36</v>
      </c>
      <c r="K3697" s="7">
        <f t="shared" si="232"/>
        <v>23.259599999999999</v>
      </c>
      <c r="L3697" s="7" t="s">
        <v>5078</v>
      </c>
      <c r="M3697" s="7">
        <v>9</v>
      </c>
      <c r="N3697" s="7">
        <f>INDEX('Delivery Distances'!$B$6:$K$20,MATCH('Sales Summary_working sheet'!L3697,'Delivery Distances'!$A$6:$A$20,0),MATCH('Sales Summary_working sheet'!M3697,'Delivery Distances'!$B$5:$K$5,0))</f>
        <v>6</v>
      </c>
      <c r="O3697" s="7" cm="1">
        <f t="array" ref="O3697">_xlfn.XLOOKUP(L3697,'Delivery Distances'!$A$6:$A$20,_xlfn.XLOOKUP('Sales Summary_working sheet'!M3697,'Delivery Distances'!$B$5:$K$5,'Delivery Distances'!$B$6:$K$20))</f>
        <v>6</v>
      </c>
      <c r="P3697" s="7">
        <f t="shared" si="233"/>
        <v>10</v>
      </c>
    </row>
    <row r="3698" spans="1:16" ht="15.75" customHeight="1" x14ac:dyDescent="0.15">
      <c r="A3698" s="13">
        <v>44003</v>
      </c>
      <c r="B3698" s="19" t="s">
        <v>5358</v>
      </c>
      <c r="C3698" s="7" t="s">
        <v>1969</v>
      </c>
      <c r="D3698" s="14">
        <v>3</v>
      </c>
      <c r="E3698" s="14" t="str">
        <f>_xlfn.XLOOKUP(D3698,'Meal Info'!$A$4:$A$19,'Meal Info'!$B$4:$B$19)</f>
        <v>Fruits</v>
      </c>
      <c r="F3698" s="14" t="str">
        <f>_xlfn.XLOOKUP(D3698,'Meal Info'!$A$4:$A$19,'Meal Info'!$C$4:$C$19)</f>
        <v>Pete</v>
      </c>
      <c r="G3698" s="7">
        <v>4.43</v>
      </c>
      <c r="H3698" s="7">
        <f t="shared" si="234"/>
        <v>0.443</v>
      </c>
      <c r="I3698" s="7">
        <f t="shared" si="235"/>
        <v>4.8729999999999993</v>
      </c>
      <c r="J3698" s="7">
        <v>0.02</v>
      </c>
      <c r="K3698" s="7">
        <f t="shared" si="232"/>
        <v>8.8599999999999998E-2</v>
      </c>
      <c r="L3698" s="7" t="s">
        <v>5082</v>
      </c>
      <c r="M3698" s="7">
        <v>9</v>
      </c>
      <c r="N3698" s="7">
        <f>INDEX('Delivery Distances'!$B$6:$K$20,MATCH('Sales Summary_working sheet'!L3698,'Delivery Distances'!$A$6:$A$20,0),MATCH('Sales Summary_working sheet'!M3698,'Delivery Distances'!$B$5:$K$5,0))</f>
        <v>2</v>
      </c>
      <c r="O3698" s="7" cm="1">
        <f t="array" ref="O3698">_xlfn.XLOOKUP(L3698,'Delivery Distances'!$A$6:$A$20,_xlfn.XLOOKUP('Sales Summary_working sheet'!M3698,'Delivery Distances'!$B$5:$K$5,'Delivery Distances'!$B$6:$K$20))</f>
        <v>2</v>
      </c>
      <c r="P3698" s="7">
        <f t="shared" si="233"/>
        <v>6</v>
      </c>
    </row>
    <row r="3699" spans="1:16" ht="15.75" customHeight="1" x14ac:dyDescent="0.15">
      <c r="A3699" s="13">
        <v>44003</v>
      </c>
      <c r="B3699" s="19" t="s">
        <v>5358</v>
      </c>
      <c r="C3699" s="7" t="s">
        <v>553</v>
      </c>
      <c r="D3699" s="14">
        <v>3</v>
      </c>
      <c r="E3699" s="14" t="str">
        <f>_xlfn.XLOOKUP(D3699,'Meal Info'!$A$4:$A$19,'Meal Info'!$B$4:$B$19)</f>
        <v>Fruits</v>
      </c>
      <c r="F3699" s="14" t="str">
        <f>_xlfn.XLOOKUP(D3699,'Meal Info'!$A$4:$A$19,'Meal Info'!$C$4:$C$19)</f>
        <v>Pete</v>
      </c>
      <c r="G3699" s="7">
        <v>42.2</v>
      </c>
      <c r="H3699" s="7">
        <f t="shared" si="234"/>
        <v>4.2200000000000006</v>
      </c>
      <c r="I3699" s="7">
        <f t="shared" si="235"/>
        <v>46.42</v>
      </c>
      <c r="J3699" s="7">
        <v>0.37</v>
      </c>
      <c r="K3699" s="7">
        <f t="shared" si="232"/>
        <v>15.614000000000001</v>
      </c>
      <c r="L3699" s="7" t="s">
        <v>26</v>
      </c>
      <c r="M3699" s="7">
        <v>1</v>
      </c>
      <c r="N3699" s="7">
        <f>INDEX('Delivery Distances'!$B$6:$K$20,MATCH('Sales Summary_working sheet'!L3699,'Delivery Distances'!$A$6:$A$20,0),MATCH('Sales Summary_working sheet'!M3699,'Delivery Distances'!$B$5:$K$5,0))</f>
        <v>2</v>
      </c>
      <c r="O3699" s="7" cm="1">
        <f t="array" ref="O3699">_xlfn.XLOOKUP(L3699,'Delivery Distances'!$A$6:$A$20,_xlfn.XLOOKUP('Sales Summary_working sheet'!M3699,'Delivery Distances'!$B$5:$K$5,'Delivery Distances'!$B$6:$K$20))</f>
        <v>2</v>
      </c>
      <c r="P3699" s="7">
        <f t="shared" si="233"/>
        <v>6</v>
      </c>
    </row>
    <row r="3700" spans="1:16" ht="15.75" customHeight="1" x14ac:dyDescent="0.15">
      <c r="A3700" s="13">
        <v>44003</v>
      </c>
      <c r="B3700" s="19" t="s">
        <v>5358</v>
      </c>
      <c r="C3700" s="7" t="s">
        <v>2156</v>
      </c>
      <c r="D3700" s="14">
        <v>1</v>
      </c>
      <c r="E3700" s="14" t="str">
        <f>_xlfn.XLOOKUP(D3700,'Meal Info'!$A$4:$A$19,'Meal Info'!$B$4:$B$19)</f>
        <v>Salad</v>
      </c>
      <c r="F3700" s="14" t="str">
        <f>_xlfn.XLOOKUP(D3700,'Meal Info'!$A$4:$A$19,'Meal Info'!$C$4:$C$19)</f>
        <v>Pete</v>
      </c>
      <c r="G3700" s="7">
        <v>35.74</v>
      </c>
      <c r="H3700" s="7">
        <f t="shared" si="234"/>
        <v>3.5740000000000003</v>
      </c>
      <c r="I3700" s="7">
        <f t="shared" si="235"/>
        <v>39.314</v>
      </c>
      <c r="J3700" s="7">
        <v>0.01</v>
      </c>
      <c r="K3700" s="7">
        <f t="shared" si="232"/>
        <v>0.35740000000000005</v>
      </c>
      <c r="L3700" s="7" t="s">
        <v>29</v>
      </c>
      <c r="M3700" s="7">
        <v>10</v>
      </c>
      <c r="N3700" s="7">
        <f>INDEX('Delivery Distances'!$B$6:$K$20,MATCH('Sales Summary_working sheet'!L3700,'Delivery Distances'!$A$6:$A$20,0),MATCH('Sales Summary_working sheet'!M3700,'Delivery Distances'!$B$5:$K$5,0))</f>
        <v>15</v>
      </c>
      <c r="O3700" s="7" cm="1">
        <f t="array" ref="O3700">_xlfn.XLOOKUP(L3700,'Delivery Distances'!$A$6:$A$20,_xlfn.XLOOKUP('Sales Summary_working sheet'!M3700,'Delivery Distances'!$B$5:$K$5,'Delivery Distances'!$B$6:$K$20))</f>
        <v>15</v>
      </c>
      <c r="P3700" s="7">
        <f t="shared" si="233"/>
        <v>14.5</v>
      </c>
    </row>
    <row r="3701" spans="1:16" ht="15.75" customHeight="1" x14ac:dyDescent="0.15">
      <c r="A3701" s="13">
        <v>44003</v>
      </c>
      <c r="B3701" s="19" t="s">
        <v>5358</v>
      </c>
      <c r="C3701" s="7" t="s">
        <v>3402</v>
      </c>
      <c r="D3701" s="14">
        <v>14</v>
      </c>
      <c r="E3701" s="14" t="str">
        <f>_xlfn.XLOOKUP(D3701,'Meal Info'!$A$4:$A$19,'Meal Info'!$B$4:$B$19)</f>
        <v>Red meat</v>
      </c>
      <c r="F3701" s="14" t="str">
        <f>_xlfn.XLOOKUP(D3701,'Meal Info'!$A$4:$A$19,'Meal Info'!$C$4:$C$19)</f>
        <v>Pete</v>
      </c>
      <c r="G3701" s="7">
        <v>24.74</v>
      </c>
      <c r="H3701" s="7">
        <f t="shared" si="234"/>
        <v>2.4740000000000002</v>
      </c>
      <c r="I3701" s="7">
        <f t="shared" si="235"/>
        <v>27.213999999999999</v>
      </c>
      <c r="J3701" s="7">
        <v>0.11</v>
      </c>
      <c r="K3701" s="7">
        <f t="shared" si="232"/>
        <v>2.7214</v>
      </c>
      <c r="L3701" s="7" t="s">
        <v>26</v>
      </c>
      <c r="M3701" s="7">
        <v>2</v>
      </c>
      <c r="N3701" s="7">
        <f>INDEX('Delivery Distances'!$B$6:$K$20,MATCH('Sales Summary_working sheet'!L3701,'Delivery Distances'!$A$6:$A$20,0),MATCH('Sales Summary_working sheet'!M3701,'Delivery Distances'!$B$5:$K$5,0))</f>
        <v>2</v>
      </c>
      <c r="O3701" s="7" cm="1">
        <f t="array" ref="O3701">_xlfn.XLOOKUP(L3701,'Delivery Distances'!$A$6:$A$20,_xlfn.XLOOKUP('Sales Summary_working sheet'!M3701,'Delivery Distances'!$B$5:$K$5,'Delivery Distances'!$B$6:$K$20))</f>
        <v>2</v>
      </c>
      <c r="P3701" s="7">
        <f t="shared" si="233"/>
        <v>6</v>
      </c>
    </row>
    <row r="3702" spans="1:16" ht="15.75" customHeight="1" x14ac:dyDescent="0.15">
      <c r="A3702" s="13">
        <v>44003</v>
      </c>
      <c r="B3702" s="19" t="s">
        <v>5358</v>
      </c>
      <c r="C3702" s="7" t="s">
        <v>4215</v>
      </c>
      <c r="D3702" s="14">
        <v>3</v>
      </c>
      <c r="E3702" s="14" t="str">
        <f>_xlfn.XLOOKUP(D3702,'Meal Info'!$A$4:$A$19,'Meal Info'!$B$4:$B$19)</f>
        <v>Fruits</v>
      </c>
      <c r="F3702" s="14" t="str">
        <f>_xlfn.XLOOKUP(D3702,'Meal Info'!$A$4:$A$19,'Meal Info'!$C$4:$C$19)</f>
        <v>Pete</v>
      </c>
      <c r="G3702" s="7">
        <v>25.23</v>
      </c>
      <c r="H3702" s="7">
        <f t="shared" si="234"/>
        <v>2.5230000000000001</v>
      </c>
      <c r="I3702" s="7">
        <f t="shared" si="235"/>
        <v>27.753</v>
      </c>
      <c r="J3702" s="7">
        <v>0.03</v>
      </c>
      <c r="K3702" s="7">
        <f t="shared" si="232"/>
        <v>0.75690000000000002</v>
      </c>
      <c r="L3702" s="7" t="s">
        <v>30</v>
      </c>
      <c r="M3702" s="7">
        <v>1</v>
      </c>
      <c r="N3702" s="7">
        <f>INDEX('Delivery Distances'!$B$6:$K$20,MATCH('Sales Summary_working sheet'!L3702,'Delivery Distances'!$A$6:$A$20,0),MATCH('Sales Summary_working sheet'!M3702,'Delivery Distances'!$B$5:$K$5,0))</f>
        <v>8</v>
      </c>
      <c r="O3702" s="7" cm="1">
        <f t="array" ref="O3702">_xlfn.XLOOKUP(L3702,'Delivery Distances'!$A$6:$A$20,_xlfn.XLOOKUP('Sales Summary_working sheet'!M3702,'Delivery Distances'!$B$5:$K$5,'Delivery Distances'!$B$6:$K$20))</f>
        <v>8</v>
      </c>
      <c r="P3702" s="7">
        <f t="shared" si="233"/>
        <v>11</v>
      </c>
    </row>
    <row r="3703" spans="1:16" ht="15.75" customHeight="1" x14ac:dyDescent="0.15">
      <c r="A3703" s="13">
        <v>44003</v>
      </c>
      <c r="B3703" s="19" t="s">
        <v>5358</v>
      </c>
      <c r="C3703" s="7" t="s">
        <v>2795</v>
      </c>
      <c r="D3703" s="14">
        <v>13</v>
      </c>
      <c r="E3703" s="14" t="str">
        <f>_xlfn.XLOOKUP(D3703,'Meal Info'!$A$4:$A$19,'Meal Info'!$B$4:$B$19)</f>
        <v>Breakfast</v>
      </c>
      <c r="F3703" s="14" t="str">
        <f>_xlfn.XLOOKUP(D3703,'Meal Info'!$A$4:$A$19,'Meal Info'!$C$4:$C$19)</f>
        <v>Pete</v>
      </c>
      <c r="G3703" s="7">
        <v>78.819999999999993</v>
      </c>
      <c r="H3703" s="7">
        <f t="shared" si="234"/>
        <v>7.8819999999999997</v>
      </c>
      <c r="I3703" s="7">
        <f t="shared" si="235"/>
        <v>86.701999999999998</v>
      </c>
      <c r="J3703" s="7">
        <v>0.28000000000000003</v>
      </c>
      <c r="K3703" s="7">
        <f t="shared" si="232"/>
        <v>22.069600000000001</v>
      </c>
      <c r="L3703" s="7" t="s">
        <v>5080</v>
      </c>
      <c r="M3703" s="7">
        <v>6</v>
      </c>
      <c r="N3703" s="7">
        <f>INDEX('Delivery Distances'!$B$6:$K$20,MATCH('Sales Summary_working sheet'!L3703,'Delivery Distances'!$A$6:$A$20,0),MATCH('Sales Summary_working sheet'!M3703,'Delivery Distances'!$B$5:$K$5,0))</f>
        <v>3</v>
      </c>
      <c r="O3703" s="7" cm="1">
        <f t="array" ref="O3703">_xlfn.XLOOKUP(L3703,'Delivery Distances'!$A$6:$A$20,_xlfn.XLOOKUP('Sales Summary_working sheet'!M3703,'Delivery Distances'!$B$5:$K$5,'Delivery Distances'!$B$6:$K$20))</f>
        <v>3</v>
      </c>
      <c r="P3703" s="7">
        <f t="shared" si="233"/>
        <v>7</v>
      </c>
    </row>
    <row r="3704" spans="1:16" ht="15.75" customHeight="1" x14ac:dyDescent="0.15">
      <c r="A3704" s="13">
        <v>44003</v>
      </c>
      <c r="B3704" s="19" t="s">
        <v>5358</v>
      </c>
      <c r="C3704" s="7" t="s">
        <v>4509</v>
      </c>
      <c r="D3704" s="14">
        <v>3</v>
      </c>
      <c r="E3704" s="14" t="str">
        <f>_xlfn.XLOOKUP(D3704,'Meal Info'!$A$4:$A$19,'Meal Info'!$B$4:$B$19)</f>
        <v>Fruits</v>
      </c>
      <c r="F3704" s="14" t="str">
        <f>_xlfn.XLOOKUP(D3704,'Meal Info'!$A$4:$A$19,'Meal Info'!$C$4:$C$19)</f>
        <v>Pete</v>
      </c>
      <c r="G3704" s="7">
        <v>17.989999999999998</v>
      </c>
      <c r="H3704" s="7">
        <f t="shared" si="234"/>
        <v>1.7989999999999999</v>
      </c>
      <c r="I3704" s="7">
        <f t="shared" si="235"/>
        <v>19.788999999999998</v>
      </c>
      <c r="J3704" s="7">
        <v>0.28000000000000003</v>
      </c>
      <c r="K3704" s="7">
        <f t="shared" si="232"/>
        <v>5.0372000000000003</v>
      </c>
      <c r="L3704" s="7" t="s">
        <v>5080</v>
      </c>
      <c r="M3704" s="7">
        <v>9</v>
      </c>
      <c r="N3704" s="7">
        <f>INDEX('Delivery Distances'!$B$6:$K$20,MATCH('Sales Summary_working sheet'!L3704,'Delivery Distances'!$A$6:$A$20,0),MATCH('Sales Summary_working sheet'!M3704,'Delivery Distances'!$B$5:$K$5,0))</f>
        <v>4</v>
      </c>
      <c r="O3704" s="7" cm="1">
        <f t="array" ref="O3704">_xlfn.XLOOKUP(L3704,'Delivery Distances'!$A$6:$A$20,_xlfn.XLOOKUP('Sales Summary_working sheet'!M3704,'Delivery Distances'!$B$5:$K$5,'Delivery Distances'!$B$6:$K$20))</f>
        <v>4</v>
      </c>
      <c r="P3704" s="7">
        <f t="shared" si="233"/>
        <v>8</v>
      </c>
    </row>
    <row r="3705" spans="1:16" ht="15.75" customHeight="1" x14ac:dyDescent="0.15">
      <c r="A3705" s="13">
        <v>44003</v>
      </c>
      <c r="B3705" s="19" t="s">
        <v>5358</v>
      </c>
      <c r="C3705" s="7" t="s">
        <v>3372</v>
      </c>
      <c r="D3705" s="14">
        <v>3</v>
      </c>
      <c r="E3705" s="14" t="str">
        <f>_xlfn.XLOOKUP(D3705,'Meal Info'!$A$4:$A$19,'Meal Info'!$B$4:$B$19)</f>
        <v>Fruits</v>
      </c>
      <c r="F3705" s="14" t="str">
        <f>_xlfn.XLOOKUP(D3705,'Meal Info'!$A$4:$A$19,'Meal Info'!$C$4:$C$19)</f>
        <v>Pete</v>
      </c>
      <c r="G3705" s="7">
        <v>15.53</v>
      </c>
      <c r="H3705" s="7">
        <f t="shared" si="234"/>
        <v>1.5529999999999999</v>
      </c>
      <c r="I3705" s="7">
        <f t="shared" si="235"/>
        <v>17.082999999999998</v>
      </c>
      <c r="J3705" s="7">
        <v>0.32</v>
      </c>
      <c r="K3705" s="7">
        <f t="shared" si="232"/>
        <v>4.9695999999999998</v>
      </c>
      <c r="L3705" s="7" t="s">
        <v>5079</v>
      </c>
      <c r="M3705" s="7">
        <v>1</v>
      </c>
      <c r="N3705" s="7">
        <f>INDEX('Delivery Distances'!$B$6:$K$20,MATCH('Sales Summary_working sheet'!L3705,'Delivery Distances'!$A$6:$A$20,0),MATCH('Sales Summary_working sheet'!M3705,'Delivery Distances'!$B$5:$K$5,0))</f>
        <v>5</v>
      </c>
      <c r="O3705" s="7" cm="1">
        <f t="array" ref="O3705">_xlfn.XLOOKUP(L3705,'Delivery Distances'!$A$6:$A$20,_xlfn.XLOOKUP('Sales Summary_working sheet'!M3705,'Delivery Distances'!$B$5:$K$5,'Delivery Distances'!$B$6:$K$20))</f>
        <v>5</v>
      </c>
      <c r="P3705" s="7">
        <f t="shared" si="233"/>
        <v>9</v>
      </c>
    </row>
    <row r="3706" spans="1:16" ht="15.75" customHeight="1" x14ac:dyDescent="0.15">
      <c r="A3706" s="13">
        <v>44003</v>
      </c>
      <c r="B3706" s="19" t="s">
        <v>5358</v>
      </c>
      <c r="C3706" s="7" t="s">
        <v>946</v>
      </c>
      <c r="D3706" s="14">
        <v>1</v>
      </c>
      <c r="E3706" s="14" t="str">
        <f>_xlfn.XLOOKUP(D3706,'Meal Info'!$A$4:$A$19,'Meal Info'!$B$4:$B$19)</f>
        <v>Salad</v>
      </c>
      <c r="F3706" s="14" t="str">
        <f>_xlfn.XLOOKUP(D3706,'Meal Info'!$A$4:$A$19,'Meal Info'!$C$4:$C$19)</f>
        <v>Pete</v>
      </c>
      <c r="G3706" s="7">
        <v>10.6</v>
      </c>
      <c r="H3706" s="7">
        <f t="shared" si="234"/>
        <v>1.06</v>
      </c>
      <c r="I3706" s="7">
        <f t="shared" si="235"/>
        <v>11.66</v>
      </c>
      <c r="J3706" s="7">
        <v>0.04</v>
      </c>
      <c r="K3706" s="7">
        <f t="shared" si="232"/>
        <v>0.42399999999999999</v>
      </c>
      <c r="L3706" s="7" t="s">
        <v>27</v>
      </c>
      <c r="M3706" s="7">
        <v>5</v>
      </c>
      <c r="N3706" s="7">
        <f>INDEX('Delivery Distances'!$B$6:$K$20,MATCH('Sales Summary_working sheet'!L3706,'Delivery Distances'!$A$6:$A$20,0),MATCH('Sales Summary_working sheet'!M3706,'Delivery Distances'!$B$5:$K$5,0))</f>
        <v>14</v>
      </c>
      <c r="O3706" s="7" cm="1">
        <f t="array" ref="O3706">_xlfn.XLOOKUP(L3706,'Delivery Distances'!$A$6:$A$20,_xlfn.XLOOKUP('Sales Summary_working sheet'!M3706,'Delivery Distances'!$B$5:$K$5,'Delivery Distances'!$B$6:$K$20))</f>
        <v>14</v>
      </c>
      <c r="P3706" s="7">
        <f t="shared" si="233"/>
        <v>14</v>
      </c>
    </row>
    <row r="3707" spans="1:16" ht="15.75" customHeight="1" x14ac:dyDescent="0.15">
      <c r="A3707" s="13">
        <v>44003</v>
      </c>
      <c r="B3707" s="19" t="s">
        <v>5358</v>
      </c>
      <c r="C3707" s="7" t="s">
        <v>3745</v>
      </c>
      <c r="D3707" s="14">
        <v>3</v>
      </c>
      <c r="E3707" s="14" t="str">
        <f>_xlfn.XLOOKUP(D3707,'Meal Info'!$A$4:$A$19,'Meal Info'!$B$4:$B$19)</f>
        <v>Fruits</v>
      </c>
      <c r="F3707" s="14" t="str">
        <f>_xlfn.XLOOKUP(D3707,'Meal Info'!$A$4:$A$19,'Meal Info'!$C$4:$C$19)</f>
        <v>Pete</v>
      </c>
      <c r="G3707" s="7">
        <v>8.34</v>
      </c>
      <c r="H3707" s="7">
        <f t="shared" si="234"/>
        <v>0.83400000000000007</v>
      </c>
      <c r="I3707" s="7">
        <f t="shared" si="235"/>
        <v>9.1739999999999995</v>
      </c>
      <c r="J3707" s="7">
        <v>0.25</v>
      </c>
      <c r="K3707" s="7">
        <f t="shared" si="232"/>
        <v>2.085</v>
      </c>
      <c r="L3707" s="7" t="s">
        <v>5076</v>
      </c>
      <c r="M3707" s="7">
        <v>1</v>
      </c>
      <c r="N3707" s="7">
        <f>INDEX('Delivery Distances'!$B$6:$K$20,MATCH('Sales Summary_working sheet'!L3707,'Delivery Distances'!$A$6:$A$20,0),MATCH('Sales Summary_working sheet'!M3707,'Delivery Distances'!$B$5:$K$5,0))</f>
        <v>7</v>
      </c>
      <c r="O3707" s="7" cm="1">
        <f t="array" ref="O3707">_xlfn.XLOOKUP(L3707,'Delivery Distances'!$A$6:$A$20,_xlfn.XLOOKUP('Sales Summary_working sheet'!M3707,'Delivery Distances'!$B$5:$K$5,'Delivery Distances'!$B$6:$K$20))</f>
        <v>7</v>
      </c>
      <c r="P3707" s="7">
        <f t="shared" si="233"/>
        <v>10.5</v>
      </c>
    </row>
    <row r="3708" spans="1:16" ht="15.75" customHeight="1" x14ac:dyDescent="0.15">
      <c r="A3708" s="13">
        <v>44003</v>
      </c>
      <c r="B3708" s="19" t="s">
        <v>5358</v>
      </c>
      <c r="C3708" s="7" t="s">
        <v>3365</v>
      </c>
      <c r="D3708" s="14">
        <v>14</v>
      </c>
      <c r="E3708" s="14" t="str">
        <f>_xlfn.XLOOKUP(D3708,'Meal Info'!$A$4:$A$19,'Meal Info'!$B$4:$B$19)</f>
        <v>Red meat</v>
      </c>
      <c r="F3708" s="14" t="str">
        <f>_xlfn.XLOOKUP(D3708,'Meal Info'!$A$4:$A$19,'Meal Info'!$C$4:$C$19)</f>
        <v>Pete</v>
      </c>
      <c r="G3708" s="7">
        <v>51.05</v>
      </c>
      <c r="H3708" s="7">
        <f t="shared" si="234"/>
        <v>5.1050000000000004</v>
      </c>
      <c r="I3708" s="7">
        <f t="shared" si="235"/>
        <v>56.155000000000001</v>
      </c>
      <c r="J3708" s="7">
        <v>0.38</v>
      </c>
      <c r="K3708" s="7">
        <f t="shared" si="232"/>
        <v>19.399000000000001</v>
      </c>
      <c r="L3708" s="7" t="s">
        <v>28</v>
      </c>
      <c r="M3708" s="7">
        <v>7</v>
      </c>
      <c r="N3708" s="7">
        <f>INDEX('Delivery Distances'!$B$6:$K$20,MATCH('Sales Summary_working sheet'!L3708,'Delivery Distances'!$A$6:$A$20,0),MATCH('Sales Summary_working sheet'!M3708,'Delivery Distances'!$B$5:$K$5,0))</f>
        <v>3</v>
      </c>
      <c r="O3708" s="7" cm="1">
        <f t="array" ref="O3708">_xlfn.XLOOKUP(L3708,'Delivery Distances'!$A$6:$A$20,_xlfn.XLOOKUP('Sales Summary_working sheet'!M3708,'Delivery Distances'!$B$5:$K$5,'Delivery Distances'!$B$6:$K$20))</f>
        <v>3</v>
      </c>
      <c r="P3708" s="7">
        <f t="shared" si="233"/>
        <v>7</v>
      </c>
    </row>
    <row r="3709" spans="1:16" ht="15.75" customHeight="1" x14ac:dyDescent="0.15">
      <c r="A3709" s="13">
        <v>44003</v>
      </c>
      <c r="B3709" s="19" t="s">
        <v>5358</v>
      </c>
      <c r="C3709" s="7" t="s">
        <v>4524</v>
      </c>
      <c r="D3709" s="14">
        <v>1</v>
      </c>
      <c r="E3709" s="14" t="str">
        <f>_xlfn.XLOOKUP(D3709,'Meal Info'!$A$4:$A$19,'Meal Info'!$B$4:$B$19)</f>
        <v>Salad</v>
      </c>
      <c r="F3709" s="14" t="str">
        <f>_xlfn.XLOOKUP(D3709,'Meal Info'!$A$4:$A$19,'Meal Info'!$C$4:$C$19)</f>
        <v>Pete</v>
      </c>
      <c r="G3709" s="7">
        <v>81.900000000000006</v>
      </c>
      <c r="H3709" s="7">
        <f t="shared" si="234"/>
        <v>8.1900000000000013</v>
      </c>
      <c r="I3709" s="7">
        <f t="shared" si="235"/>
        <v>90.09</v>
      </c>
      <c r="J3709" s="7">
        <v>0.4</v>
      </c>
      <c r="K3709" s="7">
        <f t="shared" si="232"/>
        <v>32.760000000000005</v>
      </c>
      <c r="L3709" s="7" t="s">
        <v>5079</v>
      </c>
      <c r="M3709" s="7">
        <v>1</v>
      </c>
      <c r="N3709" s="7">
        <f>INDEX('Delivery Distances'!$B$6:$K$20,MATCH('Sales Summary_working sheet'!L3709,'Delivery Distances'!$A$6:$A$20,0),MATCH('Sales Summary_working sheet'!M3709,'Delivery Distances'!$B$5:$K$5,0))</f>
        <v>5</v>
      </c>
      <c r="O3709" s="7" cm="1">
        <f t="array" ref="O3709">_xlfn.XLOOKUP(L3709,'Delivery Distances'!$A$6:$A$20,_xlfn.XLOOKUP('Sales Summary_working sheet'!M3709,'Delivery Distances'!$B$5:$K$5,'Delivery Distances'!$B$6:$K$20))</f>
        <v>5</v>
      </c>
      <c r="P3709" s="7">
        <f t="shared" si="233"/>
        <v>9</v>
      </c>
    </row>
    <row r="3710" spans="1:16" ht="15.75" customHeight="1" x14ac:dyDescent="0.15">
      <c r="A3710" s="13">
        <v>44003</v>
      </c>
      <c r="B3710" s="19" t="s">
        <v>5358</v>
      </c>
      <c r="C3710" s="7" t="s">
        <v>3163</v>
      </c>
      <c r="D3710" s="14">
        <v>3</v>
      </c>
      <c r="E3710" s="14" t="str">
        <f>_xlfn.XLOOKUP(D3710,'Meal Info'!$A$4:$A$19,'Meal Info'!$B$4:$B$19)</f>
        <v>Fruits</v>
      </c>
      <c r="F3710" s="14" t="str">
        <f>_xlfn.XLOOKUP(D3710,'Meal Info'!$A$4:$A$19,'Meal Info'!$C$4:$C$19)</f>
        <v>Pete</v>
      </c>
      <c r="G3710" s="7">
        <v>60.1</v>
      </c>
      <c r="H3710" s="7">
        <f t="shared" si="234"/>
        <v>6.0100000000000007</v>
      </c>
      <c r="I3710" s="7">
        <f t="shared" si="235"/>
        <v>66.11</v>
      </c>
      <c r="J3710" s="7">
        <v>0.05</v>
      </c>
      <c r="K3710" s="7">
        <f t="shared" si="232"/>
        <v>3.0050000000000003</v>
      </c>
      <c r="L3710" s="7" t="s">
        <v>5077</v>
      </c>
      <c r="M3710" s="7">
        <v>3</v>
      </c>
      <c r="N3710" s="7">
        <f>INDEX('Delivery Distances'!$B$6:$K$20,MATCH('Sales Summary_working sheet'!L3710,'Delivery Distances'!$A$6:$A$20,0),MATCH('Sales Summary_working sheet'!M3710,'Delivery Distances'!$B$5:$K$5,0))</f>
        <v>2</v>
      </c>
      <c r="O3710" s="7" cm="1">
        <f t="array" ref="O3710">_xlfn.XLOOKUP(L3710,'Delivery Distances'!$A$6:$A$20,_xlfn.XLOOKUP('Sales Summary_working sheet'!M3710,'Delivery Distances'!$B$5:$K$5,'Delivery Distances'!$B$6:$K$20))</f>
        <v>2</v>
      </c>
      <c r="P3710" s="7">
        <f t="shared" si="233"/>
        <v>6</v>
      </c>
    </row>
    <row r="3711" spans="1:16" ht="15.75" customHeight="1" x14ac:dyDescent="0.15">
      <c r="A3711" s="13">
        <v>44003</v>
      </c>
      <c r="B3711" s="19" t="s">
        <v>5358</v>
      </c>
      <c r="C3711" s="7" t="s">
        <v>100</v>
      </c>
      <c r="D3711" s="14">
        <v>1</v>
      </c>
      <c r="E3711" s="14" t="str">
        <f>_xlfn.XLOOKUP(D3711,'Meal Info'!$A$4:$A$19,'Meal Info'!$B$4:$B$19)</f>
        <v>Salad</v>
      </c>
      <c r="F3711" s="14" t="str">
        <f>_xlfn.XLOOKUP(D3711,'Meal Info'!$A$4:$A$19,'Meal Info'!$C$4:$C$19)</f>
        <v>Pete</v>
      </c>
      <c r="G3711" s="7">
        <v>98.26</v>
      </c>
      <c r="H3711" s="7">
        <f t="shared" si="234"/>
        <v>9.8260000000000005</v>
      </c>
      <c r="I3711" s="7">
        <f t="shared" si="235"/>
        <v>108.08600000000001</v>
      </c>
      <c r="J3711" s="7">
        <v>0.15</v>
      </c>
      <c r="K3711" s="7">
        <f t="shared" si="232"/>
        <v>14.739000000000001</v>
      </c>
      <c r="L3711" s="7" t="s">
        <v>30</v>
      </c>
      <c r="M3711" s="7">
        <v>7</v>
      </c>
      <c r="N3711" s="7">
        <f>INDEX('Delivery Distances'!$B$6:$K$20,MATCH('Sales Summary_working sheet'!L3711,'Delivery Distances'!$A$6:$A$20,0),MATCH('Sales Summary_working sheet'!M3711,'Delivery Distances'!$B$5:$K$5,0))</f>
        <v>9</v>
      </c>
      <c r="O3711" s="7" cm="1">
        <f t="array" ref="O3711">_xlfn.XLOOKUP(L3711,'Delivery Distances'!$A$6:$A$20,_xlfn.XLOOKUP('Sales Summary_working sheet'!M3711,'Delivery Distances'!$B$5:$K$5,'Delivery Distances'!$B$6:$K$20))</f>
        <v>9</v>
      </c>
      <c r="P3711" s="7">
        <f t="shared" si="233"/>
        <v>11.5</v>
      </c>
    </row>
    <row r="3712" spans="1:16" ht="15.75" customHeight="1" x14ac:dyDescent="0.15">
      <c r="A3712" s="13">
        <v>44003</v>
      </c>
      <c r="B3712" s="19" t="s">
        <v>5358</v>
      </c>
      <c r="C3712" s="7" t="s">
        <v>444</v>
      </c>
      <c r="D3712" s="14">
        <v>14</v>
      </c>
      <c r="E3712" s="14" t="str">
        <f>_xlfn.XLOOKUP(D3712,'Meal Info'!$A$4:$A$19,'Meal Info'!$B$4:$B$19)</f>
        <v>Red meat</v>
      </c>
      <c r="F3712" s="14" t="str">
        <f>_xlfn.XLOOKUP(D3712,'Meal Info'!$A$4:$A$19,'Meal Info'!$C$4:$C$19)</f>
        <v>Pete</v>
      </c>
      <c r="G3712" s="7">
        <v>90.97</v>
      </c>
      <c r="H3712" s="7">
        <f t="shared" si="234"/>
        <v>9.0969999999999995</v>
      </c>
      <c r="I3712" s="7">
        <f t="shared" si="235"/>
        <v>100.06699999999999</v>
      </c>
      <c r="J3712" s="7">
        <v>0.26</v>
      </c>
      <c r="K3712" s="7">
        <f t="shared" si="232"/>
        <v>23.652200000000001</v>
      </c>
      <c r="L3712" s="7" t="s">
        <v>5075</v>
      </c>
      <c r="M3712" s="7">
        <v>3</v>
      </c>
      <c r="N3712" s="7">
        <f>INDEX('Delivery Distances'!$B$6:$K$20,MATCH('Sales Summary_working sheet'!L3712,'Delivery Distances'!$A$6:$A$20,0),MATCH('Sales Summary_working sheet'!M3712,'Delivery Distances'!$B$5:$K$5,0))</f>
        <v>15</v>
      </c>
      <c r="O3712" s="7" cm="1">
        <f t="array" ref="O3712">_xlfn.XLOOKUP(L3712,'Delivery Distances'!$A$6:$A$20,_xlfn.XLOOKUP('Sales Summary_working sheet'!M3712,'Delivery Distances'!$B$5:$K$5,'Delivery Distances'!$B$6:$K$20))</f>
        <v>15</v>
      </c>
      <c r="P3712" s="7">
        <f t="shared" si="233"/>
        <v>14.5</v>
      </c>
    </row>
    <row r="3713" spans="1:16" ht="15.75" customHeight="1" x14ac:dyDescent="0.15">
      <c r="A3713" s="13">
        <v>44003</v>
      </c>
      <c r="B3713" s="19" t="s">
        <v>5359</v>
      </c>
      <c r="C3713" s="7" t="s">
        <v>2445</v>
      </c>
      <c r="D3713" s="14">
        <v>1</v>
      </c>
      <c r="E3713" s="14" t="str">
        <f>_xlfn.XLOOKUP(D3713,'Meal Info'!$A$4:$A$19,'Meal Info'!$B$4:$B$19)</f>
        <v>Salad</v>
      </c>
      <c r="F3713" s="14" t="str">
        <f>_xlfn.XLOOKUP(D3713,'Meal Info'!$A$4:$A$19,'Meal Info'!$C$4:$C$19)</f>
        <v>Pete</v>
      </c>
      <c r="G3713" s="7">
        <v>56.09</v>
      </c>
      <c r="H3713" s="7">
        <f t="shared" si="234"/>
        <v>5.6090000000000009</v>
      </c>
      <c r="I3713" s="7">
        <f t="shared" si="235"/>
        <v>61.699000000000005</v>
      </c>
      <c r="J3713" s="7">
        <v>0.25</v>
      </c>
      <c r="K3713" s="7">
        <f t="shared" si="232"/>
        <v>14.022500000000001</v>
      </c>
      <c r="L3713" s="7" t="s">
        <v>5080</v>
      </c>
      <c r="M3713" s="7">
        <v>6</v>
      </c>
      <c r="N3713" s="7">
        <f>INDEX('Delivery Distances'!$B$6:$K$20,MATCH('Sales Summary_working sheet'!L3713,'Delivery Distances'!$A$6:$A$20,0),MATCH('Sales Summary_working sheet'!M3713,'Delivery Distances'!$B$5:$K$5,0))</f>
        <v>3</v>
      </c>
      <c r="O3713" s="7" cm="1">
        <f t="array" ref="O3713">_xlfn.XLOOKUP(L3713,'Delivery Distances'!$A$6:$A$20,_xlfn.XLOOKUP('Sales Summary_working sheet'!M3713,'Delivery Distances'!$B$5:$K$5,'Delivery Distances'!$B$6:$K$20))</f>
        <v>3</v>
      </c>
      <c r="P3713" s="7">
        <f t="shared" si="233"/>
        <v>7</v>
      </c>
    </row>
    <row r="3714" spans="1:16" ht="15.75" customHeight="1" x14ac:dyDescent="0.15">
      <c r="A3714" s="13">
        <v>44003</v>
      </c>
      <c r="B3714" s="19" t="s">
        <v>5359</v>
      </c>
      <c r="C3714" s="7" t="s">
        <v>4307</v>
      </c>
      <c r="D3714" s="14">
        <v>14</v>
      </c>
      <c r="E3714" s="14" t="str">
        <f>_xlfn.XLOOKUP(D3714,'Meal Info'!$A$4:$A$19,'Meal Info'!$B$4:$B$19)</f>
        <v>Red meat</v>
      </c>
      <c r="F3714" s="14" t="str">
        <f>_xlfn.XLOOKUP(D3714,'Meal Info'!$A$4:$A$19,'Meal Info'!$C$4:$C$19)</f>
        <v>Pete</v>
      </c>
      <c r="G3714" s="7">
        <v>2.81</v>
      </c>
      <c r="H3714" s="7">
        <f t="shared" si="234"/>
        <v>0.28100000000000003</v>
      </c>
      <c r="I3714" s="7">
        <f t="shared" si="235"/>
        <v>3.0910000000000002</v>
      </c>
      <c r="J3714" s="7">
        <v>0.17</v>
      </c>
      <c r="K3714" s="7">
        <f t="shared" si="232"/>
        <v>0.47770000000000007</v>
      </c>
      <c r="L3714" s="7" t="s">
        <v>5078</v>
      </c>
      <c r="M3714" s="7">
        <v>3</v>
      </c>
      <c r="N3714" s="7">
        <f>INDEX('Delivery Distances'!$B$6:$K$20,MATCH('Sales Summary_working sheet'!L3714,'Delivery Distances'!$A$6:$A$20,0),MATCH('Sales Summary_working sheet'!M3714,'Delivery Distances'!$B$5:$K$5,0))</f>
        <v>5</v>
      </c>
      <c r="O3714" s="7" cm="1">
        <f t="array" ref="O3714">_xlfn.XLOOKUP(L3714,'Delivery Distances'!$A$6:$A$20,_xlfn.XLOOKUP('Sales Summary_working sheet'!M3714,'Delivery Distances'!$B$5:$K$5,'Delivery Distances'!$B$6:$K$20))</f>
        <v>5</v>
      </c>
      <c r="P3714" s="7">
        <f t="shared" si="233"/>
        <v>9</v>
      </c>
    </row>
    <row r="3715" spans="1:16" ht="15.75" customHeight="1" x14ac:dyDescent="0.15">
      <c r="A3715" s="13">
        <v>44003</v>
      </c>
      <c r="B3715" s="19" t="s">
        <v>5359</v>
      </c>
      <c r="C3715" s="7" t="s">
        <v>4399</v>
      </c>
      <c r="D3715" s="14">
        <v>13</v>
      </c>
      <c r="E3715" s="14" t="str">
        <f>_xlfn.XLOOKUP(D3715,'Meal Info'!$A$4:$A$19,'Meal Info'!$B$4:$B$19)</f>
        <v>Breakfast</v>
      </c>
      <c r="F3715" s="14" t="str">
        <f>_xlfn.XLOOKUP(D3715,'Meal Info'!$A$4:$A$19,'Meal Info'!$C$4:$C$19)</f>
        <v>Pete</v>
      </c>
      <c r="G3715" s="7">
        <v>58.35</v>
      </c>
      <c r="H3715" s="7">
        <f t="shared" si="234"/>
        <v>5.8350000000000009</v>
      </c>
      <c r="I3715" s="7">
        <f t="shared" si="235"/>
        <v>64.185000000000002</v>
      </c>
      <c r="J3715" s="7">
        <v>0.05</v>
      </c>
      <c r="K3715" s="7">
        <f t="shared" si="232"/>
        <v>2.9175000000000004</v>
      </c>
      <c r="L3715" s="7" t="s">
        <v>31</v>
      </c>
      <c r="M3715" s="7">
        <v>7</v>
      </c>
      <c r="N3715" s="7">
        <f>INDEX('Delivery Distances'!$B$6:$K$20,MATCH('Sales Summary_working sheet'!L3715,'Delivery Distances'!$A$6:$A$20,0),MATCH('Sales Summary_working sheet'!M3715,'Delivery Distances'!$B$5:$K$5,0))</f>
        <v>5</v>
      </c>
      <c r="O3715" s="7" cm="1">
        <f t="array" ref="O3715">_xlfn.XLOOKUP(L3715,'Delivery Distances'!$A$6:$A$20,_xlfn.XLOOKUP('Sales Summary_working sheet'!M3715,'Delivery Distances'!$B$5:$K$5,'Delivery Distances'!$B$6:$K$20))</f>
        <v>5</v>
      </c>
      <c r="P3715" s="7">
        <f t="shared" si="233"/>
        <v>9</v>
      </c>
    </row>
    <row r="3716" spans="1:16" ht="15.75" customHeight="1" x14ac:dyDescent="0.15">
      <c r="A3716" s="13">
        <v>44003</v>
      </c>
      <c r="B3716" s="19" t="s">
        <v>5359</v>
      </c>
      <c r="C3716" s="7" t="s">
        <v>3136</v>
      </c>
      <c r="D3716" s="14">
        <v>3</v>
      </c>
      <c r="E3716" s="14" t="str">
        <f>_xlfn.XLOOKUP(D3716,'Meal Info'!$A$4:$A$19,'Meal Info'!$B$4:$B$19)</f>
        <v>Fruits</v>
      </c>
      <c r="F3716" s="14" t="str">
        <f>_xlfn.XLOOKUP(D3716,'Meal Info'!$A$4:$A$19,'Meal Info'!$C$4:$C$19)</f>
        <v>Pete</v>
      </c>
      <c r="G3716" s="7">
        <v>3.79</v>
      </c>
      <c r="H3716" s="7">
        <f t="shared" si="234"/>
        <v>0.379</v>
      </c>
      <c r="I3716" s="7">
        <f t="shared" si="235"/>
        <v>4.1690000000000005</v>
      </c>
      <c r="J3716" s="7">
        <v>0.39</v>
      </c>
      <c r="K3716" s="7">
        <f t="shared" si="232"/>
        <v>1.4781</v>
      </c>
      <c r="L3716" s="7" t="s">
        <v>5078</v>
      </c>
      <c r="M3716" s="7">
        <v>1</v>
      </c>
      <c r="N3716" s="7">
        <f>INDEX('Delivery Distances'!$B$6:$K$20,MATCH('Sales Summary_working sheet'!L3716,'Delivery Distances'!$A$6:$A$20,0),MATCH('Sales Summary_working sheet'!M3716,'Delivery Distances'!$B$5:$K$5,0))</f>
        <v>5</v>
      </c>
      <c r="O3716" s="7" cm="1">
        <f t="array" ref="O3716">_xlfn.XLOOKUP(L3716,'Delivery Distances'!$A$6:$A$20,_xlfn.XLOOKUP('Sales Summary_working sheet'!M3716,'Delivery Distances'!$B$5:$K$5,'Delivery Distances'!$B$6:$K$20))</f>
        <v>5</v>
      </c>
      <c r="P3716" s="7">
        <f t="shared" si="233"/>
        <v>9</v>
      </c>
    </row>
    <row r="3717" spans="1:16" ht="15.75" customHeight="1" x14ac:dyDescent="0.15">
      <c r="A3717" s="13">
        <v>44003</v>
      </c>
      <c r="B3717" s="19" t="s">
        <v>5359</v>
      </c>
      <c r="C3717" s="7" t="s">
        <v>2162</v>
      </c>
      <c r="D3717" s="14">
        <v>14</v>
      </c>
      <c r="E3717" s="14" t="str">
        <f>_xlfn.XLOOKUP(D3717,'Meal Info'!$A$4:$A$19,'Meal Info'!$B$4:$B$19)</f>
        <v>Red meat</v>
      </c>
      <c r="F3717" s="14" t="str">
        <f>_xlfn.XLOOKUP(D3717,'Meal Info'!$A$4:$A$19,'Meal Info'!$C$4:$C$19)</f>
        <v>Pete</v>
      </c>
      <c r="G3717" s="7">
        <v>65.19</v>
      </c>
      <c r="H3717" s="7">
        <f t="shared" si="234"/>
        <v>6.5190000000000001</v>
      </c>
      <c r="I3717" s="7">
        <f t="shared" si="235"/>
        <v>71.709000000000003</v>
      </c>
      <c r="J3717" s="7">
        <v>0.1</v>
      </c>
      <c r="K3717" s="7">
        <f t="shared" ref="K3717:K3780" si="236">J3717*G3717</f>
        <v>6.5190000000000001</v>
      </c>
      <c r="L3717" s="7" t="s">
        <v>5081</v>
      </c>
      <c r="M3717" s="7">
        <v>5</v>
      </c>
      <c r="N3717" s="7">
        <f>INDEX('Delivery Distances'!$B$6:$K$20,MATCH('Sales Summary_working sheet'!L3717,'Delivery Distances'!$A$6:$A$20,0),MATCH('Sales Summary_working sheet'!M3717,'Delivery Distances'!$B$5:$K$5,0))</f>
        <v>3</v>
      </c>
      <c r="O3717" s="7" cm="1">
        <f t="array" ref="O3717">_xlfn.XLOOKUP(L3717,'Delivery Distances'!$A$6:$A$20,_xlfn.XLOOKUP('Sales Summary_working sheet'!M3717,'Delivery Distances'!$B$5:$K$5,'Delivery Distances'!$B$6:$K$20))</f>
        <v>3</v>
      </c>
      <c r="P3717" s="7">
        <f t="shared" ref="P3717:P3780" si="237">IF(O3717&lt;=2, O3717*3, IF(O3717&lt;=6, 3*2 + (O3717-2)*1, 3*2 + 4*1 + (O3717-6)*0.5))</f>
        <v>7</v>
      </c>
    </row>
    <row r="3718" spans="1:16" ht="15.75" customHeight="1" x14ac:dyDescent="0.15">
      <c r="A3718" s="13">
        <v>44003</v>
      </c>
      <c r="B3718" s="19" t="s">
        <v>5359</v>
      </c>
      <c r="C3718" s="7" t="s">
        <v>2239</v>
      </c>
      <c r="D3718" s="14">
        <v>13</v>
      </c>
      <c r="E3718" s="14" t="str">
        <f>_xlfn.XLOOKUP(D3718,'Meal Info'!$A$4:$A$19,'Meal Info'!$B$4:$B$19)</f>
        <v>Breakfast</v>
      </c>
      <c r="F3718" s="14" t="str">
        <f>_xlfn.XLOOKUP(D3718,'Meal Info'!$A$4:$A$19,'Meal Info'!$C$4:$C$19)</f>
        <v>Pete</v>
      </c>
      <c r="G3718" s="7">
        <v>82.86</v>
      </c>
      <c r="H3718" s="7">
        <f t="shared" si="234"/>
        <v>8.2859999999999996</v>
      </c>
      <c r="I3718" s="7">
        <f t="shared" si="235"/>
        <v>91.146000000000001</v>
      </c>
      <c r="J3718" s="7">
        <v>0.06</v>
      </c>
      <c r="K3718" s="7">
        <f t="shared" si="236"/>
        <v>4.9715999999999996</v>
      </c>
      <c r="L3718" s="7" t="s">
        <v>5081</v>
      </c>
      <c r="M3718" s="7">
        <v>3</v>
      </c>
      <c r="N3718" s="7">
        <f>INDEX('Delivery Distances'!$B$6:$K$20,MATCH('Sales Summary_working sheet'!L3718,'Delivery Distances'!$A$6:$A$20,0),MATCH('Sales Summary_working sheet'!M3718,'Delivery Distances'!$B$5:$K$5,0))</f>
        <v>3</v>
      </c>
      <c r="O3718" s="7" cm="1">
        <f t="array" ref="O3718">_xlfn.XLOOKUP(L3718,'Delivery Distances'!$A$6:$A$20,_xlfn.XLOOKUP('Sales Summary_working sheet'!M3718,'Delivery Distances'!$B$5:$K$5,'Delivery Distances'!$B$6:$K$20))</f>
        <v>3</v>
      </c>
      <c r="P3718" s="7">
        <f t="shared" si="237"/>
        <v>7</v>
      </c>
    </row>
    <row r="3719" spans="1:16" ht="15.75" customHeight="1" x14ac:dyDescent="0.15">
      <c r="A3719" s="13">
        <v>44003</v>
      </c>
      <c r="B3719" s="19" t="s">
        <v>5359</v>
      </c>
      <c r="C3719" s="7" t="s">
        <v>1960</v>
      </c>
      <c r="D3719" s="14">
        <v>14</v>
      </c>
      <c r="E3719" s="14" t="str">
        <f>_xlfn.XLOOKUP(D3719,'Meal Info'!$A$4:$A$19,'Meal Info'!$B$4:$B$19)</f>
        <v>Red meat</v>
      </c>
      <c r="F3719" s="14" t="str">
        <f>_xlfn.XLOOKUP(D3719,'Meal Info'!$A$4:$A$19,'Meal Info'!$C$4:$C$19)</f>
        <v>Pete</v>
      </c>
      <c r="G3719" s="7">
        <v>58.95</v>
      </c>
      <c r="H3719" s="7">
        <f t="shared" si="234"/>
        <v>5.8950000000000005</v>
      </c>
      <c r="I3719" s="7">
        <f t="shared" si="235"/>
        <v>64.844999999999999</v>
      </c>
      <c r="J3719" s="7">
        <v>0.39</v>
      </c>
      <c r="K3719" s="7">
        <f t="shared" si="236"/>
        <v>22.990500000000001</v>
      </c>
      <c r="L3719" s="7" t="s">
        <v>28</v>
      </c>
      <c r="M3719" s="7">
        <v>5</v>
      </c>
      <c r="N3719" s="7">
        <f>INDEX('Delivery Distances'!$B$6:$K$20,MATCH('Sales Summary_working sheet'!L3719,'Delivery Distances'!$A$6:$A$20,0),MATCH('Sales Summary_working sheet'!M3719,'Delivery Distances'!$B$5:$K$5,0))</f>
        <v>11</v>
      </c>
      <c r="O3719" s="7" cm="1">
        <f t="array" ref="O3719">_xlfn.XLOOKUP(L3719,'Delivery Distances'!$A$6:$A$20,_xlfn.XLOOKUP('Sales Summary_working sheet'!M3719,'Delivery Distances'!$B$5:$K$5,'Delivery Distances'!$B$6:$K$20))</f>
        <v>11</v>
      </c>
      <c r="P3719" s="7">
        <f t="shared" si="237"/>
        <v>12.5</v>
      </c>
    </row>
    <row r="3720" spans="1:16" ht="15.75" customHeight="1" x14ac:dyDescent="0.15">
      <c r="A3720" s="13">
        <v>44003</v>
      </c>
      <c r="B3720" s="19" t="s">
        <v>5359</v>
      </c>
      <c r="C3720" s="7" t="s">
        <v>994</v>
      </c>
      <c r="D3720" s="14">
        <v>13</v>
      </c>
      <c r="E3720" s="14" t="str">
        <f>_xlfn.XLOOKUP(D3720,'Meal Info'!$A$4:$A$19,'Meal Info'!$B$4:$B$19)</f>
        <v>Breakfast</v>
      </c>
      <c r="F3720" s="14" t="str">
        <f>_xlfn.XLOOKUP(D3720,'Meal Info'!$A$4:$A$19,'Meal Info'!$C$4:$C$19)</f>
        <v>Pete</v>
      </c>
      <c r="G3720" s="7">
        <v>97.51</v>
      </c>
      <c r="H3720" s="7">
        <f t="shared" si="234"/>
        <v>9.7510000000000012</v>
      </c>
      <c r="I3720" s="7">
        <f t="shared" si="235"/>
        <v>107.26100000000001</v>
      </c>
      <c r="J3720" s="7">
        <v>0.2</v>
      </c>
      <c r="K3720" s="7">
        <f t="shared" si="236"/>
        <v>19.502000000000002</v>
      </c>
      <c r="L3720" s="7" t="s">
        <v>5076</v>
      </c>
      <c r="M3720" s="7">
        <v>9</v>
      </c>
      <c r="N3720" s="7">
        <f>INDEX('Delivery Distances'!$B$6:$K$20,MATCH('Sales Summary_working sheet'!L3720,'Delivery Distances'!$A$6:$A$20,0),MATCH('Sales Summary_working sheet'!M3720,'Delivery Distances'!$B$5:$K$5,0))</f>
        <v>8</v>
      </c>
      <c r="O3720" s="7" cm="1">
        <f t="array" ref="O3720">_xlfn.XLOOKUP(L3720,'Delivery Distances'!$A$6:$A$20,_xlfn.XLOOKUP('Sales Summary_working sheet'!M3720,'Delivery Distances'!$B$5:$K$5,'Delivery Distances'!$B$6:$K$20))</f>
        <v>8</v>
      </c>
      <c r="P3720" s="7">
        <f t="shared" si="237"/>
        <v>11</v>
      </c>
    </row>
    <row r="3721" spans="1:16" ht="15.75" customHeight="1" x14ac:dyDescent="0.15">
      <c r="A3721" s="13">
        <v>44003</v>
      </c>
      <c r="B3721" s="19" t="s">
        <v>5359</v>
      </c>
      <c r="C3721" s="7" t="s">
        <v>2333</v>
      </c>
      <c r="D3721" s="14">
        <v>13</v>
      </c>
      <c r="E3721" s="14" t="str">
        <f>_xlfn.XLOOKUP(D3721,'Meal Info'!$A$4:$A$19,'Meal Info'!$B$4:$B$19)</f>
        <v>Breakfast</v>
      </c>
      <c r="F3721" s="14" t="str">
        <f>_xlfn.XLOOKUP(D3721,'Meal Info'!$A$4:$A$19,'Meal Info'!$C$4:$C$19)</f>
        <v>Pete</v>
      </c>
      <c r="G3721" s="7">
        <v>64.22</v>
      </c>
      <c r="H3721" s="7">
        <f t="shared" si="234"/>
        <v>6.4220000000000006</v>
      </c>
      <c r="I3721" s="7">
        <f t="shared" si="235"/>
        <v>70.641999999999996</v>
      </c>
      <c r="J3721" s="7">
        <v>0.37</v>
      </c>
      <c r="K3721" s="7">
        <f t="shared" si="236"/>
        <v>23.761399999999998</v>
      </c>
      <c r="L3721" s="7" t="s">
        <v>5083</v>
      </c>
      <c r="M3721" s="7">
        <v>6</v>
      </c>
      <c r="N3721" s="7">
        <f>INDEX('Delivery Distances'!$B$6:$K$20,MATCH('Sales Summary_working sheet'!L3721,'Delivery Distances'!$A$6:$A$20,0),MATCH('Sales Summary_working sheet'!M3721,'Delivery Distances'!$B$5:$K$5,0))</f>
        <v>2</v>
      </c>
      <c r="O3721" s="7" cm="1">
        <f t="array" ref="O3721">_xlfn.XLOOKUP(L3721,'Delivery Distances'!$A$6:$A$20,_xlfn.XLOOKUP('Sales Summary_working sheet'!M3721,'Delivery Distances'!$B$5:$K$5,'Delivery Distances'!$B$6:$K$20))</f>
        <v>2</v>
      </c>
      <c r="P3721" s="7">
        <f t="shared" si="237"/>
        <v>6</v>
      </c>
    </row>
    <row r="3722" spans="1:16" ht="15.75" customHeight="1" x14ac:dyDescent="0.15">
      <c r="A3722" s="13">
        <v>44003</v>
      </c>
      <c r="B3722" s="19" t="s">
        <v>5359</v>
      </c>
      <c r="C3722" s="7" t="s">
        <v>1251</v>
      </c>
      <c r="D3722" s="14">
        <v>1</v>
      </c>
      <c r="E3722" s="14" t="str">
        <f>_xlfn.XLOOKUP(D3722,'Meal Info'!$A$4:$A$19,'Meal Info'!$B$4:$B$19)</f>
        <v>Salad</v>
      </c>
      <c r="F3722" s="14" t="str">
        <f>_xlfn.XLOOKUP(D3722,'Meal Info'!$A$4:$A$19,'Meal Info'!$C$4:$C$19)</f>
        <v>Pete</v>
      </c>
      <c r="G3722" s="7">
        <v>64.16</v>
      </c>
      <c r="H3722" s="7">
        <f t="shared" si="234"/>
        <v>6.4160000000000004</v>
      </c>
      <c r="I3722" s="7">
        <f t="shared" si="235"/>
        <v>70.575999999999993</v>
      </c>
      <c r="J3722" s="7">
        <v>7.0000000000000007E-2</v>
      </c>
      <c r="K3722" s="7">
        <f t="shared" si="236"/>
        <v>4.4912000000000001</v>
      </c>
      <c r="L3722" s="7" t="s">
        <v>27</v>
      </c>
      <c r="M3722" s="7">
        <v>4</v>
      </c>
      <c r="N3722" s="7">
        <f>INDEX('Delivery Distances'!$B$6:$K$20,MATCH('Sales Summary_working sheet'!L3722,'Delivery Distances'!$A$6:$A$20,0),MATCH('Sales Summary_working sheet'!M3722,'Delivery Distances'!$B$5:$K$5,0))</f>
        <v>5</v>
      </c>
      <c r="O3722" s="7" cm="1">
        <f t="array" ref="O3722">_xlfn.XLOOKUP(L3722,'Delivery Distances'!$A$6:$A$20,_xlfn.XLOOKUP('Sales Summary_working sheet'!M3722,'Delivery Distances'!$B$5:$K$5,'Delivery Distances'!$B$6:$K$20))</f>
        <v>5</v>
      </c>
      <c r="P3722" s="7">
        <f t="shared" si="237"/>
        <v>9</v>
      </c>
    </row>
    <row r="3723" spans="1:16" ht="15.75" customHeight="1" x14ac:dyDescent="0.15">
      <c r="A3723" s="13">
        <v>44003</v>
      </c>
      <c r="B3723" s="19" t="s">
        <v>5359</v>
      </c>
      <c r="C3723" s="7" t="s">
        <v>4696</v>
      </c>
      <c r="D3723" s="14">
        <v>1</v>
      </c>
      <c r="E3723" s="14" t="str">
        <f>_xlfn.XLOOKUP(D3723,'Meal Info'!$A$4:$A$19,'Meal Info'!$B$4:$B$19)</f>
        <v>Salad</v>
      </c>
      <c r="F3723" s="14" t="str">
        <f>_xlfn.XLOOKUP(D3723,'Meal Info'!$A$4:$A$19,'Meal Info'!$C$4:$C$19)</f>
        <v>Pete</v>
      </c>
      <c r="G3723" s="7">
        <v>2.93</v>
      </c>
      <c r="H3723" s="7">
        <f t="shared" si="234"/>
        <v>0.29300000000000004</v>
      </c>
      <c r="I3723" s="7">
        <f t="shared" si="235"/>
        <v>3.2230000000000003</v>
      </c>
      <c r="J3723" s="7">
        <v>0.1</v>
      </c>
      <c r="K3723" s="7">
        <f t="shared" si="236"/>
        <v>0.29300000000000004</v>
      </c>
      <c r="L3723" s="7" t="s">
        <v>29</v>
      </c>
      <c r="M3723" s="7">
        <v>9</v>
      </c>
      <c r="N3723" s="7">
        <f>INDEX('Delivery Distances'!$B$6:$K$20,MATCH('Sales Summary_working sheet'!L3723,'Delivery Distances'!$A$6:$A$20,0),MATCH('Sales Summary_working sheet'!M3723,'Delivery Distances'!$B$5:$K$5,0))</f>
        <v>6</v>
      </c>
      <c r="O3723" s="7" cm="1">
        <f t="array" ref="O3723">_xlfn.XLOOKUP(L3723,'Delivery Distances'!$A$6:$A$20,_xlfn.XLOOKUP('Sales Summary_working sheet'!M3723,'Delivery Distances'!$B$5:$K$5,'Delivery Distances'!$B$6:$K$20))</f>
        <v>6</v>
      </c>
      <c r="P3723" s="7">
        <f t="shared" si="237"/>
        <v>10</v>
      </c>
    </row>
    <row r="3724" spans="1:16" ht="15.75" customHeight="1" x14ac:dyDescent="0.15">
      <c r="A3724" s="13">
        <v>44003</v>
      </c>
      <c r="B3724" s="19" t="s">
        <v>5359</v>
      </c>
      <c r="C3724" s="7" t="s">
        <v>3915</v>
      </c>
      <c r="D3724" s="14">
        <v>14</v>
      </c>
      <c r="E3724" s="14" t="str">
        <f>_xlfn.XLOOKUP(D3724,'Meal Info'!$A$4:$A$19,'Meal Info'!$B$4:$B$19)</f>
        <v>Red meat</v>
      </c>
      <c r="F3724" s="14" t="str">
        <f>_xlfn.XLOOKUP(D3724,'Meal Info'!$A$4:$A$19,'Meal Info'!$C$4:$C$19)</f>
        <v>Pete</v>
      </c>
      <c r="G3724" s="7">
        <v>8.16</v>
      </c>
      <c r="H3724" s="7">
        <f t="shared" si="234"/>
        <v>0.81600000000000006</v>
      </c>
      <c r="I3724" s="7">
        <f t="shared" si="235"/>
        <v>8.9760000000000009</v>
      </c>
      <c r="J3724" s="7">
        <v>0.28000000000000003</v>
      </c>
      <c r="K3724" s="7">
        <f t="shared" si="236"/>
        <v>2.2848000000000002</v>
      </c>
      <c r="L3724" s="7" t="s">
        <v>28</v>
      </c>
      <c r="M3724" s="7">
        <v>4</v>
      </c>
      <c r="N3724" s="7">
        <f>INDEX('Delivery Distances'!$B$6:$K$20,MATCH('Sales Summary_working sheet'!L3724,'Delivery Distances'!$A$6:$A$20,0),MATCH('Sales Summary_working sheet'!M3724,'Delivery Distances'!$B$5:$K$5,0))</f>
        <v>8</v>
      </c>
      <c r="O3724" s="7" cm="1">
        <f t="array" ref="O3724">_xlfn.XLOOKUP(L3724,'Delivery Distances'!$A$6:$A$20,_xlfn.XLOOKUP('Sales Summary_working sheet'!M3724,'Delivery Distances'!$B$5:$K$5,'Delivery Distances'!$B$6:$K$20))</f>
        <v>8</v>
      </c>
      <c r="P3724" s="7">
        <f t="shared" si="237"/>
        <v>11</v>
      </c>
    </row>
    <row r="3725" spans="1:16" ht="15.75" customHeight="1" x14ac:dyDescent="0.15">
      <c r="A3725" s="13">
        <v>44003</v>
      </c>
      <c r="B3725" s="19" t="s">
        <v>5359</v>
      </c>
      <c r="C3725" s="7" t="s">
        <v>4442</v>
      </c>
      <c r="D3725" s="14">
        <v>3</v>
      </c>
      <c r="E3725" s="14" t="str">
        <f>_xlfn.XLOOKUP(D3725,'Meal Info'!$A$4:$A$19,'Meal Info'!$B$4:$B$19)</f>
        <v>Fruits</v>
      </c>
      <c r="F3725" s="14" t="str">
        <f>_xlfn.XLOOKUP(D3725,'Meal Info'!$A$4:$A$19,'Meal Info'!$C$4:$C$19)</f>
        <v>Pete</v>
      </c>
      <c r="G3725" s="7">
        <v>35.659999999999997</v>
      </c>
      <c r="H3725" s="7">
        <f t="shared" si="234"/>
        <v>3.5659999999999998</v>
      </c>
      <c r="I3725" s="7">
        <f t="shared" si="235"/>
        <v>39.225999999999999</v>
      </c>
      <c r="J3725" s="7">
        <v>0.28000000000000003</v>
      </c>
      <c r="K3725" s="7">
        <f t="shared" si="236"/>
        <v>9.9847999999999999</v>
      </c>
      <c r="L3725" s="7" t="s">
        <v>5078</v>
      </c>
      <c r="M3725" s="7">
        <v>10</v>
      </c>
      <c r="N3725" s="7">
        <f>INDEX('Delivery Distances'!$B$6:$K$20,MATCH('Sales Summary_working sheet'!L3725,'Delivery Distances'!$A$6:$A$20,0),MATCH('Sales Summary_working sheet'!M3725,'Delivery Distances'!$B$5:$K$5,0))</f>
        <v>6</v>
      </c>
      <c r="O3725" s="7" cm="1">
        <f t="array" ref="O3725">_xlfn.XLOOKUP(L3725,'Delivery Distances'!$A$6:$A$20,_xlfn.XLOOKUP('Sales Summary_working sheet'!M3725,'Delivery Distances'!$B$5:$K$5,'Delivery Distances'!$B$6:$K$20))</f>
        <v>6</v>
      </c>
      <c r="P3725" s="7">
        <f t="shared" si="237"/>
        <v>10</v>
      </c>
    </row>
    <row r="3726" spans="1:16" ht="15.75" customHeight="1" x14ac:dyDescent="0.15">
      <c r="A3726" s="13">
        <v>44003</v>
      </c>
      <c r="B3726" s="19" t="s">
        <v>5359</v>
      </c>
      <c r="C3726" s="7" t="s">
        <v>5025</v>
      </c>
      <c r="D3726" s="14">
        <v>13</v>
      </c>
      <c r="E3726" s="14" t="str">
        <f>_xlfn.XLOOKUP(D3726,'Meal Info'!$A$4:$A$19,'Meal Info'!$B$4:$B$19)</f>
        <v>Breakfast</v>
      </c>
      <c r="F3726" s="14" t="str">
        <f>_xlfn.XLOOKUP(D3726,'Meal Info'!$A$4:$A$19,'Meal Info'!$C$4:$C$19)</f>
        <v>Pete</v>
      </c>
      <c r="G3726" s="7">
        <v>4.62</v>
      </c>
      <c r="H3726" s="7">
        <f t="shared" si="234"/>
        <v>0.46200000000000002</v>
      </c>
      <c r="I3726" s="7">
        <f t="shared" si="235"/>
        <v>5.0819999999999999</v>
      </c>
      <c r="J3726" s="7">
        <v>0.06</v>
      </c>
      <c r="K3726" s="7">
        <f t="shared" si="236"/>
        <v>0.2772</v>
      </c>
      <c r="L3726" s="7" t="s">
        <v>5082</v>
      </c>
      <c r="M3726" s="7">
        <v>10</v>
      </c>
      <c r="N3726" s="7">
        <f>INDEX('Delivery Distances'!$B$6:$K$20,MATCH('Sales Summary_working sheet'!L3726,'Delivery Distances'!$A$6:$A$20,0),MATCH('Sales Summary_working sheet'!M3726,'Delivery Distances'!$B$5:$K$5,0))</f>
        <v>2</v>
      </c>
      <c r="O3726" s="7" cm="1">
        <f t="array" ref="O3726">_xlfn.XLOOKUP(L3726,'Delivery Distances'!$A$6:$A$20,_xlfn.XLOOKUP('Sales Summary_working sheet'!M3726,'Delivery Distances'!$B$5:$K$5,'Delivery Distances'!$B$6:$K$20))</f>
        <v>2</v>
      </c>
      <c r="P3726" s="7">
        <f t="shared" si="237"/>
        <v>6</v>
      </c>
    </row>
    <row r="3727" spans="1:16" ht="15.75" customHeight="1" x14ac:dyDescent="0.15">
      <c r="A3727" s="13">
        <v>44003</v>
      </c>
      <c r="B3727" s="19" t="s">
        <v>5359</v>
      </c>
      <c r="C3727" s="7" t="s">
        <v>2607</v>
      </c>
      <c r="D3727" s="14">
        <v>13</v>
      </c>
      <c r="E3727" s="14" t="str">
        <f>_xlfn.XLOOKUP(D3727,'Meal Info'!$A$4:$A$19,'Meal Info'!$B$4:$B$19)</f>
        <v>Breakfast</v>
      </c>
      <c r="F3727" s="14" t="str">
        <f>_xlfn.XLOOKUP(D3727,'Meal Info'!$A$4:$A$19,'Meal Info'!$C$4:$C$19)</f>
        <v>Pete</v>
      </c>
      <c r="G3727" s="7">
        <v>67.489999999999995</v>
      </c>
      <c r="H3727" s="7">
        <f t="shared" si="234"/>
        <v>6.7489999999999997</v>
      </c>
      <c r="I3727" s="7">
        <f t="shared" si="235"/>
        <v>74.23899999999999</v>
      </c>
      <c r="J3727" s="7">
        <v>0.31</v>
      </c>
      <c r="K3727" s="7">
        <f t="shared" si="236"/>
        <v>20.921899999999997</v>
      </c>
      <c r="L3727" s="7" t="s">
        <v>5077</v>
      </c>
      <c r="M3727" s="7">
        <v>8</v>
      </c>
      <c r="N3727" s="7">
        <f>INDEX('Delivery Distances'!$B$6:$K$20,MATCH('Sales Summary_working sheet'!L3727,'Delivery Distances'!$A$6:$A$20,0),MATCH('Sales Summary_working sheet'!M3727,'Delivery Distances'!$B$5:$K$5,0))</f>
        <v>4</v>
      </c>
      <c r="O3727" s="7" cm="1">
        <f t="array" ref="O3727">_xlfn.XLOOKUP(L3727,'Delivery Distances'!$A$6:$A$20,_xlfn.XLOOKUP('Sales Summary_working sheet'!M3727,'Delivery Distances'!$B$5:$K$5,'Delivery Distances'!$B$6:$K$20))</f>
        <v>4</v>
      </c>
      <c r="P3727" s="7">
        <f t="shared" si="237"/>
        <v>8</v>
      </c>
    </row>
    <row r="3728" spans="1:16" ht="15.75" customHeight="1" x14ac:dyDescent="0.15">
      <c r="A3728" s="13">
        <v>44003</v>
      </c>
      <c r="B3728" s="19" t="s">
        <v>5360</v>
      </c>
      <c r="C3728" s="7" t="s">
        <v>4299</v>
      </c>
      <c r="D3728" s="14">
        <v>14</v>
      </c>
      <c r="E3728" s="14" t="str">
        <f>_xlfn.XLOOKUP(D3728,'Meal Info'!$A$4:$A$19,'Meal Info'!$B$4:$B$19)</f>
        <v>Red meat</v>
      </c>
      <c r="F3728" s="14" t="str">
        <f>_xlfn.XLOOKUP(D3728,'Meal Info'!$A$4:$A$19,'Meal Info'!$C$4:$C$19)</f>
        <v>Pete</v>
      </c>
      <c r="G3728" s="7">
        <v>32.85</v>
      </c>
      <c r="H3728" s="7">
        <f t="shared" si="234"/>
        <v>3.2850000000000001</v>
      </c>
      <c r="I3728" s="7">
        <f t="shared" si="235"/>
        <v>36.135000000000005</v>
      </c>
      <c r="J3728" s="7">
        <v>0.09</v>
      </c>
      <c r="K3728" s="7">
        <f t="shared" si="236"/>
        <v>2.9565000000000001</v>
      </c>
      <c r="L3728" s="7" t="s">
        <v>30</v>
      </c>
      <c r="M3728" s="7">
        <v>3</v>
      </c>
      <c r="N3728" s="7">
        <f>INDEX('Delivery Distances'!$B$6:$K$20,MATCH('Sales Summary_working sheet'!L3728,'Delivery Distances'!$A$6:$A$20,0),MATCH('Sales Summary_working sheet'!M3728,'Delivery Distances'!$B$5:$K$5,0))</f>
        <v>9</v>
      </c>
      <c r="O3728" s="7" cm="1">
        <f t="array" ref="O3728">_xlfn.XLOOKUP(L3728,'Delivery Distances'!$A$6:$A$20,_xlfn.XLOOKUP('Sales Summary_working sheet'!M3728,'Delivery Distances'!$B$5:$K$5,'Delivery Distances'!$B$6:$K$20))</f>
        <v>9</v>
      </c>
      <c r="P3728" s="7">
        <f t="shared" si="237"/>
        <v>11.5</v>
      </c>
    </row>
    <row r="3729" spans="1:16" ht="15.75" customHeight="1" x14ac:dyDescent="0.15">
      <c r="A3729" s="13">
        <v>44003</v>
      </c>
      <c r="B3729" s="19" t="s">
        <v>5360</v>
      </c>
      <c r="C3729" s="7" t="s">
        <v>734</v>
      </c>
      <c r="D3729" s="14">
        <v>14</v>
      </c>
      <c r="E3729" s="14" t="str">
        <f>_xlfn.XLOOKUP(D3729,'Meal Info'!$A$4:$A$19,'Meal Info'!$B$4:$B$19)</f>
        <v>Red meat</v>
      </c>
      <c r="F3729" s="14" t="str">
        <f>_xlfn.XLOOKUP(D3729,'Meal Info'!$A$4:$A$19,'Meal Info'!$C$4:$C$19)</f>
        <v>Pete</v>
      </c>
      <c r="G3729" s="7">
        <v>8.52</v>
      </c>
      <c r="H3729" s="7">
        <f t="shared" si="234"/>
        <v>0.85199999999999998</v>
      </c>
      <c r="I3729" s="7">
        <f t="shared" si="235"/>
        <v>9.3719999999999999</v>
      </c>
      <c r="J3729" s="7">
        <v>0.01</v>
      </c>
      <c r="K3729" s="7">
        <f t="shared" si="236"/>
        <v>8.5199999999999998E-2</v>
      </c>
      <c r="L3729" s="7" t="s">
        <v>5075</v>
      </c>
      <c r="M3729" s="7">
        <v>10</v>
      </c>
      <c r="N3729" s="7">
        <f>INDEX('Delivery Distances'!$B$6:$K$20,MATCH('Sales Summary_working sheet'!L3729,'Delivery Distances'!$A$6:$A$20,0),MATCH('Sales Summary_working sheet'!M3729,'Delivery Distances'!$B$5:$K$5,0))</f>
        <v>14</v>
      </c>
      <c r="O3729" s="7" cm="1">
        <f t="array" ref="O3729">_xlfn.XLOOKUP(L3729,'Delivery Distances'!$A$6:$A$20,_xlfn.XLOOKUP('Sales Summary_working sheet'!M3729,'Delivery Distances'!$B$5:$K$5,'Delivery Distances'!$B$6:$K$20))</f>
        <v>14</v>
      </c>
      <c r="P3729" s="7">
        <f t="shared" si="237"/>
        <v>14</v>
      </c>
    </row>
    <row r="3730" spans="1:16" ht="15.75" customHeight="1" x14ac:dyDescent="0.15">
      <c r="A3730" s="13">
        <v>44003</v>
      </c>
      <c r="B3730" s="19" t="s">
        <v>5360</v>
      </c>
      <c r="C3730" s="7" t="s">
        <v>2096</v>
      </c>
      <c r="D3730" s="14">
        <v>13</v>
      </c>
      <c r="E3730" s="14" t="str">
        <f>_xlfn.XLOOKUP(D3730,'Meal Info'!$A$4:$A$19,'Meal Info'!$B$4:$B$19)</f>
        <v>Breakfast</v>
      </c>
      <c r="F3730" s="14" t="str">
        <f>_xlfn.XLOOKUP(D3730,'Meal Info'!$A$4:$A$19,'Meal Info'!$C$4:$C$19)</f>
        <v>Pete</v>
      </c>
      <c r="G3730" s="7">
        <v>72.8</v>
      </c>
      <c r="H3730" s="7">
        <f t="shared" si="234"/>
        <v>7.28</v>
      </c>
      <c r="I3730" s="7">
        <f t="shared" si="235"/>
        <v>80.08</v>
      </c>
      <c r="J3730" s="7">
        <v>0.13</v>
      </c>
      <c r="K3730" s="7">
        <f t="shared" si="236"/>
        <v>9.4640000000000004</v>
      </c>
      <c r="L3730" s="7" t="s">
        <v>26</v>
      </c>
      <c r="M3730" s="7">
        <v>7</v>
      </c>
      <c r="N3730" s="7">
        <f>INDEX('Delivery Distances'!$B$6:$K$20,MATCH('Sales Summary_working sheet'!L3730,'Delivery Distances'!$A$6:$A$20,0),MATCH('Sales Summary_working sheet'!M3730,'Delivery Distances'!$B$5:$K$5,0))</f>
        <v>16</v>
      </c>
      <c r="O3730" s="7" cm="1">
        <f t="array" ref="O3730">_xlfn.XLOOKUP(L3730,'Delivery Distances'!$A$6:$A$20,_xlfn.XLOOKUP('Sales Summary_working sheet'!M3730,'Delivery Distances'!$B$5:$K$5,'Delivery Distances'!$B$6:$K$20))</f>
        <v>16</v>
      </c>
      <c r="P3730" s="7">
        <f t="shared" si="237"/>
        <v>15</v>
      </c>
    </row>
    <row r="3731" spans="1:16" ht="15.75" customHeight="1" x14ac:dyDescent="0.15">
      <c r="A3731" s="13">
        <v>44003</v>
      </c>
      <c r="B3731" s="19" t="s">
        <v>5360</v>
      </c>
      <c r="C3731" s="7" t="s">
        <v>4870</v>
      </c>
      <c r="D3731" s="14">
        <v>1</v>
      </c>
      <c r="E3731" s="14" t="str">
        <f>_xlfn.XLOOKUP(D3731,'Meal Info'!$A$4:$A$19,'Meal Info'!$B$4:$B$19)</f>
        <v>Salad</v>
      </c>
      <c r="F3731" s="14" t="str">
        <f>_xlfn.XLOOKUP(D3731,'Meal Info'!$A$4:$A$19,'Meal Info'!$C$4:$C$19)</f>
        <v>Pete</v>
      </c>
      <c r="G3731" s="7">
        <v>81.75</v>
      </c>
      <c r="H3731" s="7">
        <f t="shared" si="234"/>
        <v>8.1750000000000007</v>
      </c>
      <c r="I3731" s="7">
        <f t="shared" si="235"/>
        <v>89.924999999999997</v>
      </c>
      <c r="J3731" s="7">
        <v>0.39</v>
      </c>
      <c r="K3731" s="7">
        <f t="shared" si="236"/>
        <v>31.8825</v>
      </c>
      <c r="L3731" s="7" t="s">
        <v>5075</v>
      </c>
      <c r="M3731" s="7">
        <v>5</v>
      </c>
      <c r="N3731" s="7">
        <f>INDEX('Delivery Distances'!$B$6:$K$20,MATCH('Sales Summary_working sheet'!L3731,'Delivery Distances'!$A$6:$A$20,0),MATCH('Sales Summary_working sheet'!M3731,'Delivery Distances'!$B$5:$K$5,0))</f>
        <v>2</v>
      </c>
      <c r="O3731" s="7" cm="1">
        <f t="array" ref="O3731">_xlfn.XLOOKUP(L3731,'Delivery Distances'!$A$6:$A$20,_xlfn.XLOOKUP('Sales Summary_working sheet'!M3731,'Delivery Distances'!$B$5:$K$5,'Delivery Distances'!$B$6:$K$20))</f>
        <v>2</v>
      </c>
      <c r="P3731" s="7">
        <f t="shared" si="237"/>
        <v>6</v>
      </c>
    </row>
    <row r="3732" spans="1:16" ht="15.75" customHeight="1" x14ac:dyDescent="0.15">
      <c r="A3732" s="13">
        <v>44003</v>
      </c>
      <c r="B3732" s="19" t="s">
        <v>5360</v>
      </c>
      <c r="C3732" s="7" t="s">
        <v>4606</v>
      </c>
      <c r="D3732" s="14">
        <v>13</v>
      </c>
      <c r="E3732" s="14" t="str">
        <f>_xlfn.XLOOKUP(D3732,'Meal Info'!$A$4:$A$19,'Meal Info'!$B$4:$B$19)</f>
        <v>Breakfast</v>
      </c>
      <c r="F3732" s="14" t="str">
        <f>_xlfn.XLOOKUP(D3732,'Meal Info'!$A$4:$A$19,'Meal Info'!$C$4:$C$19)</f>
        <v>Pete</v>
      </c>
      <c r="G3732" s="7">
        <v>97.52</v>
      </c>
      <c r="H3732" s="7">
        <f t="shared" si="234"/>
        <v>9.7520000000000007</v>
      </c>
      <c r="I3732" s="7">
        <f t="shared" si="235"/>
        <v>107.27199999999999</v>
      </c>
      <c r="J3732" s="7">
        <v>0.15</v>
      </c>
      <c r="K3732" s="7">
        <f t="shared" si="236"/>
        <v>14.627999999999998</v>
      </c>
      <c r="L3732" s="7" t="s">
        <v>28</v>
      </c>
      <c r="M3732" s="7">
        <v>7</v>
      </c>
      <c r="N3732" s="7">
        <f>INDEX('Delivery Distances'!$B$6:$K$20,MATCH('Sales Summary_working sheet'!L3732,'Delivery Distances'!$A$6:$A$20,0),MATCH('Sales Summary_working sheet'!M3732,'Delivery Distances'!$B$5:$K$5,0))</f>
        <v>3</v>
      </c>
      <c r="O3732" s="7" cm="1">
        <f t="array" ref="O3732">_xlfn.XLOOKUP(L3732,'Delivery Distances'!$A$6:$A$20,_xlfn.XLOOKUP('Sales Summary_working sheet'!M3732,'Delivery Distances'!$B$5:$K$5,'Delivery Distances'!$B$6:$K$20))</f>
        <v>3</v>
      </c>
      <c r="P3732" s="7">
        <f t="shared" si="237"/>
        <v>7</v>
      </c>
    </row>
    <row r="3733" spans="1:16" ht="15.75" customHeight="1" x14ac:dyDescent="0.15">
      <c r="A3733" s="13">
        <v>44003</v>
      </c>
      <c r="B3733" s="19" t="s">
        <v>5360</v>
      </c>
      <c r="C3733" s="7" t="s">
        <v>837</v>
      </c>
      <c r="D3733" s="14">
        <v>1</v>
      </c>
      <c r="E3733" s="14" t="str">
        <f>_xlfn.XLOOKUP(D3733,'Meal Info'!$A$4:$A$19,'Meal Info'!$B$4:$B$19)</f>
        <v>Salad</v>
      </c>
      <c r="F3733" s="14" t="str">
        <f>_xlfn.XLOOKUP(D3733,'Meal Info'!$A$4:$A$19,'Meal Info'!$C$4:$C$19)</f>
        <v>Pete</v>
      </c>
      <c r="G3733" s="7">
        <v>87.38</v>
      </c>
      <c r="H3733" s="7">
        <f t="shared" si="234"/>
        <v>8.7379999999999995</v>
      </c>
      <c r="I3733" s="7">
        <f t="shared" si="235"/>
        <v>96.117999999999995</v>
      </c>
      <c r="J3733" s="7">
        <v>0.22</v>
      </c>
      <c r="K3733" s="7">
        <f t="shared" si="236"/>
        <v>19.223599999999998</v>
      </c>
      <c r="L3733" s="7" t="s">
        <v>28</v>
      </c>
      <c r="M3733" s="7">
        <v>5</v>
      </c>
      <c r="N3733" s="7">
        <f>INDEX('Delivery Distances'!$B$6:$K$20,MATCH('Sales Summary_working sheet'!L3733,'Delivery Distances'!$A$6:$A$20,0),MATCH('Sales Summary_working sheet'!M3733,'Delivery Distances'!$B$5:$K$5,0))</f>
        <v>11</v>
      </c>
      <c r="O3733" s="7" cm="1">
        <f t="array" ref="O3733">_xlfn.XLOOKUP(L3733,'Delivery Distances'!$A$6:$A$20,_xlfn.XLOOKUP('Sales Summary_working sheet'!M3733,'Delivery Distances'!$B$5:$K$5,'Delivery Distances'!$B$6:$K$20))</f>
        <v>11</v>
      </c>
      <c r="P3733" s="7">
        <f t="shared" si="237"/>
        <v>12.5</v>
      </c>
    </row>
    <row r="3734" spans="1:16" ht="15.75" customHeight="1" x14ac:dyDescent="0.15">
      <c r="A3734" s="13">
        <v>44003</v>
      </c>
      <c r="B3734" s="19" t="s">
        <v>5360</v>
      </c>
      <c r="C3734" s="7" t="s">
        <v>3085</v>
      </c>
      <c r="D3734" s="14">
        <v>3</v>
      </c>
      <c r="E3734" s="14" t="str">
        <f>_xlfn.XLOOKUP(D3734,'Meal Info'!$A$4:$A$19,'Meal Info'!$B$4:$B$19)</f>
        <v>Fruits</v>
      </c>
      <c r="F3734" s="14" t="str">
        <f>_xlfn.XLOOKUP(D3734,'Meal Info'!$A$4:$A$19,'Meal Info'!$C$4:$C$19)</f>
        <v>Pete</v>
      </c>
      <c r="G3734" s="7">
        <v>33.25</v>
      </c>
      <c r="H3734" s="7">
        <f t="shared" si="234"/>
        <v>3.3250000000000002</v>
      </c>
      <c r="I3734" s="7">
        <f t="shared" si="235"/>
        <v>36.575000000000003</v>
      </c>
      <c r="J3734" s="7">
        <v>0.13</v>
      </c>
      <c r="K3734" s="7">
        <f t="shared" si="236"/>
        <v>4.3224999999999998</v>
      </c>
      <c r="L3734" s="7" t="s">
        <v>27</v>
      </c>
      <c r="M3734" s="7">
        <v>1</v>
      </c>
      <c r="N3734" s="7">
        <f>INDEX('Delivery Distances'!$B$6:$K$20,MATCH('Sales Summary_working sheet'!L3734,'Delivery Distances'!$A$6:$A$20,0),MATCH('Sales Summary_working sheet'!M3734,'Delivery Distances'!$B$5:$K$5,0))</f>
        <v>18</v>
      </c>
      <c r="O3734" s="7" cm="1">
        <f t="array" ref="O3734">_xlfn.XLOOKUP(L3734,'Delivery Distances'!$A$6:$A$20,_xlfn.XLOOKUP('Sales Summary_working sheet'!M3734,'Delivery Distances'!$B$5:$K$5,'Delivery Distances'!$B$6:$K$20))</f>
        <v>18</v>
      </c>
      <c r="P3734" s="7">
        <f t="shared" si="237"/>
        <v>16</v>
      </c>
    </row>
    <row r="3735" spans="1:16" ht="15.75" customHeight="1" x14ac:dyDescent="0.15">
      <c r="A3735" s="13">
        <v>44003</v>
      </c>
      <c r="B3735" s="19" t="s">
        <v>5360</v>
      </c>
      <c r="C3735" s="7" t="s">
        <v>794</v>
      </c>
      <c r="D3735" s="14">
        <v>13</v>
      </c>
      <c r="E3735" s="14" t="str">
        <f>_xlfn.XLOOKUP(D3735,'Meal Info'!$A$4:$A$19,'Meal Info'!$B$4:$B$19)</f>
        <v>Breakfast</v>
      </c>
      <c r="F3735" s="14" t="str">
        <f>_xlfn.XLOOKUP(D3735,'Meal Info'!$A$4:$A$19,'Meal Info'!$C$4:$C$19)</f>
        <v>Pete</v>
      </c>
      <c r="G3735" s="7">
        <v>5.77</v>
      </c>
      <c r="H3735" s="7">
        <f t="shared" si="234"/>
        <v>0.57699999999999996</v>
      </c>
      <c r="I3735" s="7">
        <f t="shared" si="235"/>
        <v>6.3469999999999995</v>
      </c>
      <c r="J3735" s="7">
        <v>0.24</v>
      </c>
      <c r="K3735" s="7">
        <f t="shared" si="236"/>
        <v>1.3847999999999998</v>
      </c>
      <c r="L3735" s="7" t="s">
        <v>5081</v>
      </c>
      <c r="M3735" s="7">
        <v>5</v>
      </c>
      <c r="N3735" s="7">
        <f>INDEX('Delivery Distances'!$B$6:$K$20,MATCH('Sales Summary_working sheet'!L3735,'Delivery Distances'!$A$6:$A$20,0),MATCH('Sales Summary_working sheet'!M3735,'Delivery Distances'!$B$5:$K$5,0))</f>
        <v>3</v>
      </c>
      <c r="O3735" s="7" cm="1">
        <f t="array" ref="O3735">_xlfn.XLOOKUP(L3735,'Delivery Distances'!$A$6:$A$20,_xlfn.XLOOKUP('Sales Summary_working sheet'!M3735,'Delivery Distances'!$B$5:$K$5,'Delivery Distances'!$B$6:$K$20))</f>
        <v>3</v>
      </c>
      <c r="P3735" s="7">
        <f t="shared" si="237"/>
        <v>7</v>
      </c>
    </row>
    <row r="3736" spans="1:16" ht="15.75" customHeight="1" x14ac:dyDescent="0.15">
      <c r="A3736" s="13">
        <v>44003</v>
      </c>
      <c r="B3736" s="19" t="s">
        <v>5360</v>
      </c>
      <c r="C3736" s="7" t="s">
        <v>2317</v>
      </c>
      <c r="D3736" s="14">
        <v>1</v>
      </c>
      <c r="E3736" s="14" t="str">
        <f>_xlfn.XLOOKUP(D3736,'Meal Info'!$A$4:$A$19,'Meal Info'!$B$4:$B$19)</f>
        <v>Salad</v>
      </c>
      <c r="F3736" s="14" t="str">
        <f>_xlfn.XLOOKUP(D3736,'Meal Info'!$A$4:$A$19,'Meal Info'!$C$4:$C$19)</f>
        <v>Pete</v>
      </c>
      <c r="G3736" s="7">
        <v>75.67</v>
      </c>
      <c r="H3736" s="7">
        <f t="shared" si="234"/>
        <v>7.5670000000000002</v>
      </c>
      <c r="I3736" s="7">
        <f t="shared" si="235"/>
        <v>83.236999999999995</v>
      </c>
      <c r="J3736" s="7">
        <v>0.31</v>
      </c>
      <c r="K3736" s="7">
        <f t="shared" si="236"/>
        <v>23.457699999999999</v>
      </c>
      <c r="L3736" s="7" t="s">
        <v>5083</v>
      </c>
      <c r="M3736" s="7">
        <v>8</v>
      </c>
      <c r="N3736" s="7">
        <f>INDEX('Delivery Distances'!$B$6:$K$20,MATCH('Sales Summary_working sheet'!L3736,'Delivery Distances'!$A$6:$A$20,0),MATCH('Sales Summary_working sheet'!M3736,'Delivery Distances'!$B$5:$K$5,0))</f>
        <v>3</v>
      </c>
      <c r="O3736" s="7" cm="1">
        <f t="array" ref="O3736">_xlfn.XLOOKUP(L3736,'Delivery Distances'!$A$6:$A$20,_xlfn.XLOOKUP('Sales Summary_working sheet'!M3736,'Delivery Distances'!$B$5:$K$5,'Delivery Distances'!$B$6:$K$20))</f>
        <v>3</v>
      </c>
      <c r="P3736" s="7">
        <f t="shared" si="237"/>
        <v>7</v>
      </c>
    </row>
    <row r="3737" spans="1:16" ht="15.75" customHeight="1" x14ac:dyDescent="0.15">
      <c r="A3737" s="13">
        <v>44003</v>
      </c>
      <c r="B3737" s="19" t="s">
        <v>5360</v>
      </c>
      <c r="C3737" s="7" t="s">
        <v>3407</v>
      </c>
      <c r="D3737" s="14">
        <v>14</v>
      </c>
      <c r="E3737" s="14" t="str">
        <f>_xlfn.XLOOKUP(D3737,'Meal Info'!$A$4:$A$19,'Meal Info'!$B$4:$B$19)</f>
        <v>Red meat</v>
      </c>
      <c r="F3737" s="14" t="str">
        <f>_xlfn.XLOOKUP(D3737,'Meal Info'!$A$4:$A$19,'Meal Info'!$C$4:$C$19)</f>
        <v>Pete</v>
      </c>
      <c r="G3737" s="7">
        <v>28.78</v>
      </c>
      <c r="H3737" s="7">
        <f t="shared" si="234"/>
        <v>2.8780000000000001</v>
      </c>
      <c r="I3737" s="7">
        <f t="shared" si="235"/>
        <v>31.658000000000001</v>
      </c>
      <c r="J3737" s="7">
        <v>0.35</v>
      </c>
      <c r="K3737" s="7">
        <f t="shared" si="236"/>
        <v>10.073</v>
      </c>
      <c r="L3737" s="7" t="s">
        <v>5078</v>
      </c>
      <c r="M3737" s="7">
        <v>1</v>
      </c>
      <c r="N3737" s="7">
        <f>INDEX('Delivery Distances'!$B$6:$K$20,MATCH('Sales Summary_working sheet'!L3737,'Delivery Distances'!$A$6:$A$20,0),MATCH('Sales Summary_working sheet'!M3737,'Delivery Distances'!$B$5:$K$5,0))</f>
        <v>5</v>
      </c>
      <c r="O3737" s="7" cm="1">
        <f t="array" ref="O3737">_xlfn.XLOOKUP(L3737,'Delivery Distances'!$A$6:$A$20,_xlfn.XLOOKUP('Sales Summary_working sheet'!M3737,'Delivery Distances'!$B$5:$K$5,'Delivery Distances'!$B$6:$K$20))</f>
        <v>5</v>
      </c>
      <c r="P3737" s="7">
        <f t="shared" si="237"/>
        <v>9</v>
      </c>
    </row>
    <row r="3738" spans="1:16" ht="15.75" customHeight="1" x14ac:dyDescent="0.15">
      <c r="A3738" s="13">
        <v>44003</v>
      </c>
      <c r="B3738" s="19" t="s">
        <v>5360</v>
      </c>
      <c r="C3738" s="7" t="s">
        <v>1602</v>
      </c>
      <c r="D3738" s="14">
        <v>14</v>
      </c>
      <c r="E3738" s="14" t="str">
        <f>_xlfn.XLOOKUP(D3738,'Meal Info'!$A$4:$A$19,'Meal Info'!$B$4:$B$19)</f>
        <v>Red meat</v>
      </c>
      <c r="F3738" s="14" t="str">
        <f>_xlfn.XLOOKUP(D3738,'Meal Info'!$A$4:$A$19,'Meal Info'!$C$4:$C$19)</f>
        <v>Pete</v>
      </c>
      <c r="G3738" s="7">
        <v>81</v>
      </c>
      <c r="H3738" s="7">
        <f t="shared" si="234"/>
        <v>8.1</v>
      </c>
      <c r="I3738" s="7">
        <f t="shared" si="235"/>
        <v>89.1</v>
      </c>
      <c r="J3738" s="7">
        <v>0.13</v>
      </c>
      <c r="K3738" s="7">
        <f t="shared" si="236"/>
        <v>10.530000000000001</v>
      </c>
      <c r="L3738" s="7" t="s">
        <v>5079</v>
      </c>
      <c r="M3738" s="7">
        <v>2</v>
      </c>
      <c r="N3738" s="7">
        <f>INDEX('Delivery Distances'!$B$6:$K$20,MATCH('Sales Summary_working sheet'!L3738,'Delivery Distances'!$A$6:$A$20,0),MATCH('Sales Summary_working sheet'!M3738,'Delivery Distances'!$B$5:$K$5,0))</f>
        <v>6</v>
      </c>
      <c r="O3738" s="7" cm="1">
        <f t="array" ref="O3738">_xlfn.XLOOKUP(L3738,'Delivery Distances'!$A$6:$A$20,_xlfn.XLOOKUP('Sales Summary_working sheet'!M3738,'Delivery Distances'!$B$5:$K$5,'Delivery Distances'!$B$6:$K$20))</f>
        <v>6</v>
      </c>
      <c r="P3738" s="7">
        <f t="shared" si="237"/>
        <v>10</v>
      </c>
    </row>
    <row r="3739" spans="1:16" ht="15.75" customHeight="1" x14ac:dyDescent="0.15">
      <c r="A3739" s="13">
        <v>44003</v>
      </c>
      <c r="B3739" s="19" t="s">
        <v>5360</v>
      </c>
      <c r="C3739" s="7" t="s">
        <v>4800</v>
      </c>
      <c r="D3739" s="14">
        <v>3</v>
      </c>
      <c r="E3739" s="14" t="str">
        <f>_xlfn.XLOOKUP(D3739,'Meal Info'!$A$4:$A$19,'Meal Info'!$B$4:$B$19)</f>
        <v>Fruits</v>
      </c>
      <c r="F3739" s="14" t="str">
        <f>_xlfn.XLOOKUP(D3739,'Meal Info'!$A$4:$A$19,'Meal Info'!$C$4:$C$19)</f>
        <v>Pete</v>
      </c>
      <c r="G3739" s="7">
        <v>45.89</v>
      </c>
      <c r="H3739" s="7">
        <f t="shared" si="234"/>
        <v>4.5890000000000004</v>
      </c>
      <c r="I3739" s="7">
        <f t="shared" si="235"/>
        <v>50.478999999999999</v>
      </c>
      <c r="J3739" s="7">
        <v>0.2</v>
      </c>
      <c r="K3739" s="7">
        <f t="shared" si="236"/>
        <v>9.1780000000000008</v>
      </c>
      <c r="L3739" s="7" t="s">
        <v>5075</v>
      </c>
      <c r="M3739" s="7">
        <v>7</v>
      </c>
      <c r="N3739" s="7">
        <f>INDEX('Delivery Distances'!$B$6:$K$20,MATCH('Sales Summary_working sheet'!L3739,'Delivery Distances'!$A$6:$A$20,0),MATCH('Sales Summary_working sheet'!M3739,'Delivery Distances'!$B$5:$K$5,0))</f>
        <v>3</v>
      </c>
      <c r="O3739" s="7" cm="1">
        <f t="array" ref="O3739">_xlfn.XLOOKUP(L3739,'Delivery Distances'!$A$6:$A$20,_xlfn.XLOOKUP('Sales Summary_working sheet'!M3739,'Delivery Distances'!$B$5:$K$5,'Delivery Distances'!$B$6:$K$20))</f>
        <v>3</v>
      </c>
      <c r="P3739" s="7">
        <f t="shared" si="237"/>
        <v>7</v>
      </c>
    </row>
    <row r="3740" spans="1:16" ht="15.75" customHeight="1" x14ac:dyDescent="0.15">
      <c r="A3740" s="13">
        <v>44003</v>
      </c>
      <c r="B3740" s="19" t="s">
        <v>5360</v>
      </c>
      <c r="C3740" s="7" t="s">
        <v>514</v>
      </c>
      <c r="D3740" s="14">
        <v>14</v>
      </c>
      <c r="E3740" s="14" t="str">
        <f>_xlfn.XLOOKUP(D3740,'Meal Info'!$A$4:$A$19,'Meal Info'!$B$4:$B$19)</f>
        <v>Red meat</v>
      </c>
      <c r="F3740" s="14" t="str">
        <f>_xlfn.XLOOKUP(D3740,'Meal Info'!$A$4:$A$19,'Meal Info'!$C$4:$C$19)</f>
        <v>Pete</v>
      </c>
      <c r="G3740" s="7">
        <v>15.92</v>
      </c>
      <c r="H3740" s="7">
        <f t="shared" ref="H3740:H3803" si="238">G3740*10%</f>
        <v>1.5920000000000001</v>
      </c>
      <c r="I3740" s="7">
        <f t="shared" ref="I3740:I3803" si="239">G3740+H3740</f>
        <v>17.512</v>
      </c>
      <c r="J3740" s="7">
        <v>0.04</v>
      </c>
      <c r="K3740" s="7">
        <f t="shared" si="236"/>
        <v>0.63680000000000003</v>
      </c>
      <c r="L3740" s="7" t="s">
        <v>26</v>
      </c>
      <c r="M3740" s="7">
        <v>3</v>
      </c>
      <c r="N3740" s="7">
        <f>INDEX('Delivery Distances'!$B$6:$K$20,MATCH('Sales Summary_working sheet'!L3740,'Delivery Distances'!$A$6:$A$20,0),MATCH('Sales Summary_working sheet'!M3740,'Delivery Distances'!$B$5:$K$5,0))</f>
        <v>12</v>
      </c>
      <c r="O3740" s="7" cm="1">
        <f t="array" ref="O3740">_xlfn.XLOOKUP(L3740,'Delivery Distances'!$A$6:$A$20,_xlfn.XLOOKUP('Sales Summary_working sheet'!M3740,'Delivery Distances'!$B$5:$K$5,'Delivery Distances'!$B$6:$K$20))</f>
        <v>12</v>
      </c>
      <c r="P3740" s="7">
        <f t="shared" si="237"/>
        <v>13</v>
      </c>
    </row>
    <row r="3741" spans="1:16" ht="15.75" customHeight="1" x14ac:dyDescent="0.15">
      <c r="A3741" s="13">
        <v>44003</v>
      </c>
      <c r="B3741" s="19" t="s">
        <v>5360</v>
      </c>
      <c r="C3741" s="7" t="s">
        <v>873</v>
      </c>
      <c r="D3741" s="14">
        <v>1</v>
      </c>
      <c r="E3741" s="14" t="str">
        <f>_xlfn.XLOOKUP(D3741,'Meal Info'!$A$4:$A$19,'Meal Info'!$B$4:$B$19)</f>
        <v>Salad</v>
      </c>
      <c r="F3741" s="14" t="str">
        <f>_xlfn.XLOOKUP(D3741,'Meal Info'!$A$4:$A$19,'Meal Info'!$C$4:$C$19)</f>
        <v>Pete</v>
      </c>
      <c r="G3741" s="7">
        <v>96.59</v>
      </c>
      <c r="H3741" s="7">
        <f t="shared" si="238"/>
        <v>9.6590000000000007</v>
      </c>
      <c r="I3741" s="7">
        <f t="shared" si="239"/>
        <v>106.24900000000001</v>
      </c>
      <c r="J3741" s="7">
        <v>0.3</v>
      </c>
      <c r="K3741" s="7">
        <f t="shared" si="236"/>
        <v>28.977</v>
      </c>
      <c r="L3741" s="7" t="s">
        <v>27</v>
      </c>
      <c r="M3741" s="7">
        <v>8</v>
      </c>
      <c r="N3741" s="7">
        <f>INDEX('Delivery Distances'!$B$6:$K$20,MATCH('Sales Summary_working sheet'!L3741,'Delivery Distances'!$A$6:$A$20,0),MATCH('Sales Summary_working sheet'!M3741,'Delivery Distances'!$B$5:$K$5,0))</f>
        <v>8</v>
      </c>
      <c r="O3741" s="7" cm="1">
        <f t="array" ref="O3741">_xlfn.XLOOKUP(L3741,'Delivery Distances'!$A$6:$A$20,_xlfn.XLOOKUP('Sales Summary_working sheet'!M3741,'Delivery Distances'!$B$5:$K$5,'Delivery Distances'!$B$6:$K$20))</f>
        <v>8</v>
      </c>
      <c r="P3741" s="7">
        <f t="shared" si="237"/>
        <v>11</v>
      </c>
    </row>
    <row r="3742" spans="1:16" ht="15.75" customHeight="1" x14ac:dyDescent="0.15">
      <c r="A3742" s="13">
        <v>44003</v>
      </c>
      <c r="B3742" s="19" t="s">
        <v>5360</v>
      </c>
      <c r="C3742" s="7" t="s">
        <v>3486</v>
      </c>
      <c r="D3742" s="14">
        <v>1</v>
      </c>
      <c r="E3742" s="14" t="str">
        <f>_xlfn.XLOOKUP(D3742,'Meal Info'!$A$4:$A$19,'Meal Info'!$B$4:$B$19)</f>
        <v>Salad</v>
      </c>
      <c r="F3742" s="14" t="str">
        <f>_xlfn.XLOOKUP(D3742,'Meal Info'!$A$4:$A$19,'Meal Info'!$C$4:$C$19)</f>
        <v>Pete</v>
      </c>
      <c r="G3742" s="7">
        <v>68.97</v>
      </c>
      <c r="H3742" s="7">
        <f t="shared" si="238"/>
        <v>6.8970000000000002</v>
      </c>
      <c r="I3742" s="7">
        <f t="shared" si="239"/>
        <v>75.867000000000004</v>
      </c>
      <c r="J3742" s="7">
        <v>0.13</v>
      </c>
      <c r="K3742" s="7">
        <f t="shared" si="236"/>
        <v>8.9661000000000008</v>
      </c>
      <c r="L3742" s="7" t="s">
        <v>29</v>
      </c>
      <c r="M3742" s="7">
        <v>7</v>
      </c>
      <c r="N3742" s="7">
        <f>INDEX('Delivery Distances'!$B$6:$K$20,MATCH('Sales Summary_working sheet'!L3742,'Delivery Distances'!$A$6:$A$20,0),MATCH('Sales Summary_working sheet'!M3742,'Delivery Distances'!$B$5:$K$5,0))</f>
        <v>5</v>
      </c>
      <c r="O3742" s="7" cm="1">
        <f t="array" ref="O3742">_xlfn.XLOOKUP(L3742,'Delivery Distances'!$A$6:$A$20,_xlfn.XLOOKUP('Sales Summary_working sheet'!M3742,'Delivery Distances'!$B$5:$K$5,'Delivery Distances'!$B$6:$K$20))</f>
        <v>5</v>
      </c>
      <c r="P3742" s="7">
        <f t="shared" si="237"/>
        <v>9</v>
      </c>
    </row>
    <row r="3743" spans="1:16" ht="15.75" customHeight="1" x14ac:dyDescent="0.15">
      <c r="A3743" s="13">
        <v>44003</v>
      </c>
      <c r="B3743" s="19" t="s">
        <v>5360</v>
      </c>
      <c r="C3743" s="7" t="s">
        <v>1109</v>
      </c>
      <c r="D3743" s="14">
        <v>14</v>
      </c>
      <c r="E3743" s="14" t="str">
        <f>_xlfn.XLOOKUP(D3743,'Meal Info'!$A$4:$A$19,'Meal Info'!$B$4:$B$19)</f>
        <v>Red meat</v>
      </c>
      <c r="F3743" s="14" t="str">
        <f>_xlfn.XLOOKUP(D3743,'Meal Info'!$A$4:$A$19,'Meal Info'!$C$4:$C$19)</f>
        <v>Pete</v>
      </c>
      <c r="G3743" s="7">
        <v>24.72</v>
      </c>
      <c r="H3743" s="7">
        <f t="shared" si="238"/>
        <v>2.472</v>
      </c>
      <c r="I3743" s="7">
        <f t="shared" si="239"/>
        <v>27.192</v>
      </c>
      <c r="J3743" s="7">
        <v>0.33</v>
      </c>
      <c r="K3743" s="7">
        <f t="shared" si="236"/>
        <v>8.1576000000000004</v>
      </c>
      <c r="L3743" s="7" t="s">
        <v>5083</v>
      </c>
      <c r="M3743" s="7">
        <v>6</v>
      </c>
      <c r="N3743" s="7">
        <f>INDEX('Delivery Distances'!$B$6:$K$20,MATCH('Sales Summary_working sheet'!L3743,'Delivery Distances'!$A$6:$A$20,0),MATCH('Sales Summary_working sheet'!M3743,'Delivery Distances'!$B$5:$K$5,0))</f>
        <v>2</v>
      </c>
      <c r="O3743" s="7" cm="1">
        <f t="array" ref="O3743">_xlfn.XLOOKUP(L3743,'Delivery Distances'!$A$6:$A$20,_xlfn.XLOOKUP('Sales Summary_working sheet'!M3743,'Delivery Distances'!$B$5:$K$5,'Delivery Distances'!$B$6:$K$20))</f>
        <v>2</v>
      </c>
      <c r="P3743" s="7">
        <f t="shared" si="237"/>
        <v>6</v>
      </c>
    </row>
    <row r="3744" spans="1:16" ht="15.75" customHeight="1" x14ac:dyDescent="0.15">
      <c r="A3744" s="13">
        <v>44003</v>
      </c>
      <c r="B3744" s="19" t="s">
        <v>5360</v>
      </c>
      <c r="C3744" s="7" t="s">
        <v>653</v>
      </c>
      <c r="D3744" s="14">
        <v>14</v>
      </c>
      <c r="E3744" s="14" t="str">
        <f>_xlfn.XLOOKUP(D3744,'Meal Info'!$A$4:$A$19,'Meal Info'!$B$4:$B$19)</f>
        <v>Red meat</v>
      </c>
      <c r="F3744" s="14" t="str">
        <f>_xlfn.XLOOKUP(D3744,'Meal Info'!$A$4:$A$19,'Meal Info'!$C$4:$C$19)</f>
        <v>Pete</v>
      </c>
      <c r="G3744" s="7">
        <v>38.11</v>
      </c>
      <c r="H3744" s="7">
        <f t="shared" si="238"/>
        <v>3.8109999999999999</v>
      </c>
      <c r="I3744" s="7">
        <f t="shared" si="239"/>
        <v>41.920999999999999</v>
      </c>
      <c r="J3744" s="7">
        <v>0.08</v>
      </c>
      <c r="K3744" s="7">
        <f t="shared" si="236"/>
        <v>3.0488</v>
      </c>
      <c r="L3744" s="7" t="s">
        <v>5078</v>
      </c>
      <c r="M3744" s="7">
        <v>4</v>
      </c>
      <c r="N3744" s="7">
        <f>INDEX('Delivery Distances'!$B$6:$K$20,MATCH('Sales Summary_working sheet'!L3744,'Delivery Distances'!$A$6:$A$20,0),MATCH('Sales Summary_working sheet'!M3744,'Delivery Distances'!$B$5:$K$5,0))</f>
        <v>1</v>
      </c>
      <c r="O3744" s="7" cm="1">
        <f t="array" ref="O3744">_xlfn.XLOOKUP(L3744,'Delivery Distances'!$A$6:$A$20,_xlfn.XLOOKUP('Sales Summary_working sheet'!M3744,'Delivery Distances'!$B$5:$K$5,'Delivery Distances'!$B$6:$K$20))</f>
        <v>1</v>
      </c>
      <c r="P3744" s="7">
        <f t="shared" si="237"/>
        <v>3</v>
      </c>
    </row>
    <row r="3745" spans="1:16" ht="15.75" customHeight="1" x14ac:dyDescent="0.15">
      <c r="A3745" s="13">
        <v>44003</v>
      </c>
      <c r="B3745" s="19" t="s">
        <v>5360</v>
      </c>
      <c r="C3745" s="7" t="s">
        <v>3713</v>
      </c>
      <c r="D3745" s="14">
        <v>13</v>
      </c>
      <c r="E3745" s="14" t="str">
        <f>_xlfn.XLOOKUP(D3745,'Meal Info'!$A$4:$A$19,'Meal Info'!$B$4:$B$19)</f>
        <v>Breakfast</v>
      </c>
      <c r="F3745" s="14" t="str">
        <f>_xlfn.XLOOKUP(D3745,'Meal Info'!$A$4:$A$19,'Meal Info'!$C$4:$C$19)</f>
        <v>Pete</v>
      </c>
      <c r="G3745" s="7">
        <v>68.77</v>
      </c>
      <c r="H3745" s="7">
        <f t="shared" si="238"/>
        <v>6.8769999999999998</v>
      </c>
      <c r="I3745" s="7">
        <f t="shared" si="239"/>
        <v>75.646999999999991</v>
      </c>
      <c r="J3745" s="7">
        <v>0.1</v>
      </c>
      <c r="K3745" s="7">
        <f t="shared" si="236"/>
        <v>6.8769999999999998</v>
      </c>
      <c r="L3745" s="7" t="s">
        <v>5081</v>
      </c>
      <c r="M3745" s="7">
        <v>7</v>
      </c>
      <c r="N3745" s="7">
        <f>INDEX('Delivery Distances'!$B$6:$K$20,MATCH('Sales Summary_working sheet'!L3745,'Delivery Distances'!$A$6:$A$20,0),MATCH('Sales Summary_working sheet'!M3745,'Delivery Distances'!$B$5:$K$5,0))</f>
        <v>3</v>
      </c>
      <c r="O3745" s="7" cm="1">
        <f t="array" ref="O3745">_xlfn.XLOOKUP(L3745,'Delivery Distances'!$A$6:$A$20,_xlfn.XLOOKUP('Sales Summary_working sheet'!M3745,'Delivery Distances'!$B$5:$K$5,'Delivery Distances'!$B$6:$K$20))</f>
        <v>3</v>
      </c>
      <c r="P3745" s="7">
        <f t="shared" si="237"/>
        <v>7</v>
      </c>
    </row>
    <row r="3746" spans="1:16" ht="15.75" customHeight="1" x14ac:dyDescent="0.15">
      <c r="A3746" s="13">
        <v>44003</v>
      </c>
      <c r="B3746" s="19" t="s">
        <v>5360</v>
      </c>
      <c r="C3746" s="7" t="s">
        <v>1541</v>
      </c>
      <c r="D3746" s="14">
        <v>14</v>
      </c>
      <c r="E3746" s="14" t="str">
        <f>_xlfn.XLOOKUP(D3746,'Meal Info'!$A$4:$A$19,'Meal Info'!$B$4:$B$19)</f>
        <v>Red meat</v>
      </c>
      <c r="F3746" s="14" t="str">
        <f>_xlfn.XLOOKUP(D3746,'Meal Info'!$A$4:$A$19,'Meal Info'!$C$4:$C$19)</f>
        <v>Pete</v>
      </c>
      <c r="G3746" s="7">
        <v>74.41</v>
      </c>
      <c r="H3746" s="7">
        <f t="shared" si="238"/>
        <v>7.4409999999999998</v>
      </c>
      <c r="I3746" s="7">
        <f t="shared" si="239"/>
        <v>81.850999999999999</v>
      </c>
      <c r="J3746" s="7">
        <v>0.21</v>
      </c>
      <c r="K3746" s="7">
        <f t="shared" si="236"/>
        <v>15.626099999999999</v>
      </c>
      <c r="L3746" s="7" t="s">
        <v>5076</v>
      </c>
      <c r="M3746" s="7">
        <v>7</v>
      </c>
      <c r="N3746" s="7">
        <f>INDEX('Delivery Distances'!$B$6:$K$20,MATCH('Sales Summary_working sheet'!L3746,'Delivery Distances'!$A$6:$A$20,0),MATCH('Sales Summary_working sheet'!M3746,'Delivery Distances'!$B$5:$K$5,0))</f>
        <v>15</v>
      </c>
      <c r="O3746" s="7" cm="1">
        <f t="array" ref="O3746">_xlfn.XLOOKUP(L3746,'Delivery Distances'!$A$6:$A$20,_xlfn.XLOOKUP('Sales Summary_working sheet'!M3746,'Delivery Distances'!$B$5:$K$5,'Delivery Distances'!$B$6:$K$20))</f>
        <v>15</v>
      </c>
      <c r="P3746" s="7">
        <f t="shared" si="237"/>
        <v>14.5</v>
      </c>
    </row>
    <row r="3747" spans="1:16" ht="15.75" customHeight="1" x14ac:dyDescent="0.15">
      <c r="A3747" s="13">
        <v>44003</v>
      </c>
      <c r="B3747" s="19" t="s">
        <v>5360</v>
      </c>
      <c r="C3747" s="7" t="s">
        <v>3709</v>
      </c>
      <c r="D3747" s="14">
        <v>13</v>
      </c>
      <c r="E3747" s="14" t="str">
        <f>_xlfn.XLOOKUP(D3747,'Meal Info'!$A$4:$A$19,'Meal Info'!$B$4:$B$19)</f>
        <v>Breakfast</v>
      </c>
      <c r="F3747" s="14" t="str">
        <f>_xlfn.XLOOKUP(D3747,'Meal Info'!$A$4:$A$19,'Meal Info'!$C$4:$C$19)</f>
        <v>Pete</v>
      </c>
      <c r="G3747" s="7">
        <v>15.39</v>
      </c>
      <c r="H3747" s="7">
        <f t="shared" si="238"/>
        <v>1.5390000000000001</v>
      </c>
      <c r="I3747" s="7">
        <f t="shared" si="239"/>
        <v>16.929000000000002</v>
      </c>
      <c r="J3747" s="7">
        <v>0.06</v>
      </c>
      <c r="K3747" s="7">
        <f t="shared" si="236"/>
        <v>0.9234</v>
      </c>
      <c r="L3747" s="7" t="s">
        <v>27</v>
      </c>
      <c r="M3747" s="7">
        <v>2</v>
      </c>
      <c r="N3747" s="7">
        <f>INDEX('Delivery Distances'!$B$6:$K$20,MATCH('Sales Summary_working sheet'!L3747,'Delivery Distances'!$A$6:$A$20,0),MATCH('Sales Summary_working sheet'!M3747,'Delivery Distances'!$B$5:$K$5,0))</f>
        <v>8</v>
      </c>
      <c r="O3747" s="7" cm="1">
        <f t="array" ref="O3747">_xlfn.XLOOKUP(L3747,'Delivery Distances'!$A$6:$A$20,_xlfn.XLOOKUP('Sales Summary_working sheet'!M3747,'Delivery Distances'!$B$5:$K$5,'Delivery Distances'!$B$6:$K$20))</f>
        <v>8</v>
      </c>
      <c r="P3747" s="7">
        <f t="shared" si="237"/>
        <v>11</v>
      </c>
    </row>
    <row r="3748" spans="1:16" ht="15.75" customHeight="1" x14ac:dyDescent="0.15">
      <c r="A3748" s="13">
        <v>44003</v>
      </c>
      <c r="B3748" s="19" t="s">
        <v>5360</v>
      </c>
      <c r="C3748" s="7" t="s">
        <v>625</v>
      </c>
      <c r="D3748" s="14">
        <v>1</v>
      </c>
      <c r="E3748" s="14" t="str">
        <f>_xlfn.XLOOKUP(D3748,'Meal Info'!$A$4:$A$19,'Meal Info'!$B$4:$B$19)</f>
        <v>Salad</v>
      </c>
      <c r="F3748" s="14" t="str">
        <f>_xlfn.XLOOKUP(D3748,'Meal Info'!$A$4:$A$19,'Meal Info'!$C$4:$C$19)</f>
        <v>Pete</v>
      </c>
      <c r="G3748" s="7">
        <v>33.17</v>
      </c>
      <c r="H3748" s="7">
        <f t="shared" si="238"/>
        <v>3.3170000000000002</v>
      </c>
      <c r="I3748" s="7">
        <f t="shared" si="239"/>
        <v>36.487000000000002</v>
      </c>
      <c r="J3748" s="7">
        <v>0.21</v>
      </c>
      <c r="K3748" s="7">
        <f t="shared" si="236"/>
        <v>6.9657</v>
      </c>
      <c r="L3748" s="7" t="s">
        <v>28</v>
      </c>
      <c r="M3748" s="7">
        <v>7</v>
      </c>
      <c r="N3748" s="7">
        <f>INDEX('Delivery Distances'!$B$6:$K$20,MATCH('Sales Summary_working sheet'!L3748,'Delivery Distances'!$A$6:$A$20,0),MATCH('Sales Summary_working sheet'!M3748,'Delivery Distances'!$B$5:$K$5,0))</f>
        <v>3</v>
      </c>
      <c r="O3748" s="7" cm="1">
        <f t="array" ref="O3748">_xlfn.XLOOKUP(L3748,'Delivery Distances'!$A$6:$A$20,_xlfn.XLOOKUP('Sales Summary_working sheet'!M3748,'Delivery Distances'!$B$5:$K$5,'Delivery Distances'!$B$6:$K$20))</f>
        <v>3</v>
      </c>
      <c r="P3748" s="7">
        <f t="shared" si="237"/>
        <v>7</v>
      </c>
    </row>
    <row r="3749" spans="1:16" ht="15.75" customHeight="1" x14ac:dyDescent="0.15">
      <c r="A3749" s="13">
        <v>44003</v>
      </c>
      <c r="B3749" s="19" t="s">
        <v>5360</v>
      </c>
      <c r="C3749" s="7" t="s">
        <v>2965</v>
      </c>
      <c r="D3749" s="14">
        <v>14</v>
      </c>
      <c r="E3749" s="14" t="str">
        <f>_xlfn.XLOOKUP(D3749,'Meal Info'!$A$4:$A$19,'Meal Info'!$B$4:$B$19)</f>
        <v>Red meat</v>
      </c>
      <c r="F3749" s="14" t="str">
        <f>_xlfn.XLOOKUP(D3749,'Meal Info'!$A$4:$A$19,'Meal Info'!$C$4:$C$19)</f>
        <v>Pete</v>
      </c>
      <c r="G3749" s="7">
        <v>35.049999999999997</v>
      </c>
      <c r="H3749" s="7">
        <f t="shared" si="238"/>
        <v>3.5049999999999999</v>
      </c>
      <c r="I3749" s="7">
        <f t="shared" si="239"/>
        <v>38.555</v>
      </c>
      <c r="J3749" s="7">
        <v>0.25</v>
      </c>
      <c r="K3749" s="7">
        <f t="shared" si="236"/>
        <v>8.7624999999999993</v>
      </c>
      <c r="L3749" s="7" t="s">
        <v>28</v>
      </c>
      <c r="M3749" s="7">
        <v>7</v>
      </c>
      <c r="N3749" s="7">
        <f>INDEX('Delivery Distances'!$B$6:$K$20,MATCH('Sales Summary_working sheet'!L3749,'Delivery Distances'!$A$6:$A$20,0),MATCH('Sales Summary_working sheet'!M3749,'Delivery Distances'!$B$5:$K$5,0))</f>
        <v>3</v>
      </c>
      <c r="O3749" s="7" cm="1">
        <f t="array" ref="O3749">_xlfn.XLOOKUP(L3749,'Delivery Distances'!$A$6:$A$20,_xlfn.XLOOKUP('Sales Summary_working sheet'!M3749,'Delivery Distances'!$B$5:$K$5,'Delivery Distances'!$B$6:$K$20))</f>
        <v>3</v>
      </c>
      <c r="P3749" s="7">
        <f t="shared" si="237"/>
        <v>7</v>
      </c>
    </row>
    <row r="3750" spans="1:16" ht="15.75" customHeight="1" x14ac:dyDescent="0.15">
      <c r="A3750" s="13">
        <v>44003</v>
      </c>
      <c r="B3750" s="19" t="s">
        <v>5360</v>
      </c>
      <c r="C3750" s="7" t="s">
        <v>3733</v>
      </c>
      <c r="D3750" s="14">
        <v>14</v>
      </c>
      <c r="E3750" s="14" t="str">
        <f>_xlfn.XLOOKUP(D3750,'Meal Info'!$A$4:$A$19,'Meal Info'!$B$4:$B$19)</f>
        <v>Red meat</v>
      </c>
      <c r="F3750" s="14" t="str">
        <f>_xlfn.XLOOKUP(D3750,'Meal Info'!$A$4:$A$19,'Meal Info'!$C$4:$C$19)</f>
        <v>Pete</v>
      </c>
      <c r="G3750" s="7">
        <v>60.97</v>
      </c>
      <c r="H3750" s="7">
        <f t="shared" si="238"/>
        <v>6.0970000000000004</v>
      </c>
      <c r="I3750" s="7">
        <f t="shared" si="239"/>
        <v>67.066999999999993</v>
      </c>
      <c r="J3750" s="7">
        <v>0.08</v>
      </c>
      <c r="K3750" s="7">
        <f t="shared" si="236"/>
        <v>4.8776000000000002</v>
      </c>
      <c r="L3750" s="7" t="s">
        <v>31</v>
      </c>
      <c r="M3750" s="7">
        <v>5</v>
      </c>
      <c r="N3750" s="7">
        <f>INDEX('Delivery Distances'!$B$6:$K$20,MATCH('Sales Summary_working sheet'!L3750,'Delivery Distances'!$A$6:$A$20,0),MATCH('Sales Summary_working sheet'!M3750,'Delivery Distances'!$B$5:$K$5,0))</f>
        <v>3</v>
      </c>
      <c r="O3750" s="7" cm="1">
        <f t="array" ref="O3750">_xlfn.XLOOKUP(L3750,'Delivery Distances'!$A$6:$A$20,_xlfn.XLOOKUP('Sales Summary_working sheet'!M3750,'Delivery Distances'!$B$5:$K$5,'Delivery Distances'!$B$6:$K$20))</f>
        <v>3</v>
      </c>
      <c r="P3750" s="7">
        <f t="shared" si="237"/>
        <v>7</v>
      </c>
    </row>
    <row r="3751" spans="1:16" ht="15.75" customHeight="1" x14ac:dyDescent="0.15">
      <c r="A3751" s="13">
        <v>44003</v>
      </c>
      <c r="B3751" s="19" t="s">
        <v>5360</v>
      </c>
      <c r="C3751" s="7" t="s">
        <v>4033</v>
      </c>
      <c r="D3751" s="14">
        <v>13</v>
      </c>
      <c r="E3751" s="14" t="str">
        <f>_xlfn.XLOOKUP(D3751,'Meal Info'!$A$4:$A$19,'Meal Info'!$B$4:$B$19)</f>
        <v>Breakfast</v>
      </c>
      <c r="F3751" s="14" t="str">
        <f>_xlfn.XLOOKUP(D3751,'Meal Info'!$A$4:$A$19,'Meal Info'!$C$4:$C$19)</f>
        <v>Pete</v>
      </c>
      <c r="G3751" s="7">
        <v>26.24</v>
      </c>
      <c r="H3751" s="7">
        <f t="shared" si="238"/>
        <v>2.6240000000000001</v>
      </c>
      <c r="I3751" s="7">
        <f t="shared" si="239"/>
        <v>28.863999999999997</v>
      </c>
      <c r="J3751" s="7">
        <v>0.37</v>
      </c>
      <c r="K3751" s="7">
        <f t="shared" si="236"/>
        <v>9.7088000000000001</v>
      </c>
      <c r="L3751" s="7" t="s">
        <v>31</v>
      </c>
      <c r="M3751" s="7">
        <v>6</v>
      </c>
      <c r="N3751" s="7">
        <f>INDEX('Delivery Distances'!$B$6:$K$20,MATCH('Sales Summary_working sheet'!L3751,'Delivery Distances'!$A$6:$A$20,0),MATCH('Sales Summary_working sheet'!M3751,'Delivery Distances'!$B$5:$K$5,0))</f>
        <v>17</v>
      </c>
      <c r="O3751" s="7" cm="1">
        <f t="array" ref="O3751">_xlfn.XLOOKUP(L3751,'Delivery Distances'!$A$6:$A$20,_xlfn.XLOOKUP('Sales Summary_working sheet'!M3751,'Delivery Distances'!$B$5:$K$5,'Delivery Distances'!$B$6:$K$20))</f>
        <v>17</v>
      </c>
      <c r="P3751" s="7">
        <f t="shared" si="237"/>
        <v>15.5</v>
      </c>
    </row>
    <row r="3752" spans="1:16" ht="15.75" customHeight="1" x14ac:dyDescent="0.15">
      <c r="A3752" s="13">
        <v>44003</v>
      </c>
      <c r="B3752" s="19" t="s">
        <v>5360</v>
      </c>
      <c r="C3752" s="7" t="s">
        <v>1652</v>
      </c>
      <c r="D3752" s="14">
        <v>14</v>
      </c>
      <c r="E3752" s="14" t="str">
        <f>_xlfn.XLOOKUP(D3752,'Meal Info'!$A$4:$A$19,'Meal Info'!$B$4:$B$19)</f>
        <v>Red meat</v>
      </c>
      <c r="F3752" s="14" t="str">
        <f>_xlfn.XLOOKUP(D3752,'Meal Info'!$A$4:$A$19,'Meal Info'!$C$4:$C$19)</f>
        <v>Pete</v>
      </c>
      <c r="G3752" s="7">
        <v>44.67</v>
      </c>
      <c r="H3752" s="7">
        <f t="shared" si="238"/>
        <v>4.4670000000000005</v>
      </c>
      <c r="I3752" s="7">
        <f t="shared" si="239"/>
        <v>49.137</v>
      </c>
      <c r="J3752" s="7">
        <v>0.28000000000000003</v>
      </c>
      <c r="K3752" s="7">
        <f t="shared" si="236"/>
        <v>12.507600000000002</v>
      </c>
      <c r="L3752" s="7" t="s">
        <v>5077</v>
      </c>
      <c r="M3752" s="7">
        <v>5</v>
      </c>
      <c r="N3752" s="7">
        <f>INDEX('Delivery Distances'!$B$6:$K$20,MATCH('Sales Summary_working sheet'!L3752,'Delivery Distances'!$A$6:$A$20,0),MATCH('Sales Summary_working sheet'!M3752,'Delivery Distances'!$B$5:$K$5,0))</f>
        <v>2</v>
      </c>
      <c r="O3752" s="7" cm="1">
        <f t="array" ref="O3752">_xlfn.XLOOKUP(L3752,'Delivery Distances'!$A$6:$A$20,_xlfn.XLOOKUP('Sales Summary_working sheet'!M3752,'Delivery Distances'!$B$5:$K$5,'Delivery Distances'!$B$6:$K$20))</f>
        <v>2</v>
      </c>
      <c r="P3752" s="7">
        <f t="shared" si="237"/>
        <v>6</v>
      </c>
    </row>
    <row r="3753" spans="1:16" ht="15.75" customHeight="1" x14ac:dyDescent="0.15">
      <c r="A3753" s="13">
        <v>44003</v>
      </c>
      <c r="B3753" s="19" t="s">
        <v>5360</v>
      </c>
      <c r="C3753" s="7" t="s">
        <v>3979</v>
      </c>
      <c r="D3753" s="14">
        <v>1</v>
      </c>
      <c r="E3753" s="14" t="str">
        <f>_xlfn.XLOOKUP(D3753,'Meal Info'!$A$4:$A$19,'Meal Info'!$B$4:$B$19)</f>
        <v>Salad</v>
      </c>
      <c r="F3753" s="14" t="str">
        <f>_xlfn.XLOOKUP(D3753,'Meal Info'!$A$4:$A$19,'Meal Info'!$C$4:$C$19)</f>
        <v>Pete</v>
      </c>
      <c r="G3753" s="7">
        <v>85.26</v>
      </c>
      <c r="H3753" s="7">
        <f t="shared" si="238"/>
        <v>8.5260000000000016</v>
      </c>
      <c r="I3753" s="7">
        <f t="shared" si="239"/>
        <v>93.786000000000001</v>
      </c>
      <c r="J3753" s="7">
        <v>0.3</v>
      </c>
      <c r="K3753" s="7">
        <f t="shared" si="236"/>
        <v>25.577999999999999</v>
      </c>
      <c r="L3753" s="7" t="s">
        <v>5076</v>
      </c>
      <c r="M3753" s="7">
        <v>6</v>
      </c>
      <c r="N3753" s="7">
        <f>INDEX('Delivery Distances'!$B$6:$K$20,MATCH('Sales Summary_working sheet'!L3753,'Delivery Distances'!$A$6:$A$20,0),MATCH('Sales Summary_working sheet'!M3753,'Delivery Distances'!$B$5:$K$5,0))</f>
        <v>9</v>
      </c>
      <c r="O3753" s="7" cm="1">
        <f t="array" ref="O3753">_xlfn.XLOOKUP(L3753,'Delivery Distances'!$A$6:$A$20,_xlfn.XLOOKUP('Sales Summary_working sheet'!M3753,'Delivery Distances'!$B$5:$K$5,'Delivery Distances'!$B$6:$K$20))</f>
        <v>9</v>
      </c>
      <c r="P3753" s="7">
        <f t="shared" si="237"/>
        <v>11.5</v>
      </c>
    </row>
    <row r="3754" spans="1:16" ht="15.75" customHeight="1" x14ac:dyDescent="0.15">
      <c r="A3754" s="13">
        <v>44003</v>
      </c>
      <c r="B3754" s="19" t="s">
        <v>5360</v>
      </c>
      <c r="C3754" s="7" t="s">
        <v>650</v>
      </c>
      <c r="D3754" s="14">
        <v>1</v>
      </c>
      <c r="E3754" s="14" t="str">
        <f>_xlfn.XLOOKUP(D3754,'Meal Info'!$A$4:$A$19,'Meal Info'!$B$4:$B$19)</f>
        <v>Salad</v>
      </c>
      <c r="F3754" s="14" t="str">
        <f>_xlfn.XLOOKUP(D3754,'Meal Info'!$A$4:$A$19,'Meal Info'!$C$4:$C$19)</f>
        <v>Pete</v>
      </c>
      <c r="G3754" s="7">
        <v>44.87</v>
      </c>
      <c r="H3754" s="7">
        <f t="shared" si="238"/>
        <v>4.4870000000000001</v>
      </c>
      <c r="I3754" s="7">
        <f t="shared" si="239"/>
        <v>49.356999999999999</v>
      </c>
      <c r="J3754" s="7">
        <v>0.34</v>
      </c>
      <c r="K3754" s="7">
        <f t="shared" si="236"/>
        <v>15.255800000000001</v>
      </c>
      <c r="L3754" s="7" t="s">
        <v>29</v>
      </c>
      <c r="M3754" s="7">
        <v>9</v>
      </c>
      <c r="N3754" s="7">
        <f>INDEX('Delivery Distances'!$B$6:$K$20,MATCH('Sales Summary_working sheet'!L3754,'Delivery Distances'!$A$6:$A$20,0),MATCH('Sales Summary_working sheet'!M3754,'Delivery Distances'!$B$5:$K$5,0))</f>
        <v>6</v>
      </c>
      <c r="O3754" s="7" cm="1">
        <f t="array" ref="O3754">_xlfn.XLOOKUP(L3754,'Delivery Distances'!$A$6:$A$20,_xlfn.XLOOKUP('Sales Summary_working sheet'!M3754,'Delivery Distances'!$B$5:$K$5,'Delivery Distances'!$B$6:$K$20))</f>
        <v>6</v>
      </c>
      <c r="P3754" s="7">
        <f t="shared" si="237"/>
        <v>10</v>
      </c>
    </row>
    <row r="3755" spans="1:16" ht="15.75" customHeight="1" x14ac:dyDescent="0.15">
      <c r="A3755" s="13">
        <v>44003</v>
      </c>
      <c r="B3755" s="19" t="s">
        <v>5360</v>
      </c>
      <c r="C3755" s="7" t="s">
        <v>758</v>
      </c>
      <c r="D3755" s="14">
        <v>1</v>
      </c>
      <c r="E3755" s="14" t="str">
        <f>_xlfn.XLOOKUP(D3755,'Meal Info'!$A$4:$A$19,'Meal Info'!$B$4:$B$19)</f>
        <v>Salad</v>
      </c>
      <c r="F3755" s="14" t="str">
        <f>_xlfn.XLOOKUP(D3755,'Meal Info'!$A$4:$A$19,'Meal Info'!$C$4:$C$19)</f>
        <v>Pete</v>
      </c>
      <c r="G3755" s="7">
        <v>32.86</v>
      </c>
      <c r="H3755" s="7">
        <f t="shared" si="238"/>
        <v>3.286</v>
      </c>
      <c r="I3755" s="7">
        <f t="shared" si="239"/>
        <v>36.146000000000001</v>
      </c>
      <c r="J3755" s="7">
        <v>7.0000000000000007E-2</v>
      </c>
      <c r="K3755" s="7">
        <f t="shared" si="236"/>
        <v>2.3002000000000002</v>
      </c>
      <c r="L3755" s="7" t="s">
        <v>5081</v>
      </c>
      <c r="M3755" s="7">
        <v>8</v>
      </c>
      <c r="N3755" s="7">
        <f>INDEX('Delivery Distances'!$B$6:$K$20,MATCH('Sales Summary_working sheet'!L3755,'Delivery Distances'!$A$6:$A$20,0),MATCH('Sales Summary_working sheet'!M3755,'Delivery Distances'!$B$5:$K$5,0))</f>
        <v>2</v>
      </c>
      <c r="O3755" s="7" cm="1">
        <f t="array" ref="O3755">_xlfn.XLOOKUP(L3755,'Delivery Distances'!$A$6:$A$20,_xlfn.XLOOKUP('Sales Summary_working sheet'!M3755,'Delivery Distances'!$B$5:$K$5,'Delivery Distances'!$B$6:$K$20))</f>
        <v>2</v>
      </c>
      <c r="P3755" s="7">
        <f t="shared" si="237"/>
        <v>6</v>
      </c>
    </row>
    <row r="3756" spans="1:16" ht="15.75" customHeight="1" x14ac:dyDescent="0.15">
      <c r="A3756" s="13">
        <v>44003</v>
      </c>
      <c r="B3756" s="19" t="s">
        <v>5360</v>
      </c>
      <c r="C3756" s="7" t="s">
        <v>431</v>
      </c>
      <c r="D3756" s="14">
        <v>14</v>
      </c>
      <c r="E3756" s="14" t="str">
        <f>_xlfn.XLOOKUP(D3756,'Meal Info'!$A$4:$A$19,'Meal Info'!$B$4:$B$19)</f>
        <v>Red meat</v>
      </c>
      <c r="F3756" s="14" t="str">
        <f>_xlfn.XLOOKUP(D3756,'Meal Info'!$A$4:$A$19,'Meal Info'!$C$4:$C$19)</f>
        <v>Pete</v>
      </c>
      <c r="G3756" s="7">
        <v>15.03</v>
      </c>
      <c r="H3756" s="7">
        <f t="shared" si="238"/>
        <v>1.5030000000000001</v>
      </c>
      <c r="I3756" s="7">
        <f t="shared" si="239"/>
        <v>16.533000000000001</v>
      </c>
      <c r="J3756" s="7">
        <v>0.1</v>
      </c>
      <c r="K3756" s="7">
        <f t="shared" si="236"/>
        <v>1.5030000000000001</v>
      </c>
      <c r="L3756" s="7" t="s">
        <v>5076</v>
      </c>
      <c r="M3756" s="7">
        <v>4</v>
      </c>
      <c r="N3756" s="7">
        <f>INDEX('Delivery Distances'!$B$6:$K$20,MATCH('Sales Summary_working sheet'!L3756,'Delivery Distances'!$A$6:$A$20,0),MATCH('Sales Summary_working sheet'!M3756,'Delivery Distances'!$B$5:$K$5,0))</f>
        <v>11</v>
      </c>
      <c r="O3756" s="7" cm="1">
        <f t="array" ref="O3756">_xlfn.XLOOKUP(L3756,'Delivery Distances'!$A$6:$A$20,_xlfn.XLOOKUP('Sales Summary_working sheet'!M3756,'Delivery Distances'!$B$5:$K$5,'Delivery Distances'!$B$6:$K$20))</f>
        <v>11</v>
      </c>
      <c r="P3756" s="7">
        <f t="shared" si="237"/>
        <v>12.5</v>
      </c>
    </row>
    <row r="3757" spans="1:16" ht="15.75" customHeight="1" x14ac:dyDescent="0.15">
      <c r="A3757" s="13">
        <v>44003</v>
      </c>
      <c r="B3757" s="19" t="s">
        <v>5360</v>
      </c>
      <c r="C3757" s="7" t="s">
        <v>2125</v>
      </c>
      <c r="D3757" s="14">
        <v>1</v>
      </c>
      <c r="E3757" s="14" t="str">
        <f>_xlfn.XLOOKUP(D3757,'Meal Info'!$A$4:$A$19,'Meal Info'!$B$4:$B$19)</f>
        <v>Salad</v>
      </c>
      <c r="F3757" s="14" t="str">
        <f>_xlfn.XLOOKUP(D3757,'Meal Info'!$A$4:$A$19,'Meal Info'!$C$4:$C$19)</f>
        <v>Pete</v>
      </c>
      <c r="G3757" s="7">
        <v>98.74</v>
      </c>
      <c r="H3757" s="7">
        <f t="shared" si="238"/>
        <v>9.8740000000000006</v>
      </c>
      <c r="I3757" s="7">
        <f t="shared" si="239"/>
        <v>108.61399999999999</v>
      </c>
      <c r="J3757" s="7">
        <v>0.12</v>
      </c>
      <c r="K3757" s="7">
        <f t="shared" si="236"/>
        <v>11.848799999999999</v>
      </c>
      <c r="L3757" s="7" t="s">
        <v>5075</v>
      </c>
      <c r="M3757" s="7">
        <v>5</v>
      </c>
      <c r="N3757" s="7">
        <f>INDEX('Delivery Distances'!$B$6:$K$20,MATCH('Sales Summary_working sheet'!L3757,'Delivery Distances'!$A$6:$A$20,0),MATCH('Sales Summary_working sheet'!M3757,'Delivery Distances'!$B$5:$K$5,0))</f>
        <v>2</v>
      </c>
      <c r="O3757" s="7" cm="1">
        <f t="array" ref="O3757">_xlfn.XLOOKUP(L3757,'Delivery Distances'!$A$6:$A$20,_xlfn.XLOOKUP('Sales Summary_working sheet'!M3757,'Delivery Distances'!$B$5:$K$5,'Delivery Distances'!$B$6:$K$20))</f>
        <v>2</v>
      </c>
      <c r="P3757" s="7">
        <f t="shared" si="237"/>
        <v>6</v>
      </c>
    </row>
    <row r="3758" spans="1:16" ht="15.75" customHeight="1" x14ac:dyDescent="0.15">
      <c r="A3758" s="13">
        <v>44003</v>
      </c>
      <c r="B3758" s="19" t="s">
        <v>5360</v>
      </c>
      <c r="C3758" s="7" t="s">
        <v>1126</v>
      </c>
      <c r="D3758" s="14">
        <v>1</v>
      </c>
      <c r="E3758" s="14" t="str">
        <f>_xlfn.XLOOKUP(D3758,'Meal Info'!$A$4:$A$19,'Meal Info'!$B$4:$B$19)</f>
        <v>Salad</v>
      </c>
      <c r="F3758" s="14" t="str">
        <f>_xlfn.XLOOKUP(D3758,'Meal Info'!$A$4:$A$19,'Meal Info'!$C$4:$C$19)</f>
        <v>Pete</v>
      </c>
      <c r="G3758" s="7">
        <v>20.86</v>
      </c>
      <c r="H3758" s="7">
        <f t="shared" si="238"/>
        <v>2.0859999999999999</v>
      </c>
      <c r="I3758" s="7">
        <f t="shared" si="239"/>
        <v>22.945999999999998</v>
      </c>
      <c r="J3758" s="7">
        <v>0.26</v>
      </c>
      <c r="K3758" s="7">
        <f t="shared" si="236"/>
        <v>5.4236000000000004</v>
      </c>
      <c r="L3758" s="7" t="s">
        <v>31</v>
      </c>
      <c r="M3758" s="7">
        <v>1</v>
      </c>
      <c r="N3758" s="7">
        <f>INDEX('Delivery Distances'!$B$6:$K$20,MATCH('Sales Summary_working sheet'!L3758,'Delivery Distances'!$A$6:$A$20,0),MATCH('Sales Summary_working sheet'!M3758,'Delivery Distances'!$B$5:$K$5,0))</f>
        <v>10</v>
      </c>
      <c r="O3758" s="7" cm="1">
        <f t="array" ref="O3758">_xlfn.XLOOKUP(L3758,'Delivery Distances'!$A$6:$A$20,_xlfn.XLOOKUP('Sales Summary_working sheet'!M3758,'Delivery Distances'!$B$5:$K$5,'Delivery Distances'!$B$6:$K$20))</f>
        <v>10</v>
      </c>
      <c r="P3758" s="7">
        <f t="shared" si="237"/>
        <v>12</v>
      </c>
    </row>
    <row r="3759" spans="1:16" ht="15.75" customHeight="1" x14ac:dyDescent="0.15">
      <c r="A3759" s="13">
        <v>44003</v>
      </c>
      <c r="B3759" s="19" t="s">
        <v>5361</v>
      </c>
      <c r="C3759" s="7" t="s">
        <v>880</v>
      </c>
      <c r="D3759" s="14">
        <v>1</v>
      </c>
      <c r="E3759" s="14" t="str">
        <f>_xlfn.XLOOKUP(D3759,'Meal Info'!$A$4:$A$19,'Meal Info'!$B$4:$B$19)</f>
        <v>Salad</v>
      </c>
      <c r="F3759" s="14" t="str">
        <f>_xlfn.XLOOKUP(D3759,'Meal Info'!$A$4:$A$19,'Meal Info'!$C$4:$C$19)</f>
        <v>Pete</v>
      </c>
      <c r="G3759" s="7">
        <v>16.23</v>
      </c>
      <c r="H3759" s="7">
        <f t="shared" si="238"/>
        <v>1.6230000000000002</v>
      </c>
      <c r="I3759" s="7">
        <f t="shared" si="239"/>
        <v>17.853000000000002</v>
      </c>
      <c r="J3759" s="7">
        <v>0.16</v>
      </c>
      <c r="K3759" s="7">
        <f t="shared" si="236"/>
        <v>2.5968</v>
      </c>
      <c r="L3759" s="7" t="s">
        <v>5082</v>
      </c>
      <c r="M3759" s="7">
        <v>9</v>
      </c>
      <c r="N3759" s="7">
        <f>INDEX('Delivery Distances'!$B$6:$K$20,MATCH('Sales Summary_working sheet'!L3759,'Delivery Distances'!$A$6:$A$20,0),MATCH('Sales Summary_working sheet'!M3759,'Delivery Distances'!$B$5:$K$5,0))</f>
        <v>2</v>
      </c>
      <c r="O3759" s="7" cm="1">
        <f t="array" ref="O3759">_xlfn.XLOOKUP(L3759,'Delivery Distances'!$A$6:$A$20,_xlfn.XLOOKUP('Sales Summary_working sheet'!M3759,'Delivery Distances'!$B$5:$K$5,'Delivery Distances'!$B$6:$K$20))</f>
        <v>2</v>
      </c>
      <c r="P3759" s="7">
        <f t="shared" si="237"/>
        <v>6</v>
      </c>
    </row>
    <row r="3760" spans="1:16" ht="15.75" customHeight="1" x14ac:dyDescent="0.15">
      <c r="A3760" s="13">
        <v>44003</v>
      </c>
      <c r="B3760" s="19" t="s">
        <v>5361</v>
      </c>
      <c r="C3760" s="7" t="s">
        <v>2282</v>
      </c>
      <c r="D3760" s="14">
        <v>14</v>
      </c>
      <c r="E3760" s="14" t="str">
        <f>_xlfn.XLOOKUP(D3760,'Meal Info'!$A$4:$A$19,'Meal Info'!$B$4:$B$19)</f>
        <v>Red meat</v>
      </c>
      <c r="F3760" s="14" t="str">
        <f>_xlfn.XLOOKUP(D3760,'Meal Info'!$A$4:$A$19,'Meal Info'!$C$4:$C$19)</f>
        <v>Pete</v>
      </c>
      <c r="G3760" s="7">
        <v>13.49</v>
      </c>
      <c r="H3760" s="7">
        <f t="shared" si="238"/>
        <v>1.3490000000000002</v>
      </c>
      <c r="I3760" s="7">
        <f t="shared" si="239"/>
        <v>14.839</v>
      </c>
      <c r="J3760" s="7">
        <v>0.33</v>
      </c>
      <c r="K3760" s="7">
        <f t="shared" si="236"/>
        <v>4.4517000000000007</v>
      </c>
      <c r="L3760" s="7" t="s">
        <v>5082</v>
      </c>
      <c r="M3760" s="7">
        <v>7</v>
      </c>
      <c r="N3760" s="7">
        <f>INDEX('Delivery Distances'!$B$6:$K$20,MATCH('Sales Summary_working sheet'!L3760,'Delivery Distances'!$A$6:$A$20,0),MATCH('Sales Summary_working sheet'!M3760,'Delivery Distances'!$B$5:$K$5,0))</f>
        <v>1</v>
      </c>
      <c r="O3760" s="7" cm="1">
        <f t="array" ref="O3760">_xlfn.XLOOKUP(L3760,'Delivery Distances'!$A$6:$A$20,_xlfn.XLOOKUP('Sales Summary_working sheet'!M3760,'Delivery Distances'!$B$5:$K$5,'Delivery Distances'!$B$6:$K$20))</f>
        <v>1</v>
      </c>
      <c r="P3760" s="7">
        <f t="shared" si="237"/>
        <v>3</v>
      </c>
    </row>
    <row r="3761" spans="1:16" ht="15.75" customHeight="1" x14ac:dyDescent="0.15">
      <c r="A3761" s="13">
        <v>44003</v>
      </c>
      <c r="B3761" s="19" t="s">
        <v>5361</v>
      </c>
      <c r="C3761" s="7" t="s">
        <v>2405</v>
      </c>
      <c r="D3761" s="14">
        <v>1</v>
      </c>
      <c r="E3761" s="14" t="str">
        <f>_xlfn.XLOOKUP(D3761,'Meal Info'!$A$4:$A$19,'Meal Info'!$B$4:$B$19)</f>
        <v>Salad</v>
      </c>
      <c r="F3761" s="14" t="str">
        <f>_xlfn.XLOOKUP(D3761,'Meal Info'!$A$4:$A$19,'Meal Info'!$C$4:$C$19)</f>
        <v>Pete</v>
      </c>
      <c r="G3761" s="7">
        <v>23.9</v>
      </c>
      <c r="H3761" s="7">
        <f t="shared" si="238"/>
        <v>2.39</v>
      </c>
      <c r="I3761" s="7">
        <f t="shared" si="239"/>
        <v>26.29</v>
      </c>
      <c r="J3761" s="7">
        <v>0.19</v>
      </c>
      <c r="K3761" s="7">
        <f t="shared" si="236"/>
        <v>4.5409999999999995</v>
      </c>
      <c r="L3761" s="7" t="s">
        <v>30</v>
      </c>
      <c r="M3761" s="7">
        <v>6</v>
      </c>
      <c r="N3761" s="7">
        <f>INDEX('Delivery Distances'!$B$6:$K$20,MATCH('Sales Summary_working sheet'!L3761,'Delivery Distances'!$A$6:$A$20,0),MATCH('Sales Summary_working sheet'!M3761,'Delivery Distances'!$B$5:$K$5,0))</f>
        <v>15</v>
      </c>
      <c r="O3761" s="7" cm="1">
        <f t="array" ref="O3761">_xlfn.XLOOKUP(L3761,'Delivery Distances'!$A$6:$A$20,_xlfn.XLOOKUP('Sales Summary_working sheet'!M3761,'Delivery Distances'!$B$5:$K$5,'Delivery Distances'!$B$6:$K$20))</f>
        <v>15</v>
      </c>
      <c r="P3761" s="7">
        <f t="shared" si="237"/>
        <v>14.5</v>
      </c>
    </row>
    <row r="3762" spans="1:16" ht="15.75" customHeight="1" x14ac:dyDescent="0.15">
      <c r="A3762" s="13">
        <v>44003</v>
      </c>
      <c r="B3762" s="19" t="s">
        <v>5361</v>
      </c>
      <c r="C3762" s="7" t="s">
        <v>4086</v>
      </c>
      <c r="D3762" s="14">
        <v>13</v>
      </c>
      <c r="E3762" s="14" t="str">
        <f>_xlfn.XLOOKUP(D3762,'Meal Info'!$A$4:$A$19,'Meal Info'!$B$4:$B$19)</f>
        <v>Breakfast</v>
      </c>
      <c r="F3762" s="14" t="str">
        <f>_xlfn.XLOOKUP(D3762,'Meal Info'!$A$4:$A$19,'Meal Info'!$C$4:$C$19)</f>
        <v>Pete</v>
      </c>
      <c r="G3762" s="7">
        <v>5.51</v>
      </c>
      <c r="H3762" s="7">
        <f t="shared" si="238"/>
        <v>0.55100000000000005</v>
      </c>
      <c r="I3762" s="7">
        <f t="shared" si="239"/>
        <v>6.0609999999999999</v>
      </c>
      <c r="J3762" s="7">
        <v>0.31</v>
      </c>
      <c r="K3762" s="7">
        <f t="shared" si="236"/>
        <v>1.7081</v>
      </c>
      <c r="L3762" s="7" t="s">
        <v>29</v>
      </c>
      <c r="M3762" s="7">
        <v>3</v>
      </c>
      <c r="N3762" s="7">
        <f>INDEX('Delivery Distances'!$B$6:$K$20,MATCH('Sales Summary_working sheet'!L3762,'Delivery Distances'!$A$6:$A$20,0),MATCH('Sales Summary_working sheet'!M3762,'Delivery Distances'!$B$5:$K$5,0))</f>
        <v>9</v>
      </c>
      <c r="O3762" s="7" cm="1">
        <f t="array" ref="O3762">_xlfn.XLOOKUP(L3762,'Delivery Distances'!$A$6:$A$20,_xlfn.XLOOKUP('Sales Summary_working sheet'!M3762,'Delivery Distances'!$B$5:$K$5,'Delivery Distances'!$B$6:$K$20))</f>
        <v>9</v>
      </c>
      <c r="P3762" s="7">
        <f t="shared" si="237"/>
        <v>11.5</v>
      </c>
    </row>
    <row r="3763" spans="1:16" ht="15.75" customHeight="1" x14ac:dyDescent="0.15">
      <c r="A3763" s="13">
        <v>44003</v>
      </c>
      <c r="B3763" s="19" t="s">
        <v>5361</v>
      </c>
      <c r="C3763" s="7" t="s">
        <v>1928</v>
      </c>
      <c r="D3763" s="14">
        <v>1</v>
      </c>
      <c r="E3763" s="14" t="str">
        <f>_xlfn.XLOOKUP(D3763,'Meal Info'!$A$4:$A$19,'Meal Info'!$B$4:$B$19)</f>
        <v>Salad</v>
      </c>
      <c r="F3763" s="14" t="str">
        <f>_xlfn.XLOOKUP(D3763,'Meal Info'!$A$4:$A$19,'Meal Info'!$C$4:$C$19)</f>
        <v>Pete</v>
      </c>
      <c r="G3763" s="7">
        <v>0.92</v>
      </c>
      <c r="H3763" s="7">
        <f t="shared" si="238"/>
        <v>9.2000000000000012E-2</v>
      </c>
      <c r="I3763" s="7">
        <f t="shared" si="239"/>
        <v>1.012</v>
      </c>
      <c r="J3763" s="7">
        <v>0.09</v>
      </c>
      <c r="K3763" s="7">
        <f t="shared" si="236"/>
        <v>8.2799999999999999E-2</v>
      </c>
      <c r="L3763" s="7" t="s">
        <v>30</v>
      </c>
      <c r="M3763" s="7">
        <v>5</v>
      </c>
      <c r="N3763" s="7">
        <f>INDEX('Delivery Distances'!$B$6:$K$20,MATCH('Sales Summary_working sheet'!L3763,'Delivery Distances'!$A$6:$A$20,0),MATCH('Sales Summary_working sheet'!M3763,'Delivery Distances'!$B$5:$K$5,0))</f>
        <v>18</v>
      </c>
      <c r="O3763" s="7" cm="1">
        <f t="array" ref="O3763">_xlfn.XLOOKUP(L3763,'Delivery Distances'!$A$6:$A$20,_xlfn.XLOOKUP('Sales Summary_working sheet'!M3763,'Delivery Distances'!$B$5:$K$5,'Delivery Distances'!$B$6:$K$20))</f>
        <v>18</v>
      </c>
      <c r="P3763" s="7">
        <f t="shared" si="237"/>
        <v>16</v>
      </c>
    </row>
    <row r="3764" spans="1:16" ht="15.75" customHeight="1" x14ac:dyDescent="0.15">
      <c r="A3764" s="13">
        <v>44003</v>
      </c>
      <c r="B3764" s="19" t="s">
        <v>5361</v>
      </c>
      <c r="C3764" s="7" t="s">
        <v>515</v>
      </c>
      <c r="D3764" s="14">
        <v>1</v>
      </c>
      <c r="E3764" s="14" t="str">
        <f>_xlfn.XLOOKUP(D3764,'Meal Info'!$A$4:$A$19,'Meal Info'!$B$4:$B$19)</f>
        <v>Salad</v>
      </c>
      <c r="F3764" s="14" t="str">
        <f>_xlfn.XLOOKUP(D3764,'Meal Info'!$A$4:$A$19,'Meal Info'!$C$4:$C$19)</f>
        <v>Pete</v>
      </c>
      <c r="G3764" s="7">
        <v>4.91</v>
      </c>
      <c r="H3764" s="7">
        <f t="shared" si="238"/>
        <v>0.49100000000000005</v>
      </c>
      <c r="I3764" s="7">
        <f t="shared" si="239"/>
        <v>5.4009999999999998</v>
      </c>
      <c r="J3764" s="7">
        <v>0.3</v>
      </c>
      <c r="K3764" s="7">
        <f t="shared" si="236"/>
        <v>1.4730000000000001</v>
      </c>
      <c r="L3764" s="7" t="s">
        <v>5075</v>
      </c>
      <c r="M3764" s="7">
        <v>1</v>
      </c>
      <c r="N3764" s="7">
        <f>INDEX('Delivery Distances'!$B$6:$K$20,MATCH('Sales Summary_working sheet'!L3764,'Delivery Distances'!$A$6:$A$20,0),MATCH('Sales Summary_working sheet'!M3764,'Delivery Distances'!$B$5:$K$5,0))</f>
        <v>3</v>
      </c>
      <c r="O3764" s="7" cm="1">
        <f t="array" ref="O3764">_xlfn.XLOOKUP(L3764,'Delivery Distances'!$A$6:$A$20,_xlfn.XLOOKUP('Sales Summary_working sheet'!M3764,'Delivery Distances'!$B$5:$K$5,'Delivery Distances'!$B$6:$K$20))</f>
        <v>3</v>
      </c>
      <c r="P3764" s="7">
        <f t="shared" si="237"/>
        <v>7</v>
      </c>
    </row>
    <row r="3765" spans="1:16" ht="15.75" customHeight="1" x14ac:dyDescent="0.15">
      <c r="A3765" s="13">
        <v>44003</v>
      </c>
      <c r="B3765" s="19" t="s">
        <v>5361</v>
      </c>
      <c r="C3765" s="7" t="s">
        <v>421</v>
      </c>
      <c r="D3765" s="14">
        <v>14</v>
      </c>
      <c r="E3765" s="14" t="str">
        <f>_xlfn.XLOOKUP(D3765,'Meal Info'!$A$4:$A$19,'Meal Info'!$B$4:$B$19)</f>
        <v>Red meat</v>
      </c>
      <c r="F3765" s="14" t="str">
        <f>_xlfn.XLOOKUP(D3765,'Meal Info'!$A$4:$A$19,'Meal Info'!$C$4:$C$19)</f>
        <v>Pete</v>
      </c>
      <c r="G3765" s="7">
        <v>92.38</v>
      </c>
      <c r="H3765" s="7">
        <f t="shared" si="238"/>
        <v>9.2379999999999995</v>
      </c>
      <c r="I3765" s="7">
        <f t="shared" si="239"/>
        <v>101.61799999999999</v>
      </c>
      <c r="J3765" s="7">
        <v>0.3</v>
      </c>
      <c r="K3765" s="7">
        <f t="shared" si="236"/>
        <v>27.713999999999999</v>
      </c>
      <c r="L3765" s="7" t="s">
        <v>5077</v>
      </c>
      <c r="M3765" s="7">
        <v>4</v>
      </c>
      <c r="N3765" s="7">
        <f>INDEX('Delivery Distances'!$B$6:$K$20,MATCH('Sales Summary_working sheet'!L3765,'Delivery Distances'!$A$6:$A$20,0),MATCH('Sales Summary_working sheet'!M3765,'Delivery Distances'!$B$5:$K$5,0))</f>
        <v>5</v>
      </c>
      <c r="O3765" s="7" cm="1">
        <f t="array" ref="O3765">_xlfn.XLOOKUP(L3765,'Delivery Distances'!$A$6:$A$20,_xlfn.XLOOKUP('Sales Summary_working sheet'!M3765,'Delivery Distances'!$B$5:$K$5,'Delivery Distances'!$B$6:$K$20))</f>
        <v>5</v>
      </c>
      <c r="P3765" s="7">
        <f t="shared" si="237"/>
        <v>9</v>
      </c>
    </row>
    <row r="3766" spans="1:16" ht="15.75" customHeight="1" x14ac:dyDescent="0.15">
      <c r="A3766" s="13">
        <v>44003</v>
      </c>
      <c r="B3766" s="19" t="s">
        <v>5361</v>
      </c>
      <c r="C3766" s="7" t="s">
        <v>1507</v>
      </c>
      <c r="D3766" s="14">
        <v>13</v>
      </c>
      <c r="E3766" s="14" t="str">
        <f>_xlfn.XLOOKUP(D3766,'Meal Info'!$A$4:$A$19,'Meal Info'!$B$4:$B$19)</f>
        <v>Breakfast</v>
      </c>
      <c r="F3766" s="14" t="str">
        <f>_xlfn.XLOOKUP(D3766,'Meal Info'!$A$4:$A$19,'Meal Info'!$C$4:$C$19)</f>
        <v>Pete</v>
      </c>
      <c r="G3766" s="7">
        <v>33.4</v>
      </c>
      <c r="H3766" s="7">
        <f t="shared" si="238"/>
        <v>3.34</v>
      </c>
      <c r="I3766" s="7">
        <f t="shared" si="239"/>
        <v>36.739999999999995</v>
      </c>
      <c r="J3766" s="7">
        <v>7.0000000000000007E-2</v>
      </c>
      <c r="K3766" s="7">
        <f t="shared" si="236"/>
        <v>2.3380000000000001</v>
      </c>
      <c r="L3766" s="7" t="s">
        <v>5079</v>
      </c>
      <c r="M3766" s="7">
        <v>8</v>
      </c>
      <c r="N3766" s="7">
        <f>INDEX('Delivery Distances'!$B$6:$K$20,MATCH('Sales Summary_working sheet'!L3766,'Delivery Distances'!$A$6:$A$20,0),MATCH('Sales Summary_working sheet'!M3766,'Delivery Distances'!$B$5:$K$5,0))</f>
        <v>5</v>
      </c>
      <c r="O3766" s="7" cm="1">
        <f t="array" ref="O3766">_xlfn.XLOOKUP(L3766,'Delivery Distances'!$A$6:$A$20,_xlfn.XLOOKUP('Sales Summary_working sheet'!M3766,'Delivery Distances'!$B$5:$K$5,'Delivery Distances'!$B$6:$K$20))</f>
        <v>5</v>
      </c>
      <c r="P3766" s="7">
        <f t="shared" si="237"/>
        <v>9</v>
      </c>
    </row>
    <row r="3767" spans="1:16" ht="15.75" customHeight="1" x14ac:dyDescent="0.15">
      <c r="A3767" s="13">
        <v>44003</v>
      </c>
      <c r="B3767" s="19" t="s">
        <v>5361</v>
      </c>
      <c r="C3767" s="7" t="s">
        <v>2483</v>
      </c>
      <c r="D3767" s="14">
        <v>3</v>
      </c>
      <c r="E3767" s="14" t="str">
        <f>_xlfn.XLOOKUP(D3767,'Meal Info'!$A$4:$A$19,'Meal Info'!$B$4:$B$19)</f>
        <v>Fruits</v>
      </c>
      <c r="F3767" s="14" t="str">
        <f>_xlfn.XLOOKUP(D3767,'Meal Info'!$A$4:$A$19,'Meal Info'!$C$4:$C$19)</f>
        <v>Pete</v>
      </c>
      <c r="G3767" s="7">
        <v>6.1</v>
      </c>
      <c r="H3767" s="7">
        <f t="shared" si="238"/>
        <v>0.61</v>
      </c>
      <c r="I3767" s="7">
        <f t="shared" si="239"/>
        <v>6.71</v>
      </c>
      <c r="J3767" s="7">
        <v>0.27</v>
      </c>
      <c r="K3767" s="7">
        <f t="shared" si="236"/>
        <v>1.647</v>
      </c>
      <c r="L3767" s="7" t="s">
        <v>28</v>
      </c>
      <c r="M3767" s="7">
        <v>2</v>
      </c>
      <c r="N3767" s="7">
        <f>INDEX('Delivery Distances'!$B$6:$K$20,MATCH('Sales Summary_working sheet'!L3767,'Delivery Distances'!$A$6:$A$20,0),MATCH('Sales Summary_working sheet'!M3767,'Delivery Distances'!$B$5:$K$5,0))</f>
        <v>12</v>
      </c>
      <c r="O3767" s="7" cm="1">
        <f t="array" ref="O3767">_xlfn.XLOOKUP(L3767,'Delivery Distances'!$A$6:$A$20,_xlfn.XLOOKUP('Sales Summary_working sheet'!M3767,'Delivery Distances'!$B$5:$K$5,'Delivery Distances'!$B$6:$K$20))</f>
        <v>12</v>
      </c>
      <c r="P3767" s="7">
        <f t="shared" si="237"/>
        <v>13</v>
      </c>
    </row>
    <row r="3768" spans="1:16" ht="15.75" customHeight="1" x14ac:dyDescent="0.15">
      <c r="A3768" s="13">
        <v>44003</v>
      </c>
      <c r="B3768" s="19" t="s">
        <v>5361</v>
      </c>
      <c r="C3768" s="7" t="s">
        <v>1125</v>
      </c>
      <c r="D3768" s="14">
        <v>3</v>
      </c>
      <c r="E3768" s="14" t="str">
        <f>_xlfn.XLOOKUP(D3768,'Meal Info'!$A$4:$A$19,'Meal Info'!$B$4:$B$19)</f>
        <v>Fruits</v>
      </c>
      <c r="F3768" s="14" t="str">
        <f>_xlfn.XLOOKUP(D3768,'Meal Info'!$A$4:$A$19,'Meal Info'!$C$4:$C$19)</f>
        <v>Pete</v>
      </c>
      <c r="G3768" s="7">
        <v>83.14</v>
      </c>
      <c r="H3768" s="7">
        <f t="shared" si="238"/>
        <v>8.3140000000000001</v>
      </c>
      <c r="I3768" s="7">
        <f t="shared" si="239"/>
        <v>91.454000000000008</v>
      </c>
      <c r="J3768" s="7">
        <v>0.04</v>
      </c>
      <c r="K3768" s="7">
        <f t="shared" si="236"/>
        <v>3.3256000000000001</v>
      </c>
      <c r="L3768" s="7" t="s">
        <v>5080</v>
      </c>
      <c r="M3768" s="7">
        <v>4</v>
      </c>
      <c r="N3768" s="7">
        <f>INDEX('Delivery Distances'!$B$6:$K$20,MATCH('Sales Summary_working sheet'!L3768,'Delivery Distances'!$A$6:$A$20,0),MATCH('Sales Summary_working sheet'!M3768,'Delivery Distances'!$B$5:$K$5,0))</f>
        <v>5</v>
      </c>
      <c r="O3768" s="7" cm="1">
        <f t="array" ref="O3768">_xlfn.XLOOKUP(L3768,'Delivery Distances'!$A$6:$A$20,_xlfn.XLOOKUP('Sales Summary_working sheet'!M3768,'Delivery Distances'!$B$5:$K$5,'Delivery Distances'!$B$6:$K$20))</f>
        <v>5</v>
      </c>
      <c r="P3768" s="7">
        <f t="shared" si="237"/>
        <v>9</v>
      </c>
    </row>
    <row r="3769" spans="1:16" ht="15.75" customHeight="1" x14ac:dyDescent="0.15">
      <c r="A3769" s="13">
        <v>44003</v>
      </c>
      <c r="B3769" s="19" t="s">
        <v>5361</v>
      </c>
      <c r="C3769" s="7" t="s">
        <v>4810</v>
      </c>
      <c r="D3769" s="14">
        <v>1</v>
      </c>
      <c r="E3769" s="14" t="str">
        <f>_xlfn.XLOOKUP(D3769,'Meal Info'!$A$4:$A$19,'Meal Info'!$B$4:$B$19)</f>
        <v>Salad</v>
      </c>
      <c r="F3769" s="14" t="str">
        <f>_xlfn.XLOOKUP(D3769,'Meal Info'!$A$4:$A$19,'Meal Info'!$C$4:$C$19)</f>
        <v>Pete</v>
      </c>
      <c r="G3769" s="7">
        <v>89.37</v>
      </c>
      <c r="H3769" s="7">
        <f t="shared" si="238"/>
        <v>8.9370000000000012</v>
      </c>
      <c r="I3769" s="7">
        <f t="shared" si="239"/>
        <v>98.307000000000002</v>
      </c>
      <c r="J3769" s="7">
        <v>0.06</v>
      </c>
      <c r="K3769" s="7">
        <f t="shared" si="236"/>
        <v>5.3621999999999996</v>
      </c>
      <c r="L3769" s="7" t="s">
        <v>5082</v>
      </c>
      <c r="M3769" s="7">
        <v>6</v>
      </c>
      <c r="N3769" s="7">
        <f>INDEX('Delivery Distances'!$B$6:$K$20,MATCH('Sales Summary_working sheet'!L3769,'Delivery Distances'!$A$6:$A$20,0),MATCH('Sales Summary_working sheet'!M3769,'Delivery Distances'!$B$5:$K$5,0))</f>
        <v>1</v>
      </c>
      <c r="O3769" s="7" cm="1">
        <f t="array" ref="O3769">_xlfn.XLOOKUP(L3769,'Delivery Distances'!$A$6:$A$20,_xlfn.XLOOKUP('Sales Summary_working sheet'!M3769,'Delivery Distances'!$B$5:$K$5,'Delivery Distances'!$B$6:$K$20))</f>
        <v>1</v>
      </c>
      <c r="P3769" s="7">
        <f t="shared" si="237"/>
        <v>3</v>
      </c>
    </row>
    <row r="3770" spans="1:16" ht="15.75" customHeight="1" x14ac:dyDescent="0.15">
      <c r="A3770" s="13">
        <v>44003</v>
      </c>
      <c r="B3770" s="19" t="s">
        <v>5361</v>
      </c>
      <c r="C3770" s="7" t="s">
        <v>2850</v>
      </c>
      <c r="D3770" s="14">
        <v>14</v>
      </c>
      <c r="E3770" s="14" t="str">
        <f>_xlfn.XLOOKUP(D3770,'Meal Info'!$A$4:$A$19,'Meal Info'!$B$4:$B$19)</f>
        <v>Red meat</v>
      </c>
      <c r="F3770" s="14" t="str">
        <f>_xlfn.XLOOKUP(D3770,'Meal Info'!$A$4:$A$19,'Meal Info'!$C$4:$C$19)</f>
        <v>Pete</v>
      </c>
      <c r="G3770" s="7">
        <v>33.32</v>
      </c>
      <c r="H3770" s="7">
        <f t="shared" si="238"/>
        <v>3.3320000000000003</v>
      </c>
      <c r="I3770" s="7">
        <f t="shared" si="239"/>
        <v>36.652000000000001</v>
      </c>
      <c r="J3770" s="7">
        <v>0.01</v>
      </c>
      <c r="K3770" s="7">
        <f t="shared" si="236"/>
        <v>0.3332</v>
      </c>
      <c r="L3770" s="7" t="s">
        <v>5079</v>
      </c>
      <c r="M3770" s="7">
        <v>1</v>
      </c>
      <c r="N3770" s="7">
        <f>INDEX('Delivery Distances'!$B$6:$K$20,MATCH('Sales Summary_working sheet'!L3770,'Delivery Distances'!$A$6:$A$20,0),MATCH('Sales Summary_working sheet'!M3770,'Delivery Distances'!$B$5:$K$5,0))</f>
        <v>5</v>
      </c>
      <c r="O3770" s="7" cm="1">
        <f t="array" ref="O3770">_xlfn.XLOOKUP(L3770,'Delivery Distances'!$A$6:$A$20,_xlfn.XLOOKUP('Sales Summary_working sheet'!M3770,'Delivery Distances'!$B$5:$K$5,'Delivery Distances'!$B$6:$K$20))</f>
        <v>5</v>
      </c>
      <c r="P3770" s="7">
        <f t="shared" si="237"/>
        <v>9</v>
      </c>
    </row>
    <row r="3771" spans="1:16" ht="15.75" customHeight="1" x14ac:dyDescent="0.15">
      <c r="A3771" s="13">
        <v>44003</v>
      </c>
      <c r="B3771" s="19" t="s">
        <v>5361</v>
      </c>
      <c r="C3771" s="7" t="s">
        <v>1958</v>
      </c>
      <c r="D3771" s="14">
        <v>3</v>
      </c>
      <c r="E3771" s="14" t="str">
        <f>_xlfn.XLOOKUP(D3771,'Meal Info'!$A$4:$A$19,'Meal Info'!$B$4:$B$19)</f>
        <v>Fruits</v>
      </c>
      <c r="F3771" s="14" t="str">
        <f>_xlfn.XLOOKUP(D3771,'Meal Info'!$A$4:$A$19,'Meal Info'!$C$4:$C$19)</f>
        <v>Pete</v>
      </c>
      <c r="G3771" s="7">
        <v>65.48</v>
      </c>
      <c r="H3771" s="7">
        <f t="shared" si="238"/>
        <v>6.5480000000000009</v>
      </c>
      <c r="I3771" s="7">
        <f t="shared" si="239"/>
        <v>72.028000000000006</v>
      </c>
      <c r="J3771" s="7">
        <v>0.36</v>
      </c>
      <c r="K3771" s="7">
        <f t="shared" si="236"/>
        <v>23.572800000000001</v>
      </c>
      <c r="L3771" s="7" t="s">
        <v>5083</v>
      </c>
      <c r="M3771" s="7">
        <v>1</v>
      </c>
      <c r="N3771" s="7">
        <f>INDEX('Delivery Distances'!$B$6:$K$20,MATCH('Sales Summary_working sheet'!L3771,'Delivery Distances'!$A$6:$A$20,0),MATCH('Sales Summary_working sheet'!M3771,'Delivery Distances'!$B$5:$K$5,0))</f>
        <v>3</v>
      </c>
      <c r="O3771" s="7" cm="1">
        <f t="array" ref="O3771">_xlfn.XLOOKUP(L3771,'Delivery Distances'!$A$6:$A$20,_xlfn.XLOOKUP('Sales Summary_working sheet'!M3771,'Delivery Distances'!$B$5:$K$5,'Delivery Distances'!$B$6:$K$20))</f>
        <v>3</v>
      </c>
      <c r="P3771" s="7">
        <f t="shared" si="237"/>
        <v>7</v>
      </c>
    </row>
    <row r="3772" spans="1:16" ht="15.75" customHeight="1" x14ac:dyDescent="0.15">
      <c r="A3772" s="13">
        <v>44004</v>
      </c>
      <c r="B3772" s="19" t="s">
        <v>5354</v>
      </c>
      <c r="C3772" s="7" t="s">
        <v>1818</v>
      </c>
      <c r="D3772" s="14">
        <v>3</v>
      </c>
      <c r="E3772" s="14" t="str">
        <f>_xlfn.XLOOKUP(D3772,'Meal Info'!$A$4:$A$19,'Meal Info'!$B$4:$B$19)</f>
        <v>Fruits</v>
      </c>
      <c r="F3772" s="14" t="str">
        <f>_xlfn.XLOOKUP(D3772,'Meal Info'!$A$4:$A$19,'Meal Info'!$C$4:$C$19)</f>
        <v>Pete</v>
      </c>
      <c r="G3772" s="7">
        <v>11.34</v>
      </c>
      <c r="H3772" s="7">
        <f t="shared" si="238"/>
        <v>1.1340000000000001</v>
      </c>
      <c r="I3772" s="7">
        <f t="shared" si="239"/>
        <v>12.474</v>
      </c>
      <c r="J3772" s="7">
        <v>0.14000000000000001</v>
      </c>
      <c r="K3772" s="7">
        <f t="shared" si="236"/>
        <v>1.5876000000000001</v>
      </c>
      <c r="L3772" s="7" t="s">
        <v>31</v>
      </c>
      <c r="M3772" s="7">
        <v>3</v>
      </c>
      <c r="N3772" s="7">
        <f>INDEX('Delivery Distances'!$B$6:$K$20,MATCH('Sales Summary_working sheet'!L3772,'Delivery Distances'!$A$6:$A$20,0),MATCH('Sales Summary_working sheet'!M3772,'Delivery Distances'!$B$5:$K$5,0))</f>
        <v>9</v>
      </c>
      <c r="O3772" s="7" cm="1">
        <f t="array" ref="O3772">_xlfn.XLOOKUP(L3772,'Delivery Distances'!$A$6:$A$20,_xlfn.XLOOKUP('Sales Summary_working sheet'!M3772,'Delivery Distances'!$B$5:$K$5,'Delivery Distances'!$B$6:$K$20))</f>
        <v>9</v>
      </c>
      <c r="P3772" s="7">
        <f t="shared" si="237"/>
        <v>11.5</v>
      </c>
    </row>
    <row r="3773" spans="1:16" ht="15.75" customHeight="1" x14ac:dyDescent="0.15">
      <c r="A3773" s="13">
        <v>44004</v>
      </c>
      <c r="B3773" s="19" t="s">
        <v>5354</v>
      </c>
      <c r="C3773" s="7" t="s">
        <v>3083</v>
      </c>
      <c r="D3773" s="14">
        <v>14</v>
      </c>
      <c r="E3773" s="14" t="str">
        <f>_xlfn.XLOOKUP(D3773,'Meal Info'!$A$4:$A$19,'Meal Info'!$B$4:$B$19)</f>
        <v>Red meat</v>
      </c>
      <c r="F3773" s="14" t="str">
        <f>_xlfn.XLOOKUP(D3773,'Meal Info'!$A$4:$A$19,'Meal Info'!$C$4:$C$19)</f>
        <v>Pete</v>
      </c>
      <c r="G3773" s="7">
        <v>71.760000000000005</v>
      </c>
      <c r="H3773" s="7">
        <f t="shared" si="238"/>
        <v>7.176000000000001</v>
      </c>
      <c r="I3773" s="7">
        <f t="shared" si="239"/>
        <v>78.936000000000007</v>
      </c>
      <c r="J3773" s="7">
        <v>0.3</v>
      </c>
      <c r="K3773" s="7">
        <f t="shared" si="236"/>
        <v>21.528000000000002</v>
      </c>
      <c r="L3773" s="7" t="s">
        <v>30</v>
      </c>
      <c r="M3773" s="7">
        <v>10</v>
      </c>
      <c r="N3773" s="7">
        <f>INDEX('Delivery Distances'!$B$6:$K$20,MATCH('Sales Summary_working sheet'!L3773,'Delivery Distances'!$A$6:$A$20,0),MATCH('Sales Summary_working sheet'!M3773,'Delivery Distances'!$B$5:$K$5,0))</f>
        <v>15</v>
      </c>
      <c r="O3773" s="7" cm="1">
        <f t="array" ref="O3773">_xlfn.XLOOKUP(L3773,'Delivery Distances'!$A$6:$A$20,_xlfn.XLOOKUP('Sales Summary_working sheet'!M3773,'Delivery Distances'!$B$5:$K$5,'Delivery Distances'!$B$6:$K$20))</f>
        <v>15</v>
      </c>
      <c r="P3773" s="7">
        <f t="shared" si="237"/>
        <v>14.5</v>
      </c>
    </row>
    <row r="3774" spans="1:16" ht="15.75" customHeight="1" x14ac:dyDescent="0.15">
      <c r="A3774" s="13">
        <v>44004</v>
      </c>
      <c r="B3774" s="19" t="s">
        <v>5354</v>
      </c>
      <c r="C3774" s="7" t="s">
        <v>3667</v>
      </c>
      <c r="D3774" s="14">
        <v>3</v>
      </c>
      <c r="E3774" s="14" t="str">
        <f>_xlfn.XLOOKUP(D3774,'Meal Info'!$A$4:$A$19,'Meal Info'!$B$4:$B$19)</f>
        <v>Fruits</v>
      </c>
      <c r="F3774" s="14" t="str">
        <f>_xlfn.XLOOKUP(D3774,'Meal Info'!$A$4:$A$19,'Meal Info'!$C$4:$C$19)</f>
        <v>Pete</v>
      </c>
      <c r="G3774" s="7">
        <v>64.09</v>
      </c>
      <c r="H3774" s="7">
        <f t="shared" si="238"/>
        <v>6.4090000000000007</v>
      </c>
      <c r="I3774" s="7">
        <f t="shared" si="239"/>
        <v>70.499000000000009</v>
      </c>
      <c r="J3774" s="7">
        <v>0.19</v>
      </c>
      <c r="K3774" s="7">
        <f t="shared" si="236"/>
        <v>12.177100000000001</v>
      </c>
      <c r="L3774" s="7" t="s">
        <v>30</v>
      </c>
      <c r="M3774" s="7">
        <v>8</v>
      </c>
      <c r="N3774" s="7">
        <f>INDEX('Delivery Distances'!$B$6:$K$20,MATCH('Sales Summary_working sheet'!L3774,'Delivery Distances'!$A$6:$A$20,0),MATCH('Sales Summary_working sheet'!M3774,'Delivery Distances'!$B$5:$K$5,0))</f>
        <v>6</v>
      </c>
      <c r="O3774" s="7" cm="1">
        <f t="array" ref="O3774">_xlfn.XLOOKUP(L3774,'Delivery Distances'!$A$6:$A$20,_xlfn.XLOOKUP('Sales Summary_working sheet'!M3774,'Delivery Distances'!$B$5:$K$5,'Delivery Distances'!$B$6:$K$20))</f>
        <v>6</v>
      </c>
      <c r="P3774" s="7">
        <f t="shared" si="237"/>
        <v>10</v>
      </c>
    </row>
    <row r="3775" spans="1:16" ht="15.75" customHeight="1" x14ac:dyDescent="0.15">
      <c r="A3775" s="13">
        <v>44004</v>
      </c>
      <c r="B3775" s="19" t="s">
        <v>5354</v>
      </c>
      <c r="C3775" s="7" t="s">
        <v>191</v>
      </c>
      <c r="D3775" s="14">
        <v>3</v>
      </c>
      <c r="E3775" s="14" t="str">
        <f>_xlfn.XLOOKUP(D3775,'Meal Info'!$A$4:$A$19,'Meal Info'!$B$4:$B$19)</f>
        <v>Fruits</v>
      </c>
      <c r="F3775" s="14" t="str">
        <f>_xlfn.XLOOKUP(D3775,'Meal Info'!$A$4:$A$19,'Meal Info'!$C$4:$C$19)</f>
        <v>Pete</v>
      </c>
      <c r="G3775" s="7">
        <v>35.270000000000003</v>
      </c>
      <c r="H3775" s="7">
        <f t="shared" si="238"/>
        <v>3.5270000000000006</v>
      </c>
      <c r="I3775" s="7">
        <f t="shared" si="239"/>
        <v>38.797000000000004</v>
      </c>
      <c r="J3775" s="7">
        <v>0.02</v>
      </c>
      <c r="K3775" s="7">
        <f t="shared" si="236"/>
        <v>0.70540000000000003</v>
      </c>
      <c r="L3775" s="7" t="s">
        <v>5081</v>
      </c>
      <c r="M3775" s="7">
        <v>4</v>
      </c>
      <c r="N3775" s="7">
        <f>INDEX('Delivery Distances'!$B$6:$K$20,MATCH('Sales Summary_working sheet'!L3775,'Delivery Distances'!$A$6:$A$20,0),MATCH('Sales Summary_working sheet'!M3775,'Delivery Distances'!$B$5:$K$5,0))</f>
        <v>2</v>
      </c>
      <c r="O3775" s="7" cm="1">
        <f t="array" ref="O3775">_xlfn.XLOOKUP(L3775,'Delivery Distances'!$A$6:$A$20,_xlfn.XLOOKUP('Sales Summary_working sheet'!M3775,'Delivery Distances'!$B$5:$K$5,'Delivery Distances'!$B$6:$K$20))</f>
        <v>2</v>
      </c>
      <c r="P3775" s="7">
        <f t="shared" si="237"/>
        <v>6</v>
      </c>
    </row>
    <row r="3776" spans="1:16" ht="15.75" customHeight="1" x14ac:dyDescent="0.15">
      <c r="A3776" s="13">
        <v>44004</v>
      </c>
      <c r="B3776" s="19" t="s">
        <v>5354</v>
      </c>
      <c r="C3776" s="7" t="s">
        <v>4779</v>
      </c>
      <c r="D3776" s="14">
        <v>1</v>
      </c>
      <c r="E3776" s="14" t="str">
        <f>_xlfn.XLOOKUP(D3776,'Meal Info'!$A$4:$A$19,'Meal Info'!$B$4:$B$19)</f>
        <v>Salad</v>
      </c>
      <c r="F3776" s="14" t="str">
        <f>_xlfn.XLOOKUP(D3776,'Meal Info'!$A$4:$A$19,'Meal Info'!$C$4:$C$19)</f>
        <v>Pete</v>
      </c>
      <c r="G3776" s="7">
        <v>70.510000000000005</v>
      </c>
      <c r="H3776" s="7">
        <f t="shared" si="238"/>
        <v>7.051000000000001</v>
      </c>
      <c r="I3776" s="7">
        <f t="shared" si="239"/>
        <v>77.561000000000007</v>
      </c>
      <c r="J3776" s="7">
        <v>0.27</v>
      </c>
      <c r="K3776" s="7">
        <f t="shared" si="236"/>
        <v>19.037700000000001</v>
      </c>
      <c r="L3776" s="7" t="s">
        <v>5077</v>
      </c>
      <c r="M3776" s="7">
        <v>6</v>
      </c>
      <c r="N3776" s="7">
        <f>INDEX('Delivery Distances'!$B$6:$K$20,MATCH('Sales Summary_working sheet'!L3776,'Delivery Distances'!$A$6:$A$20,0),MATCH('Sales Summary_working sheet'!M3776,'Delivery Distances'!$B$5:$K$5,0))</f>
        <v>6</v>
      </c>
      <c r="O3776" s="7" cm="1">
        <f t="array" ref="O3776">_xlfn.XLOOKUP(L3776,'Delivery Distances'!$A$6:$A$20,_xlfn.XLOOKUP('Sales Summary_working sheet'!M3776,'Delivery Distances'!$B$5:$K$5,'Delivery Distances'!$B$6:$K$20))</f>
        <v>6</v>
      </c>
      <c r="P3776" s="7">
        <f t="shared" si="237"/>
        <v>10</v>
      </c>
    </row>
    <row r="3777" spans="1:16" ht="15.75" customHeight="1" x14ac:dyDescent="0.15">
      <c r="A3777" s="13">
        <v>44004</v>
      </c>
      <c r="B3777" s="19" t="s">
        <v>5354</v>
      </c>
      <c r="C3777" s="7" t="s">
        <v>958</v>
      </c>
      <c r="D3777" s="14">
        <v>3</v>
      </c>
      <c r="E3777" s="14" t="str">
        <f>_xlfn.XLOOKUP(D3777,'Meal Info'!$A$4:$A$19,'Meal Info'!$B$4:$B$19)</f>
        <v>Fruits</v>
      </c>
      <c r="F3777" s="14" t="str">
        <f>_xlfn.XLOOKUP(D3777,'Meal Info'!$A$4:$A$19,'Meal Info'!$C$4:$C$19)</f>
        <v>Pete</v>
      </c>
      <c r="G3777" s="7">
        <v>41.53</v>
      </c>
      <c r="H3777" s="7">
        <f t="shared" si="238"/>
        <v>4.1530000000000005</v>
      </c>
      <c r="I3777" s="7">
        <f t="shared" si="239"/>
        <v>45.683</v>
      </c>
      <c r="J3777" s="7">
        <v>0.39</v>
      </c>
      <c r="K3777" s="7">
        <f t="shared" si="236"/>
        <v>16.1967</v>
      </c>
      <c r="L3777" s="7" t="s">
        <v>28</v>
      </c>
      <c r="M3777" s="7">
        <v>6</v>
      </c>
      <c r="N3777" s="7">
        <f>INDEX('Delivery Distances'!$B$6:$K$20,MATCH('Sales Summary_working sheet'!L3777,'Delivery Distances'!$A$6:$A$20,0),MATCH('Sales Summary_working sheet'!M3777,'Delivery Distances'!$B$5:$K$5,0))</f>
        <v>6</v>
      </c>
      <c r="O3777" s="7" cm="1">
        <f t="array" ref="O3777">_xlfn.XLOOKUP(L3777,'Delivery Distances'!$A$6:$A$20,_xlfn.XLOOKUP('Sales Summary_working sheet'!M3777,'Delivery Distances'!$B$5:$K$5,'Delivery Distances'!$B$6:$K$20))</f>
        <v>6</v>
      </c>
      <c r="P3777" s="7">
        <f t="shared" si="237"/>
        <v>10</v>
      </c>
    </row>
    <row r="3778" spans="1:16" ht="15.75" customHeight="1" x14ac:dyDescent="0.15">
      <c r="A3778" s="13">
        <v>44004</v>
      </c>
      <c r="B3778" s="19" t="s">
        <v>5354</v>
      </c>
      <c r="C3778" s="7" t="s">
        <v>815</v>
      </c>
      <c r="D3778" s="14">
        <v>1</v>
      </c>
      <c r="E3778" s="14" t="str">
        <f>_xlfn.XLOOKUP(D3778,'Meal Info'!$A$4:$A$19,'Meal Info'!$B$4:$B$19)</f>
        <v>Salad</v>
      </c>
      <c r="F3778" s="14" t="str">
        <f>_xlfn.XLOOKUP(D3778,'Meal Info'!$A$4:$A$19,'Meal Info'!$C$4:$C$19)</f>
        <v>Pete</v>
      </c>
      <c r="G3778" s="7">
        <v>33.1</v>
      </c>
      <c r="H3778" s="7">
        <f t="shared" si="238"/>
        <v>3.3100000000000005</v>
      </c>
      <c r="I3778" s="7">
        <f t="shared" si="239"/>
        <v>36.410000000000004</v>
      </c>
      <c r="J3778" s="7">
        <v>0.34</v>
      </c>
      <c r="K3778" s="7">
        <f t="shared" si="236"/>
        <v>11.254000000000001</v>
      </c>
      <c r="L3778" s="7" t="s">
        <v>5080</v>
      </c>
      <c r="M3778" s="7">
        <v>7</v>
      </c>
      <c r="N3778" s="7">
        <f>INDEX('Delivery Distances'!$B$6:$K$20,MATCH('Sales Summary_working sheet'!L3778,'Delivery Distances'!$A$6:$A$20,0),MATCH('Sales Summary_working sheet'!M3778,'Delivery Distances'!$B$5:$K$5,0))</f>
        <v>1</v>
      </c>
      <c r="O3778" s="7" cm="1">
        <f t="array" ref="O3778">_xlfn.XLOOKUP(L3778,'Delivery Distances'!$A$6:$A$20,_xlfn.XLOOKUP('Sales Summary_working sheet'!M3778,'Delivery Distances'!$B$5:$K$5,'Delivery Distances'!$B$6:$K$20))</f>
        <v>1</v>
      </c>
      <c r="P3778" s="7">
        <f t="shared" si="237"/>
        <v>3</v>
      </c>
    </row>
    <row r="3779" spans="1:16" ht="15.75" customHeight="1" x14ac:dyDescent="0.15">
      <c r="A3779" s="13">
        <v>44004</v>
      </c>
      <c r="B3779" s="19" t="s">
        <v>5354</v>
      </c>
      <c r="C3779" s="7" t="s">
        <v>689</v>
      </c>
      <c r="D3779" s="14">
        <v>14</v>
      </c>
      <c r="E3779" s="14" t="str">
        <f>_xlfn.XLOOKUP(D3779,'Meal Info'!$A$4:$A$19,'Meal Info'!$B$4:$B$19)</f>
        <v>Red meat</v>
      </c>
      <c r="F3779" s="14" t="str">
        <f>_xlfn.XLOOKUP(D3779,'Meal Info'!$A$4:$A$19,'Meal Info'!$C$4:$C$19)</f>
        <v>Pete</v>
      </c>
      <c r="G3779" s="7">
        <v>37.39</v>
      </c>
      <c r="H3779" s="7">
        <f t="shared" si="238"/>
        <v>3.7390000000000003</v>
      </c>
      <c r="I3779" s="7">
        <f t="shared" si="239"/>
        <v>41.128999999999998</v>
      </c>
      <c r="J3779" s="7">
        <v>0.23</v>
      </c>
      <c r="K3779" s="7">
        <f t="shared" si="236"/>
        <v>8.5997000000000003</v>
      </c>
      <c r="L3779" s="7" t="s">
        <v>5083</v>
      </c>
      <c r="M3779" s="7">
        <v>7</v>
      </c>
      <c r="N3779" s="7">
        <f>INDEX('Delivery Distances'!$B$6:$K$20,MATCH('Sales Summary_working sheet'!L3779,'Delivery Distances'!$A$6:$A$20,0),MATCH('Sales Summary_working sheet'!M3779,'Delivery Distances'!$B$5:$K$5,0))</f>
        <v>3</v>
      </c>
      <c r="O3779" s="7" cm="1">
        <f t="array" ref="O3779">_xlfn.XLOOKUP(L3779,'Delivery Distances'!$A$6:$A$20,_xlfn.XLOOKUP('Sales Summary_working sheet'!M3779,'Delivery Distances'!$B$5:$K$5,'Delivery Distances'!$B$6:$K$20))</f>
        <v>3</v>
      </c>
      <c r="P3779" s="7">
        <f t="shared" si="237"/>
        <v>7</v>
      </c>
    </row>
    <row r="3780" spans="1:16" ht="15.75" customHeight="1" x14ac:dyDescent="0.15">
      <c r="A3780" s="13">
        <v>44004</v>
      </c>
      <c r="B3780" s="19" t="s">
        <v>5354</v>
      </c>
      <c r="C3780" s="7" t="s">
        <v>211</v>
      </c>
      <c r="D3780" s="14">
        <v>1</v>
      </c>
      <c r="E3780" s="14" t="str">
        <f>_xlfn.XLOOKUP(D3780,'Meal Info'!$A$4:$A$19,'Meal Info'!$B$4:$B$19)</f>
        <v>Salad</v>
      </c>
      <c r="F3780" s="14" t="str">
        <f>_xlfn.XLOOKUP(D3780,'Meal Info'!$A$4:$A$19,'Meal Info'!$C$4:$C$19)</f>
        <v>Pete</v>
      </c>
      <c r="G3780" s="7">
        <v>73.73</v>
      </c>
      <c r="H3780" s="7">
        <f t="shared" si="238"/>
        <v>7.3730000000000011</v>
      </c>
      <c r="I3780" s="7">
        <f t="shared" si="239"/>
        <v>81.103000000000009</v>
      </c>
      <c r="J3780" s="7">
        <v>0.04</v>
      </c>
      <c r="K3780" s="7">
        <f t="shared" si="236"/>
        <v>2.9492000000000003</v>
      </c>
      <c r="L3780" s="7" t="s">
        <v>30</v>
      </c>
      <c r="M3780" s="7">
        <v>5</v>
      </c>
      <c r="N3780" s="7">
        <f>INDEX('Delivery Distances'!$B$6:$K$20,MATCH('Sales Summary_working sheet'!L3780,'Delivery Distances'!$A$6:$A$20,0),MATCH('Sales Summary_working sheet'!M3780,'Delivery Distances'!$B$5:$K$5,0))</f>
        <v>18</v>
      </c>
      <c r="O3780" s="7" cm="1">
        <f t="array" ref="O3780">_xlfn.XLOOKUP(L3780,'Delivery Distances'!$A$6:$A$20,_xlfn.XLOOKUP('Sales Summary_working sheet'!M3780,'Delivery Distances'!$B$5:$K$5,'Delivery Distances'!$B$6:$K$20))</f>
        <v>18</v>
      </c>
      <c r="P3780" s="7">
        <f t="shared" si="237"/>
        <v>16</v>
      </c>
    </row>
    <row r="3781" spans="1:16" ht="15.75" customHeight="1" x14ac:dyDescent="0.15">
      <c r="A3781" s="13">
        <v>44004</v>
      </c>
      <c r="B3781" s="19" t="s">
        <v>5354</v>
      </c>
      <c r="C3781" s="7" t="s">
        <v>1999</v>
      </c>
      <c r="D3781" s="14">
        <v>1</v>
      </c>
      <c r="E3781" s="14" t="str">
        <f>_xlfn.XLOOKUP(D3781,'Meal Info'!$A$4:$A$19,'Meal Info'!$B$4:$B$19)</f>
        <v>Salad</v>
      </c>
      <c r="F3781" s="14" t="str">
        <f>_xlfn.XLOOKUP(D3781,'Meal Info'!$A$4:$A$19,'Meal Info'!$C$4:$C$19)</f>
        <v>Pete</v>
      </c>
      <c r="G3781" s="7">
        <v>63.94</v>
      </c>
      <c r="H3781" s="7">
        <f t="shared" si="238"/>
        <v>6.3940000000000001</v>
      </c>
      <c r="I3781" s="7">
        <f t="shared" si="239"/>
        <v>70.334000000000003</v>
      </c>
      <c r="J3781" s="7">
        <v>0.21</v>
      </c>
      <c r="K3781" s="7">
        <f t="shared" ref="K3781:K3844" si="240">J3781*G3781</f>
        <v>13.427399999999999</v>
      </c>
      <c r="L3781" s="7" t="s">
        <v>29</v>
      </c>
      <c r="M3781" s="7">
        <v>5</v>
      </c>
      <c r="N3781" s="7">
        <f>INDEX('Delivery Distances'!$B$6:$K$20,MATCH('Sales Summary_working sheet'!L3781,'Delivery Distances'!$A$6:$A$20,0),MATCH('Sales Summary_working sheet'!M3781,'Delivery Distances'!$B$5:$K$5,0))</f>
        <v>14</v>
      </c>
      <c r="O3781" s="7" cm="1">
        <f t="array" ref="O3781">_xlfn.XLOOKUP(L3781,'Delivery Distances'!$A$6:$A$20,_xlfn.XLOOKUP('Sales Summary_working sheet'!M3781,'Delivery Distances'!$B$5:$K$5,'Delivery Distances'!$B$6:$K$20))</f>
        <v>14</v>
      </c>
      <c r="P3781" s="7">
        <f t="shared" ref="P3781:P3844" si="241">IF(O3781&lt;=2, O3781*3, IF(O3781&lt;=6, 3*2 + (O3781-2)*1, 3*2 + 4*1 + (O3781-6)*0.5))</f>
        <v>14</v>
      </c>
    </row>
    <row r="3782" spans="1:16" ht="15.75" customHeight="1" x14ac:dyDescent="0.15">
      <c r="A3782" s="13">
        <v>44004</v>
      </c>
      <c r="B3782" s="19" t="s">
        <v>5354</v>
      </c>
      <c r="C3782" s="7" t="s">
        <v>1553</v>
      </c>
      <c r="D3782" s="14">
        <v>1</v>
      </c>
      <c r="E3782" s="14" t="str">
        <f>_xlfn.XLOOKUP(D3782,'Meal Info'!$A$4:$A$19,'Meal Info'!$B$4:$B$19)</f>
        <v>Salad</v>
      </c>
      <c r="F3782" s="14" t="str">
        <f>_xlfn.XLOOKUP(D3782,'Meal Info'!$A$4:$A$19,'Meal Info'!$C$4:$C$19)</f>
        <v>Pete</v>
      </c>
      <c r="G3782" s="7">
        <v>0.27</v>
      </c>
      <c r="H3782" s="7">
        <f t="shared" si="238"/>
        <v>2.7000000000000003E-2</v>
      </c>
      <c r="I3782" s="7">
        <f t="shared" si="239"/>
        <v>0.29700000000000004</v>
      </c>
      <c r="J3782" s="7">
        <v>0.37</v>
      </c>
      <c r="K3782" s="7">
        <f t="shared" si="240"/>
        <v>9.9900000000000003E-2</v>
      </c>
      <c r="L3782" s="7" t="s">
        <v>5082</v>
      </c>
      <c r="M3782" s="7">
        <v>2</v>
      </c>
      <c r="N3782" s="7">
        <f>INDEX('Delivery Distances'!$B$6:$K$20,MATCH('Sales Summary_working sheet'!L3782,'Delivery Distances'!$A$6:$A$20,0),MATCH('Sales Summary_working sheet'!M3782,'Delivery Distances'!$B$5:$K$5,0))</f>
        <v>3</v>
      </c>
      <c r="O3782" s="7" cm="1">
        <f t="array" ref="O3782">_xlfn.XLOOKUP(L3782,'Delivery Distances'!$A$6:$A$20,_xlfn.XLOOKUP('Sales Summary_working sheet'!M3782,'Delivery Distances'!$B$5:$K$5,'Delivery Distances'!$B$6:$K$20))</f>
        <v>3</v>
      </c>
      <c r="P3782" s="7">
        <f t="shared" si="241"/>
        <v>7</v>
      </c>
    </row>
    <row r="3783" spans="1:16" ht="15.75" customHeight="1" x14ac:dyDescent="0.15">
      <c r="A3783" s="13">
        <v>44004</v>
      </c>
      <c r="B3783" s="19" t="s">
        <v>5354</v>
      </c>
      <c r="C3783" s="7" t="s">
        <v>4043</v>
      </c>
      <c r="D3783" s="14">
        <v>3</v>
      </c>
      <c r="E3783" s="14" t="str">
        <f>_xlfn.XLOOKUP(D3783,'Meal Info'!$A$4:$A$19,'Meal Info'!$B$4:$B$19)</f>
        <v>Fruits</v>
      </c>
      <c r="F3783" s="14" t="str">
        <f>_xlfn.XLOOKUP(D3783,'Meal Info'!$A$4:$A$19,'Meal Info'!$C$4:$C$19)</f>
        <v>Pete</v>
      </c>
      <c r="G3783" s="7">
        <v>68.67</v>
      </c>
      <c r="H3783" s="7">
        <f t="shared" si="238"/>
        <v>6.8670000000000009</v>
      </c>
      <c r="I3783" s="7">
        <f t="shared" si="239"/>
        <v>75.537000000000006</v>
      </c>
      <c r="J3783" s="7">
        <v>0.14000000000000001</v>
      </c>
      <c r="K3783" s="7">
        <f t="shared" si="240"/>
        <v>9.6138000000000012</v>
      </c>
      <c r="L3783" s="7" t="s">
        <v>26</v>
      </c>
      <c r="M3783" s="7">
        <v>10</v>
      </c>
      <c r="N3783" s="7">
        <f>INDEX('Delivery Distances'!$B$6:$K$20,MATCH('Sales Summary_working sheet'!L3783,'Delivery Distances'!$A$6:$A$20,0),MATCH('Sales Summary_working sheet'!M3783,'Delivery Distances'!$B$5:$K$5,0))</f>
        <v>20</v>
      </c>
      <c r="O3783" s="7" cm="1">
        <f t="array" ref="O3783">_xlfn.XLOOKUP(L3783,'Delivery Distances'!$A$6:$A$20,_xlfn.XLOOKUP('Sales Summary_working sheet'!M3783,'Delivery Distances'!$B$5:$K$5,'Delivery Distances'!$B$6:$K$20))</f>
        <v>20</v>
      </c>
      <c r="P3783" s="7">
        <f t="shared" si="241"/>
        <v>17</v>
      </c>
    </row>
    <row r="3784" spans="1:16" ht="15.75" customHeight="1" x14ac:dyDescent="0.15">
      <c r="A3784" s="13">
        <v>44004</v>
      </c>
      <c r="B3784" s="19" t="s">
        <v>5354</v>
      </c>
      <c r="C3784" s="7" t="s">
        <v>3178</v>
      </c>
      <c r="D3784" s="14">
        <v>3</v>
      </c>
      <c r="E3784" s="14" t="str">
        <f>_xlfn.XLOOKUP(D3784,'Meal Info'!$A$4:$A$19,'Meal Info'!$B$4:$B$19)</f>
        <v>Fruits</v>
      </c>
      <c r="F3784" s="14" t="str">
        <f>_xlfn.XLOOKUP(D3784,'Meal Info'!$A$4:$A$19,'Meal Info'!$C$4:$C$19)</f>
        <v>Pete</v>
      </c>
      <c r="G3784" s="7">
        <v>88.64</v>
      </c>
      <c r="H3784" s="7">
        <f t="shared" si="238"/>
        <v>8.8640000000000008</v>
      </c>
      <c r="I3784" s="7">
        <f t="shared" si="239"/>
        <v>97.504000000000005</v>
      </c>
      <c r="J3784" s="7">
        <v>0.2</v>
      </c>
      <c r="K3784" s="7">
        <f t="shared" si="240"/>
        <v>17.728000000000002</v>
      </c>
      <c r="L3784" s="7" t="s">
        <v>5079</v>
      </c>
      <c r="M3784" s="7">
        <v>7</v>
      </c>
      <c r="N3784" s="7">
        <f>INDEX('Delivery Distances'!$B$6:$K$20,MATCH('Sales Summary_working sheet'!L3784,'Delivery Distances'!$A$6:$A$20,0),MATCH('Sales Summary_working sheet'!M3784,'Delivery Distances'!$B$5:$K$5,0))</f>
        <v>2</v>
      </c>
      <c r="O3784" s="7" cm="1">
        <f t="array" ref="O3784">_xlfn.XLOOKUP(L3784,'Delivery Distances'!$A$6:$A$20,_xlfn.XLOOKUP('Sales Summary_working sheet'!M3784,'Delivery Distances'!$B$5:$K$5,'Delivery Distances'!$B$6:$K$20))</f>
        <v>2</v>
      </c>
      <c r="P3784" s="7">
        <f t="shared" si="241"/>
        <v>6</v>
      </c>
    </row>
    <row r="3785" spans="1:16" ht="15.75" customHeight="1" x14ac:dyDescent="0.15">
      <c r="A3785" s="13">
        <v>44004</v>
      </c>
      <c r="B3785" s="19" t="s">
        <v>5354</v>
      </c>
      <c r="C3785" s="7" t="s">
        <v>1458</v>
      </c>
      <c r="D3785" s="14">
        <v>14</v>
      </c>
      <c r="E3785" s="14" t="str">
        <f>_xlfn.XLOOKUP(D3785,'Meal Info'!$A$4:$A$19,'Meal Info'!$B$4:$B$19)</f>
        <v>Red meat</v>
      </c>
      <c r="F3785" s="14" t="str">
        <f>_xlfn.XLOOKUP(D3785,'Meal Info'!$A$4:$A$19,'Meal Info'!$C$4:$C$19)</f>
        <v>Pete</v>
      </c>
      <c r="G3785" s="7">
        <v>7.01</v>
      </c>
      <c r="H3785" s="7">
        <f t="shared" si="238"/>
        <v>0.70100000000000007</v>
      </c>
      <c r="I3785" s="7">
        <f t="shared" si="239"/>
        <v>7.7110000000000003</v>
      </c>
      <c r="J3785" s="7">
        <v>0.35</v>
      </c>
      <c r="K3785" s="7">
        <f t="shared" si="240"/>
        <v>2.4534999999999996</v>
      </c>
      <c r="L3785" s="7" t="s">
        <v>5083</v>
      </c>
      <c r="M3785" s="7">
        <v>6</v>
      </c>
      <c r="N3785" s="7">
        <f>INDEX('Delivery Distances'!$B$6:$K$20,MATCH('Sales Summary_working sheet'!L3785,'Delivery Distances'!$A$6:$A$20,0),MATCH('Sales Summary_working sheet'!M3785,'Delivery Distances'!$B$5:$K$5,0))</f>
        <v>2</v>
      </c>
      <c r="O3785" s="7" cm="1">
        <f t="array" ref="O3785">_xlfn.XLOOKUP(L3785,'Delivery Distances'!$A$6:$A$20,_xlfn.XLOOKUP('Sales Summary_working sheet'!M3785,'Delivery Distances'!$B$5:$K$5,'Delivery Distances'!$B$6:$K$20))</f>
        <v>2</v>
      </c>
      <c r="P3785" s="7">
        <f t="shared" si="241"/>
        <v>6</v>
      </c>
    </row>
    <row r="3786" spans="1:16" ht="15.75" customHeight="1" x14ac:dyDescent="0.15">
      <c r="A3786" s="13">
        <v>44004</v>
      </c>
      <c r="B3786" s="19" t="s">
        <v>5354</v>
      </c>
      <c r="C3786" s="7" t="s">
        <v>1674</v>
      </c>
      <c r="D3786" s="14">
        <v>14</v>
      </c>
      <c r="E3786" s="14" t="str">
        <f>_xlfn.XLOOKUP(D3786,'Meal Info'!$A$4:$A$19,'Meal Info'!$B$4:$B$19)</f>
        <v>Red meat</v>
      </c>
      <c r="F3786" s="14" t="str">
        <f>_xlfn.XLOOKUP(D3786,'Meal Info'!$A$4:$A$19,'Meal Info'!$C$4:$C$19)</f>
        <v>Pete</v>
      </c>
      <c r="G3786" s="7">
        <v>3.58</v>
      </c>
      <c r="H3786" s="7">
        <f t="shared" si="238"/>
        <v>0.35800000000000004</v>
      </c>
      <c r="I3786" s="7">
        <f t="shared" si="239"/>
        <v>3.9380000000000002</v>
      </c>
      <c r="J3786" s="7">
        <v>0.25</v>
      </c>
      <c r="K3786" s="7">
        <f t="shared" si="240"/>
        <v>0.89500000000000002</v>
      </c>
      <c r="L3786" s="7" t="s">
        <v>5083</v>
      </c>
      <c r="M3786" s="7">
        <v>8</v>
      </c>
      <c r="N3786" s="7">
        <f>INDEX('Delivery Distances'!$B$6:$K$20,MATCH('Sales Summary_working sheet'!L3786,'Delivery Distances'!$A$6:$A$20,0),MATCH('Sales Summary_working sheet'!M3786,'Delivery Distances'!$B$5:$K$5,0))</f>
        <v>3</v>
      </c>
      <c r="O3786" s="7" cm="1">
        <f t="array" ref="O3786">_xlfn.XLOOKUP(L3786,'Delivery Distances'!$A$6:$A$20,_xlfn.XLOOKUP('Sales Summary_working sheet'!M3786,'Delivery Distances'!$B$5:$K$5,'Delivery Distances'!$B$6:$K$20))</f>
        <v>3</v>
      </c>
      <c r="P3786" s="7">
        <f t="shared" si="241"/>
        <v>7</v>
      </c>
    </row>
    <row r="3787" spans="1:16" ht="15.75" customHeight="1" x14ac:dyDescent="0.15">
      <c r="A3787" s="13">
        <v>44004</v>
      </c>
      <c r="B3787" s="19" t="s">
        <v>5354</v>
      </c>
      <c r="C3787" s="7" t="s">
        <v>2463</v>
      </c>
      <c r="D3787" s="14">
        <v>14</v>
      </c>
      <c r="E3787" s="14" t="str">
        <f>_xlfn.XLOOKUP(D3787,'Meal Info'!$A$4:$A$19,'Meal Info'!$B$4:$B$19)</f>
        <v>Red meat</v>
      </c>
      <c r="F3787" s="14" t="str">
        <f>_xlfn.XLOOKUP(D3787,'Meal Info'!$A$4:$A$19,'Meal Info'!$C$4:$C$19)</f>
        <v>Pete</v>
      </c>
      <c r="G3787" s="7">
        <v>20.64</v>
      </c>
      <c r="H3787" s="7">
        <f t="shared" si="238"/>
        <v>2.0640000000000001</v>
      </c>
      <c r="I3787" s="7">
        <f t="shared" si="239"/>
        <v>22.704000000000001</v>
      </c>
      <c r="J3787" s="7">
        <v>0.34</v>
      </c>
      <c r="K3787" s="7">
        <f t="shared" si="240"/>
        <v>7.0176000000000007</v>
      </c>
      <c r="L3787" s="7" t="s">
        <v>29</v>
      </c>
      <c r="M3787" s="7">
        <v>3</v>
      </c>
      <c r="N3787" s="7">
        <f>INDEX('Delivery Distances'!$B$6:$K$20,MATCH('Sales Summary_working sheet'!L3787,'Delivery Distances'!$A$6:$A$20,0),MATCH('Sales Summary_working sheet'!M3787,'Delivery Distances'!$B$5:$K$5,0))</f>
        <v>9</v>
      </c>
      <c r="O3787" s="7" cm="1">
        <f t="array" ref="O3787">_xlfn.XLOOKUP(L3787,'Delivery Distances'!$A$6:$A$20,_xlfn.XLOOKUP('Sales Summary_working sheet'!M3787,'Delivery Distances'!$B$5:$K$5,'Delivery Distances'!$B$6:$K$20))</f>
        <v>9</v>
      </c>
      <c r="P3787" s="7">
        <f t="shared" si="241"/>
        <v>11.5</v>
      </c>
    </row>
    <row r="3788" spans="1:16" ht="15.75" customHeight="1" x14ac:dyDescent="0.15">
      <c r="A3788" s="13">
        <v>44004</v>
      </c>
      <c r="B3788" s="19" t="s">
        <v>5354</v>
      </c>
      <c r="C3788" s="7" t="s">
        <v>1216</v>
      </c>
      <c r="D3788" s="14">
        <v>13</v>
      </c>
      <c r="E3788" s="14" t="str">
        <f>_xlfn.XLOOKUP(D3788,'Meal Info'!$A$4:$A$19,'Meal Info'!$B$4:$B$19)</f>
        <v>Breakfast</v>
      </c>
      <c r="F3788" s="14" t="str">
        <f>_xlfn.XLOOKUP(D3788,'Meal Info'!$A$4:$A$19,'Meal Info'!$C$4:$C$19)</f>
        <v>Pete</v>
      </c>
      <c r="G3788" s="7">
        <v>52.11</v>
      </c>
      <c r="H3788" s="7">
        <f t="shared" si="238"/>
        <v>5.2110000000000003</v>
      </c>
      <c r="I3788" s="7">
        <f t="shared" si="239"/>
        <v>57.320999999999998</v>
      </c>
      <c r="J3788" s="7">
        <v>0.12</v>
      </c>
      <c r="K3788" s="7">
        <f t="shared" si="240"/>
        <v>6.2531999999999996</v>
      </c>
      <c r="L3788" s="7" t="s">
        <v>26</v>
      </c>
      <c r="M3788" s="7">
        <v>6</v>
      </c>
      <c r="N3788" s="7">
        <f>INDEX('Delivery Distances'!$B$6:$K$20,MATCH('Sales Summary_working sheet'!L3788,'Delivery Distances'!$A$6:$A$20,0),MATCH('Sales Summary_working sheet'!M3788,'Delivery Distances'!$B$5:$K$5,0))</f>
        <v>14</v>
      </c>
      <c r="O3788" s="7" cm="1">
        <f t="array" ref="O3788">_xlfn.XLOOKUP(L3788,'Delivery Distances'!$A$6:$A$20,_xlfn.XLOOKUP('Sales Summary_working sheet'!M3788,'Delivery Distances'!$B$5:$K$5,'Delivery Distances'!$B$6:$K$20))</f>
        <v>14</v>
      </c>
      <c r="P3788" s="7">
        <f t="shared" si="241"/>
        <v>14</v>
      </c>
    </row>
    <row r="3789" spans="1:16" ht="15.75" customHeight="1" x14ac:dyDescent="0.15">
      <c r="A3789" s="13">
        <v>44004</v>
      </c>
      <c r="B3789" s="19" t="s">
        <v>5354</v>
      </c>
      <c r="C3789" s="7" t="s">
        <v>4021</v>
      </c>
      <c r="D3789" s="14">
        <v>3</v>
      </c>
      <c r="E3789" s="14" t="str">
        <f>_xlfn.XLOOKUP(D3789,'Meal Info'!$A$4:$A$19,'Meal Info'!$B$4:$B$19)</f>
        <v>Fruits</v>
      </c>
      <c r="F3789" s="14" t="str">
        <f>_xlfn.XLOOKUP(D3789,'Meal Info'!$A$4:$A$19,'Meal Info'!$C$4:$C$19)</f>
        <v>Pete</v>
      </c>
      <c r="G3789" s="7">
        <v>24.98</v>
      </c>
      <c r="H3789" s="7">
        <f t="shared" si="238"/>
        <v>2.4980000000000002</v>
      </c>
      <c r="I3789" s="7">
        <f t="shared" si="239"/>
        <v>27.478000000000002</v>
      </c>
      <c r="J3789" s="7">
        <v>0.18</v>
      </c>
      <c r="K3789" s="7">
        <f t="shared" si="240"/>
        <v>4.4963999999999995</v>
      </c>
      <c r="L3789" s="7" t="s">
        <v>30</v>
      </c>
      <c r="M3789" s="7">
        <v>4</v>
      </c>
      <c r="N3789" s="7">
        <f>INDEX('Delivery Distances'!$B$6:$K$20,MATCH('Sales Summary_working sheet'!L3789,'Delivery Distances'!$A$6:$A$20,0),MATCH('Sales Summary_working sheet'!M3789,'Delivery Distances'!$B$5:$K$5,0))</f>
        <v>6</v>
      </c>
      <c r="O3789" s="7" cm="1">
        <f t="array" ref="O3789">_xlfn.XLOOKUP(L3789,'Delivery Distances'!$A$6:$A$20,_xlfn.XLOOKUP('Sales Summary_working sheet'!M3789,'Delivery Distances'!$B$5:$K$5,'Delivery Distances'!$B$6:$K$20))</f>
        <v>6</v>
      </c>
      <c r="P3789" s="7">
        <f t="shared" si="241"/>
        <v>10</v>
      </c>
    </row>
    <row r="3790" spans="1:16" ht="15.75" customHeight="1" x14ac:dyDescent="0.15">
      <c r="A3790" s="13">
        <v>44004</v>
      </c>
      <c r="B3790" s="19" t="s">
        <v>5354</v>
      </c>
      <c r="C3790" s="7" t="s">
        <v>4741</v>
      </c>
      <c r="D3790" s="14">
        <v>13</v>
      </c>
      <c r="E3790" s="14" t="str">
        <f>_xlfn.XLOOKUP(D3790,'Meal Info'!$A$4:$A$19,'Meal Info'!$B$4:$B$19)</f>
        <v>Breakfast</v>
      </c>
      <c r="F3790" s="14" t="str">
        <f>_xlfn.XLOOKUP(D3790,'Meal Info'!$A$4:$A$19,'Meal Info'!$C$4:$C$19)</f>
        <v>Pete</v>
      </c>
      <c r="G3790" s="7">
        <v>2.25</v>
      </c>
      <c r="H3790" s="7">
        <f t="shared" si="238"/>
        <v>0.22500000000000001</v>
      </c>
      <c r="I3790" s="7">
        <f t="shared" si="239"/>
        <v>2.4750000000000001</v>
      </c>
      <c r="J3790" s="7">
        <v>0.33</v>
      </c>
      <c r="K3790" s="7">
        <f t="shared" si="240"/>
        <v>0.74250000000000005</v>
      </c>
      <c r="L3790" s="7" t="s">
        <v>5082</v>
      </c>
      <c r="M3790" s="7">
        <v>6</v>
      </c>
      <c r="N3790" s="7">
        <f>INDEX('Delivery Distances'!$B$6:$K$20,MATCH('Sales Summary_working sheet'!L3790,'Delivery Distances'!$A$6:$A$20,0),MATCH('Sales Summary_working sheet'!M3790,'Delivery Distances'!$B$5:$K$5,0))</f>
        <v>1</v>
      </c>
      <c r="O3790" s="7" cm="1">
        <f t="array" ref="O3790">_xlfn.XLOOKUP(L3790,'Delivery Distances'!$A$6:$A$20,_xlfn.XLOOKUP('Sales Summary_working sheet'!M3790,'Delivery Distances'!$B$5:$K$5,'Delivery Distances'!$B$6:$K$20))</f>
        <v>1</v>
      </c>
      <c r="P3790" s="7">
        <f t="shared" si="241"/>
        <v>3</v>
      </c>
    </row>
    <row r="3791" spans="1:16" ht="15.75" customHeight="1" x14ac:dyDescent="0.15">
      <c r="A3791" s="13">
        <v>44004</v>
      </c>
      <c r="B3791" s="19" t="s">
        <v>5354</v>
      </c>
      <c r="C3791" s="7" t="s">
        <v>524</v>
      </c>
      <c r="D3791" s="14">
        <v>14</v>
      </c>
      <c r="E3791" s="14" t="str">
        <f>_xlfn.XLOOKUP(D3791,'Meal Info'!$A$4:$A$19,'Meal Info'!$B$4:$B$19)</f>
        <v>Red meat</v>
      </c>
      <c r="F3791" s="14" t="str">
        <f>_xlfn.XLOOKUP(D3791,'Meal Info'!$A$4:$A$19,'Meal Info'!$C$4:$C$19)</f>
        <v>Pete</v>
      </c>
      <c r="G3791" s="7">
        <v>37.83</v>
      </c>
      <c r="H3791" s="7">
        <f t="shared" si="238"/>
        <v>3.7829999999999999</v>
      </c>
      <c r="I3791" s="7">
        <f t="shared" si="239"/>
        <v>41.613</v>
      </c>
      <c r="J3791" s="7">
        <v>0.3</v>
      </c>
      <c r="K3791" s="7">
        <f t="shared" si="240"/>
        <v>11.348999999999998</v>
      </c>
      <c r="L3791" s="7" t="s">
        <v>5080</v>
      </c>
      <c r="M3791" s="7">
        <v>7</v>
      </c>
      <c r="N3791" s="7">
        <f>INDEX('Delivery Distances'!$B$6:$K$20,MATCH('Sales Summary_working sheet'!L3791,'Delivery Distances'!$A$6:$A$20,0),MATCH('Sales Summary_working sheet'!M3791,'Delivery Distances'!$B$5:$K$5,0))</f>
        <v>1</v>
      </c>
      <c r="O3791" s="7" cm="1">
        <f t="array" ref="O3791">_xlfn.XLOOKUP(L3791,'Delivery Distances'!$A$6:$A$20,_xlfn.XLOOKUP('Sales Summary_working sheet'!M3791,'Delivery Distances'!$B$5:$K$5,'Delivery Distances'!$B$6:$K$20))</f>
        <v>1</v>
      </c>
      <c r="P3791" s="7">
        <f t="shared" si="241"/>
        <v>3</v>
      </c>
    </row>
    <row r="3792" spans="1:16" ht="15.75" customHeight="1" x14ac:dyDescent="0.15">
      <c r="A3792" s="13">
        <v>44004</v>
      </c>
      <c r="B3792" s="19" t="s">
        <v>5354</v>
      </c>
      <c r="C3792" s="7" t="s">
        <v>3888</v>
      </c>
      <c r="D3792" s="14">
        <v>13</v>
      </c>
      <c r="E3792" s="14" t="str">
        <f>_xlfn.XLOOKUP(D3792,'Meal Info'!$A$4:$A$19,'Meal Info'!$B$4:$B$19)</f>
        <v>Breakfast</v>
      </c>
      <c r="F3792" s="14" t="str">
        <f>_xlfn.XLOOKUP(D3792,'Meal Info'!$A$4:$A$19,'Meal Info'!$C$4:$C$19)</f>
        <v>Pete</v>
      </c>
      <c r="G3792" s="7">
        <v>95.2</v>
      </c>
      <c r="H3792" s="7">
        <f t="shared" si="238"/>
        <v>9.5200000000000014</v>
      </c>
      <c r="I3792" s="7">
        <f t="shared" si="239"/>
        <v>104.72</v>
      </c>
      <c r="J3792" s="7">
        <v>0.24</v>
      </c>
      <c r="K3792" s="7">
        <f t="shared" si="240"/>
        <v>22.847999999999999</v>
      </c>
      <c r="L3792" s="7" t="s">
        <v>5083</v>
      </c>
      <c r="M3792" s="7">
        <v>3</v>
      </c>
      <c r="N3792" s="7">
        <f>INDEX('Delivery Distances'!$B$6:$K$20,MATCH('Sales Summary_working sheet'!L3792,'Delivery Distances'!$A$6:$A$20,0),MATCH('Sales Summary_working sheet'!M3792,'Delivery Distances'!$B$5:$K$5,0))</f>
        <v>1</v>
      </c>
      <c r="O3792" s="7" cm="1">
        <f t="array" ref="O3792">_xlfn.XLOOKUP(L3792,'Delivery Distances'!$A$6:$A$20,_xlfn.XLOOKUP('Sales Summary_working sheet'!M3792,'Delivery Distances'!$B$5:$K$5,'Delivery Distances'!$B$6:$K$20))</f>
        <v>1</v>
      </c>
      <c r="P3792" s="7">
        <f t="shared" si="241"/>
        <v>3</v>
      </c>
    </row>
    <row r="3793" spans="1:16" ht="15.75" customHeight="1" x14ac:dyDescent="0.15">
      <c r="A3793" s="13">
        <v>44004</v>
      </c>
      <c r="B3793" s="19" t="s">
        <v>5354</v>
      </c>
      <c r="C3793" s="7" t="s">
        <v>4975</v>
      </c>
      <c r="D3793" s="14">
        <v>13</v>
      </c>
      <c r="E3793" s="14" t="str">
        <f>_xlfn.XLOOKUP(D3793,'Meal Info'!$A$4:$A$19,'Meal Info'!$B$4:$B$19)</f>
        <v>Breakfast</v>
      </c>
      <c r="F3793" s="14" t="str">
        <f>_xlfn.XLOOKUP(D3793,'Meal Info'!$A$4:$A$19,'Meal Info'!$C$4:$C$19)</f>
        <v>Pete</v>
      </c>
      <c r="G3793" s="7">
        <v>37.68</v>
      </c>
      <c r="H3793" s="7">
        <f t="shared" si="238"/>
        <v>3.7680000000000002</v>
      </c>
      <c r="I3793" s="7">
        <f t="shared" si="239"/>
        <v>41.448</v>
      </c>
      <c r="J3793" s="7">
        <v>0.32</v>
      </c>
      <c r="K3793" s="7">
        <f t="shared" si="240"/>
        <v>12.057600000000001</v>
      </c>
      <c r="L3793" s="7" t="s">
        <v>5083</v>
      </c>
      <c r="M3793" s="7">
        <v>6</v>
      </c>
      <c r="N3793" s="7">
        <f>INDEX('Delivery Distances'!$B$6:$K$20,MATCH('Sales Summary_working sheet'!L3793,'Delivery Distances'!$A$6:$A$20,0),MATCH('Sales Summary_working sheet'!M3793,'Delivery Distances'!$B$5:$K$5,0))</f>
        <v>2</v>
      </c>
      <c r="O3793" s="7" cm="1">
        <f t="array" ref="O3793">_xlfn.XLOOKUP(L3793,'Delivery Distances'!$A$6:$A$20,_xlfn.XLOOKUP('Sales Summary_working sheet'!M3793,'Delivery Distances'!$B$5:$K$5,'Delivery Distances'!$B$6:$K$20))</f>
        <v>2</v>
      </c>
      <c r="P3793" s="7">
        <f t="shared" si="241"/>
        <v>6</v>
      </c>
    </row>
    <row r="3794" spans="1:16" ht="15.75" customHeight="1" x14ac:dyDescent="0.15">
      <c r="A3794" s="13">
        <v>44004</v>
      </c>
      <c r="B3794" s="19" t="s">
        <v>5354</v>
      </c>
      <c r="C3794" s="7" t="s">
        <v>3880</v>
      </c>
      <c r="D3794" s="14">
        <v>14</v>
      </c>
      <c r="E3794" s="14" t="str">
        <f>_xlfn.XLOOKUP(D3794,'Meal Info'!$A$4:$A$19,'Meal Info'!$B$4:$B$19)</f>
        <v>Red meat</v>
      </c>
      <c r="F3794" s="14" t="str">
        <f>_xlfn.XLOOKUP(D3794,'Meal Info'!$A$4:$A$19,'Meal Info'!$C$4:$C$19)</f>
        <v>Pete</v>
      </c>
      <c r="G3794" s="7">
        <v>45.32</v>
      </c>
      <c r="H3794" s="7">
        <f t="shared" si="238"/>
        <v>4.532</v>
      </c>
      <c r="I3794" s="7">
        <f t="shared" si="239"/>
        <v>49.852000000000004</v>
      </c>
      <c r="J3794" s="7">
        <v>0.34</v>
      </c>
      <c r="K3794" s="7">
        <f t="shared" si="240"/>
        <v>15.408800000000001</v>
      </c>
      <c r="L3794" s="7" t="s">
        <v>5075</v>
      </c>
      <c r="M3794" s="7">
        <v>5</v>
      </c>
      <c r="N3794" s="7">
        <f>INDEX('Delivery Distances'!$B$6:$K$20,MATCH('Sales Summary_working sheet'!L3794,'Delivery Distances'!$A$6:$A$20,0),MATCH('Sales Summary_working sheet'!M3794,'Delivery Distances'!$B$5:$K$5,0))</f>
        <v>2</v>
      </c>
      <c r="O3794" s="7" cm="1">
        <f t="array" ref="O3794">_xlfn.XLOOKUP(L3794,'Delivery Distances'!$A$6:$A$20,_xlfn.XLOOKUP('Sales Summary_working sheet'!M3794,'Delivery Distances'!$B$5:$K$5,'Delivery Distances'!$B$6:$K$20))</f>
        <v>2</v>
      </c>
      <c r="P3794" s="7">
        <f t="shared" si="241"/>
        <v>6</v>
      </c>
    </row>
    <row r="3795" spans="1:16" ht="15.75" customHeight="1" x14ac:dyDescent="0.15">
      <c r="A3795" s="13">
        <v>44004</v>
      </c>
      <c r="B3795" s="19" t="s">
        <v>5354</v>
      </c>
      <c r="C3795" s="7" t="s">
        <v>4996</v>
      </c>
      <c r="D3795" s="14">
        <v>3</v>
      </c>
      <c r="E3795" s="14" t="str">
        <f>_xlfn.XLOOKUP(D3795,'Meal Info'!$A$4:$A$19,'Meal Info'!$B$4:$B$19)</f>
        <v>Fruits</v>
      </c>
      <c r="F3795" s="14" t="str">
        <f>_xlfn.XLOOKUP(D3795,'Meal Info'!$A$4:$A$19,'Meal Info'!$C$4:$C$19)</f>
        <v>Pete</v>
      </c>
      <c r="G3795" s="7">
        <v>82.03</v>
      </c>
      <c r="H3795" s="7">
        <f t="shared" si="238"/>
        <v>8.2030000000000012</v>
      </c>
      <c r="I3795" s="7">
        <f t="shared" si="239"/>
        <v>90.233000000000004</v>
      </c>
      <c r="J3795" s="7">
        <v>0.17</v>
      </c>
      <c r="K3795" s="7">
        <f t="shared" si="240"/>
        <v>13.945100000000002</v>
      </c>
      <c r="L3795" s="7" t="s">
        <v>5076</v>
      </c>
      <c r="M3795" s="7">
        <v>7</v>
      </c>
      <c r="N3795" s="7">
        <f>INDEX('Delivery Distances'!$B$6:$K$20,MATCH('Sales Summary_working sheet'!L3795,'Delivery Distances'!$A$6:$A$20,0),MATCH('Sales Summary_working sheet'!M3795,'Delivery Distances'!$B$5:$K$5,0))</f>
        <v>15</v>
      </c>
      <c r="O3795" s="7" cm="1">
        <f t="array" ref="O3795">_xlfn.XLOOKUP(L3795,'Delivery Distances'!$A$6:$A$20,_xlfn.XLOOKUP('Sales Summary_working sheet'!M3795,'Delivery Distances'!$B$5:$K$5,'Delivery Distances'!$B$6:$K$20))</f>
        <v>15</v>
      </c>
      <c r="P3795" s="7">
        <f t="shared" si="241"/>
        <v>14.5</v>
      </c>
    </row>
    <row r="3796" spans="1:16" ht="15.75" customHeight="1" x14ac:dyDescent="0.15">
      <c r="A3796" s="13">
        <v>44004</v>
      </c>
      <c r="B3796" s="19" t="s">
        <v>5354</v>
      </c>
      <c r="C3796" s="7" t="s">
        <v>383</v>
      </c>
      <c r="D3796" s="14">
        <v>1</v>
      </c>
      <c r="E3796" s="14" t="str">
        <f>_xlfn.XLOOKUP(D3796,'Meal Info'!$A$4:$A$19,'Meal Info'!$B$4:$B$19)</f>
        <v>Salad</v>
      </c>
      <c r="F3796" s="14" t="str">
        <f>_xlfn.XLOOKUP(D3796,'Meal Info'!$A$4:$A$19,'Meal Info'!$C$4:$C$19)</f>
        <v>Pete</v>
      </c>
      <c r="G3796" s="7">
        <v>87.65</v>
      </c>
      <c r="H3796" s="7">
        <f t="shared" si="238"/>
        <v>8.7650000000000006</v>
      </c>
      <c r="I3796" s="7">
        <f t="shared" si="239"/>
        <v>96.415000000000006</v>
      </c>
      <c r="J3796" s="7">
        <v>0.15</v>
      </c>
      <c r="K3796" s="7">
        <f t="shared" si="240"/>
        <v>13.147500000000001</v>
      </c>
      <c r="L3796" s="7" t="s">
        <v>29</v>
      </c>
      <c r="M3796" s="7">
        <v>7</v>
      </c>
      <c r="N3796" s="7">
        <f>INDEX('Delivery Distances'!$B$6:$K$20,MATCH('Sales Summary_working sheet'!L3796,'Delivery Distances'!$A$6:$A$20,0),MATCH('Sales Summary_working sheet'!M3796,'Delivery Distances'!$B$5:$K$5,0))</f>
        <v>5</v>
      </c>
      <c r="O3796" s="7" cm="1">
        <f t="array" ref="O3796">_xlfn.XLOOKUP(L3796,'Delivery Distances'!$A$6:$A$20,_xlfn.XLOOKUP('Sales Summary_working sheet'!M3796,'Delivery Distances'!$B$5:$K$5,'Delivery Distances'!$B$6:$K$20))</f>
        <v>5</v>
      </c>
      <c r="P3796" s="7">
        <f t="shared" si="241"/>
        <v>9</v>
      </c>
    </row>
    <row r="3797" spans="1:16" ht="15.75" customHeight="1" x14ac:dyDescent="0.15">
      <c r="A3797" s="13">
        <v>44004</v>
      </c>
      <c r="B3797" s="19" t="s">
        <v>5354</v>
      </c>
      <c r="C3797" s="7" t="s">
        <v>2058</v>
      </c>
      <c r="D3797" s="14">
        <v>13</v>
      </c>
      <c r="E3797" s="14" t="str">
        <f>_xlfn.XLOOKUP(D3797,'Meal Info'!$A$4:$A$19,'Meal Info'!$B$4:$B$19)</f>
        <v>Breakfast</v>
      </c>
      <c r="F3797" s="14" t="str">
        <f>_xlfn.XLOOKUP(D3797,'Meal Info'!$A$4:$A$19,'Meal Info'!$C$4:$C$19)</f>
        <v>Pete</v>
      </c>
      <c r="G3797" s="7">
        <v>40.270000000000003</v>
      </c>
      <c r="H3797" s="7">
        <f t="shared" si="238"/>
        <v>4.0270000000000001</v>
      </c>
      <c r="I3797" s="7">
        <f t="shared" si="239"/>
        <v>44.297000000000004</v>
      </c>
      <c r="J3797" s="7">
        <v>0.32</v>
      </c>
      <c r="K3797" s="7">
        <f t="shared" si="240"/>
        <v>12.886400000000002</v>
      </c>
      <c r="L3797" s="7" t="s">
        <v>28</v>
      </c>
      <c r="M3797" s="7">
        <v>1</v>
      </c>
      <c r="N3797" s="7">
        <f>INDEX('Delivery Distances'!$B$6:$K$20,MATCH('Sales Summary_working sheet'!L3797,'Delivery Distances'!$A$6:$A$20,0),MATCH('Sales Summary_working sheet'!M3797,'Delivery Distances'!$B$5:$K$5,0))</f>
        <v>18</v>
      </c>
      <c r="O3797" s="7" cm="1">
        <f t="array" ref="O3797">_xlfn.XLOOKUP(L3797,'Delivery Distances'!$A$6:$A$20,_xlfn.XLOOKUP('Sales Summary_working sheet'!M3797,'Delivery Distances'!$B$5:$K$5,'Delivery Distances'!$B$6:$K$20))</f>
        <v>18</v>
      </c>
      <c r="P3797" s="7">
        <f t="shared" si="241"/>
        <v>16</v>
      </c>
    </row>
    <row r="3798" spans="1:16" ht="15.75" customHeight="1" x14ac:dyDescent="0.15">
      <c r="A3798" s="13">
        <v>44004</v>
      </c>
      <c r="B3798" s="19" t="s">
        <v>5354</v>
      </c>
      <c r="C3798" s="7" t="s">
        <v>3819</v>
      </c>
      <c r="D3798" s="14">
        <v>3</v>
      </c>
      <c r="E3798" s="14" t="str">
        <f>_xlfn.XLOOKUP(D3798,'Meal Info'!$A$4:$A$19,'Meal Info'!$B$4:$B$19)</f>
        <v>Fruits</v>
      </c>
      <c r="F3798" s="14" t="str">
        <f>_xlfn.XLOOKUP(D3798,'Meal Info'!$A$4:$A$19,'Meal Info'!$C$4:$C$19)</f>
        <v>Pete</v>
      </c>
      <c r="G3798" s="7">
        <v>21.89</v>
      </c>
      <c r="H3798" s="7">
        <f t="shared" si="238"/>
        <v>2.1890000000000001</v>
      </c>
      <c r="I3798" s="7">
        <f t="shared" si="239"/>
        <v>24.079000000000001</v>
      </c>
      <c r="J3798" s="7">
        <v>0.21</v>
      </c>
      <c r="K3798" s="7">
        <f t="shared" si="240"/>
        <v>4.5968999999999998</v>
      </c>
      <c r="L3798" s="7" t="s">
        <v>5077</v>
      </c>
      <c r="M3798" s="7">
        <v>3</v>
      </c>
      <c r="N3798" s="7">
        <f>INDEX('Delivery Distances'!$B$6:$K$20,MATCH('Sales Summary_working sheet'!L3798,'Delivery Distances'!$A$6:$A$20,0),MATCH('Sales Summary_working sheet'!M3798,'Delivery Distances'!$B$5:$K$5,0))</f>
        <v>2</v>
      </c>
      <c r="O3798" s="7" cm="1">
        <f t="array" ref="O3798">_xlfn.XLOOKUP(L3798,'Delivery Distances'!$A$6:$A$20,_xlfn.XLOOKUP('Sales Summary_working sheet'!M3798,'Delivery Distances'!$B$5:$K$5,'Delivery Distances'!$B$6:$K$20))</f>
        <v>2</v>
      </c>
      <c r="P3798" s="7">
        <f t="shared" si="241"/>
        <v>6</v>
      </c>
    </row>
    <row r="3799" spans="1:16" ht="15.75" customHeight="1" x14ac:dyDescent="0.15">
      <c r="A3799" s="13">
        <v>44004</v>
      </c>
      <c r="B3799" s="19" t="s">
        <v>5354</v>
      </c>
      <c r="C3799" s="7" t="s">
        <v>3673</v>
      </c>
      <c r="D3799" s="14">
        <v>13</v>
      </c>
      <c r="E3799" s="14" t="str">
        <f>_xlfn.XLOOKUP(D3799,'Meal Info'!$A$4:$A$19,'Meal Info'!$B$4:$B$19)</f>
        <v>Breakfast</v>
      </c>
      <c r="F3799" s="14" t="str">
        <f>_xlfn.XLOOKUP(D3799,'Meal Info'!$A$4:$A$19,'Meal Info'!$C$4:$C$19)</f>
        <v>Pete</v>
      </c>
      <c r="G3799" s="7">
        <v>2.62</v>
      </c>
      <c r="H3799" s="7">
        <f t="shared" si="238"/>
        <v>0.26200000000000001</v>
      </c>
      <c r="I3799" s="7">
        <f t="shared" si="239"/>
        <v>2.8820000000000001</v>
      </c>
      <c r="J3799" s="7">
        <v>0.13</v>
      </c>
      <c r="K3799" s="7">
        <f t="shared" si="240"/>
        <v>0.34060000000000001</v>
      </c>
      <c r="L3799" s="7" t="s">
        <v>5076</v>
      </c>
      <c r="M3799" s="7">
        <v>2</v>
      </c>
      <c r="N3799" s="7">
        <f>INDEX('Delivery Distances'!$B$6:$K$20,MATCH('Sales Summary_working sheet'!L3799,'Delivery Distances'!$A$6:$A$20,0),MATCH('Sales Summary_working sheet'!M3799,'Delivery Distances'!$B$5:$K$5,0))</f>
        <v>11</v>
      </c>
      <c r="O3799" s="7" cm="1">
        <f t="array" ref="O3799">_xlfn.XLOOKUP(L3799,'Delivery Distances'!$A$6:$A$20,_xlfn.XLOOKUP('Sales Summary_working sheet'!M3799,'Delivery Distances'!$B$5:$K$5,'Delivery Distances'!$B$6:$K$20))</f>
        <v>11</v>
      </c>
      <c r="P3799" s="7">
        <f t="shared" si="241"/>
        <v>12.5</v>
      </c>
    </row>
    <row r="3800" spans="1:16" ht="15.75" customHeight="1" x14ac:dyDescent="0.15">
      <c r="A3800" s="13">
        <v>44004</v>
      </c>
      <c r="B3800" s="19" t="s">
        <v>5354</v>
      </c>
      <c r="C3800" s="7" t="s">
        <v>52</v>
      </c>
      <c r="D3800" s="14">
        <v>3</v>
      </c>
      <c r="E3800" s="14" t="str">
        <f>_xlfn.XLOOKUP(D3800,'Meal Info'!$A$4:$A$19,'Meal Info'!$B$4:$B$19)</f>
        <v>Fruits</v>
      </c>
      <c r="F3800" s="14" t="str">
        <f>_xlfn.XLOOKUP(D3800,'Meal Info'!$A$4:$A$19,'Meal Info'!$C$4:$C$19)</f>
        <v>Pete</v>
      </c>
      <c r="G3800" s="7">
        <v>92.47</v>
      </c>
      <c r="H3800" s="7">
        <f t="shared" si="238"/>
        <v>9.2469999999999999</v>
      </c>
      <c r="I3800" s="7">
        <f t="shared" si="239"/>
        <v>101.717</v>
      </c>
      <c r="J3800" s="7">
        <v>0.36</v>
      </c>
      <c r="K3800" s="7">
        <f t="shared" si="240"/>
        <v>33.289200000000001</v>
      </c>
      <c r="L3800" s="7" t="s">
        <v>5076</v>
      </c>
      <c r="M3800" s="7">
        <v>6</v>
      </c>
      <c r="N3800" s="7">
        <f>INDEX('Delivery Distances'!$B$6:$K$20,MATCH('Sales Summary_working sheet'!L3800,'Delivery Distances'!$A$6:$A$20,0),MATCH('Sales Summary_working sheet'!M3800,'Delivery Distances'!$B$5:$K$5,0))</f>
        <v>9</v>
      </c>
      <c r="O3800" s="7" cm="1">
        <f t="array" ref="O3800">_xlfn.XLOOKUP(L3800,'Delivery Distances'!$A$6:$A$20,_xlfn.XLOOKUP('Sales Summary_working sheet'!M3800,'Delivery Distances'!$B$5:$K$5,'Delivery Distances'!$B$6:$K$20))</f>
        <v>9</v>
      </c>
      <c r="P3800" s="7">
        <f t="shared" si="241"/>
        <v>11.5</v>
      </c>
    </row>
    <row r="3801" spans="1:16" ht="15.75" customHeight="1" x14ac:dyDescent="0.15">
      <c r="A3801" s="13">
        <v>44004</v>
      </c>
      <c r="B3801" s="19" t="s">
        <v>5354</v>
      </c>
      <c r="C3801" s="7" t="s">
        <v>2883</v>
      </c>
      <c r="D3801" s="14">
        <v>3</v>
      </c>
      <c r="E3801" s="14" t="str">
        <f>_xlfn.XLOOKUP(D3801,'Meal Info'!$A$4:$A$19,'Meal Info'!$B$4:$B$19)</f>
        <v>Fruits</v>
      </c>
      <c r="F3801" s="14" t="str">
        <f>_xlfn.XLOOKUP(D3801,'Meal Info'!$A$4:$A$19,'Meal Info'!$C$4:$C$19)</f>
        <v>Pete</v>
      </c>
      <c r="G3801" s="7">
        <v>73.510000000000005</v>
      </c>
      <c r="H3801" s="7">
        <f t="shared" si="238"/>
        <v>7.3510000000000009</v>
      </c>
      <c r="I3801" s="7">
        <f t="shared" si="239"/>
        <v>80.861000000000004</v>
      </c>
      <c r="J3801" s="7">
        <v>0.01</v>
      </c>
      <c r="K3801" s="7">
        <f t="shared" si="240"/>
        <v>0.73510000000000009</v>
      </c>
      <c r="L3801" s="7" t="s">
        <v>5079</v>
      </c>
      <c r="M3801" s="7">
        <v>5</v>
      </c>
      <c r="N3801" s="7">
        <f>INDEX('Delivery Distances'!$B$6:$K$20,MATCH('Sales Summary_working sheet'!L3801,'Delivery Distances'!$A$6:$A$20,0),MATCH('Sales Summary_working sheet'!M3801,'Delivery Distances'!$B$5:$K$5,0))</f>
        <v>2</v>
      </c>
      <c r="O3801" s="7" cm="1">
        <f t="array" ref="O3801">_xlfn.XLOOKUP(L3801,'Delivery Distances'!$A$6:$A$20,_xlfn.XLOOKUP('Sales Summary_working sheet'!M3801,'Delivery Distances'!$B$5:$K$5,'Delivery Distances'!$B$6:$K$20))</f>
        <v>2</v>
      </c>
      <c r="P3801" s="7">
        <f t="shared" si="241"/>
        <v>6</v>
      </c>
    </row>
    <row r="3802" spans="1:16" ht="15.75" customHeight="1" x14ac:dyDescent="0.15">
      <c r="A3802" s="13">
        <v>44004</v>
      </c>
      <c r="B3802" s="19" t="s">
        <v>5354</v>
      </c>
      <c r="C3802" s="7" t="s">
        <v>164</v>
      </c>
      <c r="D3802" s="14">
        <v>13</v>
      </c>
      <c r="E3802" s="14" t="str">
        <f>_xlfn.XLOOKUP(D3802,'Meal Info'!$A$4:$A$19,'Meal Info'!$B$4:$B$19)</f>
        <v>Breakfast</v>
      </c>
      <c r="F3802" s="14" t="str">
        <f>_xlfn.XLOOKUP(D3802,'Meal Info'!$A$4:$A$19,'Meal Info'!$C$4:$C$19)</f>
        <v>Pete</v>
      </c>
      <c r="G3802" s="7">
        <v>35.76</v>
      </c>
      <c r="H3802" s="7">
        <f t="shared" si="238"/>
        <v>3.5760000000000001</v>
      </c>
      <c r="I3802" s="7">
        <f t="shared" si="239"/>
        <v>39.335999999999999</v>
      </c>
      <c r="J3802" s="7">
        <v>0.25</v>
      </c>
      <c r="K3802" s="7">
        <f t="shared" si="240"/>
        <v>8.94</v>
      </c>
      <c r="L3802" s="7" t="s">
        <v>5075</v>
      </c>
      <c r="M3802" s="7">
        <v>2</v>
      </c>
      <c r="N3802" s="7">
        <f>INDEX('Delivery Distances'!$B$6:$K$20,MATCH('Sales Summary_working sheet'!L3802,'Delivery Distances'!$A$6:$A$20,0),MATCH('Sales Summary_working sheet'!M3802,'Delivery Distances'!$B$5:$K$5,0))</f>
        <v>15</v>
      </c>
      <c r="O3802" s="7" cm="1">
        <f t="array" ref="O3802">_xlfn.XLOOKUP(L3802,'Delivery Distances'!$A$6:$A$20,_xlfn.XLOOKUP('Sales Summary_working sheet'!M3802,'Delivery Distances'!$B$5:$K$5,'Delivery Distances'!$B$6:$K$20))</f>
        <v>15</v>
      </c>
      <c r="P3802" s="7">
        <f t="shared" si="241"/>
        <v>14.5</v>
      </c>
    </row>
    <row r="3803" spans="1:16" ht="15.75" customHeight="1" x14ac:dyDescent="0.15">
      <c r="A3803" s="13">
        <v>44004</v>
      </c>
      <c r="B3803" s="19" t="s">
        <v>5354</v>
      </c>
      <c r="C3803" s="7" t="s">
        <v>1134</v>
      </c>
      <c r="D3803" s="14">
        <v>14</v>
      </c>
      <c r="E3803" s="14" t="str">
        <f>_xlfn.XLOOKUP(D3803,'Meal Info'!$A$4:$A$19,'Meal Info'!$B$4:$B$19)</f>
        <v>Red meat</v>
      </c>
      <c r="F3803" s="14" t="str">
        <f>_xlfn.XLOOKUP(D3803,'Meal Info'!$A$4:$A$19,'Meal Info'!$C$4:$C$19)</f>
        <v>Pete</v>
      </c>
      <c r="G3803" s="7">
        <v>78.33</v>
      </c>
      <c r="H3803" s="7">
        <f t="shared" si="238"/>
        <v>7.8330000000000002</v>
      </c>
      <c r="I3803" s="7">
        <f t="shared" si="239"/>
        <v>86.162999999999997</v>
      </c>
      <c r="J3803" s="7">
        <v>0.37</v>
      </c>
      <c r="K3803" s="7">
        <f t="shared" si="240"/>
        <v>28.982099999999999</v>
      </c>
      <c r="L3803" s="7" t="s">
        <v>5082</v>
      </c>
      <c r="M3803" s="7">
        <v>10</v>
      </c>
      <c r="N3803" s="7">
        <f>INDEX('Delivery Distances'!$B$6:$K$20,MATCH('Sales Summary_working sheet'!L3803,'Delivery Distances'!$A$6:$A$20,0),MATCH('Sales Summary_working sheet'!M3803,'Delivery Distances'!$B$5:$K$5,0))</f>
        <v>2</v>
      </c>
      <c r="O3803" s="7" cm="1">
        <f t="array" ref="O3803">_xlfn.XLOOKUP(L3803,'Delivery Distances'!$A$6:$A$20,_xlfn.XLOOKUP('Sales Summary_working sheet'!M3803,'Delivery Distances'!$B$5:$K$5,'Delivery Distances'!$B$6:$K$20))</f>
        <v>2</v>
      </c>
      <c r="P3803" s="7">
        <f t="shared" si="241"/>
        <v>6</v>
      </c>
    </row>
    <row r="3804" spans="1:16" ht="15.75" customHeight="1" x14ac:dyDescent="0.15">
      <c r="A3804" s="13">
        <v>44004</v>
      </c>
      <c r="B3804" s="19" t="s">
        <v>5354</v>
      </c>
      <c r="C3804" s="7" t="s">
        <v>1867</v>
      </c>
      <c r="D3804" s="14">
        <v>3</v>
      </c>
      <c r="E3804" s="14" t="str">
        <f>_xlfn.XLOOKUP(D3804,'Meal Info'!$A$4:$A$19,'Meal Info'!$B$4:$B$19)</f>
        <v>Fruits</v>
      </c>
      <c r="F3804" s="14" t="str">
        <f>_xlfn.XLOOKUP(D3804,'Meal Info'!$A$4:$A$19,'Meal Info'!$C$4:$C$19)</f>
        <v>Pete</v>
      </c>
      <c r="G3804" s="7">
        <v>65.7</v>
      </c>
      <c r="H3804" s="7">
        <f t="shared" ref="H3804:H3867" si="242">G3804*10%</f>
        <v>6.57</v>
      </c>
      <c r="I3804" s="7">
        <f t="shared" ref="I3804:I3867" si="243">G3804+H3804</f>
        <v>72.27000000000001</v>
      </c>
      <c r="J3804" s="7">
        <v>0.33</v>
      </c>
      <c r="K3804" s="7">
        <f t="shared" si="240"/>
        <v>21.681000000000001</v>
      </c>
      <c r="L3804" s="7" t="s">
        <v>5077</v>
      </c>
      <c r="M3804" s="7">
        <v>9</v>
      </c>
      <c r="N3804" s="7">
        <f>INDEX('Delivery Distances'!$B$6:$K$20,MATCH('Sales Summary_working sheet'!L3804,'Delivery Distances'!$A$6:$A$20,0),MATCH('Sales Summary_working sheet'!M3804,'Delivery Distances'!$B$5:$K$5,0))</f>
        <v>4</v>
      </c>
      <c r="O3804" s="7" cm="1">
        <f t="array" ref="O3804">_xlfn.XLOOKUP(L3804,'Delivery Distances'!$A$6:$A$20,_xlfn.XLOOKUP('Sales Summary_working sheet'!M3804,'Delivery Distances'!$B$5:$K$5,'Delivery Distances'!$B$6:$K$20))</f>
        <v>4</v>
      </c>
      <c r="P3804" s="7">
        <f t="shared" si="241"/>
        <v>8</v>
      </c>
    </row>
    <row r="3805" spans="1:16" ht="15.75" customHeight="1" x14ac:dyDescent="0.15">
      <c r="A3805" s="13">
        <v>44004</v>
      </c>
      <c r="B3805" s="19" t="s">
        <v>5354</v>
      </c>
      <c r="C3805" s="7" t="s">
        <v>4747</v>
      </c>
      <c r="D3805" s="14">
        <v>3</v>
      </c>
      <c r="E3805" s="14" t="str">
        <f>_xlfn.XLOOKUP(D3805,'Meal Info'!$A$4:$A$19,'Meal Info'!$B$4:$B$19)</f>
        <v>Fruits</v>
      </c>
      <c r="F3805" s="14" t="str">
        <f>_xlfn.XLOOKUP(D3805,'Meal Info'!$A$4:$A$19,'Meal Info'!$C$4:$C$19)</f>
        <v>Pete</v>
      </c>
      <c r="G3805" s="7">
        <v>75.78</v>
      </c>
      <c r="H3805" s="7">
        <f t="shared" si="242"/>
        <v>7.5780000000000003</v>
      </c>
      <c r="I3805" s="7">
        <f t="shared" si="243"/>
        <v>83.358000000000004</v>
      </c>
      <c r="J3805" s="7">
        <v>0.11</v>
      </c>
      <c r="K3805" s="7">
        <f t="shared" si="240"/>
        <v>8.3358000000000008</v>
      </c>
      <c r="L3805" s="7" t="s">
        <v>5082</v>
      </c>
      <c r="M3805" s="7">
        <v>6</v>
      </c>
      <c r="N3805" s="7">
        <f>INDEX('Delivery Distances'!$B$6:$K$20,MATCH('Sales Summary_working sheet'!L3805,'Delivery Distances'!$A$6:$A$20,0),MATCH('Sales Summary_working sheet'!M3805,'Delivery Distances'!$B$5:$K$5,0))</f>
        <v>1</v>
      </c>
      <c r="O3805" s="7" cm="1">
        <f t="array" ref="O3805">_xlfn.XLOOKUP(L3805,'Delivery Distances'!$A$6:$A$20,_xlfn.XLOOKUP('Sales Summary_working sheet'!M3805,'Delivery Distances'!$B$5:$K$5,'Delivery Distances'!$B$6:$K$20))</f>
        <v>1</v>
      </c>
      <c r="P3805" s="7">
        <f t="shared" si="241"/>
        <v>3</v>
      </c>
    </row>
    <row r="3806" spans="1:16" ht="15.75" customHeight="1" x14ac:dyDescent="0.15">
      <c r="A3806" s="13">
        <v>44004</v>
      </c>
      <c r="B3806" s="19" t="s">
        <v>5354</v>
      </c>
      <c r="C3806" s="7" t="s">
        <v>4051</v>
      </c>
      <c r="D3806" s="14">
        <v>13</v>
      </c>
      <c r="E3806" s="14" t="str">
        <f>_xlfn.XLOOKUP(D3806,'Meal Info'!$A$4:$A$19,'Meal Info'!$B$4:$B$19)</f>
        <v>Breakfast</v>
      </c>
      <c r="F3806" s="14" t="str">
        <f>_xlfn.XLOOKUP(D3806,'Meal Info'!$A$4:$A$19,'Meal Info'!$C$4:$C$19)</f>
        <v>Pete</v>
      </c>
      <c r="G3806" s="7">
        <v>65.349999999999994</v>
      </c>
      <c r="H3806" s="7">
        <f t="shared" si="242"/>
        <v>6.5350000000000001</v>
      </c>
      <c r="I3806" s="7">
        <f t="shared" si="243"/>
        <v>71.884999999999991</v>
      </c>
      <c r="J3806" s="7">
        <v>0.28000000000000003</v>
      </c>
      <c r="K3806" s="7">
        <f t="shared" si="240"/>
        <v>18.298000000000002</v>
      </c>
      <c r="L3806" s="7" t="s">
        <v>27</v>
      </c>
      <c r="M3806" s="7">
        <v>4</v>
      </c>
      <c r="N3806" s="7">
        <f>INDEX('Delivery Distances'!$B$6:$K$20,MATCH('Sales Summary_working sheet'!L3806,'Delivery Distances'!$A$6:$A$20,0),MATCH('Sales Summary_working sheet'!M3806,'Delivery Distances'!$B$5:$K$5,0))</f>
        <v>5</v>
      </c>
      <c r="O3806" s="7" cm="1">
        <f t="array" ref="O3806">_xlfn.XLOOKUP(L3806,'Delivery Distances'!$A$6:$A$20,_xlfn.XLOOKUP('Sales Summary_working sheet'!M3806,'Delivery Distances'!$B$5:$K$5,'Delivery Distances'!$B$6:$K$20))</f>
        <v>5</v>
      </c>
      <c r="P3806" s="7">
        <f t="shared" si="241"/>
        <v>9</v>
      </c>
    </row>
    <row r="3807" spans="1:16" ht="15.75" customHeight="1" x14ac:dyDescent="0.15">
      <c r="A3807" s="13">
        <v>44004</v>
      </c>
      <c r="B3807" s="19" t="s">
        <v>5354</v>
      </c>
      <c r="C3807" s="7" t="s">
        <v>3905</v>
      </c>
      <c r="D3807" s="14">
        <v>13</v>
      </c>
      <c r="E3807" s="14" t="str">
        <f>_xlfn.XLOOKUP(D3807,'Meal Info'!$A$4:$A$19,'Meal Info'!$B$4:$B$19)</f>
        <v>Breakfast</v>
      </c>
      <c r="F3807" s="14" t="str">
        <f>_xlfn.XLOOKUP(D3807,'Meal Info'!$A$4:$A$19,'Meal Info'!$C$4:$C$19)</f>
        <v>Pete</v>
      </c>
      <c r="G3807" s="7">
        <v>66.540000000000006</v>
      </c>
      <c r="H3807" s="7">
        <f t="shared" si="242"/>
        <v>6.6540000000000008</v>
      </c>
      <c r="I3807" s="7">
        <f t="shared" si="243"/>
        <v>73.194000000000003</v>
      </c>
      <c r="J3807" s="7">
        <v>0.35</v>
      </c>
      <c r="K3807" s="7">
        <f t="shared" si="240"/>
        <v>23.289000000000001</v>
      </c>
      <c r="L3807" s="7" t="s">
        <v>5083</v>
      </c>
      <c r="M3807" s="7">
        <v>6</v>
      </c>
      <c r="N3807" s="7">
        <f>INDEX('Delivery Distances'!$B$6:$K$20,MATCH('Sales Summary_working sheet'!L3807,'Delivery Distances'!$A$6:$A$20,0),MATCH('Sales Summary_working sheet'!M3807,'Delivery Distances'!$B$5:$K$5,0))</f>
        <v>2</v>
      </c>
      <c r="O3807" s="7" cm="1">
        <f t="array" ref="O3807">_xlfn.XLOOKUP(L3807,'Delivery Distances'!$A$6:$A$20,_xlfn.XLOOKUP('Sales Summary_working sheet'!M3807,'Delivery Distances'!$B$5:$K$5,'Delivery Distances'!$B$6:$K$20))</f>
        <v>2</v>
      </c>
      <c r="P3807" s="7">
        <f t="shared" si="241"/>
        <v>6</v>
      </c>
    </row>
    <row r="3808" spans="1:16" ht="15.75" customHeight="1" x14ac:dyDescent="0.15">
      <c r="A3808" s="13">
        <v>44004</v>
      </c>
      <c r="B3808" s="19" t="s">
        <v>5354</v>
      </c>
      <c r="C3808" s="7" t="s">
        <v>1291</v>
      </c>
      <c r="D3808" s="14">
        <v>3</v>
      </c>
      <c r="E3808" s="14" t="str">
        <f>_xlfn.XLOOKUP(D3808,'Meal Info'!$A$4:$A$19,'Meal Info'!$B$4:$B$19)</f>
        <v>Fruits</v>
      </c>
      <c r="F3808" s="14" t="str">
        <f>_xlfn.XLOOKUP(D3808,'Meal Info'!$A$4:$A$19,'Meal Info'!$C$4:$C$19)</f>
        <v>Pete</v>
      </c>
      <c r="G3808" s="7">
        <v>18.190000000000001</v>
      </c>
      <c r="H3808" s="7">
        <f t="shared" si="242"/>
        <v>1.8190000000000002</v>
      </c>
      <c r="I3808" s="7">
        <f t="shared" si="243"/>
        <v>20.009</v>
      </c>
      <c r="J3808" s="7">
        <v>0.27</v>
      </c>
      <c r="K3808" s="7">
        <f t="shared" si="240"/>
        <v>4.9113000000000007</v>
      </c>
      <c r="L3808" s="7" t="s">
        <v>5079</v>
      </c>
      <c r="M3808" s="7">
        <v>4</v>
      </c>
      <c r="N3808" s="7">
        <f>INDEX('Delivery Distances'!$B$6:$K$20,MATCH('Sales Summary_working sheet'!L3808,'Delivery Distances'!$A$6:$A$20,0),MATCH('Sales Summary_working sheet'!M3808,'Delivery Distances'!$B$5:$K$5,0))</f>
        <v>4</v>
      </c>
      <c r="O3808" s="7" cm="1">
        <f t="array" ref="O3808">_xlfn.XLOOKUP(L3808,'Delivery Distances'!$A$6:$A$20,_xlfn.XLOOKUP('Sales Summary_working sheet'!M3808,'Delivery Distances'!$B$5:$K$5,'Delivery Distances'!$B$6:$K$20))</f>
        <v>4</v>
      </c>
      <c r="P3808" s="7">
        <f t="shared" si="241"/>
        <v>8</v>
      </c>
    </row>
    <row r="3809" spans="1:16" ht="15.75" customHeight="1" x14ac:dyDescent="0.15">
      <c r="A3809" s="13">
        <v>44004</v>
      </c>
      <c r="B3809" s="19" t="s">
        <v>5354</v>
      </c>
      <c r="C3809" s="7" t="s">
        <v>2365</v>
      </c>
      <c r="D3809" s="14">
        <v>1</v>
      </c>
      <c r="E3809" s="14" t="str">
        <f>_xlfn.XLOOKUP(D3809,'Meal Info'!$A$4:$A$19,'Meal Info'!$B$4:$B$19)</f>
        <v>Salad</v>
      </c>
      <c r="F3809" s="14" t="str">
        <f>_xlfn.XLOOKUP(D3809,'Meal Info'!$A$4:$A$19,'Meal Info'!$C$4:$C$19)</f>
        <v>Pete</v>
      </c>
      <c r="G3809" s="7">
        <v>79.510000000000005</v>
      </c>
      <c r="H3809" s="7">
        <f t="shared" si="242"/>
        <v>7.9510000000000005</v>
      </c>
      <c r="I3809" s="7">
        <f t="shared" si="243"/>
        <v>87.461000000000013</v>
      </c>
      <c r="J3809" s="7">
        <v>0.04</v>
      </c>
      <c r="K3809" s="7">
        <f t="shared" si="240"/>
        <v>3.1804000000000001</v>
      </c>
      <c r="L3809" s="7" t="s">
        <v>28</v>
      </c>
      <c r="M3809" s="7">
        <v>1</v>
      </c>
      <c r="N3809" s="7">
        <f>INDEX('Delivery Distances'!$B$6:$K$20,MATCH('Sales Summary_working sheet'!L3809,'Delivery Distances'!$A$6:$A$20,0),MATCH('Sales Summary_working sheet'!M3809,'Delivery Distances'!$B$5:$K$5,0))</f>
        <v>18</v>
      </c>
      <c r="O3809" s="7" cm="1">
        <f t="array" ref="O3809">_xlfn.XLOOKUP(L3809,'Delivery Distances'!$A$6:$A$20,_xlfn.XLOOKUP('Sales Summary_working sheet'!M3809,'Delivery Distances'!$B$5:$K$5,'Delivery Distances'!$B$6:$K$20))</f>
        <v>18</v>
      </c>
      <c r="P3809" s="7">
        <f t="shared" si="241"/>
        <v>16</v>
      </c>
    </row>
    <row r="3810" spans="1:16" ht="15.75" customHeight="1" x14ac:dyDescent="0.15">
      <c r="A3810" s="13">
        <v>44004</v>
      </c>
      <c r="B3810" s="19" t="s">
        <v>5354</v>
      </c>
      <c r="C3810" s="7" t="s">
        <v>3496</v>
      </c>
      <c r="D3810" s="14">
        <v>14</v>
      </c>
      <c r="E3810" s="14" t="str">
        <f>_xlfn.XLOOKUP(D3810,'Meal Info'!$A$4:$A$19,'Meal Info'!$B$4:$B$19)</f>
        <v>Red meat</v>
      </c>
      <c r="F3810" s="14" t="str">
        <f>_xlfn.XLOOKUP(D3810,'Meal Info'!$A$4:$A$19,'Meal Info'!$C$4:$C$19)</f>
        <v>Pete</v>
      </c>
      <c r="G3810" s="7">
        <v>67.040000000000006</v>
      </c>
      <c r="H3810" s="7">
        <f t="shared" si="242"/>
        <v>6.7040000000000006</v>
      </c>
      <c r="I3810" s="7">
        <f t="shared" si="243"/>
        <v>73.744</v>
      </c>
      <c r="J3810" s="7">
        <v>0.08</v>
      </c>
      <c r="K3810" s="7">
        <f t="shared" si="240"/>
        <v>5.3632000000000009</v>
      </c>
      <c r="L3810" s="7" t="s">
        <v>26</v>
      </c>
      <c r="M3810" s="7">
        <v>7</v>
      </c>
      <c r="N3810" s="7">
        <f>INDEX('Delivery Distances'!$B$6:$K$20,MATCH('Sales Summary_working sheet'!L3810,'Delivery Distances'!$A$6:$A$20,0),MATCH('Sales Summary_working sheet'!M3810,'Delivery Distances'!$B$5:$K$5,0))</f>
        <v>16</v>
      </c>
      <c r="O3810" s="7" cm="1">
        <f t="array" ref="O3810">_xlfn.XLOOKUP(L3810,'Delivery Distances'!$A$6:$A$20,_xlfn.XLOOKUP('Sales Summary_working sheet'!M3810,'Delivery Distances'!$B$5:$K$5,'Delivery Distances'!$B$6:$K$20))</f>
        <v>16</v>
      </c>
      <c r="P3810" s="7">
        <f t="shared" si="241"/>
        <v>15</v>
      </c>
    </row>
    <row r="3811" spans="1:16" ht="15.75" customHeight="1" x14ac:dyDescent="0.15">
      <c r="A3811" s="13">
        <v>44004</v>
      </c>
      <c r="B3811" s="19" t="s">
        <v>5354</v>
      </c>
      <c r="C3811" s="7" t="s">
        <v>3866</v>
      </c>
      <c r="D3811" s="14">
        <v>13</v>
      </c>
      <c r="E3811" s="14" t="str">
        <f>_xlfn.XLOOKUP(D3811,'Meal Info'!$A$4:$A$19,'Meal Info'!$B$4:$B$19)</f>
        <v>Breakfast</v>
      </c>
      <c r="F3811" s="14" t="str">
        <f>_xlfn.XLOOKUP(D3811,'Meal Info'!$A$4:$A$19,'Meal Info'!$C$4:$C$19)</f>
        <v>Pete</v>
      </c>
      <c r="G3811" s="7">
        <v>98.17</v>
      </c>
      <c r="H3811" s="7">
        <f t="shared" si="242"/>
        <v>9.8170000000000002</v>
      </c>
      <c r="I3811" s="7">
        <f t="shared" si="243"/>
        <v>107.98699999999999</v>
      </c>
      <c r="J3811" s="7">
        <v>0.24</v>
      </c>
      <c r="K3811" s="7">
        <f t="shared" si="240"/>
        <v>23.5608</v>
      </c>
      <c r="L3811" s="7" t="s">
        <v>5079</v>
      </c>
      <c r="M3811" s="7">
        <v>9</v>
      </c>
      <c r="N3811" s="7">
        <f>INDEX('Delivery Distances'!$B$6:$K$20,MATCH('Sales Summary_working sheet'!L3811,'Delivery Distances'!$A$6:$A$20,0),MATCH('Sales Summary_working sheet'!M3811,'Delivery Distances'!$B$5:$K$5,0))</f>
        <v>4</v>
      </c>
      <c r="O3811" s="7" cm="1">
        <f t="array" ref="O3811">_xlfn.XLOOKUP(L3811,'Delivery Distances'!$A$6:$A$20,_xlfn.XLOOKUP('Sales Summary_working sheet'!M3811,'Delivery Distances'!$B$5:$K$5,'Delivery Distances'!$B$6:$K$20))</f>
        <v>4</v>
      </c>
      <c r="P3811" s="7">
        <f t="shared" si="241"/>
        <v>8</v>
      </c>
    </row>
    <row r="3812" spans="1:16" ht="15.75" customHeight="1" x14ac:dyDescent="0.15">
      <c r="A3812" s="13">
        <v>44004</v>
      </c>
      <c r="B3812" s="19" t="s">
        <v>5354</v>
      </c>
      <c r="C3812" s="7" t="s">
        <v>3093</v>
      </c>
      <c r="D3812" s="14">
        <v>14</v>
      </c>
      <c r="E3812" s="14" t="str">
        <f>_xlfn.XLOOKUP(D3812,'Meal Info'!$A$4:$A$19,'Meal Info'!$B$4:$B$19)</f>
        <v>Red meat</v>
      </c>
      <c r="F3812" s="14" t="str">
        <f>_xlfn.XLOOKUP(D3812,'Meal Info'!$A$4:$A$19,'Meal Info'!$C$4:$C$19)</f>
        <v>Pete</v>
      </c>
      <c r="G3812" s="7">
        <v>0.32</v>
      </c>
      <c r="H3812" s="7">
        <f t="shared" si="242"/>
        <v>3.2000000000000001E-2</v>
      </c>
      <c r="I3812" s="7">
        <f t="shared" si="243"/>
        <v>0.35199999999999998</v>
      </c>
      <c r="J3812" s="7">
        <v>0.01</v>
      </c>
      <c r="K3812" s="7">
        <f t="shared" si="240"/>
        <v>3.2000000000000002E-3</v>
      </c>
      <c r="L3812" s="7" t="s">
        <v>5080</v>
      </c>
      <c r="M3812" s="7">
        <v>1</v>
      </c>
      <c r="N3812" s="7">
        <f>INDEX('Delivery Distances'!$B$6:$K$20,MATCH('Sales Summary_working sheet'!L3812,'Delivery Distances'!$A$6:$A$20,0),MATCH('Sales Summary_working sheet'!M3812,'Delivery Distances'!$B$5:$K$5,0))</f>
        <v>2</v>
      </c>
      <c r="O3812" s="7" cm="1">
        <f t="array" ref="O3812">_xlfn.XLOOKUP(L3812,'Delivery Distances'!$A$6:$A$20,_xlfn.XLOOKUP('Sales Summary_working sheet'!M3812,'Delivery Distances'!$B$5:$K$5,'Delivery Distances'!$B$6:$K$20))</f>
        <v>2</v>
      </c>
      <c r="P3812" s="7">
        <f t="shared" si="241"/>
        <v>6</v>
      </c>
    </row>
    <row r="3813" spans="1:16" ht="15.75" customHeight="1" x14ac:dyDescent="0.15">
      <c r="A3813" s="13">
        <v>44004</v>
      </c>
      <c r="B3813" s="19" t="s">
        <v>5354</v>
      </c>
      <c r="C3813" s="7" t="s">
        <v>632</v>
      </c>
      <c r="D3813" s="14">
        <v>13</v>
      </c>
      <c r="E3813" s="14" t="str">
        <f>_xlfn.XLOOKUP(D3813,'Meal Info'!$A$4:$A$19,'Meal Info'!$B$4:$B$19)</f>
        <v>Breakfast</v>
      </c>
      <c r="F3813" s="14" t="str">
        <f>_xlfn.XLOOKUP(D3813,'Meal Info'!$A$4:$A$19,'Meal Info'!$C$4:$C$19)</f>
        <v>Pete</v>
      </c>
      <c r="G3813" s="7">
        <v>38.01</v>
      </c>
      <c r="H3813" s="7">
        <f t="shared" si="242"/>
        <v>3.8010000000000002</v>
      </c>
      <c r="I3813" s="7">
        <f t="shared" si="243"/>
        <v>41.811</v>
      </c>
      <c r="J3813" s="7">
        <v>0.02</v>
      </c>
      <c r="K3813" s="7">
        <f t="shared" si="240"/>
        <v>0.76019999999999999</v>
      </c>
      <c r="L3813" s="7" t="s">
        <v>5076</v>
      </c>
      <c r="M3813" s="7">
        <v>4</v>
      </c>
      <c r="N3813" s="7">
        <f>INDEX('Delivery Distances'!$B$6:$K$20,MATCH('Sales Summary_working sheet'!L3813,'Delivery Distances'!$A$6:$A$20,0),MATCH('Sales Summary_working sheet'!M3813,'Delivery Distances'!$B$5:$K$5,0))</f>
        <v>11</v>
      </c>
      <c r="O3813" s="7" cm="1">
        <f t="array" ref="O3813">_xlfn.XLOOKUP(L3813,'Delivery Distances'!$A$6:$A$20,_xlfn.XLOOKUP('Sales Summary_working sheet'!M3813,'Delivery Distances'!$B$5:$K$5,'Delivery Distances'!$B$6:$K$20))</f>
        <v>11</v>
      </c>
      <c r="P3813" s="7">
        <f t="shared" si="241"/>
        <v>12.5</v>
      </c>
    </row>
    <row r="3814" spans="1:16" ht="15.75" customHeight="1" x14ac:dyDescent="0.15">
      <c r="A3814" s="13">
        <v>44004</v>
      </c>
      <c r="B3814" s="19" t="s">
        <v>5354</v>
      </c>
      <c r="C3814" s="7" t="s">
        <v>529</v>
      </c>
      <c r="D3814" s="14">
        <v>14</v>
      </c>
      <c r="E3814" s="14" t="str">
        <f>_xlfn.XLOOKUP(D3814,'Meal Info'!$A$4:$A$19,'Meal Info'!$B$4:$B$19)</f>
        <v>Red meat</v>
      </c>
      <c r="F3814" s="14" t="str">
        <f>_xlfn.XLOOKUP(D3814,'Meal Info'!$A$4:$A$19,'Meal Info'!$C$4:$C$19)</f>
        <v>Pete</v>
      </c>
      <c r="G3814" s="7">
        <v>91.32</v>
      </c>
      <c r="H3814" s="7">
        <f t="shared" si="242"/>
        <v>9.1319999999999997</v>
      </c>
      <c r="I3814" s="7">
        <f t="shared" si="243"/>
        <v>100.452</v>
      </c>
      <c r="J3814" s="7">
        <v>0.38</v>
      </c>
      <c r="K3814" s="7">
        <f t="shared" si="240"/>
        <v>34.701599999999999</v>
      </c>
      <c r="L3814" s="7" t="s">
        <v>5076</v>
      </c>
      <c r="M3814" s="7">
        <v>2</v>
      </c>
      <c r="N3814" s="7">
        <f>INDEX('Delivery Distances'!$B$6:$K$20,MATCH('Sales Summary_working sheet'!L3814,'Delivery Distances'!$A$6:$A$20,0),MATCH('Sales Summary_working sheet'!M3814,'Delivery Distances'!$B$5:$K$5,0))</f>
        <v>11</v>
      </c>
      <c r="O3814" s="7" cm="1">
        <f t="array" ref="O3814">_xlfn.XLOOKUP(L3814,'Delivery Distances'!$A$6:$A$20,_xlfn.XLOOKUP('Sales Summary_working sheet'!M3814,'Delivery Distances'!$B$5:$K$5,'Delivery Distances'!$B$6:$K$20))</f>
        <v>11</v>
      </c>
      <c r="P3814" s="7">
        <f t="shared" si="241"/>
        <v>12.5</v>
      </c>
    </row>
    <row r="3815" spans="1:16" ht="15.75" customHeight="1" x14ac:dyDescent="0.15">
      <c r="A3815" s="13">
        <v>44004</v>
      </c>
      <c r="B3815" s="19" t="s">
        <v>5354</v>
      </c>
      <c r="C3815" s="7" t="s">
        <v>1782</v>
      </c>
      <c r="D3815" s="14">
        <v>14</v>
      </c>
      <c r="E3815" s="14" t="str">
        <f>_xlfn.XLOOKUP(D3815,'Meal Info'!$A$4:$A$19,'Meal Info'!$B$4:$B$19)</f>
        <v>Red meat</v>
      </c>
      <c r="F3815" s="14" t="str">
        <f>_xlfn.XLOOKUP(D3815,'Meal Info'!$A$4:$A$19,'Meal Info'!$C$4:$C$19)</f>
        <v>Pete</v>
      </c>
      <c r="G3815" s="7">
        <v>25.14</v>
      </c>
      <c r="H3815" s="7">
        <f t="shared" si="242"/>
        <v>2.5140000000000002</v>
      </c>
      <c r="I3815" s="7">
        <f t="shared" si="243"/>
        <v>27.654</v>
      </c>
      <c r="J3815" s="7">
        <v>0.03</v>
      </c>
      <c r="K3815" s="7">
        <f t="shared" si="240"/>
        <v>0.75419999999999998</v>
      </c>
      <c r="L3815" s="7" t="s">
        <v>5082</v>
      </c>
      <c r="M3815" s="7">
        <v>4</v>
      </c>
      <c r="N3815" s="7">
        <f>INDEX('Delivery Distances'!$B$6:$K$20,MATCH('Sales Summary_working sheet'!L3815,'Delivery Distances'!$A$6:$A$20,0),MATCH('Sales Summary_working sheet'!M3815,'Delivery Distances'!$B$5:$K$5,0))</f>
        <v>2</v>
      </c>
      <c r="O3815" s="7" cm="1">
        <f t="array" ref="O3815">_xlfn.XLOOKUP(L3815,'Delivery Distances'!$A$6:$A$20,_xlfn.XLOOKUP('Sales Summary_working sheet'!M3815,'Delivery Distances'!$B$5:$K$5,'Delivery Distances'!$B$6:$K$20))</f>
        <v>2</v>
      </c>
      <c r="P3815" s="7">
        <f t="shared" si="241"/>
        <v>6</v>
      </c>
    </row>
    <row r="3816" spans="1:16" ht="15.75" customHeight="1" x14ac:dyDescent="0.15">
      <c r="A3816" s="13">
        <v>44004</v>
      </c>
      <c r="B3816" s="19" t="s">
        <v>5354</v>
      </c>
      <c r="C3816" s="7" t="s">
        <v>189</v>
      </c>
      <c r="D3816" s="14">
        <v>1</v>
      </c>
      <c r="E3816" s="14" t="str">
        <f>_xlfn.XLOOKUP(D3816,'Meal Info'!$A$4:$A$19,'Meal Info'!$B$4:$B$19)</f>
        <v>Salad</v>
      </c>
      <c r="F3816" s="14" t="str">
        <f>_xlfn.XLOOKUP(D3816,'Meal Info'!$A$4:$A$19,'Meal Info'!$C$4:$C$19)</f>
        <v>Pete</v>
      </c>
      <c r="G3816" s="7">
        <v>35.78</v>
      </c>
      <c r="H3816" s="7">
        <f t="shared" si="242"/>
        <v>3.5780000000000003</v>
      </c>
      <c r="I3816" s="7">
        <f t="shared" si="243"/>
        <v>39.358000000000004</v>
      </c>
      <c r="J3816" s="7">
        <v>0.28000000000000003</v>
      </c>
      <c r="K3816" s="7">
        <f t="shared" si="240"/>
        <v>10.018400000000002</v>
      </c>
      <c r="L3816" s="7" t="s">
        <v>5077</v>
      </c>
      <c r="M3816" s="7">
        <v>9</v>
      </c>
      <c r="N3816" s="7">
        <f>INDEX('Delivery Distances'!$B$6:$K$20,MATCH('Sales Summary_working sheet'!L3816,'Delivery Distances'!$A$6:$A$20,0),MATCH('Sales Summary_working sheet'!M3816,'Delivery Distances'!$B$5:$K$5,0))</f>
        <v>4</v>
      </c>
      <c r="O3816" s="7" cm="1">
        <f t="array" ref="O3816">_xlfn.XLOOKUP(L3816,'Delivery Distances'!$A$6:$A$20,_xlfn.XLOOKUP('Sales Summary_working sheet'!M3816,'Delivery Distances'!$B$5:$K$5,'Delivery Distances'!$B$6:$K$20))</f>
        <v>4</v>
      </c>
      <c r="P3816" s="7">
        <f t="shared" si="241"/>
        <v>8</v>
      </c>
    </row>
    <row r="3817" spans="1:16" ht="15.75" customHeight="1" x14ac:dyDescent="0.15">
      <c r="A3817" s="13">
        <v>44004</v>
      </c>
      <c r="B3817" s="19" t="s">
        <v>5354</v>
      </c>
      <c r="C3817" s="7" t="s">
        <v>144</v>
      </c>
      <c r="D3817" s="14">
        <v>3</v>
      </c>
      <c r="E3817" s="14" t="str">
        <f>_xlfn.XLOOKUP(D3817,'Meal Info'!$A$4:$A$19,'Meal Info'!$B$4:$B$19)</f>
        <v>Fruits</v>
      </c>
      <c r="F3817" s="14" t="str">
        <f>_xlfn.XLOOKUP(D3817,'Meal Info'!$A$4:$A$19,'Meal Info'!$C$4:$C$19)</f>
        <v>Pete</v>
      </c>
      <c r="G3817" s="7">
        <v>79.760000000000005</v>
      </c>
      <c r="H3817" s="7">
        <f t="shared" si="242"/>
        <v>7.9760000000000009</v>
      </c>
      <c r="I3817" s="7">
        <f t="shared" si="243"/>
        <v>87.736000000000004</v>
      </c>
      <c r="J3817" s="7">
        <v>0.13</v>
      </c>
      <c r="K3817" s="7">
        <f t="shared" si="240"/>
        <v>10.3688</v>
      </c>
      <c r="L3817" s="7" t="s">
        <v>5076</v>
      </c>
      <c r="M3817" s="7">
        <v>4</v>
      </c>
      <c r="N3817" s="7">
        <f>INDEX('Delivery Distances'!$B$6:$K$20,MATCH('Sales Summary_working sheet'!L3817,'Delivery Distances'!$A$6:$A$20,0),MATCH('Sales Summary_working sheet'!M3817,'Delivery Distances'!$B$5:$K$5,0))</f>
        <v>11</v>
      </c>
      <c r="O3817" s="7" cm="1">
        <f t="array" ref="O3817">_xlfn.XLOOKUP(L3817,'Delivery Distances'!$A$6:$A$20,_xlfn.XLOOKUP('Sales Summary_working sheet'!M3817,'Delivery Distances'!$B$5:$K$5,'Delivery Distances'!$B$6:$K$20))</f>
        <v>11</v>
      </c>
      <c r="P3817" s="7">
        <f t="shared" si="241"/>
        <v>12.5</v>
      </c>
    </row>
    <row r="3818" spans="1:16" ht="15.75" customHeight="1" x14ac:dyDescent="0.15">
      <c r="A3818" s="13">
        <v>44004</v>
      </c>
      <c r="B3818" s="19" t="s">
        <v>5354</v>
      </c>
      <c r="C3818" s="7" t="s">
        <v>1555</v>
      </c>
      <c r="D3818" s="14">
        <v>13</v>
      </c>
      <c r="E3818" s="14" t="str">
        <f>_xlfn.XLOOKUP(D3818,'Meal Info'!$A$4:$A$19,'Meal Info'!$B$4:$B$19)</f>
        <v>Breakfast</v>
      </c>
      <c r="F3818" s="14" t="str">
        <f>_xlfn.XLOOKUP(D3818,'Meal Info'!$A$4:$A$19,'Meal Info'!$C$4:$C$19)</f>
        <v>Pete</v>
      </c>
      <c r="G3818" s="7">
        <v>16.260000000000002</v>
      </c>
      <c r="H3818" s="7">
        <f t="shared" si="242"/>
        <v>1.6260000000000003</v>
      </c>
      <c r="I3818" s="7">
        <f t="shared" si="243"/>
        <v>17.886000000000003</v>
      </c>
      <c r="J3818" s="7">
        <v>0.19</v>
      </c>
      <c r="K3818" s="7">
        <f t="shared" si="240"/>
        <v>3.0894000000000004</v>
      </c>
      <c r="L3818" s="7" t="s">
        <v>29</v>
      </c>
      <c r="M3818" s="7">
        <v>3</v>
      </c>
      <c r="N3818" s="7">
        <f>INDEX('Delivery Distances'!$B$6:$K$20,MATCH('Sales Summary_working sheet'!L3818,'Delivery Distances'!$A$6:$A$20,0),MATCH('Sales Summary_working sheet'!M3818,'Delivery Distances'!$B$5:$K$5,0))</f>
        <v>9</v>
      </c>
      <c r="O3818" s="7" cm="1">
        <f t="array" ref="O3818">_xlfn.XLOOKUP(L3818,'Delivery Distances'!$A$6:$A$20,_xlfn.XLOOKUP('Sales Summary_working sheet'!M3818,'Delivery Distances'!$B$5:$K$5,'Delivery Distances'!$B$6:$K$20))</f>
        <v>9</v>
      </c>
      <c r="P3818" s="7">
        <f t="shared" si="241"/>
        <v>11.5</v>
      </c>
    </row>
    <row r="3819" spans="1:16" ht="15.75" customHeight="1" x14ac:dyDescent="0.15">
      <c r="A3819" s="13">
        <v>44004</v>
      </c>
      <c r="B3819" s="19" t="s">
        <v>5354</v>
      </c>
      <c r="C3819" s="7" t="s">
        <v>2341</v>
      </c>
      <c r="D3819" s="14">
        <v>14</v>
      </c>
      <c r="E3819" s="14" t="str">
        <f>_xlfn.XLOOKUP(D3819,'Meal Info'!$A$4:$A$19,'Meal Info'!$B$4:$B$19)</f>
        <v>Red meat</v>
      </c>
      <c r="F3819" s="14" t="str">
        <f>_xlfn.XLOOKUP(D3819,'Meal Info'!$A$4:$A$19,'Meal Info'!$C$4:$C$19)</f>
        <v>Pete</v>
      </c>
      <c r="G3819" s="7">
        <v>71.400000000000006</v>
      </c>
      <c r="H3819" s="7">
        <f t="shared" si="242"/>
        <v>7.1400000000000006</v>
      </c>
      <c r="I3819" s="7">
        <f t="shared" si="243"/>
        <v>78.540000000000006</v>
      </c>
      <c r="J3819" s="7">
        <v>0.11</v>
      </c>
      <c r="K3819" s="7">
        <f t="shared" si="240"/>
        <v>7.854000000000001</v>
      </c>
      <c r="L3819" s="7" t="s">
        <v>5079</v>
      </c>
      <c r="M3819" s="7">
        <v>2</v>
      </c>
      <c r="N3819" s="7">
        <f>INDEX('Delivery Distances'!$B$6:$K$20,MATCH('Sales Summary_working sheet'!L3819,'Delivery Distances'!$A$6:$A$20,0),MATCH('Sales Summary_working sheet'!M3819,'Delivery Distances'!$B$5:$K$5,0))</f>
        <v>6</v>
      </c>
      <c r="O3819" s="7" cm="1">
        <f t="array" ref="O3819">_xlfn.XLOOKUP(L3819,'Delivery Distances'!$A$6:$A$20,_xlfn.XLOOKUP('Sales Summary_working sheet'!M3819,'Delivery Distances'!$B$5:$K$5,'Delivery Distances'!$B$6:$K$20))</f>
        <v>6</v>
      </c>
      <c r="P3819" s="7">
        <f t="shared" si="241"/>
        <v>10</v>
      </c>
    </row>
    <row r="3820" spans="1:16" ht="15.75" customHeight="1" x14ac:dyDescent="0.15">
      <c r="A3820" s="13">
        <v>44004</v>
      </c>
      <c r="B3820" s="19" t="s">
        <v>5354</v>
      </c>
      <c r="C3820" s="7" t="s">
        <v>584</v>
      </c>
      <c r="D3820" s="14">
        <v>13</v>
      </c>
      <c r="E3820" s="14" t="str">
        <f>_xlfn.XLOOKUP(D3820,'Meal Info'!$A$4:$A$19,'Meal Info'!$B$4:$B$19)</f>
        <v>Breakfast</v>
      </c>
      <c r="F3820" s="14" t="str">
        <f>_xlfn.XLOOKUP(D3820,'Meal Info'!$A$4:$A$19,'Meal Info'!$C$4:$C$19)</f>
        <v>Pete</v>
      </c>
      <c r="G3820" s="7">
        <v>1.27</v>
      </c>
      <c r="H3820" s="7">
        <f t="shared" si="242"/>
        <v>0.127</v>
      </c>
      <c r="I3820" s="7">
        <f t="shared" si="243"/>
        <v>1.397</v>
      </c>
      <c r="J3820" s="7">
        <v>0.23</v>
      </c>
      <c r="K3820" s="7">
        <f t="shared" si="240"/>
        <v>0.29210000000000003</v>
      </c>
      <c r="L3820" s="7" t="s">
        <v>27</v>
      </c>
      <c r="M3820" s="7">
        <v>7</v>
      </c>
      <c r="N3820" s="7">
        <f>INDEX('Delivery Distances'!$B$6:$K$20,MATCH('Sales Summary_working sheet'!L3820,'Delivery Distances'!$A$6:$A$20,0),MATCH('Sales Summary_working sheet'!M3820,'Delivery Distances'!$B$5:$K$5,0))</f>
        <v>14</v>
      </c>
      <c r="O3820" s="7" cm="1">
        <f t="array" ref="O3820">_xlfn.XLOOKUP(L3820,'Delivery Distances'!$A$6:$A$20,_xlfn.XLOOKUP('Sales Summary_working sheet'!M3820,'Delivery Distances'!$B$5:$K$5,'Delivery Distances'!$B$6:$K$20))</f>
        <v>14</v>
      </c>
      <c r="P3820" s="7">
        <f t="shared" si="241"/>
        <v>14</v>
      </c>
    </row>
    <row r="3821" spans="1:16" ht="15.75" customHeight="1" x14ac:dyDescent="0.15">
      <c r="A3821" s="13">
        <v>44004</v>
      </c>
      <c r="B3821" s="19" t="s">
        <v>5354</v>
      </c>
      <c r="C3821" s="7" t="s">
        <v>3773</v>
      </c>
      <c r="D3821" s="14">
        <v>3</v>
      </c>
      <c r="E3821" s="14" t="str">
        <f>_xlfn.XLOOKUP(D3821,'Meal Info'!$A$4:$A$19,'Meal Info'!$B$4:$B$19)</f>
        <v>Fruits</v>
      </c>
      <c r="F3821" s="14" t="str">
        <f>_xlfn.XLOOKUP(D3821,'Meal Info'!$A$4:$A$19,'Meal Info'!$C$4:$C$19)</f>
        <v>Pete</v>
      </c>
      <c r="G3821" s="7">
        <v>87.07</v>
      </c>
      <c r="H3821" s="7">
        <f t="shared" si="242"/>
        <v>8.706999999999999</v>
      </c>
      <c r="I3821" s="7">
        <f t="shared" si="243"/>
        <v>95.776999999999987</v>
      </c>
      <c r="J3821" s="7">
        <v>0.4</v>
      </c>
      <c r="K3821" s="7">
        <f t="shared" si="240"/>
        <v>34.827999999999996</v>
      </c>
      <c r="L3821" s="7" t="s">
        <v>27</v>
      </c>
      <c r="M3821" s="7">
        <v>8</v>
      </c>
      <c r="N3821" s="7">
        <f>INDEX('Delivery Distances'!$B$6:$K$20,MATCH('Sales Summary_working sheet'!L3821,'Delivery Distances'!$A$6:$A$20,0),MATCH('Sales Summary_working sheet'!M3821,'Delivery Distances'!$B$5:$K$5,0))</f>
        <v>8</v>
      </c>
      <c r="O3821" s="7" cm="1">
        <f t="array" ref="O3821">_xlfn.XLOOKUP(L3821,'Delivery Distances'!$A$6:$A$20,_xlfn.XLOOKUP('Sales Summary_working sheet'!M3821,'Delivery Distances'!$B$5:$K$5,'Delivery Distances'!$B$6:$K$20))</f>
        <v>8</v>
      </c>
      <c r="P3821" s="7">
        <f t="shared" si="241"/>
        <v>11</v>
      </c>
    </row>
    <row r="3822" spans="1:16" ht="15.75" customHeight="1" x14ac:dyDescent="0.15">
      <c r="A3822" s="13">
        <v>44004</v>
      </c>
      <c r="B3822" s="19" t="s">
        <v>5354</v>
      </c>
      <c r="C3822" s="7" t="s">
        <v>3991</v>
      </c>
      <c r="D3822" s="14">
        <v>14</v>
      </c>
      <c r="E3822" s="14" t="str">
        <f>_xlfn.XLOOKUP(D3822,'Meal Info'!$A$4:$A$19,'Meal Info'!$B$4:$B$19)</f>
        <v>Red meat</v>
      </c>
      <c r="F3822" s="14" t="str">
        <f>_xlfn.XLOOKUP(D3822,'Meal Info'!$A$4:$A$19,'Meal Info'!$C$4:$C$19)</f>
        <v>Pete</v>
      </c>
      <c r="G3822" s="7">
        <v>81.58</v>
      </c>
      <c r="H3822" s="7">
        <f t="shared" si="242"/>
        <v>8.1579999999999995</v>
      </c>
      <c r="I3822" s="7">
        <f t="shared" si="243"/>
        <v>89.738</v>
      </c>
      <c r="J3822" s="7">
        <v>0.23</v>
      </c>
      <c r="K3822" s="7">
        <f t="shared" si="240"/>
        <v>18.763400000000001</v>
      </c>
      <c r="L3822" s="7" t="s">
        <v>31</v>
      </c>
      <c r="M3822" s="7">
        <v>10</v>
      </c>
      <c r="N3822" s="7">
        <f>INDEX('Delivery Distances'!$B$6:$K$20,MATCH('Sales Summary_working sheet'!L3822,'Delivery Distances'!$A$6:$A$20,0),MATCH('Sales Summary_working sheet'!M3822,'Delivery Distances'!$B$5:$K$5,0))</f>
        <v>17</v>
      </c>
      <c r="O3822" s="7" cm="1">
        <f t="array" ref="O3822">_xlfn.XLOOKUP(L3822,'Delivery Distances'!$A$6:$A$20,_xlfn.XLOOKUP('Sales Summary_working sheet'!M3822,'Delivery Distances'!$B$5:$K$5,'Delivery Distances'!$B$6:$K$20))</f>
        <v>17</v>
      </c>
      <c r="P3822" s="7">
        <f t="shared" si="241"/>
        <v>15.5</v>
      </c>
    </row>
    <row r="3823" spans="1:16" ht="15.75" customHeight="1" x14ac:dyDescent="0.15">
      <c r="A3823" s="13">
        <v>44004</v>
      </c>
      <c r="B3823" s="19" t="s">
        <v>5354</v>
      </c>
      <c r="C3823" s="7" t="s">
        <v>4946</v>
      </c>
      <c r="D3823" s="14">
        <v>3</v>
      </c>
      <c r="E3823" s="14" t="str">
        <f>_xlfn.XLOOKUP(D3823,'Meal Info'!$A$4:$A$19,'Meal Info'!$B$4:$B$19)</f>
        <v>Fruits</v>
      </c>
      <c r="F3823" s="14" t="str">
        <f>_xlfn.XLOOKUP(D3823,'Meal Info'!$A$4:$A$19,'Meal Info'!$C$4:$C$19)</f>
        <v>Pete</v>
      </c>
      <c r="G3823" s="7">
        <v>54.87</v>
      </c>
      <c r="H3823" s="7">
        <f t="shared" si="242"/>
        <v>5.4870000000000001</v>
      </c>
      <c r="I3823" s="7">
        <f t="shared" si="243"/>
        <v>60.356999999999999</v>
      </c>
      <c r="J3823" s="7">
        <v>0.12</v>
      </c>
      <c r="K3823" s="7">
        <f t="shared" si="240"/>
        <v>6.5843999999999996</v>
      </c>
      <c r="L3823" s="7" t="s">
        <v>5081</v>
      </c>
      <c r="M3823" s="7">
        <v>7</v>
      </c>
      <c r="N3823" s="7">
        <f>INDEX('Delivery Distances'!$B$6:$K$20,MATCH('Sales Summary_working sheet'!L3823,'Delivery Distances'!$A$6:$A$20,0),MATCH('Sales Summary_working sheet'!M3823,'Delivery Distances'!$B$5:$K$5,0))</f>
        <v>3</v>
      </c>
      <c r="O3823" s="7" cm="1">
        <f t="array" ref="O3823">_xlfn.XLOOKUP(L3823,'Delivery Distances'!$A$6:$A$20,_xlfn.XLOOKUP('Sales Summary_working sheet'!M3823,'Delivery Distances'!$B$5:$K$5,'Delivery Distances'!$B$6:$K$20))</f>
        <v>3</v>
      </c>
      <c r="P3823" s="7">
        <f t="shared" si="241"/>
        <v>7</v>
      </c>
    </row>
    <row r="3824" spans="1:16" ht="15.75" customHeight="1" x14ac:dyDescent="0.15">
      <c r="A3824" s="13">
        <v>44004</v>
      </c>
      <c r="B3824" s="19" t="s">
        <v>5354</v>
      </c>
      <c r="C3824" s="7" t="s">
        <v>432</v>
      </c>
      <c r="D3824" s="14">
        <v>13</v>
      </c>
      <c r="E3824" s="14" t="str">
        <f>_xlfn.XLOOKUP(D3824,'Meal Info'!$A$4:$A$19,'Meal Info'!$B$4:$B$19)</f>
        <v>Breakfast</v>
      </c>
      <c r="F3824" s="14" t="str">
        <f>_xlfn.XLOOKUP(D3824,'Meal Info'!$A$4:$A$19,'Meal Info'!$C$4:$C$19)</f>
        <v>Pete</v>
      </c>
      <c r="G3824" s="7">
        <v>52.58</v>
      </c>
      <c r="H3824" s="7">
        <f t="shared" si="242"/>
        <v>5.258</v>
      </c>
      <c r="I3824" s="7">
        <f t="shared" si="243"/>
        <v>57.838000000000001</v>
      </c>
      <c r="J3824" s="7">
        <v>0.37</v>
      </c>
      <c r="K3824" s="7">
        <f t="shared" si="240"/>
        <v>19.454599999999999</v>
      </c>
      <c r="L3824" s="7" t="s">
        <v>5075</v>
      </c>
      <c r="M3824" s="7">
        <v>6</v>
      </c>
      <c r="N3824" s="7">
        <f>INDEX('Delivery Distances'!$B$6:$K$20,MATCH('Sales Summary_working sheet'!L3824,'Delivery Distances'!$A$6:$A$20,0),MATCH('Sales Summary_working sheet'!M3824,'Delivery Distances'!$B$5:$K$5,0))</f>
        <v>11</v>
      </c>
      <c r="O3824" s="7" cm="1">
        <f t="array" ref="O3824">_xlfn.XLOOKUP(L3824,'Delivery Distances'!$A$6:$A$20,_xlfn.XLOOKUP('Sales Summary_working sheet'!M3824,'Delivery Distances'!$B$5:$K$5,'Delivery Distances'!$B$6:$K$20))</f>
        <v>11</v>
      </c>
      <c r="P3824" s="7">
        <f t="shared" si="241"/>
        <v>12.5</v>
      </c>
    </row>
    <row r="3825" spans="1:16" ht="15.75" customHeight="1" x14ac:dyDescent="0.15">
      <c r="A3825" s="13">
        <v>44004</v>
      </c>
      <c r="B3825" s="19" t="s">
        <v>5354</v>
      </c>
      <c r="C3825" s="7" t="s">
        <v>3426</v>
      </c>
      <c r="D3825" s="14">
        <v>13</v>
      </c>
      <c r="E3825" s="14" t="str">
        <f>_xlfn.XLOOKUP(D3825,'Meal Info'!$A$4:$A$19,'Meal Info'!$B$4:$B$19)</f>
        <v>Breakfast</v>
      </c>
      <c r="F3825" s="14" t="str">
        <f>_xlfn.XLOOKUP(D3825,'Meal Info'!$A$4:$A$19,'Meal Info'!$C$4:$C$19)</f>
        <v>Pete</v>
      </c>
      <c r="G3825" s="7">
        <v>81.209999999999994</v>
      </c>
      <c r="H3825" s="7">
        <f t="shared" si="242"/>
        <v>8.1210000000000004</v>
      </c>
      <c r="I3825" s="7">
        <f t="shared" si="243"/>
        <v>89.330999999999989</v>
      </c>
      <c r="J3825" s="7">
        <v>0.27</v>
      </c>
      <c r="K3825" s="7">
        <f t="shared" si="240"/>
        <v>21.9267</v>
      </c>
      <c r="L3825" s="7" t="s">
        <v>5079</v>
      </c>
      <c r="M3825" s="7">
        <v>9</v>
      </c>
      <c r="N3825" s="7">
        <f>INDEX('Delivery Distances'!$B$6:$K$20,MATCH('Sales Summary_working sheet'!L3825,'Delivery Distances'!$A$6:$A$20,0),MATCH('Sales Summary_working sheet'!M3825,'Delivery Distances'!$B$5:$K$5,0))</f>
        <v>4</v>
      </c>
      <c r="O3825" s="7" cm="1">
        <f t="array" ref="O3825">_xlfn.XLOOKUP(L3825,'Delivery Distances'!$A$6:$A$20,_xlfn.XLOOKUP('Sales Summary_working sheet'!M3825,'Delivery Distances'!$B$5:$K$5,'Delivery Distances'!$B$6:$K$20))</f>
        <v>4</v>
      </c>
      <c r="P3825" s="7">
        <f t="shared" si="241"/>
        <v>8</v>
      </c>
    </row>
    <row r="3826" spans="1:16" ht="15.75" customHeight="1" x14ac:dyDescent="0.15">
      <c r="A3826" s="13">
        <v>44004</v>
      </c>
      <c r="B3826" s="19" t="s">
        <v>5355</v>
      </c>
      <c r="C3826" s="7" t="s">
        <v>3463</v>
      </c>
      <c r="D3826" s="14">
        <v>1</v>
      </c>
      <c r="E3826" s="14" t="str">
        <f>_xlfn.XLOOKUP(D3826,'Meal Info'!$A$4:$A$19,'Meal Info'!$B$4:$B$19)</f>
        <v>Salad</v>
      </c>
      <c r="F3826" s="14" t="str">
        <f>_xlfn.XLOOKUP(D3826,'Meal Info'!$A$4:$A$19,'Meal Info'!$C$4:$C$19)</f>
        <v>Pete</v>
      </c>
      <c r="G3826" s="7">
        <v>82.45</v>
      </c>
      <c r="H3826" s="7">
        <f t="shared" si="242"/>
        <v>8.245000000000001</v>
      </c>
      <c r="I3826" s="7">
        <f t="shared" si="243"/>
        <v>90.695000000000007</v>
      </c>
      <c r="J3826" s="7">
        <v>0.22</v>
      </c>
      <c r="K3826" s="7">
        <f t="shared" si="240"/>
        <v>18.138999999999999</v>
      </c>
      <c r="L3826" s="7" t="s">
        <v>5076</v>
      </c>
      <c r="M3826" s="7">
        <v>3</v>
      </c>
      <c r="N3826" s="7">
        <f>INDEX('Delivery Distances'!$B$6:$K$20,MATCH('Sales Summary_working sheet'!L3826,'Delivery Distances'!$A$6:$A$20,0),MATCH('Sales Summary_working sheet'!M3826,'Delivery Distances'!$B$5:$K$5,0))</f>
        <v>11</v>
      </c>
      <c r="O3826" s="7" cm="1">
        <f t="array" ref="O3826">_xlfn.XLOOKUP(L3826,'Delivery Distances'!$A$6:$A$20,_xlfn.XLOOKUP('Sales Summary_working sheet'!M3826,'Delivery Distances'!$B$5:$K$5,'Delivery Distances'!$B$6:$K$20))</f>
        <v>11</v>
      </c>
      <c r="P3826" s="7">
        <f t="shared" si="241"/>
        <v>12.5</v>
      </c>
    </row>
    <row r="3827" spans="1:16" ht="15.75" customHeight="1" x14ac:dyDescent="0.15">
      <c r="A3827" s="13">
        <v>44004</v>
      </c>
      <c r="B3827" s="19" t="s">
        <v>5355</v>
      </c>
      <c r="C3827" s="7" t="s">
        <v>2983</v>
      </c>
      <c r="D3827" s="14">
        <v>13</v>
      </c>
      <c r="E3827" s="14" t="str">
        <f>_xlfn.XLOOKUP(D3827,'Meal Info'!$A$4:$A$19,'Meal Info'!$B$4:$B$19)</f>
        <v>Breakfast</v>
      </c>
      <c r="F3827" s="14" t="str">
        <f>_xlfn.XLOOKUP(D3827,'Meal Info'!$A$4:$A$19,'Meal Info'!$C$4:$C$19)</f>
        <v>Pete</v>
      </c>
      <c r="G3827" s="7">
        <v>53.56</v>
      </c>
      <c r="H3827" s="7">
        <f t="shared" si="242"/>
        <v>5.3560000000000008</v>
      </c>
      <c r="I3827" s="7">
        <f t="shared" si="243"/>
        <v>58.916000000000004</v>
      </c>
      <c r="J3827" s="7">
        <v>0.19</v>
      </c>
      <c r="K3827" s="7">
        <f t="shared" si="240"/>
        <v>10.176400000000001</v>
      </c>
      <c r="L3827" s="7" t="s">
        <v>5083</v>
      </c>
      <c r="M3827" s="7">
        <v>6</v>
      </c>
      <c r="N3827" s="7">
        <f>INDEX('Delivery Distances'!$B$6:$K$20,MATCH('Sales Summary_working sheet'!L3827,'Delivery Distances'!$A$6:$A$20,0),MATCH('Sales Summary_working sheet'!M3827,'Delivery Distances'!$B$5:$K$5,0))</f>
        <v>2</v>
      </c>
      <c r="O3827" s="7" cm="1">
        <f t="array" ref="O3827">_xlfn.XLOOKUP(L3827,'Delivery Distances'!$A$6:$A$20,_xlfn.XLOOKUP('Sales Summary_working sheet'!M3827,'Delivery Distances'!$B$5:$K$5,'Delivery Distances'!$B$6:$K$20))</f>
        <v>2</v>
      </c>
      <c r="P3827" s="7">
        <f t="shared" si="241"/>
        <v>6</v>
      </c>
    </row>
    <row r="3828" spans="1:16" ht="15.75" customHeight="1" x14ac:dyDescent="0.15">
      <c r="A3828" s="13">
        <v>44004</v>
      </c>
      <c r="B3828" s="19" t="s">
        <v>5355</v>
      </c>
      <c r="C3828" s="7" t="s">
        <v>1931</v>
      </c>
      <c r="D3828" s="14">
        <v>14</v>
      </c>
      <c r="E3828" s="14" t="str">
        <f>_xlfn.XLOOKUP(D3828,'Meal Info'!$A$4:$A$19,'Meal Info'!$B$4:$B$19)</f>
        <v>Red meat</v>
      </c>
      <c r="F3828" s="14" t="str">
        <f>_xlfn.XLOOKUP(D3828,'Meal Info'!$A$4:$A$19,'Meal Info'!$C$4:$C$19)</f>
        <v>Pete</v>
      </c>
      <c r="G3828" s="7">
        <v>4.63</v>
      </c>
      <c r="H3828" s="7">
        <f t="shared" si="242"/>
        <v>0.46300000000000002</v>
      </c>
      <c r="I3828" s="7">
        <f t="shared" si="243"/>
        <v>5.093</v>
      </c>
      <c r="J3828" s="7">
        <v>0.25</v>
      </c>
      <c r="K3828" s="7">
        <f t="shared" si="240"/>
        <v>1.1575</v>
      </c>
      <c r="L3828" s="7" t="s">
        <v>5076</v>
      </c>
      <c r="M3828" s="7">
        <v>8</v>
      </c>
      <c r="N3828" s="7">
        <f>INDEX('Delivery Distances'!$B$6:$K$20,MATCH('Sales Summary_working sheet'!L3828,'Delivery Distances'!$A$6:$A$20,0),MATCH('Sales Summary_working sheet'!M3828,'Delivery Distances'!$B$5:$K$5,0))</f>
        <v>6</v>
      </c>
      <c r="O3828" s="7" cm="1">
        <f t="array" ref="O3828">_xlfn.XLOOKUP(L3828,'Delivery Distances'!$A$6:$A$20,_xlfn.XLOOKUP('Sales Summary_working sheet'!M3828,'Delivery Distances'!$B$5:$K$5,'Delivery Distances'!$B$6:$K$20))</f>
        <v>6</v>
      </c>
      <c r="P3828" s="7">
        <f t="shared" si="241"/>
        <v>10</v>
      </c>
    </row>
    <row r="3829" spans="1:16" ht="15.75" customHeight="1" x14ac:dyDescent="0.15">
      <c r="A3829" s="13">
        <v>44004</v>
      </c>
      <c r="B3829" s="19" t="s">
        <v>5355</v>
      </c>
      <c r="C3829" s="7" t="s">
        <v>903</v>
      </c>
      <c r="D3829" s="14">
        <v>1</v>
      </c>
      <c r="E3829" s="14" t="str">
        <f>_xlfn.XLOOKUP(D3829,'Meal Info'!$A$4:$A$19,'Meal Info'!$B$4:$B$19)</f>
        <v>Salad</v>
      </c>
      <c r="F3829" s="14" t="str">
        <f>_xlfn.XLOOKUP(D3829,'Meal Info'!$A$4:$A$19,'Meal Info'!$C$4:$C$19)</f>
        <v>Pete</v>
      </c>
      <c r="G3829" s="7">
        <v>55.64</v>
      </c>
      <c r="H3829" s="7">
        <f t="shared" si="242"/>
        <v>5.5640000000000001</v>
      </c>
      <c r="I3829" s="7">
        <f t="shared" si="243"/>
        <v>61.204000000000001</v>
      </c>
      <c r="J3829" s="7">
        <v>0.21</v>
      </c>
      <c r="K3829" s="7">
        <f t="shared" si="240"/>
        <v>11.6844</v>
      </c>
      <c r="L3829" s="7" t="s">
        <v>5080</v>
      </c>
      <c r="M3829" s="7">
        <v>1</v>
      </c>
      <c r="N3829" s="7">
        <f>INDEX('Delivery Distances'!$B$6:$K$20,MATCH('Sales Summary_working sheet'!L3829,'Delivery Distances'!$A$6:$A$20,0),MATCH('Sales Summary_working sheet'!M3829,'Delivery Distances'!$B$5:$K$5,0))</f>
        <v>2</v>
      </c>
      <c r="O3829" s="7" cm="1">
        <f t="array" ref="O3829">_xlfn.XLOOKUP(L3829,'Delivery Distances'!$A$6:$A$20,_xlfn.XLOOKUP('Sales Summary_working sheet'!M3829,'Delivery Distances'!$B$5:$K$5,'Delivery Distances'!$B$6:$K$20))</f>
        <v>2</v>
      </c>
      <c r="P3829" s="7">
        <f t="shared" si="241"/>
        <v>6</v>
      </c>
    </row>
    <row r="3830" spans="1:16" ht="15.75" customHeight="1" x14ac:dyDescent="0.15">
      <c r="A3830" s="13">
        <v>44004</v>
      </c>
      <c r="B3830" s="19" t="s">
        <v>5355</v>
      </c>
      <c r="C3830" s="7" t="s">
        <v>3680</v>
      </c>
      <c r="D3830" s="14">
        <v>1</v>
      </c>
      <c r="E3830" s="14" t="str">
        <f>_xlfn.XLOOKUP(D3830,'Meal Info'!$A$4:$A$19,'Meal Info'!$B$4:$B$19)</f>
        <v>Salad</v>
      </c>
      <c r="F3830" s="14" t="str">
        <f>_xlfn.XLOOKUP(D3830,'Meal Info'!$A$4:$A$19,'Meal Info'!$C$4:$C$19)</f>
        <v>Pete</v>
      </c>
      <c r="G3830" s="7">
        <v>80.23</v>
      </c>
      <c r="H3830" s="7">
        <f t="shared" si="242"/>
        <v>8.0230000000000015</v>
      </c>
      <c r="I3830" s="7">
        <f t="shared" si="243"/>
        <v>88.253</v>
      </c>
      <c r="J3830" s="7">
        <v>0.33</v>
      </c>
      <c r="K3830" s="7">
        <f t="shared" si="240"/>
        <v>26.475900000000003</v>
      </c>
      <c r="L3830" s="7" t="s">
        <v>5079</v>
      </c>
      <c r="M3830" s="7">
        <v>4</v>
      </c>
      <c r="N3830" s="7">
        <f>INDEX('Delivery Distances'!$B$6:$K$20,MATCH('Sales Summary_working sheet'!L3830,'Delivery Distances'!$A$6:$A$20,0),MATCH('Sales Summary_working sheet'!M3830,'Delivery Distances'!$B$5:$K$5,0))</f>
        <v>4</v>
      </c>
      <c r="O3830" s="7" cm="1">
        <f t="array" ref="O3830">_xlfn.XLOOKUP(L3830,'Delivery Distances'!$A$6:$A$20,_xlfn.XLOOKUP('Sales Summary_working sheet'!M3830,'Delivery Distances'!$B$5:$K$5,'Delivery Distances'!$B$6:$K$20))</f>
        <v>4</v>
      </c>
      <c r="P3830" s="7">
        <f t="shared" si="241"/>
        <v>8</v>
      </c>
    </row>
    <row r="3831" spans="1:16" ht="15.75" customHeight="1" x14ac:dyDescent="0.15">
      <c r="A3831" s="13">
        <v>44004</v>
      </c>
      <c r="B3831" s="19" t="s">
        <v>5355</v>
      </c>
      <c r="C3831" s="7" t="s">
        <v>3414</v>
      </c>
      <c r="D3831" s="14">
        <v>14</v>
      </c>
      <c r="E3831" s="14" t="str">
        <f>_xlfn.XLOOKUP(D3831,'Meal Info'!$A$4:$A$19,'Meal Info'!$B$4:$B$19)</f>
        <v>Red meat</v>
      </c>
      <c r="F3831" s="14" t="str">
        <f>_xlfn.XLOOKUP(D3831,'Meal Info'!$A$4:$A$19,'Meal Info'!$C$4:$C$19)</f>
        <v>Pete</v>
      </c>
      <c r="G3831" s="7">
        <v>83.45</v>
      </c>
      <c r="H3831" s="7">
        <f t="shared" si="242"/>
        <v>8.3450000000000006</v>
      </c>
      <c r="I3831" s="7">
        <f t="shared" si="243"/>
        <v>91.795000000000002</v>
      </c>
      <c r="J3831" s="7">
        <v>0.26</v>
      </c>
      <c r="K3831" s="7">
        <f t="shared" si="240"/>
        <v>21.697000000000003</v>
      </c>
      <c r="L3831" s="7" t="s">
        <v>5075</v>
      </c>
      <c r="M3831" s="7">
        <v>7</v>
      </c>
      <c r="N3831" s="7">
        <f>INDEX('Delivery Distances'!$B$6:$K$20,MATCH('Sales Summary_working sheet'!L3831,'Delivery Distances'!$A$6:$A$20,0),MATCH('Sales Summary_working sheet'!M3831,'Delivery Distances'!$B$5:$K$5,0))</f>
        <v>3</v>
      </c>
      <c r="O3831" s="7" cm="1">
        <f t="array" ref="O3831">_xlfn.XLOOKUP(L3831,'Delivery Distances'!$A$6:$A$20,_xlfn.XLOOKUP('Sales Summary_working sheet'!M3831,'Delivery Distances'!$B$5:$K$5,'Delivery Distances'!$B$6:$K$20))</f>
        <v>3</v>
      </c>
      <c r="P3831" s="7">
        <f t="shared" si="241"/>
        <v>7</v>
      </c>
    </row>
    <row r="3832" spans="1:16" ht="15.75" customHeight="1" x14ac:dyDescent="0.15">
      <c r="A3832" s="13">
        <v>44004</v>
      </c>
      <c r="B3832" s="19" t="s">
        <v>5355</v>
      </c>
      <c r="C3832" s="7" t="s">
        <v>1704</v>
      </c>
      <c r="D3832" s="14">
        <v>1</v>
      </c>
      <c r="E3832" s="14" t="str">
        <f>_xlfn.XLOOKUP(D3832,'Meal Info'!$A$4:$A$19,'Meal Info'!$B$4:$B$19)</f>
        <v>Salad</v>
      </c>
      <c r="F3832" s="14" t="str">
        <f>_xlfn.XLOOKUP(D3832,'Meal Info'!$A$4:$A$19,'Meal Info'!$C$4:$C$19)</f>
        <v>Pete</v>
      </c>
      <c r="G3832" s="7">
        <v>44.82</v>
      </c>
      <c r="H3832" s="7">
        <f t="shared" si="242"/>
        <v>4.4820000000000002</v>
      </c>
      <c r="I3832" s="7">
        <f t="shared" si="243"/>
        <v>49.302</v>
      </c>
      <c r="J3832" s="7">
        <v>0.09</v>
      </c>
      <c r="K3832" s="7">
        <f t="shared" si="240"/>
        <v>4.0338000000000003</v>
      </c>
      <c r="L3832" s="7" t="s">
        <v>5077</v>
      </c>
      <c r="M3832" s="7">
        <v>10</v>
      </c>
      <c r="N3832" s="7">
        <f>INDEX('Delivery Distances'!$B$6:$K$20,MATCH('Sales Summary_working sheet'!L3832,'Delivery Distances'!$A$6:$A$20,0),MATCH('Sales Summary_working sheet'!M3832,'Delivery Distances'!$B$5:$K$5,0))</f>
        <v>6</v>
      </c>
      <c r="O3832" s="7" cm="1">
        <f t="array" ref="O3832">_xlfn.XLOOKUP(L3832,'Delivery Distances'!$A$6:$A$20,_xlfn.XLOOKUP('Sales Summary_working sheet'!M3832,'Delivery Distances'!$B$5:$K$5,'Delivery Distances'!$B$6:$K$20))</f>
        <v>6</v>
      </c>
      <c r="P3832" s="7">
        <f t="shared" si="241"/>
        <v>10</v>
      </c>
    </row>
    <row r="3833" spans="1:16" ht="15.75" customHeight="1" x14ac:dyDescent="0.15">
      <c r="A3833" s="13">
        <v>44004</v>
      </c>
      <c r="B3833" s="19" t="s">
        <v>5355</v>
      </c>
      <c r="C3833" s="7" t="s">
        <v>1634</v>
      </c>
      <c r="D3833" s="14">
        <v>3</v>
      </c>
      <c r="E3833" s="14" t="str">
        <f>_xlfn.XLOOKUP(D3833,'Meal Info'!$A$4:$A$19,'Meal Info'!$B$4:$B$19)</f>
        <v>Fruits</v>
      </c>
      <c r="F3833" s="14" t="str">
        <f>_xlfn.XLOOKUP(D3833,'Meal Info'!$A$4:$A$19,'Meal Info'!$C$4:$C$19)</f>
        <v>Pete</v>
      </c>
      <c r="G3833" s="7">
        <v>80.13</v>
      </c>
      <c r="H3833" s="7">
        <f t="shared" si="242"/>
        <v>8.0129999999999999</v>
      </c>
      <c r="I3833" s="7">
        <f t="shared" si="243"/>
        <v>88.143000000000001</v>
      </c>
      <c r="J3833" s="7">
        <v>0.27</v>
      </c>
      <c r="K3833" s="7">
        <f t="shared" si="240"/>
        <v>21.635100000000001</v>
      </c>
      <c r="L3833" s="7" t="s">
        <v>26</v>
      </c>
      <c r="M3833" s="7">
        <v>2</v>
      </c>
      <c r="N3833" s="7">
        <f>INDEX('Delivery Distances'!$B$6:$K$20,MATCH('Sales Summary_working sheet'!L3833,'Delivery Distances'!$A$6:$A$20,0),MATCH('Sales Summary_working sheet'!M3833,'Delivery Distances'!$B$5:$K$5,0))</f>
        <v>2</v>
      </c>
      <c r="O3833" s="7" cm="1">
        <f t="array" ref="O3833">_xlfn.XLOOKUP(L3833,'Delivery Distances'!$A$6:$A$20,_xlfn.XLOOKUP('Sales Summary_working sheet'!M3833,'Delivery Distances'!$B$5:$K$5,'Delivery Distances'!$B$6:$K$20))</f>
        <v>2</v>
      </c>
      <c r="P3833" s="7">
        <f t="shared" si="241"/>
        <v>6</v>
      </c>
    </row>
    <row r="3834" spans="1:16" ht="15.75" customHeight="1" x14ac:dyDescent="0.15">
      <c r="A3834" s="13">
        <v>44004</v>
      </c>
      <c r="B3834" s="19" t="s">
        <v>5355</v>
      </c>
      <c r="C3834" s="7" t="s">
        <v>3333</v>
      </c>
      <c r="D3834" s="14">
        <v>3</v>
      </c>
      <c r="E3834" s="14" t="str">
        <f>_xlfn.XLOOKUP(D3834,'Meal Info'!$A$4:$A$19,'Meal Info'!$B$4:$B$19)</f>
        <v>Fruits</v>
      </c>
      <c r="F3834" s="14" t="str">
        <f>_xlfn.XLOOKUP(D3834,'Meal Info'!$A$4:$A$19,'Meal Info'!$C$4:$C$19)</f>
        <v>Pete</v>
      </c>
      <c r="G3834" s="7">
        <v>24.46</v>
      </c>
      <c r="H3834" s="7">
        <f t="shared" si="242"/>
        <v>2.4460000000000002</v>
      </c>
      <c r="I3834" s="7">
        <f t="shared" si="243"/>
        <v>26.906000000000002</v>
      </c>
      <c r="J3834" s="7">
        <v>0.28000000000000003</v>
      </c>
      <c r="K3834" s="7">
        <f t="shared" si="240"/>
        <v>6.8488000000000007</v>
      </c>
      <c r="L3834" s="7" t="s">
        <v>27</v>
      </c>
      <c r="M3834" s="7">
        <v>2</v>
      </c>
      <c r="N3834" s="7">
        <f>INDEX('Delivery Distances'!$B$6:$K$20,MATCH('Sales Summary_working sheet'!L3834,'Delivery Distances'!$A$6:$A$20,0),MATCH('Sales Summary_working sheet'!M3834,'Delivery Distances'!$B$5:$K$5,0))</f>
        <v>8</v>
      </c>
      <c r="O3834" s="7" cm="1">
        <f t="array" ref="O3834">_xlfn.XLOOKUP(L3834,'Delivery Distances'!$A$6:$A$20,_xlfn.XLOOKUP('Sales Summary_working sheet'!M3834,'Delivery Distances'!$B$5:$K$5,'Delivery Distances'!$B$6:$K$20))</f>
        <v>8</v>
      </c>
      <c r="P3834" s="7">
        <f t="shared" si="241"/>
        <v>11</v>
      </c>
    </row>
    <row r="3835" spans="1:16" ht="15.75" customHeight="1" x14ac:dyDescent="0.15">
      <c r="A3835" s="13">
        <v>44004</v>
      </c>
      <c r="B3835" s="19" t="s">
        <v>5355</v>
      </c>
      <c r="C3835" s="7" t="s">
        <v>1068</v>
      </c>
      <c r="D3835" s="14">
        <v>1</v>
      </c>
      <c r="E3835" s="14" t="str">
        <f>_xlfn.XLOOKUP(D3835,'Meal Info'!$A$4:$A$19,'Meal Info'!$B$4:$B$19)</f>
        <v>Salad</v>
      </c>
      <c r="F3835" s="14" t="str">
        <f>_xlfn.XLOOKUP(D3835,'Meal Info'!$A$4:$A$19,'Meal Info'!$C$4:$C$19)</f>
        <v>Pete</v>
      </c>
      <c r="G3835" s="7">
        <v>96.56</v>
      </c>
      <c r="H3835" s="7">
        <f t="shared" si="242"/>
        <v>9.6560000000000006</v>
      </c>
      <c r="I3835" s="7">
        <f t="shared" si="243"/>
        <v>106.21600000000001</v>
      </c>
      <c r="J3835" s="7">
        <v>0.03</v>
      </c>
      <c r="K3835" s="7">
        <f t="shared" si="240"/>
        <v>2.8967999999999998</v>
      </c>
      <c r="L3835" s="7" t="s">
        <v>5077</v>
      </c>
      <c r="M3835" s="7">
        <v>2</v>
      </c>
      <c r="N3835" s="7">
        <f>INDEX('Delivery Distances'!$B$6:$K$20,MATCH('Sales Summary_working sheet'!L3835,'Delivery Distances'!$A$6:$A$20,0),MATCH('Sales Summary_working sheet'!M3835,'Delivery Distances'!$B$5:$K$5,0))</f>
        <v>4</v>
      </c>
      <c r="O3835" s="7" cm="1">
        <f t="array" ref="O3835">_xlfn.XLOOKUP(L3835,'Delivery Distances'!$A$6:$A$20,_xlfn.XLOOKUP('Sales Summary_working sheet'!M3835,'Delivery Distances'!$B$5:$K$5,'Delivery Distances'!$B$6:$K$20))</f>
        <v>4</v>
      </c>
      <c r="P3835" s="7">
        <f t="shared" si="241"/>
        <v>8</v>
      </c>
    </row>
    <row r="3836" spans="1:16" ht="15.75" customHeight="1" x14ac:dyDescent="0.15">
      <c r="A3836" s="13">
        <v>44004</v>
      </c>
      <c r="B3836" s="19" t="s">
        <v>5355</v>
      </c>
      <c r="C3836" s="7" t="s">
        <v>91</v>
      </c>
      <c r="D3836" s="14">
        <v>3</v>
      </c>
      <c r="E3836" s="14" t="str">
        <f>_xlfn.XLOOKUP(D3836,'Meal Info'!$A$4:$A$19,'Meal Info'!$B$4:$B$19)</f>
        <v>Fruits</v>
      </c>
      <c r="F3836" s="14" t="str">
        <f>_xlfn.XLOOKUP(D3836,'Meal Info'!$A$4:$A$19,'Meal Info'!$C$4:$C$19)</f>
        <v>Pete</v>
      </c>
      <c r="G3836" s="7">
        <v>0.28000000000000003</v>
      </c>
      <c r="H3836" s="7">
        <f t="shared" si="242"/>
        <v>2.8000000000000004E-2</v>
      </c>
      <c r="I3836" s="7">
        <f t="shared" si="243"/>
        <v>0.30800000000000005</v>
      </c>
      <c r="J3836" s="7">
        <v>0.23</v>
      </c>
      <c r="K3836" s="7">
        <f t="shared" si="240"/>
        <v>6.4400000000000013E-2</v>
      </c>
      <c r="L3836" s="7" t="s">
        <v>26</v>
      </c>
      <c r="M3836" s="7">
        <v>8</v>
      </c>
      <c r="N3836" s="7">
        <f>INDEX('Delivery Distances'!$B$6:$K$20,MATCH('Sales Summary_working sheet'!L3836,'Delivery Distances'!$A$6:$A$20,0),MATCH('Sales Summary_working sheet'!M3836,'Delivery Distances'!$B$5:$K$5,0))</f>
        <v>2</v>
      </c>
      <c r="O3836" s="7" cm="1">
        <f t="array" ref="O3836">_xlfn.XLOOKUP(L3836,'Delivery Distances'!$A$6:$A$20,_xlfn.XLOOKUP('Sales Summary_working sheet'!M3836,'Delivery Distances'!$B$5:$K$5,'Delivery Distances'!$B$6:$K$20))</f>
        <v>2</v>
      </c>
      <c r="P3836" s="7">
        <f t="shared" si="241"/>
        <v>6</v>
      </c>
    </row>
    <row r="3837" spans="1:16" ht="15.75" customHeight="1" x14ac:dyDescent="0.15">
      <c r="A3837" s="13">
        <v>44004</v>
      </c>
      <c r="B3837" s="19" t="s">
        <v>5355</v>
      </c>
      <c r="C3837" s="7" t="s">
        <v>1624</v>
      </c>
      <c r="D3837" s="14">
        <v>1</v>
      </c>
      <c r="E3837" s="14" t="str">
        <f>_xlfn.XLOOKUP(D3837,'Meal Info'!$A$4:$A$19,'Meal Info'!$B$4:$B$19)</f>
        <v>Salad</v>
      </c>
      <c r="F3837" s="14" t="str">
        <f>_xlfn.XLOOKUP(D3837,'Meal Info'!$A$4:$A$19,'Meal Info'!$C$4:$C$19)</f>
        <v>Pete</v>
      </c>
      <c r="G3837" s="7">
        <v>50.6</v>
      </c>
      <c r="H3837" s="7">
        <f t="shared" si="242"/>
        <v>5.0600000000000005</v>
      </c>
      <c r="I3837" s="7">
        <f t="shared" si="243"/>
        <v>55.660000000000004</v>
      </c>
      <c r="J3837" s="7">
        <v>0.21</v>
      </c>
      <c r="K3837" s="7">
        <f t="shared" si="240"/>
        <v>10.625999999999999</v>
      </c>
      <c r="L3837" s="7" t="s">
        <v>5079</v>
      </c>
      <c r="M3837" s="7">
        <v>8</v>
      </c>
      <c r="N3837" s="7">
        <f>INDEX('Delivery Distances'!$B$6:$K$20,MATCH('Sales Summary_working sheet'!L3837,'Delivery Distances'!$A$6:$A$20,0),MATCH('Sales Summary_working sheet'!M3837,'Delivery Distances'!$B$5:$K$5,0))</f>
        <v>5</v>
      </c>
      <c r="O3837" s="7" cm="1">
        <f t="array" ref="O3837">_xlfn.XLOOKUP(L3837,'Delivery Distances'!$A$6:$A$20,_xlfn.XLOOKUP('Sales Summary_working sheet'!M3837,'Delivery Distances'!$B$5:$K$5,'Delivery Distances'!$B$6:$K$20))</f>
        <v>5</v>
      </c>
      <c r="P3837" s="7">
        <f t="shared" si="241"/>
        <v>9</v>
      </c>
    </row>
    <row r="3838" spans="1:16" ht="15.75" customHeight="1" x14ac:dyDescent="0.15">
      <c r="A3838" s="13">
        <v>44004</v>
      </c>
      <c r="B3838" s="19" t="s">
        <v>5355</v>
      </c>
      <c r="C3838" s="7" t="s">
        <v>993</v>
      </c>
      <c r="D3838" s="14">
        <v>13</v>
      </c>
      <c r="E3838" s="14" t="str">
        <f>_xlfn.XLOOKUP(D3838,'Meal Info'!$A$4:$A$19,'Meal Info'!$B$4:$B$19)</f>
        <v>Breakfast</v>
      </c>
      <c r="F3838" s="14" t="str">
        <f>_xlfn.XLOOKUP(D3838,'Meal Info'!$A$4:$A$19,'Meal Info'!$C$4:$C$19)</f>
        <v>Pete</v>
      </c>
      <c r="G3838" s="7">
        <v>81.89</v>
      </c>
      <c r="H3838" s="7">
        <f t="shared" si="242"/>
        <v>8.1890000000000001</v>
      </c>
      <c r="I3838" s="7">
        <f t="shared" si="243"/>
        <v>90.079000000000008</v>
      </c>
      <c r="J3838" s="7">
        <v>0.21</v>
      </c>
      <c r="K3838" s="7">
        <f t="shared" si="240"/>
        <v>17.196899999999999</v>
      </c>
      <c r="L3838" s="7" t="s">
        <v>31</v>
      </c>
      <c r="M3838" s="7">
        <v>3</v>
      </c>
      <c r="N3838" s="7">
        <f>INDEX('Delivery Distances'!$B$6:$K$20,MATCH('Sales Summary_working sheet'!L3838,'Delivery Distances'!$A$6:$A$20,0),MATCH('Sales Summary_working sheet'!M3838,'Delivery Distances'!$B$5:$K$5,0))</f>
        <v>9</v>
      </c>
      <c r="O3838" s="7" cm="1">
        <f t="array" ref="O3838">_xlfn.XLOOKUP(L3838,'Delivery Distances'!$A$6:$A$20,_xlfn.XLOOKUP('Sales Summary_working sheet'!M3838,'Delivery Distances'!$B$5:$K$5,'Delivery Distances'!$B$6:$K$20))</f>
        <v>9</v>
      </c>
      <c r="P3838" s="7">
        <f t="shared" si="241"/>
        <v>11.5</v>
      </c>
    </row>
    <row r="3839" spans="1:16" ht="15.75" customHeight="1" x14ac:dyDescent="0.15">
      <c r="A3839" s="13">
        <v>44004</v>
      </c>
      <c r="B3839" s="19" t="s">
        <v>5355</v>
      </c>
      <c r="C3839" s="7" t="s">
        <v>1263</v>
      </c>
      <c r="D3839" s="14">
        <v>1</v>
      </c>
      <c r="E3839" s="14" t="str">
        <f>_xlfn.XLOOKUP(D3839,'Meal Info'!$A$4:$A$19,'Meal Info'!$B$4:$B$19)</f>
        <v>Salad</v>
      </c>
      <c r="F3839" s="14" t="str">
        <f>_xlfn.XLOOKUP(D3839,'Meal Info'!$A$4:$A$19,'Meal Info'!$C$4:$C$19)</f>
        <v>Pete</v>
      </c>
      <c r="G3839" s="7">
        <v>30.89</v>
      </c>
      <c r="H3839" s="7">
        <f t="shared" si="242"/>
        <v>3.0890000000000004</v>
      </c>
      <c r="I3839" s="7">
        <f t="shared" si="243"/>
        <v>33.978999999999999</v>
      </c>
      <c r="J3839" s="7">
        <v>0.34</v>
      </c>
      <c r="K3839" s="7">
        <f t="shared" si="240"/>
        <v>10.502600000000001</v>
      </c>
      <c r="L3839" s="7" t="s">
        <v>5083</v>
      </c>
      <c r="M3839" s="7">
        <v>3</v>
      </c>
      <c r="N3839" s="7">
        <f>INDEX('Delivery Distances'!$B$6:$K$20,MATCH('Sales Summary_working sheet'!L3839,'Delivery Distances'!$A$6:$A$20,0),MATCH('Sales Summary_working sheet'!M3839,'Delivery Distances'!$B$5:$K$5,0))</f>
        <v>1</v>
      </c>
      <c r="O3839" s="7" cm="1">
        <f t="array" ref="O3839">_xlfn.XLOOKUP(L3839,'Delivery Distances'!$A$6:$A$20,_xlfn.XLOOKUP('Sales Summary_working sheet'!M3839,'Delivery Distances'!$B$5:$K$5,'Delivery Distances'!$B$6:$K$20))</f>
        <v>1</v>
      </c>
      <c r="P3839" s="7">
        <f t="shared" si="241"/>
        <v>3</v>
      </c>
    </row>
    <row r="3840" spans="1:16" ht="15.75" customHeight="1" x14ac:dyDescent="0.15">
      <c r="A3840" s="13">
        <v>44004</v>
      </c>
      <c r="B3840" s="19" t="s">
        <v>5355</v>
      </c>
      <c r="C3840" s="7" t="s">
        <v>356</v>
      </c>
      <c r="D3840" s="14">
        <v>3</v>
      </c>
      <c r="E3840" s="14" t="str">
        <f>_xlfn.XLOOKUP(D3840,'Meal Info'!$A$4:$A$19,'Meal Info'!$B$4:$B$19)</f>
        <v>Fruits</v>
      </c>
      <c r="F3840" s="14" t="str">
        <f>_xlfn.XLOOKUP(D3840,'Meal Info'!$A$4:$A$19,'Meal Info'!$C$4:$C$19)</f>
        <v>Pete</v>
      </c>
      <c r="G3840" s="7">
        <v>42.76</v>
      </c>
      <c r="H3840" s="7">
        <f t="shared" si="242"/>
        <v>4.2759999999999998</v>
      </c>
      <c r="I3840" s="7">
        <f t="shared" si="243"/>
        <v>47.036000000000001</v>
      </c>
      <c r="J3840" s="7">
        <v>0.1</v>
      </c>
      <c r="K3840" s="7">
        <f t="shared" si="240"/>
        <v>4.2759999999999998</v>
      </c>
      <c r="L3840" s="7" t="s">
        <v>27</v>
      </c>
      <c r="M3840" s="7">
        <v>2</v>
      </c>
      <c r="N3840" s="7">
        <f>INDEX('Delivery Distances'!$B$6:$K$20,MATCH('Sales Summary_working sheet'!L3840,'Delivery Distances'!$A$6:$A$20,0),MATCH('Sales Summary_working sheet'!M3840,'Delivery Distances'!$B$5:$K$5,0))</f>
        <v>8</v>
      </c>
      <c r="O3840" s="7" cm="1">
        <f t="array" ref="O3840">_xlfn.XLOOKUP(L3840,'Delivery Distances'!$A$6:$A$20,_xlfn.XLOOKUP('Sales Summary_working sheet'!M3840,'Delivery Distances'!$B$5:$K$5,'Delivery Distances'!$B$6:$K$20))</f>
        <v>8</v>
      </c>
      <c r="P3840" s="7">
        <f t="shared" si="241"/>
        <v>11</v>
      </c>
    </row>
    <row r="3841" spans="1:16" ht="15.75" customHeight="1" x14ac:dyDescent="0.15">
      <c r="A3841" s="13">
        <v>44004</v>
      </c>
      <c r="B3841" s="19" t="s">
        <v>5355</v>
      </c>
      <c r="C3841" s="7" t="s">
        <v>4675</v>
      </c>
      <c r="D3841" s="14">
        <v>1</v>
      </c>
      <c r="E3841" s="14" t="str">
        <f>_xlfn.XLOOKUP(D3841,'Meal Info'!$A$4:$A$19,'Meal Info'!$B$4:$B$19)</f>
        <v>Salad</v>
      </c>
      <c r="F3841" s="14" t="str">
        <f>_xlfn.XLOOKUP(D3841,'Meal Info'!$A$4:$A$19,'Meal Info'!$C$4:$C$19)</f>
        <v>Pete</v>
      </c>
      <c r="G3841" s="7">
        <v>26</v>
      </c>
      <c r="H3841" s="7">
        <f t="shared" si="242"/>
        <v>2.6</v>
      </c>
      <c r="I3841" s="7">
        <f t="shared" si="243"/>
        <v>28.6</v>
      </c>
      <c r="J3841" s="7">
        <v>0.11</v>
      </c>
      <c r="K3841" s="7">
        <f t="shared" si="240"/>
        <v>2.86</v>
      </c>
      <c r="L3841" s="7" t="s">
        <v>5080</v>
      </c>
      <c r="M3841" s="7">
        <v>5</v>
      </c>
      <c r="N3841" s="7">
        <f>INDEX('Delivery Distances'!$B$6:$K$20,MATCH('Sales Summary_working sheet'!L3841,'Delivery Distances'!$A$6:$A$20,0),MATCH('Sales Summary_working sheet'!M3841,'Delivery Distances'!$B$5:$K$5,0))</f>
        <v>5</v>
      </c>
      <c r="O3841" s="7" cm="1">
        <f t="array" ref="O3841">_xlfn.XLOOKUP(L3841,'Delivery Distances'!$A$6:$A$20,_xlfn.XLOOKUP('Sales Summary_working sheet'!M3841,'Delivery Distances'!$B$5:$K$5,'Delivery Distances'!$B$6:$K$20))</f>
        <v>5</v>
      </c>
      <c r="P3841" s="7">
        <f t="shared" si="241"/>
        <v>9</v>
      </c>
    </row>
    <row r="3842" spans="1:16" ht="15.75" customHeight="1" x14ac:dyDescent="0.15">
      <c r="A3842" s="13">
        <v>44004</v>
      </c>
      <c r="B3842" s="19" t="s">
        <v>5355</v>
      </c>
      <c r="C3842" s="7" t="s">
        <v>3467</v>
      </c>
      <c r="D3842" s="14">
        <v>1</v>
      </c>
      <c r="E3842" s="14" t="str">
        <f>_xlfn.XLOOKUP(D3842,'Meal Info'!$A$4:$A$19,'Meal Info'!$B$4:$B$19)</f>
        <v>Salad</v>
      </c>
      <c r="F3842" s="14" t="str">
        <f>_xlfn.XLOOKUP(D3842,'Meal Info'!$A$4:$A$19,'Meal Info'!$C$4:$C$19)</f>
        <v>Pete</v>
      </c>
      <c r="G3842" s="7">
        <v>20.71</v>
      </c>
      <c r="H3842" s="7">
        <f t="shared" si="242"/>
        <v>2.0710000000000002</v>
      </c>
      <c r="I3842" s="7">
        <f t="shared" si="243"/>
        <v>22.781000000000002</v>
      </c>
      <c r="J3842" s="7">
        <v>0.37</v>
      </c>
      <c r="K3842" s="7">
        <f t="shared" si="240"/>
        <v>7.6627000000000001</v>
      </c>
      <c r="L3842" s="7" t="s">
        <v>5076</v>
      </c>
      <c r="M3842" s="7">
        <v>7</v>
      </c>
      <c r="N3842" s="7">
        <f>INDEX('Delivery Distances'!$B$6:$K$20,MATCH('Sales Summary_working sheet'!L3842,'Delivery Distances'!$A$6:$A$20,0),MATCH('Sales Summary_working sheet'!M3842,'Delivery Distances'!$B$5:$K$5,0))</f>
        <v>15</v>
      </c>
      <c r="O3842" s="7" cm="1">
        <f t="array" ref="O3842">_xlfn.XLOOKUP(L3842,'Delivery Distances'!$A$6:$A$20,_xlfn.XLOOKUP('Sales Summary_working sheet'!M3842,'Delivery Distances'!$B$5:$K$5,'Delivery Distances'!$B$6:$K$20))</f>
        <v>15</v>
      </c>
      <c r="P3842" s="7">
        <f t="shared" si="241"/>
        <v>14.5</v>
      </c>
    </row>
    <row r="3843" spans="1:16" ht="15.75" customHeight="1" x14ac:dyDescent="0.15">
      <c r="A3843" s="13">
        <v>44004</v>
      </c>
      <c r="B3843" s="19" t="s">
        <v>5355</v>
      </c>
      <c r="C3843" s="7" t="s">
        <v>2329</v>
      </c>
      <c r="D3843" s="14">
        <v>13</v>
      </c>
      <c r="E3843" s="14" t="str">
        <f>_xlfn.XLOOKUP(D3843,'Meal Info'!$A$4:$A$19,'Meal Info'!$B$4:$B$19)</f>
        <v>Breakfast</v>
      </c>
      <c r="F3843" s="14" t="str">
        <f>_xlfn.XLOOKUP(D3843,'Meal Info'!$A$4:$A$19,'Meal Info'!$C$4:$C$19)</f>
        <v>Pete</v>
      </c>
      <c r="G3843" s="7">
        <v>93.18</v>
      </c>
      <c r="H3843" s="7">
        <f t="shared" si="242"/>
        <v>9.3180000000000014</v>
      </c>
      <c r="I3843" s="7">
        <f t="shared" si="243"/>
        <v>102.498</v>
      </c>
      <c r="J3843" s="7">
        <v>0.32</v>
      </c>
      <c r="K3843" s="7">
        <f t="shared" si="240"/>
        <v>29.817600000000002</v>
      </c>
      <c r="L3843" s="7" t="s">
        <v>5076</v>
      </c>
      <c r="M3843" s="7">
        <v>2</v>
      </c>
      <c r="N3843" s="7">
        <f>INDEX('Delivery Distances'!$B$6:$K$20,MATCH('Sales Summary_working sheet'!L3843,'Delivery Distances'!$A$6:$A$20,0),MATCH('Sales Summary_working sheet'!M3843,'Delivery Distances'!$B$5:$K$5,0))</f>
        <v>11</v>
      </c>
      <c r="O3843" s="7" cm="1">
        <f t="array" ref="O3843">_xlfn.XLOOKUP(L3843,'Delivery Distances'!$A$6:$A$20,_xlfn.XLOOKUP('Sales Summary_working sheet'!M3843,'Delivery Distances'!$B$5:$K$5,'Delivery Distances'!$B$6:$K$20))</f>
        <v>11</v>
      </c>
      <c r="P3843" s="7">
        <f t="shared" si="241"/>
        <v>12.5</v>
      </c>
    </row>
    <row r="3844" spans="1:16" ht="15.75" customHeight="1" x14ac:dyDescent="0.15">
      <c r="A3844" s="13">
        <v>44004</v>
      </c>
      <c r="B3844" s="19" t="s">
        <v>5355</v>
      </c>
      <c r="C3844" s="7" t="s">
        <v>4142</v>
      </c>
      <c r="D3844" s="14">
        <v>3</v>
      </c>
      <c r="E3844" s="14" t="str">
        <f>_xlfn.XLOOKUP(D3844,'Meal Info'!$A$4:$A$19,'Meal Info'!$B$4:$B$19)</f>
        <v>Fruits</v>
      </c>
      <c r="F3844" s="14" t="str">
        <f>_xlfn.XLOOKUP(D3844,'Meal Info'!$A$4:$A$19,'Meal Info'!$C$4:$C$19)</f>
        <v>Pete</v>
      </c>
      <c r="G3844" s="7">
        <v>59.9</v>
      </c>
      <c r="H3844" s="7">
        <f t="shared" si="242"/>
        <v>5.99</v>
      </c>
      <c r="I3844" s="7">
        <f t="shared" si="243"/>
        <v>65.89</v>
      </c>
      <c r="J3844" s="7">
        <v>0.1</v>
      </c>
      <c r="K3844" s="7">
        <f t="shared" si="240"/>
        <v>5.99</v>
      </c>
      <c r="L3844" s="7" t="s">
        <v>5079</v>
      </c>
      <c r="M3844" s="7">
        <v>3</v>
      </c>
      <c r="N3844" s="7">
        <f>INDEX('Delivery Distances'!$B$6:$K$20,MATCH('Sales Summary_working sheet'!L3844,'Delivery Distances'!$A$6:$A$20,0),MATCH('Sales Summary_working sheet'!M3844,'Delivery Distances'!$B$5:$K$5,0))</f>
        <v>4</v>
      </c>
      <c r="O3844" s="7" cm="1">
        <f t="array" ref="O3844">_xlfn.XLOOKUP(L3844,'Delivery Distances'!$A$6:$A$20,_xlfn.XLOOKUP('Sales Summary_working sheet'!M3844,'Delivery Distances'!$B$5:$K$5,'Delivery Distances'!$B$6:$K$20))</f>
        <v>4</v>
      </c>
      <c r="P3844" s="7">
        <f t="shared" si="241"/>
        <v>8</v>
      </c>
    </row>
    <row r="3845" spans="1:16" ht="15.75" customHeight="1" x14ac:dyDescent="0.15">
      <c r="A3845" s="13">
        <v>44004</v>
      </c>
      <c r="B3845" s="19" t="s">
        <v>5355</v>
      </c>
      <c r="C3845" s="7" t="s">
        <v>4567</v>
      </c>
      <c r="D3845" s="14">
        <v>1</v>
      </c>
      <c r="E3845" s="14" t="str">
        <f>_xlfn.XLOOKUP(D3845,'Meal Info'!$A$4:$A$19,'Meal Info'!$B$4:$B$19)</f>
        <v>Salad</v>
      </c>
      <c r="F3845" s="14" t="str">
        <f>_xlfn.XLOOKUP(D3845,'Meal Info'!$A$4:$A$19,'Meal Info'!$C$4:$C$19)</f>
        <v>Pete</v>
      </c>
      <c r="G3845" s="7">
        <v>73.099999999999994</v>
      </c>
      <c r="H3845" s="7">
        <f t="shared" si="242"/>
        <v>7.31</v>
      </c>
      <c r="I3845" s="7">
        <f t="shared" si="243"/>
        <v>80.41</v>
      </c>
      <c r="J3845" s="7">
        <v>0.2</v>
      </c>
      <c r="K3845" s="7">
        <f t="shared" ref="K3845:K3908" si="244">J3845*G3845</f>
        <v>14.62</v>
      </c>
      <c r="L3845" s="7" t="s">
        <v>5075</v>
      </c>
      <c r="M3845" s="7">
        <v>9</v>
      </c>
      <c r="N3845" s="7">
        <f>INDEX('Delivery Distances'!$B$6:$K$20,MATCH('Sales Summary_working sheet'!L3845,'Delivery Distances'!$A$6:$A$20,0),MATCH('Sales Summary_working sheet'!M3845,'Delivery Distances'!$B$5:$K$5,0))</f>
        <v>9</v>
      </c>
      <c r="O3845" s="7" cm="1">
        <f t="array" ref="O3845">_xlfn.XLOOKUP(L3845,'Delivery Distances'!$A$6:$A$20,_xlfn.XLOOKUP('Sales Summary_working sheet'!M3845,'Delivery Distances'!$B$5:$K$5,'Delivery Distances'!$B$6:$K$20))</f>
        <v>9</v>
      </c>
      <c r="P3845" s="7">
        <f t="shared" ref="P3845:P3908" si="245">IF(O3845&lt;=2, O3845*3, IF(O3845&lt;=6, 3*2 + (O3845-2)*1, 3*2 + 4*1 + (O3845-6)*0.5))</f>
        <v>11.5</v>
      </c>
    </row>
    <row r="3846" spans="1:16" ht="15.75" customHeight="1" x14ac:dyDescent="0.15">
      <c r="A3846" s="13">
        <v>44004</v>
      </c>
      <c r="B3846" s="19" t="s">
        <v>5355</v>
      </c>
      <c r="C3846" s="7" t="s">
        <v>4065</v>
      </c>
      <c r="D3846" s="14">
        <v>13</v>
      </c>
      <c r="E3846" s="14" t="str">
        <f>_xlfn.XLOOKUP(D3846,'Meal Info'!$A$4:$A$19,'Meal Info'!$B$4:$B$19)</f>
        <v>Breakfast</v>
      </c>
      <c r="F3846" s="14" t="str">
        <f>_xlfn.XLOOKUP(D3846,'Meal Info'!$A$4:$A$19,'Meal Info'!$C$4:$C$19)</f>
        <v>Pete</v>
      </c>
      <c r="G3846" s="7">
        <v>60.36</v>
      </c>
      <c r="H3846" s="7">
        <f t="shared" si="242"/>
        <v>6.0360000000000005</v>
      </c>
      <c r="I3846" s="7">
        <f t="shared" si="243"/>
        <v>66.396000000000001</v>
      </c>
      <c r="J3846" s="7">
        <v>0.19</v>
      </c>
      <c r="K3846" s="7">
        <f t="shared" si="244"/>
        <v>11.468400000000001</v>
      </c>
      <c r="L3846" s="7" t="s">
        <v>28</v>
      </c>
      <c r="M3846" s="7">
        <v>3</v>
      </c>
      <c r="N3846" s="7">
        <f>INDEX('Delivery Distances'!$B$6:$K$20,MATCH('Sales Summary_working sheet'!L3846,'Delivery Distances'!$A$6:$A$20,0),MATCH('Sales Summary_working sheet'!M3846,'Delivery Distances'!$B$5:$K$5,0))</f>
        <v>6</v>
      </c>
      <c r="O3846" s="7" cm="1">
        <f t="array" ref="O3846">_xlfn.XLOOKUP(L3846,'Delivery Distances'!$A$6:$A$20,_xlfn.XLOOKUP('Sales Summary_working sheet'!M3846,'Delivery Distances'!$B$5:$K$5,'Delivery Distances'!$B$6:$K$20))</f>
        <v>6</v>
      </c>
      <c r="P3846" s="7">
        <f t="shared" si="245"/>
        <v>10</v>
      </c>
    </row>
    <row r="3847" spans="1:16" ht="15.75" customHeight="1" x14ac:dyDescent="0.15">
      <c r="A3847" s="13">
        <v>44004</v>
      </c>
      <c r="B3847" s="19" t="s">
        <v>5355</v>
      </c>
      <c r="C3847" s="7" t="s">
        <v>1716</v>
      </c>
      <c r="D3847" s="14">
        <v>14</v>
      </c>
      <c r="E3847" s="14" t="str">
        <f>_xlfn.XLOOKUP(D3847,'Meal Info'!$A$4:$A$19,'Meal Info'!$B$4:$B$19)</f>
        <v>Red meat</v>
      </c>
      <c r="F3847" s="14" t="str">
        <f>_xlfn.XLOOKUP(D3847,'Meal Info'!$A$4:$A$19,'Meal Info'!$C$4:$C$19)</f>
        <v>Pete</v>
      </c>
      <c r="G3847" s="7">
        <v>43.57</v>
      </c>
      <c r="H3847" s="7">
        <f t="shared" si="242"/>
        <v>4.3570000000000002</v>
      </c>
      <c r="I3847" s="7">
        <f t="shared" si="243"/>
        <v>47.927</v>
      </c>
      <c r="J3847" s="7">
        <v>0.05</v>
      </c>
      <c r="K3847" s="7">
        <f t="shared" si="244"/>
        <v>2.1785000000000001</v>
      </c>
      <c r="L3847" s="7" t="s">
        <v>5083</v>
      </c>
      <c r="M3847" s="7">
        <v>9</v>
      </c>
      <c r="N3847" s="7">
        <f>INDEX('Delivery Distances'!$B$6:$K$20,MATCH('Sales Summary_working sheet'!L3847,'Delivery Distances'!$A$6:$A$20,0),MATCH('Sales Summary_working sheet'!M3847,'Delivery Distances'!$B$5:$K$5,0))</f>
        <v>2</v>
      </c>
      <c r="O3847" s="7" cm="1">
        <f t="array" ref="O3847">_xlfn.XLOOKUP(L3847,'Delivery Distances'!$A$6:$A$20,_xlfn.XLOOKUP('Sales Summary_working sheet'!M3847,'Delivery Distances'!$B$5:$K$5,'Delivery Distances'!$B$6:$K$20))</f>
        <v>2</v>
      </c>
      <c r="P3847" s="7">
        <f t="shared" si="245"/>
        <v>6</v>
      </c>
    </row>
    <row r="3848" spans="1:16" ht="15.75" customHeight="1" x14ac:dyDescent="0.15">
      <c r="A3848" s="13">
        <v>44004</v>
      </c>
      <c r="B3848" s="19" t="s">
        <v>5356</v>
      </c>
      <c r="C3848" s="7" t="s">
        <v>5031</v>
      </c>
      <c r="D3848" s="14">
        <v>13</v>
      </c>
      <c r="E3848" s="14" t="str">
        <f>_xlfn.XLOOKUP(D3848,'Meal Info'!$A$4:$A$19,'Meal Info'!$B$4:$B$19)</f>
        <v>Breakfast</v>
      </c>
      <c r="F3848" s="14" t="str">
        <f>_xlfn.XLOOKUP(D3848,'Meal Info'!$A$4:$A$19,'Meal Info'!$C$4:$C$19)</f>
        <v>Pete</v>
      </c>
      <c r="G3848" s="7">
        <v>55.77</v>
      </c>
      <c r="H3848" s="7">
        <f t="shared" si="242"/>
        <v>5.5770000000000008</v>
      </c>
      <c r="I3848" s="7">
        <f t="shared" si="243"/>
        <v>61.347000000000001</v>
      </c>
      <c r="J3848" s="7">
        <v>0.25</v>
      </c>
      <c r="K3848" s="7">
        <f t="shared" si="244"/>
        <v>13.942500000000001</v>
      </c>
      <c r="L3848" s="7" t="s">
        <v>5077</v>
      </c>
      <c r="M3848" s="7">
        <v>6</v>
      </c>
      <c r="N3848" s="7">
        <f>INDEX('Delivery Distances'!$B$6:$K$20,MATCH('Sales Summary_working sheet'!L3848,'Delivery Distances'!$A$6:$A$20,0),MATCH('Sales Summary_working sheet'!M3848,'Delivery Distances'!$B$5:$K$5,0))</f>
        <v>6</v>
      </c>
      <c r="O3848" s="7" cm="1">
        <f t="array" ref="O3848">_xlfn.XLOOKUP(L3848,'Delivery Distances'!$A$6:$A$20,_xlfn.XLOOKUP('Sales Summary_working sheet'!M3848,'Delivery Distances'!$B$5:$K$5,'Delivery Distances'!$B$6:$K$20))</f>
        <v>6</v>
      </c>
      <c r="P3848" s="7">
        <f t="shared" si="245"/>
        <v>10</v>
      </c>
    </row>
    <row r="3849" spans="1:16" ht="15.75" customHeight="1" x14ac:dyDescent="0.15">
      <c r="A3849" s="13">
        <v>44004</v>
      </c>
      <c r="B3849" s="19" t="s">
        <v>5356</v>
      </c>
      <c r="C3849" s="7" t="s">
        <v>4450</v>
      </c>
      <c r="D3849" s="14">
        <v>3</v>
      </c>
      <c r="E3849" s="14" t="str">
        <f>_xlfn.XLOOKUP(D3849,'Meal Info'!$A$4:$A$19,'Meal Info'!$B$4:$B$19)</f>
        <v>Fruits</v>
      </c>
      <c r="F3849" s="14" t="str">
        <f>_xlfn.XLOOKUP(D3849,'Meal Info'!$A$4:$A$19,'Meal Info'!$C$4:$C$19)</f>
        <v>Pete</v>
      </c>
      <c r="G3849" s="7">
        <v>90.37</v>
      </c>
      <c r="H3849" s="7">
        <f t="shared" si="242"/>
        <v>9.0370000000000008</v>
      </c>
      <c r="I3849" s="7">
        <f t="shared" si="243"/>
        <v>99.407000000000011</v>
      </c>
      <c r="J3849" s="7">
        <v>0.38</v>
      </c>
      <c r="K3849" s="7">
        <f t="shared" si="244"/>
        <v>34.340600000000002</v>
      </c>
      <c r="L3849" s="7" t="s">
        <v>5078</v>
      </c>
      <c r="M3849" s="7">
        <v>4</v>
      </c>
      <c r="N3849" s="7">
        <f>INDEX('Delivery Distances'!$B$6:$K$20,MATCH('Sales Summary_working sheet'!L3849,'Delivery Distances'!$A$6:$A$20,0),MATCH('Sales Summary_working sheet'!M3849,'Delivery Distances'!$B$5:$K$5,0))</f>
        <v>1</v>
      </c>
      <c r="O3849" s="7" cm="1">
        <f t="array" ref="O3849">_xlfn.XLOOKUP(L3849,'Delivery Distances'!$A$6:$A$20,_xlfn.XLOOKUP('Sales Summary_working sheet'!M3849,'Delivery Distances'!$B$5:$K$5,'Delivery Distances'!$B$6:$K$20))</f>
        <v>1</v>
      </c>
      <c r="P3849" s="7">
        <f t="shared" si="245"/>
        <v>3</v>
      </c>
    </row>
    <row r="3850" spans="1:16" ht="15.75" customHeight="1" x14ac:dyDescent="0.15">
      <c r="A3850" s="13">
        <v>44004</v>
      </c>
      <c r="B3850" s="19" t="s">
        <v>5356</v>
      </c>
      <c r="C3850" s="7" t="s">
        <v>267</v>
      </c>
      <c r="D3850" s="14">
        <v>3</v>
      </c>
      <c r="E3850" s="14" t="str">
        <f>_xlfn.XLOOKUP(D3850,'Meal Info'!$A$4:$A$19,'Meal Info'!$B$4:$B$19)</f>
        <v>Fruits</v>
      </c>
      <c r="F3850" s="14" t="str">
        <f>_xlfn.XLOOKUP(D3850,'Meal Info'!$A$4:$A$19,'Meal Info'!$C$4:$C$19)</f>
        <v>Pete</v>
      </c>
      <c r="G3850" s="7">
        <v>5.46</v>
      </c>
      <c r="H3850" s="7">
        <f t="shared" si="242"/>
        <v>0.54600000000000004</v>
      </c>
      <c r="I3850" s="7">
        <f t="shared" si="243"/>
        <v>6.0060000000000002</v>
      </c>
      <c r="J3850" s="7">
        <v>0.24</v>
      </c>
      <c r="K3850" s="7">
        <f t="shared" si="244"/>
        <v>1.3104</v>
      </c>
      <c r="L3850" s="7" t="s">
        <v>5077</v>
      </c>
      <c r="M3850" s="7">
        <v>8</v>
      </c>
      <c r="N3850" s="7">
        <f>INDEX('Delivery Distances'!$B$6:$K$20,MATCH('Sales Summary_working sheet'!L3850,'Delivery Distances'!$A$6:$A$20,0),MATCH('Sales Summary_working sheet'!M3850,'Delivery Distances'!$B$5:$K$5,0))</f>
        <v>4</v>
      </c>
      <c r="O3850" s="7" cm="1">
        <f t="array" ref="O3850">_xlfn.XLOOKUP(L3850,'Delivery Distances'!$A$6:$A$20,_xlfn.XLOOKUP('Sales Summary_working sheet'!M3850,'Delivery Distances'!$B$5:$K$5,'Delivery Distances'!$B$6:$K$20))</f>
        <v>4</v>
      </c>
      <c r="P3850" s="7">
        <f t="shared" si="245"/>
        <v>8</v>
      </c>
    </row>
    <row r="3851" spans="1:16" ht="15.75" customHeight="1" x14ac:dyDescent="0.15">
      <c r="A3851" s="13">
        <v>44004</v>
      </c>
      <c r="B3851" s="19" t="s">
        <v>5356</v>
      </c>
      <c r="C3851" s="7" t="s">
        <v>370</v>
      </c>
      <c r="D3851" s="14">
        <v>3</v>
      </c>
      <c r="E3851" s="14" t="str">
        <f>_xlfn.XLOOKUP(D3851,'Meal Info'!$A$4:$A$19,'Meal Info'!$B$4:$B$19)</f>
        <v>Fruits</v>
      </c>
      <c r="F3851" s="14" t="str">
        <f>_xlfn.XLOOKUP(D3851,'Meal Info'!$A$4:$A$19,'Meal Info'!$C$4:$C$19)</f>
        <v>Pete</v>
      </c>
      <c r="G3851" s="7">
        <v>78.91</v>
      </c>
      <c r="H3851" s="7">
        <f t="shared" si="242"/>
        <v>7.891</v>
      </c>
      <c r="I3851" s="7">
        <f t="shared" si="243"/>
        <v>86.801000000000002</v>
      </c>
      <c r="J3851" s="7">
        <v>0.27</v>
      </c>
      <c r="K3851" s="7">
        <f t="shared" si="244"/>
        <v>21.305700000000002</v>
      </c>
      <c r="L3851" s="7" t="s">
        <v>5079</v>
      </c>
      <c r="M3851" s="7">
        <v>1</v>
      </c>
      <c r="N3851" s="7">
        <f>INDEX('Delivery Distances'!$B$6:$K$20,MATCH('Sales Summary_working sheet'!L3851,'Delivery Distances'!$A$6:$A$20,0),MATCH('Sales Summary_working sheet'!M3851,'Delivery Distances'!$B$5:$K$5,0))</f>
        <v>5</v>
      </c>
      <c r="O3851" s="7" cm="1">
        <f t="array" ref="O3851">_xlfn.XLOOKUP(L3851,'Delivery Distances'!$A$6:$A$20,_xlfn.XLOOKUP('Sales Summary_working sheet'!M3851,'Delivery Distances'!$B$5:$K$5,'Delivery Distances'!$B$6:$K$20))</f>
        <v>5</v>
      </c>
      <c r="P3851" s="7">
        <f t="shared" si="245"/>
        <v>9</v>
      </c>
    </row>
    <row r="3852" spans="1:16" ht="15.75" customHeight="1" x14ac:dyDescent="0.15">
      <c r="A3852" s="13">
        <v>44004</v>
      </c>
      <c r="B3852" s="19" t="s">
        <v>5356</v>
      </c>
      <c r="C3852" s="7" t="s">
        <v>3288</v>
      </c>
      <c r="D3852" s="14">
        <v>1</v>
      </c>
      <c r="E3852" s="14" t="str">
        <f>_xlfn.XLOOKUP(D3852,'Meal Info'!$A$4:$A$19,'Meal Info'!$B$4:$B$19)</f>
        <v>Salad</v>
      </c>
      <c r="F3852" s="14" t="str">
        <f>_xlfn.XLOOKUP(D3852,'Meal Info'!$A$4:$A$19,'Meal Info'!$C$4:$C$19)</f>
        <v>Pete</v>
      </c>
      <c r="G3852" s="7">
        <v>70.66</v>
      </c>
      <c r="H3852" s="7">
        <f t="shared" si="242"/>
        <v>7.0659999999999998</v>
      </c>
      <c r="I3852" s="7">
        <f t="shared" si="243"/>
        <v>77.725999999999999</v>
      </c>
      <c r="J3852" s="7">
        <v>0.24</v>
      </c>
      <c r="K3852" s="7">
        <f t="shared" si="244"/>
        <v>16.958399999999997</v>
      </c>
      <c r="L3852" s="7" t="s">
        <v>5075</v>
      </c>
      <c r="M3852" s="7">
        <v>3</v>
      </c>
      <c r="N3852" s="7">
        <f>INDEX('Delivery Distances'!$B$6:$K$20,MATCH('Sales Summary_working sheet'!L3852,'Delivery Distances'!$A$6:$A$20,0),MATCH('Sales Summary_working sheet'!M3852,'Delivery Distances'!$B$5:$K$5,0))</f>
        <v>15</v>
      </c>
      <c r="O3852" s="7" cm="1">
        <f t="array" ref="O3852">_xlfn.XLOOKUP(L3852,'Delivery Distances'!$A$6:$A$20,_xlfn.XLOOKUP('Sales Summary_working sheet'!M3852,'Delivery Distances'!$B$5:$K$5,'Delivery Distances'!$B$6:$K$20))</f>
        <v>15</v>
      </c>
      <c r="P3852" s="7">
        <f t="shared" si="245"/>
        <v>14.5</v>
      </c>
    </row>
    <row r="3853" spans="1:16" ht="15.75" customHeight="1" x14ac:dyDescent="0.15">
      <c r="A3853" s="13">
        <v>44004</v>
      </c>
      <c r="B3853" s="19" t="s">
        <v>5356</v>
      </c>
      <c r="C3853" s="7" t="s">
        <v>2298</v>
      </c>
      <c r="D3853" s="14">
        <v>13</v>
      </c>
      <c r="E3853" s="14" t="str">
        <f>_xlfn.XLOOKUP(D3853,'Meal Info'!$A$4:$A$19,'Meal Info'!$B$4:$B$19)</f>
        <v>Breakfast</v>
      </c>
      <c r="F3853" s="14" t="str">
        <f>_xlfn.XLOOKUP(D3853,'Meal Info'!$A$4:$A$19,'Meal Info'!$C$4:$C$19)</f>
        <v>Pete</v>
      </c>
      <c r="G3853" s="7">
        <v>21.97</v>
      </c>
      <c r="H3853" s="7">
        <f t="shared" si="242"/>
        <v>2.1970000000000001</v>
      </c>
      <c r="I3853" s="7">
        <f t="shared" si="243"/>
        <v>24.166999999999998</v>
      </c>
      <c r="J3853" s="7">
        <v>0.09</v>
      </c>
      <c r="K3853" s="7">
        <f t="shared" si="244"/>
        <v>1.9772999999999998</v>
      </c>
      <c r="L3853" s="7" t="s">
        <v>5081</v>
      </c>
      <c r="M3853" s="7">
        <v>10</v>
      </c>
      <c r="N3853" s="7">
        <f>INDEX('Delivery Distances'!$B$6:$K$20,MATCH('Sales Summary_working sheet'!L3853,'Delivery Distances'!$A$6:$A$20,0),MATCH('Sales Summary_working sheet'!M3853,'Delivery Distances'!$B$5:$K$5,0))</f>
        <v>2</v>
      </c>
      <c r="O3853" s="7" cm="1">
        <f t="array" ref="O3853">_xlfn.XLOOKUP(L3853,'Delivery Distances'!$A$6:$A$20,_xlfn.XLOOKUP('Sales Summary_working sheet'!M3853,'Delivery Distances'!$B$5:$K$5,'Delivery Distances'!$B$6:$K$20))</f>
        <v>2</v>
      </c>
      <c r="P3853" s="7">
        <f t="shared" si="245"/>
        <v>6</v>
      </c>
    </row>
    <row r="3854" spans="1:16" ht="15.75" customHeight="1" x14ac:dyDescent="0.15">
      <c r="A3854" s="13">
        <v>44004</v>
      </c>
      <c r="B3854" s="19" t="s">
        <v>5356</v>
      </c>
      <c r="C3854" s="7" t="s">
        <v>3416</v>
      </c>
      <c r="D3854" s="14">
        <v>13</v>
      </c>
      <c r="E3854" s="14" t="str">
        <f>_xlfn.XLOOKUP(D3854,'Meal Info'!$A$4:$A$19,'Meal Info'!$B$4:$B$19)</f>
        <v>Breakfast</v>
      </c>
      <c r="F3854" s="14" t="str">
        <f>_xlfn.XLOOKUP(D3854,'Meal Info'!$A$4:$A$19,'Meal Info'!$C$4:$C$19)</f>
        <v>Pete</v>
      </c>
      <c r="G3854" s="7">
        <v>62.76</v>
      </c>
      <c r="H3854" s="7">
        <f t="shared" si="242"/>
        <v>6.2759999999999998</v>
      </c>
      <c r="I3854" s="7">
        <f t="shared" si="243"/>
        <v>69.036000000000001</v>
      </c>
      <c r="J3854" s="7">
        <v>0.01</v>
      </c>
      <c r="K3854" s="7">
        <f t="shared" si="244"/>
        <v>0.62760000000000005</v>
      </c>
      <c r="L3854" s="7" t="s">
        <v>5080</v>
      </c>
      <c r="M3854" s="7">
        <v>6</v>
      </c>
      <c r="N3854" s="7">
        <f>INDEX('Delivery Distances'!$B$6:$K$20,MATCH('Sales Summary_working sheet'!L3854,'Delivery Distances'!$A$6:$A$20,0),MATCH('Sales Summary_working sheet'!M3854,'Delivery Distances'!$B$5:$K$5,0))</f>
        <v>3</v>
      </c>
      <c r="O3854" s="7" cm="1">
        <f t="array" ref="O3854">_xlfn.XLOOKUP(L3854,'Delivery Distances'!$A$6:$A$20,_xlfn.XLOOKUP('Sales Summary_working sheet'!M3854,'Delivery Distances'!$B$5:$K$5,'Delivery Distances'!$B$6:$K$20))</f>
        <v>3</v>
      </c>
      <c r="P3854" s="7">
        <f t="shared" si="245"/>
        <v>7</v>
      </c>
    </row>
    <row r="3855" spans="1:16" ht="15.75" customHeight="1" x14ac:dyDescent="0.15">
      <c r="A3855" s="13">
        <v>44004</v>
      </c>
      <c r="B3855" s="19" t="s">
        <v>5356</v>
      </c>
      <c r="C3855" s="7" t="s">
        <v>2066</v>
      </c>
      <c r="D3855" s="14">
        <v>13</v>
      </c>
      <c r="E3855" s="14" t="str">
        <f>_xlfn.XLOOKUP(D3855,'Meal Info'!$A$4:$A$19,'Meal Info'!$B$4:$B$19)</f>
        <v>Breakfast</v>
      </c>
      <c r="F3855" s="14" t="str">
        <f>_xlfn.XLOOKUP(D3855,'Meal Info'!$A$4:$A$19,'Meal Info'!$C$4:$C$19)</f>
        <v>Pete</v>
      </c>
      <c r="G3855" s="7">
        <v>23.06</v>
      </c>
      <c r="H3855" s="7">
        <f t="shared" si="242"/>
        <v>2.306</v>
      </c>
      <c r="I3855" s="7">
        <f t="shared" si="243"/>
        <v>25.366</v>
      </c>
      <c r="J3855" s="7">
        <v>0.01</v>
      </c>
      <c r="K3855" s="7">
        <f t="shared" si="244"/>
        <v>0.2306</v>
      </c>
      <c r="L3855" s="7" t="s">
        <v>30</v>
      </c>
      <c r="M3855" s="7">
        <v>4</v>
      </c>
      <c r="N3855" s="7">
        <f>INDEX('Delivery Distances'!$B$6:$K$20,MATCH('Sales Summary_working sheet'!L3855,'Delivery Distances'!$A$6:$A$20,0),MATCH('Sales Summary_working sheet'!M3855,'Delivery Distances'!$B$5:$K$5,0))</f>
        <v>6</v>
      </c>
      <c r="O3855" s="7" cm="1">
        <f t="array" ref="O3855">_xlfn.XLOOKUP(L3855,'Delivery Distances'!$A$6:$A$20,_xlfn.XLOOKUP('Sales Summary_working sheet'!M3855,'Delivery Distances'!$B$5:$K$5,'Delivery Distances'!$B$6:$K$20))</f>
        <v>6</v>
      </c>
      <c r="P3855" s="7">
        <f t="shared" si="245"/>
        <v>10</v>
      </c>
    </row>
    <row r="3856" spans="1:16" ht="15.75" customHeight="1" x14ac:dyDescent="0.15">
      <c r="A3856" s="13">
        <v>44004</v>
      </c>
      <c r="B3856" s="19" t="s">
        <v>5356</v>
      </c>
      <c r="C3856" s="7" t="s">
        <v>1798</v>
      </c>
      <c r="D3856" s="14">
        <v>1</v>
      </c>
      <c r="E3856" s="14" t="str">
        <f>_xlfn.XLOOKUP(D3856,'Meal Info'!$A$4:$A$19,'Meal Info'!$B$4:$B$19)</f>
        <v>Salad</v>
      </c>
      <c r="F3856" s="14" t="str">
        <f>_xlfn.XLOOKUP(D3856,'Meal Info'!$A$4:$A$19,'Meal Info'!$C$4:$C$19)</f>
        <v>Pete</v>
      </c>
      <c r="G3856" s="7">
        <v>52.72</v>
      </c>
      <c r="H3856" s="7">
        <f t="shared" si="242"/>
        <v>5.2720000000000002</v>
      </c>
      <c r="I3856" s="7">
        <f t="shared" si="243"/>
        <v>57.991999999999997</v>
      </c>
      <c r="J3856" s="7">
        <v>0.16</v>
      </c>
      <c r="K3856" s="7">
        <f t="shared" si="244"/>
        <v>8.4352</v>
      </c>
      <c r="L3856" s="7" t="s">
        <v>5082</v>
      </c>
      <c r="M3856" s="7">
        <v>3</v>
      </c>
      <c r="N3856" s="7">
        <f>INDEX('Delivery Distances'!$B$6:$K$20,MATCH('Sales Summary_working sheet'!L3856,'Delivery Distances'!$A$6:$A$20,0),MATCH('Sales Summary_working sheet'!M3856,'Delivery Distances'!$B$5:$K$5,0))</f>
        <v>3</v>
      </c>
      <c r="O3856" s="7" cm="1">
        <f t="array" ref="O3856">_xlfn.XLOOKUP(L3856,'Delivery Distances'!$A$6:$A$20,_xlfn.XLOOKUP('Sales Summary_working sheet'!M3856,'Delivery Distances'!$B$5:$K$5,'Delivery Distances'!$B$6:$K$20))</f>
        <v>3</v>
      </c>
      <c r="P3856" s="7">
        <f t="shared" si="245"/>
        <v>7</v>
      </c>
    </row>
    <row r="3857" spans="1:16" ht="15.75" customHeight="1" x14ac:dyDescent="0.15">
      <c r="A3857" s="13">
        <v>44004</v>
      </c>
      <c r="B3857" s="19" t="s">
        <v>5356</v>
      </c>
      <c r="C3857" s="7" t="s">
        <v>486</v>
      </c>
      <c r="D3857" s="14">
        <v>14</v>
      </c>
      <c r="E3857" s="14" t="str">
        <f>_xlfn.XLOOKUP(D3857,'Meal Info'!$A$4:$A$19,'Meal Info'!$B$4:$B$19)</f>
        <v>Red meat</v>
      </c>
      <c r="F3857" s="14" t="str">
        <f>_xlfn.XLOOKUP(D3857,'Meal Info'!$A$4:$A$19,'Meal Info'!$C$4:$C$19)</f>
        <v>Pete</v>
      </c>
      <c r="G3857" s="7">
        <v>82.45</v>
      </c>
      <c r="H3857" s="7">
        <f t="shared" si="242"/>
        <v>8.245000000000001</v>
      </c>
      <c r="I3857" s="7">
        <f t="shared" si="243"/>
        <v>90.695000000000007</v>
      </c>
      <c r="J3857" s="7">
        <v>0.06</v>
      </c>
      <c r="K3857" s="7">
        <f t="shared" si="244"/>
        <v>4.9470000000000001</v>
      </c>
      <c r="L3857" s="7" t="s">
        <v>30</v>
      </c>
      <c r="M3857" s="7">
        <v>9</v>
      </c>
      <c r="N3857" s="7">
        <f>INDEX('Delivery Distances'!$B$6:$K$20,MATCH('Sales Summary_working sheet'!L3857,'Delivery Distances'!$A$6:$A$20,0),MATCH('Sales Summary_working sheet'!M3857,'Delivery Distances'!$B$5:$K$5,0))</f>
        <v>17</v>
      </c>
      <c r="O3857" s="7" cm="1">
        <f t="array" ref="O3857">_xlfn.XLOOKUP(L3857,'Delivery Distances'!$A$6:$A$20,_xlfn.XLOOKUP('Sales Summary_working sheet'!M3857,'Delivery Distances'!$B$5:$K$5,'Delivery Distances'!$B$6:$K$20))</f>
        <v>17</v>
      </c>
      <c r="P3857" s="7">
        <f t="shared" si="245"/>
        <v>15.5</v>
      </c>
    </row>
    <row r="3858" spans="1:16" ht="15.75" customHeight="1" x14ac:dyDescent="0.15">
      <c r="A3858" s="13">
        <v>44004</v>
      </c>
      <c r="B3858" s="19" t="s">
        <v>5356</v>
      </c>
      <c r="C3858" s="7" t="s">
        <v>1364</v>
      </c>
      <c r="D3858" s="14">
        <v>13</v>
      </c>
      <c r="E3858" s="14" t="str">
        <f>_xlfn.XLOOKUP(D3858,'Meal Info'!$A$4:$A$19,'Meal Info'!$B$4:$B$19)</f>
        <v>Breakfast</v>
      </c>
      <c r="F3858" s="14" t="str">
        <f>_xlfn.XLOOKUP(D3858,'Meal Info'!$A$4:$A$19,'Meal Info'!$C$4:$C$19)</f>
        <v>Pete</v>
      </c>
      <c r="G3858" s="7">
        <v>70.959999999999994</v>
      </c>
      <c r="H3858" s="7">
        <f t="shared" si="242"/>
        <v>7.0960000000000001</v>
      </c>
      <c r="I3858" s="7">
        <f t="shared" si="243"/>
        <v>78.055999999999997</v>
      </c>
      <c r="J3858" s="7">
        <v>0.08</v>
      </c>
      <c r="K3858" s="7">
        <f t="shared" si="244"/>
        <v>5.6767999999999992</v>
      </c>
      <c r="L3858" s="7" t="s">
        <v>5077</v>
      </c>
      <c r="M3858" s="7">
        <v>4</v>
      </c>
      <c r="N3858" s="7">
        <f>INDEX('Delivery Distances'!$B$6:$K$20,MATCH('Sales Summary_working sheet'!L3858,'Delivery Distances'!$A$6:$A$20,0),MATCH('Sales Summary_working sheet'!M3858,'Delivery Distances'!$B$5:$K$5,0))</f>
        <v>5</v>
      </c>
      <c r="O3858" s="7" cm="1">
        <f t="array" ref="O3858">_xlfn.XLOOKUP(L3858,'Delivery Distances'!$A$6:$A$20,_xlfn.XLOOKUP('Sales Summary_working sheet'!M3858,'Delivery Distances'!$B$5:$K$5,'Delivery Distances'!$B$6:$K$20))</f>
        <v>5</v>
      </c>
      <c r="P3858" s="7">
        <f t="shared" si="245"/>
        <v>9</v>
      </c>
    </row>
    <row r="3859" spans="1:16" ht="15.75" customHeight="1" x14ac:dyDescent="0.15">
      <c r="A3859" s="13">
        <v>44004</v>
      </c>
      <c r="B3859" s="19" t="s">
        <v>5356</v>
      </c>
      <c r="C3859" s="7" t="s">
        <v>1938</v>
      </c>
      <c r="D3859" s="14">
        <v>14</v>
      </c>
      <c r="E3859" s="14" t="str">
        <f>_xlfn.XLOOKUP(D3859,'Meal Info'!$A$4:$A$19,'Meal Info'!$B$4:$B$19)</f>
        <v>Red meat</v>
      </c>
      <c r="F3859" s="14" t="str">
        <f>_xlfn.XLOOKUP(D3859,'Meal Info'!$A$4:$A$19,'Meal Info'!$C$4:$C$19)</f>
        <v>Pete</v>
      </c>
      <c r="G3859" s="7">
        <v>83.67</v>
      </c>
      <c r="H3859" s="7">
        <f t="shared" si="242"/>
        <v>8.3670000000000009</v>
      </c>
      <c r="I3859" s="7">
        <f t="shared" si="243"/>
        <v>92.037000000000006</v>
      </c>
      <c r="J3859" s="7">
        <v>0.4</v>
      </c>
      <c r="K3859" s="7">
        <f t="shared" si="244"/>
        <v>33.468000000000004</v>
      </c>
      <c r="L3859" s="7" t="s">
        <v>29</v>
      </c>
      <c r="M3859" s="7">
        <v>6</v>
      </c>
      <c r="N3859" s="7">
        <f>INDEX('Delivery Distances'!$B$6:$K$20,MATCH('Sales Summary_working sheet'!L3859,'Delivery Distances'!$A$6:$A$20,0),MATCH('Sales Summary_working sheet'!M3859,'Delivery Distances'!$B$5:$K$5,0))</f>
        <v>2</v>
      </c>
      <c r="O3859" s="7" cm="1">
        <f t="array" ref="O3859">_xlfn.XLOOKUP(L3859,'Delivery Distances'!$A$6:$A$20,_xlfn.XLOOKUP('Sales Summary_working sheet'!M3859,'Delivery Distances'!$B$5:$K$5,'Delivery Distances'!$B$6:$K$20))</f>
        <v>2</v>
      </c>
      <c r="P3859" s="7">
        <f t="shared" si="245"/>
        <v>6</v>
      </c>
    </row>
    <row r="3860" spans="1:16" ht="15.75" customHeight="1" x14ac:dyDescent="0.15">
      <c r="A3860" s="13">
        <v>44004</v>
      </c>
      <c r="B3860" s="19" t="s">
        <v>5356</v>
      </c>
      <c r="C3860" s="7" t="s">
        <v>871</v>
      </c>
      <c r="D3860" s="14">
        <v>14</v>
      </c>
      <c r="E3860" s="14" t="str">
        <f>_xlfn.XLOOKUP(D3860,'Meal Info'!$A$4:$A$19,'Meal Info'!$B$4:$B$19)</f>
        <v>Red meat</v>
      </c>
      <c r="F3860" s="14" t="str">
        <f>_xlfn.XLOOKUP(D3860,'Meal Info'!$A$4:$A$19,'Meal Info'!$C$4:$C$19)</f>
        <v>Pete</v>
      </c>
      <c r="G3860" s="7">
        <v>6.33</v>
      </c>
      <c r="H3860" s="7">
        <f t="shared" si="242"/>
        <v>0.63300000000000001</v>
      </c>
      <c r="I3860" s="7">
        <f t="shared" si="243"/>
        <v>6.9630000000000001</v>
      </c>
      <c r="J3860" s="7">
        <v>0.37</v>
      </c>
      <c r="K3860" s="7">
        <f t="shared" si="244"/>
        <v>2.3420999999999998</v>
      </c>
      <c r="L3860" s="7" t="s">
        <v>31</v>
      </c>
      <c r="M3860" s="7">
        <v>1</v>
      </c>
      <c r="N3860" s="7">
        <f>INDEX('Delivery Distances'!$B$6:$K$20,MATCH('Sales Summary_working sheet'!L3860,'Delivery Distances'!$A$6:$A$20,0),MATCH('Sales Summary_working sheet'!M3860,'Delivery Distances'!$B$5:$K$5,0))</f>
        <v>10</v>
      </c>
      <c r="O3860" s="7" cm="1">
        <f t="array" ref="O3860">_xlfn.XLOOKUP(L3860,'Delivery Distances'!$A$6:$A$20,_xlfn.XLOOKUP('Sales Summary_working sheet'!M3860,'Delivery Distances'!$B$5:$K$5,'Delivery Distances'!$B$6:$K$20))</f>
        <v>10</v>
      </c>
      <c r="P3860" s="7">
        <f t="shared" si="245"/>
        <v>12</v>
      </c>
    </row>
    <row r="3861" spans="1:16" ht="15.75" customHeight="1" x14ac:dyDescent="0.15">
      <c r="A3861" s="13">
        <v>44004</v>
      </c>
      <c r="B3861" s="19" t="s">
        <v>5356</v>
      </c>
      <c r="C3861" s="7" t="s">
        <v>2375</v>
      </c>
      <c r="D3861" s="14">
        <v>13</v>
      </c>
      <c r="E3861" s="14" t="str">
        <f>_xlfn.XLOOKUP(D3861,'Meal Info'!$A$4:$A$19,'Meal Info'!$B$4:$B$19)</f>
        <v>Breakfast</v>
      </c>
      <c r="F3861" s="14" t="str">
        <f>_xlfn.XLOOKUP(D3861,'Meal Info'!$A$4:$A$19,'Meal Info'!$C$4:$C$19)</f>
        <v>Pete</v>
      </c>
      <c r="G3861" s="7">
        <v>39.07</v>
      </c>
      <c r="H3861" s="7">
        <f t="shared" si="242"/>
        <v>3.907</v>
      </c>
      <c r="I3861" s="7">
        <f t="shared" si="243"/>
        <v>42.977000000000004</v>
      </c>
      <c r="J3861" s="7">
        <v>0.27</v>
      </c>
      <c r="K3861" s="7">
        <f t="shared" si="244"/>
        <v>10.548900000000001</v>
      </c>
      <c r="L3861" s="7" t="s">
        <v>31</v>
      </c>
      <c r="M3861" s="7">
        <v>2</v>
      </c>
      <c r="N3861" s="7">
        <f>INDEX('Delivery Distances'!$B$6:$K$20,MATCH('Sales Summary_working sheet'!L3861,'Delivery Distances'!$A$6:$A$20,0),MATCH('Sales Summary_working sheet'!M3861,'Delivery Distances'!$B$5:$K$5,0))</f>
        <v>14</v>
      </c>
      <c r="O3861" s="7" cm="1">
        <f t="array" ref="O3861">_xlfn.XLOOKUP(L3861,'Delivery Distances'!$A$6:$A$20,_xlfn.XLOOKUP('Sales Summary_working sheet'!M3861,'Delivery Distances'!$B$5:$K$5,'Delivery Distances'!$B$6:$K$20))</f>
        <v>14</v>
      </c>
      <c r="P3861" s="7">
        <f t="shared" si="245"/>
        <v>14</v>
      </c>
    </row>
    <row r="3862" spans="1:16" ht="15.75" customHeight="1" x14ac:dyDescent="0.15">
      <c r="A3862" s="13">
        <v>44004</v>
      </c>
      <c r="B3862" s="19" t="s">
        <v>5356</v>
      </c>
      <c r="C3862" s="7" t="s">
        <v>1001</v>
      </c>
      <c r="D3862" s="14">
        <v>1</v>
      </c>
      <c r="E3862" s="14" t="str">
        <f>_xlfn.XLOOKUP(D3862,'Meal Info'!$A$4:$A$19,'Meal Info'!$B$4:$B$19)</f>
        <v>Salad</v>
      </c>
      <c r="F3862" s="14" t="str">
        <f>_xlfn.XLOOKUP(D3862,'Meal Info'!$A$4:$A$19,'Meal Info'!$C$4:$C$19)</f>
        <v>Pete</v>
      </c>
      <c r="G3862" s="7">
        <v>7.53</v>
      </c>
      <c r="H3862" s="7">
        <f t="shared" si="242"/>
        <v>0.75300000000000011</v>
      </c>
      <c r="I3862" s="7">
        <f t="shared" si="243"/>
        <v>8.2830000000000013</v>
      </c>
      <c r="J3862" s="7">
        <v>0.38</v>
      </c>
      <c r="K3862" s="7">
        <f t="shared" si="244"/>
        <v>2.8614000000000002</v>
      </c>
      <c r="L3862" s="7" t="s">
        <v>5077</v>
      </c>
      <c r="M3862" s="7">
        <v>2</v>
      </c>
      <c r="N3862" s="7">
        <f>INDEX('Delivery Distances'!$B$6:$K$20,MATCH('Sales Summary_working sheet'!L3862,'Delivery Distances'!$A$6:$A$20,0),MATCH('Sales Summary_working sheet'!M3862,'Delivery Distances'!$B$5:$K$5,0))</f>
        <v>4</v>
      </c>
      <c r="O3862" s="7" cm="1">
        <f t="array" ref="O3862">_xlfn.XLOOKUP(L3862,'Delivery Distances'!$A$6:$A$20,_xlfn.XLOOKUP('Sales Summary_working sheet'!M3862,'Delivery Distances'!$B$5:$K$5,'Delivery Distances'!$B$6:$K$20))</f>
        <v>4</v>
      </c>
      <c r="P3862" s="7">
        <f t="shared" si="245"/>
        <v>8</v>
      </c>
    </row>
    <row r="3863" spans="1:16" ht="15.75" customHeight="1" x14ac:dyDescent="0.15">
      <c r="A3863" s="13">
        <v>44004</v>
      </c>
      <c r="B3863" s="19" t="s">
        <v>5356</v>
      </c>
      <c r="C3863" s="7" t="s">
        <v>2700</v>
      </c>
      <c r="D3863" s="14">
        <v>3</v>
      </c>
      <c r="E3863" s="14" t="str">
        <f>_xlfn.XLOOKUP(D3863,'Meal Info'!$A$4:$A$19,'Meal Info'!$B$4:$B$19)</f>
        <v>Fruits</v>
      </c>
      <c r="F3863" s="14" t="str">
        <f>_xlfn.XLOOKUP(D3863,'Meal Info'!$A$4:$A$19,'Meal Info'!$C$4:$C$19)</f>
        <v>Pete</v>
      </c>
      <c r="G3863" s="7">
        <v>15.34</v>
      </c>
      <c r="H3863" s="7">
        <f t="shared" si="242"/>
        <v>1.534</v>
      </c>
      <c r="I3863" s="7">
        <f t="shared" si="243"/>
        <v>16.873999999999999</v>
      </c>
      <c r="J3863" s="7">
        <v>0.23</v>
      </c>
      <c r="K3863" s="7">
        <f t="shared" si="244"/>
        <v>3.5282</v>
      </c>
      <c r="L3863" s="7" t="s">
        <v>29</v>
      </c>
      <c r="M3863" s="7">
        <v>7</v>
      </c>
      <c r="N3863" s="7">
        <f>INDEX('Delivery Distances'!$B$6:$K$20,MATCH('Sales Summary_working sheet'!L3863,'Delivery Distances'!$A$6:$A$20,0),MATCH('Sales Summary_working sheet'!M3863,'Delivery Distances'!$B$5:$K$5,0))</f>
        <v>5</v>
      </c>
      <c r="O3863" s="7" cm="1">
        <f t="array" ref="O3863">_xlfn.XLOOKUP(L3863,'Delivery Distances'!$A$6:$A$20,_xlfn.XLOOKUP('Sales Summary_working sheet'!M3863,'Delivery Distances'!$B$5:$K$5,'Delivery Distances'!$B$6:$K$20))</f>
        <v>5</v>
      </c>
      <c r="P3863" s="7">
        <f t="shared" si="245"/>
        <v>9</v>
      </c>
    </row>
    <row r="3864" spans="1:16" ht="15.75" customHeight="1" x14ac:dyDescent="0.15">
      <c r="A3864" s="13">
        <v>44004</v>
      </c>
      <c r="B3864" s="19" t="s">
        <v>5356</v>
      </c>
      <c r="C3864" s="7" t="s">
        <v>1571</v>
      </c>
      <c r="D3864" s="14">
        <v>14</v>
      </c>
      <c r="E3864" s="14" t="str">
        <f>_xlfn.XLOOKUP(D3864,'Meal Info'!$A$4:$A$19,'Meal Info'!$B$4:$B$19)</f>
        <v>Red meat</v>
      </c>
      <c r="F3864" s="14" t="str">
        <f>_xlfn.XLOOKUP(D3864,'Meal Info'!$A$4:$A$19,'Meal Info'!$C$4:$C$19)</f>
        <v>Pete</v>
      </c>
      <c r="G3864" s="7">
        <v>5.48</v>
      </c>
      <c r="H3864" s="7">
        <f t="shared" si="242"/>
        <v>0.54800000000000004</v>
      </c>
      <c r="I3864" s="7">
        <f t="shared" si="243"/>
        <v>6.0280000000000005</v>
      </c>
      <c r="J3864" s="7">
        <v>0.31</v>
      </c>
      <c r="K3864" s="7">
        <f t="shared" si="244"/>
        <v>1.6988000000000001</v>
      </c>
      <c r="L3864" s="7" t="s">
        <v>5083</v>
      </c>
      <c r="M3864" s="7">
        <v>10</v>
      </c>
      <c r="N3864" s="7">
        <f>INDEX('Delivery Distances'!$B$6:$K$20,MATCH('Sales Summary_working sheet'!L3864,'Delivery Distances'!$A$6:$A$20,0),MATCH('Sales Summary_working sheet'!M3864,'Delivery Distances'!$B$5:$K$5,0))</f>
        <v>2</v>
      </c>
      <c r="O3864" s="7" cm="1">
        <f t="array" ref="O3864">_xlfn.XLOOKUP(L3864,'Delivery Distances'!$A$6:$A$20,_xlfn.XLOOKUP('Sales Summary_working sheet'!M3864,'Delivery Distances'!$B$5:$K$5,'Delivery Distances'!$B$6:$K$20))</f>
        <v>2</v>
      </c>
      <c r="P3864" s="7">
        <f t="shared" si="245"/>
        <v>6</v>
      </c>
    </row>
    <row r="3865" spans="1:16" ht="15.75" customHeight="1" x14ac:dyDescent="0.15">
      <c r="A3865" s="13">
        <v>44004</v>
      </c>
      <c r="B3865" s="19" t="s">
        <v>5356</v>
      </c>
      <c r="C3865" s="7" t="s">
        <v>1532</v>
      </c>
      <c r="D3865" s="14">
        <v>3</v>
      </c>
      <c r="E3865" s="14" t="str">
        <f>_xlfn.XLOOKUP(D3865,'Meal Info'!$A$4:$A$19,'Meal Info'!$B$4:$B$19)</f>
        <v>Fruits</v>
      </c>
      <c r="F3865" s="14" t="str">
        <f>_xlfn.XLOOKUP(D3865,'Meal Info'!$A$4:$A$19,'Meal Info'!$C$4:$C$19)</f>
        <v>Pete</v>
      </c>
      <c r="G3865" s="7">
        <v>89.38</v>
      </c>
      <c r="H3865" s="7">
        <f t="shared" si="242"/>
        <v>8.9380000000000006</v>
      </c>
      <c r="I3865" s="7">
        <f t="shared" si="243"/>
        <v>98.317999999999998</v>
      </c>
      <c r="J3865" s="7">
        <v>0.27</v>
      </c>
      <c r="K3865" s="7">
        <f t="shared" si="244"/>
        <v>24.1326</v>
      </c>
      <c r="L3865" s="7" t="s">
        <v>26</v>
      </c>
      <c r="M3865" s="7">
        <v>1</v>
      </c>
      <c r="N3865" s="7">
        <f>INDEX('Delivery Distances'!$B$6:$K$20,MATCH('Sales Summary_working sheet'!L3865,'Delivery Distances'!$A$6:$A$20,0),MATCH('Sales Summary_working sheet'!M3865,'Delivery Distances'!$B$5:$K$5,0))</f>
        <v>2</v>
      </c>
      <c r="O3865" s="7" cm="1">
        <f t="array" ref="O3865">_xlfn.XLOOKUP(L3865,'Delivery Distances'!$A$6:$A$20,_xlfn.XLOOKUP('Sales Summary_working sheet'!M3865,'Delivery Distances'!$B$5:$K$5,'Delivery Distances'!$B$6:$K$20))</f>
        <v>2</v>
      </c>
      <c r="P3865" s="7">
        <f t="shared" si="245"/>
        <v>6</v>
      </c>
    </row>
    <row r="3866" spans="1:16" ht="15.75" customHeight="1" x14ac:dyDescent="0.15">
      <c r="A3866" s="13">
        <v>44004</v>
      </c>
      <c r="B3866" s="19" t="s">
        <v>5356</v>
      </c>
      <c r="C3866" s="7" t="s">
        <v>2630</v>
      </c>
      <c r="D3866" s="14">
        <v>13</v>
      </c>
      <c r="E3866" s="14" t="str">
        <f>_xlfn.XLOOKUP(D3866,'Meal Info'!$A$4:$A$19,'Meal Info'!$B$4:$B$19)</f>
        <v>Breakfast</v>
      </c>
      <c r="F3866" s="14" t="str">
        <f>_xlfn.XLOOKUP(D3866,'Meal Info'!$A$4:$A$19,'Meal Info'!$C$4:$C$19)</f>
        <v>Pete</v>
      </c>
      <c r="G3866" s="7">
        <v>25.35</v>
      </c>
      <c r="H3866" s="7">
        <f t="shared" si="242"/>
        <v>2.5350000000000001</v>
      </c>
      <c r="I3866" s="7">
        <f t="shared" si="243"/>
        <v>27.885000000000002</v>
      </c>
      <c r="J3866" s="7">
        <v>0.34</v>
      </c>
      <c r="K3866" s="7">
        <f t="shared" si="244"/>
        <v>8.6190000000000015</v>
      </c>
      <c r="L3866" s="7" t="s">
        <v>5077</v>
      </c>
      <c r="M3866" s="7">
        <v>5</v>
      </c>
      <c r="N3866" s="7">
        <f>INDEX('Delivery Distances'!$B$6:$K$20,MATCH('Sales Summary_working sheet'!L3866,'Delivery Distances'!$A$6:$A$20,0),MATCH('Sales Summary_working sheet'!M3866,'Delivery Distances'!$B$5:$K$5,0))</f>
        <v>2</v>
      </c>
      <c r="O3866" s="7" cm="1">
        <f t="array" ref="O3866">_xlfn.XLOOKUP(L3866,'Delivery Distances'!$A$6:$A$20,_xlfn.XLOOKUP('Sales Summary_working sheet'!M3866,'Delivery Distances'!$B$5:$K$5,'Delivery Distances'!$B$6:$K$20))</f>
        <v>2</v>
      </c>
      <c r="P3866" s="7">
        <f t="shared" si="245"/>
        <v>6</v>
      </c>
    </row>
    <row r="3867" spans="1:16" ht="15.75" customHeight="1" x14ac:dyDescent="0.15">
      <c r="A3867" s="13">
        <v>44004</v>
      </c>
      <c r="B3867" s="19" t="s">
        <v>5356</v>
      </c>
      <c r="C3867" s="7" t="s">
        <v>1730</v>
      </c>
      <c r="D3867" s="14">
        <v>13</v>
      </c>
      <c r="E3867" s="14" t="str">
        <f>_xlfn.XLOOKUP(D3867,'Meal Info'!$A$4:$A$19,'Meal Info'!$B$4:$B$19)</f>
        <v>Breakfast</v>
      </c>
      <c r="F3867" s="14" t="str">
        <f>_xlfn.XLOOKUP(D3867,'Meal Info'!$A$4:$A$19,'Meal Info'!$C$4:$C$19)</f>
        <v>Pete</v>
      </c>
      <c r="G3867" s="7">
        <v>75.31</v>
      </c>
      <c r="H3867" s="7">
        <f t="shared" si="242"/>
        <v>7.5310000000000006</v>
      </c>
      <c r="I3867" s="7">
        <f t="shared" si="243"/>
        <v>82.841000000000008</v>
      </c>
      <c r="J3867" s="7">
        <v>0.22</v>
      </c>
      <c r="K3867" s="7">
        <f t="shared" si="244"/>
        <v>16.568200000000001</v>
      </c>
      <c r="L3867" s="7" t="s">
        <v>27</v>
      </c>
      <c r="M3867" s="7">
        <v>4</v>
      </c>
      <c r="N3867" s="7">
        <f>INDEX('Delivery Distances'!$B$6:$K$20,MATCH('Sales Summary_working sheet'!L3867,'Delivery Distances'!$A$6:$A$20,0),MATCH('Sales Summary_working sheet'!M3867,'Delivery Distances'!$B$5:$K$5,0))</f>
        <v>5</v>
      </c>
      <c r="O3867" s="7" cm="1">
        <f t="array" ref="O3867">_xlfn.XLOOKUP(L3867,'Delivery Distances'!$A$6:$A$20,_xlfn.XLOOKUP('Sales Summary_working sheet'!M3867,'Delivery Distances'!$B$5:$K$5,'Delivery Distances'!$B$6:$K$20))</f>
        <v>5</v>
      </c>
      <c r="P3867" s="7">
        <f t="shared" si="245"/>
        <v>9</v>
      </c>
    </row>
    <row r="3868" spans="1:16" ht="15.75" customHeight="1" x14ac:dyDescent="0.15">
      <c r="A3868" s="13">
        <v>44004</v>
      </c>
      <c r="B3868" s="19" t="s">
        <v>5356</v>
      </c>
      <c r="C3868" s="7" t="s">
        <v>3998</v>
      </c>
      <c r="D3868" s="14">
        <v>13</v>
      </c>
      <c r="E3868" s="14" t="str">
        <f>_xlfn.XLOOKUP(D3868,'Meal Info'!$A$4:$A$19,'Meal Info'!$B$4:$B$19)</f>
        <v>Breakfast</v>
      </c>
      <c r="F3868" s="14" t="str">
        <f>_xlfn.XLOOKUP(D3868,'Meal Info'!$A$4:$A$19,'Meal Info'!$C$4:$C$19)</f>
        <v>Pete</v>
      </c>
      <c r="G3868" s="7">
        <v>70.400000000000006</v>
      </c>
      <c r="H3868" s="7">
        <f t="shared" ref="H3868:H3931" si="246">G3868*10%</f>
        <v>7.0400000000000009</v>
      </c>
      <c r="I3868" s="7">
        <f t="shared" ref="I3868:I3931" si="247">G3868+H3868</f>
        <v>77.440000000000012</v>
      </c>
      <c r="J3868" s="7">
        <v>0.27</v>
      </c>
      <c r="K3868" s="7">
        <f t="shared" si="244"/>
        <v>19.008000000000003</v>
      </c>
      <c r="L3868" s="7" t="s">
        <v>5079</v>
      </c>
      <c r="M3868" s="7">
        <v>3</v>
      </c>
      <c r="N3868" s="7">
        <f>INDEX('Delivery Distances'!$B$6:$K$20,MATCH('Sales Summary_working sheet'!L3868,'Delivery Distances'!$A$6:$A$20,0),MATCH('Sales Summary_working sheet'!M3868,'Delivery Distances'!$B$5:$K$5,0))</f>
        <v>4</v>
      </c>
      <c r="O3868" s="7" cm="1">
        <f t="array" ref="O3868">_xlfn.XLOOKUP(L3868,'Delivery Distances'!$A$6:$A$20,_xlfn.XLOOKUP('Sales Summary_working sheet'!M3868,'Delivery Distances'!$B$5:$K$5,'Delivery Distances'!$B$6:$K$20))</f>
        <v>4</v>
      </c>
      <c r="P3868" s="7">
        <f t="shared" si="245"/>
        <v>8</v>
      </c>
    </row>
    <row r="3869" spans="1:16" ht="15.75" customHeight="1" x14ac:dyDescent="0.15">
      <c r="A3869" s="13">
        <v>44004</v>
      </c>
      <c r="B3869" s="19" t="s">
        <v>5356</v>
      </c>
      <c r="C3869" s="7" t="s">
        <v>3950</v>
      </c>
      <c r="D3869" s="14">
        <v>14</v>
      </c>
      <c r="E3869" s="14" t="str">
        <f>_xlfn.XLOOKUP(D3869,'Meal Info'!$A$4:$A$19,'Meal Info'!$B$4:$B$19)</f>
        <v>Red meat</v>
      </c>
      <c r="F3869" s="14" t="str">
        <f>_xlfn.XLOOKUP(D3869,'Meal Info'!$A$4:$A$19,'Meal Info'!$C$4:$C$19)</f>
        <v>Pete</v>
      </c>
      <c r="G3869" s="7">
        <v>33.270000000000003</v>
      </c>
      <c r="H3869" s="7">
        <f t="shared" si="246"/>
        <v>3.3270000000000004</v>
      </c>
      <c r="I3869" s="7">
        <f t="shared" si="247"/>
        <v>36.597000000000001</v>
      </c>
      <c r="J3869" s="7">
        <v>0.05</v>
      </c>
      <c r="K3869" s="7">
        <f t="shared" si="244"/>
        <v>1.6635000000000002</v>
      </c>
      <c r="L3869" s="7" t="s">
        <v>5083</v>
      </c>
      <c r="M3869" s="7">
        <v>2</v>
      </c>
      <c r="N3869" s="7">
        <f>INDEX('Delivery Distances'!$B$6:$K$20,MATCH('Sales Summary_working sheet'!L3869,'Delivery Distances'!$A$6:$A$20,0),MATCH('Sales Summary_working sheet'!M3869,'Delivery Distances'!$B$5:$K$5,0))</f>
        <v>1</v>
      </c>
      <c r="O3869" s="7" cm="1">
        <f t="array" ref="O3869">_xlfn.XLOOKUP(L3869,'Delivery Distances'!$A$6:$A$20,_xlfn.XLOOKUP('Sales Summary_working sheet'!M3869,'Delivery Distances'!$B$5:$K$5,'Delivery Distances'!$B$6:$K$20))</f>
        <v>1</v>
      </c>
      <c r="P3869" s="7">
        <f t="shared" si="245"/>
        <v>3</v>
      </c>
    </row>
    <row r="3870" spans="1:16" ht="15.75" customHeight="1" x14ac:dyDescent="0.15">
      <c r="A3870" s="13">
        <v>44004</v>
      </c>
      <c r="B3870" s="19" t="s">
        <v>5357</v>
      </c>
      <c r="C3870" s="7" t="s">
        <v>664</v>
      </c>
      <c r="D3870" s="14">
        <v>3</v>
      </c>
      <c r="E3870" s="14" t="str">
        <f>_xlfn.XLOOKUP(D3870,'Meal Info'!$A$4:$A$19,'Meal Info'!$B$4:$B$19)</f>
        <v>Fruits</v>
      </c>
      <c r="F3870" s="14" t="str">
        <f>_xlfn.XLOOKUP(D3870,'Meal Info'!$A$4:$A$19,'Meal Info'!$C$4:$C$19)</f>
        <v>Pete</v>
      </c>
      <c r="G3870" s="7">
        <v>70.3</v>
      </c>
      <c r="H3870" s="7">
        <f t="shared" si="246"/>
        <v>7.03</v>
      </c>
      <c r="I3870" s="7">
        <f t="shared" si="247"/>
        <v>77.33</v>
      </c>
      <c r="J3870" s="7">
        <v>0.32</v>
      </c>
      <c r="K3870" s="7">
        <f t="shared" si="244"/>
        <v>22.495999999999999</v>
      </c>
      <c r="L3870" s="7" t="s">
        <v>5078</v>
      </c>
      <c r="M3870" s="7">
        <v>6</v>
      </c>
      <c r="N3870" s="7">
        <f>INDEX('Delivery Distances'!$B$6:$K$20,MATCH('Sales Summary_working sheet'!L3870,'Delivery Distances'!$A$6:$A$20,0),MATCH('Sales Summary_working sheet'!M3870,'Delivery Distances'!$B$5:$K$5,0))</f>
        <v>5</v>
      </c>
      <c r="O3870" s="7" cm="1">
        <f t="array" ref="O3870">_xlfn.XLOOKUP(L3870,'Delivery Distances'!$A$6:$A$20,_xlfn.XLOOKUP('Sales Summary_working sheet'!M3870,'Delivery Distances'!$B$5:$K$5,'Delivery Distances'!$B$6:$K$20))</f>
        <v>5</v>
      </c>
      <c r="P3870" s="7">
        <f t="shared" si="245"/>
        <v>9</v>
      </c>
    </row>
    <row r="3871" spans="1:16" ht="15.75" customHeight="1" x14ac:dyDescent="0.15">
      <c r="A3871" s="13">
        <v>44004</v>
      </c>
      <c r="B3871" s="19" t="s">
        <v>5357</v>
      </c>
      <c r="C3871" s="7" t="s">
        <v>3504</v>
      </c>
      <c r="D3871" s="14">
        <v>14</v>
      </c>
      <c r="E3871" s="14" t="str">
        <f>_xlfn.XLOOKUP(D3871,'Meal Info'!$A$4:$A$19,'Meal Info'!$B$4:$B$19)</f>
        <v>Red meat</v>
      </c>
      <c r="F3871" s="14" t="str">
        <f>_xlfn.XLOOKUP(D3871,'Meal Info'!$A$4:$A$19,'Meal Info'!$C$4:$C$19)</f>
        <v>Pete</v>
      </c>
      <c r="G3871" s="7">
        <v>60.38</v>
      </c>
      <c r="H3871" s="7">
        <f t="shared" si="246"/>
        <v>6.0380000000000003</v>
      </c>
      <c r="I3871" s="7">
        <f t="shared" si="247"/>
        <v>66.418000000000006</v>
      </c>
      <c r="J3871" s="7">
        <v>0.17</v>
      </c>
      <c r="K3871" s="7">
        <f t="shared" si="244"/>
        <v>10.264600000000002</v>
      </c>
      <c r="L3871" s="7" t="s">
        <v>31</v>
      </c>
      <c r="M3871" s="7">
        <v>10</v>
      </c>
      <c r="N3871" s="7">
        <f>INDEX('Delivery Distances'!$B$6:$K$20,MATCH('Sales Summary_working sheet'!L3871,'Delivery Distances'!$A$6:$A$20,0),MATCH('Sales Summary_working sheet'!M3871,'Delivery Distances'!$B$5:$K$5,0))</f>
        <v>17</v>
      </c>
      <c r="O3871" s="7" cm="1">
        <f t="array" ref="O3871">_xlfn.XLOOKUP(L3871,'Delivery Distances'!$A$6:$A$20,_xlfn.XLOOKUP('Sales Summary_working sheet'!M3871,'Delivery Distances'!$B$5:$K$5,'Delivery Distances'!$B$6:$K$20))</f>
        <v>17</v>
      </c>
      <c r="P3871" s="7">
        <f t="shared" si="245"/>
        <v>15.5</v>
      </c>
    </row>
    <row r="3872" spans="1:16" ht="15.75" customHeight="1" x14ac:dyDescent="0.15">
      <c r="A3872" s="13">
        <v>44004</v>
      </c>
      <c r="B3872" s="19" t="s">
        <v>5357</v>
      </c>
      <c r="C3872" s="7" t="s">
        <v>4635</v>
      </c>
      <c r="D3872" s="14">
        <v>1</v>
      </c>
      <c r="E3872" s="14" t="str">
        <f>_xlfn.XLOOKUP(D3872,'Meal Info'!$A$4:$A$19,'Meal Info'!$B$4:$B$19)</f>
        <v>Salad</v>
      </c>
      <c r="F3872" s="14" t="str">
        <f>_xlfn.XLOOKUP(D3872,'Meal Info'!$A$4:$A$19,'Meal Info'!$C$4:$C$19)</f>
        <v>Pete</v>
      </c>
      <c r="G3872" s="7">
        <v>94.5</v>
      </c>
      <c r="H3872" s="7">
        <f t="shared" si="246"/>
        <v>9.4500000000000011</v>
      </c>
      <c r="I3872" s="7">
        <f t="shared" si="247"/>
        <v>103.95</v>
      </c>
      <c r="J3872" s="7">
        <v>0.35</v>
      </c>
      <c r="K3872" s="7">
        <f t="shared" si="244"/>
        <v>33.074999999999996</v>
      </c>
      <c r="L3872" s="7" t="s">
        <v>5081</v>
      </c>
      <c r="M3872" s="7">
        <v>3</v>
      </c>
      <c r="N3872" s="7">
        <f>INDEX('Delivery Distances'!$B$6:$K$20,MATCH('Sales Summary_working sheet'!L3872,'Delivery Distances'!$A$6:$A$20,0),MATCH('Sales Summary_working sheet'!M3872,'Delivery Distances'!$B$5:$K$5,0))</f>
        <v>3</v>
      </c>
      <c r="O3872" s="7" cm="1">
        <f t="array" ref="O3872">_xlfn.XLOOKUP(L3872,'Delivery Distances'!$A$6:$A$20,_xlfn.XLOOKUP('Sales Summary_working sheet'!M3872,'Delivery Distances'!$B$5:$K$5,'Delivery Distances'!$B$6:$K$20))</f>
        <v>3</v>
      </c>
      <c r="P3872" s="7">
        <f t="shared" si="245"/>
        <v>7</v>
      </c>
    </row>
    <row r="3873" spans="1:16" ht="15.75" customHeight="1" x14ac:dyDescent="0.15">
      <c r="A3873" s="13">
        <v>44004</v>
      </c>
      <c r="B3873" s="19" t="s">
        <v>5357</v>
      </c>
      <c r="C3873" s="7" t="s">
        <v>4756</v>
      </c>
      <c r="D3873" s="14">
        <v>1</v>
      </c>
      <c r="E3873" s="14" t="str">
        <f>_xlfn.XLOOKUP(D3873,'Meal Info'!$A$4:$A$19,'Meal Info'!$B$4:$B$19)</f>
        <v>Salad</v>
      </c>
      <c r="F3873" s="14" t="str">
        <f>_xlfn.XLOOKUP(D3873,'Meal Info'!$A$4:$A$19,'Meal Info'!$C$4:$C$19)</f>
        <v>Pete</v>
      </c>
      <c r="G3873" s="7">
        <v>13.78</v>
      </c>
      <c r="H3873" s="7">
        <f t="shared" si="246"/>
        <v>1.3780000000000001</v>
      </c>
      <c r="I3873" s="7">
        <f t="shared" si="247"/>
        <v>15.157999999999999</v>
      </c>
      <c r="J3873" s="7">
        <v>0.34</v>
      </c>
      <c r="K3873" s="7">
        <f t="shared" si="244"/>
        <v>4.6852</v>
      </c>
      <c r="L3873" s="7" t="s">
        <v>27</v>
      </c>
      <c r="M3873" s="7">
        <v>6</v>
      </c>
      <c r="N3873" s="7">
        <f>INDEX('Delivery Distances'!$B$6:$K$20,MATCH('Sales Summary_working sheet'!L3873,'Delivery Distances'!$A$6:$A$20,0),MATCH('Sales Summary_working sheet'!M3873,'Delivery Distances'!$B$5:$K$5,0))</f>
        <v>9</v>
      </c>
      <c r="O3873" s="7" cm="1">
        <f t="array" ref="O3873">_xlfn.XLOOKUP(L3873,'Delivery Distances'!$A$6:$A$20,_xlfn.XLOOKUP('Sales Summary_working sheet'!M3873,'Delivery Distances'!$B$5:$K$5,'Delivery Distances'!$B$6:$K$20))</f>
        <v>9</v>
      </c>
      <c r="P3873" s="7">
        <f t="shared" si="245"/>
        <v>11.5</v>
      </c>
    </row>
    <row r="3874" spans="1:16" ht="15.75" customHeight="1" x14ac:dyDescent="0.15">
      <c r="A3874" s="13">
        <v>44004</v>
      </c>
      <c r="B3874" s="19" t="s">
        <v>5357</v>
      </c>
      <c r="C3874" s="7" t="s">
        <v>4233</v>
      </c>
      <c r="D3874" s="14">
        <v>14</v>
      </c>
      <c r="E3874" s="14" t="str">
        <f>_xlfn.XLOOKUP(D3874,'Meal Info'!$A$4:$A$19,'Meal Info'!$B$4:$B$19)</f>
        <v>Red meat</v>
      </c>
      <c r="F3874" s="14" t="str">
        <f>_xlfn.XLOOKUP(D3874,'Meal Info'!$A$4:$A$19,'Meal Info'!$C$4:$C$19)</f>
        <v>Pete</v>
      </c>
      <c r="G3874" s="7">
        <v>25.27</v>
      </c>
      <c r="H3874" s="7">
        <f t="shared" si="246"/>
        <v>2.5270000000000001</v>
      </c>
      <c r="I3874" s="7">
        <f t="shared" si="247"/>
        <v>27.797000000000001</v>
      </c>
      <c r="J3874" s="7">
        <v>0.16</v>
      </c>
      <c r="K3874" s="7">
        <f t="shared" si="244"/>
        <v>4.0431999999999997</v>
      </c>
      <c r="L3874" s="7" t="s">
        <v>5077</v>
      </c>
      <c r="M3874" s="7">
        <v>7</v>
      </c>
      <c r="N3874" s="7">
        <f>INDEX('Delivery Distances'!$B$6:$K$20,MATCH('Sales Summary_working sheet'!L3874,'Delivery Distances'!$A$6:$A$20,0),MATCH('Sales Summary_working sheet'!M3874,'Delivery Distances'!$B$5:$K$5,0))</f>
        <v>1</v>
      </c>
      <c r="O3874" s="7" cm="1">
        <f t="array" ref="O3874">_xlfn.XLOOKUP(L3874,'Delivery Distances'!$A$6:$A$20,_xlfn.XLOOKUP('Sales Summary_working sheet'!M3874,'Delivery Distances'!$B$5:$K$5,'Delivery Distances'!$B$6:$K$20))</f>
        <v>1</v>
      </c>
      <c r="P3874" s="7">
        <f t="shared" si="245"/>
        <v>3</v>
      </c>
    </row>
    <row r="3875" spans="1:16" ht="15.75" customHeight="1" x14ac:dyDescent="0.15">
      <c r="A3875" s="13">
        <v>44004</v>
      </c>
      <c r="B3875" s="19" t="s">
        <v>5357</v>
      </c>
      <c r="C3875" s="7" t="s">
        <v>1777</v>
      </c>
      <c r="D3875" s="14">
        <v>14</v>
      </c>
      <c r="E3875" s="14" t="str">
        <f>_xlfn.XLOOKUP(D3875,'Meal Info'!$A$4:$A$19,'Meal Info'!$B$4:$B$19)</f>
        <v>Red meat</v>
      </c>
      <c r="F3875" s="14" t="str">
        <f>_xlfn.XLOOKUP(D3875,'Meal Info'!$A$4:$A$19,'Meal Info'!$C$4:$C$19)</f>
        <v>Pete</v>
      </c>
      <c r="G3875" s="7">
        <v>1.56</v>
      </c>
      <c r="H3875" s="7">
        <f t="shared" si="246"/>
        <v>0.15600000000000003</v>
      </c>
      <c r="I3875" s="7">
        <f t="shared" si="247"/>
        <v>1.7160000000000002</v>
      </c>
      <c r="J3875" s="7">
        <v>0.28000000000000003</v>
      </c>
      <c r="K3875" s="7">
        <f t="shared" si="244"/>
        <v>0.43680000000000008</v>
      </c>
      <c r="L3875" s="7" t="s">
        <v>5079</v>
      </c>
      <c r="M3875" s="7">
        <v>10</v>
      </c>
      <c r="N3875" s="7">
        <f>INDEX('Delivery Distances'!$B$6:$K$20,MATCH('Sales Summary_working sheet'!L3875,'Delivery Distances'!$A$6:$A$20,0),MATCH('Sales Summary_working sheet'!M3875,'Delivery Distances'!$B$5:$K$5,0))</f>
        <v>4</v>
      </c>
      <c r="O3875" s="7" cm="1">
        <f t="array" ref="O3875">_xlfn.XLOOKUP(L3875,'Delivery Distances'!$A$6:$A$20,_xlfn.XLOOKUP('Sales Summary_working sheet'!M3875,'Delivery Distances'!$B$5:$K$5,'Delivery Distances'!$B$6:$K$20))</f>
        <v>4</v>
      </c>
      <c r="P3875" s="7">
        <f t="shared" si="245"/>
        <v>8</v>
      </c>
    </row>
    <row r="3876" spans="1:16" ht="15.75" customHeight="1" x14ac:dyDescent="0.15">
      <c r="A3876" s="13">
        <v>44004</v>
      </c>
      <c r="B3876" s="19" t="s">
        <v>5357</v>
      </c>
      <c r="C3876" s="7" t="s">
        <v>863</v>
      </c>
      <c r="D3876" s="14">
        <v>1</v>
      </c>
      <c r="E3876" s="14" t="str">
        <f>_xlfn.XLOOKUP(D3876,'Meal Info'!$A$4:$A$19,'Meal Info'!$B$4:$B$19)</f>
        <v>Salad</v>
      </c>
      <c r="F3876" s="14" t="str">
        <f>_xlfn.XLOOKUP(D3876,'Meal Info'!$A$4:$A$19,'Meal Info'!$C$4:$C$19)</f>
        <v>Pete</v>
      </c>
      <c r="G3876" s="7">
        <v>79.36</v>
      </c>
      <c r="H3876" s="7">
        <f t="shared" si="246"/>
        <v>7.9359999999999999</v>
      </c>
      <c r="I3876" s="7">
        <f t="shared" si="247"/>
        <v>87.295999999999992</v>
      </c>
      <c r="J3876" s="7">
        <v>0.22</v>
      </c>
      <c r="K3876" s="7">
        <f t="shared" si="244"/>
        <v>17.459199999999999</v>
      </c>
      <c r="L3876" s="7" t="s">
        <v>5078</v>
      </c>
      <c r="M3876" s="7">
        <v>5</v>
      </c>
      <c r="N3876" s="7">
        <f>INDEX('Delivery Distances'!$B$6:$K$20,MATCH('Sales Summary_working sheet'!L3876,'Delivery Distances'!$A$6:$A$20,0),MATCH('Sales Summary_working sheet'!M3876,'Delivery Distances'!$B$5:$K$5,0))</f>
        <v>5</v>
      </c>
      <c r="O3876" s="7" cm="1">
        <f t="array" ref="O3876">_xlfn.XLOOKUP(L3876,'Delivery Distances'!$A$6:$A$20,_xlfn.XLOOKUP('Sales Summary_working sheet'!M3876,'Delivery Distances'!$B$5:$K$5,'Delivery Distances'!$B$6:$K$20))</f>
        <v>5</v>
      </c>
      <c r="P3876" s="7">
        <f t="shared" si="245"/>
        <v>9</v>
      </c>
    </row>
    <row r="3877" spans="1:16" ht="15.75" customHeight="1" x14ac:dyDescent="0.15">
      <c r="A3877" s="13">
        <v>44004</v>
      </c>
      <c r="B3877" s="19" t="s">
        <v>5357</v>
      </c>
      <c r="C3877" s="7" t="s">
        <v>1535</v>
      </c>
      <c r="D3877" s="14">
        <v>3</v>
      </c>
      <c r="E3877" s="14" t="str">
        <f>_xlfn.XLOOKUP(D3877,'Meal Info'!$A$4:$A$19,'Meal Info'!$B$4:$B$19)</f>
        <v>Fruits</v>
      </c>
      <c r="F3877" s="14" t="str">
        <f>_xlfn.XLOOKUP(D3877,'Meal Info'!$A$4:$A$19,'Meal Info'!$C$4:$C$19)</f>
        <v>Pete</v>
      </c>
      <c r="G3877" s="7">
        <v>4.72</v>
      </c>
      <c r="H3877" s="7">
        <f t="shared" si="246"/>
        <v>0.47199999999999998</v>
      </c>
      <c r="I3877" s="7">
        <f t="shared" si="247"/>
        <v>5.1920000000000002</v>
      </c>
      <c r="J3877" s="7">
        <v>0.19</v>
      </c>
      <c r="K3877" s="7">
        <f t="shared" si="244"/>
        <v>0.89679999999999993</v>
      </c>
      <c r="L3877" s="7" t="s">
        <v>5078</v>
      </c>
      <c r="M3877" s="7">
        <v>8</v>
      </c>
      <c r="N3877" s="7">
        <f>INDEX('Delivery Distances'!$B$6:$K$20,MATCH('Sales Summary_working sheet'!L3877,'Delivery Distances'!$A$6:$A$20,0),MATCH('Sales Summary_working sheet'!M3877,'Delivery Distances'!$B$5:$K$5,0))</f>
        <v>5</v>
      </c>
      <c r="O3877" s="7" cm="1">
        <f t="array" ref="O3877">_xlfn.XLOOKUP(L3877,'Delivery Distances'!$A$6:$A$20,_xlfn.XLOOKUP('Sales Summary_working sheet'!M3877,'Delivery Distances'!$B$5:$K$5,'Delivery Distances'!$B$6:$K$20))</f>
        <v>5</v>
      </c>
      <c r="P3877" s="7">
        <f t="shared" si="245"/>
        <v>9</v>
      </c>
    </row>
    <row r="3878" spans="1:16" ht="15.75" customHeight="1" x14ac:dyDescent="0.15">
      <c r="A3878" s="13">
        <v>44004</v>
      </c>
      <c r="B3878" s="19" t="s">
        <v>5357</v>
      </c>
      <c r="C3878" s="7" t="s">
        <v>2934</v>
      </c>
      <c r="D3878" s="14">
        <v>13</v>
      </c>
      <c r="E3878" s="14" t="str">
        <f>_xlfn.XLOOKUP(D3878,'Meal Info'!$A$4:$A$19,'Meal Info'!$B$4:$B$19)</f>
        <v>Breakfast</v>
      </c>
      <c r="F3878" s="14" t="str">
        <f>_xlfn.XLOOKUP(D3878,'Meal Info'!$A$4:$A$19,'Meal Info'!$C$4:$C$19)</f>
        <v>Pete</v>
      </c>
      <c r="G3878" s="7">
        <v>51.83</v>
      </c>
      <c r="H3878" s="7">
        <f t="shared" si="246"/>
        <v>5.1829999999999998</v>
      </c>
      <c r="I3878" s="7">
        <f t="shared" si="247"/>
        <v>57.012999999999998</v>
      </c>
      <c r="J3878" s="7">
        <v>0.26</v>
      </c>
      <c r="K3878" s="7">
        <f t="shared" si="244"/>
        <v>13.4758</v>
      </c>
      <c r="L3878" s="7" t="s">
        <v>29</v>
      </c>
      <c r="M3878" s="7">
        <v>8</v>
      </c>
      <c r="N3878" s="7">
        <f>INDEX('Delivery Distances'!$B$6:$K$20,MATCH('Sales Summary_working sheet'!L3878,'Delivery Distances'!$A$6:$A$20,0),MATCH('Sales Summary_working sheet'!M3878,'Delivery Distances'!$B$5:$K$5,0))</f>
        <v>3</v>
      </c>
      <c r="O3878" s="7" cm="1">
        <f t="array" ref="O3878">_xlfn.XLOOKUP(L3878,'Delivery Distances'!$A$6:$A$20,_xlfn.XLOOKUP('Sales Summary_working sheet'!M3878,'Delivery Distances'!$B$5:$K$5,'Delivery Distances'!$B$6:$K$20))</f>
        <v>3</v>
      </c>
      <c r="P3878" s="7">
        <f t="shared" si="245"/>
        <v>7</v>
      </c>
    </row>
    <row r="3879" spans="1:16" ht="15.75" customHeight="1" x14ac:dyDescent="0.15">
      <c r="A3879" s="13">
        <v>44004</v>
      </c>
      <c r="B3879" s="19" t="s">
        <v>5357</v>
      </c>
      <c r="C3879" s="7" t="s">
        <v>888</v>
      </c>
      <c r="D3879" s="14">
        <v>3</v>
      </c>
      <c r="E3879" s="14" t="str">
        <f>_xlfn.XLOOKUP(D3879,'Meal Info'!$A$4:$A$19,'Meal Info'!$B$4:$B$19)</f>
        <v>Fruits</v>
      </c>
      <c r="F3879" s="14" t="str">
        <f>_xlfn.XLOOKUP(D3879,'Meal Info'!$A$4:$A$19,'Meal Info'!$C$4:$C$19)</f>
        <v>Pete</v>
      </c>
      <c r="G3879" s="7">
        <v>94.2</v>
      </c>
      <c r="H3879" s="7">
        <f t="shared" si="246"/>
        <v>9.42</v>
      </c>
      <c r="I3879" s="7">
        <f t="shared" si="247"/>
        <v>103.62</v>
      </c>
      <c r="J3879" s="7">
        <v>0.21</v>
      </c>
      <c r="K3879" s="7">
        <f t="shared" si="244"/>
        <v>19.782</v>
      </c>
      <c r="L3879" s="7" t="s">
        <v>5075</v>
      </c>
      <c r="M3879" s="7">
        <v>3</v>
      </c>
      <c r="N3879" s="7">
        <f>INDEX('Delivery Distances'!$B$6:$K$20,MATCH('Sales Summary_working sheet'!L3879,'Delivery Distances'!$A$6:$A$20,0),MATCH('Sales Summary_working sheet'!M3879,'Delivery Distances'!$B$5:$K$5,0))</f>
        <v>15</v>
      </c>
      <c r="O3879" s="7" cm="1">
        <f t="array" ref="O3879">_xlfn.XLOOKUP(L3879,'Delivery Distances'!$A$6:$A$20,_xlfn.XLOOKUP('Sales Summary_working sheet'!M3879,'Delivery Distances'!$B$5:$K$5,'Delivery Distances'!$B$6:$K$20))</f>
        <v>15</v>
      </c>
      <c r="P3879" s="7">
        <f t="shared" si="245"/>
        <v>14.5</v>
      </c>
    </row>
    <row r="3880" spans="1:16" ht="15.75" customHeight="1" x14ac:dyDescent="0.15">
      <c r="A3880" s="13">
        <v>44004</v>
      </c>
      <c r="B3880" s="19" t="s">
        <v>5357</v>
      </c>
      <c r="C3880" s="7" t="s">
        <v>2065</v>
      </c>
      <c r="D3880" s="14">
        <v>13</v>
      </c>
      <c r="E3880" s="14" t="str">
        <f>_xlfn.XLOOKUP(D3880,'Meal Info'!$A$4:$A$19,'Meal Info'!$B$4:$B$19)</f>
        <v>Breakfast</v>
      </c>
      <c r="F3880" s="14" t="str">
        <f>_xlfn.XLOOKUP(D3880,'Meal Info'!$A$4:$A$19,'Meal Info'!$C$4:$C$19)</f>
        <v>Pete</v>
      </c>
      <c r="G3880" s="7">
        <v>68.3</v>
      </c>
      <c r="H3880" s="7">
        <f t="shared" si="246"/>
        <v>6.83</v>
      </c>
      <c r="I3880" s="7">
        <f t="shared" si="247"/>
        <v>75.13</v>
      </c>
      <c r="J3880" s="7">
        <v>0.38</v>
      </c>
      <c r="K3880" s="7">
        <f t="shared" si="244"/>
        <v>25.954000000000001</v>
      </c>
      <c r="L3880" s="7" t="s">
        <v>5082</v>
      </c>
      <c r="M3880" s="7">
        <v>4</v>
      </c>
      <c r="N3880" s="7">
        <f>INDEX('Delivery Distances'!$B$6:$K$20,MATCH('Sales Summary_working sheet'!L3880,'Delivery Distances'!$A$6:$A$20,0),MATCH('Sales Summary_working sheet'!M3880,'Delivery Distances'!$B$5:$K$5,0))</f>
        <v>2</v>
      </c>
      <c r="O3880" s="7" cm="1">
        <f t="array" ref="O3880">_xlfn.XLOOKUP(L3880,'Delivery Distances'!$A$6:$A$20,_xlfn.XLOOKUP('Sales Summary_working sheet'!M3880,'Delivery Distances'!$B$5:$K$5,'Delivery Distances'!$B$6:$K$20))</f>
        <v>2</v>
      </c>
      <c r="P3880" s="7">
        <f t="shared" si="245"/>
        <v>6</v>
      </c>
    </row>
    <row r="3881" spans="1:16" ht="15.75" customHeight="1" x14ac:dyDescent="0.15">
      <c r="A3881" s="13">
        <v>44004</v>
      </c>
      <c r="B3881" s="19" t="s">
        <v>5357</v>
      </c>
      <c r="C3881" s="7" t="s">
        <v>4367</v>
      </c>
      <c r="D3881" s="14">
        <v>3</v>
      </c>
      <c r="E3881" s="14" t="str">
        <f>_xlfn.XLOOKUP(D3881,'Meal Info'!$A$4:$A$19,'Meal Info'!$B$4:$B$19)</f>
        <v>Fruits</v>
      </c>
      <c r="F3881" s="14" t="str">
        <f>_xlfn.XLOOKUP(D3881,'Meal Info'!$A$4:$A$19,'Meal Info'!$C$4:$C$19)</f>
        <v>Pete</v>
      </c>
      <c r="G3881" s="7">
        <v>50.99</v>
      </c>
      <c r="H3881" s="7">
        <f t="shared" si="246"/>
        <v>5.0990000000000002</v>
      </c>
      <c r="I3881" s="7">
        <f t="shared" si="247"/>
        <v>56.088999999999999</v>
      </c>
      <c r="J3881" s="7">
        <v>0.13</v>
      </c>
      <c r="K3881" s="7">
        <f t="shared" si="244"/>
        <v>6.6287000000000003</v>
      </c>
      <c r="L3881" s="7" t="s">
        <v>5080</v>
      </c>
      <c r="M3881" s="7">
        <v>3</v>
      </c>
      <c r="N3881" s="7">
        <f>INDEX('Delivery Distances'!$B$6:$K$20,MATCH('Sales Summary_working sheet'!L3881,'Delivery Distances'!$A$6:$A$20,0),MATCH('Sales Summary_working sheet'!M3881,'Delivery Distances'!$B$5:$K$5,0))</f>
        <v>5</v>
      </c>
      <c r="O3881" s="7" cm="1">
        <f t="array" ref="O3881">_xlfn.XLOOKUP(L3881,'Delivery Distances'!$A$6:$A$20,_xlfn.XLOOKUP('Sales Summary_working sheet'!M3881,'Delivery Distances'!$B$5:$K$5,'Delivery Distances'!$B$6:$K$20))</f>
        <v>5</v>
      </c>
      <c r="P3881" s="7">
        <f t="shared" si="245"/>
        <v>9</v>
      </c>
    </row>
    <row r="3882" spans="1:16" ht="15.75" customHeight="1" x14ac:dyDescent="0.15">
      <c r="A3882" s="13">
        <v>44004</v>
      </c>
      <c r="B3882" s="19" t="s">
        <v>5357</v>
      </c>
      <c r="C3882" s="7" t="s">
        <v>200</v>
      </c>
      <c r="D3882" s="14">
        <v>14</v>
      </c>
      <c r="E3882" s="14" t="str">
        <f>_xlfn.XLOOKUP(D3882,'Meal Info'!$A$4:$A$19,'Meal Info'!$B$4:$B$19)</f>
        <v>Red meat</v>
      </c>
      <c r="F3882" s="14" t="str">
        <f>_xlfn.XLOOKUP(D3882,'Meal Info'!$A$4:$A$19,'Meal Info'!$C$4:$C$19)</f>
        <v>Pete</v>
      </c>
      <c r="G3882" s="7">
        <v>48.44</v>
      </c>
      <c r="H3882" s="7">
        <f t="shared" si="246"/>
        <v>4.8440000000000003</v>
      </c>
      <c r="I3882" s="7">
        <f t="shared" si="247"/>
        <v>53.283999999999999</v>
      </c>
      <c r="J3882" s="7">
        <v>0.25</v>
      </c>
      <c r="K3882" s="7">
        <f t="shared" si="244"/>
        <v>12.11</v>
      </c>
      <c r="L3882" s="7" t="s">
        <v>5076</v>
      </c>
      <c r="M3882" s="7">
        <v>7</v>
      </c>
      <c r="N3882" s="7">
        <f>INDEX('Delivery Distances'!$B$6:$K$20,MATCH('Sales Summary_working sheet'!L3882,'Delivery Distances'!$A$6:$A$20,0),MATCH('Sales Summary_working sheet'!M3882,'Delivery Distances'!$B$5:$K$5,0))</f>
        <v>15</v>
      </c>
      <c r="O3882" s="7" cm="1">
        <f t="array" ref="O3882">_xlfn.XLOOKUP(L3882,'Delivery Distances'!$A$6:$A$20,_xlfn.XLOOKUP('Sales Summary_working sheet'!M3882,'Delivery Distances'!$B$5:$K$5,'Delivery Distances'!$B$6:$K$20))</f>
        <v>15</v>
      </c>
      <c r="P3882" s="7">
        <f t="shared" si="245"/>
        <v>14.5</v>
      </c>
    </row>
    <row r="3883" spans="1:16" ht="15.75" customHeight="1" x14ac:dyDescent="0.15">
      <c r="A3883" s="13">
        <v>44004</v>
      </c>
      <c r="B3883" s="19" t="s">
        <v>5357</v>
      </c>
      <c r="C3883" s="7" t="s">
        <v>1924</v>
      </c>
      <c r="D3883" s="14">
        <v>3</v>
      </c>
      <c r="E3883" s="14" t="str">
        <f>_xlfn.XLOOKUP(D3883,'Meal Info'!$A$4:$A$19,'Meal Info'!$B$4:$B$19)</f>
        <v>Fruits</v>
      </c>
      <c r="F3883" s="14" t="str">
        <f>_xlfn.XLOOKUP(D3883,'Meal Info'!$A$4:$A$19,'Meal Info'!$C$4:$C$19)</f>
        <v>Pete</v>
      </c>
      <c r="G3883" s="7">
        <v>55.86</v>
      </c>
      <c r="H3883" s="7">
        <f t="shared" si="246"/>
        <v>5.5860000000000003</v>
      </c>
      <c r="I3883" s="7">
        <f t="shared" si="247"/>
        <v>61.445999999999998</v>
      </c>
      <c r="J3883" s="7">
        <v>0.04</v>
      </c>
      <c r="K3883" s="7">
        <f t="shared" si="244"/>
        <v>2.2343999999999999</v>
      </c>
      <c r="L3883" s="7" t="s">
        <v>5076</v>
      </c>
      <c r="M3883" s="7">
        <v>9</v>
      </c>
      <c r="N3883" s="7">
        <f>INDEX('Delivery Distances'!$B$6:$K$20,MATCH('Sales Summary_working sheet'!L3883,'Delivery Distances'!$A$6:$A$20,0),MATCH('Sales Summary_working sheet'!M3883,'Delivery Distances'!$B$5:$K$5,0))</f>
        <v>8</v>
      </c>
      <c r="O3883" s="7" cm="1">
        <f t="array" ref="O3883">_xlfn.XLOOKUP(L3883,'Delivery Distances'!$A$6:$A$20,_xlfn.XLOOKUP('Sales Summary_working sheet'!M3883,'Delivery Distances'!$B$5:$K$5,'Delivery Distances'!$B$6:$K$20))</f>
        <v>8</v>
      </c>
      <c r="P3883" s="7">
        <f t="shared" si="245"/>
        <v>11</v>
      </c>
    </row>
    <row r="3884" spans="1:16" ht="15.75" customHeight="1" x14ac:dyDescent="0.15">
      <c r="A3884" s="13">
        <v>44004</v>
      </c>
      <c r="B3884" s="19" t="s">
        <v>5357</v>
      </c>
      <c r="C3884" s="7" t="s">
        <v>3113</v>
      </c>
      <c r="D3884" s="14">
        <v>1</v>
      </c>
      <c r="E3884" s="14" t="str">
        <f>_xlfn.XLOOKUP(D3884,'Meal Info'!$A$4:$A$19,'Meal Info'!$B$4:$B$19)</f>
        <v>Salad</v>
      </c>
      <c r="F3884" s="14" t="str">
        <f>_xlfn.XLOOKUP(D3884,'Meal Info'!$A$4:$A$19,'Meal Info'!$C$4:$C$19)</f>
        <v>Pete</v>
      </c>
      <c r="G3884" s="7">
        <v>83.93</v>
      </c>
      <c r="H3884" s="7">
        <f t="shared" si="246"/>
        <v>8.3930000000000007</v>
      </c>
      <c r="I3884" s="7">
        <f t="shared" si="247"/>
        <v>92.323000000000008</v>
      </c>
      <c r="J3884" s="7">
        <v>0.39</v>
      </c>
      <c r="K3884" s="7">
        <f t="shared" si="244"/>
        <v>32.732700000000001</v>
      </c>
      <c r="L3884" s="7" t="s">
        <v>28</v>
      </c>
      <c r="M3884" s="7">
        <v>10</v>
      </c>
      <c r="N3884" s="7">
        <f>INDEX('Delivery Distances'!$B$6:$K$20,MATCH('Sales Summary_working sheet'!L3884,'Delivery Distances'!$A$6:$A$20,0),MATCH('Sales Summary_working sheet'!M3884,'Delivery Distances'!$B$5:$K$5,0))</f>
        <v>18</v>
      </c>
      <c r="O3884" s="7" cm="1">
        <f t="array" ref="O3884">_xlfn.XLOOKUP(L3884,'Delivery Distances'!$A$6:$A$20,_xlfn.XLOOKUP('Sales Summary_working sheet'!M3884,'Delivery Distances'!$B$5:$K$5,'Delivery Distances'!$B$6:$K$20))</f>
        <v>18</v>
      </c>
      <c r="P3884" s="7">
        <f t="shared" si="245"/>
        <v>16</v>
      </c>
    </row>
    <row r="3885" spans="1:16" ht="15.75" customHeight="1" x14ac:dyDescent="0.15">
      <c r="A3885" s="13">
        <v>44004</v>
      </c>
      <c r="B3885" s="19" t="s">
        <v>5357</v>
      </c>
      <c r="C3885" s="7" t="s">
        <v>2633</v>
      </c>
      <c r="D3885" s="14">
        <v>3</v>
      </c>
      <c r="E3885" s="14" t="str">
        <f>_xlfn.XLOOKUP(D3885,'Meal Info'!$A$4:$A$19,'Meal Info'!$B$4:$B$19)</f>
        <v>Fruits</v>
      </c>
      <c r="F3885" s="14" t="str">
        <f>_xlfn.XLOOKUP(D3885,'Meal Info'!$A$4:$A$19,'Meal Info'!$C$4:$C$19)</f>
        <v>Pete</v>
      </c>
      <c r="G3885" s="7">
        <v>88.48</v>
      </c>
      <c r="H3885" s="7">
        <f t="shared" si="246"/>
        <v>8.8480000000000008</v>
      </c>
      <c r="I3885" s="7">
        <f t="shared" si="247"/>
        <v>97.328000000000003</v>
      </c>
      <c r="J3885" s="7">
        <v>0.35</v>
      </c>
      <c r="K3885" s="7">
        <f t="shared" si="244"/>
        <v>30.968</v>
      </c>
      <c r="L3885" s="7" t="s">
        <v>5075</v>
      </c>
      <c r="M3885" s="7">
        <v>4</v>
      </c>
      <c r="N3885" s="7">
        <f>INDEX('Delivery Distances'!$B$6:$K$20,MATCH('Sales Summary_working sheet'!L3885,'Delivery Distances'!$A$6:$A$20,0),MATCH('Sales Summary_working sheet'!M3885,'Delivery Distances'!$B$5:$K$5,0))</f>
        <v>17</v>
      </c>
      <c r="O3885" s="7" cm="1">
        <f t="array" ref="O3885">_xlfn.XLOOKUP(L3885,'Delivery Distances'!$A$6:$A$20,_xlfn.XLOOKUP('Sales Summary_working sheet'!M3885,'Delivery Distances'!$B$5:$K$5,'Delivery Distances'!$B$6:$K$20))</f>
        <v>17</v>
      </c>
      <c r="P3885" s="7">
        <f t="shared" si="245"/>
        <v>15.5</v>
      </c>
    </row>
    <row r="3886" spans="1:16" ht="15.75" customHeight="1" x14ac:dyDescent="0.15">
      <c r="A3886" s="13">
        <v>44004</v>
      </c>
      <c r="B3886" s="19" t="s">
        <v>5357</v>
      </c>
      <c r="C3886" s="7" t="s">
        <v>4604</v>
      </c>
      <c r="D3886" s="14">
        <v>13</v>
      </c>
      <c r="E3886" s="14" t="str">
        <f>_xlfn.XLOOKUP(D3886,'Meal Info'!$A$4:$A$19,'Meal Info'!$B$4:$B$19)</f>
        <v>Breakfast</v>
      </c>
      <c r="F3886" s="14" t="str">
        <f>_xlfn.XLOOKUP(D3886,'Meal Info'!$A$4:$A$19,'Meal Info'!$C$4:$C$19)</f>
        <v>Pete</v>
      </c>
      <c r="G3886" s="7">
        <v>95.81</v>
      </c>
      <c r="H3886" s="7">
        <f t="shared" si="246"/>
        <v>9.5810000000000013</v>
      </c>
      <c r="I3886" s="7">
        <f t="shared" si="247"/>
        <v>105.39100000000001</v>
      </c>
      <c r="J3886" s="7">
        <v>0.24</v>
      </c>
      <c r="K3886" s="7">
        <f t="shared" si="244"/>
        <v>22.994399999999999</v>
      </c>
      <c r="L3886" s="7" t="s">
        <v>26</v>
      </c>
      <c r="M3886" s="7">
        <v>9</v>
      </c>
      <c r="N3886" s="7">
        <f>INDEX('Delivery Distances'!$B$6:$K$20,MATCH('Sales Summary_working sheet'!L3886,'Delivery Distances'!$A$6:$A$20,0),MATCH('Sales Summary_working sheet'!M3886,'Delivery Distances'!$B$5:$K$5,0))</f>
        <v>20</v>
      </c>
      <c r="O3886" s="7" cm="1">
        <f t="array" ref="O3886">_xlfn.XLOOKUP(L3886,'Delivery Distances'!$A$6:$A$20,_xlfn.XLOOKUP('Sales Summary_working sheet'!M3886,'Delivery Distances'!$B$5:$K$5,'Delivery Distances'!$B$6:$K$20))</f>
        <v>20</v>
      </c>
      <c r="P3886" s="7">
        <f t="shared" si="245"/>
        <v>17</v>
      </c>
    </row>
    <row r="3887" spans="1:16" ht="15.75" customHeight="1" x14ac:dyDescent="0.15">
      <c r="A3887" s="13">
        <v>44004</v>
      </c>
      <c r="B3887" s="19" t="s">
        <v>5357</v>
      </c>
      <c r="C3887" s="7" t="s">
        <v>4194</v>
      </c>
      <c r="D3887" s="14">
        <v>3</v>
      </c>
      <c r="E3887" s="14" t="str">
        <f>_xlfn.XLOOKUP(D3887,'Meal Info'!$A$4:$A$19,'Meal Info'!$B$4:$B$19)</f>
        <v>Fruits</v>
      </c>
      <c r="F3887" s="14" t="str">
        <f>_xlfn.XLOOKUP(D3887,'Meal Info'!$A$4:$A$19,'Meal Info'!$C$4:$C$19)</f>
        <v>Pete</v>
      </c>
      <c r="G3887" s="7">
        <v>27.8</v>
      </c>
      <c r="H3887" s="7">
        <f t="shared" si="246"/>
        <v>2.7800000000000002</v>
      </c>
      <c r="I3887" s="7">
        <f t="shared" si="247"/>
        <v>30.580000000000002</v>
      </c>
      <c r="J3887" s="7">
        <v>0.28000000000000003</v>
      </c>
      <c r="K3887" s="7">
        <f t="shared" si="244"/>
        <v>7.7840000000000007</v>
      </c>
      <c r="L3887" s="7" t="s">
        <v>30</v>
      </c>
      <c r="M3887" s="7">
        <v>10</v>
      </c>
      <c r="N3887" s="7">
        <f>INDEX('Delivery Distances'!$B$6:$K$20,MATCH('Sales Summary_working sheet'!L3887,'Delivery Distances'!$A$6:$A$20,0),MATCH('Sales Summary_working sheet'!M3887,'Delivery Distances'!$B$5:$K$5,0))</f>
        <v>15</v>
      </c>
      <c r="O3887" s="7" cm="1">
        <f t="array" ref="O3887">_xlfn.XLOOKUP(L3887,'Delivery Distances'!$A$6:$A$20,_xlfn.XLOOKUP('Sales Summary_working sheet'!M3887,'Delivery Distances'!$B$5:$K$5,'Delivery Distances'!$B$6:$K$20))</f>
        <v>15</v>
      </c>
      <c r="P3887" s="7">
        <f t="shared" si="245"/>
        <v>14.5</v>
      </c>
    </row>
    <row r="3888" spans="1:16" ht="15.75" customHeight="1" x14ac:dyDescent="0.15">
      <c r="A3888" s="13">
        <v>44004</v>
      </c>
      <c r="B3888" s="19" t="s">
        <v>5357</v>
      </c>
      <c r="C3888" s="7" t="s">
        <v>2395</v>
      </c>
      <c r="D3888" s="14">
        <v>13</v>
      </c>
      <c r="E3888" s="14" t="str">
        <f>_xlfn.XLOOKUP(D3888,'Meal Info'!$A$4:$A$19,'Meal Info'!$B$4:$B$19)</f>
        <v>Breakfast</v>
      </c>
      <c r="F3888" s="14" t="str">
        <f>_xlfn.XLOOKUP(D3888,'Meal Info'!$A$4:$A$19,'Meal Info'!$C$4:$C$19)</f>
        <v>Pete</v>
      </c>
      <c r="G3888" s="7">
        <v>87.9</v>
      </c>
      <c r="H3888" s="7">
        <f t="shared" si="246"/>
        <v>8.7900000000000009</v>
      </c>
      <c r="I3888" s="7">
        <f t="shared" si="247"/>
        <v>96.690000000000012</v>
      </c>
      <c r="J3888" s="7">
        <v>0.06</v>
      </c>
      <c r="K3888" s="7">
        <f t="shared" si="244"/>
        <v>5.274</v>
      </c>
      <c r="L3888" s="7" t="s">
        <v>29</v>
      </c>
      <c r="M3888" s="7">
        <v>8</v>
      </c>
      <c r="N3888" s="7">
        <f>INDEX('Delivery Distances'!$B$6:$K$20,MATCH('Sales Summary_working sheet'!L3888,'Delivery Distances'!$A$6:$A$20,0),MATCH('Sales Summary_working sheet'!M3888,'Delivery Distances'!$B$5:$K$5,0))</f>
        <v>3</v>
      </c>
      <c r="O3888" s="7" cm="1">
        <f t="array" ref="O3888">_xlfn.XLOOKUP(L3888,'Delivery Distances'!$A$6:$A$20,_xlfn.XLOOKUP('Sales Summary_working sheet'!M3888,'Delivery Distances'!$B$5:$K$5,'Delivery Distances'!$B$6:$K$20))</f>
        <v>3</v>
      </c>
      <c r="P3888" s="7">
        <f t="shared" si="245"/>
        <v>7</v>
      </c>
    </row>
    <row r="3889" spans="1:16" ht="15.75" customHeight="1" x14ac:dyDescent="0.15">
      <c r="A3889" s="13">
        <v>44004</v>
      </c>
      <c r="B3889" s="19" t="s">
        <v>5357</v>
      </c>
      <c r="C3889" s="7" t="s">
        <v>1111</v>
      </c>
      <c r="D3889" s="14">
        <v>13</v>
      </c>
      <c r="E3889" s="14" t="str">
        <f>_xlfn.XLOOKUP(D3889,'Meal Info'!$A$4:$A$19,'Meal Info'!$B$4:$B$19)</f>
        <v>Breakfast</v>
      </c>
      <c r="F3889" s="14" t="str">
        <f>_xlfn.XLOOKUP(D3889,'Meal Info'!$A$4:$A$19,'Meal Info'!$C$4:$C$19)</f>
        <v>Pete</v>
      </c>
      <c r="G3889" s="7">
        <v>45.53</v>
      </c>
      <c r="H3889" s="7">
        <f t="shared" si="246"/>
        <v>4.5529999999999999</v>
      </c>
      <c r="I3889" s="7">
        <f t="shared" si="247"/>
        <v>50.082999999999998</v>
      </c>
      <c r="J3889" s="7">
        <v>0.31</v>
      </c>
      <c r="K3889" s="7">
        <f t="shared" si="244"/>
        <v>14.1143</v>
      </c>
      <c r="L3889" s="7" t="s">
        <v>5080</v>
      </c>
      <c r="M3889" s="7">
        <v>10</v>
      </c>
      <c r="N3889" s="7">
        <f>INDEX('Delivery Distances'!$B$6:$K$20,MATCH('Sales Summary_working sheet'!L3889,'Delivery Distances'!$A$6:$A$20,0),MATCH('Sales Summary_working sheet'!M3889,'Delivery Distances'!$B$5:$K$5,0))</f>
        <v>5</v>
      </c>
      <c r="O3889" s="7" cm="1">
        <f t="array" ref="O3889">_xlfn.XLOOKUP(L3889,'Delivery Distances'!$A$6:$A$20,_xlfn.XLOOKUP('Sales Summary_working sheet'!M3889,'Delivery Distances'!$B$5:$K$5,'Delivery Distances'!$B$6:$K$20))</f>
        <v>5</v>
      </c>
      <c r="P3889" s="7">
        <f t="shared" si="245"/>
        <v>9</v>
      </c>
    </row>
    <row r="3890" spans="1:16" ht="15.75" customHeight="1" x14ac:dyDescent="0.15">
      <c r="A3890" s="13">
        <v>44004</v>
      </c>
      <c r="B3890" s="19" t="s">
        <v>5357</v>
      </c>
      <c r="C3890" s="7" t="s">
        <v>2434</v>
      </c>
      <c r="D3890" s="14">
        <v>13</v>
      </c>
      <c r="E3890" s="14" t="str">
        <f>_xlfn.XLOOKUP(D3890,'Meal Info'!$A$4:$A$19,'Meal Info'!$B$4:$B$19)</f>
        <v>Breakfast</v>
      </c>
      <c r="F3890" s="14" t="str">
        <f>_xlfn.XLOOKUP(D3890,'Meal Info'!$A$4:$A$19,'Meal Info'!$C$4:$C$19)</f>
        <v>Pete</v>
      </c>
      <c r="G3890" s="7">
        <v>84.77</v>
      </c>
      <c r="H3890" s="7">
        <f t="shared" si="246"/>
        <v>8.4770000000000003</v>
      </c>
      <c r="I3890" s="7">
        <f t="shared" si="247"/>
        <v>93.247</v>
      </c>
      <c r="J3890" s="7">
        <v>0.05</v>
      </c>
      <c r="K3890" s="7">
        <f t="shared" si="244"/>
        <v>4.2385000000000002</v>
      </c>
      <c r="L3890" s="7" t="s">
        <v>5081</v>
      </c>
      <c r="M3890" s="7">
        <v>9</v>
      </c>
      <c r="N3890" s="7">
        <f>INDEX('Delivery Distances'!$B$6:$K$20,MATCH('Sales Summary_working sheet'!L3890,'Delivery Distances'!$A$6:$A$20,0),MATCH('Sales Summary_working sheet'!M3890,'Delivery Distances'!$B$5:$K$5,0))</f>
        <v>1</v>
      </c>
      <c r="O3890" s="7" cm="1">
        <f t="array" ref="O3890">_xlfn.XLOOKUP(L3890,'Delivery Distances'!$A$6:$A$20,_xlfn.XLOOKUP('Sales Summary_working sheet'!M3890,'Delivery Distances'!$B$5:$K$5,'Delivery Distances'!$B$6:$K$20))</f>
        <v>1</v>
      </c>
      <c r="P3890" s="7">
        <f t="shared" si="245"/>
        <v>3</v>
      </c>
    </row>
    <row r="3891" spans="1:16" ht="15.75" customHeight="1" x14ac:dyDescent="0.15">
      <c r="A3891" s="13">
        <v>44004</v>
      </c>
      <c r="B3891" s="19" t="s">
        <v>5357</v>
      </c>
      <c r="C3891" s="7" t="s">
        <v>2012</v>
      </c>
      <c r="D3891" s="14">
        <v>1</v>
      </c>
      <c r="E3891" s="14" t="str">
        <f>_xlfn.XLOOKUP(D3891,'Meal Info'!$A$4:$A$19,'Meal Info'!$B$4:$B$19)</f>
        <v>Salad</v>
      </c>
      <c r="F3891" s="14" t="str">
        <f>_xlfn.XLOOKUP(D3891,'Meal Info'!$A$4:$A$19,'Meal Info'!$C$4:$C$19)</f>
        <v>Pete</v>
      </c>
      <c r="G3891" s="7">
        <v>84.72</v>
      </c>
      <c r="H3891" s="7">
        <f t="shared" si="246"/>
        <v>8.4719999999999995</v>
      </c>
      <c r="I3891" s="7">
        <f t="shared" si="247"/>
        <v>93.191999999999993</v>
      </c>
      <c r="J3891" s="7">
        <v>0.3</v>
      </c>
      <c r="K3891" s="7">
        <f t="shared" si="244"/>
        <v>25.416</v>
      </c>
      <c r="L3891" s="7" t="s">
        <v>27</v>
      </c>
      <c r="M3891" s="7">
        <v>5</v>
      </c>
      <c r="N3891" s="7">
        <f>INDEX('Delivery Distances'!$B$6:$K$20,MATCH('Sales Summary_working sheet'!L3891,'Delivery Distances'!$A$6:$A$20,0),MATCH('Sales Summary_working sheet'!M3891,'Delivery Distances'!$B$5:$K$5,0))</f>
        <v>14</v>
      </c>
      <c r="O3891" s="7" cm="1">
        <f t="array" ref="O3891">_xlfn.XLOOKUP(L3891,'Delivery Distances'!$A$6:$A$20,_xlfn.XLOOKUP('Sales Summary_working sheet'!M3891,'Delivery Distances'!$B$5:$K$5,'Delivery Distances'!$B$6:$K$20))</f>
        <v>14</v>
      </c>
      <c r="P3891" s="7">
        <f t="shared" si="245"/>
        <v>14</v>
      </c>
    </row>
    <row r="3892" spans="1:16" ht="15.75" customHeight="1" x14ac:dyDescent="0.15">
      <c r="A3892" s="13">
        <v>44004</v>
      </c>
      <c r="B3892" s="19" t="s">
        <v>5357</v>
      </c>
      <c r="C3892" s="7" t="s">
        <v>219</v>
      </c>
      <c r="D3892" s="14">
        <v>14</v>
      </c>
      <c r="E3892" s="14" t="str">
        <f>_xlfn.XLOOKUP(D3892,'Meal Info'!$A$4:$A$19,'Meal Info'!$B$4:$B$19)</f>
        <v>Red meat</v>
      </c>
      <c r="F3892" s="14" t="str">
        <f>_xlfn.XLOOKUP(D3892,'Meal Info'!$A$4:$A$19,'Meal Info'!$C$4:$C$19)</f>
        <v>Pete</v>
      </c>
      <c r="G3892" s="7">
        <v>36.18</v>
      </c>
      <c r="H3892" s="7">
        <f t="shared" si="246"/>
        <v>3.6180000000000003</v>
      </c>
      <c r="I3892" s="7">
        <f t="shared" si="247"/>
        <v>39.798000000000002</v>
      </c>
      <c r="J3892" s="7">
        <v>0.24</v>
      </c>
      <c r="K3892" s="7">
        <f t="shared" si="244"/>
        <v>8.6831999999999994</v>
      </c>
      <c r="L3892" s="7" t="s">
        <v>26</v>
      </c>
      <c r="M3892" s="7">
        <v>7</v>
      </c>
      <c r="N3892" s="7">
        <f>INDEX('Delivery Distances'!$B$6:$K$20,MATCH('Sales Summary_working sheet'!L3892,'Delivery Distances'!$A$6:$A$20,0),MATCH('Sales Summary_working sheet'!M3892,'Delivery Distances'!$B$5:$K$5,0))</f>
        <v>16</v>
      </c>
      <c r="O3892" s="7" cm="1">
        <f t="array" ref="O3892">_xlfn.XLOOKUP(L3892,'Delivery Distances'!$A$6:$A$20,_xlfn.XLOOKUP('Sales Summary_working sheet'!M3892,'Delivery Distances'!$B$5:$K$5,'Delivery Distances'!$B$6:$K$20))</f>
        <v>16</v>
      </c>
      <c r="P3892" s="7">
        <f t="shared" si="245"/>
        <v>15</v>
      </c>
    </row>
    <row r="3893" spans="1:16" ht="15.75" customHeight="1" x14ac:dyDescent="0.15">
      <c r="A3893" s="13">
        <v>44004</v>
      </c>
      <c r="B3893" s="19" t="s">
        <v>5357</v>
      </c>
      <c r="C3893" s="7" t="s">
        <v>2954</v>
      </c>
      <c r="D3893" s="14">
        <v>1</v>
      </c>
      <c r="E3893" s="14" t="str">
        <f>_xlfn.XLOOKUP(D3893,'Meal Info'!$A$4:$A$19,'Meal Info'!$B$4:$B$19)</f>
        <v>Salad</v>
      </c>
      <c r="F3893" s="14" t="str">
        <f>_xlfn.XLOOKUP(D3893,'Meal Info'!$A$4:$A$19,'Meal Info'!$C$4:$C$19)</f>
        <v>Pete</v>
      </c>
      <c r="G3893" s="7">
        <v>99.82</v>
      </c>
      <c r="H3893" s="7">
        <f t="shared" si="246"/>
        <v>9.9819999999999993</v>
      </c>
      <c r="I3893" s="7">
        <f t="shared" si="247"/>
        <v>109.80199999999999</v>
      </c>
      <c r="J3893" s="7">
        <v>0.31</v>
      </c>
      <c r="K3893" s="7">
        <f t="shared" si="244"/>
        <v>30.944199999999999</v>
      </c>
      <c r="L3893" s="7" t="s">
        <v>5079</v>
      </c>
      <c r="M3893" s="7">
        <v>1</v>
      </c>
      <c r="N3893" s="7">
        <f>INDEX('Delivery Distances'!$B$6:$K$20,MATCH('Sales Summary_working sheet'!L3893,'Delivery Distances'!$A$6:$A$20,0),MATCH('Sales Summary_working sheet'!M3893,'Delivery Distances'!$B$5:$K$5,0))</f>
        <v>5</v>
      </c>
      <c r="O3893" s="7" cm="1">
        <f t="array" ref="O3893">_xlfn.XLOOKUP(L3893,'Delivery Distances'!$A$6:$A$20,_xlfn.XLOOKUP('Sales Summary_working sheet'!M3893,'Delivery Distances'!$B$5:$K$5,'Delivery Distances'!$B$6:$K$20))</f>
        <v>5</v>
      </c>
      <c r="P3893" s="7">
        <f t="shared" si="245"/>
        <v>9</v>
      </c>
    </row>
    <row r="3894" spans="1:16" ht="15.75" customHeight="1" x14ac:dyDescent="0.15">
      <c r="A3894" s="13">
        <v>44004</v>
      </c>
      <c r="B3894" s="19" t="s">
        <v>5357</v>
      </c>
      <c r="C3894" s="7" t="s">
        <v>4807</v>
      </c>
      <c r="D3894" s="14">
        <v>3</v>
      </c>
      <c r="E3894" s="14" t="str">
        <f>_xlfn.XLOOKUP(D3894,'Meal Info'!$A$4:$A$19,'Meal Info'!$B$4:$B$19)</f>
        <v>Fruits</v>
      </c>
      <c r="F3894" s="14" t="str">
        <f>_xlfn.XLOOKUP(D3894,'Meal Info'!$A$4:$A$19,'Meal Info'!$C$4:$C$19)</f>
        <v>Pete</v>
      </c>
      <c r="G3894" s="7">
        <v>71.55</v>
      </c>
      <c r="H3894" s="7">
        <f t="shared" si="246"/>
        <v>7.1550000000000002</v>
      </c>
      <c r="I3894" s="7">
        <f t="shared" si="247"/>
        <v>78.704999999999998</v>
      </c>
      <c r="J3894" s="7">
        <v>0.34</v>
      </c>
      <c r="K3894" s="7">
        <f t="shared" si="244"/>
        <v>24.327000000000002</v>
      </c>
      <c r="L3894" s="7" t="s">
        <v>5075</v>
      </c>
      <c r="M3894" s="7">
        <v>7</v>
      </c>
      <c r="N3894" s="7">
        <f>INDEX('Delivery Distances'!$B$6:$K$20,MATCH('Sales Summary_working sheet'!L3894,'Delivery Distances'!$A$6:$A$20,0),MATCH('Sales Summary_working sheet'!M3894,'Delivery Distances'!$B$5:$K$5,0))</f>
        <v>3</v>
      </c>
      <c r="O3894" s="7" cm="1">
        <f t="array" ref="O3894">_xlfn.XLOOKUP(L3894,'Delivery Distances'!$A$6:$A$20,_xlfn.XLOOKUP('Sales Summary_working sheet'!M3894,'Delivery Distances'!$B$5:$K$5,'Delivery Distances'!$B$6:$K$20))</f>
        <v>3</v>
      </c>
      <c r="P3894" s="7">
        <f t="shared" si="245"/>
        <v>7</v>
      </c>
    </row>
    <row r="3895" spans="1:16" ht="15.75" customHeight="1" x14ac:dyDescent="0.15">
      <c r="A3895" s="13">
        <v>44004</v>
      </c>
      <c r="B3895" s="19" t="s">
        <v>5357</v>
      </c>
      <c r="C3895" s="7" t="s">
        <v>2412</v>
      </c>
      <c r="D3895" s="14">
        <v>1</v>
      </c>
      <c r="E3895" s="14" t="str">
        <f>_xlfn.XLOOKUP(D3895,'Meal Info'!$A$4:$A$19,'Meal Info'!$B$4:$B$19)</f>
        <v>Salad</v>
      </c>
      <c r="F3895" s="14" t="str">
        <f>_xlfn.XLOOKUP(D3895,'Meal Info'!$A$4:$A$19,'Meal Info'!$C$4:$C$19)</f>
        <v>Pete</v>
      </c>
      <c r="G3895" s="7">
        <v>64.03</v>
      </c>
      <c r="H3895" s="7">
        <f t="shared" si="246"/>
        <v>6.4030000000000005</v>
      </c>
      <c r="I3895" s="7">
        <f t="shared" si="247"/>
        <v>70.433000000000007</v>
      </c>
      <c r="J3895" s="7">
        <v>0.16</v>
      </c>
      <c r="K3895" s="7">
        <f t="shared" si="244"/>
        <v>10.2448</v>
      </c>
      <c r="L3895" s="7" t="s">
        <v>5077</v>
      </c>
      <c r="M3895" s="7">
        <v>4</v>
      </c>
      <c r="N3895" s="7">
        <f>INDEX('Delivery Distances'!$B$6:$K$20,MATCH('Sales Summary_working sheet'!L3895,'Delivery Distances'!$A$6:$A$20,0),MATCH('Sales Summary_working sheet'!M3895,'Delivery Distances'!$B$5:$K$5,0))</f>
        <v>5</v>
      </c>
      <c r="O3895" s="7" cm="1">
        <f t="array" ref="O3895">_xlfn.XLOOKUP(L3895,'Delivery Distances'!$A$6:$A$20,_xlfn.XLOOKUP('Sales Summary_working sheet'!M3895,'Delivery Distances'!$B$5:$K$5,'Delivery Distances'!$B$6:$K$20))</f>
        <v>5</v>
      </c>
      <c r="P3895" s="7">
        <f t="shared" si="245"/>
        <v>9</v>
      </c>
    </row>
    <row r="3896" spans="1:16" ht="15.75" customHeight="1" x14ac:dyDescent="0.15">
      <c r="A3896" s="13">
        <v>44004</v>
      </c>
      <c r="B3896" s="19" t="s">
        <v>5358</v>
      </c>
      <c r="C3896" s="7" t="s">
        <v>5023</v>
      </c>
      <c r="D3896" s="14">
        <v>14</v>
      </c>
      <c r="E3896" s="14" t="str">
        <f>_xlfn.XLOOKUP(D3896,'Meal Info'!$A$4:$A$19,'Meal Info'!$B$4:$B$19)</f>
        <v>Red meat</v>
      </c>
      <c r="F3896" s="14" t="str">
        <f>_xlfn.XLOOKUP(D3896,'Meal Info'!$A$4:$A$19,'Meal Info'!$C$4:$C$19)</f>
        <v>Pete</v>
      </c>
      <c r="G3896" s="7">
        <v>71.78</v>
      </c>
      <c r="H3896" s="7">
        <f t="shared" si="246"/>
        <v>7.1780000000000008</v>
      </c>
      <c r="I3896" s="7">
        <f t="shared" si="247"/>
        <v>78.957999999999998</v>
      </c>
      <c r="J3896" s="7">
        <v>0.36</v>
      </c>
      <c r="K3896" s="7">
        <f t="shared" si="244"/>
        <v>25.840799999999998</v>
      </c>
      <c r="L3896" s="7" t="s">
        <v>5075</v>
      </c>
      <c r="M3896" s="7">
        <v>10</v>
      </c>
      <c r="N3896" s="7">
        <f>INDEX('Delivery Distances'!$B$6:$K$20,MATCH('Sales Summary_working sheet'!L3896,'Delivery Distances'!$A$6:$A$20,0),MATCH('Sales Summary_working sheet'!M3896,'Delivery Distances'!$B$5:$K$5,0))</f>
        <v>14</v>
      </c>
      <c r="O3896" s="7" cm="1">
        <f t="array" ref="O3896">_xlfn.XLOOKUP(L3896,'Delivery Distances'!$A$6:$A$20,_xlfn.XLOOKUP('Sales Summary_working sheet'!M3896,'Delivery Distances'!$B$5:$K$5,'Delivery Distances'!$B$6:$K$20))</f>
        <v>14</v>
      </c>
      <c r="P3896" s="7">
        <f t="shared" si="245"/>
        <v>14</v>
      </c>
    </row>
    <row r="3897" spans="1:16" ht="15.75" customHeight="1" x14ac:dyDescent="0.15">
      <c r="A3897" s="13">
        <v>44004</v>
      </c>
      <c r="B3897" s="19" t="s">
        <v>5358</v>
      </c>
      <c r="C3897" s="7" t="s">
        <v>985</v>
      </c>
      <c r="D3897" s="14">
        <v>14</v>
      </c>
      <c r="E3897" s="14" t="str">
        <f>_xlfn.XLOOKUP(D3897,'Meal Info'!$A$4:$A$19,'Meal Info'!$B$4:$B$19)</f>
        <v>Red meat</v>
      </c>
      <c r="F3897" s="14" t="str">
        <f>_xlfn.XLOOKUP(D3897,'Meal Info'!$A$4:$A$19,'Meal Info'!$C$4:$C$19)</f>
        <v>Pete</v>
      </c>
      <c r="G3897" s="7">
        <v>44.72</v>
      </c>
      <c r="H3897" s="7">
        <f t="shared" si="246"/>
        <v>4.4720000000000004</v>
      </c>
      <c r="I3897" s="7">
        <f t="shared" si="247"/>
        <v>49.192</v>
      </c>
      <c r="J3897" s="7">
        <v>0.13</v>
      </c>
      <c r="K3897" s="7">
        <f t="shared" si="244"/>
        <v>5.8136000000000001</v>
      </c>
      <c r="L3897" s="7" t="s">
        <v>26</v>
      </c>
      <c r="M3897" s="7">
        <v>6</v>
      </c>
      <c r="N3897" s="7">
        <f>INDEX('Delivery Distances'!$B$6:$K$20,MATCH('Sales Summary_working sheet'!L3897,'Delivery Distances'!$A$6:$A$20,0),MATCH('Sales Summary_working sheet'!M3897,'Delivery Distances'!$B$5:$K$5,0))</f>
        <v>14</v>
      </c>
      <c r="O3897" s="7" cm="1">
        <f t="array" ref="O3897">_xlfn.XLOOKUP(L3897,'Delivery Distances'!$A$6:$A$20,_xlfn.XLOOKUP('Sales Summary_working sheet'!M3897,'Delivery Distances'!$B$5:$K$5,'Delivery Distances'!$B$6:$K$20))</f>
        <v>14</v>
      </c>
      <c r="P3897" s="7">
        <f t="shared" si="245"/>
        <v>14</v>
      </c>
    </row>
    <row r="3898" spans="1:16" ht="15.75" customHeight="1" x14ac:dyDescent="0.15">
      <c r="A3898" s="13">
        <v>44004</v>
      </c>
      <c r="B3898" s="19" t="s">
        <v>5358</v>
      </c>
      <c r="C3898" s="7" t="s">
        <v>2952</v>
      </c>
      <c r="D3898" s="14">
        <v>3</v>
      </c>
      <c r="E3898" s="14" t="str">
        <f>_xlfn.XLOOKUP(D3898,'Meal Info'!$A$4:$A$19,'Meal Info'!$B$4:$B$19)</f>
        <v>Fruits</v>
      </c>
      <c r="F3898" s="14" t="str">
        <f>_xlfn.XLOOKUP(D3898,'Meal Info'!$A$4:$A$19,'Meal Info'!$C$4:$C$19)</f>
        <v>Pete</v>
      </c>
      <c r="G3898" s="7">
        <v>33.770000000000003</v>
      </c>
      <c r="H3898" s="7">
        <f t="shared" si="246"/>
        <v>3.3770000000000007</v>
      </c>
      <c r="I3898" s="7">
        <f t="shared" si="247"/>
        <v>37.147000000000006</v>
      </c>
      <c r="J3898" s="7">
        <v>0.38</v>
      </c>
      <c r="K3898" s="7">
        <f t="shared" si="244"/>
        <v>12.832600000000001</v>
      </c>
      <c r="L3898" s="7" t="s">
        <v>5076</v>
      </c>
      <c r="M3898" s="7">
        <v>9</v>
      </c>
      <c r="N3898" s="7">
        <f>INDEX('Delivery Distances'!$B$6:$K$20,MATCH('Sales Summary_working sheet'!L3898,'Delivery Distances'!$A$6:$A$20,0),MATCH('Sales Summary_working sheet'!M3898,'Delivery Distances'!$B$5:$K$5,0))</f>
        <v>8</v>
      </c>
      <c r="O3898" s="7" cm="1">
        <f t="array" ref="O3898">_xlfn.XLOOKUP(L3898,'Delivery Distances'!$A$6:$A$20,_xlfn.XLOOKUP('Sales Summary_working sheet'!M3898,'Delivery Distances'!$B$5:$K$5,'Delivery Distances'!$B$6:$K$20))</f>
        <v>8</v>
      </c>
      <c r="P3898" s="7">
        <f t="shared" si="245"/>
        <v>11</v>
      </c>
    </row>
    <row r="3899" spans="1:16" ht="15.75" customHeight="1" x14ac:dyDescent="0.15">
      <c r="A3899" s="13">
        <v>44004</v>
      </c>
      <c r="B3899" s="19" t="s">
        <v>5358</v>
      </c>
      <c r="C3899" s="7" t="s">
        <v>1979</v>
      </c>
      <c r="D3899" s="14">
        <v>1</v>
      </c>
      <c r="E3899" s="14" t="str">
        <f>_xlfn.XLOOKUP(D3899,'Meal Info'!$A$4:$A$19,'Meal Info'!$B$4:$B$19)</f>
        <v>Salad</v>
      </c>
      <c r="F3899" s="14" t="str">
        <f>_xlfn.XLOOKUP(D3899,'Meal Info'!$A$4:$A$19,'Meal Info'!$C$4:$C$19)</f>
        <v>Pete</v>
      </c>
      <c r="G3899" s="7">
        <v>28.08</v>
      </c>
      <c r="H3899" s="7">
        <f t="shared" si="246"/>
        <v>2.8079999999999998</v>
      </c>
      <c r="I3899" s="7">
        <f t="shared" si="247"/>
        <v>30.887999999999998</v>
      </c>
      <c r="J3899" s="7">
        <v>7.0000000000000007E-2</v>
      </c>
      <c r="K3899" s="7">
        <f t="shared" si="244"/>
        <v>1.9656</v>
      </c>
      <c r="L3899" s="7" t="s">
        <v>5080</v>
      </c>
      <c r="M3899" s="7">
        <v>7</v>
      </c>
      <c r="N3899" s="7">
        <f>INDEX('Delivery Distances'!$B$6:$K$20,MATCH('Sales Summary_working sheet'!L3899,'Delivery Distances'!$A$6:$A$20,0),MATCH('Sales Summary_working sheet'!M3899,'Delivery Distances'!$B$5:$K$5,0))</f>
        <v>1</v>
      </c>
      <c r="O3899" s="7" cm="1">
        <f t="array" ref="O3899">_xlfn.XLOOKUP(L3899,'Delivery Distances'!$A$6:$A$20,_xlfn.XLOOKUP('Sales Summary_working sheet'!M3899,'Delivery Distances'!$B$5:$K$5,'Delivery Distances'!$B$6:$K$20))</f>
        <v>1</v>
      </c>
      <c r="P3899" s="7">
        <f t="shared" si="245"/>
        <v>3</v>
      </c>
    </row>
    <row r="3900" spans="1:16" ht="15.75" customHeight="1" x14ac:dyDescent="0.15">
      <c r="A3900" s="13">
        <v>44004</v>
      </c>
      <c r="B3900" s="19" t="s">
        <v>5358</v>
      </c>
      <c r="C3900" s="7" t="s">
        <v>4817</v>
      </c>
      <c r="D3900" s="14">
        <v>1</v>
      </c>
      <c r="E3900" s="14" t="str">
        <f>_xlfn.XLOOKUP(D3900,'Meal Info'!$A$4:$A$19,'Meal Info'!$B$4:$B$19)</f>
        <v>Salad</v>
      </c>
      <c r="F3900" s="14" t="str">
        <f>_xlfn.XLOOKUP(D3900,'Meal Info'!$A$4:$A$19,'Meal Info'!$C$4:$C$19)</f>
        <v>Pete</v>
      </c>
      <c r="G3900" s="7">
        <v>20.87</v>
      </c>
      <c r="H3900" s="7">
        <f t="shared" si="246"/>
        <v>2.0870000000000002</v>
      </c>
      <c r="I3900" s="7">
        <f t="shared" si="247"/>
        <v>22.957000000000001</v>
      </c>
      <c r="J3900" s="7">
        <v>0.15</v>
      </c>
      <c r="K3900" s="7">
        <f t="shared" si="244"/>
        <v>3.1305000000000001</v>
      </c>
      <c r="L3900" s="7" t="s">
        <v>5079</v>
      </c>
      <c r="M3900" s="7">
        <v>7</v>
      </c>
      <c r="N3900" s="7">
        <f>INDEX('Delivery Distances'!$B$6:$K$20,MATCH('Sales Summary_working sheet'!L3900,'Delivery Distances'!$A$6:$A$20,0),MATCH('Sales Summary_working sheet'!M3900,'Delivery Distances'!$B$5:$K$5,0))</f>
        <v>2</v>
      </c>
      <c r="O3900" s="7" cm="1">
        <f t="array" ref="O3900">_xlfn.XLOOKUP(L3900,'Delivery Distances'!$A$6:$A$20,_xlfn.XLOOKUP('Sales Summary_working sheet'!M3900,'Delivery Distances'!$B$5:$K$5,'Delivery Distances'!$B$6:$K$20))</f>
        <v>2</v>
      </c>
      <c r="P3900" s="7">
        <f t="shared" si="245"/>
        <v>6</v>
      </c>
    </row>
    <row r="3901" spans="1:16" ht="15.75" customHeight="1" x14ac:dyDescent="0.15">
      <c r="A3901" s="13">
        <v>44004</v>
      </c>
      <c r="B3901" s="19" t="s">
        <v>5358</v>
      </c>
      <c r="C3901" s="7" t="s">
        <v>2419</v>
      </c>
      <c r="D3901" s="14">
        <v>13</v>
      </c>
      <c r="E3901" s="14" t="str">
        <f>_xlfn.XLOOKUP(D3901,'Meal Info'!$A$4:$A$19,'Meal Info'!$B$4:$B$19)</f>
        <v>Breakfast</v>
      </c>
      <c r="F3901" s="14" t="str">
        <f>_xlfn.XLOOKUP(D3901,'Meal Info'!$A$4:$A$19,'Meal Info'!$C$4:$C$19)</f>
        <v>Pete</v>
      </c>
      <c r="G3901" s="7">
        <v>38.42</v>
      </c>
      <c r="H3901" s="7">
        <f t="shared" si="246"/>
        <v>3.8420000000000005</v>
      </c>
      <c r="I3901" s="7">
        <f t="shared" si="247"/>
        <v>42.262</v>
      </c>
      <c r="J3901" s="7">
        <v>0.09</v>
      </c>
      <c r="K3901" s="7">
        <f t="shared" si="244"/>
        <v>3.4578000000000002</v>
      </c>
      <c r="L3901" s="7" t="s">
        <v>31</v>
      </c>
      <c r="M3901" s="7">
        <v>4</v>
      </c>
      <c r="N3901" s="7">
        <f>INDEX('Delivery Distances'!$B$6:$K$20,MATCH('Sales Summary_working sheet'!L3901,'Delivery Distances'!$A$6:$A$20,0),MATCH('Sales Summary_working sheet'!M3901,'Delivery Distances'!$B$5:$K$5,0))</f>
        <v>8</v>
      </c>
      <c r="O3901" s="7" cm="1">
        <f t="array" ref="O3901">_xlfn.XLOOKUP(L3901,'Delivery Distances'!$A$6:$A$20,_xlfn.XLOOKUP('Sales Summary_working sheet'!M3901,'Delivery Distances'!$B$5:$K$5,'Delivery Distances'!$B$6:$K$20))</f>
        <v>8</v>
      </c>
      <c r="P3901" s="7">
        <f t="shared" si="245"/>
        <v>11</v>
      </c>
    </row>
    <row r="3902" spans="1:16" ht="15.75" customHeight="1" x14ac:dyDescent="0.15">
      <c r="A3902" s="13">
        <v>44004</v>
      </c>
      <c r="B3902" s="19" t="s">
        <v>5358</v>
      </c>
      <c r="C3902" s="7" t="s">
        <v>45</v>
      </c>
      <c r="D3902" s="14">
        <v>1</v>
      </c>
      <c r="E3902" s="14" t="str">
        <f>_xlfn.XLOOKUP(D3902,'Meal Info'!$A$4:$A$19,'Meal Info'!$B$4:$B$19)</f>
        <v>Salad</v>
      </c>
      <c r="F3902" s="14" t="str">
        <f>_xlfn.XLOOKUP(D3902,'Meal Info'!$A$4:$A$19,'Meal Info'!$C$4:$C$19)</f>
        <v>Pete</v>
      </c>
      <c r="G3902" s="7">
        <v>73.45</v>
      </c>
      <c r="H3902" s="7">
        <f t="shared" si="246"/>
        <v>7.3450000000000006</v>
      </c>
      <c r="I3902" s="7">
        <f t="shared" si="247"/>
        <v>80.795000000000002</v>
      </c>
      <c r="J3902" s="7">
        <v>0.12</v>
      </c>
      <c r="K3902" s="7">
        <f t="shared" si="244"/>
        <v>8.8140000000000001</v>
      </c>
      <c r="L3902" s="7" t="s">
        <v>5082</v>
      </c>
      <c r="M3902" s="7">
        <v>6</v>
      </c>
      <c r="N3902" s="7">
        <f>INDEX('Delivery Distances'!$B$6:$K$20,MATCH('Sales Summary_working sheet'!L3902,'Delivery Distances'!$A$6:$A$20,0),MATCH('Sales Summary_working sheet'!M3902,'Delivery Distances'!$B$5:$K$5,0))</f>
        <v>1</v>
      </c>
      <c r="O3902" s="7" cm="1">
        <f t="array" ref="O3902">_xlfn.XLOOKUP(L3902,'Delivery Distances'!$A$6:$A$20,_xlfn.XLOOKUP('Sales Summary_working sheet'!M3902,'Delivery Distances'!$B$5:$K$5,'Delivery Distances'!$B$6:$K$20))</f>
        <v>1</v>
      </c>
      <c r="P3902" s="7">
        <f t="shared" si="245"/>
        <v>3</v>
      </c>
    </row>
    <row r="3903" spans="1:16" ht="15.75" customHeight="1" x14ac:dyDescent="0.15">
      <c r="A3903" s="13">
        <v>44004</v>
      </c>
      <c r="B3903" s="19" t="s">
        <v>5358</v>
      </c>
      <c r="C3903" s="7" t="s">
        <v>4841</v>
      </c>
      <c r="D3903" s="14">
        <v>14</v>
      </c>
      <c r="E3903" s="14" t="str">
        <f>_xlfn.XLOOKUP(D3903,'Meal Info'!$A$4:$A$19,'Meal Info'!$B$4:$B$19)</f>
        <v>Red meat</v>
      </c>
      <c r="F3903" s="14" t="str">
        <f>_xlfn.XLOOKUP(D3903,'Meal Info'!$A$4:$A$19,'Meal Info'!$C$4:$C$19)</f>
        <v>Pete</v>
      </c>
      <c r="G3903" s="7">
        <v>1.53</v>
      </c>
      <c r="H3903" s="7">
        <f t="shared" si="246"/>
        <v>0.15300000000000002</v>
      </c>
      <c r="I3903" s="7">
        <f t="shared" si="247"/>
        <v>1.6830000000000001</v>
      </c>
      <c r="J3903" s="7">
        <v>0.38</v>
      </c>
      <c r="K3903" s="7">
        <f t="shared" si="244"/>
        <v>0.58140000000000003</v>
      </c>
      <c r="L3903" s="7" t="s">
        <v>5076</v>
      </c>
      <c r="M3903" s="7">
        <v>5</v>
      </c>
      <c r="N3903" s="7">
        <f>INDEX('Delivery Distances'!$B$6:$K$20,MATCH('Sales Summary_working sheet'!L3903,'Delivery Distances'!$A$6:$A$20,0),MATCH('Sales Summary_working sheet'!M3903,'Delivery Distances'!$B$5:$K$5,0))</f>
        <v>6</v>
      </c>
      <c r="O3903" s="7" cm="1">
        <f t="array" ref="O3903">_xlfn.XLOOKUP(L3903,'Delivery Distances'!$A$6:$A$20,_xlfn.XLOOKUP('Sales Summary_working sheet'!M3903,'Delivery Distances'!$B$5:$K$5,'Delivery Distances'!$B$6:$K$20))</f>
        <v>6</v>
      </c>
      <c r="P3903" s="7">
        <f t="shared" si="245"/>
        <v>10</v>
      </c>
    </row>
    <row r="3904" spans="1:16" ht="15.75" customHeight="1" x14ac:dyDescent="0.15">
      <c r="A3904" s="13">
        <v>44004</v>
      </c>
      <c r="B3904" s="19" t="s">
        <v>5358</v>
      </c>
      <c r="C3904" s="7" t="s">
        <v>1155</v>
      </c>
      <c r="D3904" s="14">
        <v>3</v>
      </c>
      <c r="E3904" s="14" t="str">
        <f>_xlfn.XLOOKUP(D3904,'Meal Info'!$A$4:$A$19,'Meal Info'!$B$4:$B$19)</f>
        <v>Fruits</v>
      </c>
      <c r="F3904" s="14" t="str">
        <f>_xlfn.XLOOKUP(D3904,'Meal Info'!$A$4:$A$19,'Meal Info'!$C$4:$C$19)</f>
        <v>Pete</v>
      </c>
      <c r="G3904" s="7">
        <v>96.64</v>
      </c>
      <c r="H3904" s="7">
        <f t="shared" si="246"/>
        <v>9.6640000000000015</v>
      </c>
      <c r="I3904" s="7">
        <f t="shared" si="247"/>
        <v>106.304</v>
      </c>
      <c r="J3904" s="7">
        <v>0.34</v>
      </c>
      <c r="K3904" s="7">
        <f t="shared" si="244"/>
        <v>32.857600000000005</v>
      </c>
      <c r="L3904" s="7" t="s">
        <v>29</v>
      </c>
      <c r="M3904" s="7">
        <v>10</v>
      </c>
      <c r="N3904" s="7">
        <f>INDEX('Delivery Distances'!$B$6:$K$20,MATCH('Sales Summary_working sheet'!L3904,'Delivery Distances'!$A$6:$A$20,0),MATCH('Sales Summary_working sheet'!M3904,'Delivery Distances'!$B$5:$K$5,0))</f>
        <v>15</v>
      </c>
      <c r="O3904" s="7" cm="1">
        <f t="array" ref="O3904">_xlfn.XLOOKUP(L3904,'Delivery Distances'!$A$6:$A$20,_xlfn.XLOOKUP('Sales Summary_working sheet'!M3904,'Delivery Distances'!$B$5:$K$5,'Delivery Distances'!$B$6:$K$20))</f>
        <v>15</v>
      </c>
      <c r="P3904" s="7">
        <f t="shared" si="245"/>
        <v>14.5</v>
      </c>
    </row>
    <row r="3905" spans="1:16" ht="15.75" customHeight="1" x14ac:dyDescent="0.15">
      <c r="A3905" s="13">
        <v>44004</v>
      </c>
      <c r="B3905" s="19" t="s">
        <v>5358</v>
      </c>
      <c r="C3905" s="7" t="s">
        <v>1691</v>
      </c>
      <c r="D3905" s="14">
        <v>13</v>
      </c>
      <c r="E3905" s="14" t="str">
        <f>_xlfn.XLOOKUP(D3905,'Meal Info'!$A$4:$A$19,'Meal Info'!$B$4:$B$19)</f>
        <v>Breakfast</v>
      </c>
      <c r="F3905" s="14" t="str">
        <f>_xlfn.XLOOKUP(D3905,'Meal Info'!$A$4:$A$19,'Meal Info'!$C$4:$C$19)</f>
        <v>Pete</v>
      </c>
      <c r="G3905" s="7">
        <v>36.479999999999997</v>
      </c>
      <c r="H3905" s="7">
        <f t="shared" si="246"/>
        <v>3.6479999999999997</v>
      </c>
      <c r="I3905" s="7">
        <f t="shared" si="247"/>
        <v>40.128</v>
      </c>
      <c r="J3905" s="7">
        <v>0.25</v>
      </c>
      <c r="K3905" s="7">
        <f t="shared" si="244"/>
        <v>9.1199999999999992</v>
      </c>
      <c r="L3905" s="7" t="s">
        <v>5076</v>
      </c>
      <c r="M3905" s="7">
        <v>2</v>
      </c>
      <c r="N3905" s="7">
        <f>INDEX('Delivery Distances'!$B$6:$K$20,MATCH('Sales Summary_working sheet'!L3905,'Delivery Distances'!$A$6:$A$20,0),MATCH('Sales Summary_working sheet'!M3905,'Delivery Distances'!$B$5:$K$5,0))</f>
        <v>11</v>
      </c>
      <c r="O3905" s="7" cm="1">
        <f t="array" ref="O3905">_xlfn.XLOOKUP(L3905,'Delivery Distances'!$A$6:$A$20,_xlfn.XLOOKUP('Sales Summary_working sheet'!M3905,'Delivery Distances'!$B$5:$K$5,'Delivery Distances'!$B$6:$K$20))</f>
        <v>11</v>
      </c>
      <c r="P3905" s="7">
        <f t="shared" si="245"/>
        <v>12.5</v>
      </c>
    </row>
    <row r="3906" spans="1:16" ht="15.75" customHeight="1" x14ac:dyDescent="0.15">
      <c r="A3906" s="13">
        <v>44004</v>
      </c>
      <c r="B3906" s="19" t="s">
        <v>5358</v>
      </c>
      <c r="C3906" s="7" t="s">
        <v>72</v>
      </c>
      <c r="D3906" s="14">
        <v>13</v>
      </c>
      <c r="E3906" s="14" t="str">
        <f>_xlfn.XLOOKUP(D3906,'Meal Info'!$A$4:$A$19,'Meal Info'!$B$4:$B$19)</f>
        <v>Breakfast</v>
      </c>
      <c r="F3906" s="14" t="str">
        <f>_xlfn.XLOOKUP(D3906,'Meal Info'!$A$4:$A$19,'Meal Info'!$C$4:$C$19)</f>
        <v>Pete</v>
      </c>
      <c r="G3906" s="7">
        <v>70.69</v>
      </c>
      <c r="H3906" s="7">
        <f t="shared" si="246"/>
        <v>7.069</v>
      </c>
      <c r="I3906" s="7">
        <f t="shared" si="247"/>
        <v>77.759</v>
      </c>
      <c r="J3906" s="7">
        <v>0.39</v>
      </c>
      <c r="K3906" s="7">
        <f t="shared" si="244"/>
        <v>27.569099999999999</v>
      </c>
      <c r="L3906" s="7" t="s">
        <v>26</v>
      </c>
      <c r="M3906" s="7">
        <v>7</v>
      </c>
      <c r="N3906" s="7">
        <f>INDEX('Delivery Distances'!$B$6:$K$20,MATCH('Sales Summary_working sheet'!L3906,'Delivery Distances'!$A$6:$A$20,0),MATCH('Sales Summary_working sheet'!M3906,'Delivery Distances'!$B$5:$K$5,0))</f>
        <v>16</v>
      </c>
      <c r="O3906" s="7" cm="1">
        <f t="array" ref="O3906">_xlfn.XLOOKUP(L3906,'Delivery Distances'!$A$6:$A$20,_xlfn.XLOOKUP('Sales Summary_working sheet'!M3906,'Delivery Distances'!$B$5:$K$5,'Delivery Distances'!$B$6:$K$20))</f>
        <v>16</v>
      </c>
      <c r="P3906" s="7">
        <f t="shared" si="245"/>
        <v>15</v>
      </c>
    </row>
    <row r="3907" spans="1:16" ht="15.75" customHeight="1" x14ac:dyDescent="0.15">
      <c r="A3907" s="13">
        <v>44004</v>
      </c>
      <c r="B3907" s="19" t="s">
        <v>5358</v>
      </c>
      <c r="C3907" s="7" t="s">
        <v>4899</v>
      </c>
      <c r="D3907" s="14">
        <v>3</v>
      </c>
      <c r="E3907" s="14" t="str">
        <f>_xlfn.XLOOKUP(D3907,'Meal Info'!$A$4:$A$19,'Meal Info'!$B$4:$B$19)</f>
        <v>Fruits</v>
      </c>
      <c r="F3907" s="14" t="str">
        <f>_xlfn.XLOOKUP(D3907,'Meal Info'!$A$4:$A$19,'Meal Info'!$C$4:$C$19)</f>
        <v>Pete</v>
      </c>
      <c r="G3907" s="7">
        <v>65.180000000000007</v>
      </c>
      <c r="H3907" s="7">
        <f t="shared" si="246"/>
        <v>6.5180000000000007</v>
      </c>
      <c r="I3907" s="7">
        <f t="shared" si="247"/>
        <v>71.698000000000008</v>
      </c>
      <c r="J3907" s="7">
        <v>0.27</v>
      </c>
      <c r="K3907" s="7">
        <f t="shared" si="244"/>
        <v>17.598600000000005</v>
      </c>
      <c r="L3907" s="7" t="s">
        <v>5080</v>
      </c>
      <c r="M3907" s="7">
        <v>4</v>
      </c>
      <c r="N3907" s="7">
        <f>INDEX('Delivery Distances'!$B$6:$K$20,MATCH('Sales Summary_working sheet'!L3907,'Delivery Distances'!$A$6:$A$20,0),MATCH('Sales Summary_working sheet'!M3907,'Delivery Distances'!$B$5:$K$5,0))</f>
        <v>5</v>
      </c>
      <c r="O3907" s="7" cm="1">
        <f t="array" ref="O3907">_xlfn.XLOOKUP(L3907,'Delivery Distances'!$A$6:$A$20,_xlfn.XLOOKUP('Sales Summary_working sheet'!M3907,'Delivery Distances'!$B$5:$K$5,'Delivery Distances'!$B$6:$K$20))</f>
        <v>5</v>
      </c>
      <c r="P3907" s="7">
        <f t="shared" si="245"/>
        <v>9</v>
      </c>
    </row>
    <row r="3908" spans="1:16" ht="15.75" customHeight="1" x14ac:dyDescent="0.15">
      <c r="A3908" s="13">
        <v>44004</v>
      </c>
      <c r="B3908" s="19" t="s">
        <v>5358</v>
      </c>
      <c r="C3908" s="7" t="s">
        <v>937</v>
      </c>
      <c r="D3908" s="14">
        <v>13</v>
      </c>
      <c r="E3908" s="14" t="str">
        <f>_xlfn.XLOOKUP(D3908,'Meal Info'!$A$4:$A$19,'Meal Info'!$B$4:$B$19)</f>
        <v>Breakfast</v>
      </c>
      <c r="F3908" s="14" t="str">
        <f>_xlfn.XLOOKUP(D3908,'Meal Info'!$A$4:$A$19,'Meal Info'!$C$4:$C$19)</f>
        <v>Pete</v>
      </c>
      <c r="G3908" s="7">
        <v>49.46</v>
      </c>
      <c r="H3908" s="7">
        <f t="shared" si="246"/>
        <v>4.9460000000000006</v>
      </c>
      <c r="I3908" s="7">
        <f t="shared" si="247"/>
        <v>54.405999999999999</v>
      </c>
      <c r="J3908" s="7">
        <v>0.19</v>
      </c>
      <c r="K3908" s="7">
        <f t="shared" si="244"/>
        <v>9.3974000000000011</v>
      </c>
      <c r="L3908" s="7" t="s">
        <v>5079</v>
      </c>
      <c r="M3908" s="7">
        <v>4</v>
      </c>
      <c r="N3908" s="7">
        <f>INDEX('Delivery Distances'!$B$6:$K$20,MATCH('Sales Summary_working sheet'!L3908,'Delivery Distances'!$A$6:$A$20,0),MATCH('Sales Summary_working sheet'!M3908,'Delivery Distances'!$B$5:$K$5,0))</f>
        <v>4</v>
      </c>
      <c r="O3908" s="7" cm="1">
        <f t="array" ref="O3908">_xlfn.XLOOKUP(L3908,'Delivery Distances'!$A$6:$A$20,_xlfn.XLOOKUP('Sales Summary_working sheet'!M3908,'Delivery Distances'!$B$5:$K$5,'Delivery Distances'!$B$6:$K$20))</f>
        <v>4</v>
      </c>
      <c r="P3908" s="7">
        <f t="shared" si="245"/>
        <v>8</v>
      </c>
    </row>
    <row r="3909" spans="1:16" ht="15.75" customHeight="1" x14ac:dyDescent="0.15">
      <c r="A3909" s="13">
        <v>44004</v>
      </c>
      <c r="B3909" s="19" t="s">
        <v>5358</v>
      </c>
      <c r="C3909" s="7" t="s">
        <v>3454</v>
      </c>
      <c r="D3909" s="14">
        <v>14</v>
      </c>
      <c r="E3909" s="14" t="str">
        <f>_xlfn.XLOOKUP(D3909,'Meal Info'!$A$4:$A$19,'Meal Info'!$B$4:$B$19)</f>
        <v>Red meat</v>
      </c>
      <c r="F3909" s="14" t="str">
        <f>_xlfn.XLOOKUP(D3909,'Meal Info'!$A$4:$A$19,'Meal Info'!$C$4:$C$19)</f>
        <v>Pete</v>
      </c>
      <c r="G3909" s="7">
        <v>97.12</v>
      </c>
      <c r="H3909" s="7">
        <f t="shared" si="246"/>
        <v>9.7120000000000015</v>
      </c>
      <c r="I3909" s="7">
        <f t="shared" si="247"/>
        <v>106.83200000000001</v>
      </c>
      <c r="J3909" s="7">
        <v>0.26</v>
      </c>
      <c r="K3909" s="7">
        <f t="shared" ref="K3909:K3972" si="248">J3909*G3909</f>
        <v>25.251200000000001</v>
      </c>
      <c r="L3909" s="7" t="s">
        <v>5076</v>
      </c>
      <c r="M3909" s="7">
        <v>5</v>
      </c>
      <c r="N3909" s="7">
        <f>INDEX('Delivery Distances'!$B$6:$K$20,MATCH('Sales Summary_working sheet'!L3909,'Delivery Distances'!$A$6:$A$20,0),MATCH('Sales Summary_working sheet'!M3909,'Delivery Distances'!$B$5:$K$5,0))</f>
        <v>6</v>
      </c>
      <c r="O3909" s="7" cm="1">
        <f t="array" ref="O3909">_xlfn.XLOOKUP(L3909,'Delivery Distances'!$A$6:$A$20,_xlfn.XLOOKUP('Sales Summary_working sheet'!M3909,'Delivery Distances'!$B$5:$K$5,'Delivery Distances'!$B$6:$K$20))</f>
        <v>6</v>
      </c>
      <c r="P3909" s="7">
        <f t="shared" ref="P3909:P3972" si="249">IF(O3909&lt;=2, O3909*3, IF(O3909&lt;=6, 3*2 + (O3909-2)*1, 3*2 + 4*1 + (O3909-6)*0.5))</f>
        <v>10</v>
      </c>
    </row>
    <row r="3910" spans="1:16" ht="15.75" customHeight="1" x14ac:dyDescent="0.15">
      <c r="A3910" s="13">
        <v>44004</v>
      </c>
      <c r="B3910" s="19" t="s">
        <v>5358</v>
      </c>
      <c r="C3910" s="7" t="s">
        <v>3578</v>
      </c>
      <c r="D3910" s="14">
        <v>14</v>
      </c>
      <c r="E3910" s="14" t="str">
        <f>_xlfn.XLOOKUP(D3910,'Meal Info'!$A$4:$A$19,'Meal Info'!$B$4:$B$19)</f>
        <v>Red meat</v>
      </c>
      <c r="F3910" s="14" t="str">
        <f>_xlfn.XLOOKUP(D3910,'Meal Info'!$A$4:$A$19,'Meal Info'!$C$4:$C$19)</f>
        <v>Pete</v>
      </c>
      <c r="G3910" s="7">
        <v>57.23</v>
      </c>
      <c r="H3910" s="7">
        <f t="shared" si="246"/>
        <v>5.7229999999999999</v>
      </c>
      <c r="I3910" s="7">
        <f t="shared" si="247"/>
        <v>62.952999999999996</v>
      </c>
      <c r="J3910" s="7">
        <v>0.16</v>
      </c>
      <c r="K3910" s="7">
        <f t="shared" si="248"/>
        <v>9.1568000000000005</v>
      </c>
      <c r="L3910" s="7" t="s">
        <v>5077</v>
      </c>
      <c r="M3910" s="7">
        <v>2</v>
      </c>
      <c r="N3910" s="7">
        <f>INDEX('Delivery Distances'!$B$6:$K$20,MATCH('Sales Summary_working sheet'!L3910,'Delivery Distances'!$A$6:$A$20,0),MATCH('Sales Summary_working sheet'!M3910,'Delivery Distances'!$B$5:$K$5,0))</f>
        <v>4</v>
      </c>
      <c r="O3910" s="7" cm="1">
        <f t="array" ref="O3910">_xlfn.XLOOKUP(L3910,'Delivery Distances'!$A$6:$A$20,_xlfn.XLOOKUP('Sales Summary_working sheet'!M3910,'Delivery Distances'!$B$5:$K$5,'Delivery Distances'!$B$6:$K$20))</f>
        <v>4</v>
      </c>
      <c r="P3910" s="7">
        <f t="shared" si="249"/>
        <v>8</v>
      </c>
    </row>
    <row r="3911" spans="1:16" ht="15.75" customHeight="1" x14ac:dyDescent="0.15">
      <c r="A3911" s="13">
        <v>44004</v>
      </c>
      <c r="B3911" s="19" t="s">
        <v>5358</v>
      </c>
      <c r="C3911" s="7" t="s">
        <v>1897</v>
      </c>
      <c r="D3911" s="14">
        <v>13</v>
      </c>
      <c r="E3911" s="14" t="str">
        <f>_xlfn.XLOOKUP(D3911,'Meal Info'!$A$4:$A$19,'Meal Info'!$B$4:$B$19)</f>
        <v>Breakfast</v>
      </c>
      <c r="F3911" s="14" t="str">
        <f>_xlfn.XLOOKUP(D3911,'Meal Info'!$A$4:$A$19,'Meal Info'!$C$4:$C$19)</f>
        <v>Pete</v>
      </c>
      <c r="G3911" s="7">
        <v>99.8</v>
      </c>
      <c r="H3911" s="7">
        <f t="shared" si="246"/>
        <v>9.98</v>
      </c>
      <c r="I3911" s="7">
        <f t="shared" si="247"/>
        <v>109.78</v>
      </c>
      <c r="J3911" s="7">
        <v>0.28000000000000003</v>
      </c>
      <c r="K3911" s="7">
        <f t="shared" si="248"/>
        <v>27.944000000000003</v>
      </c>
      <c r="L3911" s="7" t="s">
        <v>27</v>
      </c>
      <c r="M3911" s="7">
        <v>3</v>
      </c>
      <c r="N3911" s="7">
        <f>INDEX('Delivery Distances'!$B$6:$K$20,MATCH('Sales Summary_working sheet'!L3911,'Delivery Distances'!$A$6:$A$20,0),MATCH('Sales Summary_working sheet'!M3911,'Delivery Distances'!$B$5:$K$5,0))</f>
        <v>17</v>
      </c>
      <c r="O3911" s="7" cm="1">
        <f t="array" ref="O3911">_xlfn.XLOOKUP(L3911,'Delivery Distances'!$A$6:$A$20,_xlfn.XLOOKUP('Sales Summary_working sheet'!M3911,'Delivery Distances'!$B$5:$K$5,'Delivery Distances'!$B$6:$K$20))</f>
        <v>17</v>
      </c>
      <c r="P3911" s="7">
        <f t="shared" si="249"/>
        <v>15.5</v>
      </c>
    </row>
    <row r="3912" spans="1:16" ht="15.75" customHeight="1" x14ac:dyDescent="0.15">
      <c r="A3912" s="13">
        <v>44004</v>
      </c>
      <c r="B3912" s="19" t="s">
        <v>5358</v>
      </c>
      <c r="C3912" s="7" t="s">
        <v>2698</v>
      </c>
      <c r="D3912" s="14">
        <v>3</v>
      </c>
      <c r="E3912" s="14" t="str">
        <f>_xlfn.XLOOKUP(D3912,'Meal Info'!$A$4:$A$19,'Meal Info'!$B$4:$B$19)</f>
        <v>Fruits</v>
      </c>
      <c r="F3912" s="14" t="str">
        <f>_xlfn.XLOOKUP(D3912,'Meal Info'!$A$4:$A$19,'Meal Info'!$C$4:$C$19)</f>
        <v>Pete</v>
      </c>
      <c r="G3912" s="7">
        <v>34.270000000000003</v>
      </c>
      <c r="H3912" s="7">
        <f t="shared" si="246"/>
        <v>3.4270000000000005</v>
      </c>
      <c r="I3912" s="7">
        <f t="shared" si="247"/>
        <v>37.697000000000003</v>
      </c>
      <c r="J3912" s="7">
        <v>0.27</v>
      </c>
      <c r="K3912" s="7">
        <f t="shared" si="248"/>
        <v>9.2529000000000021</v>
      </c>
      <c r="L3912" s="7" t="s">
        <v>26</v>
      </c>
      <c r="M3912" s="7">
        <v>7</v>
      </c>
      <c r="N3912" s="7">
        <f>INDEX('Delivery Distances'!$B$6:$K$20,MATCH('Sales Summary_working sheet'!L3912,'Delivery Distances'!$A$6:$A$20,0),MATCH('Sales Summary_working sheet'!M3912,'Delivery Distances'!$B$5:$K$5,0))</f>
        <v>16</v>
      </c>
      <c r="O3912" s="7" cm="1">
        <f t="array" ref="O3912">_xlfn.XLOOKUP(L3912,'Delivery Distances'!$A$6:$A$20,_xlfn.XLOOKUP('Sales Summary_working sheet'!M3912,'Delivery Distances'!$B$5:$K$5,'Delivery Distances'!$B$6:$K$20))</f>
        <v>16</v>
      </c>
      <c r="P3912" s="7">
        <f t="shared" si="249"/>
        <v>15</v>
      </c>
    </row>
    <row r="3913" spans="1:16" ht="15.75" customHeight="1" x14ac:dyDescent="0.15">
      <c r="A3913" s="13">
        <v>44004</v>
      </c>
      <c r="B3913" s="19" t="s">
        <v>5358</v>
      </c>
      <c r="C3913" s="7" t="s">
        <v>3830</v>
      </c>
      <c r="D3913" s="14">
        <v>3</v>
      </c>
      <c r="E3913" s="14" t="str">
        <f>_xlfn.XLOOKUP(D3913,'Meal Info'!$A$4:$A$19,'Meal Info'!$B$4:$B$19)</f>
        <v>Fruits</v>
      </c>
      <c r="F3913" s="14" t="str">
        <f>_xlfn.XLOOKUP(D3913,'Meal Info'!$A$4:$A$19,'Meal Info'!$C$4:$C$19)</f>
        <v>Pete</v>
      </c>
      <c r="G3913" s="7">
        <v>19.61</v>
      </c>
      <c r="H3913" s="7">
        <f t="shared" si="246"/>
        <v>1.9610000000000001</v>
      </c>
      <c r="I3913" s="7">
        <f t="shared" si="247"/>
        <v>21.570999999999998</v>
      </c>
      <c r="J3913" s="7">
        <v>0.09</v>
      </c>
      <c r="K3913" s="7">
        <f t="shared" si="248"/>
        <v>1.7648999999999999</v>
      </c>
      <c r="L3913" s="7" t="s">
        <v>29</v>
      </c>
      <c r="M3913" s="7">
        <v>3</v>
      </c>
      <c r="N3913" s="7">
        <f>INDEX('Delivery Distances'!$B$6:$K$20,MATCH('Sales Summary_working sheet'!L3913,'Delivery Distances'!$A$6:$A$20,0),MATCH('Sales Summary_working sheet'!M3913,'Delivery Distances'!$B$5:$K$5,0))</f>
        <v>9</v>
      </c>
      <c r="O3913" s="7" cm="1">
        <f t="array" ref="O3913">_xlfn.XLOOKUP(L3913,'Delivery Distances'!$A$6:$A$20,_xlfn.XLOOKUP('Sales Summary_working sheet'!M3913,'Delivery Distances'!$B$5:$K$5,'Delivery Distances'!$B$6:$K$20))</f>
        <v>9</v>
      </c>
      <c r="P3913" s="7">
        <f t="shared" si="249"/>
        <v>11.5</v>
      </c>
    </row>
    <row r="3914" spans="1:16" ht="15.75" customHeight="1" x14ac:dyDescent="0.15">
      <c r="A3914" s="13">
        <v>44004</v>
      </c>
      <c r="B3914" s="19" t="s">
        <v>5358</v>
      </c>
      <c r="C3914" s="7" t="s">
        <v>3263</v>
      </c>
      <c r="D3914" s="14">
        <v>3</v>
      </c>
      <c r="E3914" s="14" t="str">
        <f>_xlfn.XLOOKUP(D3914,'Meal Info'!$A$4:$A$19,'Meal Info'!$B$4:$B$19)</f>
        <v>Fruits</v>
      </c>
      <c r="F3914" s="14" t="str">
        <f>_xlfn.XLOOKUP(D3914,'Meal Info'!$A$4:$A$19,'Meal Info'!$C$4:$C$19)</f>
        <v>Pete</v>
      </c>
      <c r="G3914" s="7">
        <v>24.96</v>
      </c>
      <c r="H3914" s="7">
        <f t="shared" si="246"/>
        <v>2.4960000000000004</v>
      </c>
      <c r="I3914" s="7">
        <f t="shared" si="247"/>
        <v>27.456000000000003</v>
      </c>
      <c r="J3914" s="7">
        <v>0.26</v>
      </c>
      <c r="K3914" s="7">
        <f t="shared" si="248"/>
        <v>6.4896000000000003</v>
      </c>
      <c r="L3914" s="7" t="s">
        <v>5079</v>
      </c>
      <c r="M3914" s="7">
        <v>7</v>
      </c>
      <c r="N3914" s="7">
        <f>INDEX('Delivery Distances'!$B$6:$K$20,MATCH('Sales Summary_working sheet'!L3914,'Delivery Distances'!$A$6:$A$20,0),MATCH('Sales Summary_working sheet'!M3914,'Delivery Distances'!$B$5:$K$5,0))</f>
        <v>2</v>
      </c>
      <c r="O3914" s="7" cm="1">
        <f t="array" ref="O3914">_xlfn.XLOOKUP(L3914,'Delivery Distances'!$A$6:$A$20,_xlfn.XLOOKUP('Sales Summary_working sheet'!M3914,'Delivery Distances'!$B$5:$K$5,'Delivery Distances'!$B$6:$K$20))</f>
        <v>2</v>
      </c>
      <c r="P3914" s="7">
        <f t="shared" si="249"/>
        <v>6</v>
      </c>
    </row>
    <row r="3915" spans="1:16" ht="15.75" customHeight="1" x14ac:dyDescent="0.15">
      <c r="A3915" s="13">
        <v>44004</v>
      </c>
      <c r="B3915" s="19" t="s">
        <v>5358</v>
      </c>
      <c r="C3915" s="7" t="s">
        <v>2935</v>
      </c>
      <c r="D3915" s="14">
        <v>3</v>
      </c>
      <c r="E3915" s="14" t="str">
        <f>_xlfn.XLOOKUP(D3915,'Meal Info'!$A$4:$A$19,'Meal Info'!$B$4:$B$19)</f>
        <v>Fruits</v>
      </c>
      <c r="F3915" s="14" t="str">
        <f>_xlfn.XLOOKUP(D3915,'Meal Info'!$A$4:$A$19,'Meal Info'!$C$4:$C$19)</f>
        <v>Pete</v>
      </c>
      <c r="G3915" s="7">
        <v>0.95</v>
      </c>
      <c r="H3915" s="7">
        <f t="shared" si="246"/>
        <v>9.5000000000000001E-2</v>
      </c>
      <c r="I3915" s="7">
        <f t="shared" si="247"/>
        <v>1.0449999999999999</v>
      </c>
      <c r="J3915" s="7">
        <v>0.23</v>
      </c>
      <c r="K3915" s="7">
        <f t="shared" si="248"/>
        <v>0.2185</v>
      </c>
      <c r="L3915" s="7" t="s">
        <v>5075</v>
      </c>
      <c r="M3915" s="7">
        <v>6</v>
      </c>
      <c r="N3915" s="7">
        <f>INDEX('Delivery Distances'!$B$6:$K$20,MATCH('Sales Summary_working sheet'!L3915,'Delivery Distances'!$A$6:$A$20,0),MATCH('Sales Summary_working sheet'!M3915,'Delivery Distances'!$B$5:$K$5,0))</f>
        <v>11</v>
      </c>
      <c r="O3915" s="7" cm="1">
        <f t="array" ref="O3915">_xlfn.XLOOKUP(L3915,'Delivery Distances'!$A$6:$A$20,_xlfn.XLOOKUP('Sales Summary_working sheet'!M3915,'Delivery Distances'!$B$5:$K$5,'Delivery Distances'!$B$6:$K$20))</f>
        <v>11</v>
      </c>
      <c r="P3915" s="7">
        <f t="shared" si="249"/>
        <v>12.5</v>
      </c>
    </row>
    <row r="3916" spans="1:16" ht="15.75" customHeight="1" x14ac:dyDescent="0.15">
      <c r="A3916" s="13">
        <v>44004</v>
      </c>
      <c r="B3916" s="19" t="s">
        <v>5358</v>
      </c>
      <c r="C3916" s="7" t="s">
        <v>4324</v>
      </c>
      <c r="D3916" s="14">
        <v>1</v>
      </c>
      <c r="E3916" s="14" t="str">
        <f>_xlfn.XLOOKUP(D3916,'Meal Info'!$A$4:$A$19,'Meal Info'!$B$4:$B$19)</f>
        <v>Salad</v>
      </c>
      <c r="F3916" s="14" t="str">
        <f>_xlfn.XLOOKUP(D3916,'Meal Info'!$A$4:$A$19,'Meal Info'!$C$4:$C$19)</f>
        <v>Pete</v>
      </c>
      <c r="G3916" s="7">
        <v>99.73</v>
      </c>
      <c r="H3916" s="7">
        <f t="shared" si="246"/>
        <v>9.9730000000000008</v>
      </c>
      <c r="I3916" s="7">
        <f t="shared" si="247"/>
        <v>109.703</v>
      </c>
      <c r="J3916" s="7">
        <v>0.28000000000000003</v>
      </c>
      <c r="K3916" s="7">
        <f t="shared" si="248"/>
        <v>27.924400000000002</v>
      </c>
      <c r="L3916" s="7" t="s">
        <v>5078</v>
      </c>
      <c r="M3916" s="7">
        <v>8</v>
      </c>
      <c r="N3916" s="7">
        <f>INDEX('Delivery Distances'!$B$6:$K$20,MATCH('Sales Summary_working sheet'!L3916,'Delivery Distances'!$A$6:$A$20,0),MATCH('Sales Summary_working sheet'!M3916,'Delivery Distances'!$B$5:$K$5,0))</f>
        <v>5</v>
      </c>
      <c r="O3916" s="7" cm="1">
        <f t="array" ref="O3916">_xlfn.XLOOKUP(L3916,'Delivery Distances'!$A$6:$A$20,_xlfn.XLOOKUP('Sales Summary_working sheet'!M3916,'Delivery Distances'!$B$5:$K$5,'Delivery Distances'!$B$6:$K$20))</f>
        <v>5</v>
      </c>
      <c r="P3916" s="7">
        <f t="shared" si="249"/>
        <v>9</v>
      </c>
    </row>
    <row r="3917" spans="1:16" ht="15.75" customHeight="1" x14ac:dyDescent="0.15">
      <c r="A3917" s="13">
        <v>44004</v>
      </c>
      <c r="B3917" s="19" t="s">
        <v>5358</v>
      </c>
      <c r="C3917" s="7" t="s">
        <v>3071</v>
      </c>
      <c r="D3917" s="14">
        <v>13</v>
      </c>
      <c r="E3917" s="14" t="str">
        <f>_xlfn.XLOOKUP(D3917,'Meal Info'!$A$4:$A$19,'Meal Info'!$B$4:$B$19)</f>
        <v>Breakfast</v>
      </c>
      <c r="F3917" s="14" t="str">
        <f>_xlfn.XLOOKUP(D3917,'Meal Info'!$A$4:$A$19,'Meal Info'!$C$4:$C$19)</f>
        <v>Pete</v>
      </c>
      <c r="G3917" s="7">
        <v>38.93</v>
      </c>
      <c r="H3917" s="7">
        <f t="shared" si="246"/>
        <v>3.8930000000000002</v>
      </c>
      <c r="I3917" s="7">
        <f t="shared" si="247"/>
        <v>42.823</v>
      </c>
      <c r="J3917" s="7">
        <v>0.05</v>
      </c>
      <c r="K3917" s="7">
        <f t="shared" si="248"/>
        <v>1.9465000000000001</v>
      </c>
      <c r="L3917" s="7" t="s">
        <v>27</v>
      </c>
      <c r="M3917" s="7">
        <v>5</v>
      </c>
      <c r="N3917" s="7">
        <f>INDEX('Delivery Distances'!$B$6:$K$20,MATCH('Sales Summary_working sheet'!L3917,'Delivery Distances'!$A$6:$A$20,0),MATCH('Sales Summary_working sheet'!M3917,'Delivery Distances'!$B$5:$K$5,0))</f>
        <v>14</v>
      </c>
      <c r="O3917" s="7" cm="1">
        <f t="array" ref="O3917">_xlfn.XLOOKUP(L3917,'Delivery Distances'!$A$6:$A$20,_xlfn.XLOOKUP('Sales Summary_working sheet'!M3917,'Delivery Distances'!$B$5:$K$5,'Delivery Distances'!$B$6:$K$20))</f>
        <v>14</v>
      </c>
      <c r="P3917" s="7">
        <f t="shared" si="249"/>
        <v>14</v>
      </c>
    </row>
    <row r="3918" spans="1:16" ht="15.75" customHeight="1" x14ac:dyDescent="0.15">
      <c r="A3918" s="13">
        <v>44004</v>
      </c>
      <c r="B3918" s="19" t="s">
        <v>5358</v>
      </c>
      <c r="C3918" s="7" t="s">
        <v>624</v>
      </c>
      <c r="D3918" s="14">
        <v>13</v>
      </c>
      <c r="E3918" s="14" t="str">
        <f>_xlfn.XLOOKUP(D3918,'Meal Info'!$A$4:$A$19,'Meal Info'!$B$4:$B$19)</f>
        <v>Breakfast</v>
      </c>
      <c r="F3918" s="14" t="str">
        <f>_xlfn.XLOOKUP(D3918,'Meal Info'!$A$4:$A$19,'Meal Info'!$C$4:$C$19)</f>
        <v>Pete</v>
      </c>
      <c r="G3918" s="7">
        <v>24.48</v>
      </c>
      <c r="H3918" s="7">
        <f t="shared" si="246"/>
        <v>2.4480000000000004</v>
      </c>
      <c r="I3918" s="7">
        <f t="shared" si="247"/>
        <v>26.928000000000001</v>
      </c>
      <c r="J3918" s="7">
        <v>0.18</v>
      </c>
      <c r="K3918" s="7">
        <f t="shared" si="248"/>
        <v>4.4063999999999997</v>
      </c>
      <c r="L3918" s="7" t="s">
        <v>31</v>
      </c>
      <c r="M3918" s="7">
        <v>5</v>
      </c>
      <c r="N3918" s="7">
        <f>INDEX('Delivery Distances'!$B$6:$K$20,MATCH('Sales Summary_working sheet'!L3918,'Delivery Distances'!$A$6:$A$20,0),MATCH('Sales Summary_working sheet'!M3918,'Delivery Distances'!$B$5:$K$5,0))</f>
        <v>3</v>
      </c>
      <c r="O3918" s="7" cm="1">
        <f t="array" ref="O3918">_xlfn.XLOOKUP(L3918,'Delivery Distances'!$A$6:$A$20,_xlfn.XLOOKUP('Sales Summary_working sheet'!M3918,'Delivery Distances'!$B$5:$K$5,'Delivery Distances'!$B$6:$K$20))</f>
        <v>3</v>
      </c>
      <c r="P3918" s="7">
        <f t="shared" si="249"/>
        <v>7</v>
      </c>
    </row>
    <row r="3919" spans="1:16" ht="15.75" customHeight="1" x14ac:dyDescent="0.15">
      <c r="A3919" s="13">
        <v>44004</v>
      </c>
      <c r="B3919" s="19" t="s">
        <v>5358</v>
      </c>
      <c r="C3919" s="7" t="s">
        <v>5020</v>
      </c>
      <c r="D3919" s="14">
        <v>3</v>
      </c>
      <c r="E3919" s="14" t="str">
        <f>_xlfn.XLOOKUP(D3919,'Meal Info'!$A$4:$A$19,'Meal Info'!$B$4:$B$19)</f>
        <v>Fruits</v>
      </c>
      <c r="F3919" s="14" t="str">
        <f>_xlfn.XLOOKUP(D3919,'Meal Info'!$A$4:$A$19,'Meal Info'!$C$4:$C$19)</f>
        <v>Pete</v>
      </c>
      <c r="G3919" s="7">
        <v>14.6</v>
      </c>
      <c r="H3919" s="7">
        <f t="shared" si="246"/>
        <v>1.46</v>
      </c>
      <c r="I3919" s="7">
        <f t="shared" si="247"/>
        <v>16.059999999999999</v>
      </c>
      <c r="J3919" s="7">
        <v>0.37</v>
      </c>
      <c r="K3919" s="7">
        <f t="shared" si="248"/>
        <v>5.4020000000000001</v>
      </c>
      <c r="L3919" s="7" t="s">
        <v>5075</v>
      </c>
      <c r="M3919" s="7">
        <v>4</v>
      </c>
      <c r="N3919" s="7">
        <f>INDEX('Delivery Distances'!$B$6:$K$20,MATCH('Sales Summary_working sheet'!L3919,'Delivery Distances'!$A$6:$A$20,0),MATCH('Sales Summary_working sheet'!M3919,'Delivery Distances'!$B$5:$K$5,0))</f>
        <v>17</v>
      </c>
      <c r="O3919" s="7" cm="1">
        <f t="array" ref="O3919">_xlfn.XLOOKUP(L3919,'Delivery Distances'!$A$6:$A$20,_xlfn.XLOOKUP('Sales Summary_working sheet'!M3919,'Delivery Distances'!$B$5:$K$5,'Delivery Distances'!$B$6:$K$20))</f>
        <v>17</v>
      </c>
      <c r="P3919" s="7">
        <f t="shared" si="249"/>
        <v>15.5</v>
      </c>
    </row>
    <row r="3920" spans="1:16" ht="15.75" customHeight="1" x14ac:dyDescent="0.15">
      <c r="A3920" s="13">
        <v>44004</v>
      </c>
      <c r="B3920" s="19" t="s">
        <v>5358</v>
      </c>
      <c r="C3920" s="7" t="s">
        <v>563</v>
      </c>
      <c r="D3920" s="14">
        <v>14</v>
      </c>
      <c r="E3920" s="14" t="str">
        <f>_xlfn.XLOOKUP(D3920,'Meal Info'!$A$4:$A$19,'Meal Info'!$B$4:$B$19)</f>
        <v>Red meat</v>
      </c>
      <c r="F3920" s="14" t="str">
        <f>_xlfn.XLOOKUP(D3920,'Meal Info'!$A$4:$A$19,'Meal Info'!$C$4:$C$19)</f>
        <v>Pete</v>
      </c>
      <c r="G3920" s="7">
        <v>92.89</v>
      </c>
      <c r="H3920" s="7">
        <f t="shared" si="246"/>
        <v>9.2889999999999997</v>
      </c>
      <c r="I3920" s="7">
        <f t="shared" si="247"/>
        <v>102.179</v>
      </c>
      <c r="J3920" s="7">
        <v>0.03</v>
      </c>
      <c r="K3920" s="7">
        <f t="shared" si="248"/>
        <v>2.7866999999999997</v>
      </c>
      <c r="L3920" s="7" t="s">
        <v>5081</v>
      </c>
      <c r="M3920" s="7">
        <v>5</v>
      </c>
      <c r="N3920" s="7">
        <f>INDEX('Delivery Distances'!$B$6:$K$20,MATCH('Sales Summary_working sheet'!L3920,'Delivery Distances'!$A$6:$A$20,0),MATCH('Sales Summary_working sheet'!M3920,'Delivery Distances'!$B$5:$K$5,0))</f>
        <v>3</v>
      </c>
      <c r="O3920" s="7" cm="1">
        <f t="array" ref="O3920">_xlfn.XLOOKUP(L3920,'Delivery Distances'!$A$6:$A$20,_xlfn.XLOOKUP('Sales Summary_working sheet'!M3920,'Delivery Distances'!$B$5:$K$5,'Delivery Distances'!$B$6:$K$20))</f>
        <v>3</v>
      </c>
      <c r="P3920" s="7">
        <f t="shared" si="249"/>
        <v>7</v>
      </c>
    </row>
    <row r="3921" spans="1:16" ht="15.75" customHeight="1" x14ac:dyDescent="0.15">
      <c r="A3921" s="13">
        <v>44004</v>
      </c>
      <c r="B3921" s="19" t="s">
        <v>5358</v>
      </c>
      <c r="C3921" s="7" t="s">
        <v>3648</v>
      </c>
      <c r="D3921" s="14">
        <v>3</v>
      </c>
      <c r="E3921" s="14" t="str">
        <f>_xlfn.XLOOKUP(D3921,'Meal Info'!$A$4:$A$19,'Meal Info'!$B$4:$B$19)</f>
        <v>Fruits</v>
      </c>
      <c r="F3921" s="14" t="str">
        <f>_xlfn.XLOOKUP(D3921,'Meal Info'!$A$4:$A$19,'Meal Info'!$C$4:$C$19)</f>
        <v>Pete</v>
      </c>
      <c r="G3921" s="7">
        <v>84.71</v>
      </c>
      <c r="H3921" s="7">
        <f t="shared" si="246"/>
        <v>8.4710000000000001</v>
      </c>
      <c r="I3921" s="7">
        <f t="shared" si="247"/>
        <v>93.180999999999997</v>
      </c>
      <c r="J3921" s="7">
        <v>7.0000000000000007E-2</v>
      </c>
      <c r="K3921" s="7">
        <f t="shared" si="248"/>
        <v>5.9297000000000004</v>
      </c>
      <c r="L3921" s="7" t="s">
        <v>28</v>
      </c>
      <c r="M3921" s="7">
        <v>9</v>
      </c>
      <c r="N3921" s="7">
        <f>INDEX('Delivery Distances'!$B$6:$K$20,MATCH('Sales Summary_working sheet'!L3921,'Delivery Distances'!$A$6:$A$20,0),MATCH('Sales Summary_working sheet'!M3921,'Delivery Distances'!$B$5:$K$5,0))</f>
        <v>8</v>
      </c>
      <c r="O3921" s="7" cm="1">
        <f t="array" ref="O3921">_xlfn.XLOOKUP(L3921,'Delivery Distances'!$A$6:$A$20,_xlfn.XLOOKUP('Sales Summary_working sheet'!M3921,'Delivery Distances'!$B$5:$K$5,'Delivery Distances'!$B$6:$K$20))</f>
        <v>8</v>
      </c>
      <c r="P3921" s="7">
        <f t="shared" si="249"/>
        <v>11</v>
      </c>
    </row>
    <row r="3922" spans="1:16" ht="15.75" customHeight="1" x14ac:dyDescent="0.15">
      <c r="A3922" s="13">
        <v>44004</v>
      </c>
      <c r="B3922" s="19" t="s">
        <v>5358</v>
      </c>
      <c r="C3922" s="7" t="s">
        <v>210</v>
      </c>
      <c r="D3922" s="14">
        <v>13</v>
      </c>
      <c r="E3922" s="14" t="str">
        <f>_xlfn.XLOOKUP(D3922,'Meal Info'!$A$4:$A$19,'Meal Info'!$B$4:$B$19)</f>
        <v>Breakfast</v>
      </c>
      <c r="F3922" s="14" t="str">
        <f>_xlfn.XLOOKUP(D3922,'Meal Info'!$A$4:$A$19,'Meal Info'!$C$4:$C$19)</f>
        <v>Pete</v>
      </c>
      <c r="G3922" s="7">
        <v>35.79</v>
      </c>
      <c r="H3922" s="7">
        <f t="shared" si="246"/>
        <v>3.5790000000000002</v>
      </c>
      <c r="I3922" s="7">
        <f t="shared" si="247"/>
        <v>39.369</v>
      </c>
      <c r="J3922" s="7">
        <v>0.06</v>
      </c>
      <c r="K3922" s="7">
        <f t="shared" si="248"/>
        <v>2.1473999999999998</v>
      </c>
      <c r="L3922" s="7" t="s">
        <v>5078</v>
      </c>
      <c r="M3922" s="7">
        <v>5</v>
      </c>
      <c r="N3922" s="7">
        <f>INDEX('Delivery Distances'!$B$6:$K$20,MATCH('Sales Summary_working sheet'!L3922,'Delivery Distances'!$A$6:$A$20,0),MATCH('Sales Summary_working sheet'!M3922,'Delivery Distances'!$B$5:$K$5,0))</f>
        <v>5</v>
      </c>
      <c r="O3922" s="7" cm="1">
        <f t="array" ref="O3922">_xlfn.XLOOKUP(L3922,'Delivery Distances'!$A$6:$A$20,_xlfn.XLOOKUP('Sales Summary_working sheet'!M3922,'Delivery Distances'!$B$5:$K$5,'Delivery Distances'!$B$6:$K$20))</f>
        <v>5</v>
      </c>
      <c r="P3922" s="7">
        <f t="shared" si="249"/>
        <v>9</v>
      </c>
    </row>
    <row r="3923" spans="1:16" ht="15.75" customHeight="1" x14ac:dyDescent="0.15">
      <c r="A3923" s="13">
        <v>44004</v>
      </c>
      <c r="B3923" s="19" t="s">
        <v>5358</v>
      </c>
      <c r="C3923" s="7" t="s">
        <v>4634</v>
      </c>
      <c r="D3923" s="14">
        <v>1</v>
      </c>
      <c r="E3923" s="14" t="str">
        <f>_xlfn.XLOOKUP(D3923,'Meal Info'!$A$4:$A$19,'Meal Info'!$B$4:$B$19)</f>
        <v>Salad</v>
      </c>
      <c r="F3923" s="14" t="str">
        <f>_xlfn.XLOOKUP(D3923,'Meal Info'!$A$4:$A$19,'Meal Info'!$C$4:$C$19)</f>
        <v>Pete</v>
      </c>
      <c r="G3923" s="7">
        <v>41.2</v>
      </c>
      <c r="H3923" s="7">
        <f t="shared" si="246"/>
        <v>4.12</v>
      </c>
      <c r="I3923" s="7">
        <f t="shared" si="247"/>
        <v>45.32</v>
      </c>
      <c r="J3923" s="7">
        <v>0.22</v>
      </c>
      <c r="K3923" s="7">
        <f t="shared" si="248"/>
        <v>9.0640000000000001</v>
      </c>
      <c r="L3923" s="7" t="s">
        <v>26</v>
      </c>
      <c r="M3923" s="7">
        <v>6</v>
      </c>
      <c r="N3923" s="7">
        <f>INDEX('Delivery Distances'!$B$6:$K$20,MATCH('Sales Summary_working sheet'!L3923,'Delivery Distances'!$A$6:$A$20,0),MATCH('Sales Summary_working sheet'!M3923,'Delivery Distances'!$B$5:$K$5,0))</f>
        <v>14</v>
      </c>
      <c r="O3923" s="7" cm="1">
        <f t="array" ref="O3923">_xlfn.XLOOKUP(L3923,'Delivery Distances'!$A$6:$A$20,_xlfn.XLOOKUP('Sales Summary_working sheet'!M3923,'Delivery Distances'!$B$5:$K$5,'Delivery Distances'!$B$6:$K$20))</f>
        <v>14</v>
      </c>
      <c r="P3923" s="7">
        <f t="shared" si="249"/>
        <v>14</v>
      </c>
    </row>
    <row r="3924" spans="1:16" ht="15.75" customHeight="1" x14ac:dyDescent="0.15">
      <c r="A3924" s="13">
        <v>44004</v>
      </c>
      <c r="B3924" s="19" t="s">
        <v>5359</v>
      </c>
      <c r="C3924" s="7" t="s">
        <v>4255</v>
      </c>
      <c r="D3924" s="14">
        <v>1</v>
      </c>
      <c r="E3924" s="14" t="str">
        <f>_xlfn.XLOOKUP(D3924,'Meal Info'!$A$4:$A$19,'Meal Info'!$B$4:$B$19)</f>
        <v>Salad</v>
      </c>
      <c r="F3924" s="14" t="str">
        <f>_xlfn.XLOOKUP(D3924,'Meal Info'!$A$4:$A$19,'Meal Info'!$C$4:$C$19)</f>
        <v>Pete</v>
      </c>
      <c r="G3924" s="7">
        <v>22.04</v>
      </c>
      <c r="H3924" s="7">
        <f t="shared" si="246"/>
        <v>2.2040000000000002</v>
      </c>
      <c r="I3924" s="7">
        <f t="shared" si="247"/>
        <v>24.244</v>
      </c>
      <c r="J3924" s="7">
        <v>0.1</v>
      </c>
      <c r="K3924" s="7">
        <f t="shared" si="248"/>
        <v>2.2040000000000002</v>
      </c>
      <c r="L3924" s="7" t="s">
        <v>5075</v>
      </c>
      <c r="M3924" s="7">
        <v>6</v>
      </c>
      <c r="N3924" s="7">
        <f>INDEX('Delivery Distances'!$B$6:$K$20,MATCH('Sales Summary_working sheet'!L3924,'Delivery Distances'!$A$6:$A$20,0),MATCH('Sales Summary_working sheet'!M3924,'Delivery Distances'!$B$5:$K$5,0))</f>
        <v>11</v>
      </c>
      <c r="O3924" s="7" cm="1">
        <f t="array" ref="O3924">_xlfn.XLOOKUP(L3924,'Delivery Distances'!$A$6:$A$20,_xlfn.XLOOKUP('Sales Summary_working sheet'!M3924,'Delivery Distances'!$B$5:$K$5,'Delivery Distances'!$B$6:$K$20))</f>
        <v>11</v>
      </c>
      <c r="P3924" s="7">
        <f t="shared" si="249"/>
        <v>12.5</v>
      </c>
    </row>
    <row r="3925" spans="1:16" ht="15.75" customHeight="1" x14ac:dyDescent="0.15">
      <c r="A3925" s="13">
        <v>44004</v>
      </c>
      <c r="B3925" s="19" t="s">
        <v>5359</v>
      </c>
      <c r="C3925" s="7" t="s">
        <v>1873</v>
      </c>
      <c r="D3925" s="14">
        <v>14</v>
      </c>
      <c r="E3925" s="14" t="str">
        <f>_xlfn.XLOOKUP(D3925,'Meal Info'!$A$4:$A$19,'Meal Info'!$B$4:$B$19)</f>
        <v>Red meat</v>
      </c>
      <c r="F3925" s="14" t="str">
        <f>_xlfn.XLOOKUP(D3925,'Meal Info'!$A$4:$A$19,'Meal Info'!$C$4:$C$19)</f>
        <v>Pete</v>
      </c>
      <c r="G3925" s="7">
        <v>43.41</v>
      </c>
      <c r="H3925" s="7">
        <f t="shared" si="246"/>
        <v>4.3410000000000002</v>
      </c>
      <c r="I3925" s="7">
        <f t="shared" si="247"/>
        <v>47.750999999999998</v>
      </c>
      <c r="J3925" s="7">
        <v>0.34</v>
      </c>
      <c r="K3925" s="7">
        <f t="shared" si="248"/>
        <v>14.759399999999999</v>
      </c>
      <c r="L3925" s="7" t="s">
        <v>28</v>
      </c>
      <c r="M3925" s="7">
        <v>6</v>
      </c>
      <c r="N3925" s="7">
        <f>INDEX('Delivery Distances'!$B$6:$K$20,MATCH('Sales Summary_working sheet'!L3925,'Delivery Distances'!$A$6:$A$20,0),MATCH('Sales Summary_working sheet'!M3925,'Delivery Distances'!$B$5:$K$5,0))</f>
        <v>6</v>
      </c>
      <c r="O3925" s="7" cm="1">
        <f t="array" ref="O3925">_xlfn.XLOOKUP(L3925,'Delivery Distances'!$A$6:$A$20,_xlfn.XLOOKUP('Sales Summary_working sheet'!M3925,'Delivery Distances'!$B$5:$K$5,'Delivery Distances'!$B$6:$K$20))</f>
        <v>6</v>
      </c>
      <c r="P3925" s="7">
        <f t="shared" si="249"/>
        <v>10</v>
      </c>
    </row>
    <row r="3926" spans="1:16" ht="15.75" customHeight="1" x14ac:dyDescent="0.15">
      <c r="A3926" s="13">
        <v>44004</v>
      </c>
      <c r="B3926" s="19" t="s">
        <v>5359</v>
      </c>
      <c r="C3926" s="7" t="s">
        <v>3678</v>
      </c>
      <c r="D3926" s="14">
        <v>1</v>
      </c>
      <c r="E3926" s="14" t="str">
        <f>_xlfn.XLOOKUP(D3926,'Meal Info'!$A$4:$A$19,'Meal Info'!$B$4:$B$19)</f>
        <v>Salad</v>
      </c>
      <c r="F3926" s="14" t="str">
        <f>_xlfn.XLOOKUP(D3926,'Meal Info'!$A$4:$A$19,'Meal Info'!$C$4:$C$19)</f>
        <v>Pete</v>
      </c>
      <c r="G3926" s="7">
        <v>32.049999999999997</v>
      </c>
      <c r="H3926" s="7">
        <f t="shared" si="246"/>
        <v>3.2050000000000001</v>
      </c>
      <c r="I3926" s="7">
        <f t="shared" si="247"/>
        <v>35.254999999999995</v>
      </c>
      <c r="J3926" s="7">
        <v>0.02</v>
      </c>
      <c r="K3926" s="7">
        <f t="shared" si="248"/>
        <v>0.6409999999999999</v>
      </c>
      <c r="L3926" s="7" t="s">
        <v>5077</v>
      </c>
      <c r="M3926" s="7">
        <v>5</v>
      </c>
      <c r="N3926" s="7">
        <f>INDEX('Delivery Distances'!$B$6:$K$20,MATCH('Sales Summary_working sheet'!L3926,'Delivery Distances'!$A$6:$A$20,0),MATCH('Sales Summary_working sheet'!M3926,'Delivery Distances'!$B$5:$K$5,0))</f>
        <v>2</v>
      </c>
      <c r="O3926" s="7" cm="1">
        <f t="array" ref="O3926">_xlfn.XLOOKUP(L3926,'Delivery Distances'!$A$6:$A$20,_xlfn.XLOOKUP('Sales Summary_working sheet'!M3926,'Delivery Distances'!$B$5:$K$5,'Delivery Distances'!$B$6:$K$20))</f>
        <v>2</v>
      </c>
      <c r="P3926" s="7">
        <f t="shared" si="249"/>
        <v>6</v>
      </c>
    </row>
    <row r="3927" spans="1:16" ht="15.75" customHeight="1" x14ac:dyDescent="0.15">
      <c r="A3927" s="13">
        <v>44004</v>
      </c>
      <c r="B3927" s="19" t="s">
        <v>5359</v>
      </c>
      <c r="C3927" s="7" t="s">
        <v>2050</v>
      </c>
      <c r="D3927" s="14">
        <v>14</v>
      </c>
      <c r="E3927" s="14" t="str">
        <f>_xlfn.XLOOKUP(D3927,'Meal Info'!$A$4:$A$19,'Meal Info'!$B$4:$B$19)</f>
        <v>Red meat</v>
      </c>
      <c r="F3927" s="14" t="str">
        <f>_xlfn.XLOOKUP(D3927,'Meal Info'!$A$4:$A$19,'Meal Info'!$C$4:$C$19)</f>
        <v>Pete</v>
      </c>
      <c r="G3927" s="7">
        <v>24.14</v>
      </c>
      <c r="H3927" s="7">
        <f t="shared" si="246"/>
        <v>2.4140000000000001</v>
      </c>
      <c r="I3927" s="7">
        <f t="shared" si="247"/>
        <v>26.554000000000002</v>
      </c>
      <c r="J3927" s="7">
        <v>0.37</v>
      </c>
      <c r="K3927" s="7">
        <f t="shared" si="248"/>
        <v>8.9318000000000008</v>
      </c>
      <c r="L3927" s="7" t="s">
        <v>26</v>
      </c>
      <c r="M3927" s="7">
        <v>6</v>
      </c>
      <c r="N3927" s="7">
        <f>INDEX('Delivery Distances'!$B$6:$K$20,MATCH('Sales Summary_working sheet'!L3927,'Delivery Distances'!$A$6:$A$20,0),MATCH('Sales Summary_working sheet'!M3927,'Delivery Distances'!$B$5:$K$5,0))</f>
        <v>14</v>
      </c>
      <c r="O3927" s="7" cm="1">
        <f t="array" ref="O3927">_xlfn.XLOOKUP(L3927,'Delivery Distances'!$A$6:$A$20,_xlfn.XLOOKUP('Sales Summary_working sheet'!M3927,'Delivery Distances'!$B$5:$K$5,'Delivery Distances'!$B$6:$K$20))</f>
        <v>14</v>
      </c>
      <c r="P3927" s="7">
        <f t="shared" si="249"/>
        <v>14</v>
      </c>
    </row>
    <row r="3928" spans="1:16" ht="15.75" customHeight="1" x14ac:dyDescent="0.15">
      <c r="A3928" s="13">
        <v>44004</v>
      </c>
      <c r="B3928" s="19" t="s">
        <v>5359</v>
      </c>
      <c r="C3928" s="7" t="s">
        <v>4452</v>
      </c>
      <c r="D3928" s="14">
        <v>1</v>
      </c>
      <c r="E3928" s="14" t="str">
        <f>_xlfn.XLOOKUP(D3928,'Meal Info'!$A$4:$A$19,'Meal Info'!$B$4:$B$19)</f>
        <v>Salad</v>
      </c>
      <c r="F3928" s="14" t="str">
        <f>_xlfn.XLOOKUP(D3928,'Meal Info'!$A$4:$A$19,'Meal Info'!$C$4:$C$19)</f>
        <v>Pete</v>
      </c>
      <c r="G3928" s="7">
        <v>61.2</v>
      </c>
      <c r="H3928" s="7">
        <f t="shared" si="246"/>
        <v>6.120000000000001</v>
      </c>
      <c r="I3928" s="7">
        <f t="shared" si="247"/>
        <v>67.320000000000007</v>
      </c>
      <c r="J3928" s="7">
        <v>0.22</v>
      </c>
      <c r="K3928" s="7">
        <f t="shared" si="248"/>
        <v>13.464</v>
      </c>
      <c r="L3928" s="7" t="s">
        <v>28</v>
      </c>
      <c r="M3928" s="7">
        <v>3</v>
      </c>
      <c r="N3928" s="7">
        <f>INDEX('Delivery Distances'!$B$6:$K$20,MATCH('Sales Summary_working sheet'!L3928,'Delivery Distances'!$A$6:$A$20,0),MATCH('Sales Summary_working sheet'!M3928,'Delivery Distances'!$B$5:$K$5,0))</f>
        <v>6</v>
      </c>
      <c r="O3928" s="7" cm="1">
        <f t="array" ref="O3928">_xlfn.XLOOKUP(L3928,'Delivery Distances'!$A$6:$A$20,_xlfn.XLOOKUP('Sales Summary_working sheet'!M3928,'Delivery Distances'!$B$5:$K$5,'Delivery Distances'!$B$6:$K$20))</f>
        <v>6</v>
      </c>
      <c r="P3928" s="7">
        <f t="shared" si="249"/>
        <v>10</v>
      </c>
    </row>
    <row r="3929" spans="1:16" ht="15.75" customHeight="1" x14ac:dyDescent="0.15">
      <c r="A3929" s="13">
        <v>44004</v>
      </c>
      <c r="B3929" s="19" t="s">
        <v>5359</v>
      </c>
      <c r="C3929" s="7" t="s">
        <v>1092</v>
      </c>
      <c r="D3929" s="14">
        <v>14</v>
      </c>
      <c r="E3929" s="14" t="str">
        <f>_xlfn.XLOOKUP(D3929,'Meal Info'!$A$4:$A$19,'Meal Info'!$B$4:$B$19)</f>
        <v>Red meat</v>
      </c>
      <c r="F3929" s="14" t="str">
        <f>_xlfn.XLOOKUP(D3929,'Meal Info'!$A$4:$A$19,'Meal Info'!$C$4:$C$19)</f>
        <v>Pete</v>
      </c>
      <c r="G3929" s="7">
        <v>77.260000000000005</v>
      </c>
      <c r="H3929" s="7">
        <f t="shared" si="246"/>
        <v>7.7260000000000009</v>
      </c>
      <c r="I3929" s="7">
        <f t="shared" si="247"/>
        <v>84.986000000000004</v>
      </c>
      <c r="J3929" s="7">
        <v>0.3</v>
      </c>
      <c r="K3929" s="7">
        <f t="shared" si="248"/>
        <v>23.178000000000001</v>
      </c>
      <c r="L3929" s="7" t="s">
        <v>5078</v>
      </c>
      <c r="M3929" s="7">
        <v>7</v>
      </c>
      <c r="N3929" s="7">
        <f>INDEX('Delivery Distances'!$B$6:$K$20,MATCH('Sales Summary_working sheet'!L3929,'Delivery Distances'!$A$6:$A$20,0),MATCH('Sales Summary_working sheet'!M3929,'Delivery Distances'!$B$5:$K$5,0))</f>
        <v>2</v>
      </c>
      <c r="O3929" s="7" cm="1">
        <f t="array" ref="O3929">_xlfn.XLOOKUP(L3929,'Delivery Distances'!$A$6:$A$20,_xlfn.XLOOKUP('Sales Summary_working sheet'!M3929,'Delivery Distances'!$B$5:$K$5,'Delivery Distances'!$B$6:$K$20))</f>
        <v>2</v>
      </c>
      <c r="P3929" s="7">
        <f t="shared" si="249"/>
        <v>6</v>
      </c>
    </row>
    <row r="3930" spans="1:16" ht="15.75" customHeight="1" x14ac:dyDescent="0.15">
      <c r="A3930" s="13">
        <v>44004</v>
      </c>
      <c r="B3930" s="19" t="s">
        <v>5359</v>
      </c>
      <c r="C3930" s="7" t="s">
        <v>2729</v>
      </c>
      <c r="D3930" s="14">
        <v>3</v>
      </c>
      <c r="E3930" s="14" t="str">
        <f>_xlfn.XLOOKUP(D3930,'Meal Info'!$A$4:$A$19,'Meal Info'!$B$4:$B$19)</f>
        <v>Fruits</v>
      </c>
      <c r="F3930" s="14" t="str">
        <f>_xlfn.XLOOKUP(D3930,'Meal Info'!$A$4:$A$19,'Meal Info'!$C$4:$C$19)</f>
        <v>Pete</v>
      </c>
      <c r="G3930" s="7">
        <v>81.23</v>
      </c>
      <c r="H3930" s="7">
        <f t="shared" si="246"/>
        <v>8.1230000000000011</v>
      </c>
      <c r="I3930" s="7">
        <f t="shared" si="247"/>
        <v>89.353000000000009</v>
      </c>
      <c r="J3930" s="7">
        <v>0.35</v>
      </c>
      <c r="K3930" s="7">
        <f t="shared" si="248"/>
        <v>28.430499999999999</v>
      </c>
      <c r="L3930" s="7" t="s">
        <v>5075</v>
      </c>
      <c r="M3930" s="7">
        <v>10</v>
      </c>
      <c r="N3930" s="7">
        <f>INDEX('Delivery Distances'!$B$6:$K$20,MATCH('Sales Summary_working sheet'!L3930,'Delivery Distances'!$A$6:$A$20,0),MATCH('Sales Summary_working sheet'!M3930,'Delivery Distances'!$B$5:$K$5,0))</f>
        <v>14</v>
      </c>
      <c r="O3930" s="7" cm="1">
        <f t="array" ref="O3930">_xlfn.XLOOKUP(L3930,'Delivery Distances'!$A$6:$A$20,_xlfn.XLOOKUP('Sales Summary_working sheet'!M3930,'Delivery Distances'!$B$5:$K$5,'Delivery Distances'!$B$6:$K$20))</f>
        <v>14</v>
      </c>
      <c r="P3930" s="7">
        <f t="shared" si="249"/>
        <v>14</v>
      </c>
    </row>
    <row r="3931" spans="1:16" ht="15.75" customHeight="1" x14ac:dyDescent="0.15">
      <c r="A3931" s="13">
        <v>44004</v>
      </c>
      <c r="B3931" s="19" t="s">
        <v>5359</v>
      </c>
      <c r="C3931" s="7" t="s">
        <v>353</v>
      </c>
      <c r="D3931" s="14">
        <v>14</v>
      </c>
      <c r="E3931" s="14" t="str">
        <f>_xlfn.XLOOKUP(D3931,'Meal Info'!$A$4:$A$19,'Meal Info'!$B$4:$B$19)</f>
        <v>Red meat</v>
      </c>
      <c r="F3931" s="14" t="str">
        <f>_xlfn.XLOOKUP(D3931,'Meal Info'!$A$4:$A$19,'Meal Info'!$C$4:$C$19)</f>
        <v>Pete</v>
      </c>
      <c r="G3931" s="7">
        <v>50.44</v>
      </c>
      <c r="H3931" s="7">
        <f t="shared" si="246"/>
        <v>5.0440000000000005</v>
      </c>
      <c r="I3931" s="7">
        <f t="shared" si="247"/>
        <v>55.483999999999995</v>
      </c>
      <c r="J3931" s="7">
        <v>0.35</v>
      </c>
      <c r="K3931" s="7">
        <f t="shared" si="248"/>
        <v>17.653999999999996</v>
      </c>
      <c r="L3931" s="7" t="s">
        <v>5081</v>
      </c>
      <c r="M3931" s="7">
        <v>6</v>
      </c>
      <c r="N3931" s="7">
        <f>INDEX('Delivery Distances'!$B$6:$K$20,MATCH('Sales Summary_working sheet'!L3931,'Delivery Distances'!$A$6:$A$20,0),MATCH('Sales Summary_working sheet'!M3931,'Delivery Distances'!$B$5:$K$5,0))</f>
        <v>3</v>
      </c>
      <c r="O3931" s="7" cm="1">
        <f t="array" ref="O3931">_xlfn.XLOOKUP(L3931,'Delivery Distances'!$A$6:$A$20,_xlfn.XLOOKUP('Sales Summary_working sheet'!M3931,'Delivery Distances'!$B$5:$K$5,'Delivery Distances'!$B$6:$K$20))</f>
        <v>3</v>
      </c>
      <c r="P3931" s="7">
        <f t="shared" si="249"/>
        <v>7</v>
      </c>
    </row>
    <row r="3932" spans="1:16" ht="15.75" customHeight="1" x14ac:dyDescent="0.15">
      <c r="A3932" s="13">
        <v>44004</v>
      </c>
      <c r="B3932" s="19" t="s">
        <v>5359</v>
      </c>
      <c r="C3932" s="7" t="s">
        <v>344</v>
      </c>
      <c r="D3932" s="14">
        <v>3</v>
      </c>
      <c r="E3932" s="14" t="str">
        <f>_xlfn.XLOOKUP(D3932,'Meal Info'!$A$4:$A$19,'Meal Info'!$B$4:$B$19)</f>
        <v>Fruits</v>
      </c>
      <c r="F3932" s="14" t="str">
        <f>_xlfn.XLOOKUP(D3932,'Meal Info'!$A$4:$A$19,'Meal Info'!$C$4:$C$19)</f>
        <v>Pete</v>
      </c>
      <c r="G3932" s="7">
        <v>79.88</v>
      </c>
      <c r="H3932" s="7">
        <f t="shared" ref="H3932:H3995" si="250">G3932*10%</f>
        <v>7.9879999999999995</v>
      </c>
      <c r="I3932" s="7">
        <f t="shared" ref="I3932:I3995" si="251">G3932+H3932</f>
        <v>87.867999999999995</v>
      </c>
      <c r="J3932" s="7">
        <v>0.27</v>
      </c>
      <c r="K3932" s="7">
        <f t="shared" si="248"/>
        <v>21.567599999999999</v>
      </c>
      <c r="L3932" s="7" t="s">
        <v>5078</v>
      </c>
      <c r="M3932" s="7">
        <v>6</v>
      </c>
      <c r="N3932" s="7">
        <f>INDEX('Delivery Distances'!$B$6:$K$20,MATCH('Sales Summary_working sheet'!L3932,'Delivery Distances'!$A$6:$A$20,0),MATCH('Sales Summary_working sheet'!M3932,'Delivery Distances'!$B$5:$K$5,0))</f>
        <v>5</v>
      </c>
      <c r="O3932" s="7" cm="1">
        <f t="array" ref="O3932">_xlfn.XLOOKUP(L3932,'Delivery Distances'!$A$6:$A$20,_xlfn.XLOOKUP('Sales Summary_working sheet'!M3932,'Delivery Distances'!$B$5:$K$5,'Delivery Distances'!$B$6:$K$20))</f>
        <v>5</v>
      </c>
      <c r="P3932" s="7">
        <f t="shared" si="249"/>
        <v>9</v>
      </c>
    </row>
    <row r="3933" spans="1:16" ht="15.75" customHeight="1" x14ac:dyDescent="0.15">
      <c r="A3933" s="13">
        <v>44004</v>
      </c>
      <c r="B3933" s="19" t="s">
        <v>5359</v>
      </c>
      <c r="C3933" s="7" t="s">
        <v>413</v>
      </c>
      <c r="D3933" s="14">
        <v>13</v>
      </c>
      <c r="E3933" s="14" t="str">
        <f>_xlfn.XLOOKUP(D3933,'Meal Info'!$A$4:$A$19,'Meal Info'!$B$4:$B$19)</f>
        <v>Breakfast</v>
      </c>
      <c r="F3933" s="14" t="str">
        <f>_xlfn.XLOOKUP(D3933,'Meal Info'!$A$4:$A$19,'Meal Info'!$C$4:$C$19)</f>
        <v>Pete</v>
      </c>
      <c r="G3933" s="7">
        <v>77.569999999999993</v>
      </c>
      <c r="H3933" s="7">
        <f t="shared" si="250"/>
        <v>7.7569999999999997</v>
      </c>
      <c r="I3933" s="7">
        <f t="shared" si="251"/>
        <v>85.326999999999998</v>
      </c>
      <c r="J3933" s="7">
        <v>0.39</v>
      </c>
      <c r="K3933" s="7">
        <f t="shared" si="248"/>
        <v>30.252299999999998</v>
      </c>
      <c r="L3933" s="7" t="s">
        <v>5082</v>
      </c>
      <c r="M3933" s="7">
        <v>1</v>
      </c>
      <c r="N3933" s="7">
        <f>INDEX('Delivery Distances'!$B$6:$K$20,MATCH('Sales Summary_working sheet'!L3933,'Delivery Distances'!$A$6:$A$20,0),MATCH('Sales Summary_working sheet'!M3933,'Delivery Distances'!$B$5:$K$5,0))</f>
        <v>3</v>
      </c>
      <c r="O3933" s="7" cm="1">
        <f t="array" ref="O3933">_xlfn.XLOOKUP(L3933,'Delivery Distances'!$A$6:$A$20,_xlfn.XLOOKUP('Sales Summary_working sheet'!M3933,'Delivery Distances'!$B$5:$K$5,'Delivery Distances'!$B$6:$K$20))</f>
        <v>3</v>
      </c>
      <c r="P3933" s="7">
        <f t="shared" si="249"/>
        <v>7</v>
      </c>
    </row>
    <row r="3934" spans="1:16" ht="15.75" customHeight="1" x14ac:dyDescent="0.15">
      <c r="A3934" s="13">
        <v>44004</v>
      </c>
      <c r="B3934" s="19" t="s">
        <v>5359</v>
      </c>
      <c r="C3934" s="7" t="s">
        <v>1597</v>
      </c>
      <c r="D3934" s="14">
        <v>13</v>
      </c>
      <c r="E3934" s="14" t="str">
        <f>_xlfn.XLOOKUP(D3934,'Meal Info'!$A$4:$A$19,'Meal Info'!$B$4:$B$19)</f>
        <v>Breakfast</v>
      </c>
      <c r="F3934" s="14" t="str">
        <f>_xlfn.XLOOKUP(D3934,'Meal Info'!$A$4:$A$19,'Meal Info'!$C$4:$C$19)</f>
        <v>Pete</v>
      </c>
      <c r="G3934" s="7">
        <v>30.58</v>
      </c>
      <c r="H3934" s="7">
        <f t="shared" si="250"/>
        <v>3.0579999999999998</v>
      </c>
      <c r="I3934" s="7">
        <f t="shared" si="251"/>
        <v>33.637999999999998</v>
      </c>
      <c r="J3934" s="7">
        <v>0.01</v>
      </c>
      <c r="K3934" s="7">
        <f t="shared" si="248"/>
        <v>0.30580000000000002</v>
      </c>
      <c r="L3934" s="7" t="s">
        <v>5083</v>
      </c>
      <c r="M3934" s="7">
        <v>3</v>
      </c>
      <c r="N3934" s="7">
        <f>INDEX('Delivery Distances'!$B$6:$K$20,MATCH('Sales Summary_working sheet'!L3934,'Delivery Distances'!$A$6:$A$20,0),MATCH('Sales Summary_working sheet'!M3934,'Delivery Distances'!$B$5:$K$5,0))</f>
        <v>1</v>
      </c>
      <c r="O3934" s="7" cm="1">
        <f t="array" ref="O3934">_xlfn.XLOOKUP(L3934,'Delivery Distances'!$A$6:$A$20,_xlfn.XLOOKUP('Sales Summary_working sheet'!M3934,'Delivery Distances'!$B$5:$K$5,'Delivery Distances'!$B$6:$K$20))</f>
        <v>1</v>
      </c>
      <c r="P3934" s="7">
        <f t="shared" si="249"/>
        <v>3</v>
      </c>
    </row>
    <row r="3935" spans="1:16" ht="15.75" customHeight="1" x14ac:dyDescent="0.15">
      <c r="A3935" s="13">
        <v>44004</v>
      </c>
      <c r="B3935" s="19" t="s">
        <v>5359</v>
      </c>
      <c r="C3935" s="7" t="s">
        <v>3933</v>
      </c>
      <c r="D3935" s="14">
        <v>14</v>
      </c>
      <c r="E3935" s="14" t="str">
        <f>_xlfn.XLOOKUP(D3935,'Meal Info'!$A$4:$A$19,'Meal Info'!$B$4:$B$19)</f>
        <v>Red meat</v>
      </c>
      <c r="F3935" s="14" t="str">
        <f>_xlfn.XLOOKUP(D3935,'Meal Info'!$A$4:$A$19,'Meal Info'!$C$4:$C$19)</f>
        <v>Pete</v>
      </c>
      <c r="G3935" s="7">
        <v>29.83</v>
      </c>
      <c r="H3935" s="7">
        <f t="shared" si="250"/>
        <v>2.9830000000000001</v>
      </c>
      <c r="I3935" s="7">
        <f t="shared" si="251"/>
        <v>32.812999999999995</v>
      </c>
      <c r="J3935" s="7">
        <v>0.32</v>
      </c>
      <c r="K3935" s="7">
        <f t="shared" si="248"/>
        <v>9.5456000000000003</v>
      </c>
      <c r="L3935" s="7" t="s">
        <v>30</v>
      </c>
      <c r="M3935" s="7">
        <v>6</v>
      </c>
      <c r="N3935" s="7">
        <f>INDEX('Delivery Distances'!$B$6:$K$20,MATCH('Sales Summary_working sheet'!L3935,'Delivery Distances'!$A$6:$A$20,0),MATCH('Sales Summary_working sheet'!M3935,'Delivery Distances'!$B$5:$K$5,0))</f>
        <v>15</v>
      </c>
      <c r="O3935" s="7" cm="1">
        <f t="array" ref="O3935">_xlfn.XLOOKUP(L3935,'Delivery Distances'!$A$6:$A$20,_xlfn.XLOOKUP('Sales Summary_working sheet'!M3935,'Delivery Distances'!$B$5:$K$5,'Delivery Distances'!$B$6:$K$20))</f>
        <v>15</v>
      </c>
      <c r="P3935" s="7">
        <f t="shared" si="249"/>
        <v>14.5</v>
      </c>
    </row>
    <row r="3936" spans="1:16" ht="15.75" customHeight="1" x14ac:dyDescent="0.15">
      <c r="A3936" s="13">
        <v>44004</v>
      </c>
      <c r="B3936" s="19" t="s">
        <v>5359</v>
      </c>
      <c r="C3936" s="7" t="s">
        <v>163</v>
      </c>
      <c r="D3936" s="14">
        <v>13</v>
      </c>
      <c r="E3936" s="14" t="str">
        <f>_xlfn.XLOOKUP(D3936,'Meal Info'!$A$4:$A$19,'Meal Info'!$B$4:$B$19)</f>
        <v>Breakfast</v>
      </c>
      <c r="F3936" s="14" t="str">
        <f>_xlfn.XLOOKUP(D3936,'Meal Info'!$A$4:$A$19,'Meal Info'!$C$4:$C$19)</f>
        <v>Pete</v>
      </c>
      <c r="G3936" s="7">
        <v>45.47</v>
      </c>
      <c r="H3936" s="7">
        <f t="shared" si="250"/>
        <v>4.5469999999999997</v>
      </c>
      <c r="I3936" s="7">
        <f t="shared" si="251"/>
        <v>50.016999999999996</v>
      </c>
      <c r="J3936" s="7">
        <v>0.28000000000000003</v>
      </c>
      <c r="K3936" s="7">
        <f t="shared" si="248"/>
        <v>12.7316</v>
      </c>
      <c r="L3936" s="7" t="s">
        <v>5083</v>
      </c>
      <c r="M3936" s="7">
        <v>9</v>
      </c>
      <c r="N3936" s="7">
        <f>INDEX('Delivery Distances'!$B$6:$K$20,MATCH('Sales Summary_working sheet'!L3936,'Delivery Distances'!$A$6:$A$20,0),MATCH('Sales Summary_working sheet'!M3936,'Delivery Distances'!$B$5:$K$5,0))</f>
        <v>2</v>
      </c>
      <c r="O3936" s="7" cm="1">
        <f t="array" ref="O3936">_xlfn.XLOOKUP(L3936,'Delivery Distances'!$A$6:$A$20,_xlfn.XLOOKUP('Sales Summary_working sheet'!M3936,'Delivery Distances'!$B$5:$K$5,'Delivery Distances'!$B$6:$K$20))</f>
        <v>2</v>
      </c>
      <c r="P3936" s="7">
        <f t="shared" si="249"/>
        <v>6</v>
      </c>
    </row>
    <row r="3937" spans="1:16" ht="15.75" customHeight="1" x14ac:dyDescent="0.15">
      <c r="A3937" s="13">
        <v>44004</v>
      </c>
      <c r="B3937" s="19" t="s">
        <v>5359</v>
      </c>
      <c r="C3937" s="7" t="s">
        <v>1682</v>
      </c>
      <c r="D3937" s="14">
        <v>1</v>
      </c>
      <c r="E3937" s="14" t="str">
        <f>_xlfn.XLOOKUP(D3937,'Meal Info'!$A$4:$A$19,'Meal Info'!$B$4:$B$19)</f>
        <v>Salad</v>
      </c>
      <c r="F3937" s="14" t="str">
        <f>_xlfn.XLOOKUP(D3937,'Meal Info'!$A$4:$A$19,'Meal Info'!$C$4:$C$19)</f>
        <v>Pete</v>
      </c>
      <c r="G3937" s="7">
        <v>38.14</v>
      </c>
      <c r="H3937" s="7">
        <f t="shared" si="250"/>
        <v>3.8140000000000001</v>
      </c>
      <c r="I3937" s="7">
        <f t="shared" si="251"/>
        <v>41.954000000000001</v>
      </c>
      <c r="J3937" s="7">
        <v>0.24</v>
      </c>
      <c r="K3937" s="7">
        <f t="shared" si="248"/>
        <v>9.1535999999999991</v>
      </c>
      <c r="L3937" s="7" t="s">
        <v>5082</v>
      </c>
      <c r="M3937" s="7">
        <v>1</v>
      </c>
      <c r="N3937" s="7">
        <f>INDEX('Delivery Distances'!$B$6:$K$20,MATCH('Sales Summary_working sheet'!L3937,'Delivery Distances'!$A$6:$A$20,0),MATCH('Sales Summary_working sheet'!M3937,'Delivery Distances'!$B$5:$K$5,0))</f>
        <v>3</v>
      </c>
      <c r="O3937" s="7" cm="1">
        <f t="array" ref="O3937">_xlfn.XLOOKUP(L3937,'Delivery Distances'!$A$6:$A$20,_xlfn.XLOOKUP('Sales Summary_working sheet'!M3937,'Delivery Distances'!$B$5:$K$5,'Delivery Distances'!$B$6:$K$20))</f>
        <v>3</v>
      </c>
      <c r="P3937" s="7">
        <f t="shared" si="249"/>
        <v>7</v>
      </c>
    </row>
    <row r="3938" spans="1:16" ht="15.75" customHeight="1" x14ac:dyDescent="0.15">
      <c r="A3938" s="13">
        <v>44004</v>
      </c>
      <c r="B3938" s="19" t="s">
        <v>5359</v>
      </c>
      <c r="C3938" s="7" t="s">
        <v>318</v>
      </c>
      <c r="D3938" s="14">
        <v>3</v>
      </c>
      <c r="E3938" s="14" t="str">
        <f>_xlfn.XLOOKUP(D3938,'Meal Info'!$A$4:$A$19,'Meal Info'!$B$4:$B$19)</f>
        <v>Fruits</v>
      </c>
      <c r="F3938" s="14" t="str">
        <f>_xlfn.XLOOKUP(D3938,'Meal Info'!$A$4:$A$19,'Meal Info'!$C$4:$C$19)</f>
        <v>Pete</v>
      </c>
      <c r="G3938" s="7">
        <v>35.25</v>
      </c>
      <c r="H3938" s="7">
        <f t="shared" si="250"/>
        <v>3.5250000000000004</v>
      </c>
      <c r="I3938" s="7">
        <f t="shared" si="251"/>
        <v>38.774999999999999</v>
      </c>
      <c r="J3938" s="7">
        <v>0.17</v>
      </c>
      <c r="K3938" s="7">
        <f t="shared" si="248"/>
        <v>5.9925000000000006</v>
      </c>
      <c r="L3938" s="7" t="s">
        <v>5076</v>
      </c>
      <c r="M3938" s="7">
        <v>2</v>
      </c>
      <c r="N3938" s="7">
        <f>INDEX('Delivery Distances'!$B$6:$K$20,MATCH('Sales Summary_working sheet'!L3938,'Delivery Distances'!$A$6:$A$20,0),MATCH('Sales Summary_working sheet'!M3938,'Delivery Distances'!$B$5:$K$5,0))</f>
        <v>11</v>
      </c>
      <c r="O3938" s="7" cm="1">
        <f t="array" ref="O3938">_xlfn.XLOOKUP(L3938,'Delivery Distances'!$A$6:$A$20,_xlfn.XLOOKUP('Sales Summary_working sheet'!M3938,'Delivery Distances'!$B$5:$K$5,'Delivery Distances'!$B$6:$K$20))</f>
        <v>11</v>
      </c>
      <c r="P3938" s="7">
        <f t="shared" si="249"/>
        <v>12.5</v>
      </c>
    </row>
    <row r="3939" spans="1:16" ht="15.75" customHeight="1" x14ac:dyDescent="0.15">
      <c r="A3939" s="13">
        <v>44004</v>
      </c>
      <c r="B3939" s="19" t="s">
        <v>5359</v>
      </c>
      <c r="C3939" s="7" t="s">
        <v>1509</v>
      </c>
      <c r="D3939" s="14">
        <v>1</v>
      </c>
      <c r="E3939" s="14" t="str">
        <f>_xlfn.XLOOKUP(D3939,'Meal Info'!$A$4:$A$19,'Meal Info'!$B$4:$B$19)</f>
        <v>Salad</v>
      </c>
      <c r="F3939" s="14" t="str">
        <f>_xlfn.XLOOKUP(D3939,'Meal Info'!$A$4:$A$19,'Meal Info'!$C$4:$C$19)</f>
        <v>Pete</v>
      </c>
      <c r="G3939" s="7">
        <v>3.66</v>
      </c>
      <c r="H3939" s="7">
        <f t="shared" si="250"/>
        <v>0.36600000000000005</v>
      </c>
      <c r="I3939" s="7">
        <f t="shared" si="251"/>
        <v>4.0259999999999998</v>
      </c>
      <c r="J3939" s="7">
        <v>0.11</v>
      </c>
      <c r="K3939" s="7">
        <f t="shared" si="248"/>
        <v>0.40260000000000001</v>
      </c>
      <c r="L3939" s="7" t="s">
        <v>5075</v>
      </c>
      <c r="M3939" s="7">
        <v>8</v>
      </c>
      <c r="N3939" s="7">
        <f>INDEX('Delivery Distances'!$B$6:$K$20,MATCH('Sales Summary_working sheet'!L3939,'Delivery Distances'!$A$6:$A$20,0),MATCH('Sales Summary_working sheet'!M3939,'Delivery Distances'!$B$5:$K$5,0))</f>
        <v>2</v>
      </c>
      <c r="O3939" s="7" cm="1">
        <f t="array" ref="O3939">_xlfn.XLOOKUP(L3939,'Delivery Distances'!$A$6:$A$20,_xlfn.XLOOKUP('Sales Summary_working sheet'!M3939,'Delivery Distances'!$B$5:$K$5,'Delivery Distances'!$B$6:$K$20))</f>
        <v>2</v>
      </c>
      <c r="P3939" s="7">
        <f t="shared" si="249"/>
        <v>6</v>
      </c>
    </row>
    <row r="3940" spans="1:16" ht="15.75" customHeight="1" x14ac:dyDescent="0.15">
      <c r="A3940" s="13">
        <v>44004</v>
      </c>
      <c r="B3940" s="19" t="s">
        <v>5360</v>
      </c>
      <c r="C3940" s="7" t="s">
        <v>2535</v>
      </c>
      <c r="D3940" s="14">
        <v>14</v>
      </c>
      <c r="E3940" s="14" t="str">
        <f>_xlfn.XLOOKUP(D3940,'Meal Info'!$A$4:$A$19,'Meal Info'!$B$4:$B$19)</f>
        <v>Red meat</v>
      </c>
      <c r="F3940" s="14" t="str">
        <f>_xlfn.XLOOKUP(D3940,'Meal Info'!$A$4:$A$19,'Meal Info'!$C$4:$C$19)</f>
        <v>Pete</v>
      </c>
      <c r="G3940" s="7">
        <v>79.64</v>
      </c>
      <c r="H3940" s="7">
        <f t="shared" si="250"/>
        <v>7.9640000000000004</v>
      </c>
      <c r="I3940" s="7">
        <f t="shared" si="251"/>
        <v>87.603999999999999</v>
      </c>
      <c r="J3940" s="7">
        <v>0.35</v>
      </c>
      <c r="K3940" s="7">
        <f t="shared" si="248"/>
        <v>27.873999999999999</v>
      </c>
      <c r="L3940" s="7" t="s">
        <v>30</v>
      </c>
      <c r="M3940" s="7">
        <v>5</v>
      </c>
      <c r="N3940" s="7">
        <f>INDEX('Delivery Distances'!$B$6:$K$20,MATCH('Sales Summary_working sheet'!L3940,'Delivery Distances'!$A$6:$A$20,0),MATCH('Sales Summary_working sheet'!M3940,'Delivery Distances'!$B$5:$K$5,0))</f>
        <v>18</v>
      </c>
      <c r="O3940" s="7" cm="1">
        <f t="array" ref="O3940">_xlfn.XLOOKUP(L3940,'Delivery Distances'!$A$6:$A$20,_xlfn.XLOOKUP('Sales Summary_working sheet'!M3940,'Delivery Distances'!$B$5:$K$5,'Delivery Distances'!$B$6:$K$20))</f>
        <v>18</v>
      </c>
      <c r="P3940" s="7">
        <f t="shared" si="249"/>
        <v>16</v>
      </c>
    </row>
    <row r="3941" spans="1:16" ht="15.75" customHeight="1" x14ac:dyDescent="0.15">
      <c r="A3941" s="13">
        <v>44004</v>
      </c>
      <c r="B3941" s="19" t="s">
        <v>5360</v>
      </c>
      <c r="C3941" s="7" t="s">
        <v>4949</v>
      </c>
      <c r="D3941" s="14">
        <v>3</v>
      </c>
      <c r="E3941" s="14" t="str">
        <f>_xlfn.XLOOKUP(D3941,'Meal Info'!$A$4:$A$19,'Meal Info'!$B$4:$B$19)</f>
        <v>Fruits</v>
      </c>
      <c r="F3941" s="14" t="str">
        <f>_xlfn.XLOOKUP(D3941,'Meal Info'!$A$4:$A$19,'Meal Info'!$C$4:$C$19)</f>
        <v>Pete</v>
      </c>
      <c r="G3941" s="7">
        <v>14.18</v>
      </c>
      <c r="H3941" s="7">
        <f t="shared" si="250"/>
        <v>1.4180000000000001</v>
      </c>
      <c r="I3941" s="7">
        <f t="shared" si="251"/>
        <v>15.597999999999999</v>
      </c>
      <c r="J3941" s="7">
        <v>0.13</v>
      </c>
      <c r="K3941" s="7">
        <f t="shared" si="248"/>
        <v>1.8433999999999999</v>
      </c>
      <c r="L3941" s="7" t="s">
        <v>29</v>
      </c>
      <c r="M3941" s="7">
        <v>2</v>
      </c>
      <c r="N3941" s="7">
        <f>INDEX('Delivery Distances'!$B$6:$K$20,MATCH('Sales Summary_working sheet'!L3941,'Delivery Distances'!$A$6:$A$20,0),MATCH('Sales Summary_working sheet'!M3941,'Delivery Distances'!$B$5:$K$5,0))</f>
        <v>18</v>
      </c>
      <c r="O3941" s="7" cm="1">
        <f t="array" ref="O3941">_xlfn.XLOOKUP(L3941,'Delivery Distances'!$A$6:$A$20,_xlfn.XLOOKUP('Sales Summary_working sheet'!M3941,'Delivery Distances'!$B$5:$K$5,'Delivery Distances'!$B$6:$K$20))</f>
        <v>18</v>
      </c>
      <c r="P3941" s="7">
        <f t="shared" si="249"/>
        <v>16</v>
      </c>
    </row>
    <row r="3942" spans="1:16" ht="15.75" customHeight="1" x14ac:dyDescent="0.15">
      <c r="A3942" s="13">
        <v>44004</v>
      </c>
      <c r="B3942" s="19" t="s">
        <v>5360</v>
      </c>
      <c r="C3942" s="7" t="s">
        <v>4907</v>
      </c>
      <c r="D3942" s="14">
        <v>13</v>
      </c>
      <c r="E3942" s="14" t="str">
        <f>_xlfn.XLOOKUP(D3942,'Meal Info'!$A$4:$A$19,'Meal Info'!$B$4:$B$19)</f>
        <v>Breakfast</v>
      </c>
      <c r="F3942" s="14" t="str">
        <f>_xlfn.XLOOKUP(D3942,'Meal Info'!$A$4:$A$19,'Meal Info'!$C$4:$C$19)</f>
        <v>Pete</v>
      </c>
      <c r="G3942" s="7">
        <v>47.4</v>
      </c>
      <c r="H3942" s="7">
        <f t="shared" si="250"/>
        <v>4.74</v>
      </c>
      <c r="I3942" s="7">
        <f t="shared" si="251"/>
        <v>52.14</v>
      </c>
      <c r="J3942" s="7">
        <v>0.24</v>
      </c>
      <c r="K3942" s="7">
        <f t="shared" si="248"/>
        <v>11.375999999999999</v>
      </c>
      <c r="L3942" s="7" t="s">
        <v>5075</v>
      </c>
      <c r="M3942" s="7">
        <v>8</v>
      </c>
      <c r="N3942" s="7">
        <f>INDEX('Delivery Distances'!$B$6:$K$20,MATCH('Sales Summary_working sheet'!L3942,'Delivery Distances'!$A$6:$A$20,0),MATCH('Sales Summary_working sheet'!M3942,'Delivery Distances'!$B$5:$K$5,0))</f>
        <v>2</v>
      </c>
      <c r="O3942" s="7" cm="1">
        <f t="array" ref="O3942">_xlfn.XLOOKUP(L3942,'Delivery Distances'!$A$6:$A$20,_xlfn.XLOOKUP('Sales Summary_working sheet'!M3942,'Delivery Distances'!$B$5:$K$5,'Delivery Distances'!$B$6:$K$20))</f>
        <v>2</v>
      </c>
      <c r="P3942" s="7">
        <f t="shared" si="249"/>
        <v>6</v>
      </c>
    </row>
    <row r="3943" spans="1:16" ht="15.75" customHeight="1" x14ac:dyDescent="0.15">
      <c r="A3943" s="13">
        <v>44004</v>
      </c>
      <c r="B3943" s="19" t="s">
        <v>5360</v>
      </c>
      <c r="C3943" s="7" t="s">
        <v>4511</v>
      </c>
      <c r="D3943" s="14">
        <v>3</v>
      </c>
      <c r="E3943" s="14" t="str">
        <f>_xlfn.XLOOKUP(D3943,'Meal Info'!$A$4:$A$19,'Meal Info'!$B$4:$B$19)</f>
        <v>Fruits</v>
      </c>
      <c r="F3943" s="14" t="str">
        <f>_xlfn.XLOOKUP(D3943,'Meal Info'!$A$4:$A$19,'Meal Info'!$C$4:$C$19)</f>
        <v>Pete</v>
      </c>
      <c r="G3943" s="7">
        <v>57.34</v>
      </c>
      <c r="H3943" s="7">
        <f t="shared" si="250"/>
        <v>5.7340000000000009</v>
      </c>
      <c r="I3943" s="7">
        <f t="shared" si="251"/>
        <v>63.074000000000005</v>
      </c>
      <c r="J3943" s="7">
        <v>0.37</v>
      </c>
      <c r="K3943" s="7">
        <f t="shared" si="248"/>
        <v>21.215800000000002</v>
      </c>
      <c r="L3943" s="7" t="s">
        <v>27</v>
      </c>
      <c r="M3943" s="7">
        <v>6</v>
      </c>
      <c r="N3943" s="7">
        <f>INDEX('Delivery Distances'!$B$6:$K$20,MATCH('Sales Summary_working sheet'!L3943,'Delivery Distances'!$A$6:$A$20,0),MATCH('Sales Summary_working sheet'!M3943,'Delivery Distances'!$B$5:$K$5,0))</f>
        <v>9</v>
      </c>
      <c r="O3943" s="7" cm="1">
        <f t="array" ref="O3943">_xlfn.XLOOKUP(L3943,'Delivery Distances'!$A$6:$A$20,_xlfn.XLOOKUP('Sales Summary_working sheet'!M3943,'Delivery Distances'!$B$5:$K$5,'Delivery Distances'!$B$6:$K$20))</f>
        <v>9</v>
      </c>
      <c r="P3943" s="7">
        <f t="shared" si="249"/>
        <v>11.5</v>
      </c>
    </row>
    <row r="3944" spans="1:16" ht="15.75" customHeight="1" x14ac:dyDescent="0.15">
      <c r="A3944" s="13">
        <v>44004</v>
      </c>
      <c r="B3944" s="19" t="s">
        <v>5360</v>
      </c>
      <c r="C3944" s="7" t="s">
        <v>4617</v>
      </c>
      <c r="D3944" s="14">
        <v>1</v>
      </c>
      <c r="E3944" s="14" t="str">
        <f>_xlfn.XLOOKUP(D3944,'Meal Info'!$A$4:$A$19,'Meal Info'!$B$4:$B$19)</f>
        <v>Salad</v>
      </c>
      <c r="F3944" s="14" t="str">
        <f>_xlfn.XLOOKUP(D3944,'Meal Info'!$A$4:$A$19,'Meal Info'!$C$4:$C$19)</f>
        <v>Pete</v>
      </c>
      <c r="G3944" s="7">
        <v>27.87</v>
      </c>
      <c r="H3944" s="7">
        <f t="shared" si="250"/>
        <v>2.7870000000000004</v>
      </c>
      <c r="I3944" s="7">
        <f t="shared" si="251"/>
        <v>30.657</v>
      </c>
      <c r="J3944" s="7">
        <v>0.23</v>
      </c>
      <c r="K3944" s="7">
        <f t="shared" si="248"/>
        <v>6.4101000000000008</v>
      </c>
      <c r="L3944" s="7" t="s">
        <v>28</v>
      </c>
      <c r="M3944" s="7">
        <v>2</v>
      </c>
      <c r="N3944" s="7">
        <f>INDEX('Delivery Distances'!$B$6:$K$20,MATCH('Sales Summary_working sheet'!L3944,'Delivery Distances'!$A$6:$A$20,0),MATCH('Sales Summary_working sheet'!M3944,'Delivery Distances'!$B$5:$K$5,0))</f>
        <v>12</v>
      </c>
      <c r="O3944" s="7" cm="1">
        <f t="array" ref="O3944">_xlfn.XLOOKUP(L3944,'Delivery Distances'!$A$6:$A$20,_xlfn.XLOOKUP('Sales Summary_working sheet'!M3944,'Delivery Distances'!$B$5:$K$5,'Delivery Distances'!$B$6:$K$20))</f>
        <v>12</v>
      </c>
      <c r="P3944" s="7">
        <f t="shared" si="249"/>
        <v>13</v>
      </c>
    </row>
    <row r="3945" spans="1:16" ht="15.75" customHeight="1" x14ac:dyDescent="0.15">
      <c r="A3945" s="13">
        <v>44004</v>
      </c>
      <c r="B3945" s="19" t="s">
        <v>5360</v>
      </c>
      <c r="C3945" s="7" t="s">
        <v>3087</v>
      </c>
      <c r="D3945" s="14">
        <v>3</v>
      </c>
      <c r="E3945" s="14" t="str">
        <f>_xlfn.XLOOKUP(D3945,'Meal Info'!$A$4:$A$19,'Meal Info'!$B$4:$B$19)</f>
        <v>Fruits</v>
      </c>
      <c r="F3945" s="14" t="str">
        <f>_xlfn.XLOOKUP(D3945,'Meal Info'!$A$4:$A$19,'Meal Info'!$C$4:$C$19)</f>
        <v>Pete</v>
      </c>
      <c r="G3945" s="7">
        <v>88.92</v>
      </c>
      <c r="H3945" s="7">
        <f t="shared" si="250"/>
        <v>8.8920000000000012</v>
      </c>
      <c r="I3945" s="7">
        <f t="shared" si="251"/>
        <v>97.811999999999998</v>
      </c>
      <c r="J3945" s="7">
        <v>0.26</v>
      </c>
      <c r="K3945" s="7">
        <f t="shared" si="248"/>
        <v>23.119200000000003</v>
      </c>
      <c r="L3945" s="7" t="s">
        <v>5082</v>
      </c>
      <c r="M3945" s="7">
        <v>2</v>
      </c>
      <c r="N3945" s="7">
        <f>INDEX('Delivery Distances'!$B$6:$K$20,MATCH('Sales Summary_working sheet'!L3945,'Delivery Distances'!$A$6:$A$20,0),MATCH('Sales Summary_working sheet'!M3945,'Delivery Distances'!$B$5:$K$5,0))</f>
        <v>3</v>
      </c>
      <c r="O3945" s="7" cm="1">
        <f t="array" ref="O3945">_xlfn.XLOOKUP(L3945,'Delivery Distances'!$A$6:$A$20,_xlfn.XLOOKUP('Sales Summary_working sheet'!M3945,'Delivery Distances'!$B$5:$K$5,'Delivery Distances'!$B$6:$K$20))</f>
        <v>3</v>
      </c>
      <c r="P3945" s="7">
        <f t="shared" si="249"/>
        <v>7</v>
      </c>
    </row>
    <row r="3946" spans="1:16" ht="15.75" customHeight="1" x14ac:dyDescent="0.15">
      <c r="A3946" s="13">
        <v>44004</v>
      </c>
      <c r="B3946" s="19" t="s">
        <v>5360</v>
      </c>
      <c r="C3946" s="7" t="s">
        <v>4284</v>
      </c>
      <c r="D3946" s="14">
        <v>14</v>
      </c>
      <c r="E3946" s="14" t="str">
        <f>_xlfn.XLOOKUP(D3946,'Meal Info'!$A$4:$A$19,'Meal Info'!$B$4:$B$19)</f>
        <v>Red meat</v>
      </c>
      <c r="F3946" s="14" t="str">
        <f>_xlfn.XLOOKUP(D3946,'Meal Info'!$A$4:$A$19,'Meal Info'!$C$4:$C$19)</f>
        <v>Pete</v>
      </c>
      <c r="G3946" s="7">
        <v>71.319999999999993</v>
      </c>
      <c r="H3946" s="7">
        <f t="shared" si="250"/>
        <v>7.1319999999999997</v>
      </c>
      <c r="I3946" s="7">
        <f t="shared" si="251"/>
        <v>78.451999999999998</v>
      </c>
      <c r="J3946" s="7">
        <v>0.21</v>
      </c>
      <c r="K3946" s="7">
        <f t="shared" si="248"/>
        <v>14.977199999999998</v>
      </c>
      <c r="L3946" s="7" t="s">
        <v>5081</v>
      </c>
      <c r="M3946" s="7">
        <v>1</v>
      </c>
      <c r="N3946" s="7">
        <f>INDEX('Delivery Distances'!$B$6:$K$20,MATCH('Sales Summary_working sheet'!L3946,'Delivery Distances'!$A$6:$A$20,0),MATCH('Sales Summary_working sheet'!M3946,'Delivery Distances'!$B$5:$K$5,0))</f>
        <v>1</v>
      </c>
      <c r="O3946" s="7" cm="1">
        <f t="array" ref="O3946">_xlfn.XLOOKUP(L3946,'Delivery Distances'!$A$6:$A$20,_xlfn.XLOOKUP('Sales Summary_working sheet'!M3946,'Delivery Distances'!$B$5:$K$5,'Delivery Distances'!$B$6:$K$20))</f>
        <v>1</v>
      </c>
      <c r="P3946" s="7">
        <f t="shared" si="249"/>
        <v>3</v>
      </c>
    </row>
    <row r="3947" spans="1:16" ht="15.75" customHeight="1" x14ac:dyDescent="0.15">
      <c r="A3947" s="13">
        <v>44004</v>
      </c>
      <c r="B3947" s="19" t="s">
        <v>5360</v>
      </c>
      <c r="C3947" s="7" t="s">
        <v>1608</v>
      </c>
      <c r="D3947" s="14">
        <v>3</v>
      </c>
      <c r="E3947" s="14" t="str">
        <f>_xlfn.XLOOKUP(D3947,'Meal Info'!$A$4:$A$19,'Meal Info'!$B$4:$B$19)</f>
        <v>Fruits</v>
      </c>
      <c r="F3947" s="14" t="str">
        <f>_xlfn.XLOOKUP(D3947,'Meal Info'!$A$4:$A$19,'Meal Info'!$C$4:$C$19)</f>
        <v>Pete</v>
      </c>
      <c r="G3947" s="7">
        <v>46.51</v>
      </c>
      <c r="H3947" s="7">
        <f t="shared" si="250"/>
        <v>4.6509999999999998</v>
      </c>
      <c r="I3947" s="7">
        <f t="shared" si="251"/>
        <v>51.161000000000001</v>
      </c>
      <c r="J3947" s="7">
        <v>0.06</v>
      </c>
      <c r="K3947" s="7">
        <f t="shared" si="248"/>
        <v>2.7906</v>
      </c>
      <c r="L3947" s="7" t="s">
        <v>5077</v>
      </c>
      <c r="M3947" s="7">
        <v>2</v>
      </c>
      <c r="N3947" s="7">
        <f>INDEX('Delivery Distances'!$B$6:$K$20,MATCH('Sales Summary_working sheet'!L3947,'Delivery Distances'!$A$6:$A$20,0),MATCH('Sales Summary_working sheet'!M3947,'Delivery Distances'!$B$5:$K$5,0))</f>
        <v>4</v>
      </c>
      <c r="O3947" s="7" cm="1">
        <f t="array" ref="O3947">_xlfn.XLOOKUP(L3947,'Delivery Distances'!$A$6:$A$20,_xlfn.XLOOKUP('Sales Summary_working sheet'!M3947,'Delivery Distances'!$B$5:$K$5,'Delivery Distances'!$B$6:$K$20))</f>
        <v>4</v>
      </c>
      <c r="P3947" s="7">
        <f t="shared" si="249"/>
        <v>8</v>
      </c>
    </row>
    <row r="3948" spans="1:16" ht="15.75" customHeight="1" x14ac:dyDescent="0.15">
      <c r="A3948" s="13">
        <v>44004</v>
      </c>
      <c r="B3948" s="19" t="s">
        <v>5360</v>
      </c>
      <c r="C3948" s="7" t="s">
        <v>2574</v>
      </c>
      <c r="D3948" s="14">
        <v>1</v>
      </c>
      <c r="E3948" s="14" t="str">
        <f>_xlfn.XLOOKUP(D3948,'Meal Info'!$A$4:$A$19,'Meal Info'!$B$4:$B$19)</f>
        <v>Salad</v>
      </c>
      <c r="F3948" s="14" t="str">
        <f>_xlfn.XLOOKUP(D3948,'Meal Info'!$A$4:$A$19,'Meal Info'!$C$4:$C$19)</f>
        <v>Pete</v>
      </c>
      <c r="G3948" s="7">
        <v>81.69</v>
      </c>
      <c r="H3948" s="7">
        <f t="shared" si="250"/>
        <v>8.1690000000000005</v>
      </c>
      <c r="I3948" s="7">
        <f t="shared" si="251"/>
        <v>89.858999999999995</v>
      </c>
      <c r="J3948" s="7">
        <v>0.14000000000000001</v>
      </c>
      <c r="K3948" s="7">
        <f t="shared" si="248"/>
        <v>11.4366</v>
      </c>
      <c r="L3948" s="7" t="s">
        <v>29</v>
      </c>
      <c r="M3948" s="7">
        <v>5</v>
      </c>
      <c r="N3948" s="7">
        <f>INDEX('Delivery Distances'!$B$6:$K$20,MATCH('Sales Summary_working sheet'!L3948,'Delivery Distances'!$A$6:$A$20,0),MATCH('Sales Summary_working sheet'!M3948,'Delivery Distances'!$B$5:$K$5,0))</f>
        <v>14</v>
      </c>
      <c r="O3948" s="7" cm="1">
        <f t="array" ref="O3948">_xlfn.XLOOKUP(L3948,'Delivery Distances'!$A$6:$A$20,_xlfn.XLOOKUP('Sales Summary_working sheet'!M3948,'Delivery Distances'!$B$5:$K$5,'Delivery Distances'!$B$6:$K$20))</f>
        <v>14</v>
      </c>
      <c r="P3948" s="7">
        <f t="shared" si="249"/>
        <v>14</v>
      </c>
    </row>
    <row r="3949" spans="1:16" ht="15.75" customHeight="1" x14ac:dyDescent="0.15">
      <c r="A3949" s="13">
        <v>44004</v>
      </c>
      <c r="B3949" s="19" t="s">
        <v>5360</v>
      </c>
      <c r="C3949" s="7" t="s">
        <v>1120</v>
      </c>
      <c r="D3949" s="14">
        <v>1</v>
      </c>
      <c r="E3949" s="14" t="str">
        <f>_xlfn.XLOOKUP(D3949,'Meal Info'!$A$4:$A$19,'Meal Info'!$B$4:$B$19)</f>
        <v>Salad</v>
      </c>
      <c r="F3949" s="14" t="str">
        <f>_xlfn.XLOOKUP(D3949,'Meal Info'!$A$4:$A$19,'Meal Info'!$C$4:$C$19)</f>
        <v>Pete</v>
      </c>
      <c r="G3949" s="7">
        <v>5.05</v>
      </c>
      <c r="H3949" s="7">
        <f t="shared" si="250"/>
        <v>0.505</v>
      </c>
      <c r="I3949" s="7">
        <f t="shared" si="251"/>
        <v>5.5549999999999997</v>
      </c>
      <c r="J3949" s="7">
        <v>0.34</v>
      </c>
      <c r="K3949" s="7">
        <f t="shared" si="248"/>
        <v>1.7170000000000001</v>
      </c>
      <c r="L3949" s="7" t="s">
        <v>30</v>
      </c>
      <c r="M3949" s="7">
        <v>8</v>
      </c>
      <c r="N3949" s="7">
        <f>INDEX('Delivery Distances'!$B$6:$K$20,MATCH('Sales Summary_working sheet'!L3949,'Delivery Distances'!$A$6:$A$20,0),MATCH('Sales Summary_working sheet'!M3949,'Delivery Distances'!$B$5:$K$5,0))</f>
        <v>6</v>
      </c>
      <c r="O3949" s="7" cm="1">
        <f t="array" ref="O3949">_xlfn.XLOOKUP(L3949,'Delivery Distances'!$A$6:$A$20,_xlfn.XLOOKUP('Sales Summary_working sheet'!M3949,'Delivery Distances'!$B$5:$K$5,'Delivery Distances'!$B$6:$K$20))</f>
        <v>6</v>
      </c>
      <c r="P3949" s="7">
        <f t="shared" si="249"/>
        <v>10</v>
      </c>
    </row>
    <row r="3950" spans="1:16" ht="15.75" customHeight="1" x14ac:dyDescent="0.15">
      <c r="A3950" s="13">
        <v>44004</v>
      </c>
      <c r="B3950" s="19" t="s">
        <v>5360</v>
      </c>
      <c r="C3950" s="7" t="s">
        <v>3478</v>
      </c>
      <c r="D3950" s="14">
        <v>1</v>
      </c>
      <c r="E3950" s="14" t="str">
        <f>_xlfn.XLOOKUP(D3950,'Meal Info'!$A$4:$A$19,'Meal Info'!$B$4:$B$19)</f>
        <v>Salad</v>
      </c>
      <c r="F3950" s="14" t="str">
        <f>_xlfn.XLOOKUP(D3950,'Meal Info'!$A$4:$A$19,'Meal Info'!$C$4:$C$19)</f>
        <v>Pete</v>
      </c>
      <c r="G3950" s="7">
        <v>7.31</v>
      </c>
      <c r="H3950" s="7">
        <f t="shared" si="250"/>
        <v>0.73099999999999998</v>
      </c>
      <c r="I3950" s="7">
        <f t="shared" si="251"/>
        <v>8.0410000000000004</v>
      </c>
      <c r="J3950" s="7">
        <v>0.08</v>
      </c>
      <c r="K3950" s="7">
        <f t="shared" si="248"/>
        <v>0.58479999999999999</v>
      </c>
      <c r="L3950" s="7" t="s">
        <v>30</v>
      </c>
      <c r="M3950" s="7">
        <v>8</v>
      </c>
      <c r="N3950" s="7">
        <f>INDEX('Delivery Distances'!$B$6:$K$20,MATCH('Sales Summary_working sheet'!L3950,'Delivery Distances'!$A$6:$A$20,0),MATCH('Sales Summary_working sheet'!M3950,'Delivery Distances'!$B$5:$K$5,0))</f>
        <v>6</v>
      </c>
      <c r="O3950" s="7" cm="1">
        <f t="array" ref="O3950">_xlfn.XLOOKUP(L3950,'Delivery Distances'!$A$6:$A$20,_xlfn.XLOOKUP('Sales Summary_working sheet'!M3950,'Delivery Distances'!$B$5:$K$5,'Delivery Distances'!$B$6:$K$20))</f>
        <v>6</v>
      </c>
      <c r="P3950" s="7">
        <f t="shared" si="249"/>
        <v>10</v>
      </c>
    </row>
    <row r="3951" spans="1:16" ht="15.75" customHeight="1" x14ac:dyDescent="0.15">
      <c r="A3951" s="13">
        <v>44004</v>
      </c>
      <c r="B3951" s="19" t="s">
        <v>5360</v>
      </c>
      <c r="C3951" s="7" t="s">
        <v>4505</v>
      </c>
      <c r="D3951" s="14">
        <v>3</v>
      </c>
      <c r="E3951" s="14" t="str">
        <f>_xlfn.XLOOKUP(D3951,'Meal Info'!$A$4:$A$19,'Meal Info'!$B$4:$B$19)</f>
        <v>Fruits</v>
      </c>
      <c r="F3951" s="14" t="str">
        <f>_xlfn.XLOOKUP(D3951,'Meal Info'!$A$4:$A$19,'Meal Info'!$C$4:$C$19)</f>
        <v>Pete</v>
      </c>
      <c r="G3951" s="7">
        <v>80.319999999999993</v>
      </c>
      <c r="H3951" s="7">
        <f t="shared" si="250"/>
        <v>8.032</v>
      </c>
      <c r="I3951" s="7">
        <f t="shared" si="251"/>
        <v>88.35199999999999</v>
      </c>
      <c r="J3951" s="7">
        <v>0.34</v>
      </c>
      <c r="K3951" s="7">
        <f t="shared" si="248"/>
        <v>27.308799999999998</v>
      </c>
      <c r="L3951" s="7" t="s">
        <v>27</v>
      </c>
      <c r="M3951" s="7">
        <v>9</v>
      </c>
      <c r="N3951" s="7">
        <f>INDEX('Delivery Distances'!$B$6:$K$20,MATCH('Sales Summary_working sheet'!L3951,'Delivery Distances'!$A$6:$A$20,0),MATCH('Sales Summary_working sheet'!M3951,'Delivery Distances'!$B$5:$K$5,0))</f>
        <v>9</v>
      </c>
      <c r="O3951" s="7" cm="1">
        <f t="array" ref="O3951">_xlfn.XLOOKUP(L3951,'Delivery Distances'!$A$6:$A$20,_xlfn.XLOOKUP('Sales Summary_working sheet'!M3951,'Delivery Distances'!$B$5:$K$5,'Delivery Distances'!$B$6:$K$20))</f>
        <v>9</v>
      </c>
      <c r="P3951" s="7">
        <f t="shared" si="249"/>
        <v>11.5</v>
      </c>
    </row>
    <row r="3952" spans="1:16" ht="15.75" customHeight="1" x14ac:dyDescent="0.15">
      <c r="A3952" s="13">
        <v>44004</v>
      </c>
      <c r="B3952" s="19" t="s">
        <v>5360</v>
      </c>
      <c r="C3952" s="7" t="s">
        <v>626</v>
      </c>
      <c r="D3952" s="14">
        <v>1</v>
      </c>
      <c r="E3952" s="14" t="str">
        <f>_xlfn.XLOOKUP(D3952,'Meal Info'!$A$4:$A$19,'Meal Info'!$B$4:$B$19)</f>
        <v>Salad</v>
      </c>
      <c r="F3952" s="14" t="str">
        <f>_xlfn.XLOOKUP(D3952,'Meal Info'!$A$4:$A$19,'Meal Info'!$C$4:$C$19)</f>
        <v>Pete</v>
      </c>
      <c r="G3952" s="7">
        <v>77.38</v>
      </c>
      <c r="H3952" s="7">
        <f t="shared" si="250"/>
        <v>7.7379999999999995</v>
      </c>
      <c r="I3952" s="7">
        <f t="shared" si="251"/>
        <v>85.117999999999995</v>
      </c>
      <c r="J3952" s="7">
        <v>0.28000000000000003</v>
      </c>
      <c r="K3952" s="7">
        <f t="shared" si="248"/>
        <v>21.666399999999999</v>
      </c>
      <c r="L3952" s="7" t="s">
        <v>5080</v>
      </c>
      <c r="M3952" s="7">
        <v>8</v>
      </c>
      <c r="N3952" s="7">
        <f>INDEX('Delivery Distances'!$B$6:$K$20,MATCH('Sales Summary_working sheet'!L3952,'Delivery Distances'!$A$6:$A$20,0),MATCH('Sales Summary_working sheet'!M3952,'Delivery Distances'!$B$5:$K$5,0))</f>
        <v>2</v>
      </c>
      <c r="O3952" s="7" cm="1">
        <f t="array" ref="O3952">_xlfn.XLOOKUP(L3952,'Delivery Distances'!$A$6:$A$20,_xlfn.XLOOKUP('Sales Summary_working sheet'!M3952,'Delivery Distances'!$B$5:$K$5,'Delivery Distances'!$B$6:$K$20))</f>
        <v>2</v>
      </c>
      <c r="P3952" s="7">
        <f t="shared" si="249"/>
        <v>6</v>
      </c>
    </row>
    <row r="3953" spans="1:16" ht="15.75" customHeight="1" x14ac:dyDescent="0.15">
      <c r="A3953" s="13">
        <v>44004</v>
      </c>
      <c r="B3953" s="19" t="s">
        <v>5360</v>
      </c>
      <c r="C3953" s="7" t="s">
        <v>2709</v>
      </c>
      <c r="D3953" s="14">
        <v>3</v>
      </c>
      <c r="E3953" s="14" t="str">
        <f>_xlfn.XLOOKUP(D3953,'Meal Info'!$A$4:$A$19,'Meal Info'!$B$4:$B$19)</f>
        <v>Fruits</v>
      </c>
      <c r="F3953" s="14" t="str">
        <f>_xlfn.XLOOKUP(D3953,'Meal Info'!$A$4:$A$19,'Meal Info'!$C$4:$C$19)</f>
        <v>Pete</v>
      </c>
      <c r="G3953" s="7">
        <v>8.01</v>
      </c>
      <c r="H3953" s="7">
        <f t="shared" si="250"/>
        <v>0.80100000000000005</v>
      </c>
      <c r="I3953" s="7">
        <f t="shared" si="251"/>
        <v>8.8109999999999999</v>
      </c>
      <c r="J3953" s="7">
        <v>0.25</v>
      </c>
      <c r="K3953" s="7">
        <f t="shared" si="248"/>
        <v>2.0024999999999999</v>
      </c>
      <c r="L3953" s="7" t="s">
        <v>5079</v>
      </c>
      <c r="M3953" s="7">
        <v>8</v>
      </c>
      <c r="N3953" s="7">
        <f>INDEX('Delivery Distances'!$B$6:$K$20,MATCH('Sales Summary_working sheet'!L3953,'Delivery Distances'!$A$6:$A$20,0),MATCH('Sales Summary_working sheet'!M3953,'Delivery Distances'!$B$5:$K$5,0))</f>
        <v>5</v>
      </c>
      <c r="O3953" s="7" cm="1">
        <f t="array" ref="O3953">_xlfn.XLOOKUP(L3953,'Delivery Distances'!$A$6:$A$20,_xlfn.XLOOKUP('Sales Summary_working sheet'!M3953,'Delivery Distances'!$B$5:$K$5,'Delivery Distances'!$B$6:$K$20))</f>
        <v>5</v>
      </c>
      <c r="P3953" s="7">
        <f t="shared" si="249"/>
        <v>9</v>
      </c>
    </row>
    <row r="3954" spans="1:16" ht="15.75" customHeight="1" x14ac:dyDescent="0.15">
      <c r="A3954" s="13">
        <v>44004</v>
      </c>
      <c r="B3954" s="19" t="s">
        <v>5360</v>
      </c>
      <c r="C3954" s="7" t="s">
        <v>3985</v>
      </c>
      <c r="D3954" s="14">
        <v>13</v>
      </c>
      <c r="E3954" s="14" t="str">
        <f>_xlfn.XLOOKUP(D3954,'Meal Info'!$A$4:$A$19,'Meal Info'!$B$4:$B$19)</f>
        <v>Breakfast</v>
      </c>
      <c r="F3954" s="14" t="str">
        <f>_xlfn.XLOOKUP(D3954,'Meal Info'!$A$4:$A$19,'Meal Info'!$C$4:$C$19)</f>
        <v>Pete</v>
      </c>
      <c r="G3954" s="7">
        <v>88.14</v>
      </c>
      <c r="H3954" s="7">
        <f t="shared" si="250"/>
        <v>8.8140000000000001</v>
      </c>
      <c r="I3954" s="7">
        <f t="shared" si="251"/>
        <v>96.954000000000008</v>
      </c>
      <c r="J3954" s="7">
        <v>0.32</v>
      </c>
      <c r="K3954" s="7">
        <f t="shared" si="248"/>
        <v>28.204800000000002</v>
      </c>
      <c r="L3954" s="7" t="s">
        <v>5082</v>
      </c>
      <c r="M3954" s="7">
        <v>4</v>
      </c>
      <c r="N3954" s="7">
        <f>INDEX('Delivery Distances'!$B$6:$K$20,MATCH('Sales Summary_working sheet'!L3954,'Delivery Distances'!$A$6:$A$20,0),MATCH('Sales Summary_working sheet'!M3954,'Delivery Distances'!$B$5:$K$5,0))</f>
        <v>2</v>
      </c>
      <c r="O3954" s="7" cm="1">
        <f t="array" ref="O3954">_xlfn.XLOOKUP(L3954,'Delivery Distances'!$A$6:$A$20,_xlfn.XLOOKUP('Sales Summary_working sheet'!M3954,'Delivery Distances'!$B$5:$K$5,'Delivery Distances'!$B$6:$K$20))</f>
        <v>2</v>
      </c>
      <c r="P3954" s="7">
        <f t="shared" si="249"/>
        <v>6</v>
      </c>
    </row>
    <row r="3955" spans="1:16" ht="15.75" customHeight="1" x14ac:dyDescent="0.15">
      <c r="A3955" s="13">
        <v>44004</v>
      </c>
      <c r="B3955" s="19" t="s">
        <v>5360</v>
      </c>
      <c r="C3955" s="7" t="s">
        <v>1605</v>
      </c>
      <c r="D3955" s="14">
        <v>14</v>
      </c>
      <c r="E3955" s="14" t="str">
        <f>_xlfn.XLOOKUP(D3955,'Meal Info'!$A$4:$A$19,'Meal Info'!$B$4:$B$19)</f>
        <v>Red meat</v>
      </c>
      <c r="F3955" s="14" t="str">
        <f>_xlfn.XLOOKUP(D3955,'Meal Info'!$A$4:$A$19,'Meal Info'!$C$4:$C$19)</f>
        <v>Pete</v>
      </c>
      <c r="G3955" s="7">
        <v>1.23</v>
      </c>
      <c r="H3955" s="7">
        <f t="shared" si="250"/>
        <v>0.123</v>
      </c>
      <c r="I3955" s="7">
        <f t="shared" si="251"/>
        <v>1.353</v>
      </c>
      <c r="J3955" s="7">
        <v>0.2</v>
      </c>
      <c r="K3955" s="7">
        <f t="shared" si="248"/>
        <v>0.246</v>
      </c>
      <c r="L3955" s="7" t="s">
        <v>31</v>
      </c>
      <c r="M3955" s="7">
        <v>3</v>
      </c>
      <c r="N3955" s="7">
        <f>INDEX('Delivery Distances'!$B$6:$K$20,MATCH('Sales Summary_working sheet'!L3955,'Delivery Distances'!$A$6:$A$20,0),MATCH('Sales Summary_working sheet'!M3955,'Delivery Distances'!$B$5:$K$5,0))</f>
        <v>9</v>
      </c>
      <c r="O3955" s="7" cm="1">
        <f t="array" ref="O3955">_xlfn.XLOOKUP(L3955,'Delivery Distances'!$A$6:$A$20,_xlfn.XLOOKUP('Sales Summary_working sheet'!M3955,'Delivery Distances'!$B$5:$K$5,'Delivery Distances'!$B$6:$K$20))</f>
        <v>9</v>
      </c>
      <c r="P3955" s="7">
        <f t="shared" si="249"/>
        <v>11.5</v>
      </c>
    </row>
    <row r="3956" spans="1:16" ht="15.75" customHeight="1" x14ac:dyDescent="0.15">
      <c r="A3956" s="13">
        <v>44004</v>
      </c>
      <c r="B3956" s="19" t="s">
        <v>5360</v>
      </c>
      <c r="C3956" s="7" t="s">
        <v>3128</v>
      </c>
      <c r="D3956" s="14">
        <v>1</v>
      </c>
      <c r="E3956" s="14" t="str">
        <f>_xlfn.XLOOKUP(D3956,'Meal Info'!$A$4:$A$19,'Meal Info'!$B$4:$B$19)</f>
        <v>Salad</v>
      </c>
      <c r="F3956" s="14" t="str">
        <f>_xlfn.XLOOKUP(D3956,'Meal Info'!$A$4:$A$19,'Meal Info'!$C$4:$C$19)</f>
        <v>Pete</v>
      </c>
      <c r="G3956" s="7">
        <v>3.81</v>
      </c>
      <c r="H3956" s="7">
        <f t="shared" si="250"/>
        <v>0.38100000000000001</v>
      </c>
      <c r="I3956" s="7">
        <f t="shared" si="251"/>
        <v>4.1909999999999998</v>
      </c>
      <c r="J3956" s="7">
        <v>0.1</v>
      </c>
      <c r="K3956" s="7">
        <f t="shared" si="248"/>
        <v>0.38100000000000001</v>
      </c>
      <c r="L3956" s="7" t="s">
        <v>31</v>
      </c>
      <c r="M3956" s="7">
        <v>1</v>
      </c>
      <c r="N3956" s="7">
        <f>INDEX('Delivery Distances'!$B$6:$K$20,MATCH('Sales Summary_working sheet'!L3956,'Delivery Distances'!$A$6:$A$20,0),MATCH('Sales Summary_working sheet'!M3956,'Delivery Distances'!$B$5:$K$5,0))</f>
        <v>10</v>
      </c>
      <c r="O3956" s="7" cm="1">
        <f t="array" ref="O3956">_xlfn.XLOOKUP(L3956,'Delivery Distances'!$A$6:$A$20,_xlfn.XLOOKUP('Sales Summary_working sheet'!M3956,'Delivery Distances'!$B$5:$K$5,'Delivery Distances'!$B$6:$K$20))</f>
        <v>10</v>
      </c>
      <c r="P3956" s="7">
        <f t="shared" si="249"/>
        <v>12</v>
      </c>
    </row>
    <row r="3957" spans="1:16" ht="15.75" customHeight="1" x14ac:dyDescent="0.15">
      <c r="A3957" s="13">
        <v>44004</v>
      </c>
      <c r="B3957" s="19" t="s">
        <v>5360</v>
      </c>
      <c r="C3957" s="7" t="s">
        <v>3973</v>
      </c>
      <c r="D3957" s="14">
        <v>3</v>
      </c>
      <c r="E3957" s="14" t="str">
        <f>_xlfn.XLOOKUP(D3957,'Meal Info'!$A$4:$A$19,'Meal Info'!$B$4:$B$19)</f>
        <v>Fruits</v>
      </c>
      <c r="F3957" s="14" t="str">
        <f>_xlfn.XLOOKUP(D3957,'Meal Info'!$A$4:$A$19,'Meal Info'!$C$4:$C$19)</f>
        <v>Pete</v>
      </c>
      <c r="G3957" s="7">
        <v>29.65</v>
      </c>
      <c r="H3957" s="7">
        <f t="shared" si="250"/>
        <v>2.9649999999999999</v>
      </c>
      <c r="I3957" s="7">
        <f t="shared" si="251"/>
        <v>32.614999999999995</v>
      </c>
      <c r="J3957" s="7">
        <v>0.08</v>
      </c>
      <c r="K3957" s="7">
        <f t="shared" si="248"/>
        <v>2.3719999999999999</v>
      </c>
      <c r="L3957" s="7" t="s">
        <v>28</v>
      </c>
      <c r="M3957" s="7">
        <v>8</v>
      </c>
      <c r="N3957" s="7">
        <f>INDEX('Delivery Distances'!$B$6:$K$20,MATCH('Sales Summary_working sheet'!L3957,'Delivery Distances'!$A$6:$A$20,0),MATCH('Sales Summary_working sheet'!M3957,'Delivery Distances'!$B$5:$K$5,0))</f>
        <v>17</v>
      </c>
      <c r="O3957" s="7" cm="1">
        <f t="array" ref="O3957">_xlfn.XLOOKUP(L3957,'Delivery Distances'!$A$6:$A$20,_xlfn.XLOOKUP('Sales Summary_working sheet'!M3957,'Delivery Distances'!$B$5:$K$5,'Delivery Distances'!$B$6:$K$20))</f>
        <v>17</v>
      </c>
      <c r="P3957" s="7">
        <f t="shared" si="249"/>
        <v>15.5</v>
      </c>
    </row>
    <row r="3958" spans="1:16" ht="15.75" customHeight="1" x14ac:dyDescent="0.15">
      <c r="A3958" s="13">
        <v>44004</v>
      </c>
      <c r="B3958" s="19" t="s">
        <v>5361</v>
      </c>
      <c r="C3958" s="7" t="s">
        <v>4826</v>
      </c>
      <c r="D3958" s="14">
        <v>13</v>
      </c>
      <c r="E3958" s="14" t="str">
        <f>_xlfn.XLOOKUP(D3958,'Meal Info'!$A$4:$A$19,'Meal Info'!$B$4:$B$19)</f>
        <v>Breakfast</v>
      </c>
      <c r="F3958" s="14" t="str">
        <f>_xlfn.XLOOKUP(D3958,'Meal Info'!$A$4:$A$19,'Meal Info'!$C$4:$C$19)</f>
        <v>Pete</v>
      </c>
      <c r="G3958" s="7">
        <v>1.08</v>
      </c>
      <c r="H3958" s="7">
        <f t="shared" si="250"/>
        <v>0.10800000000000001</v>
      </c>
      <c r="I3958" s="7">
        <f t="shared" si="251"/>
        <v>1.1880000000000002</v>
      </c>
      <c r="J3958" s="7">
        <v>0.35</v>
      </c>
      <c r="K3958" s="7">
        <f t="shared" si="248"/>
        <v>0.378</v>
      </c>
      <c r="L3958" s="7" t="s">
        <v>28</v>
      </c>
      <c r="M3958" s="7">
        <v>4</v>
      </c>
      <c r="N3958" s="7">
        <f>INDEX('Delivery Distances'!$B$6:$K$20,MATCH('Sales Summary_working sheet'!L3958,'Delivery Distances'!$A$6:$A$20,0),MATCH('Sales Summary_working sheet'!M3958,'Delivery Distances'!$B$5:$K$5,0))</f>
        <v>8</v>
      </c>
      <c r="O3958" s="7" cm="1">
        <f t="array" ref="O3958">_xlfn.XLOOKUP(L3958,'Delivery Distances'!$A$6:$A$20,_xlfn.XLOOKUP('Sales Summary_working sheet'!M3958,'Delivery Distances'!$B$5:$K$5,'Delivery Distances'!$B$6:$K$20))</f>
        <v>8</v>
      </c>
      <c r="P3958" s="7">
        <f t="shared" si="249"/>
        <v>11</v>
      </c>
    </row>
    <row r="3959" spans="1:16" ht="15.75" customHeight="1" x14ac:dyDescent="0.15">
      <c r="A3959" s="13">
        <v>44004</v>
      </c>
      <c r="B3959" s="19" t="s">
        <v>5361</v>
      </c>
      <c r="C3959" s="7" t="s">
        <v>637</v>
      </c>
      <c r="D3959" s="14">
        <v>13</v>
      </c>
      <c r="E3959" s="14" t="str">
        <f>_xlfn.XLOOKUP(D3959,'Meal Info'!$A$4:$A$19,'Meal Info'!$B$4:$B$19)</f>
        <v>Breakfast</v>
      </c>
      <c r="F3959" s="14" t="str">
        <f>_xlfn.XLOOKUP(D3959,'Meal Info'!$A$4:$A$19,'Meal Info'!$C$4:$C$19)</f>
        <v>Pete</v>
      </c>
      <c r="G3959" s="7">
        <v>20.58</v>
      </c>
      <c r="H3959" s="7">
        <f t="shared" si="250"/>
        <v>2.0579999999999998</v>
      </c>
      <c r="I3959" s="7">
        <f t="shared" si="251"/>
        <v>22.637999999999998</v>
      </c>
      <c r="J3959" s="7">
        <v>0.31</v>
      </c>
      <c r="K3959" s="7">
        <f t="shared" si="248"/>
        <v>6.3797999999999995</v>
      </c>
      <c r="L3959" s="7" t="s">
        <v>31</v>
      </c>
      <c r="M3959" s="7">
        <v>8</v>
      </c>
      <c r="N3959" s="7">
        <f>INDEX('Delivery Distances'!$B$6:$K$20,MATCH('Sales Summary_working sheet'!L3959,'Delivery Distances'!$A$6:$A$20,0),MATCH('Sales Summary_working sheet'!M3959,'Delivery Distances'!$B$5:$K$5,0))</f>
        <v>8</v>
      </c>
      <c r="O3959" s="7" cm="1">
        <f t="array" ref="O3959">_xlfn.XLOOKUP(L3959,'Delivery Distances'!$A$6:$A$20,_xlfn.XLOOKUP('Sales Summary_working sheet'!M3959,'Delivery Distances'!$B$5:$K$5,'Delivery Distances'!$B$6:$K$20))</f>
        <v>8</v>
      </c>
      <c r="P3959" s="7">
        <f t="shared" si="249"/>
        <v>11</v>
      </c>
    </row>
    <row r="3960" spans="1:16" ht="15.75" customHeight="1" x14ac:dyDescent="0.15">
      <c r="A3960" s="13">
        <v>44004</v>
      </c>
      <c r="B3960" s="19" t="s">
        <v>5361</v>
      </c>
      <c r="C3960" s="7" t="s">
        <v>803</v>
      </c>
      <c r="D3960" s="14">
        <v>1</v>
      </c>
      <c r="E3960" s="14" t="str">
        <f>_xlfn.XLOOKUP(D3960,'Meal Info'!$A$4:$A$19,'Meal Info'!$B$4:$B$19)</f>
        <v>Salad</v>
      </c>
      <c r="F3960" s="14" t="str">
        <f>_xlfn.XLOOKUP(D3960,'Meal Info'!$A$4:$A$19,'Meal Info'!$C$4:$C$19)</f>
        <v>Pete</v>
      </c>
      <c r="G3960" s="7">
        <v>73.099999999999994</v>
      </c>
      <c r="H3960" s="7">
        <f t="shared" si="250"/>
        <v>7.31</v>
      </c>
      <c r="I3960" s="7">
        <f t="shared" si="251"/>
        <v>80.41</v>
      </c>
      <c r="J3960" s="7">
        <v>0.27</v>
      </c>
      <c r="K3960" s="7">
        <f t="shared" si="248"/>
        <v>19.736999999999998</v>
      </c>
      <c r="L3960" s="7" t="s">
        <v>5082</v>
      </c>
      <c r="M3960" s="7">
        <v>10</v>
      </c>
      <c r="N3960" s="7">
        <f>INDEX('Delivery Distances'!$B$6:$K$20,MATCH('Sales Summary_working sheet'!L3960,'Delivery Distances'!$A$6:$A$20,0),MATCH('Sales Summary_working sheet'!M3960,'Delivery Distances'!$B$5:$K$5,0))</f>
        <v>2</v>
      </c>
      <c r="O3960" s="7" cm="1">
        <f t="array" ref="O3960">_xlfn.XLOOKUP(L3960,'Delivery Distances'!$A$6:$A$20,_xlfn.XLOOKUP('Sales Summary_working sheet'!M3960,'Delivery Distances'!$B$5:$K$5,'Delivery Distances'!$B$6:$K$20))</f>
        <v>2</v>
      </c>
      <c r="P3960" s="7">
        <f t="shared" si="249"/>
        <v>6</v>
      </c>
    </row>
    <row r="3961" spans="1:16" ht="15.75" customHeight="1" x14ac:dyDescent="0.15">
      <c r="A3961" s="13">
        <v>44004</v>
      </c>
      <c r="B3961" s="19" t="s">
        <v>5361</v>
      </c>
      <c r="C3961" s="7" t="s">
        <v>3283</v>
      </c>
      <c r="D3961" s="14">
        <v>3</v>
      </c>
      <c r="E3961" s="14" t="str">
        <f>_xlfn.XLOOKUP(D3961,'Meal Info'!$A$4:$A$19,'Meal Info'!$B$4:$B$19)</f>
        <v>Fruits</v>
      </c>
      <c r="F3961" s="14" t="str">
        <f>_xlfn.XLOOKUP(D3961,'Meal Info'!$A$4:$A$19,'Meal Info'!$C$4:$C$19)</f>
        <v>Pete</v>
      </c>
      <c r="G3961" s="7">
        <v>79.33</v>
      </c>
      <c r="H3961" s="7">
        <f t="shared" si="250"/>
        <v>7.9329999999999998</v>
      </c>
      <c r="I3961" s="7">
        <f t="shared" si="251"/>
        <v>87.263000000000005</v>
      </c>
      <c r="J3961" s="7">
        <v>0.02</v>
      </c>
      <c r="K3961" s="7">
        <f t="shared" si="248"/>
        <v>1.5866</v>
      </c>
      <c r="L3961" s="7" t="s">
        <v>5078</v>
      </c>
      <c r="M3961" s="7">
        <v>1</v>
      </c>
      <c r="N3961" s="7">
        <f>INDEX('Delivery Distances'!$B$6:$K$20,MATCH('Sales Summary_working sheet'!L3961,'Delivery Distances'!$A$6:$A$20,0),MATCH('Sales Summary_working sheet'!M3961,'Delivery Distances'!$B$5:$K$5,0))</f>
        <v>5</v>
      </c>
      <c r="O3961" s="7" cm="1">
        <f t="array" ref="O3961">_xlfn.XLOOKUP(L3961,'Delivery Distances'!$A$6:$A$20,_xlfn.XLOOKUP('Sales Summary_working sheet'!M3961,'Delivery Distances'!$B$5:$K$5,'Delivery Distances'!$B$6:$K$20))</f>
        <v>5</v>
      </c>
      <c r="P3961" s="7">
        <f t="shared" si="249"/>
        <v>9</v>
      </c>
    </row>
    <row r="3962" spans="1:16" ht="15.75" customHeight="1" x14ac:dyDescent="0.15">
      <c r="A3962" s="13">
        <v>44004</v>
      </c>
      <c r="B3962" s="19" t="s">
        <v>5361</v>
      </c>
      <c r="C3962" s="7" t="s">
        <v>1016</v>
      </c>
      <c r="D3962" s="14">
        <v>1</v>
      </c>
      <c r="E3962" s="14" t="str">
        <f>_xlfn.XLOOKUP(D3962,'Meal Info'!$A$4:$A$19,'Meal Info'!$B$4:$B$19)</f>
        <v>Salad</v>
      </c>
      <c r="F3962" s="14" t="str">
        <f>_xlfn.XLOOKUP(D3962,'Meal Info'!$A$4:$A$19,'Meal Info'!$C$4:$C$19)</f>
        <v>Pete</v>
      </c>
      <c r="G3962" s="7">
        <v>58.4</v>
      </c>
      <c r="H3962" s="7">
        <f t="shared" si="250"/>
        <v>5.84</v>
      </c>
      <c r="I3962" s="7">
        <f t="shared" si="251"/>
        <v>64.239999999999995</v>
      </c>
      <c r="J3962" s="7">
        <v>0.03</v>
      </c>
      <c r="K3962" s="7">
        <f t="shared" si="248"/>
        <v>1.752</v>
      </c>
      <c r="L3962" s="7" t="s">
        <v>5076</v>
      </c>
      <c r="M3962" s="7">
        <v>9</v>
      </c>
      <c r="N3962" s="7">
        <f>INDEX('Delivery Distances'!$B$6:$K$20,MATCH('Sales Summary_working sheet'!L3962,'Delivery Distances'!$A$6:$A$20,0),MATCH('Sales Summary_working sheet'!M3962,'Delivery Distances'!$B$5:$K$5,0))</f>
        <v>8</v>
      </c>
      <c r="O3962" s="7" cm="1">
        <f t="array" ref="O3962">_xlfn.XLOOKUP(L3962,'Delivery Distances'!$A$6:$A$20,_xlfn.XLOOKUP('Sales Summary_working sheet'!M3962,'Delivery Distances'!$B$5:$K$5,'Delivery Distances'!$B$6:$K$20))</f>
        <v>8</v>
      </c>
      <c r="P3962" s="7">
        <f t="shared" si="249"/>
        <v>11</v>
      </c>
    </row>
    <row r="3963" spans="1:16" ht="15.75" customHeight="1" x14ac:dyDescent="0.15">
      <c r="A3963" s="13">
        <v>44004</v>
      </c>
      <c r="B3963" s="19" t="s">
        <v>5361</v>
      </c>
      <c r="C3963" s="7" t="s">
        <v>147</v>
      </c>
      <c r="D3963" s="14">
        <v>13</v>
      </c>
      <c r="E3963" s="14" t="str">
        <f>_xlfn.XLOOKUP(D3963,'Meal Info'!$A$4:$A$19,'Meal Info'!$B$4:$B$19)</f>
        <v>Breakfast</v>
      </c>
      <c r="F3963" s="14" t="str">
        <f>_xlfn.XLOOKUP(D3963,'Meal Info'!$A$4:$A$19,'Meal Info'!$C$4:$C$19)</f>
        <v>Pete</v>
      </c>
      <c r="G3963" s="7">
        <v>55.19</v>
      </c>
      <c r="H3963" s="7">
        <f t="shared" si="250"/>
        <v>5.5190000000000001</v>
      </c>
      <c r="I3963" s="7">
        <f t="shared" si="251"/>
        <v>60.708999999999996</v>
      </c>
      <c r="J3963" s="7">
        <v>0.09</v>
      </c>
      <c r="K3963" s="7">
        <f t="shared" si="248"/>
        <v>4.9670999999999994</v>
      </c>
      <c r="L3963" s="7" t="s">
        <v>5082</v>
      </c>
      <c r="M3963" s="7">
        <v>7</v>
      </c>
      <c r="N3963" s="7">
        <f>INDEX('Delivery Distances'!$B$6:$K$20,MATCH('Sales Summary_working sheet'!L3963,'Delivery Distances'!$A$6:$A$20,0),MATCH('Sales Summary_working sheet'!M3963,'Delivery Distances'!$B$5:$K$5,0))</f>
        <v>1</v>
      </c>
      <c r="O3963" s="7" cm="1">
        <f t="array" ref="O3963">_xlfn.XLOOKUP(L3963,'Delivery Distances'!$A$6:$A$20,_xlfn.XLOOKUP('Sales Summary_working sheet'!M3963,'Delivery Distances'!$B$5:$K$5,'Delivery Distances'!$B$6:$K$20))</f>
        <v>1</v>
      </c>
      <c r="P3963" s="7">
        <f t="shared" si="249"/>
        <v>3</v>
      </c>
    </row>
    <row r="3964" spans="1:16" ht="15.75" customHeight="1" x14ac:dyDescent="0.15">
      <c r="A3964" s="13">
        <v>44004</v>
      </c>
      <c r="B3964" s="19" t="s">
        <v>5361</v>
      </c>
      <c r="C3964" s="7" t="s">
        <v>2566</v>
      </c>
      <c r="D3964" s="14">
        <v>3</v>
      </c>
      <c r="E3964" s="14" t="str">
        <f>_xlfn.XLOOKUP(D3964,'Meal Info'!$A$4:$A$19,'Meal Info'!$B$4:$B$19)</f>
        <v>Fruits</v>
      </c>
      <c r="F3964" s="14" t="str">
        <f>_xlfn.XLOOKUP(D3964,'Meal Info'!$A$4:$A$19,'Meal Info'!$C$4:$C$19)</f>
        <v>Pete</v>
      </c>
      <c r="G3964" s="7">
        <v>41.87</v>
      </c>
      <c r="H3964" s="7">
        <f t="shared" si="250"/>
        <v>4.1870000000000003</v>
      </c>
      <c r="I3964" s="7">
        <f t="shared" si="251"/>
        <v>46.056999999999995</v>
      </c>
      <c r="J3964" s="7">
        <v>0.34</v>
      </c>
      <c r="K3964" s="7">
        <f t="shared" si="248"/>
        <v>14.235799999999999</v>
      </c>
      <c r="L3964" s="7" t="s">
        <v>5078</v>
      </c>
      <c r="M3964" s="7">
        <v>10</v>
      </c>
      <c r="N3964" s="7">
        <f>INDEX('Delivery Distances'!$B$6:$K$20,MATCH('Sales Summary_working sheet'!L3964,'Delivery Distances'!$A$6:$A$20,0),MATCH('Sales Summary_working sheet'!M3964,'Delivery Distances'!$B$5:$K$5,0))</f>
        <v>6</v>
      </c>
      <c r="O3964" s="7" cm="1">
        <f t="array" ref="O3964">_xlfn.XLOOKUP(L3964,'Delivery Distances'!$A$6:$A$20,_xlfn.XLOOKUP('Sales Summary_working sheet'!M3964,'Delivery Distances'!$B$5:$K$5,'Delivery Distances'!$B$6:$K$20))</f>
        <v>6</v>
      </c>
      <c r="P3964" s="7">
        <f t="shared" si="249"/>
        <v>10</v>
      </c>
    </row>
    <row r="3965" spans="1:16" ht="15.75" customHeight="1" x14ac:dyDescent="0.15">
      <c r="A3965" s="13">
        <v>44004</v>
      </c>
      <c r="B3965" s="19" t="s">
        <v>5361</v>
      </c>
      <c r="C3965" s="7" t="s">
        <v>3656</v>
      </c>
      <c r="D3965" s="14">
        <v>1</v>
      </c>
      <c r="E3965" s="14" t="str">
        <f>_xlfn.XLOOKUP(D3965,'Meal Info'!$A$4:$A$19,'Meal Info'!$B$4:$B$19)</f>
        <v>Salad</v>
      </c>
      <c r="F3965" s="14" t="str">
        <f>_xlfn.XLOOKUP(D3965,'Meal Info'!$A$4:$A$19,'Meal Info'!$C$4:$C$19)</f>
        <v>Pete</v>
      </c>
      <c r="G3965" s="7">
        <v>86</v>
      </c>
      <c r="H3965" s="7">
        <f t="shared" si="250"/>
        <v>8.6</v>
      </c>
      <c r="I3965" s="7">
        <f t="shared" si="251"/>
        <v>94.6</v>
      </c>
      <c r="J3965" s="7">
        <v>0.2</v>
      </c>
      <c r="K3965" s="7">
        <f t="shared" si="248"/>
        <v>17.2</v>
      </c>
      <c r="L3965" s="7" t="s">
        <v>5079</v>
      </c>
      <c r="M3965" s="7">
        <v>4</v>
      </c>
      <c r="N3965" s="7">
        <f>INDEX('Delivery Distances'!$B$6:$K$20,MATCH('Sales Summary_working sheet'!L3965,'Delivery Distances'!$A$6:$A$20,0),MATCH('Sales Summary_working sheet'!M3965,'Delivery Distances'!$B$5:$K$5,0))</f>
        <v>4</v>
      </c>
      <c r="O3965" s="7" cm="1">
        <f t="array" ref="O3965">_xlfn.XLOOKUP(L3965,'Delivery Distances'!$A$6:$A$20,_xlfn.XLOOKUP('Sales Summary_working sheet'!M3965,'Delivery Distances'!$B$5:$K$5,'Delivery Distances'!$B$6:$K$20))</f>
        <v>4</v>
      </c>
      <c r="P3965" s="7">
        <f t="shared" si="249"/>
        <v>8</v>
      </c>
    </row>
    <row r="3966" spans="1:16" ht="15.75" customHeight="1" x14ac:dyDescent="0.15">
      <c r="A3966" s="13">
        <v>44004</v>
      </c>
      <c r="B3966" s="19" t="s">
        <v>5361</v>
      </c>
      <c r="C3966" s="7" t="s">
        <v>162</v>
      </c>
      <c r="D3966" s="14">
        <v>14</v>
      </c>
      <c r="E3966" s="14" t="str">
        <f>_xlfn.XLOOKUP(D3966,'Meal Info'!$A$4:$A$19,'Meal Info'!$B$4:$B$19)</f>
        <v>Red meat</v>
      </c>
      <c r="F3966" s="14" t="str">
        <f>_xlfn.XLOOKUP(D3966,'Meal Info'!$A$4:$A$19,'Meal Info'!$C$4:$C$19)</f>
        <v>Pete</v>
      </c>
      <c r="G3966" s="7">
        <v>5.86</v>
      </c>
      <c r="H3966" s="7">
        <f t="shared" si="250"/>
        <v>0.58600000000000008</v>
      </c>
      <c r="I3966" s="7">
        <f t="shared" si="251"/>
        <v>6.4460000000000006</v>
      </c>
      <c r="J3966" s="7">
        <v>0.22</v>
      </c>
      <c r="K3966" s="7">
        <f t="shared" si="248"/>
        <v>1.2892000000000001</v>
      </c>
      <c r="L3966" s="7" t="s">
        <v>5082</v>
      </c>
      <c r="M3966" s="7">
        <v>8</v>
      </c>
      <c r="N3966" s="7">
        <f>INDEX('Delivery Distances'!$B$6:$K$20,MATCH('Sales Summary_working sheet'!L3966,'Delivery Distances'!$A$6:$A$20,0),MATCH('Sales Summary_working sheet'!M3966,'Delivery Distances'!$B$5:$K$5,0))</f>
        <v>1</v>
      </c>
      <c r="O3966" s="7" cm="1">
        <f t="array" ref="O3966">_xlfn.XLOOKUP(L3966,'Delivery Distances'!$A$6:$A$20,_xlfn.XLOOKUP('Sales Summary_working sheet'!M3966,'Delivery Distances'!$B$5:$K$5,'Delivery Distances'!$B$6:$K$20))</f>
        <v>1</v>
      </c>
      <c r="P3966" s="7">
        <f t="shared" si="249"/>
        <v>3</v>
      </c>
    </row>
    <row r="3967" spans="1:16" ht="15.75" customHeight="1" x14ac:dyDescent="0.15">
      <c r="A3967" s="13">
        <v>44004</v>
      </c>
      <c r="B3967" s="19" t="s">
        <v>5361</v>
      </c>
      <c r="C3967" s="7" t="s">
        <v>3151</v>
      </c>
      <c r="D3967" s="14">
        <v>3</v>
      </c>
      <c r="E3967" s="14" t="str">
        <f>_xlfn.XLOOKUP(D3967,'Meal Info'!$A$4:$A$19,'Meal Info'!$B$4:$B$19)</f>
        <v>Fruits</v>
      </c>
      <c r="F3967" s="14" t="str">
        <f>_xlfn.XLOOKUP(D3967,'Meal Info'!$A$4:$A$19,'Meal Info'!$C$4:$C$19)</f>
        <v>Pete</v>
      </c>
      <c r="G3967" s="7">
        <v>50.96</v>
      </c>
      <c r="H3967" s="7">
        <f t="shared" si="250"/>
        <v>5.0960000000000001</v>
      </c>
      <c r="I3967" s="7">
        <f t="shared" si="251"/>
        <v>56.055999999999997</v>
      </c>
      <c r="J3967" s="7">
        <v>0.16</v>
      </c>
      <c r="K3967" s="7">
        <f t="shared" si="248"/>
        <v>8.1536000000000008</v>
      </c>
      <c r="L3967" s="7" t="s">
        <v>5078</v>
      </c>
      <c r="M3967" s="7">
        <v>1</v>
      </c>
      <c r="N3967" s="7">
        <f>INDEX('Delivery Distances'!$B$6:$K$20,MATCH('Sales Summary_working sheet'!L3967,'Delivery Distances'!$A$6:$A$20,0),MATCH('Sales Summary_working sheet'!M3967,'Delivery Distances'!$B$5:$K$5,0))</f>
        <v>5</v>
      </c>
      <c r="O3967" s="7" cm="1">
        <f t="array" ref="O3967">_xlfn.XLOOKUP(L3967,'Delivery Distances'!$A$6:$A$20,_xlfn.XLOOKUP('Sales Summary_working sheet'!M3967,'Delivery Distances'!$B$5:$K$5,'Delivery Distances'!$B$6:$K$20))</f>
        <v>5</v>
      </c>
      <c r="P3967" s="7">
        <f t="shared" si="249"/>
        <v>9</v>
      </c>
    </row>
    <row r="3968" spans="1:16" ht="15.75" customHeight="1" x14ac:dyDescent="0.15">
      <c r="A3968" s="13">
        <v>44004</v>
      </c>
      <c r="B3968" s="19" t="s">
        <v>5362</v>
      </c>
      <c r="C3968" s="7" t="s">
        <v>4231</v>
      </c>
      <c r="D3968" s="14">
        <v>3</v>
      </c>
      <c r="E3968" s="14" t="str">
        <f>_xlfn.XLOOKUP(D3968,'Meal Info'!$A$4:$A$19,'Meal Info'!$B$4:$B$19)</f>
        <v>Fruits</v>
      </c>
      <c r="F3968" s="14" t="str">
        <f>_xlfn.XLOOKUP(D3968,'Meal Info'!$A$4:$A$19,'Meal Info'!$C$4:$C$19)</f>
        <v>Pete</v>
      </c>
      <c r="G3968" s="7">
        <v>55.73</v>
      </c>
      <c r="H3968" s="7">
        <f t="shared" si="250"/>
        <v>5.5730000000000004</v>
      </c>
      <c r="I3968" s="7">
        <f t="shared" si="251"/>
        <v>61.302999999999997</v>
      </c>
      <c r="J3968" s="7">
        <v>7.0000000000000007E-2</v>
      </c>
      <c r="K3968" s="7">
        <f t="shared" si="248"/>
        <v>3.9011</v>
      </c>
      <c r="L3968" s="7" t="s">
        <v>5076</v>
      </c>
      <c r="M3968" s="7">
        <v>5</v>
      </c>
      <c r="N3968" s="7">
        <f>INDEX('Delivery Distances'!$B$6:$K$20,MATCH('Sales Summary_working sheet'!L3968,'Delivery Distances'!$A$6:$A$20,0),MATCH('Sales Summary_working sheet'!M3968,'Delivery Distances'!$B$5:$K$5,0))</f>
        <v>6</v>
      </c>
      <c r="O3968" s="7" cm="1">
        <f t="array" ref="O3968">_xlfn.XLOOKUP(L3968,'Delivery Distances'!$A$6:$A$20,_xlfn.XLOOKUP('Sales Summary_working sheet'!M3968,'Delivery Distances'!$B$5:$K$5,'Delivery Distances'!$B$6:$K$20))</f>
        <v>6</v>
      </c>
      <c r="P3968" s="7">
        <f t="shared" si="249"/>
        <v>10</v>
      </c>
    </row>
    <row r="3969" spans="1:16" ht="15.75" customHeight="1" x14ac:dyDescent="0.15">
      <c r="A3969" s="13">
        <v>44004</v>
      </c>
      <c r="B3969" s="19" t="s">
        <v>5362</v>
      </c>
      <c r="C3969" s="7" t="s">
        <v>3421</v>
      </c>
      <c r="D3969" s="14">
        <v>13</v>
      </c>
      <c r="E3969" s="14" t="str">
        <f>_xlfn.XLOOKUP(D3969,'Meal Info'!$A$4:$A$19,'Meal Info'!$B$4:$B$19)</f>
        <v>Breakfast</v>
      </c>
      <c r="F3969" s="14" t="str">
        <f>_xlfn.XLOOKUP(D3969,'Meal Info'!$A$4:$A$19,'Meal Info'!$C$4:$C$19)</f>
        <v>Pete</v>
      </c>
      <c r="G3969" s="7">
        <v>75.569999999999993</v>
      </c>
      <c r="H3969" s="7">
        <f t="shared" si="250"/>
        <v>7.5569999999999995</v>
      </c>
      <c r="I3969" s="7">
        <f t="shared" si="251"/>
        <v>83.126999999999995</v>
      </c>
      <c r="J3969" s="7">
        <v>0.1</v>
      </c>
      <c r="K3969" s="7">
        <f t="shared" si="248"/>
        <v>7.5569999999999995</v>
      </c>
      <c r="L3969" s="7" t="s">
        <v>31</v>
      </c>
      <c r="M3969" s="7">
        <v>3</v>
      </c>
      <c r="N3969" s="7">
        <f>INDEX('Delivery Distances'!$B$6:$K$20,MATCH('Sales Summary_working sheet'!L3969,'Delivery Distances'!$A$6:$A$20,0),MATCH('Sales Summary_working sheet'!M3969,'Delivery Distances'!$B$5:$K$5,0))</f>
        <v>9</v>
      </c>
      <c r="O3969" s="7" cm="1">
        <f t="array" ref="O3969">_xlfn.XLOOKUP(L3969,'Delivery Distances'!$A$6:$A$20,_xlfn.XLOOKUP('Sales Summary_working sheet'!M3969,'Delivery Distances'!$B$5:$K$5,'Delivery Distances'!$B$6:$K$20))</f>
        <v>9</v>
      </c>
      <c r="P3969" s="7">
        <f t="shared" si="249"/>
        <v>11.5</v>
      </c>
    </row>
    <row r="3970" spans="1:16" ht="15.75" customHeight="1" x14ac:dyDescent="0.15">
      <c r="A3970" s="13">
        <v>44004</v>
      </c>
      <c r="B3970" s="19" t="s">
        <v>5362</v>
      </c>
      <c r="C3970" s="7" t="s">
        <v>4787</v>
      </c>
      <c r="D3970" s="14">
        <v>14</v>
      </c>
      <c r="E3970" s="14" t="str">
        <f>_xlfn.XLOOKUP(D3970,'Meal Info'!$A$4:$A$19,'Meal Info'!$B$4:$B$19)</f>
        <v>Red meat</v>
      </c>
      <c r="F3970" s="14" t="str">
        <f>_xlfn.XLOOKUP(D3970,'Meal Info'!$A$4:$A$19,'Meal Info'!$C$4:$C$19)</f>
        <v>Pete</v>
      </c>
      <c r="G3970" s="7">
        <v>86.79</v>
      </c>
      <c r="H3970" s="7">
        <f t="shared" si="250"/>
        <v>8.6790000000000003</v>
      </c>
      <c r="I3970" s="7">
        <f t="shared" si="251"/>
        <v>95.469000000000008</v>
      </c>
      <c r="J3970" s="7">
        <v>0.26</v>
      </c>
      <c r="K3970" s="7">
        <f t="shared" si="248"/>
        <v>22.565400000000004</v>
      </c>
      <c r="L3970" s="7" t="s">
        <v>5075</v>
      </c>
      <c r="M3970" s="7">
        <v>4</v>
      </c>
      <c r="N3970" s="7">
        <f>INDEX('Delivery Distances'!$B$6:$K$20,MATCH('Sales Summary_working sheet'!L3970,'Delivery Distances'!$A$6:$A$20,0),MATCH('Sales Summary_working sheet'!M3970,'Delivery Distances'!$B$5:$K$5,0))</f>
        <v>17</v>
      </c>
      <c r="O3970" s="7" cm="1">
        <f t="array" ref="O3970">_xlfn.XLOOKUP(L3970,'Delivery Distances'!$A$6:$A$20,_xlfn.XLOOKUP('Sales Summary_working sheet'!M3970,'Delivery Distances'!$B$5:$K$5,'Delivery Distances'!$B$6:$K$20))</f>
        <v>17</v>
      </c>
      <c r="P3970" s="7">
        <f t="shared" si="249"/>
        <v>15.5</v>
      </c>
    </row>
    <row r="3971" spans="1:16" ht="15.75" customHeight="1" x14ac:dyDescent="0.15">
      <c r="A3971" s="13">
        <v>44004</v>
      </c>
      <c r="B3971" s="19" t="s">
        <v>5362</v>
      </c>
      <c r="C3971" s="7" t="s">
        <v>2924</v>
      </c>
      <c r="D3971" s="14">
        <v>13</v>
      </c>
      <c r="E3971" s="14" t="str">
        <f>_xlfn.XLOOKUP(D3971,'Meal Info'!$A$4:$A$19,'Meal Info'!$B$4:$B$19)</f>
        <v>Breakfast</v>
      </c>
      <c r="F3971" s="14" t="str">
        <f>_xlfn.XLOOKUP(D3971,'Meal Info'!$A$4:$A$19,'Meal Info'!$C$4:$C$19)</f>
        <v>Pete</v>
      </c>
      <c r="G3971" s="7">
        <v>68.11</v>
      </c>
      <c r="H3971" s="7">
        <f t="shared" si="250"/>
        <v>6.8109999999999999</v>
      </c>
      <c r="I3971" s="7">
        <f t="shared" si="251"/>
        <v>74.920999999999992</v>
      </c>
      <c r="J3971" s="7">
        <v>0.19</v>
      </c>
      <c r="K3971" s="7">
        <f t="shared" si="248"/>
        <v>12.940899999999999</v>
      </c>
      <c r="L3971" s="7" t="s">
        <v>30</v>
      </c>
      <c r="M3971" s="7">
        <v>10</v>
      </c>
      <c r="N3971" s="7">
        <f>INDEX('Delivery Distances'!$B$6:$K$20,MATCH('Sales Summary_working sheet'!L3971,'Delivery Distances'!$A$6:$A$20,0),MATCH('Sales Summary_working sheet'!M3971,'Delivery Distances'!$B$5:$K$5,0))</f>
        <v>15</v>
      </c>
      <c r="O3971" s="7" cm="1">
        <f t="array" ref="O3971">_xlfn.XLOOKUP(L3971,'Delivery Distances'!$A$6:$A$20,_xlfn.XLOOKUP('Sales Summary_working sheet'!M3971,'Delivery Distances'!$B$5:$K$5,'Delivery Distances'!$B$6:$K$20))</f>
        <v>15</v>
      </c>
      <c r="P3971" s="7">
        <f t="shared" si="249"/>
        <v>14.5</v>
      </c>
    </row>
    <row r="3972" spans="1:16" ht="15.75" customHeight="1" x14ac:dyDescent="0.15">
      <c r="A3972" s="13">
        <v>44004</v>
      </c>
      <c r="B3972" s="19" t="s">
        <v>5362</v>
      </c>
      <c r="C3972" s="7" t="s">
        <v>3721</v>
      </c>
      <c r="D3972" s="14">
        <v>13</v>
      </c>
      <c r="E3972" s="14" t="str">
        <f>_xlfn.XLOOKUP(D3972,'Meal Info'!$A$4:$A$19,'Meal Info'!$B$4:$B$19)</f>
        <v>Breakfast</v>
      </c>
      <c r="F3972" s="14" t="str">
        <f>_xlfn.XLOOKUP(D3972,'Meal Info'!$A$4:$A$19,'Meal Info'!$C$4:$C$19)</f>
        <v>Pete</v>
      </c>
      <c r="G3972" s="7">
        <v>35.31</v>
      </c>
      <c r="H3972" s="7">
        <f t="shared" si="250"/>
        <v>3.5310000000000006</v>
      </c>
      <c r="I3972" s="7">
        <f t="shared" si="251"/>
        <v>38.841000000000001</v>
      </c>
      <c r="J3972" s="7">
        <v>0.22</v>
      </c>
      <c r="K3972" s="7">
        <f t="shared" si="248"/>
        <v>7.7682000000000002</v>
      </c>
      <c r="L3972" s="7" t="s">
        <v>5081</v>
      </c>
      <c r="M3972" s="7">
        <v>6</v>
      </c>
      <c r="N3972" s="7">
        <f>INDEX('Delivery Distances'!$B$6:$K$20,MATCH('Sales Summary_working sheet'!L3972,'Delivery Distances'!$A$6:$A$20,0),MATCH('Sales Summary_working sheet'!M3972,'Delivery Distances'!$B$5:$K$5,0))</f>
        <v>3</v>
      </c>
      <c r="O3972" s="7" cm="1">
        <f t="array" ref="O3972">_xlfn.XLOOKUP(L3972,'Delivery Distances'!$A$6:$A$20,_xlfn.XLOOKUP('Sales Summary_working sheet'!M3972,'Delivery Distances'!$B$5:$K$5,'Delivery Distances'!$B$6:$K$20))</f>
        <v>3</v>
      </c>
      <c r="P3972" s="7">
        <f t="shared" si="249"/>
        <v>7</v>
      </c>
    </row>
    <row r="3973" spans="1:16" ht="15.75" customHeight="1" x14ac:dyDescent="0.15">
      <c r="A3973" s="13">
        <v>44004</v>
      </c>
      <c r="B3973" s="19" t="s">
        <v>5362</v>
      </c>
      <c r="C3973" s="7" t="s">
        <v>4438</v>
      </c>
      <c r="D3973" s="14">
        <v>3</v>
      </c>
      <c r="E3973" s="14" t="str">
        <f>_xlfn.XLOOKUP(D3973,'Meal Info'!$A$4:$A$19,'Meal Info'!$B$4:$B$19)</f>
        <v>Fruits</v>
      </c>
      <c r="F3973" s="14" t="str">
        <f>_xlfn.XLOOKUP(D3973,'Meal Info'!$A$4:$A$19,'Meal Info'!$C$4:$C$19)</f>
        <v>Pete</v>
      </c>
      <c r="G3973" s="7">
        <v>12.59</v>
      </c>
      <c r="H3973" s="7">
        <f t="shared" si="250"/>
        <v>1.2590000000000001</v>
      </c>
      <c r="I3973" s="7">
        <f t="shared" si="251"/>
        <v>13.849</v>
      </c>
      <c r="J3973" s="7">
        <v>0.03</v>
      </c>
      <c r="K3973" s="7">
        <f t="shared" ref="K3973:K4036" si="252">J3973*G3973</f>
        <v>0.37769999999999998</v>
      </c>
      <c r="L3973" s="7" t="s">
        <v>5075</v>
      </c>
      <c r="M3973" s="7">
        <v>5</v>
      </c>
      <c r="N3973" s="7">
        <f>INDEX('Delivery Distances'!$B$6:$K$20,MATCH('Sales Summary_working sheet'!L3973,'Delivery Distances'!$A$6:$A$20,0),MATCH('Sales Summary_working sheet'!M3973,'Delivery Distances'!$B$5:$K$5,0))</f>
        <v>2</v>
      </c>
      <c r="O3973" s="7" cm="1">
        <f t="array" ref="O3973">_xlfn.XLOOKUP(L3973,'Delivery Distances'!$A$6:$A$20,_xlfn.XLOOKUP('Sales Summary_working sheet'!M3973,'Delivery Distances'!$B$5:$K$5,'Delivery Distances'!$B$6:$K$20))</f>
        <v>2</v>
      </c>
      <c r="P3973" s="7">
        <f t="shared" ref="P3973:P4036" si="253">IF(O3973&lt;=2, O3973*3, IF(O3973&lt;=6, 3*2 + (O3973-2)*1, 3*2 + 4*1 + (O3973-6)*0.5))</f>
        <v>6</v>
      </c>
    </row>
    <row r="3974" spans="1:16" ht="15.75" customHeight="1" x14ac:dyDescent="0.15">
      <c r="A3974" s="13">
        <v>44004</v>
      </c>
      <c r="B3974" s="19" t="s">
        <v>5362</v>
      </c>
      <c r="C3974" s="7" t="s">
        <v>1318</v>
      </c>
      <c r="D3974" s="14">
        <v>3</v>
      </c>
      <c r="E3974" s="14" t="str">
        <f>_xlfn.XLOOKUP(D3974,'Meal Info'!$A$4:$A$19,'Meal Info'!$B$4:$B$19)</f>
        <v>Fruits</v>
      </c>
      <c r="F3974" s="14" t="str">
        <f>_xlfn.XLOOKUP(D3974,'Meal Info'!$A$4:$A$19,'Meal Info'!$C$4:$C$19)</f>
        <v>Pete</v>
      </c>
      <c r="G3974" s="7">
        <v>79.11</v>
      </c>
      <c r="H3974" s="7">
        <f t="shared" si="250"/>
        <v>7.9110000000000005</v>
      </c>
      <c r="I3974" s="7">
        <f t="shared" si="251"/>
        <v>87.021000000000001</v>
      </c>
      <c r="J3974" s="7">
        <v>0.12</v>
      </c>
      <c r="K3974" s="7">
        <f t="shared" si="252"/>
        <v>9.4931999999999999</v>
      </c>
      <c r="L3974" s="7" t="s">
        <v>5083</v>
      </c>
      <c r="M3974" s="7">
        <v>8</v>
      </c>
      <c r="N3974" s="7">
        <f>INDEX('Delivery Distances'!$B$6:$K$20,MATCH('Sales Summary_working sheet'!L3974,'Delivery Distances'!$A$6:$A$20,0),MATCH('Sales Summary_working sheet'!M3974,'Delivery Distances'!$B$5:$K$5,0))</f>
        <v>3</v>
      </c>
      <c r="O3974" s="7" cm="1">
        <f t="array" ref="O3974">_xlfn.XLOOKUP(L3974,'Delivery Distances'!$A$6:$A$20,_xlfn.XLOOKUP('Sales Summary_working sheet'!M3974,'Delivery Distances'!$B$5:$K$5,'Delivery Distances'!$B$6:$K$20))</f>
        <v>3</v>
      </c>
      <c r="P3974" s="7">
        <f t="shared" si="253"/>
        <v>7</v>
      </c>
    </row>
    <row r="3975" spans="1:16" ht="15.75" customHeight="1" x14ac:dyDescent="0.15">
      <c r="A3975" s="13">
        <v>44004</v>
      </c>
      <c r="B3975" s="19" t="s">
        <v>5362</v>
      </c>
      <c r="C3975" s="7" t="s">
        <v>4101</v>
      </c>
      <c r="D3975" s="14">
        <v>13</v>
      </c>
      <c r="E3975" s="14" t="str">
        <f>_xlfn.XLOOKUP(D3975,'Meal Info'!$A$4:$A$19,'Meal Info'!$B$4:$B$19)</f>
        <v>Breakfast</v>
      </c>
      <c r="F3975" s="14" t="str">
        <f>_xlfn.XLOOKUP(D3975,'Meal Info'!$A$4:$A$19,'Meal Info'!$C$4:$C$19)</f>
        <v>Pete</v>
      </c>
      <c r="G3975" s="7">
        <v>24.74</v>
      </c>
      <c r="H3975" s="7">
        <f t="shared" si="250"/>
        <v>2.4740000000000002</v>
      </c>
      <c r="I3975" s="7">
        <f t="shared" si="251"/>
        <v>27.213999999999999</v>
      </c>
      <c r="J3975" s="7">
        <v>0.27</v>
      </c>
      <c r="K3975" s="7">
        <f t="shared" si="252"/>
        <v>6.6798000000000002</v>
      </c>
      <c r="L3975" s="7" t="s">
        <v>27</v>
      </c>
      <c r="M3975" s="7">
        <v>7</v>
      </c>
      <c r="N3975" s="7">
        <f>INDEX('Delivery Distances'!$B$6:$K$20,MATCH('Sales Summary_working sheet'!L3975,'Delivery Distances'!$A$6:$A$20,0),MATCH('Sales Summary_working sheet'!M3975,'Delivery Distances'!$B$5:$K$5,0))</f>
        <v>14</v>
      </c>
      <c r="O3975" s="7" cm="1">
        <f t="array" ref="O3975">_xlfn.XLOOKUP(L3975,'Delivery Distances'!$A$6:$A$20,_xlfn.XLOOKUP('Sales Summary_working sheet'!M3975,'Delivery Distances'!$B$5:$K$5,'Delivery Distances'!$B$6:$K$20))</f>
        <v>14</v>
      </c>
      <c r="P3975" s="7">
        <f t="shared" si="253"/>
        <v>14</v>
      </c>
    </row>
    <row r="3976" spans="1:16" ht="15.75" customHeight="1" x14ac:dyDescent="0.15">
      <c r="A3976" s="13">
        <v>44004</v>
      </c>
      <c r="B3976" s="19" t="s">
        <v>5362</v>
      </c>
      <c r="C3976" s="7" t="s">
        <v>173</v>
      </c>
      <c r="D3976" s="14">
        <v>14</v>
      </c>
      <c r="E3976" s="14" t="str">
        <f>_xlfn.XLOOKUP(D3976,'Meal Info'!$A$4:$A$19,'Meal Info'!$B$4:$B$19)</f>
        <v>Red meat</v>
      </c>
      <c r="F3976" s="14" t="str">
        <f>_xlfn.XLOOKUP(D3976,'Meal Info'!$A$4:$A$19,'Meal Info'!$C$4:$C$19)</f>
        <v>Pete</v>
      </c>
      <c r="G3976" s="7">
        <v>41.7</v>
      </c>
      <c r="H3976" s="7">
        <f t="shared" si="250"/>
        <v>4.1700000000000008</v>
      </c>
      <c r="I3976" s="7">
        <f t="shared" si="251"/>
        <v>45.870000000000005</v>
      </c>
      <c r="J3976" s="7">
        <v>0.08</v>
      </c>
      <c r="K3976" s="7">
        <f t="shared" si="252"/>
        <v>3.3360000000000003</v>
      </c>
      <c r="L3976" s="7" t="s">
        <v>5077</v>
      </c>
      <c r="M3976" s="7">
        <v>5</v>
      </c>
      <c r="N3976" s="7">
        <f>INDEX('Delivery Distances'!$B$6:$K$20,MATCH('Sales Summary_working sheet'!L3976,'Delivery Distances'!$A$6:$A$20,0),MATCH('Sales Summary_working sheet'!M3976,'Delivery Distances'!$B$5:$K$5,0))</f>
        <v>2</v>
      </c>
      <c r="O3976" s="7" cm="1">
        <f t="array" ref="O3976">_xlfn.XLOOKUP(L3976,'Delivery Distances'!$A$6:$A$20,_xlfn.XLOOKUP('Sales Summary_working sheet'!M3976,'Delivery Distances'!$B$5:$K$5,'Delivery Distances'!$B$6:$K$20))</f>
        <v>2</v>
      </c>
      <c r="P3976" s="7">
        <f t="shared" si="253"/>
        <v>6</v>
      </c>
    </row>
    <row r="3977" spans="1:16" ht="15.75" customHeight="1" x14ac:dyDescent="0.15">
      <c r="A3977" s="13">
        <v>44004</v>
      </c>
      <c r="B3977" s="19" t="s">
        <v>5362</v>
      </c>
      <c r="C3977" s="7" t="s">
        <v>678</v>
      </c>
      <c r="D3977" s="14">
        <v>1</v>
      </c>
      <c r="E3977" s="14" t="str">
        <f>_xlfn.XLOOKUP(D3977,'Meal Info'!$A$4:$A$19,'Meal Info'!$B$4:$B$19)</f>
        <v>Salad</v>
      </c>
      <c r="F3977" s="14" t="str">
        <f>_xlfn.XLOOKUP(D3977,'Meal Info'!$A$4:$A$19,'Meal Info'!$C$4:$C$19)</f>
        <v>Pete</v>
      </c>
      <c r="G3977" s="7">
        <v>99.31</v>
      </c>
      <c r="H3977" s="7">
        <f t="shared" si="250"/>
        <v>9.9310000000000009</v>
      </c>
      <c r="I3977" s="7">
        <f t="shared" si="251"/>
        <v>109.241</v>
      </c>
      <c r="J3977" s="7">
        <v>0.06</v>
      </c>
      <c r="K3977" s="7">
        <f t="shared" si="252"/>
        <v>5.9585999999999997</v>
      </c>
      <c r="L3977" s="7" t="s">
        <v>5081</v>
      </c>
      <c r="M3977" s="7">
        <v>1</v>
      </c>
      <c r="N3977" s="7">
        <f>INDEX('Delivery Distances'!$B$6:$K$20,MATCH('Sales Summary_working sheet'!L3977,'Delivery Distances'!$A$6:$A$20,0),MATCH('Sales Summary_working sheet'!M3977,'Delivery Distances'!$B$5:$K$5,0))</f>
        <v>1</v>
      </c>
      <c r="O3977" s="7" cm="1">
        <f t="array" ref="O3977">_xlfn.XLOOKUP(L3977,'Delivery Distances'!$A$6:$A$20,_xlfn.XLOOKUP('Sales Summary_working sheet'!M3977,'Delivery Distances'!$B$5:$K$5,'Delivery Distances'!$B$6:$K$20))</f>
        <v>1</v>
      </c>
      <c r="P3977" s="7">
        <f t="shared" si="253"/>
        <v>3</v>
      </c>
    </row>
    <row r="3978" spans="1:16" ht="15.75" customHeight="1" x14ac:dyDescent="0.15">
      <c r="A3978" s="13">
        <v>44004</v>
      </c>
      <c r="B3978" s="19" t="s">
        <v>5362</v>
      </c>
      <c r="C3978" s="7" t="s">
        <v>3992</v>
      </c>
      <c r="D3978" s="14">
        <v>1</v>
      </c>
      <c r="E3978" s="14" t="str">
        <f>_xlfn.XLOOKUP(D3978,'Meal Info'!$A$4:$A$19,'Meal Info'!$B$4:$B$19)</f>
        <v>Salad</v>
      </c>
      <c r="F3978" s="14" t="str">
        <f>_xlfn.XLOOKUP(D3978,'Meal Info'!$A$4:$A$19,'Meal Info'!$C$4:$C$19)</f>
        <v>Pete</v>
      </c>
      <c r="G3978" s="7">
        <v>81.31</v>
      </c>
      <c r="H3978" s="7">
        <f t="shared" si="250"/>
        <v>8.1310000000000002</v>
      </c>
      <c r="I3978" s="7">
        <f t="shared" si="251"/>
        <v>89.441000000000003</v>
      </c>
      <c r="J3978" s="7">
        <v>0.12</v>
      </c>
      <c r="K3978" s="7">
        <f t="shared" si="252"/>
        <v>9.7571999999999992</v>
      </c>
      <c r="L3978" s="7" t="s">
        <v>5083</v>
      </c>
      <c r="M3978" s="7">
        <v>9</v>
      </c>
      <c r="N3978" s="7">
        <f>INDEX('Delivery Distances'!$B$6:$K$20,MATCH('Sales Summary_working sheet'!L3978,'Delivery Distances'!$A$6:$A$20,0),MATCH('Sales Summary_working sheet'!M3978,'Delivery Distances'!$B$5:$K$5,0))</f>
        <v>2</v>
      </c>
      <c r="O3978" s="7" cm="1">
        <f t="array" ref="O3978">_xlfn.XLOOKUP(L3978,'Delivery Distances'!$A$6:$A$20,_xlfn.XLOOKUP('Sales Summary_working sheet'!M3978,'Delivery Distances'!$B$5:$K$5,'Delivery Distances'!$B$6:$K$20))</f>
        <v>2</v>
      </c>
      <c r="P3978" s="7">
        <f t="shared" si="253"/>
        <v>6</v>
      </c>
    </row>
    <row r="3979" spans="1:16" ht="15.75" customHeight="1" x14ac:dyDescent="0.15">
      <c r="A3979" s="13">
        <v>44004</v>
      </c>
      <c r="B3979" s="19" t="s">
        <v>5362</v>
      </c>
      <c r="C3979" s="7" t="s">
        <v>4379</v>
      </c>
      <c r="D3979" s="14">
        <v>1</v>
      </c>
      <c r="E3979" s="14" t="str">
        <f>_xlfn.XLOOKUP(D3979,'Meal Info'!$A$4:$A$19,'Meal Info'!$B$4:$B$19)</f>
        <v>Salad</v>
      </c>
      <c r="F3979" s="14" t="str">
        <f>_xlfn.XLOOKUP(D3979,'Meal Info'!$A$4:$A$19,'Meal Info'!$C$4:$C$19)</f>
        <v>Pete</v>
      </c>
      <c r="G3979" s="7">
        <v>55.12</v>
      </c>
      <c r="H3979" s="7">
        <f t="shared" si="250"/>
        <v>5.5120000000000005</v>
      </c>
      <c r="I3979" s="7">
        <f t="shared" si="251"/>
        <v>60.631999999999998</v>
      </c>
      <c r="J3979" s="7">
        <v>0.11</v>
      </c>
      <c r="K3979" s="7">
        <f t="shared" si="252"/>
        <v>6.0632000000000001</v>
      </c>
      <c r="L3979" s="7" t="s">
        <v>5080</v>
      </c>
      <c r="M3979" s="7">
        <v>3</v>
      </c>
      <c r="N3979" s="7">
        <f>INDEX('Delivery Distances'!$B$6:$K$20,MATCH('Sales Summary_working sheet'!L3979,'Delivery Distances'!$A$6:$A$20,0),MATCH('Sales Summary_working sheet'!M3979,'Delivery Distances'!$B$5:$K$5,0))</f>
        <v>5</v>
      </c>
      <c r="O3979" s="7" cm="1">
        <f t="array" ref="O3979">_xlfn.XLOOKUP(L3979,'Delivery Distances'!$A$6:$A$20,_xlfn.XLOOKUP('Sales Summary_working sheet'!M3979,'Delivery Distances'!$B$5:$K$5,'Delivery Distances'!$B$6:$K$20))</f>
        <v>5</v>
      </c>
      <c r="P3979" s="7">
        <f t="shared" si="253"/>
        <v>9</v>
      </c>
    </row>
    <row r="3980" spans="1:16" ht="15.75" customHeight="1" x14ac:dyDescent="0.15">
      <c r="A3980" s="13">
        <v>44004</v>
      </c>
      <c r="B3980" s="19" t="s">
        <v>5362</v>
      </c>
      <c r="C3980" s="7" t="s">
        <v>1187</v>
      </c>
      <c r="D3980" s="14">
        <v>13</v>
      </c>
      <c r="E3980" s="14" t="str">
        <f>_xlfn.XLOOKUP(D3980,'Meal Info'!$A$4:$A$19,'Meal Info'!$B$4:$B$19)</f>
        <v>Breakfast</v>
      </c>
      <c r="F3980" s="14" t="str">
        <f>_xlfn.XLOOKUP(D3980,'Meal Info'!$A$4:$A$19,'Meal Info'!$C$4:$C$19)</f>
        <v>Pete</v>
      </c>
      <c r="G3980" s="7">
        <v>87.21</v>
      </c>
      <c r="H3980" s="7">
        <f t="shared" si="250"/>
        <v>8.7210000000000001</v>
      </c>
      <c r="I3980" s="7">
        <f t="shared" si="251"/>
        <v>95.930999999999997</v>
      </c>
      <c r="J3980" s="7">
        <v>7.0000000000000007E-2</v>
      </c>
      <c r="K3980" s="7">
        <f t="shared" si="252"/>
        <v>6.1047000000000002</v>
      </c>
      <c r="L3980" s="7" t="s">
        <v>5076</v>
      </c>
      <c r="M3980" s="7">
        <v>3</v>
      </c>
      <c r="N3980" s="7">
        <f>INDEX('Delivery Distances'!$B$6:$K$20,MATCH('Sales Summary_working sheet'!L3980,'Delivery Distances'!$A$6:$A$20,0),MATCH('Sales Summary_working sheet'!M3980,'Delivery Distances'!$B$5:$K$5,0))</f>
        <v>11</v>
      </c>
      <c r="O3980" s="7" cm="1">
        <f t="array" ref="O3980">_xlfn.XLOOKUP(L3980,'Delivery Distances'!$A$6:$A$20,_xlfn.XLOOKUP('Sales Summary_working sheet'!M3980,'Delivery Distances'!$B$5:$K$5,'Delivery Distances'!$B$6:$K$20))</f>
        <v>11</v>
      </c>
      <c r="P3980" s="7">
        <f t="shared" si="253"/>
        <v>12.5</v>
      </c>
    </row>
    <row r="3981" spans="1:16" ht="15.75" customHeight="1" x14ac:dyDescent="0.15">
      <c r="A3981" s="13">
        <v>44004</v>
      </c>
      <c r="B3981" s="19" t="s">
        <v>5362</v>
      </c>
      <c r="C3981" s="7" t="s">
        <v>1587</v>
      </c>
      <c r="D3981" s="14">
        <v>3</v>
      </c>
      <c r="E3981" s="14" t="str">
        <f>_xlfn.XLOOKUP(D3981,'Meal Info'!$A$4:$A$19,'Meal Info'!$B$4:$B$19)</f>
        <v>Fruits</v>
      </c>
      <c r="F3981" s="14" t="str">
        <f>_xlfn.XLOOKUP(D3981,'Meal Info'!$A$4:$A$19,'Meal Info'!$C$4:$C$19)</f>
        <v>Pete</v>
      </c>
      <c r="G3981" s="7">
        <v>37.11</v>
      </c>
      <c r="H3981" s="7">
        <f t="shared" si="250"/>
        <v>3.7110000000000003</v>
      </c>
      <c r="I3981" s="7">
        <f t="shared" si="251"/>
        <v>40.820999999999998</v>
      </c>
      <c r="J3981" s="7">
        <v>0.28999999999999998</v>
      </c>
      <c r="K3981" s="7">
        <f t="shared" si="252"/>
        <v>10.761899999999999</v>
      </c>
      <c r="L3981" s="7" t="s">
        <v>5082</v>
      </c>
      <c r="M3981" s="7">
        <v>6</v>
      </c>
      <c r="N3981" s="7">
        <f>INDEX('Delivery Distances'!$B$6:$K$20,MATCH('Sales Summary_working sheet'!L3981,'Delivery Distances'!$A$6:$A$20,0),MATCH('Sales Summary_working sheet'!M3981,'Delivery Distances'!$B$5:$K$5,0))</f>
        <v>1</v>
      </c>
      <c r="O3981" s="7" cm="1">
        <f t="array" ref="O3981">_xlfn.XLOOKUP(L3981,'Delivery Distances'!$A$6:$A$20,_xlfn.XLOOKUP('Sales Summary_working sheet'!M3981,'Delivery Distances'!$B$5:$K$5,'Delivery Distances'!$B$6:$K$20))</f>
        <v>1</v>
      </c>
      <c r="P3981" s="7">
        <f t="shared" si="253"/>
        <v>3</v>
      </c>
    </row>
    <row r="3982" spans="1:16" ht="15.75" customHeight="1" x14ac:dyDescent="0.15">
      <c r="A3982" s="13">
        <v>44004</v>
      </c>
      <c r="B3982" s="19" t="s">
        <v>5362</v>
      </c>
      <c r="C3982" s="7" t="s">
        <v>2674</v>
      </c>
      <c r="D3982" s="14">
        <v>13</v>
      </c>
      <c r="E3982" s="14" t="str">
        <f>_xlfn.XLOOKUP(D3982,'Meal Info'!$A$4:$A$19,'Meal Info'!$B$4:$B$19)</f>
        <v>Breakfast</v>
      </c>
      <c r="F3982" s="14" t="str">
        <f>_xlfn.XLOOKUP(D3982,'Meal Info'!$A$4:$A$19,'Meal Info'!$C$4:$C$19)</f>
        <v>Pete</v>
      </c>
      <c r="G3982" s="7">
        <v>0.89</v>
      </c>
      <c r="H3982" s="7">
        <f t="shared" si="250"/>
        <v>8.900000000000001E-2</v>
      </c>
      <c r="I3982" s="7">
        <f t="shared" si="251"/>
        <v>0.97899999999999998</v>
      </c>
      <c r="J3982" s="7">
        <v>0.33</v>
      </c>
      <c r="K3982" s="7">
        <f t="shared" si="252"/>
        <v>0.29370000000000002</v>
      </c>
      <c r="L3982" s="7" t="s">
        <v>5080</v>
      </c>
      <c r="M3982" s="7">
        <v>1</v>
      </c>
      <c r="N3982" s="7">
        <f>INDEX('Delivery Distances'!$B$6:$K$20,MATCH('Sales Summary_working sheet'!L3982,'Delivery Distances'!$A$6:$A$20,0),MATCH('Sales Summary_working sheet'!M3982,'Delivery Distances'!$B$5:$K$5,0))</f>
        <v>2</v>
      </c>
      <c r="O3982" s="7" cm="1">
        <f t="array" ref="O3982">_xlfn.XLOOKUP(L3982,'Delivery Distances'!$A$6:$A$20,_xlfn.XLOOKUP('Sales Summary_working sheet'!M3982,'Delivery Distances'!$B$5:$K$5,'Delivery Distances'!$B$6:$K$20))</f>
        <v>2</v>
      </c>
      <c r="P3982" s="7">
        <f t="shared" si="253"/>
        <v>6</v>
      </c>
    </row>
    <row r="3983" spans="1:16" ht="15.75" customHeight="1" x14ac:dyDescent="0.15">
      <c r="A3983" s="13">
        <v>44004</v>
      </c>
      <c r="B3983" s="19" t="s">
        <v>5362</v>
      </c>
      <c r="C3983" s="7" t="s">
        <v>3588</v>
      </c>
      <c r="D3983" s="14">
        <v>1</v>
      </c>
      <c r="E3983" s="14" t="str">
        <f>_xlfn.XLOOKUP(D3983,'Meal Info'!$A$4:$A$19,'Meal Info'!$B$4:$B$19)</f>
        <v>Salad</v>
      </c>
      <c r="F3983" s="14" t="str">
        <f>_xlfn.XLOOKUP(D3983,'Meal Info'!$A$4:$A$19,'Meal Info'!$C$4:$C$19)</f>
        <v>Pete</v>
      </c>
      <c r="G3983" s="7">
        <v>26.92</v>
      </c>
      <c r="H3983" s="7">
        <f t="shared" si="250"/>
        <v>2.6920000000000002</v>
      </c>
      <c r="I3983" s="7">
        <f t="shared" si="251"/>
        <v>29.612000000000002</v>
      </c>
      <c r="J3983" s="7">
        <v>0.02</v>
      </c>
      <c r="K3983" s="7">
        <f t="shared" si="252"/>
        <v>0.5384000000000001</v>
      </c>
      <c r="L3983" s="7" t="s">
        <v>31</v>
      </c>
      <c r="M3983" s="7">
        <v>4</v>
      </c>
      <c r="N3983" s="7">
        <f>INDEX('Delivery Distances'!$B$6:$K$20,MATCH('Sales Summary_working sheet'!L3983,'Delivery Distances'!$A$6:$A$20,0),MATCH('Sales Summary_working sheet'!M3983,'Delivery Distances'!$B$5:$K$5,0))</f>
        <v>8</v>
      </c>
      <c r="O3983" s="7" cm="1">
        <f t="array" ref="O3983">_xlfn.XLOOKUP(L3983,'Delivery Distances'!$A$6:$A$20,_xlfn.XLOOKUP('Sales Summary_working sheet'!M3983,'Delivery Distances'!$B$5:$K$5,'Delivery Distances'!$B$6:$K$20))</f>
        <v>8</v>
      </c>
      <c r="P3983" s="7">
        <f t="shared" si="253"/>
        <v>11</v>
      </c>
    </row>
    <row r="3984" spans="1:16" ht="15.75" customHeight="1" x14ac:dyDescent="0.15">
      <c r="A3984" s="13">
        <v>44004</v>
      </c>
      <c r="B3984" s="19" t="s">
        <v>5362</v>
      </c>
      <c r="C3984" s="7" t="s">
        <v>1749</v>
      </c>
      <c r="D3984" s="14">
        <v>3</v>
      </c>
      <c r="E3984" s="14" t="str">
        <f>_xlfn.XLOOKUP(D3984,'Meal Info'!$A$4:$A$19,'Meal Info'!$B$4:$B$19)</f>
        <v>Fruits</v>
      </c>
      <c r="F3984" s="14" t="str">
        <f>_xlfn.XLOOKUP(D3984,'Meal Info'!$A$4:$A$19,'Meal Info'!$C$4:$C$19)</f>
        <v>Pete</v>
      </c>
      <c r="G3984" s="7">
        <v>61.57</v>
      </c>
      <c r="H3984" s="7">
        <f t="shared" si="250"/>
        <v>6.157</v>
      </c>
      <c r="I3984" s="7">
        <f t="shared" si="251"/>
        <v>67.727000000000004</v>
      </c>
      <c r="J3984" s="7">
        <v>0.1</v>
      </c>
      <c r="K3984" s="7">
        <f t="shared" si="252"/>
        <v>6.157</v>
      </c>
      <c r="L3984" s="7" t="s">
        <v>31</v>
      </c>
      <c r="M3984" s="7">
        <v>2</v>
      </c>
      <c r="N3984" s="7">
        <f>INDEX('Delivery Distances'!$B$6:$K$20,MATCH('Sales Summary_working sheet'!L3984,'Delivery Distances'!$A$6:$A$20,0),MATCH('Sales Summary_working sheet'!M3984,'Delivery Distances'!$B$5:$K$5,0))</f>
        <v>14</v>
      </c>
      <c r="O3984" s="7" cm="1">
        <f t="array" ref="O3984">_xlfn.XLOOKUP(L3984,'Delivery Distances'!$A$6:$A$20,_xlfn.XLOOKUP('Sales Summary_working sheet'!M3984,'Delivery Distances'!$B$5:$K$5,'Delivery Distances'!$B$6:$K$20))</f>
        <v>14</v>
      </c>
      <c r="P3984" s="7">
        <f t="shared" si="253"/>
        <v>14</v>
      </c>
    </row>
    <row r="3985" spans="1:16" ht="15.75" customHeight="1" x14ac:dyDescent="0.15">
      <c r="A3985" s="13">
        <v>44004</v>
      </c>
      <c r="B3985" s="19" t="s">
        <v>5362</v>
      </c>
      <c r="C3985" s="7" t="s">
        <v>804</v>
      </c>
      <c r="D3985" s="14">
        <v>3</v>
      </c>
      <c r="E3985" s="14" t="str">
        <f>_xlfn.XLOOKUP(D3985,'Meal Info'!$A$4:$A$19,'Meal Info'!$B$4:$B$19)</f>
        <v>Fruits</v>
      </c>
      <c r="F3985" s="14" t="str">
        <f>_xlfn.XLOOKUP(D3985,'Meal Info'!$A$4:$A$19,'Meal Info'!$C$4:$C$19)</f>
        <v>Pete</v>
      </c>
      <c r="G3985" s="7">
        <v>0.78</v>
      </c>
      <c r="H3985" s="7">
        <f t="shared" si="250"/>
        <v>7.8000000000000014E-2</v>
      </c>
      <c r="I3985" s="7">
        <f t="shared" si="251"/>
        <v>0.8580000000000001</v>
      </c>
      <c r="J3985" s="7">
        <v>0.26</v>
      </c>
      <c r="K3985" s="7">
        <f t="shared" si="252"/>
        <v>0.20280000000000001</v>
      </c>
      <c r="L3985" s="7" t="s">
        <v>5079</v>
      </c>
      <c r="M3985" s="7">
        <v>5</v>
      </c>
      <c r="N3985" s="7">
        <f>INDEX('Delivery Distances'!$B$6:$K$20,MATCH('Sales Summary_working sheet'!L3985,'Delivery Distances'!$A$6:$A$20,0),MATCH('Sales Summary_working sheet'!M3985,'Delivery Distances'!$B$5:$K$5,0))</f>
        <v>2</v>
      </c>
      <c r="O3985" s="7" cm="1">
        <f t="array" ref="O3985">_xlfn.XLOOKUP(L3985,'Delivery Distances'!$A$6:$A$20,_xlfn.XLOOKUP('Sales Summary_working sheet'!M3985,'Delivery Distances'!$B$5:$K$5,'Delivery Distances'!$B$6:$K$20))</f>
        <v>2</v>
      </c>
      <c r="P3985" s="7">
        <f t="shared" si="253"/>
        <v>6</v>
      </c>
    </row>
    <row r="3986" spans="1:16" ht="15.75" customHeight="1" x14ac:dyDescent="0.15">
      <c r="A3986" s="13">
        <v>44004</v>
      </c>
      <c r="B3986" s="19" t="s">
        <v>5362</v>
      </c>
      <c r="C3986" s="7" t="s">
        <v>2751</v>
      </c>
      <c r="D3986" s="14">
        <v>3</v>
      </c>
      <c r="E3986" s="14" t="str">
        <f>_xlfn.XLOOKUP(D3986,'Meal Info'!$A$4:$A$19,'Meal Info'!$B$4:$B$19)</f>
        <v>Fruits</v>
      </c>
      <c r="F3986" s="14" t="str">
        <f>_xlfn.XLOOKUP(D3986,'Meal Info'!$A$4:$A$19,'Meal Info'!$C$4:$C$19)</f>
        <v>Pete</v>
      </c>
      <c r="G3986" s="7">
        <v>22.88</v>
      </c>
      <c r="H3986" s="7">
        <f t="shared" si="250"/>
        <v>2.2879999999999998</v>
      </c>
      <c r="I3986" s="7">
        <f t="shared" si="251"/>
        <v>25.167999999999999</v>
      </c>
      <c r="J3986" s="7">
        <v>0.22</v>
      </c>
      <c r="K3986" s="7">
        <f t="shared" si="252"/>
        <v>5.0335999999999999</v>
      </c>
      <c r="L3986" s="7" t="s">
        <v>31</v>
      </c>
      <c r="M3986" s="7">
        <v>6</v>
      </c>
      <c r="N3986" s="7">
        <f>INDEX('Delivery Distances'!$B$6:$K$20,MATCH('Sales Summary_working sheet'!L3986,'Delivery Distances'!$A$6:$A$20,0),MATCH('Sales Summary_working sheet'!M3986,'Delivery Distances'!$B$5:$K$5,0))</f>
        <v>17</v>
      </c>
      <c r="O3986" s="7" cm="1">
        <f t="array" ref="O3986">_xlfn.XLOOKUP(L3986,'Delivery Distances'!$A$6:$A$20,_xlfn.XLOOKUP('Sales Summary_working sheet'!M3986,'Delivery Distances'!$B$5:$K$5,'Delivery Distances'!$B$6:$K$20))</f>
        <v>17</v>
      </c>
      <c r="P3986" s="7">
        <f t="shared" si="253"/>
        <v>15.5</v>
      </c>
    </row>
    <row r="3987" spans="1:16" ht="15.75" customHeight="1" x14ac:dyDescent="0.15">
      <c r="A3987" s="13">
        <v>44004</v>
      </c>
      <c r="B3987" s="19" t="s">
        <v>5362</v>
      </c>
      <c r="C3987" s="7" t="s">
        <v>1081</v>
      </c>
      <c r="D3987" s="14">
        <v>13</v>
      </c>
      <c r="E3987" s="14" t="str">
        <f>_xlfn.XLOOKUP(D3987,'Meal Info'!$A$4:$A$19,'Meal Info'!$B$4:$B$19)</f>
        <v>Breakfast</v>
      </c>
      <c r="F3987" s="14" t="str">
        <f>_xlfn.XLOOKUP(D3987,'Meal Info'!$A$4:$A$19,'Meal Info'!$C$4:$C$19)</f>
        <v>Pete</v>
      </c>
      <c r="G3987" s="7">
        <v>15.94</v>
      </c>
      <c r="H3987" s="7">
        <f t="shared" si="250"/>
        <v>1.5940000000000001</v>
      </c>
      <c r="I3987" s="7">
        <f t="shared" si="251"/>
        <v>17.533999999999999</v>
      </c>
      <c r="J3987" s="7">
        <v>0.24</v>
      </c>
      <c r="K3987" s="7">
        <f t="shared" si="252"/>
        <v>3.8255999999999997</v>
      </c>
      <c r="L3987" s="7" t="s">
        <v>5082</v>
      </c>
      <c r="M3987" s="7">
        <v>2</v>
      </c>
      <c r="N3987" s="7">
        <f>INDEX('Delivery Distances'!$B$6:$K$20,MATCH('Sales Summary_working sheet'!L3987,'Delivery Distances'!$A$6:$A$20,0),MATCH('Sales Summary_working sheet'!M3987,'Delivery Distances'!$B$5:$K$5,0))</f>
        <v>3</v>
      </c>
      <c r="O3987" s="7" cm="1">
        <f t="array" ref="O3987">_xlfn.XLOOKUP(L3987,'Delivery Distances'!$A$6:$A$20,_xlfn.XLOOKUP('Sales Summary_working sheet'!M3987,'Delivery Distances'!$B$5:$K$5,'Delivery Distances'!$B$6:$K$20))</f>
        <v>3</v>
      </c>
      <c r="P3987" s="7">
        <f t="shared" si="253"/>
        <v>7</v>
      </c>
    </row>
    <row r="3988" spans="1:16" ht="15.75" customHeight="1" x14ac:dyDescent="0.15">
      <c r="A3988" s="13">
        <v>44005</v>
      </c>
      <c r="B3988" s="19" t="s">
        <v>5354</v>
      </c>
      <c r="C3988" s="7" t="s">
        <v>1102</v>
      </c>
      <c r="D3988" s="14">
        <v>14</v>
      </c>
      <c r="E3988" s="14" t="str">
        <f>_xlfn.XLOOKUP(D3988,'Meal Info'!$A$4:$A$19,'Meal Info'!$B$4:$B$19)</f>
        <v>Red meat</v>
      </c>
      <c r="F3988" s="14" t="str">
        <f>_xlfn.XLOOKUP(D3988,'Meal Info'!$A$4:$A$19,'Meal Info'!$C$4:$C$19)</f>
        <v>Pete</v>
      </c>
      <c r="G3988" s="7">
        <v>93.14</v>
      </c>
      <c r="H3988" s="7">
        <f t="shared" si="250"/>
        <v>9.3140000000000001</v>
      </c>
      <c r="I3988" s="7">
        <f t="shared" si="251"/>
        <v>102.45400000000001</v>
      </c>
      <c r="J3988" s="7">
        <v>0.25</v>
      </c>
      <c r="K3988" s="7">
        <f t="shared" si="252"/>
        <v>23.285</v>
      </c>
      <c r="L3988" s="7" t="s">
        <v>31</v>
      </c>
      <c r="M3988" s="7">
        <v>8</v>
      </c>
      <c r="N3988" s="7">
        <f>INDEX('Delivery Distances'!$B$6:$K$20,MATCH('Sales Summary_working sheet'!L3988,'Delivery Distances'!$A$6:$A$20,0),MATCH('Sales Summary_working sheet'!M3988,'Delivery Distances'!$B$5:$K$5,0))</f>
        <v>8</v>
      </c>
      <c r="O3988" s="7" cm="1">
        <f t="array" ref="O3988">_xlfn.XLOOKUP(L3988,'Delivery Distances'!$A$6:$A$20,_xlfn.XLOOKUP('Sales Summary_working sheet'!M3988,'Delivery Distances'!$B$5:$K$5,'Delivery Distances'!$B$6:$K$20))</f>
        <v>8</v>
      </c>
      <c r="P3988" s="7">
        <f t="shared" si="253"/>
        <v>11</v>
      </c>
    </row>
    <row r="3989" spans="1:16" ht="15.75" customHeight="1" x14ac:dyDescent="0.15">
      <c r="A3989" s="13">
        <v>44005</v>
      </c>
      <c r="B3989" s="19" t="s">
        <v>5354</v>
      </c>
      <c r="C3989" s="7" t="s">
        <v>5028</v>
      </c>
      <c r="D3989" s="14">
        <v>3</v>
      </c>
      <c r="E3989" s="14" t="str">
        <f>_xlfn.XLOOKUP(D3989,'Meal Info'!$A$4:$A$19,'Meal Info'!$B$4:$B$19)</f>
        <v>Fruits</v>
      </c>
      <c r="F3989" s="14" t="str">
        <f>_xlfn.XLOOKUP(D3989,'Meal Info'!$A$4:$A$19,'Meal Info'!$C$4:$C$19)</f>
        <v>Pete</v>
      </c>
      <c r="G3989" s="7">
        <v>76.52</v>
      </c>
      <c r="H3989" s="7">
        <f t="shared" si="250"/>
        <v>7.6520000000000001</v>
      </c>
      <c r="I3989" s="7">
        <f t="shared" si="251"/>
        <v>84.171999999999997</v>
      </c>
      <c r="J3989" s="7">
        <v>0.3</v>
      </c>
      <c r="K3989" s="7">
        <f t="shared" si="252"/>
        <v>22.956</v>
      </c>
      <c r="L3989" s="7" t="s">
        <v>30</v>
      </c>
      <c r="M3989" s="7">
        <v>4</v>
      </c>
      <c r="N3989" s="7">
        <f>INDEX('Delivery Distances'!$B$6:$K$20,MATCH('Sales Summary_working sheet'!L3989,'Delivery Distances'!$A$6:$A$20,0),MATCH('Sales Summary_working sheet'!M3989,'Delivery Distances'!$B$5:$K$5,0))</f>
        <v>6</v>
      </c>
      <c r="O3989" s="7" cm="1">
        <f t="array" ref="O3989">_xlfn.XLOOKUP(L3989,'Delivery Distances'!$A$6:$A$20,_xlfn.XLOOKUP('Sales Summary_working sheet'!M3989,'Delivery Distances'!$B$5:$K$5,'Delivery Distances'!$B$6:$K$20))</f>
        <v>6</v>
      </c>
      <c r="P3989" s="7">
        <f t="shared" si="253"/>
        <v>10</v>
      </c>
    </row>
    <row r="3990" spans="1:16" ht="15.75" customHeight="1" x14ac:dyDescent="0.15">
      <c r="A3990" s="13">
        <v>44005</v>
      </c>
      <c r="B3990" s="19" t="s">
        <v>5354</v>
      </c>
      <c r="C3990" s="7" t="s">
        <v>4534</v>
      </c>
      <c r="D3990" s="14">
        <v>1</v>
      </c>
      <c r="E3990" s="14" t="str">
        <f>_xlfn.XLOOKUP(D3990,'Meal Info'!$A$4:$A$19,'Meal Info'!$B$4:$B$19)</f>
        <v>Salad</v>
      </c>
      <c r="F3990" s="14" t="str">
        <f>_xlfn.XLOOKUP(D3990,'Meal Info'!$A$4:$A$19,'Meal Info'!$C$4:$C$19)</f>
        <v>Pete</v>
      </c>
      <c r="G3990" s="7">
        <v>44.31</v>
      </c>
      <c r="H3990" s="7">
        <f t="shared" si="250"/>
        <v>4.431</v>
      </c>
      <c r="I3990" s="7">
        <f t="shared" si="251"/>
        <v>48.741</v>
      </c>
      <c r="J3990" s="7">
        <v>0.27</v>
      </c>
      <c r="K3990" s="7">
        <f t="shared" si="252"/>
        <v>11.963700000000001</v>
      </c>
      <c r="L3990" s="7" t="s">
        <v>30</v>
      </c>
      <c r="M3990" s="7">
        <v>1</v>
      </c>
      <c r="N3990" s="7">
        <f>INDEX('Delivery Distances'!$B$6:$K$20,MATCH('Sales Summary_working sheet'!L3990,'Delivery Distances'!$A$6:$A$20,0),MATCH('Sales Summary_working sheet'!M3990,'Delivery Distances'!$B$5:$K$5,0))</f>
        <v>8</v>
      </c>
      <c r="O3990" s="7" cm="1">
        <f t="array" ref="O3990">_xlfn.XLOOKUP(L3990,'Delivery Distances'!$A$6:$A$20,_xlfn.XLOOKUP('Sales Summary_working sheet'!M3990,'Delivery Distances'!$B$5:$K$5,'Delivery Distances'!$B$6:$K$20))</f>
        <v>8</v>
      </c>
      <c r="P3990" s="7">
        <f t="shared" si="253"/>
        <v>11</v>
      </c>
    </row>
    <row r="3991" spans="1:16" ht="15.75" customHeight="1" x14ac:dyDescent="0.15">
      <c r="A3991" s="13">
        <v>44005</v>
      </c>
      <c r="B3991" s="19" t="s">
        <v>5354</v>
      </c>
      <c r="C3991" s="7" t="s">
        <v>77</v>
      </c>
      <c r="D3991" s="14">
        <v>14</v>
      </c>
      <c r="E3991" s="14" t="str">
        <f>_xlfn.XLOOKUP(D3991,'Meal Info'!$A$4:$A$19,'Meal Info'!$B$4:$B$19)</f>
        <v>Red meat</v>
      </c>
      <c r="F3991" s="14" t="str">
        <f>_xlfn.XLOOKUP(D3991,'Meal Info'!$A$4:$A$19,'Meal Info'!$C$4:$C$19)</f>
        <v>Pete</v>
      </c>
      <c r="G3991" s="7">
        <v>71.27</v>
      </c>
      <c r="H3991" s="7">
        <f t="shared" si="250"/>
        <v>7.1269999999999998</v>
      </c>
      <c r="I3991" s="7">
        <f t="shared" si="251"/>
        <v>78.396999999999991</v>
      </c>
      <c r="J3991" s="7">
        <v>0.18</v>
      </c>
      <c r="K3991" s="7">
        <f t="shared" si="252"/>
        <v>12.828599999999998</v>
      </c>
      <c r="L3991" s="7" t="s">
        <v>27</v>
      </c>
      <c r="M3991" s="7">
        <v>8</v>
      </c>
      <c r="N3991" s="7">
        <f>INDEX('Delivery Distances'!$B$6:$K$20,MATCH('Sales Summary_working sheet'!L3991,'Delivery Distances'!$A$6:$A$20,0),MATCH('Sales Summary_working sheet'!M3991,'Delivery Distances'!$B$5:$K$5,0))</f>
        <v>8</v>
      </c>
      <c r="O3991" s="7" cm="1">
        <f t="array" ref="O3991">_xlfn.XLOOKUP(L3991,'Delivery Distances'!$A$6:$A$20,_xlfn.XLOOKUP('Sales Summary_working sheet'!M3991,'Delivery Distances'!$B$5:$K$5,'Delivery Distances'!$B$6:$K$20))</f>
        <v>8</v>
      </c>
      <c r="P3991" s="7">
        <f t="shared" si="253"/>
        <v>11</v>
      </c>
    </row>
    <row r="3992" spans="1:16" ht="15.75" customHeight="1" x14ac:dyDescent="0.15">
      <c r="A3992" s="13">
        <v>44005</v>
      </c>
      <c r="B3992" s="19" t="s">
        <v>5354</v>
      </c>
      <c r="C3992" s="7" t="s">
        <v>360</v>
      </c>
      <c r="D3992" s="14">
        <v>1</v>
      </c>
      <c r="E3992" s="14" t="str">
        <f>_xlfn.XLOOKUP(D3992,'Meal Info'!$A$4:$A$19,'Meal Info'!$B$4:$B$19)</f>
        <v>Salad</v>
      </c>
      <c r="F3992" s="14" t="str">
        <f>_xlfn.XLOOKUP(D3992,'Meal Info'!$A$4:$A$19,'Meal Info'!$C$4:$C$19)</f>
        <v>Pete</v>
      </c>
      <c r="G3992" s="7">
        <v>79.459999999999994</v>
      </c>
      <c r="H3992" s="7">
        <f t="shared" si="250"/>
        <v>7.9459999999999997</v>
      </c>
      <c r="I3992" s="7">
        <f t="shared" si="251"/>
        <v>87.405999999999992</v>
      </c>
      <c r="J3992" s="7">
        <v>0.11</v>
      </c>
      <c r="K3992" s="7">
        <f t="shared" si="252"/>
        <v>8.7405999999999988</v>
      </c>
      <c r="L3992" s="7" t="s">
        <v>27</v>
      </c>
      <c r="M3992" s="7">
        <v>2</v>
      </c>
      <c r="N3992" s="7">
        <f>INDEX('Delivery Distances'!$B$6:$K$20,MATCH('Sales Summary_working sheet'!L3992,'Delivery Distances'!$A$6:$A$20,0),MATCH('Sales Summary_working sheet'!M3992,'Delivery Distances'!$B$5:$K$5,0))</f>
        <v>8</v>
      </c>
      <c r="O3992" s="7" cm="1">
        <f t="array" ref="O3992">_xlfn.XLOOKUP(L3992,'Delivery Distances'!$A$6:$A$20,_xlfn.XLOOKUP('Sales Summary_working sheet'!M3992,'Delivery Distances'!$B$5:$K$5,'Delivery Distances'!$B$6:$K$20))</f>
        <v>8</v>
      </c>
      <c r="P3992" s="7">
        <f t="shared" si="253"/>
        <v>11</v>
      </c>
    </row>
    <row r="3993" spans="1:16" ht="15.75" customHeight="1" x14ac:dyDescent="0.15">
      <c r="A3993" s="13">
        <v>44005</v>
      </c>
      <c r="B3993" s="19" t="s">
        <v>5354</v>
      </c>
      <c r="C3993" s="7" t="s">
        <v>2684</v>
      </c>
      <c r="D3993" s="14">
        <v>1</v>
      </c>
      <c r="E3993" s="14" t="str">
        <f>_xlfn.XLOOKUP(D3993,'Meal Info'!$A$4:$A$19,'Meal Info'!$B$4:$B$19)</f>
        <v>Salad</v>
      </c>
      <c r="F3993" s="14" t="str">
        <f>_xlfn.XLOOKUP(D3993,'Meal Info'!$A$4:$A$19,'Meal Info'!$C$4:$C$19)</f>
        <v>Pete</v>
      </c>
      <c r="G3993" s="7">
        <v>75.61</v>
      </c>
      <c r="H3993" s="7">
        <f t="shared" si="250"/>
        <v>7.5609999999999999</v>
      </c>
      <c r="I3993" s="7">
        <f t="shared" si="251"/>
        <v>83.170999999999992</v>
      </c>
      <c r="J3993" s="7">
        <v>0.04</v>
      </c>
      <c r="K3993" s="7">
        <f t="shared" si="252"/>
        <v>3.0244</v>
      </c>
      <c r="L3993" s="7" t="s">
        <v>5083</v>
      </c>
      <c r="M3993" s="7">
        <v>8</v>
      </c>
      <c r="N3993" s="7">
        <f>INDEX('Delivery Distances'!$B$6:$K$20,MATCH('Sales Summary_working sheet'!L3993,'Delivery Distances'!$A$6:$A$20,0),MATCH('Sales Summary_working sheet'!M3993,'Delivery Distances'!$B$5:$K$5,0))</f>
        <v>3</v>
      </c>
      <c r="O3993" s="7" cm="1">
        <f t="array" ref="O3993">_xlfn.XLOOKUP(L3993,'Delivery Distances'!$A$6:$A$20,_xlfn.XLOOKUP('Sales Summary_working sheet'!M3993,'Delivery Distances'!$B$5:$K$5,'Delivery Distances'!$B$6:$K$20))</f>
        <v>3</v>
      </c>
      <c r="P3993" s="7">
        <f t="shared" si="253"/>
        <v>7</v>
      </c>
    </row>
    <row r="3994" spans="1:16" ht="15.75" customHeight="1" x14ac:dyDescent="0.15">
      <c r="A3994" s="13">
        <v>44005</v>
      </c>
      <c r="B3994" s="19" t="s">
        <v>5354</v>
      </c>
      <c r="C3994" s="7" t="s">
        <v>2791</v>
      </c>
      <c r="D3994" s="14">
        <v>13</v>
      </c>
      <c r="E3994" s="14" t="str">
        <f>_xlfn.XLOOKUP(D3994,'Meal Info'!$A$4:$A$19,'Meal Info'!$B$4:$B$19)</f>
        <v>Breakfast</v>
      </c>
      <c r="F3994" s="14" t="str">
        <f>_xlfn.XLOOKUP(D3994,'Meal Info'!$A$4:$A$19,'Meal Info'!$C$4:$C$19)</f>
        <v>Pete</v>
      </c>
      <c r="G3994" s="7">
        <v>11.04</v>
      </c>
      <c r="H3994" s="7">
        <f t="shared" si="250"/>
        <v>1.1039999999999999</v>
      </c>
      <c r="I3994" s="7">
        <f t="shared" si="251"/>
        <v>12.143999999999998</v>
      </c>
      <c r="J3994" s="7">
        <v>0.39</v>
      </c>
      <c r="K3994" s="7">
        <f t="shared" si="252"/>
        <v>4.3056000000000001</v>
      </c>
      <c r="L3994" s="7" t="s">
        <v>27</v>
      </c>
      <c r="M3994" s="7">
        <v>3</v>
      </c>
      <c r="N3994" s="7">
        <f>INDEX('Delivery Distances'!$B$6:$K$20,MATCH('Sales Summary_working sheet'!L3994,'Delivery Distances'!$A$6:$A$20,0),MATCH('Sales Summary_working sheet'!M3994,'Delivery Distances'!$B$5:$K$5,0))</f>
        <v>17</v>
      </c>
      <c r="O3994" s="7" cm="1">
        <f t="array" ref="O3994">_xlfn.XLOOKUP(L3994,'Delivery Distances'!$A$6:$A$20,_xlfn.XLOOKUP('Sales Summary_working sheet'!M3994,'Delivery Distances'!$B$5:$K$5,'Delivery Distances'!$B$6:$K$20))</f>
        <v>17</v>
      </c>
      <c r="P3994" s="7">
        <f t="shared" si="253"/>
        <v>15.5</v>
      </c>
    </row>
    <row r="3995" spans="1:16" ht="15.75" customHeight="1" x14ac:dyDescent="0.15">
      <c r="A3995" s="13">
        <v>44005</v>
      </c>
      <c r="B3995" s="19" t="s">
        <v>5354</v>
      </c>
      <c r="C3995" s="7" t="s">
        <v>982</v>
      </c>
      <c r="D3995" s="14">
        <v>3</v>
      </c>
      <c r="E3995" s="14" t="str">
        <f>_xlfn.XLOOKUP(D3995,'Meal Info'!$A$4:$A$19,'Meal Info'!$B$4:$B$19)</f>
        <v>Fruits</v>
      </c>
      <c r="F3995" s="14" t="str">
        <f>_xlfn.XLOOKUP(D3995,'Meal Info'!$A$4:$A$19,'Meal Info'!$C$4:$C$19)</f>
        <v>Pete</v>
      </c>
      <c r="G3995" s="7">
        <v>10.18</v>
      </c>
      <c r="H3995" s="7">
        <f t="shared" si="250"/>
        <v>1.018</v>
      </c>
      <c r="I3995" s="7">
        <f t="shared" si="251"/>
        <v>11.198</v>
      </c>
      <c r="J3995" s="7">
        <v>0.06</v>
      </c>
      <c r="K3995" s="7">
        <f t="shared" si="252"/>
        <v>0.61080000000000001</v>
      </c>
      <c r="L3995" s="7" t="s">
        <v>5081</v>
      </c>
      <c r="M3995" s="7">
        <v>1</v>
      </c>
      <c r="N3995" s="7">
        <f>INDEX('Delivery Distances'!$B$6:$K$20,MATCH('Sales Summary_working sheet'!L3995,'Delivery Distances'!$A$6:$A$20,0),MATCH('Sales Summary_working sheet'!M3995,'Delivery Distances'!$B$5:$K$5,0))</f>
        <v>1</v>
      </c>
      <c r="O3995" s="7" cm="1">
        <f t="array" ref="O3995">_xlfn.XLOOKUP(L3995,'Delivery Distances'!$A$6:$A$20,_xlfn.XLOOKUP('Sales Summary_working sheet'!M3995,'Delivery Distances'!$B$5:$K$5,'Delivery Distances'!$B$6:$K$20))</f>
        <v>1</v>
      </c>
      <c r="P3995" s="7">
        <f t="shared" si="253"/>
        <v>3</v>
      </c>
    </row>
    <row r="3996" spans="1:16" ht="15.75" customHeight="1" x14ac:dyDescent="0.15">
      <c r="A3996" s="13">
        <v>44005</v>
      </c>
      <c r="B3996" s="19" t="s">
        <v>5354</v>
      </c>
      <c r="C3996" s="7" t="s">
        <v>4294</v>
      </c>
      <c r="D3996" s="14">
        <v>14</v>
      </c>
      <c r="E3996" s="14" t="str">
        <f>_xlfn.XLOOKUP(D3996,'Meal Info'!$A$4:$A$19,'Meal Info'!$B$4:$B$19)</f>
        <v>Red meat</v>
      </c>
      <c r="F3996" s="14" t="str">
        <f>_xlfn.XLOOKUP(D3996,'Meal Info'!$A$4:$A$19,'Meal Info'!$C$4:$C$19)</f>
        <v>Pete</v>
      </c>
      <c r="G3996" s="7">
        <v>81.28</v>
      </c>
      <c r="H3996" s="7">
        <f t="shared" ref="H3996:H4059" si="254">G3996*10%</f>
        <v>8.1280000000000001</v>
      </c>
      <c r="I3996" s="7">
        <f t="shared" ref="I3996:I4059" si="255">G3996+H3996</f>
        <v>89.408000000000001</v>
      </c>
      <c r="J3996" s="7">
        <v>0.31</v>
      </c>
      <c r="K3996" s="7">
        <f t="shared" si="252"/>
        <v>25.1968</v>
      </c>
      <c r="L3996" s="7" t="s">
        <v>28</v>
      </c>
      <c r="M3996" s="7">
        <v>5</v>
      </c>
      <c r="N3996" s="7">
        <f>INDEX('Delivery Distances'!$B$6:$K$20,MATCH('Sales Summary_working sheet'!L3996,'Delivery Distances'!$A$6:$A$20,0),MATCH('Sales Summary_working sheet'!M3996,'Delivery Distances'!$B$5:$K$5,0))</f>
        <v>11</v>
      </c>
      <c r="O3996" s="7" cm="1">
        <f t="array" ref="O3996">_xlfn.XLOOKUP(L3996,'Delivery Distances'!$A$6:$A$20,_xlfn.XLOOKUP('Sales Summary_working sheet'!M3996,'Delivery Distances'!$B$5:$K$5,'Delivery Distances'!$B$6:$K$20))</f>
        <v>11</v>
      </c>
      <c r="P3996" s="7">
        <f t="shared" si="253"/>
        <v>12.5</v>
      </c>
    </row>
    <row r="3997" spans="1:16" ht="15.75" customHeight="1" x14ac:dyDescent="0.15">
      <c r="A3997" s="13">
        <v>44005</v>
      </c>
      <c r="B3997" s="19" t="s">
        <v>5354</v>
      </c>
      <c r="C3997" s="7" t="s">
        <v>4383</v>
      </c>
      <c r="D3997" s="14">
        <v>13</v>
      </c>
      <c r="E3997" s="14" t="str">
        <f>_xlfn.XLOOKUP(D3997,'Meal Info'!$A$4:$A$19,'Meal Info'!$B$4:$B$19)</f>
        <v>Breakfast</v>
      </c>
      <c r="F3997" s="14" t="str">
        <f>_xlfn.XLOOKUP(D3997,'Meal Info'!$A$4:$A$19,'Meal Info'!$C$4:$C$19)</f>
        <v>Pete</v>
      </c>
      <c r="G3997" s="7">
        <v>39.67</v>
      </c>
      <c r="H3997" s="7">
        <f t="shared" si="254"/>
        <v>3.9670000000000005</v>
      </c>
      <c r="I3997" s="7">
        <f t="shared" si="255"/>
        <v>43.637</v>
      </c>
      <c r="J3997" s="7">
        <v>0.13</v>
      </c>
      <c r="K3997" s="7">
        <f t="shared" si="252"/>
        <v>5.1571000000000007</v>
      </c>
      <c r="L3997" s="7" t="s">
        <v>5078</v>
      </c>
      <c r="M3997" s="7">
        <v>6</v>
      </c>
      <c r="N3997" s="7">
        <f>INDEX('Delivery Distances'!$B$6:$K$20,MATCH('Sales Summary_working sheet'!L3997,'Delivery Distances'!$A$6:$A$20,0),MATCH('Sales Summary_working sheet'!M3997,'Delivery Distances'!$B$5:$K$5,0))</f>
        <v>5</v>
      </c>
      <c r="O3997" s="7" cm="1">
        <f t="array" ref="O3997">_xlfn.XLOOKUP(L3997,'Delivery Distances'!$A$6:$A$20,_xlfn.XLOOKUP('Sales Summary_working sheet'!M3997,'Delivery Distances'!$B$5:$K$5,'Delivery Distances'!$B$6:$K$20))</f>
        <v>5</v>
      </c>
      <c r="P3997" s="7">
        <f t="shared" si="253"/>
        <v>9</v>
      </c>
    </row>
    <row r="3998" spans="1:16" ht="15.75" customHeight="1" x14ac:dyDescent="0.15">
      <c r="A3998" s="13">
        <v>44005</v>
      </c>
      <c r="B3998" s="19" t="s">
        <v>5354</v>
      </c>
      <c r="C3998" s="7" t="s">
        <v>1131</v>
      </c>
      <c r="D3998" s="14">
        <v>13</v>
      </c>
      <c r="E3998" s="14" t="str">
        <f>_xlfn.XLOOKUP(D3998,'Meal Info'!$A$4:$A$19,'Meal Info'!$B$4:$B$19)</f>
        <v>Breakfast</v>
      </c>
      <c r="F3998" s="14" t="str">
        <f>_xlfn.XLOOKUP(D3998,'Meal Info'!$A$4:$A$19,'Meal Info'!$C$4:$C$19)</f>
        <v>Pete</v>
      </c>
      <c r="G3998" s="7">
        <v>34.74</v>
      </c>
      <c r="H3998" s="7">
        <f t="shared" si="254"/>
        <v>3.4740000000000002</v>
      </c>
      <c r="I3998" s="7">
        <f t="shared" si="255"/>
        <v>38.213999999999999</v>
      </c>
      <c r="J3998" s="7">
        <v>0.35</v>
      </c>
      <c r="K3998" s="7">
        <f t="shared" si="252"/>
        <v>12.159000000000001</v>
      </c>
      <c r="L3998" s="7" t="s">
        <v>5079</v>
      </c>
      <c r="M3998" s="7">
        <v>8</v>
      </c>
      <c r="N3998" s="7">
        <f>INDEX('Delivery Distances'!$B$6:$K$20,MATCH('Sales Summary_working sheet'!L3998,'Delivery Distances'!$A$6:$A$20,0),MATCH('Sales Summary_working sheet'!M3998,'Delivery Distances'!$B$5:$K$5,0))</f>
        <v>5</v>
      </c>
      <c r="O3998" s="7" cm="1">
        <f t="array" ref="O3998">_xlfn.XLOOKUP(L3998,'Delivery Distances'!$A$6:$A$20,_xlfn.XLOOKUP('Sales Summary_working sheet'!M3998,'Delivery Distances'!$B$5:$K$5,'Delivery Distances'!$B$6:$K$20))</f>
        <v>5</v>
      </c>
      <c r="P3998" s="7">
        <f t="shared" si="253"/>
        <v>9</v>
      </c>
    </row>
    <row r="3999" spans="1:16" ht="15.75" customHeight="1" x14ac:dyDescent="0.15">
      <c r="A3999" s="13">
        <v>44005</v>
      </c>
      <c r="B3999" s="19" t="s">
        <v>5354</v>
      </c>
      <c r="C3999" s="7" t="s">
        <v>2594</v>
      </c>
      <c r="D3999" s="14">
        <v>3</v>
      </c>
      <c r="E3999" s="14" t="str">
        <f>_xlfn.XLOOKUP(D3999,'Meal Info'!$A$4:$A$19,'Meal Info'!$B$4:$B$19)</f>
        <v>Fruits</v>
      </c>
      <c r="F3999" s="14" t="str">
        <f>_xlfn.XLOOKUP(D3999,'Meal Info'!$A$4:$A$19,'Meal Info'!$C$4:$C$19)</f>
        <v>Pete</v>
      </c>
      <c r="G3999" s="7">
        <v>68.260000000000005</v>
      </c>
      <c r="H3999" s="7">
        <f t="shared" si="254"/>
        <v>6.8260000000000005</v>
      </c>
      <c r="I3999" s="7">
        <f t="shared" si="255"/>
        <v>75.086000000000013</v>
      </c>
      <c r="J3999" s="7">
        <v>0.4</v>
      </c>
      <c r="K3999" s="7">
        <f t="shared" si="252"/>
        <v>27.304000000000002</v>
      </c>
      <c r="L3999" s="7" t="s">
        <v>5082</v>
      </c>
      <c r="M3999" s="7">
        <v>5</v>
      </c>
      <c r="N3999" s="7">
        <f>INDEX('Delivery Distances'!$B$6:$K$20,MATCH('Sales Summary_working sheet'!L3999,'Delivery Distances'!$A$6:$A$20,0),MATCH('Sales Summary_working sheet'!M3999,'Delivery Distances'!$B$5:$K$5,0))</f>
        <v>2</v>
      </c>
      <c r="O3999" s="7" cm="1">
        <f t="array" ref="O3999">_xlfn.XLOOKUP(L3999,'Delivery Distances'!$A$6:$A$20,_xlfn.XLOOKUP('Sales Summary_working sheet'!M3999,'Delivery Distances'!$B$5:$K$5,'Delivery Distances'!$B$6:$K$20))</f>
        <v>2</v>
      </c>
      <c r="P3999" s="7">
        <f t="shared" si="253"/>
        <v>6</v>
      </c>
    </row>
    <row r="4000" spans="1:16" ht="15.75" customHeight="1" x14ac:dyDescent="0.15">
      <c r="A4000" s="13">
        <v>44005</v>
      </c>
      <c r="B4000" s="19" t="s">
        <v>5354</v>
      </c>
      <c r="C4000" s="7" t="s">
        <v>4304</v>
      </c>
      <c r="D4000" s="14">
        <v>14</v>
      </c>
      <c r="E4000" s="14" t="str">
        <f>_xlfn.XLOOKUP(D4000,'Meal Info'!$A$4:$A$19,'Meal Info'!$B$4:$B$19)</f>
        <v>Red meat</v>
      </c>
      <c r="F4000" s="14" t="str">
        <f>_xlfn.XLOOKUP(D4000,'Meal Info'!$A$4:$A$19,'Meal Info'!$C$4:$C$19)</f>
        <v>Pete</v>
      </c>
      <c r="G4000" s="7">
        <v>42.27</v>
      </c>
      <c r="H4000" s="7">
        <f t="shared" si="254"/>
        <v>4.2270000000000003</v>
      </c>
      <c r="I4000" s="7">
        <f t="shared" si="255"/>
        <v>46.497</v>
      </c>
      <c r="J4000" s="7">
        <v>0.27</v>
      </c>
      <c r="K4000" s="7">
        <f t="shared" si="252"/>
        <v>11.412900000000002</v>
      </c>
      <c r="L4000" s="7" t="s">
        <v>30</v>
      </c>
      <c r="M4000" s="7">
        <v>3</v>
      </c>
      <c r="N4000" s="7">
        <f>INDEX('Delivery Distances'!$B$6:$K$20,MATCH('Sales Summary_working sheet'!L4000,'Delivery Distances'!$A$6:$A$20,0),MATCH('Sales Summary_working sheet'!M4000,'Delivery Distances'!$B$5:$K$5,0))</f>
        <v>9</v>
      </c>
      <c r="O4000" s="7" cm="1">
        <f t="array" ref="O4000">_xlfn.XLOOKUP(L4000,'Delivery Distances'!$A$6:$A$20,_xlfn.XLOOKUP('Sales Summary_working sheet'!M4000,'Delivery Distances'!$B$5:$K$5,'Delivery Distances'!$B$6:$K$20))</f>
        <v>9</v>
      </c>
      <c r="P4000" s="7">
        <f t="shared" si="253"/>
        <v>11.5</v>
      </c>
    </row>
    <row r="4001" spans="1:16" ht="15.75" customHeight="1" x14ac:dyDescent="0.15">
      <c r="A4001" s="13">
        <v>44005</v>
      </c>
      <c r="B4001" s="19" t="s">
        <v>5354</v>
      </c>
      <c r="C4001" s="7" t="s">
        <v>3197</v>
      </c>
      <c r="D4001" s="14">
        <v>14</v>
      </c>
      <c r="E4001" s="14" t="str">
        <f>_xlfn.XLOOKUP(D4001,'Meal Info'!$A$4:$A$19,'Meal Info'!$B$4:$B$19)</f>
        <v>Red meat</v>
      </c>
      <c r="F4001" s="14" t="str">
        <f>_xlfn.XLOOKUP(D4001,'Meal Info'!$A$4:$A$19,'Meal Info'!$C$4:$C$19)</f>
        <v>Pete</v>
      </c>
      <c r="G4001" s="7">
        <v>12.28</v>
      </c>
      <c r="H4001" s="7">
        <f t="shared" si="254"/>
        <v>1.228</v>
      </c>
      <c r="I4001" s="7">
        <f t="shared" si="255"/>
        <v>13.507999999999999</v>
      </c>
      <c r="J4001" s="7">
        <v>0.27</v>
      </c>
      <c r="K4001" s="7">
        <f t="shared" si="252"/>
        <v>3.3155999999999999</v>
      </c>
      <c r="L4001" s="7" t="s">
        <v>5075</v>
      </c>
      <c r="M4001" s="7">
        <v>10</v>
      </c>
      <c r="N4001" s="7">
        <f>INDEX('Delivery Distances'!$B$6:$K$20,MATCH('Sales Summary_working sheet'!L4001,'Delivery Distances'!$A$6:$A$20,0),MATCH('Sales Summary_working sheet'!M4001,'Delivery Distances'!$B$5:$K$5,0))</f>
        <v>14</v>
      </c>
      <c r="O4001" s="7" cm="1">
        <f t="array" ref="O4001">_xlfn.XLOOKUP(L4001,'Delivery Distances'!$A$6:$A$20,_xlfn.XLOOKUP('Sales Summary_working sheet'!M4001,'Delivery Distances'!$B$5:$K$5,'Delivery Distances'!$B$6:$K$20))</f>
        <v>14</v>
      </c>
      <c r="P4001" s="7">
        <f t="shared" si="253"/>
        <v>14</v>
      </c>
    </row>
    <row r="4002" spans="1:16" ht="15.75" customHeight="1" x14ac:dyDescent="0.15">
      <c r="A4002" s="13">
        <v>44005</v>
      </c>
      <c r="B4002" s="19" t="s">
        <v>5354</v>
      </c>
      <c r="C4002" s="7" t="s">
        <v>957</v>
      </c>
      <c r="D4002" s="14">
        <v>14</v>
      </c>
      <c r="E4002" s="14" t="str">
        <f>_xlfn.XLOOKUP(D4002,'Meal Info'!$A$4:$A$19,'Meal Info'!$B$4:$B$19)</f>
        <v>Red meat</v>
      </c>
      <c r="F4002" s="14" t="str">
        <f>_xlfn.XLOOKUP(D4002,'Meal Info'!$A$4:$A$19,'Meal Info'!$C$4:$C$19)</f>
        <v>Pete</v>
      </c>
      <c r="G4002" s="7">
        <v>25.59</v>
      </c>
      <c r="H4002" s="7">
        <f t="shared" si="254"/>
        <v>2.5590000000000002</v>
      </c>
      <c r="I4002" s="7">
        <f t="shared" si="255"/>
        <v>28.149000000000001</v>
      </c>
      <c r="J4002" s="7">
        <v>0.33</v>
      </c>
      <c r="K4002" s="7">
        <f t="shared" si="252"/>
        <v>8.444700000000001</v>
      </c>
      <c r="L4002" s="7" t="s">
        <v>5083</v>
      </c>
      <c r="M4002" s="7">
        <v>7</v>
      </c>
      <c r="N4002" s="7">
        <f>INDEX('Delivery Distances'!$B$6:$K$20,MATCH('Sales Summary_working sheet'!L4002,'Delivery Distances'!$A$6:$A$20,0),MATCH('Sales Summary_working sheet'!M4002,'Delivery Distances'!$B$5:$K$5,0))</f>
        <v>3</v>
      </c>
      <c r="O4002" s="7" cm="1">
        <f t="array" ref="O4002">_xlfn.XLOOKUP(L4002,'Delivery Distances'!$A$6:$A$20,_xlfn.XLOOKUP('Sales Summary_working sheet'!M4002,'Delivery Distances'!$B$5:$K$5,'Delivery Distances'!$B$6:$K$20))</f>
        <v>3</v>
      </c>
      <c r="P4002" s="7">
        <f t="shared" si="253"/>
        <v>7</v>
      </c>
    </row>
    <row r="4003" spans="1:16" ht="15.75" customHeight="1" x14ac:dyDescent="0.15">
      <c r="A4003" s="13">
        <v>44005</v>
      </c>
      <c r="B4003" s="19" t="s">
        <v>5354</v>
      </c>
      <c r="C4003" s="7" t="s">
        <v>1039</v>
      </c>
      <c r="D4003" s="14">
        <v>14</v>
      </c>
      <c r="E4003" s="14" t="str">
        <f>_xlfn.XLOOKUP(D4003,'Meal Info'!$A$4:$A$19,'Meal Info'!$B$4:$B$19)</f>
        <v>Red meat</v>
      </c>
      <c r="F4003" s="14" t="str">
        <f>_xlfn.XLOOKUP(D4003,'Meal Info'!$A$4:$A$19,'Meal Info'!$C$4:$C$19)</f>
        <v>Pete</v>
      </c>
      <c r="G4003" s="7">
        <v>93.27</v>
      </c>
      <c r="H4003" s="7">
        <f t="shared" si="254"/>
        <v>9.327</v>
      </c>
      <c r="I4003" s="7">
        <f t="shared" si="255"/>
        <v>102.59699999999999</v>
      </c>
      <c r="J4003" s="7">
        <v>0.05</v>
      </c>
      <c r="K4003" s="7">
        <f t="shared" si="252"/>
        <v>4.6635</v>
      </c>
      <c r="L4003" s="7" t="s">
        <v>28</v>
      </c>
      <c r="M4003" s="7">
        <v>5</v>
      </c>
      <c r="N4003" s="7">
        <f>INDEX('Delivery Distances'!$B$6:$K$20,MATCH('Sales Summary_working sheet'!L4003,'Delivery Distances'!$A$6:$A$20,0),MATCH('Sales Summary_working sheet'!M4003,'Delivery Distances'!$B$5:$K$5,0))</f>
        <v>11</v>
      </c>
      <c r="O4003" s="7" cm="1">
        <f t="array" ref="O4003">_xlfn.XLOOKUP(L4003,'Delivery Distances'!$A$6:$A$20,_xlfn.XLOOKUP('Sales Summary_working sheet'!M4003,'Delivery Distances'!$B$5:$K$5,'Delivery Distances'!$B$6:$K$20))</f>
        <v>11</v>
      </c>
      <c r="P4003" s="7">
        <f t="shared" si="253"/>
        <v>12.5</v>
      </c>
    </row>
    <row r="4004" spans="1:16" ht="15.75" customHeight="1" x14ac:dyDescent="0.15">
      <c r="A4004" s="13">
        <v>44005</v>
      </c>
      <c r="B4004" s="19" t="s">
        <v>5354</v>
      </c>
      <c r="C4004" s="7" t="s">
        <v>4965</v>
      </c>
      <c r="D4004" s="14">
        <v>13</v>
      </c>
      <c r="E4004" s="14" t="str">
        <f>_xlfn.XLOOKUP(D4004,'Meal Info'!$A$4:$A$19,'Meal Info'!$B$4:$B$19)</f>
        <v>Breakfast</v>
      </c>
      <c r="F4004" s="14" t="str">
        <f>_xlfn.XLOOKUP(D4004,'Meal Info'!$A$4:$A$19,'Meal Info'!$C$4:$C$19)</f>
        <v>Pete</v>
      </c>
      <c r="G4004" s="7">
        <v>19.38</v>
      </c>
      <c r="H4004" s="7">
        <f t="shared" si="254"/>
        <v>1.9379999999999999</v>
      </c>
      <c r="I4004" s="7">
        <f t="shared" si="255"/>
        <v>21.317999999999998</v>
      </c>
      <c r="J4004" s="7">
        <v>0.12</v>
      </c>
      <c r="K4004" s="7">
        <f t="shared" si="252"/>
        <v>2.3255999999999997</v>
      </c>
      <c r="L4004" s="7" t="s">
        <v>5075</v>
      </c>
      <c r="M4004" s="7">
        <v>7</v>
      </c>
      <c r="N4004" s="7">
        <f>INDEX('Delivery Distances'!$B$6:$K$20,MATCH('Sales Summary_working sheet'!L4004,'Delivery Distances'!$A$6:$A$20,0),MATCH('Sales Summary_working sheet'!M4004,'Delivery Distances'!$B$5:$K$5,0))</f>
        <v>3</v>
      </c>
      <c r="O4004" s="7" cm="1">
        <f t="array" ref="O4004">_xlfn.XLOOKUP(L4004,'Delivery Distances'!$A$6:$A$20,_xlfn.XLOOKUP('Sales Summary_working sheet'!M4004,'Delivery Distances'!$B$5:$K$5,'Delivery Distances'!$B$6:$K$20))</f>
        <v>3</v>
      </c>
      <c r="P4004" s="7">
        <f t="shared" si="253"/>
        <v>7</v>
      </c>
    </row>
    <row r="4005" spans="1:16" ht="15.75" customHeight="1" x14ac:dyDescent="0.15">
      <c r="A4005" s="13">
        <v>44005</v>
      </c>
      <c r="B4005" s="19" t="s">
        <v>5354</v>
      </c>
      <c r="C4005" s="7" t="s">
        <v>3931</v>
      </c>
      <c r="D4005" s="14">
        <v>14</v>
      </c>
      <c r="E4005" s="14" t="str">
        <f>_xlfn.XLOOKUP(D4005,'Meal Info'!$A$4:$A$19,'Meal Info'!$B$4:$B$19)</f>
        <v>Red meat</v>
      </c>
      <c r="F4005" s="14" t="str">
        <f>_xlfn.XLOOKUP(D4005,'Meal Info'!$A$4:$A$19,'Meal Info'!$C$4:$C$19)</f>
        <v>Pete</v>
      </c>
      <c r="G4005" s="7">
        <v>94.98</v>
      </c>
      <c r="H4005" s="7">
        <f t="shared" si="254"/>
        <v>9.4980000000000011</v>
      </c>
      <c r="I4005" s="7">
        <f t="shared" si="255"/>
        <v>104.47800000000001</v>
      </c>
      <c r="J4005" s="7">
        <v>0.33</v>
      </c>
      <c r="K4005" s="7">
        <f t="shared" si="252"/>
        <v>31.343400000000003</v>
      </c>
      <c r="L4005" s="7" t="s">
        <v>5080</v>
      </c>
      <c r="M4005" s="7">
        <v>7</v>
      </c>
      <c r="N4005" s="7">
        <f>INDEX('Delivery Distances'!$B$6:$K$20,MATCH('Sales Summary_working sheet'!L4005,'Delivery Distances'!$A$6:$A$20,0),MATCH('Sales Summary_working sheet'!M4005,'Delivery Distances'!$B$5:$K$5,0))</f>
        <v>1</v>
      </c>
      <c r="O4005" s="7" cm="1">
        <f t="array" ref="O4005">_xlfn.XLOOKUP(L4005,'Delivery Distances'!$A$6:$A$20,_xlfn.XLOOKUP('Sales Summary_working sheet'!M4005,'Delivery Distances'!$B$5:$K$5,'Delivery Distances'!$B$6:$K$20))</f>
        <v>1</v>
      </c>
      <c r="P4005" s="7">
        <f t="shared" si="253"/>
        <v>3</v>
      </c>
    </row>
    <row r="4006" spans="1:16" ht="15.75" customHeight="1" x14ac:dyDescent="0.15">
      <c r="A4006" s="13">
        <v>44005</v>
      </c>
      <c r="B4006" s="19" t="s">
        <v>5354</v>
      </c>
      <c r="C4006" s="7" t="s">
        <v>3067</v>
      </c>
      <c r="D4006" s="14">
        <v>13</v>
      </c>
      <c r="E4006" s="14" t="str">
        <f>_xlfn.XLOOKUP(D4006,'Meal Info'!$A$4:$A$19,'Meal Info'!$B$4:$B$19)</f>
        <v>Breakfast</v>
      </c>
      <c r="F4006" s="14" t="str">
        <f>_xlfn.XLOOKUP(D4006,'Meal Info'!$A$4:$A$19,'Meal Info'!$C$4:$C$19)</f>
        <v>Pete</v>
      </c>
      <c r="G4006" s="7">
        <v>87.85</v>
      </c>
      <c r="H4006" s="7">
        <f t="shared" si="254"/>
        <v>8.7850000000000001</v>
      </c>
      <c r="I4006" s="7">
        <f t="shared" si="255"/>
        <v>96.634999999999991</v>
      </c>
      <c r="J4006" s="7">
        <v>0.06</v>
      </c>
      <c r="K4006" s="7">
        <f t="shared" si="252"/>
        <v>5.2709999999999999</v>
      </c>
      <c r="L4006" s="7" t="s">
        <v>5080</v>
      </c>
      <c r="M4006" s="7">
        <v>8</v>
      </c>
      <c r="N4006" s="7">
        <f>INDEX('Delivery Distances'!$B$6:$K$20,MATCH('Sales Summary_working sheet'!L4006,'Delivery Distances'!$A$6:$A$20,0),MATCH('Sales Summary_working sheet'!M4006,'Delivery Distances'!$B$5:$K$5,0))</f>
        <v>2</v>
      </c>
      <c r="O4006" s="7" cm="1">
        <f t="array" ref="O4006">_xlfn.XLOOKUP(L4006,'Delivery Distances'!$A$6:$A$20,_xlfn.XLOOKUP('Sales Summary_working sheet'!M4006,'Delivery Distances'!$B$5:$K$5,'Delivery Distances'!$B$6:$K$20))</f>
        <v>2</v>
      </c>
      <c r="P4006" s="7">
        <f t="shared" si="253"/>
        <v>6</v>
      </c>
    </row>
    <row r="4007" spans="1:16" ht="15.75" customHeight="1" x14ac:dyDescent="0.15">
      <c r="A4007" s="13">
        <v>44005</v>
      </c>
      <c r="B4007" s="19" t="s">
        <v>5354</v>
      </c>
      <c r="C4007" s="7" t="s">
        <v>1512</v>
      </c>
      <c r="D4007" s="14">
        <v>1</v>
      </c>
      <c r="E4007" s="14" t="str">
        <f>_xlfn.XLOOKUP(D4007,'Meal Info'!$A$4:$A$19,'Meal Info'!$B$4:$B$19)</f>
        <v>Salad</v>
      </c>
      <c r="F4007" s="14" t="str">
        <f>_xlfn.XLOOKUP(D4007,'Meal Info'!$A$4:$A$19,'Meal Info'!$C$4:$C$19)</f>
        <v>Pete</v>
      </c>
      <c r="G4007" s="7">
        <v>92.7</v>
      </c>
      <c r="H4007" s="7">
        <f t="shared" si="254"/>
        <v>9.2700000000000014</v>
      </c>
      <c r="I4007" s="7">
        <f t="shared" si="255"/>
        <v>101.97</v>
      </c>
      <c r="J4007" s="7">
        <v>0.3</v>
      </c>
      <c r="K4007" s="7">
        <f t="shared" si="252"/>
        <v>27.81</v>
      </c>
      <c r="L4007" s="7" t="s">
        <v>27</v>
      </c>
      <c r="M4007" s="7">
        <v>3</v>
      </c>
      <c r="N4007" s="7">
        <f>INDEX('Delivery Distances'!$B$6:$K$20,MATCH('Sales Summary_working sheet'!L4007,'Delivery Distances'!$A$6:$A$20,0),MATCH('Sales Summary_working sheet'!M4007,'Delivery Distances'!$B$5:$K$5,0))</f>
        <v>17</v>
      </c>
      <c r="O4007" s="7" cm="1">
        <f t="array" ref="O4007">_xlfn.XLOOKUP(L4007,'Delivery Distances'!$A$6:$A$20,_xlfn.XLOOKUP('Sales Summary_working sheet'!M4007,'Delivery Distances'!$B$5:$K$5,'Delivery Distances'!$B$6:$K$20))</f>
        <v>17</v>
      </c>
      <c r="P4007" s="7">
        <f t="shared" si="253"/>
        <v>15.5</v>
      </c>
    </row>
    <row r="4008" spans="1:16" ht="15.75" customHeight="1" x14ac:dyDescent="0.15">
      <c r="A4008" s="13">
        <v>44005</v>
      </c>
      <c r="B4008" s="19" t="s">
        <v>5354</v>
      </c>
      <c r="C4008" s="7" t="s">
        <v>832</v>
      </c>
      <c r="D4008" s="14">
        <v>14</v>
      </c>
      <c r="E4008" s="14" t="str">
        <f>_xlfn.XLOOKUP(D4008,'Meal Info'!$A$4:$A$19,'Meal Info'!$B$4:$B$19)</f>
        <v>Red meat</v>
      </c>
      <c r="F4008" s="14" t="str">
        <f>_xlfn.XLOOKUP(D4008,'Meal Info'!$A$4:$A$19,'Meal Info'!$C$4:$C$19)</f>
        <v>Pete</v>
      </c>
      <c r="G4008" s="7">
        <v>79.03</v>
      </c>
      <c r="H4008" s="7">
        <f t="shared" si="254"/>
        <v>7.9030000000000005</v>
      </c>
      <c r="I4008" s="7">
        <f t="shared" si="255"/>
        <v>86.933000000000007</v>
      </c>
      <c r="J4008" s="7">
        <v>0.03</v>
      </c>
      <c r="K4008" s="7">
        <f t="shared" si="252"/>
        <v>2.3708999999999998</v>
      </c>
      <c r="L4008" s="7" t="s">
        <v>5077</v>
      </c>
      <c r="M4008" s="7">
        <v>5</v>
      </c>
      <c r="N4008" s="7">
        <f>INDEX('Delivery Distances'!$B$6:$K$20,MATCH('Sales Summary_working sheet'!L4008,'Delivery Distances'!$A$6:$A$20,0),MATCH('Sales Summary_working sheet'!M4008,'Delivery Distances'!$B$5:$K$5,0))</f>
        <v>2</v>
      </c>
      <c r="O4008" s="7" cm="1">
        <f t="array" ref="O4008">_xlfn.XLOOKUP(L4008,'Delivery Distances'!$A$6:$A$20,_xlfn.XLOOKUP('Sales Summary_working sheet'!M4008,'Delivery Distances'!$B$5:$K$5,'Delivery Distances'!$B$6:$K$20))</f>
        <v>2</v>
      </c>
      <c r="P4008" s="7">
        <f t="shared" si="253"/>
        <v>6</v>
      </c>
    </row>
    <row r="4009" spans="1:16" ht="15.75" customHeight="1" x14ac:dyDescent="0.15">
      <c r="A4009" s="13">
        <v>44005</v>
      </c>
      <c r="B4009" s="19" t="s">
        <v>5354</v>
      </c>
      <c r="C4009" s="7" t="s">
        <v>308</v>
      </c>
      <c r="D4009" s="14">
        <v>14</v>
      </c>
      <c r="E4009" s="14" t="str">
        <f>_xlfn.XLOOKUP(D4009,'Meal Info'!$A$4:$A$19,'Meal Info'!$B$4:$B$19)</f>
        <v>Red meat</v>
      </c>
      <c r="F4009" s="14" t="str">
        <f>_xlfn.XLOOKUP(D4009,'Meal Info'!$A$4:$A$19,'Meal Info'!$C$4:$C$19)</f>
        <v>Pete</v>
      </c>
      <c r="G4009" s="7">
        <v>50.7</v>
      </c>
      <c r="H4009" s="7">
        <f t="shared" si="254"/>
        <v>5.07</v>
      </c>
      <c r="I4009" s="7">
        <f t="shared" si="255"/>
        <v>55.77</v>
      </c>
      <c r="J4009" s="7">
        <v>0.05</v>
      </c>
      <c r="K4009" s="7">
        <f t="shared" si="252"/>
        <v>2.5350000000000001</v>
      </c>
      <c r="L4009" s="7" t="s">
        <v>5081</v>
      </c>
      <c r="M4009" s="7">
        <v>1</v>
      </c>
      <c r="N4009" s="7">
        <f>INDEX('Delivery Distances'!$B$6:$K$20,MATCH('Sales Summary_working sheet'!L4009,'Delivery Distances'!$A$6:$A$20,0),MATCH('Sales Summary_working sheet'!M4009,'Delivery Distances'!$B$5:$K$5,0))</f>
        <v>1</v>
      </c>
      <c r="O4009" s="7" cm="1">
        <f t="array" ref="O4009">_xlfn.XLOOKUP(L4009,'Delivery Distances'!$A$6:$A$20,_xlfn.XLOOKUP('Sales Summary_working sheet'!M4009,'Delivery Distances'!$B$5:$K$5,'Delivery Distances'!$B$6:$K$20))</f>
        <v>1</v>
      </c>
      <c r="P4009" s="7">
        <f t="shared" si="253"/>
        <v>3</v>
      </c>
    </row>
    <row r="4010" spans="1:16" ht="15.75" customHeight="1" x14ac:dyDescent="0.15">
      <c r="A4010" s="13">
        <v>44005</v>
      </c>
      <c r="B4010" s="19" t="s">
        <v>5354</v>
      </c>
      <c r="C4010" s="7" t="s">
        <v>1275</v>
      </c>
      <c r="D4010" s="14">
        <v>14</v>
      </c>
      <c r="E4010" s="14" t="str">
        <f>_xlfn.XLOOKUP(D4010,'Meal Info'!$A$4:$A$19,'Meal Info'!$B$4:$B$19)</f>
        <v>Red meat</v>
      </c>
      <c r="F4010" s="14" t="str">
        <f>_xlfn.XLOOKUP(D4010,'Meal Info'!$A$4:$A$19,'Meal Info'!$C$4:$C$19)</f>
        <v>Pete</v>
      </c>
      <c r="G4010" s="7">
        <v>56.19</v>
      </c>
      <c r="H4010" s="7">
        <f t="shared" si="254"/>
        <v>5.6189999999999998</v>
      </c>
      <c r="I4010" s="7">
        <f t="shared" si="255"/>
        <v>61.808999999999997</v>
      </c>
      <c r="J4010" s="7">
        <v>0.33</v>
      </c>
      <c r="K4010" s="7">
        <f t="shared" si="252"/>
        <v>18.5427</v>
      </c>
      <c r="L4010" s="7" t="s">
        <v>27</v>
      </c>
      <c r="M4010" s="7">
        <v>1</v>
      </c>
      <c r="N4010" s="7">
        <f>INDEX('Delivery Distances'!$B$6:$K$20,MATCH('Sales Summary_working sheet'!L4010,'Delivery Distances'!$A$6:$A$20,0),MATCH('Sales Summary_working sheet'!M4010,'Delivery Distances'!$B$5:$K$5,0))</f>
        <v>18</v>
      </c>
      <c r="O4010" s="7" cm="1">
        <f t="array" ref="O4010">_xlfn.XLOOKUP(L4010,'Delivery Distances'!$A$6:$A$20,_xlfn.XLOOKUP('Sales Summary_working sheet'!M4010,'Delivery Distances'!$B$5:$K$5,'Delivery Distances'!$B$6:$K$20))</f>
        <v>18</v>
      </c>
      <c r="P4010" s="7">
        <f t="shared" si="253"/>
        <v>16</v>
      </c>
    </row>
    <row r="4011" spans="1:16" ht="15.75" customHeight="1" x14ac:dyDescent="0.15">
      <c r="A4011" s="13">
        <v>44005</v>
      </c>
      <c r="B4011" s="19" t="s">
        <v>5355</v>
      </c>
      <c r="C4011" s="7" t="s">
        <v>373</v>
      </c>
      <c r="D4011" s="14">
        <v>1</v>
      </c>
      <c r="E4011" s="14" t="str">
        <f>_xlfn.XLOOKUP(D4011,'Meal Info'!$A$4:$A$19,'Meal Info'!$B$4:$B$19)</f>
        <v>Salad</v>
      </c>
      <c r="F4011" s="14" t="str">
        <f>_xlfn.XLOOKUP(D4011,'Meal Info'!$A$4:$A$19,'Meal Info'!$C$4:$C$19)</f>
        <v>Pete</v>
      </c>
      <c r="G4011" s="7">
        <v>97.02</v>
      </c>
      <c r="H4011" s="7">
        <f t="shared" si="254"/>
        <v>9.702</v>
      </c>
      <c r="I4011" s="7">
        <f t="shared" si="255"/>
        <v>106.72199999999999</v>
      </c>
      <c r="J4011" s="7">
        <v>0.28999999999999998</v>
      </c>
      <c r="K4011" s="7">
        <f t="shared" si="252"/>
        <v>28.135799999999996</v>
      </c>
      <c r="L4011" s="7" t="s">
        <v>29</v>
      </c>
      <c r="M4011" s="7">
        <v>2</v>
      </c>
      <c r="N4011" s="7">
        <f>INDEX('Delivery Distances'!$B$6:$K$20,MATCH('Sales Summary_working sheet'!L4011,'Delivery Distances'!$A$6:$A$20,0),MATCH('Sales Summary_working sheet'!M4011,'Delivery Distances'!$B$5:$K$5,0))</f>
        <v>18</v>
      </c>
      <c r="O4011" s="7" cm="1">
        <f t="array" ref="O4011">_xlfn.XLOOKUP(L4011,'Delivery Distances'!$A$6:$A$20,_xlfn.XLOOKUP('Sales Summary_working sheet'!M4011,'Delivery Distances'!$B$5:$K$5,'Delivery Distances'!$B$6:$K$20))</f>
        <v>18</v>
      </c>
      <c r="P4011" s="7">
        <f t="shared" si="253"/>
        <v>16</v>
      </c>
    </row>
    <row r="4012" spans="1:16" ht="15.75" customHeight="1" x14ac:dyDescent="0.15">
      <c r="A4012" s="13">
        <v>44005</v>
      </c>
      <c r="B4012" s="19" t="s">
        <v>5355</v>
      </c>
      <c r="C4012" s="7" t="s">
        <v>1606</v>
      </c>
      <c r="D4012" s="14">
        <v>13</v>
      </c>
      <c r="E4012" s="14" t="str">
        <f>_xlfn.XLOOKUP(D4012,'Meal Info'!$A$4:$A$19,'Meal Info'!$B$4:$B$19)</f>
        <v>Breakfast</v>
      </c>
      <c r="F4012" s="14" t="str">
        <f>_xlfn.XLOOKUP(D4012,'Meal Info'!$A$4:$A$19,'Meal Info'!$C$4:$C$19)</f>
        <v>Pete</v>
      </c>
      <c r="G4012" s="7">
        <v>36.92</v>
      </c>
      <c r="H4012" s="7">
        <f t="shared" si="254"/>
        <v>3.6920000000000002</v>
      </c>
      <c r="I4012" s="7">
        <f t="shared" si="255"/>
        <v>40.612000000000002</v>
      </c>
      <c r="J4012" s="7">
        <v>0.25</v>
      </c>
      <c r="K4012" s="7">
        <f t="shared" si="252"/>
        <v>9.23</v>
      </c>
      <c r="L4012" s="7" t="s">
        <v>5078</v>
      </c>
      <c r="M4012" s="7">
        <v>1</v>
      </c>
      <c r="N4012" s="7">
        <f>INDEX('Delivery Distances'!$B$6:$K$20,MATCH('Sales Summary_working sheet'!L4012,'Delivery Distances'!$A$6:$A$20,0),MATCH('Sales Summary_working sheet'!M4012,'Delivery Distances'!$B$5:$K$5,0))</f>
        <v>5</v>
      </c>
      <c r="O4012" s="7" cm="1">
        <f t="array" ref="O4012">_xlfn.XLOOKUP(L4012,'Delivery Distances'!$A$6:$A$20,_xlfn.XLOOKUP('Sales Summary_working sheet'!M4012,'Delivery Distances'!$B$5:$K$5,'Delivery Distances'!$B$6:$K$20))</f>
        <v>5</v>
      </c>
      <c r="P4012" s="7">
        <f t="shared" si="253"/>
        <v>9</v>
      </c>
    </row>
    <row r="4013" spans="1:16" ht="15.75" customHeight="1" x14ac:dyDescent="0.15">
      <c r="A4013" s="13">
        <v>44005</v>
      </c>
      <c r="B4013" s="19" t="s">
        <v>5355</v>
      </c>
      <c r="C4013" s="7" t="s">
        <v>3246</v>
      </c>
      <c r="D4013" s="14">
        <v>1</v>
      </c>
      <c r="E4013" s="14" t="str">
        <f>_xlfn.XLOOKUP(D4013,'Meal Info'!$A$4:$A$19,'Meal Info'!$B$4:$B$19)</f>
        <v>Salad</v>
      </c>
      <c r="F4013" s="14" t="str">
        <f>_xlfn.XLOOKUP(D4013,'Meal Info'!$A$4:$A$19,'Meal Info'!$C$4:$C$19)</f>
        <v>Pete</v>
      </c>
      <c r="G4013" s="7">
        <v>78.430000000000007</v>
      </c>
      <c r="H4013" s="7">
        <f t="shared" si="254"/>
        <v>7.8430000000000009</v>
      </c>
      <c r="I4013" s="7">
        <f t="shared" si="255"/>
        <v>86.27300000000001</v>
      </c>
      <c r="J4013" s="7">
        <v>0.28000000000000003</v>
      </c>
      <c r="K4013" s="7">
        <f t="shared" si="252"/>
        <v>21.960400000000003</v>
      </c>
      <c r="L4013" s="7" t="s">
        <v>5075</v>
      </c>
      <c r="M4013" s="7">
        <v>7</v>
      </c>
      <c r="N4013" s="7">
        <f>INDEX('Delivery Distances'!$B$6:$K$20,MATCH('Sales Summary_working sheet'!L4013,'Delivery Distances'!$A$6:$A$20,0),MATCH('Sales Summary_working sheet'!M4013,'Delivery Distances'!$B$5:$K$5,0))</f>
        <v>3</v>
      </c>
      <c r="O4013" s="7" cm="1">
        <f t="array" ref="O4013">_xlfn.XLOOKUP(L4013,'Delivery Distances'!$A$6:$A$20,_xlfn.XLOOKUP('Sales Summary_working sheet'!M4013,'Delivery Distances'!$B$5:$K$5,'Delivery Distances'!$B$6:$K$20))</f>
        <v>3</v>
      </c>
      <c r="P4013" s="7">
        <f t="shared" si="253"/>
        <v>7</v>
      </c>
    </row>
    <row r="4014" spans="1:16" ht="15.75" customHeight="1" x14ac:dyDescent="0.15">
      <c r="A4014" s="13">
        <v>44005</v>
      </c>
      <c r="B4014" s="19" t="s">
        <v>5355</v>
      </c>
      <c r="C4014" s="7" t="s">
        <v>1430</v>
      </c>
      <c r="D4014" s="14">
        <v>14</v>
      </c>
      <c r="E4014" s="14" t="str">
        <f>_xlfn.XLOOKUP(D4014,'Meal Info'!$A$4:$A$19,'Meal Info'!$B$4:$B$19)</f>
        <v>Red meat</v>
      </c>
      <c r="F4014" s="14" t="str">
        <f>_xlfn.XLOOKUP(D4014,'Meal Info'!$A$4:$A$19,'Meal Info'!$C$4:$C$19)</f>
        <v>Pete</v>
      </c>
      <c r="G4014" s="7">
        <v>41.9</v>
      </c>
      <c r="H4014" s="7">
        <f t="shared" si="254"/>
        <v>4.1900000000000004</v>
      </c>
      <c r="I4014" s="7">
        <f t="shared" si="255"/>
        <v>46.089999999999996</v>
      </c>
      <c r="J4014" s="7">
        <v>0.25</v>
      </c>
      <c r="K4014" s="7">
        <f t="shared" si="252"/>
        <v>10.475</v>
      </c>
      <c r="L4014" s="7" t="s">
        <v>5077</v>
      </c>
      <c r="M4014" s="7">
        <v>2</v>
      </c>
      <c r="N4014" s="7">
        <f>INDEX('Delivery Distances'!$B$6:$K$20,MATCH('Sales Summary_working sheet'!L4014,'Delivery Distances'!$A$6:$A$20,0),MATCH('Sales Summary_working sheet'!M4014,'Delivery Distances'!$B$5:$K$5,0))</f>
        <v>4</v>
      </c>
      <c r="O4014" s="7" cm="1">
        <f t="array" ref="O4014">_xlfn.XLOOKUP(L4014,'Delivery Distances'!$A$6:$A$20,_xlfn.XLOOKUP('Sales Summary_working sheet'!M4014,'Delivery Distances'!$B$5:$K$5,'Delivery Distances'!$B$6:$K$20))</f>
        <v>4</v>
      </c>
      <c r="P4014" s="7">
        <f t="shared" si="253"/>
        <v>8</v>
      </c>
    </row>
    <row r="4015" spans="1:16" ht="15.75" customHeight="1" x14ac:dyDescent="0.15">
      <c r="A4015" s="13">
        <v>44005</v>
      </c>
      <c r="B4015" s="19" t="s">
        <v>5355</v>
      </c>
      <c r="C4015" s="7" t="s">
        <v>5015</v>
      </c>
      <c r="D4015" s="14">
        <v>3</v>
      </c>
      <c r="E4015" s="14" t="str">
        <f>_xlfn.XLOOKUP(D4015,'Meal Info'!$A$4:$A$19,'Meal Info'!$B$4:$B$19)</f>
        <v>Fruits</v>
      </c>
      <c r="F4015" s="14" t="str">
        <f>_xlfn.XLOOKUP(D4015,'Meal Info'!$A$4:$A$19,'Meal Info'!$C$4:$C$19)</f>
        <v>Pete</v>
      </c>
      <c r="G4015" s="7">
        <v>49.07</v>
      </c>
      <c r="H4015" s="7">
        <f t="shared" si="254"/>
        <v>4.907</v>
      </c>
      <c r="I4015" s="7">
        <f t="shared" si="255"/>
        <v>53.977000000000004</v>
      </c>
      <c r="J4015" s="7">
        <v>0.2</v>
      </c>
      <c r="K4015" s="7">
        <f t="shared" si="252"/>
        <v>9.8140000000000001</v>
      </c>
      <c r="L4015" s="7" t="s">
        <v>28</v>
      </c>
      <c r="M4015" s="7">
        <v>1</v>
      </c>
      <c r="N4015" s="7">
        <f>INDEX('Delivery Distances'!$B$6:$K$20,MATCH('Sales Summary_working sheet'!L4015,'Delivery Distances'!$A$6:$A$20,0),MATCH('Sales Summary_working sheet'!M4015,'Delivery Distances'!$B$5:$K$5,0))</f>
        <v>18</v>
      </c>
      <c r="O4015" s="7" cm="1">
        <f t="array" ref="O4015">_xlfn.XLOOKUP(L4015,'Delivery Distances'!$A$6:$A$20,_xlfn.XLOOKUP('Sales Summary_working sheet'!M4015,'Delivery Distances'!$B$5:$K$5,'Delivery Distances'!$B$6:$K$20))</f>
        <v>18</v>
      </c>
      <c r="P4015" s="7">
        <f t="shared" si="253"/>
        <v>16</v>
      </c>
    </row>
    <row r="4016" spans="1:16" ht="15.75" customHeight="1" x14ac:dyDescent="0.15">
      <c r="A4016" s="13">
        <v>44005</v>
      </c>
      <c r="B4016" s="19" t="s">
        <v>5355</v>
      </c>
      <c r="C4016" s="7" t="s">
        <v>2846</v>
      </c>
      <c r="D4016" s="14">
        <v>3</v>
      </c>
      <c r="E4016" s="14" t="str">
        <f>_xlfn.XLOOKUP(D4016,'Meal Info'!$A$4:$A$19,'Meal Info'!$B$4:$B$19)</f>
        <v>Fruits</v>
      </c>
      <c r="F4016" s="14" t="str">
        <f>_xlfn.XLOOKUP(D4016,'Meal Info'!$A$4:$A$19,'Meal Info'!$C$4:$C$19)</f>
        <v>Pete</v>
      </c>
      <c r="G4016" s="7">
        <v>24.91</v>
      </c>
      <c r="H4016" s="7">
        <f t="shared" si="254"/>
        <v>2.4910000000000001</v>
      </c>
      <c r="I4016" s="7">
        <f t="shared" si="255"/>
        <v>27.401</v>
      </c>
      <c r="J4016" s="7">
        <v>0.23</v>
      </c>
      <c r="K4016" s="7">
        <f t="shared" si="252"/>
        <v>5.7293000000000003</v>
      </c>
      <c r="L4016" s="7" t="s">
        <v>5077</v>
      </c>
      <c r="M4016" s="7">
        <v>10</v>
      </c>
      <c r="N4016" s="7">
        <f>INDEX('Delivery Distances'!$B$6:$K$20,MATCH('Sales Summary_working sheet'!L4016,'Delivery Distances'!$A$6:$A$20,0),MATCH('Sales Summary_working sheet'!M4016,'Delivery Distances'!$B$5:$K$5,0))</f>
        <v>6</v>
      </c>
      <c r="O4016" s="7" cm="1">
        <f t="array" ref="O4016">_xlfn.XLOOKUP(L4016,'Delivery Distances'!$A$6:$A$20,_xlfn.XLOOKUP('Sales Summary_working sheet'!M4016,'Delivery Distances'!$B$5:$K$5,'Delivery Distances'!$B$6:$K$20))</f>
        <v>6</v>
      </c>
      <c r="P4016" s="7">
        <f t="shared" si="253"/>
        <v>10</v>
      </c>
    </row>
    <row r="4017" spans="1:16" ht="15.75" customHeight="1" x14ac:dyDescent="0.15">
      <c r="A4017" s="13">
        <v>44005</v>
      </c>
      <c r="B4017" s="19" t="s">
        <v>5355</v>
      </c>
      <c r="C4017" s="7" t="s">
        <v>330</v>
      </c>
      <c r="D4017" s="14">
        <v>14</v>
      </c>
      <c r="E4017" s="14" t="str">
        <f>_xlfn.XLOOKUP(D4017,'Meal Info'!$A$4:$A$19,'Meal Info'!$B$4:$B$19)</f>
        <v>Red meat</v>
      </c>
      <c r="F4017" s="14" t="str">
        <f>_xlfn.XLOOKUP(D4017,'Meal Info'!$A$4:$A$19,'Meal Info'!$C$4:$C$19)</f>
        <v>Pete</v>
      </c>
      <c r="G4017" s="7">
        <v>46.19</v>
      </c>
      <c r="H4017" s="7">
        <f t="shared" si="254"/>
        <v>4.6189999999999998</v>
      </c>
      <c r="I4017" s="7">
        <f t="shared" si="255"/>
        <v>50.808999999999997</v>
      </c>
      <c r="J4017" s="7">
        <v>0.25</v>
      </c>
      <c r="K4017" s="7">
        <f t="shared" si="252"/>
        <v>11.547499999999999</v>
      </c>
      <c r="L4017" s="7" t="s">
        <v>5075</v>
      </c>
      <c r="M4017" s="7">
        <v>10</v>
      </c>
      <c r="N4017" s="7">
        <f>INDEX('Delivery Distances'!$B$6:$K$20,MATCH('Sales Summary_working sheet'!L4017,'Delivery Distances'!$A$6:$A$20,0),MATCH('Sales Summary_working sheet'!M4017,'Delivery Distances'!$B$5:$K$5,0))</f>
        <v>14</v>
      </c>
      <c r="O4017" s="7" cm="1">
        <f t="array" ref="O4017">_xlfn.XLOOKUP(L4017,'Delivery Distances'!$A$6:$A$20,_xlfn.XLOOKUP('Sales Summary_working sheet'!M4017,'Delivery Distances'!$B$5:$K$5,'Delivery Distances'!$B$6:$K$20))</f>
        <v>14</v>
      </c>
      <c r="P4017" s="7">
        <f t="shared" si="253"/>
        <v>14</v>
      </c>
    </row>
    <row r="4018" spans="1:16" ht="15.75" customHeight="1" x14ac:dyDescent="0.15">
      <c r="A4018" s="13">
        <v>44005</v>
      </c>
      <c r="B4018" s="19" t="s">
        <v>5355</v>
      </c>
      <c r="C4018" s="7" t="s">
        <v>1283</v>
      </c>
      <c r="D4018" s="14">
        <v>1</v>
      </c>
      <c r="E4018" s="14" t="str">
        <f>_xlfn.XLOOKUP(D4018,'Meal Info'!$A$4:$A$19,'Meal Info'!$B$4:$B$19)</f>
        <v>Salad</v>
      </c>
      <c r="F4018" s="14" t="str">
        <f>_xlfn.XLOOKUP(D4018,'Meal Info'!$A$4:$A$19,'Meal Info'!$C$4:$C$19)</f>
        <v>Pete</v>
      </c>
      <c r="G4018" s="7">
        <v>83.93</v>
      </c>
      <c r="H4018" s="7">
        <f t="shared" si="254"/>
        <v>8.3930000000000007</v>
      </c>
      <c r="I4018" s="7">
        <f t="shared" si="255"/>
        <v>92.323000000000008</v>
      </c>
      <c r="J4018" s="7">
        <v>0.37</v>
      </c>
      <c r="K4018" s="7">
        <f t="shared" si="252"/>
        <v>31.054100000000002</v>
      </c>
      <c r="L4018" s="7" t="s">
        <v>27</v>
      </c>
      <c r="M4018" s="7">
        <v>10</v>
      </c>
      <c r="N4018" s="7">
        <f>INDEX('Delivery Distances'!$B$6:$K$20,MATCH('Sales Summary_working sheet'!L4018,'Delivery Distances'!$A$6:$A$20,0),MATCH('Sales Summary_working sheet'!M4018,'Delivery Distances'!$B$5:$K$5,0))</f>
        <v>18</v>
      </c>
      <c r="O4018" s="7" cm="1">
        <f t="array" ref="O4018">_xlfn.XLOOKUP(L4018,'Delivery Distances'!$A$6:$A$20,_xlfn.XLOOKUP('Sales Summary_working sheet'!M4018,'Delivery Distances'!$B$5:$K$5,'Delivery Distances'!$B$6:$K$20))</f>
        <v>18</v>
      </c>
      <c r="P4018" s="7">
        <f t="shared" si="253"/>
        <v>16</v>
      </c>
    </row>
    <row r="4019" spans="1:16" ht="15.75" customHeight="1" x14ac:dyDescent="0.15">
      <c r="A4019" s="13">
        <v>44005</v>
      </c>
      <c r="B4019" s="19" t="s">
        <v>5355</v>
      </c>
      <c r="C4019" s="7" t="s">
        <v>2052</v>
      </c>
      <c r="D4019" s="14">
        <v>1</v>
      </c>
      <c r="E4019" s="14" t="str">
        <f>_xlfn.XLOOKUP(D4019,'Meal Info'!$A$4:$A$19,'Meal Info'!$B$4:$B$19)</f>
        <v>Salad</v>
      </c>
      <c r="F4019" s="14" t="str">
        <f>_xlfn.XLOOKUP(D4019,'Meal Info'!$A$4:$A$19,'Meal Info'!$C$4:$C$19)</f>
        <v>Pete</v>
      </c>
      <c r="G4019" s="7">
        <v>40.630000000000003</v>
      </c>
      <c r="H4019" s="7">
        <f t="shared" si="254"/>
        <v>4.0630000000000006</v>
      </c>
      <c r="I4019" s="7">
        <f t="shared" si="255"/>
        <v>44.693000000000005</v>
      </c>
      <c r="J4019" s="7">
        <v>0.36</v>
      </c>
      <c r="K4019" s="7">
        <f t="shared" si="252"/>
        <v>14.626800000000001</v>
      </c>
      <c r="L4019" s="7" t="s">
        <v>5081</v>
      </c>
      <c r="M4019" s="7">
        <v>9</v>
      </c>
      <c r="N4019" s="7">
        <f>INDEX('Delivery Distances'!$B$6:$K$20,MATCH('Sales Summary_working sheet'!L4019,'Delivery Distances'!$A$6:$A$20,0),MATCH('Sales Summary_working sheet'!M4019,'Delivery Distances'!$B$5:$K$5,0))</f>
        <v>1</v>
      </c>
      <c r="O4019" s="7" cm="1">
        <f t="array" ref="O4019">_xlfn.XLOOKUP(L4019,'Delivery Distances'!$A$6:$A$20,_xlfn.XLOOKUP('Sales Summary_working sheet'!M4019,'Delivery Distances'!$B$5:$K$5,'Delivery Distances'!$B$6:$K$20))</f>
        <v>1</v>
      </c>
      <c r="P4019" s="7">
        <f t="shared" si="253"/>
        <v>3</v>
      </c>
    </row>
    <row r="4020" spans="1:16" ht="15.75" customHeight="1" x14ac:dyDescent="0.15">
      <c r="A4020" s="13">
        <v>44005</v>
      </c>
      <c r="B4020" s="19" t="s">
        <v>5355</v>
      </c>
      <c r="C4020" s="7" t="s">
        <v>2892</v>
      </c>
      <c r="D4020" s="14">
        <v>1</v>
      </c>
      <c r="E4020" s="14" t="str">
        <f>_xlfn.XLOOKUP(D4020,'Meal Info'!$A$4:$A$19,'Meal Info'!$B$4:$B$19)</f>
        <v>Salad</v>
      </c>
      <c r="F4020" s="14" t="str">
        <f>_xlfn.XLOOKUP(D4020,'Meal Info'!$A$4:$A$19,'Meal Info'!$C$4:$C$19)</f>
        <v>Pete</v>
      </c>
      <c r="G4020" s="7">
        <v>35.93</v>
      </c>
      <c r="H4020" s="7">
        <f t="shared" si="254"/>
        <v>3.593</v>
      </c>
      <c r="I4020" s="7">
        <f t="shared" si="255"/>
        <v>39.522999999999996</v>
      </c>
      <c r="J4020" s="7">
        <v>0.28000000000000003</v>
      </c>
      <c r="K4020" s="7">
        <f t="shared" si="252"/>
        <v>10.060400000000001</v>
      </c>
      <c r="L4020" s="7" t="s">
        <v>5079</v>
      </c>
      <c r="M4020" s="7">
        <v>8</v>
      </c>
      <c r="N4020" s="7">
        <f>INDEX('Delivery Distances'!$B$6:$K$20,MATCH('Sales Summary_working sheet'!L4020,'Delivery Distances'!$A$6:$A$20,0),MATCH('Sales Summary_working sheet'!M4020,'Delivery Distances'!$B$5:$K$5,0))</f>
        <v>5</v>
      </c>
      <c r="O4020" s="7" cm="1">
        <f t="array" ref="O4020">_xlfn.XLOOKUP(L4020,'Delivery Distances'!$A$6:$A$20,_xlfn.XLOOKUP('Sales Summary_working sheet'!M4020,'Delivery Distances'!$B$5:$K$5,'Delivery Distances'!$B$6:$K$20))</f>
        <v>5</v>
      </c>
      <c r="P4020" s="7">
        <f t="shared" si="253"/>
        <v>9</v>
      </c>
    </row>
    <row r="4021" spans="1:16" ht="15.75" customHeight="1" x14ac:dyDescent="0.15">
      <c r="A4021" s="13">
        <v>44005</v>
      </c>
      <c r="B4021" s="19" t="s">
        <v>5355</v>
      </c>
      <c r="C4021" s="7" t="s">
        <v>2291</v>
      </c>
      <c r="D4021" s="14">
        <v>14</v>
      </c>
      <c r="E4021" s="14" t="str">
        <f>_xlfn.XLOOKUP(D4021,'Meal Info'!$A$4:$A$19,'Meal Info'!$B$4:$B$19)</f>
        <v>Red meat</v>
      </c>
      <c r="F4021" s="14" t="str">
        <f>_xlfn.XLOOKUP(D4021,'Meal Info'!$A$4:$A$19,'Meal Info'!$C$4:$C$19)</f>
        <v>Pete</v>
      </c>
      <c r="G4021" s="7">
        <v>26.01</v>
      </c>
      <c r="H4021" s="7">
        <f t="shared" si="254"/>
        <v>2.6010000000000004</v>
      </c>
      <c r="I4021" s="7">
        <f t="shared" si="255"/>
        <v>28.611000000000001</v>
      </c>
      <c r="J4021" s="7">
        <v>0.15</v>
      </c>
      <c r="K4021" s="7">
        <f t="shared" si="252"/>
        <v>3.9015</v>
      </c>
      <c r="L4021" s="7" t="s">
        <v>31</v>
      </c>
      <c r="M4021" s="7">
        <v>8</v>
      </c>
      <c r="N4021" s="7">
        <f>INDEX('Delivery Distances'!$B$6:$K$20,MATCH('Sales Summary_working sheet'!L4021,'Delivery Distances'!$A$6:$A$20,0),MATCH('Sales Summary_working sheet'!M4021,'Delivery Distances'!$B$5:$K$5,0))</f>
        <v>8</v>
      </c>
      <c r="O4021" s="7" cm="1">
        <f t="array" ref="O4021">_xlfn.XLOOKUP(L4021,'Delivery Distances'!$A$6:$A$20,_xlfn.XLOOKUP('Sales Summary_working sheet'!M4021,'Delivery Distances'!$B$5:$K$5,'Delivery Distances'!$B$6:$K$20))</f>
        <v>8</v>
      </c>
      <c r="P4021" s="7">
        <f t="shared" si="253"/>
        <v>11</v>
      </c>
    </row>
    <row r="4022" spans="1:16" ht="15.75" customHeight="1" x14ac:dyDescent="0.15">
      <c r="A4022" s="13">
        <v>44005</v>
      </c>
      <c r="B4022" s="19" t="s">
        <v>5355</v>
      </c>
      <c r="C4022" s="7" t="s">
        <v>1287</v>
      </c>
      <c r="D4022" s="14">
        <v>1</v>
      </c>
      <c r="E4022" s="14" t="str">
        <f>_xlfn.XLOOKUP(D4022,'Meal Info'!$A$4:$A$19,'Meal Info'!$B$4:$B$19)</f>
        <v>Salad</v>
      </c>
      <c r="F4022" s="14" t="str">
        <f>_xlfn.XLOOKUP(D4022,'Meal Info'!$A$4:$A$19,'Meal Info'!$C$4:$C$19)</f>
        <v>Pete</v>
      </c>
      <c r="G4022" s="7">
        <v>38.26</v>
      </c>
      <c r="H4022" s="7">
        <f t="shared" si="254"/>
        <v>3.8260000000000001</v>
      </c>
      <c r="I4022" s="7">
        <f t="shared" si="255"/>
        <v>42.085999999999999</v>
      </c>
      <c r="J4022" s="7">
        <v>0.01</v>
      </c>
      <c r="K4022" s="7">
        <f t="shared" si="252"/>
        <v>0.3826</v>
      </c>
      <c r="L4022" s="7" t="s">
        <v>26</v>
      </c>
      <c r="M4022" s="7">
        <v>4</v>
      </c>
      <c r="N4022" s="7">
        <f>INDEX('Delivery Distances'!$B$6:$K$20,MATCH('Sales Summary_working sheet'!L4022,'Delivery Distances'!$A$6:$A$20,0),MATCH('Sales Summary_working sheet'!M4022,'Delivery Distances'!$B$5:$K$5,0))</f>
        <v>22</v>
      </c>
      <c r="O4022" s="7" cm="1">
        <f t="array" ref="O4022">_xlfn.XLOOKUP(L4022,'Delivery Distances'!$A$6:$A$20,_xlfn.XLOOKUP('Sales Summary_working sheet'!M4022,'Delivery Distances'!$B$5:$K$5,'Delivery Distances'!$B$6:$K$20))</f>
        <v>22</v>
      </c>
      <c r="P4022" s="7">
        <f t="shared" si="253"/>
        <v>18</v>
      </c>
    </row>
    <row r="4023" spans="1:16" ht="15.75" customHeight="1" x14ac:dyDescent="0.15">
      <c r="A4023" s="13">
        <v>44005</v>
      </c>
      <c r="B4023" s="19" t="s">
        <v>5355</v>
      </c>
      <c r="C4023" s="7" t="s">
        <v>1900</v>
      </c>
      <c r="D4023" s="14">
        <v>14</v>
      </c>
      <c r="E4023" s="14" t="str">
        <f>_xlfn.XLOOKUP(D4023,'Meal Info'!$A$4:$A$19,'Meal Info'!$B$4:$B$19)</f>
        <v>Red meat</v>
      </c>
      <c r="F4023" s="14" t="str">
        <f>_xlfn.XLOOKUP(D4023,'Meal Info'!$A$4:$A$19,'Meal Info'!$C$4:$C$19)</f>
        <v>Pete</v>
      </c>
      <c r="G4023" s="7">
        <v>91.91</v>
      </c>
      <c r="H4023" s="7">
        <f t="shared" si="254"/>
        <v>9.1910000000000007</v>
      </c>
      <c r="I4023" s="7">
        <f t="shared" si="255"/>
        <v>101.101</v>
      </c>
      <c r="J4023" s="7">
        <v>0.21</v>
      </c>
      <c r="K4023" s="7">
        <f t="shared" si="252"/>
        <v>19.301099999999998</v>
      </c>
      <c r="L4023" s="7" t="s">
        <v>5082</v>
      </c>
      <c r="M4023" s="7">
        <v>3</v>
      </c>
      <c r="N4023" s="7">
        <f>INDEX('Delivery Distances'!$B$6:$K$20,MATCH('Sales Summary_working sheet'!L4023,'Delivery Distances'!$A$6:$A$20,0),MATCH('Sales Summary_working sheet'!M4023,'Delivery Distances'!$B$5:$K$5,0))</f>
        <v>3</v>
      </c>
      <c r="O4023" s="7" cm="1">
        <f t="array" ref="O4023">_xlfn.XLOOKUP(L4023,'Delivery Distances'!$A$6:$A$20,_xlfn.XLOOKUP('Sales Summary_working sheet'!M4023,'Delivery Distances'!$B$5:$K$5,'Delivery Distances'!$B$6:$K$20))</f>
        <v>3</v>
      </c>
      <c r="P4023" s="7">
        <f t="shared" si="253"/>
        <v>7</v>
      </c>
    </row>
    <row r="4024" spans="1:16" ht="15.75" customHeight="1" x14ac:dyDescent="0.15">
      <c r="A4024" s="13">
        <v>44005</v>
      </c>
      <c r="B4024" s="19" t="s">
        <v>5355</v>
      </c>
      <c r="C4024" s="7" t="s">
        <v>2409</v>
      </c>
      <c r="D4024" s="14">
        <v>14</v>
      </c>
      <c r="E4024" s="14" t="str">
        <f>_xlfn.XLOOKUP(D4024,'Meal Info'!$A$4:$A$19,'Meal Info'!$B$4:$B$19)</f>
        <v>Red meat</v>
      </c>
      <c r="F4024" s="14" t="str">
        <f>_xlfn.XLOOKUP(D4024,'Meal Info'!$A$4:$A$19,'Meal Info'!$C$4:$C$19)</f>
        <v>Pete</v>
      </c>
      <c r="G4024" s="7">
        <v>83.3</v>
      </c>
      <c r="H4024" s="7">
        <f t="shared" si="254"/>
        <v>8.33</v>
      </c>
      <c r="I4024" s="7">
        <f t="shared" si="255"/>
        <v>91.63</v>
      </c>
      <c r="J4024" s="7">
        <v>0.34</v>
      </c>
      <c r="K4024" s="7">
        <f t="shared" si="252"/>
        <v>28.322000000000003</v>
      </c>
      <c r="L4024" s="7" t="s">
        <v>5077</v>
      </c>
      <c r="M4024" s="7">
        <v>8</v>
      </c>
      <c r="N4024" s="7">
        <f>INDEX('Delivery Distances'!$B$6:$K$20,MATCH('Sales Summary_working sheet'!L4024,'Delivery Distances'!$A$6:$A$20,0),MATCH('Sales Summary_working sheet'!M4024,'Delivery Distances'!$B$5:$K$5,0))</f>
        <v>4</v>
      </c>
      <c r="O4024" s="7" cm="1">
        <f t="array" ref="O4024">_xlfn.XLOOKUP(L4024,'Delivery Distances'!$A$6:$A$20,_xlfn.XLOOKUP('Sales Summary_working sheet'!M4024,'Delivery Distances'!$B$5:$K$5,'Delivery Distances'!$B$6:$K$20))</f>
        <v>4</v>
      </c>
      <c r="P4024" s="7">
        <f t="shared" si="253"/>
        <v>8</v>
      </c>
    </row>
    <row r="4025" spans="1:16" ht="15.75" customHeight="1" x14ac:dyDescent="0.15">
      <c r="A4025" s="13">
        <v>44005</v>
      </c>
      <c r="B4025" s="19" t="s">
        <v>5355</v>
      </c>
      <c r="C4025" s="7" t="s">
        <v>505</v>
      </c>
      <c r="D4025" s="14">
        <v>3</v>
      </c>
      <c r="E4025" s="14" t="str">
        <f>_xlfn.XLOOKUP(D4025,'Meal Info'!$A$4:$A$19,'Meal Info'!$B$4:$B$19)</f>
        <v>Fruits</v>
      </c>
      <c r="F4025" s="14" t="str">
        <f>_xlfn.XLOOKUP(D4025,'Meal Info'!$A$4:$A$19,'Meal Info'!$C$4:$C$19)</f>
        <v>Pete</v>
      </c>
      <c r="G4025" s="7">
        <v>3.94</v>
      </c>
      <c r="H4025" s="7">
        <f t="shared" si="254"/>
        <v>0.39400000000000002</v>
      </c>
      <c r="I4025" s="7">
        <f t="shared" si="255"/>
        <v>4.3339999999999996</v>
      </c>
      <c r="J4025" s="7">
        <v>0.27</v>
      </c>
      <c r="K4025" s="7">
        <f t="shared" si="252"/>
        <v>1.0638000000000001</v>
      </c>
      <c r="L4025" s="7" t="s">
        <v>27</v>
      </c>
      <c r="M4025" s="7">
        <v>4</v>
      </c>
      <c r="N4025" s="7">
        <f>INDEX('Delivery Distances'!$B$6:$K$20,MATCH('Sales Summary_working sheet'!L4025,'Delivery Distances'!$A$6:$A$20,0),MATCH('Sales Summary_working sheet'!M4025,'Delivery Distances'!$B$5:$K$5,0))</f>
        <v>5</v>
      </c>
      <c r="O4025" s="7" cm="1">
        <f t="array" ref="O4025">_xlfn.XLOOKUP(L4025,'Delivery Distances'!$A$6:$A$20,_xlfn.XLOOKUP('Sales Summary_working sheet'!M4025,'Delivery Distances'!$B$5:$K$5,'Delivery Distances'!$B$6:$K$20))</f>
        <v>5</v>
      </c>
      <c r="P4025" s="7">
        <f t="shared" si="253"/>
        <v>9</v>
      </c>
    </row>
    <row r="4026" spans="1:16" ht="15.75" customHeight="1" x14ac:dyDescent="0.15">
      <c r="A4026" s="13">
        <v>44005</v>
      </c>
      <c r="B4026" s="19" t="s">
        <v>5355</v>
      </c>
      <c r="C4026" s="7" t="s">
        <v>3035</v>
      </c>
      <c r="D4026" s="14">
        <v>3</v>
      </c>
      <c r="E4026" s="14" t="str">
        <f>_xlfn.XLOOKUP(D4026,'Meal Info'!$A$4:$A$19,'Meal Info'!$B$4:$B$19)</f>
        <v>Fruits</v>
      </c>
      <c r="F4026" s="14" t="str">
        <f>_xlfn.XLOOKUP(D4026,'Meal Info'!$A$4:$A$19,'Meal Info'!$C$4:$C$19)</f>
        <v>Pete</v>
      </c>
      <c r="G4026" s="7">
        <v>51.18</v>
      </c>
      <c r="H4026" s="7">
        <f t="shared" si="254"/>
        <v>5.1180000000000003</v>
      </c>
      <c r="I4026" s="7">
        <f t="shared" si="255"/>
        <v>56.298000000000002</v>
      </c>
      <c r="J4026" s="7">
        <v>0.13</v>
      </c>
      <c r="K4026" s="7">
        <f t="shared" si="252"/>
        <v>6.6534000000000004</v>
      </c>
      <c r="L4026" s="7" t="s">
        <v>5083</v>
      </c>
      <c r="M4026" s="7">
        <v>2</v>
      </c>
      <c r="N4026" s="7">
        <f>INDEX('Delivery Distances'!$B$6:$K$20,MATCH('Sales Summary_working sheet'!L4026,'Delivery Distances'!$A$6:$A$20,0),MATCH('Sales Summary_working sheet'!M4026,'Delivery Distances'!$B$5:$K$5,0))</f>
        <v>1</v>
      </c>
      <c r="O4026" s="7" cm="1">
        <f t="array" ref="O4026">_xlfn.XLOOKUP(L4026,'Delivery Distances'!$A$6:$A$20,_xlfn.XLOOKUP('Sales Summary_working sheet'!M4026,'Delivery Distances'!$B$5:$K$5,'Delivery Distances'!$B$6:$K$20))</f>
        <v>1</v>
      </c>
      <c r="P4026" s="7">
        <f t="shared" si="253"/>
        <v>3</v>
      </c>
    </row>
    <row r="4027" spans="1:16" ht="15.75" customHeight="1" x14ac:dyDescent="0.15">
      <c r="A4027" s="13">
        <v>44005</v>
      </c>
      <c r="B4027" s="19" t="s">
        <v>5355</v>
      </c>
      <c r="C4027" s="7" t="s">
        <v>1694</v>
      </c>
      <c r="D4027" s="14">
        <v>14</v>
      </c>
      <c r="E4027" s="14" t="str">
        <f>_xlfn.XLOOKUP(D4027,'Meal Info'!$A$4:$A$19,'Meal Info'!$B$4:$B$19)</f>
        <v>Red meat</v>
      </c>
      <c r="F4027" s="14" t="str">
        <f>_xlfn.XLOOKUP(D4027,'Meal Info'!$A$4:$A$19,'Meal Info'!$C$4:$C$19)</f>
        <v>Pete</v>
      </c>
      <c r="G4027" s="7">
        <v>24.07</v>
      </c>
      <c r="H4027" s="7">
        <f t="shared" si="254"/>
        <v>2.407</v>
      </c>
      <c r="I4027" s="7">
        <f t="shared" si="255"/>
        <v>26.477</v>
      </c>
      <c r="J4027" s="7">
        <v>0.31</v>
      </c>
      <c r="K4027" s="7">
        <f t="shared" si="252"/>
        <v>7.4617000000000004</v>
      </c>
      <c r="L4027" s="7" t="s">
        <v>5081</v>
      </c>
      <c r="M4027" s="7">
        <v>3</v>
      </c>
      <c r="N4027" s="7">
        <f>INDEX('Delivery Distances'!$B$6:$K$20,MATCH('Sales Summary_working sheet'!L4027,'Delivery Distances'!$A$6:$A$20,0),MATCH('Sales Summary_working sheet'!M4027,'Delivery Distances'!$B$5:$K$5,0))</f>
        <v>3</v>
      </c>
      <c r="O4027" s="7" cm="1">
        <f t="array" ref="O4027">_xlfn.XLOOKUP(L4027,'Delivery Distances'!$A$6:$A$20,_xlfn.XLOOKUP('Sales Summary_working sheet'!M4027,'Delivery Distances'!$B$5:$K$5,'Delivery Distances'!$B$6:$K$20))</f>
        <v>3</v>
      </c>
      <c r="P4027" s="7">
        <f t="shared" si="253"/>
        <v>7</v>
      </c>
    </row>
    <row r="4028" spans="1:16" ht="15.75" customHeight="1" x14ac:dyDescent="0.15">
      <c r="A4028" s="13">
        <v>44005</v>
      </c>
      <c r="B4028" s="19" t="s">
        <v>5355</v>
      </c>
      <c r="C4028" s="7" t="s">
        <v>4545</v>
      </c>
      <c r="D4028" s="14">
        <v>1</v>
      </c>
      <c r="E4028" s="14" t="str">
        <f>_xlfn.XLOOKUP(D4028,'Meal Info'!$A$4:$A$19,'Meal Info'!$B$4:$B$19)</f>
        <v>Salad</v>
      </c>
      <c r="F4028" s="14" t="str">
        <f>_xlfn.XLOOKUP(D4028,'Meal Info'!$A$4:$A$19,'Meal Info'!$C$4:$C$19)</f>
        <v>Pete</v>
      </c>
      <c r="G4028" s="7">
        <v>93.8</v>
      </c>
      <c r="H4028" s="7">
        <f t="shared" si="254"/>
        <v>9.3800000000000008</v>
      </c>
      <c r="I4028" s="7">
        <f t="shared" si="255"/>
        <v>103.17999999999999</v>
      </c>
      <c r="J4028" s="7">
        <v>0.33</v>
      </c>
      <c r="K4028" s="7">
        <f t="shared" si="252"/>
        <v>30.954000000000001</v>
      </c>
      <c r="L4028" s="7" t="s">
        <v>5083</v>
      </c>
      <c r="M4028" s="7">
        <v>4</v>
      </c>
      <c r="N4028" s="7">
        <f>INDEX('Delivery Distances'!$B$6:$K$20,MATCH('Sales Summary_working sheet'!L4028,'Delivery Distances'!$A$6:$A$20,0),MATCH('Sales Summary_working sheet'!M4028,'Delivery Distances'!$B$5:$K$5,0))</f>
        <v>1</v>
      </c>
      <c r="O4028" s="7" cm="1">
        <f t="array" ref="O4028">_xlfn.XLOOKUP(L4028,'Delivery Distances'!$A$6:$A$20,_xlfn.XLOOKUP('Sales Summary_working sheet'!M4028,'Delivery Distances'!$B$5:$K$5,'Delivery Distances'!$B$6:$K$20))</f>
        <v>1</v>
      </c>
      <c r="P4028" s="7">
        <f t="shared" si="253"/>
        <v>3</v>
      </c>
    </row>
    <row r="4029" spans="1:16" ht="15.75" customHeight="1" x14ac:dyDescent="0.15">
      <c r="A4029" s="13">
        <v>44005</v>
      </c>
      <c r="B4029" s="19" t="s">
        <v>5355</v>
      </c>
      <c r="C4029" s="7" t="s">
        <v>495</v>
      </c>
      <c r="D4029" s="14">
        <v>13</v>
      </c>
      <c r="E4029" s="14" t="str">
        <f>_xlfn.XLOOKUP(D4029,'Meal Info'!$A$4:$A$19,'Meal Info'!$B$4:$B$19)</f>
        <v>Breakfast</v>
      </c>
      <c r="F4029" s="14" t="str">
        <f>_xlfn.XLOOKUP(D4029,'Meal Info'!$A$4:$A$19,'Meal Info'!$C$4:$C$19)</f>
        <v>Pete</v>
      </c>
      <c r="G4029" s="7">
        <v>72</v>
      </c>
      <c r="H4029" s="7">
        <f t="shared" si="254"/>
        <v>7.2</v>
      </c>
      <c r="I4029" s="7">
        <f t="shared" si="255"/>
        <v>79.2</v>
      </c>
      <c r="J4029" s="7">
        <v>0.18</v>
      </c>
      <c r="K4029" s="7">
        <f t="shared" si="252"/>
        <v>12.959999999999999</v>
      </c>
      <c r="L4029" s="7" t="s">
        <v>5081</v>
      </c>
      <c r="M4029" s="7">
        <v>3</v>
      </c>
      <c r="N4029" s="7">
        <f>INDEX('Delivery Distances'!$B$6:$K$20,MATCH('Sales Summary_working sheet'!L4029,'Delivery Distances'!$A$6:$A$20,0),MATCH('Sales Summary_working sheet'!M4029,'Delivery Distances'!$B$5:$K$5,0))</f>
        <v>3</v>
      </c>
      <c r="O4029" s="7" cm="1">
        <f t="array" ref="O4029">_xlfn.XLOOKUP(L4029,'Delivery Distances'!$A$6:$A$20,_xlfn.XLOOKUP('Sales Summary_working sheet'!M4029,'Delivery Distances'!$B$5:$K$5,'Delivery Distances'!$B$6:$K$20))</f>
        <v>3</v>
      </c>
      <c r="P4029" s="7">
        <f t="shared" si="253"/>
        <v>7</v>
      </c>
    </row>
    <row r="4030" spans="1:16" ht="15.75" customHeight="1" x14ac:dyDescent="0.15">
      <c r="A4030" s="13">
        <v>44005</v>
      </c>
      <c r="B4030" s="19" t="s">
        <v>5355</v>
      </c>
      <c r="C4030" s="7" t="s">
        <v>1949</v>
      </c>
      <c r="D4030" s="14">
        <v>14</v>
      </c>
      <c r="E4030" s="14" t="str">
        <f>_xlfn.XLOOKUP(D4030,'Meal Info'!$A$4:$A$19,'Meal Info'!$B$4:$B$19)</f>
        <v>Red meat</v>
      </c>
      <c r="F4030" s="14" t="str">
        <f>_xlfn.XLOOKUP(D4030,'Meal Info'!$A$4:$A$19,'Meal Info'!$C$4:$C$19)</f>
        <v>Pete</v>
      </c>
      <c r="G4030" s="7">
        <v>82.35</v>
      </c>
      <c r="H4030" s="7">
        <f t="shared" si="254"/>
        <v>8.2349999999999994</v>
      </c>
      <c r="I4030" s="7">
        <f t="shared" si="255"/>
        <v>90.584999999999994</v>
      </c>
      <c r="J4030" s="7">
        <v>0.36</v>
      </c>
      <c r="K4030" s="7">
        <f t="shared" si="252"/>
        <v>29.645999999999997</v>
      </c>
      <c r="L4030" s="7" t="s">
        <v>5077</v>
      </c>
      <c r="M4030" s="7">
        <v>9</v>
      </c>
      <c r="N4030" s="7">
        <f>INDEX('Delivery Distances'!$B$6:$K$20,MATCH('Sales Summary_working sheet'!L4030,'Delivery Distances'!$A$6:$A$20,0),MATCH('Sales Summary_working sheet'!M4030,'Delivery Distances'!$B$5:$K$5,0))</f>
        <v>4</v>
      </c>
      <c r="O4030" s="7" cm="1">
        <f t="array" ref="O4030">_xlfn.XLOOKUP(L4030,'Delivery Distances'!$A$6:$A$20,_xlfn.XLOOKUP('Sales Summary_working sheet'!M4030,'Delivery Distances'!$B$5:$K$5,'Delivery Distances'!$B$6:$K$20))</f>
        <v>4</v>
      </c>
      <c r="P4030" s="7">
        <f t="shared" si="253"/>
        <v>8</v>
      </c>
    </row>
    <row r="4031" spans="1:16" ht="15.75" customHeight="1" x14ac:dyDescent="0.15">
      <c r="A4031" s="13">
        <v>44005</v>
      </c>
      <c r="B4031" s="19" t="s">
        <v>5355</v>
      </c>
      <c r="C4031" s="7" t="s">
        <v>1100</v>
      </c>
      <c r="D4031" s="14">
        <v>3</v>
      </c>
      <c r="E4031" s="14" t="str">
        <f>_xlfn.XLOOKUP(D4031,'Meal Info'!$A$4:$A$19,'Meal Info'!$B$4:$B$19)</f>
        <v>Fruits</v>
      </c>
      <c r="F4031" s="14" t="str">
        <f>_xlfn.XLOOKUP(D4031,'Meal Info'!$A$4:$A$19,'Meal Info'!$C$4:$C$19)</f>
        <v>Pete</v>
      </c>
      <c r="G4031" s="7">
        <v>91.24</v>
      </c>
      <c r="H4031" s="7">
        <f t="shared" si="254"/>
        <v>9.1240000000000006</v>
      </c>
      <c r="I4031" s="7">
        <f t="shared" si="255"/>
        <v>100.36399999999999</v>
      </c>
      <c r="J4031" s="7">
        <v>0.4</v>
      </c>
      <c r="K4031" s="7">
        <f t="shared" si="252"/>
        <v>36.496000000000002</v>
      </c>
      <c r="L4031" s="7" t="s">
        <v>27</v>
      </c>
      <c r="M4031" s="7">
        <v>10</v>
      </c>
      <c r="N4031" s="7">
        <f>INDEX('Delivery Distances'!$B$6:$K$20,MATCH('Sales Summary_working sheet'!L4031,'Delivery Distances'!$A$6:$A$20,0),MATCH('Sales Summary_working sheet'!M4031,'Delivery Distances'!$B$5:$K$5,0))</f>
        <v>18</v>
      </c>
      <c r="O4031" s="7" cm="1">
        <f t="array" ref="O4031">_xlfn.XLOOKUP(L4031,'Delivery Distances'!$A$6:$A$20,_xlfn.XLOOKUP('Sales Summary_working sheet'!M4031,'Delivery Distances'!$B$5:$K$5,'Delivery Distances'!$B$6:$K$20))</f>
        <v>18</v>
      </c>
      <c r="P4031" s="7">
        <f t="shared" si="253"/>
        <v>16</v>
      </c>
    </row>
    <row r="4032" spans="1:16" ht="15.75" customHeight="1" x14ac:dyDescent="0.15">
      <c r="A4032" s="13">
        <v>44005</v>
      </c>
      <c r="B4032" s="19" t="s">
        <v>5355</v>
      </c>
      <c r="C4032" s="7" t="s">
        <v>4542</v>
      </c>
      <c r="D4032" s="14">
        <v>3</v>
      </c>
      <c r="E4032" s="14" t="str">
        <f>_xlfn.XLOOKUP(D4032,'Meal Info'!$A$4:$A$19,'Meal Info'!$B$4:$B$19)</f>
        <v>Fruits</v>
      </c>
      <c r="F4032" s="14" t="str">
        <f>_xlfn.XLOOKUP(D4032,'Meal Info'!$A$4:$A$19,'Meal Info'!$C$4:$C$19)</f>
        <v>Pete</v>
      </c>
      <c r="G4032" s="7">
        <v>84.84</v>
      </c>
      <c r="H4032" s="7">
        <f t="shared" si="254"/>
        <v>8.484</v>
      </c>
      <c r="I4032" s="7">
        <f t="shared" si="255"/>
        <v>93.323999999999998</v>
      </c>
      <c r="J4032" s="7">
        <v>0.33</v>
      </c>
      <c r="K4032" s="7">
        <f t="shared" si="252"/>
        <v>27.997200000000003</v>
      </c>
      <c r="L4032" s="7" t="s">
        <v>5078</v>
      </c>
      <c r="M4032" s="7">
        <v>6</v>
      </c>
      <c r="N4032" s="7">
        <f>INDEX('Delivery Distances'!$B$6:$K$20,MATCH('Sales Summary_working sheet'!L4032,'Delivery Distances'!$A$6:$A$20,0),MATCH('Sales Summary_working sheet'!M4032,'Delivery Distances'!$B$5:$K$5,0))</f>
        <v>5</v>
      </c>
      <c r="O4032" s="7" cm="1">
        <f t="array" ref="O4032">_xlfn.XLOOKUP(L4032,'Delivery Distances'!$A$6:$A$20,_xlfn.XLOOKUP('Sales Summary_working sheet'!M4032,'Delivery Distances'!$B$5:$K$5,'Delivery Distances'!$B$6:$K$20))</f>
        <v>5</v>
      </c>
      <c r="P4032" s="7">
        <f t="shared" si="253"/>
        <v>9</v>
      </c>
    </row>
    <row r="4033" spans="1:16" ht="15.75" customHeight="1" x14ac:dyDescent="0.15">
      <c r="A4033" s="13">
        <v>44005</v>
      </c>
      <c r="B4033" s="19" t="s">
        <v>5355</v>
      </c>
      <c r="C4033" s="7" t="s">
        <v>4329</v>
      </c>
      <c r="D4033" s="14">
        <v>1</v>
      </c>
      <c r="E4033" s="14" t="str">
        <f>_xlfn.XLOOKUP(D4033,'Meal Info'!$A$4:$A$19,'Meal Info'!$B$4:$B$19)</f>
        <v>Salad</v>
      </c>
      <c r="F4033" s="14" t="str">
        <f>_xlfn.XLOOKUP(D4033,'Meal Info'!$A$4:$A$19,'Meal Info'!$C$4:$C$19)</f>
        <v>Pete</v>
      </c>
      <c r="G4033" s="7">
        <v>12.85</v>
      </c>
      <c r="H4033" s="7">
        <f t="shared" si="254"/>
        <v>1.2850000000000001</v>
      </c>
      <c r="I4033" s="7">
        <f t="shared" si="255"/>
        <v>14.135</v>
      </c>
      <c r="J4033" s="7">
        <v>0.26</v>
      </c>
      <c r="K4033" s="7">
        <f t="shared" si="252"/>
        <v>3.3410000000000002</v>
      </c>
      <c r="L4033" s="7" t="s">
        <v>28</v>
      </c>
      <c r="M4033" s="7">
        <v>5</v>
      </c>
      <c r="N4033" s="7">
        <f>INDEX('Delivery Distances'!$B$6:$K$20,MATCH('Sales Summary_working sheet'!L4033,'Delivery Distances'!$A$6:$A$20,0),MATCH('Sales Summary_working sheet'!M4033,'Delivery Distances'!$B$5:$K$5,0))</f>
        <v>11</v>
      </c>
      <c r="O4033" s="7" cm="1">
        <f t="array" ref="O4033">_xlfn.XLOOKUP(L4033,'Delivery Distances'!$A$6:$A$20,_xlfn.XLOOKUP('Sales Summary_working sheet'!M4033,'Delivery Distances'!$B$5:$K$5,'Delivery Distances'!$B$6:$K$20))</f>
        <v>11</v>
      </c>
      <c r="P4033" s="7">
        <f t="shared" si="253"/>
        <v>12.5</v>
      </c>
    </row>
    <row r="4034" spans="1:16" ht="15.75" customHeight="1" x14ac:dyDescent="0.15">
      <c r="A4034" s="13">
        <v>44005</v>
      </c>
      <c r="B4034" s="19" t="s">
        <v>5355</v>
      </c>
      <c r="C4034" s="7" t="s">
        <v>4678</v>
      </c>
      <c r="D4034" s="14">
        <v>14</v>
      </c>
      <c r="E4034" s="14" t="str">
        <f>_xlfn.XLOOKUP(D4034,'Meal Info'!$A$4:$A$19,'Meal Info'!$B$4:$B$19)</f>
        <v>Red meat</v>
      </c>
      <c r="F4034" s="14" t="str">
        <f>_xlfn.XLOOKUP(D4034,'Meal Info'!$A$4:$A$19,'Meal Info'!$C$4:$C$19)</f>
        <v>Pete</v>
      </c>
      <c r="G4034" s="7">
        <v>48.92</v>
      </c>
      <c r="H4034" s="7">
        <f t="shared" si="254"/>
        <v>4.8920000000000003</v>
      </c>
      <c r="I4034" s="7">
        <f t="shared" si="255"/>
        <v>53.812000000000005</v>
      </c>
      <c r="J4034" s="7">
        <v>7.0000000000000007E-2</v>
      </c>
      <c r="K4034" s="7">
        <f t="shared" si="252"/>
        <v>3.4244000000000003</v>
      </c>
      <c r="L4034" s="7" t="s">
        <v>26</v>
      </c>
      <c r="M4034" s="7">
        <v>5</v>
      </c>
      <c r="N4034" s="7">
        <f>INDEX('Delivery Distances'!$B$6:$K$20,MATCH('Sales Summary_working sheet'!L4034,'Delivery Distances'!$A$6:$A$20,0),MATCH('Sales Summary_working sheet'!M4034,'Delivery Distances'!$B$5:$K$5,0))</f>
        <v>16</v>
      </c>
      <c r="O4034" s="7" cm="1">
        <f t="array" ref="O4034">_xlfn.XLOOKUP(L4034,'Delivery Distances'!$A$6:$A$20,_xlfn.XLOOKUP('Sales Summary_working sheet'!M4034,'Delivery Distances'!$B$5:$K$5,'Delivery Distances'!$B$6:$K$20))</f>
        <v>16</v>
      </c>
      <c r="P4034" s="7">
        <f t="shared" si="253"/>
        <v>15</v>
      </c>
    </row>
    <row r="4035" spans="1:16" ht="15.75" customHeight="1" x14ac:dyDescent="0.15">
      <c r="A4035" s="13">
        <v>44005</v>
      </c>
      <c r="B4035" s="19" t="s">
        <v>5355</v>
      </c>
      <c r="C4035" s="7" t="s">
        <v>465</v>
      </c>
      <c r="D4035" s="14">
        <v>3</v>
      </c>
      <c r="E4035" s="14" t="str">
        <f>_xlfn.XLOOKUP(D4035,'Meal Info'!$A$4:$A$19,'Meal Info'!$B$4:$B$19)</f>
        <v>Fruits</v>
      </c>
      <c r="F4035" s="14" t="str">
        <f>_xlfn.XLOOKUP(D4035,'Meal Info'!$A$4:$A$19,'Meal Info'!$C$4:$C$19)</f>
        <v>Pete</v>
      </c>
      <c r="G4035" s="7">
        <v>88.01</v>
      </c>
      <c r="H4035" s="7">
        <f t="shared" si="254"/>
        <v>8.8010000000000002</v>
      </c>
      <c r="I4035" s="7">
        <f t="shared" si="255"/>
        <v>96.811000000000007</v>
      </c>
      <c r="J4035" s="7">
        <v>0.14000000000000001</v>
      </c>
      <c r="K4035" s="7">
        <f t="shared" si="252"/>
        <v>12.321400000000002</v>
      </c>
      <c r="L4035" s="7" t="s">
        <v>27</v>
      </c>
      <c r="M4035" s="7">
        <v>3</v>
      </c>
      <c r="N4035" s="7">
        <f>INDEX('Delivery Distances'!$B$6:$K$20,MATCH('Sales Summary_working sheet'!L4035,'Delivery Distances'!$A$6:$A$20,0),MATCH('Sales Summary_working sheet'!M4035,'Delivery Distances'!$B$5:$K$5,0))</f>
        <v>17</v>
      </c>
      <c r="O4035" s="7" cm="1">
        <f t="array" ref="O4035">_xlfn.XLOOKUP(L4035,'Delivery Distances'!$A$6:$A$20,_xlfn.XLOOKUP('Sales Summary_working sheet'!M4035,'Delivery Distances'!$B$5:$K$5,'Delivery Distances'!$B$6:$K$20))</f>
        <v>17</v>
      </c>
      <c r="P4035" s="7">
        <f t="shared" si="253"/>
        <v>15.5</v>
      </c>
    </row>
    <row r="4036" spans="1:16" ht="15.75" customHeight="1" x14ac:dyDescent="0.15">
      <c r="A4036" s="13">
        <v>44005</v>
      </c>
      <c r="B4036" s="19" t="s">
        <v>5356</v>
      </c>
      <c r="C4036" s="7" t="s">
        <v>690</v>
      </c>
      <c r="D4036" s="14">
        <v>3</v>
      </c>
      <c r="E4036" s="14" t="str">
        <f>_xlfn.XLOOKUP(D4036,'Meal Info'!$A$4:$A$19,'Meal Info'!$B$4:$B$19)</f>
        <v>Fruits</v>
      </c>
      <c r="F4036" s="14" t="str">
        <f>_xlfn.XLOOKUP(D4036,'Meal Info'!$A$4:$A$19,'Meal Info'!$C$4:$C$19)</f>
        <v>Pete</v>
      </c>
      <c r="G4036" s="7">
        <v>3.98</v>
      </c>
      <c r="H4036" s="7">
        <f t="shared" si="254"/>
        <v>0.39800000000000002</v>
      </c>
      <c r="I4036" s="7">
        <f t="shared" si="255"/>
        <v>4.3780000000000001</v>
      </c>
      <c r="J4036" s="7">
        <v>0.21</v>
      </c>
      <c r="K4036" s="7">
        <f t="shared" si="252"/>
        <v>0.83579999999999999</v>
      </c>
      <c r="L4036" s="7" t="s">
        <v>5080</v>
      </c>
      <c r="M4036" s="7">
        <v>8</v>
      </c>
      <c r="N4036" s="7">
        <f>INDEX('Delivery Distances'!$B$6:$K$20,MATCH('Sales Summary_working sheet'!L4036,'Delivery Distances'!$A$6:$A$20,0),MATCH('Sales Summary_working sheet'!M4036,'Delivery Distances'!$B$5:$K$5,0))</f>
        <v>2</v>
      </c>
      <c r="O4036" s="7" cm="1">
        <f t="array" ref="O4036">_xlfn.XLOOKUP(L4036,'Delivery Distances'!$A$6:$A$20,_xlfn.XLOOKUP('Sales Summary_working sheet'!M4036,'Delivery Distances'!$B$5:$K$5,'Delivery Distances'!$B$6:$K$20))</f>
        <v>2</v>
      </c>
      <c r="P4036" s="7">
        <f t="shared" si="253"/>
        <v>6</v>
      </c>
    </row>
    <row r="4037" spans="1:16" ht="15.75" customHeight="1" x14ac:dyDescent="0.15">
      <c r="A4037" s="13">
        <v>44005</v>
      </c>
      <c r="B4037" s="19" t="s">
        <v>5356</v>
      </c>
      <c r="C4037" s="7" t="s">
        <v>881</v>
      </c>
      <c r="D4037" s="14">
        <v>3</v>
      </c>
      <c r="E4037" s="14" t="str">
        <f>_xlfn.XLOOKUP(D4037,'Meal Info'!$A$4:$A$19,'Meal Info'!$B$4:$B$19)</f>
        <v>Fruits</v>
      </c>
      <c r="F4037" s="14" t="str">
        <f>_xlfn.XLOOKUP(D4037,'Meal Info'!$A$4:$A$19,'Meal Info'!$C$4:$C$19)</f>
        <v>Pete</v>
      </c>
      <c r="G4037" s="7">
        <v>37.22</v>
      </c>
      <c r="H4037" s="7">
        <f t="shared" si="254"/>
        <v>3.722</v>
      </c>
      <c r="I4037" s="7">
        <f t="shared" si="255"/>
        <v>40.942</v>
      </c>
      <c r="J4037" s="7">
        <v>0.15</v>
      </c>
      <c r="K4037" s="7">
        <f t="shared" ref="K4037:K4100" si="256">J4037*G4037</f>
        <v>5.5829999999999993</v>
      </c>
      <c r="L4037" s="7" t="s">
        <v>5082</v>
      </c>
      <c r="M4037" s="7">
        <v>3</v>
      </c>
      <c r="N4037" s="7">
        <f>INDEX('Delivery Distances'!$B$6:$K$20,MATCH('Sales Summary_working sheet'!L4037,'Delivery Distances'!$A$6:$A$20,0),MATCH('Sales Summary_working sheet'!M4037,'Delivery Distances'!$B$5:$K$5,0))</f>
        <v>3</v>
      </c>
      <c r="O4037" s="7" cm="1">
        <f t="array" ref="O4037">_xlfn.XLOOKUP(L4037,'Delivery Distances'!$A$6:$A$20,_xlfn.XLOOKUP('Sales Summary_working sheet'!M4037,'Delivery Distances'!$B$5:$K$5,'Delivery Distances'!$B$6:$K$20))</f>
        <v>3</v>
      </c>
      <c r="P4037" s="7">
        <f t="shared" ref="P4037:P4100" si="257">IF(O4037&lt;=2, O4037*3, IF(O4037&lt;=6, 3*2 + (O4037-2)*1, 3*2 + 4*1 + (O4037-6)*0.5))</f>
        <v>7</v>
      </c>
    </row>
    <row r="4038" spans="1:16" ht="15.75" customHeight="1" x14ac:dyDescent="0.15">
      <c r="A4038" s="13">
        <v>44005</v>
      </c>
      <c r="B4038" s="19" t="s">
        <v>5356</v>
      </c>
      <c r="C4038" s="7" t="s">
        <v>570</v>
      </c>
      <c r="D4038" s="14">
        <v>14</v>
      </c>
      <c r="E4038" s="14" t="str">
        <f>_xlfn.XLOOKUP(D4038,'Meal Info'!$A$4:$A$19,'Meal Info'!$B$4:$B$19)</f>
        <v>Red meat</v>
      </c>
      <c r="F4038" s="14" t="str">
        <f>_xlfn.XLOOKUP(D4038,'Meal Info'!$A$4:$A$19,'Meal Info'!$C$4:$C$19)</f>
        <v>Pete</v>
      </c>
      <c r="G4038" s="7">
        <v>24.31</v>
      </c>
      <c r="H4038" s="7">
        <f t="shared" si="254"/>
        <v>2.431</v>
      </c>
      <c r="I4038" s="7">
        <f t="shared" si="255"/>
        <v>26.741</v>
      </c>
      <c r="J4038" s="7">
        <v>0.34</v>
      </c>
      <c r="K4038" s="7">
        <f t="shared" si="256"/>
        <v>8.2653999999999996</v>
      </c>
      <c r="L4038" s="7" t="s">
        <v>26</v>
      </c>
      <c r="M4038" s="7">
        <v>2</v>
      </c>
      <c r="N4038" s="7">
        <f>INDEX('Delivery Distances'!$B$6:$K$20,MATCH('Sales Summary_working sheet'!L4038,'Delivery Distances'!$A$6:$A$20,0),MATCH('Sales Summary_working sheet'!M4038,'Delivery Distances'!$B$5:$K$5,0))</f>
        <v>2</v>
      </c>
      <c r="O4038" s="7" cm="1">
        <f t="array" ref="O4038">_xlfn.XLOOKUP(L4038,'Delivery Distances'!$A$6:$A$20,_xlfn.XLOOKUP('Sales Summary_working sheet'!M4038,'Delivery Distances'!$B$5:$K$5,'Delivery Distances'!$B$6:$K$20))</f>
        <v>2</v>
      </c>
      <c r="P4038" s="7">
        <f t="shared" si="257"/>
        <v>6</v>
      </c>
    </row>
    <row r="4039" spans="1:16" ht="15.75" customHeight="1" x14ac:dyDescent="0.15">
      <c r="A4039" s="13">
        <v>44005</v>
      </c>
      <c r="B4039" s="19" t="s">
        <v>5356</v>
      </c>
      <c r="C4039" s="7" t="s">
        <v>3090</v>
      </c>
      <c r="D4039" s="14">
        <v>14</v>
      </c>
      <c r="E4039" s="14" t="str">
        <f>_xlfn.XLOOKUP(D4039,'Meal Info'!$A$4:$A$19,'Meal Info'!$B$4:$B$19)</f>
        <v>Red meat</v>
      </c>
      <c r="F4039" s="14" t="str">
        <f>_xlfn.XLOOKUP(D4039,'Meal Info'!$A$4:$A$19,'Meal Info'!$C$4:$C$19)</f>
        <v>Pete</v>
      </c>
      <c r="G4039" s="7">
        <v>46.67</v>
      </c>
      <c r="H4039" s="7">
        <f t="shared" si="254"/>
        <v>4.6670000000000007</v>
      </c>
      <c r="I4039" s="7">
        <f t="shared" si="255"/>
        <v>51.337000000000003</v>
      </c>
      <c r="J4039" s="7">
        <v>0.23</v>
      </c>
      <c r="K4039" s="7">
        <f t="shared" si="256"/>
        <v>10.734100000000002</v>
      </c>
      <c r="L4039" s="7" t="s">
        <v>5075</v>
      </c>
      <c r="M4039" s="7">
        <v>4</v>
      </c>
      <c r="N4039" s="7">
        <f>INDEX('Delivery Distances'!$B$6:$K$20,MATCH('Sales Summary_working sheet'!L4039,'Delivery Distances'!$A$6:$A$20,0),MATCH('Sales Summary_working sheet'!M4039,'Delivery Distances'!$B$5:$K$5,0))</f>
        <v>17</v>
      </c>
      <c r="O4039" s="7" cm="1">
        <f t="array" ref="O4039">_xlfn.XLOOKUP(L4039,'Delivery Distances'!$A$6:$A$20,_xlfn.XLOOKUP('Sales Summary_working sheet'!M4039,'Delivery Distances'!$B$5:$K$5,'Delivery Distances'!$B$6:$K$20))</f>
        <v>17</v>
      </c>
      <c r="P4039" s="7">
        <f t="shared" si="257"/>
        <v>15.5</v>
      </c>
    </row>
    <row r="4040" spans="1:16" ht="15.75" customHeight="1" x14ac:dyDescent="0.15">
      <c r="A4040" s="13">
        <v>44005</v>
      </c>
      <c r="B4040" s="19" t="s">
        <v>5356</v>
      </c>
      <c r="C4040" s="7" t="s">
        <v>315</v>
      </c>
      <c r="D4040" s="14">
        <v>1</v>
      </c>
      <c r="E4040" s="14" t="str">
        <f>_xlfn.XLOOKUP(D4040,'Meal Info'!$A$4:$A$19,'Meal Info'!$B$4:$B$19)</f>
        <v>Salad</v>
      </c>
      <c r="F4040" s="14" t="str">
        <f>_xlfn.XLOOKUP(D4040,'Meal Info'!$A$4:$A$19,'Meal Info'!$C$4:$C$19)</f>
        <v>Pete</v>
      </c>
      <c r="G4040" s="7">
        <v>61.01</v>
      </c>
      <c r="H4040" s="7">
        <f t="shared" si="254"/>
        <v>6.101</v>
      </c>
      <c r="I4040" s="7">
        <f t="shared" si="255"/>
        <v>67.111000000000004</v>
      </c>
      <c r="J4040" s="7">
        <v>0.03</v>
      </c>
      <c r="K4040" s="7">
        <f t="shared" si="256"/>
        <v>1.8302999999999998</v>
      </c>
      <c r="L4040" s="7" t="s">
        <v>27</v>
      </c>
      <c r="M4040" s="7">
        <v>3</v>
      </c>
      <c r="N4040" s="7">
        <f>INDEX('Delivery Distances'!$B$6:$K$20,MATCH('Sales Summary_working sheet'!L4040,'Delivery Distances'!$A$6:$A$20,0),MATCH('Sales Summary_working sheet'!M4040,'Delivery Distances'!$B$5:$K$5,0))</f>
        <v>17</v>
      </c>
      <c r="O4040" s="7" cm="1">
        <f t="array" ref="O4040">_xlfn.XLOOKUP(L4040,'Delivery Distances'!$A$6:$A$20,_xlfn.XLOOKUP('Sales Summary_working sheet'!M4040,'Delivery Distances'!$B$5:$K$5,'Delivery Distances'!$B$6:$K$20))</f>
        <v>17</v>
      </c>
      <c r="P4040" s="7">
        <f t="shared" si="257"/>
        <v>15.5</v>
      </c>
    </row>
    <row r="4041" spans="1:16" ht="15.75" customHeight="1" x14ac:dyDescent="0.15">
      <c r="A4041" s="13">
        <v>44005</v>
      </c>
      <c r="B4041" s="19" t="s">
        <v>5356</v>
      </c>
      <c r="C4041" s="7" t="s">
        <v>4650</v>
      </c>
      <c r="D4041" s="14">
        <v>3</v>
      </c>
      <c r="E4041" s="14" t="str">
        <f>_xlfn.XLOOKUP(D4041,'Meal Info'!$A$4:$A$19,'Meal Info'!$B$4:$B$19)</f>
        <v>Fruits</v>
      </c>
      <c r="F4041" s="14" t="str">
        <f>_xlfn.XLOOKUP(D4041,'Meal Info'!$A$4:$A$19,'Meal Info'!$C$4:$C$19)</f>
        <v>Pete</v>
      </c>
      <c r="G4041" s="7">
        <v>66.48</v>
      </c>
      <c r="H4041" s="7">
        <f t="shared" si="254"/>
        <v>6.6480000000000006</v>
      </c>
      <c r="I4041" s="7">
        <f t="shared" si="255"/>
        <v>73.128</v>
      </c>
      <c r="J4041" s="7">
        <v>0.13</v>
      </c>
      <c r="K4041" s="7">
        <f t="shared" si="256"/>
        <v>8.6424000000000003</v>
      </c>
      <c r="L4041" s="7" t="s">
        <v>5075</v>
      </c>
      <c r="M4041" s="7">
        <v>3</v>
      </c>
      <c r="N4041" s="7">
        <f>INDEX('Delivery Distances'!$B$6:$K$20,MATCH('Sales Summary_working sheet'!L4041,'Delivery Distances'!$A$6:$A$20,0),MATCH('Sales Summary_working sheet'!M4041,'Delivery Distances'!$B$5:$K$5,0))</f>
        <v>15</v>
      </c>
      <c r="O4041" s="7" cm="1">
        <f t="array" ref="O4041">_xlfn.XLOOKUP(L4041,'Delivery Distances'!$A$6:$A$20,_xlfn.XLOOKUP('Sales Summary_working sheet'!M4041,'Delivery Distances'!$B$5:$K$5,'Delivery Distances'!$B$6:$K$20))</f>
        <v>15</v>
      </c>
      <c r="P4041" s="7">
        <f t="shared" si="257"/>
        <v>14.5</v>
      </c>
    </row>
    <row r="4042" spans="1:16" ht="15.75" customHeight="1" x14ac:dyDescent="0.15">
      <c r="A4042" s="13">
        <v>44005</v>
      </c>
      <c r="B4042" s="19" t="s">
        <v>5356</v>
      </c>
      <c r="C4042" s="7" t="s">
        <v>3428</v>
      </c>
      <c r="D4042" s="14">
        <v>14</v>
      </c>
      <c r="E4042" s="14" t="str">
        <f>_xlfn.XLOOKUP(D4042,'Meal Info'!$A$4:$A$19,'Meal Info'!$B$4:$B$19)</f>
        <v>Red meat</v>
      </c>
      <c r="F4042" s="14" t="str">
        <f>_xlfn.XLOOKUP(D4042,'Meal Info'!$A$4:$A$19,'Meal Info'!$C$4:$C$19)</f>
        <v>Pete</v>
      </c>
      <c r="G4042" s="7">
        <v>53.93</v>
      </c>
      <c r="H4042" s="7">
        <f t="shared" si="254"/>
        <v>5.3930000000000007</v>
      </c>
      <c r="I4042" s="7">
        <f t="shared" si="255"/>
        <v>59.323</v>
      </c>
      <c r="J4042" s="7">
        <v>0.25</v>
      </c>
      <c r="K4042" s="7">
        <f t="shared" si="256"/>
        <v>13.4825</v>
      </c>
      <c r="L4042" s="7" t="s">
        <v>5077</v>
      </c>
      <c r="M4042" s="7">
        <v>5</v>
      </c>
      <c r="N4042" s="7">
        <f>INDEX('Delivery Distances'!$B$6:$K$20,MATCH('Sales Summary_working sheet'!L4042,'Delivery Distances'!$A$6:$A$20,0),MATCH('Sales Summary_working sheet'!M4042,'Delivery Distances'!$B$5:$K$5,0))</f>
        <v>2</v>
      </c>
      <c r="O4042" s="7" cm="1">
        <f t="array" ref="O4042">_xlfn.XLOOKUP(L4042,'Delivery Distances'!$A$6:$A$20,_xlfn.XLOOKUP('Sales Summary_working sheet'!M4042,'Delivery Distances'!$B$5:$K$5,'Delivery Distances'!$B$6:$K$20))</f>
        <v>2</v>
      </c>
      <c r="P4042" s="7">
        <f t="shared" si="257"/>
        <v>6</v>
      </c>
    </row>
    <row r="4043" spans="1:16" ht="15.75" customHeight="1" x14ac:dyDescent="0.15">
      <c r="A4043" s="13">
        <v>44005</v>
      </c>
      <c r="B4043" s="19" t="s">
        <v>5356</v>
      </c>
      <c r="C4043" s="7" t="s">
        <v>4860</v>
      </c>
      <c r="D4043" s="14">
        <v>1</v>
      </c>
      <c r="E4043" s="14" t="str">
        <f>_xlfn.XLOOKUP(D4043,'Meal Info'!$A$4:$A$19,'Meal Info'!$B$4:$B$19)</f>
        <v>Salad</v>
      </c>
      <c r="F4043" s="14" t="str">
        <f>_xlfn.XLOOKUP(D4043,'Meal Info'!$A$4:$A$19,'Meal Info'!$C$4:$C$19)</f>
        <v>Pete</v>
      </c>
      <c r="G4043" s="7">
        <v>26.19</v>
      </c>
      <c r="H4043" s="7">
        <f t="shared" si="254"/>
        <v>2.6190000000000002</v>
      </c>
      <c r="I4043" s="7">
        <f t="shared" si="255"/>
        <v>28.809000000000001</v>
      </c>
      <c r="J4043" s="7">
        <v>0.27</v>
      </c>
      <c r="K4043" s="7">
        <f t="shared" si="256"/>
        <v>7.0713000000000008</v>
      </c>
      <c r="L4043" s="7" t="s">
        <v>29</v>
      </c>
      <c r="M4043" s="7">
        <v>9</v>
      </c>
      <c r="N4043" s="7">
        <f>INDEX('Delivery Distances'!$B$6:$K$20,MATCH('Sales Summary_working sheet'!L4043,'Delivery Distances'!$A$6:$A$20,0),MATCH('Sales Summary_working sheet'!M4043,'Delivery Distances'!$B$5:$K$5,0))</f>
        <v>6</v>
      </c>
      <c r="O4043" s="7" cm="1">
        <f t="array" ref="O4043">_xlfn.XLOOKUP(L4043,'Delivery Distances'!$A$6:$A$20,_xlfn.XLOOKUP('Sales Summary_working sheet'!M4043,'Delivery Distances'!$B$5:$K$5,'Delivery Distances'!$B$6:$K$20))</f>
        <v>6</v>
      </c>
      <c r="P4043" s="7">
        <f t="shared" si="257"/>
        <v>10</v>
      </c>
    </row>
    <row r="4044" spans="1:16" ht="15.75" customHeight="1" x14ac:dyDescent="0.15">
      <c r="A4044" s="13">
        <v>44005</v>
      </c>
      <c r="B4044" s="19" t="s">
        <v>5356</v>
      </c>
      <c r="C4044" s="7" t="s">
        <v>3700</v>
      </c>
      <c r="D4044" s="14">
        <v>1</v>
      </c>
      <c r="E4044" s="14" t="str">
        <f>_xlfn.XLOOKUP(D4044,'Meal Info'!$A$4:$A$19,'Meal Info'!$B$4:$B$19)</f>
        <v>Salad</v>
      </c>
      <c r="F4044" s="14" t="str">
        <f>_xlfn.XLOOKUP(D4044,'Meal Info'!$A$4:$A$19,'Meal Info'!$C$4:$C$19)</f>
        <v>Pete</v>
      </c>
      <c r="G4044" s="7">
        <v>32.18</v>
      </c>
      <c r="H4044" s="7">
        <f t="shared" si="254"/>
        <v>3.218</v>
      </c>
      <c r="I4044" s="7">
        <f t="shared" si="255"/>
        <v>35.397999999999996</v>
      </c>
      <c r="J4044" s="7">
        <v>0.37</v>
      </c>
      <c r="K4044" s="7">
        <f t="shared" si="256"/>
        <v>11.906599999999999</v>
      </c>
      <c r="L4044" s="7" t="s">
        <v>31</v>
      </c>
      <c r="M4044" s="7">
        <v>3</v>
      </c>
      <c r="N4044" s="7">
        <f>INDEX('Delivery Distances'!$B$6:$K$20,MATCH('Sales Summary_working sheet'!L4044,'Delivery Distances'!$A$6:$A$20,0),MATCH('Sales Summary_working sheet'!M4044,'Delivery Distances'!$B$5:$K$5,0))</f>
        <v>9</v>
      </c>
      <c r="O4044" s="7" cm="1">
        <f t="array" ref="O4044">_xlfn.XLOOKUP(L4044,'Delivery Distances'!$A$6:$A$20,_xlfn.XLOOKUP('Sales Summary_working sheet'!M4044,'Delivery Distances'!$B$5:$K$5,'Delivery Distances'!$B$6:$K$20))</f>
        <v>9</v>
      </c>
      <c r="P4044" s="7">
        <f t="shared" si="257"/>
        <v>11.5</v>
      </c>
    </row>
    <row r="4045" spans="1:16" ht="15.75" customHeight="1" x14ac:dyDescent="0.15">
      <c r="A4045" s="13">
        <v>44005</v>
      </c>
      <c r="B4045" s="19" t="s">
        <v>5356</v>
      </c>
      <c r="C4045" s="7" t="s">
        <v>382</v>
      </c>
      <c r="D4045" s="14">
        <v>14</v>
      </c>
      <c r="E4045" s="14" t="str">
        <f>_xlfn.XLOOKUP(D4045,'Meal Info'!$A$4:$A$19,'Meal Info'!$B$4:$B$19)</f>
        <v>Red meat</v>
      </c>
      <c r="F4045" s="14" t="str">
        <f>_xlfn.XLOOKUP(D4045,'Meal Info'!$A$4:$A$19,'Meal Info'!$C$4:$C$19)</f>
        <v>Pete</v>
      </c>
      <c r="G4045" s="7">
        <v>9.5399999999999991</v>
      </c>
      <c r="H4045" s="7">
        <f t="shared" si="254"/>
        <v>0.95399999999999996</v>
      </c>
      <c r="I4045" s="7">
        <f t="shared" si="255"/>
        <v>10.494</v>
      </c>
      <c r="J4045" s="7">
        <v>0.01</v>
      </c>
      <c r="K4045" s="7">
        <f t="shared" si="256"/>
        <v>9.5399999999999999E-2</v>
      </c>
      <c r="L4045" s="7" t="s">
        <v>5083</v>
      </c>
      <c r="M4045" s="7">
        <v>3</v>
      </c>
      <c r="N4045" s="7">
        <f>INDEX('Delivery Distances'!$B$6:$K$20,MATCH('Sales Summary_working sheet'!L4045,'Delivery Distances'!$A$6:$A$20,0),MATCH('Sales Summary_working sheet'!M4045,'Delivery Distances'!$B$5:$K$5,0))</f>
        <v>1</v>
      </c>
      <c r="O4045" s="7" cm="1">
        <f t="array" ref="O4045">_xlfn.XLOOKUP(L4045,'Delivery Distances'!$A$6:$A$20,_xlfn.XLOOKUP('Sales Summary_working sheet'!M4045,'Delivery Distances'!$B$5:$K$5,'Delivery Distances'!$B$6:$K$20))</f>
        <v>1</v>
      </c>
      <c r="P4045" s="7">
        <f t="shared" si="257"/>
        <v>3</v>
      </c>
    </row>
    <row r="4046" spans="1:16" ht="15.75" customHeight="1" x14ac:dyDescent="0.15">
      <c r="A4046" s="13">
        <v>44005</v>
      </c>
      <c r="B4046" s="19" t="s">
        <v>5356</v>
      </c>
      <c r="C4046" s="7" t="s">
        <v>1977</v>
      </c>
      <c r="D4046" s="14">
        <v>1</v>
      </c>
      <c r="E4046" s="14" t="str">
        <f>_xlfn.XLOOKUP(D4046,'Meal Info'!$A$4:$A$19,'Meal Info'!$B$4:$B$19)</f>
        <v>Salad</v>
      </c>
      <c r="F4046" s="14" t="str">
        <f>_xlfn.XLOOKUP(D4046,'Meal Info'!$A$4:$A$19,'Meal Info'!$C$4:$C$19)</f>
        <v>Pete</v>
      </c>
      <c r="G4046" s="7">
        <v>65.03</v>
      </c>
      <c r="H4046" s="7">
        <f t="shared" si="254"/>
        <v>6.5030000000000001</v>
      </c>
      <c r="I4046" s="7">
        <f t="shared" si="255"/>
        <v>71.533000000000001</v>
      </c>
      <c r="J4046" s="7">
        <v>0.37</v>
      </c>
      <c r="K4046" s="7">
        <f t="shared" si="256"/>
        <v>24.0611</v>
      </c>
      <c r="L4046" s="7" t="s">
        <v>5076</v>
      </c>
      <c r="M4046" s="7">
        <v>3</v>
      </c>
      <c r="N4046" s="7">
        <f>INDEX('Delivery Distances'!$B$6:$K$20,MATCH('Sales Summary_working sheet'!L4046,'Delivery Distances'!$A$6:$A$20,0),MATCH('Sales Summary_working sheet'!M4046,'Delivery Distances'!$B$5:$K$5,0))</f>
        <v>11</v>
      </c>
      <c r="O4046" s="7" cm="1">
        <f t="array" ref="O4046">_xlfn.XLOOKUP(L4046,'Delivery Distances'!$A$6:$A$20,_xlfn.XLOOKUP('Sales Summary_working sheet'!M4046,'Delivery Distances'!$B$5:$K$5,'Delivery Distances'!$B$6:$K$20))</f>
        <v>11</v>
      </c>
      <c r="P4046" s="7">
        <f t="shared" si="257"/>
        <v>12.5</v>
      </c>
    </row>
    <row r="4047" spans="1:16" ht="15.75" customHeight="1" x14ac:dyDescent="0.15">
      <c r="A4047" s="13">
        <v>44005</v>
      </c>
      <c r="B4047" s="19" t="s">
        <v>5356</v>
      </c>
      <c r="C4047" s="7" t="s">
        <v>662</v>
      </c>
      <c r="D4047" s="14">
        <v>14</v>
      </c>
      <c r="E4047" s="14" t="str">
        <f>_xlfn.XLOOKUP(D4047,'Meal Info'!$A$4:$A$19,'Meal Info'!$B$4:$B$19)</f>
        <v>Red meat</v>
      </c>
      <c r="F4047" s="14" t="str">
        <f>_xlfn.XLOOKUP(D4047,'Meal Info'!$A$4:$A$19,'Meal Info'!$C$4:$C$19)</f>
        <v>Pete</v>
      </c>
      <c r="G4047" s="7">
        <v>60.97</v>
      </c>
      <c r="H4047" s="7">
        <f t="shared" si="254"/>
        <v>6.0970000000000004</v>
      </c>
      <c r="I4047" s="7">
        <f t="shared" si="255"/>
        <v>67.066999999999993</v>
      </c>
      <c r="J4047" s="7">
        <v>0.21</v>
      </c>
      <c r="K4047" s="7">
        <f t="shared" si="256"/>
        <v>12.803699999999999</v>
      </c>
      <c r="L4047" s="7" t="s">
        <v>5077</v>
      </c>
      <c r="M4047" s="7">
        <v>1</v>
      </c>
      <c r="N4047" s="7">
        <f>INDEX('Delivery Distances'!$B$6:$K$20,MATCH('Sales Summary_working sheet'!L4047,'Delivery Distances'!$A$6:$A$20,0),MATCH('Sales Summary_working sheet'!M4047,'Delivery Distances'!$B$5:$K$5,0))</f>
        <v>3</v>
      </c>
      <c r="O4047" s="7" cm="1">
        <f t="array" ref="O4047">_xlfn.XLOOKUP(L4047,'Delivery Distances'!$A$6:$A$20,_xlfn.XLOOKUP('Sales Summary_working sheet'!M4047,'Delivery Distances'!$B$5:$K$5,'Delivery Distances'!$B$6:$K$20))</f>
        <v>3</v>
      </c>
      <c r="P4047" s="7">
        <f t="shared" si="257"/>
        <v>7</v>
      </c>
    </row>
    <row r="4048" spans="1:16" ht="15.75" customHeight="1" x14ac:dyDescent="0.15">
      <c r="A4048" s="13">
        <v>44005</v>
      </c>
      <c r="B4048" s="19" t="s">
        <v>5356</v>
      </c>
      <c r="C4048" s="7" t="s">
        <v>4485</v>
      </c>
      <c r="D4048" s="14">
        <v>3</v>
      </c>
      <c r="E4048" s="14" t="str">
        <f>_xlfn.XLOOKUP(D4048,'Meal Info'!$A$4:$A$19,'Meal Info'!$B$4:$B$19)</f>
        <v>Fruits</v>
      </c>
      <c r="F4048" s="14" t="str">
        <f>_xlfn.XLOOKUP(D4048,'Meal Info'!$A$4:$A$19,'Meal Info'!$C$4:$C$19)</f>
        <v>Pete</v>
      </c>
      <c r="G4048" s="7">
        <v>21.15</v>
      </c>
      <c r="H4048" s="7">
        <f t="shared" si="254"/>
        <v>2.1149999999999998</v>
      </c>
      <c r="I4048" s="7">
        <f t="shared" si="255"/>
        <v>23.264999999999997</v>
      </c>
      <c r="J4048" s="7">
        <v>0.05</v>
      </c>
      <c r="K4048" s="7">
        <f t="shared" si="256"/>
        <v>1.0574999999999999</v>
      </c>
      <c r="L4048" s="7" t="s">
        <v>5082</v>
      </c>
      <c r="M4048" s="7">
        <v>2</v>
      </c>
      <c r="N4048" s="7">
        <f>INDEX('Delivery Distances'!$B$6:$K$20,MATCH('Sales Summary_working sheet'!L4048,'Delivery Distances'!$A$6:$A$20,0),MATCH('Sales Summary_working sheet'!M4048,'Delivery Distances'!$B$5:$K$5,0))</f>
        <v>3</v>
      </c>
      <c r="O4048" s="7" cm="1">
        <f t="array" ref="O4048">_xlfn.XLOOKUP(L4048,'Delivery Distances'!$A$6:$A$20,_xlfn.XLOOKUP('Sales Summary_working sheet'!M4048,'Delivery Distances'!$B$5:$K$5,'Delivery Distances'!$B$6:$K$20))</f>
        <v>3</v>
      </c>
      <c r="P4048" s="7">
        <f t="shared" si="257"/>
        <v>7</v>
      </c>
    </row>
    <row r="4049" spans="1:16" ht="15.75" customHeight="1" x14ac:dyDescent="0.15">
      <c r="A4049" s="13">
        <v>44005</v>
      </c>
      <c r="B4049" s="19" t="s">
        <v>5356</v>
      </c>
      <c r="C4049" s="7" t="s">
        <v>2182</v>
      </c>
      <c r="D4049" s="14">
        <v>13</v>
      </c>
      <c r="E4049" s="14" t="str">
        <f>_xlfn.XLOOKUP(D4049,'Meal Info'!$A$4:$A$19,'Meal Info'!$B$4:$B$19)</f>
        <v>Breakfast</v>
      </c>
      <c r="F4049" s="14" t="str">
        <f>_xlfn.XLOOKUP(D4049,'Meal Info'!$A$4:$A$19,'Meal Info'!$C$4:$C$19)</f>
        <v>Pete</v>
      </c>
      <c r="G4049" s="7">
        <v>43.71</v>
      </c>
      <c r="H4049" s="7">
        <f t="shared" si="254"/>
        <v>4.3710000000000004</v>
      </c>
      <c r="I4049" s="7">
        <f t="shared" si="255"/>
        <v>48.081000000000003</v>
      </c>
      <c r="J4049" s="7">
        <v>0.01</v>
      </c>
      <c r="K4049" s="7">
        <f t="shared" si="256"/>
        <v>0.43710000000000004</v>
      </c>
      <c r="L4049" s="7" t="s">
        <v>5078</v>
      </c>
      <c r="M4049" s="7">
        <v>4</v>
      </c>
      <c r="N4049" s="7">
        <f>INDEX('Delivery Distances'!$B$6:$K$20,MATCH('Sales Summary_working sheet'!L4049,'Delivery Distances'!$A$6:$A$20,0),MATCH('Sales Summary_working sheet'!M4049,'Delivery Distances'!$B$5:$K$5,0))</f>
        <v>1</v>
      </c>
      <c r="O4049" s="7" cm="1">
        <f t="array" ref="O4049">_xlfn.XLOOKUP(L4049,'Delivery Distances'!$A$6:$A$20,_xlfn.XLOOKUP('Sales Summary_working sheet'!M4049,'Delivery Distances'!$B$5:$K$5,'Delivery Distances'!$B$6:$K$20))</f>
        <v>1</v>
      </c>
      <c r="P4049" s="7">
        <f t="shared" si="257"/>
        <v>3</v>
      </c>
    </row>
    <row r="4050" spans="1:16" ht="15.75" customHeight="1" x14ac:dyDescent="0.15">
      <c r="A4050" s="13">
        <v>44005</v>
      </c>
      <c r="B4050" s="19" t="s">
        <v>5356</v>
      </c>
      <c r="C4050" s="7" t="s">
        <v>3612</v>
      </c>
      <c r="D4050" s="14">
        <v>1</v>
      </c>
      <c r="E4050" s="14" t="str">
        <f>_xlfn.XLOOKUP(D4050,'Meal Info'!$A$4:$A$19,'Meal Info'!$B$4:$B$19)</f>
        <v>Salad</v>
      </c>
      <c r="F4050" s="14" t="str">
        <f>_xlfn.XLOOKUP(D4050,'Meal Info'!$A$4:$A$19,'Meal Info'!$C$4:$C$19)</f>
        <v>Pete</v>
      </c>
      <c r="G4050" s="7">
        <v>19.649999999999999</v>
      </c>
      <c r="H4050" s="7">
        <f t="shared" si="254"/>
        <v>1.9649999999999999</v>
      </c>
      <c r="I4050" s="7">
        <f t="shared" si="255"/>
        <v>21.614999999999998</v>
      </c>
      <c r="J4050" s="7">
        <v>0.36</v>
      </c>
      <c r="K4050" s="7">
        <f t="shared" si="256"/>
        <v>7.073999999999999</v>
      </c>
      <c r="L4050" s="7" t="s">
        <v>5081</v>
      </c>
      <c r="M4050" s="7">
        <v>4</v>
      </c>
      <c r="N4050" s="7">
        <f>INDEX('Delivery Distances'!$B$6:$K$20,MATCH('Sales Summary_working sheet'!L4050,'Delivery Distances'!$A$6:$A$20,0),MATCH('Sales Summary_working sheet'!M4050,'Delivery Distances'!$B$5:$K$5,0))</f>
        <v>2</v>
      </c>
      <c r="O4050" s="7" cm="1">
        <f t="array" ref="O4050">_xlfn.XLOOKUP(L4050,'Delivery Distances'!$A$6:$A$20,_xlfn.XLOOKUP('Sales Summary_working sheet'!M4050,'Delivery Distances'!$B$5:$K$5,'Delivery Distances'!$B$6:$K$20))</f>
        <v>2</v>
      </c>
      <c r="P4050" s="7">
        <f t="shared" si="257"/>
        <v>6</v>
      </c>
    </row>
    <row r="4051" spans="1:16" ht="15.75" customHeight="1" x14ac:dyDescent="0.15">
      <c r="A4051" s="13">
        <v>44005</v>
      </c>
      <c r="B4051" s="19" t="s">
        <v>5356</v>
      </c>
      <c r="C4051" s="7" t="s">
        <v>2236</v>
      </c>
      <c r="D4051" s="14">
        <v>13</v>
      </c>
      <c r="E4051" s="14" t="str">
        <f>_xlfn.XLOOKUP(D4051,'Meal Info'!$A$4:$A$19,'Meal Info'!$B$4:$B$19)</f>
        <v>Breakfast</v>
      </c>
      <c r="F4051" s="14" t="str">
        <f>_xlfn.XLOOKUP(D4051,'Meal Info'!$A$4:$A$19,'Meal Info'!$C$4:$C$19)</f>
        <v>Pete</v>
      </c>
      <c r="G4051" s="7">
        <v>92.19</v>
      </c>
      <c r="H4051" s="7">
        <f t="shared" si="254"/>
        <v>9.2189999999999994</v>
      </c>
      <c r="I4051" s="7">
        <f t="shared" si="255"/>
        <v>101.40899999999999</v>
      </c>
      <c r="J4051" s="7">
        <v>0.21</v>
      </c>
      <c r="K4051" s="7">
        <f t="shared" si="256"/>
        <v>19.3599</v>
      </c>
      <c r="L4051" s="7" t="s">
        <v>31</v>
      </c>
      <c r="M4051" s="7">
        <v>9</v>
      </c>
      <c r="N4051" s="7">
        <f>INDEX('Delivery Distances'!$B$6:$K$20,MATCH('Sales Summary_working sheet'!L4051,'Delivery Distances'!$A$6:$A$20,0),MATCH('Sales Summary_working sheet'!M4051,'Delivery Distances'!$B$5:$K$5,0))</f>
        <v>14</v>
      </c>
      <c r="O4051" s="7" cm="1">
        <f t="array" ref="O4051">_xlfn.XLOOKUP(L4051,'Delivery Distances'!$A$6:$A$20,_xlfn.XLOOKUP('Sales Summary_working sheet'!M4051,'Delivery Distances'!$B$5:$K$5,'Delivery Distances'!$B$6:$K$20))</f>
        <v>14</v>
      </c>
      <c r="P4051" s="7">
        <f t="shared" si="257"/>
        <v>14</v>
      </c>
    </row>
    <row r="4052" spans="1:16" ht="15.75" customHeight="1" x14ac:dyDescent="0.15">
      <c r="A4052" s="13">
        <v>44005</v>
      </c>
      <c r="B4052" s="19" t="s">
        <v>5356</v>
      </c>
      <c r="C4052" s="7" t="s">
        <v>33</v>
      </c>
      <c r="D4052" s="14">
        <v>13</v>
      </c>
      <c r="E4052" s="14" t="str">
        <f>_xlfn.XLOOKUP(D4052,'Meal Info'!$A$4:$A$19,'Meal Info'!$B$4:$B$19)</f>
        <v>Breakfast</v>
      </c>
      <c r="F4052" s="14" t="str">
        <f>_xlfn.XLOOKUP(D4052,'Meal Info'!$A$4:$A$19,'Meal Info'!$C$4:$C$19)</f>
        <v>Pete</v>
      </c>
      <c r="G4052" s="7">
        <v>99.77</v>
      </c>
      <c r="H4052" s="7">
        <f t="shared" si="254"/>
        <v>9.9770000000000003</v>
      </c>
      <c r="I4052" s="7">
        <f t="shared" si="255"/>
        <v>109.747</v>
      </c>
      <c r="J4052" s="7">
        <v>0.16</v>
      </c>
      <c r="K4052" s="7">
        <f t="shared" si="256"/>
        <v>15.963200000000001</v>
      </c>
      <c r="L4052" s="7" t="s">
        <v>5081</v>
      </c>
      <c r="M4052" s="7">
        <v>4</v>
      </c>
      <c r="N4052" s="7">
        <f>INDEX('Delivery Distances'!$B$6:$K$20,MATCH('Sales Summary_working sheet'!L4052,'Delivery Distances'!$A$6:$A$20,0),MATCH('Sales Summary_working sheet'!M4052,'Delivery Distances'!$B$5:$K$5,0))</f>
        <v>2</v>
      </c>
      <c r="O4052" s="7" cm="1">
        <f t="array" ref="O4052">_xlfn.XLOOKUP(L4052,'Delivery Distances'!$A$6:$A$20,_xlfn.XLOOKUP('Sales Summary_working sheet'!M4052,'Delivery Distances'!$B$5:$K$5,'Delivery Distances'!$B$6:$K$20))</f>
        <v>2</v>
      </c>
      <c r="P4052" s="7">
        <f t="shared" si="257"/>
        <v>6</v>
      </c>
    </row>
    <row r="4053" spans="1:16" ht="15.75" customHeight="1" x14ac:dyDescent="0.15">
      <c r="A4053" s="13">
        <v>44005</v>
      </c>
      <c r="B4053" s="19" t="s">
        <v>5356</v>
      </c>
      <c r="C4053" s="7" t="s">
        <v>3296</v>
      </c>
      <c r="D4053" s="14">
        <v>3</v>
      </c>
      <c r="E4053" s="14" t="str">
        <f>_xlfn.XLOOKUP(D4053,'Meal Info'!$A$4:$A$19,'Meal Info'!$B$4:$B$19)</f>
        <v>Fruits</v>
      </c>
      <c r="F4053" s="14" t="str">
        <f>_xlfn.XLOOKUP(D4053,'Meal Info'!$A$4:$A$19,'Meal Info'!$C$4:$C$19)</f>
        <v>Pete</v>
      </c>
      <c r="G4053" s="7">
        <v>81.400000000000006</v>
      </c>
      <c r="H4053" s="7">
        <f t="shared" si="254"/>
        <v>8.14</v>
      </c>
      <c r="I4053" s="7">
        <f t="shared" si="255"/>
        <v>89.54</v>
      </c>
      <c r="J4053" s="7">
        <v>0.22</v>
      </c>
      <c r="K4053" s="7">
        <f t="shared" si="256"/>
        <v>17.908000000000001</v>
      </c>
      <c r="L4053" s="7" t="s">
        <v>31</v>
      </c>
      <c r="M4053" s="7">
        <v>10</v>
      </c>
      <c r="N4053" s="7">
        <f>INDEX('Delivery Distances'!$B$6:$K$20,MATCH('Sales Summary_working sheet'!L4053,'Delivery Distances'!$A$6:$A$20,0),MATCH('Sales Summary_working sheet'!M4053,'Delivery Distances'!$B$5:$K$5,0))</f>
        <v>17</v>
      </c>
      <c r="O4053" s="7" cm="1">
        <f t="array" ref="O4053">_xlfn.XLOOKUP(L4053,'Delivery Distances'!$A$6:$A$20,_xlfn.XLOOKUP('Sales Summary_working sheet'!M4053,'Delivery Distances'!$B$5:$K$5,'Delivery Distances'!$B$6:$K$20))</f>
        <v>17</v>
      </c>
      <c r="P4053" s="7">
        <f t="shared" si="257"/>
        <v>15.5</v>
      </c>
    </row>
    <row r="4054" spans="1:16" ht="15.75" customHeight="1" x14ac:dyDescent="0.15">
      <c r="A4054" s="13">
        <v>44005</v>
      </c>
      <c r="B4054" s="19" t="s">
        <v>5356</v>
      </c>
      <c r="C4054" s="7" t="s">
        <v>1575</v>
      </c>
      <c r="D4054" s="14">
        <v>3</v>
      </c>
      <c r="E4054" s="14" t="str">
        <f>_xlfn.XLOOKUP(D4054,'Meal Info'!$A$4:$A$19,'Meal Info'!$B$4:$B$19)</f>
        <v>Fruits</v>
      </c>
      <c r="F4054" s="14" t="str">
        <f>_xlfn.XLOOKUP(D4054,'Meal Info'!$A$4:$A$19,'Meal Info'!$C$4:$C$19)</f>
        <v>Pete</v>
      </c>
      <c r="G4054" s="7">
        <v>14.81</v>
      </c>
      <c r="H4054" s="7">
        <f t="shared" si="254"/>
        <v>1.4810000000000001</v>
      </c>
      <c r="I4054" s="7">
        <f t="shared" si="255"/>
        <v>16.291</v>
      </c>
      <c r="J4054" s="7">
        <v>7.0000000000000007E-2</v>
      </c>
      <c r="K4054" s="7">
        <f t="shared" si="256"/>
        <v>1.0367000000000002</v>
      </c>
      <c r="L4054" s="7" t="s">
        <v>31</v>
      </c>
      <c r="M4054" s="7">
        <v>5</v>
      </c>
      <c r="N4054" s="7">
        <f>INDEX('Delivery Distances'!$B$6:$K$20,MATCH('Sales Summary_working sheet'!L4054,'Delivery Distances'!$A$6:$A$20,0),MATCH('Sales Summary_working sheet'!M4054,'Delivery Distances'!$B$5:$K$5,0))</f>
        <v>3</v>
      </c>
      <c r="O4054" s="7" cm="1">
        <f t="array" ref="O4054">_xlfn.XLOOKUP(L4054,'Delivery Distances'!$A$6:$A$20,_xlfn.XLOOKUP('Sales Summary_working sheet'!M4054,'Delivery Distances'!$B$5:$K$5,'Delivery Distances'!$B$6:$K$20))</f>
        <v>3</v>
      </c>
      <c r="P4054" s="7">
        <f t="shared" si="257"/>
        <v>7</v>
      </c>
    </row>
    <row r="4055" spans="1:16" ht="15.75" customHeight="1" x14ac:dyDescent="0.15">
      <c r="A4055" s="13">
        <v>44005</v>
      </c>
      <c r="B4055" s="19" t="s">
        <v>5356</v>
      </c>
      <c r="C4055" s="7" t="s">
        <v>4997</v>
      </c>
      <c r="D4055" s="14">
        <v>14</v>
      </c>
      <c r="E4055" s="14" t="str">
        <f>_xlfn.XLOOKUP(D4055,'Meal Info'!$A$4:$A$19,'Meal Info'!$B$4:$B$19)</f>
        <v>Red meat</v>
      </c>
      <c r="F4055" s="14" t="str">
        <f>_xlfn.XLOOKUP(D4055,'Meal Info'!$A$4:$A$19,'Meal Info'!$C$4:$C$19)</f>
        <v>Pete</v>
      </c>
      <c r="G4055" s="7">
        <v>80.930000000000007</v>
      </c>
      <c r="H4055" s="7">
        <f t="shared" si="254"/>
        <v>8.0930000000000017</v>
      </c>
      <c r="I4055" s="7">
        <f t="shared" si="255"/>
        <v>89.02300000000001</v>
      </c>
      <c r="J4055" s="7">
        <v>0.33</v>
      </c>
      <c r="K4055" s="7">
        <f t="shared" si="256"/>
        <v>26.706900000000005</v>
      </c>
      <c r="L4055" s="7" t="s">
        <v>5077</v>
      </c>
      <c r="M4055" s="7">
        <v>3</v>
      </c>
      <c r="N4055" s="7">
        <f>INDEX('Delivery Distances'!$B$6:$K$20,MATCH('Sales Summary_working sheet'!L4055,'Delivery Distances'!$A$6:$A$20,0),MATCH('Sales Summary_working sheet'!M4055,'Delivery Distances'!$B$5:$K$5,0))</f>
        <v>2</v>
      </c>
      <c r="O4055" s="7" cm="1">
        <f t="array" ref="O4055">_xlfn.XLOOKUP(L4055,'Delivery Distances'!$A$6:$A$20,_xlfn.XLOOKUP('Sales Summary_working sheet'!M4055,'Delivery Distances'!$B$5:$K$5,'Delivery Distances'!$B$6:$K$20))</f>
        <v>2</v>
      </c>
      <c r="P4055" s="7">
        <f t="shared" si="257"/>
        <v>6</v>
      </c>
    </row>
    <row r="4056" spans="1:16" ht="15.75" customHeight="1" x14ac:dyDescent="0.15">
      <c r="A4056" s="13">
        <v>44005</v>
      </c>
      <c r="B4056" s="19" t="s">
        <v>5356</v>
      </c>
      <c r="C4056" s="7" t="s">
        <v>3114</v>
      </c>
      <c r="D4056" s="14">
        <v>13</v>
      </c>
      <c r="E4056" s="14" t="str">
        <f>_xlfn.XLOOKUP(D4056,'Meal Info'!$A$4:$A$19,'Meal Info'!$B$4:$B$19)</f>
        <v>Breakfast</v>
      </c>
      <c r="F4056" s="14" t="str">
        <f>_xlfn.XLOOKUP(D4056,'Meal Info'!$A$4:$A$19,'Meal Info'!$C$4:$C$19)</f>
        <v>Pete</v>
      </c>
      <c r="G4056" s="7">
        <v>49.8</v>
      </c>
      <c r="H4056" s="7">
        <f t="shared" si="254"/>
        <v>4.9800000000000004</v>
      </c>
      <c r="I4056" s="7">
        <f t="shared" si="255"/>
        <v>54.78</v>
      </c>
      <c r="J4056" s="7">
        <v>0.04</v>
      </c>
      <c r="K4056" s="7">
        <f t="shared" si="256"/>
        <v>1.992</v>
      </c>
      <c r="L4056" s="7" t="s">
        <v>5075</v>
      </c>
      <c r="M4056" s="7">
        <v>7</v>
      </c>
      <c r="N4056" s="7">
        <f>INDEX('Delivery Distances'!$B$6:$K$20,MATCH('Sales Summary_working sheet'!L4056,'Delivery Distances'!$A$6:$A$20,0),MATCH('Sales Summary_working sheet'!M4056,'Delivery Distances'!$B$5:$K$5,0))</f>
        <v>3</v>
      </c>
      <c r="O4056" s="7" cm="1">
        <f t="array" ref="O4056">_xlfn.XLOOKUP(L4056,'Delivery Distances'!$A$6:$A$20,_xlfn.XLOOKUP('Sales Summary_working sheet'!M4056,'Delivery Distances'!$B$5:$K$5,'Delivery Distances'!$B$6:$K$20))</f>
        <v>3</v>
      </c>
      <c r="P4056" s="7">
        <f t="shared" si="257"/>
        <v>7</v>
      </c>
    </row>
    <row r="4057" spans="1:16" ht="15.75" customHeight="1" x14ac:dyDescent="0.15">
      <c r="A4057" s="13">
        <v>44005</v>
      </c>
      <c r="B4057" s="19" t="s">
        <v>5356</v>
      </c>
      <c r="C4057" s="7" t="s">
        <v>1932</v>
      </c>
      <c r="D4057" s="14">
        <v>1</v>
      </c>
      <c r="E4057" s="14" t="str">
        <f>_xlfn.XLOOKUP(D4057,'Meal Info'!$A$4:$A$19,'Meal Info'!$B$4:$B$19)</f>
        <v>Salad</v>
      </c>
      <c r="F4057" s="14" t="str">
        <f>_xlfn.XLOOKUP(D4057,'Meal Info'!$A$4:$A$19,'Meal Info'!$C$4:$C$19)</f>
        <v>Pete</v>
      </c>
      <c r="G4057" s="7">
        <v>59.35</v>
      </c>
      <c r="H4057" s="7">
        <f t="shared" si="254"/>
        <v>5.9350000000000005</v>
      </c>
      <c r="I4057" s="7">
        <f t="shared" si="255"/>
        <v>65.284999999999997</v>
      </c>
      <c r="J4057" s="7">
        <v>0.15</v>
      </c>
      <c r="K4057" s="7">
        <f t="shared" si="256"/>
        <v>8.9024999999999999</v>
      </c>
      <c r="L4057" s="7" t="s">
        <v>26</v>
      </c>
      <c r="M4057" s="7">
        <v>9</v>
      </c>
      <c r="N4057" s="7">
        <f>INDEX('Delivery Distances'!$B$6:$K$20,MATCH('Sales Summary_working sheet'!L4057,'Delivery Distances'!$A$6:$A$20,0),MATCH('Sales Summary_working sheet'!M4057,'Delivery Distances'!$B$5:$K$5,0))</f>
        <v>20</v>
      </c>
      <c r="O4057" s="7" cm="1">
        <f t="array" ref="O4057">_xlfn.XLOOKUP(L4057,'Delivery Distances'!$A$6:$A$20,_xlfn.XLOOKUP('Sales Summary_working sheet'!M4057,'Delivery Distances'!$B$5:$K$5,'Delivery Distances'!$B$6:$K$20))</f>
        <v>20</v>
      </c>
      <c r="P4057" s="7">
        <f t="shared" si="257"/>
        <v>17</v>
      </c>
    </row>
    <row r="4058" spans="1:16" ht="15.75" customHeight="1" x14ac:dyDescent="0.15">
      <c r="A4058" s="13">
        <v>44005</v>
      </c>
      <c r="B4058" s="19" t="s">
        <v>5356</v>
      </c>
      <c r="C4058" s="7" t="s">
        <v>4241</v>
      </c>
      <c r="D4058" s="14">
        <v>1</v>
      </c>
      <c r="E4058" s="14" t="str">
        <f>_xlfn.XLOOKUP(D4058,'Meal Info'!$A$4:$A$19,'Meal Info'!$B$4:$B$19)</f>
        <v>Salad</v>
      </c>
      <c r="F4058" s="14" t="str">
        <f>_xlfn.XLOOKUP(D4058,'Meal Info'!$A$4:$A$19,'Meal Info'!$C$4:$C$19)</f>
        <v>Pete</v>
      </c>
      <c r="G4058" s="7">
        <v>22.42</v>
      </c>
      <c r="H4058" s="7">
        <f t="shared" si="254"/>
        <v>2.2420000000000004</v>
      </c>
      <c r="I4058" s="7">
        <f t="shared" si="255"/>
        <v>24.662000000000003</v>
      </c>
      <c r="J4058" s="7">
        <v>0.33</v>
      </c>
      <c r="K4058" s="7">
        <f t="shared" si="256"/>
        <v>7.398600000000001</v>
      </c>
      <c r="L4058" s="7" t="s">
        <v>29</v>
      </c>
      <c r="M4058" s="7">
        <v>4</v>
      </c>
      <c r="N4058" s="7">
        <f>INDEX('Delivery Distances'!$B$6:$K$20,MATCH('Sales Summary_working sheet'!L4058,'Delivery Distances'!$A$6:$A$20,0),MATCH('Sales Summary_working sheet'!M4058,'Delivery Distances'!$B$5:$K$5,0))</f>
        <v>14</v>
      </c>
      <c r="O4058" s="7" cm="1">
        <f t="array" ref="O4058">_xlfn.XLOOKUP(L4058,'Delivery Distances'!$A$6:$A$20,_xlfn.XLOOKUP('Sales Summary_working sheet'!M4058,'Delivery Distances'!$B$5:$K$5,'Delivery Distances'!$B$6:$K$20))</f>
        <v>14</v>
      </c>
      <c r="P4058" s="7">
        <f t="shared" si="257"/>
        <v>14</v>
      </c>
    </row>
    <row r="4059" spans="1:16" ht="15.75" customHeight="1" x14ac:dyDescent="0.15">
      <c r="A4059" s="13">
        <v>44005</v>
      </c>
      <c r="B4059" s="19" t="s">
        <v>5356</v>
      </c>
      <c r="C4059" s="7" t="s">
        <v>4034</v>
      </c>
      <c r="D4059" s="14">
        <v>1</v>
      </c>
      <c r="E4059" s="14" t="str">
        <f>_xlfn.XLOOKUP(D4059,'Meal Info'!$A$4:$A$19,'Meal Info'!$B$4:$B$19)</f>
        <v>Salad</v>
      </c>
      <c r="F4059" s="14" t="str">
        <f>_xlfn.XLOOKUP(D4059,'Meal Info'!$A$4:$A$19,'Meal Info'!$C$4:$C$19)</f>
        <v>Pete</v>
      </c>
      <c r="G4059" s="7">
        <v>38.270000000000003</v>
      </c>
      <c r="H4059" s="7">
        <f t="shared" si="254"/>
        <v>3.8270000000000004</v>
      </c>
      <c r="I4059" s="7">
        <f t="shared" si="255"/>
        <v>42.097000000000001</v>
      </c>
      <c r="J4059" s="7">
        <v>0.15</v>
      </c>
      <c r="K4059" s="7">
        <f t="shared" si="256"/>
        <v>5.7404999999999999</v>
      </c>
      <c r="L4059" s="7" t="s">
        <v>31</v>
      </c>
      <c r="M4059" s="7">
        <v>9</v>
      </c>
      <c r="N4059" s="7">
        <f>INDEX('Delivery Distances'!$B$6:$K$20,MATCH('Sales Summary_working sheet'!L4059,'Delivery Distances'!$A$6:$A$20,0),MATCH('Sales Summary_working sheet'!M4059,'Delivery Distances'!$B$5:$K$5,0))</f>
        <v>14</v>
      </c>
      <c r="O4059" s="7" cm="1">
        <f t="array" ref="O4059">_xlfn.XLOOKUP(L4059,'Delivery Distances'!$A$6:$A$20,_xlfn.XLOOKUP('Sales Summary_working sheet'!M4059,'Delivery Distances'!$B$5:$K$5,'Delivery Distances'!$B$6:$K$20))</f>
        <v>14</v>
      </c>
      <c r="P4059" s="7">
        <f t="shared" si="257"/>
        <v>14</v>
      </c>
    </row>
    <row r="4060" spans="1:16" ht="15.75" customHeight="1" x14ac:dyDescent="0.15">
      <c r="A4060" s="13">
        <v>44005</v>
      </c>
      <c r="B4060" s="19" t="s">
        <v>5356</v>
      </c>
      <c r="C4060" s="7" t="s">
        <v>4673</v>
      </c>
      <c r="D4060" s="14">
        <v>3</v>
      </c>
      <c r="E4060" s="14" t="str">
        <f>_xlfn.XLOOKUP(D4060,'Meal Info'!$A$4:$A$19,'Meal Info'!$B$4:$B$19)</f>
        <v>Fruits</v>
      </c>
      <c r="F4060" s="14" t="str">
        <f>_xlfn.XLOOKUP(D4060,'Meal Info'!$A$4:$A$19,'Meal Info'!$C$4:$C$19)</f>
        <v>Pete</v>
      </c>
      <c r="G4060" s="7">
        <v>96.56</v>
      </c>
      <c r="H4060" s="7">
        <f t="shared" ref="H4060:H4123" si="258">G4060*10%</f>
        <v>9.6560000000000006</v>
      </c>
      <c r="I4060" s="7">
        <f t="shared" ref="I4060:I4123" si="259">G4060+H4060</f>
        <v>106.21600000000001</v>
      </c>
      <c r="J4060" s="7">
        <v>0.08</v>
      </c>
      <c r="K4060" s="7">
        <f t="shared" si="256"/>
        <v>7.7248000000000001</v>
      </c>
      <c r="L4060" s="7" t="s">
        <v>5078</v>
      </c>
      <c r="M4060" s="7">
        <v>5</v>
      </c>
      <c r="N4060" s="7">
        <f>INDEX('Delivery Distances'!$B$6:$K$20,MATCH('Sales Summary_working sheet'!L4060,'Delivery Distances'!$A$6:$A$20,0),MATCH('Sales Summary_working sheet'!M4060,'Delivery Distances'!$B$5:$K$5,0))</f>
        <v>5</v>
      </c>
      <c r="O4060" s="7" cm="1">
        <f t="array" ref="O4060">_xlfn.XLOOKUP(L4060,'Delivery Distances'!$A$6:$A$20,_xlfn.XLOOKUP('Sales Summary_working sheet'!M4060,'Delivery Distances'!$B$5:$K$5,'Delivery Distances'!$B$6:$K$20))</f>
        <v>5</v>
      </c>
      <c r="P4060" s="7">
        <f t="shared" si="257"/>
        <v>9</v>
      </c>
    </row>
    <row r="4061" spans="1:16" ht="15.75" customHeight="1" x14ac:dyDescent="0.15">
      <c r="A4061" s="13">
        <v>44005</v>
      </c>
      <c r="B4061" s="19" t="s">
        <v>5356</v>
      </c>
      <c r="C4061" s="7" t="s">
        <v>2661</v>
      </c>
      <c r="D4061" s="14">
        <v>13</v>
      </c>
      <c r="E4061" s="14" t="str">
        <f>_xlfn.XLOOKUP(D4061,'Meal Info'!$A$4:$A$19,'Meal Info'!$B$4:$B$19)</f>
        <v>Breakfast</v>
      </c>
      <c r="F4061" s="14" t="str">
        <f>_xlfn.XLOOKUP(D4061,'Meal Info'!$A$4:$A$19,'Meal Info'!$C$4:$C$19)</f>
        <v>Pete</v>
      </c>
      <c r="G4061" s="7">
        <v>96.24</v>
      </c>
      <c r="H4061" s="7">
        <f t="shared" si="258"/>
        <v>9.6240000000000006</v>
      </c>
      <c r="I4061" s="7">
        <f t="shared" si="259"/>
        <v>105.86399999999999</v>
      </c>
      <c r="J4061" s="7">
        <v>0.22</v>
      </c>
      <c r="K4061" s="7">
        <f t="shared" si="256"/>
        <v>21.172799999999999</v>
      </c>
      <c r="L4061" s="7" t="s">
        <v>28</v>
      </c>
      <c r="M4061" s="7">
        <v>7</v>
      </c>
      <c r="N4061" s="7">
        <f>INDEX('Delivery Distances'!$B$6:$K$20,MATCH('Sales Summary_working sheet'!L4061,'Delivery Distances'!$A$6:$A$20,0),MATCH('Sales Summary_working sheet'!M4061,'Delivery Distances'!$B$5:$K$5,0))</f>
        <v>3</v>
      </c>
      <c r="O4061" s="7" cm="1">
        <f t="array" ref="O4061">_xlfn.XLOOKUP(L4061,'Delivery Distances'!$A$6:$A$20,_xlfn.XLOOKUP('Sales Summary_working sheet'!M4061,'Delivery Distances'!$B$5:$K$5,'Delivery Distances'!$B$6:$K$20))</f>
        <v>3</v>
      </c>
      <c r="P4061" s="7">
        <f t="shared" si="257"/>
        <v>7</v>
      </c>
    </row>
    <row r="4062" spans="1:16" ht="15.75" customHeight="1" x14ac:dyDescent="0.15">
      <c r="A4062" s="13">
        <v>44005</v>
      </c>
      <c r="B4062" s="19" t="s">
        <v>5356</v>
      </c>
      <c r="C4062" s="7" t="s">
        <v>2356</v>
      </c>
      <c r="D4062" s="14">
        <v>13</v>
      </c>
      <c r="E4062" s="14" t="str">
        <f>_xlfn.XLOOKUP(D4062,'Meal Info'!$A$4:$A$19,'Meal Info'!$B$4:$B$19)</f>
        <v>Breakfast</v>
      </c>
      <c r="F4062" s="14" t="str">
        <f>_xlfn.XLOOKUP(D4062,'Meal Info'!$A$4:$A$19,'Meal Info'!$C$4:$C$19)</f>
        <v>Pete</v>
      </c>
      <c r="G4062" s="7">
        <v>28.95</v>
      </c>
      <c r="H4062" s="7">
        <f t="shared" si="258"/>
        <v>2.895</v>
      </c>
      <c r="I4062" s="7">
        <f t="shared" si="259"/>
        <v>31.844999999999999</v>
      </c>
      <c r="J4062" s="7">
        <v>0.11</v>
      </c>
      <c r="K4062" s="7">
        <f t="shared" si="256"/>
        <v>3.1844999999999999</v>
      </c>
      <c r="L4062" s="7" t="s">
        <v>5082</v>
      </c>
      <c r="M4062" s="7">
        <v>7</v>
      </c>
      <c r="N4062" s="7">
        <f>INDEX('Delivery Distances'!$B$6:$K$20,MATCH('Sales Summary_working sheet'!L4062,'Delivery Distances'!$A$6:$A$20,0),MATCH('Sales Summary_working sheet'!M4062,'Delivery Distances'!$B$5:$K$5,0))</f>
        <v>1</v>
      </c>
      <c r="O4062" s="7" cm="1">
        <f t="array" ref="O4062">_xlfn.XLOOKUP(L4062,'Delivery Distances'!$A$6:$A$20,_xlfn.XLOOKUP('Sales Summary_working sheet'!M4062,'Delivery Distances'!$B$5:$K$5,'Delivery Distances'!$B$6:$K$20))</f>
        <v>1</v>
      </c>
      <c r="P4062" s="7">
        <f t="shared" si="257"/>
        <v>3</v>
      </c>
    </row>
    <row r="4063" spans="1:16" ht="15.75" customHeight="1" x14ac:dyDescent="0.15">
      <c r="A4063" s="13">
        <v>44005</v>
      </c>
      <c r="B4063" s="19" t="s">
        <v>5356</v>
      </c>
      <c r="C4063" s="7" t="s">
        <v>63</v>
      </c>
      <c r="D4063" s="14">
        <v>14</v>
      </c>
      <c r="E4063" s="14" t="str">
        <f>_xlfn.XLOOKUP(D4063,'Meal Info'!$A$4:$A$19,'Meal Info'!$B$4:$B$19)</f>
        <v>Red meat</v>
      </c>
      <c r="F4063" s="14" t="str">
        <f>_xlfn.XLOOKUP(D4063,'Meal Info'!$A$4:$A$19,'Meal Info'!$C$4:$C$19)</f>
        <v>Pete</v>
      </c>
      <c r="G4063" s="7">
        <v>40.200000000000003</v>
      </c>
      <c r="H4063" s="7">
        <f t="shared" si="258"/>
        <v>4.0200000000000005</v>
      </c>
      <c r="I4063" s="7">
        <f t="shared" si="259"/>
        <v>44.220000000000006</v>
      </c>
      <c r="J4063" s="7">
        <v>0.24</v>
      </c>
      <c r="K4063" s="7">
        <f t="shared" si="256"/>
        <v>9.6479999999999997</v>
      </c>
      <c r="L4063" s="7" t="s">
        <v>27</v>
      </c>
      <c r="M4063" s="7">
        <v>8</v>
      </c>
      <c r="N4063" s="7">
        <f>INDEX('Delivery Distances'!$B$6:$K$20,MATCH('Sales Summary_working sheet'!L4063,'Delivery Distances'!$A$6:$A$20,0),MATCH('Sales Summary_working sheet'!M4063,'Delivery Distances'!$B$5:$K$5,0))</f>
        <v>8</v>
      </c>
      <c r="O4063" s="7" cm="1">
        <f t="array" ref="O4063">_xlfn.XLOOKUP(L4063,'Delivery Distances'!$A$6:$A$20,_xlfn.XLOOKUP('Sales Summary_working sheet'!M4063,'Delivery Distances'!$B$5:$K$5,'Delivery Distances'!$B$6:$K$20))</f>
        <v>8</v>
      </c>
      <c r="P4063" s="7">
        <f t="shared" si="257"/>
        <v>11</v>
      </c>
    </row>
    <row r="4064" spans="1:16" ht="15.75" customHeight="1" x14ac:dyDescent="0.15">
      <c r="A4064" s="13">
        <v>44005</v>
      </c>
      <c r="B4064" s="19" t="s">
        <v>5356</v>
      </c>
      <c r="C4064" s="7" t="s">
        <v>4031</v>
      </c>
      <c r="D4064" s="14">
        <v>1</v>
      </c>
      <c r="E4064" s="14" t="str">
        <f>_xlfn.XLOOKUP(D4064,'Meal Info'!$A$4:$A$19,'Meal Info'!$B$4:$B$19)</f>
        <v>Salad</v>
      </c>
      <c r="F4064" s="14" t="str">
        <f>_xlfn.XLOOKUP(D4064,'Meal Info'!$A$4:$A$19,'Meal Info'!$C$4:$C$19)</f>
        <v>Pete</v>
      </c>
      <c r="G4064" s="7">
        <v>62.83</v>
      </c>
      <c r="H4064" s="7">
        <f t="shared" si="258"/>
        <v>6.2830000000000004</v>
      </c>
      <c r="I4064" s="7">
        <f t="shared" si="259"/>
        <v>69.113</v>
      </c>
      <c r="J4064" s="7">
        <v>0.22</v>
      </c>
      <c r="K4064" s="7">
        <f t="shared" si="256"/>
        <v>13.8226</v>
      </c>
      <c r="L4064" s="7" t="s">
        <v>5080</v>
      </c>
      <c r="M4064" s="7">
        <v>7</v>
      </c>
      <c r="N4064" s="7">
        <f>INDEX('Delivery Distances'!$B$6:$K$20,MATCH('Sales Summary_working sheet'!L4064,'Delivery Distances'!$A$6:$A$20,0),MATCH('Sales Summary_working sheet'!M4064,'Delivery Distances'!$B$5:$K$5,0))</f>
        <v>1</v>
      </c>
      <c r="O4064" s="7" cm="1">
        <f t="array" ref="O4064">_xlfn.XLOOKUP(L4064,'Delivery Distances'!$A$6:$A$20,_xlfn.XLOOKUP('Sales Summary_working sheet'!M4064,'Delivery Distances'!$B$5:$K$5,'Delivery Distances'!$B$6:$K$20))</f>
        <v>1</v>
      </c>
      <c r="P4064" s="7">
        <f t="shared" si="257"/>
        <v>3</v>
      </c>
    </row>
    <row r="4065" spans="1:16" ht="15.75" customHeight="1" x14ac:dyDescent="0.15">
      <c r="A4065" s="13">
        <v>44005</v>
      </c>
      <c r="B4065" s="19" t="s">
        <v>5356</v>
      </c>
      <c r="C4065" s="7" t="s">
        <v>4652</v>
      </c>
      <c r="D4065" s="14">
        <v>3</v>
      </c>
      <c r="E4065" s="14" t="str">
        <f>_xlfn.XLOOKUP(D4065,'Meal Info'!$A$4:$A$19,'Meal Info'!$B$4:$B$19)</f>
        <v>Fruits</v>
      </c>
      <c r="F4065" s="14" t="str">
        <f>_xlfn.XLOOKUP(D4065,'Meal Info'!$A$4:$A$19,'Meal Info'!$C$4:$C$19)</f>
        <v>Pete</v>
      </c>
      <c r="G4065" s="7">
        <v>87</v>
      </c>
      <c r="H4065" s="7">
        <f t="shared" si="258"/>
        <v>8.7000000000000011</v>
      </c>
      <c r="I4065" s="7">
        <f t="shared" si="259"/>
        <v>95.7</v>
      </c>
      <c r="J4065" s="7">
        <v>0.16</v>
      </c>
      <c r="K4065" s="7">
        <f t="shared" si="256"/>
        <v>13.92</v>
      </c>
      <c r="L4065" s="7" t="s">
        <v>5078</v>
      </c>
      <c r="M4065" s="7">
        <v>9</v>
      </c>
      <c r="N4065" s="7">
        <f>INDEX('Delivery Distances'!$B$6:$K$20,MATCH('Sales Summary_working sheet'!L4065,'Delivery Distances'!$A$6:$A$20,0),MATCH('Sales Summary_working sheet'!M4065,'Delivery Distances'!$B$5:$K$5,0))</f>
        <v>6</v>
      </c>
      <c r="O4065" s="7" cm="1">
        <f t="array" ref="O4065">_xlfn.XLOOKUP(L4065,'Delivery Distances'!$A$6:$A$20,_xlfn.XLOOKUP('Sales Summary_working sheet'!M4065,'Delivery Distances'!$B$5:$K$5,'Delivery Distances'!$B$6:$K$20))</f>
        <v>6</v>
      </c>
      <c r="P4065" s="7">
        <f t="shared" si="257"/>
        <v>10</v>
      </c>
    </row>
    <row r="4066" spans="1:16" ht="15.75" customHeight="1" x14ac:dyDescent="0.15">
      <c r="A4066" s="13">
        <v>44005</v>
      </c>
      <c r="B4066" s="19" t="s">
        <v>5356</v>
      </c>
      <c r="C4066" s="7" t="s">
        <v>2301</v>
      </c>
      <c r="D4066" s="14">
        <v>13</v>
      </c>
      <c r="E4066" s="14" t="str">
        <f>_xlfn.XLOOKUP(D4066,'Meal Info'!$A$4:$A$19,'Meal Info'!$B$4:$B$19)</f>
        <v>Breakfast</v>
      </c>
      <c r="F4066" s="14" t="str">
        <f>_xlfn.XLOOKUP(D4066,'Meal Info'!$A$4:$A$19,'Meal Info'!$C$4:$C$19)</f>
        <v>Pete</v>
      </c>
      <c r="G4066" s="7">
        <v>29.08</v>
      </c>
      <c r="H4066" s="7">
        <f t="shared" si="258"/>
        <v>2.9079999999999999</v>
      </c>
      <c r="I4066" s="7">
        <f t="shared" si="259"/>
        <v>31.988</v>
      </c>
      <c r="J4066" s="7">
        <v>0.06</v>
      </c>
      <c r="K4066" s="7">
        <f t="shared" si="256"/>
        <v>1.7447999999999999</v>
      </c>
      <c r="L4066" s="7" t="s">
        <v>29</v>
      </c>
      <c r="M4066" s="7">
        <v>5</v>
      </c>
      <c r="N4066" s="7">
        <f>INDEX('Delivery Distances'!$B$6:$K$20,MATCH('Sales Summary_working sheet'!L4066,'Delivery Distances'!$A$6:$A$20,0),MATCH('Sales Summary_working sheet'!M4066,'Delivery Distances'!$B$5:$K$5,0))</f>
        <v>14</v>
      </c>
      <c r="O4066" s="7" cm="1">
        <f t="array" ref="O4066">_xlfn.XLOOKUP(L4066,'Delivery Distances'!$A$6:$A$20,_xlfn.XLOOKUP('Sales Summary_working sheet'!M4066,'Delivery Distances'!$B$5:$K$5,'Delivery Distances'!$B$6:$K$20))</f>
        <v>14</v>
      </c>
      <c r="P4066" s="7">
        <f t="shared" si="257"/>
        <v>14</v>
      </c>
    </row>
    <row r="4067" spans="1:16" ht="15.75" customHeight="1" x14ac:dyDescent="0.15">
      <c r="A4067" s="13">
        <v>44005</v>
      </c>
      <c r="B4067" s="19" t="s">
        <v>5357</v>
      </c>
      <c r="C4067" s="7" t="s">
        <v>1408</v>
      </c>
      <c r="D4067" s="14">
        <v>13</v>
      </c>
      <c r="E4067" s="14" t="str">
        <f>_xlfn.XLOOKUP(D4067,'Meal Info'!$A$4:$A$19,'Meal Info'!$B$4:$B$19)</f>
        <v>Breakfast</v>
      </c>
      <c r="F4067" s="14" t="str">
        <f>_xlfn.XLOOKUP(D4067,'Meal Info'!$A$4:$A$19,'Meal Info'!$C$4:$C$19)</f>
        <v>Pete</v>
      </c>
      <c r="G4067" s="7">
        <v>96.59</v>
      </c>
      <c r="H4067" s="7">
        <f t="shared" si="258"/>
        <v>9.6590000000000007</v>
      </c>
      <c r="I4067" s="7">
        <f t="shared" si="259"/>
        <v>106.24900000000001</v>
      </c>
      <c r="J4067" s="7">
        <v>0.1</v>
      </c>
      <c r="K4067" s="7">
        <f t="shared" si="256"/>
        <v>9.6590000000000007</v>
      </c>
      <c r="L4067" s="7" t="s">
        <v>5079</v>
      </c>
      <c r="M4067" s="7">
        <v>5</v>
      </c>
      <c r="N4067" s="7">
        <f>INDEX('Delivery Distances'!$B$6:$K$20,MATCH('Sales Summary_working sheet'!L4067,'Delivery Distances'!$A$6:$A$20,0),MATCH('Sales Summary_working sheet'!M4067,'Delivery Distances'!$B$5:$K$5,0))</f>
        <v>2</v>
      </c>
      <c r="O4067" s="7" cm="1">
        <f t="array" ref="O4067">_xlfn.XLOOKUP(L4067,'Delivery Distances'!$A$6:$A$20,_xlfn.XLOOKUP('Sales Summary_working sheet'!M4067,'Delivery Distances'!$B$5:$K$5,'Delivery Distances'!$B$6:$K$20))</f>
        <v>2</v>
      </c>
      <c r="P4067" s="7">
        <f t="shared" si="257"/>
        <v>6</v>
      </c>
    </row>
    <row r="4068" spans="1:16" ht="15.75" customHeight="1" x14ac:dyDescent="0.15">
      <c r="A4068" s="13">
        <v>44005</v>
      </c>
      <c r="B4068" s="19" t="s">
        <v>5357</v>
      </c>
      <c r="C4068" s="7" t="s">
        <v>3311</v>
      </c>
      <c r="D4068" s="14">
        <v>3</v>
      </c>
      <c r="E4068" s="14" t="str">
        <f>_xlfn.XLOOKUP(D4068,'Meal Info'!$A$4:$A$19,'Meal Info'!$B$4:$B$19)</f>
        <v>Fruits</v>
      </c>
      <c r="F4068" s="14" t="str">
        <f>_xlfn.XLOOKUP(D4068,'Meal Info'!$A$4:$A$19,'Meal Info'!$C$4:$C$19)</f>
        <v>Pete</v>
      </c>
      <c r="G4068" s="7">
        <v>93.92</v>
      </c>
      <c r="H4068" s="7">
        <f t="shared" si="258"/>
        <v>9.3920000000000012</v>
      </c>
      <c r="I4068" s="7">
        <f t="shared" si="259"/>
        <v>103.312</v>
      </c>
      <c r="J4068" s="7">
        <v>0.32</v>
      </c>
      <c r="K4068" s="7">
        <f t="shared" si="256"/>
        <v>30.054400000000001</v>
      </c>
      <c r="L4068" s="7" t="s">
        <v>28</v>
      </c>
      <c r="M4068" s="7">
        <v>3</v>
      </c>
      <c r="N4068" s="7">
        <f>INDEX('Delivery Distances'!$B$6:$K$20,MATCH('Sales Summary_working sheet'!L4068,'Delivery Distances'!$A$6:$A$20,0),MATCH('Sales Summary_working sheet'!M4068,'Delivery Distances'!$B$5:$K$5,0))</f>
        <v>6</v>
      </c>
      <c r="O4068" s="7" cm="1">
        <f t="array" ref="O4068">_xlfn.XLOOKUP(L4068,'Delivery Distances'!$A$6:$A$20,_xlfn.XLOOKUP('Sales Summary_working sheet'!M4068,'Delivery Distances'!$B$5:$K$5,'Delivery Distances'!$B$6:$K$20))</f>
        <v>6</v>
      </c>
      <c r="P4068" s="7">
        <f t="shared" si="257"/>
        <v>10</v>
      </c>
    </row>
    <row r="4069" spans="1:16" ht="15.75" customHeight="1" x14ac:dyDescent="0.15">
      <c r="A4069" s="13">
        <v>44005</v>
      </c>
      <c r="B4069" s="19" t="s">
        <v>5357</v>
      </c>
      <c r="C4069" s="7" t="s">
        <v>1080</v>
      </c>
      <c r="D4069" s="14">
        <v>1</v>
      </c>
      <c r="E4069" s="14" t="str">
        <f>_xlfn.XLOOKUP(D4069,'Meal Info'!$A$4:$A$19,'Meal Info'!$B$4:$B$19)</f>
        <v>Salad</v>
      </c>
      <c r="F4069" s="14" t="str">
        <f>_xlfn.XLOOKUP(D4069,'Meal Info'!$A$4:$A$19,'Meal Info'!$C$4:$C$19)</f>
        <v>Pete</v>
      </c>
      <c r="G4069" s="7">
        <v>86.31</v>
      </c>
      <c r="H4069" s="7">
        <f t="shared" si="258"/>
        <v>8.6310000000000002</v>
      </c>
      <c r="I4069" s="7">
        <f t="shared" si="259"/>
        <v>94.941000000000003</v>
      </c>
      <c r="J4069" s="7">
        <v>0.15</v>
      </c>
      <c r="K4069" s="7">
        <f t="shared" si="256"/>
        <v>12.9465</v>
      </c>
      <c r="L4069" s="7" t="s">
        <v>5081</v>
      </c>
      <c r="M4069" s="7">
        <v>6</v>
      </c>
      <c r="N4069" s="7">
        <f>INDEX('Delivery Distances'!$B$6:$K$20,MATCH('Sales Summary_working sheet'!L4069,'Delivery Distances'!$A$6:$A$20,0),MATCH('Sales Summary_working sheet'!M4069,'Delivery Distances'!$B$5:$K$5,0))</f>
        <v>3</v>
      </c>
      <c r="O4069" s="7" cm="1">
        <f t="array" ref="O4069">_xlfn.XLOOKUP(L4069,'Delivery Distances'!$A$6:$A$20,_xlfn.XLOOKUP('Sales Summary_working sheet'!M4069,'Delivery Distances'!$B$5:$K$5,'Delivery Distances'!$B$6:$K$20))</f>
        <v>3</v>
      </c>
      <c r="P4069" s="7">
        <f t="shared" si="257"/>
        <v>7</v>
      </c>
    </row>
    <row r="4070" spans="1:16" ht="15.75" customHeight="1" x14ac:dyDescent="0.15">
      <c r="A4070" s="13">
        <v>44005</v>
      </c>
      <c r="B4070" s="19" t="s">
        <v>5357</v>
      </c>
      <c r="C4070" s="7" t="s">
        <v>4180</v>
      </c>
      <c r="D4070" s="14">
        <v>14</v>
      </c>
      <c r="E4070" s="14" t="str">
        <f>_xlfn.XLOOKUP(D4070,'Meal Info'!$A$4:$A$19,'Meal Info'!$B$4:$B$19)</f>
        <v>Red meat</v>
      </c>
      <c r="F4070" s="14" t="str">
        <f>_xlfn.XLOOKUP(D4070,'Meal Info'!$A$4:$A$19,'Meal Info'!$C$4:$C$19)</f>
        <v>Pete</v>
      </c>
      <c r="G4070" s="7">
        <v>57.1</v>
      </c>
      <c r="H4070" s="7">
        <f t="shared" si="258"/>
        <v>5.7100000000000009</v>
      </c>
      <c r="I4070" s="7">
        <f t="shared" si="259"/>
        <v>62.81</v>
      </c>
      <c r="J4070" s="7">
        <v>0.16</v>
      </c>
      <c r="K4070" s="7">
        <f t="shared" si="256"/>
        <v>9.136000000000001</v>
      </c>
      <c r="L4070" s="7" t="s">
        <v>26</v>
      </c>
      <c r="M4070" s="7">
        <v>5</v>
      </c>
      <c r="N4070" s="7">
        <f>INDEX('Delivery Distances'!$B$6:$K$20,MATCH('Sales Summary_working sheet'!L4070,'Delivery Distances'!$A$6:$A$20,0),MATCH('Sales Summary_working sheet'!M4070,'Delivery Distances'!$B$5:$K$5,0))</f>
        <v>16</v>
      </c>
      <c r="O4070" s="7" cm="1">
        <f t="array" ref="O4070">_xlfn.XLOOKUP(L4070,'Delivery Distances'!$A$6:$A$20,_xlfn.XLOOKUP('Sales Summary_working sheet'!M4070,'Delivery Distances'!$B$5:$K$5,'Delivery Distances'!$B$6:$K$20))</f>
        <v>16</v>
      </c>
      <c r="P4070" s="7">
        <f t="shared" si="257"/>
        <v>15</v>
      </c>
    </row>
    <row r="4071" spans="1:16" ht="15.75" customHeight="1" x14ac:dyDescent="0.15">
      <c r="A4071" s="13">
        <v>44005</v>
      </c>
      <c r="B4071" s="19" t="s">
        <v>5357</v>
      </c>
      <c r="C4071" s="7" t="s">
        <v>3193</v>
      </c>
      <c r="D4071" s="14">
        <v>3</v>
      </c>
      <c r="E4071" s="14" t="str">
        <f>_xlfn.XLOOKUP(D4071,'Meal Info'!$A$4:$A$19,'Meal Info'!$B$4:$B$19)</f>
        <v>Fruits</v>
      </c>
      <c r="F4071" s="14" t="str">
        <f>_xlfn.XLOOKUP(D4071,'Meal Info'!$A$4:$A$19,'Meal Info'!$C$4:$C$19)</f>
        <v>Pete</v>
      </c>
      <c r="G4071" s="7">
        <v>71.67</v>
      </c>
      <c r="H4071" s="7">
        <f t="shared" si="258"/>
        <v>7.1670000000000007</v>
      </c>
      <c r="I4071" s="7">
        <f t="shared" si="259"/>
        <v>78.837000000000003</v>
      </c>
      <c r="J4071" s="7">
        <v>0.37</v>
      </c>
      <c r="K4071" s="7">
        <f t="shared" si="256"/>
        <v>26.517900000000001</v>
      </c>
      <c r="L4071" s="7" t="s">
        <v>27</v>
      </c>
      <c r="M4071" s="7">
        <v>6</v>
      </c>
      <c r="N4071" s="7">
        <f>INDEX('Delivery Distances'!$B$6:$K$20,MATCH('Sales Summary_working sheet'!L4071,'Delivery Distances'!$A$6:$A$20,0),MATCH('Sales Summary_working sheet'!M4071,'Delivery Distances'!$B$5:$K$5,0))</f>
        <v>9</v>
      </c>
      <c r="O4071" s="7" cm="1">
        <f t="array" ref="O4071">_xlfn.XLOOKUP(L4071,'Delivery Distances'!$A$6:$A$20,_xlfn.XLOOKUP('Sales Summary_working sheet'!M4071,'Delivery Distances'!$B$5:$K$5,'Delivery Distances'!$B$6:$K$20))</f>
        <v>9</v>
      </c>
      <c r="P4071" s="7">
        <f t="shared" si="257"/>
        <v>11.5</v>
      </c>
    </row>
    <row r="4072" spans="1:16" ht="15.75" customHeight="1" x14ac:dyDescent="0.15">
      <c r="A4072" s="13">
        <v>44005</v>
      </c>
      <c r="B4072" s="19" t="s">
        <v>5357</v>
      </c>
      <c r="C4072" s="7" t="s">
        <v>363</v>
      </c>
      <c r="D4072" s="14">
        <v>13</v>
      </c>
      <c r="E4072" s="14" t="str">
        <f>_xlfn.XLOOKUP(D4072,'Meal Info'!$A$4:$A$19,'Meal Info'!$B$4:$B$19)</f>
        <v>Breakfast</v>
      </c>
      <c r="F4072" s="14" t="str">
        <f>_xlfn.XLOOKUP(D4072,'Meal Info'!$A$4:$A$19,'Meal Info'!$C$4:$C$19)</f>
        <v>Pete</v>
      </c>
      <c r="G4072" s="7">
        <v>70.2</v>
      </c>
      <c r="H4072" s="7">
        <f t="shared" si="258"/>
        <v>7.0200000000000005</v>
      </c>
      <c r="I4072" s="7">
        <f t="shared" si="259"/>
        <v>77.22</v>
      </c>
      <c r="J4072" s="7">
        <v>0.11</v>
      </c>
      <c r="K4072" s="7">
        <f t="shared" si="256"/>
        <v>7.7220000000000004</v>
      </c>
      <c r="L4072" s="7" t="s">
        <v>5076</v>
      </c>
      <c r="M4072" s="7">
        <v>8</v>
      </c>
      <c r="N4072" s="7">
        <f>INDEX('Delivery Distances'!$B$6:$K$20,MATCH('Sales Summary_working sheet'!L4072,'Delivery Distances'!$A$6:$A$20,0),MATCH('Sales Summary_working sheet'!M4072,'Delivery Distances'!$B$5:$K$5,0))</f>
        <v>6</v>
      </c>
      <c r="O4072" s="7" cm="1">
        <f t="array" ref="O4072">_xlfn.XLOOKUP(L4072,'Delivery Distances'!$A$6:$A$20,_xlfn.XLOOKUP('Sales Summary_working sheet'!M4072,'Delivery Distances'!$B$5:$K$5,'Delivery Distances'!$B$6:$K$20))</f>
        <v>6</v>
      </c>
      <c r="P4072" s="7">
        <f t="shared" si="257"/>
        <v>10</v>
      </c>
    </row>
    <row r="4073" spans="1:16" ht="15.75" customHeight="1" x14ac:dyDescent="0.15">
      <c r="A4073" s="13">
        <v>44005</v>
      </c>
      <c r="B4073" s="19" t="s">
        <v>5357</v>
      </c>
      <c r="C4073" s="7" t="s">
        <v>4085</v>
      </c>
      <c r="D4073" s="14">
        <v>3</v>
      </c>
      <c r="E4073" s="14" t="str">
        <f>_xlfn.XLOOKUP(D4073,'Meal Info'!$A$4:$A$19,'Meal Info'!$B$4:$B$19)</f>
        <v>Fruits</v>
      </c>
      <c r="F4073" s="14" t="str">
        <f>_xlfn.XLOOKUP(D4073,'Meal Info'!$A$4:$A$19,'Meal Info'!$C$4:$C$19)</f>
        <v>Pete</v>
      </c>
      <c r="G4073" s="7">
        <v>17.489999999999998</v>
      </c>
      <c r="H4073" s="7">
        <f t="shared" si="258"/>
        <v>1.7489999999999999</v>
      </c>
      <c r="I4073" s="7">
        <f t="shared" si="259"/>
        <v>19.238999999999997</v>
      </c>
      <c r="J4073" s="7">
        <v>0.16</v>
      </c>
      <c r="K4073" s="7">
        <f t="shared" si="256"/>
        <v>2.7984</v>
      </c>
      <c r="L4073" s="7" t="s">
        <v>5081</v>
      </c>
      <c r="M4073" s="7">
        <v>8</v>
      </c>
      <c r="N4073" s="7">
        <f>INDEX('Delivery Distances'!$B$6:$K$20,MATCH('Sales Summary_working sheet'!L4073,'Delivery Distances'!$A$6:$A$20,0),MATCH('Sales Summary_working sheet'!M4073,'Delivery Distances'!$B$5:$K$5,0))</f>
        <v>2</v>
      </c>
      <c r="O4073" s="7" cm="1">
        <f t="array" ref="O4073">_xlfn.XLOOKUP(L4073,'Delivery Distances'!$A$6:$A$20,_xlfn.XLOOKUP('Sales Summary_working sheet'!M4073,'Delivery Distances'!$B$5:$K$5,'Delivery Distances'!$B$6:$K$20))</f>
        <v>2</v>
      </c>
      <c r="P4073" s="7">
        <f t="shared" si="257"/>
        <v>6</v>
      </c>
    </row>
    <row r="4074" spans="1:16" ht="15.75" customHeight="1" x14ac:dyDescent="0.15">
      <c r="A4074" s="13">
        <v>44005</v>
      </c>
      <c r="B4074" s="19" t="s">
        <v>5357</v>
      </c>
      <c r="C4074" s="7" t="s">
        <v>4919</v>
      </c>
      <c r="D4074" s="14">
        <v>1</v>
      </c>
      <c r="E4074" s="14" t="str">
        <f>_xlfn.XLOOKUP(D4074,'Meal Info'!$A$4:$A$19,'Meal Info'!$B$4:$B$19)</f>
        <v>Salad</v>
      </c>
      <c r="F4074" s="14" t="str">
        <f>_xlfn.XLOOKUP(D4074,'Meal Info'!$A$4:$A$19,'Meal Info'!$C$4:$C$19)</f>
        <v>Pete</v>
      </c>
      <c r="G4074" s="7">
        <v>34.340000000000003</v>
      </c>
      <c r="H4074" s="7">
        <f t="shared" si="258"/>
        <v>3.4340000000000006</v>
      </c>
      <c r="I4074" s="7">
        <f t="shared" si="259"/>
        <v>37.774000000000001</v>
      </c>
      <c r="J4074" s="7">
        <v>0.2</v>
      </c>
      <c r="K4074" s="7">
        <f t="shared" si="256"/>
        <v>6.8680000000000012</v>
      </c>
      <c r="L4074" s="7" t="s">
        <v>5077</v>
      </c>
      <c r="M4074" s="7">
        <v>2</v>
      </c>
      <c r="N4074" s="7">
        <f>INDEX('Delivery Distances'!$B$6:$K$20,MATCH('Sales Summary_working sheet'!L4074,'Delivery Distances'!$A$6:$A$20,0),MATCH('Sales Summary_working sheet'!M4074,'Delivery Distances'!$B$5:$K$5,0))</f>
        <v>4</v>
      </c>
      <c r="O4074" s="7" cm="1">
        <f t="array" ref="O4074">_xlfn.XLOOKUP(L4074,'Delivery Distances'!$A$6:$A$20,_xlfn.XLOOKUP('Sales Summary_working sheet'!M4074,'Delivery Distances'!$B$5:$K$5,'Delivery Distances'!$B$6:$K$20))</f>
        <v>4</v>
      </c>
      <c r="P4074" s="7">
        <f t="shared" si="257"/>
        <v>8</v>
      </c>
    </row>
    <row r="4075" spans="1:16" ht="15.75" customHeight="1" x14ac:dyDescent="0.15">
      <c r="A4075" s="13">
        <v>44005</v>
      </c>
      <c r="B4075" s="19" t="s">
        <v>5357</v>
      </c>
      <c r="C4075" s="7" t="s">
        <v>3094</v>
      </c>
      <c r="D4075" s="14">
        <v>13</v>
      </c>
      <c r="E4075" s="14" t="str">
        <f>_xlfn.XLOOKUP(D4075,'Meal Info'!$A$4:$A$19,'Meal Info'!$B$4:$B$19)</f>
        <v>Breakfast</v>
      </c>
      <c r="F4075" s="14" t="str">
        <f>_xlfn.XLOOKUP(D4075,'Meal Info'!$A$4:$A$19,'Meal Info'!$C$4:$C$19)</f>
        <v>Pete</v>
      </c>
      <c r="G4075" s="7">
        <v>2.0499999999999998</v>
      </c>
      <c r="H4075" s="7">
        <f t="shared" si="258"/>
        <v>0.20499999999999999</v>
      </c>
      <c r="I4075" s="7">
        <f t="shared" si="259"/>
        <v>2.2549999999999999</v>
      </c>
      <c r="J4075" s="7">
        <v>0.01</v>
      </c>
      <c r="K4075" s="7">
        <f t="shared" si="256"/>
        <v>2.0499999999999997E-2</v>
      </c>
      <c r="L4075" s="7" t="s">
        <v>27</v>
      </c>
      <c r="M4075" s="7">
        <v>3</v>
      </c>
      <c r="N4075" s="7">
        <f>INDEX('Delivery Distances'!$B$6:$K$20,MATCH('Sales Summary_working sheet'!L4075,'Delivery Distances'!$A$6:$A$20,0),MATCH('Sales Summary_working sheet'!M4075,'Delivery Distances'!$B$5:$K$5,0))</f>
        <v>17</v>
      </c>
      <c r="O4075" s="7" cm="1">
        <f t="array" ref="O4075">_xlfn.XLOOKUP(L4075,'Delivery Distances'!$A$6:$A$20,_xlfn.XLOOKUP('Sales Summary_working sheet'!M4075,'Delivery Distances'!$B$5:$K$5,'Delivery Distances'!$B$6:$K$20))</f>
        <v>17</v>
      </c>
      <c r="P4075" s="7">
        <f t="shared" si="257"/>
        <v>15.5</v>
      </c>
    </row>
    <row r="4076" spans="1:16" ht="15.75" customHeight="1" x14ac:dyDescent="0.15">
      <c r="A4076" s="13">
        <v>44005</v>
      </c>
      <c r="B4076" s="19" t="s">
        <v>5357</v>
      </c>
      <c r="C4076" s="7" t="s">
        <v>4008</v>
      </c>
      <c r="D4076" s="14">
        <v>3</v>
      </c>
      <c r="E4076" s="14" t="str">
        <f>_xlfn.XLOOKUP(D4076,'Meal Info'!$A$4:$A$19,'Meal Info'!$B$4:$B$19)</f>
        <v>Fruits</v>
      </c>
      <c r="F4076" s="14" t="str">
        <f>_xlfn.XLOOKUP(D4076,'Meal Info'!$A$4:$A$19,'Meal Info'!$C$4:$C$19)</f>
        <v>Pete</v>
      </c>
      <c r="G4076" s="7">
        <v>63.26</v>
      </c>
      <c r="H4076" s="7">
        <f t="shared" si="258"/>
        <v>6.3260000000000005</v>
      </c>
      <c r="I4076" s="7">
        <f t="shared" si="259"/>
        <v>69.585999999999999</v>
      </c>
      <c r="J4076" s="7">
        <v>0.16</v>
      </c>
      <c r="K4076" s="7">
        <f t="shared" si="256"/>
        <v>10.121599999999999</v>
      </c>
      <c r="L4076" s="7" t="s">
        <v>29</v>
      </c>
      <c r="M4076" s="7">
        <v>7</v>
      </c>
      <c r="N4076" s="7">
        <f>INDEX('Delivery Distances'!$B$6:$K$20,MATCH('Sales Summary_working sheet'!L4076,'Delivery Distances'!$A$6:$A$20,0),MATCH('Sales Summary_working sheet'!M4076,'Delivery Distances'!$B$5:$K$5,0))</f>
        <v>5</v>
      </c>
      <c r="O4076" s="7" cm="1">
        <f t="array" ref="O4076">_xlfn.XLOOKUP(L4076,'Delivery Distances'!$A$6:$A$20,_xlfn.XLOOKUP('Sales Summary_working sheet'!M4076,'Delivery Distances'!$B$5:$K$5,'Delivery Distances'!$B$6:$K$20))</f>
        <v>5</v>
      </c>
      <c r="P4076" s="7">
        <f t="shared" si="257"/>
        <v>9</v>
      </c>
    </row>
    <row r="4077" spans="1:16" ht="15.75" customHeight="1" x14ac:dyDescent="0.15">
      <c r="A4077" s="13">
        <v>44005</v>
      </c>
      <c r="B4077" s="19" t="s">
        <v>5357</v>
      </c>
      <c r="C4077" s="7" t="s">
        <v>3248</v>
      </c>
      <c r="D4077" s="14">
        <v>13</v>
      </c>
      <c r="E4077" s="14" t="str">
        <f>_xlfn.XLOOKUP(D4077,'Meal Info'!$A$4:$A$19,'Meal Info'!$B$4:$B$19)</f>
        <v>Breakfast</v>
      </c>
      <c r="F4077" s="14" t="str">
        <f>_xlfn.XLOOKUP(D4077,'Meal Info'!$A$4:$A$19,'Meal Info'!$C$4:$C$19)</f>
        <v>Pete</v>
      </c>
      <c r="G4077" s="7">
        <v>87</v>
      </c>
      <c r="H4077" s="7">
        <f t="shared" si="258"/>
        <v>8.7000000000000011</v>
      </c>
      <c r="I4077" s="7">
        <f t="shared" si="259"/>
        <v>95.7</v>
      </c>
      <c r="J4077" s="7">
        <v>0.35</v>
      </c>
      <c r="K4077" s="7">
        <f t="shared" si="256"/>
        <v>30.45</v>
      </c>
      <c r="L4077" s="7" t="s">
        <v>28</v>
      </c>
      <c r="M4077" s="7">
        <v>4</v>
      </c>
      <c r="N4077" s="7">
        <f>INDEX('Delivery Distances'!$B$6:$K$20,MATCH('Sales Summary_working sheet'!L4077,'Delivery Distances'!$A$6:$A$20,0),MATCH('Sales Summary_working sheet'!M4077,'Delivery Distances'!$B$5:$K$5,0))</f>
        <v>8</v>
      </c>
      <c r="O4077" s="7" cm="1">
        <f t="array" ref="O4077">_xlfn.XLOOKUP(L4077,'Delivery Distances'!$A$6:$A$20,_xlfn.XLOOKUP('Sales Summary_working sheet'!M4077,'Delivery Distances'!$B$5:$K$5,'Delivery Distances'!$B$6:$K$20))</f>
        <v>8</v>
      </c>
      <c r="P4077" s="7">
        <f t="shared" si="257"/>
        <v>11</v>
      </c>
    </row>
    <row r="4078" spans="1:16" ht="15.75" customHeight="1" x14ac:dyDescent="0.15">
      <c r="A4078" s="13">
        <v>44005</v>
      </c>
      <c r="B4078" s="19" t="s">
        <v>5357</v>
      </c>
      <c r="C4078" s="7" t="s">
        <v>588</v>
      </c>
      <c r="D4078" s="14">
        <v>14</v>
      </c>
      <c r="E4078" s="14" t="str">
        <f>_xlfn.XLOOKUP(D4078,'Meal Info'!$A$4:$A$19,'Meal Info'!$B$4:$B$19)</f>
        <v>Red meat</v>
      </c>
      <c r="F4078" s="14" t="str">
        <f>_xlfn.XLOOKUP(D4078,'Meal Info'!$A$4:$A$19,'Meal Info'!$C$4:$C$19)</f>
        <v>Pete</v>
      </c>
      <c r="G4078" s="7">
        <v>57.1</v>
      </c>
      <c r="H4078" s="7">
        <f t="shared" si="258"/>
        <v>5.7100000000000009</v>
      </c>
      <c r="I4078" s="7">
        <f t="shared" si="259"/>
        <v>62.81</v>
      </c>
      <c r="J4078" s="7">
        <v>0.26</v>
      </c>
      <c r="K4078" s="7">
        <f t="shared" si="256"/>
        <v>14.846</v>
      </c>
      <c r="L4078" s="7" t="s">
        <v>29</v>
      </c>
      <c r="M4078" s="7">
        <v>6</v>
      </c>
      <c r="N4078" s="7">
        <f>INDEX('Delivery Distances'!$B$6:$K$20,MATCH('Sales Summary_working sheet'!L4078,'Delivery Distances'!$A$6:$A$20,0),MATCH('Sales Summary_working sheet'!M4078,'Delivery Distances'!$B$5:$K$5,0))</f>
        <v>2</v>
      </c>
      <c r="O4078" s="7" cm="1">
        <f t="array" ref="O4078">_xlfn.XLOOKUP(L4078,'Delivery Distances'!$A$6:$A$20,_xlfn.XLOOKUP('Sales Summary_working sheet'!M4078,'Delivery Distances'!$B$5:$K$5,'Delivery Distances'!$B$6:$K$20))</f>
        <v>2</v>
      </c>
      <c r="P4078" s="7">
        <f t="shared" si="257"/>
        <v>6</v>
      </c>
    </row>
    <row r="4079" spans="1:16" ht="15.75" customHeight="1" x14ac:dyDescent="0.15">
      <c r="A4079" s="13">
        <v>44005</v>
      </c>
      <c r="B4079" s="19" t="s">
        <v>5357</v>
      </c>
      <c r="C4079" s="7" t="s">
        <v>3370</v>
      </c>
      <c r="D4079" s="14">
        <v>13</v>
      </c>
      <c r="E4079" s="14" t="str">
        <f>_xlfn.XLOOKUP(D4079,'Meal Info'!$A$4:$A$19,'Meal Info'!$B$4:$B$19)</f>
        <v>Breakfast</v>
      </c>
      <c r="F4079" s="14" t="str">
        <f>_xlfn.XLOOKUP(D4079,'Meal Info'!$A$4:$A$19,'Meal Info'!$C$4:$C$19)</f>
        <v>Pete</v>
      </c>
      <c r="G4079" s="7">
        <v>34.950000000000003</v>
      </c>
      <c r="H4079" s="7">
        <f t="shared" si="258"/>
        <v>3.4950000000000006</v>
      </c>
      <c r="I4079" s="7">
        <f t="shared" si="259"/>
        <v>38.445</v>
      </c>
      <c r="J4079" s="7">
        <v>0.04</v>
      </c>
      <c r="K4079" s="7">
        <f t="shared" si="256"/>
        <v>1.3980000000000001</v>
      </c>
      <c r="L4079" s="7" t="s">
        <v>29</v>
      </c>
      <c r="M4079" s="7">
        <v>8</v>
      </c>
      <c r="N4079" s="7">
        <f>INDEX('Delivery Distances'!$B$6:$K$20,MATCH('Sales Summary_working sheet'!L4079,'Delivery Distances'!$A$6:$A$20,0),MATCH('Sales Summary_working sheet'!M4079,'Delivery Distances'!$B$5:$K$5,0))</f>
        <v>3</v>
      </c>
      <c r="O4079" s="7" cm="1">
        <f t="array" ref="O4079">_xlfn.XLOOKUP(L4079,'Delivery Distances'!$A$6:$A$20,_xlfn.XLOOKUP('Sales Summary_working sheet'!M4079,'Delivery Distances'!$B$5:$K$5,'Delivery Distances'!$B$6:$K$20))</f>
        <v>3</v>
      </c>
      <c r="P4079" s="7">
        <f t="shared" si="257"/>
        <v>7</v>
      </c>
    </row>
    <row r="4080" spans="1:16" ht="15.75" customHeight="1" x14ac:dyDescent="0.15">
      <c r="A4080" s="13">
        <v>44005</v>
      </c>
      <c r="B4080" s="19" t="s">
        <v>5357</v>
      </c>
      <c r="C4080" s="7" t="s">
        <v>669</v>
      </c>
      <c r="D4080" s="14">
        <v>1</v>
      </c>
      <c r="E4080" s="14" t="str">
        <f>_xlfn.XLOOKUP(D4080,'Meal Info'!$A$4:$A$19,'Meal Info'!$B$4:$B$19)</f>
        <v>Salad</v>
      </c>
      <c r="F4080" s="14" t="str">
        <f>_xlfn.XLOOKUP(D4080,'Meal Info'!$A$4:$A$19,'Meal Info'!$C$4:$C$19)</f>
        <v>Pete</v>
      </c>
      <c r="G4080" s="7">
        <v>77.37</v>
      </c>
      <c r="H4080" s="7">
        <f t="shared" si="258"/>
        <v>7.737000000000001</v>
      </c>
      <c r="I4080" s="7">
        <f t="shared" si="259"/>
        <v>85.106999999999999</v>
      </c>
      <c r="J4080" s="7">
        <v>0.08</v>
      </c>
      <c r="K4080" s="7">
        <f t="shared" si="256"/>
        <v>6.1896000000000004</v>
      </c>
      <c r="L4080" s="7" t="s">
        <v>26</v>
      </c>
      <c r="M4080" s="7">
        <v>6</v>
      </c>
      <c r="N4080" s="7">
        <f>INDEX('Delivery Distances'!$B$6:$K$20,MATCH('Sales Summary_working sheet'!L4080,'Delivery Distances'!$A$6:$A$20,0),MATCH('Sales Summary_working sheet'!M4080,'Delivery Distances'!$B$5:$K$5,0))</f>
        <v>14</v>
      </c>
      <c r="O4080" s="7" cm="1">
        <f t="array" ref="O4080">_xlfn.XLOOKUP(L4080,'Delivery Distances'!$A$6:$A$20,_xlfn.XLOOKUP('Sales Summary_working sheet'!M4080,'Delivery Distances'!$B$5:$K$5,'Delivery Distances'!$B$6:$K$20))</f>
        <v>14</v>
      </c>
      <c r="P4080" s="7">
        <f t="shared" si="257"/>
        <v>14</v>
      </c>
    </row>
    <row r="4081" spans="1:16" ht="15.75" customHeight="1" x14ac:dyDescent="0.15">
      <c r="A4081" s="13">
        <v>44005</v>
      </c>
      <c r="B4081" s="19" t="s">
        <v>5357</v>
      </c>
      <c r="C4081" s="7" t="s">
        <v>2991</v>
      </c>
      <c r="D4081" s="14">
        <v>1</v>
      </c>
      <c r="E4081" s="14" t="str">
        <f>_xlfn.XLOOKUP(D4081,'Meal Info'!$A$4:$A$19,'Meal Info'!$B$4:$B$19)</f>
        <v>Salad</v>
      </c>
      <c r="F4081" s="14" t="str">
        <f>_xlfn.XLOOKUP(D4081,'Meal Info'!$A$4:$A$19,'Meal Info'!$C$4:$C$19)</f>
        <v>Pete</v>
      </c>
      <c r="G4081" s="7">
        <v>74.12</v>
      </c>
      <c r="H4081" s="7">
        <f t="shared" si="258"/>
        <v>7.4120000000000008</v>
      </c>
      <c r="I4081" s="7">
        <f t="shared" si="259"/>
        <v>81.532000000000011</v>
      </c>
      <c r="J4081" s="7">
        <v>0.35</v>
      </c>
      <c r="K4081" s="7">
        <f t="shared" si="256"/>
        <v>25.942</v>
      </c>
      <c r="L4081" s="7" t="s">
        <v>5075</v>
      </c>
      <c r="M4081" s="7">
        <v>7</v>
      </c>
      <c r="N4081" s="7">
        <f>INDEX('Delivery Distances'!$B$6:$K$20,MATCH('Sales Summary_working sheet'!L4081,'Delivery Distances'!$A$6:$A$20,0),MATCH('Sales Summary_working sheet'!M4081,'Delivery Distances'!$B$5:$K$5,0))</f>
        <v>3</v>
      </c>
      <c r="O4081" s="7" cm="1">
        <f t="array" ref="O4081">_xlfn.XLOOKUP(L4081,'Delivery Distances'!$A$6:$A$20,_xlfn.XLOOKUP('Sales Summary_working sheet'!M4081,'Delivery Distances'!$B$5:$K$5,'Delivery Distances'!$B$6:$K$20))</f>
        <v>3</v>
      </c>
      <c r="P4081" s="7">
        <f t="shared" si="257"/>
        <v>7</v>
      </c>
    </row>
    <row r="4082" spans="1:16" ht="15.75" customHeight="1" x14ac:dyDescent="0.15">
      <c r="A4082" s="13">
        <v>44005</v>
      </c>
      <c r="B4082" s="19" t="s">
        <v>5357</v>
      </c>
      <c r="C4082" s="7" t="s">
        <v>599</v>
      </c>
      <c r="D4082" s="14">
        <v>1</v>
      </c>
      <c r="E4082" s="14" t="str">
        <f>_xlfn.XLOOKUP(D4082,'Meal Info'!$A$4:$A$19,'Meal Info'!$B$4:$B$19)</f>
        <v>Salad</v>
      </c>
      <c r="F4082" s="14" t="str">
        <f>_xlfn.XLOOKUP(D4082,'Meal Info'!$A$4:$A$19,'Meal Info'!$C$4:$C$19)</f>
        <v>Pete</v>
      </c>
      <c r="G4082" s="7">
        <v>24.38</v>
      </c>
      <c r="H4082" s="7">
        <f t="shared" si="258"/>
        <v>2.4380000000000002</v>
      </c>
      <c r="I4082" s="7">
        <f t="shared" si="259"/>
        <v>26.817999999999998</v>
      </c>
      <c r="J4082" s="7">
        <v>0.36</v>
      </c>
      <c r="K4082" s="7">
        <f t="shared" si="256"/>
        <v>8.7767999999999997</v>
      </c>
      <c r="L4082" s="7" t="s">
        <v>31</v>
      </c>
      <c r="M4082" s="7">
        <v>2</v>
      </c>
      <c r="N4082" s="7">
        <f>INDEX('Delivery Distances'!$B$6:$K$20,MATCH('Sales Summary_working sheet'!L4082,'Delivery Distances'!$A$6:$A$20,0),MATCH('Sales Summary_working sheet'!M4082,'Delivery Distances'!$B$5:$K$5,0))</f>
        <v>14</v>
      </c>
      <c r="O4082" s="7" cm="1">
        <f t="array" ref="O4082">_xlfn.XLOOKUP(L4082,'Delivery Distances'!$A$6:$A$20,_xlfn.XLOOKUP('Sales Summary_working sheet'!M4082,'Delivery Distances'!$B$5:$K$5,'Delivery Distances'!$B$6:$K$20))</f>
        <v>14</v>
      </c>
      <c r="P4082" s="7">
        <f t="shared" si="257"/>
        <v>14</v>
      </c>
    </row>
    <row r="4083" spans="1:16" ht="15.75" customHeight="1" x14ac:dyDescent="0.15">
      <c r="A4083" s="13">
        <v>44005</v>
      </c>
      <c r="B4083" s="19" t="s">
        <v>5357</v>
      </c>
      <c r="C4083" s="7" t="s">
        <v>1910</v>
      </c>
      <c r="D4083" s="14">
        <v>3</v>
      </c>
      <c r="E4083" s="14" t="str">
        <f>_xlfn.XLOOKUP(D4083,'Meal Info'!$A$4:$A$19,'Meal Info'!$B$4:$B$19)</f>
        <v>Fruits</v>
      </c>
      <c r="F4083" s="14" t="str">
        <f>_xlfn.XLOOKUP(D4083,'Meal Info'!$A$4:$A$19,'Meal Info'!$C$4:$C$19)</f>
        <v>Pete</v>
      </c>
      <c r="G4083" s="7">
        <v>11.76</v>
      </c>
      <c r="H4083" s="7">
        <f t="shared" si="258"/>
        <v>1.1759999999999999</v>
      </c>
      <c r="I4083" s="7">
        <f t="shared" si="259"/>
        <v>12.936</v>
      </c>
      <c r="J4083" s="7">
        <v>0.36</v>
      </c>
      <c r="K4083" s="7">
        <f t="shared" si="256"/>
        <v>4.2336</v>
      </c>
      <c r="L4083" s="7" t="s">
        <v>5082</v>
      </c>
      <c r="M4083" s="7">
        <v>2</v>
      </c>
      <c r="N4083" s="7">
        <f>INDEX('Delivery Distances'!$B$6:$K$20,MATCH('Sales Summary_working sheet'!L4083,'Delivery Distances'!$A$6:$A$20,0),MATCH('Sales Summary_working sheet'!M4083,'Delivery Distances'!$B$5:$K$5,0))</f>
        <v>3</v>
      </c>
      <c r="O4083" s="7" cm="1">
        <f t="array" ref="O4083">_xlfn.XLOOKUP(L4083,'Delivery Distances'!$A$6:$A$20,_xlfn.XLOOKUP('Sales Summary_working sheet'!M4083,'Delivery Distances'!$B$5:$K$5,'Delivery Distances'!$B$6:$K$20))</f>
        <v>3</v>
      </c>
      <c r="P4083" s="7">
        <f t="shared" si="257"/>
        <v>7</v>
      </c>
    </row>
    <row r="4084" spans="1:16" ht="15.75" customHeight="1" x14ac:dyDescent="0.15">
      <c r="A4084" s="13">
        <v>44005</v>
      </c>
      <c r="B4084" s="19" t="s">
        <v>5357</v>
      </c>
      <c r="C4084" s="7" t="s">
        <v>666</v>
      </c>
      <c r="D4084" s="14">
        <v>3</v>
      </c>
      <c r="E4084" s="14" t="str">
        <f>_xlfn.XLOOKUP(D4084,'Meal Info'!$A$4:$A$19,'Meal Info'!$B$4:$B$19)</f>
        <v>Fruits</v>
      </c>
      <c r="F4084" s="14" t="str">
        <f>_xlfn.XLOOKUP(D4084,'Meal Info'!$A$4:$A$19,'Meal Info'!$C$4:$C$19)</f>
        <v>Pete</v>
      </c>
      <c r="G4084" s="7">
        <v>15.22</v>
      </c>
      <c r="H4084" s="7">
        <f t="shared" si="258"/>
        <v>1.5220000000000002</v>
      </c>
      <c r="I4084" s="7">
        <f t="shared" si="259"/>
        <v>16.742000000000001</v>
      </c>
      <c r="J4084" s="7">
        <v>0.03</v>
      </c>
      <c r="K4084" s="7">
        <f t="shared" si="256"/>
        <v>0.45660000000000001</v>
      </c>
      <c r="L4084" s="7" t="s">
        <v>5079</v>
      </c>
      <c r="M4084" s="7">
        <v>8</v>
      </c>
      <c r="N4084" s="7">
        <f>INDEX('Delivery Distances'!$B$6:$K$20,MATCH('Sales Summary_working sheet'!L4084,'Delivery Distances'!$A$6:$A$20,0),MATCH('Sales Summary_working sheet'!M4084,'Delivery Distances'!$B$5:$K$5,0))</f>
        <v>5</v>
      </c>
      <c r="O4084" s="7" cm="1">
        <f t="array" ref="O4084">_xlfn.XLOOKUP(L4084,'Delivery Distances'!$A$6:$A$20,_xlfn.XLOOKUP('Sales Summary_working sheet'!M4084,'Delivery Distances'!$B$5:$K$5,'Delivery Distances'!$B$6:$K$20))</f>
        <v>5</v>
      </c>
      <c r="P4084" s="7">
        <f t="shared" si="257"/>
        <v>9</v>
      </c>
    </row>
    <row r="4085" spans="1:16" ht="15.75" customHeight="1" x14ac:dyDescent="0.15">
      <c r="A4085" s="13">
        <v>44005</v>
      </c>
      <c r="B4085" s="19" t="s">
        <v>5357</v>
      </c>
      <c r="C4085" s="7" t="s">
        <v>2950</v>
      </c>
      <c r="D4085" s="14">
        <v>1</v>
      </c>
      <c r="E4085" s="14" t="str">
        <f>_xlfn.XLOOKUP(D4085,'Meal Info'!$A$4:$A$19,'Meal Info'!$B$4:$B$19)</f>
        <v>Salad</v>
      </c>
      <c r="F4085" s="14" t="str">
        <f>_xlfn.XLOOKUP(D4085,'Meal Info'!$A$4:$A$19,'Meal Info'!$C$4:$C$19)</f>
        <v>Pete</v>
      </c>
      <c r="G4085" s="7">
        <v>78.31</v>
      </c>
      <c r="H4085" s="7">
        <f t="shared" si="258"/>
        <v>7.8310000000000004</v>
      </c>
      <c r="I4085" s="7">
        <f t="shared" si="259"/>
        <v>86.141000000000005</v>
      </c>
      <c r="J4085" s="7">
        <v>0.15</v>
      </c>
      <c r="K4085" s="7">
        <f t="shared" si="256"/>
        <v>11.746499999999999</v>
      </c>
      <c r="L4085" s="7" t="s">
        <v>30</v>
      </c>
      <c r="M4085" s="7">
        <v>3</v>
      </c>
      <c r="N4085" s="7">
        <f>INDEX('Delivery Distances'!$B$6:$K$20,MATCH('Sales Summary_working sheet'!L4085,'Delivery Distances'!$A$6:$A$20,0),MATCH('Sales Summary_working sheet'!M4085,'Delivery Distances'!$B$5:$K$5,0))</f>
        <v>9</v>
      </c>
      <c r="O4085" s="7" cm="1">
        <f t="array" ref="O4085">_xlfn.XLOOKUP(L4085,'Delivery Distances'!$A$6:$A$20,_xlfn.XLOOKUP('Sales Summary_working sheet'!M4085,'Delivery Distances'!$B$5:$K$5,'Delivery Distances'!$B$6:$K$20))</f>
        <v>9</v>
      </c>
      <c r="P4085" s="7">
        <f t="shared" si="257"/>
        <v>11.5</v>
      </c>
    </row>
    <row r="4086" spans="1:16" ht="15.75" customHeight="1" x14ac:dyDescent="0.15">
      <c r="A4086" s="13">
        <v>44005</v>
      </c>
      <c r="B4086" s="19" t="s">
        <v>5357</v>
      </c>
      <c r="C4086" s="7" t="s">
        <v>4687</v>
      </c>
      <c r="D4086" s="14">
        <v>3</v>
      </c>
      <c r="E4086" s="14" t="str">
        <f>_xlfn.XLOOKUP(D4086,'Meal Info'!$A$4:$A$19,'Meal Info'!$B$4:$B$19)</f>
        <v>Fruits</v>
      </c>
      <c r="F4086" s="14" t="str">
        <f>_xlfn.XLOOKUP(D4086,'Meal Info'!$A$4:$A$19,'Meal Info'!$C$4:$C$19)</f>
        <v>Pete</v>
      </c>
      <c r="G4086" s="7">
        <v>15.84</v>
      </c>
      <c r="H4086" s="7">
        <f t="shared" si="258"/>
        <v>1.5840000000000001</v>
      </c>
      <c r="I4086" s="7">
        <f t="shared" si="259"/>
        <v>17.423999999999999</v>
      </c>
      <c r="J4086" s="7">
        <v>0.33</v>
      </c>
      <c r="K4086" s="7">
        <f t="shared" si="256"/>
        <v>5.2271999999999998</v>
      </c>
      <c r="L4086" s="7" t="s">
        <v>5077</v>
      </c>
      <c r="M4086" s="7">
        <v>3</v>
      </c>
      <c r="N4086" s="7">
        <f>INDEX('Delivery Distances'!$B$6:$K$20,MATCH('Sales Summary_working sheet'!L4086,'Delivery Distances'!$A$6:$A$20,0),MATCH('Sales Summary_working sheet'!M4086,'Delivery Distances'!$B$5:$K$5,0))</f>
        <v>2</v>
      </c>
      <c r="O4086" s="7" cm="1">
        <f t="array" ref="O4086">_xlfn.XLOOKUP(L4086,'Delivery Distances'!$A$6:$A$20,_xlfn.XLOOKUP('Sales Summary_working sheet'!M4086,'Delivery Distances'!$B$5:$K$5,'Delivery Distances'!$B$6:$K$20))</f>
        <v>2</v>
      </c>
      <c r="P4086" s="7">
        <f t="shared" si="257"/>
        <v>6</v>
      </c>
    </row>
    <row r="4087" spans="1:16" ht="15.75" customHeight="1" x14ac:dyDescent="0.15">
      <c r="A4087" s="13">
        <v>44005</v>
      </c>
      <c r="B4087" s="19" t="s">
        <v>5357</v>
      </c>
      <c r="C4087" s="7" t="s">
        <v>1293</v>
      </c>
      <c r="D4087" s="14">
        <v>14</v>
      </c>
      <c r="E4087" s="14" t="str">
        <f>_xlfn.XLOOKUP(D4087,'Meal Info'!$A$4:$A$19,'Meal Info'!$B$4:$B$19)</f>
        <v>Red meat</v>
      </c>
      <c r="F4087" s="14" t="str">
        <f>_xlfn.XLOOKUP(D4087,'Meal Info'!$A$4:$A$19,'Meal Info'!$C$4:$C$19)</f>
        <v>Pete</v>
      </c>
      <c r="G4087" s="7">
        <v>88.63</v>
      </c>
      <c r="H4087" s="7">
        <f t="shared" si="258"/>
        <v>8.8629999999999995</v>
      </c>
      <c r="I4087" s="7">
        <f t="shared" si="259"/>
        <v>97.492999999999995</v>
      </c>
      <c r="J4087" s="7">
        <v>0.36</v>
      </c>
      <c r="K4087" s="7">
        <f t="shared" si="256"/>
        <v>31.906799999999997</v>
      </c>
      <c r="L4087" s="7" t="s">
        <v>30</v>
      </c>
      <c r="M4087" s="7">
        <v>9</v>
      </c>
      <c r="N4087" s="7">
        <f>INDEX('Delivery Distances'!$B$6:$K$20,MATCH('Sales Summary_working sheet'!L4087,'Delivery Distances'!$A$6:$A$20,0),MATCH('Sales Summary_working sheet'!M4087,'Delivery Distances'!$B$5:$K$5,0))</f>
        <v>17</v>
      </c>
      <c r="O4087" s="7" cm="1">
        <f t="array" ref="O4087">_xlfn.XLOOKUP(L4087,'Delivery Distances'!$A$6:$A$20,_xlfn.XLOOKUP('Sales Summary_working sheet'!M4087,'Delivery Distances'!$B$5:$K$5,'Delivery Distances'!$B$6:$K$20))</f>
        <v>17</v>
      </c>
      <c r="P4087" s="7">
        <f t="shared" si="257"/>
        <v>15.5</v>
      </c>
    </row>
    <row r="4088" spans="1:16" ht="15.75" customHeight="1" x14ac:dyDescent="0.15">
      <c r="A4088" s="13">
        <v>44005</v>
      </c>
      <c r="B4088" s="19" t="s">
        <v>5357</v>
      </c>
      <c r="C4088" s="7" t="s">
        <v>1366</v>
      </c>
      <c r="D4088" s="14">
        <v>14</v>
      </c>
      <c r="E4088" s="14" t="str">
        <f>_xlfn.XLOOKUP(D4088,'Meal Info'!$A$4:$A$19,'Meal Info'!$B$4:$B$19)</f>
        <v>Red meat</v>
      </c>
      <c r="F4088" s="14" t="str">
        <f>_xlfn.XLOOKUP(D4088,'Meal Info'!$A$4:$A$19,'Meal Info'!$C$4:$C$19)</f>
        <v>Pete</v>
      </c>
      <c r="G4088" s="7">
        <v>96.62</v>
      </c>
      <c r="H4088" s="7">
        <f t="shared" si="258"/>
        <v>9.6620000000000008</v>
      </c>
      <c r="I4088" s="7">
        <f t="shared" si="259"/>
        <v>106.28200000000001</v>
      </c>
      <c r="J4088" s="7">
        <v>0.33</v>
      </c>
      <c r="K4088" s="7">
        <f t="shared" si="256"/>
        <v>31.884600000000002</v>
      </c>
      <c r="L4088" s="7" t="s">
        <v>5080</v>
      </c>
      <c r="M4088" s="7">
        <v>5</v>
      </c>
      <c r="N4088" s="7">
        <f>INDEX('Delivery Distances'!$B$6:$K$20,MATCH('Sales Summary_working sheet'!L4088,'Delivery Distances'!$A$6:$A$20,0),MATCH('Sales Summary_working sheet'!M4088,'Delivery Distances'!$B$5:$K$5,0))</f>
        <v>5</v>
      </c>
      <c r="O4088" s="7" cm="1">
        <f t="array" ref="O4088">_xlfn.XLOOKUP(L4088,'Delivery Distances'!$A$6:$A$20,_xlfn.XLOOKUP('Sales Summary_working sheet'!M4088,'Delivery Distances'!$B$5:$K$5,'Delivery Distances'!$B$6:$K$20))</f>
        <v>5</v>
      </c>
      <c r="P4088" s="7">
        <f t="shared" si="257"/>
        <v>9</v>
      </c>
    </row>
    <row r="4089" spans="1:16" ht="15.75" customHeight="1" x14ac:dyDescent="0.15">
      <c r="A4089" s="13">
        <v>44005</v>
      </c>
      <c r="B4089" s="19" t="s">
        <v>5358</v>
      </c>
      <c r="C4089" s="7" t="s">
        <v>802</v>
      </c>
      <c r="D4089" s="14">
        <v>13</v>
      </c>
      <c r="E4089" s="14" t="str">
        <f>_xlfn.XLOOKUP(D4089,'Meal Info'!$A$4:$A$19,'Meal Info'!$B$4:$B$19)</f>
        <v>Breakfast</v>
      </c>
      <c r="F4089" s="14" t="str">
        <f>_xlfn.XLOOKUP(D4089,'Meal Info'!$A$4:$A$19,'Meal Info'!$C$4:$C$19)</f>
        <v>Pete</v>
      </c>
      <c r="G4089" s="7">
        <v>93.81</v>
      </c>
      <c r="H4089" s="7">
        <f t="shared" si="258"/>
        <v>9.3810000000000002</v>
      </c>
      <c r="I4089" s="7">
        <f t="shared" si="259"/>
        <v>103.191</v>
      </c>
      <c r="J4089" s="7">
        <v>0.16</v>
      </c>
      <c r="K4089" s="7">
        <f t="shared" si="256"/>
        <v>15.009600000000001</v>
      </c>
      <c r="L4089" s="7" t="s">
        <v>5082</v>
      </c>
      <c r="M4089" s="7">
        <v>3</v>
      </c>
      <c r="N4089" s="7">
        <f>INDEX('Delivery Distances'!$B$6:$K$20,MATCH('Sales Summary_working sheet'!L4089,'Delivery Distances'!$A$6:$A$20,0),MATCH('Sales Summary_working sheet'!M4089,'Delivery Distances'!$B$5:$K$5,0))</f>
        <v>3</v>
      </c>
      <c r="O4089" s="7" cm="1">
        <f t="array" ref="O4089">_xlfn.XLOOKUP(L4089,'Delivery Distances'!$A$6:$A$20,_xlfn.XLOOKUP('Sales Summary_working sheet'!M4089,'Delivery Distances'!$B$5:$K$5,'Delivery Distances'!$B$6:$K$20))</f>
        <v>3</v>
      </c>
      <c r="P4089" s="7">
        <f t="shared" si="257"/>
        <v>7</v>
      </c>
    </row>
    <row r="4090" spans="1:16" ht="15.75" customHeight="1" x14ac:dyDescent="0.15">
      <c r="A4090" s="13">
        <v>44005</v>
      </c>
      <c r="B4090" s="19" t="s">
        <v>5358</v>
      </c>
      <c r="C4090" s="7" t="s">
        <v>4563</v>
      </c>
      <c r="D4090" s="14">
        <v>14</v>
      </c>
      <c r="E4090" s="14" t="str">
        <f>_xlfn.XLOOKUP(D4090,'Meal Info'!$A$4:$A$19,'Meal Info'!$B$4:$B$19)</f>
        <v>Red meat</v>
      </c>
      <c r="F4090" s="14" t="str">
        <f>_xlfn.XLOOKUP(D4090,'Meal Info'!$A$4:$A$19,'Meal Info'!$C$4:$C$19)</f>
        <v>Pete</v>
      </c>
      <c r="G4090" s="7">
        <v>38.68</v>
      </c>
      <c r="H4090" s="7">
        <f t="shared" si="258"/>
        <v>3.8680000000000003</v>
      </c>
      <c r="I4090" s="7">
        <f t="shared" si="259"/>
        <v>42.548000000000002</v>
      </c>
      <c r="J4090" s="7">
        <v>0.19</v>
      </c>
      <c r="K4090" s="7">
        <f t="shared" si="256"/>
        <v>7.3491999999999997</v>
      </c>
      <c r="L4090" s="7" t="s">
        <v>5077</v>
      </c>
      <c r="M4090" s="7">
        <v>6</v>
      </c>
      <c r="N4090" s="7">
        <f>INDEX('Delivery Distances'!$B$6:$K$20,MATCH('Sales Summary_working sheet'!L4090,'Delivery Distances'!$A$6:$A$20,0),MATCH('Sales Summary_working sheet'!M4090,'Delivery Distances'!$B$5:$K$5,0))</f>
        <v>6</v>
      </c>
      <c r="O4090" s="7" cm="1">
        <f t="array" ref="O4090">_xlfn.XLOOKUP(L4090,'Delivery Distances'!$A$6:$A$20,_xlfn.XLOOKUP('Sales Summary_working sheet'!M4090,'Delivery Distances'!$B$5:$K$5,'Delivery Distances'!$B$6:$K$20))</f>
        <v>6</v>
      </c>
      <c r="P4090" s="7">
        <f t="shared" si="257"/>
        <v>10</v>
      </c>
    </row>
    <row r="4091" spans="1:16" ht="15.75" customHeight="1" x14ac:dyDescent="0.15">
      <c r="A4091" s="13">
        <v>44005</v>
      </c>
      <c r="B4091" s="19" t="s">
        <v>5358</v>
      </c>
      <c r="C4091" s="7" t="s">
        <v>89</v>
      </c>
      <c r="D4091" s="14">
        <v>3</v>
      </c>
      <c r="E4091" s="14" t="str">
        <f>_xlfn.XLOOKUP(D4091,'Meal Info'!$A$4:$A$19,'Meal Info'!$B$4:$B$19)</f>
        <v>Fruits</v>
      </c>
      <c r="F4091" s="14" t="str">
        <f>_xlfn.XLOOKUP(D4091,'Meal Info'!$A$4:$A$19,'Meal Info'!$C$4:$C$19)</f>
        <v>Pete</v>
      </c>
      <c r="G4091" s="7">
        <v>85.7</v>
      </c>
      <c r="H4091" s="7">
        <f t="shared" si="258"/>
        <v>8.57</v>
      </c>
      <c r="I4091" s="7">
        <f t="shared" si="259"/>
        <v>94.27000000000001</v>
      </c>
      <c r="J4091" s="7">
        <v>0.24</v>
      </c>
      <c r="K4091" s="7">
        <f t="shared" si="256"/>
        <v>20.568000000000001</v>
      </c>
      <c r="L4091" s="7" t="s">
        <v>29</v>
      </c>
      <c r="M4091" s="7">
        <v>2</v>
      </c>
      <c r="N4091" s="7">
        <f>INDEX('Delivery Distances'!$B$6:$K$20,MATCH('Sales Summary_working sheet'!L4091,'Delivery Distances'!$A$6:$A$20,0),MATCH('Sales Summary_working sheet'!M4091,'Delivery Distances'!$B$5:$K$5,0))</f>
        <v>18</v>
      </c>
      <c r="O4091" s="7" cm="1">
        <f t="array" ref="O4091">_xlfn.XLOOKUP(L4091,'Delivery Distances'!$A$6:$A$20,_xlfn.XLOOKUP('Sales Summary_working sheet'!M4091,'Delivery Distances'!$B$5:$K$5,'Delivery Distances'!$B$6:$K$20))</f>
        <v>18</v>
      </c>
      <c r="P4091" s="7">
        <f t="shared" si="257"/>
        <v>16</v>
      </c>
    </row>
    <row r="4092" spans="1:16" ht="15.75" customHeight="1" x14ac:dyDescent="0.15">
      <c r="A4092" s="13">
        <v>44005</v>
      </c>
      <c r="B4092" s="19" t="s">
        <v>5358</v>
      </c>
      <c r="C4092" s="7" t="s">
        <v>697</v>
      </c>
      <c r="D4092" s="14">
        <v>3</v>
      </c>
      <c r="E4092" s="14" t="str">
        <f>_xlfn.XLOOKUP(D4092,'Meal Info'!$A$4:$A$19,'Meal Info'!$B$4:$B$19)</f>
        <v>Fruits</v>
      </c>
      <c r="F4092" s="14" t="str">
        <f>_xlfn.XLOOKUP(D4092,'Meal Info'!$A$4:$A$19,'Meal Info'!$C$4:$C$19)</f>
        <v>Pete</v>
      </c>
      <c r="G4092" s="7">
        <v>16.649999999999999</v>
      </c>
      <c r="H4092" s="7">
        <f t="shared" si="258"/>
        <v>1.665</v>
      </c>
      <c r="I4092" s="7">
        <f t="shared" si="259"/>
        <v>18.314999999999998</v>
      </c>
      <c r="J4092" s="7">
        <v>0.3</v>
      </c>
      <c r="K4092" s="7">
        <f t="shared" si="256"/>
        <v>4.9949999999999992</v>
      </c>
      <c r="L4092" s="7" t="s">
        <v>5075</v>
      </c>
      <c r="M4092" s="7">
        <v>10</v>
      </c>
      <c r="N4092" s="7">
        <f>INDEX('Delivery Distances'!$B$6:$K$20,MATCH('Sales Summary_working sheet'!L4092,'Delivery Distances'!$A$6:$A$20,0),MATCH('Sales Summary_working sheet'!M4092,'Delivery Distances'!$B$5:$K$5,0))</f>
        <v>14</v>
      </c>
      <c r="O4092" s="7" cm="1">
        <f t="array" ref="O4092">_xlfn.XLOOKUP(L4092,'Delivery Distances'!$A$6:$A$20,_xlfn.XLOOKUP('Sales Summary_working sheet'!M4092,'Delivery Distances'!$B$5:$K$5,'Delivery Distances'!$B$6:$K$20))</f>
        <v>14</v>
      </c>
      <c r="P4092" s="7">
        <f t="shared" si="257"/>
        <v>14</v>
      </c>
    </row>
    <row r="4093" spans="1:16" ht="15.75" customHeight="1" x14ac:dyDescent="0.15">
      <c r="A4093" s="13">
        <v>44005</v>
      </c>
      <c r="B4093" s="19" t="s">
        <v>5358</v>
      </c>
      <c r="C4093" s="7" t="s">
        <v>2676</v>
      </c>
      <c r="D4093" s="14">
        <v>14</v>
      </c>
      <c r="E4093" s="14" t="str">
        <f>_xlfn.XLOOKUP(D4093,'Meal Info'!$A$4:$A$19,'Meal Info'!$B$4:$B$19)</f>
        <v>Red meat</v>
      </c>
      <c r="F4093" s="14" t="str">
        <f>_xlfn.XLOOKUP(D4093,'Meal Info'!$A$4:$A$19,'Meal Info'!$C$4:$C$19)</f>
        <v>Pete</v>
      </c>
      <c r="G4093" s="7">
        <v>81.900000000000006</v>
      </c>
      <c r="H4093" s="7">
        <f t="shared" si="258"/>
        <v>8.1900000000000013</v>
      </c>
      <c r="I4093" s="7">
        <f t="shared" si="259"/>
        <v>90.09</v>
      </c>
      <c r="J4093" s="7">
        <v>0.4</v>
      </c>
      <c r="K4093" s="7">
        <f t="shared" si="256"/>
        <v>32.760000000000005</v>
      </c>
      <c r="L4093" s="7" t="s">
        <v>28</v>
      </c>
      <c r="M4093" s="7">
        <v>8</v>
      </c>
      <c r="N4093" s="7">
        <f>INDEX('Delivery Distances'!$B$6:$K$20,MATCH('Sales Summary_working sheet'!L4093,'Delivery Distances'!$A$6:$A$20,0),MATCH('Sales Summary_working sheet'!M4093,'Delivery Distances'!$B$5:$K$5,0))</f>
        <v>17</v>
      </c>
      <c r="O4093" s="7" cm="1">
        <f t="array" ref="O4093">_xlfn.XLOOKUP(L4093,'Delivery Distances'!$A$6:$A$20,_xlfn.XLOOKUP('Sales Summary_working sheet'!M4093,'Delivery Distances'!$B$5:$K$5,'Delivery Distances'!$B$6:$K$20))</f>
        <v>17</v>
      </c>
      <c r="P4093" s="7">
        <f t="shared" si="257"/>
        <v>15.5</v>
      </c>
    </row>
    <row r="4094" spans="1:16" ht="15.75" customHeight="1" x14ac:dyDescent="0.15">
      <c r="A4094" s="13">
        <v>44005</v>
      </c>
      <c r="B4094" s="19" t="s">
        <v>5358</v>
      </c>
      <c r="C4094" s="7" t="s">
        <v>4172</v>
      </c>
      <c r="D4094" s="14">
        <v>14</v>
      </c>
      <c r="E4094" s="14" t="str">
        <f>_xlfn.XLOOKUP(D4094,'Meal Info'!$A$4:$A$19,'Meal Info'!$B$4:$B$19)</f>
        <v>Red meat</v>
      </c>
      <c r="F4094" s="14" t="str">
        <f>_xlfn.XLOOKUP(D4094,'Meal Info'!$A$4:$A$19,'Meal Info'!$C$4:$C$19)</f>
        <v>Pete</v>
      </c>
      <c r="G4094" s="7">
        <v>5.0599999999999996</v>
      </c>
      <c r="H4094" s="7">
        <f t="shared" si="258"/>
        <v>0.50600000000000001</v>
      </c>
      <c r="I4094" s="7">
        <f t="shared" si="259"/>
        <v>5.5659999999999998</v>
      </c>
      <c r="J4094" s="7">
        <v>0.3</v>
      </c>
      <c r="K4094" s="7">
        <f t="shared" si="256"/>
        <v>1.5179999999999998</v>
      </c>
      <c r="L4094" s="7" t="s">
        <v>5077</v>
      </c>
      <c r="M4094" s="7">
        <v>7</v>
      </c>
      <c r="N4094" s="7">
        <f>INDEX('Delivery Distances'!$B$6:$K$20,MATCH('Sales Summary_working sheet'!L4094,'Delivery Distances'!$A$6:$A$20,0),MATCH('Sales Summary_working sheet'!M4094,'Delivery Distances'!$B$5:$K$5,0))</f>
        <v>1</v>
      </c>
      <c r="O4094" s="7" cm="1">
        <f t="array" ref="O4094">_xlfn.XLOOKUP(L4094,'Delivery Distances'!$A$6:$A$20,_xlfn.XLOOKUP('Sales Summary_working sheet'!M4094,'Delivery Distances'!$B$5:$K$5,'Delivery Distances'!$B$6:$K$20))</f>
        <v>1</v>
      </c>
      <c r="P4094" s="7">
        <f t="shared" si="257"/>
        <v>3</v>
      </c>
    </row>
    <row r="4095" spans="1:16" ht="15.75" customHeight="1" x14ac:dyDescent="0.15">
      <c r="A4095" s="13">
        <v>44005</v>
      </c>
      <c r="B4095" s="19" t="s">
        <v>5358</v>
      </c>
      <c r="C4095" s="7" t="s">
        <v>4692</v>
      </c>
      <c r="D4095" s="14">
        <v>14</v>
      </c>
      <c r="E4095" s="14" t="str">
        <f>_xlfn.XLOOKUP(D4095,'Meal Info'!$A$4:$A$19,'Meal Info'!$B$4:$B$19)</f>
        <v>Red meat</v>
      </c>
      <c r="F4095" s="14" t="str">
        <f>_xlfn.XLOOKUP(D4095,'Meal Info'!$A$4:$A$19,'Meal Info'!$C$4:$C$19)</f>
        <v>Pete</v>
      </c>
      <c r="G4095" s="7">
        <v>1.22</v>
      </c>
      <c r="H4095" s="7">
        <f t="shared" si="258"/>
        <v>0.122</v>
      </c>
      <c r="I4095" s="7">
        <f t="shared" si="259"/>
        <v>1.3420000000000001</v>
      </c>
      <c r="J4095" s="7">
        <v>0.01</v>
      </c>
      <c r="K4095" s="7">
        <f t="shared" si="256"/>
        <v>1.2200000000000001E-2</v>
      </c>
      <c r="L4095" s="7" t="s">
        <v>28</v>
      </c>
      <c r="M4095" s="7">
        <v>6</v>
      </c>
      <c r="N4095" s="7">
        <f>INDEX('Delivery Distances'!$B$6:$K$20,MATCH('Sales Summary_working sheet'!L4095,'Delivery Distances'!$A$6:$A$20,0),MATCH('Sales Summary_working sheet'!M4095,'Delivery Distances'!$B$5:$K$5,0))</f>
        <v>6</v>
      </c>
      <c r="O4095" s="7" cm="1">
        <f t="array" ref="O4095">_xlfn.XLOOKUP(L4095,'Delivery Distances'!$A$6:$A$20,_xlfn.XLOOKUP('Sales Summary_working sheet'!M4095,'Delivery Distances'!$B$5:$K$5,'Delivery Distances'!$B$6:$K$20))</f>
        <v>6</v>
      </c>
      <c r="P4095" s="7">
        <f t="shared" si="257"/>
        <v>10</v>
      </c>
    </row>
    <row r="4096" spans="1:16" ht="15.75" customHeight="1" x14ac:dyDescent="0.15">
      <c r="A4096" s="13">
        <v>44005</v>
      </c>
      <c r="B4096" s="19" t="s">
        <v>5358</v>
      </c>
      <c r="C4096" s="7" t="s">
        <v>3978</v>
      </c>
      <c r="D4096" s="14">
        <v>1</v>
      </c>
      <c r="E4096" s="14" t="str">
        <f>_xlfn.XLOOKUP(D4096,'Meal Info'!$A$4:$A$19,'Meal Info'!$B$4:$B$19)</f>
        <v>Salad</v>
      </c>
      <c r="F4096" s="14" t="str">
        <f>_xlfn.XLOOKUP(D4096,'Meal Info'!$A$4:$A$19,'Meal Info'!$C$4:$C$19)</f>
        <v>Pete</v>
      </c>
      <c r="G4096" s="7">
        <v>69.83</v>
      </c>
      <c r="H4096" s="7">
        <f t="shared" si="258"/>
        <v>6.9830000000000005</v>
      </c>
      <c r="I4096" s="7">
        <f t="shared" si="259"/>
        <v>76.813000000000002</v>
      </c>
      <c r="J4096" s="7">
        <v>0.34</v>
      </c>
      <c r="K4096" s="7">
        <f t="shared" si="256"/>
        <v>23.7422</v>
      </c>
      <c r="L4096" s="7" t="s">
        <v>29</v>
      </c>
      <c r="M4096" s="7">
        <v>4</v>
      </c>
      <c r="N4096" s="7">
        <f>INDEX('Delivery Distances'!$B$6:$K$20,MATCH('Sales Summary_working sheet'!L4096,'Delivery Distances'!$A$6:$A$20,0),MATCH('Sales Summary_working sheet'!M4096,'Delivery Distances'!$B$5:$K$5,0))</f>
        <v>14</v>
      </c>
      <c r="O4096" s="7" cm="1">
        <f t="array" ref="O4096">_xlfn.XLOOKUP(L4096,'Delivery Distances'!$A$6:$A$20,_xlfn.XLOOKUP('Sales Summary_working sheet'!M4096,'Delivery Distances'!$B$5:$K$5,'Delivery Distances'!$B$6:$K$20))</f>
        <v>14</v>
      </c>
      <c r="P4096" s="7">
        <f t="shared" si="257"/>
        <v>14</v>
      </c>
    </row>
    <row r="4097" spans="1:16" ht="15.75" customHeight="1" x14ac:dyDescent="0.15">
      <c r="A4097" s="13">
        <v>44005</v>
      </c>
      <c r="B4097" s="19" t="s">
        <v>5358</v>
      </c>
      <c r="C4097" s="7" t="s">
        <v>1205</v>
      </c>
      <c r="D4097" s="14">
        <v>13</v>
      </c>
      <c r="E4097" s="14" t="str">
        <f>_xlfn.XLOOKUP(D4097,'Meal Info'!$A$4:$A$19,'Meal Info'!$B$4:$B$19)</f>
        <v>Breakfast</v>
      </c>
      <c r="F4097" s="14" t="str">
        <f>_xlfn.XLOOKUP(D4097,'Meal Info'!$A$4:$A$19,'Meal Info'!$C$4:$C$19)</f>
        <v>Pete</v>
      </c>
      <c r="G4097" s="7">
        <v>59.85</v>
      </c>
      <c r="H4097" s="7">
        <f t="shared" si="258"/>
        <v>5.9850000000000003</v>
      </c>
      <c r="I4097" s="7">
        <f t="shared" si="259"/>
        <v>65.835000000000008</v>
      </c>
      <c r="J4097" s="7">
        <v>0.22</v>
      </c>
      <c r="K4097" s="7">
        <f t="shared" si="256"/>
        <v>13.167</v>
      </c>
      <c r="L4097" s="7" t="s">
        <v>31</v>
      </c>
      <c r="M4097" s="7">
        <v>3</v>
      </c>
      <c r="N4097" s="7">
        <f>INDEX('Delivery Distances'!$B$6:$K$20,MATCH('Sales Summary_working sheet'!L4097,'Delivery Distances'!$A$6:$A$20,0),MATCH('Sales Summary_working sheet'!M4097,'Delivery Distances'!$B$5:$K$5,0))</f>
        <v>9</v>
      </c>
      <c r="O4097" s="7" cm="1">
        <f t="array" ref="O4097">_xlfn.XLOOKUP(L4097,'Delivery Distances'!$A$6:$A$20,_xlfn.XLOOKUP('Sales Summary_working sheet'!M4097,'Delivery Distances'!$B$5:$K$5,'Delivery Distances'!$B$6:$K$20))</f>
        <v>9</v>
      </c>
      <c r="P4097" s="7">
        <f t="shared" si="257"/>
        <v>11.5</v>
      </c>
    </row>
    <row r="4098" spans="1:16" ht="15.75" customHeight="1" x14ac:dyDescent="0.15">
      <c r="A4098" s="13">
        <v>44005</v>
      </c>
      <c r="B4098" s="19" t="s">
        <v>5358</v>
      </c>
      <c r="C4098" s="7" t="s">
        <v>440</v>
      </c>
      <c r="D4098" s="14">
        <v>14</v>
      </c>
      <c r="E4098" s="14" t="str">
        <f>_xlfn.XLOOKUP(D4098,'Meal Info'!$A$4:$A$19,'Meal Info'!$B$4:$B$19)</f>
        <v>Red meat</v>
      </c>
      <c r="F4098" s="14" t="str">
        <f>_xlfn.XLOOKUP(D4098,'Meal Info'!$A$4:$A$19,'Meal Info'!$C$4:$C$19)</f>
        <v>Pete</v>
      </c>
      <c r="G4098" s="7">
        <v>41.75</v>
      </c>
      <c r="H4098" s="7">
        <f t="shared" si="258"/>
        <v>4.1749999999999998</v>
      </c>
      <c r="I4098" s="7">
        <f t="shared" si="259"/>
        <v>45.924999999999997</v>
      </c>
      <c r="J4098" s="7">
        <v>0.3</v>
      </c>
      <c r="K4098" s="7">
        <f t="shared" si="256"/>
        <v>12.525</v>
      </c>
      <c r="L4098" s="7" t="s">
        <v>28</v>
      </c>
      <c r="M4098" s="7">
        <v>1</v>
      </c>
      <c r="N4098" s="7">
        <f>INDEX('Delivery Distances'!$B$6:$K$20,MATCH('Sales Summary_working sheet'!L4098,'Delivery Distances'!$A$6:$A$20,0),MATCH('Sales Summary_working sheet'!M4098,'Delivery Distances'!$B$5:$K$5,0))</f>
        <v>18</v>
      </c>
      <c r="O4098" s="7" cm="1">
        <f t="array" ref="O4098">_xlfn.XLOOKUP(L4098,'Delivery Distances'!$A$6:$A$20,_xlfn.XLOOKUP('Sales Summary_working sheet'!M4098,'Delivery Distances'!$B$5:$K$5,'Delivery Distances'!$B$6:$K$20))</f>
        <v>18</v>
      </c>
      <c r="P4098" s="7">
        <f t="shared" si="257"/>
        <v>16</v>
      </c>
    </row>
    <row r="4099" spans="1:16" ht="15.75" customHeight="1" x14ac:dyDescent="0.15">
      <c r="A4099" s="13">
        <v>44005</v>
      </c>
      <c r="B4099" s="19" t="s">
        <v>5358</v>
      </c>
      <c r="C4099" s="7" t="s">
        <v>4187</v>
      </c>
      <c r="D4099" s="14">
        <v>13</v>
      </c>
      <c r="E4099" s="14" t="str">
        <f>_xlfn.XLOOKUP(D4099,'Meal Info'!$A$4:$A$19,'Meal Info'!$B$4:$B$19)</f>
        <v>Breakfast</v>
      </c>
      <c r="F4099" s="14" t="str">
        <f>_xlfn.XLOOKUP(D4099,'Meal Info'!$A$4:$A$19,'Meal Info'!$C$4:$C$19)</f>
        <v>Pete</v>
      </c>
      <c r="G4099" s="7">
        <v>77.28</v>
      </c>
      <c r="H4099" s="7">
        <f t="shared" si="258"/>
        <v>7.7280000000000006</v>
      </c>
      <c r="I4099" s="7">
        <f t="shared" si="259"/>
        <v>85.007999999999996</v>
      </c>
      <c r="J4099" s="7">
        <v>0.06</v>
      </c>
      <c r="K4099" s="7">
        <f t="shared" si="256"/>
        <v>4.6368</v>
      </c>
      <c r="L4099" s="7" t="s">
        <v>5079</v>
      </c>
      <c r="M4099" s="7">
        <v>8</v>
      </c>
      <c r="N4099" s="7">
        <f>INDEX('Delivery Distances'!$B$6:$K$20,MATCH('Sales Summary_working sheet'!L4099,'Delivery Distances'!$A$6:$A$20,0),MATCH('Sales Summary_working sheet'!M4099,'Delivery Distances'!$B$5:$K$5,0))</f>
        <v>5</v>
      </c>
      <c r="O4099" s="7" cm="1">
        <f t="array" ref="O4099">_xlfn.XLOOKUP(L4099,'Delivery Distances'!$A$6:$A$20,_xlfn.XLOOKUP('Sales Summary_working sheet'!M4099,'Delivery Distances'!$B$5:$K$5,'Delivery Distances'!$B$6:$K$20))</f>
        <v>5</v>
      </c>
      <c r="P4099" s="7">
        <f t="shared" si="257"/>
        <v>9</v>
      </c>
    </row>
    <row r="4100" spans="1:16" ht="15.75" customHeight="1" x14ac:dyDescent="0.15">
      <c r="A4100" s="13">
        <v>44005</v>
      </c>
      <c r="B4100" s="19" t="s">
        <v>5358</v>
      </c>
      <c r="C4100" s="7" t="s">
        <v>4850</v>
      </c>
      <c r="D4100" s="14">
        <v>1</v>
      </c>
      <c r="E4100" s="14" t="str">
        <f>_xlfn.XLOOKUP(D4100,'Meal Info'!$A$4:$A$19,'Meal Info'!$B$4:$B$19)</f>
        <v>Salad</v>
      </c>
      <c r="F4100" s="14" t="str">
        <f>_xlfn.XLOOKUP(D4100,'Meal Info'!$A$4:$A$19,'Meal Info'!$C$4:$C$19)</f>
        <v>Pete</v>
      </c>
      <c r="G4100" s="7">
        <v>98.14</v>
      </c>
      <c r="H4100" s="7">
        <f t="shared" si="258"/>
        <v>9.8140000000000001</v>
      </c>
      <c r="I4100" s="7">
        <f t="shared" si="259"/>
        <v>107.95400000000001</v>
      </c>
      <c r="J4100" s="7">
        <v>0.36</v>
      </c>
      <c r="K4100" s="7">
        <f t="shared" si="256"/>
        <v>35.330399999999997</v>
      </c>
      <c r="L4100" s="7" t="s">
        <v>5083</v>
      </c>
      <c r="M4100" s="7">
        <v>8</v>
      </c>
      <c r="N4100" s="7">
        <f>INDEX('Delivery Distances'!$B$6:$K$20,MATCH('Sales Summary_working sheet'!L4100,'Delivery Distances'!$A$6:$A$20,0),MATCH('Sales Summary_working sheet'!M4100,'Delivery Distances'!$B$5:$K$5,0))</f>
        <v>3</v>
      </c>
      <c r="O4100" s="7" cm="1">
        <f t="array" ref="O4100">_xlfn.XLOOKUP(L4100,'Delivery Distances'!$A$6:$A$20,_xlfn.XLOOKUP('Sales Summary_working sheet'!M4100,'Delivery Distances'!$B$5:$K$5,'Delivery Distances'!$B$6:$K$20))</f>
        <v>3</v>
      </c>
      <c r="P4100" s="7">
        <f t="shared" si="257"/>
        <v>7</v>
      </c>
    </row>
    <row r="4101" spans="1:16" ht="15.75" customHeight="1" x14ac:dyDescent="0.15">
      <c r="A4101" s="13">
        <v>44005</v>
      </c>
      <c r="B4101" s="19" t="s">
        <v>5358</v>
      </c>
      <c r="C4101" s="7" t="s">
        <v>114</v>
      </c>
      <c r="D4101" s="14">
        <v>13</v>
      </c>
      <c r="E4101" s="14" t="str">
        <f>_xlfn.XLOOKUP(D4101,'Meal Info'!$A$4:$A$19,'Meal Info'!$B$4:$B$19)</f>
        <v>Breakfast</v>
      </c>
      <c r="F4101" s="14" t="str">
        <f>_xlfn.XLOOKUP(D4101,'Meal Info'!$A$4:$A$19,'Meal Info'!$C$4:$C$19)</f>
        <v>Pete</v>
      </c>
      <c r="G4101" s="7">
        <v>60.37</v>
      </c>
      <c r="H4101" s="7">
        <f t="shared" si="258"/>
        <v>6.0369999999999999</v>
      </c>
      <c r="I4101" s="7">
        <f t="shared" si="259"/>
        <v>66.406999999999996</v>
      </c>
      <c r="J4101" s="7">
        <v>0.33</v>
      </c>
      <c r="K4101" s="7">
        <f t="shared" ref="K4101:K4164" si="260">J4101*G4101</f>
        <v>19.9221</v>
      </c>
      <c r="L4101" s="7" t="s">
        <v>5083</v>
      </c>
      <c r="M4101" s="7">
        <v>6</v>
      </c>
      <c r="N4101" s="7">
        <f>INDEX('Delivery Distances'!$B$6:$K$20,MATCH('Sales Summary_working sheet'!L4101,'Delivery Distances'!$A$6:$A$20,0),MATCH('Sales Summary_working sheet'!M4101,'Delivery Distances'!$B$5:$K$5,0))</f>
        <v>2</v>
      </c>
      <c r="O4101" s="7" cm="1">
        <f t="array" ref="O4101">_xlfn.XLOOKUP(L4101,'Delivery Distances'!$A$6:$A$20,_xlfn.XLOOKUP('Sales Summary_working sheet'!M4101,'Delivery Distances'!$B$5:$K$5,'Delivery Distances'!$B$6:$K$20))</f>
        <v>2</v>
      </c>
      <c r="P4101" s="7">
        <f t="shared" ref="P4101:P4164" si="261">IF(O4101&lt;=2, O4101*3, IF(O4101&lt;=6, 3*2 + (O4101-2)*1, 3*2 + 4*1 + (O4101-6)*0.5))</f>
        <v>6</v>
      </c>
    </row>
    <row r="4102" spans="1:16" ht="15.75" customHeight="1" x14ac:dyDescent="0.15">
      <c r="A4102" s="13">
        <v>44005</v>
      </c>
      <c r="B4102" s="19" t="s">
        <v>5358</v>
      </c>
      <c r="C4102" s="7" t="s">
        <v>1554</v>
      </c>
      <c r="D4102" s="14">
        <v>1</v>
      </c>
      <c r="E4102" s="14" t="str">
        <f>_xlfn.XLOOKUP(D4102,'Meal Info'!$A$4:$A$19,'Meal Info'!$B$4:$B$19)</f>
        <v>Salad</v>
      </c>
      <c r="F4102" s="14" t="str">
        <f>_xlfn.XLOOKUP(D4102,'Meal Info'!$A$4:$A$19,'Meal Info'!$C$4:$C$19)</f>
        <v>Pete</v>
      </c>
      <c r="G4102" s="7">
        <v>4.29</v>
      </c>
      <c r="H4102" s="7">
        <f t="shared" si="258"/>
        <v>0.42900000000000005</v>
      </c>
      <c r="I4102" s="7">
        <f t="shared" si="259"/>
        <v>4.7190000000000003</v>
      </c>
      <c r="J4102" s="7">
        <v>0.11</v>
      </c>
      <c r="K4102" s="7">
        <f t="shared" si="260"/>
        <v>0.47189999999999999</v>
      </c>
      <c r="L4102" s="7" t="s">
        <v>5081</v>
      </c>
      <c r="M4102" s="7">
        <v>7</v>
      </c>
      <c r="N4102" s="7">
        <f>INDEX('Delivery Distances'!$B$6:$K$20,MATCH('Sales Summary_working sheet'!L4102,'Delivery Distances'!$A$6:$A$20,0),MATCH('Sales Summary_working sheet'!M4102,'Delivery Distances'!$B$5:$K$5,0))</f>
        <v>3</v>
      </c>
      <c r="O4102" s="7" cm="1">
        <f t="array" ref="O4102">_xlfn.XLOOKUP(L4102,'Delivery Distances'!$A$6:$A$20,_xlfn.XLOOKUP('Sales Summary_working sheet'!M4102,'Delivery Distances'!$B$5:$K$5,'Delivery Distances'!$B$6:$K$20))</f>
        <v>3</v>
      </c>
      <c r="P4102" s="7">
        <f t="shared" si="261"/>
        <v>7</v>
      </c>
    </row>
    <row r="4103" spans="1:16" ht="15.75" customHeight="1" x14ac:dyDescent="0.15">
      <c r="A4103" s="13">
        <v>44005</v>
      </c>
      <c r="B4103" s="19" t="s">
        <v>5358</v>
      </c>
      <c r="C4103" s="7" t="s">
        <v>1891</v>
      </c>
      <c r="D4103" s="14">
        <v>13</v>
      </c>
      <c r="E4103" s="14" t="str">
        <f>_xlfn.XLOOKUP(D4103,'Meal Info'!$A$4:$A$19,'Meal Info'!$B$4:$B$19)</f>
        <v>Breakfast</v>
      </c>
      <c r="F4103" s="14" t="str">
        <f>_xlfn.XLOOKUP(D4103,'Meal Info'!$A$4:$A$19,'Meal Info'!$C$4:$C$19)</f>
        <v>Pete</v>
      </c>
      <c r="G4103" s="7">
        <v>16.920000000000002</v>
      </c>
      <c r="H4103" s="7">
        <f t="shared" si="258"/>
        <v>1.6920000000000002</v>
      </c>
      <c r="I4103" s="7">
        <f t="shared" si="259"/>
        <v>18.612000000000002</v>
      </c>
      <c r="J4103" s="7">
        <v>0.32</v>
      </c>
      <c r="K4103" s="7">
        <f t="shared" si="260"/>
        <v>5.4144000000000005</v>
      </c>
      <c r="L4103" s="7" t="s">
        <v>5077</v>
      </c>
      <c r="M4103" s="7">
        <v>8</v>
      </c>
      <c r="N4103" s="7">
        <f>INDEX('Delivery Distances'!$B$6:$K$20,MATCH('Sales Summary_working sheet'!L4103,'Delivery Distances'!$A$6:$A$20,0),MATCH('Sales Summary_working sheet'!M4103,'Delivery Distances'!$B$5:$K$5,0))</f>
        <v>4</v>
      </c>
      <c r="O4103" s="7" cm="1">
        <f t="array" ref="O4103">_xlfn.XLOOKUP(L4103,'Delivery Distances'!$A$6:$A$20,_xlfn.XLOOKUP('Sales Summary_working sheet'!M4103,'Delivery Distances'!$B$5:$K$5,'Delivery Distances'!$B$6:$K$20))</f>
        <v>4</v>
      </c>
      <c r="P4103" s="7">
        <f t="shared" si="261"/>
        <v>8</v>
      </c>
    </row>
    <row r="4104" spans="1:16" ht="15.75" customHeight="1" x14ac:dyDescent="0.15">
      <c r="A4104" s="13">
        <v>44005</v>
      </c>
      <c r="B4104" s="19" t="s">
        <v>5358</v>
      </c>
      <c r="C4104" s="7" t="s">
        <v>2028</v>
      </c>
      <c r="D4104" s="14">
        <v>13</v>
      </c>
      <c r="E4104" s="14" t="str">
        <f>_xlfn.XLOOKUP(D4104,'Meal Info'!$A$4:$A$19,'Meal Info'!$B$4:$B$19)</f>
        <v>Breakfast</v>
      </c>
      <c r="F4104" s="14" t="str">
        <f>_xlfn.XLOOKUP(D4104,'Meal Info'!$A$4:$A$19,'Meal Info'!$C$4:$C$19)</f>
        <v>Pete</v>
      </c>
      <c r="G4104" s="7">
        <v>3.04</v>
      </c>
      <c r="H4104" s="7">
        <f t="shared" si="258"/>
        <v>0.30400000000000005</v>
      </c>
      <c r="I4104" s="7">
        <f t="shared" si="259"/>
        <v>3.3440000000000003</v>
      </c>
      <c r="J4104" s="7">
        <v>7.0000000000000007E-2</v>
      </c>
      <c r="K4104" s="7">
        <f t="shared" si="260"/>
        <v>0.21280000000000002</v>
      </c>
      <c r="L4104" s="7" t="s">
        <v>5081</v>
      </c>
      <c r="M4104" s="7">
        <v>6</v>
      </c>
      <c r="N4104" s="7">
        <f>INDEX('Delivery Distances'!$B$6:$K$20,MATCH('Sales Summary_working sheet'!L4104,'Delivery Distances'!$A$6:$A$20,0),MATCH('Sales Summary_working sheet'!M4104,'Delivery Distances'!$B$5:$K$5,0))</f>
        <v>3</v>
      </c>
      <c r="O4104" s="7" cm="1">
        <f t="array" ref="O4104">_xlfn.XLOOKUP(L4104,'Delivery Distances'!$A$6:$A$20,_xlfn.XLOOKUP('Sales Summary_working sheet'!M4104,'Delivery Distances'!$B$5:$K$5,'Delivery Distances'!$B$6:$K$20))</f>
        <v>3</v>
      </c>
      <c r="P4104" s="7">
        <f t="shared" si="261"/>
        <v>7</v>
      </c>
    </row>
    <row r="4105" spans="1:16" ht="15.75" customHeight="1" x14ac:dyDescent="0.15">
      <c r="A4105" s="13">
        <v>44005</v>
      </c>
      <c r="B4105" s="19" t="s">
        <v>5358</v>
      </c>
      <c r="C4105" s="7" t="s">
        <v>1383</v>
      </c>
      <c r="D4105" s="14">
        <v>3</v>
      </c>
      <c r="E4105" s="14" t="str">
        <f>_xlfn.XLOOKUP(D4105,'Meal Info'!$A$4:$A$19,'Meal Info'!$B$4:$B$19)</f>
        <v>Fruits</v>
      </c>
      <c r="F4105" s="14" t="str">
        <f>_xlfn.XLOOKUP(D4105,'Meal Info'!$A$4:$A$19,'Meal Info'!$C$4:$C$19)</f>
        <v>Pete</v>
      </c>
      <c r="G4105" s="7">
        <v>55.77</v>
      </c>
      <c r="H4105" s="7">
        <f t="shared" si="258"/>
        <v>5.5770000000000008</v>
      </c>
      <c r="I4105" s="7">
        <f t="shared" si="259"/>
        <v>61.347000000000001</v>
      </c>
      <c r="J4105" s="7">
        <v>0.02</v>
      </c>
      <c r="K4105" s="7">
        <f t="shared" si="260"/>
        <v>1.1154000000000002</v>
      </c>
      <c r="L4105" s="7" t="s">
        <v>5080</v>
      </c>
      <c r="M4105" s="7">
        <v>6</v>
      </c>
      <c r="N4105" s="7">
        <f>INDEX('Delivery Distances'!$B$6:$K$20,MATCH('Sales Summary_working sheet'!L4105,'Delivery Distances'!$A$6:$A$20,0),MATCH('Sales Summary_working sheet'!M4105,'Delivery Distances'!$B$5:$K$5,0))</f>
        <v>3</v>
      </c>
      <c r="O4105" s="7" cm="1">
        <f t="array" ref="O4105">_xlfn.XLOOKUP(L4105,'Delivery Distances'!$A$6:$A$20,_xlfn.XLOOKUP('Sales Summary_working sheet'!M4105,'Delivery Distances'!$B$5:$K$5,'Delivery Distances'!$B$6:$K$20))</f>
        <v>3</v>
      </c>
      <c r="P4105" s="7">
        <f t="shared" si="261"/>
        <v>7</v>
      </c>
    </row>
    <row r="4106" spans="1:16" ht="15.75" customHeight="1" x14ac:dyDescent="0.15">
      <c r="A4106" s="13">
        <v>44005</v>
      </c>
      <c r="B4106" s="19" t="s">
        <v>5358</v>
      </c>
      <c r="C4106" s="7" t="s">
        <v>3814</v>
      </c>
      <c r="D4106" s="14">
        <v>3</v>
      </c>
      <c r="E4106" s="14" t="str">
        <f>_xlfn.XLOOKUP(D4106,'Meal Info'!$A$4:$A$19,'Meal Info'!$B$4:$B$19)</f>
        <v>Fruits</v>
      </c>
      <c r="F4106" s="14" t="str">
        <f>_xlfn.XLOOKUP(D4106,'Meal Info'!$A$4:$A$19,'Meal Info'!$C$4:$C$19)</f>
        <v>Pete</v>
      </c>
      <c r="G4106" s="7">
        <v>70.680000000000007</v>
      </c>
      <c r="H4106" s="7">
        <f t="shared" si="258"/>
        <v>7.0680000000000014</v>
      </c>
      <c r="I4106" s="7">
        <f t="shared" si="259"/>
        <v>77.748000000000005</v>
      </c>
      <c r="J4106" s="7">
        <v>0.35</v>
      </c>
      <c r="K4106" s="7">
        <f t="shared" si="260"/>
        <v>24.738</v>
      </c>
      <c r="L4106" s="7" t="s">
        <v>31</v>
      </c>
      <c r="M4106" s="7">
        <v>7</v>
      </c>
      <c r="N4106" s="7">
        <f>INDEX('Delivery Distances'!$B$6:$K$20,MATCH('Sales Summary_working sheet'!L4106,'Delivery Distances'!$A$6:$A$20,0),MATCH('Sales Summary_working sheet'!M4106,'Delivery Distances'!$B$5:$K$5,0))</f>
        <v>5</v>
      </c>
      <c r="O4106" s="7" cm="1">
        <f t="array" ref="O4106">_xlfn.XLOOKUP(L4106,'Delivery Distances'!$A$6:$A$20,_xlfn.XLOOKUP('Sales Summary_working sheet'!M4106,'Delivery Distances'!$B$5:$K$5,'Delivery Distances'!$B$6:$K$20))</f>
        <v>5</v>
      </c>
      <c r="P4106" s="7">
        <f t="shared" si="261"/>
        <v>9</v>
      </c>
    </row>
    <row r="4107" spans="1:16" ht="15.75" customHeight="1" x14ac:dyDescent="0.15">
      <c r="A4107" s="13">
        <v>44005</v>
      </c>
      <c r="B4107" s="19" t="s">
        <v>5358</v>
      </c>
      <c r="C4107" s="7" t="s">
        <v>1212</v>
      </c>
      <c r="D4107" s="14">
        <v>14</v>
      </c>
      <c r="E4107" s="14" t="str">
        <f>_xlfn.XLOOKUP(D4107,'Meal Info'!$A$4:$A$19,'Meal Info'!$B$4:$B$19)</f>
        <v>Red meat</v>
      </c>
      <c r="F4107" s="14" t="str">
        <f>_xlfn.XLOOKUP(D4107,'Meal Info'!$A$4:$A$19,'Meal Info'!$C$4:$C$19)</f>
        <v>Pete</v>
      </c>
      <c r="G4107" s="7">
        <v>93.77</v>
      </c>
      <c r="H4107" s="7">
        <f t="shared" si="258"/>
        <v>9.3770000000000007</v>
      </c>
      <c r="I4107" s="7">
        <f t="shared" si="259"/>
        <v>103.14699999999999</v>
      </c>
      <c r="J4107" s="7">
        <v>0.3</v>
      </c>
      <c r="K4107" s="7">
        <f t="shared" si="260"/>
        <v>28.130999999999997</v>
      </c>
      <c r="L4107" s="7" t="s">
        <v>31</v>
      </c>
      <c r="M4107" s="7">
        <v>4</v>
      </c>
      <c r="N4107" s="7">
        <f>INDEX('Delivery Distances'!$B$6:$K$20,MATCH('Sales Summary_working sheet'!L4107,'Delivery Distances'!$A$6:$A$20,0),MATCH('Sales Summary_working sheet'!M4107,'Delivery Distances'!$B$5:$K$5,0))</f>
        <v>8</v>
      </c>
      <c r="O4107" s="7" cm="1">
        <f t="array" ref="O4107">_xlfn.XLOOKUP(L4107,'Delivery Distances'!$A$6:$A$20,_xlfn.XLOOKUP('Sales Summary_working sheet'!M4107,'Delivery Distances'!$B$5:$K$5,'Delivery Distances'!$B$6:$K$20))</f>
        <v>8</v>
      </c>
      <c r="P4107" s="7">
        <f t="shared" si="261"/>
        <v>11</v>
      </c>
    </row>
    <row r="4108" spans="1:16" ht="15.75" customHeight="1" x14ac:dyDescent="0.15">
      <c r="A4108" s="13">
        <v>44005</v>
      </c>
      <c r="B4108" s="19" t="s">
        <v>5359</v>
      </c>
      <c r="C4108" s="7" t="s">
        <v>3675</v>
      </c>
      <c r="D4108" s="14">
        <v>3</v>
      </c>
      <c r="E4108" s="14" t="str">
        <f>_xlfn.XLOOKUP(D4108,'Meal Info'!$A$4:$A$19,'Meal Info'!$B$4:$B$19)</f>
        <v>Fruits</v>
      </c>
      <c r="F4108" s="14" t="str">
        <f>_xlfn.XLOOKUP(D4108,'Meal Info'!$A$4:$A$19,'Meal Info'!$C$4:$C$19)</f>
        <v>Pete</v>
      </c>
      <c r="G4108" s="7">
        <v>5.51</v>
      </c>
      <c r="H4108" s="7">
        <f t="shared" si="258"/>
        <v>0.55100000000000005</v>
      </c>
      <c r="I4108" s="7">
        <f t="shared" si="259"/>
        <v>6.0609999999999999</v>
      </c>
      <c r="J4108" s="7">
        <v>0.13</v>
      </c>
      <c r="K4108" s="7">
        <f t="shared" si="260"/>
        <v>0.71630000000000005</v>
      </c>
      <c r="L4108" s="7" t="s">
        <v>5083</v>
      </c>
      <c r="M4108" s="7">
        <v>3</v>
      </c>
      <c r="N4108" s="7">
        <f>INDEX('Delivery Distances'!$B$6:$K$20,MATCH('Sales Summary_working sheet'!L4108,'Delivery Distances'!$A$6:$A$20,0),MATCH('Sales Summary_working sheet'!M4108,'Delivery Distances'!$B$5:$K$5,0))</f>
        <v>1</v>
      </c>
      <c r="O4108" s="7" cm="1">
        <f t="array" ref="O4108">_xlfn.XLOOKUP(L4108,'Delivery Distances'!$A$6:$A$20,_xlfn.XLOOKUP('Sales Summary_working sheet'!M4108,'Delivery Distances'!$B$5:$K$5,'Delivery Distances'!$B$6:$K$20))</f>
        <v>1</v>
      </c>
      <c r="P4108" s="7">
        <f t="shared" si="261"/>
        <v>3</v>
      </c>
    </row>
    <row r="4109" spans="1:16" ht="15.75" customHeight="1" x14ac:dyDescent="0.15">
      <c r="A4109" s="13">
        <v>44005</v>
      </c>
      <c r="B4109" s="19" t="s">
        <v>5359</v>
      </c>
      <c r="C4109" s="7" t="s">
        <v>212</v>
      </c>
      <c r="D4109" s="14">
        <v>3</v>
      </c>
      <c r="E4109" s="14" t="str">
        <f>_xlfn.XLOOKUP(D4109,'Meal Info'!$A$4:$A$19,'Meal Info'!$B$4:$B$19)</f>
        <v>Fruits</v>
      </c>
      <c r="F4109" s="14" t="str">
        <f>_xlfn.XLOOKUP(D4109,'Meal Info'!$A$4:$A$19,'Meal Info'!$C$4:$C$19)</f>
        <v>Pete</v>
      </c>
      <c r="G4109" s="7">
        <v>44.28</v>
      </c>
      <c r="H4109" s="7">
        <f t="shared" si="258"/>
        <v>4.4279999999999999</v>
      </c>
      <c r="I4109" s="7">
        <f t="shared" si="259"/>
        <v>48.707999999999998</v>
      </c>
      <c r="J4109" s="7">
        <v>0.33</v>
      </c>
      <c r="K4109" s="7">
        <f t="shared" si="260"/>
        <v>14.612400000000001</v>
      </c>
      <c r="L4109" s="7" t="s">
        <v>26</v>
      </c>
      <c r="M4109" s="7">
        <v>1</v>
      </c>
      <c r="N4109" s="7">
        <f>INDEX('Delivery Distances'!$B$6:$K$20,MATCH('Sales Summary_working sheet'!L4109,'Delivery Distances'!$A$6:$A$20,0),MATCH('Sales Summary_working sheet'!M4109,'Delivery Distances'!$B$5:$K$5,0))</f>
        <v>2</v>
      </c>
      <c r="O4109" s="7" cm="1">
        <f t="array" ref="O4109">_xlfn.XLOOKUP(L4109,'Delivery Distances'!$A$6:$A$20,_xlfn.XLOOKUP('Sales Summary_working sheet'!M4109,'Delivery Distances'!$B$5:$K$5,'Delivery Distances'!$B$6:$K$20))</f>
        <v>2</v>
      </c>
      <c r="P4109" s="7">
        <f t="shared" si="261"/>
        <v>6</v>
      </c>
    </row>
    <row r="4110" spans="1:16" ht="15.75" customHeight="1" x14ac:dyDescent="0.15">
      <c r="A4110" s="13">
        <v>44005</v>
      </c>
      <c r="B4110" s="19" t="s">
        <v>5359</v>
      </c>
      <c r="C4110" s="7" t="s">
        <v>4285</v>
      </c>
      <c r="D4110" s="14">
        <v>13</v>
      </c>
      <c r="E4110" s="14" t="str">
        <f>_xlfn.XLOOKUP(D4110,'Meal Info'!$A$4:$A$19,'Meal Info'!$B$4:$B$19)</f>
        <v>Breakfast</v>
      </c>
      <c r="F4110" s="14" t="str">
        <f>_xlfn.XLOOKUP(D4110,'Meal Info'!$A$4:$A$19,'Meal Info'!$C$4:$C$19)</f>
        <v>Pete</v>
      </c>
      <c r="G4110" s="7">
        <v>45.04</v>
      </c>
      <c r="H4110" s="7">
        <f t="shared" si="258"/>
        <v>4.5040000000000004</v>
      </c>
      <c r="I4110" s="7">
        <f t="shared" si="259"/>
        <v>49.543999999999997</v>
      </c>
      <c r="J4110" s="7">
        <v>0.26</v>
      </c>
      <c r="K4110" s="7">
        <f t="shared" si="260"/>
        <v>11.7104</v>
      </c>
      <c r="L4110" s="7" t="s">
        <v>5080</v>
      </c>
      <c r="M4110" s="7">
        <v>3</v>
      </c>
      <c r="N4110" s="7">
        <f>INDEX('Delivery Distances'!$B$6:$K$20,MATCH('Sales Summary_working sheet'!L4110,'Delivery Distances'!$A$6:$A$20,0),MATCH('Sales Summary_working sheet'!M4110,'Delivery Distances'!$B$5:$K$5,0))</f>
        <v>5</v>
      </c>
      <c r="O4110" s="7" cm="1">
        <f t="array" ref="O4110">_xlfn.XLOOKUP(L4110,'Delivery Distances'!$A$6:$A$20,_xlfn.XLOOKUP('Sales Summary_working sheet'!M4110,'Delivery Distances'!$B$5:$K$5,'Delivery Distances'!$B$6:$K$20))</f>
        <v>5</v>
      </c>
      <c r="P4110" s="7">
        <f t="shared" si="261"/>
        <v>9</v>
      </c>
    </row>
    <row r="4111" spans="1:16" ht="15.75" customHeight="1" x14ac:dyDescent="0.15">
      <c r="A4111" s="13">
        <v>44005</v>
      </c>
      <c r="B4111" s="19" t="s">
        <v>5359</v>
      </c>
      <c r="C4111" s="7" t="s">
        <v>2385</v>
      </c>
      <c r="D4111" s="14">
        <v>1</v>
      </c>
      <c r="E4111" s="14" t="str">
        <f>_xlfn.XLOOKUP(D4111,'Meal Info'!$A$4:$A$19,'Meal Info'!$B$4:$B$19)</f>
        <v>Salad</v>
      </c>
      <c r="F4111" s="14" t="str">
        <f>_xlfn.XLOOKUP(D4111,'Meal Info'!$A$4:$A$19,'Meal Info'!$C$4:$C$19)</f>
        <v>Pete</v>
      </c>
      <c r="G4111" s="7">
        <v>90.56</v>
      </c>
      <c r="H4111" s="7">
        <f t="shared" si="258"/>
        <v>9.0560000000000009</v>
      </c>
      <c r="I4111" s="7">
        <f t="shared" si="259"/>
        <v>99.616</v>
      </c>
      <c r="J4111" s="7">
        <v>0.33</v>
      </c>
      <c r="K4111" s="7">
        <f t="shared" si="260"/>
        <v>29.884800000000002</v>
      </c>
      <c r="L4111" s="7" t="s">
        <v>31</v>
      </c>
      <c r="M4111" s="7">
        <v>10</v>
      </c>
      <c r="N4111" s="7">
        <f>INDEX('Delivery Distances'!$B$6:$K$20,MATCH('Sales Summary_working sheet'!L4111,'Delivery Distances'!$A$6:$A$20,0),MATCH('Sales Summary_working sheet'!M4111,'Delivery Distances'!$B$5:$K$5,0))</f>
        <v>17</v>
      </c>
      <c r="O4111" s="7" cm="1">
        <f t="array" ref="O4111">_xlfn.XLOOKUP(L4111,'Delivery Distances'!$A$6:$A$20,_xlfn.XLOOKUP('Sales Summary_working sheet'!M4111,'Delivery Distances'!$B$5:$K$5,'Delivery Distances'!$B$6:$K$20))</f>
        <v>17</v>
      </c>
      <c r="P4111" s="7">
        <f t="shared" si="261"/>
        <v>15.5</v>
      </c>
    </row>
    <row r="4112" spans="1:16" ht="15.75" customHeight="1" x14ac:dyDescent="0.15">
      <c r="A4112" s="13">
        <v>44005</v>
      </c>
      <c r="B4112" s="19" t="s">
        <v>5359</v>
      </c>
      <c r="C4112" s="7" t="s">
        <v>642</v>
      </c>
      <c r="D4112" s="14">
        <v>3</v>
      </c>
      <c r="E4112" s="14" t="str">
        <f>_xlfn.XLOOKUP(D4112,'Meal Info'!$A$4:$A$19,'Meal Info'!$B$4:$B$19)</f>
        <v>Fruits</v>
      </c>
      <c r="F4112" s="14" t="str">
        <f>_xlfn.XLOOKUP(D4112,'Meal Info'!$A$4:$A$19,'Meal Info'!$C$4:$C$19)</f>
        <v>Pete</v>
      </c>
      <c r="G4112" s="7">
        <v>36.53</v>
      </c>
      <c r="H4112" s="7">
        <f t="shared" si="258"/>
        <v>3.6530000000000005</v>
      </c>
      <c r="I4112" s="7">
        <f t="shared" si="259"/>
        <v>40.183</v>
      </c>
      <c r="J4112" s="7">
        <v>0.12</v>
      </c>
      <c r="K4112" s="7">
        <f t="shared" si="260"/>
        <v>4.3836000000000004</v>
      </c>
      <c r="L4112" s="7" t="s">
        <v>5076</v>
      </c>
      <c r="M4112" s="7">
        <v>4</v>
      </c>
      <c r="N4112" s="7">
        <f>INDEX('Delivery Distances'!$B$6:$K$20,MATCH('Sales Summary_working sheet'!L4112,'Delivery Distances'!$A$6:$A$20,0),MATCH('Sales Summary_working sheet'!M4112,'Delivery Distances'!$B$5:$K$5,0))</f>
        <v>11</v>
      </c>
      <c r="O4112" s="7" cm="1">
        <f t="array" ref="O4112">_xlfn.XLOOKUP(L4112,'Delivery Distances'!$A$6:$A$20,_xlfn.XLOOKUP('Sales Summary_working sheet'!M4112,'Delivery Distances'!$B$5:$K$5,'Delivery Distances'!$B$6:$K$20))</f>
        <v>11</v>
      </c>
      <c r="P4112" s="7">
        <f t="shared" si="261"/>
        <v>12.5</v>
      </c>
    </row>
    <row r="4113" spans="1:16" ht="15.75" customHeight="1" x14ac:dyDescent="0.15">
      <c r="A4113" s="13">
        <v>44005</v>
      </c>
      <c r="B4113" s="19" t="s">
        <v>5359</v>
      </c>
      <c r="C4113" s="7" t="s">
        <v>3273</v>
      </c>
      <c r="D4113" s="14">
        <v>3</v>
      </c>
      <c r="E4113" s="14" t="str">
        <f>_xlfn.XLOOKUP(D4113,'Meal Info'!$A$4:$A$19,'Meal Info'!$B$4:$B$19)</f>
        <v>Fruits</v>
      </c>
      <c r="F4113" s="14" t="str">
        <f>_xlfn.XLOOKUP(D4113,'Meal Info'!$A$4:$A$19,'Meal Info'!$C$4:$C$19)</f>
        <v>Pete</v>
      </c>
      <c r="G4113" s="7">
        <v>96.51</v>
      </c>
      <c r="H4113" s="7">
        <f t="shared" si="258"/>
        <v>9.6510000000000016</v>
      </c>
      <c r="I4113" s="7">
        <f t="shared" si="259"/>
        <v>106.161</v>
      </c>
      <c r="J4113" s="7">
        <v>0.39</v>
      </c>
      <c r="K4113" s="7">
        <f t="shared" si="260"/>
        <v>37.638900000000007</v>
      </c>
      <c r="L4113" s="7" t="s">
        <v>26</v>
      </c>
      <c r="M4113" s="7">
        <v>10</v>
      </c>
      <c r="N4113" s="7">
        <f>INDEX('Delivery Distances'!$B$6:$K$20,MATCH('Sales Summary_working sheet'!L4113,'Delivery Distances'!$A$6:$A$20,0),MATCH('Sales Summary_working sheet'!M4113,'Delivery Distances'!$B$5:$K$5,0))</f>
        <v>20</v>
      </c>
      <c r="O4113" s="7" cm="1">
        <f t="array" ref="O4113">_xlfn.XLOOKUP(L4113,'Delivery Distances'!$A$6:$A$20,_xlfn.XLOOKUP('Sales Summary_working sheet'!M4113,'Delivery Distances'!$B$5:$K$5,'Delivery Distances'!$B$6:$K$20))</f>
        <v>20</v>
      </c>
      <c r="P4113" s="7">
        <f t="shared" si="261"/>
        <v>17</v>
      </c>
    </row>
    <row r="4114" spans="1:16" ht="15.75" customHeight="1" x14ac:dyDescent="0.15">
      <c r="A4114" s="13">
        <v>44005</v>
      </c>
      <c r="B4114" s="19" t="s">
        <v>5359</v>
      </c>
      <c r="C4114" s="7" t="s">
        <v>4598</v>
      </c>
      <c r="D4114" s="14">
        <v>13</v>
      </c>
      <c r="E4114" s="14" t="str">
        <f>_xlfn.XLOOKUP(D4114,'Meal Info'!$A$4:$A$19,'Meal Info'!$B$4:$B$19)</f>
        <v>Breakfast</v>
      </c>
      <c r="F4114" s="14" t="str">
        <f>_xlfn.XLOOKUP(D4114,'Meal Info'!$A$4:$A$19,'Meal Info'!$C$4:$C$19)</f>
        <v>Pete</v>
      </c>
      <c r="G4114" s="7">
        <v>65.39</v>
      </c>
      <c r="H4114" s="7">
        <f t="shared" si="258"/>
        <v>6.5390000000000006</v>
      </c>
      <c r="I4114" s="7">
        <f t="shared" si="259"/>
        <v>71.929000000000002</v>
      </c>
      <c r="J4114" s="7">
        <v>0.24</v>
      </c>
      <c r="K4114" s="7">
        <f t="shared" si="260"/>
        <v>15.6936</v>
      </c>
      <c r="L4114" s="7" t="s">
        <v>29</v>
      </c>
      <c r="M4114" s="7">
        <v>6</v>
      </c>
      <c r="N4114" s="7">
        <f>INDEX('Delivery Distances'!$B$6:$K$20,MATCH('Sales Summary_working sheet'!L4114,'Delivery Distances'!$A$6:$A$20,0),MATCH('Sales Summary_working sheet'!M4114,'Delivery Distances'!$B$5:$K$5,0))</f>
        <v>2</v>
      </c>
      <c r="O4114" s="7" cm="1">
        <f t="array" ref="O4114">_xlfn.XLOOKUP(L4114,'Delivery Distances'!$A$6:$A$20,_xlfn.XLOOKUP('Sales Summary_working sheet'!M4114,'Delivery Distances'!$B$5:$K$5,'Delivery Distances'!$B$6:$K$20))</f>
        <v>2</v>
      </c>
      <c r="P4114" s="7">
        <f t="shared" si="261"/>
        <v>6</v>
      </c>
    </row>
    <row r="4115" spans="1:16" ht="15.75" customHeight="1" x14ac:dyDescent="0.15">
      <c r="A4115" s="13">
        <v>44005</v>
      </c>
      <c r="B4115" s="19" t="s">
        <v>5359</v>
      </c>
      <c r="C4115" s="7" t="s">
        <v>4144</v>
      </c>
      <c r="D4115" s="14">
        <v>14</v>
      </c>
      <c r="E4115" s="14" t="str">
        <f>_xlfn.XLOOKUP(D4115,'Meal Info'!$A$4:$A$19,'Meal Info'!$B$4:$B$19)</f>
        <v>Red meat</v>
      </c>
      <c r="F4115" s="14" t="str">
        <f>_xlfn.XLOOKUP(D4115,'Meal Info'!$A$4:$A$19,'Meal Info'!$C$4:$C$19)</f>
        <v>Pete</v>
      </c>
      <c r="G4115" s="7">
        <v>35.03</v>
      </c>
      <c r="H4115" s="7">
        <f t="shared" si="258"/>
        <v>3.5030000000000001</v>
      </c>
      <c r="I4115" s="7">
        <f t="shared" si="259"/>
        <v>38.533000000000001</v>
      </c>
      <c r="J4115" s="7">
        <v>0.09</v>
      </c>
      <c r="K4115" s="7">
        <f t="shared" si="260"/>
        <v>3.1526999999999998</v>
      </c>
      <c r="L4115" s="7" t="s">
        <v>31</v>
      </c>
      <c r="M4115" s="7">
        <v>3</v>
      </c>
      <c r="N4115" s="7">
        <f>INDEX('Delivery Distances'!$B$6:$K$20,MATCH('Sales Summary_working sheet'!L4115,'Delivery Distances'!$A$6:$A$20,0),MATCH('Sales Summary_working sheet'!M4115,'Delivery Distances'!$B$5:$K$5,0))</f>
        <v>9</v>
      </c>
      <c r="O4115" s="7" cm="1">
        <f t="array" ref="O4115">_xlfn.XLOOKUP(L4115,'Delivery Distances'!$A$6:$A$20,_xlfn.XLOOKUP('Sales Summary_working sheet'!M4115,'Delivery Distances'!$B$5:$K$5,'Delivery Distances'!$B$6:$K$20))</f>
        <v>9</v>
      </c>
      <c r="P4115" s="7">
        <f t="shared" si="261"/>
        <v>11.5</v>
      </c>
    </row>
    <row r="4116" spans="1:16" ht="15.75" customHeight="1" x14ac:dyDescent="0.15">
      <c r="A4116" s="13">
        <v>44005</v>
      </c>
      <c r="B4116" s="19" t="s">
        <v>5359</v>
      </c>
      <c r="C4116" s="7" t="s">
        <v>3361</v>
      </c>
      <c r="D4116" s="14">
        <v>14</v>
      </c>
      <c r="E4116" s="14" t="str">
        <f>_xlfn.XLOOKUP(D4116,'Meal Info'!$A$4:$A$19,'Meal Info'!$B$4:$B$19)</f>
        <v>Red meat</v>
      </c>
      <c r="F4116" s="14" t="str">
        <f>_xlfn.XLOOKUP(D4116,'Meal Info'!$A$4:$A$19,'Meal Info'!$C$4:$C$19)</f>
        <v>Pete</v>
      </c>
      <c r="G4116" s="7">
        <v>12.89</v>
      </c>
      <c r="H4116" s="7">
        <f t="shared" si="258"/>
        <v>1.2890000000000001</v>
      </c>
      <c r="I4116" s="7">
        <f t="shared" si="259"/>
        <v>14.179</v>
      </c>
      <c r="J4116" s="7">
        <v>0.12</v>
      </c>
      <c r="K4116" s="7">
        <f t="shared" si="260"/>
        <v>1.5468</v>
      </c>
      <c r="L4116" s="7" t="s">
        <v>30</v>
      </c>
      <c r="M4116" s="7">
        <v>5</v>
      </c>
      <c r="N4116" s="7">
        <f>INDEX('Delivery Distances'!$B$6:$K$20,MATCH('Sales Summary_working sheet'!L4116,'Delivery Distances'!$A$6:$A$20,0),MATCH('Sales Summary_working sheet'!M4116,'Delivery Distances'!$B$5:$K$5,0))</f>
        <v>18</v>
      </c>
      <c r="O4116" s="7" cm="1">
        <f t="array" ref="O4116">_xlfn.XLOOKUP(L4116,'Delivery Distances'!$A$6:$A$20,_xlfn.XLOOKUP('Sales Summary_working sheet'!M4116,'Delivery Distances'!$B$5:$K$5,'Delivery Distances'!$B$6:$K$20))</f>
        <v>18</v>
      </c>
      <c r="P4116" s="7">
        <f t="shared" si="261"/>
        <v>16</v>
      </c>
    </row>
    <row r="4117" spans="1:16" ht="15.75" customHeight="1" x14ac:dyDescent="0.15">
      <c r="A4117" s="13">
        <v>44005</v>
      </c>
      <c r="B4117" s="19" t="s">
        <v>5359</v>
      </c>
      <c r="C4117" s="7" t="s">
        <v>3531</v>
      </c>
      <c r="D4117" s="14">
        <v>14</v>
      </c>
      <c r="E4117" s="14" t="str">
        <f>_xlfn.XLOOKUP(D4117,'Meal Info'!$A$4:$A$19,'Meal Info'!$B$4:$B$19)</f>
        <v>Red meat</v>
      </c>
      <c r="F4117" s="14" t="str">
        <f>_xlfn.XLOOKUP(D4117,'Meal Info'!$A$4:$A$19,'Meal Info'!$C$4:$C$19)</f>
        <v>Pete</v>
      </c>
      <c r="G4117" s="7">
        <v>62.12</v>
      </c>
      <c r="H4117" s="7">
        <f t="shared" si="258"/>
        <v>6.2119999999999997</v>
      </c>
      <c r="I4117" s="7">
        <f t="shared" si="259"/>
        <v>68.331999999999994</v>
      </c>
      <c r="J4117" s="7">
        <v>0.02</v>
      </c>
      <c r="K4117" s="7">
        <f t="shared" si="260"/>
        <v>1.2423999999999999</v>
      </c>
      <c r="L4117" s="7" t="s">
        <v>27</v>
      </c>
      <c r="M4117" s="7">
        <v>1</v>
      </c>
      <c r="N4117" s="7">
        <f>INDEX('Delivery Distances'!$B$6:$K$20,MATCH('Sales Summary_working sheet'!L4117,'Delivery Distances'!$A$6:$A$20,0),MATCH('Sales Summary_working sheet'!M4117,'Delivery Distances'!$B$5:$K$5,0))</f>
        <v>18</v>
      </c>
      <c r="O4117" s="7" cm="1">
        <f t="array" ref="O4117">_xlfn.XLOOKUP(L4117,'Delivery Distances'!$A$6:$A$20,_xlfn.XLOOKUP('Sales Summary_working sheet'!M4117,'Delivery Distances'!$B$5:$K$5,'Delivery Distances'!$B$6:$K$20))</f>
        <v>18</v>
      </c>
      <c r="P4117" s="7">
        <f t="shared" si="261"/>
        <v>16</v>
      </c>
    </row>
    <row r="4118" spans="1:16" ht="15.75" customHeight="1" x14ac:dyDescent="0.15">
      <c r="A4118" s="13">
        <v>44005</v>
      </c>
      <c r="B4118" s="19" t="s">
        <v>5359</v>
      </c>
      <c r="C4118" s="7" t="s">
        <v>3475</v>
      </c>
      <c r="D4118" s="14">
        <v>14</v>
      </c>
      <c r="E4118" s="14" t="str">
        <f>_xlfn.XLOOKUP(D4118,'Meal Info'!$A$4:$A$19,'Meal Info'!$B$4:$B$19)</f>
        <v>Red meat</v>
      </c>
      <c r="F4118" s="14" t="str">
        <f>_xlfn.XLOOKUP(D4118,'Meal Info'!$A$4:$A$19,'Meal Info'!$C$4:$C$19)</f>
        <v>Pete</v>
      </c>
      <c r="G4118" s="7">
        <v>65.010000000000005</v>
      </c>
      <c r="H4118" s="7">
        <f t="shared" si="258"/>
        <v>6.5010000000000012</v>
      </c>
      <c r="I4118" s="7">
        <f t="shared" si="259"/>
        <v>71.51100000000001</v>
      </c>
      <c r="J4118" s="7">
        <v>0.2</v>
      </c>
      <c r="K4118" s="7">
        <f t="shared" si="260"/>
        <v>13.002000000000002</v>
      </c>
      <c r="L4118" s="7" t="s">
        <v>5083</v>
      </c>
      <c r="M4118" s="7">
        <v>6</v>
      </c>
      <c r="N4118" s="7">
        <f>INDEX('Delivery Distances'!$B$6:$K$20,MATCH('Sales Summary_working sheet'!L4118,'Delivery Distances'!$A$6:$A$20,0),MATCH('Sales Summary_working sheet'!M4118,'Delivery Distances'!$B$5:$K$5,0))</f>
        <v>2</v>
      </c>
      <c r="O4118" s="7" cm="1">
        <f t="array" ref="O4118">_xlfn.XLOOKUP(L4118,'Delivery Distances'!$A$6:$A$20,_xlfn.XLOOKUP('Sales Summary_working sheet'!M4118,'Delivery Distances'!$B$5:$K$5,'Delivery Distances'!$B$6:$K$20))</f>
        <v>2</v>
      </c>
      <c r="P4118" s="7">
        <f t="shared" si="261"/>
        <v>6</v>
      </c>
    </row>
    <row r="4119" spans="1:16" ht="15.75" customHeight="1" x14ac:dyDescent="0.15">
      <c r="A4119" s="13">
        <v>44005</v>
      </c>
      <c r="B4119" s="19" t="s">
        <v>5359</v>
      </c>
      <c r="C4119" s="7" t="s">
        <v>4695</v>
      </c>
      <c r="D4119" s="14">
        <v>3</v>
      </c>
      <c r="E4119" s="14" t="str">
        <f>_xlfn.XLOOKUP(D4119,'Meal Info'!$A$4:$A$19,'Meal Info'!$B$4:$B$19)</f>
        <v>Fruits</v>
      </c>
      <c r="F4119" s="14" t="str">
        <f>_xlfn.XLOOKUP(D4119,'Meal Info'!$A$4:$A$19,'Meal Info'!$C$4:$C$19)</f>
        <v>Pete</v>
      </c>
      <c r="G4119" s="7">
        <v>82.15</v>
      </c>
      <c r="H4119" s="7">
        <f t="shared" si="258"/>
        <v>8.2150000000000016</v>
      </c>
      <c r="I4119" s="7">
        <f t="shared" si="259"/>
        <v>90.365000000000009</v>
      </c>
      <c r="J4119" s="7">
        <v>0.25</v>
      </c>
      <c r="K4119" s="7">
        <f t="shared" si="260"/>
        <v>20.537500000000001</v>
      </c>
      <c r="L4119" s="7" t="s">
        <v>29</v>
      </c>
      <c r="M4119" s="7">
        <v>4</v>
      </c>
      <c r="N4119" s="7">
        <f>INDEX('Delivery Distances'!$B$6:$K$20,MATCH('Sales Summary_working sheet'!L4119,'Delivery Distances'!$A$6:$A$20,0),MATCH('Sales Summary_working sheet'!M4119,'Delivery Distances'!$B$5:$K$5,0))</f>
        <v>14</v>
      </c>
      <c r="O4119" s="7" cm="1">
        <f t="array" ref="O4119">_xlfn.XLOOKUP(L4119,'Delivery Distances'!$A$6:$A$20,_xlfn.XLOOKUP('Sales Summary_working sheet'!M4119,'Delivery Distances'!$B$5:$K$5,'Delivery Distances'!$B$6:$K$20))</f>
        <v>14</v>
      </c>
      <c r="P4119" s="7">
        <f t="shared" si="261"/>
        <v>14</v>
      </c>
    </row>
    <row r="4120" spans="1:16" ht="15.75" customHeight="1" x14ac:dyDescent="0.15">
      <c r="A4120" s="13">
        <v>44005</v>
      </c>
      <c r="B4120" s="19" t="s">
        <v>5359</v>
      </c>
      <c r="C4120" s="7" t="s">
        <v>4801</v>
      </c>
      <c r="D4120" s="14">
        <v>13</v>
      </c>
      <c r="E4120" s="14" t="str">
        <f>_xlfn.XLOOKUP(D4120,'Meal Info'!$A$4:$A$19,'Meal Info'!$B$4:$B$19)</f>
        <v>Breakfast</v>
      </c>
      <c r="F4120" s="14" t="str">
        <f>_xlfn.XLOOKUP(D4120,'Meal Info'!$A$4:$A$19,'Meal Info'!$C$4:$C$19)</f>
        <v>Pete</v>
      </c>
      <c r="G4120" s="7">
        <v>83.29</v>
      </c>
      <c r="H4120" s="7">
        <f t="shared" si="258"/>
        <v>8.3290000000000006</v>
      </c>
      <c r="I4120" s="7">
        <f t="shared" si="259"/>
        <v>91.619</v>
      </c>
      <c r="J4120" s="7">
        <v>0.35</v>
      </c>
      <c r="K4120" s="7">
        <f t="shared" si="260"/>
        <v>29.151499999999999</v>
      </c>
      <c r="L4120" s="7" t="s">
        <v>28</v>
      </c>
      <c r="M4120" s="7">
        <v>10</v>
      </c>
      <c r="N4120" s="7">
        <f>INDEX('Delivery Distances'!$B$6:$K$20,MATCH('Sales Summary_working sheet'!L4120,'Delivery Distances'!$A$6:$A$20,0),MATCH('Sales Summary_working sheet'!M4120,'Delivery Distances'!$B$5:$K$5,0))</f>
        <v>18</v>
      </c>
      <c r="O4120" s="7" cm="1">
        <f t="array" ref="O4120">_xlfn.XLOOKUP(L4120,'Delivery Distances'!$A$6:$A$20,_xlfn.XLOOKUP('Sales Summary_working sheet'!M4120,'Delivery Distances'!$B$5:$K$5,'Delivery Distances'!$B$6:$K$20))</f>
        <v>18</v>
      </c>
      <c r="P4120" s="7">
        <f t="shared" si="261"/>
        <v>16</v>
      </c>
    </row>
    <row r="4121" spans="1:16" ht="15.75" customHeight="1" x14ac:dyDescent="0.15">
      <c r="A4121" s="13">
        <v>44005</v>
      </c>
      <c r="B4121" s="19" t="s">
        <v>5359</v>
      </c>
      <c r="C4121" s="7" t="s">
        <v>482</v>
      </c>
      <c r="D4121" s="14">
        <v>3</v>
      </c>
      <c r="E4121" s="14" t="str">
        <f>_xlfn.XLOOKUP(D4121,'Meal Info'!$A$4:$A$19,'Meal Info'!$B$4:$B$19)</f>
        <v>Fruits</v>
      </c>
      <c r="F4121" s="14" t="str">
        <f>_xlfn.XLOOKUP(D4121,'Meal Info'!$A$4:$A$19,'Meal Info'!$C$4:$C$19)</f>
        <v>Pete</v>
      </c>
      <c r="G4121" s="7">
        <v>85.49</v>
      </c>
      <c r="H4121" s="7">
        <f t="shared" si="258"/>
        <v>8.5489999999999995</v>
      </c>
      <c r="I4121" s="7">
        <f t="shared" si="259"/>
        <v>94.038999999999987</v>
      </c>
      <c r="J4121" s="7">
        <v>0.39</v>
      </c>
      <c r="K4121" s="7">
        <f t="shared" si="260"/>
        <v>33.341099999999997</v>
      </c>
      <c r="L4121" s="7" t="s">
        <v>5076</v>
      </c>
      <c r="M4121" s="7">
        <v>5</v>
      </c>
      <c r="N4121" s="7">
        <f>INDEX('Delivery Distances'!$B$6:$K$20,MATCH('Sales Summary_working sheet'!L4121,'Delivery Distances'!$A$6:$A$20,0),MATCH('Sales Summary_working sheet'!M4121,'Delivery Distances'!$B$5:$K$5,0))</f>
        <v>6</v>
      </c>
      <c r="O4121" s="7" cm="1">
        <f t="array" ref="O4121">_xlfn.XLOOKUP(L4121,'Delivery Distances'!$A$6:$A$20,_xlfn.XLOOKUP('Sales Summary_working sheet'!M4121,'Delivery Distances'!$B$5:$K$5,'Delivery Distances'!$B$6:$K$20))</f>
        <v>6</v>
      </c>
      <c r="P4121" s="7">
        <f t="shared" si="261"/>
        <v>10</v>
      </c>
    </row>
    <row r="4122" spans="1:16" ht="15.75" customHeight="1" x14ac:dyDescent="0.15">
      <c r="A4122" s="13">
        <v>44005</v>
      </c>
      <c r="B4122" s="19" t="s">
        <v>5359</v>
      </c>
      <c r="C4122" s="7" t="s">
        <v>956</v>
      </c>
      <c r="D4122" s="14">
        <v>1</v>
      </c>
      <c r="E4122" s="14" t="str">
        <f>_xlfn.XLOOKUP(D4122,'Meal Info'!$A$4:$A$19,'Meal Info'!$B$4:$B$19)</f>
        <v>Salad</v>
      </c>
      <c r="F4122" s="14" t="str">
        <f>_xlfn.XLOOKUP(D4122,'Meal Info'!$A$4:$A$19,'Meal Info'!$C$4:$C$19)</f>
        <v>Pete</v>
      </c>
      <c r="G4122" s="7">
        <v>67.98</v>
      </c>
      <c r="H4122" s="7">
        <f t="shared" si="258"/>
        <v>6.7980000000000009</v>
      </c>
      <c r="I4122" s="7">
        <f t="shared" si="259"/>
        <v>74.778000000000006</v>
      </c>
      <c r="J4122" s="7">
        <v>0.23</v>
      </c>
      <c r="K4122" s="7">
        <f t="shared" si="260"/>
        <v>15.635400000000002</v>
      </c>
      <c r="L4122" s="7" t="s">
        <v>5082</v>
      </c>
      <c r="M4122" s="7">
        <v>8</v>
      </c>
      <c r="N4122" s="7">
        <f>INDEX('Delivery Distances'!$B$6:$K$20,MATCH('Sales Summary_working sheet'!L4122,'Delivery Distances'!$A$6:$A$20,0),MATCH('Sales Summary_working sheet'!M4122,'Delivery Distances'!$B$5:$K$5,0))</f>
        <v>1</v>
      </c>
      <c r="O4122" s="7" cm="1">
        <f t="array" ref="O4122">_xlfn.XLOOKUP(L4122,'Delivery Distances'!$A$6:$A$20,_xlfn.XLOOKUP('Sales Summary_working sheet'!M4122,'Delivery Distances'!$B$5:$K$5,'Delivery Distances'!$B$6:$K$20))</f>
        <v>1</v>
      </c>
      <c r="P4122" s="7">
        <f t="shared" si="261"/>
        <v>3</v>
      </c>
    </row>
    <row r="4123" spans="1:16" ht="15.75" customHeight="1" x14ac:dyDescent="0.15">
      <c r="A4123" s="13">
        <v>44005</v>
      </c>
      <c r="B4123" s="19" t="s">
        <v>5359</v>
      </c>
      <c r="C4123" s="7" t="s">
        <v>1145</v>
      </c>
      <c r="D4123" s="14">
        <v>14</v>
      </c>
      <c r="E4123" s="14" t="str">
        <f>_xlfn.XLOOKUP(D4123,'Meal Info'!$A$4:$A$19,'Meal Info'!$B$4:$B$19)</f>
        <v>Red meat</v>
      </c>
      <c r="F4123" s="14" t="str">
        <f>_xlfn.XLOOKUP(D4123,'Meal Info'!$A$4:$A$19,'Meal Info'!$C$4:$C$19)</f>
        <v>Pete</v>
      </c>
      <c r="G4123" s="7">
        <v>47.65</v>
      </c>
      <c r="H4123" s="7">
        <f t="shared" si="258"/>
        <v>4.7649999999999997</v>
      </c>
      <c r="I4123" s="7">
        <f t="shared" si="259"/>
        <v>52.414999999999999</v>
      </c>
      <c r="J4123" s="7">
        <v>0.13</v>
      </c>
      <c r="K4123" s="7">
        <f t="shared" si="260"/>
        <v>6.1944999999999997</v>
      </c>
      <c r="L4123" s="7" t="s">
        <v>5078</v>
      </c>
      <c r="M4123" s="7">
        <v>10</v>
      </c>
      <c r="N4123" s="7">
        <f>INDEX('Delivery Distances'!$B$6:$K$20,MATCH('Sales Summary_working sheet'!L4123,'Delivery Distances'!$A$6:$A$20,0),MATCH('Sales Summary_working sheet'!M4123,'Delivery Distances'!$B$5:$K$5,0))</f>
        <v>6</v>
      </c>
      <c r="O4123" s="7" cm="1">
        <f t="array" ref="O4123">_xlfn.XLOOKUP(L4123,'Delivery Distances'!$A$6:$A$20,_xlfn.XLOOKUP('Sales Summary_working sheet'!M4123,'Delivery Distances'!$B$5:$K$5,'Delivery Distances'!$B$6:$K$20))</f>
        <v>6</v>
      </c>
      <c r="P4123" s="7">
        <f t="shared" si="261"/>
        <v>10</v>
      </c>
    </row>
    <row r="4124" spans="1:16" ht="15.75" customHeight="1" x14ac:dyDescent="0.15">
      <c r="A4124" s="13">
        <v>44005</v>
      </c>
      <c r="B4124" s="19" t="s">
        <v>5359</v>
      </c>
      <c r="C4124" s="7" t="s">
        <v>1653</v>
      </c>
      <c r="D4124" s="14">
        <v>3</v>
      </c>
      <c r="E4124" s="14" t="str">
        <f>_xlfn.XLOOKUP(D4124,'Meal Info'!$A$4:$A$19,'Meal Info'!$B$4:$B$19)</f>
        <v>Fruits</v>
      </c>
      <c r="F4124" s="14" t="str">
        <f>_xlfn.XLOOKUP(D4124,'Meal Info'!$A$4:$A$19,'Meal Info'!$C$4:$C$19)</f>
        <v>Pete</v>
      </c>
      <c r="G4124" s="7">
        <v>24.2</v>
      </c>
      <c r="H4124" s="7">
        <f t="shared" ref="H4124:H4189" si="262">G4124*10%</f>
        <v>2.42</v>
      </c>
      <c r="I4124" s="7">
        <f t="shared" ref="I4124:I4189" si="263">G4124+H4124</f>
        <v>26.619999999999997</v>
      </c>
      <c r="J4124" s="7">
        <v>0.32</v>
      </c>
      <c r="K4124" s="7">
        <f t="shared" si="260"/>
        <v>7.7439999999999998</v>
      </c>
      <c r="L4124" s="7" t="s">
        <v>5081</v>
      </c>
      <c r="M4124" s="7">
        <v>6</v>
      </c>
      <c r="N4124" s="7">
        <f>INDEX('Delivery Distances'!$B$6:$K$20,MATCH('Sales Summary_working sheet'!L4124,'Delivery Distances'!$A$6:$A$20,0),MATCH('Sales Summary_working sheet'!M4124,'Delivery Distances'!$B$5:$K$5,0))</f>
        <v>3</v>
      </c>
      <c r="O4124" s="7" cm="1">
        <f t="array" ref="O4124">_xlfn.XLOOKUP(L4124,'Delivery Distances'!$A$6:$A$20,_xlfn.XLOOKUP('Sales Summary_working sheet'!M4124,'Delivery Distances'!$B$5:$K$5,'Delivery Distances'!$B$6:$K$20))</f>
        <v>3</v>
      </c>
      <c r="P4124" s="7">
        <f t="shared" si="261"/>
        <v>7</v>
      </c>
    </row>
    <row r="4125" spans="1:16" ht="15.75" customHeight="1" x14ac:dyDescent="0.15">
      <c r="A4125" s="13">
        <v>44005</v>
      </c>
      <c r="B4125" s="19" t="s">
        <v>5359</v>
      </c>
      <c r="C4125" s="7" t="s">
        <v>4794</v>
      </c>
      <c r="D4125" s="14">
        <v>3</v>
      </c>
      <c r="E4125" s="14" t="str">
        <f>_xlfn.XLOOKUP(D4125,'Meal Info'!$A$4:$A$19,'Meal Info'!$B$4:$B$19)</f>
        <v>Fruits</v>
      </c>
      <c r="F4125" s="14" t="str">
        <f>_xlfn.XLOOKUP(D4125,'Meal Info'!$A$4:$A$19,'Meal Info'!$C$4:$C$19)</f>
        <v>Pete</v>
      </c>
      <c r="G4125" s="7">
        <v>67.209999999999994</v>
      </c>
      <c r="H4125" s="7">
        <f t="shared" si="262"/>
        <v>6.7210000000000001</v>
      </c>
      <c r="I4125" s="7">
        <f t="shared" si="263"/>
        <v>73.930999999999997</v>
      </c>
      <c r="J4125" s="7">
        <v>0.4</v>
      </c>
      <c r="K4125" s="7">
        <f t="shared" si="260"/>
        <v>26.884</v>
      </c>
      <c r="L4125" s="7" t="s">
        <v>5082</v>
      </c>
      <c r="M4125" s="7">
        <v>5</v>
      </c>
      <c r="N4125" s="7">
        <f>INDEX('Delivery Distances'!$B$6:$K$20,MATCH('Sales Summary_working sheet'!L4125,'Delivery Distances'!$A$6:$A$20,0),MATCH('Sales Summary_working sheet'!M4125,'Delivery Distances'!$B$5:$K$5,0))</f>
        <v>2</v>
      </c>
      <c r="O4125" s="7" cm="1">
        <f t="array" ref="O4125">_xlfn.XLOOKUP(L4125,'Delivery Distances'!$A$6:$A$20,_xlfn.XLOOKUP('Sales Summary_working sheet'!M4125,'Delivery Distances'!$B$5:$K$5,'Delivery Distances'!$B$6:$K$20))</f>
        <v>2</v>
      </c>
      <c r="P4125" s="7">
        <f t="shared" si="261"/>
        <v>6</v>
      </c>
    </row>
    <row r="4126" spans="1:16" ht="15.75" customHeight="1" x14ac:dyDescent="0.15">
      <c r="A4126" s="13">
        <v>44005</v>
      </c>
      <c r="B4126" s="19" t="s">
        <v>5359</v>
      </c>
      <c r="C4126" s="7" t="s">
        <v>2957</v>
      </c>
      <c r="D4126" s="14">
        <v>13</v>
      </c>
      <c r="E4126" s="14" t="str">
        <f>_xlfn.XLOOKUP(D4126,'Meal Info'!$A$4:$A$19,'Meal Info'!$B$4:$B$19)</f>
        <v>Breakfast</v>
      </c>
      <c r="F4126" s="14" t="str">
        <f>_xlfn.XLOOKUP(D4126,'Meal Info'!$A$4:$A$19,'Meal Info'!$C$4:$C$19)</f>
        <v>Pete</v>
      </c>
      <c r="G4126" s="7">
        <v>74.03</v>
      </c>
      <c r="H4126" s="7">
        <f t="shared" si="262"/>
        <v>7.4030000000000005</v>
      </c>
      <c r="I4126" s="7">
        <f t="shared" si="263"/>
        <v>81.433000000000007</v>
      </c>
      <c r="J4126" s="7">
        <v>0.32</v>
      </c>
      <c r="K4126" s="7">
        <f t="shared" si="260"/>
        <v>23.689600000000002</v>
      </c>
      <c r="L4126" s="7" t="s">
        <v>5078</v>
      </c>
      <c r="M4126" s="7">
        <v>7</v>
      </c>
      <c r="N4126" s="7">
        <f>INDEX('Delivery Distances'!$B$6:$K$20,MATCH('Sales Summary_working sheet'!L4126,'Delivery Distances'!$A$6:$A$20,0),MATCH('Sales Summary_working sheet'!M4126,'Delivery Distances'!$B$5:$K$5,0))</f>
        <v>2</v>
      </c>
      <c r="O4126" s="7" cm="1">
        <f t="array" ref="O4126">_xlfn.XLOOKUP(L4126,'Delivery Distances'!$A$6:$A$20,_xlfn.XLOOKUP('Sales Summary_working sheet'!M4126,'Delivery Distances'!$B$5:$K$5,'Delivery Distances'!$B$6:$K$20))</f>
        <v>2</v>
      </c>
      <c r="P4126" s="7">
        <f t="shared" si="261"/>
        <v>6</v>
      </c>
    </row>
    <row r="4127" spans="1:16" ht="15.75" customHeight="1" x14ac:dyDescent="0.15">
      <c r="A4127" s="13">
        <v>44005</v>
      </c>
      <c r="B4127" s="19" t="s">
        <v>5359</v>
      </c>
      <c r="C4127" s="7" t="s">
        <v>148</v>
      </c>
      <c r="D4127" s="14">
        <v>14</v>
      </c>
      <c r="E4127" s="14" t="str">
        <f>_xlfn.XLOOKUP(D4127,'Meal Info'!$A$4:$A$19,'Meal Info'!$B$4:$B$19)</f>
        <v>Red meat</v>
      </c>
      <c r="F4127" s="14" t="str">
        <f>_xlfn.XLOOKUP(D4127,'Meal Info'!$A$4:$A$19,'Meal Info'!$C$4:$C$19)</f>
        <v>Pete</v>
      </c>
      <c r="G4127" s="7">
        <v>44.64</v>
      </c>
      <c r="H4127" s="7">
        <f t="shared" si="262"/>
        <v>4.4640000000000004</v>
      </c>
      <c r="I4127" s="7">
        <f t="shared" si="263"/>
        <v>49.103999999999999</v>
      </c>
      <c r="J4127" s="7">
        <v>0.33</v>
      </c>
      <c r="K4127" s="7">
        <f t="shared" si="260"/>
        <v>14.731200000000001</v>
      </c>
      <c r="L4127" s="7" t="s">
        <v>5076</v>
      </c>
      <c r="M4127" s="7">
        <v>6</v>
      </c>
      <c r="N4127" s="7">
        <f>INDEX('Delivery Distances'!$B$6:$K$20,MATCH('Sales Summary_working sheet'!L4127,'Delivery Distances'!$A$6:$A$20,0),MATCH('Sales Summary_working sheet'!M4127,'Delivery Distances'!$B$5:$K$5,0))</f>
        <v>9</v>
      </c>
      <c r="O4127" s="7" cm="1">
        <f t="array" ref="O4127">_xlfn.XLOOKUP(L4127,'Delivery Distances'!$A$6:$A$20,_xlfn.XLOOKUP('Sales Summary_working sheet'!M4127,'Delivery Distances'!$B$5:$K$5,'Delivery Distances'!$B$6:$K$20))</f>
        <v>9</v>
      </c>
      <c r="P4127" s="7">
        <f t="shared" si="261"/>
        <v>11.5</v>
      </c>
    </row>
    <row r="4128" spans="1:16" ht="15.75" customHeight="1" x14ac:dyDescent="0.15">
      <c r="A4128" s="13">
        <v>44005</v>
      </c>
      <c r="B4128" s="19" t="s">
        <v>5359</v>
      </c>
      <c r="C4128" s="7" t="s">
        <v>1530</v>
      </c>
      <c r="D4128" s="14">
        <v>13</v>
      </c>
      <c r="E4128" s="14" t="str">
        <f>_xlfn.XLOOKUP(D4128,'Meal Info'!$A$4:$A$19,'Meal Info'!$B$4:$B$19)</f>
        <v>Breakfast</v>
      </c>
      <c r="F4128" s="14" t="str">
        <f>_xlfn.XLOOKUP(D4128,'Meal Info'!$A$4:$A$19,'Meal Info'!$C$4:$C$19)</f>
        <v>Pete</v>
      </c>
      <c r="G4128" s="7">
        <v>4.28</v>
      </c>
      <c r="H4128" s="7">
        <f t="shared" si="262"/>
        <v>0.42800000000000005</v>
      </c>
      <c r="I4128" s="7">
        <f t="shared" si="263"/>
        <v>4.7080000000000002</v>
      </c>
      <c r="J4128" s="7">
        <v>0.32</v>
      </c>
      <c r="K4128" s="7">
        <f t="shared" si="260"/>
        <v>1.3696000000000002</v>
      </c>
      <c r="L4128" s="7" t="s">
        <v>5080</v>
      </c>
      <c r="M4128" s="7">
        <v>4</v>
      </c>
      <c r="N4128" s="7">
        <f>INDEX('Delivery Distances'!$B$6:$K$20,MATCH('Sales Summary_working sheet'!L4128,'Delivery Distances'!$A$6:$A$20,0),MATCH('Sales Summary_working sheet'!M4128,'Delivery Distances'!$B$5:$K$5,0))</f>
        <v>5</v>
      </c>
      <c r="O4128" s="7" cm="1">
        <f t="array" ref="O4128">_xlfn.XLOOKUP(L4128,'Delivery Distances'!$A$6:$A$20,_xlfn.XLOOKUP('Sales Summary_working sheet'!M4128,'Delivery Distances'!$B$5:$K$5,'Delivery Distances'!$B$6:$K$20))</f>
        <v>5</v>
      </c>
      <c r="P4128" s="7">
        <f t="shared" si="261"/>
        <v>9</v>
      </c>
    </row>
    <row r="4129" spans="1:16" ht="15.75" customHeight="1" x14ac:dyDescent="0.15">
      <c r="A4129" s="13">
        <v>44005</v>
      </c>
      <c r="B4129" s="19" t="s">
        <v>5359</v>
      </c>
      <c r="C4129" s="7" t="s">
        <v>4077</v>
      </c>
      <c r="D4129" s="14">
        <v>14</v>
      </c>
      <c r="E4129" s="14" t="str">
        <f>_xlfn.XLOOKUP(D4129,'Meal Info'!$A$4:$A$19,'Meal Info'!$B$4:$B$19)</f>
        <v>Red meat</v>
      </c>
      <c r="F4129" s="14" t="str">
        <f>_xlfn.XLOOKUP(D4129,'Meal Info'!$A$4:$A$19,'Meal Info'!$C$4:$C$19)</f>
        <v>Pete</v>
      </c>
      <c r="G4129" s="7">
        <v>69.12</v>
      </c>
      <c r="H4129" s="7">
        <f t="shared" si="262"/>
        <v>6.9120000000000008</v>
      </c>
      <c r="I4129" s="7">
        <f t="shared" si="263"/>
        <v>76.032000000000011</v>
      </c>
      <c r="J4129" s="7">
        <v>0.25</v>
      </c>
      <c r="K4129" s="7">
        <f t="shared" si="260"/>
        <v>17.28</v>
      </c>
      <c r="L4129" s="7" t="s">
        <v>5078</v>
      </c>
      <c r="M4129" s="7">
        <v>1</v>
      </c>
      <c r="N4129" s="7">
        <f>INDEX('Delivery Distances'!$B$6:$K$20,MATCH('Sales Summary_working sheet'!L4129,'Delivery Distances'!$A$6:$A$20,0),MATCH('Sales Summary_working sheet'!M4129,'Delivery Distances'!$B$5:$K$5,0))</f>
        <v>5</v>
      </c>
      <c r="O4129" s="7" cm="1">
        <f t="array" ref="O4129">_xlfn.XLOOKUP(L4129,'Delivery Distances'!$A$6:$A$20,_xlfn.XLOOKUP('Sales Summary_working sheet'!M4129,'Delivery Distances'!$B$5:$K$5,'Delivery Distances'!$B$6:$K$20))</f>
        <v>5</v>
      </c>
      <c r="P4129" s="7">
        <f t="shared" si="261"/>
        <v>9</v>
      </c>
    </row>
    <row r="4130" spans="1:16" ht="15.75" customHeight="1" x14ac:dyDescent="0.15">
      <c r="A4130" s="13">
        <v>44005</v>
      </c>
      <c r="B4130" s="19" t="s">
        <v>5359</v>
      </c>
      <c r="C4130" s="7" t="s">
        <v>4378</v>
      </c>
      <c r="D4130" s="14">
        <v>13</v>
      </c>
      <c r="E4130" s="14" t="str">
        <f>_xlfn.XLOOKUP(D4130,'Meal Info'!$A$4:$A$19,'Meal Info'!$B$4:$B$19)</f>
        <v>Breakfast</v>
      </c>
      <c r="F4130" s="14" t="str">
        <f>_xlfn.XLOOKUP(D4130,'Meal Info'!$A$4:$A$19,'Meal Info'!$C$4:$C$19)</f>
        <v>Pete</v>
      </c>
      <c r="G4130" s="7">
        <v>91.27</v>
      </c>
      <c r="H4130" s="7">
        <f t="shared" si="262"/>
        <v>9.1270000000000007</v>
      </c>
      <c r="I4130" s="7">
        <f t="shared" si="263"/>
        <v>100.39699999999999</v>
      </c>
      <c r="J4130" s="7">
        <v>0.28999999999999998</v>
      </c>
      <c r="K4130" s="7">
        <f t="shared" si="260"/>
        <v>26.468299999999996</v>
      </c>
      <c r="L4130" s="7" t="s">
        <v>5077</v>
      </c>
      <c r="M4130" s="7">
        <v>10</v>
      </c>
      <c r="N4130" s="7">
        <f>INDEX('Delivery Distances'!$B$6:$K$20,MATCH('Sales Summary_working sheet'!L4130,'Delivery Distances'!$A$6:$A$20,0),MATCH('Sales Summary_working sheet'!M4130,'Delivery Distances'!$B$5:$K$5,0))</f>
        <v>6</v>
      </c>
      <c r="O4130" s="7" cm="1">
        <f t="array" ref="O4130">_xlfn.XLOOKUP(L4130,'Delivery Distances'!$A$6:$A$20,_xlfn.XLOOKUP('Sales Summary_working sheet'!M4130,'Delivery Distances'!$B$5:$K$5,'Delivery Distances'!$B$6:$K$20))</f>
        <v>6</v>
      </c>
      <c r="P4130" s="7">
        <f t="shared" si="261"/>
        <v>10</v>
      </c>
    </row>
    <row r="4131" spans="1:16" ht="15.75" customHeight="1" x14ac:dyDescent="0.15">
      <c r="A4131" s="13">
        <v>44005</v>
      </c>
      <c r="B4131" s="19" t="s">
        <v>5360</v>
      </c>
      <c r="C4131" s="7" t="s">
        <v>4566</v>
      </c>
      <c r="D4131" s="14">
        <v>3</v>
      </c>
      <c r="E4131" s="14" t="str">
        <f>_xlfn.XLOOKUP(D4131,'Meal Info'!$A$4:$A$19,'Meal Info'!$B$4:$B$19)</f>
        <v>Fruits</v>
      </c>
      <c r="F4131" s="14" t="str">
        <f>_xlfn.XLOOKUP(D4131,'Meal Info'!$A$4:$A$19,'Meal Info'!$C$4:$C$19)</f>
        <v>Pete</v>
      </c>
      <c r="G4131" s="7">
        <v>84.57</v>
      </c>
      <c r="H4131" s="7">
        <f t="shared" si="262"/>
        <v>8.456999999999999</v>
      </c>
      <c r="I4131" s="7">
        <f t="shared" si="263"/>
        <v>93.026999999999987</v>
      </c>
      <c r="J4131" s="7">
        <v>0.28999999999999998</v>
      </c>
      <c r="K4131" s="7">
        <f t="shared" si="260"/>
        <v>24.525299999999998</v>
      </c>
      <c r="L4131" s="7" t="s">
        <v>31</v>
      </c>
      <c r="M4131" s="7">
        <v>3</v>
      </c>
      <c r="N4131" s="7">
        <f>INDEX('Delivery Distances'!$B$6:$K$20,MATCH('Sales Summary_working sheet'!L4131,'Delivery Distances'!$A$6:$A$20,0),MATCH('Sales Summary_working sheet'!M4131,'Delivery Distances'!$B$5:$K$5,0))</f>
        <v>9</v>
      </c>
      <c r="O4131" s="7" cm="1">
        <f t="array" ref="O4131">_xlfn.XLOOKUP(L4131,'Delivery Distances'!$A$6:$A$20,_xlfn.XLOOKUP('Sales Summary_working sheet'!M4131,'Delivery Distances'!$B$5:$K$5,'Delivery Distances'!$B$6:$K$20))</f>
        <v>9</v>
      </c>
      <c r="P4131" s="7">
        <f t="shared" si="261"/>
        <v>11.5</v>
      </c>
    </row>
    <row r="4132" spans="1:16" ht="15.75" customHeight="1" x14ac:dyDescent="0.15">
      <c r="A4132" s="13">
        <v>44005</v>
      </c>
      <c r="B4132" s="19" t="s">
        <v>5360</v>
      </c>
      <c r="C4132" s="7" t="s">
        <v>1305</v>
      </c>
      <c r="D4132" s="14">
        <v>1</v>
      </c>
      <c r="E4132" s="14" t="str">
        <f>_xlfn.XLOOKUP(D4132,'Meal Info'!$A$4:$A$19,'Meal Info'!$B$4:$B$19)</f>
        <v>Salad</v>
      </c>
      <c r="F4132" s="14" t="str">
        <f>_xlfn.XLOOKUP(D4132,'Meal Info'!$A$4:$A$19,'Meal Info'!$C$4:$C$19)</f>
        <v>Pete</v>
      </c>
      <c r="G4132" s="7">
        <v>79.7</v>
      </c>
      <c r="H4132" s="7">
        <f t="shared" si="262"/>
        <v>7.9700000000000006</v>
      </c>
      <c r="I4132" s="7">
        <f t="shared" si="263"/>
        <v>87.67</v>
      </c>
      <c r="J4132" s="7">
        <v>7.0000000000000007E-2</v>
      </c>
      <c r="K4132" s="7">
        <f t="shared" si="260"/>
        <v>5.5790000000000006</v>
      </c>
      <c r="L4132" s="7" t="s">
        <v>5083</v>
      </c>
      <c r="M4132" s="7">
        <v>3</v>
      </c>
      <c r="N4132" s="7">
        <f>INDEX('Delivery Distances'!$B$6:$K$20,MATCH('Sales Summary_working sheet'!L4132,'Delivery Distances'!$A$6:$A$20,0),MATCH('Sales Summary_working sheet'!M4132,'Delivery Distances'!$B$5:$K$5,0))</f>
        <v>1</v>
      </c>
      <c r="O4132" s="7" cm="1">
        <f t="array" ref="O4132">_xlfn.XLOOKUP(L4132,'Delivery Distances'!$A$6:$A$20,_xlfn.XLOOKUP('Sales Summary_working sheet'!M4132,'Delivery Distances'!$B$5:$K$5,'Delivery Distances'!$B$6:$K$20))</f>
        <v>1</v>
      </c>
      <c r="P4132" s="7">
        <f t="shared" si="261"/>
        <v>3</v>
      </c>
    </row>
    <row r="4133" spans="1:16" ht="15.75" customHeight="1" x14ac:dyDescent="0.15">
      <c r="A4133" s="13">
        <v>44005</v>
      </c>
      <c r="B4133" s="19" t="s">
        <v>5360</v>
      </c>
      <c r="C4133" s="7" t="s">
        <v>4331</v>
      </c>
      <c r="D4133" s="14">
        <v>14</v>
      </c>
      <c r="E4133" s="14" t="str">
        <f>_xlfn.XLOOKUP(D4133,'Meal Info'!$A$4:$A$19,'Meal Info'!$B$4:$B$19)</f>
        <v>Red meat</v>
      </c>
      <c r="F4133" s="14" t="str">
        <f>_xlfn.XLOOKUP(D4133,'Meal Info'!$A$4:$A$19,'Meal Info'!$C$4:$C$19)</f>
        <v>Pete</v>
      </c>
      <c r="G4133" s="7">
        <v>34.270000000000003</v>
      </c>
      <c r="H4133" s="7">
        <f t="shared" si="262"/>
        <v>3.4270000000000005</v>
      </c>
      <c r="I4133" s="7">
        <f t="shared" si="263"/>
        <v>37.697000000000003</v>
      </c>
      <c r="J4133" s="7">
        <v>0.11</v>
      </c>
      <c r="K4133" s="7">
        <f t="shared" si="260"/>
        <v>3.7697000000000003</v>
      </c>
      <c r="L4133" s="7" t="s">
        <v>5075</v>
      </c>
      <c r="M4133" s="7">
        <v>10</v>
      </c>
      <c r="N4133" s="7">
        <f>INDEX('Delivery Distances'!$B$6:$K$20,MATCH('Sales Summary_working sheet'!L4133,'Delivery Distances'!$A$6:$A$20,0),MATCH('Sales Summary_working sheet'!M4133,'Delivery Distances'!$B$5:$K$5,0))</f>
        <v>14</v>
      </c>
      <c r="O4133" s="7" cm="1">
        <f t="array" ref="O4133">_xlfn.XLOOKUP(L4133,'Delivery Distances'!$A$6:$A$20,_xlfn.XLOOKUP('Sales Summary_working sheet'!M4133,'Delivery Distances'!$B$5:$K$5,'Delivery Distances'!$B$6:$K$20))</f>
        <v>14</v>
      </c>
      <c r="P4133" s="7">
        <f t="shared" si="261"/>
        <v>14</v>
      </c>
    </row>
    <row r="4134" spans="1:16" ht="15.75" customHeight="1" x14ac:dyDescent="0.15">
      <c r="A4134" s="13">
        <v>44005</v>
      </c>
      <c r="B4134" s="19" t="s">
        <v>5360</v>
      </c>
      <c r="C4134" s="7" t="s">
        <v>2996</v>
      </c>
      <c r="D4134" s="14">
        <v>1</v>
      </c>
      <c r="E4134" s="14" t="str">
        <f>_xlfn.XLOOKUP(D4134,'Meal Info'!$A$4:$A$19,'Meal Info'!$B$4:$B$19)</f>
        <v>Salad</v>
      </c>
      <c r="F4134" s="14" t="str">
        <f>_xlfn.XLOOKUP(D4134,'Meal Info'!$A$4:$A$19,'Meal Info'!$C$4:$C$19)</f>
        <v>Pete</v>
      </c>
      <c r="G4134" s="7">
        <v>47.63</v>
      </c>
      <c r="H4134" s="7">
        <f t="shared" si="262"/>
        <v>4.7630000000000008</v>
      </c>
      <c r="I4134" s="7">
        <f t="shared" si="263"/>
        <v>52.393000000000001</v>
      </c>
      <c r="J4134" s="7">
        <v>0.01</v>
      </c>
      <c r="K4134" s="7">
        <f t="shared" si="260"/>
        <v>0.47630000000000006</v>
      </c>
      <c r="L4134" s="7" t="s">
        <v>5076</v>
      </c>
      <c r="M4134" s="7">
        <v>1</v>
      </c>
      <c r="N4134" s="7">
        <f>INDEX('Delivery Distances'!$B$6:$K$20,MATCH('Sales Summary_working sheet'!L4134,'Delivery Distances'!$A$6:$A$20,0),MATCH('Sales Summary_working sheet'!M4134,'Delivery Distances'!$B$5:$K$5,0))</f>
        <v>7</v>
      </c>
      <c r="O4134" s="7" cm="1">
        <f t="array" ref="O4134">_xlfn.XLOOKUP(L4134,'Delivery Distances'!$A$6:$A$20,_xlfn.XLOOKUP('Sales Summary_working sheet'!M4134,'Delivery Distances'!$B$5:$K$5,'Delivery Distances'!$B$6:$K$20))</f>
        <v>7</v>
      </c>
      <c r="P4134" s="7">
        <f t="shared" si="261"/>
        <v>10.5</v>
      </c>
    </row>
    <row r="4135" spans="1:16" ht="15.75" customHeight="1" x14ac:dyDescent="0.15">
      <c r="A4135" s="13">
        <v>44005</v>
      </c>
      <c r="B4135" s="19" t="s">
        <v>5360</v>
      </c>
      <c r="C4135" s="7" t="s">
        <v>1951</v>
      </c>
      <c r="D4135" s="14">
        <v>14</v>
      </c>
      <c r="E4135" s="14" t="str">
        <f>_xlfn.XLOOKUP(D4135,'Meal Info'!$A$4:$A$19,'Meal Info'!$B$4:$B$19)</f>
        <v>Red meat</v>
      </c>
      <c r="F4135" s="14" t="str">
        <f>_xlfn.XLOOKUP(D4135,'Meal Info'!$A$4:$A$19,'Meal Info'!$C$4:$C$19)</f>
        <v>Pete</v>
      </c>
      <c r="G4135" s="7">
        <v>70.5</v>
      </c>
      <c r="H4135" s="7">
        <f t="shared" si="262"/>
        <v>7.0500000000000007</v>
      </c>
      <c r="I4135" s="7">
        <f t="shared" si="263"/>
        <v>77.55</v>
      </c>
      <c r="J4135" s="7">
        <v>0.1</v>
      </c>
      <c r="K4135" s="7">
        <f t="shared" si="260"/>
        <v>7.0500000000000007</v>
      </c>
      <c r="L4135" s="7" t="s">
        <v>27</v>
      </c>
      <c r="M4135" s="7">
        <v>5</v>
      </c>
      <c r="N4135" s="7">
        <f>INDEX('Delivery Distances'!$B$6:$K$20,MATCH('Sales Summary_working sheet'!L4135,'Delivery Distances'!$A$6:$A$20,0),MATCH('Sales Summary_working sheet'!M4135,'Delivery Distances'!$B$5:$K$5,0))</f>
        <v>14</v>
      </c>
      <c r="O4135" s="7" cm="1">
        <f t="array" ref="O4135">_xlfn.XLOOKUP(L4135,'Delivery Distances'!$A$6:$A$20,_xlfn.XLOOKUP('Sales Summary_working sheet'!M4135,'Delivery Distances'!$B$5:$K$5,'Delivery Distances'!$B$6:$K$20))</f>
        <v>14</v>
      </c>
      <c r="P4135" s="7">
        <f t="shared" si="261"/>
        <v>14</v>
      </c>
    </row>
    <row r="4136" spans="1:16" ht="15.75" customHeight="1" x14ac:dyDescent="0.15">
      <c r="A4136" s="13">
        <v>44005</v>
      </c>
      <c r="B4136" s="19" t="s">
        <v>5360</v>
      </c>
      <c r="C4136" s="7" t="s">
        <v>2281</v>
      </c>
      <c r="D4136" s="14">
        <v>14</v>
      </c>
      <c r="E4136" s="14" t="str">
        <f>_xlfn.XLOOKUP(D4136,'Meal Info'!$A$4:$A$19,'Meal Info'!$B$4:$B$19)</f>
        <v>Red meat</v>
      </c>
      <c r="F4136" s="14" t="str">
        <f>_xlfn.XLOOKUP(D4136,'Meal Info'!$A$4:$A$19,'Meal Info'!$C$4:$C$19)</f>
        <v>Pete</v>
      </c>
      <c r="G4136" s="7">
        <v>75.75</v>
      </c>
      <c r="H4136" s="7">
        <f t="shared" si="262"/>
        <v>7.5750000000000002</v>
      </c>
      <c r="I4136" s="7">
        <f t="shared" si="263"/>
        <v>83.325000000000003</v>
      </c>
      <c r="J4136" s="7">
        <v>0.38</v>
      </c>
      <c r="K4136" s="7">
        <f t="shared" si="260"/>
        <v>28.785</v>
      </c>
      <c r="L4136" s="7" t="s">
        <v>26</v>
      </c>
      <c r="M4136" s="7">
        <v>8</v>
      </c>
      <c r="N4136" s="7">
        <f>INDEX('Delivery Distances'!$B$6:$K$20,MATCH('Sales Summary_working sheet'!L4136,'Delivery Distances'!$A$6:$A$20,0),MATCH('Sales Summary_working sheet'!M4136,'Delivery Distances'!$B$5:$K$5,0))</f>
        <v>2</v>
      </c>
      <c r="O4136" s="7" cm="1">
        <f t="array" ref="O4136">_xlfn.XLOOKUP(L4136,'Delivery Distances'!$A$6:$A$20,_xlfn.XLOOKUP('Sales Summary_working sheet'!M4136,'Delivery Distances'!$B$5:$K$5,'Delivery Distances'!$B$6:$K$20))</f>
        <v>2</v>
      </c>
      <c r="P4136" s="7">
        <f t="shared" si="261"/>
        <v>6</v>
      </c>
    </row>
    <row r="4137" spans="1:16" ht="15.75" customHeight="1" x14ac:dyDescent="0.15">
      <c r="A4137" s="13">
        <v>44005</v>
      </c>
      <c r="B4137" s="19" t="s">
        <v>5360</v>
      </c>
      <c r="C4137" s="7" t="s">
        <v>1464</v>
      </c>
      <c r="D4137" s="14">
        <v>3</v>
      </c>
      <c r="E4137" s="14" t="str">
        <f>_xlfn.XLOOKUP(D4137,'Meal Info'!$A$4:$A$19,'Meal Info'!$B$4:$B$19)</f>
        <v>Fruits</v>
      </c>
      <c r="F4137" s="14" t="str">
        <f>_xlfn.XLOOKUP(D4137,'Meal Info'!$A$4:$A$19,'Meal Info'!$C$4:$C$19)</f>
        <v>Pete</v>
      </c>
      <c r="G4137" s="7">
        <v>4.32</v>
      </c>
      <c r="H4137" s="7">
        <f t="shared" si="262"/>
        <v>0.43200000000000005</v>
      </c>
      <c r="I4137" s="7">
        <f t="shared" si="263"/>
        <v>4.7520000000000007</v>
      </c>
      <c r="J4137" s="7">
        <v>0.28999999999999998</v>
      </c>
      <c r="K4137" s="7">
        <f t="shared" si="260"/>
        <v>1.2527999999999999</v>
      </c>
      <c r="L4137" s="7" t="s">
        <v>5081</v>
      </c>
      <c r="M4137" s="7">
        <v>1</v>
      </c>
      <c r="N4137" s="7">
        <f>INDEX('Delivery Distances'!$B$6:$K$20,MATCH('Sales Summary_working sheet'!L4137,'Delivery Distances'!$A$6:$A$20,0),MATCH('Sales Summary_working sheet'!M4137,'Delivery Distances'!$B$5:$K$5,0))</f>
        <v>1</v>
      </c>
      <c r="O4137" s="7" cm="1">
        <f t="array" ref="O4137">_xlfn.XLOOKUP(L4137,'Delivery Distances'!$A$6:$A$20,_xlfn.XLOOKUP('Sales Summary_working sheet'!M4137,'Delivery Distances'!$B$5:$K$5,'Delivery Distances'!$B$6:$K$20))</f>
        <v>1</v>
      </c>
      <c r="P4137" s="7">
        <f t="shared" si="261"/>
        <v>3</v>
      </c>
    </row>
    <row r="4138" spans="1:16" ht="15.75" customHeight="1" x14ac:dyDescent="0.15">
      <c r="A4138" s="13">
        <v>44005</v>
      </c>
      <c r="B4138" s="19" t="s">
        <v>5360</v>
      </c>
      <c r="C4138" s="7" t="s">
        <v>638</v>
      </c>
      <c r="D4138" s="14">
        <v>13</v>
      </c>
      <c r="E4138" s="14" t="str">
        <f>_xlfn.XLOOKUP(D4138,'Meal Info'!$A$4:$A$19,'Meal Info'!$B$4:$B$19)</f>
        <v>Breakfast</v>
      </c>
      <c r="F4138" s="14" t="str">
        <f>_xlfn.XLOOKUP(D4138,'Meal Info'!$A$4:$A$19,'Meal Info'!$C$4:$C$19)</f>
        <v>Pete</v>
      </c>
      <c r="G4138" s="7">
        <v>93.06</v>
      </c>
      <c r="H4138" s="7">
        <f t="shared" si="262"/>
        <v>9.3060000000000009</v>
      </c>
      <c r="I4138" s="7">
        <f t="shared" si="263"/>
        <v>102.366</v>
      </c>
      <c r="J4138" s="7">
        <v>0.4</v>
      </c>
      <c r="K4138" s="7">
        <f t="shared" si="260"/>
        <v>37.224000000000004</v>
      </c>
      <c r="L4138" s="7" t="s">
        <v>5080</v>
      </c>
      <c r="M4138" s="7">
        <v>2</v>
      </c>
      <c r="N4138" s="7">
        <f>INDEX('Delivery Distances'!$B$6:$K$20,MATCH('Sales Summary_working sheet'!L4138,'Delivery Distances'!$A$6:$A$20,0),MATCH('Sales Summary_working sheet'!M4138,'Delivery Distances'!$B$5:$K$5,0))</f>
        <v>1</v>
      </c>
      <c r="O4138" s="7" cm="1">
        <f t="array" ref="O4138">_xlfn.XLOOKUP(L4138,'Delivery Distances'!$A$6:$A$20,_xlfn.XLOOKUP('Sales Summary_working sheet'!M4138,'Delivery Distances'!$B$5:$K$5,'Delivery Distances'!$B$6:$K$20))</f>
        <v>1</v>
      </c>
      <c r="P4138" s="7">
        <f t="shared" si="261"/>
        <v>3</v>
      </c>
    </row>
    <row r="4139" spans="1:16" ht="15.75" customHeight="1" x14ac:dyDescent="0.15">
      <c r="A4139" s="13">
        <v>44005</v>
      </c>
      <c r="B4139" s="19" t="s">
        <v>5360</v>
      </c>
      <c r="C4139" s="7" t="s">
        <v>2737</v>
      </c>
      <c r="D4139" s="14">
        <v>1</v>
      </c>
      <c r="E4139" s="14" t="str">
        <f>_xlfn.XLOOKUP(D4139,'Meal Info'!$A$4:$A$19,'Meal Info'!$B$4:$B$19)</f>
        <v>Salad</v>
      </c>
      <c r="F4139" s="14" t="str">
        <f>_xlfn.XLOOKUP(D4139,'Meal Info'!$A$4:$A$19,'Meal Info'!$C$4:$C$19)</f>
        <v>Pete</v>
      </c>
      <c r="G4139" s="7">
        <v>15.07</v>
      </c>
      <c r="H4139" s="7">
        <f t="shared" si="262"/>
        <v>1.5070000000000001</v>
      </c>
      <c r="I4139" s="7">
        <f t="shared" si="263"/>
        <v>16.577000000000002</v>
      </c>
      <c r="J4139" s="7">
        <v>0.38</v>
      </c>
      <c r="K4139" s="7">
        <f t="shared" si="260"/>
        <v>5.7266000000000004</v>
      </c>
      <c r="L4139" s="7" t="s">
        <v>5075</v>
      </c>
      <c r="M4139" s="7">
        <v>6</v>
      </c>
      <c r="N4139" s="7">
        <f>INDEX('Delivery Distances'!$B$6:$K$20,MATCH('Sales Summary_working sheet'!L4139,'Delivery Distances'!$A$6:$A$20,0),MATCH('Sales Summary_working sheet'!M4139,'Delivery Distances'!$B$5:$K$5,0))</f>
        <v>11</v>
      </c>
      <c r="O4139" s="7" cm="1">
        <f t="array" ref="O4139">_xlfn.XLOOKUP(L4139,'Delivery Distances'!$A$6:$A$20,_xlfn.XLOOKUP('Sales Summary_working sheet'!M4139,'Delivery Distances'!$B$5:$K$5,'Delivery Distances'!$B$6:$K$20))</f>
        <v>11</v>
      </c>
      <c r="P4139" s="7">
        <f t="shared" si="261"/>
        <v>12.5</v>
      </c>
    </row>
    <row r="4140" spans="1:16" ht="15.75" customHeight="1" x14ac:dyDescent="0.15">
      <c r="A4140" s="13">
        <v>44005</v>
      </c>
      <c r="B4140" s="19" t="s">
        <v>5360</v>
      </c>
      <c r="C4140" s="7" t="s">
        <v>4987</v>
      </c>
      <c r="D4140" s="14">
        <v>14</v>
      </c>
      <c r="E4140" s="14" t="str">
        <f>_xlfn.XLOOKUP(D4140,'Meal Info'!$A$4:$A$19,'Meal Info'!$B$4:$B$19)</f>
        <v>Red meat</v>
      </c>
      <c r="F4140" s="14" t="str">
        <f>_xlfn.XLOOKUP(D4140,'Meal Info'!$A$4:$A$19,'Meal Info'!$C$4:$C$19)</f>
        <v>Pete</v>
      </c>
      <c r="G4140" s="7">
        <v>44.66</v>
      </c>
      <c r="H4140" s="7">
        <f t="shared" si="262"/>
        <v>4.4660000000000002</v>
      </c>
      <c r="I4140" s="7">
        <f t="shared" si="263"/>
        <v>49.125999999999998</v>
      </c>
      <c r="J4140" s="7">
        <v>0.01</v>
      </c>
      <c r="K4140" s="7">
        <f t="shared" si="260"/>
        <v>0.4466</v>
      </c>
      <c r="L4140" s="7" t="s">
        <v>5082</v>
      </c>
      <c r="M4140" s="7">
        <v>2</v>
      </c>
      <c r="N4140" s="7">
        <f>INDEX('Delivery Distances'!$B$6:$K$20,MATCH('Sales Summary_working sheet'!L4140,'Delivery Distances'!$A$6:$A$20,0),MATCH('Sales Summary_working sheet'!M4140,'Delivery Distances'!$B$5:$K$5,0))</f>
        <v>3</v>
      </c>
      <c r="O4140" s="7" cm="1">
        <f t="array" ref="O4140">_xlfn.XLOOKUP(L4140,'Delivery Distances'!$A$6:$A$20,_xlfn.XLOOKUP('Sales Summary_working sheet'!M4140,'Delivery Distances'!$B$5:$K$5,'Delivery Distances'!$B$6:$K$20))</f>
        <v>3</v>
      </c>
      <c r="P4140" s="7">
        <f t="shared" si="261"/>
        <v>7</v>
      </c>
    </row>
    <row r="4141" spans="1:16" ht="15.75" customHeight="1" x14ac:dyDescent="0.15">
      <c r="A4141" s="13">
        <v>44005</v>
      </c>
      <c r="B4141" s="19" t="s">
        <v>5360</v>
      </c>
      <c r="C4141" s="7" t="s">
        <v>1348</v>
      </c>
      <c r="D4141" s="14">
        <v>3</v>
      </c>
      <c r="E4141" s="14" t="str">
        <f>_xlfn.XLOOKUP(D4141,'Meal Info'!$A$4:$A$19,'Meal Info'!$B$4:$B$19)</f>
        <v>Fruits</v>
      </c>
      <c r="F4141" s="14" t="str">
        <f>_xlfn.XLOOKUP(D4141,'Meal Info'!$A$4:$A$19,'Meal Info'!$C$4:$C$19)</f>
        <v>Pete</v>
      </c>
      <c r="G4141" s="7">
        <v>60.77</v>
      </c>
      <c r="H4141" s="7">
        <f t="shared" si="262"/>
        <v>6.0770000000000008</v>
      </c>
      <c r="I4141" s="7">
        <f t="shared" si="263"/>
        <v>66.847000000000008</v>
      </c>
      <c r="J4141" s="7">
        <v>0.27</v>
      </c>
      <c r="K4141" s="7">
        <f t="shared" si="260"/>
        <v>16.407900000000001</v>
      </c>
      <c r="L4141" s="7" t="s">
        <v>5080</v>
      </c>
      <c r="M4141" s="7">
        <v>5</v>
      </c>
      <c r="N4141" s="7">
        <f>INDEX('Delivery Distances'!$B$6:$K$20,MATCH('Sales Summary_working sheet'!L4141,'Delivery Distances'!$A$6:$A$20,0),MATCH('Sales Summary_working sheet'!M4141,'Delivery Distances'!$B$5:$K$5,0))</f>
        <v>5</v>
      </c>
      <c r="O4141" s="7" cm="1">
        <f t="array" ref="O4141">_xlfn.XLOOKUP(L4141,'Delivery Distances'!$A$6:$A$20,_xlfn.XLOOKUP('Sales Summary_working sheet'!M4141,'Delivery Distances'!$B$5:$K$5,'Delivery Distances'!$B$6:$K$20))</f>
        <v>5</v>
      </c>
      <c r="P4141" s="7">
        <f t="shared" si="261"/>
        <v>9</v>
      </c>
    </row>
    <row r="4142" spans="1:16" ht="15.75" customHeight="1" x14ac:dyDescent="0.15">
      <c r="A4142" s="13">
        <v>44005</v>
      </c>
      <c r="B4142" s="19" t="s">
        <v>5360</v>
      </c>
      <c r="C4142" s="7" t="s">
        <v>4254</v>
      </c>
      <c r="D4142" s="14">
        <v>14</v>
      </c>
      <c r="E4142" s="14" t="str">
        <f>_xlfn.XLOOKUP(D4142,'Meal Info'!$A$4:$A$19,'Meal Info'!$B$4:$B$19)</f>
        <v>Red meat</v>
      </c>
      <c r="F4142" s="14" t="str">
        <f>_xlfn.XLOOKUP(D4142,'Meal Info'!$A$4:$A$19,'Meal Info'!$C$4:$C$19)</f>
        <v>Pete</v>
      </c>
      <c r="G4142" s="7">
        <v>34.36</v>
      </c>
      <c r="H4142" s="7">
        <f t="shared" si="262"/>
        <v>3.4359999999999999</v>
      </c>
      <c r="I4142" s="7">
        <f t="shared" si="263"/>
        <v>37.795999999999999</v>
      </c>
      <c r="J4142" s="7">
        <v>0.09</v>
      </c>
      <c r="K4142" s="7">
        <f t="shared" si="260"/>
        <v>3.0924</v>
      </c>
      <c r="L4142" s="7" t="s">
        <v>29</v>
      </c>
      <c r="M4142" s="7">
        <v>8</v>
      </c>
      <c r="N4142" s="7">
        <f>INDEX('Delivery Distances'!$B$6:$K$20,MATCH('Sales Summary_working sheet'!L4142,'Delivery Distances'!$A$6:$A$20,0),MATCH('Sales Summary_working sheet'!M4142,'Delivery Distances'!$B$5:$K$5,0))</f>
        <v>3</v>
      </c>
      <c r="O4142" s="7" cm="1">
        <f t="array" ref="O4142">_xlfn.XLOOKUP(L4142,'Delivery Distances'!$A$6:$A$20,_xlfn.XLOOKUP('Sales Summary_working sheet'!M4142,'Delivery Distances'!$B$5:$K$5,'Delivery Distances'!$B$6:$K$20))</f>
        <v>3</v>
      </c>
      <c r="P4142" s="7">
        <f t="shared" si="261"/>
        <v>7</v>
      </c>
    </row>
    <row r="4143" spans="1:16" ht="15.75" customHeight="1" x14ac:dyDescent="0.15">
      <c r="A4143" s="13">
        <v>44005</v>
      </c>
      <c r="B4143" s="19" t="s">
        <v>5360</v>
      </c>
      <c r="C4143" s="7" t="s">
        <v>4311</v>
      </c>
      <c r="D4143" s="14">
        <v>13</v>
      </c>
      <c r="E4143" s="14" t="str">
        <f>_xlfn.XLOOKUP(D4143,'Meal Info'!$A$4:$A$19,'Meal Info'!$B$4:$B$19)</f>
        <v>Breakfast</v>
      </c>
      <c r="F4143" s="14" t="str">
        <f>_xlfn.XLOOKUP(D4143,'Meal Info'!$A$4:$A$19,'Meal Info'!$C$4:$C$19)</f>
        <v>Pete</v>
      </c>
      <c r="G4143" s="7">
        <v>93.11</v>
      </c>
      <c r="H4143" s="7">
        <f t="shared" si="262"/>
        <v>9.3109999999999999</v>
      </c>
      <c r="I4143" s="7">
        <f t="shared" si="263"/>
        <v>102.42099999999999</v>
      </c>
      <c r="J4143" s="7">
        <v>0.38</v>
      </c>
      <c r="K4143" s="7">
        <f t="shared" si="260"/>
        <v>35.381799999999998</v>
      </c>
      <c r="L4143" s="7" t="s">
        <v>5082</v>
      </c>
      <c r="M4143" s="7">
        <v>3</v>
      </c>
      <c r="N4143" s="7">
        <f>INDEX('Delivery Distances'!$B$6:$K$20,MATCH('Sales Summary_working sheet'!L4143,'Delivery Distances'!$A$6:$A$20,0),MATCH('Sales Summary_working sheet'!M4143,'Delivery Distances'!$B$5:$K$5,0))</f>
        <v>3</v>
      </c>
      <c r="O4143" s="7" cm="1">
        <f t="array" ref="O4143">_xlfn.XLOOKUP(L4143,'Delivery Distances'!$A$6:$A$20,_xlfn.XLOOKUP('Sales Summary_working sheet'!M4143,'Delivery Distances'!$B$5:$K$5,'Delivery Distances'!$B$6:$K$20))</f>
        <v>3</v>
      </c>
      <c r="P4143" s="7">
        <f t="shared" si="261"/>
        <v>7</v>
      </c>
    </row>
    <row r="4144" spans="1:16" ht="15.75" customHeight="1" x14ac:dyDescent="0.15">
      <c r="A4144" s="13">
        <v>44005</v>
      </c>
      <c r="B4144" s="19" t="s">
        <v>5360</v>
      </c>
      <c r="C4144" s="7" t="s">
        <v>3109</v>
      </c>
      <c r="D4144" s="14">
        <v>3</v>
      </c>
      <c r="E4144" s="14" t="str">
        <f>_xlfn.XLOOKUP(D4144,'Meal Info'!$A$4:$A$19,'Meal Info'!$B$4:$B$19)</f>
        <v>Fruits</v>
      </c>
      <c r="F4144" s="14" t="str">
        <f>_xlfn.XLOOKUP(D4144,'Meal Info'!$A$4:$A$19,'Meal Info'!$C$4:$C$19)</f>
        <v>Pete</v>
      </c>
      <c r="G4144" s="7">
        <v>6.59</v>
      </c>
      <c r="H4144" s="7">
        <f t="shared" si="262"/>
        <v>0.65900000000000003</v>
      </c>
      <c r="I4144" s="7">
        <f t="shared" si="263"/>
        <v>7.2489999999999997</v>
      </c>
      <c r="J4144" s="7">
        <v>0.35</v>
      </c>
      <c r="K4144" s="7">
        <f t="shared" si="260"/>
        <v>2.3064999999999998</v>
      </c>
      <c r="L4144" s="7" t="s">
        <v>5076</v>
      </c>
      <c r="M4144" s="7">
        <v>8</v>
      </c>
      <c r="N4144" s="7">
        <f>INDEX('Delivery Distances'!$B$6:$K$20,MATCH('Sales Summary_working sheet'!L4144,'Delivery Distances'!$A$6:$A$20,0),MATCH('Sales Summary_working sheet'!M4144,'Delivery Distances'!$B$5:$K$5,0))</f>
        <v>6</v>
      </c>
      <c r="O4144" s="7" cm="1">
        <f t="array" ref="O4144">_xlfn.XLOOKUP(L4144,'Delivery Distances'!$A$6:$A$20,_xlfn.XLOOKUP('Sales Summary_working sheet'!M4144,'Delivery Distances'!$B$5:$K$5,'Delivery Distances'!$B$6:$K$20))</f>
        <v>6</v>
      </c>
      <c r="P4144" s="7">
        <f t="shared" si="261"/>
        <v>10</v>
      </c>
    </row>
    <row r="4145" spans="1:16" ht="15.75" customHeight="1" x14ac:dyDescent="0.15">
      <c r="A4145" s="13">
        <v>44005</v>
      </c>
      <c r="B4145" s="19" t="s">
        <v>5361</v>
      </c>
      <c r="C4145" s="7" t="s">
        <v>1180</v>
      </c>
      <c r="D4145" s="14">
        <v>1</v>
      </c>
      <c r="E4145" s="14" t="str">
        <f>_xlfn.XLOOKUP(D4145,'Meal Info'!$A$4:$A$19,'Meal Info'!$B$4:$B$19)</f>
        <v>Salad</v>
      </c>
      <c r="F4145" s="14" t="str">
        <f>_xlfn.XLOOKUP(D4145,'Meal Info'!$A$4:$A$19,'Meal Info'!$C$4:$C$19)</f>
        <v>Pete</v>
      </c>
      <c r="G4145" s="7">
        <v>92.31</v>
      </c>
      <c r="H4145" s="7">
        <f t="shared" si="262"/>
        <v>9.2309999999999999</v>
      </c>
      <c r="I4145" s="7">
        <f t="shared" si="263"/>
        <v>101.541</v>
      </c>
      <c r="J4145" s="7">
        <v>0.01</v>
      </c>
      <c r="K4145" s="7">
        <f t="shared" si="260"/>
        <v>0.92310000000000003</v>
      </c>
      <c r="L4145" s="7" t="s">
        <v>31</v>
      </c>
      <c r="M4145" s="7">
        <v>10</v>
      </c>
      <c r="N4145" s="7">
        <f>INDEX('Delivery Distances'!$B$6:$K$20,MATCH('Sales Summary_working sheet'!L4145,'Delivery Distances'!$A$6:$A$20,0),MATCH('Sales Summary_working sheet'!M4145,'Delivery Distances'!$B$5:$K$5,0))</f>
        <v>17</v>
      </c>
      <c r="O4145" s="7" cm="1">
        <f t="array" ref="O4145">_xlfn.XLOOKUP(L4145,'Delivery Distances'!$A$6:$A$20,_xlfn.XLOOKUP('Sales Summary_working sheet'!M4145,'Delivery Distances'!$B$5:$K$5,'Delivery Distances'!$B$6:$K$20))</f>
        <v>17</v>
      </c>
      <c r="P4145" s="7">
        <f t="shared" si="261"/>
        <v>15.5</v>
      </c>
    </row>
    <row r="4146" spans="1:16" ht="15.75" customHeight="1" x14ac:dyDescent="0.15">
      <c r="A4146" s="13">
        <v>44005</v>
      </c>
      <c r="B4146" s="19" t="s">
        <v>5361</v>
      </c>
      <c r="C4146" s="7" t="s">
        <v>4640</v>
      </c>
      <c r="D4146" s="14">
        <v>13</v>
      </c>
      <c r="E4146" s="14" t="str">
        <f>_xlfn.XLOOKUP(D4146,'Meal Info'!$A$4:$A$19,'Meal Info'!$B$4:$B$19)</f>
        <v>Breakfast</v>
      </c>
      <c r="F4146" s="14" t="str">
        <f>_xlfn.XLOOKUP(D4146,'Meal Info'!$A$4:$A$19,'Meal Info'!$C$4:$C$19)</f>
        <v>Pete</v>
      </c>
      <c r="G4146" s="7">
        <v>30.89</v>
      </c>
      <c r="H4146" s="7">
        <f t="shared" si="262"/>
        <v>3.0890000000000004</v>
      </c>
      <c r="I4146" s="7">
        <f t="shared" si="263"/>
        <v>33.978999999999999</v>
      </c>
      <c r="J4146" s="7">
        <v>0.13</v>
      </c>
      <c r="K4146" s="7">
        <f t="shared" si="260"/>
        <v>4.0156999999999998</v>
      </c>
      <c r="L4146" s="7" t="s">
        <v>5081</v>
      </c>
      <c r="M4146" s="7">
        <v>3</v>
      </c>
      <c r="N4146" s="7">
        <f>INDEX('Delivery Distances'!$B$6:$K$20,MATCH('Sales Summary_working sheet'!L4146,'Delivery Distances'!$A$6:$A$20,0),MATCH('Sales Summary_working sheet'!M4146,'Delivery Distances'!$B$5:$K$5,0))</f>
        <v>3</v>
      </c>
      <c r="O4146" s="7" cm="1">
        <f t="array" ref="O4146">_xlfn.XLOOKUP(L4146,'Delivery Distances'!$A$6:$A$20,_xlfn.XLOOKUP('Sales Summary_working sheet'!M4146,'Delivery Distances'!$B$5:$K$5,'Delivery Distances'!$B$6:$K$20))</f>
        <v>3</v>
      </c>
      <c r="P4146" s="7">
        <f t="shared" si="261"/>
        <v>7</v>
      </c>
    </row>
    <row r="4147" spans="1:16" ht="15.75" customHeight="1" x14ac:dyDescent="0.15">
      <c r="A4147" s="13">
        <v>44005</v>
      </c>
      <c r="B4147" s="19" t="s">
        <v>5361</v>
      </c>
      <c r="C4147" s="7" t="s">
        <v>2267</v>
      </c>
      <c r="D4147" s="14">
        <v>13</v>
      </c>
      <c r="E4147" s="14" t="str">
        <f>_xlfn.XLOOKUP(D4147,'Meal Info'!$A$4:$A$19,'Meal Info'!$B$4:$B$19)</f>
        <v>Breakfast</v>
      </c>
      <c r="F4147" s="14" t="str">
        <f>_xlfn.XLOOKUP(D4147,'Meal Info'!$A$4:$A$19,'Meal Info'!$C$4:$C$19)</f>
        <v>Pete</v>
      </c>
      <c r="G4147" s="7">
        <v>22.68</v>
      </c>
      <c r="H4147" s="7">
        <f t="shared" si="262"/>
        <v>2.2680000000000002</v>
      </c>
      <c r="I4147" s="7">
        <f t="shared" si="263"/>
        <v>24.948</v>
      </c>
      <c r="J4147" s="7">
        <v>0.13</v>
      </c>
      <c r="K4147" s="7">
        <f t="shared" si="260"/>
        <v>2.9483999999999999</v>
      </c>
      <c r="L4147" s="7" t="s">
        <v>5077</v>
      </c>
      <c r="M4147" s="7">
        <v>1</v>
      </c>
      <c r="N4147" s="7">
        <f>INDEX('Delivery Distances'!$B$6:$K$20,MATCH('Sales Summary_working sheet'!L4147,'Delivery Distances'!$A$6:$A$20,0),MATCH('Sales Summary_working sheet'!M4147,'Delivery Distances'!$B$5:$K$5,0))</f>
        <v>3</v>
      </c>
      <c r="O4147" s="7" cm="1">
        <f t="array" ref="O4147">_xlfn.XLOOKUP(L4147,'Delivery Distances'!$A$6:$A$20,_xlfn.XLOOKUP('Sales Summary_working sheet'!M4147,'Delivery Distances'!$B$5:$K$5,'Delivery Distances'!$B$6:$K$20))</f>
        <v>3</v>
      </c>
      <c r="P4147" s="7">
        <f t="shared" si="261"/>
        <v>7</v>
      </c>
    </row>
    <row r="4148" spans="1:16" ht="15.75" customHeight="1" x14ac:dyDescent="0.15">
      <c r="A4148" s="13">
        <v>44005</v>
      </c>
      <c r="B4148" s="19" t="s">
        <v>5361</v>
      </c>
      <c r="C4148" s="7" t="s">
        <v>4697</v>
      </c>
      <c r="D4148" s="14">
        <v>13</v>
      </c>
      <c r="E4148" s="14" t="str">
        <f>_xlfn.XLOOKUP(D4148,'Meal Info'!$A$4:$A$19,'Meal Info'!$B$4:$B$19)</f>
        <v>Breakfast</v>
      </c>
      <c r="F4148" s="14" t="str">
        <f>_xlfn.XLOOKUP(D4148,'Meal Info'!$A$4:$A$19,'Meal Info'!$C$4:$C$19)</f>
        <v>Pete</v>
      </c>
      <c r="G4148" s="7">
        <v>88.4</v>
      </c>
      <c r="H4148" s="7">
        <f t="shared" si="262"/>
        <v>8.8400000000000016</v>
      </c>
      <c r="I4148" s="7">
        <f t="shared" si="263"/>
        <v>97.240000000000009</v>
      </c>
      <c r="J4148" s="7">
        <v>0.4</v>
      </c>
      <c r="K4148" s="7">
        <f t="shared" si="260"/>
        <v>35.360000000000007</v>
      </c>
      <c r="L4148" s="7" t="s">
        <v>26</v>
      </c>
      <c r="M4148" s="7">
        <v>7</v>
      </c>
      <c r="N4148" s="7">
        <f>INDEX('Delivery Distances'!$B$6:$K$20,MATCH('Sales Summary_working sheet'!L4148,'Delivery Distances'!$A$6:$A$20,0),MATCH('Sales Summary_working sheet'!M4148,'Delivery Distances'!$B$5:$K$5,0))</f>
        <v>16</v>
      </c>
      <c r="O4148" s="7" cm="1">
        <f t="array" ref="O4148">_xlfn.XLOOKUP(L4148,'Delivery Distances'!$A$6:$A$20,_xlfn.XLOOKUP('Sales Summary_working sheet'!M4148,'Delivery Distances'!$B$5:$K$5,'Delivery Distances'!$B$6:$K$20))</f>
        <v>16</v>
      </c>
      <c r="P4148" s="7">
        <f t="shared" si="261"/>
        <v>15</v>
      </c>
    </row>
    <row r="4149" spans="1:16" ht="15.75" customHeight="1" x14ac:dyDescent="0.15">
      <c r="A4149" s="13">
        <v>44005</v>
      </c>
      <c r="B4149" s="19" t="s">
        <v>5361</v>
      </c>
      <c r="C4149" s="7" t="s">
        <v>2521</v>
      </c>
      <c r="D4149" s="14">
        <v>1</v>
      </c>
      <c r="E4149" s="14" t="str">
        <f>_xlfn.XLOOKUP(D4149,'Meal Info'!$A$4:$A$19,'Meal Info'!$B$4:$B$19)</f>
        <v>Salad</v>
      </c>
      <c r="F4149" s="14" t="str">
        <f>_xlfn.XLOOKUP(D4149,'Meal Info'!$A$4:$A$19,'Meal Info'!$C$4:$C$19)</f>
        <v>Pete</v>
      </c>
      <c r="G4149" s="7">
        <v>97.43</v>
      </c>
      <c r="H4149" s="7">
        <f t="shared" si="262"/>
        <v>9.7430000000000021</v>
      </c>
      <c r="I4149" s="7">
        <f t="shared" si="263"/>
        <v>107.173</v>
      </c>
      <c r="J4149" s="7">
        <v>0.35</v>
      </c>
      <c r="K4149" s="7">
        <f t="shared" si="260"/>
        <v>34.100499999999997</v>
      </c>
      <c r="L4149" s="7" t="s">
        <v>5080</v>
      </c>
      <c r="M4149" s="7">
        <v>10</v>
      </c>
      <c r="N4149" s="7">
        <f>INDEX('Delivery Distances'!$B$6:$K$20,MATCH('Sales Summary_working sheet'!L4149,'Delivery Distances'!$A$6:$A$20,0),MATCH('Sales Summary_working sheet'!M4149,'Delivery Distances'!$B$5:$K$5,0))</f>
        <v>5</v>
      </c>
      <c r="O4149" s="7" cm="1">
        <f t="array" ref="O4149">_xlfn.XLOOKUP(L4149,'Delivery Distances'!$A$6:$A$20,_xlfn.XLOOKUP('Sales Summary_working sheet'!M4149,'Delivery Distances'!$B$5:$K$5,'Delivery Distances'!$B$6:$K$20))</f>
        <v>5</v>
      </c>
      <c r="P4149" s="7">
        <f t="shared" si="261"/>
        <v>9</v>
      </c>
    </row>
    <row r="4150" spans="1:16" ht="15.75" customHeight="1" x14ac:dyDescent="0.15">
      <c r="A4150" s="13">
        <v>44005</v>
      </c>
      <c r="B4150" s="19" t="s">
        <v>5361</v>
      </c>
      <c r="C4150" s="7" t="s">
        <v>3606</v>
      </c>
      <c r="D4150" s="14">
        <v>3</v>
      </c>
      <c r="E4150" s="14" t="str">
        <f>_xlfn.XLOOKUP(D4150,'Meal Info'!$A$4:$A$19,'Meal Info'!$B$4:$B$19)</f>
        <v>Fruits</v>
      </c>
      <c r="F4150" s="14" t="str">
        <f>_xlfn.XLOOKUP(D4150,'Meal Info'!$A$4:$A$19,'Meal Info'!$C$4:$C$19)</f>
        <v>Pete</v>
      </c>
      <c r="G4150" s="7">
        <v>9.8000000000000007</v>
      </c>
      <c r="H4150" s="7">
        <f t="shared" si="262"/>
        <v>0.98000000000000009</v>
      </c>
      <c r="I4150" s="7">
        <f t="shared" si="263"/>
        <v>10.780000000000001</v>
      </c>
      <c r="J4150" s="7">
        <v>0.21</v>
      </c>
      <c r="K4150" s="7">
        <f t="shared" si="260"/>
        <v>2.0580000000000003</v>
      </c>
      <c r="L4150" s="7" t="s">
        <v>5080</v>
      </c>
      <c r="M4150" s="7">
        <v>7</v>
      </c>
      <c r="N4150" s="7">
        <f>INDEX('Delivery Distances'!$B$6:$K$20,MATCH('Sales Summary_working sheet'!L4150,'Delivery Distances'!$A$6:$A$20,0),MATCH('Sales Summary_working sheet'!M4150,'Delivery Distances'!$B$5:$K$5,0))</f>
        <v>1</v>
      </c>
      <c r="O4150" s="7" cm="1">
        <f t="array" ref="O4150">_xlfn.XLOOKUP(L4150,'Delivery Distances'!$A$6:$A$20,_xlfn.XLOOKUP('Sales Summary_working sheet'!M4150,'Delivery Distances'!$B$5:$K$5,'Delivery Distances'!$B$6:$K$20))</f>
        <v>1</v>
      </c>
      <c r="P4150" s="7">
        <f t="shared" si="261"/>
        <v>3</v>
      </c>
    </row>
    <row r="4151" spans="1:16" ht="15.75" customHeight="1" x14ac:dyDescent="0.15">
      <c r="A4151" s="13">
        <v>44005</v>
      </c>
      <c r="B4151" s="19" t="s">
        <v>5361</v>
      </c>
      <c r="C4151" s="7" t="s">
        <v>824</v>
      </c>
      <c r="D4151" s="14">
        <v>3</v>
      </c>
      <c r="E4151" s="14" t="str">
        <f>_xlfn.XLOOKUP(D4151,'Meal Info'!$A$4:$A$19,'Meal Info'!$B$4:$B$19)</f>
        <v>Fruits</v>
      </c>
      <c r="F4151" s="14" t="str">
        <f>_xlfn.XLOOKUP(D4151,'Meal Info'!$A$4:$A$19,'Meal Info'!$C$4:$C$19)</f>
        <v>Pete</v>
      </c>
      <c r="G4151" s="7">
        <v>58.34</v>
      </c>
      <c r="H4151" s="7">
        <f t="shared" si="262"/>
        <v>5.8340000000000005</v>
      </c>
      <c r="I4151" s="7">
        <f t="shared" si="263"/>
        <v>64.174000000000007</v>
      </c>
      <c r="J4151" s="7">
        <v>0.25</v>
      </c>
      <c r="K4151" s="7">
        <f t="shared" si="260"/>
        <v>14.585000000000001</v>
      </c>
      <c r="L4151" s="7" t="s">
        <v>28</v>
      </c>
      <c r="M4151" s="7">
        <v>5</v>
      </c>
      <c r="N4151" s="7">
        <f>INDEX('Delivery Distances'!$B$6:$K$20,MATCH('Sales Summary_working sheet'!L4151,'Delivery Distances'!$A$6:$A$20,0),MATCH('Sales Summary_working sheet'!M4151,'Delivery Distances'!$B$5:$K$5,0))</f>
        <v>11</v>
      </c>
      <c r="O4151" s="7" cm="1">
        <f t="array" ref="O4151">_xlfn.XLOOKUP(L4151,'Delivery Distances'!$A$6:$A$20,_xlfn.XLOOKUP('Sales Summary_working sheet'!M4151,'Delivery Distances'!$B$5:$K$5,'Delivery Distances'!$B$6:$K$20))</f>
        <v>11</v>
      </c>
      <c r="P4151" s="7">
        <f t="shared" si="261"/>
        <v>12.5</v>
      </c>
    </row>
    <row r="4152" spans="1:16" ht="15.75" customHeight="1" x14ac:dyDescent="0.15">
      <c r="A4152" s="13">
        <v>44005</v>
      </c>
      <c r="B4152" s="19" t="s">
        <v>5361</v>
      </c>
      <c r="C4152" s="7" t="s">
        <v>2106</v>
      </c>
      <c r="D4152" s="14">
        <v>14</v>
      </c>
      <c r="E4152" s="14" t="str">
        <f>_xlfn.XLOOKUP(D4152,'Meal Info'!$A$4:$A$19,'Meal Info'!$B$4:$B$19)</f>
        <v>Red meat</v>
      </c>
      <c r="F4152" s="14" t="str">
        <f>_xlfn.XLOOKUP(D4152,'Meal Info'!$A$4:$A$19,'Meal Info'!$C$4:$C$19)</f>
        <v>Pete</v>
      </c>
      <c r="G4152" s="7">
        <v>99.4</v>
      </c>
      <c r="H4152" s="7">
        <f t="shared" si="262"/>
        <v>9.9400000000000013</v>
      </c>
      <c r="I4152" s="7">
        <f t="shared" si="263"/>
        <v>109.34</v>
      </c>
      <c r="J4152" s="7">
        <v>0.08</v>
      </c>
      <c r="K4152" s="7">
        <f t="shared" si="260"/>
        <v>7.9520000000000008</v>
      </c>
      <c r="L4152" s="7" t="s">
        <v>5082</v>
      </c>
      <c r="M4152" s="7">
        <v>10</v>
      </c>
      <c r="N4152" s="7">
        <f>INDEX('Delivery Distances'!$B$6:$K$20,MATCH('Sales Summary_working sheet'!L4152,'Delivery Distances'!$A$6:$A$20,0),MATCH('Sales Summary_working sheet'!M4152,'Delivery Distances'!$B$5:$K$5,0))</f>
        <v>2</v>
      </c>
      <c r="O4152" s="7" cm="1">
        <f t="array" ref="O4152">_xlfn.XLOOKUP(L4152,'Delivery Distances'!$A$6:$A$20,_xlfn.XLOOKUP('Sales Summary_working sheet'!M4152,'Delivery Distances'!$B$5:$K$5,'Delivery Distances'!$B$6:$K$20))</f>
        <v>2</v>
      </c>
      <c r="P4152" s="7">
        <f t="shared" si="261"/>
        <v>6</v>
      </c>
    </row>
    <row r="4153" spans="1:16" ht="15.75" customHeight="1" x14ac:dyDescent="0.15">
      <c r="A4153" s="13">
        <v>44005</v>
      </c>
      <c r="B4153" s="19" t="s">
        <v>5361</v>
      </c>
      <c r="C4153" s="7" t="s">
        <v>2866</v>
      </c>
      <c r="D4153" s="14">
        <v>1</v>
      </c>
      <c r="E4153" s="14" t="str">
        <f>_xlfn.XLOOKUP(D4153,'Meal Info'!$A$4:$A$19,'Meal Info'!$B$4:$B$19)</f>
        <v>Salad</v>
      </c>
      <c r="F4153" s="14" t="str">
        <f>_xlfn.XLOOKUP(D4153,'Meal Info'!$A$4:$A$19,'Meal Info'!$C$4:$C$19)</f>
        <v>Pete</v>
      </c>
      <c r="G4153" s="7">
        <v>45.54</v>
      </c>
      <c r="H4153" s="7">
        <f t="shared" si="262"/>
        <v>4.5540000000000003</v>
      </c>
      <c r="I4153" s="7">
        <f t="shared" si="263"/>
        <v>50.094000000000001</v>
      </c>
      <c r="J4153" s="7">
        <v>0.38</v>
      </c>
      <c r="K4153" s="7">
        <f t="shared" si="260"/>
        <v>17.305199999999999</v>
      </c>
      <c r="L4153" s="7" t="s">
        <v>5075</v>
      </c>
      <c r="M4153" s="7">
        <v>1</v>
      </c>
      <c r="N4153" s="7">
        <f>INDEX('Delivery Distances'!$B$6:$K$20,MATCH('Sales Summary_working sheet'!L4153,'Delivery Distances'!$A$6:$A$20,0),MATCH('Sales Summary_working sheet'!M4153,'Delivery Distances'!$B$5:$K$5,0))</f>
        <v>3</v>
      </c>
      <c r="O4153" s="7" cm="1">
        <f t="array" ref="O4153">_xlfn.XLOOKUP(L4153,'Delivery Distances'!$A$6:$A$20,_xlfn.XLOOKUP('Sales Summary_working sheet'!M4153,'Delivery Distances'!$B$5:$K$5,'Delivery Distances'!$B$6:$K$20))</f>
        <v>3</v>
      </c>
      <c r="P4153" s="7">
        <f t="shared" si="261"/>
        <v>7</v>
      </c>
    </row>
    <row r="4154" spans="1:16" ht="15.75" customHeight="1" x14ac:dyDescent="0.15">
      <c r="A4154" s="13">
        <v>44005</v>
      </c>
      <c r="B4154" s="19" t="s">
        <v>5361</v>
      </c>
      <c r="C4154" s="7" t="s">
        <v>2023</v>
      </c>
      <c r="D4154" s="14">
        <v>13</v>
      </c>
      <c r="E4154" s="14" t="str">
        <f>_xlfn.XLOOKUP(D4154,'Meal Info'!$A$4:$A$19,'Meal Info'!$B$4:$B$19)</f>
        <v>Breakfast</v>
      </c>
      <c r="F4154" s="14" t="str">
        <f>_xlfn.XLOOKUP(D4154,'Meal Info'!$A$4:$A$19,'Meal Info'!$C$4:$C$19)</f>
        <v>Pete</v>
      </c>
      <c r="G4154" s="7">
        <v>52.82</v>
      </c>
      <c r="H4154" s="7">
        <f t="shared" si="262"/>
        <v>5.282</v>
      </c>
      <c r="I4154" s="7">
        <f t="shared" si="263"/>
        <v>58.102000000000004</v>
      </c>
      <c r="J4154" s="7">
        <v>0.11</v>
      </c>
      <c r="K4154" s="7">
        <f t="shared" si="260"/>
        <v>5.8102</v>
      </c>
      <c r="L4154" s="7" t="s">
        <v>5078</v>
      </c>
      <c r="M4154" s="7">
        <v>3</v>
      </c>
      <c r="N4154" s="7">
        <f>INDEX('Delivery Distances'!$B$6:$K$20,MATCH('Sales Summary_working sheet'!L4154,'Delivery Distances'!$A$6:$A$20,0),MATCH('Sales Summary_working sheet'!M4154,'Delivery Distances'!$B$5:$K$5,0))</f>
        <v>5</v>
      </c>
      <c r="O4154" s="7" cm="1">
        <f t="array" ref="O4154">_xlfn.XLOOKUP(L4154,'Delivery Distances'!$A$6:$A$20,_xlfn.XLOOKUP('Sales Summary_working sheet'!M4154,'Delivery Distances'!$B$5:$K$5,'Delivery Distances'!$B$6:$K$20))</f>
        <v>5</v>
      </c>
      <c r="P4154" s="7">
        <f t="shared" si="261"/>
        <v>9</v>
      </c>
    </row>
    <row r="4155" spans="1:16" ht="15.75" customHeight="1" x14ac:dyDescent="0.15">
      <c r="A4155" s="13">
        <v>44005</v>
      </c>
      <c r="B4155" s="19" t="s">
        <v>5361</v>
      </c>
      <c r="C4155" s="7" t="s">
        <v>2938</v>
      </c>
      <c r="D4155" s="14">
        <v>1</v>
      </c>
      <c r="E4155" s="14" t="str">
        <f>_xlfn.XLOOKUP(D4155,'Meal Info'!$A$4:$A$19,'Meal Info'!$B$4:$B$19)</f>
        <v>Salad</v>
      </c>
      <c r="F4155" s="14" t="str">
        <f>_xlfn.XLOOKUP(D4155,'Meal Info'!$A$4:$A$19,'Meal Info'!$C$4:$C$19)</f>
        <v>Pete</v>
      </c>
      <c r="G4155" s="7">
        <v>18.61</v>
      </c>
      <c r="H4155" s="7">
        <f t="shared" si="262"/>
        <v>1.861</v>
      </c>
      <c r="I4155" s="7">
        <f t="shared" si="263"/>
        <v>20.471</v>
      </c>
      <c r="J4155" s="7">
        <v>0.4</v>
      </c>
      <c r="K4155" s="7">
        <f t="shared" si="260"/>
        <v>7.444</v>
      </c>
      <c r="L4155" s="7" t="s">
        <v>5082</v>
      </c>
      <c r="M4155" s="7">
        <v>8</v>
      </c>
      <c r="N4155" s="7">
        <f>INDEX('Delivery Distances'!$B$6:$K$20,MATCH('Sales Summary_working sheet'!L4155,'Delivery Distances'!$A$6:$A$20,0),MATCH('Sales Summary_working sheet'!M4155,'Delivery Distances'!$B$5:$K$5,0))</f>
        <v>1</v>
      </c>
      <c r="O4155" s="7" cm="1">
        <f t="array" ref="O4155">_xlfn.XLOOKUP(L4155,'Delivery Distances'!$A$6:$A$20,_xlfn.XLOOKUP('Sales Summary_working sheet'!M4155,'Delivery Distances'!$B$5:$K$5,'Delivery Distances'!$B$6:$K$20))</f>
        <v>1</v>
      </c>
      <c r="P4155" s="7">
        <f t="shared" si="261"/>
        <v>3</v>
      </c>
    </row>
    <row r="4156" spans="1:16" ht="15.75" customHeight="1" x14ac:dyDescent="0.15">
      <c r="A4156" s="13">
        <v>44005</v>
      </c>
      <c r="B4156" s="19" t="s">
        <v>5361</v>
      </c>
      <c r="C4156" s="7" t="s">
        <v>1400</v>
      </c>
      <c r="D4156" s="14">
        <v>13</v>
      </c>
      <c r="E4156" s="14" t="str">
        <f>_xlfn.XLOOKUP(D4156,'Meal Info'!$A$4:$A$19,'Meal Info'!$B$4:$B$19)</f>
        <v>Breakfast</v>
      </c>
      <c r="F4156" s="14" t="str">
        <f>_xlfn.XLOOKUP(D4156,'Meal Info'!$A$4:$A$19,'Meal Info'!$C$4:$C$19)</f>
        <v>Pete</v>
      </c>
      <c r="G4156" s="7">
        <v>87.39</v>
      </c>
      <c r="H4156" s="7">
        <f t="shared" si="262"/>
        <v>8.7390000000000008</v>
      </c>
      <c r="I4156" s="7">
        <f t="shared" si="263"/>
        <v>96.129000000000005</v>
      </c>
      <c r="J4156" s="7">
        <v>0.36</v>
      </c>
      <c r="K4156" s="7">
        <f t="shared" si="260"/>
        <v>31.4604</v>
      </c>
      <c r="L4156" s="7" t="s">
        <v>5078</v>
      </c>
      <c r="M4156" s="7">
        <v>8</v>
      </c>
      <c r="N4156" s="7">
        <f>INDEX('Delivery Distances'!$B$6:$K$20,MATCH('Sales Summary_working sheet'!L4156,'Delivery Distances'!$A$6:$A$20,0),MATCH('Sales Summary_working sheet'!M4156,'Delivery Distances'!$B$5:$K$5,0))</f>
        <v>5</v>
      </c>
      <c r="O4156" s="7" cm="1">
        <f t="array" ref="O4156">_xlfn.XLOOKUP(L4156,'Delivery Distances'!$A$6:$A$20,_xlfn.XLOOKUP('Sales Summary_working sheet'!M4156,'Delivery Distances'!$B$5:$K$5,'Delivery Distances'!$B$6:$K$20))</f>
        <v>5</v>
      </c>
      <c r="P4156" s="7">
        <f t="shared" si="261"/>
        <v>9</v>
      </c>
    </row>
    <row r="4157" spans="1:16" ht="15.75" customHeight="1" x14ac:dyDescent="0.15">
      <c r="A4157" s="13">
        <v>44005</v>
      </c>
      <c r="B4157" s="19" t="s">
        <v>5361</v>
      </c>
      <c r="C4157" s="7" t="s">
        <v>3608</v>
      </c>
      <c r="D4157" s="14">
        <v>13</v>
      </c>
      <c r="E4157" s="14" t="str">
        <f>_xlfn.XLOOKUP(D4157,'Meal Info'!$A$4:$A$19,'Meal Info'!$B$4:$B$19)</f>
        <v>Breakfast</v>
      </c>
      <c r="F4157" s="14" t="str">
        <f>_xlfn.XLOOKUP(D4157,'Meal Info'!$A$4:$A$19,'Meal Info'!$C$4:$C$19)</f>
        <v>Pete</v>
      </c>
      <c r="G4157" s="7">
        <v>26.79</v>
      </c>
      <c r="H4157" s="7">
        <f t="shared" si="262"/>
        <v>2.6790000000000003</v>
      </c>
      <c r="I4157" s="7">
        <f t="shared" si="263"/>
        <v>29.469000000000001</v>
      </c>
      <c r="J4157" s="7">
        <v>0.17</v>
      </c>
      <c r="K4157" s="7">
        <f t="shared" si="260"/>
        <v>4.5543000000000005</v>
      </c>
      <c r="L4157" s="7" t="s">
        <v>5080</v>
      </c>
      <c r="M4157" s="7">
        <v>1</v>
      </c>
      <c r="N4157" s="7">
        <f>INDEX('Delivery Distances'!$B$6:$K$20,MATCH('Sales Summary_working sheet'!L4157,'Delivery Distances'!$A$6:$A$20,0),MATCH('Sales Summary_working sheet'!M4157,'Delivery Distances'!$B$5:$K$5,0))</f>
        <v>2</v>
      </c>
      <c r="O4157" s="7" cm="1">
        <f t="array" ref="O4157">_xlfn.XLOOKUP(L4157,'Delivery Distances'!$A$6:$A$20,_xlfn.XLOOKUP('Sales Summary_working sheet'!M4157,'Delivery Distances'!$B$5:$K$5,'Delivery Distances'!$B$6:$K$20))</f>
        <v>2</v>
      </c>
      <c r="P4157" s="7">
        <f t="shared" si="261"/>
        <v>6</v>
      </c>
    </row>
    <row r="4158" spans="1:16" ht="15.75" customHeight="1" x14ac:dyDescent="0.15">
      <c r="A4158" s="13">
        <v>44005</v>
      </c>
      <c r="B4158" s="19" t="s">
        <v>5361</v>
      </c>
      <c r="C4158" s="7" t="s">
        <v>1769</v>
      </c>
      <c r="D4158" s="14">
        <v>3</v>
      </c>
      <c r="E4158" s="14" t="str">
        <f>_xlfn.XLOOKUP(D4158,'Meal Info'!$A$4:$A$19,'Meal Info'!$B$4:$B$19)</f>
        <v>Fruits</v>
      </c>
      <c r="F4158" s="14" t="str">
        <f>_xlfn.XLOOKUP(D4158,'Meal Info'!$A$4:$A$19,'Meal Info'!$C$4:$C$19)</f>
        <v>Pete</v>
      </c>
      <c r="G4158" s="7">
        <v>59.13</v>
      </c>
      <c r="H4158" s="7">
        <f t="shared" si="262"/>
        <v>5.9130000000000003</v>
      </c>
      <c r="I4158" s="7">
        <f t="shared" si="263"/>
        <v>65.043000000000006</v>
      </c>
      <c r="J4158" s="7">
        <v>0.24</v>
      </c>
      <c r="K4158" s="7">
        <f t="shared" si="260"/>
        <v>14.1912</v>
      </c>
      <c r="L4158" s="7" t="s">
        <v>5077</v>
      </c>
      <c r="M4158" s="7">
        <v>3</v>
      </c>
      <c r="N4158" s="7">
        <f>INDEX('Delivery Distances'!$B$6:$K$20,MATCH('Sales Summary_working sheet'!L4158,'Delivery Distances'!$A$6:$A$20,0),MATCH('Sales Summary_working sheet'!M4158,'Delivery Distances'!$B$5:$K$5,0))</f>
        <v>2</v>
      </c>
      <c r="O4158" s="7" cm="1">
        <f t="array" ref="O4158">_xlfn.XLOOKUP(L4158,'Delivery Distances'!$A$6:$A$20,_xlfn.XLOOKUP('Sales Summary_working sheet'!M4158,'Delivery Distances'!$B$5:$K$5,'Delivery Distances'!$B$6:$K$20))</f>
        <v>2</v>
      </c>
      <c r="P4158" s="7">
        <f t="shared" si="261"/>
        <v>6</v>
      </c>
    </row>
    <row r="4159" spans="1:16" ht="15.75" customHeight="1" x14ac:dyDescent="0.15">
      <c r="A4159" s="13">
        <v>44005</v>
      </c>
      <c r="B4159" s="19" t="s">
        <v>5361</v>
      </c>
      <c r="C4159" s="7" t="s">
        <v>2265</v>
      </c>
      <c r="D4159" s="14">
        <v>14</v>
      </c>
      <c r="E4159" s="14" t="str">
        <f>_xlfn.XLOOKUP(D4159,'Meal Info'!$A$4:$A$19,'Meal Info'!$B$4:$B$19)</f>
        <v>Red meat</v>
      </c>
      <c r="F4159" s="14" t="str">
        <f>_xlfn.XLOOKUP(D4159,'Meal Info'!$A$4:$A$19,'Meal Info'!$C$4:$C$19)</f>
        <v>Pete</v>
      </c>
      <c r="G4159" s="7">
        <v>44.44</v>
      </c>
      <c r="H4159" s="7">
        <f t="shared" si="262"/>
        <v>4.444</v>
      </c>
      <c r="I4159" s="7">
        <f t="shared" si="263"/>
        <v>48.884</v>
      </c>
      <c r="J4159" s="7">
        <v>0.13</v>
      </c>
      <c r="K4159" s="7">
        <f t="shared" si="260"/>
        <v>5.7771999999999997</v>
      </c>
      <c r="L4159" s="7" t="s">
        <v>5079</v>
      </c>
      <c r="M4159" s="7">
        <v>9</v>
      </c>
      <c r="N4159" s="7">
        <f>INDEX('Delivery Distances'!$B$6:$K$20,MATCH('Sales Summary_working sheet'!L4159,'Delivery Distances'!$A$6:$A$20,0),MATCH('Sales Summary_working sheet'!M4159,'Delivery Distances'!$B$5:$K$5,0))</f>
        <v>4</v>
      </c>
      <c r="O4159" s="7" cm="1">
        <f t="array" ref="O4159">_xlfn.XLOOKUP(L4159,'Delivery Distances'!$A$6:$A$20,_xlfn.XLOOKUP('Sales Summary_working sheet'!M4159,'Delivery Distances'!$B$5:$K$5,'Delivery Distances'!$B$6:$K$20))</f>
        <v>4</v>
      </c>
      <c r="P4159" s="7">
        <f t="shared" si="261"/>
        <v>8</v>
      </c>
    </row>
    <row r="4160" spans="1:16" ht="15.75" customHeight="1" x14ac:dyDescent="0.15">
      <c r="A4160" s="13">
        <v>44005</v>
      </c>
      <c r="B4160" s="19" t="s">
        <v>5361</v>
      </c>
      <c r="C4160" s="7" t="s">
        <v>3875</v>
      </c>
      <c r="D4160" s="14">
        <v>14</v>
      </c>
      <c r="E4160" s="14" t="str">
        <f>_xlfn.XLOOKUP(D4160,'Meal Info'!$A$4:$A$19,'Meal Info'!$B$4:$B$19)</f>
        <v>Red meat</v>
      </c>
      <c r="F4160" s="14" t="str">
        <f>_xlfn.XLOOKUP(D4160,'Meal Info'!$A$4:$A$19,'Meal Info'!$C$4:$C$19)</f>
        <v>Pete</v>
      </c>
      <c r="G4160" s="7">
        <v>49.69</v>
      </c>
      <c r="H4160" s="7">
        <f t="shared" si="262"/>
        <v>4.9690000000000003</v>
      </c>
      <c r="I4160" s="7">
        <f t="shared" si="263"/>
        <v>54.658999999999999</v>
      </c>
      <c r="J4160" s="7">
        <v>0.33</v>
      </c>
      <c r="K4160" s="7">
        <f t="shared" si="260"/>
        <v>16.3977</v>
      </c>
      <c r="L4160" s="7" t="s">
        <v>26</v>
      </c>
      <c r="M4160" s="7">
        <v>7</v>
      </c>
      <c r="N4160" s="7">
        <f>INDEX('Delivery Distances'!$B$6:$K$20,MATCH('Sales Summary_working sheet'!L4160,'Delivery Distances'!$A$6:$A$20,0),MATCH('Sales Summary_working sheet'!M4160,'Delivery Distances'!$B$5:$K$5,0))</f>
        <v>16</v>
      </c>
      <c r="O4160" s="7" cm="1">
        <f t="array" ref="O4160">_xlfn.XLOOKUP(L4160,'Delivery Distances'!$A$6:$A$20,_xlfn.XLOOKUP('Sales Summary_working sheet'!M4160,'Delivery Distances'!$B$5:$K$5,'Delivery Distances'!$B$6:$K$20))</f>
        <v>16</v>
      </c>
      <c r="P4160" s="7">
        <f t="shared" si="261"/>
        <v>15</v>
      </c>
    </row>
    <row r="4161" spans="1:16" ht="15.75" customHeight="1" x14ac:dyDescent="0.15">
      <c r="A4161" s="13">
        <v>44005</v>
      </c>
      <c r="B4161" s="19" t="s">
        <v>5361</v>
      </c>
      <c r="C4161" s="7" t="s">
        <v>1686</v>
      </c>
      <c r="D4161" s="14">
        <v>13</v>
      </c>
      <c r="E4161" s="14" t="str">
        <f>_xlfn.XLOOKUP(D4161,'Meal Info'!$A$4:$A$19,'Meal Info'!$B$4:$B$19)</f>
        <v>Breakfast</v>
      </c>
      <c r="F4161" s="14" t="str">
        <f>_xlfn.XLOOKUP(D4161,'Meal Info'!$A$4:$A$19,'Meal Info'!$C$4:$C$19)</f>
        <v>Pete</v>
      </c>
      <c r="G4161" s="7">
        <v>27.69</v>
      </c>
      <c r="H4161" s="7">
        <f t="shared" si="262"/>
        <v>2.7690000000000001</v>
      </c>
      <c r="I4161" s="7">
        <f t="shared" si="263"/>
        <v>30.459000000000003</v>
      </c>
      <c r="J4161" s="7">
        <v>0.38</v>
      </c>
      <c r="K4161" s="7">
        <f t="shared" si="260"/>
        <v>10.5222</v>
      </c>
      <c r="L4161" s="7" t="s">
        <v>31</v>
      </c>
      <c r="M4161" s="7">
        <v>4</v>
      </c>
      <c r="N4161" s="7">
        <f>INDEX('Delivery Distances'!$B$6:$K$20,MATCH('Sales Summary_working sheet'!L4161,'Delivery Distances'!$A$6:$A$20,0),MATCH('Sales Summary_working sheet'!M4161,'Delivery Distances'!$B$5:$K$5,0))</f>
        <v>8</v>
      </c>
      <c r="O4161" s="7" cm="1">
        <f t="array" ref="O4161">_xlfn.XLOOKUP(L4161,'Delivery Distances'!$A$6:$A$20,_xlfn.XLOOKUP('Sales Summary_working sheet'!M4161,'Delivery Distances'!$B$5:$K$5,'Delivery Distances'!$B$6:$K$20))</f>
        <v>8</v>
      </c>
      <c r="P4161" s="7">
        <f t="shared" si="261"/>
        <v>11</v>
      </c>
    </row>
    <row r="4162" spans="1:16" ht="15.75" customHeight="1" x14ac:dyDescent="0.15">
      <c r="A4162" s="13">
        <v>44005</v>
      </c>
      <c r="B4162" s="19" t="s">
        <v>5361</v>
      </c>
      <c r="C4162" s="7" t="s">
        <v>2015</v>
      </c>
      <c r="D4162" s="14">
        <v>14</v>
      </c>
      <c r="E4162" s="14" t="str">
        <f>_xlfn.XLOOKUP(D4162,'Meal Info'!$A$4:$A$19,'Meal Info'!$B$4:$B$19)</f>
        <v>Red meat</v>
      </c>
      <c r="F4162" s="14" t="str">
        <f>_xlfn.XLOOKUP(D4162,'Meal Info'!$A$4:$A$19,'Meal Info'!$C$4:$C$19)</f>
        <v>Pete</v>
      </c>
      <c r="G4162" s="7">
        <v>38.47</v>
      </c>
      <c r="H4162" s="7">
        <f t="shared" si="262"/>
        <v>3.847</v>
      </c>
      <c r="I4162" s="7">
        <f t="shared" si="263"/>
        <v>42.317</v>
      </c>
      <c r="J4162" s="7">
        <v>0.14000000000000001</v>
      </c>
      <c r="K4162" s="7">
        <f t="shared" si="260"/>
        <v>5.3858000000000006</v>
      </c>
      <c r="L4162" s="7" t="s">
        <v>5079</v>
      </c>
      <c r="M4162" s="7">
        <v>1</v>
      </c>
      <c r="N4162" s="7">
        <f>INDEX('Delivery Distances'!$B$6:$K$20,MATCH('Sales Summary_working sheet'!L4162,'Delivery Distances'!$A$6:$A$20,0),MATCH('Sales Summary_working sheet'!M4162,'Delivery Distances'!$B$5:$K$5,0))</f>
        <v>5</v>
      </c>
      <c r="O4162" s="7" cm="1">
        <f t="array" ref="O4162">_xlfn.XLOOKUP(L4162,'Delivery Distances'!$A$6:$A$20,_xlfn.XLOOKUP('Sales Summary_working sheet'!M4162,'Delivery Distances'!$B$5:$K$5,'Delivery Distances'!$B$6:$K$20))</f>
        <v>5</v>
      </c>
      <c r="P4162" s="7">
        <f t="shared" si="261"/>
        <v>9</v>
      </c>
    </row>
    <row r="4163" spans="1:16" ht="15.75" customHeight="1" x14ac:dyDescent="0.15">
      <c r="A4163" s="13">
        <v>44005</v>
      </c>
      <c r="B4163" s="19" t="s">
        <v>5361</v>
      </c>
      <c r="C4163" s="7" t="s">
        <v>4489</v>
      </c>
      <c r="D4163" s="14">
        <v>14</v>
      </c>
      <c r="E4163" s="14" t="str">
        <f>_xlfn.XLOOKUP(D4163,'Meal Info'!$A$4:$A$19,'Meal Info'!$B$4:$B$19)</f>
        <v>Red meat</v>
      </c>
      <c r="F4163" s="14" t="str">
        <f>_xlfn.XLOOKUP(D4163,'Meal Info'!$A$4:$A$19,'Meal Info'!$C$4:$C$19)</f>
        <v>Pete</v>
      </c>
      <c r="G4163" s="7">
        <v>82.7</v>
      </c>
      <c r="H4163" s="7">
        <f t="shared" si="262"/>
        <v>8.2700000000000014</v>
      </c>
      <c r="I4163" s="7">
        <f t="shared" si="263"/>
        <v>90.97</v>
      </c>
      <c r="J4163" s="7">
        <v>0.39</v>
      </c>
      <c r="K4163" s="7">
        <f t="shared" si="260"/>
        <v>32.253</v>
      </c>
      <c r="L4163" s="7" t="s">
        <v>5081</v>
      </c>
      <c r="M4163" s="7">
        <v>5</v>
      </c>
      <c r="N4163" s="7">
        <f>INDEX('Delivery Distances'!$B$6:$K$20,MATCH('Sales Summary_working sheet'!L4163,'Delivery Distances'!$A$6:$A$20,0),MATCH('Sales Summary_working sheet'!M4163,'Delivery Distances'!$B$5:$K$5,0))</f>
        <v>3</v>
      </c>
      <c r="O4163" s="7" cm="1">
        <f t="array" ref="O4163">_xlfn.XLOOKUP(L4163,'Delivery Distances'!$A$6:$A$20,_xlfn.XLOOKUP('Sales Summary_working sheet'!M4163,'Delivery Distances'!$B$5:$K$5,'Delivery Distances'!$B$6:$K$20))</f>
        <v>3</v>
      </c>
      <c r="P4163" s="7">
        <f t="shared" si="261"/>
        <v>7</v>
      </c>
    </row>
    <row r="4164" spans="1:16" ht="15.75" customHeight="1" x14ac:dyDescent="0.15">
      <c r="A4164" s="13">
        <v>44005</v>
      </c>
      <c r="B4164" s="19" t="s">
        <v>5361</v>
      </c>
      <c r="C4164" s="7" t="s">
        <v>3796</v>
      </c>
      <c r="D4164" s="14">
        <v>13</v>
      </c>
      <c r="E4164" s="14" t="str">
        <f>_xlfn.XLOOKUP(D4164,'Meal Info'!$A$4:$A$19,'Meal Info'!$B$4:$B$19)</f>
        <v>Breakfast</v>
      </c>
      <c r="F4164" s="14" t="str">
        <f>_xlfn.XLOOKUP(D4164,'Meal Info'!$A$4:$A$19,'Meal Info'!$C$4:$C$19)</f>
        <v>Pete</v>
      </c>
      <c r="G4164" s="7">
        <v>15.71</v>
      </c>
      <c r="H4164" s="7">
        <f t="shared" si="262"/>
        <v>1.5710000000000002</v>
      </c>
      <c r="I4164" s="7">
        <f t="shared" si="263"/>
        <v>17.281000000000002</v>
      </c>
      <c r="J4164" s="7">
        <v>0.21</v>
      </c>
      <c r="K4164" s="7">
        <f t="shared" si="260"/>
        <v>3.2991000000000001</v>
      </c>
      <c r="L4164" s="7" t="s">
        <v>5081</v>
      </c>
      <c r="M4164" s="7">
        <v>4</v>
      </c>
      <c r="N4164" s="7">
        <f>INDEX('Delivery Distances'!$B$6:$K$20,MATCH('Sales Summary_working sheet'!L4164,'Delivery Distances'!$A$6:$A$20,0),MATCH('Sales Summary_working sheet'!M4164,'Delivery Distances'!$B$5:$K$5,0))</f>
        <v>2</v>
      </c>
      <c r="O4164" s="7" cm="1">
        <f t="array" ref="O4164">_xlfn.XLOOKUP(L4164,'Delivery Distances'!$A$6:$A$20,_xlfn.XLOOKUP('Sales Summary_working sheet'!M4164,'Delivery Distances'!$B$5:$K$5,'Delivery Distances'!$B$6:$K$20))</f>
        <v>2</v>
      </c>
      <c r="P4164" s="7">
        <f t="shared" si="261"/>
        <v>6</v>
      </c>
    </row>
    <row r="4165" spans="1:16" ht="15.75" customHeight="1" x14ac:dyDescent="0.15">
      <c r="A4165" s="13">
        <v>44005</v>
      </c>
      <c r="B4165" s="19" t="s">
        <v>5361</v>
      </c>
      <c r="C4165" s="7" t="s">
        <v>3881</v>
      </c>
      <c r="D4165" s="14">
        <v>14</v>
      </c>
      <c r="E4165" s="14" t="str">
        <f>_xlfn.XLOOKUP(D4165,'Meal Info'!$A$4:$A$19,'Meal Info'!$B$4:$B$19)</f>
        <v>Red meat</v>
      </c>
      <c r="F4165" s="14" t="str">
        <f>_xlfn.XLOOKUP(D4165,'Meal Info'!$A$4:$A$19,'Meal Info'!$C$4:$C$19)</f>
        <v>Pete</v>
      </c>
      <c r="G4165" s="7">
        <v>16.47</v>
      </c>
      <c r="H4165" s="7">
        <f t="shared" si="262"/>
        <v>1.647</v>
      </c>
      <c r="I4165" s="7">
        <f t="shared" si="263"/>
        <v>18.116999999999997</v>
      </c>
      <c r="J4165" s="7">
        <v>0.12</v>
      </c>
      <c r="K4165" s="7">
        <f t="shared" ref="K4165:K4228" si="264">J4165*G4165</f>
        <v>1.9763999999999997</v>
      </c>
      <c r="L4165" s="7" t="s">
        <v>5082</v>
      </c>
      <c r="M4165" s="7">
        <v>4</v>
      </c>
      <c r="N4165" s="7">
        <f>INDEX('Delivery Distances'!$B$6:$K$20,MATCH('Sales Summary_working sheet'!L4165,'Delivery Distances'!$A$6:$A$20,0),MATCH('Sales Summary_working sheet'!M4165,'Delivery Distances'!$B$5:$K$5,0))</f>
        <v>2</v>
      </c>
      <c r="O4165" s="7" cm="1">
        <f t="array" ref="O4165">_xlfn.XLOOKUP(L4165,'Delivery Distances'!$A$6:$A$20,_xlfn.XLOOKUP('Sales Summary_working sheet'!M4165,'Delivery Distances'!$B$5:$K$5,'Delivery Distances'!$B$6:$K$20))</f>
        <v>2</v>
      </c>
      <c r="P4165" s="7">
        <f t="shared" ref="P4165:P4228" si="265">IF(O4165&lt;=2, O4165*3, IF(O4165&lt;=6, 3*2 + (O4165-2)*1, 3*2 + 4*1 + (O4165-6)*0.5))</f>
        <v>6</v>
      </c>
    </row>
    <row r="4166" spans="1:16" ht="15.75" customHeight="1" x14ac:dyDescent="0.15">
      <c r="A4166" s="13">
        <v>44005</v>
      </c>
      <c r="B4166" s="19" t="s">
        <v>5361</v>
      </c>
      <c r="C4166" s="7" t="s">
        <v>2063</v>
      </c>
      <c r="D4166" s="14">
        <v>13</v>
      </c>
      <c r="E4166" s="14" t="str">
        <f>_xlfn.XLOOKUP(D4166,'Meal Info'!$A$4:$A$19,'Meal Info'!$B$4:$B$19)</f>
        <v>Breakfast</v>
      </c>
      <c r="F4166" s="14" t="str">
        <f>_xlfn.XLOOKUP(D4166,'Meal Info'!$A$4:$A$19,'Meal Info'!$C$4:$C$19)</f>
        <v>Pete</v>
      </c>
      <c r="G4166" s="7">
        <v>61.81</v>
      </c>
      <c r="H4166" s="7">
        <f t="shared" si="262"/>
        <v>6.1810000000000009</v>
      </c>
      <c r="I4166" s="7">
        <f t="shared" si="263"/>
        <v>67.991</v>
      </c>
      <c r="J4166" s="7">
        <v>0.25</v>
      </c>
      <c r="K4166" s="7">
        <f t="shared" si="264"/>
        <v>15.452500000000001</v>
      </c>
      <c r="L4166" s="7" t="s">
        <v>5083</v>
      </c>
      <c r="M4166" s="7">
        <v>1</v>
      </c>
      <c r="N4166" s="7">
        <f>INDEX('Delivery Distances'!$B$6:$K$20,MATCH('Sales Summary_working sheet'!L4166,'Delivery Distances'!$A$6:$A$20,0),MATCH('Sales Summary_working sheet'!M4166,'Delivery Distances'!$B$5:$K$5,0))</f>
        <v>3</v>
      </c>
      <c r="O4166" s="7" cm="1">
        <f t="array" ref="O4166">_xlfn.XLOOKUP(L4166,'Delivery Distances'!$A$6:$A$20,_xlfn.XLOOKUP('Sales Summary_working sheet'!M4166,'Delivery Distances'!$B$5:$K$5,'Delivery Distances'!$B$6:$K$20))</f>
        <v>3</v>
      </c>
      <c r="P4166" s="7">
        <f t="shared" si="265"/>
        <v>7</v>
      </c>
    </row>
    <row r="4167" spans="1:16" ht="15.75" customHeight="1" x14ac:dyDescent="0.15">
      <c r="A4167" s="13">
        <v>44005</v>
      </c>
      <c r="B4167" s="19" t="s">
        <v>5361</v>
      </c>
      <c r="C4167" s="7" t="s">
        <v>232</v>
      </c>
      <c r="D4167" s="14">
        <v>1</v>
      </c>
      <c r="E4167" s="14" t="str">
        <f>_xlfn.XLOOKUP(D4167,'Meal Info'!$A$4:$A$19,'Meal Info'!$B$4:$B$19)</f>
        <v>Salad</v>
      </c>
      <c r="F4167" s="14" t="str">
        <f>_xlfn.XLOOKUP(D4167,'Meal Info'!$A$4:$A$19,'Meal Info'!$C$4:$C$19)</f>
        <v>Pete</v>
      </c>
      <c r="G4167" s="7">
        <v>34</v>
      </c>
      <c r="H4167" s="7">
        <f t="shared" si="262"/>
        <v>3.4000000000000004</v>
      </c>
      <c r="I4167" s="7">
        <f t="shared" si="263"/>
        <v>37.4</v>
      </c>
      <c r="J4167" s="7">
        <v>0.08</v>
      </c>
      <c r="K4167" s="7">
        <f t="shared" si="264"/>
        <v>2.72</v>
      </c>
      <c r="L4167" s="7" t="s">
        <v>5082</v>
      </c>
      <c r="M4167" s="7">
        <v>1</v>
      </c>
      <c r="N4167" s="7">
        <f>INDEX('Delivery Distances'!$B$6:$K$20,MATCH('Sales Summary_working sheet'!L4167,'Delivery Distances'!$A$6:$A$20,0),MATCH('Sales Summary_working sheet'!M4167,'Delivery Distances'!$B$5:$K$5,0))</f>
        <v>3</v>
      </c>
      <c r="O4167" s="7" cm="1">
        <f t="array" ref="O4167">_xlfn.XLOOKUP(L4167,'Delivery Distances'!$A$6:$A$20,_xlfn.XLOOKUP('Sales Summary_working sheet'!M4167,'Delivery Distances'!$B$5:$K$5,'Delivery Distances'!$B$6:$K$20))</f>
        <v>3</v>
      </c>
      <c r="P4167" s="7">
        <f t="shared" si="265"/>
        <v>7</v>
      </c>
    </row>
    <row r="4168" spans="1:16" ht="15.75" customHeight="1" x14ac:dyDescent="0.15">
      <c r="A4168" s="13">
        <v>44005</v>
      </c>
      <c r="B4168" s="19" t="s">
        <v>5362</v>
      </c>
      <c r="C4168" s="7" t="s">
        <v>2765</v>
      </c>
      <c r="D4168" s="14">
        <v>3</v>
      </c>
      <c r="E4168" s="14" t="str">
        <f>_xlfn.XLOOKUP(D4168,'Meal Info'!$A$4:$A$19,'Meal Info'!$B$4:$B$19)</f>
        <v>Fruits</v>
      </c>
      <c r="F4168" s="14" t="str">
        <f>_xlfn.XLOOKUP(D4168,'Meal Info'!$A$4:$A$19,'Meal Info'!$C$4:$C$19)</f>
        <v>Pete</v>
      </c>
      <c r="G4168" s="7">
        <v>41.19</v>
      </c>
      <c r="H4168" s="7">
        <f t="shared" si="262"/>
        <v>4.1189999999999998</v>
      </c>
      <c r="I4168" s="7">
        <f t="shared" si="263"/>
        <v>45.308999999999997</v>
      </c>
      <c r="J4168" s="7">
        <v>0.31</v>
      </c>
      <c r="K4168" s="7">
        <f t="shared" si="264"/>
        <v>12.768899999999999</v>
      </c>
      <c r="L4168" s="7" t="s">
        <v>30</v>
      </c>
      <c r="M4168" s="7">
        <v>8</v>
      </c>
      <c r="N4168" s="7">
        <f>INDEX('Delivery Distances'!$B$6:$K$20,MATCH('Sales Summary_working sheet'!L4168,'Delivery Distances'!$A$6:$A$20,0),MATCH('Sales Summary_working sheet'!M4168,'Delivery Distances'!$B$5:$K$5,0))</f>
        <v>6</v>
      </c>
      <c r="O4168" s="7" cm="1">
        <f t="array" ref="O4168">_xlfn.XLOOKUP(L4168,'Delivery Distances'!$A$6:$A$20,_xlfn.XLOOKUP('Sales Summary_working sheet'!M4168,'Delivery Distances'!$B$5:$K$5,'Delivery Distances'!$B$6:$K$20))</f>
        <v>6</v>
      </c>
      <c r="P4168" s="7">
        <f t="shared" si="265"/>
        <v>10</v>
      </c>
    </row>
    <row r="4169" spans="1:16" ht="15.75" customHeight="1" x14ac:dyDescent="0.15">
      <c r="A4169" s="13">
        <v>44005</v>
      </c>
      <c r="B4169" s="19" t="s">
        <v>5362</v>
      </c>
      <c r="C4169" s="7" t="s">
        <v>208</v>
      </c>
      <c r="D4169" s="14">
        <v>14</v>
      </c>
      <c r="E4169" s="14" t="str">
        <f>_xlfn.XLOOKUP(D4169,'Meal Info'!$A$4:$A$19,'Meal Info'!$B$4:$B$19)</f>
        <v>Red meat</v>
      </c>
      <c r="F4169" s="14" t="str">
        <f>_xlfn.XLOOKUP(D4169,'Meal Info'!$A$4:$A$19,'Meal Info'!$C$4:$C$19)</f>
        <v>Pete</v>
      </c>
      <c r="G4169" s="7">
        <v>27.56</v>
      </c>
      <c r="H4169" s="7">
        <f t="shared" si="262"/>
        <v>2.7560000000000002</v>
      </c>
      <c r="I4169" s="7">
        <f t="shared" si="263"/>
        <v>30.315999999999999</v>
      </c>
      <c r="J4169" s="7">
        <v>0.4</v>
      </c>
      <c r="K4169" s="7">
        <f t="shared" si="264"/>
        <v>11.024000000000001</v>
      </c>
      <c r="L4169" s="7" t="s">
        <v>5080</v>
      </c>
      <c r="M4169" s="7">
        <v>3</v>
      </c>
      <c r="N4169" s="7">
        <f>INDEX('Delivery Distances'!$B$6:$K$20,MATCH('Sales Summary_working sheet'!L4169,'Delivery Distances'!$A$6:$A$20,0),MATCH('Sales Summary_working sheet'!M4169,'Delivery Distances'!$B$5:$K$5,0))</f>
        <v>5</v>
      </c>
      <c r="O4169" s="7" cm="1">
        <f t="array" ref="O4169">_xlfn.XLOOKUP(L4169,'Delivery Distances'!$A$6:$A$20,_xlfn.XLOOKUP('Sales Summary_working sheet'!M4169,'Delivery Distances'!$B$5:$K$5,'Delivery Distances'!$B$6:$K$20))</f>
        <v>5</v>
      </c>
      <c r="P4169" s="7">
        <f t="shared" si="265"/>
        <v>9</v>
      </c>
    </row>
    <row r="4170" spans="1:16" ht="15.75" customHeight="1" x14ac:dyDescent="0.15">
      <c r="A4170" s="13">
        <v>44005</v>
      </c>
      <c r="B4170" s="19" t="s">
        <v>5362</v>
      </c>
      <c r="C4170" s="7" t="s">
        <v>1725</v>
      </c>
      <c r="D4170" s="14">
        <v>13</v>
      </c>
      <c r="E4170" s="14" t="str">
        <f>_xlfn.XLOOKUP(D4170,'Meal Info'!$A$4:$A$19,'Meal Info'!$B$4:$B$19)</f>
        <v>Breakfast</v>
      </c>
      <c r="F4170" s="14" t="str">
        <f>_xlfn.XLOOKUP(D4170,'Meal Info'!$A$4:$A$19,'Meal Info'!$C$4:$C$19)</f>
        <v>Pete</v>
      </c>
      <c r="G4170" s="7">
        <v>41.78</v>
      </c>
      <c r="H4170" s="7">
        <f t="shared" si="262"/>
        <v>4.1779999999999999</v>
      </c>
      <c r="I4170" s="7">
        <f t="shared" si="263"/>
        <v>45.957999999999998</v>
      </c>
      <c r="J4170" s="7">
        <v>0.37</v>
      </c>
      <c r="K4170" s="7">
        <f t="shared" si="264"/>
        <v>15.458600000000001</v>
      </c>
      <c r="L4170" s="7" t="s">
        <v>5083</v>
      </c>
      <c r="M4170" s="7">
        <v>3</v>
      </c>
      <c r="N4170" s="7">
        <f>INDEX('Delivery Distances'!$B$6:$K$20,MATCH('Sales Summary_working sheet'!L4170,'Delivery Distances'!$A$6:$A$20,0),MATCH('Sales Summary_working sheet'!M4170,'Delivery Distances'!$B$5:$K$5,0))</f>
        <v>1</v>
      </c>
      <c r="O4170" s="7" cm="1">
        <f t="array" ref="O4170">_xlfn.XLOOKUP(L4170,'Delivery Distances'!$A$6:$A$20,_xlfn.XLOOKUP('Sales Summary_working sheet'!M4170,'Delivery Distances'!$B$5:$K$5,'Delivery Distances'!$B$6:$K$20))</f>
        <v>1</v>
      </c>
      <c r="P4170" s="7">
        <f t="shared" si="265"/>
        <v>3</v>
      </c>
    </row>
    <row r="4171" spans="1:16" ht="15.75" customHeight="1" x14ac:dyDescent="0.15">
      <c r="A4171" s="13">
        <v>44005</v>
      </c>
      <c r="B4171" s="19" t="s">
        <v>5362</v>
      </c>
      <c r="C4171" s="7" t="s">
        <v>5027</v>
      </c>
      <c r="D4171" s="14">
        <v>3</v>
      </c>
      <c r="E4171" s="14" t="str">
        <f>_xlfn.XLOOKUP(D4171,'Meal Info'!$A$4:$A$19,'Meal Info'!$B$4:$B$19)</f>
        <v>Fruits</v>
      </c>
      <c r="F4171" s="14" t="str">
        <f>_xlfn.XLOOKUP(D4171,'Meal Info'!$A$4:$A$19,'Meal Info'!$C$4:$C$19)</f>
        <v>Pete</v>
      </c>
      <c r="G4171" s="7">
        <v>25.94</v>
      </c>
      <c r="H4171" s="7">
        <f t="shared" si="262"/>
        <v>2.5940000000000003</v>
      </c>
      <c r="I4171" s="7">
        <f t="shared" si="263"/>
        <v>28.534000000000002</v>
      </c>
      <c r="J4171" s="7">
        <v>0.11</v>
      </c>
      <c r="K4171" s="7">
        <f t="shared" si="264"/>
        <v>2.8534000000000002</v>
      </c>
      <c r="L4171" s="7" t="s">
        <v>28</v>
      </c>
      <c r="M4171" s="7">
        <v>10</v>
      </c>
      <c r="N4171" s="7">
        <f>INDEX('Delivery Distances'!$B$6:$K$20,MATCH('Sales Summary_working sheet'!L4171,'Delivery Distances'!$A$6:$A$20,0),MATCH('Sales Summary_working sheet'!M4171,'Delivery Distances'!$B$5:$K$5,0))</f>
        <v>18</v>
      </c>
      <c r="O4171" s="7" cm="1">
        <f t="array" ref="O4171">_xlfn.XLOOKUP(L4171,'Delivery Distances'!$A$6:$A$20,_xlfn.XLOOKUP('Sales Summary_working sheet'!M4171,'Delivery Distances'!$B$5:$K$5,'Delivery Distances'!$B$6:$K$20))</f>
        <v>18</v>
      </c>
      <c r="P4171" s="7">
        <f t="shared" si="265"/>
        <v>16</v>
      </c>
    </row>
    <row r="4172" spans="1:16" ht="15.75" customHeight="1" x14ac:dyDescent="0.15">
      <c r="A4172" s="13">
        <v>44005</v>
      </c>
      <c r="B4172" s="19" t="s">
        <v>5362</v>
      </c>
      <c r="C4172" s="7" t="s">
        <v>3032</v>
      </c>
      <c r="D4172" s="14">
        <v>14</v>
      </c>
      <c r="E4172" s="14" t="str">
        <f>_xlfn.XLOOKUP(D4172,'Meal Info'!$A$4:$A$19,'Meal Info'!$B$4:$B$19)</f>
        <v>Red meat</v>
      </c>
      <c r="F4172" s="14" t="str">
        <f>_xlfn.XLOOKUP(D4172,'Meal Info'!$A$4:$A$19,'Meal Info'!$C$4:$C$19)</f>
        <v>Pete</v>
      </c>
      <c r="G4172" s="7">
        <v>23.22</v>
      </c>
      <c r="H4172" s="7">
        <f t="shared" si="262"/>
        <v>2.3220000000000001</v>
      </c>
      <c r="I4172" s="7">
        <f t="shared" si="263"/>
        <v>25.541999999999998</v>
      </c>
      <c r="J4172" s="7">
        <v>0.16</v>
      </c>
      <c r="K4172" s="7">
        <f t="shared" si="264"/>
        <v>3.7151999999999998</v>
      </c>
      <c r="L4172" s="7" t="s">
        <v>5075</v>
      </c>
      <c r="M4172" s="7">
        <v>3</v>
      </c>
      <c r="N4172" s="7">
        <f>INDEX('Delivery Distances'!$B$6:$K$20,MATCH('Sales Summary_working sheet'!L4172,'Delivery Distances'!$A$6:$A$20,0),MATCH('Sales Summary_working sheet'!M4172,'Delivery Distances'!$B$5:$K$5,0))</f>
        <v>15</v>
      </c>
      <c r="O4172" s="7" cm="1">
        <f t="array" ref="O4172">_xlfn.XLOOKUP(L4172,'Delivery Distances'!$A$6:$A$20,_xlfn.XLOOKUP('Sales Summary_working sheet'!M4172,'Delivery Distances'!$B$5:$K$5,'Delivery Distances'!$B$6:$K$20))</f>
        <v>15</v>
      </c>
      <c r="P4172" s="7">
        <f t="shared" si="265"/>
        <v>14.5</v>
      </c>
    </row>
    <row r="4173" spans="1:16" ht="15.75" customHeight="1" x14ac:dyDescent="0.15">
      <c r="A4173" s="13">
        <v>44005</v>
      </c>
      <c r="B4173" s="19" t="s">
        <v>5362</v>
      </c>
      <c r="C4173" s="7" t="s">
        <v>62</v>
      </c>
      <c r="D4173" s="14">
        <v>1</v>
      </c>
      <c r="E4173" s="14" t="str">
        <f>_xlfn.XLOOKUP(D4173,'Meal Info'!$A$4:$A$19,'Meal Info'!$B$4:$B$19)</f>
        <v>Salad</v>
      </c>
      <c r="F4173" s="14" t="str">
        <f>_xlfn.XLOOKUP(D4173,'Meal Info'!$A$4:$A$19,'Meal Info'!$C$4:$C$19)</f>
        <v>Pete</v>
      </c>
      <c r="G4173" s="7">
        <v>83.33</v>
      </c>
      <c r="H4173" s="7">
        <f t="shared" si="262"/>
        <v>8.3330000000000002</v>
      </c>
      <c r="I4173" s="7">
        <f t="shared" si="263"/>
        <v>91.662999999999997</v>
      </c>
      <c r="J4173" s="7">
        <v>0.16</v>
      </c>
      <c r="K4173" s="7">
        <f t="shared" si="264"/>
        <v>13.332800000000001</v>
      </c>
      <c r="L4173" s="7" t="s">
        <v>31</v>
      </c>
      <c r="M4173" s="7">
        <v>4</v>
      </c>
      <c r="N4173" s="7">
        <f>INDEX('Delivery Distances'!$B$6:$K$20,MATCH('Sales Summary_working sheet'!L4173,'Delivery Distances'!$A$6:$A$20,0),MATCH('Sales Summary_working sheet'!M4173,'Delivery Distances'!$B$5:$K$5,0))</f>
        <v>8</v>
      </c>
      <c r="O4173" s="7" cm="1">
        <f t="array" ref="O4173">_xlfn.XLOOKUP(L4173,'Delivery Distances'!$A$6:$A$20,_xlfn.XLOOKUP('Sales Summary_working sheet'!M4173,'Delivery Distances'!$B$5:$K$5,'Delivery Distances'!$B$6:$K$20))</f>
        <v>8</v>
      </c>
      <c r="P4173" s="7">
        <f t="shared" si="265"/>
        <v>11</v>
      </c>
    </row>
    <row r="4174" spans="1:16" ht="15.75" customHeight="1" x14ac:dyDescent="0.15">
      <c r="A4174" s="13">
        <v>44005</v>
      </c>
      <c r="B4174" s="19" t="s">
        <v>5362</v>
      </c>
      <c r="C4174" s="7" t="s">
        <v>1330</v>
      </c>
      <c r="D4174" s="14">
        <v>13</v>
      </c>
      <c r="E4174" s="14" t="str">
        <f>_xlfn.XLOOKUP(D4174,'Meal Info'!$A$4:$A$19,'Meal Info'!$B$4:$B$19)</f>
        <v>Breakfast</v>
      </c>
      <c r="F4174" s="14" t="str">
        <f>_xlfn.XLOOKUP(D4174,'Meal Info'!$A$4:$A$19,'Meal Info'!$C$4:$C$19)</f>
        <v>Pete</v>
      </c>
      <c r="G4174" s="7">
        <v>30.8</v>
      </c>
      <c r="H4174" s="7">
        <f t="shared" si="262"/>
        <v>3.08</v>
      </c>
      <c r="I4174" s="7">
        <f t="shared" si="263"/>
        <v>33.880000000000003</v>
      </c>
      <c r="J4174" s="7">
        <v>0.37</v>
      </c>
      <c r="K4174" s="7">
        <f t="shared" si="264"/>
        <v>11.396000000000001</v>
      </c>
      <c r="L4174" s="7" t="s">
        <v>26</v>
      </c>
      <c r="M4174" s="7">
        <v>9</v>
      </c>
      <c r="N4174" s="7">
        <f>INDEX('Delivery Distances'!$B$6:$K$20,MATCH('Sales Summary_working sheet'!L4174,'Delivery Distances'!$A$6:$A$20,0),MATCH('Sales Summary_working sheet'!M4174,'Delivery Distances'!$B$5:$K$5,0))</f>
        <v>20</v>
      </c>
      <c r="O4174" s="7" cm="1">
        <f t="array" ref="O4174">_xlfn.XLOOKUP(L4174,'Delivery Distances'!$A$6:$A$20,_xlfn.XLOOKUP('Sales Summary_working sheet'!M4174,'Delivery Distances'!$B$5:$K$5,'Delivery Distances'!$B$6:$K$20))</f>
        <v>20</v>
      </c>
      <c r="P4174" s="7">
        <f t="shared" si="265"/>
        <v>17</v>
      </c>
    </row>
    <row r="4175" spans="1:16" ht="15.75" customHeight="1" x14ac:dyDescent="0.15">
      <c r="A4175" s="13">
        <v>44005</v>
      </c>
      <c r="B4175" s="19" t="s">
        <v>5362</v>
      </c>
      <c r="C4175" s="7" t="s">
        <v>3517</v>
      </c>
      <c r="D4175" s="14">
        <v>1</v>
      </c>
      <c r="E4175" s="14" t="str">
        <f>_xlfn.XLOOKUP(D4175,'Meal Info'!$A$4:$A$19,'Meal Info'!$B$4:$B$19)</f>
        <v>Salad</v>
      </c>
      <c r="F4175" s="14" t="str">
        <f>_xlfn.XLOOKUP(D4175,'Meal Info'!$A$4:$A$19,'Meal Info'!$C$4:$C$19)</f>
        <v>Pete</v>
      </c>
      <c r="G4175" s="7">
        <v>2.2000000000000002</v>
      </c>
      <c r="H4175" s="7">
        <f t="shared" si="262"/>
        <v>0.22000000000000003</v>
      </c>
      <c r="I4175" s="7">
        <f t="shared" si="263"/>
        <v>2.4200000000000004</v>
      </c>
      <c r="J4175" s="7">
        <v>0.39</v>
      </c>
      <c r="K4175" s="7">
        <f t="shared" si="264"/>
        <v>0.8580000000000001</v>
      </c>
      <c r="L4175" s="7" t="s">
        <v>5077</v>
      </c>
      <c r="M4175" s="7">
        <v>9</v>
      </c>
      <c r="N4175" s="7">
        <f>INDEX('Delivery Distances'!$B$6:$K$20,MATCH('Sales Summary_working sheet'!L4175,'Delivery Distances'!$A$6:$A$20,0),MATCH('Sales Summary_working sheet'!M4175,'Delivery Distances'!$B$5:$K$5,0))</f>
        <v>4</v>
      </c>
      <c r="O4175" s="7" cm="1">
        <f t="array" ref="O4175">_xlfn.XLOOKUP(L4175,'Delivery Distances'!$A$6:$A$20,_xlfn.XLOOKUP('Sales Summary_working sheet'!M4175,'Delivery Distances'!$B$5:$K$5,'Delivery Distances'!$B$6:$K$20))</f>
        <v>4</v>
      </c>
      <c r="P4175" s="7">
        <f t="shared" si="265"/>
        <v>8</v>
      </c>
    </row>
    <row r="4176" spans="1:16" ht="15.75" customHeight="1" x14ac:dyDescent="0.15">
      <c r="A4176" s="13">
        <v>44005</v>
      </c>
      <c r="B4176" s="19" t="s">
        <v>5362</v>
      </c>
      <c r="C4176" s="7" t="s">
        <v>2675</v>
      </c>
      <c r="D4176" s="14">
        <v>3</v>
      </c>
      <c r="E4176" s="14" t="str">
        <f>_xlfn.XLOOKUP(D4176,'Meal Info'!$A$4:$A$19,'Meal Info'!$B$4:$B$19)</f>
        <v>Fruits</v>
      </c>
      <c r="F4176" s="14" t="str">
        <f>_xlfn.XLOOKUP(D4176,'Meal Info'!$A$4:$A$19,'Meal Info'!$C$4:$C$19)</f>
        <v>Pete</v>
      </c>
      <c r="G4176" s="7">
        <v>45.82</v>
      </c>
      <c r="H4176" s="7">
        <f t="shared" si="262"/>
        <v>4.5819999999999999</v>
      </c>
      <c r="I4176" s="7">
        <f t="shared" si="263"/>
        <v>50.402000000000001</v>
      </c>
      <c r="J4176" s="7">
        <v>0.25</v>
      </c>
      <c r="K4176" s="7">
        <f t="shared" si="264"/>
        <v>11.455</v>
      </c>
      <c r="L4176" s="7" t="s">
        <v>27</v>
      </c>
      <c r="M4176" s="7">
        <v>2</v>
      </c>
      <c r="N4176" s="7">
        <f>INDEX('Delivery Distances'!$B$6:$K$20,MATCH('Sales Summary_working sheet'!L4176,'Delivery Distances'!$A$6:$A$20,0),MATCH('Sales Summary_working sheet'!M4176,'Delivery Distances'!$B$5:$K$5,0))</f>
        <v>8</v>
      </c>
      <c r="O4176" s="7" cm="1">
        <f t="array" ref="O4176">_xlfn.XLOOKUP(L4176,'Delivery Distances'!$A$6:$A$20,_xlfn.XLOOKUP('Sales Summary_working sheet'!M4176,'Delivery Distances'!$B$5:$K$5,'Delivery Distances'!$B$6:$K$20))</f>
        <v>8</v>
      </c>
      <c r="P4176" s="7">
        <f t="shared" si="265"/>
        <v>11</v>
      </c>
    </row>
    <row r="4177" spans="1:16" ht="15.75" customHeight="1" x14ac:dyDescent="0.15">
      <c r="A4177" s="13">
        <v>44005</v>
      </c>
      <c r="B4177" s="19" t="s">
        <v>5362</v>
      </c>
      <c r="C4177" s="7" t="s">
        <v>4093</v>
      </c>
      <c r="D4177" s="14">
        <v>3</v>
      </c>
      <c r="E4177" s="14" t="str">
        <f>_xlfn.XLOOKUP(D4177,'Meal Info'!$A$4:$A$19,'Meal Info'!$B$4:$B$19)</f>
        <v>Fruits</v>
      </c>
      <c r="F4177" s="14" t="str">
        <f>_xlfn.XLOOKUP(D4177,'Meal Info'!$A$4:$A$19,'Meal Info'!$C$4:$C$19)</f>
        <v>Pete</v>
      </c>
      <c r="G4177" s="7">
        <v>25.6</v>
      </c>
      <c r="H4177" s="7">
        <f t="shared" si="262"/>
        <v>2.5600000000000005</v>
      </c>
      <c r="I4177" s="7">
        <f t="shared" si="263"/>
        <v>28.160000000000004</v>
      </c>
      <c r="J4177" s="7">
        <v>0.03</v>
      </c>
      <c r="K4177" s="7">
        <f t="shared" si="264"/>
        <v>0.76800000000000002</v>
      </c>
      <c r="L4177" s="7" t="s">
        <v>5076</v>
      </c>
      <c r="M4177" s="7">
        <v>7</v>
      </c>
      <c r="N4177" s="7">
        <f>INDEX('Delivery Distances'!$B$6:$K$20,MATCH('Sales Summary_working sheet'!L4177,'Delivery Distances'!$A$6:$A$20,0),MATCH('Sales Summary_working sheet'!M4177,'Delivery Distances'!$B$5:$K$5,0))</f>
        <v>15</v>
      </c>
      <c r="O4177" s="7" cm="1">
        <f t="array" ref="O4177">_xlfn.XLOOKUP(L4177,'Delivery Distances'!$A$6:$A$20,_xlfn.XLOOKUP('Sales Summary_working sheet'!M4177,'Delivery Distances'!$B$5:$K$5,'Delivery Distances'!$B$6:$K$20))</f>
        <v>15</v>
      </c>
      <c r="P4177" s="7">
        <f t="shared" si="265"/>
        <v>14.5</v>
      </c>
    </row>
    <row r="4178" spans="1:16" ht="15.75" customHeight="1" x14ac:dyDescent="0.15">
      <c r="A4178" s="13">
        <v>44005</v>
      </c>
      <c r="B4178" s="19" t="s">
        <v>5362</v>
      </c>
      <c r="C4178" s="7" t="s">
        <v>2268</v>
      </c>
      <c r="D4178" s="14">
        <v>1</v>
      </c>
      <c r="E4178" s="14" t="str">
        <f>_xlfn.XLOOKUP(D4178,'Meal Info'!$A$4:$A$19,'Meal Info'!$B$4:$B$19)</f>
        <v>Salad</v>
      </c>
      <c r="F4178" s="14" t="str">
        <f>_xlfn.XLOOKUP(D4178,'Meal Info'!$A$4:$A$19,'Meal Info'!$C$4:$C$19)</f>
        <v>Pete</v>
      </c>
      <c r="G4178" s="7">
        <v>60.72</v>
      </c>
      <c r="H4178" s="7">
        <f t="shared" si="262"/>
        <v>6.0720000000000001</v>
      </c>
      <c r="I4178" s="7">
        <f t="shared" si="263"/>
        <v>66.792000000000002</v>
      </c>
      <c r="J4178" s="7">
        <v>0.04</v>
      </c>
      <c r="K4178" s="7">
        <f t="shared" si="264"/>
        <v>2.4287999999999998</v>
      </c>
      <c r="L4178" s="7" t="s">
        <v>5076</v>
      </c>
      <c r="M4178" s="7">
        <v>9</v>
      </c>
      <c r="N4178" s="7">
        <f>INDEX('Delivery Distances'!$B$6:$K$20,MATCH('Sales Summary_working sheet'!L4178,'Delivery Distances'!$A$6:$A$20,0),MATCH('Sales Summary_working sheet'!M4178,'Delivery Distances'!$B$5:$K$5,0))</f>
        <v>8</v>
      </c>
      <c r="O4178" s="7" cm="1">
        <f t="array" ref="O4178">_xlfn.XLOOKUP(L4178,'Delivery Distances'!$A$6:$A$20,_xlfn.XLOOKUP('Sales Summary_working sheet'!M4178,'Delivery Distances'!$B$5:$K$5,'Delivery Distances'!$B$6:$K$20))</f>
        <v>8</v>
      </c>
      <c r="P4178" s="7">
        <f t="shared" si="265"/>
        <v>11</v>
      </c>
    </row>
    <row r="4179" spans="1:16" ht="15.75" customHeight="1" x14ac:dyDescent="0.15">
      <c r="A4179" s="13">
        <v>44005</v>
      </c>
      <c r="B4179" s="19" t="s">
        <v>5362</v>
      </c>
      <c r="C4179" s="7" t="s">
        <v>4076</v>
      </c>
      <c r="D4179" s="14">
        <v>13</v>
      </c>
      <c r="E4179" s="14" t="str">
        <f>_xlfn.XLOOKUP(D4179,'Meal Info'!$A$4:$A$19,'Meal Info'!$B$4:$B$19)</f>
        <v>Breakfast</v>
      </c>
      <c r="F4179" s="14" t="str">
        <f>_xlfn.XLOOKUP(D4179,'Meal Info'!$A$4:$A$19,'Meal Info'!$C$4:$C$19)</f>
        <v>Pete</v>
      </c>
      <c r="G4179" s="7">
        <v>99.25</v>
      </c>
      <c r="H4179" s="7">
        <f t="shared" si="262"/>
        <v>9.9250000000000007</v>
      </c>
      <c r="I4179" s="7">
        <f t="shared" si="263"/>
        <v>109.175</v>
      </c>
      <c r="J4179" s="7">
        <v>0.33</v>
      </c>
      <c r="K4179" s="7">
        <f t="shared" si="264"/>
        <v>32.752500000000005</v>
      </c>
      <c r="L4179" s="7" t="s">
        <v>26</v>
      </c>
      <c r="M4179" s="7">
        <v>1</v>
      </c>
      <c r="N4179" s="7">
        <f>INDEX('Delivery Distances'!$B$6:$K$20,MATCH('Sales Summary_working sheet'!L4179,'Delivery Distances'!$A$6:$A$20,0),MATCH('Sales Summary_working sheet'!M4179,'Delivery Distances'!$B$5:$K$5,0))</f>
        <v>2</v>
      </c>
      <c r="O4179" s="7" cm="1">
        <f t="array" ref="O4179">_xlfn.XLOOKUP(L4179,'Delivery Distances'!$A$6:$A$20,_xlfn.XLOOKUP('Sales Summary_working sheet'!M4179,'Delivery Distances'!$B$5:$K$5,'Delivery Distances'!$B$6:$K$20))</f>
        <v>2</v>
      </c>
      <c r="P4179" s="7">
        <f t="shared" si="265"/>
        <v>6</v>
      </c>
    </row>
    <row r="4180" spans="1:16" ht="15.75" customHeight="1" x14ac:dyDescent="0.15">
      <c r="A4180" s="13">
        <v>44005</v>
      </c>
      <c r="B4180" s="19" t="s">
        <v>5362</v>
      </c>
      <c r="C4180" s="7" t="s">
        <v>2323</v>
      </c>
      <c r="D4180" s="14">
        <v>14</v>
      </c>
      <c r="E4180" s="14" t="str">
        <f>_xlfn.XLOOKUP(D4180,'Meal Info'!$A$4:$A$19,'Meal Info'!$B$4:$B$19)</f>
        <v>Red meat</v>
      </c>
      <c r="F4180" s="14" t="str">
        <f>_xlfn.XLOOKUP(D4180,'Meal Info'!$A$4:$A$19,'Meal Info'!$C$4:$C$19)</f>
        <v>Pete</v>
      </c>
      <c r="G4180" s="7">
        <v>37.799999999999997</v>
      </c>
      <c r="H4180" s="7">
        <f t="shared" si="262"/>
        <v>3.78</v>
      </c>
      <c r="I4180" s="7">
        <f t="shared" si="263"/>
        <v>41.58</v>
      </c>
      <c r="J4180" s="7">
        <v>0.3</v>
      </c>
      <c r="K4180" s="7">
        <f t="shared" si="264"/>
        <v>11.339999999999998</v>
      </c>
      <c r="L4180" s="7" t="s">
        <v>5079</v>
      </c>
      <c r="M4180" s="7">
        <v>5</v>
      </c>
      <c r="N4180" s="7">
        <f>INDEX('Delivery Distances'!$B$6:$K$20,MATCH('Sales Summary_working sheet'!L4180,'Delivery Distances'!$A$6:$A$20,0),MATCH('Sales Summary_working sheet'!M4180,'Delivery Distances'!$B$5:$K$5,0))</f>
        <v>2</v>
      </c>
      <c r="O4180" s="7" cm="1">
        <f t="array" ref="O4180">_xlfn.XLOOKUP(L4180,'Delivery Distances'!$A$6:$A$20,_xlfn.XLOOKUP('Sales Summary_working sheet'!M4180,'Delivery Distances'!$B$5:$K$5,'Delivery Distances'!$B$6:$K$20))</f>
        <v>2</v>
      </c>
      <c r="P4180" s="7">
        <f t="shared" si="265"/>
        <v>6</v>
      </c>
    </row>
    <row r="4181" spans="1:16" ht="15.75" customHeight="1" x14ac:dyDescent="0.15">
      <c r="A4181" s="13">
        <v>44005</v>
      </c>
      <c r="B4181" s="19" t="s">
        <v>5362</v>
      </c>
      <c r="C4181" s="7" t="s">
        <v>712</v>
      </c>
      <c r="D4181" s="14">
        <v>13</v>
      </c>
      <c r="E4181" s="14" t="str">
        <f>_xlfn.XLOOKUP(D4181,'Meal Info'!$A$4:$A$19,'Meal Info'!$B$4:$B$19)</f>
        <v>Breakfast</v>
      </c>
      <c r="F4181" s="14" t="str">
        <f>_xlfn.XLOOKUP(D4181,'Meal Info'!$A$4:$A$19,'Meal Info'!$C$4:$C$19)</f>
        <v>Pete</v>
      </c>
      <c r="G4181" s="7">
        <v>25.1</v>
      </c>
      <c r="H4181" s="7">
        <f t="shared" si="262"/>
        <v>2.5100000000000002</v>
      </c>
      <c r="I4181" s="7">
        <f t="shared" si="263"/>
        <v>27.610000000000003</v>
      </c>
      <c r="J4181" s="7">
        <v>0.21</v>
      </c>
      <c r="K4181" s="7">
        <f t="shared" si="264"/>
        <v>5.2709999999999999</v>
      </c>
      <c r="L4181" s="7" t="s">
        <v>5076</v>
      </c>
      <c r="M4181" s="7">
        <v>7</v>
      </c>
      <c r="N4181" s="7">
        <f>INDEX('Delivery Distances'!$B$6:$K$20,MATCH('Sales Summary_working sheet'!L4181,'Delivery Distances'!$A$6:$A$20,0),MATCH('Sales Summary_working sheet'!M4181,'Delivery Distances'!$B$5:$K$5,0))</f>
        <v>15</v>
      </c>
      <c r="O4181" s="7" cm="1">
        <f t="array" ref="O4181">_xlfn.XLOOKUP(L4181,'Delivery Distances'!$A$6:$A$20,_xlfn.XLOOKUP('Sales Summary_working sheet'!M4181,'Delivery Distances'!$B$5:$K$5,'Delivery Distances'!$B$6:$K$20))</f>
        <v>15</v>
      </c>
      <c r="P4181" s="7">
        <f t="shared" si="265"/>
        <v>14.5</v>
      </c>
    </row>
    <row r="4182" spans="1:16" ht="15.75" customHeight="1" x14ac:dyDescent="0.15">
      <c r="A4182" s="13">
        <v>44005</v>
      </c>
      <c r="B4182" s="19" t="s">
        <v>5362</v>
      </c>
      <c r="C4182" s="7" t="s">
        <v>4355</v>
      </c>
      <c r="D4182" s="14">
        <v>1</v>
      </c>
      <c r="E4182" s="14" t="str">
        <f>_xlfn.XLOOKUP(D4182,'Meal Info'!$A$4:$A$19,'Meal Info'!$B$4:$B$19)</f>
        <v>Salad</v>
      </c>
      <c r="F4182" s="14" t="str">
        <f>_xlfn.XLOOKUP(D4182,'Meal Info'!$A$4:$A$19,'Meal Info'!$C$4:$C$19)</f>
        <v>Pete</v>
      </c>
      <c r="G4182" s="7">
        <v>6.44</v>
      </c>
      <c r="H4182" s="7">
        <f t="shared" si="262"/>
        <v>0.64400000000000013</v>
      </c>
      <c r="I4182" s="7">
        <f t="shared" si="263"/>
        <v>7.0840000000000005</v>
      </c>
      <c r="J4182" s="7">
        <v>0.04</v>
      </c>
      <c r="K4182" s="7">
        <f t="shared" si="264"/>
        <v>0.2576</v>
      </c>
      <c r="L4182" s="7" t="s">
        <v>5077</v>
      </c>
      <c r="M4182" s="7">
        <v>2</v>
      </c>
      <c r="N4182" s="7">
        <f>INDEX('Delivery Distances'!$B$6:$K$20,MATCH('Sales Summary_working sheet'!L4182,'Delivery Distances'!$A$6:$A$20,0),MATCH('Sales Summary_working sheet'!M4182,'Delivery Distances'!$B$5:$K$5,0))</f>
        <v>4</v>
      </c>
      <c r="O4182" s="7" cm="1">
        <f t="array" ref="O4182">_xlfn.XLOOKUP(L4182,'Delivery Distances'!$A$6:$A$20,_xlfn.XLOOKUP('Sales Summary_working sheet'!M4182,'Delivery Distances'!$B$5:$K$5,'Delivery Distances'!$B$6:$K$20))</f>
        <v>4</v>
      </c>
      <c r="P4182" s="7">
        <f t="shared" si="265"/>
        <v>8</v>
      </c>
    </row>
    <row r="4183" spans="1:16" ht="15.75" customHeight="1" x14ac:dyDescent="0.15">
      <c r="A4183" s="13">
        <v>44005</v>
      </c>
      <c r="B4183" s="19" t="s">
        <v>5362</v>
      </c>
      <c r="C4183" s="7" t="s">
        <v>3155</v>
      </c>
      <c r="D4183" s="14">
        <v>3</v>
      </c>
      <c r="E4183" s="14" t="str">
        <f>_xlfn.XLOOKUP(D4183,'Meal Info'!$A$4:$A$19,'Meal Info'!$B$4:$B$19)</f>
        <v>Fruits</v>
      </c>
      <c r="F4183" s="14" t="str">
        <f>_xlfn.XLOOKUP(D4183,'Meal Info'!$A$4:$A$19,'Meal Info'!$C$4:$C$19)</f>
        <v>Pete</v>
      </c>
      <c r="G4183" s="7">
        <v>95.83</v>
      </c>
      <c r="H4183" s="7">
        <f t="shared" si="262"/>
        <v>9.5830000000000002</v>
      </c>
      <c r="I4183" s="7">
        <f t="shared" si="263"/>
        <v>105.413</v>
      </c>
      <c r="J4183" s="7">
        <v>0.2</v>
      </c>
      <c r="K4183" s="7">
        <f t="shared" si="264"/>
        <v>19.166</v>
      </c>
      <c r="L4183" s="7" t="s">
        <v>29</v>
      </c>
      <c r="M4183" s="7">
        <v>6</v>
      </c>
      <c r="N4183" s="7">
        <f>INDEX('Delivery Distances'!$B$6:$K$20,MATCH('Sales Summary_working sheet'!L4183,'Delivery Distances'!$A$6:$A$20,0),MATCH('Sales Summary_working sheet'!M4183,'Delivery Distances'!$B$5:$K$5,0))</f>
        <v>2</v>
      </c>
      <c r="O4183" s="7" cm="1">
        <f t="array" ref="O4183">_xlfn.XLOOKUP(L4183,'Delivery Distances'!$A$6:$A$20,_xlfn.XLOOKUP('Sales Summary_working sheet'!M4183,'Delivery Distances'!$B$5:$K$5,'Delivery Distances'!$B$6:$K$20))</f>
        <v>2</v>
      </c>
      <c r="P4183" s="7">
        <f t="shared" si="265"/>
        <v>6</v>
      </c>
    </row>
    <row r="4184" spans="1:16" ht="15.75" customHeight="1" x14ac:dyDescent="0.15">
      <c r="A4184" s="13">
        <v>44005</v>
      </c>
      <c r="B4184" s="19" t="s">
        <v>5362</v>
      </c>
      <c r="C4184" s="7" t="s">
        <v>4607</v>
      </c>
      <c r="D4184" s="14">
        <v>13</v>
      </c>
      <c r="E4184" s="14" t="str">
        <f>_xlfn.XLOOKUP(D4184,'Meal Info'!$A$4:$A$19,'Meal Info'!$B$4:$B$19)</f>
        <v>Breakfast</v>
      </c>
      <c r="F4184" s="14" t="str">
        <f>_xlfn.XLOOKUP(D4184,'Meal Info'!$A$4:$A$19,'Meal Info'!$C$4:$C$19)</f>
        <v>Pete</v>
      </c>
      <c r="G4184" s="7">
        <v>24.96</v>
      </c>
      <c r="H4184" s="7">
        <f t="shared" si="262"/>
        <v>2.4960000000000004</v>
      </c>
      <c r="I4184" s="7">
        <f t="shared" si="263"/>
        <v>27.456000000000003</v>
      </c>
      <c r="J4184" s="7">
        <v>0.32</v>
      </c>
      <c r="K4184" s="7">
        <f t="shared" si="264"/>
        <v>7.9872000000000005</v>
      </c>
      <c r="L4184" s="7" t="s">
        <v>27</v>
      </c>
      <c r="M4184" s="7">
        <v>5</v>
      </c>
      <c r="N4184" s="7">
        <f>INDEX('Delivery Distances'!$B$6:$K$20,MATCH('Sales Summary_working sheet'!L4184,'Delivery Distances'!$A$6:$A$20,0),MATCH('Sales Summary_working sheet'!M4184,'Delivery Distances'!$B$5:$K$5,0))</f>
        <v>14</v>
      </c>
      <c r="O4184" s="7" cm="1">
        <f t="array" ref="O4184">_xlfn.XLOOKUP(L4184,'Delivery Distances'!$A$6:$A$20,_xlfn.XLOOKUP('Sales Summary_working sheet'!M4184,'Delivery Distances'!$B$5:$K$5,'Delivery Distances'!$B$6:$K$20))</f>
        <v>14</v>
      </c>
      <c r="P4184" s="7">
        <f t="shared" si="265"/>
        <v>14</v>
      </c>
    </row>
    <row r="4185" spans="1:16" ht="15.75" customHeight="1" x14ac:dyDescent="0.15">
      <c r="A4185" s="13">
        <v>44005</v>
      </c>
      <c r="B4185" s="19" t="s">
        <v>5362</v>
      </c>
      <c r="C4185" s="7" t="s">
        <v>5026</v>
      </c>
      <c r="D4185" s="14">
        <v>1</v>
      </c>
      <c r="E4185" s="14" t="str">
        <f>_xlfn.XLOOKUP(D4185,'Meal Info'!$A$4:$A$19,'Meal Info'!$B$4:$B$19)</f>
        <v>Salad</v>
      </c>
      <c r="F4185" s="14" t="str">
        <f>_xlfn.XLOOKUP(D4185,'Meal Info'!$A$4:$A$19,'Meal Info'!$C$4:$C$19)</f>
        <v>Pete</v>
      </c>
      <c r="G4185" s="7">
        <v>24.42</v>
      </c>
      <c r="H4185" s="7">
        <f t="shared" si="262"/>
        <v>2.4420000000000002</v>
      </c>
      <c r="I4185" s="7">
        <f t="shared" si="263"/>
        <v>26.862000000000002</v>
      </c>
      <c r="J4185" s="7">
        <v>0.27</v>
      </c>
      <c r="K4185" s="7">
        <f t="shared" si="264"/>
        <v>6.5934000000000008</v>
      </c>
      <c r="L4185" s="7" t="s">
        <v>5083</v>
      </c>
      <c r="M4185" s="7">
        <v>2</v>
      </c>
      <c r="N4185" s="7">
        <f>INDEX('Delivery Distances'!$B$6:$K$20,MATCH('Sales Summary_working sheet'!L4185,'Delivery Distances'!$A$6:$A$20,0),MATCH('Sales Summary_working sheet'!M4185,'Delivery Distances'!$B$5:$K$5,0))</f>
        <v>1</v>
      </c>
      <c r="O4185" s="7" cm="1">
        <f t="array" ref="O4185">_xlfn.XLOOKUP(L4185,'Delivery Distances'!$A$6:$A$20,_xlfn.XLOOKUP('Sales Summary_working sheet'!M4185,'Delivery Distances'!$B$5:$K$5,'Delivery Distances'!$B$6:$K$20))</f>
        <v>1</v>
      </c>
      <c r="P4185" s="7">
        <f t="shared" si="265"/>
        <v>3</v>
      </c>
    </row>
    <row r="4186" spans="1:16" ht="15.75" customHeight="1" x14ac:dyDescent="0.15">
      <c r="A4186" s="13">
        <v>43985</v>
      </c>
      <c r="B4186" s="19" t="s">
        <v>5358</v>
      </c>
      <c r="C4186" s="7" t="s">
        <v>1069</v>
      </c>
      <c r="D4186" s="14">
        <v>10</v>
      </c>
      <c r="E4186" s="14" t="str">
        <f>_xlfn.XLOOKUP(D4186,'Meal Info'!$A$4:$A$19,'Meal Info'!$B$4:$B$19)</f>
        <v>Protein shake</v>
      </c>
      <c r="F4186" s="14" t="str">
        <f>_xlfn.XLOOKUP(D4186,'Meal Info'!$A$4:$A$19,'Meal Info'!$C$4:$C$19)</f>
        <v>Charlie</v>
      </c>
      <c r="G4186" s="7">
        <v>97.53</v>
      </c>
      <c r="H4186" s="7">
        <f>G4186*10%</f>
        <v>9.7530000000000001</v>
      </c>
      <c r="I4186" s="7">
        <f>G4186+H4186</f>
        <v>107.283</v>
      </c>
      <c r="J4186" s="7">
        <v>0.08</v>
      </c>
      <c r="K4186" s="7">
        <f t="shared" si="264"/>
        <v>7.8024000000000004</v>
      </c>
      <c r="L4186" s="7" t="s">
        <v>26</v>
      </c>
      <c r="M4186" s="7">
        <v>2</v>
      </c>
      <c r="N4186" s="7">
        <f>INDEX('Delivery Distances'!$B$6:$K$20,MATCH('Sales Summary_working sheet'!L4186,'Delivery Distances'!$A$6:$A$20,0),MATCH('Sales Summary_working sheet'!M4186,'Delivery Distances'!$B$5:$K$5,0))</f>
        <v>2</v>
      </c>
      <c r="O4186" s="7" cm="1">
        <f t="array" ref="O4186">_xlfn.XLOOKUP(L4186,'Delivery Distances'!$A$6:$A$20,_xlfn.XLOOKUP('Sales Summary_working sheet'!M4186,'Delivery Distances'!$B$5:$K$5,'Delivery Distances'!$B$6:$K$20))</f>
        <v>2</v>
      </c>
      <c r="P4186" s="7">
        <f t="shared" si="265"/>
        <v>6</v>
      </c>
    </row>
    <row r="4187" spans="1:16" ht="15.75" customHeight="1" x14ac:dyDescent="0.15">
      <c r="A4187" s="13">
        <v>43985</v>
      </c>
      <c r="B4187" s="19" t="s">
        <v>5358</v>
      </c>
      <c r="C4187" s="7" t="s">
        <v>3968</v>
      </c>
      <c r="D4187" s="14">
        <v>10</v>
      </c>
      <c r="E4187" s="14" t="str">
        <f>_xlfn.XLOOKUP(D4187,'Meal Info'!$A$4:$A$19,'Meal Info'!$B$4:$B$19)</f>
        <v>Protein shake</v>
      </c>
      <c r="F4187" s="14" t="str">
        <f>_xlfn.XLOOKUP(D4187,'Meal Info'!$A$4:$A$19,'Meal Info'!$C$4:$C$19)</f>
        <v>Charlie</v>
      </c>
      <c r="G4187" s="7">
        <v>86.49</v>
      </c>
      <c r="H4187" s="7">
        <f>G4187*10%</f>
        <v>8.6489999999999991</v>
      </c>
      <c r="I4187" s="7">
        <f>G4187+H4187</f>
        <v>95.138999999999996</v>
      </c>
      <c r="J4187" s="7">
        <v>0.03</v>
      </c>
      <c r="K4187" s="7">
        <f t="shared" si="264"/>
        <v>2.5946999999999996</v>
      </c>
      <c r="L4187" s="7" t="s">
        <v>5080</v>
      </c>
      <c r="M4187" s="7">
        <v>4</v>
      </c>
      <c r="N4187" s="7">
        <f>INDEX('Delivery Distances'!$B$6:$K$20,MATCH('Sales Summary_working sheet'!L4187,'Delivery Distances'!$A$6:$A$20,0),MATCH('Sales Summary_working sheet'!M4187,'Delivery Distances'!$B$5:$K$5,0))</f>
        <v>5</v>
      </c>
      <c r="O4187" s="7" cm="1">
        <f t="array" ref="O4187">_xlfn.XLOOKUP(L4187,'Delivery Distances'!$A$6:$A$20,_xlfn.XLOOKUP('Sales Summary_working sheet'!M4187,'Delivery Distances'!$B$5:$K$5,'Delivery Distances'!$B$6:$K$20))</f>
        <v>5</v>
      </c>
      <c r="P4187" s="7">
        <f t="shared" si="265"/>
        <v>9</v>
      </c>
    </row>
    <row r="4188" spans="1:16" ht="15.75" customHeight="1" x14ac:dyDescent="0.15">
      <c r="A4188" s="13">
        <v>44006</v>
      </c>
      <c r="B4188" s="19" t="s">
        <v>5354</v>
      </c>
      <c r="C4188" s="7" t="s">
        <v>209</v>
      </c>
      <c r="D4188" s="14">
        <v>1</v>
      </c>
      <c r="E4188" s="14" t="str">
        <f>_xlfn.XLOOKUP(D4188,'Meal Info'!$A$4:$A$19,'Meal Info'!$B$4:$B$19)</f>
        <v>Salad</v>
      </c>
      <c r="F4188" s="14" t="str">
        <f>_xlfn.XLOOKUP(D4188,'Meal Info'!$A$4:$A$19,'Meal Info'!$C$4:$C$19)</f>
        <v>Pete</v>
      </c>
      <c r="G4188" s="7">
        <v>28.33</v>
      </c>
      <c r="H4188" s="7">
        <f t="shared" si="262"/>
        <v>2.8330000000000002</v>
      </c>
      <c r="I4188" s="7">
        <f t="shared" si="263"/>
        <v>31.162999999999997</v>
      </c>
      <c r="J4188" s="7">
        <v>0.16</v>
      </c>
      <c r="K4188" s="7">
        <f t="shared" si="264"/>
        <v>4.5327999999999999</v>
      </c>
      <c r="L4188" s="7" t="s">
        <v>5075</v>
      </c>
      <c r="M4188" s="7">
        <v>6</v>
      </c>
      <c r="N4188" s="7">
        <f>INDEX('Delivery Distances'!$B$6:$K$20,MATCH('Sales Summary_working sheet'!L4188,'Delivery Distances'!$A$6:$A$20,0),MATCH('Sales Summary_working sheet'!M4188,'Delivery Distances'!$B$5:$K$5,0))</f>
        <v>11</v>
      </c>
      <c r="O4188" s="7" cm="1">
        <f t="array" ref="O4188">_xlfn.XLOOKUP(L4188,'Delivery Distances'!$A$6:$A$20,_xlfn.XLOOKUP('Sales Summary_working sheet'!M4188,'Delivery Distances'!$B$5:$K$5,'Delivery Distances'!$B$6:$K$20))</f>
        <v>11</v>
      </c>
      <c r="P4188" s="7">
        <f t="shared" si="265"/>
        <v>12.5</v>
      </c>
    </row>
    <row r="4189" spans="1:16" ht="15.75" customHeight="1" x14ac:dyDescent="0.15">
      <c r="A4189" s="13">
        <v>44006</v>
      </c>
      <c r="B4189" s="19" t="s">
        <v>5354</v>
      </c>
      <c r="C4189" s="7" t="s">
        <v>2372</v>
      </c>
      <c r="D4189" s="14">
        <v>3</v>
      </c>
      <c r="E4189" s="14" t="str">
        <f>_xlfn.XLOOKUP(D4189,'Meal Info'!$A$4:$A$19,'Meal Info'!$B$4:$B$19)</f>
        <v>Fruits</v>
      </c>
      <c r="F4189" s="14" t="str">
        <f>_xlfn.XLOOKUP(D4189,'Meal Info'!$A$4:$A$19,'Meal Info'!$C$4:$C$19)</f>
        <v>Pete</v>
      </c>
      <c r="G4189" s="7">
        <v>17.04</v>
      </c>
      <c r="H4189" s="7">
        <f t="shared" si="262"/>
        <v>1.704</v>
      </c>
      <c r="I4189" s="7">
        <f t="shared" si="263"/>
        <v>18.744</v>
      </c>
      <c r="J4189" s="7">
        <v>0.32</v>
      </c>
      <c r="K4189" s="7">
        <f t="shared" si="264"/>
        <v>5.4527999999999999</v>
      </c>
      <c r="L4189" s="7" t="s">
        <v>5079</v>
      </c>
      <c r="M4189" s="7">
        <v>6</v>
      </c>
      <c r="N4189" s="7">
        <f>INDEX('Delivery Distances'!$B$6:$K$20,MATCH('Sales Summary_working sheet'!L4189,'Delivery Distances'!$A$6:$A$20,0),MATCH('Sales Summary_working sheet'!M4189,'Delivery Distances'!$B$5:$K$5,0))</f>
        <v>3</v>
      </c>
      <c r="O4189" s="7" cm="1">
        <f t="array" ref="O4189">_xlfn.XLOOKUP(L4189,'Delivery Distances'!$A$6:$A$20,_xlfn.XLOOKUP('Sales Summary_working sheet'!M4189,'Delivery Distances'!$B$5:$K$5,'Delivery Distances'!$B$6:$K$20))</f>
        <v>3</v>
      </c>
      <c r="P4189" s="7">
        <f t="shared" si="265"/>
        <v>7</v>
      </c>
    </row>
    <row r="4190" spans="1:16" ht="15.75" customHeight="1" x14ac:dyDescent="0.15">
      <c r="A4190" s="13">
        <v>44006</v>
      </c>
      <c r="B4190" s="19" t="s">
        <v>5354</v>
      </c>
      <c r="C4190" s="7" t="s">
        <v>3358</v>
      </c>
      <c r="D4190" s="14">
        <v>3</v>
      </c>
      <c r="E4190" s="14" t="str">
        <f>_xlfn.XLOOKUP(D4190,'Meal Info'!$A$4:$A$19,'Meal Info'!$B$4:$B$19)</f>
        <v>Fruits</v>
      </c>
      <c r="F4190" s="14" t="str">
        <f>_xlfn.XLOOKUP(D4190,'Meal Info'!$A$4:$A$19,'Meal Info'!$C$4:$C$19)</f>
        <v>Pete</v>
      </c>
      <c r="G4190" s="7">
        <v>7.56</v>
      </c>
      <c r="H4190" s="7">
        <f t="shared" ref="H4190:H4253" si="266">G4190*10%</f>
        <v>0.75600000000000001</v>
      </c>
      <c r="I4190" s="7">
        <f t="shared" ref="I4190:I4253" si="267">G4190+H4190</f>
        <v>8.3159999999999989</v>
      </c>
      <c r="J4190" s="7">
        <v>0.31</v>
      </c>
      <c r="K4190" s="7">
        <f t="shared" si="264"/>
        <v>2.3435999999999999</v>
      </c>
      <c r="L4190" s="7" t="s">
        <v>5079</v>
      </c>
      <c r="M4190" s="7">
        <v>8</v>
      </c>
      <c r="N4190" s="7">
        <f>INDEX('Delivery Distances'!$B$6:$K$20,MATCH('Sales Summary_working sheet'!L4190,'Delivery Distances'!$A$6:$A$20,0),MATCH('Sales Summary_working sheet'!M4190,'Delivery Distances'!$B$5:$K$5,0))</f>
        <v>5</v>
      </c>
      <c r="O4190" s="7" cm="1">
        <f t="array" ref="O4190">_xlfn.XLOOKUP(L4190,'Delivery Distances'!$A$6:$A$20,_xlfn.XLOOKUP('Sales Summary_working sheet'!M4190,'Delivery Distances'!$B$5:$K$5,'Delivery Distances'!$B$6:$K$20))</f>
        <v>5</v>
      </c>
      <c r="P4190" s="7">
        <f t="shared" si="265"/>
        <v>9</v>
      </c>
    </row>
    <row r="4191" spans="1:16" ht="15.75" customHeight="1" x14ac:dyDescent="0.15">
      <c r="A4191" s="13">
        <v>44006</v>
      </c>
      <c r="B4191" s="19" t="s">
        <v>5354</v>
      </c>
      <c r="C4191" s="7" t="s">
        <v>1830</v>
      </c>
      <c r="D4191" s="14">
        <v>1</v>
      </c>
      <c r="E4191" s="14" t="str">
        <f>_xlfn.XLOOKUP(D4191,'Meal Info'!$A$4:$A$19,'Meal Info'!$B$4:$B$19)</f>
        <v>Salad</v>
      </c>
      <c r="F4191" s="14" t="str">
        <f>_xlfn.XLOOKUP(D4191,'Meal Info'!$A$4:$A$19,'Meal Info'!$C$4:$C$19)</f>
        <v>Pete</v>
      </c>
      <c r="G4191" s="7">
        <v>8.52</v>
      </c>
      <c r="H4191" s="7">
        <f t="shared" si="266"/>
        <v>0.85199999999999998</v>
      </c>
      <c r="I4191" s="7">
        <f t="shared" si="267"/>
        <v>9.3719999999999999</v>
      </c>
      <c r="J4191" s="7">
        <v>0.39</v>
      </c>
      <c r="K4191" s="7">
        <f t="shared" si="264"/>
        <v>3.3228</v>
      </c>
      <c r="L4191" s="7" t="s">
        <v>29</v>
      </c>
      <c r="M4191" s="7">
        <v>7</v>
      </c>
      <c r="N4191" s="7">
        <f>INDEX('Delivery Distances'!$B$6:$K$20,MATCH('Sales Summary_working sheet'!L4191,'Delivery Distances'!$A$6:$A$20,0),MATCH('Sales Summary_working sheet'!M4191,'Delivery Distances'!$B$5:$K$5,0))</f>
        <v>5</v>
      </c>
      <c r="O4191" s="7" cm="1">
        <f t="array" ref="O4191">_xlfn.XLOOKUP(L4191,'Delivery Distances'!$A$6:$A$20,_xlfn.XLOOKUP('Sales Summary_working sheet'!M4191,'Delivery Distances'!$B$5:$K$5,'Delivery Distances'!$B$6:$K$20))</f>
        <v>5</v>
      </c>
      <c r="P4191" s="7">
        <f t="shared" si="265"/>
        <v>9</v>
      </c>
    </row>
    <row r="4192" spans="1:16" ht="15.75" customHeight="1" x14ac:dyDescent="0.15">
      <c r="A4192" s="13">
        <v>44006</v>
      </c>
      <c r="B4192" s="19" t="s">
        <v>5354</v>
      </c>
      <c r="C4192" s="7" t="s">
        <v>3391</v>
      </c>
      <c r="D4192" s="14">
        <v>14</v>
      </c>
      <c r="E4192" s="14" t="str">
        <f>_xlfn.XLOOKUP(D4192,'Meal Info'!$A$4:$A$19,'Meal Info'!$B$4:$B$19)</f>
        <v>Red meat</v>
      </c>
      <c r="F4192" s="14" t="str">
        <f>_xlfn.XLOOKUP(D4192,'Meal Info'!$A$4:$A$19,'Meal Info'!$C$4:$C$19)</f>
        <v>Pete</v>
      </c>
      <c r="G4192" s="7">
        <v>91.14</v>
      </c>
      <c r="H4192" s="7">
        <f t="shared" si="266"/>
        <v>9.1140000000000008</v>
      </c>
      <c r="I4192" s="7">
        <f t="shared" si="267"/>
        <v>100.254</v>
      </c>
      <c r="J4192" s="7">
        <v>0.38</v>
      </c>
      <c r="K4192" s="7">
        <f t="shared" si="264"/>
        <v>34.633200000000002</v>
      </c>
      <c r="L4192" s="7" t="s">
        <v>30</v>
      </c>
      <c r="M4192" s="7">
        <v>9</v>
      </c>
      <c r="N4192" s="7">
        <f>INDEX('Delivery Distances'!$B$6:$K$20,MATCH('Sales Summary_working sheet'!L4192,'Delivery Distances'!$A$6:$A$20,0),MATCH('Sales Summary_working sheet'!M4192,'Delivery Distances'!$B$5:$K$5,0))</f>
        <v>17</v>
      </c>
      <c r="O4192" s="7" cm="1">
        <f t="array" ref="O4192">_xlfn.XLOOKUP(L4192,'Delivery Distances'!$A$6:$A$20,_xlfn.XLOOKUP('Sales Summary_working sheet'!M4192,'Delivery Distances'!$B$5:$K$5,'Delivery Distances'!$B$6:$K$20))</f>
        <v>17</v>
      </c>
      <c r="P4192" s="7">
        <f t="shared" si="265"/>
        <v>15.5</v>
      </c>
    </row>
    <row r="4193" spans="1:16" ht="15.75" customHeight="1" x14ac:dyDescent="0.15">
      <c r="A4193" s="13">
        <v>44006</v>
      </c>
      <c r="B4193" s="19" t="s">
        <v>5354</v>
      </c>
      <c r="C4193" s="7" t="s">
        <v>1738</v>
      </c>
      <c r="D4193" s="14">
        <v>14</v>
      </c>
      <c r="E4193" s="14" t="str">
        <f>_xlfn.XLOOKUP(D4193,'Meal Info'!$A$4:$A$19,'Meal Info'!$B$4:$B$19)</f>
        <v>Red meat</v>
      </c>
      <c r="F4193" s="14" t="str">
        <f>_xlfn.XLOOKUP(D4193,'Meal Info'!$A$4:$A$19,'Meal Info'!$C$4:$C$19)</f>
        <v>Pete</v>
      </c>
      <c r="G4193" s="7">
        <v>63.56</v>
      </c>
      <c r="H4193" s="7">
        <f t="shared" si="266"/>
        <v>6.3560000000000008</v>
      </c>
      <c r="I4193" s="7">
        <f t="shared" si="267"/>
        <v>69.915999999999997</v>
      </c>
      <c r="J4193" s="7">
        <v>0.18</v>
      </c>
      <c r="K4193" s="7">
        <f t="shared" si="264"/>
        <v>11.440799999999999</v>
      </c>
      <c r="L4193" s="7" t="s">
        <v>5076</v>
      </c>
      <c r="M4193" s="7">
        <v>2</v>
      </c>
      <c r="N4193" s="7">
        <f>INDEX('Delivery Distances'!$B$6:$K$20,MATCH('Sales Summary_working sheet'!L4193,'Delivery Distances'!$A$6:$A$20,0),MATCH('Sales Summary_working sheet'!M4193,'Delivery Distances'!$B$5:$K$5,0))</f>
        <v>11</v>
      </c>
      <c r="O4193" s="7" cm="1">
        <f t="array" ref="O4193">_xlfn.XLOOKUP(L4193,'Delivery Distances'!$A$6:$A$20,_xlfn.XLOOKUP('Sales Summary_working sheet'!M4193,'Delivery Distances'!$B$5:$K$5,'Delivery Distances'!$B$6:$K$20))</f>
        <v>11</v>
      </c>
      <c r="P4193" s="7">
        <f t="shared" si="265"/>
        <v>12.5</v>
      </c>
    </row>
    <row r="4194" spans="1:16" ht="15.75" customHeight="1" x14ac:dyDescent="0.15">
      <c r="A4194" s="13">
        <v>44006</v>
      </c>
      <c r="B4194" s="19" t="s">
        <v>5354</v>
      </c>
      <c r="C4194" s="7" t="s">
        <v>4537</v>
      </c>
      <c r="D4194" s="14">
        <v>14</v>
      </c>
      <c r="E4194" s="14" t="str">
        <f>_xlfn.XLOOKUP(D4194,'Meal Info'!$A$4:$A$19,'Meal Info'!$B$4:$B$19)</f>
        <v>Red meat</v>
      </c>
      <c r="F4194" s="14" t="str">
        <f>_xlfn.XLOOKUP(D4194,'Meal Info'!$A$4:$A$19,'Meal Info'!$C$4:$C$19)</f>
        <v>Pete</v>
      </c>
      <c r="G4194" s="7">
        <v>68.63</v>
      </c>
      <c r="H4194" s="7">
        <f t="shared" si="266"/>
        <v>6.8629999999999995</v>
      </c>
      <c r="I4194" s="7">
        <f t="shared" si="267"/>
        <v>75.492999999999995</v>
      </c>
      <c r="J4194" s="7">
        <v>0.35</v>
      </c>
      <c r="K4194" s="7">
        <f t="shared" si="264"/>
        <v>24.020499999999998</v>
      </c>
      <c r="L4194" s="7" t="s">
        <v>5083</v>
      </c>
      <c r="M4194" s="7">
        <v>5</v>
      </c>
      <c r="N4194" s="7">
        <f>INDEX('Delivery Distances'!$B$6:$K$20,MATCH('Sales Summary_working sheet'!L4194,'Delivery Distances'!$A$6:$A$20,0),MATCH('Sales Summary_working sheet'!M4194,'Delivery Distances'!$B$5:$K$5,0))</f>
        <v>1</v>
      </c>
      <c r="O4194" s="7" cm="1">
        <f t="array" ref="O4194">_xlfn.XLOOKUP(L4194,'Delivery Distances'!$A$6:$A$20,_xlfn.XLOOKUP('Sales Summary_working sheet'!M4194,'Delivery Distances'!$B$5:$K$5,'Delivery Distances'!$B$6:$K$20))</f>
        <v>1</v>
      </c>
      <c r="P4194" s="7">
        <f t="shared" si="265"/>
        <v>3</v>
      </c>
    </row>
    <row r="4195" spans="1:16" ht="15.75" customHeight="1" x14ac:dyDescent="0.15">
      <c r="A4195" s="13">
        <v>44006</v>
      </c>
      <c r="B4195" s="19" t="s">
        <v>5354</v>
      </c>
      <c r="C4195" s="7" t="s">
        <v>2313</v>
      </c>
      <c r="D4195" s="14">
        <v>13</v>
      </c>
      <c r="E4195" s="14" t="str">
        <f>_xlfn.XLOOKUP(D4195,'Meal Info'!$A$4:$A$19,'Meal Info'!$B$4:$B$19)</f>
        <v>Breakfast</v>
      </c>
      <c r="F4195" s="14" t="str">
        <f>_xlfn.XLOOKUP(D4195,'Meal Info'!$A$4:$A$19,'Meal Info'!$C$4:$C$19)</f>
        <v>Pete</v>
      </c>
      <c r="G4195" s="7">
        <v>40.89</v>
      </c>
      <c r="H4195" s="7">
        <f t="shared" si="266"/>
        <v>4.0890000000000004</v>
      </c>
      <c r="I4195" s="7">
        <f t="shared" si="267"/>
        <v>44.978999999999999</v>
      </c>
      <c r="J4195" s="7">
        <v>0.21</v>
      </c>
      <c r="K4195" s="7">
        <f t="shared" si="264"/>
        <v>8.5869</v>
      </c>
      <c r="L4195" s="7" t="s">
        <v>5080</v>
      </c>
      <c r="M4195" s="7">
        <v>2</v>
      </c>
      <c r="N4195" s="7">
        <f>INDEX('Delivery Distances'!$B$6:$K$20,MATCH('Sales Summary_working sheet'!L4195,'Delivery Distances'!$A$6:$A$20,0),MATCH('Sales Summary_working sheet'!M4195,'Delivery Distances'!$B$5:$K$5,0))</f>
        <v>1</v>
      </c>
      <c r="O4195" s="7" cm="1">
        <f t="array" ref="O4195">_xlfn.XLOOKUP(L4195,'Delivery Distances'!$A$6:$A$20,_xlfn.XLOOKUP('Sales Summary_working sheet'!M4195,'Delivery Distances'!$B$5:$K$5,'Delivery Distances'!$B$6:$K$20))</f>
        <v>1</v>
      </c>
      <c r="P4195" s="7">
        <f t="shared" si="265"/>
        <v>3</v>
      </c>
    </row>
    <row r="4196" spans="1:16" ht="15.75" customHeight="1" x14ac:dyDescent="0.15">
      <c r="A4196" s="13">
        <v>44006</v>
      </c>
      <c r="B4196" s="19" t="s">
        <v>5354</v>
      </c>
      <c r="C4196" s="7" t="s">
        <v>4573</v>
      </c>
      <c r="D4196" s="14">
        <v>3</v>
      </c>
      <c r="E4196" s="14" t="str">
        <f>_xlfn.XLOOKUP(D4196,'Meal Info'!$A$4:$A$19,'Meal Info'!$B$4:$B$19)</f>
        <v>Fruits</v>
      </c>
      <c r="F4196" s="14" t="str">
        <f>_xlfn.XLOOKUP(D4196,'Meal Info'!$A$4:$A$19,'Meal Info'!$C$4:$C$19)</f>
        <v>Pete</v>
      </c>
      <c r="G4196" s="7">
        <v>16.88</v>
      </c>
      <c r="H4196" s="7">
        <f t="shared" si="266"/>
        <v>1.6879999999999999</v>
      </c>
      <c r="I4196" s="7">
        <f t="shared" si="267"/>
        <v>18.567999999999998</v>
      </c>
      <c r="J4196" s="7">
        <v>0.06</v>
      </c>
      <c r="K4196" s="7">
        <f t="shared" si="264"/>
        <v>1.0127999999999999</v>
      </c>
      <c r="L4196" s="7" t="s">
        <v>5081</v>
      </c>
      <c r="M4196" s="7">
        <v>8</v>
      </c>
      <c r="N4196" s="7">
        <f>INDEX('Delivery Distances'!$B$6:$K$20,MATCH('Sales Summary_working sheet'!L4196,'Delivery Distances'!$A$6:$A$20,0),MATCH('Sales Summary_working sheet'!M4196,'Delivery Distances'!$B$5:$K$5,0))</f>
        <v>2</v>
      </c>
      <c r="O4196" s="7" cm="1">
        <f t="array" ref="O4196">_xlfn.XLOOKUP(L4196,'Delivery Distances'!$A$6:$A$20,_xlfn.XLOOKUP('Sales Summary_working sheet'!M4196,'Delivery Distances'!$B$5:$K$5,'Delivery Distances'!$B$6:$K$20))</f>
        <v>2</v>
      </c>
      <c r="P4196" s="7">
        <f t="shared" si="265"/>
        <v>6</v>
      </c>
    </row>
    <row r="4197" spans="1:16" ht="15.75" customHeight="1" x14ac:dyDescent="0.15">
      <c r="A4197" s="13">
        <v>44006</v>
      </c>
      <c r="B4197" s="19" t="s">
        <v>5354</v>
      </c>
      <c r="C4197" s="7" t="s">
        <v>2803</v>
      </c>
      <c r="D4197" s="14">
        <v>13</v>
      </c>
      <c r="E4197" s="14" t="str">
        <f>_xlfn.XLOOKUP(D4197,'Meal Info'!$A$4:$A$19,'Meal Info'!$B$4:$B$19)</f>
        <v>Breakfast</v>
      </c>
      <c r="F4197" s="14" t="str">
        <f>_xlfn.XLOOKUP(D4197,'Meal Info'!$A$4:$A$19,'Meal Info'!$C$4:$C$19)</f>
        <v>Pete</v>
      </c>
      <c r="G4197" s="7">
        <v>53.11</v>
      </c>
      <c r="H4197" s="7">
        <f t="shared" si="266"/>
        <v>5.3109999999999999</v>
      </c>
      <c r="I4197" s="7">
        <f t="shared" si="267"/>
        <v>58.420999999999999</v>
      </c>
      <c r="J4197" s="7">
        <v>0.17</v>
      </c>
      <c r="K4197" s="7">
        <f t="shared" si="264"/>
        <v>9.0287000000000006</v>
      </c>
      <c r="L4197" s="7" t="s">
        <v>5083</v>
      </c>
      <c r="M4197" s="7">
        <v>2</v>
      </c>
      <c r="N4197" s="7">
        <f>INDEX('Delivery Distances'!$B$6:$K$20,MATCH('Sales Summary_working sheet'!L4197,'Delivery Distances'!$A$6:$A$20,0),MATCH('Sales Summary_working sheet'!M4197,'Delivery Distances'!$B$5:$K$5,0))</f>
        <v>1</v>
      </c>
      <c r="O4197" s="7" cm="1">
        <f t="array" ref="O4197">_xlfn.XLOOKUP(L4197,'Delivery Distances'!$A$6:$A$20,_xlfn.XLOOKUP('Sales Summary_working sheet'!M4197,'Delivery Distances'!$B$5:$K$5,'Delivery Distances'!$B$6:$K$20))</f>
        <v>1</v>
      </c>
      <c r="P4197" s="7">
        <f t="shared" si="265"/>
        <v>3</v>
      </c>
    </row>
    <row r="4198" spans="1:16" ht="15.75" customHeight="1" x14ac:dyDescent="0.15">
      <c r="A4198" s="13">
        <v>44006</v>
      </c>
      <c r="B4198" s="19" t="s">
        <v>5354</v>
      </c>
      <c r="C4198" s="7" t="s">
        <v>2360</v>
      </c>
      <c r="D4198" s="14">
        <v>14</v>
      </c>
      <c r="E4198" s="14" t="str">
        <f>_xlfn.XLOOKUP(D4198,'Meal Info'!$A$4:$A$19,'Meal Info'!$B$4:$B$19)</f>
        <v>Red meat</v>
      </c>
      <c r="F4198" s="14" t="str">
        <f>_xlfn.XLOOKUP(D4198,'Meal Info'!$A$4:$A$19,'Meal Info'!$C$4:$C$19)</f>
        <v>Pete</v>
      </c>
      <c r="G4198" s="7">
        <v>67.81</v>
      </c>
      <c r="H4198" s="7">
        <f t="shared" si="266"/>
        <v>6.7810000000000006</v>
      </c>
      <c r="I4198" s="7">
        <f t="shared" si="267"/>
        <v>74.591000000000008</v>
      </c>
      <c r="J4198" s="7">
        <v>0.01</v>
      </c>
      <c r="K4198" s="7">
        <f t="shared" si="264"/>
        <v>0.67810000000000004</v>
      </c>
      <c r="L4198" s="7" t="s">
        <v>5077</v>
      </c>
      <c r="M4198" s="7">
        <v>7</v>
      </c>
      <c r="N4198" s="7">
        <f>INDEX('Delivery Distances'!$B$6:$K$20,MATCH('Sales Summary_working sheet'!L4198,'Delivery Distances'!$A$6:$A$20,0),MATCH('Sales Summary_working sheet'!M4198,'Delivery Distances'!$B$5:$K$5,0))</f>
        <v>1</v>
      </c>
      <c r="O4198" s="7" cm="1">
        <f t="array" ref="O4198">_xlfn.XLOOKUP(L4198,'Delivery Distances'!$A$6:$A$20,_xlfn.XLOOKUP('Sales Summary_working sheet'!M4198,'Delivery Distances'!$B$5:$K$5,'Delivery Distances'!$B$6:$K$20))</f>
        <v>1</v>
      </c>
      <c r="P4198" s="7">
        <f t="shared" si="265"/>
        <v>3</v>
      </c>
    </row>
    <row r="4199" spans="1:16" ht="15.75" customHeight="1" x14ac:dyDescent="0.15">
      <c r="A4199" s="13">
        <v>44006</v>
      </c>
      <c r="B4199" s="19" t="s">
        <v>5354</v>
      </c>
      <c r="C4199" s="7" t="s">
        <v>2760</v>
      </c>
      <c r="D4199" s="14">
        <v>3</v>
      </c>
      <c r="E4199" s="14" t="str">
        <f>_xlfn.XLOOKUP(D4199,'Meal Info'!$A$4:$A$19,'Meal Info'!$B$4:$B$19)</f>
        <v>Fruits</v>
      </c>
      <c r="F4199" s="14" t="str">
        <f>_xlfn.XLOOKUP(D4199,'Meal Info'!$A$4:$A$19,'Meal Info'!$C$4:$C$19)</f>
        <v>Pete</v>
      </c>
      <c r="G4199" s="7">
        <v>62.58</v>
      </c>
      <c r="H4199" s="7">
        <f t="shared" si="266"/>
        <v>6.258</v>
      </c>
      <c r="I4199" s="7">
        <f t="shared" si="267"/>
        <v>68.837999999999994</v>
      </c>
      <c r="J4199" s="7">
        <v>0.32</v>
      </c>
      <c r="K4199" s="7">
        <f t="shared" si="264"/>
        <v>20.025600000000001</v>
      </c>
      <c r="L4199" s="7" t="s">
        <v>5076</v>
      </c>
      <c r="M4199" s="7">
        <v>5</v>
      </c>
      <c r="N4199" s="7">
        <f>INDEX('Delivery Distances'!$B$6:$K$20,MATCH('Sales Summary_working sheet'!L4199,'Delivery Distances'!$A$6:$A$20,0),MATCH('Sales Summary_working sheet'!M4199,'Delivery Distances'!$B$5:$K$5,0))</f>
        <v>6</v>
      </c>
      <c r="O4199" s="7" cm="1">
        <f t="array" ref="O4199">_xlfn.XLOOKUP(L4199,'Delivery Distances'!$A$6:$A$20,_xlfn.XLOOKUP('Sales Summary_working sheet'!M4199,'Delivery Distances'!$B$5:$K$5,'Delivery Distances'!$B$6:$K$20))</f>
        <v>6</v>
      </c>
      <c r="P4199" s="7">
        <f t="shared" si="265"/>
        <v>10</v>
      </c>
    </row>
    <row r="4200" spans="1:16" ht="15.75" customHeight="1" x14ac:dyDescent="0.15">
      <c r="A4200" s="13">
        <v>44006</v>
      </c>
      <c r="B4200" s="19" t="s">
        <v>5354</v>
      </c>
      <c r="C4200" s="7" t="s">
        <v>3259</v>
      </c>
      <c r="D4200" s="14">
        <v>13</v>
      </c>
      <c r="E4200" s="14" t="str">
        <f>_xlfn.XLOOKUP(D4200,'Meal Info'!$A$4:$A$19,'Meal Info'!$B$4:$B$19)</f>
        <v>Breakfast</v>
      </c>
      <c r="F4200" s="14" t="str">
        <f>_xlfn.XLOOKUP(D4200,'Meal Info'!$A$4:$A$19,'Meal Info'!$C$4:$C$19)</f>
        <v>Pete</v>
      </c>
      <c r="G4200" s="7">
        <v>57.88</v>
      </c>
      <c r="H4200" s="7">
        <f t="shared" si="266"/>
        <v>5.7880000000000003</v>
      </c>
      <c r="I4200" s="7">
        <f t="shared" si="267"/>
        <v>63.668000000000006</v>
      </c>
      <c r="J4200" s="7">
        <v>0.12</v>
      </c>
      <c r="K4200" s="7">
        <f t="shared" si="264"/>
        <v>6.9455999999999998</v>
      </c>
      <c r="L4200" s="7" t="s">
        <v>31</v>
      </c>
      <c r="M4200" s="7">
        <v>4</v>
      </c>
      <c r="N4200" s="7">
        <f>INDEX('Delivery Distances'!$B$6:$K$20,MATCH('Sales Summary_working sheet'!L4200,'Delivery Distances'!$A$6:$A$20,0),MATCH('Sales Summary_working sheet'!M4200,'Delivery Distances'!$B$5:$K$5,0))</f>
        <v>8</v>
      </c>
      <c r="O4200" s="7" cm="1">
        <f t="array" ref="O4200">_xlfn.XLOOKUP(L4200,'Delivery Distances'!$A$6:$A$20,_xlfn.XLOOKUP('Sales Summary_working sheet'!M4200,'Delivery Distances'!$B$5:$K$5,'Delivery Distances'!$B$6:$K$20))</f>
        <v>8</v>
      </c>
      <c r="P4200" s="7">
        <f t="shared" si="265"/>
        <v>11</v>
      </c>
    </row>
    <row r="4201" spans="1:16" ht="15.75" customHeight="1" x14ac:dyDescent="0.15">
      <c r="A4201" s="13">
        <v>44006</v>
      </c>
      <c r="B4201" s="19" t="s">
        <v>5354</v>
      </c>
      <c r="C4201" s="7" t="s">
        <v>3482</v>
      </c>
      <c r="D4201" s="14">
        <v>14</v>
      </c>
      <c r="E4201" s="14" t="str">
        <f>_xlfn.XLOOKUP(D4201,'Meal Info'!$A$4:$A$19,'Meal Info'!$B$4:$B$19)</f>
        <v>Red meat</v>
      </c>
      <c r="F4201" s="14" t="str">
        <f>_xlfn.XLOOKUP(D4201,'Meal Info'!$A$4:$A$19,'Meal Info'!$C$4:$C$19)</f>
        <v>Pete</v>
      </c>
      <c r="G4201" s="7">
        <v>40.270000000000003</v>
      </c>
      <c r="H4201" s="7">
        <f t="shared" si="266"/>
        <v>4.0270000000000001</v>
      </c>
      <c r="I4201" s="7">
        <f t="shared" si="267"/>
        <v>44.297000000000004</v>
      </c>
      <c r="J4201" s="7">
        <v>0.34</v>
      </c>
      <c r="K4201" s="7">
        <f t="shared" si="264"/>
        <v>13.691800000000002</v>
      </c>
      <c r="L4201" s="7" t="s">
        <v>28</v>
      </c>
      <c r="M4201" s="7">
        <v>4</v>
      </c>
      <c r="N4201" s="7">
        <f>INDEX('Delivery Distances'!$B$6:$K$20,MATCH('Sales Summary_working sheet'!L4201,'Delivery Distances'!$A$6:$A$20,0),MATCH('Sales Summary_working sheet'!M4201,'Delivery Distances'!$B$5:$K$5,0))</f>
        <v>8</v>
      </c>
      <c r="O4201" s="7" cm="1">
        <f t="array" ref="O4201">_xlfn.XLOOKUP(L4201,'Delivery Distances'!$A$6:$A$20,_xlfn.XLOOKUP('Sales Summary_working sheet'!M4201,'Delivery Distances'!$B$5:$K$5,'Delivery Distances'!$B$6:$K$20))</f>
        <v>8</v>
      </c>
      <c r="P4201" s="7">
        <f t="shared" si="265"/>
        <v>11</v>
      </c>
    </row>
    <row r="4202" spans="1:16" ht="15.75" customHeight="1" x14ac:dyDescent="0.15">
      <c r="A4202" s="13">
        <v>44006</v>
      </c>
      <c r="B4202" s="19" t="s">
        <v>5354</v>
      </c>
      <c r="C4202" s="7" t="s">
        <v>4128</v>
      </c>
      <c r="D4202" s="14">
        <v>14</v>
      </c>
      <c r="E4202" s="14" t="str">
        <f>_xlfn.XLOOKUP(D4202,'Meal Info'!$A$4:$A$19,'Meal Info'!$B$4:$B$19)</f>
        <v>Red meat</v>
      </c>
      <c r="F4202" s="14" t="str">
        <f>_xlfn.XLOOKUP(D4202,'Meal Info'!$A$4:$A$19,'Meal Info'!$C$4:$C$19)</f>
        <v>Pete</v>
      </c>
      <c r="G4202" s="7">
        <v>96.34</v>
      </c>
      <c r="H4202" s="7">
        <f t="shared" si="266"/>
        <v>9.6340000000000003</v>
      </c>
      <c r="I4202" s="7">
        <f t="shared" si="267"/>
        <v>105.974</v>
      </c>
      <c r="J4202" s="7">
        <v>0.23</v>
      </c>
      <c r="K4202" s="7">
        <f t="shared" si="264"/>
        <v>22.158200000000001</v>
      </c>
      <c r="L4202" s="7" t="s">
        <v>5080</v>
      </c>
      <c r="M4202" s="7">
        <v>8</v>
      </c>
      <c r="N4202" s="7">
        <f>INDEX('Delivery Distances'!$B$6:$K$20,MATCH('Sales Summary_working sheet'!L4202,'Delivery Distances'!$A$6:$A$20,0),MATCH('Sales Summary_working sheet'!M4202,'Delivery Distances'!$B$5:$K$5,0))</f>
        <v>2</v>
      </c>
      <c r="O4202" s="7" cm="1">
        <f t="array" ref="O4202">_xlfn.XLOOKUP(L4202,'Delivery Distances'!$A$6:$A$20,_xlfn.XLOOKUP('Sales Summary_working sheet'!M4202,'Delivery Distances'!$B$5:$K$5,'Delivery Distances'!$B$6:$K$20))</f>
        <v>2</v>
      </c>
      <c r="P4202" s="7">
        <f t="shared" si="265"/>
        <v>6</v>
      </c>
    </row>
    <row r="4203" spans="1:16" ht="15.75" customHeight="1" x14ac:dyDescent="0.15">
      <c r="A4203" s="13">
        <v>44006</v>
      </c>
      <c r="B4203" s="19" t="s">
        <v>5354</v>
      </c>
      <c r="C4203" s="7" t="s">
        <v>2347</v>
      </c>
      <c r="D4203" s="14">
        <v>14</v>
      </c>
      <c r="E4203" s="14" t="str">
        <f>_xlfn.XLOOKUP(D4203,'Meal Info'!$A$4:$A$19,'Meal Info'!$B$4:$B$19)</f>
        <v>Red meat</v>
      </c>
      <c r="F4203" s="14" t="str">
        <f>_xlfn.XLOOKUP(D4203,'Meal Info'!$A$4:$A$19,'Meal Info'!$C$4:$C$19)</f>
        <v>Pete</v>
      </c>
      <c r="G4203" s="7">
        <v>71.13</v>
      </c>
      <c r="H4203" s="7">
        <f t="shared" si="266"/>
        <v>7.1129999999999995</v>
      </c>
      <c r="I4203" s="7">
        <f t="shared" si="267"/>
        <v>78.242999999999995</v>
      </c>
      <c r="J4203" s="7">
        <v>0.22</v>
      </c>
      <c r="K4203" s="7">
        <f t="shared" si="264"/>
        <v>15.648599999999998</v>
      </c>
      <c r="L4203" s="7" t="s">
        <v>5080</v>
      </c>
      <c r="M4203" s="7">
        <v>9</v>
      </c>
      <c r="N4203" s="7">
        <f>INDEX('Delivery Distances'!$B$6:$K$20,MATCH('Sales Summary_working sheet'!L4203,'Delivery Distances'!$A$6:$A$20,0),MATCH('Sales Summary_working sheet'!M4203,'Delivery Distances'!$B$5:$K$5,0))</f>
        <v>4</v>
      </c>
      <c r="O4203" s="7" cm="1">
        <f t="array" ref="O4203">_xlfn.XLOOKUP(L4203,'Delivery Distances'!$A$6:$A$20,_xlfn.XLOOKUP('Sales Summary_working sheet'!M4203,'Delivery Distances'!$B$5:$K$5,'Delivery Distances'!$B$6:$K$20))</f>
        <v>4</v>
      </c>
      <c r="P4203" s="7">
        <f t="shared" si="265"/>
        <v>8</v>
      </c>
    </row>
    <row r="4204" spans="1:16" ht="15.75" customHeight="1" x14ac:dyDescent="0.15">
      <c r="A4204" s="13">
        <v>44006</v>
      </c>
      <c r="B4204" s="19" t="s">
        <v>5354</v>
      </c>
      <c r="C4204" s="7" t="s">
        <v>3282</v>
      </c>
      <c r="D4204" s="14">
        <v>14</v>
      </c>
      <c r="E4204" s="14" t="str">
        <f>_xlfn.XLOOKUP(D4204,'Meal Info'!$A$4:$A$19,'Meal Info'!$B$4:$B$19)</f>
        <v>Red meat</v>
      </c>
      <c r="F4204" s="14" t="str">
        <f>_xlfn.XLOOKUP(D4204,'Meal Info'!$A$4:$A$19,'Meal Info'!$C$4:$C$19)</f>
        <v>Pete</v>
      </c>
      <c r="G4204" s="7">
        <v>15.95</v>
      </c>
      <c r="H4204" s="7">
        <f t="shared" si="266"/>
        <v>1.595</v>
      </c>
      <c r="I4204" s="7">
        <f t="shared" si="267"/>
        <v>17.544999999999998</v>
      </c>
      <c r="J4204" s="7">
        <v>0.01</v>
      </c>
      <c r="K4204" s="7">
        <f t="shared" si="264"/>
        <v>0.1595</v>
      </c>
      <c r="L4204" s="7" t="s">
        <v>5082</v>
      </c>
      <c r="M4204" s="7">
        <v>2</v>
      </c>
      <c r="N4204" s="7">
        <f>INDEX('Delivery Distances'!$B$6:$K$20,MATCH('Sales Summary_working sheet'!L4204,'Delivery Distances'!$A$6:$A$20,0),MATCH('Sales Summary_working sheet'!M4204,'Delivery Distances'!$B$5:$K$5,0))</f>
        <v>3</v>
      </c>
      <c r="O4204" s="7" cm="1">
        <f t="array" ref="O4204">_xlfn.XLOOKUP(L4204,'Delivery Distances'!$A$6:$A$20,_xlfn.XLOOKUP('Sales Summary_working sheet'!M4204,'Delivery Distances'!$B$5:$K$5,'Delivery Distances'!$B$6:$K$20))</f>
        <v>3</v>
      </c>
      <c r="P4204" s="7">
        <f t="shared" si="265"/>
        <v>7</v>
      </c>
    </row>
    <row r="4205" spans="1:16" ht="15.75" customHeight="1" x14ac:dyDescent="0.15">
      <c r="A4205" s="13">
        <v>44006</v>
      </c>
      <c r="B4205" s="19" t="s">
        <v>5354</v>
      </c>
      <c r="C4205" s="7" t="s">
        <v>3084</v>
      </c>
      <c r="D4205" s="14">
        <v>14</v>
      </c>
      <c r="E4205" s="14" t="str">
        <f>_xlfn.XLOOKUP(D4205,'Meal Info'!$A$4:$A$19,'Meal Info'!$B$4:$B$19)</f>
        <v>Red meat</v>
      </c>
      <c r="F4205" s="14" t="str">
        <f>_xlfn.XLOOKUP(D4205,'Meal Info'!$A$4:$A$19,'Meal Info'!$C$4:$C$19)</f>
        <v>Pete</v>
      </c>
      <c r="G4205" s="7">
        <v>63.98</v>
      </c>
      <c r="H4205" s="7">
        <f t="shared" si="266"/>
        <v>6.3979999999999997</v>
      </c>
      <c r="I4205" s="7">
        <f t="shared" si="267"/>
        <v>70.378</v>
      </c>
      <c r="J4205" s="7">
        <v>0.06</v>
      </c>
      <c r="K4205" s="7">
        <f t="shared" si="264"/>
        <v>3.8387999999999995</v>
      </c>
      <c r="L4205" s="7" t="s">
        <v>5083</v>
      </c>
      <c r="M4205" s="7">
        <v>7</v>
      </c>
      <c r="N4205" s="7">
        <f>INDEX('Delivery Distances'!$B$6:$K$20,MATCH('Sales Summary_working sheet'!L4205,'Delivery Distances'!$A$6:$A$20,0),MATCH('Sales Summary_working sheet'!M4205,'Delivery Distances'!$B$5:$K$5,0))</f>
        <v>3</v>
      </c>
      <c r="O4205" s="7" cm="1">
        <f t="array" ref="O4205">_xlfn.XLOOKUP(L4205,'Delivery Distances'!$A$6:$A$20,_xlfn.XLOOKUP('Sales Summary_working sheet'!M4205,'Delivery Distances'!$B$5:$K$5,'Delivery Distances'!$B$6:$K$20))</f>
        <v>3</v>
      </c>
      <c r="P4205" s="7">
        <f t="shared" si="265"/>
        <v>7</v>
      </c>
    </row>
    <row r="4206" spans="1:16" ht="15.75" customHeight="1" x14ac:dyDescent="0.15">
      <c r="A4206" s="13">
        <v>44006</v>
      </c>
      <c r="B4206" s="19" t="s">
        <v>5354</v>
      </c>
      <c r="C4206" s="7" t="s">
        <v>3734</v>
      </c>
      <c r="D4206" s="14">
        <v>1</v>
      </c>
      <c r="E4206" s="14" t="str">
        <f>_xlfn.XLOOKUP(D4206,'Meal Info'!$A$4:$A$19,'Meal Info'!$B$4:$B$19)</f>
        <v>Salad</v>
      </c>
      <c r="F4206" s="14" t="str">
        <f>_xlfn.XLOOKUP(D4206,'Meal Info'!$A$4:$A$19,'Meal Info'!$C$4:$C$19)</f>
        <v>Pete</v>
      </c>
      <c r="G4206" s="7">
        <v>46.69</v>
      </c>
      <c r="H4206" s="7">
        <f t="shared" si="266"/>
        <v>4.6689999999999996</v>
      </c>
      <c r="I4206" s="7">
        <f t="shared" si="267"/>
        <v>51.358999999999995</v>
      </c>
      <c r="J4206" s="7">
        <v>0.08</v>
      </c>
      <c r="K4206" s="7">
        <f t="shared" si="264"/>
        <v>3.7351999999999999</v>
      </c>
      <c r="L4206" s="7" t="s">
        <v>5076</v>
      </c>
      <c r="M4206" s="7">
        <v>6</v>
      </c>
      <c r="N4206" s="7">
        <f>INDEX('Delivery Distances'!$B$6:$K$20,MATCH('Sales Summary_working sheet'!L4206,'Delivery Distances'!$A$6:$A$20,0),MATCH('Sales Summary_working sheet'!M4206,'Delivery Distances'!$B$5:$K$5,0))</f>
        <v>9</v>
      </c>
      <c r="O4206" s="7" cm="1">
        <f t="array" ref="O4206">_xlfn.XLOOKUP(L4206,'Delivery Distances'!$A$6:$A$20,_xlfn.XLOOKUP('Sales Summary_working sheet'!M4206,'Delivery Distances'!$B$5:$K$5,'Delivery Distances'!$B$6:$K$20))</f>
        <v>9</v>
      </c>
      <c r="P4206" s="7">
        <f t="shared" si="265"/>
        <v>11.5</v>
      </c>
    </row>
    <row r="4207" spans="1:16" ht="15.75" customHeight="1" x14ac:dyDescent="0.15">
      <c r="A4207" s="13">
        <v>44006</v>
      </c>
      <c r="B4207" s="19" t="s">
        <v>5355</v>
      </c>
      <c r="C4207" s="7" t="s">
        <v>4762</v>
      </c>
      <c r="D4207" s="14">
        <v>1</v>
      </c>
      <c r="E4207" s="14" t="str">
        <f>_xlfn.XLOOKUP(D4207,'Meal Info'!$A$4:$A$19,'Meal Info'!$B$4:$B$19)</f>
        <v>Salad</v>
      </c>
      <c r="F4207" s="14" t="str">
        <f>_xlfn.XLOOKUP(D4207,'Meal Info'!$A$4:$A$19,'Meal Info'!$C$4:$C$19)</f>
        <v>Pete</v>
      </c>
      <c r="G4207" s="7">
        <v>54.05</v>
      </c>
      <c r="H4207" s="7">
        <f t="shared" si="266"/>
        <v>5.4050000000000002</v>
      </c>
      <c r="I4207" s="7">
        <f t="shared" si="267"/>
        <v>59.454999999999998</v>
      </c>
      <c r="J4207" s="7">
        <v>0.19</v>
      </c>
      <c r="K4207" s="7">
        <f t="shared" si="264"/>
        <v>10.269499999999999</v>
      </c>
      <c r="L4207" s="7" t="s">
        <v>5076</v>
      </c>
      <c r="M4207" s="7">
        <v>5</v>
      </c>
      <c r="N4207" s="7">
        <f>INDEX('Delivery Distances'!$B$6:$K$20,MATCH('Sales Summary_working sheet'!L4207,'Delivery Distances'!$A$6:$A$20,0),MATCH('Sales Summary_working sheet'!M4207,'Delivery Distances'!$B$5:$K$5,0))</f>
        <v>6</v>
      </c>
      <c r="O4207" s="7" cm="1">
        <f t="array" ref="O4207">_xlfn.XLOOKUP(L4207,'Delivery Distances'!$A$6:$A$20,_xlfn.XLOOKUP('Sales Summary_working sheet'!M4207,'Delivery Distances'!$B$5:$K$5,'Delivery Distances'!$B$6:$K$20))</f>
        <v>6</v>
      </c>
      <c r="P4207" s="7">
        <f t="shared" si="265"/>
        <v>10</v>
      </c>
    </row>
    <row r="4208" spans="1:16" ht="15.75" customHeight="1" x14ac:dyDescent="0.15">
      <c r="A4208" s="13">
        <v>44006</v>
      </c>
      <c r="B4208" s="19" t="s">
        <v>5355</v>
      </c>
      <c r="C4208" s="7" t="s">
        <v>3332</v>
      </c>
      <c r="D4208" s="14">
        <v>13</v>
      </c>
      <c r="E4208" s="14" t="str">
        <f>_xlfn.XLOOKUP(D4208,'Meal Info'!$A$4:$A$19,'Meal Info'!$B$4:$B$19)</f>
        <v>Breakfast</v>
      </c>
      <c r="F4208" s="14" t="str">
        <f>_xlfn.XLOOKUP(D4208,'Meal Info'!$A$4:$A$19,'Meal Info'!$C$4:$C$19)</f>
        <v>Pete</v>
      </c>
      <c r="G4208" s="7">
        <v>25.99</v>
      </c>
      <c r="H4208" s="7">
        <f t="shared" si="266"/>
        <v>2.5990000000000002</v>
      </c>
      <c r="I4208" s="7">
        <f t="shared" si="267"/>
        <v>28.588999999999999</v>
      </c>
      <c r="J4208" s="7">
        <v>0.37</v>
      </c>
      <c r="K4208" s="7">
        <f t="shared" si="264"/>
        <v>9.616299999999999</v>
      </c>
      <c r="L4208" s="7" t="s">
        <v>30</v>
      </c>
      <c r="M4208" s="7">
        <v>1</v>
      </c>
      <c r="N4208" s="7">
        <f>INDEX('Delivery Distances'!$B$6:$K$20,MATCH('Sales Summary_working sheet'!L4208,'Delivery Distances'!$A$6:$A$20,0),MATCH('Sales Summary_working sheet'!M4208,'Delivery Distances'!$B$5:$K$5,0))</f>
        <v>8</v>
      </c>
      <c r="O4208" s="7" cm="1">
        <f t="array" ref="O4208">_xlfn.XLOOKUP(L4208,'Delivery Distances'!$A$6:$A$20,_xlfn.XLOOKUP('Sales Summary_working sheet'!M4208,'Delivery Distances'!$B$5:$K$5,'Delivery Distances'!$B$6:$K$20))</f>
        <v>8</v>
      </c>
      <c r="P4208" s="7">
        <f t="shared" si="265"/>
        <v>11</v>
      </c>
    </row>
    <row r="4209" spans="1:16" ht="15.75" customHeight="1" x14ac:dyDescent="0.15">
      <c r="A4209" s="13">
        <v>44006</v>
      </c>
      <c r="B4209" s="19" t="s">
        <v>5355</v>
      </c>
      <c r="C4209" s="7" t="s">
        <v>1563</v>
      </c>
      <c r="D4209" s="14">
        <v>13</v>
      </c>
      <c r="E4209" s="14" t="str">
        <f>_xlfn.XLOOKUP(D4209,'Meal Info'!$A$4:$A$19,'Meal Info'!$B$4:$B$19)</f>
        <v>Breakfast</v>
      </c>
      <c r="F4209" s="14" t="str">
        <f>_xlfn.XLOOKUP(D4209,'Meal Info'!$A$4:$A$19,'Meal Info'!$C$4:$C$19)</f>
        <v>Pete</v>
      </c>
      <c r="G4209" s="7">
        <v>16.350000000000001</v>
      </c>
      <c r="H4209" s="7">
        <f t="shared" si="266"/>
        <v>1.6350000000000002</v>
      </c>
      <c r="I4209" s="7">
        <f t="shared" si="267"/>
        <v>17.985000000000003</v>
      </c>
      <c r="J4209" s="7">
        <v>0.1</v>
      </c>
      <c r="K4209" s="7">
        <f t="shared" si="264"/>
        <v>1.6350000000000002</v>
      </c>
      <c r="L4209" s="7" t="s">
        <v>31</v>
      </c>
      <c r="M4209" s="7">
        <v>5</v>
      </c>
      <c r="N4209" s="7">
        <f>INDEX('Delivery Distances'!$B$6:$K$20,MATCH('Sales Summary_working sheet'!L4209,'Delivery Distances'!$A$6:$A$20,0),MATCH('Sales Summary_working sheet'!M4209,'Delivery Distances'!$B$5:$K$5,0))</f>
        <v>3</v>
      </c>
      <c r="O4209" s="7" cm="1">
        <f t="array" ref="O4209">_xlfn.XLOOKUP(L4209,'Delivery Distances'!$A$6:$A$20,_xlfn.XLOOKUP('Sales Summary_working sheet'!M4209,'Delivery Distances'!$B$5:$K$5,'Delivery Distances'!$B$6:$K$20))</f>
        <v>3</v>
      </c>
      <c r="P4209" s="7">
        <f t="shared" si="265"/>
        <v>7</v>
      </c>
    </row>
    <row r="4210" spans="1:16" ht="15.75" customHeight="1" x14ac:dyDescent="0.15">
      <c r="A4210" s="13">
        <v>44006</v>
      </c>
      <c r="B4210" s="19" t="s">
        <v>5355</v>
      </c>
      <c r="C4210" s="7" t="s">
        <v>4359</v>
      </c>
      <c r="D4210" s="14">
        <v>1</v>
      </c>
      <c r="E4210" s="14" t="str">
        <f>_xlfn.XLOOKUP(D4210,'Meal Info'!$A$4:$A$19,'Meal Info'!$B$4:$B$19)</f>
        <v>Salad</v>
      </c>
      <c r="F4210" s="14" t="str">
        <f>_xlfn.XLOOKUP(D4210,'Meal Info'!$A$4:$A$19,'Meal Info'!$C$4:$C$19)</f>
        <v>Pete</v>
      </c>
      <c r="G4210" s="7">
        <v>29.52</v>
      </c>
      <c r="H4210" s="7">
        <f t="shared" si="266"/>
        <v>2.952</v>
      </c>
      <c r="I4210" s="7">
        <f t="shared" si="267"/>
        <v>32.472000000000001</v>
      </c>
      <c r="J4210" s="7">
        <v>0.16</v>
      </c>
      <c r="K4210" s="7">
        <f t="shared" si="264"/>
        <v>4.7232000000000003</v>
      </c>
      <c r="L4210" s="7" t="s">
        <v>5080</v>
      </c>
      <c r="M4210" s="7">
        <v>2</v>
      </c>
      <c r="N4210" s="7">
        <f>INDEX('Delivery Distances'!$B$6:$K$20,MATCH('Sales Summary_working sheet'!L4210,'Delivery Distances'!$A$6:$A$20,0),MATCH('Sales Summary_working sheet'!M4210,'Delivery Distances'!$B$5:$K$5,0))</f>
        <v>1</v>
      </c>
      <c r="O4210" s="7" cm="1">
        <f t="array" ref="O4210">_xlfn.XLOOKUP(L4210,'Delivery Distances'!$A$6:$A$20,_xlfn.XLOOKUP('Sales Summary_working sheet'!M4210,'Delivery Distances'!$B$5:$K$5,'Delivery Distances'!$B$6:$K$20))</f>
        <v>1</v>
      </c>
      <c r="P4210" s="7">
        <f t="shared" si="265"/>
        <v>3</v>
      </c>
    </row>
    <row r="4211" spans="1:16" ht="15.75" customHeight="1" x14ac:dyDescent="0.15">
      <c r="A4211" s="13">
        <v>44006</v>
      </c>
      <c r="B4211" s="19" t="s">
        <v>5355</v>
      </c>
      <c r="C4211" s="7" t="s">
        <v>4735</v>
      </c>
      <c r="D4211" s="14">
        <v>13</v>
      </c>
      <c r="E4211" s="14" t="str">
        <f>_xlfn.XLOOKUP(D4211,'Meal Info'!$A$4:$A$19,'Meal Info'!$B$4:$B$19)</f>
        <v>Breakfast</v>
      </c>
      <c r="F4211" s="14" t="str">
        <f>_xlfn.XLOOKUP(D4211,'Meal Info'!$A$4:$A$19,'Meal Info'!$C$4:$C$19)</f>
        <v>Pete</v>
      </c>
      <c r="G4211" s="7">
        <v>1.22</v>
      </c>
      <c r="H4211" s="7">
        <f t="shared" si="266"/>
        <v>0.122</v>
      </c>
      <c r="I4211" s="7">
        <f t="shared" si="267"/>
        <v>1.3420000000000001</v>
      </c>
      <c r="J4211" s="7">
        <v>0.12</v>
      </c>
      <c r="K4211" s="7">
        <f t="shared" si="264"/>
        <v>0.1464</v>
      </c>
      <c r="L4211" s="7" t="s">
        <v>5077</v>
      </c>
      <c r="M4211" s="7">
        <v>1</v>
      </c>
      <c r="N4211" s="7">
        <f>INDEX('Delivery Distances'!$B$6:$K$20,MATCH('Sales Summary_working sheet'!L4211,'Delivery Distances'!$A$6:$A$20,0),MATCH('Sales Summary_working sheet'!M4211,'Delivery Distances'!$B$5:$K$5,0))</f>
        <v>3</v>
      </c>
      <c r="O4211" s="7" cm="1">
        <f t="array" ref="O4211">_xlfn.XLOOKUP(L4211,'Delivery Distances'!$A$6:$A$20,_xlfn.XLOOKUP('Sales Summary_working sheet'!M4211,'Delivery Distances'!$B$5:$K$5,'Delivery Distances'!$B$6:$K$20))</f>
        <v>3</v>
      </c>
      <c r="P4211" s="7">
        <f t="shared" si="265"/>
        <v>7</v>
      </c>
    </row>
    <row r="4212" spans="1:16" ht="15.75" customHeight="1" x14ac:dyDescent="0.15">
      <c r="A4212" s="13">
        <v>44006</v>
      </c>
      <c r="B4212" s="19" t="s">
        <v>5355</v>
      </c>
      <c r="C4212" s="7" t="s">
        <v>1191</v>
      </c>
      <c r="D4212" s="14">
        <v>14</v>
      </c>
      <c r="E4212" s="14" t="str">
        <f>_xlfn.XLOOKUP(D4212,'Meal Info'!$A$4:$A$19,'Meal Info'!$B$4:$B$19)</f>
        <v>Red meat</v>
      </c>
      <c r="F4212" s="14" t="str">
        <f>_xlfn.XLOOKUP(D4212,'Meal Info'!$A$4:$A$19,'Meal Info'!$C$4:$C$19)</f>
        <v>Pete</v>
      </c>
      <c r="G4212" s="7">
        <v>41.66</v>
      </c>
      <c r="H4212" s="7">
        <f t="shared" si="266"/>
        <v>4.1659999999999995</v>
      </c>
      <c r="I4212" s="7">
        <f t="shared" si="267"/>
        <v>45.825999999999993</v>
      </c>
      <c r="J4212" s="7">
        <v>0.34</v>
      </c>
      <c r="K4212" s="7">
        <f t="shared" si="264"/>
        <v>14.164400000000001</v>
      </c>
      <c r="L4212" s="7" t="s">
        <v>5077</v>
      </c>
      <c r="M4212" s="7">
        <v>3</v>
      </c>
      <c r="N4212" s="7">
        <f>INDEX('Delivery Distances'!$B$6:$K$20,MATCH('Sales Summary_working sheet'!L4212,'Delivery Distances'!$A$6:$A$20,0),MATCH('Sales Summary_working sheet'!M4212,'Delivery Distances'!$B$5:$K$5,0))</f>
        <v>2</v>
      </c>
      <c r="O4212" s="7" cm="1">
        <f t="array" ref="O4212">_xlfn.XLOOKUP(L4212,'Delivery Distances'!$A$6:$A$20,_xlfn.XLOOKUP('Sales Summary_working sheet'!M4212,'Delivery Distances'!$B$5:$K$5,'Delivery Distances'!$B$6:$K$20))</f>
        <v>2</v>
      </c>
      <c r="P4212" s="7">
        <f t="shared" si="265"/>
        <v>6</v>
      </c>
    </row>
    <row r="4213" spans="1:16" ht="15.75" customHeight="1" x14ac:dyDescent="0.15">
      <c r="A4213" s="13">
        <v>44006</v>
      </c>
      <c r="B4213" s="19" t="s">
        <v>5355</v>
      </c>
      <c r="C4213" s="7" t="s">
        <v>720</v>
      </c>
      <c r="D4213" s="14">
        <v>1</v>
      </c>
      <c r="E4213" s="14" t="str">
        <f>_xlfn.XLOOKUP(D4213,'Meal Info'!$A$4:$A$19,'Meal Info'!$B$4:$B$19)</f>
        <v>Salad</v>
      </c>
      <c r="F4213" s="14" t="str">
        <f>_xlfn.XLOOKUP(D4213,'Meal Info'!$A$4:$A$19,'Meal Info'!$C$4:$C$19)</f>
        <v>Pete</v>
      </c>
      <c r="G4213" s="7">
        <v>35.99</v>
      </c>
      <c r="H4213" s="7">
        <f t="shared" si="266"/>
        <v>3.5990000000000002</v>
      </c>
      <c r="I4213" s="7">
        <f t="shared" si="267"/>
        <v>39.588999999999999</v>
      </c>
      <c r="J4213" s="7">
        <v>0.27</v>
      </c>
      <c r="K4213" s="7">
        <f t="shared" si="264"/>
        <v>9.7173000000000016</v>
      </c>
      <c r="L4213" s="7" t="s">
        <v>5083</v>
      </c>
      <c r="M4213" s="7">
        <v>3</v>
      </c>
      <c r="N4213" s="7">
        <f>INDEX('Delivery Distances'!$B$6:$K$20,MATCH('Sales Summary_working sheet'!L4213,'Delivery Distances'!$A$6:$A$20,0),MATCH('Sales Summary_working sheet'!M4213,'Delivery Distances'!$B$5:$K$5,0))</f>
        <v>1</v>
      </c>
      <c r="O4213" s="7" cm="1">
        <f t="array" ref="O4213">_xlfn.XLOOKUP(L4213,'Delivery Distances'!$A$6:$A$20,_xlfn.XLOOKUP('Sales Summary_working sheet'!M4213,'Delivery Distances'!$B$5:$K$5,'Delivery Distances'!$B$6:$K$20))</f>
        <v>1</v>
      </c>
      <c r="P4213" s="7">
        <f t="shared" si="265"/>
        <v>3</v>
      </c>
    </row>
    <row r="4214" spans="1:16" ht="15.75" customHeight="1" x14ac:dyDescent="0.15">
      <c r="A4214" s="13">
        <v>44006</v>
      </c>
      <c r="B4214" s="19" t="s">
        <v>5355</v>
      </c>
      <c r="C4214" s="7" t="s">
        <v>953</v>
      </c>
      <c r="D4214" s="14">
        <v>1</v>
      </c>
      <c r="E4214" s="14" t="str">
        <f>_xlfn.XLOOKUP(D4214,'Meal Info'!$A$4:$A$19,'Meal Info'!$B$4:$B$19)</f>
        <v>Salad</v>
      </c>
      <c r="F4214" s="14" t="str">
        <f>_xlfn.XLOOKUP(D4214,'Meal Info'!$A$4:$A$19,'Meal Info'!$C$4:$C$19)</f>
        <v>Pete</v>
      </c>
      <c r="G4214" s="7">
        <v>66</v>
      </c>
      <c r="H4214" s="7">
        <f t="shared" si="266"/>
        <v>6.6000000000000005</v>
      </c>
      <c r="I4214" s="7">
        <f t="shared" si="267"/>
        <v>72.599999999999994</v>
      </c>
      <c r="J4214" s="7">
        <v>0.35</v>
      </c>
      <c r="K4214" s="7">
        <f t="shared" si="264"/>
        <v>23.099999999999998</v>
      </c>
      <c r="L4214" s="7" t="s">
        <v>5083</v>
      </c>
      <c r="M4214" s="7">
        <v>2</v>
      </c>
      <c r="N4214" s="7">
        <f>INDEX('Delivery Distances'!$B$6:$K$20,MATCH('Sales Summary_working sheet'!L4214,'Delivery Distances'!$A$6:$A$20,0),MATCH('Sales Summary_working sheet'!M4214,'Delivery Distances'!$B$5:$K$5,0))</f>
        <v>1</v>
      </c>
      <c r="O4214" s="7" cm="1">
        <f t="array" ref="O4214">_xlfn.XLOOKUP(L4214,'Delivery Distances'!$A$6:$A$20,_xlfn.XLOOKUP('Sales Summary_working sheet'!M4214,'Delivery Distances'!$B$5:$K$5,'Delivery Distances'!$B$6:$K$20))</f>
        <v>1</v>
      </c>
      <c r="P4214" s="7">
        <f t="shared" si="265"/>
        <v>3</v>
      </c>
    </row>
    <row r="4215" spans="1:16" ht="15.75" customHeight="1" x14ac:dyDescent="0.15">
      <c r="A4215" s="13">
        <v>44006</v>
      </c>
      <c r="B4215" s="19" t="s">
        <v>5355</v>
      </c>
      <c r="C4215" s="7" t="s">
        <v>4655</v>
      </c>
      <c r="D4215" s="14">
        <v>14</v>
      </c>
      <c r="E4215" s="14" t="str">
        <f>_xlfn.XLOOKUP(D4215,'Meal Info'!$A$4:$A$19,'Meal Info'!$B$4:$B$19)</f>
        <v>Red meat</v>
      </c>
      <c r="F4215" s="14" t="str">
        <f>_xlfn.XLOOKUP(D4215,'Meal Info'!$A$4:$A$19,'Meal Info'!$C$4:$C$19)</f>
        <v>Pete</v>
      </c>
      <c r="G4215" s="7">
        <v>96.24</v>
      </c>
      <c r="H4215" s="7">
        <f t="shared" si="266"/>
        <v>9.6240000000000006</v>
      </c>
      <c r="I4215" s="7">
        <f t="shared" si="267"/>
        <v>105.86399999999999</v>
      </c>
      <c r="J4215" s="7">
        <v>0.14000000000000001</v>
      </c>
      <c r="K4215" s="7">
        <f t="shared" si="264"/>
        <v>13.473600000000001</v>
      </c>
      <c r="L4215" s="7" t="s">
        <v>27</v>
      </c>
      <c r="M4215" s="7">
        <v>4</v>
      </c>
      <c r="N4215" s="7">
        <f>INDEX('Delivery Distances'!$B$6:$K$20,MATCH('Sales Summary_working sheet'!L4215,'Delivery Distances'!$A$6:$A$20,0),MATCH('Sales Summary_working sheet'!M4215,'Delivery Distances'!$B$5:$K$5,0))</f>
        <v>5</v>
      </c>
      <c r="O4215" s="7" cm="1">
        <f t="array" ref="O4215">_xlfn.XLOOKUP(L4215,'Delivery Distances'!$A$6:$A$20,_xlfn.XLOOKUP('Sales Summary_working sheet'!M4215,'Delivery Distances'!$B$5:$K$5,'Delivery Distances'!$B$6:$K$20))</f>
        <v>5</v>
      </c>
      <c r="P4215" s="7">
        <f t="shared" si="265"/>
        <v>9</v>
      </c>
    </row>
    <row r="4216" spans="1:16" ht="15.75" customHeight="1" x14ac:dyDescent="0.15">
      <c r="A4216" s="13">
        <v>44006</v>
      </c>
      <c r="B4216" s="19" t="s">
        <v>5355</v>
      </c>
      <c r="C4216" s="7" t="s">
        <v>4925</v>
      </c>
      <c r="D4216" s="14">
        <v>3</v>
      </c>
      <c r="E4216" s="14" t="str">
        <f>_xlfn.XLOOKUP(D4216,'Meal Info'!$A$4:$A$19,'Meal Info'!$B$4:$B$19)</f>
        <v>Fruits</v>
      </c>
      <c r="F4216" s="14" t="str">
        <f>_xlfn.XLOOKUP(D4216,'Meal Info'!$A$4:$A$19,'Meal Info'!$C$4:$C$19)</f>
        <v>Pete</v>
      </c>
      <c r="G4216" s="7">
        <v>3.64</v>
      </c>
      <c r="H4216" s="7">
        <f t="shared" si="266"/>
        <v>0.36400000000000005</v>
      </c>
      <c r="I4216" s="7">
        <f t="shared" si="267"/>
        <v>4.0040000000000004</v>
      </c>
      <c r="J4216" s="7">
        <v>0.21</v>
      </c>
      <c r="K4216" s="7">
        <f t="shared" si="264"/>
        <v>0.76439999999999997</v>
      </c>
      <c r="L4216" s="7" t="s">
        <v>5078</v>
      </c>
      <c r="M4216" s="7">
        <v>8</v>
      </c>
      <c r="N4216" s="7">
        <f>INDEX('Delivery Distances'!$B$6:$K$20,MATCH('Sales Summary_working sheet'!L4216,'Delivery Distances'!$A$6:$A$20,0),MATCH('Sales Summary_working sheet'!M4216,'Delivery Distances'!$B$5:$K$5,0))</f>
        <v>5</v>
      </c>
      <c r="O4216" s="7" cm="1">
        <f t="array" ref="O4216">_xlfn.XLOOKUP(L4216,'Delivery Distances'!$A$6:$A$20,_xlfn.XLOOKUP('Sales Summary_working sheet'!M4216,'Delivery Distances'!$B$5:$K$5,'Delivery Distances'!$B$6:$K$20))</f>
        <v>5</v>
      </c>
      <c r="P4216" s="7">
        <f t="shared" si="265"/>
        <v>9</v>
      </c>
    </row>
    <row r="4217" spans="1:16" ht="15.75" customHeight="1" x14ac:dyDescent="0.15">
      <c r="A4217" s="13">
        <v>44006</v>
      </c>
      <c r="B4217" s="19" t="s">
        <v>5355</v>
      </c>
      <c r="C4217" s="7" t="s">
        <v>1714</v>
      </c>
      <c r="D4217" s="14">
        <v>1</v>
      </c>
      <c r="E4217" s="14" t="str">
        <f>_xlfn.XLOOKUP(D4217,'Meal Info'!$A$4:$A$19,'Meal Info'!$B$4:$B$19)</f>
        <v>Salad</v>
      </c>
      <c r="F4217" s="14" t="str">
        <f>_xlfn.XLOOKUP(D4217,'Meal Info'!$A$4:$A$19,'Meal Info'!$C$4:$C$19)</f>
        <v>Pete</v>
      </c>
      <c r="G4217" s="7">
        <v>43.31</v>
      </c>
      <c r="H4217" s="7">
        <f t="shared" si="266"/>
        <v>4.3310000000000004</v>
      </c>
      <c r="I4217" s="7">
        <f t="shared" si="267"/>
        <v>47.641000000000005</v>
      </c>
      <c r="J4217" s="7">
        <v>0.32</v>
      </c>
      <c r="K4217" s="7">
        <f t="shared" si="264"/>
        <v>13.859200000000001</v>
      </c>
      <c r="L4217" s="7" t="s">
        <v>5083</v>
      </c>
      <c r="M4217" s="7">
        <v>1</v>
      </c>
      <c r="N4217" s="7">
        <f>INDEX('Delivery Distances'!$B$6:$K$20,MATCH('Sales Summary_working sheet'!L4217,'Delivery Distances'!$A$6:$A$20,0),MATCH('Sales Summary_working sheet'!M4217,'Delivery Distances'!$B$5:$K$5,0))</f>
        <v>3</v>
      </c>
      <c r="O4217" s="7" cm="1">
        <f t="array" ref="O4217">_xlfn.XLOOKUP(L4217,'Delivery Distances'!$A$6:$A$20,_xlfn.XLOOKUP('Sales Summary_working sheet'!M4217,'Delivery Distances'!$B$5:$K$5,'Delivery Distances'!$B$6:$K$20))</f>
        <v>3</v>
      </c>
      <c r="P4217" s="7">
        <f t="shared" si="265"/>
        <v>7</v>
      </c>
    </row>
    <row r="4218" spans="1:16" ht="15.75" customHeight="1" x14ac:dyDescent="0.15">
      <c r="A4218" s="13">
        <v>44006</v>
      </c>
      <c r="B4218" s="19" t="s">
        <v>5355</v>
      </c>
      <c r="C4218" s="7" t="s">
        <v>223</v>
      </c>
      <c r="D4218" s="14">
        <v>13</v>
      </c>
      <c r="E4218" s="14" t="str">
        <f>_xlfn.XLOOKUP(D4218,'Meal Info'!$A$4:$A$19,'Meal Info'!$B$4:$B$19)</f>
        <v>Breakfast</v>
      </c>
      <c r="F4218" s="14" t="str">
        <f>_xlfn.XLOOKUP(D4218,'Meal Info'!$A$4:$A$19,'Meal Info'!$C$4:$C$19)</f>
        <v>Pete</v>
      </c>
      <c r="G4218" s="7">
        <v>61.92</v>
      </c>
      <c r="H4218" s="7">
        <f t="shared" si="266"/>
        <v>6.1920000000000002</v>
      </c>
      <c r="I4218" s="7">
        <f t="shared" si="267"/>
        <v>68.111999999999995</v>
      </c>
      <c r="J4218" s="7">
        <v>0.27</v>
      </c>
      <c r="K4218" s="7">
        <f t="shared" si="264"/>
        <v>16.718400000000003</v>
      </c>
      <c r="L4218" s="7" t="s">
        <v>5080</v>
      </c>
      <c r="M4218" s="7">
        <v>8</v>
      </c>
      <c r="N4218" s="7">
        <f>INDEX('Delivery Distances'!$B$6:$K$20,MATCH('Sales Summary_working sheet'!L4218,'Delivery Distances'!$A$6:$A$20,0),MATCH('Sales Summary_working sheet'!M4218,'Delivery Distances'!$B$5:$K$5,0))</f>
        <v>2</v>
      </c>
      <c r="O4218" s="7" cm="1">
        <f t="array" ref="O4218">_xlfn.XLOOKUP(L4218,'Delivery Distances'!$A$6:$A$20,_xlfn.XLOOKUP('Sales Summary_working sheet'!M4218,'Delivery Distances'!$B$5:$K$5,'Delivery Distances'!$B$6:$K$20))</f>
        <v>2</v>
      </c>
      <c r="P4218" s="7">
        <f t="shared" si="265"/>
        <v>6</v>
      </c>
    </row>
    <row r="4219" spans="1:16" ht="15.75" customHeight="1" x14ac:dyDescent="0.15">
      <c r="A4219" s="13">
        <v>44006</v>
      </c>
      <c r="B4219" s="19" t="s">
        <v>5355</v>
      </c>
      <c r="C4219" s="7" t="s">
        <v>3633</v>
      </c>
      <c r="D4219" s="14">
        <v>3</v>
      </c>
      <c r="E4219" s="14" t="str">
        <f>_xlfn.XLOOKUP(D4219,'Meal Info'!$A$4:$A$19,'Meal Info'!$B$4:$B$19)</f>
        <v>Fruits</v>
      </c>
      <c r="F4219" s="14" t="str">
        <f>_xlfn.XLOOKUP(D4219,'Meal Info'!$A$4:$A$19,'Meal Info'!$C$4:$C$19)</f>
        <v>Pete</v>
      </c>
      <c r="G4219" s="7">
        <v>24.54</v>
      </c>
      <c r="H4219" s="7">
        <f t="shared" si="266"/>
        <v>2.4540000000000002</v>
      </c>
      <c r="I4219" s="7">
        <f t="shared" si="267"/>
        <v>26.994</v>
      </c>
      <c r="J4219" s="7">
        <v>0.01</v>
      </c>
      <c r="K4219" s="7">
        <f t="shared" si="264"/>
        <v>0.24540000000000001</v>
      </c>
      <c r="L4219" s="7" t="s">
        <v>5077</v>
      </c>
      <c r="M4219" s="7">
        <v>10</v>
      </c>
      <c r="N4219" s="7">
        <f>INDEX('Delivery Distances'!$B$6:$K$20,MATCH('Sales Summary_working sheet'!L4219,'Delivery Distances'!$A$6:$A$20,0),MATCH('Sales Summary_working sheet'!M4219,'Delivery Distances'!$B$5:$K$5,0))</f>
        <v>6</v>
      </c>
      <c r="O4219" s="7" cm="1">
        <f t="array" ref="O4219">_xlfn.XLOOKUP(L4219,'Delivery Distances'!$A$6:$A$20,_xlfn.XLOOKUP('Sales Summary_working sheet'!M4219,'Delivery Distances'!$B$5:$K$5,'Delivery Distances'!$B$6:$K$20))</f>
        <v>6</v>
      </c>
      <c r="P4219" s="7">
        <f t="shared" si="265"/>
        <v>10</v>
      </c>
    </row>
    <row r="4220" spans="1:16" ht="15.75" customHeight="1" x14ac:dyDescent="0.15">
      <c r="A4220" s="13">
        <v>44006</v>
      </c>
      <c r="B4220" s="19" t="s">
        <v>5355</v>
      </c>
      <c r="C4220" s="7" t="s">
        <v>1767</v>
      </c>
      <c r="D4220" s="14">
        <v>3</v>
      </c>
      <c r="E4220" s="14" t="str">
        <f>_xlfn.XLOOKUP(D4220,'Meal Info'!$A$4:$A$19,'Meal Info'!$B$4:$B$19)</f>
        <v>Fruits</v>
      </c>
      <c r="F4220" s="14" t="str">
        <f>_xlfn.XLOOKUP(D4220,'Meal Info'!$A$4:$A$19,'Meal Info'!$C$4:$C$19)</f>
        <v>Pete</v>
      </c>
      <c r="G4220" s="7">
        <v>61.43</v>
      </c>
      <c r="H4220" s="7">
        <f t="shared" si="266"/>
        <v>6.1430000000000007</v>
      </c>
      <c r="I4220" s="7">
        <f t="shared" si="267"/>
        <v>67.573000000000008</v>
      </c>
      <c r="J4220" s="7">
        <v>0.28999999999999998</v>
      </c>
      <c r="K4220" s="7">
        <f t="shared" si="264"/>
        <v>17.814699999999998</v>
      </c>
      <c r="L4220" s="7" t="s">
        <v>5076</v>
      </c>
      <c r="M4220" s="7">
        <v>9</v>
      </c>
      <c r="N4220" s="7">
        <f>INDEX('Delivery Distances'!$B$6:$K$20,MATCH('Sales Summary_working sheet'!L4220,'Delivery Distances'!$A$6:$A$20,0),MATCH('Sales Summary_working sheet'!M4220,'Delivery Distances'!$B$5:$K$5,0))</f>
        <v>8</v>
      </c>
      <c r="O4220" s="7" cm="1">
        <f t="array" ref="O4220">_xlfn.XLOOKUP(L4220,'Delivery Distances'!$A$6:$A$20,_xlfn.XLOOKUP('Sales Summary_working sheet'!M4220,'Delivery Distances'!$B$5:$K$5,'Delivery Distances'!$B$6:$K$20))</f>
        <v>8</v>
      </c>
      <c r="P4220" s="7">
        <f t="shared" si="265"/>
        <v>11</v>
      </c>
    </row>
    <row r="4221" spans="1:16" ht="15.75" customHeight="1" x14ac:dyDescent="0.15">
      <c r="A4221" s="13">
        <v>44006</v>
      </c>
      <c r="B4221" s="19" t="s">
        <v>5355</v>
      </c>
      <c r="C4221" s="7" t="s">
        <v>726</v>
      </c>
      <c r="D4221" s="14">
        <v>3</v>
      </c>
      <c r="E4221" s="14" t="str">
        <f>_xlfn.XLOOKUP(D4221,'Meal Info'!$A$4:$A$19,'Meal Info'!$B$4:$B$19)</f>
        <v>Fruits</v>
      </c>
      <c r="F4221" s="14" t="str">
        <f>_xlfn.XLOOKUP(D4221,'Meal Info'!$A$4:$A$19,'Meal Info'!$C$4:$C$19)</f>
        <v>Pete</v>
      </c>
      <c r="G4221" s="7">
        <v>57.58</v>
      </c>
      <c r="H4221" s="7">
        <f t="shared" si="266"/>
        <v>5.758</v>
      </c>
      <c r="I4221" s="7">
        <f t="shared" si="267"/>
        <v>63.338000000000001</v>
      </c>
      <c r="J4221" s="7">
        <v>0.25</v>
      </c>
      <c r="K4221" s="7">
        <f t="shared" si="264"/>
        <v>14.395</v>
      </c>
      <c r="L4221" s="7" t="s">
        <v>5079</v>
      </c>
      <c r="M4221" s="7">
        <v>3</v>
      </c>
      <c r="N4221" s="7">
        <f>INDEX('Delivery Distances'!$B$6:$K$20,MATCH('Sales Summary_working sheet'!L4221,'Delivery Distances'!$A$6:$A$20,0),MATCH('Sales Summary_working sheet'!M4221,'Delivery Distances'!$B$5:$K$5,0))</f>
        <v>4</v>
      </c>
      <c r="O4221" s="7" cm="1">
        <f t="array" ref="O4221">_xlfn.XLOOKUP(L4221,'Delivery Distances'!$A$6:$A$20,_xlfn.XLOOKUP('Sales Summary_working sheet'!M4221,'Delivery Distances'!$B$5:$K$5,'Delivery Distances'!$B$6:$K$20))</f>
        <v>4</v>
      </c>
      <c r="P4221" s="7">
        <f t="shared" si="265"/>
        <v>8</v>
      </c>
    </row>
    <row r="4222" spans="1:16" ht="15.75" customHeight="1" x14ac:dyDescent="0.15">
      <c r="A4222" s="13">
        <v>44006</v>
      </c>
      <c r="B4222" s="19" t="s">
        <v>5355</v>
      </c>
      <c r="C4222" s="7" t="s">
        <v>1209</v>
      </c>
      <c r="D4222" s="14">
        <v>13</v>
      </c>
      <c r="E4222" s="14" t="str">
        <f>_xlfn.XLOOKUP(D4222,'Meal Info'!$A$4:$A$19,'Meal Info'!$B$4:$B$19)</f>
        <v>Breakfast</v>
      </c>
      <c r="F4222" s="14" t="str">
        <f>_xlfn.XLOOKUP(D4222,'Meal Info'!$A$4:$A$19,'Meal Info'!$C$4:$C$19)</f>
        <v>Pete</v>
      </c>
      <c r="G4222" s="7">
        <v>16.84</v>
      </c>
      <c r="H4222" s="7">
        <f t="shared" si="266"/>
        <v>1.6840000000000002</v>
      </c>
      <c r="I4222" s="7">
        <f t="shared" si="267"/>
        <v>18.524000000000001</v>
      </c>
      <c r="J4222" s="7">
        <v>0.04</v>
      </c>
      <c r="K4222" s="7">
        <f t="shared" si="264"/>
        <v>0.67359999999999998</v>
      </c>
      <c r="L4222" s="7" t="s">
        <v>27</v>
      </c>
      <c r="M4222" s="7">
        <v>5</v>
      </c>
      <c r="N4222" s="7">
        <f>INDEX('Delivery Distances'!$B$6:$K$20,MATCH('Sales Summary_working sheet'!L4222,'Delivery Distances'!$A$6:$A$20,0),MATCH('Sales Summary_working sheet'!M4222,'Delivery Distances'!$B$5:$K$5,0))</f>
        <v>14</v>
      </c>
      <c r="O4222" s="7" cm="1">
        <f t="array" ref="O4222">_xlfn.XLOOKUP(L4222,'Delivery Distances'!$A$6:$A$20,_xlfn.XLOOKUP('Sales Summary_working sheet'!M4222,'Delivery Distances'!$B$5:$K$5,'Delivery Distances'!$B$6:$K$20))</f>
        <v>14</v>
      </c>
      <c r="P4222" s="7">
        <f t="shared" si="265"/>
        <v>14</v>
      </c>
    </row>
    <row r="4223" spans="1:16" ht="15.75" customHeight="1" x14ac:dyDescent="0.15">
      <c r="A4223" s="13">
        <v>44006</v>
      </c>
      <c r="B4223" s="19" t="s">
        <v>5355</v>
      </c>
      <c r="C4223" s="7" t="s">
        <v>691</v>
      </c>
      <c r="D4223" s="14">
        <v>13</v>
      </c>
      <c r="E4223" s="14" t="str">
        <f>_xlfn.XLOOKUP(D4223,'Meal Info'!$A$4:$A$19,'Meal Info'!$B$4:$B$19)</f>
        <v>Breakfast</v>
      </c>
      <c r="F4223" s="14" t="str">
        <f>_xlfn.XLOOKUP(D4223,'Meal Info'!$A$4:$A$19,'Meal Info'!$C$4:$C$19)</f>
        <v>Pete</v>
      </c>
      <c r="G4223" s="7">
        <v>42.3</v>
      </c>
      <c r="H4223" s="7">
        <f t="shared" si="266"/>
        <v>4.2299999999999995</v>
      </c>
      <c r="I4223" s="7">
        <f t="shared" si="267"/>
        <v>46.529999999999994</v>
      </c>
      <c r="J4223" s="7">
        <v>0.4</v>
      </c>
      <c r="K4223" s="7">
        <f t="shared" si="264"/>
        <v>16.919999999999998</v>
      </c>
      <c r="L4223" s="7" t="s">
        <v>28</v>
      </c>
      <c r="M4223" s="7">
        <v>8</v>
      </c>
      <c r="N4223" s="7">
        <f>INDEX('Delivery Distances'!$B$6:$K$20,MATCH('Sales Summary_working sheet'!L4223,'Delivery Distances'!$A$6:$A$20,0),MATCH('Sales Summary_working sheet'!M4223,'Delivery Distances'!$B$5:$K$5,0))</f>
        <v>17</v>
      </c>
      <c r="O4223" s="7" cm="1">
        <f t="array" ref="O4223">_xlfn.XLOOKUP(L4223,'Delivery Distances'!$A$6:$A$20,_xlfn.XLOOKUP('Sales Summary_working sheet'!M4223,'Delivery Distances'!$B$5:$K$5,'Delivery Distances'!$B$6:$K$20))</f>
        <v>17</v>
      </c>
      <c r="P4223" s="7">
        <f t="shared" si="265"/>
        <v>15.5</v>
      </c>
    </row>
    <row r="4224" spans="1:16" ht="15.75" customHeight="1" x14ac:dyDescent="0.15">
      <c r="A4224" s="13">
        <v>44006</v>
      </c>
      <c r="B4224" s="19" t="s">
        <v>5355</v>
      </c>
      <c r="C4224" s="7" t="s">
        <v>747</v>
      </c>
      <c r="D4224" s="14">
        <v>14</v>
      </c>
      <c r="E4224" s="14" t="str">
        <f>_xlfn.XLOOKUP(D4224,'Meal Info'!$A$4:$A$19,'Meal Info'!$B$4:$B$19)</f>
        <v>Red meat</v>
      </c>
      <c r="F4224" s="14" t="str">
        <f>_xlfn.XLOOKUP(D4224,'Meal Info'!$A$4:$A$19,'Meal Info'!$C$4:$C$19)</f>
        <v>Pete</v>
      </c>
      <c r="G4224" s="7">
        <v>99.85</v>
      </c>
      <c r="H4224" s="7">
        <f t="shared" si="266"/>
        <v>9.9849999999999994</v>
      </c>
      <c r="I4224" s="7">
        <f t="shared" si="267"/>
        <v>109.83499999999999</v>
      </c>
      <c r="J4224" s="7">
        <v>0.1</v>
      </c>
      <c r="K4224" s="7">
        <f t="shared" si="264"/>
        <v>9.9849999999999994</v>
      </c>
      <c r="L4224" s="7" t="s">
        <v>5079</v>
      </c>
      <c r="M4224" s="7">
        <v>5</v>
      </c>
      <c r="N4224" s="7">
        <f>INDEX('Delivery Distances'!$B$6:$K$20,MATCH('Sales Summary_working sheet'!L4224,'Delivery Distances'!$A$6:$A$20,0),MATCH('Sales Summary_working sheet'!M4224,'Delivery Distances'!$B$5:$K$5,0))</f>
        <v>2</v>
      </c>
      <c r="O4224" s="7" cm="1">
        <f t="array" ref="O4224">_xlfn.XLOOKUP(L4224,'Delivery Distances'!$A$6:$A$20,_xlfn.XLOOKUP('Sales Summary_working sheet'!M4224,'Delivery Distances'!$B$5:$K$5,'Delivery Distances'!$B$6:$K$20))</f>
        <v>2</v>
      </c>
      <c r="P4224" s="7">
        <f t="shared" si="265"/>
        <v>6</v>
      </c>
    </row>
    <row r="4225" spans="1:16" ht="15.75" customHeight="1" x14ac:dyDescent="0.15">
      <c r="A4225" s="13">
        <v>44006</v>
      </c>
      <c r="B4225" s="19" t="s">
        <v>5355</v>
      </c>
      <c r="C4225" s="7" t="s">
        <v>2206</v>
      </c>
      <c r="D4225" s="14">
        <v>13</v>
      </c>
      <c r="E4225" s="14" t="str">
        <f>_xlfn.XLOOKUP(D4225,'Meal Info'!$A$4:$A$19,'Meal Info'!$B$4:$B$19)</f>
        <v>Breakfast</v>
      </c>
      <c r="F4225" s="14" t="str">
        <f>_xlfn.XLOOKUP(D4225,'Meal Info'!$A$4:$A$19,'Meal Info'!$C$4:$C$19)</f>
        <v>Pete</v>
      </c>
      <c r="G4225" s="7">
        <v>5.43</v>
      </c>
      <c r="H4225" s="7">
        <f t="shared" si="266"/>
        <v>0.54300000000000004</v>
      </c>
      <c r="I4225" s="7">
        <f t="shared" si="267"/>
        <v>5.9729999999999999</v>
      </c>
      <c r="J4225" s="7">
        <v>0.23</v>
      </c>
      <c r="K4225" s="7">
        <f t="shared" si="264"/>
        <v>1.2488999999999999</v>
      </c>
      <c r="L4225" s="7" t="s">
        <v>26</v>
      </c>
      <c r="M4225" s="7">
        <v>4</v>
      </c>
      <c r="N4225" s="7">
        <f>INDEX('Delivery Distances'!$B$6:$K$20,MATCH('Sales Summary_working sheet'!L4225,'Delivery Distances'!$A$6:$A$20,0),MATCH('Sales Summary_working sheet'!M4225,'Delivery Distances'!$B$5:$K$5,0))</f>
        <v>22</v>
      </c>
      <c r="O4225" s="7" cm="1">
        <f t="array" ref="O4225">_xlfn.XLOOKUP(L4225,'Delivery Distances'!$A$6:$A$20,_xlfn.XLOOKUP('Sales Summary_working sheet'!M4225,'Delivery Distances'!$B$5:$K$5,'Delivery Distances'!$B$6:$K$20))</f>
        <v>22</v>
      </c>
      <c r="P4225" s="7">
        <f t="shared" si="265"/>
        <v>18</v>
      </c>
    </row>
    <row r="4226" spans="1:16" ht="15.75" customHeight="1" x14ac:dyDescent="0.15">
      <c r="A4226" s="13">
        <v>44006</v>
      </c>
      <c r="B4226" s="19" t="s">
        <v>5355</v>
      </c>
      <c r="C4226" s="7" t="s">
        <v>3769</v>
      </c>
      <c r="D4226" s="14">
        <v>13</v>
      </c>
      <c r="E4226" s="14" t="str">
        <f>_xlfn.XLOOKUP(D4226,'Meal Info'!$A$4:$A$19,'Meal Info'!$B$4:$B$19)</f>
        <v>Breakfast</v>
      </c>
      <c r="F4226" s="14" t="str">
        <f>_xlfn.XLOOKUP(D4226,'Meal Info'!$A$4:$A$19,'Meal Info'!$C$4:$C$19)</f>
        <v>Pete</v>
      </c>
      <c r="G4226" s="7">
        <v>52</v>
      </c>
      <c r="H4226" s="7">
        <f t="shared" si="266"/>
        <v>5.2</v>
      </c>
      <c r="I4226" s="7">
        <f t="shared" si="267"/>
        <v>57.2</v>
      </c>
      <c r="J4226" s="7">
        <v>0.23</v>
      </c>
      <c r="K4226" s="7">
        <f t="shared" si="264"/>
        <v>11.96</v>
      </c>
      <c r="L4226" s="7" t="s">
        <v>27</v>
      </c>
      <c r="M4226" s="7">
        <v>9</v>
      </c>
      <c r="N4226" s="7">
        <f>INDEX('Delivery Distances'!$B$6:$K$20,MATCH('Sales Summary_working sheet'!L4226,'Delivery Distances'!$A$6:$A$20,0),MATCH('Sales Summary_working sheet'!M4226,'Delivery Distances'!$B$5:$K$5,0))</f>
        <v>9</v>
      </c>
      <c r="O4226" s="7" cm="1">
        <f t="array" ref="O4226">_xlfn.XLOOKUP(L4226,'Delivery Distances'!$A$6:$A$20,_xlfn.XLOOKUP('Sales Summary_working sheet'!M4226,'Delivery Distances'!$B$5:$K$5,'Delivery Distances'!$B$6:$K$20))</f>
        <v>9</v>
      </c>
      <c r="P4226" s="7">
        <f t="shared" si="265"/>
        <v>11.5</v>
      </c>
    </row>
    <row r="4227" spans="1:16" ht="15.75" customHeight="1" x14ac:dyDescent="0.15">
      <c r="A4227" s="13">
        <v>44006</v>
      </c>
      <c r="B4227" s="19" t="s">
        <v>5355</v>
      </c>
      <c r="C4227" s="7" t="s">
        <v>3530</v>
      </c>
      <c r="D4227" s="14">
        <v>13</v>
      </c>
      <c r="E4227" s="14" t="str">
        <f>_xlfn.XLOOKUP(D4227,'Meal Info'!$A$4:$A$19,'Meal Info'!$B$4:$B$19)</f>
        <v>Breakfast</v>
      </c>
      <c r="F4227" s="14" t="str">
        <f>_xlfn.XLOOKUP(D4227,'Meal Info'!$A$4:$A$19,'Meal Info'!$C$4:$C$19)</f>
        <v>Pete</v>
      </c>
      <c r="G4227" s="7">
        <v>92.08</v>
      </c>
      <c r="H4227" s="7">
        <f t="shared" si="266"/>
        <v>9.2080000000000002</v>
      </c>
      <c r="I4227" s="7">
        <f t="shared" si="267"/>
        <v>101.288</v>
      </c>
      <c r="J4227" s="7">
        <v>0.3</v>
      </c>
      <c r="K4227" s="7">
        <f t="shared" si="264"/>
        <v>27.623999999999999</v>
      </c>
      <c r="L4227" s="7" t="s">
        <v>5080</v>
      </c>
      <c r="M4227" s="7">
        <v>4</v>
      </c>
      <c r="N4227" s="7">
        <f>INDEX('Delivery Distances'!$B$6:$K$20,MATCH('Sales Summary_working sheet'!L4227,'Delivery Distances'!$A$6:$A$20,0),MATCH('Sales Summary_working sheet'!M4227,'Delivery Distances'!$B$5:$K$5,0))</f>
        <v>5</v>
      </c>
      <c r="O4227" s="7" cm="1">
        <f t="array" ref="O4227">_xlfn.XLOOKUP(L4227,'Delivery Distances'!$A$6:$A$20,_xlfn.XLOOKUP('Sales Summary_working sheet'!M4227,'Delivery Distances'!$B$5:$K$5,'Delivery Distances'!$B$6:$K$20))</f>
        <v>5</v>
      </c>
      <c r="P4227" s="7">
        <f t="shared" si="265"/>
        <v>9</v>
      </c>
    </row>
    <row r="4228" spans="1:16" ht="15.75" customHeight="1" x14ac:dyDescent="0.15">
      <c r="A4228" s="13">
        <v>44006</v>
      </c>
      <c r="B4228" s="19" t="s">
        <v>5356</v>
      </c>
      <c r="C4228" s="7" t="s">
        <v>4279</v>
      </c>
      <c r="D4228" s="14">
        <v>3</v>
      </c>
      <c r="E4228" s="14" t="str">
        <f>_xlfn.XLOOKUP(D4228,'Meal Info'!$A$4:$A$19,'Meal Info'!$B$4:$B$19)</f>
        <v>Fruits</v>
      </c>
      <c r="F4228" s="14" t="str">
        <f>_xlfn.XLOOKUP(D4228,'Meal Info'!$A$4:$A$19,'Meal Info'!$C$4:$C$19)</f>
        <v>Pete</v>
      </c>
      <c r="G4228" s="7">
        <v>92.63</v>
      </c>
      <c r="H4228" s="7">
        <f t="shared" si="266"/>
        <v>9.2629999999999999</v>
      </c>
      <c r="I4228" s="7">
        <f t="shared" si="267"/>
        <v>101.893</v>
      </c>
      <c r="J4228" s="7">
        <v>7.0000000000000007E-2</v>
      </c>
      <c r="K4228" s="7">
        <f t="shared" si="264"/>
        <v>6.4841000000000006</v>
      </c>
      <c r="L4228" s="7" t="s">
        <v>26</v>
      </c>
      <c r="M4228" s="7">
        <v>2</v>
      </c>
      <c r="N4228" s="7">
        <f>INDEX('Delivery Distances'!$B$6:$K$20,MATCH('Sales Summary_working sheet'!L4228,'Delivery Distances'!$A$6:$A$20,0),MATCH('Sales Summary_working sheet'!M4228,'Delivery Distances'!$B$5:$K$5,0))</f>
        <v>2</v>
      </c>
      <c r="O4228" s="7" cm="1">
        <f t="array" ref="O4228">_xlfn.XLOOKUP(L4228,'Delivery Distances'!$A$6:$A$20,_xlfn.XLOOKUP('Sales Summary_working sheet'!M4228,'Delivery Distances'!$B$5:$K$5,'Delivery Distances'!$B$6:$K$20))</f>
        <v>2</v>
      </c>
      <c r="P4228" s="7">
        <f t="shared" si="265"/>
        <v>6</v>
      </c>
    </row>
    <row r="4229" spans="1:16" ht="15.75" customHeight="1" x14ac:dyDescent="0.15">
      <c r="A4229" s="13">
        <v>44006</v>
      </c>
      <c r="B4229" s="19" t="s">
        <v>5356</v>
      </c>
      <c r="C4229" s="7" t="s">
        <v>43</v>
      </c>
      <c r="D4229" s="14">
        <v>14</v>
      </c>
      <c r="E4229" s="14" t="str">
        <f>_xlfn.XLOOKUP(D4229,'Meal Info'!$A$4:$A$19,'Meal Info'!$B$4:$B$19)</f>
        <v>Red meat</v>
      </c>
      <c r="F4229" s="14" t="str">
        <f>_xlfn.XLOOKUP(D4229,'Meal Info'!$A$4:$A$19,'Meal Info'!$C$4:$C$19)</f>
        <v>Pete</v>
      </c>
      <c r="G4229" s="7">
        <v>17.8</v>
      </c>
      <c r="H4229" s="7">
        <f t="shared" si="266"/>
        <v>1.7800000000000002</v>
      </c>
      <c r="I4229" s="7">
        <f t="shared" si="267"/>
        <v>19.580000000000002</v>
      </c>
      <c r="J4229" s="7">
        <v>0.27</v>
      </c>
      <c r="K4229" s="7">
        <f t="shared" ref="K4229:K4292" si="268">J4229*G4229</f>
        <v>4.8060000000000009</v>
      </c>
      <c r="L4229" s="7" t="s">
        <v>5075</v>
      </c>
      <c r="M4229" s="7">
        <v>6</v>
      </c>
      <c r="N4229" s="7">
        <f>INDEX('Delivery Distances'!$B$6:$K$20,MATCH('Sales Summary_working sheet'!L4229,'Delivery Distances'!$A$6:$A$20,0),MATCH('Sales Summary_working sheet'!M4229,'Delivery Distances'!$B$5:$K$5,0))</f>
        <v>11</v>
      </c>
      <c r="O4229" s="7" cm="1">
        <f t="array" ref="O4229">_xlfn.XLOOKUP(L4229,'Delivery Distances'!$A$6:$A$20,_xlfn.XLOOKUP('Sales Summary_working sheet'!M4229,'Delivery Distances'!$B$5:$K$5,'Delivery Distances'!$B$6:$K$20))</f>
        <v>11</v>
      </c>
      <c r="P4229" s="7">
        <f t="shared" ref="P4229:P4292" si="269">IF(O4229&lt;=2, O4229*3, IF(O4229&lt;=6, 3*2 + (O4229-2)*1, 3*2 + 4*1 + (O4229-6)*0.5))</f>
        <v>12.5</v>
      </c>
    </row>
    <row r="4230" spans="1:16" ht="15.75" customHeight="1" x14ac:dyDescent="0.15">
      <c r="A4230" s="13">
        <v>44006</v>
      </c>
      <c r="B4230" s="19" t="s">
        <v>5356</v>
      </c>
      <c r="C4230" s="7" t="s">
        <v>3231</v>
      </c>
      <c r="D4230" s="14">
        <v>14</v>
      </c>
      <c r="E4230" s="14" t="str">
        <f>_xlfn.XLOOKUP(D4230,'Meal Info'!$A$4:$A$19,'Meal Info'!$B$4:$B$19)</f>
        <v>Red meat</v>
      </c>
      <c r="F4230" s="14" t="str">
        <f>_xlfn.XLOOKUP(D4230,'Meal Info'!$A$4:$A$19,'Meal Info'!$C$4:$C$19)</f>
        <v>Pete</v>
      </c>
      <c r="G4230" s="7">
        <v>63.41</v>
      </c>
      <c r="H4230" s="7">
        <f t="shared" si="266"/>
        <v>6.3410000000000002</v>
      </c>
      <c r="I4230" s="7">
        <f t="shared" si="267"/>
        <v>69.750999999999991</v>
      </c>
      <c r="J4230" s="7">
        <v>0.1</v>
      </c>
      <c r="K4230" s="7">
        <f t="shared" si="268"/>
        <v>6.3410000000000002</v>
      </c>
      <c r="L4230" s="7" t="s">
        <v>5081</v>
      </c>
      <c r="M4230" s="7">
        <v>4</v>
      </c>
      <c r="N4230" s="7">
        <f>INDEX('Delivery Distances'!$B$6:$K$20,MATCH('Sales Summary_working sheet'!L4230,'Delivery Distances'!$A$6:$A$20,0),MATCH('Sales Summary_working sheet'!M4230,'Delivery Distances'!$B$5:$K$5,0))</f>
        <v>2</v>
      </c>
      <c r="O4230" s="7" cm="1">
        <f t="array" ref="O4230">_xlfn.XLOOKUP(L4230,'Delivery Distances'!$A$6:$A$20,_xlfn.XLOOKUP('Sales Summary_working sheet'!M4230,'Delivery Distances'!$B$5:$K$5,'Delivery Distances'!$B$6:$K$20))</f>
        <v>2</v>
      </c>
      <c r="P4230" s="7">
        <f t="shared" si="269"/>
        <v>6</v>
      </c>
    </row>
    <row r="4231" spans="1:16" ht="15.75" customHeight="1" x14ac:dyDescent="0.15">
      <c r="A4231" s="13">
        <v>44006</v>
      </c>
      <c r="B4231" s="19" t="s">
        <v>5356</v>
      </c>
      <c r="C4231" s="7" t="s">
        <v>1721</v>
      </c>
      <c r="D4231" s="14">
        <v>14</v>
      </c>
      <c r="E4231" s="14" t="str">
        <f>_xlfn.XLOOKUP(D4231,'Meal Info'!$A$4:$A$19,'Meal Info'!$B$4:$B$19)</f>
        <v>Red meat</v>
      </c>
      <c r="F4231" s="14" t="str">
        <f>_xlfn.XLOOKUP(D4231,'Meal Info'!$A$4:$A$19,'Meal Info'!$C$4:$C$19)</f>
        <v>Pete</v>
      </c>
      <c r="G4231" s="7">
        <v>23.87</v>
      </c>
      <c r="H4231" s="7">
        <f t="shared" si="266"/>
        <v>2.387</v>
      </c>
      <c r="I4231" s="7">
        <f t="shared" si="267"/>
        <v>26.257000000000001</v>
      </c>
      <c r="J4231" s="7">
        <v>0.18</v>
      </c>
      <c r="K4231" s="7">
        <f t="shared" si="268"/>
        <v>4.2965999999999998</v>
      </c>
      <c r="L4231" s="7" t="s">
        <v>5080</v>
      </c>
      <c r="M4231" s="7">
        <v>2</v>
      </c>
      <c r="N4231" s="7">
        <f>INDEX('Delivery Distances'!$B$6:$K$20,MATCH('Sales Summary_working sheet'!L4231,'Delivery Distances'!$A$6:$A$20,0),MATCH('Sales Summary_working sheet'!M4231,'Delivery Distances'!$B$5:$K$5,0))</f>
        <v>1</v>
      </c>
      <c r="O4231" s="7" cm="1">
        <f t="array" ref="O4231">_xlfn.XLOOKUP(L4231,'Delivery Distances'!$A$6:$A$20,_xlfn.XLOOKUP('Sales Summary_working sheet'!M4231,'Delivery Distances'!$B$5:$K$5,'Delivery Distances'!$B$6:$K$20))</f>
        <v>1</v>
      </c>
      <c r="P4231" s="7">
        <f t="shared" si="269"/>
        <v>3</v>
      </c>
    </row>
    <row r="4232" spans="1:16" ht="15.75" customHeight="1" x14ac:dyDescent="0.15">
      <c r="A4232" s="13">
        <v>44006</v>
      </c>
      <c r="B4232" s="19" t="s">
        <v>5356</v>
      </c>
      <c r="C4232" s="7" t="s">
        <v>4929</v>
      </c>
      <c r="D4232" s="14">
        <v>13</v>
      </c>
      <c r="E4232" s="14" t="str">
        <f>_xlfn.XLOOKUP(D4232,'Meal Info'!$A$4:$A$19,'Meal Info'!$B$4:$B$19)</f>
        <v>Breakfast</v>
      </c>
      <c r="F4232" s="14" t="str">
        <f>_xlfn.XLOOKUP(D4232,'Meal Info'!$A$4:$A$19,'Meal Info'!$C$4:$C$19)</f>
        <v>Pete</v>
      </c>
      <c r="G4232" s="7">
        <v>4.0199999999999996</v>
      </c>
      <c r="H4232" s="7">
        <f t="shared" si="266"/>
        <v>0.40199999999999997</v>
      </c>
      <c r="I4232" s="7">
        <f t="shared" si="267"/>
        <v>4.4219999999999997</v>
      </c>
      <c r="J4232" s="7">
        <v>0.16</v>
      </c>
      <c r="K4232" s="7">
        <f t="shared" si="268"/>
        <v>0.64319999999999999</v>
      </c>
      <c r="L4232" s="7" t="s">
        <v>5083</v>
      </c>
      <c r="M4232" s="7">
        <v>8</v>
      </c>
      <c r="N4232" s="7">
        <f>INDEX('Delivery Distances'!$B$6:$K$20,MATCH('Sales Summary_working sheet'!L4232,'Delivery Distances'!$A$6:$A$20,0),MATCH('Sales Summary_working sheet'!M4232,'Delivery Distances'!$B$5:$K$5,0))</f>
        <v>3</v>
      </c>
      <c r="O4232" s="7" cm="1">
        <f t="array" ref="O4232">_xlfn.XLOOKUP(L4232,'Delivery Distances'!$A$6:$A$20,_xlfn.XLOOKUP('Sales Summary_working sheet'!M4232,'Delivery Distances'!$B$5:$K$5,'Delivery Distances'!$B$6:$K$20))</f>
        <v>3</v>
      </c>
      <c r="P4232" s="7">
        <f t="shared" si="269"/>
        <v>7</v>
      </c>
    </row>
    <row r="4233" spans="1:16" ht="15.75" customHeight="1" x14ac:dyDescent="0.15">
      <c r="A4233" s="13">
        <v>44006</v>
      </c>
      <c r="B4233" s="19" t="s">
        <v>5356</v>
      </c>
      <c r="C4233" s="7" t="s">
        <v>4501</v>
      </c>
      <c r="D4233" s="14">
        <v>14</v>
      </c>
      <c r="E4233" s="14" t="str">
        <f>_xlfn.XLOOKUP(D4233,'Meal Info'!$A$4:$A$19,'Meal Info'!$B$4:$B$19)</f>
        <v>Red meat</v>
      </c>
      <c r="F4233" s="14" t="str">
        <f>_xlfn.XLOOKUP(D4233,'Meal Info'!$A$4:$A$19,'Meal Info'!$C$4:$C$19)</f>
        <v>Pete</v>
      </c>
      <c r="G4233" s="7">
        <v>3.1</v>
      </c>
      <c r="H4233" s="7">
        <f t="shared" si="266"/>
        <v>0.31000000000000005</v>
      </c>
      <c r="I4233" s="7">
        <f t="shared" si="267"/>
        <v>3.41</v>
      </c>
      <c r="J4233" s="7">
        <v>0.24</v>
      </c>
      <c r="K4233" s="7">
        <f t="shared" si="268"/>
        <v>0.74399999999999999</v>
      </c>
      <c r="L4233" s="7" t="s">
        <v>5082</v>
      </c>
      <c r="M4233" s="7">
        <v>10</v>
      </c>
      <c r="N4233" s="7">
        <f>INDEX('Delivery Distances'!$B$6:$K$20,MATCH('Sales Summary_working sheet'!L4233,'Delivery Distances'!$A$6:$A$20,0),MATCH('Sales Summary_working sheet'!M4233,'Delivery Distances'!$B$5:$K$5,0))</f>
        <v>2</v>
      </c>
      <c r="O4233" s="7" cm="1">
        <f t="array" ref="O4233">_xlfn.XLOOKUP(L4233,'Delivery Distances'!$A$6:$A$20,_xlfn.XLOOKUP('Sales Summary_working sheet'!M4233,'Delivery Distances'!$B$5:$K$5,'Delivery Distances'!$B$6:$K$20))</f>
        <v>2</v>
      </c>
      <c r="P4233" s="7">
        <f t="shared" si="269"/>
        <v>6</v>
      </c>
    </row>
    <row r="4234" spans="1:16" ht="15.75" customHeight="1" x14ac:dyDescent="0.15">
      <c r="A4234" s="13">
        <v>44006</v>
      </c>
      <c r="B4234" s="19" t="s">
        <v>5356</v>
      </c>
      <c r="C4234" s="7" t="s">
        <v>857</v>
      </c>
      <c r="D4234" s="14">
        <v>3</v>
      </c>
      <c r="E4234" s="14" t="str">
        <f>_xlfn.XLOOKUP(D4234,'Meal Info'!$A$4:$A$19,'Meal Info'!$B$4:$B$19)</f>
        <v>Fruits</v>
      </c>
      <c r="F4234" s="14" t="str">
        <f>_xlfn.XLOOKUP(D4234,'Meal Info'!$A$4:$A$19,'Meal Info'!$C$4:$C$19)</f>
        <v>Pete</v>
      </c>
      <c r="G4234" s="7">
        <v>42.99</v>
      </c>
      <c r="H4234" s="7">
        <f t="shared" si="266"/>
        <v>4.2990000000000004</v>
      </c>
      <c r="I4234" s="7">
        <f t="shared" si="267"/>
        <v>47.289000000000001</v>
      </c>
      <c r="J4234" s="7">
        <v>0.16</v>
      </c>
      <c r="K4234" s="7">
        <f t="shared" si="268"/>
        <v>6.8784000000000001</v>
      </c>
      <c r="L4234" s="7" t="s">
        <v>5082</v>
      </c>
      <c r="M4234" s="7">
        <v>2</v>
      </c>
      <c r="N4234" s="7">
        <f>INDEX('Delivery Distances'!$B$6:$K$20,MATCH('Sales Summary_working sheet'!L4234,'Delivery Distances'!$A$6:$A$20,0),MATCH('Sales Summary_working sheet'!M4234,'Delivery Distances'!$B$5:$K$5,0))</f>
        <v>3</v>
      </c>
      <c r="O4234" s="7" cm="1">
        <f t="array" ref="O4234">_xlfn.XLOOKUP(L4234,'Delivery Distances'!$A$6:$A$20,_xlfn.XLOOKUP('Sales Summary_working sheet'!M4234,'Delivery Distances'!$B$5:$K$5,'Delivery Distances'!$B$6:$K$20))</f>
        <v>3</v>
      </c>
      <c r="P4234" s="7">
        <f t="shared" si="269"/>
        <v>7</v>
      </c>
    </row>
    <row r="4235" spans="1:16" ht="15.75" customHeight="1" x14ac:dyDescent="0.15">
      <c r="A4235" s="13">
        <v>44006</v>
      </c>
      <c r="B4235" s="19" t="s">
        <v>5356</v>
      </c>
      <c r="C4235" s="7" t="s">
        <v>3183</v>
      </c>
      <c r="D4235" s="14">
        <v>1</v>
      </c>
      <c r="E4235" s="14" t="str">
        <f>_xlfn.XLOOKUP(D4235,'Meal Info'!$A$4:$A$19,'Meal Info'!$B$4:$B$19)</f>
        <v>Salad</v>
      </c>
      <c r="F4235" s="14" t="str">
        <f>_xlfn.XLOOKUP(D4235,'Meal Info'!$A$4:$A$19,'Meal Info'!$C$4:$C$19)</f>
        <v>Pete</v>
      </c>
      <c r="G4235" s="7">
        <v>90.3</v>
      </c>
      <c r="H4235" s="7">
        <f t="shared" si="266"/>
        <v>9.0299999999999994</v>
      </c>
      <c r="I4235" s="7">
        <f t="shared" si="267"/>
        <v>99.33</v>
      </c>
      <c r="J4235" s="7">
        <v>0.36</v>
      </c>
      <c r="K4235" s="7">
        <f t="shared" si="268"/>
        <v>32.507999999999996</v>
      </c>
      <c r="L4235" s="7" t="s">
        <v>26</v>
      </c>
      <c r="M4235" s="7">
        <v>10</v>
      </c>
      <c r="N4235" s="7">
        <f>INDEX('Delivery Distances'!$B$6:$K$20,MATCH('Sales Summary_working sheet'!L4235,'Delivery Distances'!$A$6:$A$20,0),MATCH('Sales Summary_working sheet'!M4235,'Delivery Distances'!$B$5:$K$5,0))</f>
        <v>20</v>
      </c>
      <c r="O4235" s="7" cm="1">
        <f t="array" ref="O4235">_xlfn.XLOOKUP(L4235,'Delivery Distances'!$A$6:$A$20,_xlfn.XLOOKUP('Sales Summary_working sheet'!M4235,'Delivery Distances'!$B$5:$K$5,'Delivery Distances'!$B$6:$K$20))</f>
        <v>20</v>
      </c>
      <c r="P4235" s="7">
        <f t="shared" si="269"/>
        <v>17</v>
      </c>
    </row>
    <row r="4236" spans="1:16" ht="15.75" customHeight="1" x14ac:dyDescent="0.15">
      <c r="A4236" s="13">
        <v>44006</v>
      </c>
      <c r="B4236" s="19" t="s">
        <v>5356</v>
      </c>
      <c r="C4236" s="7" t="s">
        <v>2249</v>
      </c>
      <c r="D4236" s="14">
        <v>13</v>
      </c>
      <c r="E4236" s="14" t="str">
        <f>_xlfn.XLOOKUP(D4236,'Meal Info'!$A$4:$A$19,'Meal Info'!$B$4:$B$19)</f>
        <v>Breakfast</v>
      </c>
      <c r="F4236" s="14" t="str">
        <f>_xlfn.XLOOKUP(D4236,'Meal Info'!$A$4:$A$19,'Meal Info'!$C$4:$C$19)</f>
        <v>Pete</v>
      </c>
      <c r="G4236" s="7">
        <v>21.25</v>
      </c>
      <c r="H4236" s="7">
        <f t="shared" si="266"/>
        <v>2.125</v>
      </c>
      <c r="I4236" s="7">
        <f t="shared" si="267"/>
        <v>23.375</v>
      </c>
      <c r="J4236" s="7">
        <v>0.04</v>
      </c>
      <c r="K4236" s="7">
        <f t="shared" si="268"/>
        <v>0.85</v>
      </c>
      <c r="L4236" s="7" t="s">
        <v>5082</v>
      </c>
      <c r="M4236" s="7">
        <v>1</v>
      </c>
      <c r="N4236" s="7">
        <f>INDEX('Delivery Distances'!$B$6:$K$20,MATCH('Sales Summary_working sheet'!L4236,'Delivery Distances'!$A$6:$A$20,0),MATCH('Sales Summary_working sheet'!M4236,'Delivery Distances'!$B$5:$K$5,0))</f>
        <v>3</v>
      </c>
      <c r="O4236" s="7" cm="1">
        <f t="array" ref="O4236">_xlfn.XLOOKUP(L4236,'Delivery Distances'!$A$6:$A$20,_xlfn.XLOOKUP('Sales Summary_working sheet'!M4236,'Delivery Distances'!$B$5:$K$5,'Delivery Distances'!$B$6:$K$20))</f>
        <v>3</v>
      </c>
      <c r="P4236" s="7">
        <f t="shared" si="269"/>
        <v>7</v>
      </c>
    </row>
    <row r="4237" spans="1:16" ht="15.75" customHeight="1" x14ac:dyDescent="0.15">
      <c r="A4237" s="13">
        <v>44006</v>
      </c>
      <c r="B4237" s="19" t="s">
        <v>5356</v>
      </c>
      <c r="C4237" s="7" t="s">
        <v>3422</v>
      </c>
      <c r="D4237" s="14">
        <v>14</v>
      </c>
      <c r="E4237" s="14" t="str">
        <f>_xlfn.XLOOKUP(D4237,'Meal Info'!$A$4:$A$19,'Meal Info'!$B$4:$B$19)</f>
        <v>Red meat</v>
      </c>
      <c r="F4237" s="14" t="str">
        <f>_xlfn.XLOOKUP(D4237,'Meal Info'!$A$4:$A$19,'Meal Info'!$C$4:$C$19)</f>
        <v>Pete</v>
      </c>
      <c r="G4237" s="7">
        <v>89.78</v>
      </c>
      <c r="H4237" s="7">
        <f t="shared" si="266"/>
        <v>8.9779999999999998</v>
      </c>
      <c r="I4237" s="7">
        <f t="shared" si="267"/>
        <v>98.757999999999996</v>
      </c>
      <c r="J4237" s="7">
        <v>0.23</v>
      </c>
      <c r="K4237" s="7">
        <f t="shared" si="268"/>
        <v>20.6494</v>
      </c>
      <c r="L4237" s="7" t="s">
        <v>31</v>
      </c>
      <c r="M4237" s="7">
        <v>5</v>
      </c>
      <c r="N4237" s="7">
        <f>INDEX('Delivery Distances'!$B$6:$K$20,MATCH('Sales Summary_working sheet'!L4237,'Delivery Distances'!$A$6:$A$20,0),MATCH('Sales Summary_working sheet'!M4237,'Delivery Distances'!$B$5:$K$5,0))</f>
        <v>3</v>
      </c>
      <c r="O4237" s="7" cm="1">
        <f t="array" ref="O4237">_xlfn.XLOOKUP(L4237,'Delivery Distances'!$A$6:$A$20,_xlfn.XLOOKUP('Sales Summary_working sheet'!M4237,'Delivery Distances'!$B$5:$K$5,'Delivery Distances'!$B$6:$K$20))</f>
        <v>3</v>
      </c>
      <c r="P4237" s="7">
        <f t="shared" si="269"/>
        <v>7</v>
      </c>
    </row>
    <row r="4238" spans="1:16" ht="15.75" customHeight="1" x14ac:dyDescent="0.15">
      <c r="A4238" s="13">
        <v>44006</v>
      </c>
      <c r="B4238" s="19" t="s">
        <v>5356</v>
      </c>
      <c r="C4238" s="7" t="s">
        <v>3072</v>
      </c>
      <c r="D4238" s="14">
        <v>13</v>
      </c>
      <c r="E4238" s="14" t="str">
        <f>_xlfn.XLOOKUP(D4238,'Meal Info'!$A$4:$A$19,'Meal Info'!$B$4:$B$19)</f>
        <v>Breakfast</v>
      </c>
      <c r="F4238" s="14" t="str">
        <f>_xlfn.XLOOKUP(D4238,'Meal Info'!$A$4:$A$19,'Meal Info'!$C$4:$C$19)</f>
        <v>Pete</v>
      </c>
      <c r="G4238" s="7">
        <v>38.39</v>
      </c>
      <c r="H4238" s="7">
        <f t="shared" si="266"/>
        <v>3.8390000000000004</v>
      </c>
      <c r="I4238" s="7">
        <f t="shared" si="267"/>
        <v>42.228999999999999</v>
      </c>
      <c r="J4238" s="7">
        <v>0.24</v>
      </c>
      <c r="K4238" s="7">
        <f t="shared" si="268"/>
        <v>9.2135999999999996</v>
      </c>
      <c r="L4238" s="7" t="s">
        <v>5083</v>
      </c>
      <c r="M4238" s="7">
        <v>5</v>
      </c>
      <c r="N4238" s="7">
        <f>INDEX('Delivery Distances'!$B$6:$K$20,MATCH('Sales Summary_working sheet'!L4238,'Delivery Distances'!$A$6:$A$20,0),MATCH('Sales Summary_working sheet'!M4238,'Delivery Distances'!$B$5:$K$5,0))</f>
        <v>1</v>
      </c>
      <c r="O4238" s="7" cm="1">
        <f t="array" ref="O4238">_xlfn.XLOOKUP(L4238,'Delivery Distances'!$A$6:$A$20,_xlfn.XLOOKUP('Sales Summary_working sheet'!M4238,'Delivery Distances'!$B$5:$K$5,'Delivery Distances'!$B$6:$K$20))</f>
        <v>1</v>
      </c>
      <c r="P4238" s="7">
        <f t="shared" si="269"/>
        <v>3</v>
      </c>
    </row>
    <row r="4239" spans="1:16" ht="15.75" customHeight="1" x14ac:dyDescent="0.15">
      <c r="A4239" s="13">
        <v>44006</v>
      </c>
      <c r="B4239" s="19" t="s">
        <v>5356</v>
      </c>
      <c r="C4239" s="7" t="s">
        <v>2975</v>
      </c>
      <c r="D4239" s="14">
        <v>14</v>
      </c>
      <c r="E4239" s="14" t="str">
        <f>_xlfn.XLOOKUP(D4239,'Meal Info'!$A$4:$A$19,'Meal Info'!$B$4:$B$19)</f>
        <v>Red meat</v>
      </c>
      <c r="F4239" s="14" t="str">
        <f>_xlfn.XLOOKUP(D4239,'Meal Info'!$A$4:$A$19,'Meal Info'!$C$4:$C$19)</f>
        <v>Pete</v>
      </c>
      <c r="G4239" s="7">
        <v>68.680000000000007</v>
      </c>
      <c r="H4239" s="7">
        <f t="shared" si="266"/>
        <v>6.8680000000000012</v>
      </c>
      <c r="I4239" s="7">
        <f t="shared" si="267"/>
        <v>75.548000000000002</v>
      </c>
      <c r="J4239" s="7">
        <v>0.01</v>
      </c>
      <c r="K4239" s="7">
        <f t="shared" si="268"/>
        <v>0.68680000000000008</v>
      </c>
      <c r="L4239" s="7" t="s">
        <v>30</v>
      </c>
      <c r="M4239" s="7">
        <v>7</v>
      </c>
      <c r="N4239" s="7">
        <f>INDEX('Delivery Distances'!$B$6:$K$20,MATCH('Sales Summary_working sheet'!L4239,'Delivery Distances'!$A$6:$A$20,0),MATCH('Sales Summary_working sheet'!M4239,'Delivery Distances'!$B$5:$K$5,0))</f>
        <v>9</v>
      </c>
      <c r="O4239" s="7" cm="1">
        <f t="array" ref="O4239">_xlfn.XLOOKUP(L4239,'Delivery Distances'!$A$6:$A$20,_xlfn.XLOOKUP('Sales Summary_working sheet'!M4239,'Delivery Distances'!$B$5:$K$5,'Delivery Distances'!$B$6:$K$20))</f>
        <v>9</v>
      </c>
      <c r="P4239" s="7">
        <f t="shared" si="269"/>
        <v>11.5</v>
      </c>
    </row>
    <row r="4240" spans="1:16" ht="15.75" customHeight="1" x14ac:dyDescent="0.15">
      <c r="A4240" s="13">
        <v>44006</v>
      </c>
      <c r="B4240" s="19" t="s">
        <v>5356</v>
      </c>
      <c r="C4240" s="7" t="s">
        <v>2816</v>
      </c>
      <c r="D4240" s="14">
        <v>13</v>
      </c>
      <c r="E4240" s="14" t="str">
        <f>_xlfn.XLOOKUP(D4240,'Meal Info'!$A$4:$A$19,'Meal Info'!$B$4:$B$19)</f>
        <v>Breakfast</v>
      </c>
      <c r="F4240" s="14" t="str">
        <f>_xlfn.XLOOKUP(D4240,'Meal Info'!$A$4:$A$19,'Meal Info'!$C$4:$C$19)</f>
        <v>Pete</v>
      </c>
      <c r="G4240" s="7">
        <v>50.06</v>
      </c>
      <c r="H4240" s="7">
        <f t="shared" si="266"/>
        <v>5.0060000000000002</v>
      </c>
      <c r="I4240" s="7">
        <f t="shared" si="267"/>
        <v>55.066000000000003</v>
      </c>
      <c r="J4240" s="7">
        <v>0.27</v>
      </c>
      <c r="K4240" s="7">
        <f t="shared" si="268"/>
        <v>13.516200000000001</v>
      </c>
      <c r="L4240" s="7" t="s">
        <v>27</v>
      </c>
      <c r="M4240" s="7">
        <v>2</v>
      </c>
      <c r="N4240" s="7">
        <f>INDEX('Delivery Distances'!$B$6:$K$20,MATCH('Sales Summary_working sheet'!L4240,'Delivery Distances'!$A$6:$A$20,0),MATCH('Sales Summary_working sheet'!M4240,'Delivery Distances'!$B$5:$K$5,0))</f>
        <v>8</v>
      </c>
      <c r="O4240" s="7" cm="1">
        <f t="array" ref="O4240">_xlfn.XLOOKUP(L4240,'Delivery Distances'!$A$6:$A$20,_xlfn.XLOOKUP('Sales Summary_working sheet'!M4240,'Delivery Distances'!$B$5:$K$5,'Delivery Distances'!$B$6:$K$20))</f>
        <v>8</v>
      </c>
      <c r="P4240" s="7">
        <f t="shared" si="269"/>
        <v>11</v>
      </c>
    </row>
    <row r="4241" spans="1:16" ht="15.75" customHeight="1" x14ac:dyDescent="0.15">
      <c r="A4241" s="13">
        <v>44006</v>
      </c>
      <c r="B4241" s="19" t="s">
        <v>5356</v>
      </c>
      <c r="C4241" s="7" t="s">
        <v>4855</v>
      </c>
      <c r="D4241" s="14">
        <v>3</v>
      </c>
      <c r="E4241" s="14" t="str">
        <f>_xlfn.XLOOKUP(D4241,'Meal Info'!$A$4:$A$19,'Meal Info'!$B$4:$B$19)</f>
        <v>Fruits</v>
      </c>
      <c r="F4241" s="14" t="str">
        <f>_xlfn.XLOOKUP(D4241,'Meal Info'!$A$4:$A$19,'Meal Info'!$C$4:$C$19)</f>
        <v>Pete</v>
      </c>
      <c r="G4241" s="7">
        <v>34.9</v>
      </c>
      <c r="H4241" s="7">
        <f t="shared" si="266"/>
        <v>3.49</v>
      </c>
      <c r="I4241" s="7">
        <f t="shared" si="267"/>
        <v>38.39</v>
      </c>
      <c r="J4241" s="7">
        <v>0.18</v>
      </c>
      <c r="K4241" s="7">
        <f t="shared" si="268"/>
        <v>6.2819999999999991</v>
      </c>
      <c r="L4241" s="7" t="s">
        <v>5078</v>
      </c>
      <c r="M4241" s="7">
        <v>10</v>
      </c>
      <c r="N4241" s="7">
        <f>INDEX('Delivery Distances'!$B$6:$K$20,MATCH('Sales Summary_working sheet'!L4241,'Delivery Distances'!$A$6:$A$20,0),MATCH('Sales Summary_working sheet'!M4241,'Delivery Distances'!$B$5:$K$5,0))</f>
        <v>6</v>
      </c>
      <c r="O4241" s="7" cm="1">
        <f t="array" ref="O4241">_xlfn.XLOOKUP(L4241,'Delivery Distances'!$A$6:$A$20,_xlfn.XLOOKUP('Sales Summary_working sheet'!M4241,'Delivery Distances'!$B$5:$K$5,'Delivery Distances'!$B$6:$K$20))</f>
        <v>6</v>
      </c>
      <c r="P4241" s="7">
        <f t="shared" si="269"/>
        <v>10</v>
      </c>
    </row>
    <row r="4242" spans="1:16" ht="15.75" customHeight="1" x14ac:dyDescent="0.15">
      <c r="A4242" s="13">
        <v>44006</v>
      </c>
      <c r="B4242" s="19" t="s">
        <v>5356</v>
      </c>
      <c r="C4242" s="7" t="s">
        <v>3184</v>
      </c>
      <c r="D4242" s="14">
        <v>14</v>
      </c>
      <c r="E4242" s="14" t="str">
        <f>_xlfn.XLOOKUP(D4242,'Meal Info'!$A$4:$A$19,'Meal Info'!$B$4:$B$19)</f>
        <v>Red meat</v>
      </c>
      <c r="F4242" s="14" t="str">
        <f>_xlfn.XLOOKUP(D4242,'Meal Info'!$A$4:$A$19,'Meal Info'!$C$4:$C$19)</f>
        <v>Pete</v>
      </c>
      <c r="G4242" s="7">
        <v>88.96</v>
      </c>
      <c r="H4242" s="7">
        <f t="shared" si="266"/>
        <v>8.895999999999999</v>
      </c>
      <c r="I4242" s="7">
        <f t="shared" si="267"/>
        <v>97.855999999999995</v>
      </c>
      <c r="J4242" s="7">
        <v>0.17</v>
      </c>
      <c r="K4242" s="7">
        <f t="shared" si="268"/>
        <v>15.123200000000001</v>
      </c>
      <c r="L4242" s="7" t="s">
        <v>29</v>
      </c>
      <c r="M4242" s="7">
        <v>5</v>
      </c>
      <c r="N4242" s="7">
        <f>INDEX('Delivery Distances'!$B$6:$K$20,MATCH('Sales Summary_working sheet'!L4242,'Delivery Distances'!$A$6:$A$20,0),MATCH('Sales Summary_working sheet'!M4242,'Delivery Distances'!$B$5:$K$5,0))</f>
        <v>14</v>
      </c>
      <c r="O4242" s="7" cm="1">
        <f t="array" ref="O4242">_xlfn.XLOOKUP(L4242,'Delivery Distances'!$A$6:$A$20,_xlfn.XLOOKUP('Sales Summary_working sheet'!M4242,'Delivery Distances'!$B$5:$K$5,'Delivery Distances'!$B$6:$K$20))</f>
        <v>14</v>
      </c>
      <c r="P4242" s="7">
        <f t="shared" si="269"/>
        <v>14</v>
      </c>
    </row>
    <row r="4243" spans="1:16" ht="15.75" customHeight="1" x14ac:dyDescent="0.15">
      <c r="A4243" s="13">
        <v>44006</v>
      </c>
      <c r="B4243" s="19" t="s">
        <v>5356</v>
      </c>
      <c r="C4243" s="7" t="s">
        <v>3405</v>
      </c>
      <c r="D4243" s="14">
        <v>1</v>
      </c>
      <c r="E4243" s="14" t="str">
        <f>_xlfn.XLOOKUP(D4243,'Meal Info'!$A$4:$A$19,'Meal Info'!$B$4:$B$19)</f>
        <v>Salad</v>
      </c>
      <c r="F4243" s="14" t="str">
        <f>_xlfn.XLOOKUP(D4243,'Meal Info'!$A$4:$A$19,'Meal Info'!$C$4:$C$19)</f>
        <v>Pete</v>
      </c>
      <c r="G4243" s="7">
        <v>68.64</v>
      </c>
      <c r="H4243" s="7">
        <f t="shared" si="266"/>
        <v>6.8640000000000008</v>
      </c>
      <c r="I4243" s="7">
        <f t="shared" si="267"/>
        <v>75.504000000000005</v>
      </c>
      <c r="J4243" s="7">
        <v>0.32</v>
      </c>
      <c r="K4243" s="7">
        <f t="shared" si="268"/>
        <v>21.9648</v>
      </c>
      <c r="L4243" s="7" t="s">
        <v>5077</v>
      </c>
      <c r="M4243" s="7">
        <v>8</v>
      </c>
      <c r="N4243" s="7">
        <f>INDEX('Delivery Distances'!$B$6:$K$20,MATCH('Sales Summary_working sheet'!L4243,'Delivery Distances'!$A$6:$A$20,0),MATCH('Sales Summary_working sheet'!M4243,'Delivery Distances'!$B$5:$K$5,0))</f>
        <v>4</v>
      </c>
      <c r="O4243" s="7" cm="1">
        <f t="array" ref="O4243">_xlfn.XLOOKUP(L4243,'Delivery Distances'!$A$6:$A$20,_xlfn.XLOOKUP('Sales Summary_working sheet'!M4243,'Delivery Distances'!$B$5:$K$5,'Delivery Distances'!$B$6:$K$20))</f>
        <v>4</v>
      </c>
      <c r="P4243" s="7">
        <f t="shared" si="269"/>
        <v>8</v>
      </c>
    </row>
    <row r="4244" spans="1:16" ht="15.75" customHeight="1" x14ac:dyDescent="0.15">
      <c r="A4244" s="13">
        <v>44006</v>
      </c>
      <c r="B4244" s="19" t="s">
        <v>5356</v>
      </c>
      <c r="C4244" s="7" t="s">
        <v>4459</v>
      </c>
      <c r="D4244" s="14">
        <v>14</v>
      </c>
      <c r="E4244" s="14" t="str">
        <f>_xlfn.XLOOKUP(D4244,'Meal Info'!$A$4:$A$19,'Meal Info'!$B$4:$B$19)</f>
        <v>Red meat</v>
      </c>
      <c r="F4244" s="14" t="str">
        <f>_xlfn.XLOOKUP(D4244,'Meal Info'!$A$4:$A$19,'Meal Info'!$C$4:$C$19)</f>
        <v>Pete</v>
      </c>
      <c r="G4244" s="7">
        <v>62.84</v>
      </c>
      <c r="H4244" s="7">
        <f t="shared" si="266"/>
        <v>6.2840000000000007</v>
      </c>
      <c r="I4244" s="7">
        <f t="shared" si="267"/>
        <v>69.124000000000009</v>
      </c>
      <c r="J4244" s="7">
        <v>0.24</v>
      </c>
      <c r="K4244" s="7">
        <f t="shared" si="268"/>
        <v>15.0816</v>
      </c>
      <c r="L4244" s="7" t="s">
        <v>5080</v>
      </c>
      <c r="M4244" s="7">
        <v>1</v>
      </c>
      <c r="N4244" s="7">
        <f>INDEX('Delivery Distances'!$B$6:$K$20,MATCH('Sales Summary_working sheet'!L4244,'Delivery Distances'!$A$6:$A$20,0),MATCH('Sales Summary_working sheet'!M4244,'Delivery Distances'!$B$5:$K$5,0))</f>
        <v>2</v>
      </c>
      <c r="O4244" s="7" cm="1">
        <f t="array" ref="O4244">_xlfn.XLOOKUP(L4244,'Delivery Distances'!$A$6:$A$20,_xlfn.XLOOKUP('Sales Summary_working sheet'!M4244,'Delivery Distances'!$B$5:$K$5,'Delivery Distances'!$B$6:$K$20))</f>
        <v>2</v>
      </c>
      <c r="P4244" s="7">
        <f t="shared" si="269"/>
        <v>6</v>
      </c>
    </row>
    <row r="4245" spans="1:16" ht="15.75" customHeight="1" x14ac:dyDescent="0.15">
      <c r="A4245" s="13">
        <v>44006</v>
      </c>
      <c r="B4245" s="19" t="s">
        <v>5356</v>
      </c>
      <c r="C4245" s="7" t="s">
        <v>3076</v>
      </c>
      <c r="D4245" s="14">
        <v>1</v>
      </c>
      <c r="E4245" s="14" t="str">
        <f>_xlfn.XLOOKUP(D4245,'Meal Info'!$A$4:$A$19,'Meal Info'!$B$4:$B$19)</f>
        <v>Salad</v>
      </c>
      <c r="F4245" s="14" t="str">
        <f>_xlfn.XLOOKUP(D4245,'Meal Info'!$A$4:$A$19,'Meal Info'!$C$4:$C$19)</f>
        <v>Pete</v>
      </c>
      <c r="G4245" s="7">
        <v>22.84</v>
      </c>
      <c r="H4245" s="7">
        <f t="shared" si="266"/>
        <v>2.2840000000000003</v>
      </c>
      <c r="I4245" s="7">
        <f t="shared" si="267"/>
        <v>25.123999999999999</v>
      </c>
      <c r="J4245" s="7">
        <v>0.06</v>
      </c>
      <c r="K4245" s="7">
        <f t="shared" si="268"/>
        <v>1.3703999999999998</v>
      </c>
      <c r="L4245" s="7" t="s">
        <v>27</v>
      </c>
      <c r="M4245" s="7">
        <v>3</v>
      </c>
      <c r="N4245" s="7">
        <f>INDEX('Delivery Distances'!$B$6:$K$20,MATCH('Sales Summary_working sheet'!L4245,'Delivery Distances'!$A$6:$A$20,0),MATCH('Sales Summary_working sheet'!M4245,'Delivery Distances'!$B$5:$K$5,0))</f>
        <v>17</v>
      </c>
      <c r="O4245" s="7" cm="1">
        <f t="array" ref="O4245">_xlfn.XLOOKUP(L4245,'Delivery Distances'!$A$6:$A$20,_xlfn.XLOOKUP('Sales Summary_working sheet'!M4245,'Delivery Distances'!$B$5:$K$5,'Delivery Distances'!$B$6:$K$20))</f>
        <v>17</v>
      </c>
      <c r="P4245" s="7">
        <f t="shared" si="269"/>
        <v>15.5</v>
      </c>
    </row>
    <row r="4246" spans="1:16" ht="15.75" customHeight="1" x14ac:dyDescent="0.15">
      <c r="A4246" s="13">
        <v>44006</v>
      </c>
      <c r="B4246" s="19" t="s">
        <v>5356</v>
      </c>
      <c r="C4246" s="7" t="s">
        <v>4637</v>
      </c>
      <c r="D4246" s="14">
        <v>13</v>
      </c>
      <c r="E4246" s="14" t="str">
        <f>_xlfn.XLOOKUP(D4246,'Meal Info'!$A$4:$A$19,'Meal Info'!$B$4:$B$19)</f>
        <v>Breakfast</v>
      </c>
      <c r="F4246" s="14" t="str">
        <f>_xlfn.XLOOKUP(D4246,'Meal Info'!$A$4:$A$19,'Meal Info'!$C$4:$C$19)</f>
        <v>Pete</v>
      </c>
      <c r="G4246" s="7">
        <v>95.12</v>
      </c>
      <c r="H4246" s="7">
        <f t="shared" si="266"/>
        <v>9.5120000000000005</v>
      </c>
      <c r="I4246" s="7">
        <f t="shared" si="267"/>
        <v>104.63200000000001</v>
      </c>
      <c r="J4246" s="7">
        <v>0.23</v>
      </c>
      <c r="K4246" s="7">
        <f t="shared" si="268"/>
        <v>21.877600000000001</v>
      </c>
      <c r="L4246" s="7" t="s">
        <v>5079</v>
      </c>
      <c r="M4246" s="7">
        <v>8</v>
      </c>
      <c r="N4246" s="7">
        <f>INDEX('Delivery Distances'!$B$6:$K$20,MATCH('Sales Summary_working sheet'!L4246,'Delivery Distances'!$A$6:$A$20,0),MATCH('Sales Summary_working sheet'!M4246,'Delivery Distances'!$B$5:$K$5,0))</f>
        <v>5</v>
      </c>
      <c r="O4246" s="7" cm="1">
        <f t="array" ref="O4246">_xlfn.XLOOKUP(L4246,'Delivery Distances'!$A$6:$A$20,_xlfn.XLOOKUP('Sales Summary_working sheet'!M4246,'Delivery Distances'!$B$5:$K$5,'Delivery Distances'!$B$6:$K$20))</f>
        <v>5</v>
      </c>
      <c r="P4246" s="7">
        <f t="shared" si="269"/>
        <v>9</v>
      </c>
    </row>
    <row r="4247" spans="1:16" ht="15.75" customHeight="1" x14ac:dyDescent="0.15">
      <c r="A4247" s="13">
        <v>44006</v>
      </c>
      <c r="B4247" s="19" t="s">
        <v>5356</v>
      </c>
      <c r="C4247" s="7" t="s">
        <v>4439</v>
      </c>
      <c r="D4247" s="14">
        <v>13</v>
      </c>
      <c r="E4247" s="14" t="str">
        <f>_xlfn.XLOOKUP(D4247,'Meal Info'!$A$4:$A$19,'Meal Info'!$B$4:$B$19)</f>
        <v>Breakfast</v>
      </c>
      <c r="F4247" s="14" t="str">
        <f>_xlfn.XLOOKUP(D4247,'Meal Info'!$A$4:$A$19,'Meal Info'!$C$4:$C$19)</f>
        <v>Pete</v>
      </c>
      <c r="G4247" s="7">
        <v>36.03</v>
      </c>
      <c r="H4247" s="7">
        <f t="shared" si="266"/>
        <v>3.6030000000000002</v>
      </c>
      <c r="I4247" s="7">
        <f t="shared" si="267"/>
        <v>39.633000000000003</v>
      </c>
      <c r="J4247" s="7">
        <v>0.36</v>
      </c>
      <c r="K4247" s="7">
        <f t="shared" si="268"/>
        <v>12.970800000000001</v>
      </c>
      <c r="L4247" s="7" t="s">
        <v>5080</v>
      </c>
      <c r="M4247" s="7">
        <v>2</v>
      </c>
      <c r="N4247" s="7">
        <f>INDEX('Delivery Distances'!$B$6:$K$20,MATCH('Sales Summary_working sheet'!L4247,'Delivery Distances'!$A$6:$A$20,0),MATCH('Sales Summary_working sheet'!M4247,'Delivery Distances'!$B$5:$K$5,0))</f>
        <v>1</v>
      </c>
      <c r="O4247" s="7" cm="1">
        <f t="array" ref="O4247">_xlfn.XLOOKUP(L4247,'Delivery Distances'!$A$6:$A$20,_xlfn.XLOOKUP('Sales Summary_working sheet'!M4247,'Delivery Distances'!$B$5:$K$5,'Delivery Distances'!$B$6:$K$20))</f>
        <v>1</v>
      </c>
      <c r="P4247" s="7">
        <f t="shared" si="269"/>
        <v>3</v>
      </c>
    </row>
    <row r="4248" spans="1:16" ht="15.75" customHeight="1" x14ac:dyDescent="0.15">
      <c r="A4248" s="13">
        <v>44006</v>
      </c>
      <c r="B4248" s="19" t="s">
        <v>5356</v>
      </c>
      <c r="C4248" s="7" t="s">
        <v>754</v>
      </c>
      <c r="D4248" s="14">
        <v>1</v>
      </c>
      <c r="E4248" s="14" t="str">
        <f>_xlfn.XLOOKUP(D4248,'Meal Info'!$A$4:$A$19,'Meal Info'!$B$4:$B$19)</f>
        <v>Salad</v>
      </c>
      <c r="F4248" s="14" t="str">
        <f>_xlfn.XLOOKUP(D4248,'Meal Info'!$A$4:$A$19,'Meal Info'!$C$4:$C$19)</f>
        <v>Pete</v>
      </c>
      <c r="G4248" s="7">
        <v>86.5</v>
      </c>
      <c r="H4248" s="7">
        <f t="shared" si="266"/>
        <v>8.65</v>
      </c>
      <c r="I4248" s="7">
        <f t="shared" si="267"/>
        <v>95.15</v>
      </c>
      <c r="J4248" s="7">
        <v>0.03</v>
      </c>
      <c r="K4248" s="7">
        <f t="shared" si="268"/>
        <v>2.5949999999999998</v>
      </c>
      <c r="L4248" s="7" t="s">
        <v>5079</v>
      </c>
      <c r="M4248" s="7">
        <v>9</v>
      </c>
      <c r="N4248" s="7">
        <f>INDEX('Delivery Distances'!$B$6:$K$20,MATCH('Sales Summary_working sheet'!L4248,'Delivery Distances'!$A$6:$A$20,0),MATCH('Sales Summary_working sheet'!M4248,'Delivery Distances'!$B$5:$K$5,0))</f>
        <v>4</v>
      </c>
      <c r="O4248" s="7" cm="1">
        <f t="array" ref="O4248">_xlfn.XLOOKUP(L4248,'Delivery Distances'!$A$6:$A$20,_xlfn.XLOOKUP('Sales Summary_working sheet'!M4248,'Delivery Distances'!$B$5:$K$5,'Delivery Distances'!$B$6:$K$20))</f>
        <v>4</v>
      </c>
      <c r="P4248" s="7">
        <f t="shared" si="269"/>
        <v>8</v>
      </c>
    </row>
    <row r="4249" spans="1:16" ht="15.75" customHeight="1" x14ac:dyDescent="0.15">
      <c r="A4249" s="13">
        <v>44006</v>
      </c>
      <c r="B4249" s="19" t="s">
        <v>5356</v>
      </c>
      <c r="C4249" s="7" t="s">
        <v>4394</v>
      </c>
      <c r="D4249" s="14">
        <v>1</v>
      </c>
      <c r="E4249" s="14" t="str">
        <f>_xlfn.XLOOKUP(D4249,'Meal Info'!$A$4:$A$19,'Meal Info'!$B$4:$B$19)</f>
        <v>Salad</v>
      </c>
      <c r="F4249" s="14" t="str">
        <f>_xlfn.XLOOKUP(D4249,'Meal Info'!$A$4:$A$19,'Meal Info'!$C$4:$C$19)</f>
        <v>Pete</v>
      </c>
      <c r="G4249" s="7">
        <v>16.350000000000001</v>
      </c>
      <c r="H4249" s="7">
        <f t="shared" si="266"/>
        <v>1.6350000000000002</v>
      </c>
      <c r="I4249" s="7">
        <f t="shared" si="267"/>
        <v>17.985000000000003</v>
      </c>
      <c r="J4249" s="7">
        <v>0.24</v>
      </c>
      <c r="K4249" s="7">
        <f t="shared" si="268"/>
        <v>3.9240000000000004</v>
      </c>
      <c r="L4249" s="7" t="s">
        <v>5078</v>
      </c>
      <c r="M4249" s="7">
        <v>5</v>
      </c>
      <c r="N4249" s="7">
        <f>INDEX('Delivery Distances'!$B$6:$K$20,MATCH('Sales Summary_working sheet'!L4249,'Delivery Distances'!$A$6:$A$20,0),MATCH('Sales Summary_working sheet'!M4249,'Delivery Distances'!$B$5:$K$5,0))</f>
        <v>5</v>
      </c>
      <c r="O4249" s="7" cm="1">
        <f t="array" ref="O4249">_xlfn.XLOOKUP(L4249,'Delivery Distances'!$A$6:$A$20,_xlfn.XLOOKUP('Sales Summary_working sheet'!M4249,'Delivery Distances'!$B$5:$K$5,'Delivery Distances'!$B$6:$K$20))</f>
        <v>5</v>
      </c>
      <c r="P4249" s="7">
        <f t="shared" si="269"/>
        <v>9</v>
      </c>
    </row>
    <row r="4250" spans="1:16" ht="15.75" customHeight="1" x14ac:dyDescent="0.15">
      <c r="A4250" s="13">
        <v>44006</v>
      </c>
      <c r="B4250" s="19" t="s">
        <v>5357</v>
      </c>
      <c r="C4250" s="7" t="s">
        <v>1064</v>
      </c>
      <c r="D4250" s="14">
        <v>14</v>
      </c>
      <c r="E4250" s="14" t="str">
        <f>_xlfn.XLOOKUP(D4250,'Meal Info'!$A$4:$A$19,'Meal Info'!$B$4:$B$19)</f>
        <v>Red meat</v>
      </c>
      <c r="F4250" s="14" t="str">
        <f>_xlfn.XLOOKUP(D4250,'Meal Info'!$A$4:$A$19,'Meal Info'!$C$4:$C$19)</f>
        <v>Pete</v>
      </c>
      <c r="G4250" s="7">
        <v>56.88</v>
      </c>
      <c r="H4250" s="7">
        <f t="shared" si="266"/>
        <v>5.6880000000000006</v>
      </c>
      <c r="I4250" s="7">
        <f t="shared" si="267"/>
        <v>62.568000000000005</v>
      </c>
      <c r="J4250" s="7">
        <v>0.18</v>
      </c>
      <c r="K4250" s="7">
        <f t="shared" si="268"/>
        <v>10.2384</v>
      </c>
      <c r="L4250" s="7" t="s">
        <v>5082</v>
      </c>
      <c r="M4250" s="7">
        <v>8</v>
      </c>
      <c r="N4250" s="7">
        <f>INDEX('Delivery Distances'!$B$6:$K$20,MATCH('Sales Summary_working sheet'!L4250,'Delivery Distances'!$A$6:$A$20,0),MATCH('Sales Summary_working sheet'!M4250,'Delivery Distances'!$B$5:$K$5,0))</f>
        <v>1</v>
      </c>
      <c r="O4250" s="7" cm="1">
        <f t="array" ref="O4250">_xlfn.XLOOKUP(L4250,'Delivery Distances'!$A$6:$A$20,_xlfn.XLOOKUP('Sales Summary_working sheet'!M4250,'Delivery Distances'!$B$5:$K$5,'Delivery Distances'!$B$6:$K$20))</f>
        <v>1</v>
      </c>
      <c r="P4250" s="7">
        <f t="shared" si="269"/>
        <v>3</v>
      </c>
    </row>
    <row r="4251" spans="1:16" ht="15.75" customHeight="1" x14ac:dyDescent="0.15">
      <c r="A4251" s="13">
        <v>44006</v>
      </c>
      <c r="B4251" s="19" t="s">
        <v>5357</v>
      </c>
      <c r="C4251" s="7" t="s">
        <v>3030</v>
      </c>
      <c r="D4251" s="14">
        <v>1</v>
      </c>
      <c r="E4251" s="14" t="str">
        <f>_xlfn.XLOOKUP(D4251,'Meal Info'!$A$4:$A$19,'Meal Info'!$B$4:$B$19)</f>
        <v>Salad</v>
      </c>
      <c r="F4251" s="14" t="str">
        <f>_xlfn.XLOOKUP(D4251,'Meal Info'!$A$4:$A$19,'Meal Info'!$C$4:$C$19)</f>
        <v>Pete</v>
      </c>
      <c r="G4251" s="7">
        <v>58.5</v>
      </c>
      <c r="H4251" s="7">
        <f t="shared" si="266"/>
        <v>5.8500000000000005</v>
      </c>
      <c r="I4251" s="7">
        <f t="shared" si="267"/>
        <v>64.349999999999994</v>
      </c>
      <c r="J4251" s="7">
        <v>0.25</v>
      </c>
      <c r="K4251" s="7">
        <f t="shared" si="268"/>
        <v>14.625</v>
      </c>
      <c r="L4251" s="7" t="s">
        <v>26</v>
      </c>
      <c r="M4251" s="7">
        <v>2</v>
      </c>
      <c r="N4251" s="7">
        <f>INDEX('Delivery Distances'!$B$6:$K$20,MATCH('Sales Summary_working sheet'!L4251,'Delivery Distances'!$A$6:$A$20,0),MATCH('Sales Summary_working sheet'!M4251,'Delivery Distances'!$B$5:$K$5,0))</f>
        <v>2</v>
      </c>
      <c r="O4251" s="7" cm="1">
        <f t="array" ref="O4251">_xlfn.XLOOKUP(L4251,'Delivery Distances'!$A$6:$A$20,_xlfn.XLOOKUP('Sales Summary_working sheet'!M4251,'Delivery Distances'!$B$5:$K$5,'Delivery Distances'!$B$6:$K$20))</f>
        <v>2</v>
      </c>
      <c r="P4251" s="7">
        <f t="shared" si="269"/>
        <v>6</v>
      </c>
    </row>
    <row r="4252" spans="1:16" ht="15.75" customHeight="1" x14ac:dyDescent="0.15">
      <c r="A4252" s="13">
        <v>44006</v>
      </c>
      <c r="B4252" s="19" t="s">
        <v>5357</v>
      </c>
      <c r="C4252" s="7" t="s">
        <v>3720</v>
      </c>
      <c r="D4252" s="14">
        <v>14</v>
      </c>
      <c r="E4252" s="14" t="str">
        <f>_xlfn.XLOOKUP(D4252,'Meal Info'!$A$4:$A$19,'Meal Info'!$B$4:$B$19)</f>
        <v>Red meat</v>
      </c>
      <c r="F4252" s="14" t="str">
        <f>_xlfn.XLOOKUP(D4252,'Meal Info'!$A$4:$A$19,'Meal Info'!$C$4:$C$19)</f>
        <v>Pete</v>
      </c>
      <c r="G4252" s="7">
        <v>18.66</v>
      </c>
      <c r="H4252" s="7">
        <f t="shared" si="266"/>
        <v>1.8660000000000001</v>
      </c>
      <c r="I4252" s="7">
        <f t="shared" si="267"/>
        <v>20.526</v>
      </c>
      <c r="J4252" s="7">
        <v>0.34</v>
      </c>
      <c r="K4252" s="7">
        <f t="shared" si="268"/>
        <v>6.3444000000000003</v>
      </c>
      <c r="L4252" s="7" t="s">
        <v>28</v>
      </c>
      <c r="M4252" s="7">
        <v>9</v>
      </c>
      <c r="N4252" s="7">
        <f>INDEX('Delivery Distances'!$B$6:$K$20,MATCH('Sales Summary_working sheet'!L4252,'Delivery Distances'!$A$6:$A$20,0),MATCH('Sales Summary_working sheet'!M4252,'Delivery Distances'!$B$5:$K$5,0))</f>
        <v>8</v>
      </c>
      <c r="O4252" s="7" cm="1">
        <f t="array" ref="O4252">_xlfn.XLOOKUP(L4252,'Delivery Distances'!$A$6:$A$20,_xlfn.XLOOKUP('Sales Summary_working sheet'!M4252,'Delivery Distances'!$B$5:$K$5,'Delivery Distances'!$B$6:$K$20))</f>
        <v>8</v>
      </c>
      <c r="P4252" s="7">
        <f t="shared" si="269"/>
        <v>11</v>
      </c>
    </row>
    <row r="4253" spans="1:16" ht="15.75" customHeight="1" x14ac:dyDescent="0.15">
      <c r="A4253" s="13">
        <v>44006</v>
      </c>
      <c r="B4253" s="19" t="s">
        <v>5357</v>
      </c>
      <c r="C4253" s="7" t="s">
        <v>3756</v>
      </c>
      <c r="D4253" s="14">
        <v>13</v>
      </c>
      <c r="E4253" s="14" t="str">
        <f>_xlfn.XLOOKUP(D4253,'Meal Info'!$A$4:$A$19,'Meal Info'!$B$4:$B$19)</f>
        <v>Breakfast</v>
      </c>
      <c r="F4253" s="14" t="str">
        <f>_xlfn.XLOOKUP(D4253,'Meal Info'!$A$4:$A$19,'Meal Info'!$C$4:$C$19)</f>
        <v>Pete</v>
      </c>
      <c r="G4253" s="7">
        <v>48</v>
      </c>
      <c r="H4253" s="7">
        <f t="shared" si="266"/>
        <v>4.8000000000000007</v>
      </c>
      <c r="I4253" s="7">
        <f t="shared" si="267"/>
        <v>52.8</v>
      </c>
      <c r="J4253" s="7">
        <v>0.22</v>
      </c>
      <c r="K4253" s="7">
        <f t="shared" si="268"/>
        <v>10.56</v>
      </c>
      <c r="L4253" s="7" t="s">
        <v>27</v>
      </c>
      <c r="M4253" s="7">
        <v>4</v>
      </c>
      <c r="N4253" s="7">
        <f>INDEX('Delivery Distances'!$B$6:$K$20,MATCH('Sales Summary_working sheet'!L4253,'Delivery Distances'!$A$6:$A$20,0),MATCH('Sales Summary_working sheet'!M4253,'Delivery Distances'!$B$5:$K$5,0))</f>
        <v>5</v>
      </c>
      <c r="O4253" s="7" cm="1">
        <f t="array" ref="O4253">_xlfn.XLOOKUP(L4253,'Delivery Distances'!$A$6:$A$20,_xlfn.XLOOKUP('Sales Summary_working sheet'!M4253,'Delivery Distances'!$B$5:$K$5,'Delivery Distances'!$B$6:$K$20))</f>
        <v>5</v>
      </c>
      <c r="P4253" s="7">
        <f t="shared" si="269"/>
        <v>9</v>
      </c>
    </row>
    <row r="4254" spans="1:16" ht="15.75" customHeight="1" x14ac:dyDescent="0.15">
      <c r="A4254" s="13">
        <v>44006</v>
      </c>
      <c r="B4254" s="19" t="s">
        <v>5357</v>
      </c>
      <c r="C4254" s="7" t="s">
        <v>2985</v>
      </c>
      <c r="D4254" s="14">
        <v>3</v>
      </c>
      <c r="E4254" s="14" t="str">
        <f>_xlfn.XLOOKUP(D4254,'Meal Info'!$A$4:$A$19,'Meal Info'!$B$4:$B$19)</f>
        <v>Fruits</v>
      </c>
      <c r="F4254" s="14" t="str">
        <f>_xlfn.XLOOKUP(D4254,'Meal Info'!$A$4:$A$19,'Meal Info'!$C$4:$C$19)</f>
        <v>Pete</v>
      </c>
      <c r="G4254" s="7">
        <v>67.69</v>
      </c>
      <c r="H4254" s="7">
        <f t="shared" ref="H4254:H4317" si="270">G4254*10%</f>
        <v>6.7690000000000001</v>
      </c>
      <c r="I4254" s="7">
        <f t="shared" ref="I4254:I4317" si="271">G4254+H4254</f>
        <v>74.459000000000003</v>
      </c>
      <c r="J4254" s="7">
        <v>0.04</v>
      </c>
      <c r="K4254" s="7">
        <f t="shared" si="268"/>
        <v>2.7075999999999998</v>
      </c>
      <c r="L4254" s="7" t="s">
        <v>26</v>
      </c>
      <c r="M4254" s="7">
        <v>9</v>
      </c>
      <c r="N4254" s="7">
        <f>INDEX('Delivery Distances'!$B$6:$K$20,MATCH('Sales Summary_working sheet'!L4254,'Delivery Distances'!$A$6:$A$20,0),MATCH('Sales Summary_working sheet'!M4254,'Delivery Distances'!$B$5:$K$5,0))</f>
        <v>20</v>
      </c>
      <c r="O4254" s="7" cm="1">
        <f t="array" ref="O4254">_xlfn.XLOOKUP(L4254,'Delivery Distances'!$A$6:$A$20,_xlfn.XLOOKUP('Sales Summary_working sheet'!M4254,'Delivery Distances'!$B$5:$K$5,'Delivery Distances'!$B$6:$K$20))</f>
        <v>20</v>
      </c>
      <c r="P4254" s="7">
        <f t="shared" si="269"/>
        <v>17</v>
      </c>
    </row>
    <row r="4255" spans="1:16" ht="15.75" customHeight="1" x14ac:dyDescent="0.15">
      <c r="A4255" s="13">
        <v>44006</v>
      </c>
      <c r="B4255" s="19" t="s">
        <v>5357</v>
      </c>
      <c r="C4255" s="7" t="s">
        <v>2875</v>
      </c>
      <c r="D4255" s="14">
        <v>1</v>
      </c>
      <c r="E4255" s="14" t="str">
        <f>_xlfn.XLOOKUP(D4255,'Meal Info'!$A$4:$A$19,'Meal Info'!$B$4:$B$19)</f>
        <v>Salad</v>
      </c>
      <c r="F4255" s="14" t="str">
        <f>_xlfn.XLOOKUP(D4255,'Meal Info'!$A$4:$A$19,'Meal Info'!$C$4:$C$19)</f>
        <v>Pete</v>
      </c>
      <c r="G4255" s="7">
        <v>59.01</v>
      </c>
      <c r="H4255" s="7">
        <f t="shared" si="270"/>
        <v>5.9009999999999998</v>
      </c>
      <c r="I4255" s="7">
        <f t="shared" si="271"/>
        <v>64.911000000000001</v>
      </c>
      <c r="J4255" s="7">
        <v>0.13</v>
      </c>
      <c r="K4255" s="7">
        <f t="shared" si="268"/>
        <v>7.6712999999999996</v>
      </c>
      <c r="L4255" s="7" t="s">
        <v>31</v>
      </c>
      <c r="M4255" s="7">
        <v>4</v>
      </c>
      <c r="N4255" s="7">
        <f>INDEX('Delivery Distances'!$B$6:$K$20,MATCH('Sales Summary_working sheet'!L4255,'Delivery Distances'!$A$6:$A$20,0),MATCH('Sales Summary_working sheet'!M4255,'Delivery Distances'!$B$5:$K$5,0))</f>
        <v>8</v>
      </c>
      <c r="O4255" s="7" cm="1">
        <f t="array" ref="O4255">_xlfn.XLOOKUP(L4255,'Delivery Distances'!$A$6:$A$20,_xlfn.XLOOKUP('Sales Summary_working sheet'!M4255,'Delivery Distances'!$B$5:$K$5,'Delivery Distances'!$B$6:$K$20))</f>
        <v>8</v>
      </c>
      <c r="P4255" s="7">
        <f t="shared" si="269"/>
        <v>11</v>
      </c>
    </row>
    <row r="4256" spans="1:16" ht="15.75" customHeight="1" x14ac:dyDescent="0.15">
      <c r="A4256" s="13">
        <v>44006</v>
      </c>
      <c r="B4256" s="19" t="s">
        <v>5357</v>
      </c>
      <c r="C4256" s="7" t="s">
        <v>249</v>
      </c>
      <c r="D4256" s="14">
        <v>3</v>
      </c>
      <c r="E4256" s="14" t="str">
        <f>_xlfn.XLOOKUP(D4256,'Meal Info'!$A$4:$A$19,'Meal Info'!$B$4:$B$19)</f>
        <v>Fruits</v>
      </c>
      <c r="F4256" s="14" t="str">
        <f>_xlfn.XLOOKUP(D4256,'Meal Info'!$A$4:$A$19,'Meal Info'!$C$4:$C$19)</f>
        <v>Pete</v>
      </c>
      <c r="G4256" s="7">
        <v>94.28</v>
      </c>
      <c r="H4256" s="7">
        <f t="shared" si="270"/>
        <v>9.4280000000000008</v>
      </c>
      <c r="I4256" s="7">
        <f t="shared" si="271"/>
        <v>103.708</v>
      </c>
      <c r="J4256" s="7">
        <v>0.16</v>
      </c>
      <c r="K4256" s="7">
        <f t="shared" si="268"/>
        <v>15.084800000000001</v>
      </c>
      <c r="L4256" s="7" t="s">
        <v>27</v>
      </c>
      <c r="M4256" s="7">
        <v>8</v>
      </c>
      <c r="N4256" s="7">
        <f>INDEX('Delivery Distances'!$B$6:$K$20,MATCH('Sales Summary_working sheet'!L4256,'Delivery Distances'!$A$6:$A$20,0),MATCH('Sales Summary_working sheet'!M4256,'Delivery Distances'!$B$5:$K$5,0))</f>
        <v>8</v>
      </c>
      <c r="O4256" s="7" cm="1">
        <f t="array" ref="O4256">_xlfn.XLOOKUP(L4256,'Delivery Distances'!$A$6:$A$20,_xlfn.XLOOKUP('Sales Summary_working sheet'!M4256,'Delivery Distances'!$B$5:$K$5,'Delivery Distances'!$B$6:$K$20))</f>
        <v>8</v>
      </c>
      <c r="P4256" s="7">
        <f t="shared" si="269"/>
        <v>11</v>
      </c>
    </row>
    <row r="4257" spans="1:16" ht="15.75" customHeight="1" x14ac:dyDescent="0.15">
      <c r="A4257" s="13">
        <v>44006</v>
      </c>
      <c r="B4257" s="19" t="s">
        <v>5357</v>
      </c>
      <c r="C4257" s="7" t="s">
        <v>2947</v>
      </c>
      <c r="D4257" s="14">
        <v>1</v>
      </c>
      <c r="E4257" s="14" t="str">
        <f>_xlfn.XLOOKUP(D4257,'Meal Info'!$A$4:$A$19,'Meal Info'!$B$4:$B$19)</f>
        <v>Salad</v>
      </c>
      <c r="F4257" s="14" t="str">
        <f>_xlfn.XLOOKUP(D4257,'Meal Info'!$A$4:$A$19,'Meal Info'!$C$4:$C$19)</f>
        <v>Pete</v>
      </c>
      <c r="G4257" s="7">
        <v>99.98</v>
      </c>
      <c r="H4257" s="7">
        <f t="shared" si="270"/>
        <v>9.9980000000000011</v>
      </c>
      <c r="I4257" s="7">
        <f t="shared" si="271"/>
        <v>109.97800000000001</v>
      </c>
      <c r="J4257" s="7">
        <v>0.32</v>
      </c>
      <c r="K4257" s="7">
        <f t="shared" si="268"/>
        <v>31.993600000000001</v>
      </c>
      <c r="L4257" s="7" t="s">
        <v>26</v>
      </c>
      <c r="M4257" s="7">
        <v>9</v>
      </c>
      <c r="N4257" s="7">
        <f>INDEX('Delivery Distances'!$B$6:$K$20,MATCH('Sales Summary_working sheet'!L4257,'Delivery Distances'!$A$6:$A$20,0),MATCH('Sales Summary_working sheet'!M4257,'Delivery Distances'!$B$5:$K$5,0))</f>
        <v>20</v>
      </c>
      <c r="O4257" s="7" cm="1">
        <f t="array" ref="O4257">_xlfn.XLOOKUP(L4257,'Delivery Distances'!$A$6:$A$20,_xlfn.XLOOKUP('Sales Summary_working sheet'!M4257,'Delivery Distances'!$B$5:$K$5,'Delivery Distances'!$B$6:$K$20))</f>
        <v>20</v>
      </c>
      <c r="P4257" s="7">
        <f t="shared" si="269"/>
        <v>17</v>
      </c>
    </row>
    <row r="4258" spans="1:16" ht="15.75" customHeight="1" x14ac:dyDescent="0.15">
      <c r="A4258" s="13">
        <v>44006</v>
      </c>
      <c r="B4258" s="19" t="s">
        <v>5357</v>
      </c>
      <c r="C4258" s="7" t="s">
        <v>3438</v>
      </c>
      <c r="D4258" s="14">
        <v>14</v>
      </c>
      <c r="E4258" s="14" t="str">
        <f>_xlfn.XLOOKUP(D4258,'Meal Info'!$A$4:$A$19,'Meal Info'!$B$4:$B$19)</f>
        <v>Red meat</v>
      </c>
      <c r="F4258" s="14" t="str">
        <f>_xlfn.XLOOKUP(D4258,'Meal Info'!$A$4:$A$19,'Meal Info'!$C$4:$C$19)</f>
        <v>Pete</v>
      </c>
      <c r="G4258" s="7">
        <v>17.61</v>
      </c>
      <c r="H4258" s="7">
        <f t="shared" si="270"/>
        <v>1.7610000000000001</v>
      </c>
      <c r="I4258" s="7">
        <f t="shared" si="271"/>
        <v>19.370999999999999</v>
      </c>
      <c r="J4258" s="7">
        <v>0.28999999999999998</v>
      </c>
      <c r="K4258" s="7">
        <f t="shared" si="268"/>
        <v>5.1068999999999996</v>
      </c>
      <c r="L4258" s="7" t="s">
        <v>5081</v>
      </c>
      <c r="M4258" s="7">
        <v>3</v>
      </c>
      <c r="N4258" s="7">
        <f>INDEX('Delivery Distances'!$B$6:$K$20,MATCH('Sales Summary_working sheet'!L4258,'Delivery Distances'!$A$6:$A$20,0),MATCH('Sales Summary_working sheet'!M4258,'Delivery Distances'!$B$5:$K$5,0))</f>
        <v>3</v>
      </c>
      <c r="O4258" s="7" cm="1">
        <f t="array" ref="O4258">_xlfn.XLOOKUP(L4258,'Delivery Distances'!$A$6:$A$20,_xlfn.XLOOKUP('Sales Summary_working sheet'!M4258,'Delivery Distances'!$B$5:$K$5,'Delivery Distances'!$B$6:$K$20))</f>
        <v>3</v>
      </c>
      <c r="P4258" s="7">
        <f t="shared" si="269"/>
        <v>7</v>
      </c>
    </row>
    <row r="4259" spans="1:16" ht="15.75" customHeight="1" x14ac:dyDescent="0.15">
      <c r="A4259" s="13">
        <v>44006</v>
      </c>
      <c r="B4259" s="19" t="s">
        <v>5357</v>
      </c>
      <c r="C4259" s="7" t="s">
        <v>3632</v>
      </c>
      <c r="D4259" s="14">
        <v>1</v>
      </c>
      <c r="E4259" s="14" t="str">
        <f>_xlfn.XLOOKUP(D4259,'Meal Info'!$A$4:$A$19,'Meal Info'!$B$4:$B$19)</f>
        <v>Salad</v>
      </c>
      <c r="F4259" s="14" t="str">
        <f>_xlfn.XLOOKUP(D4259,'Meal Info'!$A$4:$A$19,'Meal Info'!$C$4:$C$19)</f>
        <v>Pete</v>
      </c>
      <c r="G4259" s="7">
        <v>47.08</v>
      </c>
      <c r="H4259" s="7">
        <f t="shared" si="270"/>
        <v>4.7080000000000002</v>
      </c>
      <c r="I4259" s="7">
        <f t="shared" si="271"/>
        <v>51.787999999999997</v>
      </c>
      <c r="J4259" s="7">
        <v>0.31</v>
      </c>
      <c r="K4259" s="7">
        <f t="shared" si="268"/>
        <v>14.594799999999999</v>
      </c>
      <c r="L4259" s="7" t="s">
        <v>26</v>
      </c>
      <c r="M4259" s="7">
        <v>7</v>
      </c>
      <c r="N4259" s="7">
        <f>INDEX('Delivery Distances'!$B$6:$K$20,MATCH('Sales Summary_working sheet'!L4259,'Delivery Distances'!$A$6:$A$20,0),MATCH('Sales Summary_working sheet'!M4259,'Delivery Distances'!$B$5:$K$5,0))</f>
        <v>16</v>
      </c>
      <c r="O4259" s="7" cm="1">
        <f t="array" ref="O4259">_xlfn.XLOOKUP(L4259,'Delivery Distances'!$A$6:$A$20,_xlfn.XLOOKUP('Sales Summary_working sheet'!M4259,'Delivery Distances'!$B$5:$K$5,'Delivery Distances'!$B$6:$K$20))</f>
        <v>16</v>
      </c>
      <c r="P4259" s="7">
        <f t="shared" si="269"/>
        <v>15</v>
      </c>
    </row>
    <row r="4260" spans="1:16" ht="15.75" customHeight="1" x14ac:dyDescent="0.15">
      <c r="A4260" s="13">
        <v>44006</v>
      </c>
      <c r="B4260" s="19" t="s">
        <v>5357</v>
      </c>
      <c r="C4260" s="7" t="s">
        <v>1087</v>
      </c>
      <c r="D4260" s="14">
        <v>3</v>
      </c>
      <c r="E4260" s="14" t="str">
        <f>_xlfn.XLOOKUP(D4260,'Meal Info'!$A$4:$A$19,'Meal Info'!$B$4:$B$19)</f>
        <v>Fruits</v>
      </c>
      <c r="F4260" s="14" t="str">
        <f>_xlfn.XLOOKUP(D4260,'Meal Info'!$A$4:$A$19,'Meal Info'!$C$4:$C$19)</f>
        <v>Pete</v>
      </c>
      <c r="G4260" s="7">
        <v>40.19</v>
      </c>
      <c r="H4260" s="7">
        <f t="shared" si="270"/>
        <v>4.0190000000000001</v>
      </c>
      <c r="I4260" s="7">
        <f t="shared" si="271"/>
        <v>44.208999999999996</v>
      </c>
      <c r="J4260" s="7">
        <v>0.1</v>
      </c>
      <c r="K4260" s="7">
        <f t="shared" si="268"/>
        <v>4.0190000000000001</v>
      </c>
      <c r="L4260" s="7" t="s">
        <v>5076</v>
      </c>
      <c r="M4260" s="7">
        <v>10</v>
      </c>
      <c r="N4260" s="7">
        <f>INDEX('Delivery Distances'!$B$6:$K$20,MATCH('Sales Summary_working sheet'!L4260,'Delivery Distances'!$A$6:$A$20,0),MATCH('Sales Summary_working sheet'!M4260,'Delivery Distances'!$B$5:$K$5,0))</f>
        <v>3</v>
      </c>
      <c r="O4260" s="7" cm="1">
        <f t="array" ref="O4260">_xlfn.XLOOKUP(L4260,'Delivery Distances'!$A$6:$A$20,_xlfn.XLOOKUP('Sales Summary_working sheet'!M4260,'Delivery Distances'!$B$5:$K$5,'Delivery Distances'!$B$6:$K$20))</f>
        <v>3</v>
      </c>
      <c r="P4260" s="7">
        <f t="shared" si="269"/>
        <v>7</v>
      </c>
    </row>
    <row r="4261" spans="1:16" ht="15.75" customHeight="1" x14ac:dyDescent="0.15">
      <c r="A4261" s="13">
        <v>44006</v>
      </c>
      <c r="B4261" s="19" t="s">
        <v>5357</v>
      </c>
      <c r="C4261" s="7" t="s">
        <v>1107</v>
      </c>
      <c r="D4261" s="14">
        <v>3</v>
      </c>
      <c r="E4261" s="14" t="str">
        <f>_xlfn.XLOOKUP(D4261,'Meal Info'!$A$4:$A$19,'Meal Info'!$B$4:$B$19)</f>
        <v>Fruits</v>
      </c>
      <c r="F4261" s="14" t="str">
        <f>_xlfn.XLOOKUP(D4261,'Meal Info'!$A$4:$A$19,'Meal Info'!$C$4:$C$19)</f>
        <v>Pete</v>
      </c>
      <c r="G4261" s="7">
        <v>50.17</v>
      </c>
      <c r="H4261" s="7">
        <f t="shared" si="270"/>
        <v>5.0170000000000003</v>
      </c>
      <c r="I4261" s="7">
        <f t="shared" si="271"/>
        <v>55.187000000000005</v>
      </c>
      <c r="J4261" s="7">
        <v>0.28000000000000003</v>
      </c>
      <c r="K4261" s="7">
        <f t="shared" si="268"/>
        <v>14.047600000000001</v>
      </c>
      <c r="L4261" s="7" t="s">
        <v>5081</v>
      </c>
      <c r="M4261" s="7">
        <v>9</v>
      </c>
      <c r="N4261" s="7">
        <f>INDEX('Delivery Distances'!$B$6:$K$20,MATCH('Sales Summary_working sheet'!L4261,'Delivery Distances'!$A$6:$A$20,0),MATCH('Sales Summary_working sheet'!M4261,'Delivery Distances'!$B$5:$K$5,0))</f>
        <v>1</v>
      </c>
      <c r="O4261" s="7" cm="1">
        <f t="array" ref="O4261">_xlfn.XLOOKUP(L4261,'Delivery Distances'!$A$6:$A$20,_xlfn.XLOOKUP('Sales Summary_working sheet'!M4261,'Delivery Distances'!$B$5:$K$5,'Delivery Distances'!$B$6:$K$20))</f>
        <v>1</v>
      </c>
      <c r="P4261" s="7">
        <f t="shared" si="269"/>
        <v>3</v>
      </c>
    </row>
    <row r="4262" spans="1:16" ht="15.75" customHeight="1" x14ac:dyDescent="0.15">
      <c r="A4262" s="13">
        <v>44006</v>
      </c>
      <c r="B4262" s="19" t="s">
        <v>5357</v>
      </c>
      <c r="C4262" s="7" t="s">
        <v>1599</v>
      </c>
      <c r="D4262" s="14">
        <v>1</v>
      </c>
      <c r="E4262" s="14" t="str">
        <f>_xlfn.XLOOKUP(D4262,'Meal Info'!$A$4:$A$19,'Meal Info'!$B$4:$B$19)</f>
        <v>Salad</v>
      </c>
      <c r="F4262" s="14" t="str">
        <f>_xlfn.XLOOKUP(D4262,'Meal Info'!$A$4:$A$19,'Meal Info'!$C$4:$C$19)</f>
        <v>Pete</v>
      </c>
      <c r="G4262" s="7">
        <v>67.569999999999993</v>
      </c>
      <c r="H4262" s="7">
        <f t="shared" si="270"/>
        <v>6.7569999999999997</v>
      </c>
      <c r="I4262" s="7">
        <f t="shared" si="271"/>
        <v>74.326999999999998</v>
      </c>
      <c r="J4262" s="7">
        <v>0.04</v>
      </c>
      <c r="K4262" s="7">
        <f t="shared" si="268"/>
        <v>2.7027999999999999</v>
      </c>
      <c r="L4262" s="7" t="s">
        <v>28</v>
      </c>
      <c r="M4262" s="7">
        <v>7</v>
      </c>
      <c r="N4262" s="7">
        <f>INDEX('Delivery Distances'!$B$6:$K$20,MATCH('Sales Summary_working sheet'!L4262,'Delivery Distances'!$A$6:$A$20,0),MATCH('Sales Summary_working sheet'!M4262,'Delivery Distances'!$B$5:$K$5,0))</f>
        <v>3</v>
      </c>
      <c r="O4262" s="7" cm="1">
        <f t="array" ref="O4262">_xlfn.XLOOKUP(L4262,'Delivery Distances'!$A$6:$A$20,_xlfn.XLOOKUP('Sales Summary_working sheet'!M4262,'Delivery Distances'!$B$5:$K$5,'Delivery Distances'!$B$6:$K$20))</f>
        <v>3</v>
      </c>
      <c r="P4262" s="7">
        <f t="shared" si="269"/>
        <v>7</v>
      </c>
    </row>
    <row r="4263" spans="1:16" ht="15.75" customHeight="1" x14ac:dyDescent="0.15">
      <c r="A4263" s="13">
        <v>44006</v>
      </c>
      <c r="B4263" s="19" t="s">
        <v>5357</v>
      </c>
      <c r="C4263" s="7" t="s">
        <v>1014</v>
      </c>
      <c r="D4263" s="14">
        <v>13</v>
      </c>
      <c r="E4263" s="14" t="str">
        <f>_xlfn.XLOOKUP(D4263,'Meal Info'!$A$4:$A$19,'Meal Info'!$B$4:$B$19)</f>
        <v>Breakfast</v>
      </c>
      <c r="F4263" s="14" t="str">
        <f>_xlfn.XLOOKUP(D4263,'Meal Info'!$A$4:$A$19,'Meal Info'!$C$4:$C$19)</f>
        <v>Pete</v>
      </c>
      <c r="G4263" s="7">
        <v>71.05</v>
      </c>
      <c r="H4263" s="7">
        <f t="shared" si="270"/>
        <v>7.1050000000000004</v>
      </c>
      <c r="I4263" s="7">
        <f t="shared" si="271"/>
        <v>78.155000000000001</v>
      </c>
      <c r="J4263" s="7">
        <v>0.27</v>
      </c>
      <c r="K4263" s="7">
        <f t="shared" si="268"/>
        <v>19.183500000000002</v>
      </c>
      <c r="L4263" s="7" t="s">
        <v>5083</v>
      </c>
      <c r="M4263" s="7">
        <v>9</v>
      </c>
      <c r="N4263" s="7">
        <f>INDEX('Delivery Distances'!$B$6:$K$20,MATCH('Sales Summary_working sheet'!L4263,'Delivery Distances'!$A$6:$A$20,0),MATCH('Sales Summary_working sheet'!M4263,'Delivery Distances'!$B$5:$K$5,0))</f>
        <v>2</v>
      </c>
      <c r="O4263" s="7" cm="1">
        <f t="array" ref="O4263">_xlfn.XLOOKUP(L4263,'Delivery Distances'!$A$6:$A$20,_xlfn.XLOOKUP('Sales Summary_working sheet'!M4263,'Delivery Distances'!$B$5:$K$5,'Delivery Distances'!$B$6:$K$20))</f>
        <v>2</v>
      </c>
      <c r="P4263" s="7">
        <f t="shared" si="269"/>
        <v>6</v>
      </c>
    </row>
    <row r="4264" spans="1:16" ht="15.75" customHeight="1" x14ac:dyDescent="0.15">
      <c r="A4264" s="13">
        <v>44006</v>
      </c>
      <c r="B4264" s="19" t="s">
        <v>5357</v>
      </c>
      <c r="C4264" s="7" t="s">
        <v>2429</v>
      </c>
      <c r="D4264" s="14">
        <v>13</v>
      </c>
      <c r="E4264" s="14" t="str">
        <f>_xlfn.XLOOKUP(D4264,'Meal Info'!$A$4:$A$19,'Meal Info'!$B$4:$B$19)</f>
        <v>Breakfast</v>
      </c>
      <c r="F4264" s="14" t="str">
        <f>_xlfn.XLOOKUP(D4264,'Meal Info'!$A$4:$A$19,'Meal Info'!$C$4:$C$19)</f>
        <v>Pete</v>
      </c>
      <c r="G4264" s="7">
        <v>21.85</v>
      </c>
      <c r="H4264" s="7">
        <f t="shared" si="270"/>
        <v>2.1850000000000001</v>
      </c>
      <c r="I4264" s="7">
        <f t="shared" si="271"/>
        <v>24.035</v>
      </c>
      <c r="J4264" s="7">
        <v>0.18</v>
      </c>
      <c r="K4264" s="7">
        <f t="shared" si="268"/>
        <v>3.9330000000000003</v>
      </c>
      <c r="L4264" s="7" t="s">
        <v>5083</v>
      </c>
      <c r="M4264" s="7">
        <v>9</v>
      </c>
      <c r="N4264" s="7">
        <f>INDEX('Delivery Distances'!$B$6:$K$20,MATCH('Sales Summary_working sheet'!L4264,'Delivery Distances'!$A$6:$A$20,0),MATCH('Sales Summary_working sheet'!M4264,'Delivery Distances'!$B$5:$K$5,0))</f>
        <v>2</v>
      </c>
      <c r="O4264" s="7" cm="1">
        <f t="array" ref="O4264">_xlfn.XLOOKUP(L4264,'Delivery Distances'!$A$6:$A$20,_xlfn.XLOOKUP('Sales Summary_working sheet'!M4264,'Delivery Distances'!$B$5:$K$5,'Delivery Distances'!$B$6:$K$20))</f>
        <v>2</v>
      </c>
      <c r="P4264" s="7">
        <f t="shared" si="269"/>
        <v>6</v>
      </c>
    </row>
    <row r="4265" spans="1:16" ht="15.75" customHeight="1" x14ac:dyDescent="0.15">
      <c r="A4265" s="13">
        <v>44006</v>
      </c>
      <c r="B4265" s="19" t="s">
        <v>5358</v>
      </c>
      <c r="C4265" s="7" t="s">
        <v>2339</v>
      </c>
      <c r="D4265" s="14">
        <v>13</v>
      </c>
      <c r="E4265" s="14" t="str">
        <f>_xlfn.XLOOKUP(D4265,'Meal Info'!$A$4:$A$19,'Meal Info'!$B$4:$B$19)</f>
        <v>Breakfast</v>
      </c>
      <c r="F4265" s="14" t="str">
        <f>_xlfn.XLOOKUP(D4265,'Meal Info'!$A$4:$A$19,'Meal Info'!$C$4:$C$19)</f>
        <v>Pete</v>
      </c>
      <c r="G4265" s="7">
        <v>28.13</v>
      </c>
      <c r="H4265" s="7">
        <f t="shared" si="270"/>
        <v>2.8130000000000002</v>
      </c>
      <c r="I4265" s="7">
        <f t="shared" si="271"/>
        <v>30.942999999999998</v>
      </c>
      <c r="J4265" s="7">
        <v>0.13</v>
      </c>
      <c r="K4265" s="7">
        <f t="shared" si="268"/>
        <v>3.6568999999999998</v>
      </c>
      <c r="L4265" s="7" t="s">
        <v>29</v>
      </c>
      <c r="M4265" s="7">
        <v>6</v>
      </c>
      <c r="N4265" s="7">
        <f>INDEX('Delivery Distances'!$B$6:$K$20,MATCH('Sales Summary_working sheet'!L4265,'Delivery Distances'!$A$6:$A$20,0),MATCH('Sales Summary_working sheet'!M4265,'Delivery Distances'!$B$5:$K$5,0))</f>
        <v>2</v>
      </c>
      <c r="O4265" s="7" cm="1">
        <f t="array" ref="O4265">_xlfn.XLOOKUP(L4265,'Delivery Distances'!$A$6:$A$20,_xlfn.XLOOKUP('Sales Summary_working sheet'!M4265,'Delivery Distances'!$B$5:$K$5,'Delivery Distances'!$B$6:$K$20))</f>
        <v>2</v>
      </c>
      <c r="P4265" s="7">
        <f t="shared" si="269"/>
        <v>6</v>
      </c>
    </row>
    <row r="4266" spans="1:16" ht="15.75" customHeight="1" x14ac:dyDescent="0.15">
      <c r="A4266" s="13">
        <v>44006</v>
      </c>
      <c r="B4266" s="19" t="s">
        <v>5358</v>
      </c>
      <c r="C4266" s="7" t="s">
        <v>3021</v>
      </c>
      <c r="D4266" s="14">
        <v>14</v>
      </c>
      <c r="E4266" s="14" t="str">
        <f>_xlfn.XLOOKUP(D4266,'Meal Info'!$A$4:$A$19,'Meal Info'!$B$4:$B$19)</f>
        <v>Red meat</v>
      </c>
      <c r="F4266" s="14" t="str">
        <f>_xlfn.XLOOKUP(D4266,'Meal Info'!$A$4:$A$19,'Meal Info'!$C$4:$C$19)</f>
        <v>Pete</v>
      </c>
      <c r="G4266" s="7">
        <v>54.52</v>
      </c>
      <c r="H4266" s="7">
        <f t="shared" si="270"/>
        <v>5.4520000000000008</v>
      </c>
      <c r="I4266" s="7">
        <f t="shared" si="271"/>
        <v>59.972000000000001</v>
      </c>
      <c r="J4266" s="7">
        <v>0.03</v>
      </c>
      <c r="K4266" s="7">
        <f t="shared" si="268"/>
        <v>1.6355999999999999</v>
      </c>
      <c r="L4266" s="7" t="s">
        <v>5083</v>
      </c>
      <c r="M4266" s="7">
        <v>4</v>
      </c>
      <c r="N4266" s="7">
        <f>INDEX('Delivery Distances'!$B$6:$K$20,MATCH('Sales Summary_working sheet'!L4266,'Delivery Distances'!$A$6:$A$20,0),MATCH('Sales Summary_working sheet'!M4266,'Delivery Distances'!$B$5:$K$5,0))</f>
        <v>1</v>
      </c>
      <c r="O4266" s="7" cm="1">
        <f t="array" ref="O4266">_xlfn.XLOOKUP(L4266,'Delivery Distances'!$A$6:$A$20,_xlfn.XLOOKUP('Sales Summary_working sheet'!M4266,'Delivery Distances'!$B$5:$K$5,'Delivery Distances'!$B$6:$K$20))</f>
        <v>1</v>
      </c>
      <c r="P4266" s="7">
        <f t="shared" si="269"/>
        <v>3</v>
      </c>
    </row>
    <row r="4267" spans="1:16" ht="15.75" customHeight="1" x14ac:dyDescent="0.15">
      <c r="A4267" s="13">
        <v>44006</v>
      </c>
      <c r="B4267" s="19" t="s">
        <v>5358</v>
      </c>
      <c r="C4267" s="7" t="s">
        <v>1523</v>
      </c>
      <c r="D4267" s="14">
        <v>1</v>
      </c>
      <c r="E4267" s="14" t="str">
        <f>_xlfn.XLOOKUP(D4267,'Meal Info'!$A$4:$A$19,'Meal Info'!$B$4:$B$19)</f>
        <v>Salad</v>
      </c>
      <c r="F4267" s="14" t="str">
        <f>_xlfn.XLOOKUP(D4267,'Meal Info'!$A$4:$A$19,'Meal Info'!$C$4:$C$19)</f>
        <v>Pete</v>
      </c>
      <c r="G4267" s="7">
        <v>0.11</v>
      </c>
      <c r="H4267" s="7">
        <f t="shared" si="270"/>
        <v>1.1000000000000001E-2</v>
      </c>
      <c r="I4267" s="7">
        <f t="shared" si="271"/>
        <v>0.121</v>
      </c>
      <c r="J4267" s="7">
        <v>0.39</v>
      </c>
      <c r="K4267" s="7">
        <f t="shared" si="268"/>
        <v>4.2900000000000001E-2</v>
      </c>
      <c r="L4267" s="7" t="s">
        <v>27</v>
      </c>
      <c r="M4267" s="7">
        <v>6</v>
      </c>
      <c r="N4267" s="7">
        <f>INDEX('Delivery Distances'!$B$6:$K$20,MATCH('Sales Summary_working sheet'!L4267,'Delivery Distances'!$A$6:$A$20,0),MATCH('Sales Summary_working sheet'!M4267,'Delivery Distances'!$B$5:$K$5,0))</f>
        <v>9</v>
      </c>
      <c r="O4267" s="7" cm="1">
        <f t="array" ref="O4267">_xlfn.XLOOKUP(L4267,'Delivery Distances'!$A$6:$A$20,_xlfn.XLOOKUP('Sales Summary_working sheet'!M4267,'Delivery Distances'!$B$5:$K$5,'Delivery Distances'!$B$6:$K$20))</f>
        <v>9</v>
      </c>
      <c r="P4267" s="7">
        <f t="shared" si="269"/>
        <v>11.5</v>
      </c>
    </row>
    <row r="4268" spans="1:16" ht="15.75" customHeight="1" x14ac:dyDescent="0.15">
      <c r="A4268" s="13">
        <v>44006</v>
      </c>
      <c r="B4268" s="19" t="s">
        <v>5358</v>
      </c>
      <c r="C4268" s="7" t="s">
        <v>2809</v>
      </c>
      <c r="D4268" s="14">
        <v>14</v>
      </c>
      <c r="E4268" s="14" t="str">
        <f>_xlfn.XLOOKUP(D4268,'Meal Info'!$A$4:$A$19,'Meal Info'!$B$4:$B$19)</f>
        <v>Red meat</v>
      </c>
      <c r="F4268" s="14" t="str">
        <f>_xlfn.XLOOKUP(D4268,'Meal Info'!$A$4:$A$19,'Meal Info'!$C$4:$C$19)</f>
        <v>Pete</v>
      </c>
      <c r="G4268" s="7">
        <v>8.8699999999999992</v>
      </c>
      <c r="H4268" s="7">
        <f t="shared" si="270"/>
        <v>0.88700000000000001</v>
      </c>
      <c r="I4268" s="7">
        <f t="shared" si="271"/>
        <v>9.7569999999999997</v>
      </c>
      <c r="J4268" s="7">
        <v>0.16</v>
      </c>
      <c r="K4268" s="7">
        <f t="shared" si="268"/>
        <v>1.4191999999999998</v>
      </c>
      <c r="L4268" s="7" t="s">
        <v>30</v>
      </c>
      <c r="M4268" s="7">
        <v>4</v>
      </c>
      <c r="N4268" s="7">
        <f>INDEX('Delivery Distances'!$B$6:$K$20,MATCH('Sales Summary_working sheet'!L4268,'Delivery Distances'!$A$6:$A$20,0),MATCH('Sales Summary_working sheet'!M4268,'Delivery Distances'!$B$5:$K$5,0))</f>
        <v>6</v>
      </c>
      <c r="O4268" s="7" cm="1">
        <f t="array" ref="O4268">_xlfn.XLOOKUP(L4268,'Delivery Distances'!$A$6:$A$20,_xlfn.XLOOKUP('Sales Summary_working sheet'!M4268,'Delivery Distances'!$B$5:$K$5,'Delivery Distances'!$B$6:$K$20))</f>
        <v>6</v>
      </c>
      <c r="P4268" s="7">
        <f t="shared" si="269"/>
        <v>10</v>
      </c>
    </row>
    <row r="4269" spans="1:16" ht="15.75" customHeight="1" x14ac:dyDescent="0.15">
      <c r="A4269" s="13">
        <v>44006</v>
      </c>
      <c r="B4269" s="19" t="s">
        <v>5358</v>
      </c>
      <c r="C4269" s="7" t="s">
        <v>1405</v>
      </c>
      <c r="D4269" s="14">
        <v>1</v>
      </c>
      <c r="E4269" s="14" t="str">
        <f>_xlfn.XLOOKUP(D4269,'Meal Info'!$A$4:$A$19,'Meal Info'!$B$4:$B$19)</f>
        <v>Salad</v>
      </c>
      <c r="F4269" s="14" t="str">
        <f>_xlfn.XLOOKUP(D4269,'Meal Info'!$A$4:$A$19,'Meal Info'!$C$4:$C$19)</f>
        <v>Pete</v>
      </c>
      <c r="G4269" s="7">
        <v>9.68</v>
      </c>
      <c r="H4269" s="7">
        <f t="shared" si="270"/>
        <v>0.96799999999999997</v>
      </c>
      <c r="I4269" s="7">
        <f t="shared" si="271"/>
        <v>10.648</v>
      </c>
      <c r="J4269" s="7">
        <v>0.27</v>
      </c>
      <c r="K4269" s="7">
        <f t="shared" si="268"/>
        <v>2.6135999999999999</v>
      </c>
      <c r="L4269" s="7" t="s">
        <v>5076</v>
      </c>
      <c r="M4269" s="7">
        <v>3</v>
      </c>
      <c r="N4269" s="7">
        <f>INDEX('Delivery Distances'!$B$6:$K$20,MATCH('Sales Summary_working sheet'!L4269,'Delivery Distances'!$A$6:$A$20,0),MATCH('Sales Summary_working sheet'!M4269,'Delivery Distances'!$B$5:$K$5,0))</f>
        <v>11</v>
      </c>
      <c r="O4269" s="7" cm="1">
        <f t="array" ref="O4269">_xlfn.XLOOKUP(L4269,'Delivery Distances'!$A$6:$A$20,_xlfn.XLOOKUP('Sales Summary_working sheet'!M4269,'Delivery Distances'!$B$5:$K$5,'Delivery Distances'!$B$6:$K$20))</f>
        <v>11</v>
      </c>
      <c r="P4269" s="7">
        <f t="shared" si="269"/>
        <v>12.5</v>
      </c>
    </row>
    <row r="4270" spans="1:16" ht="15.75" customHeight="1" x14ac:dyDescent="0.15">
      <c r="A4270" s="13">
        <v>44006</v>
      </c>
      <c r="B4270" s="19" t="s">
        <v>5358</v>
      </c>
      <c r="C4270" s="7" t="s">
        <v>2830</v>
      </c>
      <c r="D4270" s="14">
        <v>14</v>
      </c>
      <c r="E4270" s="14" t="str">
        <f>_xlfn.XLOOKUP(D4270,'Meal Info'!$A$4:$A$19,'Meal Info'!$B$4:$B$19)</f>
        <v>Red meat</v>
      </c>
      <c r="F4270" s="14" t="str">
        <f>_xlfn.XLOOKUP(D4270,'Meal Info'!$A$4:$A$19,'Meal Info'!$C$4:$C$19)</f>
        <v>Pete</v>
      </c>
      <c r="G4270" s="7">
        <v>43.84</v>
      </c>
      <c r="H4270" s="7">
        <f t="shared" si="270"/>
        <v>4.3840000000000003</v>
      </c>
      <c r="I4270" s="7">
        <f t="shared" si="271"/>
        <v>48.224000000000004</v>
      </c>
      <c r="J4270" s="7">
        <v>0.11</v>
      </c>
      <c r="K4270" s="7">
        <f t="shared" si="268"/>
        <v>4.8224</v>
      </c>
      <c r="L4270" s="7" t="s">
        <v>26</v>
      </c>
      <c r="M4270" s="7">
        <v>4</v>
      </c>
      <c r="N4270" s="7">
        <f>INDEX('Delivery Distances'!$B$6:$K$20,MATCH('Sales Summary_working sheet'!L4270,'Delivery Distances'!$A$6:$A$20,0),MATCH('Sales Summary_working sheet'!M4270,'Delivery Distances'!$B$5:$K$5,0))</f>
        <v>22</v>
      </c>
      <c r="O4270" s="7" cm="1">
        <f t="array" ref="O4270">_xlfn.XLOOKUP(L4270,'Delivery Distances'!$A$6:$A$20,_xlfn.XLOOKUP('Sales Summary_working sheet'!M4270,'Delivery Distances'!$B$5:$K$5,'Delivery Distances'!$B$6:$K$20))</f>
        <v>22</v>
      </c>
      <c r="P4270" s="7">
        <f t="shared" si="269"/>
        <v>18</v>
      </c>
    </row>
    <row r="4271" spans="1:16" ht="15.75" customHeight="1" x14ac:dyDescent="0.15">
      <c r="A4271" s="13">
        <v>44006</v>
      </c>
      <c r="B4271" s="19" t="s">
        <v>5358</v>
      </c>
      <c r="C4271" s="7" t="s">
        <v>4041</v>
      </c>
      <c r="D4271" s="14">
        <v>13</v>
      </c>
      <c r="E4271" s="14" t="str">
        <f>_xlfn.XLOOKUP(D4271,'Meal Info'!$A$4:$A$19,'Meal Info'!$B$4:$B$19)</f>
        <v>Breakfast</v>
      </c>
      <c r="F4271" s="14" t="str">
        <f>_xlfn.XLOOKUP(D4271,'Meal Info'!$A$4:$A$19,'Meal Info'!$C$4:$C$19)</f>
        <v>Pete</v>
      </c>
      <c r="G4271" s="7">
        <v>17.489999999999998</v>
      </c>
      <c r="H4271" s="7">
        <f t="shared" si="270"/>
        <v>1.7489999999999999</v>
      </c>
      <c r="I4271" s="7">
        <f t="shared" si="271"/>
        <v>19.238999999999997</v>
      </c>
      <c r="J4271" s="7">
        <v>0.09</v>
      </c>
      <c r="K4271" s="7">
        <f t="shared" si="268"/>
        <v>1.5740999999999998</v>
      </c>
      <c r="L4271" s="7" t="s">
        <v>5078</v>
      </c>
      <c r="M4271" s="7">
        <v>6</v>
      </c>
      <c r="N4271" s="7">
        <f>INDEX('Delivery Distances'!$B$6:$K$20,MATCH('Sales Summary_working sheet'!L4271,'Delivery Distances'!$A$6:$A$20,0),MATCH('Sales Summary_working sheet'!M4271,'Delivery Distances'!$B$5:$K$5,0))</f>
        <v>5</v>
      </c>
      <c r="O4271" s="7" cm="1">
        <f t="array" ref="O4271">_xlfn.XLOOKUP(L4271,'Delivery Distances'!$A$6:$A$20,_xlfn.XLOOKUP('Sales Summary_working sheet'!M4271,'Delivery Distances'!$B$5:$K$5,'Delivery Distances'!$B$6:$K$20))</f>
        <v>5</v>
      </c>
      <c r="P4271" s="7">
        <f t="shared" si="269"/>
        <v>9</v>
      </c>
    </row>
    <row r="4272" spans="1:16" ht="15.75" customHeight="1" x14ac:dyDescent="0.15">
      <c r="A4272" s="13">
        <v>44006</v>
      </c>
      <c r="B4272" s="19" t="s">
        <v>5358</v>
      </c>
      <c r="C4272" s="7" t="s">
        <v>4416</v>
      </c>
      <c r="D4272" s="14">
        <v>13</v>
      </c>
      <c r="E4272" s="14" t="str">
        <f>_xlfn.XLOOKUP(D4272,'Meal Info'!$A$4:$A$19,'Meal Info'!$B$4:$B$19)</f>
        <v>Breakfast</v>
      </c>
      <c r="F4272" s="14" t="str">
        <f>_xlfn.XLOOKUP(D4272,'Meal Info'!$A$4:$A$19,'Meal Info'!$C$4:$C$19)</f>
        <v>Pete</v>
      </c>
      <c r="G4272" s="7">
        <v>33.340000000000003</v>
      </c>
      <c r="H4272" s="7">
        <f t="shared" si="270"/>
        <v>3.3340000000000005</v>
      </c>
      <c r="I4272" s="7">
        <f t="shared" si="271"/>
        <v>36.674000000000007</v>
      </c>
      <c r="J4272" s="7">
        <v>0.02</v>
      </c>
      <c r="K4272" s="7">
        <f t="shared" si="268"/>
        <v>0.66680000000000006</v>
      </c>
      <c r="L4272" s="7" t="s">
        <v>5080</v>
      </c>
      <c r="M4272" s="7">
        <v>7</v>
      </c>
      <c r="N4272" s="7">
        <f>INDEX('Delivery Distances'!$B$6:$K$20,MATCH('Sales Summary_working sheet'!L4272,'Delivery Distances'!$A$6:$A$20,0),MATCH('Sales Summary_working sheet'!M4272,'Delivery Distances'!$B$5:$K$5,0))</f>
        <v>1</v>
      </c>
      <c r="O4272" s="7" cm="1">
        <f t="array" ref="O4272">_xlfn.XLOOKUP(L4272,'Delivery Distances'!$A$6:$A$20,_xlfn.XLOOKUP('Sales Summary_working sheet'!M4272,'Delivery Distances'!$B$5:$K$5,'Delivery Distances'!$B$6:$K$20))</f>
        <v>1</v>
      </c>
      <c r="P4272" s="7">
        <f t="shared" si="269"/>
        <v>3</v>
      </c>
    </row>
    <row r="4273" spans="1:16" ht="15.75" customHeight="1" x14ac:dyDescent="0.15">
      <c r="A4273" s="13">
        <v>44006</v>
      </c>
      <c r="B4273" s="19" t="s">
        <v>5358</v>
      </c>
      <c r="C4273" s="7" t="s">
        <v>2585</v>
      </c>
      <c r="D4273" s="14">
        <v>1</v>
      </c>
      <c r="E4273" s="14" t="str">
        <f>_xlfn.XLOOKUP(D4273,'Meal Info'!$A$4:$A$19,'Meal Info'!$B$4:$B$19)</f>
        <v>Salad</v>
      </c>
      <c r="F4273" s="14" t="str">
        <f>_xlfn.XLOOKUP(D4273,'Meal Info'!$A$4:$A$19,'Meal Info'!$C$4:$C$19)</f>
        <v>Pete</v>
      </c>
      <c r="G4273" s="7">
        <v>30.79</v>
      </c>
      <c r="H4273" s="7">
        <f t="shared" si="270"/>
        <v>3.0790000000000002</v>
      </c>
      <c r="I4273" s="7">
        <f t="shared" si="271"/>
        <v>33.869</v>
      </c>
      <c r="J4273" s="7">
        <v>0.18</v>
      </c>
      <c r="K4273" s="7">
        <f t="shared" si="268"/>
        <v>5.5421999999999993</v>
      </c>
      <c r="L4273" s="7" t="s">
        <v>5078</v>
      </c>
      <c r="M4273" s="7">
        <v>7</v>
      </c>
      <c r="N4273" s="7">
        <f>INDEX('Delivery Distances'!$B$6:$K$20,MATCH('Sales Summary_working sheet'!L4273,'Delivery Distances'!$A$6:$A$20,0),MATCH('Sales Summary_working sheet'!M4273,'Delivery Distances'!$B$5:$K$5,0))</f>
        <v>2</v>
      </c>
      <c r="O4273" s="7" cm="1">
        <f t="array" ref="O4273">_xlfn.XLOOKUP(L4273,'Delivery Distances'!$A$6:$A$20,_xlfn.XLOOKUP('Sales Summary_working sheet'!M4273,'Delivery Distances'!$B$5:$K$5,'Delivery Distances'!$B$6:$K$20))</f>
        <v>2</v>
      </c>
      <c r="P4273" s="7">
        <f t="shared" si="269"/>
        <v>6</v>
      </c>
    </row>
    <row r="4274" spans="1:16" ht="15.75" customHeight="1" x14ac:dyDescent="0.15">
      <c r="A4274" s="13">
        <v>44006</v>
      </c>
      <c r="B4274" s="19" t="s">
        <v>5358</v>
      </c>
      <c r="C4274" s="7" t="s">
        <v>3406</v>
      </c>
      <c r="D4274" s="14">
        <v>3</v>
      </c>
      <c r="E4274" s="14" t="str">
        <f>_xlfn.XLOOKUP(D4274,'Meal Info'!$A$4:$A$19,'Meal Info'!$B$4:$B$19)</f>
        <v>Fruits</v>
      </c>
      <c r="F4274" s="14" t="str">
        <f>_xlfn.XLOOKUP(D4274,'Meal Info'!$A$4:$A$19,'Meal Info'!$C$4:$C$19)</f>
        <v>Pete</v>
      </c>
      <c r="G4274" s="7">
        <v>27.19</v>
      </c>
      <c r="H4274" s="7">
        <f t="shared" si="270"/>
        <v>2.7190000000000003</v>
      </c>
      <c r="I4274" s="7">
        <f t="shared" si="271"/>
        <v>29.909000000000002</v>
      </c>
      <c r="J4274" s="7">
        <v>0.3</v>
      </c>
      <c r="K4274" s="7">
        <f t="shared" si="268"/>
        <v>8.157</v>
      </c>
      <c r="L4274" s="7" t="s">
        <v>5075</v>
      </c>
      <c r="M4274" s="7">
        <v>1</v>
      </c>
      <c r="N4274" s="7">
        <f>INDEX('Delivery Distances'!$B$6:$K$20,MATCH('Sales Summary_working sheet'!L4274,'Delivery Distances'!$A$6:$A$20,0),MATCH('Sales Summary_working sheet'!M4274,'Delivery Distances'!$B$5:$K$5,0))</f>
        <v>3</v>
      </c>
      <c r="O4274" s="7" cm="1">
        <f t="array" ref="O4274">_xlfn.XLOOKUP(L4274,'Delivery Distances'!$A$6:$A$20,_xlfn.XLOOKUP('Sales Summary_working sheet'!M4274,'Delivery Distances'!$B$5:$K$5,'Delivery Distances'!$B$6:$K$20))</f>
        <v>3</v>
      </c>
      <c r="P4274" s="7">
        <f t="shared" si="269"/>
        <v>7</v>
      </c>
    </row>
    <row r="4275" spans="1:16" ht="15.75" customHeight="1" x14ac:dyDescent="0.15">
      <c r="A4275" s="13">
        <v>44006</v>
      </c>
      <c r="B4275" s="19" t="s">
        <v>5358</v>
      </c>
      <c r="C4275" s="7" t="s">
        <v>291</v>
      </c>
      <c r="D4275" s="14">
        <v>3</v>
      </c>
      <c r="E4275" s="14" t="str">
        <f>_xlfn.XLOOKUP(D4275,'Meal Info'!$A$4:$A$19,'Meal Info'!$B$4:$B$19)</f>
        <v>Fruits</v>
      </c>
      <c r="F4275" s="14" t="str">
        <f>_xlfn.XLOOKUP(D4275,'Meal Info'!$A$4:$A$19,'Meal Info'!$C$4:$C$19)</f>
        <v>Pete</v>
      </c>
      <c r="G4275" s="7">
        <v>4.37</v>
      </c>
      <c r="H4275" s="7">
        <f t="shared" si="270"/>
        <v>0.43700000000000006</v>
      </c>
      <c r="I4275" s="7">
        <f t="shared" si="271"/>
        <v>4.8070000000000004</v>
      </c>
      <c r="J4275" s="7">
        <v>0.4</v>
      </c>
      <c r="K4275" s="7">
        <f t="shared" si="268"/>
        <v>1.7480000000000002</v>
      </c>
      <c r="L4275" s="7" t="s">
        <v>5076</v>
      </c>
      <c r="M4275" s="7">
        <v>8</v>
      </c>
      <c r="N4275" s="7">
        <f>INDEX('Delivery Distances'!$B$6:$K$20,MATCH('Sales Summary_working sheet'!L4275,'Delivery Distances'!$A$6:$A$20,0),MATCH('Sales Summary_working sheet'!M4275,'Delivery Distances'!$B$5:$K$5,0))</f>
        <v>6</v>
      </c>
      <c r="O4275" s="7" cm="1">
        <f t="array" ref="O4275">_xlfn.XLOOKUP(L4275,'Delivery Distances'!$A$6:$A$20,_xlfn.XLOOKUP('Sales Summary_working sheet'!M4275,'Delivery Distances'!$B$5:$K$5,'Delivery Distances'!$B$6:$K$20))</f>
        <v>6</v>
      </c>
      <c r="P4275" s="7">
        <f t="shared" si="269"/>
        <v>10</v>
      </c>
    </row>
    <row r="4276" spans="1:16" ht="15.75" customHeight="1" x14ac:dyDescent="0.15">
      <c r="A4276" s="13">
        <v>44006</v>
      </c>
      <c r="B4276" s="19" t="s">
        <v>5358</v>
      </c>
      <c r="C4276" s="7" t="s">
        <v>534</v>
      </c>
      <c r="D4276" s="14">
        <v>3</v>
      </c>
      <c r="E4276" s="14" t="str">
        <f>_xlfn.XLOOKUP(D4276,'Meal Info'!$A$4:$A$19,'Meal Info'!$B$4:$B$19)</f>
        <v>Fruits</v>
      </c>
      <c r="F4276" s="14" t="str">
        <f>_xlfn.XLOOKUP(D4276,'Meal Info'!$A$4:$A$19,'Meal Info'!$C$4:$C$19)</f>
        <v>Pete</v>
      </c>
      <c r="G4276" s="7">
        <v>40.950000000000003</v>
      </c>
      <c r="H4276" s="7">
        <f t="shared" si="270"/>
        <v>4.0950000000000006</v>
      </c>
      <c r="I4276" s="7">
        <f t="shared" si="271"/>
        <v>45.045000000000002</v>
      </c>
      <c r="J4276" s="7">
        <v>0.13</v>
      </c>
      <c r="K4276" s="7">
        <f t="shared" si="268"/>
        <v>5.3235000000000001</v>
      </c>
      <c r="L4276" s="7" t="s">
        <v>5079</v>
      </c>
      <c r="M4276" s="7">
        <v>4</v>
      </c>
      <c r="N4276" s="7">
        <f>INDEX('Delivery Distances'!$B$6:$K$20,MATCH('Sales Summary_working sheet'!L4276,'Delivery Distances'!$A$6:$A$20,0),MATCH('Sales Summary_working sheet'!M4276,'Delivery Distances'!$B$5:$K$5,0))</f>
        <v>4</v>
      </c>
      <c r="O4276" s="7" cm="1">
        <f t="array" ref="O4276">_xlfn.XLOOKUP(L4276,'Delivery Distances'!$A$6:$A$20,_xlfn.XLOOKUP('Sales Summary_working sheet'!M4276,'Delivery Distances'!$B$5:$K$5,'Delivery Distances'!$B$6:$K$20))</f>
        <v>4</v>
      </c>
      <c r="P4276" s="7">
        <f t="shared" si="269"/>
        <v>8</v>
      </c>
    </row>
    <row r="4277" spans="1:16" ht="15.75" customHeight="1" x14ac:dyDescent="0.15">
      <c r="A4277" s="13">
        <v>44006</v>
      </c>
      <c r="B4277" s="19" t="s">
        <v>5358</v>
      </c>
      <c r="C4277" s="7" t="s">
        <v>2231</v>
      </c>
      <c r="D4277" s="14">
        <v>13</v>
      </c>
      <c r="E4277" s="14" t="str">
        <f>_xlfn.XLOOKUP(D4277,'Meal Info'!$A$4:$A$19,'Meal Info'!$B$4:$B$19)</f>
        <v>Breakfast</v>
      </c>
      <c r="F4277" s="14" t="str">
        <f>_xlfn.XLOOKUP(D4277,'Meal Info'!$A$4:$A$19,'Meal Info'!$C$4:$C$19)</f>
        <v>Pete</v>
      </c>
      <c r="G4277" s="7">
        <v>33.44</v>
      </c>
      <c r="H4277" s="7">
        <f t="shared" si="270"/>
        <v>3.3439999999999999</v>
      </c>
      <c r="I4277" s="7">
        <f t="shared" si="271"/>
        <v>36.783999999999999</v>
      </c>
      <c r="J4277" s="7">
        <v>0.14000000000000001</v>
      </c>
      <c r="K4277" s="7">
        <f t="shared" si="268"/>
        <v>4.6816000000000004</v>
      </c>
      <c r="L4277" s="7" t="s">
        <v>30</v>
      </c>
      <c r="M4277" s="7">
        <v>5</v>
      </c>
      <c r="N4277" s="7">
        <f>INDEX('Delivery Distances'!$B$6:$K$20,MATCH('Sales Summary_working sheet'!L4277,'Delivery Distances'!$A$6:$A$20,0),MATCH('Sales Summary_working sheet'!M4277,'Delivery Distances'!$B$5:$K$5,0))</f>
        <v>18</v>
      </c>
      <c r="O4277" s="7" cm="1">
        <f t="array" ref="O4277">_xlfn.XLOOKUP(L4277,'Delivery Distances'!$A$6:$A$20,_xlfn.XLOOKUP('Sales Summary_working sheet'!M4277,'Delivery Distances'!$B$5:$K$5,'Delivery Distances'!$B$6:$K$20))</f>
        <v>18</v>
      </c>
      <c r="P4277" s="7">
        <f t="shared" si="269"/>
        <v>16</v>
      </c>
    </row>
    <row r="4278" spans="1:16" ht="15.75" customHeight="1" x14ac:dyDescent="0.15">
      <c r="A4278" s="13">
        <v>44006</v>
      </c>
      <c r="B4278" s="19" t="s">
        <v>5358</v>
      </c>
      <c r="C4278" s="7" t="s">
        <v>4726</v>
      </c>
      <c r="D4278" s="14">
        <v>1</v>
      </c>
      <c r="E4278" s="14" t="str">
        <f>_xlfn.XLOOKUP(D4278,'Meal Info'!$A$4:$A$19,'Meal Info'!$B$4:$B$19)</f>
        <v>Salad</v>
      </c>
      <c r="F4278" s="14" t="str">
        <f>_xlfn.XLOOKUP(D4278,'Meal Info'!$A$4:$A$19,'Meal Info'!$C$4:$C$19)</f>
        <v>Pete</v>
      </c>
      <c r="G4278" s="7">
        <v>69.099999999999994</v>
      </c>
      <c r="H4278" s="7">
        <f t="shared" si="270"/>
        <v>6.91</v>
      </c>
      <c r="I4278" s="7">
        <f t="shared" si="271"/>
        <v>76.009999999999991</v>
      </c>
      <c r="J4278" s="7">
        <v>0.05</v>
      </c>
      <c r="K4278" s="7">
        <f t="shared" si="268"/>
        <v>3.4550000000000001</v>
      </c>
      <c r="L4278" s="7" t="s">
        <v>31</v>
      </c>
      <c r="M4278" s="7">
        <v>7</v>
      </c>
      <c r="N4278" s="7">
        <f>INDEX('Delivery Distances'!$B$6:$K$20,MATCH('Sales Summary_working sheet'!L4278,'Delivery Distances'!$A$6:$A$20,0),MATCH('Sales Summary_working sheet'!M4278,'Delivery Distances'!$B$5:$K$5,0))</f>
        <v>5</v>
      </c>
      <c r="O4278" s="7" cm="1">
        <f t="array" ref="O4278">_xlfn.XLOOKUP(L4278,'Delivery Distances'!$A$6:$A$20,_xlfn.XLOOKUP('Sales Summary_working sheet'!M4278,'Delivery Distances'!$B$5:$K$5,'Delivery Distances'!$B$6:$K$20))</f>
        <v>5</v>
      </c>
      <c r="P4278" s="7">
        <f t="shared" si="269"/>
        <v>9</v>
      </c>
    </row>
    <row r="4279" spans="1:16" ht="15.75" customHeight="1" x14ac:dyDescent="0.15">
      <c r="A4279" s="13">
        <v>44006</v>
      </c>
      <c r="B4279" s="19" t="s">
        <v>5358</v>
      </c>
      <c r="C4279" s="7" t="s">
        <v>3382</v>
      </c>
      <c r="D4279" s="14">
        <v>1</v>
      </c>
      <c r="E4279" s="14" t="str">
        <f>_xlfn.XLOOKUP(D4279,'Meal Info'!$A$4:$A$19,'Meal Info'!$B$4:$B$19)</f>
        <v>Salad</v>
      </c>
      <c r="F4279" s="14" t="str">
        <f>_xlfn.XLOOKUP(D4279,'Meal Info'!$A$4:$A$19,'Meal Info'!$C$4:$C$19)</f>
        <v>Pete</v>
      </c>
      <c r="G4279" s="7">
        <v>60.59</v>
      </c>
      <c r="H4279" s="7">
        <f t="shared" si="270"/>
        <v>6.0590000000000011</v>
      </c>
      <c r="I4279" s="7">
        <f t="shared" si="271"/>
        <v>66.649000000000001</v>
      </c>
      <c r="J4279" s="7">
        <v>0.22</v>
      </c>
      <c r="K4279" s="7">
        <f t="shared" si="268"/>
        <v>13.329800000000001</v>
      </c>
      <c r="L4279" s="7" t="s">
        <v>5081</v>
      </c>
      <c r="M4279" s="7">
        <v>9</v>
      </c>
      <c r="N4279" s="7">
        <f>INDEX('Delivery Distances'!$B$6:$K$20,MATCH('Sales Summary_working sheet'!L4279,'Delivery Distances'!$A$6:$A$20,0),MATCH('Sales Summary_working sheet'!M4279,'Delivery Distances'!$B$5:$K$5,0))</f>
        <v>1</v>
      </c>
      <c r="O4279" s="7" cm="1">
        <f t="array" ref="O4279">_xlfn.XLOOKUP(L4279,'Delivery Distances'!$A$6:$A$20,_xlfn.XLOOKUP('Sales Summary_working sheet'!M4279,'Delivery Distances'!$B$5:$K$5,'Delivery Distances'!$B$6:$K$20))</f>
        <v>1</v>
      </c>
      <c r="P4279" s="7">
        <f t="shared" si="269"/>
        <v>3</v>
      </c>
    </row>
    <row r="4280" spans="1:16" ht="15.75" customHeight="1" x14ac:dyDescent="0.15">
      <c r="A4280" s="13">
        <v>44006</v>
      </c>
      <c r="B4280" s="19" t="s">
        <v>5358</v>
      </c>
      <c r="C4280" s="7" t="s">
        <v>4297</v>
      </c>
      <c r="D4280" s="14">
        <v>1</v>
      </c>
      <c r="E4280" s="14" t="str">
        <f>_xlfn.XLOOKUP(D4280,'Meal Info'!$A$4:$A$19,'Meal Info'!$B$4:$B$19)</f>
        <v>Salad</v>
      </c>
      <c r="F4280" s="14" t="str">
        <f>_xlfn.XLOOKUP(D4280,'Meal Info'!$A$4:$A$19,'Meal Info'!$C$4:$C$19)</f>
        <v>Pete</v>
      </c>
      <c r="G4280" s="7">
        <v>67.02</v>
      </c>
      <c r="H4280" s="7">
        <f t="shared" si="270"/>
        <v>6.702</v>
      </c>
      <c r="I4280" s="7">
        <f t="shared" si="271"/>
        <v>73.721999999999994</v>
      </c>
      <c r="J4280" s="7">
        <v>0.26</v>
      </c>
      <c r="K4280" s="7">
        <f t="shared" si="268"/>
        <v>17.4252</v>
      </c>
      <c r="L4280" s="7" t="s">
        <v>5083</v>
      </c>
      <c r="M4280" s="7">
        <v>2</v>
      </c>
      <c r="N4280" s="7">
        <f>INDEX('Delivery Distances'!$B$6:$K$20,MATCH('Sales Summary_working sheet'!L4280,'Delivery Distances'!$A$6:$A$20,0),MATCH('Sales Summary_working sheet'!M4280,'Delivery Distances'!$B$5:$K$5,0))</f>
        <v>1</v>
      </c>
      <c r="O4280" s="7" cm="1">
        <f t="array" ref="O4280">_xlfn.XLOOKUP(L4280,'Delivery Distances'!$A$6:$A$20,_xlfn.XLOOKUP('Sales Summary_working sheet'!M4280,'Delivery Distances'!$B$5:$K$5,'Delivery Distances'!$B$6:$K$20))</f>
        <v>1</v>
      </c>
      <c r="P4280" s="7">
        <f t="shared" si="269"/>
        <v>3</v>
      </c>
    </row>
    <row r="4281" spans="1:16" ht="15.75" customHeight="1" x14ac:dyDescent="0.15">
      <c r="A4281" s="13">
        <v>44006</v>
      </c>
      <c r="B4281" s="19" t="s">
        <v>5358</v>
      </c>
      <c r="C4281" s="7" t="s">
        <v>40</v>
      </c>
      <c r="D4281" s="14">
        <v>1</v>
      </c>
      <c r="E4281" s="14" t="str">
        <f>_xlfn.XLOOKUP(D4281,'Meal Info'!$A$4:$A$19,'Meal Info'!$B$4:$B$19)</f>
        <v>Salad</v>
      </c>
      <c r="F4281" s="14" t="str">
        <f>_xlfn.XLOOKUP(D4281,'Meal Info'!$A$4:$A$19,'Meal Info'!$C$4:$C$19)</f>
        <v>Pete</v>
      </c>
      <c r="G4281" s="7">
        <v>78.36</v>
      </c>
      <c r="H4281" s="7">
        <f t="shared" si="270"/>
        <v>7.8360000000000003</v>
      </c>
      <c r="I4281" s="7">
        <f t="shared" si="271"/>
        <v>86.195999999999998</v>
      </c>
      <c r="J4281" s="7">
        <v>0.4</v>
      </c>
      <c r="K4281" s="7">
        <f t="shared" si="268"/>
        <v>31.344000000000001</v>
      </c>
      <c r="L4281" s="7" t="s">
        <v>5078</v>
      </c>
      <c r="M4281" s="7">
        <v>2</v>
      </c>
      <c r="N4281" s="7">
        <f>INDEX('Delivery Distances'!$B$6:$K$20,MATCH('Sales Summary_working sheet'!L4281,'Delivery Distances'!$A$6:$A$20,0),MATCH('Sales Summary_working sheet'!M4281,'Delivery Distances'!$B$5:$K$5,0))</f>
        <v>2</v>
      </c>
      <c r="O4281" s="7" cm="1">
        <f t="array" ref="O4281">_xlfn.XLOOKUP(L4281,'Delivery Distances'!$A$6:$A$20,_xlfn.XLOOKUP('Sales Summary_working sheet'!M4281,'Delivery Distances'!$B$5:$K$5,'Delivery Distances'!$B$6:$K$20))</f>
        <v>2</v>
      </c>
      <c r="P4281" s="7">
        <f t="shared" si="269"/>
        <v>6</v>
      </c>
    </row>
    <row r="4282" spans="1:16" ht="15.75" customHeight="1" x14ac:dyDescent="0.15">
      <c r="A4282" s="13">
        <v>44006</v>
      </c>
      <c r="B4282" s="19" t="s">
        <v>5359</v>
      </c>
      <c r="C4282" s="7" t="s">
        <v>1890</v>
      </c>
      <c r="D4282" s="14">
        <v>14</v>
      </c>
      <c r="E4282" s="14" t="str">
        <f>_xlfn.XLOOKUP(D4282,'Meal Info'!$A$4:$A$19,'Meal Info'!$B$4:$B$19)</f>
        <v>Red meat</v>
      </c>
      <c r="F4282" s="14" t="str">
        <f>_xlfn.XLOOKUP(D4282,'Meal Info'!$A$4:$A$19,'Meal Info'!$C$4:$C$19)</f>
        <v>Pete</v>
      </c>
      <c r="G4282" s="7">
        <v>65.239999999999995</v>
      </c>
      <c r="H4282" s="7">
        <f t="shared" si="270"/>
        <v>6.524</v>
      </c>
      <c r="I4282" s="7">
        <f t="shared" si="271"/>
        <v>71.763999999999996</v>
      </c>
      <c r="J4282" s="7">
        <v>0.32</v>
      </c>
      <c r="K4282" s="7">
        <f t="shared" si="268"/>
        <v>20.876799999999999</v>
      </c>
      <c r="L4282" s="7" t="s">
        <v>31</v>
      </c>
      <c r="M4282" s="7">
        <v>5</v>
      </c>
      <c r="N4282" s="7">
        <f>INDEX('Delivery Distances'!$B$6:$K$20,MATCH('Sales Summary_working sheet'!L4282,'Delivery Distances'!$A$6:$A$20,0),MATCH('Sales Summary_working sheet'!M4282,'Delivery Distances'!$B$5:$K$5,0))</f>
        <v>3</v>
      </c>
      <c r="O4282" s="7" cm="1">
        <f t="array" ref="O4282">_xlfn.XLOOKUP(L4282,'Delivery Distances'!$A$6:$A$20,_xlfn.XLOOKUP('Sales Summary_working sheet'!M4282,'Delivery Distances'!$B$5:$K$5,'Delivery Distances'!$B$6:$K$20))</f>
        <v>3</v>
      </c>
      <c r="P4282" s="7">
        <f t="shared" si="269"/>
        <v>7</v>
      </c>
    </row>
    <row r="4283" spans="1:16" ht="15.75" customHeight="1" x14ac:dyDescent="0.15">
      <c r="A4283" s="13">
        <v>44006</v>
      </c>
      <c r="B4283" s="19" t="s">
        <v>5359</v>
      </c>
      <c r="C4283" s="7" t="s">
        <v>2745</v>
      </c>
      <c r="D4283" s="14">
        <v>1</v>
      </c>
      <c r="E4283" s="14" t="str">
        <f>_xlfn.XLOOKUP(D4283,'Meal Info'!$A$4:$A$19,'Meal Info'!$B$4:$B$19)</f>
        <v>Salad</v>
      </c>
      <c r="F4283" s="14" t="str">
        <f>_xlfn.XLOOKUP(D4283,'Meal Info'!$A$4:$A$19,'Meal Info'!$C$4:$C$19)</f>
        <v>Pete</v>
      </c>
      <c r="G4283" s="7">
        <v>89.9</v>
      </c>
      <c r="H4283" s="7">
        <f t="shared" si="270"/>
        <v>8.99</v>
      </c>
      <c r="I4283" s="7">
        <f t="shared" si="271"/>
        <v>98.89</v>
      </c>
      <c r="J4283" s="7">
        <v>0.02</v>
      </c>
      <c r="K4283" s="7">
        <f t="shared" si="268"/>
        <v>1.798</v>
      </c>
      <c r="L4283" s="7" t="s">
        <v>5075</v>
      </c>
      <c r="M4283" s="7">
        <v>5</v>
      </c>
      <c r="N4283" s="7">
        <f>INDEX('Delivery Distances'!$B$6:$K$20,MATCH('Sales Summary_working sheet'!L4283,'Delivery Distances'!$A$6:$A$20,0),MATCH('Sales Summary_working sheet'!M4283,'Delivery Distances'!$B$5:$K$5,0))</f>
        <v>2</v>
      </c>
      <c r="O4283" s="7" cm="1">
        <f t="array" ref="O4283">_xlfn.XLOOKUP(L4283,'Delivery Distances'!$A$6:$A$20,_xlfn.XLOOKUP('Sales Summary_working sheet'!M4283,'Delivery Distances'!$B$5:$K$5,'Delivery Distances'!$B$6:$K$20))</f>
        <v>2</v>
      </c>
      <c r="P4283" s="7">
        <f t="shared" si="269"/>
        <v>6</v>
      </c>
    </row>
    <row r="4284" spans="1:16" ht="15.75" customHeight="1" x14ac:dyDescent="0.15">
      <c r="A4284" s="13">
        <v>44006</v>
      </c>
      <c r="B4284" s="19" t="s">
        <v>5359</v>
      </c>
      <c r="C4284" s="7" t="s">
        <v>1302</v>
      </c>
      <c r="D4284" s="14">
        <v>13</v>
      </c>
      <c r="E4284" s="14" t="str">
        <f>_xlfn.XLOOKUP(D4284,'Meal Info'!$A$4:$A$19,'Meal Info'!$B$4:$B$19)</f>
        <v>Breakfast</v>
      </c>
      <c r="F4284" s="14" t="str">
        <f>_xlfn.XLOOKUP(D4284,'Meal Info'!$A$4:$A$19,'Meal Info'!$C$4:$C$19)</f>
        <v>Pete</v>
      </c>
      <c r="G4284" s="7">
        <v>18.29</v>
      </c>
      <c r="H4284" s="7">
        <f t="shared" si="270"/>
        <v>1.829</v>
      </c>
      <c r="I4284" s="7">
        <f t="shared" si="271"/>
        <v>20.119</v>
      </c>
      <c r="J4284" s="7">
        <v>0.09</v>
      </c>
      <c r="K4284" s="7">
        <f t="shared" si="268"/>
        <v>1.6460999999999999</v>
      </c>
      <c r="L4284" s="7" t="s">
        <v>29</v>
      </c>
      <c r="M4284" s="7">
        <v>2</v>
      </c>
      <c r="N4284" s="7">
        <f>INDEX('Delivery Distances'!$B$6:$K$20,MATCH('Sales Summary_working sheet'!L4284,'Delivery Distances'!$A$6:$A$20,0),MATCH('Sales Summary_working sheet'!M4284,'Delivery Distances'!$B$5:$K$5,0))</f>
        <v>18</v>
      </c>
      <c r="O4284" s="7" cm="1">
        <f t="array" ref="O4284">_xlfn.XLOOKUP(L4284,'Delivery Distances'!$A$6:$A$20,_xlfn.XLOOKUP('Sales Summary_working sheet'!M4284,'Delivery Distances'!$B$5:$K$5,'Delivery Distances'!$B$6:$K$20))</f>
        <v>18</v>
      </c>
      <c r="P4284" s="7">
        <f t="shared" si="269"/>
        <v>16</v>
      </c>
    </row>
    <row r="4285" spans="1:16" ht="15.75" customHeight="1" x14ac:dyDescent="0.15">
      <c r="A4285" s="13">
        <v>44006</v>
      </c>
      <c r="B4285" s="19" t="s">
        <v>5359</v>
      </c>
      <c r="C4285" s="7" t="s">
        <v>3861</v>
      </c>
      <c r="D4285" s="14">
        <v>14</v>
      </c>
      <c r="E4285" s="14" t="str">
        <f>_xlfn.XLOOKUP(D4285,'Meal Info'!$A$4:$A$19,'Meal Info'!$B$4:$B$19)</f>
        <v>Red meat</v>
      </c>
      <c r="F4285" s="14" t="str">
        <f>_xlfn.XLOOKUP(D4285,'Meal Info'!$A$4:$A$19,'Meal Info'!$C$4:$C$19)</f>
        <v>Pete</v>
      </c>
      <c r="G4285" s="7">
        <v>53.78</v>
      </c>
      <c r="H4285" s="7">
        <f t="shared" si="270"/>
        <v>5.3780000000000001</v>
      </c>
      <c r="I4285" s="7">
        <f t="shared" si="271"/>
        <v>59.158000000000001</v>
      </c>
      <c r="J4285" s="7">
        <v>0.37</v>
      </c>
      <c r="K4285" s="7">
        <f t="shared" si="268"/>
        <v>19.898600000000002</v>
      </c>
      <c r="L4285" s="7" t="s">
        <v>5083</v>
      </c>
      <c r="M4285" s="7">
        <v>9</v>
      </c>
      <c r="N4285" s="7">
        <f>INDEX('Delivery Distances'!$B$6:$K$20,MATCH('Sales Summary_working sheet'!L4285,'Delivery Distances'!$A$6:$A$20,0),MATCH('Sales Summary_working sheet'!M4285,'Delivery Distances'!$B$5:$K$5,0))</f>
        <v>2</v>
      </c>
      <c r="O4285" s="7" cm="1">
        <f t="array" ref="O4285">_xlfn.XLOOKUP(L4285,'Delivery Distances'!$A$6:$A$20,_xlfn.XLOOKUP('Sales Summary_working sheet'!M4285,'Delivery Distances'!$B$5:$K$5,'Delivery Distances'!$B$6:$K$20))</f>
        <v>2</v>
      </c>
      <c r="P4285" s="7">
        <f t="shared" si="269"/>
        <v>6</v>
      </c>
    </row>
    <row r="4286" spans="1:16" ht="15.75" customHeight="1" x14ac:dyDescent="0.15">
      <c r="A4286" s="13">
        <v>44006</v>
      </c>
      <c r="B4286" s="19" t="s">
        <v>5359</v>
      </c>
      <c r="C4286" s="7" t="s">
        <v>4729</v>
      </c>
      <c r="D4286" s="14">
        <v>3</v>
      </c>
      <c r="E4286" s="14" t="str">
        <f>_xlfn.XLOOKUP(D4286,'Meal Info'!$A$4:$A$19,'Meal Info'!$B$4:$B$19)</f>
        <v>Fruits</v>
      </c>
      <c r="F4286" s="14" t="str">
        <f>_xlfn.XLOOKUP(D4286,'Meal Info'!$A$4:$A$19,'Meal Info'!$C$4:$C$19)</f>
        <v>Pete</v>
      </c>
      <c r="G4286" s="7">
        <v>20.53</v>
      </c>
      <c r="H4286" s="7">
        <f t="shared" si="270"/>
        <v>2.0530000000000004</v>
      </c>
      <c r="I4286" s="7">
        <f t="shared" si="271"/>
        <v>22.583000000000002</v>
      </c>
      <c r="J4286" s="7">
        <v>0.32</v>
      </c>
      <c r="K4286" s="7">
        <f t="shared" si="268"/>
        <v>6.5696000000000003</v>
      </c>
      <c r="L4286" s="7" t="s">
        <v>5079</v>
      </c>
      <c r="M4286" s="7">
        <v>2</v>
      </c>
      <c r="N4286" s="7">
        <f>INDEX('Delivery Distances'!$B$6:$K$20,MATCH('Sales Summary_working sheet'!L4286,'Delivery Distances'!$A$6:$A$20,0),MATCH('Sales Summary_working sheet'!M4286,'Delivery Distances'!$B$5:$K$5,0))</f>
        <v>6</v>
      </c>
      <c r="O4286" s="7" cm="1">
        <f t="array" ref="O4286">_xlfn.XLOOKUP(L4286,'Delivery Distances'!$A$6:$A$20,_xlfn.XLOOKUP('Sales Summary_working sheet'!M4286,'Delivery Distances'!$B$5:$K$5,'Delivery Distances'!$B$6:$K$20))</f>
        <v>6</v>
      </c>
      <c r="P4286" s="7">
        <f t="shared" si="269"/>
        <v>10</v>
      </c>
    </row>
    <row r="4287" spans="1:16" ht="15.75" customHeight="1" x14ac:dyDescent="0.15">
      <c r="A4287" s="13">
        <v>44006</v>
      </c>
      <c r="B4287" s="19" t="s">
        <v>5359</v>
      </c>
      <c r="C4287" s="7" t="s">
        <v>3509</v>
      </c>
      <c r="D4287" s="14">
        <v>1</v>
      </c>
      <c r="E4287" s="14" t="str">
        <f>_xlfn.XLOOKUP(D4287,'Meal Info'!$A$4:$A$19,'Meal Info'!$B$4:$B$19)</f>
        <v>Salad</v>
      </c>
      <c r="F4287" s="14" t="str">
        <f>_xlfn.XLOOKUP(D4287,'Meal Info'!$A$4:$A$19,'Meal Info'!$C$4:$C$19)</f>
        <v>Pete</v>
      </c>
      <c r="G4287" s="7">
        <v>18.91</v>
      </c>
      <c r="H4287" s="7">
        <f t="shared" si="270"/>
        <v>1.891</v>
      </c>
      <c r="I4287" s="7">
        <f t="shared" si="271"/>
        <v>20.801000000000002</v>
      </c>
      <c r="J4287" s="7">
        <v>0.11</v>
      </c>
      <c r="K4287" s="7">
        <f t="shared" si="268"/>
        <v>2.0800999999999998</v>
      </c>
      <c r="L4287" s="7" t="s">
        <v>5076</v>
      </c>
      <c r="M4287" s="7">
        <v>5</v>
      </c>
      <c r="N4287" s="7">
        <f>INDEX('Delivery Distances'!$B$6:$K$20,MATCH('Sales Summary_working sheet'!L4287,'Delivery Distances'!$A$6:$A$20,0),MATCH('Sales Summary_working sheet'!M4287,'Delivery Distances'!$B$5:$K$5,0))</f>
        <v>6</v>
      </c>
      <c r="O4287" s="7" cm="1">
        <f t="array" ref="O4287">_xlfn.XLOOKUP(L4287,'Delivery Distances'!$A$6:$A$20,_xlfn.XLOOKUP('Sales Summary_working sheet'!M4287,'Delivery Distances'!$B$5:$K$5,'Delivery Distances'!$B$6:$K$20))</f>
        <v>6</v>
      </c>
      <c r="P4287" s="7">
        <f t="shared" si="269"/>
        <v>10</v>
      </c>
    </row>
    <row r="4288" spans="1:16" ht="15.75" customHeight="1" x14ac:dyDescent="0.15">
      <c r="A4288" s="13">
        <v>44006</v>
      </c>
      <c r="B4288" s="19" t="s">
        <v>5359</v>
      </c>
      <c r="C4288" s="7" t="s">
        <v>3363</v>
      </c>
      <c r="D4288" s="14">
        <v>3</v>
      </c>
      <c r="E4288" s="14" t="str">
        <f>_xlfn.XLOOKUP(D4288,'Meal Info'!$A$4:$A$19,'Meal Info'!$B$4:$B$19)</f>
        <v>Fruits</v>
      </c>
      <c r="F4288" s="14" t="str">
        <f>_xlfn.XLOOKUP(D4288,'Meal Info'!$A$4:$A$19,'Meal Info'!$C$4:$C$19)</f>
        <v>Pete</v>
      </c>
      <c r="G4288" s="7">
        <v>40.450000000000003</v>
      </c>
      <c r="H4288" s="7">
        <f t="shared" si="270"/>
        <v>4.0450000000000008</v>
      </c>
      <c r="I4288" s="7">
        <f t="shared" si="271"/>
        <v>44.495000000000005</v>
      </c>
      <c r="J4288" s="7">
        <v>0.23</v>
      </c>
      <c r="K4288" s="7">
        <f t="shared" si="268"/>
        <v>9.3035000000000014</v>
      </c>
      <c r="L4288" s="7" t="s">
        <v>5077</v>
      </c>
      <c r="M4288" s="7">
        <v>8</v>
      </c>
      <c r="N4288" s="7">
        <f>INDEX('Delivery Distances'!$B$6:$K$20,MATCH('Sales Summary_working sheet'!L4288,'Delivery Distances'!$A$6:$A$20,0),MATCH('Sales Summary_working sheet'!M4288,'Delivery Distances'!$B$5:$K$5,0))</f>
        <v>4</v>
      </c>
      <c r="O4288" s="7" cm="1">
        <f t="array" ref="O4288">_xlfn.XLOOKUP(L4288,'Delivery Distances'!$A$6:$A$20,_xlfn.XLOOKUP('Sales Summary_working sheet'!M4288,'Delivery Distances'!$B$5:$K$5,'Delivery Distances'!$B$6:$K$20))</f>
        <v>4</v>
      </c>
      <c r="P4288" s="7">
        <f t="shared" si="269"/>
        <v>8</v>
      </c>
    </row>
    <row r="4289" spans="1:16" ht="15.75" customHeight="1" x14ac:dyDescent="0.15">
      <c r="A4289" s="13">
        <v>44006</v>
      </c>
      <c r="B4289" s="19" t="s">
        <v>5359</v>
      </c>
      <c r="C4289" s="7" t="s">
        <v>3610</v>
      </c>
      <c r="D4289" s="14">
        <v>3</v>
      </c>
      <c r="E4289" s="14" t="str">
        <f>_xlfn.XLOOKUP(D4289,'Meal Info'!$A$4:$A$19,'Meal Info'!$B$4:$B$19)</f>
        <v>Fruits</v>
      </c>
      <c r="F4289" s="14" t="str">
        <f>_xlfn.XLOOKUP(D4289,'Meal Info'!$A$4:$A$19,'Meal Info'!$C$4:$C$19)</f>
        <v>Pete</v>
      </c>
      <c r="G4289" s="7">
        <v>50.39</v>
      </c>
      <c r="H4289" s="7">
        <f t="shared" si="270"/>
        <v>5.0390000000000006</v>
      </c>
      <c r="I4289" s="7">
        <f t="shared" si="271"/>
        <v>55.429000000000002</v>
      </c>
      <c r="J4289" s="7">
        <v>0.17</v>
      </c>
      <c r="K4289" s="7">
        <f t="shared" si="268"/>
        <v>8.5663</v>
      </c>
      <c r="L4289" s="7" t="s">
        <v>5080</v>
      </c>
      <c r="M4289" s="7">
        <v>10</v>
      </c>
      <c r="N4289" s="7">
        <f>INDEX('Delivery Distances'!$B$6:$K$20,MATCH('Sales Summary_working sheet'!L4289,'Delivery Distances'!$A$6:$A$20,0),MATCH('Sales Summary_working sheet'!M4289,'Delivery Distances'!$B$5:$K$5,0))</f>
        <v>5</v>
      </c>
      <c r="O4289" s="7" cm="1">
        <f t="array" ref="O4289">_xlfn.XLOOKUP(L4289,'Delivery Distances'!$A$6:$A$20,_xlfn.XLOOKUP('Sales Summary_working sheet'!M4289,'Delivery Distances'!$B$5:$K$5,'Delivery Distances'!$B$6:$K$20))</f>
        <v>5</v>
      </c>
      <c r="P4289" s="7">
        <f t="shared" si="269"/>
        <v>9</v>
      </c>
    </row>
    <row r="4290" spans="1:16" ht="15.75" customHeight="1" x14ac:dyDescent="0.15">
      <c r="A4290" s="13">
        <v>44006</v>
      </c>
      <c r="B4290" s="19" t="s">
        <v>5359</v>
      </c>
      <c r="C4290" s="7" t="s">
        <v>1168</v>
      </c>
      <c r="D4290" s="14">
        <v>3</v>
      </c>
      <c r="E4290" s="14" t="str">
        <f>_xlfn.XLOOKUP(D4290,'Meal Info'!$A$4:$A$19,'Meal Info'!$B$4:$B$19)</f>
        <v>Fruits</v>
      </c>
      <c r="F4290" s="14" t="str">
        <f>_xlfn.XLOOKUP(D4290,'Meal Info'!$A$4:$A$19,'Meal Info'!$C$4:$C$19)</f>
        <v>Pete</v>
      </c>
      <c r="G4290" s="7">
        <v>76.2</v>
      </c>
      <c r="H4290" s="7">
        <f t="shared" si="270"/>
        <v>7.620000000000001</v>
      </c>
      <c r="I4290" s="7">
        <f t="shared" si="271"/>
        <v>83.820000000000007</v>
      </c>
      <c r="J4290" s="7">
        <v>0.4</v>
      </c>
      <c r="K4290" s="7">
        <f t="shared" si="268"/>
        <v>30.480000000000004</v>
      </c>
      <c r="L4290" s="7" t="s">
        <v>5082</v>
      </c>
      <c r="M4290" s="7">
        <v>4</v>
      </c>
      <c r="N4290" s="7">
        <f>INDEX('Delivery Distances'!$B$6:$K$20,MATCH('Sales Summary_working sheet'!L4290,'Delivery Distances'!$A$6:$A$20,0),MATCH('Sales Summary_working sheet'!M4290,'Delivery Distances'!$B$5:$K$5,0))</f>
        <v>2</v>
      </c>
      <c r="O4290" s="7" cm="1">
        <f t="array" ref="O4290">_xlfn.XLOOKUP(L4290,'Delivery Distances'!$A$6:$A$20,_xlfn.XLOOKUP('Sales Summary_working sheet'!M4290,'Delivery Distances'!$B$5:$K$5,'Delivery Distances'!$B$6:$K$20))</f>
        <v>2</v>
      </c>
      <c r="P4290" s="7">
        <f t="shared" si="269"/>
        <v>6</v>
      </c>
    </row>
    <row r="4291" spans="1:16" ht="15.75" customHeight="1" x14ac:dyDescent="0.15">
      <c r="A4291" s="13">
        <v>44006</v>
      </c>
      <c r="B4291" s="19" t="s">
        <v>5359</v>
      </c>
      <c r="C4291" s="7" t="s">
        <v>5061</v>
      </c>
      <c r="D4291" s="14">
        <v>14</v>
      </c>
      <c r="E4291" s="14" t="str">
        <f>_xlfn.XLOOKUP(D4291,'Meal Info'!$A$4:$A$19,'Meal Info'!$B$4:$B$19)</f>
        <v>Red meat</v>
      </c>
      <c r="F4291" s="14" t="str">
        <f>_xlfn.XLOOKUP(D4291,'Meal Info'!$A$4:$A$19,'Meal Info'!$C$4:$C$19)</f>
        <v>Pete</v>
      </c>
      <c r="G4291" s="7">
        <v>38.68</v>
      </c>
      <c r="H4291" s="7">
        <f t="shared" si="270"/>
        <v>3.8680000000000003</v>
      </c>
      <c r="I4291" s="7">
        <f t="shared" si="271"/>
        <v>42.548000000000002</v>
      </c>
      <c r="J4291" s="7">
        <v>0.21</v>
      </c>
      <c r="K4291" s="7">
        <f t="shared" si="268"/>
        <v>8.1227999999999998</v>
      </c>
      <c r="L4291" s="7" t="s">
        <v>5080</v>
      </c>
      <c r="M4291" s="7">
        <v>3</v>
      </c>
      <c r="N4291" s="7">
        <f>INDEX('Delivery Distances'!$B$6:$K$20,MATCH('Sales Summary_working sheet'!L4291,'Delivery Distances'!$A$6:$A$20,0),MATCH('Sales Summary_working sheet'!M4291,'Delivery Distances'!$B$5:$K$5,0))</f>
        <v>5</v>
      </c>
      <c r="O4291" s="7" cm="1">
        <f t="array" ref="O4291">_xlfn.XLOOKUP(L4291,'Delivery Distances'!$A$6:$A$20,_xlfn.XLOOKUP('Sales Summary_working sheet'!M4291,'Delivery Distances'!$B$5:$K$5,'Delivery Distances'!$B$6:$K$20))</f>
        <v>5</v>
      </c>
      <c r="P4291" s="7">
        <f t="shared" si="269"/>
        <v>9</v>
      </c>
    </row>
    <row r="4292" spans="1:16" ht="15.75" customHeight="1" x14ac:dyDescent="0.15">
      <c r="A4292" s="13">
        <v>44006</v>
      </c>
      <c r="B4292" s="19" t="s">
        <v>5359</v>
      </c>
      <c r="C4292" s="7" t="s">
        <v>4588</v>
      </c>
      <c r="D4292" s="14">
        <v>13</v>
      </c>
      <c r="E4292" s="14" t="str">
        <f>_xlfn.XLOOKUP(D4292,'Meal Info'!$A$4:$A$19,'Meal Info'!$B$4:$B$19)</f>
        <v>Breakfast</v>
      </c>
      <c r="F4292" s="14" t="str">
        <f>_xlfn.XLOOKUP(D4292,'Meal Info'!$A$4:$A$19,'Meal Info'!$C$4:$C$19)</f>
        <v>Pete</v>
      </c>
      <c r="G4292" s="7">
        <v>52.3</v>
      </c>
      <c r="H4292" s="7">
        <f t="shared" si="270"/>
        <v>5.23</v>
      </c>
      <c r="I4292" s="7">
        <f t="shared" si="271"/>
        <v>57.53</v>
      </c>
      <c r="J4292" s="7">
        <v>0.18</v>
      </c>
      <c r="K4292" s="7">
        <f t="shared" si="268"/>
        <v>9.4139999999999997</v>
      </c>
      <c r="L4292" s="7" t="s">
        <v>5082</v>
      </c>
      <c r="M4292" s="7">
        <v>10</v>
      </c>
      <c r="N4292" s="7">
        <f>INDEX('Delivery Distances'!$B$6:$K$20,MATCH('Sales Summary_working sheet'!L4292,'Delivery Distances'!$A$6:$A$20,0),MATCH('Sales Summary_working sheet'!M4292,'Delivery Distances'!$B$5:$K$5,0))</f>
        <v>2</v>
      </c>
      <c r="O4292" s="7" cm="1">
        <f t="array" ref="O4292">_xlfn.XLOOKUP(L4292,'Delivery Distances'!$A$6:$A$20,_xlfn.XLOOKUP('Sales Summary_working sheet'!M4292,'Delivery Distances'!$B$5:$K$5,'Delivery Distances'!$B$6:$K$20))</f>
        <v>2</v>
      </c>
      <c r="P4292" s="7">
        <f t="shared" si="269"/>
        <v>6</v>
      </c>
    </row>
    <row r="4293" spans="1:16" ht="15.75" customHeight="1" x14ac:dyDescent="0.15">
      <c r="A4293" s="13">
        <v>44006</v>
      </c>
      <c r="B4293" s="19" t="s">
        <v>5359</v>
      </c>
      <c r="C4293" s="7" t="s">
        <v>320</v>
      </c>
      <c r="D4293" s="14">
        <v>3</v>
      </c>
      <c r="E4293" s="14" t="str">
        <f>_xlfn.XLOOKUP(D4293,'Meal Info'!$A$4:$A$19,'Meal Info'!$B$4:$B$19)</f>
        <v>Fruits</v>
      </c>
      <c r="F4293" s="14" t="str">
        <f>_xlfn.XLOOKUP(D4293,'Meal Info'!$A$4:$A$19,'Meal Info'!$C$4:$C$19)</f>
        <v>Pete</v>
      </c>
      <c r="G4293" s="7">
        <v>71.739999999999995</v>
      </c>
      <c r="H4293" s="7">
        <f t="shared" si="270"/>
        <v>7.1739999999999995</v>
      </c>
      <c r="I4293" s="7">
        <f t="shared" si="271"/>
        <v>78.913999999999987</v>
      </c>
      <c r="J4293" s="7">
        <v>0.12</v>
      </c>
      <c r="K4293" s="7">
        <f t="shared" ref="K4293:K4356" si="272">J4293*G4293</f>
        <v>8.6087999999999987</v>
      </c>
      <c r="L4293" s="7" t="s">
        <v>28</v>
      </c>
      <c r="M4293" s="7">
        <v>2</v>
      </c>
      <c r="N4293" s="7">
        <f>INDEX('Delivery Distances'!$B$6:$K$20,MATCH('Sales Summary_working sheet'!L4293,'Delivery Distances'!$A$6:$A$20,0),MATCH('Sales Summary_working sheet'!M4293,'Delivery Distances'!$B$5:$K$5,0))</f>
        <v>12</v>
      </c>
      <c r="O4293" s="7" cm="1">
        <f t="array" ref="O4293">_xlfn.XLOOKUP(L4293,'Delivery Distances'!$A$6:$A$20,_xlfn.XLOOKUP('Sales Summary_working sheet'!M4293,'Delivery Distances'!$B$5:$K$5,'Delivery Distances'!$B$6:$K$20))</f>
        <v>12</v>
      </c>
      <c r="P4293" s="7">
        <f t="shared" ref="P4293:P4356" si="273">IF(O4293&lt;=2, O4293*3, IF(O4293&lt;=6, 3*2 + (O4293-2)*1, 3*2 + 4*1 + (O4293-6)*0.5))</f>
        <v>13</v>
      </c>
    </row>
    <row r="4294" spans="1:16" ht="15.75" customHeight="1" x14ac:dyDescent="0.15">
      <c r="A4294" s="13">
        <v>44006</v>
      </c>
      <c r="B4294" s="19" t="s">
        <v>5359</v>
      </c>
      <c r="C4294" s="7" t="s">
        <v>527</v>
      </c>
      <c r="D4294" s="14">
        <v>1</v>
      </c>
      <c r="E4294" s="14" t="str">
        <f>_xlfn.XLOOKUP(D4294,'Meal Info'!$A$4:$A$19,'Meal Info'!$B$4:$B$19)</f>
        <v>Salad</v>
      </c>
      <c r="F4294" s="14" t="str">
        <f>_xlfn.XLOOKUP(D4294,'Meal Info'!$A$4:$A$19,'Meal Info'!$C$4:$C$19)</f>
        <v>Pete</v>
      </c>
      <c r="G4294" s="7">
        <v>72.2</v>
      </c>
      <c r="H4294" s="7">
        <f t="shared" si="270"/>
        <v>7.2200000000000006</v>
      </c>
      <c r="I4294" s="7">
        <f t="shared" si="271"/>
        <v>79.42</v>
      </c>
      <c r="J4294" s="7">
        <v>0.19</v>
      </c>
      <c r="K4294" s="7">
        <f t="shared" si="272"/>
        <v>13.718</v>
      </c>
      <c r="L4294" s="7" t="s">
        <v>5082</v>
      </c>
      <c r="M4294" s="7">
        <v>9</v>
      </c>
      <c r="N4294" s="7">
        <f>INDEX('Delivery Distances'!$B$6:$K$20,MATCH('Sales Summary_working sheet'!L4294,'Delivery Distances'!$A$6:$A$20,0),MATCH('Sales Summary_working sheet'!M4294,'Delivery Distances'!$B$5:$K$5,0))</f>
        <v>2</v>
      </c>
      <c r="O4294" s="7" cm="1">
        <f t="array" ref="O4294">_xlfn.XLOOKUP(L4294,'Delivery Distances'!$A$6:$A$20,_xlfn.XLOOKUP('Sales Summary_working sheet'!M4294,'Delivery Distances'!$B$5:$K$5,'Delivery Distances'!$B$6:$K$20))</f>
        <v>2</v>
      </c>
      <c r="P4294" s="7">
        <f t="shared" si="273"/>
        <v>6</v>
      </c>
    </row>
    <row r="4295" spans="1:16" ht="15.75" customHeight="1" x14ac:dyDescent="0.15">
      <c r="A4295" s="13">
        <v>44006</v>
      </c>
      <c r="B4295" s="19" t="s">
        <v>5359</v>
      </c>
      <c r="C4295" s="7" t="s">
        <v>4406</v>
      </c>
      <c r="D4295" s="14">
        <v>1</v>
      </c>
      <c r="E4295" s="14" t="str">
        <f>_xlfn.XLOOKUP(D4295,'Meal Info'!$A$4:$A$19,'Meal Info'!$B$4:$B$19)</f>
        <v>Salad</v>
      </c>
      <c r="F4295" s="14" t="str">
        <f>_xlfn.XLOOKUP(D4295,'Meal Info'!$A$4:$A$19,'Meal Info'!$C$4:$C$19)</f>
        <v>Pete</v>
      </c>
      <c r="G4295" s="7">
        <v>21.16</v>
      </c>
      <c r="H4295" s="7">
        <f t="shared" si="270"/>
        <v>2.1160000000000001</v>
      </c>
      <c r="I4295" s="7">
        <f t="shared" si="271"/>
        <v>23.276</v>
      </c>
      <c r="J4295" s="7">
        <v>0.03</v>
      </c>
      <c r="K4295" s="7">
        <f t="shared" si="272"/>
        <v>0.63480000000000003</v>
      </c>
      <c r="L4295" s="7" t="s">
        <v>5078</v>
      </c>
      <c r="M4295" s="7">
        <v>9</v>
      </c>
      <c r="N4295" s="7">
        <f>INDEX('Delivery Distances'!$B$6:$K$20,MATCH('Sales Summary_working sheet'!L4295,'Delivery Distances'!$A$6:$A$20,0),MATCH('Sales Summary_working sheet'!M4295,'Delivery Distances'!$B$5:$K$5,0))</f>
        <v>6</v>
      </c>
      <c r="O4295" s="7" cm="1">
        <f t="array" ref="O4295">_xlfn.XLOOKUP(L4295,'Delivery Distances'!$A$6:$A$20,_xlfn.XLOOKUP('Sales Summary_working sheet'!M4295,'Delivery Distances'!$B$5:$K$5,'Delivery Distances'!$B$6:$K$20))</f>
        <v>6</v>
      </c>
      <c r="P4295" s="7">
        <f t="shared" si="273"/>
        <v>10</v>
      </c>
    </row>
    <row r="4296" spans="1:16" ht="15.75" customHeight="1" x14ac:dyDescent="0.15">
      <c r="A4296" s="13">
        <v>44006</v>
      </c>
      <c r="B4296" s="19" t="s">
        <v>5359</v>
      </c>
      <c r="C4296" s="7" t="s">
        <v>4571</v>
      </c>
      <c r="D4296" s="14">
        <v>1</v>
      </c>
      <c r="E4296" s="14" t="str">
        <f>_xlfn.XLOOKUP(D4296,'Meal Info'!$A$4:$A$19,'Meal Info'!$B$4:$B$19)</f>
        <v>Salad</v>
      </c>
      <c r="F4296" s="14" t="str">
        <f>_xlfn.XLOOKUP(D4296,'Meal Info'!$A$4:$A$19,'Meal Info'!$C$4:$C$19)</f>
        <v>Pete</v>
      </c>
      <c r="G4296" s="7">
        <v>40.33</v>
      </c>
      <c r="H4296" s="7">
        <f t="shared" si="270"/>
        <v>4.0330000000000004</v>
      </c>
      <c r="I4296" s="7">
        <f t="shared" si="271"/>
        <v>44.363</v>
      </c>
      <c r="J4296" s="7">
        <v>0.4</v>
      </c>
      <c r="K4296" s="7">
        <f t="shared" si="272"/>
        <v>16.132000000000001</v>
      </c>
      <c r="L4296" s="7" t="s">
        <v>5076</v>
      </c>
      <c r="M4296" s="7">
        <v>8</v>
      </c>
      <c r="N4296" s="7">
        <f>INDEX('Delivery Distances'!$B$6:$K$20,MATCH('Sales Summary_working sheet'!L4296,'Delivery Distances'!$A$6:$A$20,0),MATCH('Sales Summary_working sheet'!M4296,'Delivery Distances'!$B$5:$K$5,0))</f>
        <v>6</v>
      </c>
      <c r="O4296" s="7" cm="1">
        <f t="array" ref="O4296">_xlfn.XLOOKUP(L4296,'Delivery Distances'!$A$6:$A$20,_xlfn.XLOOKUP('Sales Summary_working sheet'!M4296,'Delivery Distances'!$B$5:$K$5,'Delivery Distances'!$B$6:$K$20))</f>
        <v>6</v>
      </c>
      <c r="P4296" s="7">
        <f t="shared" si="273"/>
        <v>10</v>
      </c>
    </row>
    <row r="4297" spans="1:16" ht="15.75" customHeight="1" x14ac:dyDescent="0.15">
      <c r="A4297" s="13">
        <v>44006</v>
      </c>
      <c r="B4297" s="19" t="s">
        <v>5359</v>
      </c>
      <c r="C4297" s="7" t="s">
        <v>2088</v>
      </c>
      <c r="D4297" s="14">
        <v>14</v>
      </c>
      <c r="E4297" s="14" t="str">
        <f>_xlfn.XLOOKUP(D4297,'Meal Info'!$A$4:$A$19,'Meal Info'!$B$4:$B$19)</f>
        <v>Red meat</v>
      </c>
      <c r="F4297" s="14" t="str">
        <f>_xlfn.XLOOKUP(D4297,'Meal Info'!$A$4:$A$19,'Meal Info'!$C$4:$C$19)</f>
        <v>Pete</v>
      </c>
      <c r="G4297" s="7">
        <v>5.91</v>
      </c>
      <c r="H4297" s="7">
        <f t="shared" si="270"/>
        <v>0.59100000000000008</v>
      </c>
      <c r="I4297" s="7">
        <f t="shared" si="271"/>
        <v>6.5010000000000003</v>
      </c>
      <c r="J4297" s="7">
        <v>0.23</v>
      </c>
      <c r="K4297" s="7">
        <f t="shared" si="272"/>
        <v>1.3593000000000002</v>
      </c>
      <c r="L4297" s="7" t="s">
        <v>5080</v>
      </c>
      <c r="M4297" s="7">
        <v>8</v>
      </c>
      <c r="N4297" s="7">
        <f>INDEX('Delivery Distances'!$B$6:$K$20,MATCH('Sales Summary_working sheet'!L4297,'Delivery Distances'!$A$6:$A$20,0),MATCH('Sales Summary_working sheet'!M4297,'Delivery Distances'!$B$5:$K$5,0))</f>
        <v>2</v>
      </c>
      <c r="O4297" s="7" cm="1">
        <f t="array" ref="O4297">_xlfn.XLOOKUP(L4297,'Delivery Distances'!$A$6:$A$20,_xlfn.XLOOKUP('Sales Summary_working sheet'!M4297,'Delivery Distances'!$B$5:$K$5,'Delivery Distances'!$B$6:$K$20))</f>
        <v>2</v>
      </c>
      <c r="P4297" s="7">
        <f t="shared" si="273"/>
        <v>6</v>
      </c>
    </row>
    <row r="4298" spans="1:16" ht="15.75" customHeight="1" x14ac:dyDescent="0.15">
      <c r="A4298" s="13">
        <v>44006</v>
      </c>
      <c r="B4298" s="19" t="s">
        <v>5359</v>
      </c>
      <c r="C4298" s="7" t="s">
        <v>3725</v>
      </c>
      <c r="D4298" s="14">
        <v>3</v>
      </c>
      <c r="E4298" s="14" t="str">
        <f>_xlfn.XLOOKUP(D4298,'Meal Info'!$A$4:$A$19,'Meal Info'!$B$4:$B$19)</f>
        <v>Fruits</v>
      </c>
      <c r="F4298" s="14" t="str">
        <f>_xlfn.XLOOKUP(D4298,'Meal Info'!$A$4:$A$19,'Meal Info'!$C$4:$C$19)</f>
        <v>Pete</v>
      </c>
      <c r="G4298" s="7">
        <v>69.2</v>
      </c>
      <c r="H4298" s="7">
        <f t="shared" si="270"/>
        <v>6.9200000000000008</v>
      </c>
      <c r="I4298" s="7">
        <f t="shared" si="271"/>
        <v>76.12</v>
      </c>
      <c r="J4298" s="7">
        <v>0.12</v>
      </c>
      <c r="K4298" s="7">
        <f t="shared" si="272"/>
        <v>8.3040000000000003</v>
      </c>
      <c r="L4298" s="7" t="s">
        <v>5079</v>
      </c>
      <c r="M4298" s="7">
        <v>4</v>
      </c>
      <c r="N4298" s="7">
        <f>INDEX('Delivery Distances'!$B$6:$K$20,MATCH('Sales Summary_working sheet'!L4298,'Delivery Distances'!$A$6:$A$20,0),MATCH('Sales Summary_working sheet'!M4298,'Delivery Distances'!$B$5:$K$5,0))</f>
        <v>4</v>
      </c>
      <c r="O4298" s="7" cm="1">
        <f t="array" ref="O4298">_xlfn.XLOOKUP(L4298,'Delivery Distances'!$A$6:$A$20,_xlfn.XLOOKUP('Sales Summary_working sheet'!M4298,'Delivery Distances'!$B$5:$K$5,'Delivery Distances'!$B$6:$K$20))</f>
        <v>4</v>
      </c>
      <c r="P4298" s="7">
        <f t="shared" si="273"/>
        <v>8</v>
      </c>
    </row>
    <row r="4299" spans="1:16" ht="15.75" customHeight="1" x14ac:dyDescent="0.15">
      <c r="A4299" s="13">
        <v>44006</v>
      </c>
      <c r="B4299" s="19" t="s">
        <v>5359</v>
      </c>
      <c r="C4299" s="7" t="s">
        <v>4261</v>
      </c>
      <c r="D4299" s="14">
        <v>13</v>
      </c>
      <c r="E4299" s="14" t="str">
        <f>_xlfn.XLOOKUP(D4299,'Meal Info'!$A$4:$A$19,'Meal Info'!$B$4:$B$19)</f>
        <v>Breakfast</v>
      </c>
      <c r="F4299" s="14" t="str">
        <f>_xlfn.XLOOKUP(D4299,'Meal Info'!$A$4:$A$19,'Meal Info'!$C$4:$C$19)</f>
        <v>Pete</v>
      </c>
      <c r="G4299" s="7">
        <v>77.02</v>
      </c>
      <c r="H4299" s="7">
        <f t="shared" si="270"/>
        <v>7.702</v>
      </c>
      <c r="I4299" s="7">
        <f t="shared" si="271"/>
        <v>84.721999999999994</v>
      </c>
      <c r="J4299" s="7">
        <v>0.4</v>
      </c>
      <c r="K4299" s="7">
        <f t="shared" si="272"/>
        <v>30.808</v>
      </c>
      <c r="L4299" s="7" t="s">
        <v>5080</v>
      </c>
      <c r="M4299" s="7">
        <v>3</v>
      </c>
      <c r="N4299" s="7">
        <f>INDEX('Delivery Distances'!$B$6:$K$20,MATCH('Sales Summary_working sheet'!L4299,'Delivery Distances'!$A$6:$A$20,0),MATCH('Sales Summary_working sheet'!M4299,'Delivery Distances'!$B$5:$K$5,0))</f>
        <v>5</v>
      </c>
      <c r="O4299" s="7" cm="1">
        <f t="array" ref="O4299">_xlfn.XLOOKUP(L4299,'Delivery Distances'!$A$6:$A$20,_xlfn.XLOOKUP('Sales Summary_working sheet'!M4299,'Delivery Distances'!$B$5:$K$5,'Delivery Distances'!$B$6:$K$20))</f>
        <v>5</v>
      </c>
      <c r="P4299" s="7">
        <f t="shared" si="273"/>
        <v>9</v>
      </c>
    </row>
    <row r="4300" spans="1:16" ht="15.75" customHeight="1" x14ac:dyDescent="0.15">
      <c r="A4300" s="13">
        <v>44006</v>
      </c>
      <c r="B4300" s="19" t="s">
        <v>5359</v>
      </c>
      <c r="C4300" s="7" t="s">
        <v>1121</v>
      </c>
      <c r="D4300" s="14">
        <v>14</v>
      </c>
      <c r="E4300" s="14" t="str">
        <f>_xlfn.XLOOKUP(D4300,'Meal Info'!$A$4:$A$19,'Meal Info'!$B$4:$B$19)</f>
        <v>Red meat</v>
      </c>
      <c r="F4300" s="14" t="str">
        <f>_xlfn.XLOOKUP(D4300,'Meal Info'!$A$4:$A$19,'Meal Info'!$C$4:$C$19)</f>
        <v>Pete</v>
      </c>
      <c r="G4300" s="7">
        <v>57.08</v>
      </c>
      <c r="H4300" s="7">
        <f t="shared" si="270"/>
        <v>5.7080000000000002</v>
      </c>
      <c r="I4300" s="7">
        <f t="shared" si="271"/>
        <v>62.787999999999997</v>
      </c>
      <c r="J4300" s="7">
        <v>0.06</v>
      </c>
      <c r="K4300" s="7">
        <f t="shared" si="272"/>
        <v>3.4247999999999998</v>
      </c>
      <c r="L4300" s="7" t="s">
        <v>5075</v>
      </c>
      <c r="M4300" s="7">
        <v>5</v>
      </c>
      <c r="N4300" s="7">
        <f>INDEX('Delivery Distances'!$B$6:$K$20,MATCH('Sales Summary_working sheet'!L4300,'Delivery Distances'!$A$6:$A$20,0),MATCH('Sales Summary_working sheet'!M4300,'Delivery Distances'!$B$5:$K$5,0))</f>
        <v>2</v>
      </c>
      <c r="O4300" s="7" cm="1">
        <f t="array" ref="O4300">_xlfn.XLOOKUP(L4300,'Delivery Distances'!$A$6:$A$20,_xlfn.XLOOKUP('Sales Summary_working sheet'!M4300,'Delivery Distances'!$B$5:$K$5,'Delivery Distances'!$B$6:$K$20))</f>
        <v>2</v>
      </c>
      <c r="P4300" s="7">
        <f t="shared" si="273"/>
        <v>6</v>
      </c>
    </row>
    <row r="4301" spans="1:16" ht="15.75" customHeight="1" x14ac:dyDescent="0.15">
      <c r="A4301" s="13">
        <v>44006</v>
      </c>
      <c r="B4301" s="19" t="s">
        <v>5359</v>
      </c>
      <c r="C4301" s="7" t="s">
        <v>1510</v>
      </c>
      <c r="D4301" s="14">
        <v>3</v>
      </c>
      <c r="E4301" s="14" t="str">
        <f>_xlfn.XLOOKUP(D4301,'Meal Info'!$A$4:$A$19,'Meal Info'!$B$4:$B$19)</f>
        <v>Fruits</v>
      </c>
      <c r="F4301" s="14" t="str">
        <f>_xlfn.XLOOKUP(D4301,'Meal Info'!$A$4:$A$19,'Meal Info'!$C$4:$C$19)</f>
        <v>Pete</v>
      </c>
      <c r="G4301" s="7">
        <v>40.04</v>
      </c>
      <c r="H4301" s="7">
        <f t="shared" si="270"/>
        <v>4.0040000000000004</v>
      </c>
      <c r="I4301" s="7">
        <f t="shared" si="271"/>
        <v>44.043999999999997</v>
      </c>
      <c r="J4301" s="7">
        <v>0.03</v>
      </c>
      <c r="K4301" s="7">
        <f t="shared" si="272"/>
        <v>1.2011999999999998</v>
      </c>
      <c r="L4301" s="7" t="s">
        <v>26</v>
      </c>
      <c r="M4301" s="7">
        <v>9</v>
      </c>
      <c r="N4301" s="7">
        <f>INDEX('Delivery Distances'!$B$6:$K$20,MATCH('Sales Summary_working sheet'!L4301,'Delivery Distances'!$A$6:$A$20,0),MATCH('Sales Summary_working sheet'!M4301,'Delivery Distances'!$B$5:$K$5,0))</f>
        <v>20</v>
      </c>
      <c r="O4301" s="7" cm="1">
        <f t="array" ref="O4301">_xlfn.XLOOKUP(L4301,'Delivery Distances'!$A$6:$A$20,_xlfn.XLOOKUP('Sales Summary_working sheet'!M4301,'Delivery Distances'!$B$5:$K$5,'Delivery Distances'!$B$6:$K$20))</f>
        <v>20</v>
      </c>
      <c r="P4301" s="7">
        <f t="shared" si="273"/>
        <v>17</v>
      </c>
    </row>
    <row r="4302" spans="1:16" ht="15.75" customHeight="1" x14ac:dyDescent="0.15">
      <c r="A4302" s="13">
        <v>44006</v>
      </c>
      <c r="B4302" s="19" t="s">
        <v>5359</v>
      </c>
      <c r="C4302" s="7" t="s">
        <v>2696</v>
      </c>
      <c r="D4302" s="14">
        <v>3</v>
      </c>
      <c r="E4302" s="14" t="str">
        <f>_xlfn.XLOOKUP(D4302,'Meal Info'!$A$4:$A$19,'Meal Info'!$B$4:$B$19)</f>
        <v>Fruits</v>
      </c>
      <c r="F4302" s="14" t="str">
        <f>_xlfn.XLOOKUP(D4302,'Meal Info'!$A$4:$A$19,'Meal Info'!$C$4:$C$19)</f>
        <v>Pete</v>
      </c>
      <c r="G4302" s="7">
        <v>99.17</v>
      </c>
      <c r="H4302" s="7">
        <f t="shared" si="270"/>
        <v>9.9170000000000016</v>
      </c>
      <c r="I4302" s="7">
        <f t="shared" si="271"/>
        <v>109.087</v>
      </c>
      <c r="J4302" s="7">
        <v>0.3</v>
      </c>
      <c r="K4302" s="7">
        <f t="shared" si="272"/>
        <v>29.750999999999998</v>
      </c>
      <c r="L4302" s="7" t="s">
        <v>31</v>
      </c>
      <c r="M4302" s="7">
        <v>1</v>
      </c>
      <c r="N4302" s="7">
        <f>INDEX('Delivery Distances'!$B$6:$K$20,MATCH('Sales Summary_working sheet'!L4302,'Delivery Distances'!$A$6:$A$20,0),MATCH('Sales Summary_working sheet'!M4302,'Delivery Distances'!$B$5:$K$5,0))</f>
        <v>10</v>
      </c>
      <c r="O4302" s="7" cm="1">
        <f t="array" ref="O4302">_xlfn.XLOOKUP(L4302,'Delivery Distances'!$A$6:$A$20,_xlfn.XLOOKUP('Sales Summary_working sheet'!M4302,'Delivery Distances'!$B$5:$K$5,'Delivery Distances'!$B$6:$K$20))</f>
        <v>10</v>
      </c>
      <c r="P4302" s="7">
        <f t="shared" si="273"/>
        <v>12</v>
      </c>
    </row>
    <row r="4303" spans="1:16" ht="15.75" customHeight="1" x14ac:dyDescent="0.15">
      <c r="A4303" s="13">
        <v>44006</v>
      </c>
      <c r="B4303" s="19" t="s">
        <v>5359</v>
      </c>
      <c r="C4303" s="7" t="s">
        <v>3392</v>
      </c>
      <c r="D4303" s="14">
        <v>14</v>
      </c>
      <c r="E4303" s="14" t="str">
        <f>_xlfn.XLOOKUP(D4303,'Meal Info'!$A$4:$A$19,'Meal Info'!$B$4:$B$19)</f>
        <v>Red meat</v>
      </c>
      <c r="F4303" s="14" t="str">
        <f>_xlfn.XLOOKUP(D4303,'Meal Info'!$A$4:$A$19,'Meal Info'!$C$4:$C$19)</f>
        <v>Pete</v>
      </c>
      <c r="G4303" s="7">
        <v>74.84</v>
      </c>
      <c r="H4303" s="7">
        <f t="shared" si="270"/>
        <v>7.4840000000000009</v>
      </c>
      <c r="I4303" s="7">
        <f t="shared" si="271"/>
        <v>82.323999999999998</v>
      </c>
      <c r="J4303" s="7">
        <v>0.04</v>
      </c>
      <c r="K4303" s="7">
        <f t="shared" si="272"/>
        <v>2.9936000000000003</v>
      </c>
      <c r="L4303" s="7" t="s">
        <v>5081</v>
      </c>
      <c r="M4303" s="7">
        <v>6</v>
      </c>
      <c r="N4303" s="7">
        <f>INDEX('Delivery Distances'!$B$6:$K$20,MATCH('Sales Summary_working sheet'!L4303,'Delivery Distances'!$A$6:$A$20,0),MATCH('Sales Summary_working sheet'!M4303,'Delivery Distances'!$B$5:$K$5,0))</f>
        <v>3</v>
      </c>
      <c r="O4303" s="7" cm="1">
        <f t="array" ref="O4303">_xlfn.XLOOKUP(L4303,'Delivery Distances'!$A$6:$A$20,_xlfn.XLOOKUP('Sales Summary_working sheet'!M4303,'Delivery Distances'!$B$5:$K$5,'Delivery Distances'!$B$6:$K$20))</f>
        <v>3</v>
      </c>
      <c r="P4303" s="7">
        <f t="shared" si="273"/>
        <v>7</v>
      </c>
    </row>
    <row r="4304" spans="1:16" ht="15.75" customHeight="1" x14ac:dyDescent="0.15">
      <c r="A4304" s="13">
        <v>44006</v>
      </c>
      <c r="B4304" s="19" t="s">
        <v>5359</v>
      </c>
      <c r="C4304" s="7" t="s">
        <v>442</v>
      </c>
      <c r="D4304" s="14">
        <v>14</v>
      </c>
      <c r="E4304" s="14" t="str">
        <f>_xlfn.XLOOKUP(D4304,'Meal Info'!$A$4:$A$19,'Meal Info'!$B$4:$B$19)</f>
        <v>Red meat</v>
      </c>
      <c r="F4304" s="14" t="str">
        <f>_xlfn.XLOOKUP(D4304,'Meal Info'!$A$4:$A$19,'Meal Info'!$C$4:$C$19)</f>
        <v>Pete</v>
      </c>
      <c r="G4304" s="7">
        <v>81.41</v>
      </c>
      <c r="H4304" s="7">
        <f t="shared" si="270"/>
        <v>8.141</v>
      </c>
      <c r="I4304" s="7">
        <f t="shared" si="271"/>
        <v>89.551000000000002</v>
      </c>
      <c r="J4304" s="7">
        <v>0.17</v>
      </c>
      <c r="K4304" s="7">
        <f t="shared" si="272"/>
        <v>13.839700000000001</v>
      </c>
      <c r="L4304" s="7" t="s">
        <v>5080</v>
      </c>
      <c r="M4304" s="7">
        <v>5</v>
      </c>
      <c r="N4304" s="7">
        <f>INDEX('Delivery Distances'!$B$6:$K$20,MATCH('Sales Summary_working sheet'!L4304,'Delivery Distances'!$A$6:$A$20,0),MATCH('Sales Summary_working sheet'!M4304,'Delivery Distances'!$B$5:$K$5,0))</f>
        <v>5</v>
      </c>
      <c r="O4304" s="7" cm="1">
        <f t="array" ref="O4304">_xlfn.XLOOKUP(L4304,'Delivery Distances'!$A$6:$A$20,_xlfn.XLOOKUP('Sales Summary_working sheet'!M4304,'Delivery Distances'!$B$5:$K$5,'Delivery Distances'!$B$6:$K$20))</f>
        <v>5</v>
      </c>
      <c r="P4304" s="7">
        <f t="shared" si="273"/>
        <v>9</v>
      </c>
    </row>
    <row r="4305" spans="1:16" ht="15.75" customHeight="1" x14ac:dyDescent="0.15">
      <c r="A4305" s="13">
        <v>44006</v>
      </c>
      <c r="B4305" s="19" t="s">
        <v>5360</v>
      </c>
      <c r="C4305" s="7" t="s">
        <v>4838</v>
      </c>
      <c r="D4305" s="14">
        <v>3</v>
      </c>
      <c r="E4305" s="14" t="str">
        <f>_xlfn.XLOOKUP(D4305,'Meal Info'!$A$4:$A$19,'Meal Info'!$B$4:$B$19)</f>
        <v>Fruits</v>
      </c>
      <c r="F4305" s="14" t="str">
        <f>_xlfn.XLOOKUP(D4305,'Meal Info'!$A$4:$A$19,'Meal Info'!$C$4:$C$19)</f>
        <v>Pete</v>
      </c>
      <c r="G4305" s="7">
        <v>88.09</v>
      </c>
      <c r="H4305" s="7">
        <f t="shared" si="270"/>
        <v>8.8090000000000011</v>
      </c>
      <c r="I4305" s="7">
        <f t="shared" si="271"/>
        <v>96.899000000000001</v>
      </c>
      <c r="J4305" s="7">
        <v>0.38</v>
      </c>
      <c r="K4305" s="7">
        <f t="shared" si="272"/>
        <v>33.474200000000003</v>
      </c>
      <c r="L4305" s="7" t="s">
        <v>5081</v>
      </c>
      <c r="M4305" s="7">
        <v>2</v>
      </c>
      <c r="N4305" s="7">
        <f>INDEX('Delivery Distances'!$B$6:$K$20,MATCH('Sales Summary_working sheet'!L4305,'Delivery Distances'!$A$6:$A$20,0),MATCH('Sales Summary_working sheet'!M4305,'Delivery Distances'!$B$5:$K$5,0))</f>
        <v>3</v>
      </c>
      <c r="O4305" s="7" cm="1">
        <f t="array" ref="O4305">_xlfn.XLOOKUP(L4305,'Delivery Distances'!$A$6:$A$20,_xlfn.XLOOKUP('Sales Summary_working sheet'!M4305,'Delivery Distances'!$B$5:$K$5,'Delivery Distances'!$B$6:$K$20))</f>
        <v>3</v>
      </c>
      <c r="P4305" s="7">
        <f t="shared" si="273"/>
        <v>7</v>
      </c>
    </row>
    <row r="4306" spans="1:16" ht="15.75" customHeight="1" x14ac:dyDescent="0.15">
      <c r="A4306" s="13">
        <v>44006</v>
      </c>
      <c r="B4306" s="19" t="s">
        <v>5360</v>
      </c>
      <c r="C4306" s="7" t="s">
        <v>4433</v>
      </c>
      <c r="D4306" s="14">
        <v>1</v>
      </c>
      <c r="E4306" s="14" t="str">
        <f>_xlfn.XLOOKUP(D4306,'Meal Info'!$A$4:$A$19,'Meal Info'!$B$4:$B$19)</f>
        <v>Salad</v>
      </c>
      <c r="F4306" s="14" t="str">
        <f>_xlfn.XLOOKUP(D4306,'Meal Info'!$A$4:$A$19,'Meal Info'!$C$4:$C$19)</f>
        <v>Pete</v>
      </c>
      <c r="G4306" s="7">
        <v>24.38</v>
      </c>
      <c r="H4306" s="7">
        <f t="shared" si="270"/>
        <v>2.4380000000000002</v>
      </c>
      <c r="I4306" s="7">
        <f t="shared" si="271"/>
        <v>26.817999999999998</v>
      </c>
      <c r="J4306" s="7">
        <v>0.18</v>
      </c>
      <c r="K4306" s="7">
        <f t="shared" si="272"/>
        <v>4.3883999999999999</v>
      </c>
      <c r="L4306" s="7" t="s">
        <v>5080</v>
      </c>
      <c r="M4306" s="7">
        <v>9</v>
      </c>
      <c r="N4306" s="7">
        <f>INDEX('Delivery Distances'!$B$6:$K$20,MATCH('Sales Summary_working sheet'!L4306,'Delivery Distances'!$A$6:$A$20,0),MATCH('Sales Summary_working sheet'!M4306,'Delivery Distances'!$B$5:$K$5,0))</f>
        <v>4</v>
      </c>
      <c r="O4306" s="7" cm="1">
        <f t="array" ref="O4306">_xlfn.XLOOKUP(L4306,'Delivery Distances'!$A$6:$A$20,_xlfn.XLOOKUP('Sales Summary_working sheet'!M4306,'Delivery Distances'!$B$5:$K$5,'Delivery Distances'!$B$6:$K$20))</f>
        <v>4</v>
      </c>
      <c r="P4306" s="7">
        <f t="shared" si="273"/>
        <v>8</v>
      </c>
    </row>
    <row r="4307" spans="1:16" ht="15.75" customHeight="1" x14ac:dyDescent="0.15">
      <c r="A4307" s="13">
        <v>44006</v>
      </c>
      <c r="B4307" s="19" t="s">
        <v>5360</v>
      </c>
      <c r="C4307" s="7" t="s">
        <v>4943</v>
      </c>
      <c r="D4307" s="14">
        <v>3</v>
      </c>
      <c r="E4307" s="14" t="str">
        <f>_xlfn.XLOOKUP(D4307,'Meal Info'!$A$4:$A$19,'Meal Info'!$B$4:$B$19)</f>
        <v>Fruits</v>
      </c>
      <c r="F4307" s="14" t="str">
        <f>_xlfn.XLOOKUP(D4307,'Meal Info'!$A$4:$A$19,'Meal Info'!$C$4:$C$19)</f>
        <v>Pete</v>
      </c>
      <c r="G4307" s="7">
        <v>97.55</v>
      </c>
      <c r="H4307" s="7">
        <f t="shared" si="270"/>
        <v>9.7550000000000008</v>
      </c>
      <c r="I4307" s="7">
        <f t="shared" si="271"/>
        <v>107.30499999999999</v>
      </c>
      <c r="J4307" s="7">
        <v>0.1</v>
      </c>
      <c r="K4307" s="7">
        <f t="shared" si="272"/>
        <v>9.7550000000000008</v>
      </c>
      <c r="L4307" s="7" t="s">
        <v>5076</v>
      </c>
      <c r="M4307" s="7">
        <v>2</v>
      </c>
      <c r="N4307" s="7">
        <f>INDEX('Delivery Distances'!$B$6:$K$20,MATCH('Sales Summary_working sheet'!L4307,'Delivery Distances'!$A$6:$A$20,0),MATCH('Sales Summary_working sheet'!M4307,'Delivery Distances'!$B$5:$K$5,0))</f>
        <v>11</v>
      </c>
      <c r="O4307" s="7" cm="1">
        <f t="array" ref="O4307">_xlfn.XLOOKUP(L4307,'Delivery Distances'!$A$6:$A$20,_xlfn.XLOOKUP('Sales Summary_working sheet'!M4307,'Delivery Distances'!$B$5:$K$5,'Delivery Distances'!$B$6:$K$20))</f>
        <v>11</v>
      </c>
      <c r="P4307" s="7">
        <f t="shared" si="273"/>
        <v>12.5</v>
      </c>
    </row>
    <row r="4308" spans="1:16" ht="15.75" customHeight="1" x14ac:dyDescent="0.15">
      <c r="A4308" s="13">
        <v>44006</v>
      </c>
      <c r="B4308" s="19" t="s">
        <v>5360</v>
      </c>
      <c r="C4308" s="7" t="s">
        <v>749</v>
      </c>
      <c r="D4308" s="14">
        <v>1</v>
      </c>
      <c r="E4308" s="14" t="str">
        <f>_xlfn.XLOOKUP(D4308,'Meal Info'!$A$4:$A$19,'Meal Info'!$B$4:$B$19)</f>
        <v>Salad</v>
      </c>
      <c r="F4308" s="14" t="str">
        <f>_xlfn.XLOOKUP(D4308,'Meal Info'!$A$4:$A$19,'Meal Info'!$C$4:$C$19)</f>
        <v>Pete</v>
      </c>
      <c r="G4308" s="7">
        <v>22.7</v>
      </c>
      <c r="H4308" s="7">
        <f t="shared" si="270"/>
        <v>2.27</v>
      </c>
      <c r="I4308" s="7">
        <f t="shared" si="271"/>
        <v>24.97</v>
      </c>
      <c r="J4308" s="7">
        <v>0.36</v>
      </c>
      <c r="K4308" s="7">
        <f t="shared" si="272"/>
        <v>8.1719999999999988</v>
      </c>
      <c r="L4308" s="7" t="s">
        <v>28</v>
      </c>
      <c r="M4308" s="7">
        <v>5</v>
      </c>
      <c r="N4308" s="7">
        <f>INDEX('Delivery Distances'!$B$6:$K$20,MATCH('Sales Summary_working sheet'!L4308,'Delivery Distances'!$A$6:$A$20,0),MATCH('Sales Summary_working sheet'!M4308,'Delivery Distances'!$B$5:$K$5,0))</f>
        <v>11</v>
      </c>
      <c r="O4308" s="7" cm="1">
        <f t="array" ref="O4308">_xlfn.XLOOKUP(L4308,'Delivery Distances'!$A$6:$A$20,_xlfn.XLOOKUP('Sales Summary_working sheet'!M4308,'Delivery Distances'!$B$5:$K$5,'Delivery Distances'!$B$6:$K$20))</f>
        <v>11</v>
      </c>
      <c r="P4308" s="7">
        <f t="shared" si="273"/>
        <v>12.5</v>
      </c>
    </row>
    <row r="4309" spans="1:16" ht="15.75" customHeight="1" x14ac:dyDescent="0.15">
      <c r="A4309" s="13">
        <v>44006</v>
      </c>
      <c r="B4309" s="19" t="s">
        <v>5360</v>
      </c>
      <c r="C4309" s="7" t="s">
        <v>3371</v>
      </c>
      <c r="D4309" s="14">
        <v>14</v>
      </c>
      <c r="E4309" s="14" t="str">
        <f>_xlfn.XLOOKUP(D4309,'Meal Info'!$A$4:$A$19,'Meal Info'!$B$4:$B$19)</f>
        <v>Red meat</v>
      </c>
      <c r="F4309" s="14" t="str">
        <f>_xlfn.XLOOKUP(D4309,'Meal Info'!$A$4:$A$19,'Meal Info'!$C$4:$C$19)</f>
        <v>Pete</v>
      </c>
      <c r="G4309" s="7">
        <v>78.459999999999994</v>
      </c>
      <c r="H4309" s="7">
        <f t="shared" si="270"/>
        <v>7.8460000000000001</v>
      </c>
      <c r="I4309" s="7">
        <f t="shared" si="271"/>
        <v>86.305999999999997</v>
      </c>
      <c r="J4309" s="7">
        <v>0.06</v>
      </c>
      <c r="K4309" s="7">
        <f t="shared" si="272"/>
        <v>4.7075999999999993</v>
      </c>
      <c r="L4309" s="7" t="s">
        <v>5078</v>
      </c>
      <c r="M4309" s="7">
        <v>5</v>
      </c>
      <c r="N4309" s="7">
        <f>INDEX('Delivery Distances'!$B$6:$K$20,MATCH('Sales Summary_working sheet'!L4309,'Delivery Distances'!$A$6:$A$20,0),MATCH('Sales Summary_working sheet'!M4309,'Delivery Distances'!$B$5:$K$5,0))</f>
        <v>5</v>
      </c>
      <c r="O4309" s="7" cm="1">
        <f t="array" ref="O4309">_xlfn.XLOOKUP(L4309,'Delivery Distances'!$A$6:$A$20,_xlfn.XLOOKUP('Sales Summary_working sheet'!M4309,'Delivery Distances'!$B$5:$K$5,'Delivery Distances'!$B$6:$K$20))</f>
        <v>5</v>
      </c>
      <c r="P4309" s="7">
        <f t="shared" si="273"/>
        <v>9</v>
      </c>
    </row>
    <row r="4310" spans="1:16" ht="15.75" customHeight="1" x14ac:dyDescent="0.15">
      <c r="A4310" s="13">
        <v>44006</v>
      </c>
      <c r="B4310" s="19" t="s">
        <v>5360</v>
      </c>
      <c r="C4310" s="7" t="s">
        <v>2471</v>
      </c>
      <c r="D4310" s="14">
        <v>14</v>
      </c>
      <c r="E4310" s="14" t="str">
        <f>_xlfn.XLOOKUP(D4310,'Meal Info'!$A$4:$A$19,'Meal Info'!$B$4:$B$19)</f>
        <v>Red meat</v>
      </c>
      <c r="F4310" s="14" t="str">
        <f>_xlfn.XLOOKUP(D4310,'Meal Info'!$A$4:$A$19,'Meal Info'!$C$4:$C$19)</f>
        <v>Pete</v>
      </c>
      <c r="G4310" s="7">
        <v>80.989999999999995</v>
      </c>
      <c r="H4310" s="7">
        <f t="shared" si="270"/>
        <v>8.0990000000000002</v>
      </c>
      <c r="I4310" s="7">
        <f t="shared" si="271"/>
        <v>89.088999999999999</v>
      </c>
      <c r="J4310" s="7">
        <v>0.31</v>
      </c>
      <c r="K4310" s="7">
        <f t="shared" si="272"/>
        <v>25.1069</v>
      </c>
      <c r="L4310" s="7" t="s">
        <v>27</v>
      </c>
      <c r="M4310" s="7">
        <v>1</v>
      </c>
      <c r="N4310" s="7">
        <f>INDEX('Delivery Distances'!$B$6:$K$20,MATCH('Sales Summary_working sheet'!L4310,'Delivery Distances'!$A$6:$A$20,0),MATCH('Sales Summary_working sheet'!M4310,'Delivery Distances'!$B$5:$K$5,0))</f>
        <v>18</v>
      </c>
      <c r="O4310" s="7" cm="1">
        <f t="array" ref="O4310">_xlfn.XLOOKUP(L4310,'Delivery Distances'!$A$6:$A$20,_xlfn.XLOOKUP('Sales Summary_working sheet'!M4310,'Delivery Distances'!$B$5:$K$5,'Delivery Distances'!$B$6:$K$20))</f>
        <v>18</v>
      </c>
      <c r="P4310" s="7">
        <f t="shared" si="273"/>
        <v>16</v>
      </c>
    </row>
    <row r="4311" spans="1:16" ht="15.75" customHeight="1" x14ac:dyDescent="0.15">
      <c r="A4311" s="13">
        <v>44006</v>
      </c>
      <c r="B4311" s="19" t="s">
        <v>5360</v>
      </c>
      <c r="C4311" s="7" t="s">
        <v>4660</v>
      </c>
      <c r="D4311" s="14">
        <v>14</v>
      </c>
      <c r="E4311" s="14" t="str">
        <f>_xlfn.XLOOKUP(D4311,'Meal Info'!$A$4:$A$19,'Meal Info'!$B$4:$B$19)</f>
        <v>Red meat</v>
      </c>
      <c r="F4311" s="14" t="str">
        <f>_xlfn.XLOOKUP(D4311,'Meal Info'!$A$4:$A$19,'Meal Info'!$C$4:$C$19)</f>
        <v>Pete</v>
      </c>
      <c r="G4311" s="7">
        <v>31.93</v>
      </c>
      <c r="H4311" s="7">
        <f t="shared" si="270"/>
        <v>3.1930000000000001</v>
      </c>
      <c r="I4311" s="7">
        <f t="shared" si="271"/>
        <v>35.122999999999998</v>
      </c>
      <c r="J4311" s="7">
        <v>7.0000000000000007E-2</v>
      </c>
      <c r="K4311" s="7">
        <f t="shared" si="272"/>
        <v>2.2351000000000001</v>
      </c>
      <c r="L4311" s="7" t="s">
        <v>5077</v>
      </c>
      <c r="M4311" s="7">
        <v>4</v>
      </c>
      <c r="N4311" s="7">
        <f>INDEX('Delivery Distances'!$B$6:$K$20,MATCH('Sales Summary_working sheet'!L4311,'Delivery Distances'!$A$6:$A$20,0),MATCH('Sales Summary_working sheet'!M4311,'Delivery Distances'!$B$5:$K$5,0))</f>
        <v>5</v>
      </c>
      <c r="O4311" s="7" cm="1">
        <f t="array" ref="O4311">_xlfn.XLOOKUP(L4311,'Delivery Distances'!$A$6:$A$20,_xlfn.XLOOKUP('Sales Summary_working sheet'!M4311,'Delivery Distances'!$B$5:$K$5,'Delivery Distances'!$B$6:$K$20))</f>
        <v>5</v>
      </c>
      <c r="P4311" s="7">
        <f t="shared" si="273"/>
        <v>9</v>
      </c>
    </row>
    <row r="4312" spans="1:16" ht="15.75" customHeight="1" x14ac:dyDescent="0.15">
      <c r="A4312" s="13">
        <v>44006</v>
      </c>
      <c r="B4312" s="19" t="s">
        <v>5360</v>
      </c>
      <c r="C4312" s="7" t="s">
        <v>4250</v>
      </c>
      <c r="D4312" s="14">
        <v>14</v>
      </c>
      <c r="E4312" s="14" t="str">
        <f>_xlfn.XLOOKUP(D4312,'Meal Info'!$A$4:$A$19,'Meal Info'!$B$4:$B$19)</f>
        <v>Red meat</v>
      </c>
      <c r="F4312" s="14" t="str">
        <f>_xlfn.XLOOKUP(D4312,'Meal Info'!$A$4:$A$19,'Meal Info'!$C$4:$C$19)</f>
        <v>Pete</v>
      </c>
      <c r="G4312" s="7">
        <v>3.75</v>
      </c>
      <c r="H4312" s="7">
        <f t="shared" si="270"/>
        <v>0.375</v>
      </c>
      <c r="I4312" s="7">
        <f t="shared" si="271"/>
        <v>4.125</v>
      </c>
      <c r="J4312" s="7">
        <v>0.14000000000000001</v>
      </c>
      <c r="K4312" s="7">
        <f t="shared" si="272"/>
        <v>0.52500000000000002</v>
      </c>
      <c r="L4312" s="7" t="s">
        <v>5080</v>
      </c>
      <c r="M4312" s="7">
        <v>7</v>
      </c>
      <c r="N4312" s="7">
        <f>INDEX('Delivery Distances'!$B$6:$K$20,MATCH('Sales Summary_working sheet'!L4312,'Delivery Distances'!$A$6:$A$20,0),MATCH('Sales Summary_working sheet'!M4312,'Delivery Distances'!$B$5:$K$5,0))</f>
        <v>1</v>
      </c>
      <c r="O4312" s="7" cm="1">
        <f t="array" ref="O4312">_xlfn.XLOOKUP(L4312,'Delivery Distances'!$A$6:$A$20,_xlfn.XLOOKUP('Sales Summary_working sheet'!M4312,'Delivery Distances'!$B$5:$K$5,'Delivery Distances'!$B$6:$K$20))</f>
        <v>1</v>
      </c>
      <c r="P4312" s="7">
        <f t="shared" si="273"/>
        <v>3</v>
      </c>
    </row>
    <row r="4313" spans="1:16" ht="15.75" customHeight="1" x14ac:dyDescent="0.15">
      <c r="A4313" s="13">
        <v>44006</v>
      </c>
      <c r="B4313" s="19" t="s">
        <v>5360</v>
      </c>
      <c r="C4313" s="7" t="s">
        <v>3250</v>
      </c>
      <c r="D4313" s="14">
        <v>13</v>
      </c>
      <c r="E4313" s="14" t="str">
        <f>_xlfn.XLOOKUP(D4313,'Meal Info'!$A$4:$A$19,'Meal Info'!$B$4:$B$19)</f>
        <v>Breakfast</v>
      </c>
      <c r="F4313" s="14" t="str">
        <f>_xlfn.XLOOKUP(D4313,'Meal Info'!$A$4:$A$19,'Meal Info'!$C$4:$C$19)</f>
        <v>Pete</v>
      </c>
      <c r="G4313" s="7">
        <v>47.63</v>
      </c>
      <c r="H4313" s="7">
        <f t="shared" si="270"/>
        <v>4.7630000000000008</v>
      </c>
      <c r="I4313" s="7">
        <f t="shared" si="271"/>
        <v>52.393000000000001</v>
      </c>
      <c r="J4313" s="7">
        <v>0.39</v>
      </c>
      <c r="K4313" s="7">
        <f t="shared" si="272"/>
        <v>18.575700000000001</v>
      </c>
      <c r="L4313" s="7" t="s">
        <v>5077</v>
      </c>
      <c r="M4313" s="7">
        <v>4</v>
      </c>
      <c r="N4313" s="7">
        <f>INDEX('Delivery Distances'!$B$6:$K$20,MATCH('Sales Summary_working sheet'!L4313,'Delivery Distances'!$A$6:$A$20,0),MATCH('Sales Summary_working sheet'!M4313,'Delivery Distances'!$B$5:$K$5,0))</f>
        <v>5</v>
      </c>
      <c r="O4313" s="7" cm="1">
        <f t="array" ref="O4313">_xlfn.XLOOKUP(L4313,'Delivery Distances'!$A$6:$A$20,_xlfn.XLOOKUP('Sales Summary_working sheet'!M4313,'Delivery Distances'!$B$5:$K$5,'Delivery Distances'!$B$6:$K$20))</f>
        <v>5</v>
      </c>
      <c r="P4313" s="7">
        <f t="shared" si="273"/>
        <v>9</v>
      </c>
    </row>
    <row r="4314" spans="1:16" ht="15.75" customHeight="1" x14ac:dyDescent="0.15">
      <c r="A4314" s="13">
        <v>44006</v>
      </c>
      <c r="B4314" s="19" t="s">
        <v>5360</v>
      </c>
      <c r="C4314" s="7" t="s">
        <v>779</v>
      </c>
      <c r="D4314" s="14">
        <v>13</v>
      </c>
      <c r="E4314" s="14" t="str">
        <f>_xlfn.XLOOKUP(D4314,'Meal Info'!$A$4:$A$19,'Meal Info'!$B$4:$B$19)</f>
        <v>Breakfast</v>
      </c>
      <c r="F4314" s="14" t="str">
        <f>_xlfn.XLOOKUP(D4314,'Meal Info'!$A$4:$A$19,'Meal Info'!$C$4:$C$19)</f>
        <v>Pete</v>
      </c>
      <c r="G4314" s="7">
        <v>25.84</v>
      </c>
      <c r="H4314" s="7">
        <f t="shared" si="270"/>
        <v>2.5840000000000001</v>
      </c>
      <c r="I4314" s="7">
        <f t="shared" si="271"/>
        <v>28.423999999999999</v>
      </c>
      <c r="J4314" s="7">
        <v>0.23</v>
      </c>
      <c r="K4314" s="7">
        <f t="shared" si="272"/>
        <v>5.9432</v>
      </c>
      <c r="L4314" s="7" t="s">
        <v>5077</v>
      </c>
      <c r="M4314" s="7">
        <v>3</v>
      </c>
      <c r="N4314" s="7">
        <f>INDEX('Delivery Distances'!$B$6:$K$20,MATCH('Sales Summary_working sheet'!L4314,'Delivery Distances'!$A$6:$A$20,0),MATCH('Sales Summary_working sheet'!M4314,'Delivery Distances'!$B$5:$K$5,0))</f>
        <v>2</v>
      </c>
      <c r="O4314" s="7" cm="1">
        <f t="array" ref="O4314">_xlfn.XLOOKUP(L4314,'Delivery Distances'!$A$6:$A$20,_xlfn.XLOOKUP('Sales Summary_working sheet'!M4314,'Delivery Distances'!$B$5:$K$5,'Delivery Distances'!$B$6:$K$20))</f>
        <v>2</v>
      </c>
      <c r="P4314" s="7">
        <f t="shared" si="273"/>
        <v>6</v>
      </c>
    </row>
    <row r="4315" spans="1:16" ht="15.75" customHeight="1" x14ac:dyDescent="0.15">
      <c r="A4315" s="13">
        <v>44006</v>
      </c>
      <c r="B4315" s="19" t="s">
        <v>5360</v>
      </c>
      <c r="C4315" s="7" t="s">
        <v>1971</v>
      </c>
      <c r="D4315" s="14">
        <v>1</v>
      </c>
      <c r="E4315" s="14" t="str">
        <f>_xlfn.XLOOKUP(D4315,'Meal Info'!$A$4:$A$19,'Meal Info'!$B$4:$B$19)</f>
        <v>Salad</v>
      </c>
      <c r="F4315" s="14" t="str">
        <f>_xlfn.XLOOKUP(D4315,'Meal Info'!$A$4:$A$19,'Meal Info'!$C$4:$C$19)</f>
        <v>Pete</v>
      </c>
      <c r="G4315" s="7">
        <v>80.56</v>
      </c>
      <c r="H4315" s="7">
        <f t="shared" si="270"/>
        <v>8.0560000000000009</v>
      </c>
      <c r="I4315" s="7">
        <f t="shared" si="271"/>
        <v>88.616</v>
      </c>
      <c r="J4315" s="7">
        <v>0.14000000000000001</v>
      </c>
      <c r="K4315" s="7">
        <f t="shared" si="272"/>
        <v>11.278400000000001</v>
      </c>
      <c r="L4315" s="7" t="s">
        <v>5081</v>
      </c>
      <c r="M4315" s="7">
        <v>3</v>
      </c>
      <c r="N4315" s="7">
        <f>INDEX('Delivery Distances'!$B$6:$K$20,MATCH('Sales Summary_working sheet'!L4315,'Delivery Distances'!$A$6:$A$20,0),MATCH('Sales Summary_working sheet'!M4315,'Delivery Distances'!$B$5:$K$5,0))</f>
        <v>3</v>
      </c>
      <c r="O4315" s="7" cm="1">
        <f t="array" ref="O4315">_xlfn.XLOOKUP(L4315,'Delivery Distances'!$A$6:$A$20,_xlfn.XLOOKUP('Sales Summary_working sheet'!M4315,'Delivery Distances'!$B$5:$K$5,'Delivery Distances'!$B$6:$K$20))</f>
        <v>3</v>
      </c>
      <c r="P4315" s="7">
        <f t="shared" si="273"/>
        <v>7</v>
      </c>
    </row>
    <row r="4316" spans="1:16" ht="15.75" customHeight="1" x14ac:dyDescent="0.15">
      <c r="A4316" s="13">
        <v>44006</v>
      </c>
      <c r="B4316" s="19" t="s">
        <v>5360</v>
      </c>
      <c r="C4316" s="7" t="s">
        <v>175</v>
      </c>
      <c r="D4316" s="14">
        <v>13</v>
      </c>
      <c r="E4316" s="14" t="str">
        <f>_xlfn.XLOOKUP(D4316,'Meal Info'!$A$4:$A$19,'Meal Info'!$B$4:$B$19)</f>
        <v>Breakfast</v>
      </c>
      <c r="F4316" s="14" t="str">
        <f>_xlfn.XLOOKUP(D4316,'Meal Info'!$A$4:$A$19,'Meal Info'!$C$4:$C$19)</f>
        <v>Pete</v>
      </c>
      <c r="G4316" s="7">
        <v>4.5599999999999996</v>
      </c>
      <c r="H4316" s="7">
        <f t="shared" si="270"/>
        <v>0.45599999999999996</v>
      </c>
      <c r="I4316" s="7">
        <f t="shared" si="271"/>
        <v>5.016</v>
      </c>
      <c r="J4316" s="7">
        <v>0.26</v>
      </c>
      <c r="K4316" s="7">
        <f t="shared" si="272"/>
        <v>1.1856</v>
      </c>
      <c r="L4316" s="7" t="s">
        <v>26</v>
      </c>
      <c r="M4316" s="7">
        <v>1</v>
      </c>
      <c r="N4316" s="7">
        <f>INDEX('Delivery Distances'!$B$6:$K$20,MATCH('Sales Summary_working sheet'!L4316,'Delivery Distances'!$A$6:$A$20,0),MATCH('Sales Summary_working sheet'!M4316,'Delivery Distances'!$B$5:$K$5,0))</f>
        <v>2</v>
      </c>
      <c r="O4316" s="7" cm="1">
        <f t="array" ref="O4316">_xlfn.XLOOKUP(L4316,'Delivery Distances'!$A$6:$A$20,_xlfn.XLOOKUP('Sales Summary_working sheet'!M4316,'Delivery Distances'!$B$5:$K$5,'Delivery Distances'!$B$6:$K$20))</f>
        <v>2</v>
      </c>
      <c r="P4316" s="7">
        <f t="shared" si="273"/>
        <v>6</v>
      </c>
    </row>
    <row r="4317" spans="1:16" ht="15.75" customHeight="1" x14ac:dyDescent="0.15">
      <c r="A4317" s="13">
        <v>44006</v>
      </c>
      <c r="B4317" s="19" t="s">
        <v>5360</v>
      </c>
      <c r="C4317" s="7" t="s">
        <v>2861</v>
      </c>
      <c r="D4317" s="14">
        <v>3</v>
      </c>
      <c r="E4317" s="14" t="str">
        <f>_xlfn.XLOOKUP(D4317,'Meal Info'!$A$4:$A$19,'Meal Info'!$B$4:$B$19)</f>
        <v>Fruits</v>
      </c>
      <c r="F4317" s="14" t="str">
        <f>_xlfn.XLOOKUP(D4317,'Meal Info'!$A$4:$A$19,'Meal Info'!$C$4:$C$19)</f>
        <v>Pete</v>
      </c>
      <c r="G4317" s="7">
        <v>95.65</v>
      </c>
      <c r="H4317" s="7">
        <f t="shared" si="270"/>
        <v>9.5650000000000013</v>
      </c>
      <c r="I4317" s="7">
        <f t="shared" si="271"/>
        <v>105.215</v>
      </c>
      <c r="J4317" s="7">
        <v>0.33</v>
      </c>
      <c r="K4317" s="7">
        <f t="shared" si="272"/>
        <v>31.564500000000002</v>
      </c>
      <c r="L4317" s="7" t="s">
        <v>31</v>
      </c>
      <c r="M4317" s="7">
        <v>4</v>
      </c>
      <c r="N4317" s="7">
        <f>INDEX('Delivery Distances'!$B$6:$K$20,MATCH('Sales Summary_working sheet'!L4317,'Delivery Distances'!$A$6:$A$20,0),MATCH('Sales Summary_working sheet'!M4317,'Delivery Distances'!$B$5:$K$5,0))</f>
        <v>8</v>
      </c>
      <c r="O4317" s="7" cm="1">
        <f t="array" ref="O4317">_xlfn.XLOOKUP(L4317,'Delivery Distances'!$A$6:$A$20,_xlfn.XLOOKUP('Sales Summary_working sheet'!M4317,'Delivery Distances'!$B$5:$K$5,'Delivery Distances'!$B$6:$K$20))</f>
        <v>8</v>
      </c>
      <c r="P4317" s="7">
        <f t="shared" si="273"/>
        <v>11</v>
      </c>
    </row>
    <row r="4318" spans="1:16" ht="15.75" customHeight="1" x14ac:dyDescent="0.15">
      <c r="A4318" s="13">
        <v>44006</v>
      </c>
      <c r="B4318" s="19" t="s">
        <v>5360</v>
      </c>
      <c r="C4318" s="7" t="s">
        <v>3798</v>
      </c>
      <c r="D4318" s="14">
        <v>3</v>
      </c>
      <c r="E4318" s="14" t="str">
        <f>_xlfn.XLOOKUP(D4318,'Meal Info'!$A$4:$A$19,'Meal Info'!$B$4:$B$19)</f>
        <v>Fruits</v>
      </c>
      <c r="F4318" s="14" t="str">
        <f>_xlfn.XLOOKUP(D4318,'Meal Info'!$A$4:$A$19,'Meal Info'!$C$4:$C$19)</f>
        <v>Pete</v>
      </c>
      <c r="G4318" s="7">
        <v>43.07</v>
      </c>
      <c r="H4318" s="7">
        <f t="shared" ref="H4318:H4362" si="274">G4318*10%</f>
        <v>4.3070000000000004</v>
      </c>
      <c r="I4318" s="7">
        <f t="shared" ref="I4318:I4362" si="275">G4318+H4318</f>
        <v>47.377000000000002</v>
      </c>
      <c r="J4318" s="7">
        <v>0.34</v>
      </c>
      <c r="K4318" s="7">
        <f t="shared" si="272"/>
        <v>14.643800000000001</v>
      </c>
      <c r="L4318" s="7" t="s">
        <v>5083</v>
      </c>
      <c r="M4318" s="7">
        <v>3</v>
      </c>
      <c r="N4318" s="7">
        <f>INDEX('Delivery Distances'!$B$6:$K$20,MATCH('Sales Summary_working sheet'!L4318,'Delivery Distances'!$A$6:$A$20,0),MATCH('Sales Summary_working sheet'!M4318,'Delivery Distances'!$B$5:$K$5,0))</f>
        <v>1</v>
      </c>
      <c r="O4318" s="7" cm="1">
        <f t="array" ref="O4318">_xlfn.XLOOKUP(L4318,'Delivery Distances'!$A$6:$A$20,_xlfn.XLOOKUP('Sales Summary_working sheet'!M4318,'Delivery Distances'!$B$5:$K$5,'Delivery Distances'!$B$6:$K$20))</f>
        <v>1</v>
      </c>
      <c r="P4318" s="7">
        <f t="shared" si="273"/>
        <v>3</v>
      </c>
    </row>
    <row r="4319" spans="1:16" ht="15.75" customHeight="1" x14ac:dyDescent="0.15">
      <c r="A4319" s="13">
        <v>44006</v>
      </c>
      <c r="B4319" s="19" t="s">
        <v>5360</v>
      </c>
      <c r="C4319" s="7" t="s">
        <v>5044</v>
      </c>
      <c r="D4319" s="14">
        <v>1</v>
      </c>
      <c r="E4319" s="14" t="str">
        <f>_xlfn.XLOOKUP(D4319,'Meal Info'!$A$4:$A$19,'Meal Info'!$B$4:$B$19)</f>
        <v>Salad</v>
      </c>
      <c r="F4319" s="14" t="str">
        <f>_xlfn.XLOOKUP(D4319,'Meal Info'!$A$4:$A$19,'Meal Info'!$C$4:$C$19)</f>
        <v>Pete</v>
      </c>
      <c r="G4319" s="7">
        <v>42.88</v>
      </c>
      <c r="H4319" s="7">
        <f t="shared" si="274"/>
        <v>4.2880000000000003</v>
      </c>
      <c r="I4319" s="7">
        <f t="shared" si="275"/>
        <v>47.168000000000006</v>
      </c>
      <c r="J4319" s="7">
        <v>0.23</v>
      </c>
      <c r="K4319" s="7">
        <f t="shared" si="272"/>
        <v>9.8624000000000009</v>
      </c>
      <c r="L4319" s="7" t="s">
        <v>30</v>
      </c>
      <c r="M4319" s="7">
        <v>6</v>
      </c>
      <c r="N4319" s="7">
        <f>INDEX('Delivery Distances'!$B$6:$K$20,MATCH('Sales Summary_working sheet'!L4319,'Delivery Distances'!$A$6:$A$20,0),MATCH('Sales Summary_working sheet'!M4319,'Delivery Distances'!$B$5:$K$5,0))</f>
        <v>15</v>
      </c>
      <c r="O4319" s="7" cm="1">
        <f t="array" ref="O4319">_xlfn.XLOOKUP(L4319,'Delivery Distances'!$A$6:$A$20,_xlfn.XLOOKUP('Sales Summary_working sheet'!M4319,'Delivery Distances'!$B$5:$K$5,'Delivery Distances'!$B$6:$K$20))</f>
        <v>15</v>
      </c>
      <c r="P4319" s="7">
        <f t="shared" si="273"/>
        <v>14.5</v>
      </c>
    </row>
    <row r="4320" spans="1:16" ht="15.75" customHeight="1" x14ac:dyDescent="0.15">
      <c r="A4320" s="13">
        <v>44006</v>
      </c>
      <c r="B4320" s="19" t="s">
        <v>5360</v>
      </c>
      <c r="C4320" s="7" t="s">
        <v>3505</v>
      </c>
      <c r="D4320" s="14">
        <v>3</v>
      </c>
      <c r="E4320" s="14" t="str">
        <f>_xlfn.XLOOKUP(D4320,'Meal Info'!$A$4:$A$19,'Meal Info'!$B$4:$B$19)</f>
        <v>Fruits</v>
      </c>
      <c r="F4320" s="14" t="str">
        <f>_xlfn.XLOOKUP(D4320,'Meal Info'!$A$4:$A$19,'Meal Info'!$C$4:$C$19)</f>
        <v>Pete</v>
      </c>
      <c r="G4320" s="7">
        <v>98.62</v>
      </c>
      <c r="H4320" s="7">
        <f t="shared" si="274"/>
        <v>9.8620000000000019</v>
      </c>
      <c r="I4320" s="7">
        <f t="shared" si="275"/>
        <v>108.482</v>
      </c>
      <c r="J4320" s="7">
        <v>0.32</v>
      </c>
      <c r="K4320" s="7">
        <f t="shared" si="272"/>
        <v>31.558400000000002</v>
      </c>
      <c r="L4320" s="7" t="s">
        <v>29</v>
      </c>
      <c r="M4320" s="7">
        <v>4</v>
      </c>
      <c r="N4320" s="7">
        <f>INDEX('Delivery Distances'!$B$6:$K$20,MATCH('Sales Summary_working sheet'!L4320,'Delivery Distances'!$A$6:$A$20,0),MATCH('Sales Summary_working sheet'!M4320,'Delivery Distances'!$B$5:$K$5,0))</f>
        <v>14</v>
      </c>
      <c r="O4320" s="7" cm="1">
        <f t="array" ref="O4320">_xlfn.XLOOKUP(L4320,'Delivery Distances'!$A$6:$A$20,_xlfn.XLOOKUP('Sales Summary_working sheet'!M4320,'Delivery Distances'!$B$5:$K$5,'Delivery Distances'!$B$6:$K$20))</f>
        <v>14</v>
      </c>
      <c r="P4320" s="7">
        <f t="shared" si="273"/>
        <v>14</v>
      </c>
    </row>
    <row r="4321" spans="1:16" ht="15.75" customHeight="1" x14ac:dyDescent="0.15">
      <c r="A4321" s="13">
        <v>44006</v>
      </c>
      <c r="B4321" s="19" t="s">
        <v>5360</v>
      </c>
      <c r="C4321" s="7" t="s">
        <v>113</v>
      </c>
      <c r="D4321" s="14">
        <v>13</v>
      </c>
      <c r="E4321" s="14" t="str">
        <f>_xlfn.XLOOKUP(D4321,'Meal Info'!$A$4:$A$19,'Meal Info'!$B$4:$B$19)</f>
        <v>Breakfast</v>
      </c>
      <c r="F4321" s="14" t="str">
        <f>_xlfn.XLOOKUP(D4321,'Meal Info'!$A$4:$A$19,'Meal Info'!$C$4:$C$19)</f>
        <v>Pete</v>
      </c>
      <c r="G4321" s="7">
        <v>87.92</v>
      </c>
      <c r="H4321" s="7">
        <f t="shared" si="274"/>
        <v>8.7919999999999998</v>
      </c>
      <c r="I4321" s="7">
        <f t="shared" si="275"/>
        <v>96.712000000000003</v>
      </c>
      <c r="J4321" s="7">
        <v>0.28000000000000003</v>
      </c>
      <c r="K4321" s="7">
        <f t="shared" si="272"/>
        <v>24.617600000000003</v>
      </c>
      <c r="L4321" s="7" t="s">
        <v>26</v>
      </c>
      <c r="M4321" s="7">
        <v>7</v>
      </c>
      <c r="N4321" s="7">
        <f>INDEX('Delivery Distances'!$B$6:$K$20,MATCH('Sales Summary_working sheet'!L4321,'Delivery Distances'!$A$6:$A$20,0),MATCH('Sales Summary_working sheet'!M4321,'Delivery Distances'!$B$5:$K$5,0))</f>
        <v>16</v>
      </c>
      <c r="O4321" s="7" cm="1">
        <f t="array" ref="O4321">_xlfn.XLOOKUP(L4321,'Delivery Distances'!$A$6:$A$20,_xlfn.XLOOKUP('Sales Summary_working sheet'!M4321,'Delivery Distances'!$B$5:$K$5,'Delivery Distances'!$B$6:$K$20))</f>
        <v>16</v>
      </c>
      <c r="P4321" s="7">
        <f t="shared" si="273"/>
        <v>15</v>
      </c>
    </row>
    <row r="4322" spans="1:16" ht="15.75" customHeight="1" x14ac:dyDescent="0.15">
      <c r="A4322" s="13">
        <v>44006</v>
      </c>
      <c r="B4322" s="19" t="s">
        <v>5360</v>
      </c>
      <c r="C4322" s="7" t="s">
        <v>3272</v>
      </c>
      <c r="D4322" s="14">
        <v>13</v>
      </c>
      <c r="E4322" s="14" t="str">
        <f>_xlfn.XLOOKUP(D4322,'Meal Info'!$A$4:$A$19,'Meal Info'!$B$4:$B$19)</f>
        <v>Breakfast</v>
      </c>
      <c r="F4322" s="14" t="str">
        <f>_xlfn.XLOOKUP(D4322,'Meal Info'!$A$4:$A$19,'Meal Info'!$C$4:$C$19)</f>
        <v>Pete</v>
      </c>
      <c r="G4322" s="7">
        <v>81.06</v>
      </c>
      <c r="H4322" s="7">
        <f t="shared" si="274"/>
        <v>8.1059999999999999</v>
      </c>
      <c r="I4322" s="7">
        <f t="shared" si="275"/>
        <v>89.165999999999997</v>
      </c>
      <c r="J4322" s="7">
        <v>0.26</v>
      </c>
      <c r="K4322" s="7">
        <f t="shared" si="272"/>
        <v>21.075600000000001</v>
      </c>
      <c r="L4322" s="7" t="s">
        <v>29</v>
      </c>
      <c r="M4322" s="7">
        <v>6</v>
      </c>
      <c r="N4322" s="7">
        <f>INDEX('Delivery Distances'!$B$6:$K$20,MATCH('Sales Summary_working sheet'!L4322,'Delivery Distances'!$A$6:$A$20,0),MATCH('Sales Summary_working sheet'!M4322,'Delivery Distances'!$B$5:$K$5,0))</f>
        <v>2</v>
      </c>
      <c r="O4322" s="7" cm="1">
        <f t="array" ref="O4322">_xlfn.XLOOKUP(L4322,'Delivery Distances'!$A$6:$A$20,_xlfn.XLOOKUP('Sales Summary_working sheet'!M4322,'Delivery Distances'!$B$5:$K$5,'Delivery Distances'!$B$6:$K$20))</f>
        <v>2</v>
      </c>
      <c r="P4322" s="7">
        <f t="shared" si="273"/>
        <v>6</v>
      </c>
    </row>
    <row r="4323" spans="1:16" ht="15.75" customHeight="1" x14ac:dyDescent="0.15">
      <c r="A4323" s="13">
        <v>44006</v>
      </c>
      <c r="B4323" s="19" t="s">
        <v>5360</v>
      </c>
      <c r="C4323" s="7" t="s">
        <v>2477</v>
      </c>
      <c r="D4323" s="14">
        <v>14</v>
      </c>
      <c r="E4323" s="14" t="str">
        <f>_xlfn.XLOOKUP(D4323,'Meal Info'!$A$4:$A$19,'Meal Info'!$B$4:$B$19)</f>
        <v>Red meat</v>
      </c>
      <c r="F4323" s="14" t="str">
        <f>_xlfn.XLOOKUP(D4323,'Meal Info'!$A$4:$A$19,'Meal Info'!$C$4:$C$19)</f>
        <v>Pete</v>
      </c>
      <c r="G4323" s="7">
        <v>78.180000000000007</v>
      </c>
      <c r="H4323" s="7">
        <f t="shared" si="274"/>
        <v>7.8180000000000014</v>
      </c>
      <c r="I4323" s="7">
        <f t="shared" si="275"/>
        <v>85.998000000000005</v>
      </c>
      <c r="J4323" s="7">
        <v>0.28000000000000003</v>
      </c>
      <c r="K4323" s="7">
        <f t="shared" si="272"/>
        <v>21.890400000000003</v>
      </c>
      <c r="L4323" s="7" t="s">
        <v>5083</v>
      </c>
      <c r="M4323" s="7">
        <v>6</v>
      </c>
      <c r="N4323" s="7">
        <f>INDEX('Delivery Distances'!$B$6:$K$20,MATCH('Sales Summary_working sheet'!L4323,'Delivery Distances'!$A$6:$A$20,0),MATCH('Sales Summary_working sheet'!M4323,'Delivery Distances'!$B$5:$K$5,0))</f>
        <v>2</v>
      </c>
      <c r="O4323" s="7" cm="1">
        <f t="array" ref="O4323">_xlfn.XLOOKUP(L4323,'Delivery Distances'!$A$6:$A$20,_xlfn.XLOOKUP('Sales Summary_working sheet'!M4323,'Delivery Distances'!$B$5:$K$5,'Delivery Distances'!$B$6:$K$20))</f>
        <v>2</v>
      </c>
      <c r="P4323" s="7">
        <f t="shared" si="273"/>
        <v>6</v>
      </c>
    </row>
    <row r="4324" spans="1:16" ht="15.75" customHeight="1" x14ac:dyDescent="0.15">
      <c r="A4324" s="13">
        <v>44006</v>
      </c>
      <c r="B4324" s="19" t="s">
        <v>5361</v>
      </c>
      <c r="C4324" s="7" t="s">
        <v>1596</v>
      </c>
      <c r="D4324" s="14">
        <v>1</v>
      </c>
      <c r="E4324" s="14" t="str">
        <f>_xlfn.XLOOKUP(D4324,'Meal Info'!$A$4:$A$19,'Meal Info'!$B$4:$B$19)</f>
        <v>Salad</v>
      </c>
      <c r="F4324" s="14" t="str">
        <f>_xlfn.XLOOKUP(D4324,'Meal Info'!$A$4:$A$19,'Meal Info'!$C$4:$C$19)</f>
        <v>Pete</v>
      </c>
      <c r="G4324" s="7">
        <v>71.66</v>
      </c>
      <c r="H4324" s="7">
        <f t="shared" si="274"/>
        <v>7.1660000000000004</v>
      </c>
      <c r="I4324" s="7">
        <f t="shared" si="275"/>
        <v>78.825999999999993</v>
      </c>
      <c r="J4324" s="7">
        <v>0.16</v>
      </c>
      <c r="K4324" s="7">
        <f t="shared" si="272"/>
        <v>11.4656</v>
      </c>
      <c r="L4324" s="7" t="s">
        <v>5080</v>
      </c>
      <c r="M4324" s="7">
        <v>10</v>
      </c>
      <c r="N4324" s="7">
        <f>INDEX('Delivery Distances'!$B$6:$K$20,MATCH('Sales Summary_working sheet'!L4324,'Delivery Distances'!$A$6:$A$20,0),MATCH('Sales Summary_working sheet'!M4324,'Delivery Distances'!$B$5:$K$5,0))</f>
        <v>5</v>
      </c>
      <c r="O4324" s="7" cm="1">
        <f t="array" ref="O4324">_xlfn.XLOOKUP(L4324,'Delivery Distances'!$A$6:$A$20,_xlfn.XLOOKUP('Sales Summary_working sheet'!M4324,'Delivery Distances'!$B$5:$K$5,'Delivery Distances'!$B$6:$K$20))</f>
        <v>5</v>
      </c>
      <c r="P4324" s="7">
        <f t="shared" si="273"/>
        <v>9</v>
      </c>
    </row>
    <row r="4325" spans="1:16" ht="15.75" customHeight="1" x14ac:dyDescent="0.15">
      <c r="A4325" s="13">
        <v>44006</v>
      </c>
      <c r="B4325" s="19" t="s">
        <v>5361</v>
      </c>
      <c r="C4325" s="7" t="s">
        <v>4335</v>
      </c>
      <c r="D4325" s="14">
        <v>3</v>
      </c>
      <c r="E4325" s="14" t="str">
        <f>_xlfn.XLOOKUP(D4325,'Meal Info'!$A$4:$A$19,'Meal Info'!$B$4:$B$19)</f>
        <v>Fruits</v>
      </c>
      <c r="F4325" s="14" t="str">
        <f>_xlfn.XLOOKUP(D4325,'Meal Info'!$A$4:$A$19,'Meal Info'!$C$4:$C$19)</f>
        <v>Pete</v>
      </c>
      <c r="G4325" s="7">
        <v>35.51</v>
      </c>
      <c r="H4325" s="7">
        <f t="shared" si="274"/>
        <v>3.5510000000000002</v>
      </c>
      <c r="I4325" s="7">
        <f t="shared" si="275"/>
        <v>39.061</v>
      </c>
      <c r="J4325" s="7">
        <v>0.35</v>
      </c>
      <c r="K4325" s="7">
        <f t="shared" si="272"/>
        <v>12.428499999999998</v>
      </c>
      <c r="L4325" s="7" t="s">
        <v>29</v>
      </c>
      <c r="M4325" s="7">
        <v>1</v>
      </c>
      <c r="N4325" s="7">
        <f>INDEX('Delivery Distances'!$B$6:$K$20,MATCH('Sales Summary_working sheet'!L4325,'Delivery Distances'!$A$6:$A$20,0),MATCH('Sales Summary_working sheet'!M4325,'Delivery Distances'!$B$5:$K$5,0))</f>
        <v>6</v>
      </c>
      <c r="O4325" s="7" cm="1">
        <f t="array" ref="O4325">_xlfn.XLOOKUP(L4325,'Delivery Distances'!$A$6:$A$20,_xlfn.XLOOKUP('Sales Summary_working sheet'!M4325,'Delivery Distances'!$B$5:$K$5,'Delivery Distances'!$B$6:$K$20))</f>
        <v>6</v>
      </c>
      <c r="P4325" s="7">
        <f t="shared" si="273"/>
        <v>10</v>
      </c>
    </row>
    <row r="4326" spans="1:16" ht="15.75" customHeight="1" x14ac:dyDescent="0.15">
      <c r="A4326" s="13">
        <v>44006</v>
      </c>
      <c r="B4326" s="19" t="s">
        <v>5361</v>
      </c>
      <c r="C4326" s="7" t="s">
        <v>3468</v>
      </c>
      <c r="D4326" s="14">
        <v>1</v>
      </c>
      <c r="E4326" s="14" t="str">
        <f>_xlfn.XLOOKUP(D4326,'Meal Info'!$A$4:$A$19,'Meal Info'!$B$4:$B$19)</f>
        <v>Salad</v>
      </c>
      <c r="F4326" s="14" t="str">
        <f>_xlfn.XLOOKUP(D4326,'Meal Info'!$A$4:$A$19,'Meal Info'!$C$4:$C$19)</f>
        <v>Pete</v>
      </c>
      <c r="G4326" s="7">
        <v>93.44</v>
      </c>
      <c r="H4326" s="7">
        <f t="shared" si="274"/>
        <v>9.3439999999999994</v>
      </c>
      <c r="I4326" s="7">
        <f t="shared" si="275"/>
        <v>102.78399999999999</v>
      </c>
      <c r="J4326" s="7">
        <v>0.12</v>
      </c>
      <c r="K4326" s="7">
        <f t="shared" si="272"/>
        <v>11.2128</v>
      </c>
      <c r="L4326" s="7" t="s">
        <v>5079</v>
      </c>
      <c r="M4326" s="7">
        <v>3</v>
      </c>
      <c r="N4326" s="7">
        <f>INDEX('Delivery Distances'!$B$6:$K$20,MATCH('Sales Summary_working sheet'!L4326,'Delivery Distances'!$A$6:$A$20,0),MATCH('Sales Summary_working sheet'!M4326,'Delivery Distances'!$B$5:$K$5,0))</f>
        <v>4</v>
      </c>
      <c r="O4326" s="7" cm="1">
        <f t="array" ref="O4326">_xlfn.XLOOKUP(L4326,'Delivery Distances'!$A$6:$A$20,_xlfn.XLOOKUP('Sales Summary_working sheet'!M4326,'Delivery Distances'!$B$5:$K$5,'Delivery Distances'!$B$6:$K$20))</f>
        <v>4</v>
      </c>
      <c r="P4326" s="7">
        <f t="shared" si="273"/>
        <v>8</v>
      </c>
    </row>
    <row r="4327" spans="1:16" ht="15.75" customHeight="1" x14ac:dyDescent="0.15">
      <c r="A4327" s="13">
        <v>44006</v>
      </c>
      <c r="B4327" s="19" t="s">
        <v>5361</v>
      </c>
      <c r="C4327" s="7" t="s">
        <v>2909</v>
      </c>
      <c r="D4327" s="14">
        <v>13</v>
      </c>
      <c r="E4327" s="14" t="str">
        <f>_xlfn.XLOOKUP(D4327,'Meal Info'!$A$4:$A$19,'Meal Info'!$B$4:$B$19)</f>
        <v>Breakfast</v>
      </c>
      <c r="F4327" s="14" t="str">
        <f>_xlfn.XLOOKUP(D4327,'Meal Info'!$A$4:$A$19,'Meal Info'!$C$4:$C$19)</f>
        <v>Pete</v>
      </c>
      <c r="G4327" s="7">
        <v>63.18</v>
      </c>
      <c r="H4327" s="7">
        <f t="shared" si="274"/>
        <v>6.3180000000000005</v>
      </c>
      <c r="I4327" s="7">
        <f t="shared" si="275"/>
        <v>69.498000000000005</v>
      </c>
      <c r="J4327" s="7">
        <v>0.05</v>
      </c>
      <c r="K4327" s="7">
        <f t="shared" si="272"/>
        <v>3.1590000000000003</v>
      </c>
      <c r="L4327" s="7" t="s">
        <v>5082</v>
      </c>
      <c r="M4327" s="7">
        <v>4</v>
      </c>
      <c r="N4327" s="7">
        <f>INDEX('Delivery Distances'!$B$6:$K$20,MATCH('Sales Summary_working sheet'!L4327,'Delivery Distances'!$A$6:$A$20,0),MATCH('Sales Summary_working sheet'!M4327,'Delivery Distances'!$B$5:$K$5,0))</f>
        <v>2</v>
      </c>
      <c r="O4327" s="7" cm="1">
        <f t="array" ref="O4327">_xlfn.XLOOKUP(L4327,'Delivery Distances'!$A$6:$A$20,_xlfn.XLOOKUP('Sales Summary_working sheet'!M4327,'Delivery Distances'!$B$5:$K$5,'Delivery Distances'!$B$6:$K$20))</f>
        <v>2</v>
      </c>
      <c r="P4327" s="7">
        <f t="shared" si="273"/>
        <v>6</v>
      </c>
    </row>
    <row r="4328" spans="1:16" ht="15.75" customHeight="1" x14ac:dyDescent="0.15">
      <c r="A4328" s="13">
        <v>44006</v>
      </c>
      <c r="B4328" s="19" t="s">
        <v>5361</v>
      </c>
      <c r="C4328" s="7" t="s">
        <v>4584</v>
      </c>
      <c r="D4328" s="14">
        <v>1</v>
      </c>
      <c r="E4328" s="14" t="str">
        <f>_xlfn.XLOOKUP(D4328,'Meal Info'!$A$4:$A$19,'Meal Info'!$B$4:$B$19)</f>
        <v>Salad</v>
      </c>
      <c r="F4328" s="14" t="str">
        <f>_xlfn.XLOOKUP(D4328,'Meal Info'!$A$4:$A$19,'Meal Info'!$C$4:$C$19)</f>
        <v>Pete</v>
      </c>
      <c r="G4328" s="7">
        <v>75.88</v>
      </c>
      <c r="H4328" s="7">
        <f t="shared" si="274"/>
        <v>7.5880000000000001</v>
      </c>
      <c r="I4328" s="7">
        <f t="shared" si="275"/>
        <v>83.467999999999989</v>
      </c>
      <c r="J4328" s="7">
        <v>0.25</v>
      </c>
      <c r="K4328" s="7">
        <f t="shared" si="272"/>
        <v>18.97</v>
      </c>
      <c r="L4328" s="7" t="s">
        <v>5077</v>
      </c>
      <c r="M4328" s="7">
        <v>7</v>
      </c>
      <c r="N4328" s="7">
        <f>INDEX('Delivery Distances'!$B$6:$K$20,MATCH('Sales Summary_working sheet'!L4328,'Delivery Distances'!$A$6:$A$20,0),MATCH('Sales Summary_working sheet'!M4328,'Delivery Distances'!$B$5:$K$5,0))</f>
        <v>1</v>
      </c>
      <c r="O4328" s="7" cm="1">
        <f t="array" ref="O4328">_xlfn.XLOOKUP(L4328,'Delivery Distances'!$A$6:$A$20,_xlfn.XLOOKUP('Sales Summary_working sheet'!M4328,'Delivery Distances'!$B$5:$K$5,'Delivery Distances'!$B$6:$K$20))</f>
        <v>1</v>
      </c>
      <c r="P4328" s="7">
        <f t="shared" si="273"/>
        <v>3</v>
      </c>
    </row>
    <row r="4329" spans="1:16" ht="15.75" customHeight="1" x14ac:dyDescent="0.15">
      <c r="A4329" s="13">
        <v>44006</v>
      </c>
      <c r="B4329" s="19" t="s">
        <v>5361</v>
      </c>
      <c r="C4329" s="7" t="s">
        <v>4232</v>
      </c>
      <c r="D4329" s="14">
        <v>13</v>
      </c>
      <c r="E4329" s="14" t="str">
        <f>_xlfn.XLOOKUP(D4329,'Meal Info'!$A$4:$A$19,'Meal Info'!$B$4:$B$19)</f>
        <v>Breakfast</v>
      </c>
      <c r="F4329" s="14" t="str">
        <f>_xlfn.XLOOKUP(D4329,'Meal Info'!$A$4:$A$19,'Meal Info'!$C$4:$C$19)</f>
        <v>Pete</v>
      </c>
      <c r="G4329" s="7">
        <v>73.84</v>
      </c>
      <c r="H4329" s="7">
        <f t="shared" si="274"/>
        <v>7.3840000000000003</v>
      </c>
      <c r="I4329" s="7">
        <f t="shared" si="275"/>
        <v>81.224000000000004</v>
      </c>
      <c r="J4329" s="7">
        <v>0.39</v>
      </c>
      <c r="K4329" s="7">
        <f t="shared" si="272"/>
        <v>28.797600000000003</v>
      </c>
      <c r="L4329" s="7" t="s">
        <v>26</v>
      </c>
      <c r="M4329" s="7">
        <v>9</v>
      </c>
      <c r="N4329" s="7">
        <f>INDEX('Delivery Distances'!$B$6:$K$20,MATCH('Sales Summary_working sheet'!L4329,'Delivery Distances'!$A$6:$A$20,0),MATCH('Sales Summary_working sheet'!M4329,'Delivery Distances'!$B$5:$K$5,0))</f>
        <v>20</v>
      </c>
      <c r="O4329" s="7" cm="1">
        <f t="array" ref="O4329">_xlfn.XLOOKUP(L4329,'Delivery Distances'!$A$6:$A$20,_xlfn.XLOOKUP('Sales Summary_working sheet'!M4329,'Delivery Distances'!$B$5:$K$5,'Delivery Distances'!$B$6:$K$20))</f>
        <v>20</v>
      </c>
      <c r="P4329" s="7">
        <f t="shared" si="273"/>
        <v>17</v>
      </c>
    </row>
    <row r="4330" spans="1:16" ht="15.75" customHeight="1" x14ac:dyDescent="0.15">
      <c r="A4330" s="13">
        <v>44006</v>
      </c>
      <c r="B4330" s="19" t="s">
        <v>5361</v>
      </c>
      <c r="C4330" s="7" t="s">
        <v>4358</v>
      </c>
      <c r="D4330" s="14">
        <v>13</v>
      </c>
      <c r="E4330" s="14" t="str">
        <f>_xlfn.XLOOKUP(D4330,'Meal Info'!$A$4:$A$19,'Meal Info'!$B$4:$B$19)</f>
        <v>Breakfast</v>
      </c>
      <c r="F4330" s="14" t="str">
        <f>_xlfn.XLOOKUP(D4330,'Meal Info'!$A$4:$A$19,'Meal Info'!$C$4:$C$19)</f>
        <v>Pete</v>
      </c>
      <c r="G4330" s="7">
        <v>51.63</v>
      </c>
      <c r="H4330" s="7">
        <f t="shared" si="274"/>
        <v>5.1630000000000003</v>
      </c>
      <c r="I4330" s="7">
        <f t="shared" si="275"/>
        <v>56.793000000000006</v>
      </c>
      <c r="J4330" s="7">
        <v>0.33</v>
      </c>
      <c r="K4330" s="7">
        <f t="shared" si="272"/>
        <v>17.0379</v>
      </c>
      <c r="L4330" s="7" t="s">
        <v>5081</v>
      </c>
      <c r="M4330" s="7">
        <v>1</v>
      </c>
      <c r="N4330" s="7">
        <f>INDEX('Delivery Distances'!$B$6:$K$20,MATCH('Sales Summary_working sheet'!L4330,'Delivery Distances'!$A$6:$A$20,0),MATCH('Sales Summary_working sheet'!M4330,'Delivery Distances'!$B$5:$K$5,0))</f>
        <v>1</v>
      </c>
      <c r="O4330" s="7" cm="1">
        <f t="array" ref="O4330">_xlfn.XLOOKUP(L4330,'Delivery Distances'!$A$6:$A$20,_xlfn.XLOOKUP('Sales Summary_working sheet'!M4330,'Delivery Distances'!$B$5:$K$5,'Delivery Distances'!$B$6:$K$20))</f>
        <v>1</v>
      </c>
      <c r="P4330" s="7">
        <f t="shared" si="273"/>
        <v>3</v>
      </c>
    </row>
    <row r="4331" spans="1:16" ht="15.75" customHeight="1" x14ac:dyDescent="0.15">
      <c r="A4331" s="13">
        <v>44006</v>
      </c>
      <c r="B4331" s="19" t="s">
        <v>5361</v>
      </c>
      <c r="C4331" s="7" t="s">
        <v>2064</v>
      </c>
      <c r="D4331" s="14">
        <v>14</v>
      </c>
      <c r="E4331" s="14" t="str">
        <f>_xlfn.XLOOKUP(D4331,'Meal Info'!$A$4:$A$19,'Meal Info'!$B$4:$B$19)</f>
        <v>Red meat</v>
      </c>
      <c r="F4331" s="14" t="str">
        <f>_xlfn.XLOOKUP(D4331,'Meal Info'!$A$4:$A$19,'Meal Info'!$C$4:$C$19)</f>
        <v>Pete</v>
      </c>
      <c r="G4331" s="7">
        <v>81.39</v>
      </c>
      <c r="H4331" s="7">
        <f t="shared" si="274"/>
        <v>8.1390000000000011</v>
      </c>
      <c r="I4331" s="7">
        <f t="shared" si="275"/>
        <v>89.528999999999996</v>
      </c>
      <c r="J4331" s="7">
        <v>0.13</v>
      </c>
      <c r="K4331" s="7">
        <f t="shared" si="272"/>
        <v>10.5807</v>
      </c>
      <c r="L4331" s="7" t="s">
        <v>5076</v>
      </c>
      <c r="M4331" s="7">
        <v>10</v>
      </c>
      <c r="N4331" s="7">
        <f>INDEX('Delivery Distances'!$B$6:$K$20,MATCH('Sales Summary_working sheet'!L4331,'Delivery Distances'!$A$6:$A$20,0),MATCH('Sales Summary_working sheet'!M4331,'Delivery Distances'!$B$5:$K$5,0))</f>
        <v>3</v>
      </c>
      <c r="O4331" s="7" cm="1">
        <f t="array" ref="O4331">_xlfn.XLOOKUP(L4331,'Delivery Distances'!$A$6:$A$20,_xlfn.XLOOKUP('Sales Summary_working sheet'!M4331,'Delivery Distances'!$B$5:$K$5,'Delivery Distances'!$B$6:$K$20))</f>
        <v>3</v>
      </c>
      <c r="P4331" s="7">
        <f t="shared" si="273"/>
        <v>7</v>
      </c>
    </row>
    <row r="4332" spans="1:16" ht="15.75" customHeight="1" x14ac:dyDescent="0.15">
      <c r="A4332" s="13">
        <v>44006</v>
      </c>
      <c r="B4332" s="19" t="s">
        <v>5361</v>
      </c>
      <c r="C4332" s="7" t="s">
        <v>2072</v>
      </c>
      <c r="D4332" s="14">
        <v>14</v>
      </c>
      <c r="E4332" s="14" t="str">
        <f>_xlfn.XLOOKUP(D4332,'Meal Info'!$A$4:$A$19,'Meal Info'!$B$4:$B$19)</f>
        <v>Red meat</v>
      </c>
      <c r="F4332" s="14" t="str">
        <f>_xlfn.XLOOKUP(D4332,'Meal Info'!$A$4:$A$19,'Meal Info'!$C$4:$C$19)</f>
        <v>Pete</v>
      </c>
      <c r="G4332" s="7">
        <v>24.7</v>
      </c>
      <c r="H4332" s="7">
        <f t="shared" si="274"/>
        <v>2.4700000000000002</v>
      </c>
      <c r="I4332" s="7">
        <f t="shared" si="275"/>
        <v>27.169999999999998</v>
      </c>
      <c r="J4332" s="7">
        <v>0.22</v>
      </c>
      <c r="K4332" s="7">
        <f t="shared" si="272"/>
        <v>5.4340000000000002</v>
      </c>
      <c r="L4332" s="7" t="s">
        <v>28</v>
      </c>
      <c r="M4332" s="7">
        <v>9</v>
      </c>
      <c r="N4332" s="7">
        <f>INDEX('Delivery Distances'!$B$6:$K$20,MATCH('Sales Summary_working sheet'!L4332,'Delivery Distances'!$A$6:$A$20,0),MATCH('Sales Summary_working sheet'!M4332,'Delivery Distances'!$B$5:$K$5,0))</f>
        <v>8</v>
      </c>
      <c r="O4332" s="7" cm="1">
        <f t="array" ref="O4332">_xlfn.XLOOKUP(L4332,'Delivery Distances'!$A$6:$A$20,_xlfn.XLOOKUP('Sales Summary_working sheet'!M4332,'Delivery Distances'!$B$5:$K$5,'Delivery Distances'!$B$6:$K$20))</f>
        <v>8</v>
      </c>
      <c r="P4332" s="7">
        <f t="shared" si="273"/>
        <v>11</v>
      </c>
    </row>
    <row r="4333" spans="1:16" ht="15.75" customHeight="1" x14ac:dyDescent="0.15">
      <c r="A4333" s="13">
        <v>44006</v>
      </c>
      <c r="B4333" s="19" t="s">
        <v>5361</v>
      </c>
      <c r="C4333" s="7" t="s">
        <v>785</v>
      </c>
      <c r="D4333" s="14">
        <v>1</v>
      </c>
      <c r="E4333" s="14" t="str">
        <f>_xlfn.XLOOKUP(D4333,'Meal Info'!$A$4:$A$19,'Meal Info'!$B$4:$B$19)</f>
        <v>Salad</v>
      </c>
      <c r="F4333" s="14" t="str">
        <f>_xlfn.XLOOKUP(D4333,'Meal Info'!$A$4:$A$19,'Meal Info'!$C$4:$C$19)</f>
        <v>Pete</v>
      </c>
      <c r="G4333" s="7">
        <v>48.88</v>
      </c>
      <c r="H4333" s="7">
        <f t="shared" si="274"/>
        <v>4.8880000000000008</v>
      </c>
      <c r="I4333" s="7">
        <f t="shared" si="275"/>
        <v>53.768000000000001</v>
      </c>
      <c r="J4333" s="7">
        <v>0.12</v>
      </c>
      <c r="K4333" s="7">
        <f t="shared" si="272"/>
        <v>5.8655999999999997</v>
      </c>
      <c r="L4333" s="7" t="s">
        <v>5080</v>
      </c>
      <c r="M4333" s="7">
        <v>9</v>
      </c>
      <c r="N4333" s="7">
        <f>INDEX('Delivery Distances'!$B$6:$K$20,MATCH('Sales Summary_working sheet'!L4333,'Delivery Distances'!$A$6:$A$20,0),MATCH('Sales Summary_working sheet'!M4333,'Delivery Distances'!$B$5:$K$5,0))</f>
        <v>4</v>
      </c>
      <c r="O4333" s="7" cm="1">
        <f t="array" ref="O4333">_xlfn.XLOOKUP(L4333,'Delivery Distances'!$A$6:$A$20,_xlfn.XLOOKUP('Sales Summary_working sheet'!M4333,'Delivery Distances'!$B$5:$K$5,'Delivery Distances'!$B$6:$K$20))</f>
        <v>4</v>
      </c>
      <c r="P4333" s="7">
        <f t="shared" si="273"/>
        <v>8</v>
      </c>
    </row>
    <row r="4334" spans="1:16" ht="15.75" customHeight="1" x14ac:dyDescent="0.15">
      <c r="A4334" s="13">
        <v>44006</v>
      </c>
      <c r="B4334" s="19" t="s">
        <v>5361</v>
      </c>
      <c r="C4334" s="7" t="s">
        <v>783</v>
      </c>
      <c r="D4334" s="14">
        <v>13</v>
      </c>
      <c r="E4334" s="14" t="str">
        <f>_xlfn.XLOOKUP(D4334,'Meal Info'!$A$4:$A$19,'Meal Info'!$B$4:$B$19)</f>
        <v>Breakfast</v>
      </c>
      <c r="F4334" s="14" t="str">
        <f>_xlfn.XLOOKUP(D4334,'Meal Info'!$A$4:$A$19,'Meal Info'!$C$4:$C$19)</f>
        <v>Pete</v>
      </c>
      <c r="G4334" s="7">
        <v>58.03</v>
      </c>
      <c r="H4334" s="7">
        <f t="shared" si="274"/>
        <v>5.8030000000000008</v>
      </c>
      <c r="I4334" s="7">
        <f t="shared" si="275"/>
        <v>63.832999999999998</v>
      </c>
      <c r="J4334" s="7">
        <v>0.27</v>
      </c>
      <c r="K4334" s="7">
        <f t="shared" si="272"/>
        <v>15.668100000000001</v>
      </c>
      <c r="L4334" s="7" t="s">
        <v>5077</v>
      </c>
      <c r="M4334" s="7">
        <v>6</v>
      </c>
      <c r="N4334" s="7">
        <f>INDEX('Delivery Distances'!$B$6:$K$20,MATCH('Sales Summary_working sheet'!L4334,'Delivery Distances'!$A$6:$A$20,0),MATCH('Sales Summary_working sheet'!M4334,'Delivery Distances'!$B$5:$K$5,0))</f>
        <v>6</v>
      </c>
      <c r="O4334" s="7" cm="1">
        <f t="array" ref="O4334">_xlfn.XLOOKUP(L4334,'Delivery Distances'!$A$6:$A$20,_xlfn.XLOOKUP('Sales Summary_working sheet'!M4334,'Delivery Distances'!$B$5:$K$5,'Delivery Distances'!$B$6:$K$20))</f>
        <v>6</v>
      </c>
      <c r="P4334" s="7">
        <f t="shared" si="273"/>
        <v>10</v>
      </c>
    </row>
    <row r="4335" spans="1:16" ht="15.75" customHeight="1" x14ac:dyDescent="0.15">
      <c r="A4335" s="13">
        <v>44006</v>
      </c>
      <c r="B4335" s="19" t="s">
        <v>5361</v>
      </c>
      <c r="C4335" s="7" t="s">
        <v>3141</v>
      </c>
      <c r="D4335" s="14">
        <v>3</v>
      </c>
      <c r="E4335" s="14" t="str">
        <f>_xlfn.XLOOKUP(D4335,'Meal Info'!$A$4:$A$19,'Meal Info'!$B$4:$B$19)</f>
        <v>Fruits</v>
      </c>
      <c r="F4335" s="14" t="str">
        <f>_xlfn.XLOOKUP(D4335,'Meal Info'!$A$4:$A$19,'Meal Info'!$C$4:$C$19)</f>
        <v>Pete</v>
      </c>
      <c r="G4335" s="7">
        <v>59.48</v>
      </c>
      <c r="H4335" s="7">
        <f t="shared" si="274"/>
        <v>5.9480000000000004</v>
      </c>
      <c r="I4335" s="7">
        <f t="shared" si="275"/>
        <v>65.427999999999997</v>
      </c>
      <c r="J4335" s="7">
        <v>0.22</v>
      </c>
      <c r="K4335" s="7">
        <f t="shared" si="272"/>
        <v>13.085599999999999</v>
      </c>
      <c r="L4335" s="7" t="s">
        <v>27</v>
      </c>
      <c r="M4335" s="7">
        <v>8</v>
      </c>
      <c r="N4335" s="7">
        <f>INDEX('Delivery Distances'!$B$6:$K$20,MATCH('Sales Summary_working sheet'!L4335,'Delivery Distances'!$A$6:$A$20,0),MATCH('Sales Summary_working sheet'!M4335,'Delivery Distances'!$B$5:$K$5,0))</f>
        <v>8</v>
      </c>
      <c r="O4335" s="7" cm="1">
        <f t="array" ref="O4335">_xlfn.XLOOKUP(L4335,'Delivery Distances'!$A$6:$A$20,_xlfn.XLOOKUP('Sales Summary_working sheet'!M4335,'Delivery Distances'!$B$5:$K$5,'Delivery Distances'!$B$6:$K$20))</f>
        <v>8</v>
      </c>
      <c r="P4335" s="7">
        <f t="shared" si="273"/>
        <v>11</v>
      </c>
    </row>
    <row r="4336" spans="1:16" ht="15.75" customHeight="1" x14ac:dyDescent="0.15">
      <c r="A4336" s="13">
        <v>44006</v>
      </c>
      <c r="B4336" s="19" t="s">
        <v>5361</v>
      </c>
      <c r="C4336" s="7" t="s">
        <v>174</v>
      </c>
      <c r="D4336" s="14">
        <v>3</v>
      </c>
      <c r="E4336" s="14" t="str">
        <f>_xlfn.XLOOKUP(D4336,'Meal Info'!$A$4:$A$19,'Meal Info'!$B$4:$B$19)</f>
        <v>Fruits</v>
      </c>
      <c r="F4336" s="14" t="str">
        <f>_xlfn.XLOOKUP(D4336,'Meal Info'!$A$4:$A$19,'Meal Info'!$C$4:$C$19)</f>
        <v>Pete</v>
      </c>
      <c r="G4336" s="7">
        <v>90.23</v>
      </c>
      <c r="H4336" s="7">
        <f t="shared" si="274"/>
        <v>9.0230000000000015</v>
      </c>
      <c r="I4336" s="7">
        <f t="shared" si="275"/>
        <v>99.253</v>
      </c>
      <c r="J4336" s="7">
        <v>0.28999999999999998</v>
      </c>
      <c r="K4336" s="7">
        <f t="shared" si="272"/>
        <v>26.166699999999999</v>
      </c>
      <c r="L4336" s="7" t="s">
        <v>5082</v>
      </c>
      <c r="M4336" s="7">
        <v>6</v>
      </c>
      <c r="N4336" s="7">
        <f>INDEX('Delivery Distances'!$B$6:$K$20,MATCH('Sales Summary_working sheet'!L4336,'Delivery Distances'!$A$6:$A$20,0),MATCH('Sales Summary_working sheet'!M4336,'Delivery Distances'!$B$5:$K$5,0))</f>
        <v>1</v>
      </c>
      <c r="O4336" s="7" cm="1">
        <f t="array" ref="O4336">_xlfn.XLOOKUP(L4336,'Delivery Distances'!$A$6:$A$20,_xlfn.XLOOKUP('Sales Summary_working sheet'!M4336,'Delivery Distances'!$B$5:$K$5,'Delivery Distances'!$B$6:$K$20))</f>
        <v>1</v>
      </c>
      <c r="P4336" s="7">
        <f t="shared" si="273"/>
        <v>3</v>
      </c>
    </row>
    <row r="4337" spans="1:16" ht="15.75" customHeight="1" x14ac:dyDescent="0.15">
      <c r="A4337" s="13">
        <v>44006</v>
      </c>
      <c r="B4337" s="19" t="s">
        <v>5361</v>
      </c>
      <c r="C4337" s="7" t="s">
        <v>1570</v>
      </c>
      <c r="D4337" s="14">
        <v>1</v>
      </c>
      <c r="E4337" s="14" t="str">
        <f>_xlfn.XLOOKUP(D4337,'Meal Info'!$A$4:$A$19,'Meal Info'!$B$4:$B$19)</f>
        <v>Salad</v>
      </c>
      <c r="F4337" s="14" t="str">
        <f>_xlfn.XLOOKUP(D4337,'Meal Info'!$A$4:$A$19,'Meal Info'!$C$4:$C$19)</f>
        <v>Pete</v>
      </c>
      <c r="G4337" s="7">
        <v>71.760000000000005</v>
      </c>
      <c r="H4337" s="7">
        <f t="shared" si="274"/>
        <v>7.176000000000001</v>
      </c>
      <c r="I4337" s="7">
        <f t="shared" si="275"/>
        <v>78.936000000000007</v>
      </c>
      <c r="J4337" s="7">
        <v>0.05</v>
      </c>
      <c r="K4337" s="7">
        <f t="shared" si="272"/>
        <v>3.5880000000000005</v>
      </c>
      <c r="L4337" s="7" t="s">
        <v>30</v>
      </c>
      <c r="M4337" s="7">
        <v>4</v>
      </c>
      <c r="N4337" s="7">
        <f>INDEX('Delivery Distances'!$B$6:$K$20,MATCH('Sales Summary_working sheet'!L4337,'Delivery Distances'!$A$6:$A$20,0),MATCH('Sales Summary_working sheet'!M4337,'Delivery Distances'!$B$5:$K$5,0))</f>
        <v>6</v>
      </c>
      <c r="O4337" s="7" cm="1">
        <f t="array" ref="O4337">_xlfn.XLOOKUP(L4337,'Delivery Distances'!$A$6:$A$20,_xlfn.XLOOKUP('Sales Summary_working sheet'!M4337,'Delivery Distances'!$B$5:$K$5,'Delivery Distances'!$B$6:$K$20))</f>
        <v>6</v>
      </c>
      <c r="P4337" s="7">
        <f t="shared" si="273"/>
        <v>10</v>
      </c>
    </row>
    <row r="4338" spans="1:16" ht="15.75" customHeight="1" x14ac:dyDescent="0.15">
      <c r="A4338" s="13">
        <v>44006</v>
      </c>
      <c r="B4338" s="19" t="s">
        <v>5361</v>
      </c>
      <c r="C4338" s="7" t="s">
        <v>3972</v>
      </c>
      <c r="D4338" s="14">
        <v>13</v>
      </c>
      <c r="E4338" s="14" t="str">
        <f>_xlfn.XLOOKUP(D4338,'Meal Info'!$A$4:$A$19,'Meal Info'!$B$4:$B$19)</f>
        <v>Breakfast</v>
      </c>
      <c r="F4338" s="14" t="str">
        <f>_xlfn.XLOOKUP(D4338,'Meal Info'!$A$4:$A$19,'Meal Info'!$C$4:$C$19)</f>
        <v>Pete</v>
      </c>
      <c r="G4338" s="7">
        <v>5.48</v>
      </c>
      <c r="H4338" s="7">
        <f t="shared" si="274"/>
        <v>0.54800000000000004</v>
      </c>
      <c r="I4338" s="7">
        <f t="shared" si="275"/>
        <v>6.0280000000000005</v>
      </c>
      <c r="J4338" s="7">
        <v>0.25</v>
      </c>
      <c r="K4338" s="7">
        <f t="shared" si="272"/>
        <v>1.37</v>
      </c>
      <c r="L4338" s="7" t="s">
        <v>5080</v>
      </c>
      <c r="M4338" s="7">
        <v>2</v>
      </c>
      <c r="N4338" s="7">
        <f>INDEX('Delivery Distances'!$B$6:$K$20,MATCH('Sales Summary_working sheet'!L4338,'Delivery Distances'!$A$6:$A$20,0),MATCH('Sales Summary_working sheet'!M4338,'Delivery Distances'!$B$5:$K$5,0))</f>
        <v>1</v>
      </c>
      <c r="O4338" s="7" cm="1">
        <f t="array" ref="O4338">_xlfn.XLOOKUP(L4338,'Delivery Distances'!$A$6:$A$20,_xlfn.XLOOKUP('Sales Summary_working sheet'!M4338,'Delivery Distances'!$B$5:$K$5,'Delivery Distances'!$B$6:$K$20))</f>
        <v>1</v>
      </c>
      <c r="P4338" s="7">
        <f t="shared" si="273"/>
        <v>3</v>
      </c>
    </row>
    <row r="4339" spans="1:16" ht="15.75" customHeight="1" x14ac:dyDescent="0.15">
      <c r="A4339" s="13">
        <v>44006</v>
      </c>
      <c r="B4339" s="19" t="s">
        <v>5361</v>
      </c>
      <c r="C4339" s="7" t="s">
        <v>1498</v>
      </c>
      <c r="D4339" s="14">
        <v>3</v>
      </c>
      <c r="E4339" s="14" t="str">
        <f>_xlfn.XLOOKUP(D4339,'Meal Info'!$A$4:$A$19,'Meal Info'!$B$4:$B$19)</f>
        <v>Fruits</v>
      </c>
      <c r="F4339" s="14" t="str">
        <f>_xlfn.XLOOKUP(D4339,'Meal Info'!$A$4:$A$19,'Meal Info'!$C$4:$C$19)</f>
        <v>Pete</v>
      </c>
      <c r="G4339" s="7">
        <v>62.45</v>
      </c>
      <c r="H4339" s="7">
        <f t="shared" si="274"/>
        <v>6.245000000000001</v>
      </c>
      <c r="I4339" s="7">
        <f t="shared" si="275"/>
        <v>68.695000000000007</v>
      </c>
      <c r="J4339" s="7">
        <v>0.3</v>
      </c>
      <c r="K4339" s="7">
        <f t="shared" si="272"/>
        <v>18.734999999999999</v>
      </c>
      <c r="L4339" s="7" t="s">
        <v>5080</v>
      </c>
      <c r="M4339" s="7">
        <v>10</v>
      </c>
      <c r="N4339" s="7">
        <f>INDEX('Delivery Distances'!$B$6:$K$20,MATCH('Sales Summary_working sheet'!L4339,'Delivery Distances'!$A$6:$A$20,0),MATCH('Sales Summary_working sheet'!M4339,'Delivery Distances'!$B$5:$K$5,0))</f>
        <v>5</v>
      </c>
      <c r="O4339" s="7" cm="1">
        <f t="array" ref="O4339">_xlfn.XLOOKUP(L4339,'Delivery Distances'!$A$6:$A$20,_xlfn.XLOOKUP('Sales Summary_working sheet'!M4339,'Delivery Distances'!$B$5:$K$5,'Delivery Distances'!$B$6:$K$20))</f>
        <v>5</v>
      </c>
      <c r="P4339" s="7">
        <f t="shared" si="273"/>
        <v>9</v>
      </c>
    </row>
    <row r="4340" spans="1:16" ht="15.75" customHeight="1" x14ac:dyDescent="0.15">
      <c r="A4340" s="13">
        <v>44006</v>
      </c>
      <c r="B4340" s="19" t="s">
        <v>5361</v>
      </c>
      <c r="C4340" s="7" t="s">
        <v>4155</v>
      </c>
      <c r="D4340" s="14">
        <v>1</v>
      </c>
      <c r="E4340" s="14" t="str">
        <f>_xlfn.XLOOKUP(D4340,'Meal Info'!$A$4:$A$19,'Meal Info'!$B$4:$B$19)</f>
        <v>Salad</v>
      </c>
      <c r="F4340" s="14" t="str">
        <f>_xlfn.XLOOKUP(D4340,'Meal Info'!$A$4:$A$19,'Meal Info'!$C$4:$C$19)</f>
        <v>Pete</v>
      </c>
      <c r="G4340" s="7">
        <v>93.86</v>
      </c>
      <c r="H4340" s="7">
        <f t="shared" si="274"/>
        <v>9.386000000000001</v>
      </c>
      <c r="I4340" s="7">
        <f t="shared" si="275"/>
        <v>103.246</v>
      </c>
      <c r="J4340" s="7">
        <v>0.3</v>
      </c>
      <c r="K4340" s="7">
        <f t="shared" si="272"/>
        <v>28.157999999999998</v>
      </c>
      <c r="L4340" s="7" t="s">
        <v>5076</v>
      </c>
      <c r="M4340" s="7">
        <v>5</v>
      </c>
      <c r="N4340" s="7">
        <f>INDEX('Delivery Distances'!$B$6:$K$20,MATCH('Sales Summary_working sheet'!L4340,'Delivery Distances'!$A$6:$A$20,0),MATCH('Sales Summary_working sheet'!M4340,'Delivery Distances'!$B$5:$K$5,0))</f>
        <v>6</v>
      </c>
      <c r="O4340" s="7" cm="1">
        <f t="array" ref="O4340">_xlfn.XLOOKUP(L4340,'Delivery Distances'!$A$6:$A$20,_xlfn.XLOOKUP('Sales Summary_working sheet'!M4340,'Delivery Distances'!$B$5:$K$5,'Delivery Distances'!$B$6:$K$20))</f>
        <v>6</v>
      </c>
      <c r="P4340" s="7">
        <f t="shared" si="273"/>
        <v>10</v>
      </c>
    </row>
    <row r="4341" spans="1:16" ht="15.75" customHeight="1" x14ac:dyDescent="0.15">
      <c r="A4341" s="13">
        <v>44006</v>
      </c>
      <c r="B4341" s="19" t="s">
        <v>5361</v>
      </c>
      <c r="C4341" s="7" t="s">
        <v>3019</v>
      </c>
      <c r="D4341" s="14">
        <v>14</v>
      </c>
      <c r="E4341" s="14" t="str">
        <f>_xlfn.XLOOKUP(D4341,'Meal Info'!$A$4:$A$19,'Meal Info'!$B$4:$B$19)</f>
        <v>Red meat</v>
      </c>
      <c r="F4341" s="14" t="str">
        <f>_xlfn.XLOOKUP(D4341,'Meal Info'!$A$4:$A$19,'Meal Info'!$C$4:$C$19)</f>
        <v>Pete</v>
      </c>
      <c r="G4341" s="7">
        <v>60.18</v>
      </c>
      <c r="H4341" s="7">
        <f t="shared" si="274"/>
        <v>6.0180000000000007</v>
      </c>
      <c r="I4341" s="7">
        <f t="shared" si="275"/>
        <v>66.198000000000008</v>
      </c>
      <c r="J4341" s="7">
        <v>0.26</v>
      </c>
      <c r="K4341" s="7">
        <f t="shared" si="272"/>
        <v>15.646800000000001</v>
      </c>
      <c r="L4341" s="7" t="s">
        <v>5083</v>
      </c>
      <c r="M4341" s="7">
        <v>10</v>
      </c>
      <c r="N4341" s="7">
        <f>INDEX('Delivery Distances'!$B$6:$K$20,MATCH('Sales Summary_working sheet'!L4341,'Delivery Distances'!$A$6:$A$20,0),MATCH('Sales Summary_working sheet'!M4341,'Delivery Distances'!$B$5:$K$5,0))</f>
        <v>2</v>
      </c>
      <c r="O4341" s="7" cm="1">
        <f t="array" ref="O4341">_xlfn.XLOOKUP(L4341,'Delivery Distances'!$A$6:$A$20,_xlfn.XLOOKUP('Sales Summary_working sheet'!M4341,'Delivery Distances'!$B$5:$K$5,'Delivery Distances'!$B$6:$K$20))</f>
        <v>2</v>
      </c>
      <c r="P4341" s="7">
        <f t="shared" si="273"/>
        <v>6</v>
      </c>
    </row>
    <row r="4342" spans="1:16" ht="15.75" customHeight="1" x14ac:dyDescent="0.15">
      <c r="A4342" s="13">
        <v>44006</v>
      </c>
      <c r="B4342" s="19" t="s">
        <v>5361</v>
      </c>
      <c r="C4342" s="7" t="s">
        <v>4849</v>
      </c>
      <c r="D4342" s="14">
        <v>13</v>
      </c>
      <c r="E4342" s="14" t="str">
        <f>_xlfn.XLOOKUP(D4342,'Meal Info'!$A$4:$A$19,'Meal Info'!$B$4:$B$19)</f>
        <v>Breakfast</v>
      </c>
      <c r="F4342" s="14" t="str">
        <f>_xlfn.XLOOKUP(D4342,'Meal Info'!$A$4:$A$19,'Meal Info'!$C$4:$C$19)</f>
        <v>Pete</v>
      </c>
      <c r="G4342" s="7">
        <v>80.09</v>
      </c>
      <c r="H4342" s="7">
        <f t="shared" si="274"/>
        <v>8.0090000000000003</v>
      </c>
      <c r="I4342" s="7">
        <f t="shared" si="275"/>
        <v>88.099000000000004</v>
      </c>
      <c r="J4342" s="7">
        <v>0.39</v>
      </c>
      <c r="K4342" s="7">
        <f t="shared" si="272"/>
        <v>31.235100000000003</v>
      </c>
      <c r="L4342" s="7" t="s">
        <v>5083</v>
      </c>
      <c r="M4342" s="7">
        <v>5</v>
      </c>
      <c r="N4342" s="7">
        <f>INDEX('Delivery Distances'!$B$6:$K$20,MATCH('Sales Summary_working sheet'!L4342,'Delivery Distances'!$A$6:$A$20,0),MATCH('Sales Summary_working sheet'!M4342,'Delivery Distances'!$B$5:$K$5,0))</f>
        <v>1</v>
      </c>
      <c r="O4342" s="7" cm="1">
        <f t="array" ref="O4342">_xlfn.XLOOKUP(L4342,'Delivery Distances'!$A$6:$A$20,_xlfn.XLOOKUP('Sales Summary_working sheet'!M4342,'Delivery Distances'!$B$5:$K$5,'Delivery Distances'!$B$6:$K$20))</f>
        <v>1</v>
      </c>
      <c r="P4342" s="7">
        <f t="shared" si="273"/>
        <v>3</v>
      </c>
    </row>
    <row r="4343" spans="1:16" ht="15.75" customHeight="1" x14ac:dyDescent="0.15">
      <c r="A4343" s="13">
        <v>44006</v>
      </c>
      <c r="B4343" s="19" t="s">
        <v>5361</v>
      </c>
      <c r="C4343" s="7" t="s">
        <v>446</v>
      </c>
      <c r="D4343" s="14">
        <v>13</v>
      </c>
      <c r="E4343" s="14" t="str">
        <f>_xlfn.XLOOKUP(D4343,'Meal Info'!$A$4:$A$19,'Meal Info'!$B$4:$B$19)</f>
        <v>Breakfast</v>
      </c>
      <c r="F4343" s="14" t="str">
        <f>_xlfn.XLOOKUP(D4343,'Meal Info'!$A$4:$A$19,'Meal Info'!$C$4:$C$19)</f>
        <v>Pete</v>
      </c>
      <c r="G4343" s="7">
        <v>29.61</v>
      </c>
      <c r="H4343" s="7">
        <f t="shared" si="274"/>
        <v>2.9610000000000003</v>
      </c>
      <c r="I4343" s="7">
        <f t="shared" si="275"/>
        <v>32.570999999999998</v>
      </c>
      <c r="J4343" s="7">
        <v>0.06</v>
      </c>
      <c r="K4343" s="7">
        <f t="shared" si="272"/>
        <v>1.7766</v>
      </c>
      <c r="L4343" s="7" t="s">
        <v>5081</v>
      </c>
      <c r="M4343" s="7">
        <v>1</v>
      </c>
      <c r="N4343" s="7">
        <f>INDEX('Delivery Distances'!$B$6:$K$20,MATCH('Sales Summary_working sheet'!L4343,'Delivery Distances'!$A$6:$A$20,0),MATCH('Sales Summary_working sheet'!M4343,'Delivery Distances'!$B$5:$K$5,0))</f>
        <v>1</v>
      </c>
      <c r="O4343" s="7" cm="1">
        <f t="array" ref="O4343">_xlfn.XLOOKUP(L4343,'Delivery Distances'!$A$6:$A$20,_xlfn.XLOOKUP('Sales Summary_working sheet'!M4343,'Delivery Distances'!$B$5:$K$5,'Delivery Distances'!$B$6:$K$20))</f>
        <v>1</v>
      </c>
      <c r="P4343" s="7">
        <f t="shared" si="273"/>
        <v>3</v>
      </c>
    </row>
    <row r="4344" spans="1:16" ht="15.75" customHeight="1" x14ac:dyDescent="0.15">
      <c r="A4344" s="13">
        <v>44006</v>
      </c>
      <c r="B4344" s="19" t="s">
        <v>5361</v>
      </c>
      <c r="C4344" s="7" t="s">
        <v>3634</v>
      </c>
      <c r="D4344" s="14">
        <v>3</v>
      </c>
      <c r="E4344" s="14" t="str">
        <f>_xlfn.XLOOKUP(D4344,'Meal Info'!$A$4:$A$19,'Meal Info'!$B$4:$B$19)</f>
        <v>Fruits</v>
      </c>
      <c r="F4344" s="14" t="str">
        <f>_xlfn.XLOOKUP(D4344,'Meal Info'!$A$4:$A$19,'Meal Info'!$C$4:$C$19)</f>
        <v>Pete</v>
      </c>
      <c r="G4344" s="7">
        <v>52.39</v>
      </c>
      <c r="H4344" s="7">
        <f t="shared" si="274"/>
        <v>5.2390000000000008</v>
      </c>
      <c r="I4344" s="7">
        <f t="shared" si="275"/>
        <v>57.629000000000005</v>
      </c>
      <c r="J4344" s="7">
        <v>0.36</v>
      </c>
      <c r="K4344" s="7">
        <f t="shared" si="272"/>
        <v>18.860399999999998</v>
      </c>
      <c r="L4344" s="7" t="s">
        <v>5081</v>
      </c>
      <c r="M4344" s="7">
        <v>10</v>
      </c>
      <c r="N4344" s="7">
        <f>INDEX('Delivery Distances'!$B$6:$K$20,MATCH('Sales Summary_working sheet'!L4344,'Delivery Distances'!$A$6:$A$20,0),MATCH('Sales Summary_working sheet'!M4344,'Delivery Distances'!$B$5:$K$5,0))</f>
        <v>2</v>
      </c>
      <c r="O4344" s="7" cm="1">
        <f t="array" ref="O4344">_xlfn.XLOOKUP(L4344,'Delivery Distances'!$A$6:$A$20,_xlfn.XLOOKUP('Sales Summary_working sheet'!M4344,'Delivery Distances'!$B$5:$K$5,'Delivery Distances'!$B$6:$K$20))</f>
        <v>2</v>
      </c>
      <c r="P4344" s="7">
        <f t="shared" si="273"/>
        <v>6</v>
      </c>
    </row>
    <row r="4345" spans="1:16" ht="15.75" customHeight="1" x14ac:dyDescent="0.15">
      <c r="A4345" s="13">
        <v>44006</v>
      </c>
      <c r="B4345" s="19" t="s">
        <v>5361</v>
      </c>
      <c r="C4345" s="7" t="s">
        <v>3672</v>
      </c>
      <c r="D4345" s="14">
        <v>3</v>
      </c>
      <c r="E4345" s="14" t="str">
        <f>_xlfn.XLOOKUP(D4345,'Meal Info'!$A$4:$A$19,'Meal Info'!$B$4:$B$19)</f>
        <v>Fruits</v>
      </c>
      <c r="F4345" s="14" t="str">
        <f>_xlfn.XLOOKUP(D4345,'Meal Info'!$A$4:$A$19,'Meal Info'!$C$4:$C$19)</f>
        <v>Pete</v>
      </c>
      <c r="G4345" s="7">
        <v>57.12</v>
      </c>
      <c r="H4345" s="7">
        <f t="shared" si="274"/>
        <v>5.7119999999999997</v>
      </c>
      <c r="I4345" s="7">
        <f t="shared" si="275"/>
        <v>62.831999999999994</v>
      </c>
      <c r="J4345" s="7">
        <v>0.05</v>
      </c>
      <c r="K4345" s="7">
        <f t="shared" si="272"/>
        <v>2.8559999999999999</v>
      </c>
      <c r="L4345" s="7" t="s">
        <v>5078</v>
      </c>
      <c r="M4345" s="7">
        <v>10</v>
      </c>
      <c r="N4345" s="7">
        <f>INDEX('Delivery Distances'!$B$6:$K$20,MATCH('Sales Summary_working sheet'!L4345,'Delivery Distances'!$A$6:$A$20,0),MATCH('Sales Summary_working sheet'!M4345,'Delivery Distances'!$B$5:$K$5,0))</f>
        <v>6</v>
      </c>
      <c r="O4345" s="7" cm="1">
        <f t="array" ref="O4345">_xlfn.XLOOKUP(L4345,'Delivery Distances'!$A$6:$A$20,_xlfn.XLOOKUP('Sales Summary_working sheet'!M4345,'Delivery Distances'!$B$5:$K$5,'Delivery Distances'!$B$6:$K$20))</f>
        <v>6</v>
      </c>
      <c r="P4345" s="7">
        <f t="shared" si="273"/>
        <v>10</v>
      </c>
    </row>
    <row r="4346" spans="1:16" ht="15.75" customHeight="1" x14ac:dyDescent="0.15">
      <c r="A4346" s="13">
        <v>44006</v>
      </c>
      <c r="B4346" s="19" t="s">
        <v>5361</v>
      </c>
      <c r="C4346" s="7" t="s">
        <v>2017</v>
      </c>
      <c r="D4346" s="14">
        <v>13</v>
      </c>
      <c r="E4346" s="14" t="str">
        <f>_xlfn.XLOOKUP(D4346,'Meal Info'!$A$4:$A$19,'Meal Info'!$B$4:$B$19)</f>
        <v>Breakfast</v>
      </c>
      <c r="F4346" s="14" t="str">
        <f>_xlfn.XLOOKUP(D4346,'Meal Info'!$A$4:$A$19,'Meal Info'!$C$4:$C$19)</f>
        <v>Pete</v>
      </c>
      <c r="G4346" s="7">
        <v>70.62</v>
      </c>
      <c r="H4346" s="7">
        <f t="shared" si="274"/>
        <v>7.0620000000000012</v>
      </c>
      <c r="I4346" s="7">
        <f t="shared" si="275"/>
        <v>77.682000000000002</v>
      </c>
      <c r="J4346" s="7">
        <v>0.2</v>
      </c>
      <c r="K4346" s="7">
        <f t="shared" si="272"/>
        <v>14.124000000000002</v>
      </c>
      <c r="L4346" s="7" t="s">
        <v>28</v>
      </c>
      <c r="M4346" s="7">
        <v>10</v>
      </c>
      <c r="N4346" s="7">
        <f>INDEX('Delivery Distances'!$B$6:$K$20,MATCH('Sales Summary_working sheet'!L4346,'Delivery Distances'!$A$6:$A$20,0),MATCH('Sales Summary_working sheet'!M4346,'Delivery Distances'!$B$5:$K$5,0))</f>
        <v>18</v>
      </c>
      <c r="O4346" s="7" cm="1">
        <f t="array" ref="O4346">_xlfn.XLOOKUP(L4346,'Delivery Distances'!$A$6:$A$20,_xlfn.XLOOKUP('Sales Summary_working sheet'!M4346,'Delivery Distances'!$B$5:$K$5,'Delivery Distances'!$B$6:$K$20))</f>
        <v>18</v>
      </c>
      <c r="P4346" s="7">
        <f t="shared" si="273"/>
        <v>16</v>
      </c>
    </row>
    <row r="4347" spans="1:16" ht="15.75" customHeight="1" x14ac:dyDescent="0.15">
      <c r="A4347" s="13">
        <v>44006</v>
      </c>
      <c r="B4347" s="19" t="s">
        <v>5361</v>
      </c>
      <c r="C4347" s="7" t="s">
        <v>2839</v>
      </c>
      <c r="D4347" s="14">
        <v>13</v>
      </c>
      <c r="E4347" s="14" t="str">
        <f>_xlfn.XLOOKUP(D4347,'Meal Info'!$A$4:$A$19,'Meal Info'!$B$4:$B$19)</f>
        <v>Breakfast</v>
      </c>
      <c r="F4347" s="14" t="str">
        <f>_xlfn.XLOOKUP(D4347,'Meal Info'!$A$4:$A$19,'Meal Info'!$C$4:$C$19)</f>
        <v>Pete</v>
      </c>
      <c r="G4347" s="7">
        <v>55.5</v>
      </c>
      <c r="H4347" s="7">
        <f t="shared" si="274"/>
        <v>5.5500000000000007</v>
      </c>
      <c r="I4347" s="7">
        <f t="shared" si="275"/>
        <v>61.05</v>
      </c>
      <c r="J4347" s="7">
        <v>0.28000000000000003</v>
      </c>
      <c r="K4347" s="7">
        <f t="shared" si="272"/>
        <v>15.540000000000001</v>
      </c>
      <c r="L4347" s="7" t="s">
        <v>5079</v>
      </c>
      <c r="M4347" s="7">
        <v>4</v>
      </c>
      <c r="N4347" s="7">
        <f>INDEX('Delivery Distances'!$B$6:$K$20,MATCH('Sales Summary_working sheet'!L4347,'Delivery Distances'!$A$6:$A$20,0),MATCH('Sales Summary_working sheet'!M4347,'Delivery Distances'!$B$5:$K$5,0))</f>
        <v>4</v>
      </c>
      <c r="O4347" s="7" cm="1">
        <f t="array" ref="O4347">_xlfn.XLOOKUP(L4347,'Delivery Distances'!$A$6:$A$20,_xlfn.XLOOKUP('Sales Summary_working sheet'!M4347,'Delivery Distances'!$B$5:$K$5,'Delivery Distances'!$B$6:$K$20))</f>
        <v>4</v>
      </c>
      <c r="P4347" s="7">
        <f t="shared" si="273"/>
        <v>8</v>
      </c>
    </row>
    <row r="4348" spans="1:16" ht="15.75" customHeight="1" x14ac:dyDescent="0.15">
      <c r="A4348" s="13">
        <v>44006</v>
      </c>
      <c r="B4348" s="19" t="s">
        <v>5361</v>
      </c>
      <c r="C4348" s="7" t="s">
        <v>1056</v>
      </c>
      <c r="D4348" s="14">
        <v>3</v>
      </c>
      <c r="E4348" s="14" t="str">
        <f>_xlfn.XLOOKUP(D4348,'Meal Info'!$A$4:$A$19,'Meal Info'!$B$4:$B$19)</f>
        <v>Fruits</v>
      </c>
      <c r="F4348" s="14" t="str">
        <f>_xlfn.XLOOKUP(D4348,'Meal Info'!$A$4:$A$19,'Meal Info'!$C$4:$C$19)</f>
        <v>Pete</v>
      </c>
      <c r="G4348" s="7">
        <v>75.11</v>
      </c>
      <c r="H4348" s="7">
        <f t="shared" si="274"/>
        <v>7.5110000000000001</v>
      </c>
      <c r="I4348" s="7">
        <f t="shared" si="275"/>
        <v>82.620999999999995</v>
      </c>
      <c r="J4348" s="7">
        <v>0.06</v>
      </c>
      <c r="K4348" s="7">
        <f t="shared" si="272"/>
        <v>4.5065999999999997</v>
      </c>
      <c r="L4348" s="7" t="s">
        <v>5081</v>
      </c>
      <c r="M4348" s="7">
        <v>10</v>
      </c>
      <c r="N4348" s="7">
        <f>INDEX('Delivery Distances'!$B$6:$K$20,MATCH('Sales Summary_working sheet'!L4348,'Delivery Distances'!$A$6:$A$20,0),MATCH('Sales Summary_working sheet'!M4348,'Delivery Distances'!$B$5:$K$5,0))</f>
        <v>2</v>
      </c>
      <c r="O4348" s="7" cm="1">
        <f t="array" ref="O4348">_xlfn.XLOOKUP(L4348,'Delivery Distances'!$A$6:$A$20,_xlfn.XLOOKUP('Sales Summary_working sheet'!M4348,'Delivery Distances'!$B$5:$K$5,'Delivery Distances'!$B$6:$K$20))</f>
        <v>2</v>
      </c>
      <c r="P4348" s="7">
        <f t="shared" si="273"/>
        <v>6</v>
      </c>
    </row>
    <row r="4349" spans="1:16" ht="15.75" customHeight="1" x14ac:dyDescent="0.15">
      <c r="A4349" s="13">
        <v>44006</v>
      </c>
      <c r="B4349" s="19" t="s">
        <v>5362</v>
      </c>
      <c r="C4349" s="7" t="s">
        <v>3919</v>
      </c>
      <c r="D4349" s="14">
        <v>3</v>
      </c>
      <c r="E4349" s="14" t="str">
        <f>_xlfn.XLOOKUP(D4349,'Meal Info'!$A$4:$A$19,'Meal Info'!$B$4:$B$19)</f>
        <v>Fruits</v>
      </c>
      <c r="F4349" s="14" t="str">
        <f>_xlfn.XLOOKUP(D4349,'Meal Info'!$A$4:$A$19,'Meal Info'!$C$4:$C$19)</f>
        <v>Pete</v>
      </c>
      <c r="G4349" s="7">
        <v>73.52</v>
      </c>
      <c r="H4349" s="7">
        <f t="shared" si="274"/>
        <v>7.3520000000000003</v>
      </c>
      <c r="I4349" s="7">
        <f t="shared" si="275"/>
        <v>80.872</v>
      </c>
      <c r="J4349" s="7">
        <v>0.22</v>
      </c>
      <c r="K4349" s="7">
        <f t="shared" si="272"/>
        <v>16.174399999999999</v>
      </c>
      <c r="L4349" s="7" t="s">
        <v>5080</v>
      </c>
      <c r="M4349" s="7">
        <v>7</v>
      </c>
      <c r="N4349" s="7">
        <f>INDEX('Delivery Distances'!$B$6:$K$20,MATCH('Sales Summary_working sheet'!L4349,'Delivery Distances'!$A$6:$A$20,0),MATCH('Sales Summary_working sheet'!M4349,'Delivery Distances'!$B$5:$K$5,0))</f>
        <v>1</v>
      </c>
      <c r="O4349" s="7" cm="1">
        <f t="array" ref="O4349">_xlfn.XLOOKUP(L4349,'Delivery Distances'!$A$6:$A$20,_xlfn.XLOOKUP('Sales Summary_working sheet'!M4349,'Delivery Distances'!$B$5:$K$5,'Delivery Distances'!$B$6:$K$20))</f>
        <v>1</v>
      </c>
      <c r="P4349" s="7">
        <f t="shared" si="273"/>
        <v>3</v>
      </c>
    </row>
    <row r="4350" spans="1:16" ht="15.75" customHeight="1" x14ac:dyDescent="0.15">
      <c r="A4350" s="13">
        <v>44006</v>
      </c>
      <c r="B4350" s="19" t="s">
        <v>5362</v>
      </c>
      <c r="C4350" s="7" t="s">
        <v>2459</v>
      </c>
      <c r="D4350" s="14">
        <v>13</v>
      </c>
      <c r="E4350" s="14" t="str">
        <f>_xlfn.XLOOKUP(D4350,'Meal Info'!$A$4:$A$19,'Meal Info'!$B$4:$B$19)</f>
        <v>Breakfast</v>
      </c>
      <c r="F4350" s="14" t="str">
        <f>_xlfn.XLOOKUP(D4350,'Meal Info'!$A$4:$A$19,'Meal Info'!$C$4:$C$19)</f>
        <v>Pete</v>
      </c>
      <c r="G4350" s="7">
        <v>95.03</v>
      </c>
      <c r="H4350" s="7">
        <f t="shared" si="274"/>
        <v>9.5030000000000001</v>
      </c>
      <c r="I4350" s="7">
        <f t="shared" si="275"/>
        <v>104.533</v>
      </c>
      <c r="J4350" s="7">
        <v>0.06</v>
      </c>
      <c r="K4350" s="7">
        <f t="shared" si="272"/>
        <v>5.7017999999999995</v>
      </c>
      <c r="L4350" s="7" t="s">
        <v>5080</v>
      </c>
      <c r="M4350" s="7">
        <v>10</v>
      </c>
      <c r="N4350" s="7">
        <f>INDEX('Delivery Distances'!$B$6:$K$20,MATCH('Sales Summary_working sheet'!L4350,'Delivery Distances'!$A$6:$A$20,0),MATCH('Sales Summary_working sheet'!M4350,'Delivery Distances'!$B$5:$K$5,0))</f>
        <v>5</v>
      </c>
      <c r="O4350" s="7" cm="1">
        <f t="array" ref="O4350">_xlfn.XLOOKUP(L4350,'Delivery Distances'!$A$6:$A$20,_xlfn.XLOOKUP('Sales Summary_working sheet'!M4350,'Delivery Distances'!$B$5:$K$5,'Delivery Distances'!$B$6:$K$20))</f>
        <v>5</v>
      </c>
      <c r="P4350" s="7">
        <f t="shared" si="273"/>
        <v>9</v>
      </c>
    </row>
    <row r="4351" spans="1:16" ht="15.75" customHeight="1" x14ac:dyDescent="0.15">
      <c r="A4351" s="13">
        <v>44006</v>
      </c>
      <c r="B4351" s="19" t="s">
        <v>5362</v>
      </c>
      <c r="C4351" s="7" t="s">
        <v>1417</v>
      </c>
      <c r="D4351" s="14">
        <v>3</v>
      </c>
      <c r="E4351" s="14" t="str">
        <f>_xlfn.XLOOKUP(D4351,'Meal Info'!$A$4:$A$19,'Meal Info'!$B$4:$B$19)</f>
        <v>Fruits</v>
      </c>
      <c r="F4351" s="14" t="str">
        <f>_xlfn.XLOOKUP(D4351,'Meal Info'!$A$4:$A$19,'Meal Info'!$C$4:$C$19)</f>
        <v>Pete</v>
      </c>
      <c r="G4351" s="7">
        <v>48.37</v>
      </c>
      <c r="H4351" s="7">
        <f t="shared" si="274"/>
        <v>4.8369999999999997</v>
      </c>
      <c r="I4351" s="7">
        <f t="shared" si="275"/>
        <v>53.206999999999994</v>
      </c>
      <c r="J4351" s="7">
        <v>0.01</v>
      </c>
      <c r="K4351" s="7">
        <f t="shared" si="272"/>
        <v>0.48369999999999996</v>
      </c>
      <c r="L4351" s="7" t="s">
        <v>28</v>
      </c>
      <c r="M4351" s="7">
        <v>7</v>
      </c>
      <c r="N4351" s="7">
        <f>INDEX('Delivery Distances'!$B$6:$K$20,MATCH('Sales Summary_working sheet'!L4351,'Delivery Distances'!$A$6:$A$20,0),MATCH('Sales Summary_working sheet'!M4351,'Delivery Distances'!$B$5:$K$5,0))</f>
        <v>3</v>
      </c>
      <c r="O4351" s="7" cm="1">
        <f t="array" ref="O4351">_xlfn.XLOOKUP(L4351,'Delivery Distances'!$A$6:$A$20,_xlfn.XLOOKUP('Sales Summary_working sheet'!M4351,'Delivery Distances'!$B$5:$K$5,'Delivery Distances'!$B$6:$K$20))</f>
        <v>3</v>
      </c>
      <c r="P4351" s="7">
        <f t="shared" si="273"/>
        <v>7</v>
      </c>
    </row>
    <row r="4352" spans="1:16" ht="15.75" customHeight="1" x14ac:dyDescent="0.15">
      <c r="A4352" s="13">
        <v>44006</v>
      </c>
      <c r="B4352" s="19" t="s">
        <v>5362</v>
      </c>
      <c r="C4352" s="7" t="s">
        <v>1343</v>
      </c>
      <c r="D4352" s="14">
        <v>14</v>
      </c>
      <c r="E4352" s="14" t="str">
        <f>_xlfn.XLOOKUP(D4352,'Meal Info'!$A$4:$A$19,'Meal Info'!$B$4:$B$19)</f>
        <v>Red meat</v>
      </c>
      <c r="F4352" s="14" t="str">
        <f>_xlfn.XLOOKUP(D4352,'Meal Info'!$A$4:$A$19,'Meal Info'!$C$4:$C$19)</f>
        <v>Pete</v>
      </c>
      <c r="G4352" s="7">
        <v>17.78</v>
      </c>
      <c r="H4352" s="7">
        <f t="shared" si="274"/>
        <v>1.7780000000000002</v>
      </c>
      <c r="I4352" s="7">
        <f t="shared" si="275"/>
        <v>19.558</v>
      </c>
      <c r="J4352" s="7">
        <v>0.25</v>
      </c>
      <c r="K4352" s="7">
        <f t="shared" si="272"/>
        <v>4.4450000000000003</v>
      </c>
      <c r="L4352" s="7" t="s">
        <v>28</v>
      </c>
      <c r="M4352" s="7">
        <v>1</v>
      </c>
      <c r="N4352" s="7">
        <f>INDEX('Delivery Distances'!$B$6:$K$20,MATCH('Sales Summary_working sheet'!L4352,'Delivery Distances'!$A$6:$A$20,0),MATCH('Sales Summary_working sheet'!M4352,'Delivery Distances'!$B$5:$K$5,0))</f>
        <v>18</v>
      </c>
      <c r="O4352" s="7" cm="1">
        <f t="array" ref="O4352">_xlfn.XLOOKUP(L4352,'Delivery Distances'!$A$6:$A$20,_xlfn.XLOOKUP('Sales Summary_working sheet'!M4352,'Delivery Distances'!$B$5:$K$5,'Delivery Distances'!$B$6:$K$20))</f>
        <v>18</v>
      </c>
      <c r="P4352" s="7">
        <f t="shared" si="273"/>
        <v>16</v>
      </c>
    </row>
    <row r="4353" spans="1:16" ht="15.75" customHeight="1" x14ac:dyDescent="0.15">
      <c r="A4353" s="13">
        <v>44006</v>
      </c>
      <c r="B4353" s="19" t="s">
        <v>5362</v>
      </c>
      <c r="C4353" s="7" t="s">
        <v>879</v>
      </c>
      <c r="D4353" s="14">
        <v>13</v>
      </c>
      <c r="E4353" s="14" t="str">
        <f>_xlfn.XLOOKUP(D4353,'Meal Info'!$A$4:$A$19,'Meal Info'!$B$4:$B$19)</f>
        <v>Breakfast</v>
      </c>
      <c r="F4353" s="14" t="str">
        <f>_xlfn.XLOOKUP(D4353,'Meal Info'!$A$4:$A$19,'Meal Info'!$C$4:$C$19)</f>
        <v>Pete</v>
      </c>
      <c r="G4353" s="7">
        <v>55.13</v>
      </c>
      <c r="H4353" s="7">
        <f t="shared" si="274"/>
        <v>5.5130000000000008</v>
      </c>
      <c r="I4353" s="7">
        <f t="shared" si="275"/>
        <v>60.643000000000001</v>
      </c>
      <c r="J4353" s="7">
        <v>0.06</v>
      </c>
      <c r="K4353" s="7">
        <f t="shared" si="272"/>
        <v>3.3077999999999999</v>
      </c>
      <c r="L4353" s="7" t="s">
        <v>5075</v>
      </c>
      <c r="M4353" s="7">
        <v>10</v>
      </c>
      <c r="N4353" s="7">
        <f>INDEX('Delivery Distances'!$B$6:$K$20,MATCH('Sales Summary_working sheet'!L4353,'Delivery Distances'!$A$6:$A$20,0),MATCH('Sales Summary_working sheet'!M4353,'Delivery Distances'!$B$5:$K$5,0))</f>
        <v>14</v>
      </c>
      <c r="O4353" s="7" cm="1">
        <f t="array" ref="O4353">_xlfn.XLOOKUP(L4353,'Delivery Distances'!$A$6:$A$20,_xlfn.XLOOKUP('Sales Summary_working sheet'!M4353,'Delivery Distances'!$B$5:$K$5,'Delivery Distances'!$B$6:$K$20))</f>
        <v>14</v>
      </c>
      <c r="P4353" s="7">
        <f t="shared" si="273"/>
        <v>14</v>
      </c>
    </row>
    <row r="4354" spans="1:16" ht="15.75" customHeight="1" x14ac:dyDescent="0.15">
      <c r="A4354" s="13">
        <v>44006</v>
      </c>
      <c r="B4354" s="19" t="s">
        <v>5362</v>
      </c>
      <c r="C4354" s="7" t="s">
        <v>4259</v>
      </c>
      <c r="D4354" s="14">
        <v>14</v>
      </c>
      <c r="E4354" s="14" t="str">
        <f>_xlfn.XLOOKUP(D4354,'Meal Info'!$A$4:$A$19,'Meal Info'!$B$4:$B$19)</f>
        <v>Red meat</v>
      </c>
      <c r="F4354" s="14" t="str">
        <f>_xlfn.XLOOKUP(D4354,'Meal Info'!$A$4:$A$19,'Meal Info'!$C$4:$C$19)</f>
        <v>Pete</v>
      </c>
      <c r="G4354" s="7">
        <v>69.739999999999995</v>
      </c>
      <c r="H4354" s="7">
        <f t="shared" si="274"/>
        <v>6.9740000000000002</v>
      </c>
      <c r="I4354" s="7">
        <f t="shared" si="275"/>
        <v>76.713999999999999</v>
      </c>
      <c r="J4354" s="7">
        <v>0.24</v>
      </c>
      <c r="K4354" s="7">
        <f t="shared" si="272"/>
        <v>16.737599999999997</v>
      </c>
      <c r="L4354" s="7" t="s">
        <v>26</v>
      </c>
      <c r="M4354" s="7">
        <v>7</v>
      </c>
      <c r="N4354" s="7">
        <f>INDEX('Delivery Distances'!$B$6:$K$20,MATCH('Sales Summary_working sheet'!L4354,'Delivery Distances'!$A$6:$A$20,0),MATCH('Sales Summary_working sheet'!M4354,'Delivery Distances'!$B$5:$K$5,0))</f>
        <v>16</v>
      </c>
      <c r="O4354" s="7" cm="1">
        <f t="array" ref="O4354">_xlfn.XLOOKUP(L4354,'Delivery Distances'!$A$6:$A$20,_xlfn.XLOOKUP('Sales Summary_working sheet'!M4354,'Delivery Distances'!$B$5:$K$5,'Delivery Distances'!$B$6:$K$20))</f>
        <v>16</v>
      </c>
      <c r="P4354" s="7">
        <f t="shared" si="273"/>
        <v>15</v>
      </c>
    </row>
    <row r="4355" spans="1:16" ht="15.75" customHeight="1" x14ac:dyDescent="0.15">
      <c r="A4355" s="13">
        <v>44006</v>
      </c>
      <c r="B4355" s="19" t="s">
        <v>5362</v>
      </c>
      <c r="C4355" s="7" t="s">
        <v>1987</v>
      </c>
      <c r="D4355" s="14">
        <v>14</v>
      </c>
      <c r="E4355" s="14" t="str">
        <f>_xlfn.XLOOKUP(D4355,'Meal Info'!$A$4:$A$19,'Meal Info'!$B$4:$B$19)</f>
        <v>Red meat</v>
      </c>
      <c r="F4355" s="14" t="str">
        <f>_xlfn.XLOOKUP(D4355,'Meal Info'!$A$4:$A$19,'Meal Info'!$C$4:$C$19)</f>
        <v>Pete</v>
      </c>
      <c r="G4355" s="7">
        <v>67.58</v>
      </c>
      <c r="H4355" s="7">
        <f t="shared" si="274"/>
        <v>6.758</v>
      </c>
      <c r="I4355" s="7">
        <f t="shared" si="275"/>
        <v>74.337999999999994</v>
      </c>
      <c r="J4355" s="7">
        <v>0.35</v>
      </c>
      <c r="K4355" s="7">
        <f t="shared" si="272"/>
        <v>23.652999999999999</v>
      </c>
      <c r="L4355" s="7" t="s">
        <v>5079</v>
      </c>
      <c r="M4355" s="7">
        <v>8</v>
      </c>
      <c r="N4355" s="7">
        <f>INDEX('Delivery Distances'!$B$6:$K$20,MATCH('Sales Summary_working sheet'!L4355,'Delivery Distances'!$A$6:$A$20,0),MATCH('Sales Summary_working sheet'!M4355,'Delivery Distances'!$B$5:$K$5,0))</f>
        <v>5</v>
      </c>
      <c r="O4355" s="7" cm="1">
        <f t="array" ref="O4355">_xlfn.XLOOKUP(L4355,'Delivery Distances'!$A$6:$A$20,_xlfn.XLOOKUP('Sales Summary_working sheet'!M4355,'Delivery Distances'!$B$5:$K$5,'Delivery Distances'!$B$6:$K$20))</f>
        <v>5</v>
      </c>
      <c r="P4355" s="7">
        <f t="shared" si="273"/>
        <v>9</v>
      </c>
    </row>
    <row r="4356" spans="1:16" ht="15.75" customHeight="1" x14ac:dyDescent="0.15">
      <c r="A4356" s="13">
        <v>44006</v>
      </c>
      <c r="B4356" s="19" t="s">
        <v>5362</v>
      </c>
      <c r="C4356" s="7" t="s">
        <v>1936</v>
      </c>
      <c r="D4356" s="14">
        <v>3</v>
      </c>
      <c r="E4356" s="14" t="str">
        <f>_xlfn.XLOOKUP(D4356,'Meal Info'!$A$4:$A$19,'Meal Info'!$B$4:$B$19)</f>
        <v>Fruits</v>
      </c>
      <c r="F4356" s="14" t="str">
        <f>_xlfn.XLOOKUP(D4356,'Meal Info'!$A$4:$A$19,'Meal Info'!$C$4:$C$19)</f>
        <v>Pete</v>
      </c>
      <c r="G4356" s="7">
        <v>75.91</v>
      </c>
      <c r="H4356" s="7">
        <f t="shared" si="274"/>
        <v>7.5910000000000002</v>
      </c>
      <c r="I4356" s="7">
        <f t="shared" si="275"/>
        <v>83.500999999999991</v>
      </c>
      <c r="J4356" s="7">
        <v>0.04</v>
      </c>
      <c r="K4356" s="7">
        <f t="shared" si="272"/>
        <v>3.0364</v>
      </c>
      <c r="L4356" s="7" t="s">
        <v>5077</v>
      </c>
      <c r="M4356" s="7">
        <v>1</v>
      </c>
      <c r="N4356" s="7">
        <f>INDEX('Delivery Distances'!$B$6:$K$20,MATCH('Sales Summary_working sheet'!L4356,'Delivery Distances'!$A$6:$A$20,0),MATCH('Sales Summary_working sheet'!M4356,'Delivery Distances'!$B$5:$K$5,0))</f>
        <v>3</v>
      </c>
      <c r="O4356" s="7" cm="1">
        <f t="array" ref="O4356">_xlfn.XLOOKUP(L4356,'Delivery Distances'!$A$6:$A$20,_xlfn.XLOOKUP('Sales Summary_working sheet'!M4356,'Delivery Distances'!$B$5:$K$5,'Delivery Distances'!$B$6:$K$20))</f>
        <v>3</v>
      </c>
      <c r="P4356" s="7">
        <f t="shared" si="273"/>
        <v>7</v>
      </c>
    </row>
    <row r="4357" spans="1:16" ht="15.75" customHeight="1" x14ac:dyDescent="0.15">
      <c r="A4357" s="13">
        <v>44006</v>
      </c>
      <c r="B4357" s="19" t="s">
        <v>5362</v>
      </c>
      <c r="C4357" s="7" t="s">
        <v>2796</v>
      </c>
      <c r="D4357" s="14">
        <v>1</v>
      </c>
      <c r="E4357" s="14" t="str">
        <f>_xlfn.XLOOKUP(D4357,'Meal Info'!$A$4:$A$19,'Meal Info'!$B$4:$B$19)</f>
        <v>Salad</v>
      </c>
      <c r="F4357" s="14" t="str">
        <f>_xlfn.XLOOKUP(D4357,'Meal Info'!$A$4:$A$19,'Meal Info'!$C$4:$C$19)</f>
        <v>Pete</v>
      </c>
      <c r="G4357" s="7">
        <v>7.87</v>
      </c>
      <c r="H4357" s="7">
        <f t="shared" si="274"/>
        <v>0.78700000000000003</v>
      </c>
      <c r="I4357" s="7">
        <f t="shared" si="275"/>
        <v>8.657</v>
      </c>
      <c r="J4357" s="7">
        <v>0.32</v>
      </c>
      <c r="K4357" s="7">
        <f t="shared" ref="K4357:K4420" si="276">J4357*G4357</f>
        <v>2.5184000000000002</v>
      </c>
      <c r="L4357" s="7" t="s">
        <v>5076</v>
      </c>
      <c r="M4357" s="7">
        <v>4</v>
      </c>
      <c r="N4357" s="7">
        <f>INDEX('Delivery Distances'!$B$6:$K$20,MATCH('Sales Summary_working sheet'!L4357,'Delivery Distances'!$A$6:$A$20,0),MATCH('Sales Summary_working sheet'!M4357,'Delivery Distances'!$B$5:$K$5,0))</f>
        <v>11</v>
      </c>
      <c r="O4357" s="7" cm="1">
        <f t="array" ref="O4357">_xlfn.XLOOKUP(L4357,'Delivery Distances'!$A$6:$A$20,_xlfn.XLOOKUP('Sales Summary_working sheet'!M4357,'Delivery Distances'!$B$5:$K$5,'Delivery Distances'!$B$6:$K$20))</f>
        <v>11</v>
      </c>
      <c r="P4357" s="7">
        <f t="shared" ref="P4357:P4420" si="277">IF(O4357&lt;=2, O4357*3, IF(O4357&lt;=6, 3*2 + (O4357-2)*1, 3*2 + 4*1 + (O4357-6)*0.5))</f>
        <v>12.5</v>
      </c>
    </row>
    <row r="4358" spans="1:16" ht="15.75" customHeight="1" x14ac:dyDescent="0.15">
      <c r="A4358" s="13">
        <v>44006</v>
      </c>
      <c r="B4358" s="19" t="s">
        <v>5362</v>
      </c>
      <c r="C4358" s="7" t="s">
        <v>311</v>
      </c>
      <c r="D4358" s="14">
        <v>1</v>
      </c>
      <c r="E4358" s="14" t="str">
        <f>_xlfn.XLOOKUP(D4358,'Meal Info'!$A$4:$A$19,'Meal Info'!$B$4:$B$19)</f>
        <v>Salad</v>
      </c>
      <c r="F4358" s="14" t="str">
        <f>_xlfn.XLOOKUP(D4358,'Meal Info'!$A$4:$A$19,'Meal Info'!$C$4:$C$19)</f>
        <v>Pete</v>
      </c>
      <c r="G4358" s="7">
        <v>15.57</v>
      </c>
      <c r="H4358" s="7">
        <f t="shared" si="274"/>
        <v>1.5570000000000002</v>
      </c>
      <c r="I4358" s="7">
        <f t="shared" si="275"/>
        <v>17.126999999999999</v>
      </c>
      <c r="J4358" s="7">
        <v>0.2</v>
      </c>
      <c r="K4358" s="7">
        <f t="shared" si="276"/>
        <v>3.1140000000000003</v>
      </c>
      <c r="L4358" s="7" t="s">
        <v>5078</v>
      </c>
      <c r="M4358" s="7">
        <v>9</v>
      </c>
      <c r="N4358" s="7">
        <f>INDEX('Delivery Distances'!$B$6:$K$20,MATCH('Sales Summary_working sheet'!L4358,'Delivery Distances'!$A$6:$A$20,0),MATCH('Sales Summary_working sheet'!M4358,'Delivery Distances'!$B$5:$K$5,0))</f>
        <v>6</v>
      </c>
      <c r="O4358" s="7" cm="1">
        <f t="array" ref="O4358">_xlfn.XLOOKUP(L4358,'Delivery Distances'!$A$6:$A$20,_xlfn.XLOOKUP('Sales Summary_working sheet'!M4358,'Delivery Distances'!$B$5:$K$5,'Delivery Distances'!$B$6:$K$20))</f>
        <v>6</v>
      </c>
      <c r="P4358" s="7">
        <f t="shared" si="277"/>
        <v>10</v>
      </c>
    </row>
    <row r="4359" spans="1:16" ht="15.75" customHeight="1" x14ac:dyDescent="0.15">
      <c r="A4359" s="13">
        <v>44006</v>
      </c>
      <c r="B4359" s="19" t="s">
        <v>5362</v>
      </c>
      <c r="C4359" s="7" t="s">
        <v>3306</v>
      </c>
      <c r="D4359" s="14">
        <v>3</v>
      </c>
      <c r="E4359" s="14" t="str">
        <f>_xlfn.XLOOKUP(D4359,'Meal Info'!$A$4:$A$19,'Meal Info'!$B$4:$B$19)</f>
        <v>Fruits</v>
      </c>
      <c r="F4359" s="14" t="str">
        <f>_xlfn.XLOOKUP(D4359,'Meal Info'!$A$4:$A$19,'Meal Info'!$C$4:$C$19)</f>
        <v>Pete</v>
      </c>
      <c r="G4359" s="7">
        <v>72.47</v>
      </c>
      <c r="H4359" s="7">
        <f t="shared" si="274"/>
        <v>7.2469999999999999</v>
      </c>
      <c r="I4359" s="7">
        <f t="shared" si="275"/>
        <v>79.716999999999999</v>
      </c>
      <c r="J4359" s="7">
        <v>0.14000000000000001</v>
      </c>
      <c r="K4359" s="7">
        <f t="shared" si="276"/>
        <v>10.145800000000001</v>
      </c>
      <c r="L4359" s="7" t="s">
        <v>5078</v>
      </c>
      <c r="M4359" s="7">
        <v>6</v>
      </c>
      <c r="N4359" s="7">
        <f>INDEX('Delivery Distances'!$B$6:$K$20,MATCH('Sales Summary_working sheet'!L4359,'Delivery Distances'!$A$6:$A$20,0),MATCH('Sales Summary_working sheet'!M4359,'Delivery Distances'!$B$5:$K$5,0))</f>
        <v>5</v>
      </c>
      <c r="O4359" s="7" cm="1">
        <f t="array" ref="O4359">_xlfn.XLOOKUP(L4359,'Delivery Distances'!$A$6:$A$20,_xlfn.XLOOKUP('Sales Summary_working sheet'!M4359,'Delivery Distances'!$B$5:$K$5,'Delivery Distances'!$B$6:$K$20))</f>
        <v>5</v>
      </c>
      <c r="P4359" s="7">
        <f t="shared" si="277"/>
        <v>9</v>
      </c>
    </row>
    <row r="4360" spans="1:16" ht="15.75" customHeight="1" x14ac:dyDescent="0.15">
      <c r="A4360" s="13">
        <v>44006</v>
      </c>
      <c r="B4360" s="19" t="s">
        <v>5362</v>
      </c>
      <c r="C4360" s="7" t="s">
        <v>317</v>
      </c>
      <c r="D4360" s="14">
        <v>3</v>
      </c>
      <c r="E4360" s="14" t="str">
        <f>_xlfn.XLOOKUP(D4360,'Meal Info'!$A$4:$A$19,'Meal Info'!$B$4:$B$19)</f>
        <v>Fruits</v>
      </c>
      <c r="F4360" s="14" t="str">
        <f>_xlfn.XLOOKUP(D4360,'Meal Info'!$A$4:$A$19,'Meal Info'!$C$4:$C$19)</f>
        <v>Pete</v>
      </c>
      <c r="G4360" s="7">
        <v>93.33</v>
      </c>
      <c r="H4360" s="7">
        <f t="shared" si="274"/>
        <v>9.3330000000000002</v>
      </c>
      <c r="I4360" s="7">
        <f t="shared" si="275"/>
        <v>102.663</v>
      </c>
      <c r="J4360" s="7">
        <v>0.04</v>
      </c>
      <c r="K4360" s="7">
        <f t="shared" si="276"/>
        <v>3.7332000000000001</v>
      </c>
      <c r="L4360" s="7" t="s">
        <v>30</v>
      </c>
      <c r="M4360" s="7">
        <v>3</v>
      </c>
      <c r="N4360" s="7">
        <f>INDEX('Delivery Distances'!$B$6:$K$20,MATCH('Sales Summary_working sheet'!L4360,'Delivery Distances'!$A$6:$A$20,0),MATCH('Sales Summary_working sheet'!M4360,'Delivery Distances'!$B$5:$K$5,0))</f>
        <v>9</v>
      </c>
      <c r="O4360" s="7" cm="1">
        <f t="array" ref="O4360">_xlfn.XLOOKUP(L4360,'Delivery Distances'!$A$6:$A$20,_xlfn.XLOOKUP('Sales Summary_working sheet'!M4360,'Delivery Distances'!$B$5:$K$5,'Delivery Distances'!$B$6:$K$20))</f>
        <v>9</v>
      </c>
      <c r="P4360" s="7">
        <f t="shared" si="277"/>
        <v>11.5</v>
      </c>
    </row>
    <row r="4361" spans="1:16" ht="15.75" customHeight="1" x14ac:dyDescent="0.15">
      <c r="A4361" s="13">
        <v>44006</v>
      </c>
      <c r="B4361" s="19" t="s">
        <v>5362</v>
      </c>
      <c r="C4361" s="7" t="s">
        <v>663</v>
      </c>
      <c r="D4361" s="14">
        <v>3</v>
      </c>
      <c r="E4361" s="14" t="str">
        <f>_xlfn.XLOOKUP(D4361,'Meal Info'!$A$4:$A$19,'Meal Info'!$B$4:$B$19)</f>
        <v>Fruits</v>
      </c>
      <c r="F4361" s="14" t="str">
        <f>_xlfn.XLOOKUP(D4361,'Meal Info'!$A$4:$A$19,'Meal Info'!$C$4:$C$19)</f>
        <v>Pete</v>
      </c>
      <c r="G4361" s="7">
        <v>24.52</v>
      </c>
      <c r="H4361" s="7">
        <f t="shared" si="274"/>
        <v>2.452</v>
      </c>
      <c r="I4361" s="7">
        <f t="shared" si="275"/>
        <v>26.972000000000001</v>
      </c>
      <c r="J4361" s="7">
        <v>0.34</v>
      </c>
      <c r="K4361" s="7">
        <f t="shared" si="276"/>
        <v>8.3368000000000002</v>
      </c>
      <c r="L4361" s="7" t="s">
        <v>5077</v>
      </c>
      <c r="M4361" s="7">
        <v>6</v>
      </c>
      <c r="N4361" s="7">
        <f>INDEX('Delivery Distances'!$B$6:$K$20,MATCH('Sales Summary_working sheet'!L4361,'Delivery Distances'!$A$6:$A$20,0),MATCH('Sales Summary_working sheet'!M4361,'Delivery Distances'!$B$5:$K$5,0))</f>
        <v>6</v>
      </c>
      <c r="O4361" s="7" cm="1">
        <f t="array" ref="O4361">_xlfn.XLOOKUP(L4361,'Delivery Distances'!$A$6:$A$20,_xlfn.XLOOKUP('Sales Summary_working sheet'!M4361,'Delivery Distances'!$B$5:$K$5,'Delivery Distances'!$B$6:$K$20))</f>
        <v>6</v>
      </c>
      <c r="P4361" s="7">
        <f t="shared" si="277"/>
        <v>10</v>
      </c>
    </row>
    <row r="4362" spans="1:16" ht="15.75" customHeight="1" x14ac:dyDescent="0.15">
      <c r="A4362" s="13">
        <v>44006</v>
      </c>
      <c r="B4362" s="19" t="s">
        <v>5362</v>
      </c>
      <c r="C4362" s="7" t="s">
        <v>2951</v>
      </c>
      <c r="D4362" s="14">
        <v>1</v>
      </c>
      <c r="E4362" s="14" t="str">
        <f>_xlfn.XLOOKUP(D4362,'Meal Info'!$A$4:$A$19,'Meal Info'!$B$4:$B$19)</f>
        <v>Salad</v>
      </c>
      <c r="F4362" s="14" t="str">
        <f>_xlfn.XLOOKUP(D4362,'Meal Info'!$A$4:$A$19,'Meal Info'!$C$4:$C$19)</f>
        <v>Pete</v>
      </c>
      <c r="G4362" s="7">
        <v>64.41</v>
      </c>
      <c r="H4362" s="7">
        <f t="shared" si="274"/>
        <v>6.4409999999999998</v>
      </c>
      <c r="I4362" s="7">
        <f t="shared" si="275"/>
        <v>70.850999999999999</v>
      </c>
      <c r="J4362" s="7">
        <v>0.11</v>
      </c>
      <c r="K4362" s="7">
        <f t="shared" si="276"/>
        <v>7.0850999999999997</v>
      </c>
      <c r="L4362" s="7" t="s">
        <v>5076</v>
      </c>
      <c r="M4362" s="7">
        <v>2</v>
      </c>
      <c r="N4362" s="7">
        <f>INDEX('Delivery Distances'!$B$6:$K$20,MATCH('Sales Summary_working sheet'!L4362,'Delivery Distances'!$A$6:$A$20,0),MATCH('Sales Summary_working sheet'!M4362,'Delivery Distances'!$B$5:$K$5,0))</f>
        <v>11</v>
      </c>
      <c r="O4362" s="7" cm="1">
        <f t="array" ref="O4362">_xlfn.XLOOKUP(L4362,'Delivery Distances'!$A$6:$A$20,_xlfn.XLOOKUP('Sales Summary_working sheet'!M4362,'Delivery Distances'!$B$5:$K$5,'Delivery Distances'!$B$6:$K$20))</f>
        <v>11</v>
      </c>
      <c r="P4362" s="7">
        <f t="shared" si="277"/>
        <v>12.5</v>
      </c>
    </row>
    <row r="4363" spans="1:16" ht="15.75" customHeight="1" x14ac:dyDescent="0.15">
      <c r="A4363" s="13">
        <v>44006</v>
      </c>
      <c r="B4363" s="19" t="s">
        <v>5362</v>
      </c>
      <c r="C4363" s="7" t="s">
        <v>3683</v>
      </c>
      <c r="D4363" s="14">
        <v>5</v>
      </c>
      <c r="E4363" s="14" t="str">
        <f>_xlfn.XLOOKUP(D4363,'Meal Info'!$A$4:$A$19,'Meal Info'!$B$4:$B$19)</f>
        <v>Chicken</v>
      </c>
      <c r="F4363" s="14" t="str">
        <f>_xlfn.XLOOKUP(D4363,'Meal Info'!$A$4:$A$19,'Meal Info'!$C$4:$C$19)</f>
        <v>Roman</v>
      </c>
      <c r="G4363" s="14">
        <v>46.26</v>
      </c>
      <c r="H4363" s="14">
        <v>4.6260000000000003</v>
      </c>
      <c r="I4363" s="14">
        <v>50.885999999999996</v>
      </c>
      <c r="J4363" s="7">
        <v>0.17</v>
      </c>
      <c r="K4363" s="7">
        <f t="shared" si="276"/>
        <v>7.8642000000000003</v>
      </c>
      <c r="L4363" s="7" t="s">
        <v>31</v>
      </c>
      <c r="M4363" s="7">
        <v>10</v>
      </c>
      <c r="N4363" s="7">
        <f>INDEX('Delivery Distances'!$B$6:$K$20,MATCH('Sales Summary_working sheet'!L4363,'Delivery Distances'!$A$6:$A$20,0),MATCH('Sales Summary_working sheet'!M4363,'Delivery Distances'!$B$5:$K$5,0))</f>
        <v>17</v>
      </c>
      <c r="O4363" s="7" cm="1">
        <f t="array" ref="O4363">_xlfn.XLOOKUP(L4363,'Delivery Distances'!$A$6:$A$20,_xlfn.XLOOKUP('Sales Summary_working sheet'!M4363,'Delivery Distances'!$B$5:$K$5,'Delivery Distances'!$B$6:$K$20))</f>
        <v>17</v>
      </c>
      <c r="P4363" s="7">
        <f t="shared" si="277"/>
        <v>15.5</v>
      </c>
    </row>
    <row r="4364" spans="1:16" ht="15.75" customHeight="1" x14ac:dyDescent="0.15">
      <c r="A4364" s="13">
        <v>44006</v>
      </c>
      <c r="B4364" s="19" t="s">
        <v>5362</v>
      </c>
      <c r="C4364" s="7" t="s">
        <v>3351</v>
      </c>
      <c r="D4364" s="14">
        <v>5</v>
      </c>
      <c r="E4364" s="14" t="str">
        <f>_xlfn.XLOOKUP(D4364,'Meal Info'!$A$4:$A$19,'Meal Info'!$B$4:$B$19)</f>
        <v>Chicken</v>
      </c>
      <c r="F4364" s="14" t="str">
        <f>_xlfn.XLOOKUP(D4364,'Meal Info'!$A$4:$A$19,'Meal Info'!$C$4:$C$19)</f>
        <v>Roman</v>
      </c>
      <c r="G4364" s="7">
        <v>11.9</v>
      </c>
      <c r="H4364" s="7">
        <f t="shared" ref="H4364:H4427" si="278">G4364*10%</f>
        <v>1.1900000000000002</v>
      </c>
      <c r="I4364" s="7">
        <f t="shared" ref="I4364:I4427" si="279">G4364+H4364</f>
        <v>13.09</v>
      </c>
      <c r="J4364" s="7">
        <v>0.08</v>
      </c>
      <c r="K4364" s="7">
        <f t="shared" si="276"/>
        <v>0.95200000000000007</v>
      </c>
      <c r="L4364" s="7" t="s">
        <v>29</v>
      </c>
      <c r="M4364" s="7">
        <v>10</v>
      </c>
      <c r="N4364" s="7">
        <f>INDEX('Delivery Distances'!$B$6:$K$20,MATCH('Sales Summary_working sheet'!L4364,'Delivery Distances'!$A$6:$A$20,0),MATCH('Sales Summary_working sheet'!M4364,'Delivery Distances'!$B$5:$K$5,0))</f>
        <v>15</v>
      </c>
      <c r="O4364" s="7" cm="1">
        <f t="array" ref="O4364">_xlfn.XLOOKUP(L4364,'Delivery Distances'!$A$6:$A$20,_xlfn.XLOOKUP('Sales Summary_working sheet'!M4364,'Delivery Distances'!$B$5:$K$5,'Delivery Distances'!$B$6:$K$20))</f>
        <v>15</v>
      </c>
      <c r="P4364" s="7">
        <f t="shared" si="277"/>
        <v>14.5</v>
      </c>
    </row>
    <row r="4365" spans="1:16" ht="15.75" customHeight="1" x14ac:dyDescent="0.15">
      <c r="A4365" s="13">
        <v>44006</v>
      </c>
      <c r="B4365" s="19" t="s">
        <v>5362</v>
      </c>
      <c r="C4365" s="7" t="s">
        <v>229</v>
      </c>
      <c r="D4365" s="14">
        <v>5</v>
      </c>
      <c r="E4365" s="14" t="str">
        <f>_xlfn.XLOOKUP(D4365,'Meal Info'!$A$4:$A$19,'Meal Info'!$B$4:$B$19)</f>
        <v>Chicken</v>
      </c>
      <c r="F4365" s="14" t="str">
        <f>_xlfn.XLOOKUP(D4365,'Meal Info'!$A$4:$A$19,'Meal Info'!$C$4:$C$19)</f>
        <v>Roman</v>
      </c>
      <c r="G4365" s="7">
        <v>51.19</v>
      </c>
      <c r="H4365" s="7">
        <f t="shared" si="278"/>
        <v>5.1189999999999998</v>
      </c>
      <c r="I4365" s="7">
        <f t="shared" si="279"/>
        <v>56.308999999999997</v>
      </c>
      <c r="J4365" s="7">
        <v>0.13</v>
      </c>
      <c r="K4365" s="7">
        <f t="shared" si="276"/>
        <v>6.6547000000000001</v>
      </c>
      <c r="L4365" s="7" t="s">
        <v>27</v>
      </c>
      <c r="M4365" s="7">
        <v>7</v>
      </c>
      <c r="N4365" s="7">
        <f>INDEX('Delivery Distances'!$B$6:$K$20,MATCH('Sales Summary_working sheet'!L4365,'Delivery Distances'!$A$6:$A$20,0),MATCH('Sales Summary_working sheet'!M4365,'Delivery Distances'!$B$5:$K$5,0))</f>
        <v>14</v>
      </c>
      <c r="O4365" s="7" cm="1">
        <f t="array" ref="O4365">_xlfn.XLOOKUP(L4365,'Delivery Distances'!$A$6:$A$20,_xlfn.XLOOKUP('Sales Summary_working sheet'!M4365,'Delivery Distances'!$B$5:$K$5,'Delivery Distances'!$B$6:$K$20))</f>
        <v>14</v>
      </c>
      <c r="P4365" s="7">
        <f t="shared" si="277"/>
        <v>14</v>
      </c>
    </row>
    <row r="4366" spans="1:16" ht="15.75" customHeight="1" x14ac:dyDescent="0.15">
      <c r="A4366" s="13">
        <v>44007</v>
      </c>
      <c r="B4366" s="19" t="s">
        <v>5354</v>
      </c>
      <c r="C4366" s="7" t="s">
        <v>2394</v>
      </c>
      <c r="D4366" s="14">
        <v>5</v>
      </c>
      <c r="E4366" s="14" t="str">
        <f>_xlfn.XLOOKUP(D4366,'Meal Info'!$A$4:$A$19,'Meal Info'!$B$4:$B$19)</f>
        <v>Chicken</v>
      </c>
      <c r="F4366" s="14" t="str">
        <f>_xlfn.XLOOKUP(D4366,'Meal Info'!$A$4:$A$19,'Meal Info'!$C$4:$C$19)</f>
        <v>Roman</v>
      </c>
      <c r="G4366" s="7">
        <v>38.71</v>
      </c>
      <c r="H4366" s="7">
        <f t="shared" si="278"/>
        <v>3.8710000000000004</v>
      </c>
      <c r="I4366" s="7">
        <f t="shared" si="279"/>
        <v>42.581000000000003</v>
      </c>
      <c r="J4366" s="7">
        <v>0.25</v>
      </c>
      <c r="K4366" s="7">
        <f t="shared" si="276"/>
        <v>9.6775000000000002</v>
      </c>
      <c r="L4366" s="7" t="s">
        <v>31</v>
      </c>
      <c r="M4366" s="7">
        <v>9</v>
      </c>
      <c r="N4366" s="7">
        <f>INDEX('Delivery Distances'!$B$6:$K$20,MATCH('Sales Summary_working sheet'!L4366,'Delivery Distances'!$A$6:$A$20,0),MATCH('Sales Summary_working sheet'!M4366,'Delivery Distances'!$B$5:$K$5,0))</f>
        <v>14</v>
      </c>
      <c r="O4366" s="7" cm="1">
        <f t="array" ref="O4366">_xlfn.XLOOKUP(L4366,'Delivery Distances'!$A$6:$A$20,_xlfn.XLOOKUP('Sales Summary_working sheet'!M4366,'Delivery Distances'!$B$5:$K$5,'Delivery Distances'!$B$6:$K$20))</f>
        <v>14</v>
      </c>
      <c r="P4366" s="7">
        <f t="shared" si="277"/>
        <v>14</v>
      </c>
    </row>
    <row r="4367" spans="1:16" ht="15.75" customHeight="1" x14ac:dyDescent="0.15">
      <c r="A4367" s="13">
        <v>44007</v>
      </c>
      <c r="B4367" s="19" t="s">
        <v>5354</v>
      </c>
      <c r="C4367" s="7" t="s">
        <v>1560</v>
      </c>
      <c r="D4367" s="14">
        <v>5</v>
      </c>
      <c r="E4367" s="14" t="str">
        <f>_xlfn.XLOOKUP(D4367,'Meal Info'!$A$4:$A$19,'Meal Info'!$B$4:$B$19)</f>
        <v>Chicken</v>
      </c>
      <c r="F4367" s="14" t="str">
        <f>_xlfn.XLOOKUP(D4367,'Meal Info'!$A$4:$A$19,'Meal Info'!$C$4:$C$19)</f>
        <v>Roman</v>
      </c>
      <c r="G4367" s="7">
        <v>7.12</v>
      </c>
      <c r="H4367" s="7">
        <f t="shared" si="278"/>
        <v>0.71200000000000008</v>
      </c>
      <c r="I4367" s="7">
        <f t="shared" si="279"/>
        <v>7.8319999999999999</v>
      </c>
      <c r="J4367" s="7">
        <v>0.33</v>
      </c>
      <c r="K4367" s="7">
        <f t="shared" si="276"/>
        <v>2.3496000000000001</v>
      </c>
      <c r="L4367" s="7" t="s">
        <v>5076</v>
      </c>
      <c r="M4367" s="7">
        <v>2</v>
      </c>
      <c r="N4367" s="7">
        <f>INDEX('Delivery Distances'!$B$6:$K$20,MATCH('Sales Summary_working sheet'!L4367,'Delivery Distances'!$A$6:$A$20,0),MATCH('Sales Summary_working sheet'!M4367,'Delivery Distances'!$B$5:$K$5,0))</f>
        <v>11</v>
      </c>
      <c r="O4367" s="7" cm="1">
        <f t="array" ref="O4367">_xlfn.XLOOKUP(L4367,'Delivery Distances'!$A$6:$A$20,_xlfn.XLOOKUP('Sales Summary_working sheet'!M4367,'Delivery Distances'!$B$5:$K$5,'Delivery Distances'!$B$6:$K$20))</f>
        <v>11</v>
      </c>
      <c r="P4367" s="7">
        <f t="shared" si="277"/>
        <v>12.5</v>
      </c>
    </row>
    <row r="4368" spans="1:16" ht="15.75" customHeight="1" x14ac:dyDescent="0.15">
      <c r="A4368" s="13">
        <v>44007</v>
      </c>
      <c r="B4368" s="19" t="s">
        <v>5354</v>
      </c>
      <c r="C4368" s="7" t="s">
        <v>2223</v>
      </c>
      <c r="D4368" s="14">
        <v>5</v>
      </c>
      <c r="E4368" s="14" t="str">
        <f>_xlfn.XLOOKUP(D4368,'Meal Info'!$A$4:$A$19,'Meal Info'!$B$4:$B$19)</f>
        <v>Chicken</v>
      </c>
      <c r="F4368" s="14" t="str">
        <f>_xlfn.XLOOKUP(D4368,'Meal Info'!$A$4:$A$19,'Meal Info'!$C$4:$C$19)</f>
        <v>Roman</v>
      </c>
      <c r="G4368" s="7">
        <v>78.45</v>
      </c>
      <c r="H4368" s="7">
        <f t="shared" si="278"/>
        <v>7.8450000000000006</v>
      </c>
      <c r="I4368" s="7">
        <f t="shared" si="279"/>
        <v>86.295000000000002</v>
      </c>
      <c r="J4368" s="7">
        <v>0.13</v>
      </c>
      <c r="K4368" s="7">
        <f t="shared" si="276"/>
        <v>10.198500000000001</v>
      </c>
      <c r="L4368" s="7" t="s">
        <v>5080</v>
      </c>
      <c r="M4368" s="7">
        <v>2</v>
      </c>
      <c r="N4368" s="7">
        <f>INDEX('Delivery Distances'!$B$6:$K$20,MATCH('Sales Summary_working sheet'!L4368,'Delivery Distances'!$A$6:$A$20,0),MATCH('Sales Summary_working sheet'!M4368,'Delivery Distances'!$B$5:$K$5,0))</f>
        <v>1</v>
      </c>
      <c r="O4368" s="7" cm="1">
        <f t="array" ref="O4368">_xlfn.XLOOKUP(L4368,'Delivery Distances'!$A$6:$A$20,_xlfn.XLOOKUP('Sales Summary_working sheet'!M4368,'Delivery Distances'!$B$5:$K$5,'Delivery Distances'!$B$6:$K$20))</f>
        <v>1</v>
      </c>
      <c r="P4368" s="7">
        <f t="shared" si="277"/>
        <v>3</v>
      </c>
    </row>
    <row r="4369" spans="1:16" ht="15.75" customHeight="1" x14ac:dyDescent="0.15">
      <c r="A4369" s="13">
        <v>44007</v>
      </c>
      <c r="B4369" s="19" t="s">
        <v>5354</v>
      </c>
      <c r="C4369" s="7" t="s">
        <v>2250</v>
      </c>
      <c r="D4369" s="14">
        <v>5</v>
      </c>
      <c r="E4369" s="14" t="str">
        <f>_xlfn.XLOOKUP(D4369,'Meal Info'!$A$4:$A$19,'Meal Info'!$B$4:$B$19)</f>
        <v>Chicken</v>
      </c>
      <c r="F4369" s="14" t="str">
        <f>_xlfn.XLOOKUP(D4369,'Meal Info'!$A$4:$A$19,'Meal Info'!$C$4:$C$19)</f>
        <v>Roman</v>
      </c>
      <c r="G4369" s="7">
        <v>81.11</v>
      </c>
      <c r="H4369" s="7">
        <f t="shared" si="278"/>
        <v>8.1110000000000007</v>
      </c>
      <c r="I4369" s="7">
        <f t="shared" si="279"/>
        <v>89.221000000000004</v>
      </c>
      <c r="J4369" s="7">
        <v>0.31</v>
      </c>
      <c r="K4369" s="7">
        <f t="shared" si="276"/>
        <v>25.144099999999998</v>
      </c>
      <c r="L4369" s="7" t="s">
        <v>5077</v>
      </c>
      <c r="M4369" s="7">
        <v>7</v>
      </c>
      <c r="N4369" s="7">
        <f>INDEX('Delivery Distances'!$B$6:$K$20,MATCH('Sales Summary_working sheet'!L4369,'Delivery Distances'!$A$6:$A$20,0),MATCH('Sales Summary_working sheet'!M4369,'Delivery Distances'!$B$5:$K$5,0))</f>
        <v>1</v>
      </c>
      <c r="O4369" s="7" cm="1">
        <f t="array" ref="O4369">_xlfn.XLOOKUP(L4369,'Delivery Distances'!$A$6:$A$20,_xlfn.XLOOKUP('Sales Summary_working sheet'!M4369,'Delivery Distances'!$B$5:$K$5,'Delivery Distances'!$B$6:$K$20))</f>
        <v>1</v>
      </c>
      <c r="P4369" s="7">
        <f t="shared" si="277"/>
        <v>3</v>
      </c>
    </row>
    <row r="4370" spans="1:16" ht="15.75" customHeight="1" x14ac:dyDescent="0.15">
      <c r="A4370" s="13">
        <v>44007</v>
      </c>
      <c r="B4370" s="19" t="s">
        <v>5354</v>
      </c>
      <c r="C4370" s="7" t="s">
        <v>3031</v>
      </c>
      <c r="D4370" s="14">
        <v>5</v>
      </c>
      <c r="E4370" s="14" t="str">
        <f>_xlfn.XLOOKUP(D4370,'Meal Info'!$A$4:$A$19,'Meal Info'!$B$4:$B$19)</f>
        <v>Chicken</v>
      </c>
      <c r="F4370" s="14" t="str">
        <f>_xlfn.XLOOKUP(D4370,'Meal Info'!$A$4:$A$19,'Meal Info'!$C$4:$C$19)</f>
        <v>Roman</v>
      </c>
      <c r="G4370" s="7">
        <v>82.62</v>
      </c>
      <c r="H4370" s="7">
        <f t="shared" si="278"/>
        <v>8.2620000000000005</v>
      </c>
      <c r="I4370" s="7">
        <f t="shared" si="279"/>
        <v>90.882000000000005</v>
      </c>
      <c r="J4370" s="7">
        <v>0.12</v>
      </c>
      <c r="K4370" s="7">
        <f t="shared" si="276"/>
        <v>9.9144000000000005</v>
      </c>
      <c r="L4370" s="7" t="s">
        <v>30</v>
      </c>
      <c r="M4370" s="7">
        <v>2</v>
      </c>
      <c r="N4370" s="7">
        <f>INDEX('Delivery Distances'!$B$6:$K$20,MATCH('Sales Summary_working sheet'!L4370,'Delivery Distances'!$A$6:$A$20,0),MATCH('Sales Summary_working sheet'!M4370,'Delivery Distances'!$B$5:$K$5,0))</f>
        <v>12</v>
      </c>
      <c r="O4370" s="7" cm="1">
        <f t="array" ref="O4370">_xlfn.XLOOKUP(L4370,'Delivery Distances'!$A$6:$A$20,_xlfn.XLOOKUP('Sales Summary_working sheet'!M4370,'Delivery Distances'!$B$5:$K$5,'Delivery Distances'!$B$6:$K$20))</f>
        <v>12</v>
      </c>
      <c r="P4370" s="7">
        <f t="shared" si="277"/>
        <v>13</v>
      </c>
    </row>
    <row r="4371" spans="1:16" ht="15.75" customHeight="1" x14ac:dyDescent="0.15">
      <c r="A4371" s="13">
        <v>44007</v>
      </c>
      <c r="B4371" s="19" t="s">
        <v>5354</v>
      </c>
      <c r="C4371" s="7" t="s">
        <v>674</v>
      </c>
      <c r="D4371" s="14">
        <v>5</v>
      </c>
      <c r="E4371" s="14" t="str">
        <f>_xlfn.XLOOKUP(D4371,'Meal Info'!$A$4:$A$19,'Meal Info'!$B$4:$B$19)</f>
        <v>Chicken</v>
      </c>
      <c r="F4371" s="14" t="str">
        <f>_xlfn.XLOOKUP(D4371,'Meal Info'!$A$4:$A$19,'Meal Info'!$C$4:$C$19)</f>
        <v>Roman</v>
      </c>
      <c r="G4371" s="7">
        <v>73.459999999999994</v>
      </c>
      <c r="H4371" s="7">
        <f t="shared" si="278"/>
        <v>7.3460000000000001</v>
      </c>
      <c r="I4371" s="7">
        <f t="shared" si="279"/>
        <v>80.805999999999997</v>
      </c>
      <c r="J4371" s="7">
        <v>0.22</v>
      </c>
      <c r="K4371" s="7">
        <f t="shared" si="276"/>
        <v>16.161199999999997</v>
      </c>
      <c r="L4371" s="7" t="s">
        <v>26</v>
      </c>
      <c r="M4371" s="7">
        <v>6</v>
      </c>
      <c r="N4371" s="7">
        <f>INDEX('Delivery Distances'!$B$6:$K$20,MATCH('Sales Summary_working sheet'!L4371,'Delivery Distances'!$A$6:$A$20,0),MATCH('Sales Summary_working sheet'!M4371,'Delivery Distances'!$B$5:$K$5,0))</f>
        <v>14</v>
      </c>
      <c r="O4371" s="7" cm="1">
        <f t="array" ref="O4371">_xlfn.XLOOKUP(L4371,'Delivery Distances'!$A$6:$A$20,_xlfn.XLOOKUP('Sales Summary_working sheet'!M4371,'Delivery Distances'!$B$5:$K$5,'Delivery Distances'!$B$6:$K$20))</f>
        <v>14</v>
      </c>
      <c r="P4371" s="7">
        <f t="shared" si="277"/>
        <v>14</v>
      </c>
    </row>
    <row r="4372" spans="1:16" ht="15.75" customHeight="1" x14ac:dyDescent="0.15">
      <c r="A4372" s="13">
        <v>44007</v>
      </c>
      <c r="B4372" s="19" t="s">
        <v>5354</v>
      </c>
      <c r="C4372" s="7" t="s">
        <v>4525</v>
      </c>
      <c r="D4372" s="14">
        <v>5</v>
      </c>
      <c r="E4372" s="14" t="str">
        <f>_xlfn.XLOOKUP(D4372,'Meal Info'!$A$4:$A$19,'Meal Info'!$B$4:$B$19)</f>
        <v>Chicken</v>
      </c>
      <c r="F4372" s="14" t="str">
        <f>_xlfn.XLOOKUP(D4372,'Meal Info'!$A$4:$A$19,'Meal Info'!$C$4:$C$19)</f>
        <v>Roman</v>
      </c>
      <c r="G4372" s="7">
        <v>33.979999999999997</v>
      </c>
      <c r="H4372" s="7">
        <f t="shared" si="278"/>
        <v>3.3979999999999997</v>
      </c>
      <c r="I4372" s="7">
        <f t="shared" si="279"/>
        <v>37.378</v>
      </c>
      <c r="J4372" s="7">
        <v>0.25</v>
      </c>
      <c r="K4372" s="7">
        <f t="shared" si="276"/>
        <v>8.4949999999999992</v>
      </c>
      <c r="L4372" s="7" t="s">
        <v>5079</v>
      </c>
      <c r="M4372" s="7">
        <v>8</v>
      </c>
      <c r="N4372" s="7">
        <f>INDEX('Delivery Distances'!$B$6:$K$20,MATCH('Sales Summary_working sheet'!L4372,'Delivery Distances'!$A$6:$A$20,0),MATCH('Sales Summary_working sheet'!M4372,'Delivery Distances'!$B$5:$K$5,0))</f>
        <v>5</v>
      </c>
      <c r="O4372" s="7" cm="1">
        <f t="array" ref="O4372">_xlfn.XLOOKUP(L4372,'Delivery Distances'!$A$6:$A$20,_xlfn.XLOOKUP('Sales Summary_working sheet'!M4372,'Delivery Distances'!$B$5:$K$5,'Delivery Distances'!$B$6:$K$20))</f>
        <v>5</v>
      </c>
      <c r="P4372" s="7">
        <f t="shared" si="277"/>
        <v>9</v>
      </c>
    </row>
    <row r="4373" spans="1:16" ht="15.75" customHeight="1" x14ac:dyDescent="0.15">
      <c r="A4373" s="13">
        <v>44007</v>
      </c>
      <c r="B4373" s="19" t="s">
        <v>5354</v>
      </c>
      <c r="C4373" s="7" t="s">
        <v>4514</v>
      </c>
      <c r="D4373" s="14">
        <v>5</v>
      </c>
      <c r="E4373" s="14" t="str">
        <f>_xlfn.XLOOKUP(D4373,'Meal Info'!$A$4:$A$19,'Meal Info'!$B$4:$B$19)</f>
        <v>Chicken</v>
      </c>
      <c r="F4373" s="14" t="str">
        <f>_xlfn.XLOOKUP(D4373,'Meal Info'!$A$4:$A$19,'Meal Info'!$C$4:$C$19)</f>
        <v>Roman</v>
      </c>
      <c r="G4373" s="7">
        <v>30.83</v>
      </c>
      <c r="H4373" s="7">
        <f t="shared" si="278"/>
        <v>3.0830000000000002</v>
      </c>
      <c r="I4373" s="7">
        <f t="shared" si="279"/>
        <v>33.912999999999997</v>
      </c>
      <c r="J4373" s="7">
        <v>0.32</v>
      </c>
      <c r="K4373" s="7">
        <f t="shared" si="276"/>
        <v>9.8655999999999988</v>
      </c>
      <c r="L4373" s="7" t="s">
        <v>5077</v>
      </c>
      <c r="M4373" s="7">
        <v>9</v>
      </c>
      <c r="N4373" s="7">
        <f>INDEX('Delivery Distances'!$B$6:$K$20,MATCH('Sales Summary_working sheet'!L4373,'Delivery Distances'!$A$6:$A$20,0),MATCH('Sales Summary_working sheet'!M4373,'Delivery Distances'!$B$5:$K$5,0))</f>
        <v>4</v>
      </c>
      <c r="O4373" s="7" cm="1">
        <f t="array" ref="O4373">_xlfn.XLOOKUP(L4373,'Delivery Distances'!$A$6:$A$20,_xlfn.XLOOKUP('Sales Summary_working sheet'!M4373,'Delivery Distances'!$B$5:$K$5,'Delivery Distances'!$B$6:$K$20))</f>
        <v>4</v>
      </c>
      <c r="P4373" s="7">
        <f t="shared" si="277"/>
        <v>8</v>
      </c>
    </row>
    <row r="4374" spans="1:16" ht="15.75" customHeight="1" x14ac:dyDescent="0.15">
      <c r="A4374" s="13">
        <v>44007</v>
      </c>
      <c r="B4374" s="19" t="s">
        <v>5354</v>
      </c>
      <c r="C4374" s="7" t="s">
        <v>2361</v>
      </c>
      <c r="D4374" s="14">
        <v>5</v>
      </c>
      <c r="E4374" s="14" t="str">
        <f>_xlfn.XLOOKUP(D4374,'Meal Info'!$A$4:$A$19,'Meal Info'!$B$4:$B$19)</f>
        <v>Chicken</v>
      </c>
      <c r="F4374" s="14" t="str">
        <f>_xlfn.XLOOKUP(D4374,'Meal Info'!$A$4:$A$19,'Meal Info'!$C$4:$C$19)</f>
        <v>Roman</v>
      </c>
      <c r="G4374" s="7">
        <v>23.73</v>
      </c>
      <c r="H4374" s="7">
        <f t="shared" si="278"/>
        <v>2.3730000000000002</v>
      </c>
      <c r="I4374" s="7">
        <f t="shared" si="279"/>
        <v>26.103000000000002</v>
      </c>
      <c r="J4374" s="7">
        <v>0.22</v>
      </c>
      <c r="K4374" s="7">
        <f t="shared" si="276"/>
        <v>5.2206000000000001</v>
      </c>
      <c r="L4374" s="7" t="s">
        <v>5080</v>
      </c>
      <c r="M4374" s="7">
        <v>6</v>
      </c>
      <c r="N4374" s="7">
        <f>INDEX('Delivery Distances'!$B$6:$K$20,MATCH('Sales Summary_working sheet'!L4374,'Delivery Distances'!$A$6:$A$20,0),MATCH('Sales Summary_working sheet'!M4374,'Delivery Distances'!$B$5:$K$5,0))</f>
        <v>3</v>
      </c>
      <c r="O4374" s="7" cm="1">
        <f t="array" ref="O4374">_xlfn.XLOOKUP(L4374,'Delivery Distances'!$A$6:$A$20,_xlfn.XLOOKUP('Sales Summary_working sheet'!M4374,'Delivery Distances'!$B$5:$K$5,'Delivery Distances'!$B$6:$K$20))</f>
        <v>3</v>
      </c>
      <c r="P4374" s="7">
        <f t="shared" si="277"/>
        <v>7</v>
      </c>
    </row>
    <row r="4375" spans="1:16" ht="15.75" customHeight="1" x14ac:dyDescent="0.15">
      <c r="A4375" s="13">
        <v>44007</v>
      </c>
      <c r="B4375" s="19" t="s">
        <v>5354</v>
      </c>
      <c r="C4375" s="7" t="s">
        <v>4984</v>
      </c>
      <c r="D4375" s="14">
        <v>5</v>
      </c>
      <c r="E4375" s="14" t="str">
        <f>_xlfn.XLOOKUP(D4375,'Meal Info'!$A$4:$A$19,'Meal Info'!$B$4:$B$19)</f>
        <v>Chicken</v>
      </c>
      <c r="F4375" s="14" t="str">
        <f>_xlfn.XLOOKUP(D4375,'Meal Info'!$A$4:$A$19,'Meal Info'!$C$4:$C$19)</f>
        <v>Roman</v>
      </c>
      <c r="G4375" s="7">
        <v>4.59</v>
      </c>
      <c r="H4375" s="7">
        <f t="shared" si="278"/>
        <v>0.45900000000000002</v>
      </c>
      <c r="I4375" s="7">
        <f t="shared" si="279"/>
        <v>5.0489999999999995</v>
      </c>
      <c r="J4375" s="7">
        <v>0.1</v>
      </c>
      <c r="K4375" s="7">
        <f t="shared" si="276"/>
        <v>0.45900000000000002</v>
      </c>
      <c r="L4375" s="7" t="s">
        <v>31</v>
      </c>
      <c r="M4375" s="7">
        <v>9</v>
      </c>
      <c r="N4375" s="7">
        <f>INDEX('Delivery Distances'!$B$6:$K$20,MATCH('Sales Summary_working sheet'!L4375,'Delivery Distances'!$A$6:$A$20,0),MATCH('Sales Summary_working sheet'!M4375,'Delivery Distances'!$B$5:$K$5,0))</f>
        <v>14</v>
      </c>
      <c r="O4375" s="7" cm="1">
        <f t="array" ref="O4375">_xlfn.XLOOKUP(L4375,'Delivery Distances'!$A$6:$A$20,_xlfn.XLOOKUP('Sales Summary_working sheet'!M4375,'Delivery Distances'!$B$5:$K$5,'Delivery Distances'!$B$6:$K$20))</f>
        <v>14</v>
      </c>
      <c r="P4375" s="7">
        <f t="shared" si="277"/>
        <v>14</v>
      </c>
    </row>
    <row r="4376" spans="1:16" ht="15.75" customHeight="1" x14ac:dyDescent="0.15">
      <c r="A4376" s="13">
        <v>44007</v>
      </c>
      <c r="B4376" s="19" t="s">
        <v>5354</v>
      </c>
      <c r="C4376" s="7" t="s">
        <v>621</v>
      </c>
      <c r="D4376" s="14">
        <v>5</v>
      </c>
      <c r="E4376" s="14" t="str">
        <f>_xlfn.XLOOKUP(D4376,'Meal Info'!$A$4:$A$19,'Meal Info'!$B$4:$B$19)</f>
        <v>Chicken</v>
      </c>
      <c r="F4376" s="14" t="str">
        <f>_xlfn.XLOOKUP(D4376,'Meal Info'!$A$4:$A$19,'Meal Info'!$C$4:$C$19)</f>
        <v>Roman</v>
      </c>
      <c r="G4376" s="7">
        <v>23.89</v>
      </c>
      <c r="H4376" s="7">
        <f t="shared" si="278"/>
        <v>2.3890000000000002</v>
      </c>
      <c r="I4376" s="7">
        <f t="shared" si="279"/>
        <v>26.279</v>
      </c>
      <c r="J4376" s="7">
        <v>0.19</v>
      </c>
      <c r="K4376" s="7">
        <f t="shared" si="276"/>
        <v>4.5391000000000004</v>
      </c>
      <c r="L4376" s="7" t="s">
        <v>5080</v>
      </c>
      <c r="M4376" s="7">
        <v>7</v>
      </c>
      <c r="N4376" s="7">
        <f>INDEX('Delivery Distances'!$B$6:$K$20,MATCH('Sales Summary_working sheet'!L4376,'Delivery Distances'!$A$6:$A$20,0),MATCH('Sales Summary_working sheet'!M4376,'Delivery Distances'!$B$5:$K$5,0))</f>
        <v>1</v>
      </c>
      <c r="O4376" s="7" cm="1">
        <f t="array" ref="O4376">_xlfn.XLOOKUP(L4376,'Delivery Distances'!$A$6:$A$20,_xlfn.XLOOKUP('Sales Summary_working sheet'!M4376,'Delivery Distances'!$B$5:$K$5,'Delivery Distances'!$B$6:$K$20))</f>
        <v>1</v>
      </c>
      <c r="P4376" s="7">
        <f t="shared" si="277"/>
        <v>3</v>
      </c>
    </row>
    <row r="4377" spans="1:16" ht="15.75" customHeight="1" x14ac:dyDescent="0.15">
      <c r="A4377" s="13">
        <v>44007</v>
      </c>
      <c r="B4377" s="19" t="s">
        <v>5354</v>
      </c>
      <c r="C4377" s="7" t="s">
        <v>1089</v>
      </c>
      <c r="D4377" s="14">
        <v>5</v>
      </c>
      <c r="E4377" s="14" t="str">
        <f>_xlfn.XLOOKUP(D4377,'Meal Info'!$A$4:$A$19,'Meal Info'!$B$4:$B$19)</f>
        <v>Chicken</v>
      </c>
      <c r="F4377" s="14" t="str">
        <f>_xlfn.XLOOKUP(D4377,'Meal Info'!$A$4:$A$19,'Meal Info'!$C$4:$C$19)</f>
        <v>Roman</v>
      </c>
      <c r="G4377" s="7">
        <v>47.92</v>
      </c>
      <c r="H4377" s="7">
        <f t="shared" si="278"/>
        <v>4.7920000000000007</v>
      </c>
      <c r="I4377" s="7">
        <f t="shared" si="279"/>
        <v>52.712000000000003</v>
      </c>
      <c r="J4377" s="7">
        <v>0.14000000000000001</v>
      </c>
      <c r="K4377" s="7">
        <f t="shared" si="276"/>
        <v>6.708800000000001</v>
      </c>
      <c r="L4377" s="7" t="s">
        <v>5076</v>
      </c>
      <c r="M4377" s="7">
        <v>3</v>
      </c>
      <c r="N4377" s="7">
        <f>INDEX('Delivery Distances'!$B$6:$K$20,MATCH('Sales Summary_working sheet'!L4377,'Delivery Distances'!$A$6:$A$20,0),MATCH('Sales Summary_working sheet'!M4377,'Delivery Distances'!$B$5:$K$5,0))</f>
        <v>11</v>
      </c>
      <c r="O4377" s="7" cm="1">
        <f t="array" ref="O4377">_xlfn.XLOOKUP(L4377,'Delivery Distances'!$A$6:$A$20,_xlfn.XLOOKUP('Sales Summary_working sheet'!M4377,'Delivery Distances'!$B$5:$K$5,'Delivery Distances'!$B$6:$K$20))</f>
        <v>11</v>
      </c>
      <c r="P4377" s="7">
        <f t="shared" si="277"/>
        <v>12.5</v>
      </c>
    </row>
    <row r="4378" spans="1:16" ht="15.75" customHeight="1" x14ac:dyDescent="0.15">
      <c r="A4378" s="13">
        <v>44007</v>
      </c>
      <c r="B4378" s="19" t="s">
        <v>5354</v>
      </c>
      <c r="C4378" s="7" t="s">
        <v>4700</v>
      </c>
      <c r="D4378" s="14">
        <v>5</v>
      </c>
      <c r="E4378" s="14" t="str">
        <f>_xlfn.XLOOKUP(D4378,'Meal Info'!$A$4:$A$19,'Meal Info'!$B$4:$B$19)</f>
        <v>Chicken</v>
      </c>
      <c r="F4378" s="14" t="str">
        <f>_xlfn.XLOOKUP(D4378,'Meal Info'!$A$4:$A$19,'Meal Info'!$C$4:$C$19)</f>
        <v>Roman</v>
      </c>
      <c r="G4378" s="7">
        <v>25.56</v>
      </c>
      <c r="H4378" s="7">
        <f t="shared" si="278"/>
        <v>2.556</v>
      </c>
      <c r="I4378" s="7">
        <f t="shared" si="279"/>
        <v>28.116</v>
      </c>
      <c r="J4378" s="7">
        <v>0.11</v>
      </c>
      <c r="K4378" s="7">
        <f t="shared" si="276"/>
        <v>2.8115999999999999</v>
      </c>
      <c r="L4378" s="7" t="s">
        <v>28</v>
      </c>
      <c r="M4378" s="7">
        <v>2</v>
      </c>
      <c r="N4378" s="7">
        <f>INDEX('Delivery Distances'!$B$6:$K$20,MATCH('Sales Summary_working sheet'!L4378,'Delivery Distances'!$A$6:$A$20,0),MATCH('Sales Summary_working sheet'!M4378,'Delivery Distances'!$B$5:$K$5,0))</f>
        <v>12</v>
      </c>
      <c r="O4378" s="7" cm="1">
        <f t="array" ref="O4378">_xlfn.XLOOKUP(L4378,'Delivery Distances'!$A$6:$A$20,_xlfn.XLOOKUP('Sales Summary_working sheet'!M4378,'Delivery Distances'!$B$5:$K$5,'Delivery Distances'!$B$6:$K$20))</f>
        <v>12</v>
      </c>
      <c r="P4378" s="7">
        <f t="shared" si="277"/>
        <v>13</v>
      </c>
    </row>
    <row r="4379" spans="1:16" ht="15.75" customHeight="1" x14ac:dyDescent="0.15">
      <c r="A4379" s="13">
        <v>44007</v>
      </c>
      <c r="B4379" s="19" t="s">
        <v>5354</v>
      </c>
      <c r="C4379" s="7" t="s">
        <v>3062</v>
      </c>
      <c r="D4379" s="14">
        <v>5</v>
      </c>
      <c r="E4379" s="14" t="str">
        <f>_xlfn.XLOOKUP(D4379,'Meal Info'!$A$4:$A$19,'Meal Info'!$B$4:$B$19)</f>
        <v>Chicken</v>
      </c>
      <c r="F4379" s="14" t="str">
        <f>_xlfn.XLOOKUP(D4379,'Meal Info'!$A$4:$A$19,'Meal Info'!$C$4:$C$19)</f>
        <v>Roman</v>
      </c>
      <c r="G4379" s="7">
        <v>62.91</v>
      </c>
      <c r="H4379" s="7">
        <f t="shared" si="278"/>
        <v>6.2910000000000004</v>
      </c>
      <c r="I4379" s="7">
        <f t="shared" si="279"/>
        <v>69.200999999999993</v>
      </c>
      <c r="J4379" s="7">
        <v>0.26</v>
      </c>
      <c r="K4379" s="7">
        <f t="shared" si="276"/>
        <v>16.3566</v>
      </c>
      <c r="L4379" s="7" t="s">
        <v>5079</v>
      </c>
      <c r="M4379" s="7">
        <v>3</v>
      </c>
      <c r="N4379" s="7">
        <f>INDEX('Delivery Distances'!$B$6:$K$20,MATCH('Sales Summary_working sheet'!L4379,'Delivery Distances'!$A$6:$A$20,0),MATCH('Sales Summary_working sheet'!M4379,'Delivery Distances'!$B$5:$K$5,0))</f>
        <v>4</v>
      </c>
      <c r="O4379" s="7" cm="1">
        <f t="array" ref="O4379">_xlfn.XLOOKUP(L4379,'Delivery Distances'!$A$6:$A$20,_xlfn.XLOOKUP('Sales Summary_working sheet'!M4379,'Delivery Distances'!$B$5:$K$5,'Delivery Distances'!$B$6:$K$20))</f>
        <v>4</v>
      </c>
      <c r="P4379" s="7">
        <f t="shared" si="277"/>
        <v>8</v>
      </c>
    </row>
    <row r="4380" spans="1:16" ht="15.75" customHeight="1" x14ac:dyDescent="0.15">
      <c r="A4380" s="13">
        <v>44007</v>
      </c>
      <c r="B4380" s="19" t="s">
        <v>5354</v>
      </c>
      <c r="C4380" s="7" t="s">
        <v>4628</v>
      </c>
      <c r="D4380" s="14">
        <v>5</v>
      </c>
      <c r="E4380" s="14" t="str">
        <f>_xlfn.XLOOKUP(D4380,'Meal Info'!$A$4:$A$19,'Meal Info'!$B$4:$B$19)</f>
        <v>Chicken</v>
      </c>
      <c r="F4380" s="14" t="str">
        <f>_xlfn.XLOOKUP(D4380,'Meal Info'!$A$4:$A$19,'Meal Info'!$C$4:$C$19)</f>
        <v>Roman</v>
      </c>
      <c r="G4380" s="7">
        <v>43.08</v>
      </c>
      <c r="H4380" s="7">
        <f t="shared" si="278"/>
        <v>4.3079999999999998</v>
      </c>
      <c r="I4380" s="7">
        <f t="shared" si="279"/>
        <v>47.387999999999998</v>
      </c>
      <c r="J4380" s="7">
        <v>7.0000000000000007E-2</v>
      </c>
      <c r="K4380" s="7">
        <f t="shared" si="276"/>
        <v>3.0156000000000001</v>
      </c>
      <c r="L4380" s="7" t="s">
        <v>5077</v>
      </c>
      <c r="M4380" s="7">
        <v>5</v>
      </c>
      <c r="N4380" s="7">
        <f>INDEX('Delivery Distances'!$B$6:$K$20,MATCH('Sales Summary_working sheet'!L4380,'Delivery Distances'!$A$6:$A$20,0),MATCH('Sales Summary_working sheet'!M4380,'Delivery Distances'!$B$5:$K$5,0))</f>
        <v>2</v>
      </c>
      <c r="O4380" s="7" cm="1">
        <f t="array" ref="O4380">_xlfn.XLOOKUP(L4380,'Delivery Distances'!$A$6:$A$20,_xlfn.XLOOKUP('Sales Summary_working sheet'!M4380,'Delivery Distances'!$B$5:$K$5,'Delivery Distances'!$B$6:$K$20))</f>
        <v>2</v>
      </c>
      <c r="P4380" s="7">
        <f t="shared" si="277"/>
        <v>6</v>
      </c>
    </row>
    <row r="4381" spans="1:16" ht="15.75" customHeight="1" x14ac:dyDescent="0.15">
      <c r="A4381" s="13">
        <v>44007</v>
      </c>
      <c r="B4381" s="19" t="s">
        <v>5354</v>
      </c>
      <c r="C4381" s="7" t="s">
        <v>2999</v>
      </c>
      <c r="D4381" s="14">
        <v>5</v>
      </c>
      <c r="E4381" s="14" t="str">
        <f>_xlfn.XLOOKUP(D4381,'Meal Info'!$A$4:$A$19,'Meal Info'!$B$4:$B$19)</f>
        <v>Chicken</v>
      </c>
      <c r="F4381" s="14" t="str">
        <f>_xlfn.XLOOKUP(D4381,'Meal Info'!$A$4:$A$19,'Meal Info'!$C$4:$C$19)</f>
        <v>Roman</v>
      </c>
      <c r="G4381" s="7">
        <v>47.59</v>
      </c>
      <c r="H4381" s="7">
        <f t="shared" si="278"/>
        <v>4.7590000000000003</v>
      </c>
      <c r="I4381" s="7">
        <f t="shared" si="279"/>
        <v>52.349000000000004</v>
      </c>
      <c r="J4381" s="7">
        <v>0.22</v>
      </c>
      <c r="K4381" s="7">
        <f t="shared" si="276"/>
        <v>10.469800000000001</v>
      </c>
      <c r="L4381" s="7" t="s">
        <v>27</v>
      </c>
      <c r="M4381" s="7">
        <v>4</v>
      </c>
      <c r="N4381" s="7">
        <f>INDEX('Delivery Distances'!$B$6:$K$20,MATCH('Sales Summary_working sheet'!L4381,'Delivery Distances'!$A$6:$A$20,0),MATCH('Sales Summary_working sheet'!M4381,'Delivery Distances'!$B$5:$K$5,0))</f>
        <v>5</v>
      </c>
      <c r="O4381" s="7" cm="1">
        <f t="array" ref="O4381">_xlfn.XLOOKUP(L4381,'Delivery Distances'!$A$6:$A$20,_xlfn.XLOOKUP('Sales Summary_working sheet'!M4381,'Delivery Distances'!$B$5:$K$5,'Delivery Distances'!$B$6:$K$20))</f>
        <v>5</v>
      </c>
      <c r="P4381" s="7">
        <f t="shared" si="277"/>
        <v>9</v>
      </c>
    </row>
    <row r="4382" spans="1:16" ht="15.75" customHeight="1" x14ac:dyDescent="0.15">
      <c r="A4382" s="13">
        <v>44007</v>
      </c>
      <c r="B4382" s="19" t="s">
        <v>5355</v>
      </c>
      <c r="C4382" s="7" t="s">
        <v>4192</v>
      </c>
      <c r="D4382" s="14">
        <v>5</v>
      </c>
      <c r="E4382" s="14" t="str">
        <f>_xlfn.XLOOKUP(D4382,'Meal Info'!$A$4:$A$19,'Meal Info'!$B$4:$B$19)</f>
        <v>Chicken</v>
      </c>
      <c r="F4382" s="14" t="str">
        <f>_xlfn.XLOOKUP(D4382,'Meal Info'!$A$4:$A$19,'Meal Info'!$C$4:$C$19)</f>
        <v>Roman</v>
      </c>
      <c r="G4382" s="7">
        <v>66.790000000000006</v>
      </c>
      <c r="H4382" s="7">
        <f t="shared" si="278"/>
        <v>6.6790000000000012</v>
      </c>
      <c r="I4382" s="7">
        <f t="shared" si="279"/>
        <v>73.469000000000008</v>
      </c>
      <c r="J4382" s="7">
        <v>0.1</v>
      </c>
      <c r="K4382" s="7">
        <f t="shared" si="276"/>
        <v>6.6790000000000012</v>
      </c>
      <c r="L4382" s="7" t="s">
        <v>5080</v>
      </c>
      <c r="M4382" s="7">
        <v>6</v>
      </c>
      <c r="N4382" s="7">
        <f>INDEX('Delivery Distances'!$B$6:$K$20,MATCH('Sales Summary_working sheet'!L4382,'Delivery Distances'!$A$6:$A$20,0),MATCH('Sales Summary_working sheet'!M4382,'Delivery Distances'!$B$5:$K$5,0))</f>
        <v>3</v>
      </c>
      <c r="O4382" s="7" cm="1">
        <f t="array" ref="O4382">_xlfn.XLOOKUP(L4382,'Delivery Distances'!$A$6:$A$20,_xlfn.XLOOKUP('Sales Summary_working sheet'!M4382,'Delivery Distances'!$B$5:$K$5,'Delivery Distances'!$B$6:$K$20))</f>
        <v>3</v>
      </c>
      <c r="P4382" s="7">
        <f t="shared" si="277"/>
        <v>7</v>
      </c>
    </row>
    <row r="4383" spans="1:16" ht="15.75" customHeight="1" x14ac:dyDescent="0.15">
      <c r="A4383" s="13">
        <v>44007</v>
      </c>
      <c r="B4383" s="19" t="s">
        <v>5355</v>
      </c>
      <c r="C4383" s="7" t="s">
        <v>4971</v>
      </c>
      <c r="D4383" s="14">
        <v>5</v>
      </c>
      <c r="E4383" s="14" t="str">
        <f>_xlfn.XLOOKUP(D4383,'Meal Info'!$A$4:$A$19,'Meal Info'!$B$4:$B$19)</f>
        <v>Chicken</v>
      </c>
      <c r="F4383" s="14" t="str">
        <f>_xlfn.XLOOKUP(D4383,'Meal Info'!$A$4:$A$19,'Meal Info'!$C$4:$C$19)</f>
        <v>Roman</v>
      </c>
      <c r="G4383" s="7">
        <v>70.709999999999994</v>
      </c>
      <c r="H4383" s="7">
        <f t="shared" si="278"/>
        <v>7.0709999999999997</v>
      </c>
      <c r="I4383" s="7">
        <f t="shared" si="279"/>
        <v>77.780999999999992</v>
      </c>
      <c r="J4383" s="7">
        <v>0.03</v>
      </c>
      <c r="K4383" s="7">
        <f t="shared" si="276"/>
        <v>2.1212999999999997</v>
      </c>
      <c r="L4383" s="7" t="s">
        <v>5079</v>
      </c>
      <c r="M4383" s="7">
        <v>2</v>
      </c>
      <c r="N4383" s="7">
        <f>INDEX('Delivery Distances'!$B$6:$K$20,MATCH('Sales Summary_working sheet'!L4383,'Delivery Distances'!$A$6:$A$20,0),MATCH('Sales Summary_working sheet'!M4383,'Delivery Distances'!$B$5:$K$5,0))</f>
        <v>6</v>
      </c>
      <c r="O4383" s="7" cm="1">
        <f t="array" ref="O4383">_xlfn.XLOOKUP(L4383,'Delivery Distances'!$A$6:$A$20,_xlfn.XLOOKUP('Sales Summary_working sheet'!M4383,'Delivery Distances'!$B$5:$K$5,'Delivery Distances'!$B$6:$K$20))</f>
        <v>6</v>
      </c>
      <c r="P4383" s="7">
        <f t="shared" si="277"/>
        <v>10</v>
      </c>
    </row>
    <row r="4384" spans="1:16" ht="15.75" customHeight="1" x14ac:dyDescent="0.15">
      <c r="A4384" s="13">
        <v>44007</v>
      </c>
      <c r="B4384" s="19" t="s">
        <v>5355</v>
      </c>
      <c r="C4384" s="7" t="s">
        <v>2468</v>
      </c>
      <c r="D4384" s="14">
        <v>5</v>
      </c>
      <c r="E4384" s="14" t="str">
        <f>_xlfn.XLOOKUP(D4384,'Meal Info'!$A$4:$A$19,'Meal Info'!$B$4:$B$19)</f>
        <v>Chicken</v>
      </c>
      <c r="F4384" s="14" t="str">
        <f>_xlfn.XLOOKUP(D4384,'Meal Info'!$A$4:$A$19,'Meal Info'!$C$4:$C$19)</f>
        <v>Roman</v>
      </c>
      <c r="G4384" s="7">
        <v>46.64</v>
      </c>
      <c r="H4384" s="7">
        <f t="shared" si="278"/>
        <v>4.6640000000000006</v>
      </c>
      <c r="I4384" s="7">
        <f t="shared" si="279"/>
        <v>51.304000000000002</v>
      </c>
      <c r="J4384" s="7">
        <v>0.05</v>
      </c>
      <c r="K4384" s="7">
        <f t="shared" si="276"/>
        <v>2.3320000000000003</v>
      </c>
      <c r="L4384" s="7" t="s">
        <v>27</v>
      </c>
      <c r="M4384" s="7">
        <v>5</v>
      </c>
      <c r="N4384" s="7">
        <f>INDEX('Delivery Distances'!$B$6:$K$20,MATCH('Sales Summary_working sheet'!L4384,'Delivery Distances'!$A$6:$A$20,0),MATCH('Sales Summary_working sheet'!M4384,'Delivery Distances'!$B$5:$K$5,0))</f>
        <v>14</v>
      </c>
      <c r="O4384" s="7" cm="1">
        <f t="array" ref="O4384">_xlfn.XLOOKUP(L4384,'Delivery Distances'!$A$6:$A$20,_xlfn.XLOOKUP('Sales Summary_working sheet'!M4384,'Delivery Distances'!$B$5:$K$5,'Delivery Distances'!$B$6:$K$20))</f>
        <v>14</v>
      </c>
      <c r="P4384" s="7">
        <f t="shared" si="277"/>
        <v>14</v>
      </c>
    </row>
    <row r="4385" spans="1:16" ht="15.75" customHeight="1" x14ac:dyDescent="0.15">
      <c r="A4385" s="13">
        <v>44007</v>
      </c>
      <c r="B4385" s="19" t="s">
        <v>5355</v>
      </c>
      <c r="C4385" s="7" t="s">
        <v>3897</v>
      </c>
      <c r="D4385" s="14">
        <v>5</v>
      </c>
      <c r="E4385" s="14" t="str">
        <f>_xlfn.XLOOKUP(D4385,'Meal Info'!$A$4:$A$19,'Meal Info'!$B$4:$B$19)</f>
        <v>Chicken</v>
      </c>
      <c r="F4385" s="14" t="str">
        <f>_xlfn.XLOOKUP(D4385,'Meal Info'!$A$4:$A$19,'Meal Info'!$C$4:$C$19)</f>
        <v>Roman</v>
      </c>
      <c r="G4385" s="7">
        <v>51.59</v>
      </c>
      <c r="H4385" s="7">
        <f t="shared" si="278"/>
        <v>5.1590000000000007</v>
      </c>
      <c r="I4385" s="7">
        <f t="shared" si="279"/>
        <v>56.749000000000002</v>
      </c>
      <c r="J4385" s="7">
        <v>0.38</v>
      </c>
      <c r="K4385" s="7">
        <f t="shared" si="276"/>
        <v>19.604200000000002</v>
      </c>
      <c r="L4385" s="7" t="s">
        <v>5083</v>
      </c>
      <c r="M4385" s="7">
        <v>2</v>
      </c>
      <c r="N4385" s="7">
        <f>INDEX('Delivery Distances'!$B$6:$K$20,MATCH('Sales Summary_working sheet'!L4385,'Delivery Distances'!$A$6:$A$20,0),MATCH('Sales Summary_working sheet'!M4385,'Delivery Distances'!$B$5:$K$5,0))</f>
        <v>1</v>
      </c>
      <c r="O4385" s="7" cm="1">
        <f t="array" ref="O4385">_xlfn.XLOOKUP(L4385,'Delivery Distances'!$A$6:$A$20,_xlfn.XLOOKUP('Sales Summary_working sheet'!M4385,'Delivery Distances'!$B$5:$K$5,'Delivery Distances'!$B$6:$K$20))</f>
        <v>1</v>
      </c>
      <c r="P4385" s="7">
        <f t="shared" si="277"/>
        <v>3</v>
      </c>
    </row>
    <row r="4386" spans="1:16" ht="15.75" customHeight="1" x14ac:dyDescent="0.15">
      <c r="A4386" s="13">
        <v>44007</v>
      </c>
      <c r="B4386" s="19" t="s">
        <v>5355</v>
      </c>
      <c r="C4386" s="7" t="s">
        <v>4906</v>
      </c>
      <c r="D4386" s="14">
        <v>5</v>
      </c>
      <c r="E4386" s="14" t="str">
        <f>_xlfn.XLOOKUP(D4386,'Meal Info'!$A$4:$A$19,'Meal Info'!$B$4:$B$19)</f>
        <v>Chicken</v>
      </c>
      <c r="F4386" s="14" t="str">
        <f>_xlfn.XLOOKUP(D4386,'Meal Info'!$A$4:$A$19,'Meal Info'!$C$4:$C$19)</f>
        <v>Roman</v>
      </c>
      <c r="G4386" s="7">
        <v>4.53</v>
      </c>
      <c r="H4386" s="7">
        <f t="shared" si="278"/>
        <v>0.45300000000000007</v>
      </c>
      <c r="I4386" s="7">
        <f t="shared" si="279"/>
        <v>4.9830000000000005</v>
      </c>
      <c r="J4386" s="7">
        <v>0.18</v>
      </c>
      <c r="K4386" s="7">
        <f t="shared" si="276"/>
        <v>0.81540000000000001</v>
      </c>
      <c r="L4386" s="7" t="s">
        <v>5082</v>
      </c>
      <c r="M4386" s="7">
        <v>5</v>
      </c>
      <c r="N4386" s="7">
        <f>INDEX('Delivery Distances'!$B$6:$K$20,MATCH('Sales Summary_working sheet'!L4386,'Delivery Distances'!$A$6:$A$20,0),MATCH('Sales Summary_working sheet'!M4386,'Delivery Distances'!$B$5:$K$5,0))</f>
        <v>2</v>
      </c>
      <c r="O4386" s="7" cm="1">
        <f t="array" ref="O4386">_xlfn.XLOOKUP(L4386,'Delivery Distances'!$A$6:$A$20,_xlfn.XLOOKUP('Sales Summary_working sheet'!M4386,'Delivery Distances'!$B$5:$K$5,'Delivery Distances'!$B$6:$K$20))</f>
        <v>2</v>
      </c>
      <c r="P4386" s="7">
        <f t="shared" si="277"/>
        <v>6</v>
      </c>
    </row>
    <row r="4387" spans="1:16" ht="15.75" customHeight="1" x14ac:dyDescent="0.15">
      <c r="A4387" s="13">
        <v>44007</v>
      </c>
      <c r="B4387" s="19" t="s">
        <v>5355</v>
      </c>
      <c r="C4387" s="7" t="s">
        <v>1152</v>
      </c>
      <c r="D4387" s="14">
        <v>5</v>
      </c>
      <c r="E4387" s="14" t="str">
        <f>_xlfn.XLOOKUP(D4387,'Meal Info'!$A$4:$A$19,'Meal Info'!$B$4:$B$19)</f>
        <v>Chicken</v>
      </c>
      <c r="F4387" s="14" t="str">
        <f>_xlfn.XLOOKUP(D4387,'Meal Info'!$A$4:$A$19,'Meal Info'!$C$4:$C$19)</f>
        <v>Roman</v>
      </c>
      <c r="G4387" s="7">
        <v>6.35</v>
      </c>
      <c r="H4387" s="7">
        <f t="shared" si="278"/>
        <v>0.63500000000000001</v>
      </c>
      <c r="I4387" s="7">
        <f t="shared" si="279"/>
        <v>6.9849999999999994</v>
      </c>
      <c r="J4387" s="7">
        <v>0.39</v>
      </c>
      <c r="K4387" s="7">
        <f t="shared" si="276"/>
        <v>2.4765000000000001</v>
      </c>
      <c r="L4387" s="7" t="s">
        <v>5076</v>
      </c>
      <c r="M4387" s="7">
        <v>8</v>
      </c>
      <c r="N4387" s="7">
        <f>INDEX('Delivery Distances'!$B$6:$K$20,MATCH('Sales Summary_working sheet'!L4387,'Delivery Distances'!$A$6:$A$20,0),MATCH('Sales Summary_working sheet'!M4387,'Delivery Distances'!$B$5:$K$5,0))</f>
        <v>6</v>
      </c>
      <c r="O4387" s="7" cm="1">
        <f t="array" ref="O4387">_xlfn.XLOOKUP(L4387,'Delivery Distances'!$A$6:$A$20,_xlfn.XLOOKUP('Sales Summary_working sheet'!M4387,'Delivery Distances'!$B$5:$K$5,'Delivery Distances'!$B$6:$K$20))</f>
        <v>6</v>
      </c>
      <c r="P4387" s="7">
        <f t="shared" si="277"/>
        <v>10</v>
      </c>
    </row>
    <row r="4388" spans="1:16" ht="15.75" customHeight="1" x14ac:dyDescent="0.15">
      <c r="A4388" s="13">
        <v>44007</v>
      </c>
      <c r="B4388" s="19" t="s">
        <v>5355</v>
      </c>
      <c r="C4388" s="7" t="s">
        <v>2413</v>
      </c>
      <c r="D4388" s="14">
        <v>5</v>
      </c>
      <c r="E4388" s="14" t="str">
        <f>_xlfn.XLOOKUP(D4388,'Meal Info'!$A$4:$A$19,'Meal Info'!$B$4:$B$19)</f>
        <v>Chicken</v>
      </c>
      <c r="F4388" s="14" t="str">
        <f>_xlfn.XLOOKUP(D4388,'Meal Info'!$A$4:$A$19,'Meal Info'!$C$4:$C$19)</f>
        <v>Roman</v>
      </c>
      <c r="G4388" s="7">
        <v>54.05</v>
      </c>
      <c r="H4388" s="7">
        <f t="shared" si="278"/>
        <v>5.4050000000000002</v>
      </c>
      <c r="I4388" s="7">
        <f t="shared" si="279"/>
        <v>59.454999999999998</v>
      </c>
      <c r="J4388" s="7">
        <v>0.1</v>
      </c>
      <c r="K4388" s="7">
        <f t="shared" si="276"/>
        <v>5.4050000000000002</v>
      </c>
      <c r="L4388" s="7" t="s">
        <v>5080</v>
      </c>
      <c r="M4388" s="7">
        <v>3</v>
      </c>
      <c r="N4388" s="7">
        <f>INDEX('Delivery Distances'!$B$6:$K$20,MATCH('Sales Summary_working sheet'!L4388,'Delivery Distances'!$A$6:$A$20,0),MATCH('Sales Summary_working sheet'!M4388,'Delivery Distances'!$B$5:$K$5,0))</f>
        <v>5</v>
      </c>
      <c r="O4388" s="7" cm="1">
        <f t="array" ref="O4388">_xlfn.XLOOKUP(L4388,'Delivery Distances'!$A$6:$A$20,_xlfn.XLOOKUP('Sales Summary_working sheet'!M4388,'Delivery Distances'!$B$5:$K$5,'Delivery Distances'!$B$6:$K$20))</f>
        <v>5</v>
      </c>
      <c r="P4388" s="7">
        <f t="shared" si="277"/>
        <v>9</v>
      </c>
    </row>
    <row r="4389" spans="1:16" ht="15.75" customHeight="1" x14ac:dyDescent="0.15">
      <c r="A4389" s="13">
        <v>44007</v>
      </c>
      <c r="B4389" s="19" t="s">
        <v>5355</v>
      </c>
      <c r="C4389" s="7" t="s">
        <v>2198</v>
      </c>
      <c r="D4389" s="14">
        <v>5</v>
      </c>
      <c r="E4389" s="14" t="str">
        <f>_xlfn.XLOOKUP(D4389,'Meal Info'!$A$4:$A$19,'Meal Info'!$B$4:$B$19)</f>
        <v>Chicken</v>
      </c>
      <c r="F4389" s="14" t="str">
        <f>_xlfn.XLOOKUP(D4389,'Meal Info'!$A$4:$A$19,'Meal Info'!$C$4:$C$19)</f>
        <v>Roman</v>
      </c>
      <c r="G4389" s="7">
        <v>65.37</v>
      </c>
      <c r="H4389" s="7">
        <f t="shared" si="278"/>
        <v>6.5370000000000008</v>
      </c>
      <c r="I4389" s="7">
        <f t="shared" si="279"/>
        <v>71.907000000000011</v>
      </c>
      <c r="J4389" s="7">
        <v>0.09</v>
      </c>
      <c r="K4389" s="7">
        <f t="shared" si="276"/>
        <v>5.8833000000000002</v>
      </c>
      <c r="L4389" s="7" t="s">
        <v>5078</v>
      </c>
      <c r="M4389" s="7">
        <v>6</v>
      </c>
      <c r="N4389" s="7">
        <f>INDEX('Delivery Distances'!$B$6:$K$20,MATCH('Sales Summary_working sheet'!L4389,'Delivery Distances'!$A$6:$A$20,0),MATCH('Sales Summary_working sheet'!M4389,'Delivery Distances'!$B$5:$K$5,0))</f>
        <v>5</v>
      </c>
      <c r="O4389" s="7" cm="1">
        <f t="array" ref="O4389">_xlfn.XLOOKUP(L4389,'Delivery Distances'!$A$6:$A$20,_xlfn.XLOOKUP('Sales Summary_working sheet'!M4389,'Delivery Distances'!$B$5:$K$5,'Delivery Distances'!$B$6:$K$20))</f>
        <v>5</v>
      </c>
      <c r="P4389" s="7">
        <f t="shared" si="277"/>
        <v>9</v>
      </c>
    </row>
    <row r="4390" spans="1:16" ht="15.75" customHeight="1" x14ac:dyDescent="0.15">
      <c r="A4390" s="13">
        <v>44007</v>
      </c>
      <c r="B4390" s="19" t="s">
        <v>5355</v>
      </c>
      <c r="C4390" s="7" t="s">
        <v>3448</v>
      </c>
      <c r="D4390" s="14">
        <v>5</v>
      </c>
      <c r="E4390" s="14" t="str">
        <f>_xlfn.XLOOKUP(D4390,'Meal Info'!$A$4:$A$19,'Meal Info'!$B$4:$B$19)</f>
        <v>Chicken</v>
      </c>
      <c r="F4390" s="14" t="str">
        <f>_xlfn.XLOOKUP(D4390,'Meal Info'!$A$4:$A$19,'Meal Info'!$C$4:$C$19)</f>
        <v>Roman</v>
      </c>
      <c r="G4390" s="7">
        <v>82.1</v>
      </c>
      <c r="H4390" s="7">
        <f t="shared" si="278"/>
        <v>8.2099999999999991</v>
      </c>
      <c r="I4390" s="7">
        <f t="shared" si="279"/>
        <v>90.309999999999988</v>
      </c>
      <c r="J4390" s="7">
        <v>0.37</v>
      </c>
      <c r="K4390" s="7">
        <f t="shared" si="276"/>
        <v>30.376999999999999</v>
      </c>
      <c r="L4390" s="7" t="s">
        <v>5076</v>
      </c>
      <c r="M4390" s="7">
        <v>9</v>
      </c>
      <c r="N4390" s="7">
        <f>INDEX('Delivery Distances'!$B$6:$K$20,MATCH('Sales Summary_working sheet'!L4390,'Delivery Distances'!$A$6:$A$20,0),MATCH('Sales Summary_working sheet'!M4390,'Delivery Distances'!$B$5:$K$5,0))</f>
        <v>8</v>
      </c>
      <c r="O4390" s="7" cm="1">
        <f t="array" ref="O4390">_xlfn.XLOOKUP(L4390,'Delivery Distances'!$A$6:$A$20,_xlfn.XLOOKUP('Sales Summary_working sheet'!M4390,'Delivery Distances'!$B$5:$K$5,'Delivery Distances'!$B$6:$K$20))</f>
        <v>8</v>
      </c>
      <c r="P4390" s="7">
        <f t="shared" si="277"/>
        <v>11</v>
      </c>
    </row>
    <row r="4391" spans="1:16" ht="15.75" customHeight="1" x14ac:dyDescent="0.15">
      <c r="A4391" s="13">
        <v>44007</v>
      </c>
      <c r="B4391" s="19" t="s">
        <v>5355</v>
      </c>
      <c r="C4391" s="7" t="s">
        <v>4407</v>
      </c>
      <c r="D4391" s="14">
        <v>5</v>
      </c>
      <c r="E4391" s="14" t="str">
        <f>_xlfn.XLOOKUP(D4391,'Meal Info'!$A$4:$A$19,'Meal Info'!$B$4:$B$19)</f>
        <v>Chicken</v>
      </c>
      <c r="F4391" s="14" t="str">
        <f>_xlfn.XLOOKUP(D4391,'Meal Info'!$A$4:$A$19,'Meal Info'!$C$4:$C$19)</f>
        <v>Roman</v>
      </c>
      <c r="G4391" s="7">
        <v>24.99</v>
      </c>
      <c r="H4391" s="7">
        <f t="shared" si="278"/>
        <v>2.4990000000000001</v>
      </c>
      <c r="I4391" s="7">
        <f t="shared" si="279"/>
        <v>27.488999999999997</v>
      </c>
      <c r="J4391" s="7">
        <v>0.05</v>
      </c>
      <c r="K4391" s="7">
        <f t="shared" si="276"/>
        <v>1.2495000000000001</v>
      </c>
      <c r="L4391" s="7" t="s">
        <v>5078</v>
      </c>
      <c r="M4391" s="7">
        <v>2</v>
      </c>
      <c r="N4391" s="7">
        <f>INDEX('Delivery Distances'!$B$6:$K$20,MATCH('Sales Summary_working sheet'!L4391,'Delivery Distances'!$A$6:$A$20,0),MATCH('Sales Summary_working sheet'!M4391,'Delivery Distances'!$B$5:$K$5,0))</f>
        <v>2</v>
      </c>
      <c r="O4391" s="7" cm="1">
        <f t="array" ref="O4391">_xlfn.XLOOKUP(L4391,'Delivery Distances'!$A$6:$A$20,_xlfn.XLOOKUP('Sales Summary_working sheet'!M4391,'Delivery Distances'!$B$5:$K$5,'Delivery Distances'!$B$6:$K$20))</f>
        <v>2</v>
      </c>
      <c r="P4391" s="7">
        <f t="shared" si="277"/>
        <v>6</v>
      </c>
    </row>
    <row r="4392" spans="1:16" ht="15.75" customHeight="1" x14ac:dyDescent="0.15">
      <c r="A4392" s="13">
        <v>44007</v>
      </c>
      <c r="B4392" s="19" t="s">
        <v>5355</v>
      </c>
      <c r="C4392" s="7" t="s">
        <v>1630</v>
      </c>
      <c r="D4392" s="14">
        <v>5</v>
      </c>
      <c r="E4392" s="14" t="str">
        <f>_xlfn.XLOOKUP(D4392,'Meal Info'!$A$4:$A$19,'Meal Info'!$B$4:$B$19)</f>
        <v>Chicken</v>
      </c>
      <c r="F4392" s="14" t="str">
        <f>_xlfn.XLOOKUP(D4392,'Meal Info'!$A$4:$A$19,'Meal Info'!$C$4:$C$19)</f>
        <v>Roman</v>
      </c>
      <c r="G4392" s="7">
        <v>83.32</v>
      </c>
      <c r="H4392" s="7">
        <f t="shared" si="278"/>
        <v>8.331999999999999</v>
      </c>
      <c r="I4392" s="7">
        <f t="shared" si="279"/>
        <v>91.651999999999987</v>
      </c>
      <c r="J4392" s="7">
        <v>0.36</v>
      </c>
      <c r="K4392" s="7">
        <f t="shared" si="276"/>
        <v>29.995199999999997</v>
      </c>
      <c r="L4392" s="7" t="s">
        <v>5081</v>
      </c>
      <c r="M4392" s="7">
        <v>4</v>
      </c>
      <c r="N4392" s="7">
        <f>INDEX('Delivery Distances'!$B$6:$K$20,MATCH('Sales Summary_working sheet'!L4392,'Delivery Distances'!$A$6:$A$20,0),MATCH('Sales Summary_working sheet'!M4392,'Delivery Distances'!$B$5:$K$5,0))</f>
        <v>2</v>
      </c>
      <c r="O4392" s="7" cm="1">
        <f t="array" ref="O4392">_xlfn.XLOOKUP(L4392,'Delivery Distances'!$A$6:$A$20,_xlfn.XLOOKUP('Sales Summary_working sheet'!M4392,'Delivery Distances'!$B$5:$K$5,'Delivery Distances'!$B$6:$K$20))</f>
        <v>2</v>
      </c>
      <c r="P4392" s="7">
        <f t="shared" si="277"/>
        <v>6</v>
      </c>
    </row>
    <row r="4393" spans="1:16" ht="15.75" customHeight="1" x14ac:dyDescent="0.15">
      <c r="A4393" s="13">
        <v>44007</v>
      </c>
      <c r="B4393" s="19" t="s">
        <v>5355</v>
      </c>
      <c r="C4393" s="7" t="s">
        <v>2432</v>
      </c>
      <c r="D4393" s="14">
        <v>5</v>
      </c>
      <c r="E4393" s="14" t="str">
        <f>_xlfn.XLOOKUP(D4393,'Meal Info'!$A$4:$A$19,'Meal Info'!$B$4:$B$19)</f>
        <v>Chicken</v>
      </c>
      <c r="F4393" s="14" t="str">
        <f>_xlfn.XLOOKUP(D4393,'Meal Info'!$A$4:$A$19,'Meal Info'!$C$4:$C$19)</f>
        <v>Roman</v>
      </c>
      <c r="G4393" s="7">
        <v>88.77</v>
      </c>
      <c r="H4393" s="7">
        <f t="shared" si="278"/>
        <v>8.8770000000000007</v>
      </c>
      <c r="I4393" s="7">
        <f t="shared" si="279"/>
        <v>97.646999999999991</v>
      </c>
      <c r="J4393" s="7">
        <v>0.16</v>
      </c>
      <c r="K4393" s="7">
        <f t="shared" si="276"/>
        <v>14.203199999999999</v>
      </c>
      <c r="L4393" s="7" t="s">
        <v>5080</v>
      </c>
      <c r="M4393" s="7">
        <v>10</v>
      </c>
      <c r="N4393" s="7">
        <f>INDEX('Delivery Distances'!$B$6:$K$20,MATCH('Sales Summary_working sheet'!L4393,'Delivery Distances'!$A$6:$A$20,0),MATCH('Sales Summary_working sheet'!M4393,'Delivery Distances'!$B$5:$K$5,0))</f>
        <v>5</v>
      </c>
      <c r="O4393" s="7" cm="1">
        <f t="array" ref="O4393">_xlfn.XLOOKUP(L4393,'Delivery Distances'!$A$6:$A$20,_xlfn.XLOOKUP('Sales Summary_working sheet'!M4393,'Delivery Distances'!$B$5:$K$5,'Delivery Distances'!$B$6:$K$20))</f>
        <v>5</v>
      </c>
      <c r="P4393" s="7">
        <f t="shared" si="277"/>
        <v>9</v>
      </c>
    </row>
    <row r="4394" spans="1:16" ht="15.75" customHeight="1" x14ac:dyDescent="0.15">
      <c r="A4394" s="13">
        <v>44007</v>
      </c>
      <c r="B4394" s="19" t="s">
        <v>5355</v>
      </c>
      <c r="C4394" s="7" t="s">
        <v>972</v>
      </c>
      <c r="D4394" s="14">
        <v>5</v>
      </c>
      <c r="E4394" s="14" t="str">
        <f>_xlfn.XLOOKUP(D4394,'Meal Info'!$A$4:$A$19,'Meal Info'!$B$4:$B$19)</f>
        <v>Chicken</v>
      </c>
      <c r="F4394" s="14" t="str">
        <f>_xlfn.XLOOKUP(D4394,'Meal Info'!$A$4:$A$19,'Meal Info'!$C$4:$C$19)</f>
        <v>Roman</v>
      </c>
      <c r="G4394" s="7">
        <v>0.48</v>
      </c>
      <c r="H4394" s="7">
        <f t="shared" si="278"/>
        <v>4.8000000000000001E-2</v>
      </c>
      <c r="I4394" s="7">
        <f t="shared" si="279"/>
        <v>0.52800000000000002</v>
      </c>
      <c r="J4394" s="7">
        <v>0.04</v>
      </c>
      <c r="K4394" s="7">
        <f t="shared" si="276"/>
        <v>1.9199999999999998E-2</v>
      </c>
      <c r="L4394" s="7" t="s">
        <v>5078</v>
      </c>
      <c r="M4394" s="7">
        <v>7</v>
      </c>
      <c r="N4394" s="7">
        <f>INDEX('Delivery Distances'!$B$6:$K$20,MATCH('Sales Summary_working sheet'!L4394,'Delivery Distances'!$A$6:$A$20,0),MATCH('Sales Summary_working sheet'!M4394,'Delivery Distances'!$B$5:$K$5,0))</f>
        <v>2</v>
      </c>
      <c r="O4394" s="7" cm="1">
        <f t="array" ref="O4394">_xlfn.XLOOKUP(L4394,'Delivery Distances'!$A$6:$A$20,_xlfn.XLOOKUP('Sales Summary_working sheet'!M4394,'Delivery Distances'!$B$5:$K$5,'Delivery Distances'!$B$6:$K$20))</f>
        <v>2</v>
      </c>
      <c r="P4394" s="7">
        <f t="shared" si="277"/>
        <v>6</v>
      </c>
    </row>
    <row r="4395" spans="1:16" ht="15.75" customHeight="1" x14ac:dyDescent="0.15">
      <c r="A4395" s="13">
        <v>44007</v>
      </c>
      <c r="B4395" s="19" t="s">
        <v>5355</v>
      </c>
      <c r="C4395" s="7" t="s">
        <v>3419</v>
      </c>
      <c r="D4395" s="14">
        <v>5</v>
      </c>
      <c r="E4395" s="14" t="str">
        <f>_xlfn.XLOOKUP(D4395,'Meal Info'!$A$4:$A$19,'Meal Info'!$B$4:$B$19)</f>
        <v>Chicken</v>
      </c>
      <c r="F4395" s="14" t="str">
        <f>_xlfn.XLOOKUP(D4395,'Meal Info'!$A$4:$A$19,'Meal Info'!$C$4:$C$19)</f>
        <v>Roman</v>
      </c>
      <c r="G4395" s="7">
        <v>89.72</v>
      </c>
      <c r="H4395" s="7">
        <f t="shared" si="278"/>
        <v>8.9719999999999995</v>
      </c>
      <c r="I4395" s="7">
        <f t="shared" si="279"/>
        <v>98.691999999999993</v>
      </c>
      <c r="J4395" s="7">
        <v>0.22</v>
      </c>
      <c r="K4395" s="7">
        <f t="shared" si="276"/>
        <v>19.738399999999999</v>
      </c>
      <c r="L4395" s="7" t="s">
        <v>28</v>
      </c>
      <c r="M4395" s="7">
        <v>10</v>
      </c>
      <c r="N4395" s="7">
        <f>INDEX('Delivery Distances'!$B$6:$K$20,MATCH('Sales Summary_working sheet'!L4395,'Delivery Distances'!$A$6:$A$20,0),MATCH('Sales Summary_working sheet'!M4395,'Delivery Distances'!$B$5:$K$5,0))</f>
        <v>18</v>
      </c>
      <c r="O4395" s="7" cm="1">
        <f t="array" ref="O4395">_xlfn.XLOOKUP(L4395,'Delivery Distances'!$A$6:$A$20,_xlfn.XLOOKUP('Sales Summary_working sheet'!M4395,'Delivery Distances'!$B$5:$K$5,'Delivery Distances'!$B$6:$K$20))</f>
        <v>18</v>
      </c>
      <c r="P4395" s="7">
        <f t="shared" si="277"/>
        <v>16</v>
      </c>
    </row>
    <row r="4396" spans="1:16" ht="15.75" customHeight="1" x14ac:dyDescent="0.15">
      <c r="A4396" s="13">
        <v>44007</v>
      </c>
      <c r="B4396" s="19" t="s">
        <v>5356</v>
      </c>
      <c r="C4396" s="7" t="s">
        <v>1863</v>
      </c>
      <c r="D4396" s="14">
        <v>5</v>
      </c>
      <c r="E4396" s="14" t="str">
        <f>_xlfn.XLOOKUP(D4396,'Meal Info'!$A$4:$A$19,'Meal Info'!$B$4:$B$19)</f>
        <v>Chicken</v>
      </c>
      <c r="F4396" s="14" t="str">
        <f>_xlfn.XLOOKUP(D4396,'Meal Info'!$A$4:$A$19,'Meal Info'!$C$4:$C$19)</f>
        <v>Roman</v>
      </c>
      <c r="G4396" s="7">
        <v>24.15</v>
      </c>
      <c r="H4396" s="7">
        <f t="shared" si="278"/>
        <v>2.415</v>
      </c>
      <c r="I4396" s="7">
        <f t="shared" si="279"/>
        <v>26.564999999999998</v>
      </c>
      <c r="J4396" s="7">
        <v>0.19</v>
      </c>
      <c r="K4396" s="7">
        <f t="shared" si="276"/>
        <v>4.5884999999999998</v>
      </c>
      <c r="L4396" s="7" t="s">
        <v>5079</v>
      </c>
      <c r="M4396" s="7">
        <v>6</v>
      </c>
      <c r="N4396" s="7">
        <f>INDEX('Delivery Distances'!$B$6:$K$20,MATCH('Sales Summary_working sheet'!L4396,'Delivery Distances'!$A$6:$A$20,0),MATCH('Sales Summary_working sheet'!M4396,'Delivery Distances'!$B$5:$K$5,0))</f>
        <v>3</v>
      </c>
      <c r="O4396" s="7" cm="1">
        <f t="array" ref="O4396">_xlfn.XLOOKUP(L4396,'Delivery Distances'!$A$6:$A$20,_xlfn.XLOOKUP('Sales Summary_working sheet'!M4396,'Delivery Distances'!$B$5:$K$5,'Delivery Distances'!$B$6:$K$20))</f>
        <v>3</v>
      </c>
      <c r="P4396" s="7">
        <f t="shared" si="277"/>
        <v>7</v>
      </c>
    </row>
    <row r="4397" spans="1:16" ht="15.75" customHeight="1" x14ac:dyDescent="0.15">
      <c r="A4397" s="13">
        <v>44007</v>
      </c>
      <c r="B4397" s="19" t="s">
        <v>5356</v>
      </c>
      <c r="C4397" s="7" t="s">
        <v>4220</v>
      </c>
      <c r="D4397" s="14">
        <v>5</v>
      </c>
      <c r="E4397" s="14" t="str">
        <f>_xlfn.XLOOKUP(D4397,'Meal Info'!$A$4:$A$19,'Meal Info'!$B$4:$B$19)</f>
        <v>Chicken</v>
      </c>
      <c r="F4397" s="14" t="str">
        <f>_xlfn.XLOOKUP(D4397,'Meal Info'!$A$4:$A$19,'Meal Info'!$C$4:$C$19)</f>
        <v>Roman</v>
      </c>
      <c r="G4397" s="7">
        <v>84.21</v>
      </c>
      <c r="H4397" s="7">
        <f t="shared" si="278"/>
        <v>8.4209999999999994</v>
      </c>
      <c r="I4397" s="7">
        <f t="shared" si="279"/>
        <v>92.631</v>
      </c>
      <c r="J4397" s="7">
        <v>0.33</v>
      </c>
      <c r="K4397" s="7">
        <f t="shared" si="276"/>
        <v>27.789300000000001</v>
      </c>
      <c r="L4397" s="7" t="s">
        <v>5078</v>
      </c>
      <c r="M4397" s="7">
        <v>7</v>
      </c>
      <c r="N4397" s="7">
        <f>INDEX('Delivery Distances'!$B$6:$K$20,MATCH('Sales Summary_working sheet'!L4397,'Delivery Distances'!$A$6:$A$20,0),MATCH('Sales Summary_working sheet'!M4397,'Delivery Distances'!$B$5:$K$5,0))</f>
        <v>2</v>
      </c>
      <c r="O4397" s="7" cm="1">
        <f t="array" ref="O4397">_xlfn.XLOOKUP(L4397,'Delivery Distances'!$A$6:$A$20,_xlfn.XLOOKUP('Sales Summary_working sheet'!M4397,'Delivery Distances'!$B$5:$K$5,'Delivery Distances'!$B$6:$K$20))</f>
        <v>2</v>
      </c>
      <c r="P4397" s="7">
        <f t="shared" si="277"/>
        <v>6</v>
      </c>
    </row>
    <row r="4398" spans="1:16" ht="15.75" customHeight="1" x14ac:dyDescent="0.15">
      <c r="A4398" s="13">
        <v>44007</v>
      </c>
      <c r="B4398" s="19" t="s">
        <v>5356</v>
      </c>
      <c r="C4398" s="7" t="s">
        <v>3251</v>
      </c>
      <c r="D4398" s="14">
        <v>5</v>
      </c>
      <c r="E4398" s="14" t="str">
        <f>_xlfn.XLOOKUP(D4398,'Meal Info'!$A$4:$A$19,'Meal Info'!$B$4:$B$19)</f>
        <v>Chicken</v>
      </c>
      <c r="F4398" s="14" t="str">
        <f>_xlfn.XLOOKUP(D4398,'Meal Info'!$A$4:$A$19,'Meal Info'!$C$4:$C$19)</f>
        <v>Roman</v>
      </c>
      <c r="G4398" s="7">
        <v>16</v>
      </c>
      <c r="H4398" s="7">
        <f t="shared" si="278"/>
        <v>1.6</v>
      </c>
      <c r="I4398" s="7">
        <f t="shared" si="279"/>
        <v>17.600000000000001</v>
      </c>
      <c r="J4398" s="7">
        <v>0.3</v>
      </c>
      <c r="K4398" s="7">
        <f t="shared" si="276"/>
        <v>4.8</v>
      </c>
      <c r="L4398" s="7" t="s">
        <v>5075</v>
      </c>
      <c r="M4398" s="7">
        <v>2</v>
      </c>
      <c r="N4398" s="7">
        <f>INDEX('Delivery Distances'!$B$6:$K$20,MATCH('Sales Summary_working sheet'!L4398,'Delivery Distances'!$A$6:$A$20,0),MATCH('Sales Summary_working sheet'!M4398,'Delivery Distances'!$B$5:$K$5,0))</f>
        <v>15</v>
      </c>
      <c r="O4398" s="7" cm="1">
        <f t="array" ref="O4398">_xlfn.XLOOKUP(L4398,'Delivery Distances'!$A$6:$A$20,_xlfn.XLOOKUP('Sales Summary_working sheet'!M4398,'Delivery Distances'!$B$5:$K$5,'Delivery Distances'!$B$6:$K$20))</f>
        <v>15</v>
      </c>
      <c r="P4398" s="7">
        <f t="shared" si="277"/>
        <v>14.5</v>
      </c>
    </row>
    <row r="4399" spans="1:16" ht="15.75" customHeight="1" x14ac:dyDescent="0.15">
      <c r="A4399" s="13">
        <v>44007</v>
      </c>
      <c r="B4399" s="19" t="s">
        <v>5356</v>
      </c>
      <c r="C4399" s="7" t="s">
        <v>4315</v>
      </c>
      <c r="D4399" s="14">
        <v>5</v>
      </c>
      <c r="E4399" s="14" t="str">
        <f>_xlfn.XLOOKUP(D4399,'Meal Info'!$A$4:$A$19,'Meal Info'!$B$4:$B$19)</f>
        <v>Chicken</v>
      </c>
      <c r="F4399" s="14" t="str">
        <f>_xlfn.XLOOKUP(D4399,'Meal Info'!$A$4:$A$19,'Meal Info'!$C$4:$C$19)</f>
        <v>Roman</v>
      </c>
      <c r="G4399" s="7">
        <v>63.67</v>
      </c>
      <c r="H4399" s="7">
        <f t="shared" si="278"/>
        <v>6.3670000000000009</v>
      </c>
      <c r="I4399" s="7">
        <f t="shared" si="279"/>
        <v>70.037000000000006</v>
      </c>
      <c r="J4399" s="7">
        <v>0.23</v>
      </c>
      <c r="K4399" s="7">
        <f t="shared" si="276"/>
        <v>14.644100000000002</v>
      </c>
      <c r="L4399" s="7" t="s">
        <v>5076</v>
      </c>
      <c r="M4399" s="7">
        <v>4</v>
      </c>
      <c r="N4399" s="7">
        <f>INDEX('Delivery Distances'!$B$6:$K$20,MATCH('Sales Summary_working sheet'!L4399,'Delivery Distances'!$A$6:$A$20,0),MATCH('Sales Summary_working sheet'!M4399,'Delivery Distances'!$B$5:$K$5,0))</f>
        <v>11</v>
      </c>
      <c r="O4399" s="7" cm="1">
        <f t="array" ref="O4399">_xlfn.XLOOKUP(L4399,'Delivery Distances'!$A$6:$A$20,_xlfn.XLOOKUP('Sales Summary_working sheet'!M4399,'Delivery Distances'!$B$5:$K$5,'Delivery Distances'!$B$6:$K$20))</f>
        <v>11</v>
      </c>
      <c r="P4399" s="7">
        <f t="shared" si="277"/>
        <v>12.5</v>
      </c>
    </row>
    <row r="4400" spans="1:16" ht="15.75" customHeight="1" x14ac:dyDescent="0.15">
      <c r="A4400" s="13">
        <v>44007</v>
      </c>
      <c r="B4400" s="19" t="s">
        <v>5356</v>
      </c>
      <c r="C4400" s="7" t="s">
        <v>2666</v>
      </c>
      <c r="D4400" s="14">
        <v>5</v>
      </c>
      <c r="E4400" s="14" t="str">
        <f>_xlfn.XLOOKUP(D4400,'Meal Info'!$A$4:$A$19,'Meal Info'!$B$4:$B$19)</f>
        <v>Chicken</v>
      </c>
      <c r="F4400" s="14" t="str">
        <f>_xlfn.XLOOKUP(D4400,'Meal Info'!$A$4:$A$19,'Meal Info'!$C$4:$C$19)</f>
        <v>Roman</v>
      </c>
      <c r="G4400" s="7">
        <v>45.08</v>
      </c>
      <c r="H4400" s="7">
        <f t="shared" si="278"/>
        <v>4.508</v>
      </c>
      <c r="I4400" s="7">
        <f t="shared" si="279"/>
        <v>49.588000000000001</v>
      </c>
      <c r="J4400" s="7">
        <v>0.26</v>
      </c>
      <c r="K4400" s="7">
        <f t="shared" si="276"/>
        <v>11.720800000000001</v>
      </c>
      <c r="L4400" s="7" t="s">
        <v>27</v>
      </c>
      <c r="M4400" s="7">
        <v>10</v>
      </c>
      <c r="N4400" s="7">
        <f>INDEX('Delivery Distances'!$B$6:$K$20,MATCH('Sales Summary_working sheet'!L4400,'Delivery Distances'!$A$6:$A$20,0),MATCH('Sales Summary_working sheet'!M4400,'Delivery Distances'!$B$5:$K$5,0))</f>
        <v>18</v>
      </c>
      <c r="O4400" s="7" cm="1">
        <f t="array" ref="O4400">_xlfn.XLOOKUP(L4400,'Delivery Distances'!$A$6:$A$20,_xlfn.XLOOKUP('Sales Summary_working sheet'!M4400,'Delivery Distances'!$B$5:$K$5,'Delivery Distances'!$B$6:$K$20))</f>
        <v>18</v>
      </c>
      <c r="P4400" s="7">
        <f t="shared" si="277"/>
        <v>16</v>
      </c>
    </row>
    <row r="4401" spans="1:16" ht="15.75" customHeight="1" x14ac:dyDescent="0.15">
      <c r="A4401" s="13">
        <v>44007</v>
      </c>
      <c r="B4401" s="19" t="s">
        <v>5356</v>
      </c>
      <c r="C4401" s="7" t="s">
        <v>3036</v>
      </c>
      <c r="D4401" s="14">
        <v>5</v>
      </c>
      <c r="E4401" s="14" t="str">
        <f>_xlfn.XLOOKUP(D4401,'Meal Info'!$A$4:$A$19,'Meal Info'!$B$4:$B$19)</f>
        <v>Chicken</v>
      </c>
      <c r="F4401" s="14" t="str">
        <f>_xlfn.XLOOKUP(D4401,'Meal Info'!$A$4:$A$19,'Meal Info'!$C$4:$C$19)</f>
        <v>Roman</v>
      </c>
      <c r="G4401" s="7">
        <v>43.21</v>
      </c>
      <c r="H4401" s="7">
        <f t="shared" si="278"/>
        <v>4.3210000000000006</v>
      </c>
      <c r="I4401" s="7">
        <f t="shared" si="279"/>
        <v>47.530999999999999</v>
      </c>
      <c r="J4401" s="7">
        <v>0.4</v>
      </c>
      <c r="K4401" s="7">
        <f t="shared" si="276"/>
        <v>17.284000000000002</v>
      </c>
      <c r="L4401" s="7" t="s">
        <v>30</v>
      </c>
      <c r="M4401" s="7">
        <v>1</v>
      </c>
      <c r="N4401" s="7">
        <f>INDEX('Delivery Distances'!$B$6:$K$20,MATCH('Sales Summary_working sheet'!L4401,'Delivery Distances'!$A$6:$A$20,0),MATCH('Sales Summary_working sheet'!M4401,'Delivery Distances'!$B$5:$K$5,0))</f>
        <v>8</v>
      </c>
      <c r="O4401" s="7" cm="1">
        <f t="array" ref="O4401">_xlfn.XLOOKUP(L4401,'Delivery Distances'!$A$6:$A$20,_xlfn.XLOOKUP('Sales Summary_working sheet'!M4401,'Delivery Distances'!$B$5:$K$5,'Delivery Distances'!$B$6:$K$20))</f>
        <v>8</v>
      </c>
      <c r="P4401" s="7">
        <f t="shared" si="277"/>
        <v>11</v>
      </c>
    </row>
    <row r="4402" spans="1:16" ht="15.75" customHeight="1" x14ac:dyDescent="0.15">
      <c r="A4402" s="13">
        <v>44007</v>
      </c>
      <c r="B4402" s="19" t="s">
        <v>5356</v>
      </c>
      <c r="C4402" s="7" t="s">
        <v>4961</v>
      </c>
      <c r="D4402" s="14">
        <v>5</v>
      </c>
      <c r="E4402" s="14" t="str">
        <f>_xlfn.XLOOKUP(D4402,'Meal Info'!$A$4:$A$19,'Meal Info'!$B$4:$B$19)</f>
        <v>Chicken</v>
      </c>
      <c r="F4402" s="14" t="str">
        <f>_xlfn.XLOOKUP(D4402,'Meal Info'!$A$4:$A$19,'Meal Info'!$C$4:$C$19)</f>
        <v>Roman</v>
      </c>
      <c r="G4402" s="7">
        <v>6.19</v>
      </c>
      <c r="H4402" s="7">
        <f t="shared" si="278"/>
        <v>0.61900000000000011</v>
      </c>
      <c r="I4402" s="7">
        <f t="shared" si="279"/>
        <v>6.8090000000000002</v>
      </c>
      <c r="J4402" s="7">
        <v>0.08</v>
      </c>
      <c r="K4402" s="7">
        <f t="shared" si="276"/>
        <v>0.49520000000000003</v>
      </c>
      <c r="L4402" s="7" t="s">
        <v>5081</v>
      </c>
      <c r="M4402" s="7">
        <v>9</v>
      </c>
      <c r="N4402" s="7">
        <f>INDEX('Delivery Distances'!$B$6:$K$20,MATCH('Sales Summary_working sheet'!L4402,'Delivery Distances'!$A$6:$A$20,0),MATCH('Sales Summary_working sheet'!M4402,'Delivery Distances'!$B$5:$K$5,0))</f>
        <v>1</v>
      </c>
      <c r="O4402" s="7" cm="1">
        <f t="array" ref="O4402">_xlfn.XLOOKUP(L4402,'Delivery Distances'!$A$6:$A$20,_xlfn.XLOOKUP('Sales Summary_working sheet'!M4402,'Delivery Distances'!$B$5:$K$5,'Delivery Distances'!$B$6:$K$20))</f>
        <v>1</v>
      </c>
      <c r="P4402" s="7">
        <f t="shared" si="277"/>
        <v>3</v>
      </c>
    </row>
    <row r="4403" spans="1:16" ht="15.75" customHeight="1" x14ac:dyDescent="0.15">
      <c r="A4403" s="13">
        <v>44007</v>
      </c>
      <c r="B4403" s="19" t="s">
        <v>5356</v>
      </c>
      <c r="C4403" s="7" t="s">
        <v>841</v>
      </c>
      <c r="D4403" s="14">
        <v>5</v>
      </c>
      <c r="E4403" s="14" t="str">
        <f>_xlfn.XLOOKUP(D4403,'Meal Info'!$A$4:$A$19,'Meal Info'!$B$4:$B$19)</f>
        <v>Chicken</v>
      </c>
      <c r="F4403" s="14" t="str">
        <f>_xlfn.XLOOKUP(D4403,'Meal Info'!$A$4:$A$19,'Meal Info'!$C$4:$C$19)</f>
        <v>Roman</v>
      </c>
      <c r="G4403" s="7">
        <v>96.04</v>
      </c>
      <c r="H4403" s="7">
        <f t="shared" si="278"/>
        <v>9.604000000000001</v>
      </c>
      <c r="I4403" s="7">
        <f t="shared" si="279"/>
        <v>105.64400000000001</v>
      </c>
      <c r="J4403" s="7">
        <v>0.23</v>
      </c>
      <c r="K4403" s="7">
        <f t="shared" si="276"/>
        <v>22.089200000000002</v>
      </c>
      <c r="L4403" s="7" t="s">
        <v>29</v>
      </c>
      <c r="M4403" s="7">
        <v>4</v>
      </c>
      <c r="N4403" s="7">
        <f>INDEX('Delivery Distances'!$B$6:$K$20,MATCH('Sales Summary_working sheet'!L4403,'Delivery Distances'!$A$6:$A$20,0),MATCH('Sales Summary_working sheet'!M4403,'Delivery Distances'!$B$5:$K$5,0))</f>
        <v>14</v>
      </c>
      <c r="O4403" s="7" cm="1">
        <f t="array" ref="O4403">_xlfn.XLOOKUP(L4403,'Delivery Distances'!$A$6:$A$20,_xlfn.XLOOKUP('Sales Summary_working sheet'!M4403,'Delivery Distances'!$B$5:$K$5,'Delivery Distances'!$B$6:$K$20))</f>
        <v>14</v>
      </c>
      <c r="P4403" s="7">
        <f t="shared" si="277"/>
        <v>14</v>
      </c>
    </row>
    <row r="4404" spans="1:16" ht="15.75" customHeight="1" x14ac:dyDescent="0.15">
      <c r="A4404" s="13">
        <v>44007</v>
      </c>
      <c r="B4404" s="19" t="s">
        <v>5356</v>
      </c>
      <c r="C4404" s="7" t="s">
        <v>1273</v>
      </c>
      <c r="D4404" s="14">
        <v>5</v>
      </c>
      <c r="E4404" s="14" t="str">
        <f>_xlfn.XLOOKUP(D4404,'Meal Info'!$A$4:$A$19,'Meal Info'!$B$4:$B$19)</f>
        <v>Chicken</v>
      </c>
      <c r="F4404" s="14" t="str">
        <f>_xlfn.XLOOKUP(D4404,'Meal Info'!$A$4:$A$19,'Meal Info'!$C$4:$C$19)</f>
        <v>Roman</v>
      </c>
      <c r="G4404" s="7">
        <v>43.33</v>
      </c>
      <c r="H4404" s="7">
        <f t="shared" si="278"/>
        <v>4.3330000000000002</v>
      </c>
      <c r="I4404" s="7">
        <f t="shared" si="279"/>
        <v>47.662999999999997</v>
      </c>
      <c r="J4404" s="7">
        <v>0.28999999999999998</v>
      </c>
      <c r="K4404" s="7">
        <f t="shared" si="276"/>
        <v>12.565699999999998</v>
      </c>
      <c r="L4404" s="7" t="s">
        <v>27</v>
      </c>
      <c r="M4404" s="7">
        <v>4</v>
      </c>
      <c r="N4404" s="7">
        <f>INDEX('Delivery Distances'!$B$6:$K$20,MATCH('Sales Summary_working sheet'!L4404,'Delivery Distances'!$A$6:$A$20,0),MATCH('Sales Summary_working sheet'!M4404,'Delivery Distances'!$B$5:$K$5,0))</f>
        <v>5</v>
      </c>
      <c r="O4404" s="7" cm="1">
        <f t="array" ref="O4404">_xlfn.XLOOKUP(L4404,'Delivery Distances'!$A$6:$A$20,_xlfn.XLOOKUP('Sales Summary_working sheet'!M4404,'Delivery Distances'!$B$5:$K$5,'Delivery Distances'!$B$6:$K$20))</f>
        <v>5</v>
      </c>
      <c r="P4404" s="7">
        <f t="shared" si="277"/>
        <v>9</v>
      </c>
    </row>
    <row r="4405" spans="1:16" ht="15.75" customHeight="1" x14ac:dyDescent="0.15">
      <c r="A4405" s="13">
        <v>44007</v>
      </c>
      <c r="B4405" s="19" t="s">
        <v>5356</v>
      </c>
      <c r="C4405" s="7" t="s">
        <v>220</v>
      </c>
      <c r="D4405" s="14">
        <v>5</v>
      </c>
      <c r="E4405" s="14" t="str">
        <f>_xlfn.XLOOKUP(D4405,'Meal Info'!$A$4:$A$19,'Meal Info'!$B$4:$B$19)</f>
        <v>Chicken</v>
      </c>
      <c r="F4405" s="14" t="str">
        <f>_xlfn.XLOOKUP(D4405,'Meal Info'!$A$4:$A$19,'Meal Info'!$C$4:$C$19)</f>
        <v>Roman</v>
      </c>
      <c r="G4405" s="7">
        <v>44.24</v>
      </c>
      <c r="H4405" s="7">
        <f t="shared" si="278"/>
        <v>4.4240000000000004</v>
      </c>
      <c r="I4405" s="7">
        <f t="shared" si="279"/>
        <v>48.664000000000001</v>
      </c>
      <c r="J4405" s="7">
        <v>0.12</v>
      </c>
      <c r="K4405" s="7">
        <f t="shared" si="276"/>
        <v>5.3087999999999997</v>
      </c>
      <c r="L4405" s="7" t="s">
        <v>29</v>
      </c>
      <c r="M4405" s="7">
        <v>3</v>
      </c>
      <c r="N4405" s="7">
        <f>INDEX('Delivery Distances'!$B$6:$K$20,MATCH('Sales Summary_working sheet'!L4405,'Delivery Distances'!$A$6:$A$20,0),MATCH('Sales Summary_working sheet'!M4405,'Delivery Distances'!$B$5:$K$5,0))</f>
        <v>9</v>
      </c>
      <c r="O4405" s="7" cm="1">
        <f t="array" ref="O4405">_xlfn.XLOOKUP(L4405,'Delivery Distances'!$A$6:$A$20,_xlfn.XLOOKUP('Sales Summary_working sheet'!M4405,'Delivery Distances'!$B$5:$K$5,'Delivery Distances'!$B$6:$K$20))</f>
        <v>9</v>
      </c>
      <c r="P4405" s="7">
        <f t="shared" si="277"/>
        <v>11.5</v>
      </c>
    </row>
    <row r="4406" spans="1:16" ht="15.75" customHeight="1" x14ac:dyDescent="0.15">
      <c r="A4406" s="13">
        <v>44007</v>
      </c>
      <c r="B4406" s="19" t="s">
        <v>5356</v>
      </c>
      <c r="C4406" s="7" t="s">
        <v>3375</v>
      </c>
      <c r="D4406" s="14">
        <v>5</v>
      </c>
      <c r="E4406" s="14" t="str">
        <f>_xlfn.XLOOKUP(D4406,'Meal Info'!$A$4:$A$19,'Meal Info'!$B$4:$B$19)</f>
        <v>Chicken</v>
      </c>
      <c r="F4406" s="14" t="str">
        <f>_xlfn.XLOOKUP(D4406,'Meal Info'!$A$4:$A$19,'Meal Info'!$C$4:$C$19)</f>
        <v>Roman</v>
      </c>
      <c r="G4406" s="7">
        <v>66.22</v>
      </c>
      <c r="H4406" s="7">
        <f t="shared" si="278"/>
        <v>6.6219999999999999</v>
      </c>
      <c r="I4406" s="7">
        <f t="shared" si="279"/>
        <v>72.841999999999999</v>
      </c>
      <c r="J4406" s="7">
        <v>0.1</v>
      </c>
      <c r="K4406" s="7">
        <f t="shared" si="276"/>
        <v>6.6219999999999999</v>
      </c>
      <c r="L4406" s="7" t="s">
        <v>27</v>
      </c>
      <c r="M4406" s="7">
        <v>8</v>
      </c>
      <c r="N4406" s="7">
        <f>INDEX('Delivery Distances'!$B$6:$K$20,MATCH('Sales Summary_working sheet'!L4406,'Delivery Distances'!$A$6:$A$20,0),MATCH('Sales Summary_working sheet'!M4406,'Delivery Distances'!$B$5:$K$5,0))</f>
        <v>8</v>
      </c>
      <c r="O4406" s="7" cm="1">
        <f t="array" ref="O4406">_xlfn.XLOOKUP(L4406,'Delivery Distances'!$A$6:$A$20,_xlfn.XLOOKUP('Sales Summary_working sheet'!M4406,'Delivery Distances'!$B$5:$K$5,'Delivery Distances'!$B$6:$K$20))</f>
        <v>8</v>
      </c>
      <c r="P4406" s="7">
        <f t="shared" si="277"/>
        <v>11</v>
      </c>
    </row>
    <row r="4407" spans="1:16" ht="15.75" customHeight="1" x14ac:dyDescent="0.15">
      <c r="A4407" s="13">
        <v>44007</v>
      </c>
      <c r="B4407" s="19" t="s">
        <v>5356</v>
      </c>
      <c r="C4407" s="7" t="s">
        <v>2076</v>
      </c>
      <c r="D4407" s="14">
        <v>5</v>
      </c>
      <c r="E4407" s="14" t="str">
        <f>_xlfn.XLOOKUP(D4407,'Meal Info'!$A$4:$A$19,'Meal Info'!$B$4:$B$19)</f>
        <v>Chicken</v>
      </c>
      <c r="F4407" s="14" t="str">
        <f>_xlfn.XLOOKUP(D4407,'Meal Info'!$A$4:$A$19,'Meal Info'!$C$4:$C$19)</f>
        <v>Roman</v>
      </c>
      <c r="G4407" s="7">
        <v>74.47</v>
      </c>
      <c r="H4407" s="7">
        <f t="shared" si="278"/>
        <v>7.4470000000000001</v>
      </c>
      <c r="I4407" s="7">
        <f t="shared" si="279"/>
        <v>81.917000000000002</v>
      </c>
      <c r="J4407" s="7">
        <v>0.37</v>
      </c>
      <c r="K4407" s="7">
        <f t="shared" si="276"/>
        <v>27.553899999999999</v>
      </c>
      <c r="L4407" s="7" t="s">
        <v>30</v>
      </c>
      <c r="M4407" s="7">
        <v>2</v>
      </c>
      <c r="N4407" s="7">
        <f>INDEX('Delivery Distances'!$B$6:$K$20,MATCH('Sales Summary_working sheet'!L4407,'Delivery Distances'!$A$6:$A$20,0),MATCH('Sales Summary_working sheet'!M4407,'Delivery Distances'!$B$5:$K$5,0))</f>
        <v>12</v>
      </c>
      <c r="O4407" s="7" cm="1">
        <f t="array" ref="O4407">_xlfn.XLOOKUP(L4407,'Delivery Distances'!$A$6:$A$20,_xlfn.XLOOKUP('Sales Summary_working sheet'!M4407,'Delivery Distances'!$B$5:$K$5,'Delivery Distances'!$B$6:$K$20))</f>
        <v>12</v>
      </c>
      <c r="P4407" s="7">
        <f t="shared" si="277"/>
        <v>13</v>
      </c>
    </row>
    <row r="4408" spans="1:16" ht="15.75" customHeight="1" x14ac:dyDescent="0.15">
      <c r="A4408" s="13">
        <v>44007</v>
      </c>
      <c r="B4408" s="19" t="s">
        <v>5356</v>
      </c>
      <c r="C4408" s="7" t="s">
        <v>4888</v>
      </c>
      <c r="D4408" s="14">
        <v>5</v>
      </c>
      <c r="E4408" s="14" t="str">
        <f>_xlfn.XLOOKUP(D4408,'Meal Info'!$A$4:$A$19,'Meal Info'!$B$4:$B$19)</f>
        <v>Chicken</v>
      </c>
      <c r="F4408" s="14" t="str">
        <f>_xlfn.XLOOKUP(D4408,'Meal Info'!$A$4:$A$19,'Meal Info'!$C$4:$C$19)</f>
        <v>Roman</v>
      </c>
      <c r="G4408" s="7">
        <v>69.510000000000005</v>
      </c>
      <c r="H4408" s="7">
        <f t="shared" si="278"/>
        <v>6.9510000000000005</v>
      </c>
      <c r="I4408" s="7">
        <f t="shared" si="279"/>
        <v>76.461000000000013</v>
      </c>
      <c r="J4408" s="7">
        <v>0.22</v>
      </c>
      <c r="K4408" s="7">
        <f t="shared" si="276"/>
        <v>15.292200000000001</v>
      </c>
      <c r="L4408" s="7" t="s">
        <v>27</v>
      </c>
      <c r="M4408" s="7">
        <v>4</v>
      </c>
      <c r="N4408" s="7">
        <f>INDEX('Delivery Distances'!$B$6:$K$20,MATCH('Sales Summary_working sheet'!L4408,'Delivery Distances'!$A$6:$A$20,0),MATCH('Sales Summary_working sheet'!M4408,'Delivery Distances'!$B$5:$K$5,0))</f>
        <v>5</v>
      </c>
      <c r="O4408" s="7" cm="1">
        <f t="array" ref="O4408">_xlfn.XLOOKUP(L4408,'Delivery Distances'!$A$6:$A$20,_xlfn.XLOOKUP('Sales Summary_working sheet'!M4408,'Delivery Distances'!$B$5:$K$5,'Delivery Distances'!$B$6:$K$20))</f>
        <v>5</v>
      </c>
      <c r="P4408" s="7">
        <f t="shared" si="277"/>
        <v>9</v>
      </c>
    </row>
    <row r="4409" spans="1:16" ht="15.75" customHeight="1" x14ac:dyDescent="0.15">
      <c r="A4409" s="13">
        <v>44007</v>
      </c>
      <c r="B4409" s="19" t="s">
        <v>5356</v>
      </c>
      <c r="C4409" s="7" t="s">
        <v>2274</v>
      </c>
      <c r="D4409" s="14">
        <v>5</v>
      </c>
      <c r="E4409" s="14" t="str">
        <f>_xlfn.XLOOKUP(D4409,'Meal Info'!$A$4:$A$19,'Meal Info'!$B$4:$B$19)</f>
        <v>Chicken</v>
      </c>
      <c r="F4409" s="14" t="str">
        <f>_xlfn.XLOOKUP(D4409,'Meal Info'!$A$4:$A$19,'Meal Info'!$C$4:$C$19)</f>
        <v>Roman</v>
      </c>
      <c r="G4409" s="7">
        <v>12.39</v>
      </c>
      <c r="H4409" s="7">
        <f t="shared" si="278"/>
        <v>1.2390000000000001</v>
      </c>
      <c r="I4409" s="7">
        <f t="shared" si="279"/>
        <v>13.629000000000001</v>
      </c>
      <c r="J4409" s="7">
        <v>0.24</v>
      </c>
      <c r="K4409" s="7">
        <f t="shared" si="276"/>
        <v>2.9736000000000002</v>
      </c>
      <c r="L4409" s="7" t="s">
        <v>29</v>
      </c>
      <c r="M4409" s="7">
        <v>4</v>
      </c>
      <c r="N4409" s="7">
        <f>INDEX('Delivery Distances'!$B$6:$K$20,MATCH('Sales Summary_working sheet'!L4409,'Delivery Distances'!$A$6:$A$20,0),MATCH('Sales Summary_working sheet'!M4409,'Delivery Distances'!$B$5:$K$5,0))</f>
        <v>14</v>
      </c>
      <c r="O4409" s="7" cm="1">
        <f t="array" ref="O4409">_xlfn.XLOOKUP(L4409,'Delivery Distances'!$A$6:$A$20,_xlfn.XLOOKUP('Sales Summary_working sheet'!M4409,'Delivery Distances'!$B$5:$K$5,'Delivery Distances'!$B$6:$K$20))</f>
        <v>14</v>
      </c>
      <c r="P4409" s="7">
        <f t="shared" si="277"/>
        <v>14</v>
      </c>
    </row>
    <row r="4410" spans="1:16" ht="15.75" customHeight="1" x14ac:dyDescent="0.15">
      <c r="A4410" s="13">
        <v>44007</v>
      </c>
      <c r="B4410" s="19" t="s">
        <v>5356</v>
      </c>
      <c r="C4410" s="7" t="s">
        <v>3294</v>
      </c>
      <c r="D4410" s="14">
        <v>5</v>
      </c>
      <c r="E4410" s="14" t="str">
        <f>_xlfn.XLOOKUP(D4410,'Meal Info'!$A$4:$A$19,'Meal Info'!$B$4:$B$19)</f>
        <v>Chicken</v>
      </c>
      <c r="F4410" s="14" t="str">
        <f>_xlfn.XLOOKUP(D4410,'Meal Info'!$A$4:$A$19,'Meal Info'!$C$4:$C$19)</f>
        <v>Roman</v>
      </c>
      <c r="G4410" s="7">
        <v>61.81</v>
      </c>
      <c r="H4410" s="7">
        <f t="shared" si="278"/>
        <v>6.1810000000000009</v>
      </c>
      <c r="I4410" s="7">
        <f t="shared" si="279"/>
        <v>67.991</v>
      </c>
      <c r="J4410" s="7">
        <v>0.04</v>
      </c>
      <c r="K4410" s="7">
        <f t="shared" si="276"/>
        <v>2.4723999999999999</v>
      </c>
      <c r="L4410" s="7" t="s">
        <v>5081</v>
      </c>
      <c r="M4410" s="7">
        <v>10</v>
      </c>
      <c r="N4410" s="7">
        <f>INDEX('Delivery Distances'!$B$6:$K$20,MATCH('Sales Summary_working sheet'!L4410,'Delivery Distances'!$A$6:$A$20,0),MATCH('Sales Summary_working sheet'!M4410,'Delivery Distances'!$B$5:$K$5,0))</f>
        <v>2</v>
      </c>
      <c r="O4410" s="7" cm="1">
        <f t="array" ref="O4410">_xlfn.XLOOKUP(L4410,'Delivery Distances'!$A$6:$A$20,_xlfn.XLOOKUP('Sales Summary_working sheet'!M4410,'Delivery Distances'!$B$5:$K$5,'Delivery Distances'!$B$6:$K$20))</f>
        <v>2</v>
      </c>
      <c r="P4410" s="7">
        <f t="shared" si="277"/>
        <v>6</v>
      </c>
    </row>
    <row r="4411" spans="1:16" ht="15.75" customHeight="1" x14ac:dyDescent="0.15">
      <c r="A4411" s="13">
        <v>44007</v>
      </c>
      <c r="B4411" s="19" t="s">
        <v>5356</v>
      </c>
      <c r="C4411" s="7" t="s">
        <v>580</v>
      </c>
      <c r="D4411" s="14">
        <v>5</v>
      </c>
      <c r="E4411" s="14" t="str">
        <f>_xlfn.XLOOKUP(D4411,'Meal Info'!$A$4:$A$19,'Meal Info'!$B$4:$B$19)</f>
        <v>Chicken</v>
      </c>
      <c r="F4411" s="14" t="str">
        <f>_xlfn.XLOOKUP(D4411,'Meal Info'!$A$4:$A$19,'Meal Info'!$C$4:$C$19)</f>
        <v>Roman</v>
      </c>
      <c r="G4411" s="7">
        <v>2.89</v>
      </c>
      <c r="H4411" s="7">
        <f t="shared" si="278"/>
        <v>0.28900000000000003</v>
      </c>
      <c r="I4411" s="7">
        <f t="shared" si="279"/>
        <v>3.1790000000000003</v>
      </c>
      <c r="J4411" s="7">
        <v>0.01</v>
      </c>
      <c r="K4411" s="7">
        <f t="shared" si="276"/>
        <v>2.8900000000000002E-2</v>
      </c>
      <c r="L4411" s="7" t="s">
        <v>28</v>
      </c>
      <c r="M4411" s="7">
        <v>7</v>
      </c>
      <c r="N4411" s="7">
        <f>INDEX('Delivery Distances'!$B$6:$K$20,MATCH('Sales Summary_working sheet'!L4411,'Delivery Distances'!$A$6:$A$20,0),MATCH('Sales Summary_working sheet'!M4411,'Delivery Distances'!$B$5:$K$5,0))</f>
        <v>3</v>
      </c>
      <c r="O4411" s="7" cm="1">
        <f t="array" ref="O4411">_xlfn.XLOOKUP(L4411,'Delivery Distances'!$A$6:$A$20,_xlfn.XLOOKUP('Sales Summary_working sheet'!M4411,'Delivery Distances'!$B$5:$K$5,'Delivery Distances'!$B$6:$K$20))</f>
        <v>3</v>
      </c>
      <c r="P4411" s="7">
        <f t="shared" si="277"/>
        <v>7</v>
      </c>
    </row>
    <row r="4412" spans="1:16" ht="15.75" customHeight="1" x14ac:dyDescent="0.15">
      <c r="A4412" s="13">
        <v>44007</v>
      </c>
      <c r="B4412" s="19" t="s">
        <v>5356</v>
      </c>
      <c r="C4412" s="7" t="s">
        <v>2900</v>
      </c>
      <c r="D4412" s="14">
        <v>5</v>
      </c>
      <c r="E4412" s="14" t="str">
        <f>_xlfn.XLOOKUP(D4412,'Meal Info'!$A$4:$A$19,'Meal Info'!$B$4:$B$19)</f>
        <v>Chicken</v>
      </c>
      <c r="F4412" s="14" t="str">
        <f>_xlfn.XLOOKUP(D4412,'Meal Info'!$A$4:$A$19,'Meal Info'!$C$4:$C$19)</f>
        <v>Roman</v>
      </c>
      <c r="G4412" s="7">
        <v>6.97</v>
      </c>
      <c r="H4412" s="7">
        <f t="shared" si="278"/>
        <v>0.69700000000000006</v>
      </c>
      <c r="I4412" s="7">
        <f t="shared" si="279"/>
        <v>7.6669999999999998</v>
      </c>
      <c r="J4412" s="7">
        <v>0.39</v>
      </c>
      <c r="K4412" s="7">
        <f t="shared" si="276"/>
        <v>2.7183000000000002</v>
      </c>
      <c r="L4412" s="7" t="s">
        <v>29</v>
      </c>
      <c r="M4412" s="7">
        <v>3</v>
      </c>
      <c r="N4412" s="7">
        <f>INDEX('Delivery Distances'!$B$6:$K$20,MATCH('Sales Summary_working sheet'!L4412,'Delivery Distances'!$A$6:$A$20,0),MATCH('Sales Summary_working sheet'!M4412,'Delivery Distances'!$B$5:$K$5,0))</f>
        <v>9</v>
      </c>
      <c r="O4412" s="7" cm="1">
        <f t="array" ref="O4412">_xlfn.XLOOKUP(L4412,'Delivery Distances'!$A$6:$A$20,_xlfn.XLOOKUP('Sales Summary_working sheet'!M4412,'Delivery Distances'!$B$5:$K$5,'Delivery Distances'!$B$6:$K$20))</f>
        <v>9</v>
      </c>
      <c r="P4412" s="7">
        <f t="shared" si="277"/>
        <v>11.5</v>
      </c>
    </row>
    <row r="4413" spans="1:16" ht="15.75" customHeight="1" x14ac:dyDescent="0.15">
      <c r="A4413" s="13">
        <v>44007</v>
      </c>
      <c r="B4413" s="19" t="s">
        <v>5356</v>
      </c>
      <c r="C4413" s="7" t="s">
        <v>3970</v>
      </c>
      <c r="D4413" s="14">
        <v>5</v>
      </c>
      <c r="E4413" s="14" t="str">
        <f>_xlfn.XLOOKUP(D4413,'Meal Info'!$A$4:$A$19,'Meal Info'!$B$4:$B$19)</f>
        <v>Chicken</v>
      </c>
      <c r="F4413" s="14" t="str">
        <f>_xlfn.XLOOKUP(D4413,'Meal Info'!$A$4:$A$19,'Meal Info'!$C$4:$C$19)</f>
        <v>Roman</v>
      </c>
      <c r="G4413" s="7">
        <v>46.64</v>
      </c>
      <c r="H4413" s="7">
        <f t="shared" si="278"/>
        <v>4.6640000000000006</v>
      </c>
      <c r="I4413" s="7">
        <f t="shared" si="279"/>
        <v>51.304000000000002</v>
      </c>
      <c r="J4413" s="7">
        <v>0.32</v>
      </c>
      <c r="K4413" s="7">
        <f t="shared" si="276"/>
        <v>14.924800000000001</v>
      </c>
      <c r="L4413" s="7" t="s">
        <v>5081</v>
      </c>
      <c r="M4413" s="7">
        <v>7</v>
      </c>
      <c r="N4413" s="7">
        <f>INDEX('Delivery Distances'!$B$6:$K$20,MATCH('Sales Summary_working sheet'!L4413,'Delivery Distances'!$A$6:$A$20,0),MATCH('Sales Summary_working sheet'!M4413,'Delivery Distances'!$B$5:$K$5,0))</f>
        <v>3</v>
      </c>
      <c r="O4413" s="7" cm="1">
        <f t="array" ref="O4413">_xlfn.XLOOKUP(L4413,'Delivery Distances'!$A$6:$A$20,_xlfn.XLOOKUP('Sales Summary_working sheet'!M4413,'Delivery Distances'!$B$5:$K$5,'Delivery Distances'!$B$6:$K$20))</f>
        <v>3</v>
      </c>
      <c r="P4413" s="7">
        <f t="shared" si="277"/>
        <v>7</v>
      </c>
    </row>
    <row r="4414" spans="1:16" ht="15.75" customHeight="1" x14ac:dyDescent="0.15">
      <c r="A4414" s="13">
        <v>44007</v>
      </c>
      <c r="B4414" s="19" t="s">
        <v>5356</v>
      </c>
      <c r="C4414" s="7" t="s">
        <v>3867</v>
      </c>
      <c r="D4414" s="14">
        <v>5</v>
      </c>
      <c r="E4414" s="14" t="str">
        <f>_xlfn.XLOOKUP(D4414,'Meal Info'!$A$4:$A$19,'Meal Info'!$B$4:$B$19)</f>
        <v>Chicken</v>
      </c>
      <c r="F4414" s="14" t="str">
        <f>_xlfn.XLOOKUP(D4414,'Meal Info'!$A$4:$A$19,'Meal Info'!$C$4:$C$19)</f>
        <v>Roman</v>
      </c>
      <c r="G4414" s="7">
        <v>21.31</v>
      </c>
      <c r="H4414" s="7">
        <f t="shared" si="278"/>
        <v>2.1309999999999998</v>
      </c>
      <c r="I4414" s="7">
        <f t="shared" si="279"/>
        <v>23.440999999999999</v>
      </c>
      <c r="J4414" s="7">
        <v>0.3</v>
      </c>
      <c r="K4414" s="7">
        <f t="shared" si="276"/>
        <v>6.3929999999999998</v>
      </c>
      <c r="L4414" s="7" t="s">
        <v>5079</v>
      </c>
      <c r="M4414" s="7">
        <v>1</v>
      </c>
      <c r="N4414" s="7">
        <f>INDEX('Delivery Distances'!$B$6:$K$20,MATCH('Sales Summary_working sheet'!L4414,'Delivery Distances'!$A$6:$A$20,0),MATCH('Sales Summary_working sheet'!M4414,'Delivery Distances'!$B$5:$K$5,0))</f>
        <v>5</v>
      </c>
      <c r="O4414" s="7" cm="1">
        <f t="array" ref="O4414">_xlfn.XLOOKUP(L4414,'Delivery Distances'!$A$6:$A$20,_xlfn.XLOOKUP('Sales Summary_working sheet'!M4414,'Delivery Distances'!$B$5:$K$5,'Delivery Distances'!$B$6:$K$20))</f>
        <v>5</v>
      </c>
      <c r="P4414" s="7">
        <f t="shared" si="277"/>
        <v>9</v>
      </c>
    </row>
    <row r="4415" spans="1:16" ht="15.75" customHeight="1" x14ac:dyDescent="0.15">
      <c r="A4415" s="13">
        <v>44007</v>
      </c>
      <c r="B4415" s="19" t="s">
        <v>5356</v>
      </c>
      <c r="C4415" s="7" t="s">
        <v>1173</v>
      </c>
      <c r="D4415" s="14">
        <v>5</v>
      </c>
      <c r="E4415" s="14" t="str">
        <f>_xlfn.XLOOKUP(D4415,'Meal Info'!$A$4:$A$19,'Meal Info'!$B$4:$B$19)</f>
        <v>Chicken</v>
      </c>
      <c r="F4415" s="14" t="str">
        <f>_xlfn.XLOOKUP(D4415,'Meal Info'!$A$4:$A$19,'Meal Info'!$C$4:$C$19)</f>
        <v>Roman</v>
      </c>
      <c r="G4415" s="7">
        <v>29.02</v>
      </c>
      <c r="H4415" s="7">
        <f t="shared" si="278"/>
        <v>2.9020000000000001</v>
      </c>
      <c r="I4415" s="7">
        <f t="shared" si="279"/>
        <v>31.922000000000001</v>
      </c>
      <c r="J4415" s="7">
        <v>0.24</v>
      </c>
      <c r="K4415" s="7">
        <f t="shared" si="276"/>
        <v>6.9647999999999994</v>
      </c>
      <c r="L4415" s="7" t="s">
        <v>5078</v>
      </c>
      <c r="M4415" s="7">
        <v>9</v>
      </c>
      <c r="N4415" s="7">
        <f>INDEX('Delivery Distances'!$B$6:$K$20,MATCH('Sales Summary_working sheet'!L4415,'Delivery Distances'!$A$6:$A$20,0),MATCH('Sales Summary_working sheet'!M4415,'Delivery Distances'!$B$5:$K$5,0))</f>
        <v>6</v>
      </c>
      <c r="O4415" s="7" cm="1">
        <f t="array" ref="O4415">_xlfn.XLOOKUP(L4415,'Delivery Distances'!$A$6:$A$20,_xlfn.XLOOKUP('Sales Summary_working sheet'!M4415,'Delivery Distances'!$B$5:$K$5,'Delivery Distances'!$B$6:$K$20))</f>
        <v>6</v>
      </c>
      <c r="P4415" s="7">
        <f t="shared" si="277"/>
        <v>10</v>
      </c>
    </row>
    <row r="4416" spans="1:16" ht="15.75" customHeight="1" x14ac:dyDescent="0.15">
      <c r="A4416" s="13">
        <v>44007</v>
      </c>
      <c r="B4416" s="19" t="s">
        <v>5357</v>
      </c>
      <c r="C4416" s="7" t="s">
        <v>4377</v>
      </c>
      <c r="D4416" s="14">
        <v>5</v>
      </c>
      <c r="E4416" s="14" t="str">
        <f>_xlfn.XLOOKUP(D4416,'Meal Info'!$A$4:$A$19,'Meal Info'!$B$4:$B$19)</f>
        <v>Chicken</v>
      </c>
      <c r="F4416" s="14" t="str">
        <f>_xlfn.XLOOKUP(D4416,'Meal Info'!$A$4:$A$19,'Meal Info'!$C$4:$C$19)</f>
        <v>Roman</v>
      </c>
      <c r="G4416" s="7">
        <v>0.74</v>
      </c>
      <c r="H4416" s="7">
        <f t="shared" si="278"/>
        <v>7.3999999999999996E-2</v>
      </c>
      <c r="I4416" s="7">
        <f t="shared" si="279"/>
        <v>0.81399999999999995</v>
      </c>
      <c r="J4416" s="7">
        <v>0.25</v>
      </c>
      <c r="K4416" s="7">
        <f t="shared" si="276"/>
        <v>0.185</v>
      </c>
      <c r="L4416" s="7" t="s">
        <v>5075</v>
      </c>
      <c r="M4416" s="7">
        <v>9</v>
      </c>
      <c r="N4416" s="7">
        <f>INDEX('Delivery Distances'!$B$6:$K$20,MATCH('Sales Summary_working sheet'!L4416,'Delivery Distances'!$A$6:$A$20,0),MATCH('Sales Summary_working sheet'!M4416,'Delivery Distances'!$B$5:$K$5,0))</f>
        <v>9</v>
      </c>
      <c r="O4416" s="7" cm="1">
        <f t="array" ref="O4416">_xlfn.XLOOKUP(L4416,'Delivery Distances'!$A$6:$A$20,_xlfn.XLOOKUP('Sales Summary_working sheet'!M4416,'Delivery Distances'!$B$5:$K$5,'Delivery Distances'!$B$6:$K$20))</f>
        <v>9</v>
      </c>
      <c r="P4416" s="7">
        <f t="shared" si="277"/>
        <v>11.5</v>
      </c>
    </row>
    <row r="4417" spans="1:16" ht="15.75" customHeight="1" x14ac:dyDescent="0.15">
      <c r="A4417" s="13">
        <v>44007</v>
      </c>
      <c r="B4417" s="19" t="s">
        <v>5357</v>
      </c>
      <c r="C4417" s="7" t="s">
        <v>4427</v>
      </c>
      <c r="D4417" s="14">
        <v>5</v>
      </c>
      <c r="E4417" s="14" t="str">
        <f>_xlfn.XLOOKUP(D4417,'Meal Info'!$A$4:$A$19,'Meal Info'!$B$4:$B$19)</f>
        <v>Chicken</v>
      </c>
      <c r="F4417" s="14" t="str">
        <f>_xlfn.XLOOKUP(D4417,'Meal Info'!$A$4:$A$19,'Meal Info'!$C$4:$C$19)</f>
        <v>Roman</v>
      </c>
      <c r="G4417" s="7">
        <v>70.62</v>
      </c>
      <c r="H4417" s="7">
        <f t="shared" si="278"/>
        <v>7.0620000000000012</v>
      </c>
      <c r="I4417" s="7">
        <f t="shared" si="279"/>
        <v>77.682000000000002</v>
      </c>
      <c r="J4417" s="7">
        <v>0.08</v>
      </c>
      <c r="K4417" s="7">
        <f t="shared" si="276"/>
        <v>5.6496000000000004</v>
      </c>
      <c r="L4417" s="7" t="s">
        <v>28</v>
      </c>
      <c r="M4417" s="7">
        <v>1</v>
      </c>
      <c r="N4417" s="7">
        <f>INDEX('Delivery Distances'!$B$6:$K$20,MATCH('Sales Summary_working sheet'!L4417,'Delivery Distances'!$A$6:$A$20,0),MATCH('Sales Summary_working sheet'!M4417,'Delivery Distances'!$B$5:$K$5,0))</f>
        <v>18</v>
      </c>
      <c r="O4417" s="7" cm="1">
        <f t="array" ref="O4417">_xlfn.XLOOKUP(L4417,'Delivery Distances'!$A$6:$A$20,_xlfn.XLOOKUP('Sales Summary_working sheet'!M4417,'Delivery Distances'!$B$5:$K$5,'Delivery Distances'!$B$6:$K$20))</f>
        <v>18</v>
      </c>
      <c r="P4417" s="7">
        <f t="shared" si="277"/>
        <v>16</v>
      </c>
    </row>
    <row r="4418" spans="1:16" ht="15.75" customHeight="1" x14ac:dyDescent="0.15">
      <c r="A4418" s="13">
        <v>44007</v>
      </c>
      <c r="B4418" s="19" t="s">
        <v>5357</v>
      </c>
      <c r="C4418" s="7" t="s">
        <v>3506</v>
      </c>
      <c r="D4418" s="14">
        <v>5</v>
      </c>
      <c r="E4418" s="14" t="str">
        <f>_xlfn.XLOOKUP(D4418,'Meal Info'!$A$4:$A$19,'Meal Info'!$B$4:$B$19)</f>
        <v>Chicken</v>
      </c>
      <c r="F4418" s="14" t="str">
        <f>_xlfn.XLOOKUP(D4418,'Meal Info'!$A$4:$A$19,'Meal Info'!$C$4:$C$19)</f>
        <v>Roman</v>
      </c>
      <c r="G4418" s="7">
        <v>23.93</v>
      </c>
      <c r="H4418" s="7">
        <f t="shared" si="278"/>
        <v>2.3930000000000002</v>
      </c>
      <c r="I4418" s="7">
        <f t="shared" si="279"/>
        <v>26.323</v>
      </c>
      <c r="J4418" s="7">
        <v>0.02</v>
      </c>
      <c r="K4418" s="7">
        <f t="shared" si="276"/>
        <v>0.47860000000000003</v>
      </c>
      <c r="L4418" s="7" t="s">
        <v>5080</v>
      </c>
      <c r="M4418" s="7">
        <v>3</v>
      </c>
      <c r="N4418" s="7">
        <f>INDEX('Delivery Distances'!$B$6:$K$20,MATCH('Sales Summary_working sheet'!L4418,'Delivery Distances'!$A$6:$A$20,0),MATCH('Sales Summary_working sheet'!M4418,'Delivery Distances'!$B$5:$K$5,0))</f>
        <v>5</v>
      </c>
      <c r="O4418" s="7" cm="1">
        <f t="array" ref="O4418">_xlfn.XLOOKUP(L4418,'Delivery Distances'!$A$6:$A$20,_xlfn.XLOOKUP('Sales Summary_working sheet'!M4418,'Delivery Distances'!$B$5:$K$5,'Delivery Distances'!$B$6:$K$20))</f>
        <v>5</v>
      </c>
      <c r="P4418" s="7">
        <f t="shared" si="277"/>
        <v>9</v>
      </c>
    </row>
    <row r="4419" spans="1:16" ht="15.75" customHeight="1" x14ac:dyDescent="0.15">
      <c r="A4419" s="13">
        <v>44007</v>
      </c>
      <c r="B4419" s="19" t="s">
        <v>5357</v>
      </c>
      <c r="C4419" s="7" t="s">
        <v>3594</v>
      </c>
      <c r="D4419" s="14">
        <v>5</v>
      </c>
      <c r="E4419" s="14" t="str">
        <f>_xlfn.XLOOKUP(D4419,'Meal Info'!$A$4:$A$19,'Meal Info'!$B$4:$B$19)</f>
        <v>Chicken</v>
      </c>
      <c r="F4419" s="14" t="str">
        <f>_xlfn.XLOOKUP(D4419,'Meal Info'!$A$4:$A$19,'Meal Info'!$C$4:$C$19)</f>
        <v>Roman</v>
      </c>
      <c r="G4419" s="7">
        <v>99.87</v>
      </c>
      <c r="H4419" s="7">
        <f t="shared" si="278"/>
        <v>9.9870000000000019</v>
      </c>
      <c r="I4419" s="7">
        <f t="shared" si="279"/>
        <v>109.857</v>
      </c>
      <c r="J4419" s="7">
        <v>0.05</v>
      </c>
      <c r="K4419" s="7">
        <f t="shared" si="276"/>
        <v>4.9935000000000009</v>
      </c>
      <c r="L4419" s="7" t="s">
        <v>31</v>
      </c>
      <c r="M4419" s="7">
        <v>5</v>
      </c>
      <c r="N4419" s="7">
        <f>INDEX('Delivery Distances'!$B$6:$K$20,MATCH('Sales Summary_working sheet'!L4419,'Delivery Distances'!$A$6:$A$20,0),MATCH('Sales Summary_working sheet'!M4419,'Delivery Distances'!$B$5:$K$5,0))</f>
        <v>3</v>
      </c>
      <c r="O4419" s="7" cm="1">
        <f t="array" ref="O4419">_xlfn.XLOOKUP(L4419,'Delivery Distances'!$A$6:$A$20,_xlfn.XLOOKUP('Sales Summary_working sheet'!M4419,'Delivery Distances'!$B$5:$K$5,'Delivery Distances'!$B$6:$K$20))</f>
        <v>3</v>
      </c>
      <c r="P4419" s="7">
        <f t="shared" si="277"/>
        <v>7</v>
      </c>
    </row>
    <row r="4420" spans="1:16" ht="15.75" customHeight="1" x14ac:dyDescent="0.15">
      <c r="A4420" s="13">
        <v>44007</v>
      </c>
      <c r="B4420" s="19" t="s">
        <v>5357</v>
      </c>
      <c r="C4420" s="7" t="s">
        <v>4876</v>
      </c>
      <c r="D4420" s="14">
        <v>5</v>
      </c>
      <c r="E4420" s="14" t="str">
        <f>_xlfn.XLOOKUP(D4420,'Meal Info'!$A$4:$A$19,'Meal Info'!$B$4:$B$19)</f>
        <v>Chicken</v>
      </c>
      <c r="F4420" s="14" t="str">
        <f>_xlfn.XLOOKUP(D4420,'Meal Info'!$A$4:$A$19,'Meal Info'!$C$4:$C$19)</f>
        <v>Roman</v>
      </c>
      <c r="G4420" s="7">
        <v>90.99</v>
      </c>
      <c r="H4420" s="7">
        <f t="shared" si="278"/>
        <v>9.0990000000000002</v>
      </c>
      <c r="I4420" s="7">
        <f t="shared" si="279"/>
        <v>100.089</v>
      </c>
      <c r="J4420" s="7">
        <v>0.33</v>
      </c>
      <c r="K4420" s="7">
        <f t="shared" si="276"/>
        <v>30.026699999999998</v>
      </c>
      <c r="L4420" s="7" t="s">
        <v>5082</v>
      </c>
      <c r="M4420" s="7">
        <v>9</v>
      </c>
      <c r="N4420" s="7">
        <f>INDEX('Delivery Distances'!$B$6:$K$20,MATCH('Sales Summary_working sheet'!L4420,'Delivery Distances'!$A$6:$A$20,0),MATCH('Sales Summary_working sheet'!M4420,'Delivery Distances'!$B$5:$K$5,0))</f>
        <v>2</v>
      </c>
      <c r="O4420" s="7" cm="1">
        <f t="array" ref="O4420">_xlfn.XLOOKUP(L4420,'Delivery Distances'!$A$6:$A$20,_xlfn.XLOOKUP('Sales Summary_working sheet'!M4420,'Delivery Distances'!$B$5:$K$5,'Delivery Distances'!$B$6:$K$20))</f>
        <v>2</v>
      </c>
      <c r="P4420" s="7">
        <f t="shared" si="277"/>
        <v>6</v>
      </c>
    </row>
    <row r="4421" spans="1:16" ht="15.75" customHeight="1" x14ac:dyDescent="0.15">
      <c r="A4421" s="13">
        <v>44007</v>
      </c>
      <c r="B4421" s="19" t="s">
        <v>5357</v>
      </c>
      <c r="C4421" s="7" t="s">
        <v>1720</v>
      </c>
      <c r="D4421" s="14">
        <v>5</v>
      </c>
      <c r="E4421" s="14" t="str">
        <f>_xlfn.XLOOKUP(D4421,'Meal Info'!$A$4:$A$19,'Meal Info'!$B$4:$B$19)</f>
        <v>Chicken</v>
      </c>
      <c r="F4421" s="14" t="str">
        <f>_xlfn.XLOOKUP(D4421,'Meal Info'!$A$4:$A$19,'Meal Info'!$C$4:$C$19)</f>
        <v>Roman</v>
      </c>
      <c r="G4421" s="7">
        <v>98.17</v>
      </c>
      <c r="H4421" s="7">
        <f t="shared" si="278"/>
        <v>9.8170000000000002</v>
      </c>
      <c r="I4421" s="7">
        <f t="shared" si="279"/>
        <v>107.98699999999999</v>
      </c>
      <c r="J4421" s="7">
        <v>0.28999999999999998</v>
      </c>
      <c r="K4421" s="7">
        <f t="shared" ref="K4421:K4484" si="280">J4421*G4421</f>
        <v>28.469299999999997</v>
      </c>
      <c r="L4421" s="7" t="s">
        <v>30</v>
      </c>
      <c r="M4421" s="7">
        <v>2</v>
      </c>
      <c r="N4421" s="7">
        <f>INDEX('Delivery Distances'!$B$6:$K$20,MATCH('Sales Summary_working sheet'!L4421,'Delivery Distances'!$A$6:$A$20,0),MATCH('Sales Summary_working sheet'!M4421,'Delivery Distances'!$B$5:$K$5,0))</f>
        <v>12</v>
      </c>
      <c r="O4421" s="7" cm="1">
        <f t="array" ref="O4421">_xlfn.XLOOKUP(L4421,'Delivery Distances'!$A$6:$A$20,_xlfn.XLOOKUP('Sales Summary_working sheet'!M4421,'Delivery Distances'!$B$5:$K$5,'Delivery Distances'!$B$6:$K$20))</f>
        <v>12</v>
      </c>
      <c r="P4421" s="7">
        <f t="shared" ref="P4421:P4484" si="281">IF(O4421&lt;=2, O4421*3, IF(O4421&lt;=6, 3*2 + (O4421-2)*1, 3*2 + 4*1 + (O4421-6)*0.5))</f>
        <v>13</v>
      </c>
    </row>
    <row r="4422" spans="1:16" ht="15.75" customHeight="1" x14ac:dyDescent="0.15">
      <c r="A4422" s="13">
        <v>44007</v>
      </c>
      <c r="B4422" s="19" t="s">
        <v>5357</v>
      </c>
      <c r="C4422" s="7" t="s">
        <v>4376</v>
      </c>
      <c r="D4422" s="14">
        <v>5</v>
      </c>
      <c r="E4422" s="14" t="str">
        <f>_xlfn.XLOOKUP(D4422,'Meal Info'!$A$4:$A$19,'Meal Info'!$B$4:$B$19)</f>
        <v>Chicken</v>
      </c>
      <c r="F4422" s="14" t="str">
        <f>_xlfn.XLOOKUP(D4422,'Meal Info'!$A$4:$A$19,'Meal Info'!$C$4:$C$19)</f>
        <v>Roman</v>
      </c>
      <c r="G4422" s="7">
        <v>56.8</v>
      </c>
      <c r="H4422" s="7">
        <f t="shared" si="278"/>
        <v>5.68</v>
      </c>
      <c r="I4422" s="7">
        <f t="shared" si="279"/>
        <v>62.48</v>
      </c>
      <c r="J4422" s="7">
        <v>0.38</v>
      </c>
      <c r="K4422" s="7">
        <f t="shared" si="280"/>
        <v>21.584</v>
      </c>
      <c r="L4422" s="7" t="s">
        <v>26</v>
      </c>
      <c r="M4422" s="7">
        <v>7</v>
      </c>
      <c r="N4422" s="7">
        <f>INDEX('Delivery Distances'!$B$6:$K$20,MATCH('Sales Summary_working sheet'!L4422,'Delivery Distances'!$A$6:$A$20,0),MATCH('Sales Summary_working sheet'!M4422,'Delivery Distances'!$B$5:$K$5,0))</f>
        <v>16</v>
      </c>
      <c r="O4422" s="7" cm="1">
        <f t="array" ref="O4422">_xlfn.XLOOKUP(L4422,'Delivery Distances'!$A$6:$A$20,_xlfn.XLOOKUP('Sales Summary_working sheet'!M4422,'Delivery Distances'!$B$5:$K$5,'Delivery Distances'!$B$6:$K$20))</f>
        <v>16</v>
      </c>
      <c r="P4422" s="7">
        <f t="shared" si="281"/>
        <v>15</v>
      </c>
    </row>
    <row r="4423" spans="1:16" ht="15.75" customHeight="1" x14ac:dyDescent="0.15">
      <c r="A4423" s="13">
        <v>44007</v>
      </c>
      <c r="B4423" s="19" t="s">
        <v>5357</v>
      </c>
      <c r="C4423" s="7" t="s">
        <v>1352</v>
      </c>
      <c r="D4423" s="14">
        <v>5</v>
      </c>
      <c r="E4423" s="14" t="str">
        <f>_xlfn.XLOOKUP(D4423,'Meal Info'!$A$4:$A$19,'Meal Info'!$B$4:$B$19)</f>
        <v>Chicken</v>
      </c>
      <c r="F4423" s="14" t="str">
        <f>_xlfn.XLOOKUP(D4423,'Meal Info'!$A$4:$A$19,'Meal Info'!$C$4:$C$19)</f>
        <v>Roman</v>
      </c>
      <c r="G4423" s="7">
        <v>83.35</v>
      </c>
      <c r="H4423" s="7">
        <f t="shared" si="278"/>
        <v>8.3349999999999991</v>
      </c>
      <c r="I4423" s="7">
        <f t="shared" si="279"/>
        <v>91.684999999999988</v>
      </c>
      <c r="J4423" s="7">
        <v>0.18</v>
      </c>
      <c r="K4423" s="7">
        <f t="shared" si="280"/>
        <v>15.002999999999998</v>
      </c>
      <c r="L4423" s="7" t="s">
        <v>5078</v>
      </c>
      <c r="M4423" s="7">
        <v>9</v>
      </c>
      <c r="N4423" s="7">
        <f>INDEX('Delivery Distances'!$B$6:$K$20,MATCH('Sales Summary_working sheet'!L4423,'Delivery Distances'!$A$6:$A$20,0),MATCH('Sales Summary_working sheet'!M4423,'Delivery Distances'!$B$5:$K$5,0))</f>
        <v>6</v>
      </c>
      <c r="O4423" s="7" cm="1">
        <f t="array" ref="O4423">_xlfn.XLOOKUP(L4423,'Delivery Distances'!$A$6:$A$20,_xlfn.XLOOKUP('Sales Summary_working sheet'!M4423,'Delivery Distances'!$B$5:$K$5,'Delivery Distances'!$B$6:$K$20))</f>
        <v>6</v>
      </c>
      <c r="P4423" s="7">
        <f t="shared" si="281"/>
        <v>10</v>
      </c>
    </row>
    <row r="4424" spans="1:16" ht="15.75" customHeight="1" x14ac:dyDescent="0.15">
      <c r="A4424" s="13">
        <v>44007</v>
      </c>
      <c r="B4424" s="19" t="s">
        <v>5357</v>
      </c>
      <c r="C4424" s="7" t="s">
        <v>2420</v>
      </c>
      <c r="D4424" s="14">
        <v>5</v>
      </c>
      <c r="E4424" s="14" t="str">
        <f>_xlfn.XLOOKUP(D4424,'Meal Info'!$A$4:$A$19,'Meal Info'!$B$4:$B$19)</f>
        <v>Chicken</v>
      </c>
      <c r="F4424" s="14" t="str">
        <f>_xlfn.XLOOKUP(D4424,'Meal Info'!$A$4:$A$19,'Meal Info'!$C$4:$C$19)</f>
        <v>Roman</v>
      </c>
      <c r="G4424" s="7">
        <v>68.23</v>
      </c>
      <c r="H4424" s="7">
        <f t="shared" si="278"/>
        <v>6.8230000000000004</v>
      </c>
      <c r="I4424" s="7">
        <f t="shared" si="279"/>
        <v>75.052999999999997</v>
      </c>
      <c r="J4424" s="7">
        <v>0.04</v>
      </c>
      <c r="K4424" s="7">
        <f t="shared" si="280"/>
        <v>2.7292000000000001</v>
      </c>
      <c r="L4424" s="7" t="s">
        <v>30</v>
      </c>
      <c r="M4424" s="7">
        <v>1</v>
      </c>
      <c r="N4424" s="7">
        <f>INDEX('Delivery Distances'!$B$6:$K$20,MATCH('Sales Summary_working sheet'!L4424,'Delivery Distances'!$A$6:$A$20,0),MATCH('Sales Summary_working sheet'!M4424,'Delivery Distances'!$B$5:$K$5,0))</f>
        <v>8</v>
      </c>
      <c r="O4424" s="7" cm="1">
        <f t="array" ref="O4424">_xlfn.XLOOKUP(L4424,'Delivery Distances'!$A$6:$A$20,_xlfn.XLOOKUP('Sales Summary_working sheet'!M4424,'Delivery Distances'!$B$5:$K$5,'Delivery Distances'!$B$6:$K$20))</f>
        <v>8</v>
      </c>
      <c r="P4424" s="7">
        <f t="shared" si="281"/>
        <v>11</v>
      </c>
    </row>
    <row r="4425" spans="1:16" ht="15.75" customHeight="1" x14ac:dyDescent="0.15">
      <c r="A4425" s="13">
        <v>44007</v>
      </c>
      <c r="B4425" s="19" t="s">
        <v>5357</v>
      </c>
      <c r="C4425" s="7" t="s">
        <v>1215</v>
      </c>
      <c r="D4425" s="14">
        <v>5</v>
      </c>
      <c r="E4425" s="14" t="str">
        <f>_xlfn.XLOOKUP(D4425,'Meal Info'!$A$4:$A$19,'Meal Info'!$B$4:$B$19)</f>
        <v>Chicken</v>
      </c>
      <c r="F4425" s="14" t="str">
        <f>_xlfn.XLOOKUP(D4425,'Meal Info'!$A$4:$A$19,'Meal Info'!$C$4:$C$19)</f>
        <v>Roman</v>
      </c>
      <c r="G4425" s="7">
        <v>91.78</v>
      </c>
      <c r="H4425" s="7">
        <f t="shared" si="278"/>
        <v>9.1780000000000008</v>
      </c>
      <c r="I4425" s="7">
        <f t="shared" si="279"/>
        <v>100.958</v>
      </c>
      <c r="J4425" s="7">
        <v>0.23</v>
      </c>
      <c r="K4425" s="7">
        <f t="shared" si="280"/>
        <v>21.109400000000001</v>
      </c>
      <c r="L4425" s="7" t="s">
        <v>27</v>
      </c>
      <c r="M4425" s="7">
        <v>3</v>
      </c>
      <c r="N4425" s="7">
        <f>INDEX('Delivery Distances'!$B$6:$K$20,MATCH('Sales Summary_working sheet'!L4425,'Delivery Distances'!$A$6:$A$20,0),MATCH('Sales Summary_working sheet'!M4425,'Delivery Distances'!$B$5:$K$5,0))</f>
        <v>17</v>
      </c>
      <c r="O4425" s="7" cm="1">
        <f t="array" ref="O4425">_xlfn.XLOOKUP(L4425,'Delivery Distances'!$A$6:$A$20,_xlfn.XLOOKUP('Sales Summary_working sheet'!M4425,'Delivery Distances'!$B$5:$K$5,'Delivery Distances'!$B$6:$K$20))</f>
        <v>17</v>
      </c>
      <c r="P4425" s="7">
        <f t="shared" si="281"/>
        <v>15.5</v>
      </c>
    </row>
    <row r="4426" spans="1:16" ht="15.75" customHeight="1" x14ac:dyDescent="0.15">
      <c r="A4426" s="13">
        <v>44007</v>
      </c>
      <c r="B4426" s="19" t="s">
        <v>5357</v>
      </c>
      <c r="C4426" s="7" t="s">
        <v>1372</v>
      </c>
      <c r="D4426" s="14">
        <v>5</v>
      </c>
      <c r="E4426" s="14" t="str">
        <f>_xlfn.XLOOKUP(D4426,'Meal Info'!$A$4:$A$19,'Meal Info'!$B$4:$B$19)</f>
        <v>Chicken</v>
      </c>
      <c r="F4426" s="14" t="str">
        <f>_xlfn.XLOOKUP(D4426,'Meal Info'!$A$4:$A$19,'Meal Info'!$C$4:$C$19)</f>
        <v>Roman</v>
      </c>
      <c r="G4426" s="7">
        <v>49</v>
      </c>
      <c r="H4426" s="7">
        <f t="shared" si="278"/>
        <v>4.9000000000000004</v>
      </c>
      <c r="I4426" s="7">
        <f t="shared" si="279"/>
        <v>53.9</v>
      </c>
      <c r="J4426" s="7">
        <v>0.28000000000000003</v>
      </c>
      <c r="K4426" s="7">
        <f t="shared" si="280"/>
        <v>13.72</v>
      </c>
      <c r="L4426" s="7" t="s">
        <v>5076</v>
      </c>
      <c r="M4426" s="7">
        <v>5</v>
      </c>
      <c r="N4426" s="7">
        <f>INDEX('Delivery Distances'!$B$6:$K$20,MATCH('Sales Summary_working sheet'!L4426,'Delivery Distances'!$A$6:$A$20,0),MATCH('Sales Summary_working sheet'!M4426,'Delivery Distances'!$B$5:$K$5,0))</f>
        <v>6</v>
      </c>
      <c r="O4426" s="7" cm="1">
        <f t="array" ref="O4426">_xlfn.XLOOKUP(L4426,'Delivery Distances'!$A$6:$A$20,_xlfn.XLOOKUP('Sales Summary_working sheet'!M4426,'Delivery Distances'!$B$5:$K$5,'Delivery Distances'!$B$6:$K$20))</f>
        <v>6</v>
      </c>
      <c r="P4426" s="7">
        <f t="shared" si="281"/>
        <v>10</v>
      </c>
    </row>
    <row r="4427" spans="1:16" ht="15.75" customHeight="1" x14ac:dyDescent="0.15">
      <c r="A4427" s="13">
        <v>44007</v>
      </c>
      <c r="B4427" s="19" t="s">
        <v>5357</v>
      </c>
      <c r="C4427" s="7" t="s">
        <v>4362</v>
      </c>
      <c r="D4427" s="14">
        <v>5</v>
      </c>
      <c r="E4427" s="14" t="str">
        <f>_xlfn.XLOOKUP(D4427,'Meal Info'!$A$4:$A$19,'Meal Info'!$B$4:$B$19)</f>
        <v>Chicken</v>
      </c>
      <c r="F4427" s="14" t="str">
        <f>_xlfn.XLOOKUP(D4427,'Meal Info'!$A$4:$A$19,'Meal Info'!$C$4:$C$19)</f>
        <v>Roman</v>
      </c>
      <c r="G4427" s="7">
        <v>48.62</v>
      </c>
      <c r="H4427" s="7">
        <f t="shared" si="278"/>
        <v>4.8620000000000001</v>
      </c>
      <c r="I4427" s="7">
        <f t="shared" si="279"/>
        <v>53.481999999999999</v>
      </c>
      <c r="J4427" s="7">
        <v>0.09</v>
      </c>
      <c r="K4427" s="7">
        <f t="shared" si="280"/>
        <v>4.3757999999999999</v>
      </c>
      <c r="L4427" s="7" t="s">
        <v>5081</v>
      </c>
      <c r="M4427" s="7">
        <v>6</v>
      </c>
      <c r="N4427" s="7">
        <f>INDEX('Delivery Distances'!$B$6:$K$20,MATCH('Sales Summary_working sheet'!L4427,'Delivery Distances'!$A$6:$A$20,0),MATCH('Sales Summary_working sheet'!M4427,'Delivery Distances'!$B$5:$K$5,0))</f>
        <v>3</v>
      </c>
      <c r="O4427" s="7" cm="1">
        <f t="array" ref="O4427">_xlfn.XLOOKUP(L4427,'Delivery Distances'!$A$6:$A$20,_xlfn.XLOOKUP('Sales Summary_working sheet'!M4427,'Delivery Distances'!$B$5:$K$5,'Delivery Distances'!$B$6:$K$20))</f>
        <v>3</v>
      </c>
      <c r="P4427" s="7">
        <f t="shared" si="281"/>
        <v>7</v>
      </c>
    </row>
    <row r="4428" spans="1:16" ht="15.75" customHeight="1" x14ac:dyDescent="0.15">
      <c r="A4428" s="13">
        <v>44007</v>
      </c>
      <c r="B4428" s="19" t="s">
        <v>5357</v>
      </c>
      <c r="C4428" s="7" t="s">
        <v>4894</v>
      </c>
      <c r="D4428" s="14">
        <v>5</v>
      </c>
      <c r="E4428" s="14" t="str">
        <f>_xlfn.XLOOKUP(D4428,'Meal Info'!$A$4:$A$19,'Meal Info'!$B$4:$B$19)</f>
        <v>Chicken</v>
      </c>
      <c r="F4428" s="14" t="str">
        <f>_xlfn.XLOOKUP(D4428,'Meal Info'!$A$4:$A$19,'Meal Info'!$C$4:$C$19)</f>
        <v>Roman</v>
      </c>
      <c r="G4428" s="7">
        <v>14.94</v>
      </c>
      <c r="H4428" s="7">
        <f t="shared" ref="H4428:H4491" si="282">G4428*10%</f>
        <v>1.494</v>
      </c>
      <c r="I4428" s="7">
        <f t="shared" ref="I4428:I4491" si="283">G4428+H4428</f>
        <v>16.434000000000001</v>
      </c>
      <c r="J4428" s="7">
        <v>0.3</v>
      </c>
      <c r="K4428" s="7">
        <f t="shared" si="280"/>
        <v>4.4819999999999993</v>
      </c>
      <c r="L4428" s="7" t="s">
        <v>5075</v>
      </c>
      <c r="M4428" s="7">
        <v>1</v>
      </c>
      <c r="N4428" s="7">
        <f>INDEX('Delivery Distances'!$B$6:$K$20,MATCH('Sales Summary_working sheet'!L4428,'Delivery Distances'!$A$6:$A$20,0),MATCH('Sales Summary_working sheet'!M4428,'Delivery Distances'!$B$5:$K$5,0))</f>
        <v>3</v>
      </c>
      <c r="O4428" s="7" cm="1">
        <f t="array" ref="O4428">_xlfn.XLOOKUP(L4428,'Delivery Distances'!$A$6:$A$20,_xlfn.XLOOKUP('Sales Summary_working sheet'!M4428,'Delivery Distances'!$B$5:$K$5,'Delivery Distances'!$B$6:$K$20))</f>
        <v>3</v>
      </c>
      <c r="P4428" s="7">
        <f t="shared" si="281"/>
        <v>7</v>
      </c>
    </row>
    <row r="4429" spans="1:16" ht="15.75" customHeight="1" x14ac:dyDescent="0.15">
      <c r="A4429" s="13">
        <v>44007</v>
      </c>
      <c r="B4429" s="19" t="s">
        <v>5357</v>
      </c>
      <c r="C4429" s="7" t="s">
        <v>616</v>
      </c>
      <c r="D4429" s="14">
        <v>5</v>
      </c>
      <c r="E4429" s="14" t="str">
        <f>_xlfn.XLOOKUP(D4429,'Meal Info'!$A$4:$A$19,'Meal Info'!$B$4:$B$19)</f>
        <v>Chicken</v>
      </c>
      <c r="F4429" s="14" t="str">
        <f>_xlfn.XLOOKUP(D4429,'Meal Info'!$A$4:$A$19,'Meal Info'!$C$4:$C$19)</f>
        <v>Roman</v>
      </c>
      <c r="G4429" s="7">
        <v>35.22</v>
      </c>
      <c r="H4429" s="7">
        <f t="shared" si="282"/>
        <v>3.5220000000000002</v>
      </c>
      <c r="I4429" s="7">
        <f t="shared" si="283"/>
        <v>38.741999999999997</v>
      </c>
      <c r="J4429" s="7">
        <v>0.2</v>
      </c>
      <c r="K4429" s="7">
        <f t="shared" si="280"/>
        <v>7.0440000000000005</v>
      </c>
      <c r="L4429" s="7" t="s">
        <v>5078</v>
      </c>
      <c r="M4429" s="7">
        <v>2</v>
      </c>
      <c r="N4429" s="7">
        <f>INDEX('Delivery Distances'!$B$6:$K$20,MATCH('Sales Summary_working sheet'!L4429,'Delivery Distances'!$A$6:$A$20,0),MATCH('Sales Summary_working sheet'!M4429,'Delivery Distances'!$B$5:$K$5,0))</f>
        <v>2</v>
      </c>
      <c r="O4429" s="7" cm="1">
        <f t="array" ref="O4429">_xlfn.XLOOKUP(L4429,'Delivery Distances'!$A$6:$A$20,_xlfn.XLOOKUP('Sales Summary_working sheet'!M4429,'Delivery Distances'!$B$5:$K$5,'Delivery Distances'!$B$6:$K$20))</f>
        <v>2</v>
      </c>
      <c r="P4429" s="7">
        <f t="shared" si="281"/>
        <v>6</v>
      </c>
    </row>
    <row r="4430" spans="1:16" ht="15.75" customHeight="1" x14ac:dyDescent="0.15">
      <c r="A4430" s="13">
        <v>44007</v>
      </c>
      <c r="B4430" s="19" t="s">
        <v>5357</v>
      </c>
      <c r="C4430" s="7" t="s">
        <v>4986</v>
      </c>
      <c r="D4430" s="14">
        <v>5</v>
      </c>
      <c r="E4430" s="14" t="str">
        <f>_xlfn.XLOOKUP(D4430,'Meal Info'!$A$4:$A$19,'Meal Info'!$B$4:$B$19)</f>
        <v>Chicken</v>
      </c>
      <c r="F4430" s="14" t="str">
        <f>_xlfn.XLOOKUP(D4430,'Meal Info'!$A$4:$A$19,'Meal Info'!$C$4:$C$19)</f>
        <v>Roman</v>
      </c>
      <c r="G4430" s="7">
        <v>19.760000000000002</v>
      </c>
      <c r="H4430" s="7">
        <f t="shared" si="282"/>
        <v>1.9760000000000002</v>
      </c>
      <c r="I4430" s="7">
        <f t="shared" si="283"/>
        <v>21.736000000000001</v>
      </c>
      <c r="J4430" s="7">
        <v>0.39</v>
      </c>
      <c r="K4430" s="7">
        <f t="shared" si="280"/>
        <v>7.7064000000000012</v>
      </c>
      <c r="L4430" s="7" t="s">
        <v>5080</v>
      </c>
      <c r="M4430" s="7">
        <v>7</v>
      </c>
      <c r="N4430" s="7">
        <f>INDEX('Delivery Distances'!$B$6:$K$20,MATCH('Sales Summary_working sheet'!L4430,'Delivery Distances'!$A$6:$A$20,0),MATCH('Sales Summary_working sheet'!M4430,'Delivery Distances'!$B$5:$K$5,0))</f>
        <v>1</v>
      </c>
      <c r="O4430" s="7" cm="1">
        <f t="array" ref="O4430">_xlfn.XLOOKUP(L4430,'Delivery Distances'!$A$6:$A$20,_xlfn.XLOOKUP('Sales Summary_working sheet'!M4430,'Delivery Distances'!$B$5:$K$5,'Delivery Distances'!$B$6:$K$20))</f>
        <v>1</v>
      </c>
      <c r="P4430" s="7">
        <f t="shared" si="281"/>
        <v>3</v>
      </c>
    </row>
    <row r="4431" spans="1:16" ht="15.75" customHeight="1" x14ac:dyDescent="0.15">
      <c r="A4431" s="13">
        <v>44007</v>
      </c>
      <c r="B4431" s="19" t="s">
        <v>5358</v>
      </c>
      <c r="C4431" s="7" t="s">
        <v>2890</v>
      </c>
      <c r="D4431" s="14">
        <v>5</v>
      </c>
      <c r="E4431" s="14" t="str">
        <f>_xlfn.XLOOKUP(D4431,'Meal Info'!$A$4:$A$19,'Meal Info'!$B$4:$B$19)</f>
        <v>Chicken</v>
      </c>
      <c r="F4431" s="14" t="str">
        <f>_xlfn.XLOOKUP(D4431,'Meal Info'!$A$4:$A$19,'Meal Info'!$C$4:$C$19)</f>
        <v>Roman</v>
      </c>
      <c r="G4431" s="7">
        <v>10.7</v>
      </c>
      <c r="H4431" s="7">
        <f t="shared" si="282"/>
        <v>1.07</v>
      </c>
      <c r="I4431" s="7">
        <f t="shared" si="283"/>
        <v>11.77</v>
      </c>
      <c r="J4431" s="7">
        <v>0.24</v>
      </c>
      <c r="K4431" s="7">
        <f t="shared" si="280"/>
        <v>2.5679999999999996</v>
      </c>
      <c r="L4431" s="7" t="s">
        <v>5081</v>
      </c>
      <c r="M4431" s="7">
        <v>1</v>
      </c>
      <c r="N4431" s="7">
        <f>INDEX('Delivery Distances'!$B$6:$K$20,MATCH('Sales Summary_working sheet'!L4431,'Delivery Distances'!$A$6:$A$20,0),MATCH('Sales Summary_working sheet'!M4431,'Delivery Distances'!$B$5:$K$5,0))</f>
        <v>1</v>
      </c>
      <c r="O4431" s="7" cm="1">
        <f t="array" ref="O4431">_xlfn.XLOOKUP(L4431,'Delivery Distances'!$A$6:$A$20,_xlfn.XLOOKUP('Sales Summary_working sheet'!M4431,'Delivery Distances'!$B$5:$K$5,'Delivery Distances'!$B$6:$K$20))</f>
        <v>1</v>
      </c>
      <c r="P4431" s="7">
        <f t="shared" si="281"/>
        <v>3</v>
      </c>
    </row>
    <row r="4432" spans="1:16" ht="15.75" customHeight="1" x14ac:dyDescent="0.15">
      <c r="A4432" s="13">
        <v>44007</v>
      </c>
      <c r="B4432" s="19" t="s">
        <v>5358</v>
      </c>
      <c r="C4432" s="7" t="s">
        <v>771</v>
      </c>
      <c r="D4432" s="14">
        <v>5</v>
      </c>
      <c r="E4432" s="14" t="str">
        <f>_xlfn.XLOOKUP(D4432,'Meal Info'!$A$4:$A$19,'Meal Info'!$B$4:$B$19)</f>
        <v>Chicken</v>
      </c>
      <c r="F4432" s="14" t="str">
        <f>_xlfn.XLOOKUP(D4432,'Meal Info'!$A$4:$A$19,'Meal Info'!$C$4:$C$19)</f>
        <v>Roman</v>
      </c>
      <c r="G4432" s="7">
        <v>18.91</v>
      </c>
      <c r="H4432" s="7">
        <f t="shared" si="282"/>
        <v>1.891</v>
      </c>
      <c r="I4432" s="7">
        <f t="shared" si="283"/>
        <v>20.801000000000002</v>
      </c>
      <c r="J4432" s="7">
        <v>0.05</v>
      </c>
      <c r="K4432" s="7">
        <f t="shared" si="280"/>
        <v>0.94550000000000001</v>
      </c>
      <c r="L4432" s="7" t="s">
        <v>5076</v>
      </c>
      <c r="M4432" s="7">
        <v>9</v>
      </c>
      <c r="N4432" s="7">
        <f>INDEX('Delivery Distances'!$B$6:$K$20,MATCH('Sales Summary_working sheet'!L4432,'Delivery Distances'!$A$6:$A$20,0),MATCH('Sales Summary_working sheet'!M4432,'Delivery Distances'!$B$5:$K$5,0))</f>
        <v>8</v>
      </c>
      <c r="O4432" s="7" cm="1">
        <f t="array" ref="O4432">_xlfn.XLOOKUP(L4432,'Delivery Distances'!$A$6:$A$20,_xlfn.XLOOKUP('Sales Summary_working sheet'!M4432,'Delivery Distances'!$B$5:$K$5,'Delivery Distances'!$B$6:$K$20))</f>
        <v>8</v>
      </c>
      <c r="P4432" s="7">
        <f t="shared" si="281"/>
        <v>11</v>
      </c>
    </row>
    <row r="4433" spans="1:16" ht="15.75" customHeight="1" x14ac:dyDescent="0.15">
      <c r="A4433" s="13">
        <v>44007</v>
      </c>
      <c r="B4433" s="19" t="s">
        <v>5358</v>
      </c>
      <c r="C4433" s="7" t="s">
        <v>3928</v>
      </c>
      <c r="D4433" s="14">
        <v>5</v>
      </c>
      <c r="E4433" s="14" t="str">
        <f>_xlfn.XLOOKUP(D4433,'Meal Info'!$A$4:$A$19,'Meal Info'!$B$4:$B$19)</f>
        <v>Chicken</v>
      </c>
      <c r="F4433" s="14" t="str">
        <f>_xlfn.XLOOKUP(D4433,'Meal Info'!$A$4:$A$19,'Meal Info'!$C$4:$C$19)</f>
        <v>Roman</v>
      </c>
      <c r="G4433" s="7">
        <v>88.88</v>
      </c>
      <c r="H4433" s="7">
        <f t="shared" si="282"/>
        <v>8.8879999999999999</v>
      </c>
      <c r="I4433" s="7">
        <f t="shared" si="283"/>
        <v>97.768000000000001</v>
      </c>
      <c r="J4433" s="7">
        <v>0.06</v>
      </c>
      <c r="K4433" s="7">
        <f t="shared" si="280"/>
        <v>5.3327999999999998</v>
      </c>
      <c r="L4433" s="7" t="s">
        <v>5081</v>
      </c>
      <c r="M4433" s="7">
        <v>8</v>
      </c>
      <c r="N4433" s="7">
        <f>INDEX('Delivery Distances'!$B$6:$K$20,MATCH('Sales Summary_working sheet'!L4433,'Delivery Distances'!$A$6:$A$20,0),MATCH('Sales Summary_working sheet'!M4433,'Delivery Distances'!$B$5:$K$5,0))</f>
        <v>2</v>
      </c>
      <c r="O4433" s="7" cm="1">
        <f t="array" ref="O4433">_xlfn.XLOOKUP(L4433,'Delivery Distances'!$A$6:$A$20,_xlfn.XLOOKUP('Sales Summary_working sheet'!M4433,'Delivery Distances'!$B$5:$K$5,'Delivery Distances'!$B$6:$K$20))</f>
        <v>2</v>
      </c>
      <c r="P4433" s="7">
        <f t="shared" si="281"/>
        <v>6</v>
      </c>
    </row>
    <row r="4434" spans="1:16" ht="15.75" customHeight="1" x14ac:dyDescent="0.15">
      <c r="A4434" s="13">
        <v>44007</v>
      </c>
      <c r="B4434" s="19" t="s">
        <v>5358</v>
      </c>
      <c r="C4434" s="7" t="s">
        <v>237</v>
      </c>
      <c r="D4434" s="14">
        <v>5</v>
      </c>
      <c r="E4434" s="14" t="str">
        <f>_xlfn.XLOOKUP(D4434,'Meal Info'!$A$4:$A$19,'Meal Info'!$B$4:$B$19)</f>
        <v>Chicken</v>
      </c>
      <c r="F4434" s="14" t="str">
        <f>_xlfn.XLOOKUP(D4434,'Meal Info'!$A$4:$A$19,'Meal Info'!$C$4:$C$19)</f>
        <v>Roman</v>
      </c>
      <c r="G4434" s="7">
        <v>32.94</v>
      </c>
      <c r="H4434" s="7">
        <f t="shared" si="282"/>
        <v>3.294</v>
      </c>
      <c r="I4434" s="7">
        <f t="shared" si="283"/>
        <v>36.233999999999995</v>
      </c>
      <c r="J4434" s="7">
        <v>0.02</v>
      </c>
      <c r="K4434" s="7">
        <f t="shared" si="280"/>
        <v>0.65879999999999994</v>
      </c>
      <c r="L4434" s="7" t="s">
        <v>5082</v>
      </c>
      <c r="M4434" s="7">
        <v>10</v>
      </c>
      <c r="N4434" s="7">
        <f>INDEX('Delivery Distances'!$B$6:$K$20,MATCH('Sales Summary_working sheet'!L4434,'Delivery Distances'!$A$6:$A$20,0),MATCH('Sales Summary_working sheet'!M4434,'Delivery Distances'!$B$5:$K$5,0))</f>
        <v>2</v>
      </c>
      <c r="O4434" s="7" cm="1">
        <f t="array" ref="O4434">_xlfn.XLOOKUP(L4434,'Delivery Distances'!$A$6:$A$20,_xlfn.XLOOKUP('Sales Summary_working sheet'!M4434,'Delivery Distances'!$B$5:$K$5,'Delivery Distances'!$B$6:$K$20))</f>
        <v>2</v>
      </c>
      <c r="P4434" s="7">
        <f t="shared" si="281"/>
        <v>6</v>
      </c>
    </row>
    <row r="4435" spans="1:16" ht="15.75" customHeight="1" x14ac:dyDescent="0.15">
      <c r="A4435" s="13">
        <v>44007</v>
      </c>
      <c r="B4435" s="19" t="s">
        <v>5358</v>
      </c>
      <c r="C4435" s="7" t="s">
        <v>586</v>
      </c>
      <c r="D4435" s="14">
        <v>5</v>
      </c>
      <c r="E4435" s="14" t="str">
        <f>_xlfn.XLOOKUP(D4435,'Meal Info'!$A$4:$A$19,'Meal Info'!$B$4:$B$19)</f>
        <v>Chicken</v>
      </c>
      <c r="F4435" s="14" t="str">
        <f>_xlfn.XLOOKUP(D4435,'Meal Info'!$A$4:$A$19,'Meal Info'!$C$4:$C$19)</f>
        <v>Roman</v>
      </c>
      <c r="G4435" s="7">
        <v>16.82</v>
      </c>
      <c r="H4435" s="7">
        <f t="shared" si="282"/>
        <v>1.6820000000000002</v>
      </c>
      <c r="I4435" s="7">
        <f t="shared" si="283"/>
        <v>18.501999999999999</v>
      </c>
      <c r="J4435" s="7">
        <v>0.12</v>
      </c>
      <c r="K4435" s="7">
        <f t="shared" si="280"/>
        <v>2.0183999999999997</v>
      </c>
      <c r="L4435" s="7" t="s">
        <v>5078</v>
      </c>
      <c r="M4435" s="7">
        <v>1</v>
      </c>
      <c r="N4435" s="7">
        <f>INDEX('Delivery Distances'!$B$6:$K$20,MATCH('Sales Summary_working sheet'!L4435,'Delivery Distances'!$A$6:$A$20,0),MATCH('Sales Summary_working sheet'!M4435,'Delivery Distances'!$B$5:$K$5,0))</f>
        <v>5</v>
      </c>
      <c r="O4435" s="7" cm="1">
        <f t="array" ref="O4435">_xlfn.XLOOKUP(L4435,'Delivery Distances'!$A$6:$A$20,_xlfn.XLOOKUP('Sales Summary_working sheet'!M4435,'Delivery Distances'!$B$5:$K$5,'Delivery Distances'!$B$6:$K$20))</f>
        <v>5</v>
      </c>
      <c r="P4435" s="7">
        <f t="shared" si="281"/>
        <v>9</v>
      </c>
    </row>
    <row r="4436" spans="1:16" ht="15.75" customHeight="1" x14ac:dyDescent="0.15">
      <c r="A4436" s="13">
        <v>44007</v>
      </c>
      <c r="B4436" s="19" t="s">
        <v>5358</v>
      </c>
      <c r="C4436" s="7" t="s">
        <v>4412</v>
      </c>
      <c r="D4436" s="14">
        <v>5</v>
      </c>
      <c r="E4436" s="14" t="str">
        <f>_xlfn.XLOOKUP(D4436,'Meal Info'!$A$4:$A$19,'Meal Info'!$B$4:$B$19)</f>
        <v>Chicken</v>
      </c>
      <c r="F4436" s="14" t="str">
        <f>_xlfn.XLOOKUP(D4436,'Meal Info'!$A$4:$A$19,'Meal Info'!$C$4:$C$19)</f>
        <v>Roman</v>
      </c>
      <c r="G4436" s="7">
        <v>32.090000000000003</v>
      </c>
      <c r="H4436" s="7">
        <f t="shared" si="282"/>
        <v>3.2090000000000005</v>
      </c>
      <c r="I4436" s="7">
        <f t="shared" si="283"/>
        <v>35.299000000000007</v>
      </c>
      <c r="J4436" s="7">
        <v>0.33</v>
      </c>
      <c r="K4436" s="7">
        <f t="shared" si="280"/>
        <v>10.589700000000002</v>
      </c>
      <c r="L4436" s="7" t="s">
        <v>28</v>
      </c>
      <c r="M4436" s="7">
        <v>2</v>
      </c>
      <c r="N4436" s="7">
        <f>INDEX('Delivery Distances'!$B$6:$K$20,MATCH('Sales Summary_working sheet'!L4436,'Delivery Distances'!$A$6:$A$20,0),MATCH('Sales Summary_working sheet'!M4436,'Delivery Distances'!$B$5:$K$5,0))</f>
        <v>12</v>
      </c>
      <c r="O4436" s="7" cm="1">
        <f t="array" ref="O4436">_xlfn.XLOOKUP(L4436,'Delivery Distances'!$A$6:$A$20,_xlfn.XLOOKUP('Sales Summary_working sheet'!M4436,'Delivery Distances'!$B$5:$K$5,'Delivery Distances'!$B$6:$K$20))</f>
        <v>12</v>
      </c>
      <c r="P4436" s="7">
        <f t="shared" si="281"/>
        <v>13</v>
      </c>
    </row>
    <row r="4437" spans="1:16" ht="15.75" customHeight="1" x14ac:dyDescent="0.15">
      <c r="A4437" s="13">
        <v>44007</v>
      </c>
      <c r="B4437" s="19" t="s">
        <v>5358</v>
      </c>
      <c r="C4437" s="7" t="s">
        <v>3800</v>
      </c>
      <c r="D4437" s="14">
        <v>5</v>
      </c>
      <c r="E4437" s="14" t="str">
        <f>_xlfn.XLOOKUP(D4437,'Meal Info'!$A$4:$A$19,'Meal Info'!$B$4:$B$19)</f>
        <v>Chicken</v>
      </c>
      <c r="F4437" s="14" t="str">
        <f>_xlfn.XLOOKUP(D4437,'Meal Info'!$A$4:$A$19,'Meal Info'!$C$4:$C$19)</f>
        <v>Roman</v>
      </c>
      <c r="G4437" s="7">
        <v>85.78</v>
      </c>
      <c r="H4437" s="7">
        <f t="shared" si="282"/>
        <v>8.5780000000000012</v>
      </c>
      <c r="I4437" s="7">
        <f t="shared" si="283"/>
        <v>94.358000000000004</v>
      </c>
      <c r="J4437" s="7">
        <v>0.36</v>
      </c>
      <c r="K4437" s="7">
        <f t="shared" si="280"/>
        <v>30.880800000000001</v>
      </c>
      <c r="L4437" s="7" t="s">
        <v>5075</v>
      </c>
      <c r="M4437" s="7">
        <v>5</v>
      </c>
      <c r="N4437" s="7">
        <f>INDEX('Delivery Distances'!$B$6:$K$20,MATCH('Sales Summary_working sheet'!L4437,'Delivery Distances'!$A$6:$A$20,0),MATCH('Sales Summary_working sheet'!M4437,'Delivery Distances'!$B$5:$K$5,0))</f>
        <v>2</v>
      </c>
      <c r="O4437" s="7" cm="1">
        <f t="array" ref="O4437">_xlfn.XLOOKUP(L4437,'Delivery Distances'!$A$6:$A$20,_xlfn.XLOOKUP('Sales Summary_working sheet'!M4437,'Delivery Distances'!$B$5:$K$5,'Delivery Distances'!$B$6:$K$20))</f>
        <v>2</v>
      </c>
      <c r="P4437" s="7">
        <f t="shared" si="281"/>
        <v>6</v>
      </c>
    </row>
    <row r="4438" spans="1:16" ht="15.75" customHeight="1" x14ac:dyDescent="0.15">
      <c r="A4438" s="13">
        <v>44007</v>
      </c>
      <c r="B4438" s="19" t="s">
        <v>5358</v>
      </c>
      <c r="C4438" s="7" t="s">
        <v>4303</v>
      </c>
      <c r="D4438" s="14">
        <v>5</v>
      </c>
      <c r="E4438" s="14" t="str">
        <f>_xlfn.XLOOKUP(D4438,'Meal Info'!$A$4:$A$19,'Meal Info'!$B$4:$B$19)</f>
        <v>Chicken</v>
      </c>
      <c r="F4438" s="14" t="str">
        <f>_xlfn.XLOOKUP(D4438,'Meal Info'!$A$4:$A$19,'Meal Info'!$C$4:$C$19)</f>
        <v>Roman</v>
      </c>
      <c r="G4438" s="7">
        <v>52.44</v>
      </c>
      <c r="H4438" s="7">
        <f t="shared" si="282"/>
        <v>5.2439999999999998</v>
      </c>
      <c r="I4438" s="7">
        <f t="shared" si="283"/>
        <v>57.683999999999997</v>
      </c>
      <c r="J4438" s="7">
        <v>0.28000000000000003</v>
      </c>
      <c r="K4438" s="7">
        <f t="shared" si="280"/>
        <v>14.683200000000001</v>
      </c>
      <c r="L4438" s="7" t="s">
        <v>27</v>
      </c>
      <c r="M4438" s="7">
        <v>7</v>
      </c>
      <c r="N4438" s="7">
        <f>INDEX('Delivery Distances'!$B$6:$K$20,MATCH('Sales Summary_working sheet'!L4438,'Delivery Distances'!$A$6:$A$20,0),MATCH('Sales Summary_working sheet'!M4438,'Delivery Distances'!$B$5:$K$5,0))</f>
        <v>14</v>
      </c>
      <c r="O4438" s="7" cm="1">
        <f t="array" ref="O4438">_xlfn.XLOOKUP(L4438,'Delivery Distances'!$A$6:$A$20,_xlfn.XLOOKUP('Sales Summary_working sheet'!M4438,'Delivery Distances'!$B$5:$K$5,'Delivery Distances'!$B$6:$K$20))</f>
        <v>14</v>
      </c>
      <c r="P4438" s="7">
        <f t="shared" si="281"/>
        <v>14</v>
      </c>
    </row>
    <row r="4439" spans="1:16" ht="15.75" customHeight="1" x14ac:dyDescent="0.15">
      <c r="A4439" s="13">
        <v>44007</v>
      </c>
      <c r="B4439" s="19" t="s">
        <v>5358</v>
      </c>
      <c r="C4439" s="7" t="s">
        <v>1846</v>
      </c>
      <c r="D4439" s="14">
        <v>5</v>
      </c>
      <c r="E4439" s="14" t="str">
        <f>_xlfn.XLOOKUP(D4439,'Meal Info'!$A$4:$A$19,'Meal Info'!$B$4:$B$19)</f>
        <v>Chicken</v>
      </c>
      <c r="F4439" s="14" t="str">
        <f>_xlfn.XLOOKUP(D4439,'Meal Info'!$A$4:$A$19,'Meal Info'!$C$4:$C$19)</f>
        <v>Roman</v>
      </c>
      <c r="G4439" s="7">
        <v>38.99</v>
      </c>
      <c r="H4439" s="7">
        <f t="shared" si="282"/>
        <v>3.8990000000000005</v>
      </c>
      <c r="I4439" s="7">
        <f t="shared" si="283"/>
        <v>42.889000000000003</v>
      </c>
      <c r="J4439" s="7">
        <v>0.24</v>
      </c>
      <c r="K4439" s="7">
        <f t="shared" si="280"/>
        <v>9.3575999999999997</v>
      </c>
      <c r="L4439" s="7" t="s">
        <v>29</v>
      </c>
      <c r="M4439" s="7">
        <v>8</v>
      </c>
      <c r="N4439" s="7">
        <f>INDEX('Delivery Distances'!$B$6:$K$20,MATCH('Sales Summary_working sheet'!L4439,'Delivery Distances'!$A$6:$A$20,0),MATCH('Sales Summary_working sheet'!M4439,'Delivery Distances'!$B$5:$K$5,0))</f>
        <v>3</v>
      </c>
      <c r="O4439" s="7" cm="1">
        <f t="array" ref="O4439">_xlfn.XLOOKUP(L4439,'Delivery Distances'!$A$6:$A$20,_xlfn.XLOOKUP('Sales Summary_working sheet'!M4439,'Delivery Distances'!$B$5:$K$5,'Delivery Distances'!$B$6:$K$20))</f>
        <v>3</v>
      </c>
      <c r="P4439" s="7">
        <f t="shared" si="281"/>
        <v>7</v>
      </c>
    </row>
    <row r="4440" spans="1:16" ht="15.75" customHeight="1" x14ac:dyDescent="0.15">
      <c r="A4440" s="13">
        <v>44007</v>
      </c>
      <c r="B4440" s="19" t="s">
        <v>5358</v>
      </c>
      <c r="C4440" s="7" t="s">
        <v>246</v>
      </c>
      <c r="D4440" s="14">
        <v>5</v>
      </c>
      <c r="E4440" s="14" t="str">
        <f>_xlfn.XLOOKUP(D4440,'Meal Info'!$A$4:$A$19,'Meal Info'!$B$4:$B$19)</f>
        <v>Chicken</v>
      </c>
      <c r="F4440" s="14" t="str">
        <f>_xlfn.XLOOKUP(D4440,'Meal Info'!$A$4:$A$19,'Meal Info'!$C$4:$C$19)</f>
        <v>Roman</v>
      </c>
      <c r="G4440" s="7">
        <v>16.690000000000001</v>
      </c>
      <c r="H4440" s="7">
        <f t="shared" si="282"/>
        <v>1.6690000000000003</v>
      </c>
      <c r="I4440" s="7">
        <f t="shared" si="283"/>
        <v>18.359000000000002</v>
      </c>
      <c r="J4440" s="7">
        <v>0.2</v>
      </c>
      <c r="K4440" s="7">
        <f t="shared" si="280"/>
        <v>3.3380000000000005</v>
      </c>
      <c r="L4440" s="7" t="s">
        <v>31</v>
      </c>
      <c r="M4440" s="7">
        <v>3</v>
      </c>
      <c r="N4440" s="7">
        <f>INDEX('Delivery Distances'!$B$6:$K$20,MATCH('Sales Summary_working sheet'!L4440,'Delivery Distances'!$A$6:$A$20,0),MATCH('Sales Summary_working sheet'!M4440,'Delivery Distances'!$B$5:$K$5,0))</f>
        <v>9</v>
      </c>
      <c r="O4440" s="7" cm="1">
        <f t="array" ref="O4440">_xlfn.XLOOKUP(L4440,'Delivery Distances'!$A$6:$A$20,_xlfn.XLOOKUP('Sales Summary_working sheet'!M4440,'Delivery Distances'!$B$5:$K$5,'Delivery Distances'!$B$6:$K$20))</f>
        <v>9</v>
      </c>
      <c r="P4440" s="7">
        <f t="shared" si="281"/>
        <v>11.5</v>
      </c>
    </row>
    <row r="4441" spans="1:16" ht="15.75" customHeight="1" x14ac:dyDescent="0.15">
      <c r="A4441" s="13">
        <v>44007</v>
      </c>
      <c r="B4441" s="19" t="s">
        <v>5358</v>
      </c>
      <c r="C4441" s="7" t="s">
        <v>489</v>
      </c>
      <c r="D4441" s="14">
        <v>5</v>
      </c>
      <c r="E4441" s="14" t="str">
        <f>_xlfn.XLOOKUP(D4441,'Meal Info'!$A$4:$A$19,'Meal Info'!$B$4:$B$19)</f>
        <v>Chicken</v>
      </c>
      <c r="F4441" s="14" t="str">
        <f>_xlfn.XLOOKUP(D4441,'Meal Info'!$A$4:$A$19,'Meal Info'!$C$4:$C$19)</f>
        <v>Roman</v>
      </c>
      <c r="G4441" s="7">
        <v>66.150000000000006</v>
      </c>
      <c r="H4441" s="7">
        <f t="shared" si="282"/>
        <v>6.6150000000000011</v>
      </c>
      <c r="I4441" s="7">
        <f t="shared" si="283"/>
        <v>72.765000000000001</v>
      </c>
      <c r="J4441" s="7">
        <v>0.08</v>
      </c>
      <c r="K4441" s="7">
        <f t="shared" si="280"/>
        <v>5.2920000000000007</v>
      </c>
      <c r="L4441" s="7" t="s">
        <v>26</v>
      </c>
      <c r="M4441" s="7">
        <v>2</v>
      </c>
      <c r="N4441" s="7">
        <f>INDEX('Delivery Distances'!$B$6:$K$20,MATCH('Sales Summary_working sheet'!L4441,'Delivery Distances'!$A$6:$A$20,0),MATCH('Sales Summary_working sheet'!M4441,'Delivery Distances'!$B$5:$K$5,0))</f>
        <v>2</v>
      </c>
      <c r="O4441" s="7" cm="1">
        <f t="array" ref="O4441">_xlfn.XLOOKUP(L4441,'Delivery Distances'!$A$6:$A$20,_xlfn.XLOOKUP('Sales Summary_working sheet'!M4441,'Delivery Distances'!$B$5:$K$5,'Delivery Distances'!$B$6:$K$20))</f>
        <v>2</v>
      </c>
      <c r="P4441" s="7">
        <f t="shared" si="281"/>
        <v>6</v>
      </c>
    </row>
    <row r="4442" spans="1:16" ht="15.75" customHeight="1" x14ac:dyDescent="0.15">
      <c r="A4442" s="13">
        <v>44007</v>
      </c>
      <c r="B4442" s="19" t="s">
        <v>5358</v>
      </c>
      <c r="C4442" s="7" t="s">
        <v>2565</v>
      </c>
      <c r="D4442" s="14">
        <v>5</v>
      </c>
      <c r="E4442" s="14" t="str">
        <f>_xlfn.XLOOKUP(D4442,'Meal Info'!$A$4:$A$19,'Meal Info'!$B$4:$B$19)</f>
        <v>Chicken</v>
      </c>
      <c r="F4442" s="14" t="str">
        <f>_xlfn.XLOOKUP(D4442,'Meal Info'!$A$4:$A$19,'Meal Info'!$C$4:$C$19)</f>
        <v>Roman</v>
      </c>
      <c r="G4442" s="7">
        <v>72.459999999999994</v>
      </c>
      <c r="H4442" s="7">
        <f t="shared" si="282"/>
        <v>7.2459999999999996</v>
      </c>
      <c r="I4442" s="7">
        <f t="shared" si="283"/>
        <v>79.705999999999989</v>
      </c>
      <c r="J4442" s="7">
        <v>0.36</v>
      </c>
      <c r="K4442" s="7">
        <f t="shared" si="280"/>
        <v>26.085599999999996</v>
      </c>
      <c r="L4442" s="7" t="s">
        <v>5079</v>
      </c>
      <c r="M4442" s="7">
        <v>5</v>
      </c>
      <c r="N4442" s="7">
        <f>INDEX('Delivery Distances'!$B$6:$K$20,MATCH('Sales Summary_working sheet'!L4442,'Delivery Distances'!$A$6:$A$20,0),MATCH('Sales Summary_working sheet'!M4442,'Delivery Distances'!$B$5:$K$5,0))</f>
        <v>2</v>
      </c>
      <c r="O4442" s="7" cm="1">
        <f t="array" ref="O4442">_xlfn.XLOOKUP(L4442,'Delivery Distances'!$A$6:$A$20,_xlfn.XLOOKUP('Sales Summary_working sheet'!M4442,'Delivery Distances'!$B$5:$K$5,'Delivery Distances'!$B$6:$K$20))</f>
        <v>2</v>
      </c>
      <c r="P4442" s="7">
        <f t="shared" si="281"/>
        <v>6</v>
      </c>
    </row>
    <row r="4443" spans="1:16" ht="15.75" customHeight="1" x14ac:dyDescent="0.15">
      <c r="A4443" s="13">
        <v>44007</v>
      </c>
      <c r="B4443" s="19" t="s">
        <v>5358</v>
      </c>
      <c r="C4443" s="7" t="s">
        <v>1395</v>
      </c>
      <c r="D4443" s="14">
        <v>5</v>
      </c>
      <c r="E4443" s="14" t="str">
        <f>_xlfn.XLOOKUP(D4443,'Meal Info'!$A$4:$A$19,'Meal Info'!$B$4:$B$19)</f>
        <v>Chicken</v>
      </c>
      <c r="F4443" s="14" t="str">
        <f>_xlfn.XLOOKUP(D4443,'Meal Info'!$A$4:$A$19,'Meal Info'!$C$4:$C$19)</f>
        <v>Roman</v>
      </c>
      <c r="G4443" s="7">
        <v>60.9</v>
      </c>
      <c r="H4443" s="7">
        <f t="shared" si="282"/>
        <v>6.09</v>
      </c>
      <c r="I4443" s="7">
        <f t="shared" si="283"/>
        <v>66.989999999999995</v>
      </c>
      <c r="J4443" s="7">
        <v>0.34</v>
      </c>
      <c r="K4443" s="7">
        <f t="shared" si="280"/>
        <v>20.706</v>
      </c>
      <c r="L4443" s="7" t="s">
        <v>5075</v>
      </c>
      <c r="M4443" s="7">
        <v>5</v>
      </c>
      <c r="N4443" s="7">
        <f>INDEX('Delivery Distances'!$B$6:$K$20,MATCH('Sales Summary_working sheet'!L4443,'Delivery Distances'!$A$6:$A$20,0),MATCH('Sales Summary_working sheet'!M4443,'Delivery Distances'!$B$5:$K$5,0))</f>
        <v>2</v>
      </c>
      <c r="O4443" s="7" cm="1">
        <f t="array" ref="O4443">_xlfn.XLOOKUP(L4443,'Delivery Distances'!$A$6:$A$20,_xlfn.XLOOKUP('Sales Summary_working sheet'!M4443,'Delivery Distances'!$B$5:$K$5,'Delivery Distances'!$B$6:$K$20))</f>
        <v>2</v>
      </c>
      <c r="P4443" s="7">
        <f t="shared" si="281"/>
        <v>6</v>
      </c>
    </row>
    <row r="4444" spans="1:16" ht="15.75" customHeight="1" x14ac:dyDescent="0.15">
      <c r="A4444" s="13">
        <v>44007</v>
      </c>
      <c r="B4444" s="19" t="s">
        <v>5358</v>
      </c>
      <c r="C4444" s="7" t="s">
        <v>886</v>
      </c>
      <c r="D4444" s="14">
        <v>5</v>
      </c>
      <c r="E4444" s="14" t="str">
        <f>_xlfn.XLOOKUP(D4444,'Meal Info'!$A$4:$A$19,'Meal Info'!$B$4:$B$19)</f>
        <v>Chicken</v>
      </c>
      <c r="F4444" s="14" t="str">
        <f>_xlfn.XLOOKUP(D4444,'Meal Info'!$A$4:$A$19,'Meal Info'!$C$4:$C$19)</f>
        <v>Roman</v>
      </c>
      <c r="G4444" s="7">
        <v>39.020000000000003</v>
      </c>
      <c r="H4444" s="7">
        <f t="shared" si="282"/>
        <v>3.9020000000000006</v>
      </c>
      <c r="I4444" s="7">
        <f t="shared" si="283"/>
        <v>42.922000000000004</v>
      </c>
      <c r="J4444" s="7">
        <v>0.13</v>
      </c>
      <c r="K4444" s="7">
        <f t="shared" si="280"/>
        <v>5.0726000000000004</v>
      </c>
      <c r="L4444" s="7" t="s">
        <v>5080</v>
      </c>
      <c r="M4444" s="7">
        <v>5</v>
      </c>
      <c r="N4444" s="7">
        <f>INDEX('Delivery Distances'!$B$6:$K$20,MATCH('Sales Summary_working sheet'!L4444,'Delivery Distances'!$A$6:$A$20,0),MATCH('Sales Summary_working sheet'!M4444,'Delivery Distances'!$B$5:$K$5,0))</f>
        <v>5</v>
      </c>
      <c r="O4444" s="7" cm="1">
        <f t="array" ref="O4444">_xlfn.XLOOKUP(L4444,'Delivery Distances'!$A$6:$A$20,_xlfn.XLOOKUP('Sales Summary_working sheet'!M4444,'Delivery Distances'!$B$5:$K$5,'Delivery Distances'!$B$6:$K$20))</f>
        <v>5</v>
      </c>
      <c r="P4444" s="7">
        <f t="shared" si="281"/>
        <v>9</v>
      </c>
    </row>
    <row r="4445" spans="1:16" ht="15.75" customHeight="1" x14ac:dyDescent="0.15">
      <c r="A4445" s="13">
        <v>44007</v>
      </c>
      <c r="B4445" s="19" t="s">
        <v>5358</v>
      </c>
      <c r="C4445" s="7" t="s">
        <v>559</v>
      </c>
      <c r="D4445" s="14">
        <v>5</v>
      </c>
      <c r="E4445" s="14" t="str">
        <f>_xlfn.XLOOKUP(D4445,'Meal Info'!$A$4:$A$19,'Meal Info'!$B$4:$B$19)</f>
        <v>Chicken</v>
      </c>
      <c r="F4445" s="14" t="str">
        <f>_xlfn.XLOOKUP(D4445,'Meal Info'!$A$4:$A$19,'Meal Info'!$C$4:$C$19)</f>
        <v>Roman</v>
      </c>
      <c r="G4445" s="7">
        <v>17.84</v>
      </c>
      <c r="H4445" s="7">
        <f t="shared" si="282"/>
        <v>1.784</v>
      </c>
      <c r="I4445" s="7">
        <f t="shared" si="283"/>
        <v>19.623999999999999</v>
      </c>
      <c r="J4445" s="7">
        <v>0.28000000000000003</v>
      </c>
      <c r="K4445" s="7">
        <f t="shared" si="280"/>
        <v>4.9952000000000005</v>
      </c>
      <c r="L4445" s="7" t="s">
        <v>30</v>
      </c>
      <c r="M4445" s="7">
        <v>5</v>
      </c>
      <c r="N4445" s="7">
        <f>INDEX('Delivery Distances'!$B$6:$K$20,MATCH('Sales Summary_working sheet'!L4445,'Delivery Distances'!$A$6:$A$20,0),MATCH('Sales Summary_working sheet'!M4445,'Delivery Distances'!$B$5:$K$5,0))</f>
        <v>18</v>
      </c>
      <c r="O4445" s="7" cm="1">
        <f t="array" ref="O4445">_xlfn.XLOOKUP(L4445,'Delivery Distances'!$A$6:$A$20,_xlfn.XLOOKUP('Sales Summary_working sheet'!M4445,'Delivery Distances'!$B$5:$K$5,'Delivery Distances'!$B$6:$K$20))</f>
        <v>18</v>
      </c>
      <c r="P4445" s="7">
        <f t="shared" si="281"/>
        <v>16</v>
      </c>
    </row>
    <row r="4446" spans="1:16" ht="15.75" customHeight="1" x14ac:dyDescent="0.15">
      <c r="A4446" s="13">
        <v>44007</v>
      </c>
      <c r="B4446" s="19" t="s">
        <v>5358</v>
      </c>
      <c r="C4446" s="7" t="s">
        <v>3205</v>
      </c>
      <c r="D4446" s="14">
        <v>5</v>
      </c>
      <c r="E4446" s="14" t="str">
        <f>_xlfn.XLOOKUP(D4446,'Meal Info'!$A$4:$A$19,'Meal Info'!$B$4:$B$19)</f>
        <v>Chicken</v>
      </c>
      <c r="F4446" s="14" t="str">
        <f>_xlfn.XLOOKUP(D4446,'Meal Info'!$A$4:$A$19,'Meal Info'!$C$4:$C$19)</f>
        <v>Roman</v>
      </c>
      <c r="G4446" s="7">
        <v>32.299999999999997</v>
      </c>
      <c r="H4446" s="7">
        <f t="shared" si="282"/>
        <v>3.23</v>
      </c>
      <c r="I4446" s="7">
        <f t="shared" si="283"/>
        <v>35.529999999999994</v>
      </c>
      <c r="J4446" s="7">
        <v>0.32</v>
      </c>
      <c r="K4446" s="7">
        <f t="shared" si="280"/>
        <v>10.335999999999999</v>
      </c>
      <c r="L4446" s="7" t="s">
        <v>30</v>
      </c>
      <c r="M4446" s="7">
        <v>9</v>
      </c>
      <c r="N4446" s="7">
        <f>INDEX('Delivery Distances'!$B$6:$K$20,MATCH('Sales Summary_working sheet'!L4446,'Delivery Distances'!$A$6:$A$20,0),MATCH('Sales Summary_working sheet'!M4446,'Delivery Distances'!$B$5:$K$5,0))</f>
        <v>17</v>
      </c>
      <c r="O4446" s="7" cm="1">
        <f t="array" ref="O4446">_xlfn.XLOOKUP(L4446,'Delivery Distances'!$A$6:$A$20,_xlfn.XLOOKUP('Sales Summary_working sheet'!M4446,'Delivery Distances'!$B$5:$K$5,'Delivery Distances'!$B$6:$K$20))</f>
        <v>17</v>
      </c>
      <c r="P4446" s="7">
        <f t="shared" si="281"/>
        <v>15.5</v>
      </c>
    </row>
    <row r="4447" spans="1:16" ht="15.75" customHeight="1" x14ac:dyDescent="0.15">
      <c r="A4447" s="13">
        <v>44007</v>
      </c>
      <c r="B4447" s="19" t="s">
        <v>5358</v>
      </c>
      <c r="C4447" s="7" t="s">
        <v>1899</v>
      </c>
      <c r="D4447" s="14">
        <v>5</v>
      </c>
      <c r="E4447" s="14" t="str">
        <f>_xlfn.XLOOKUP(D4447,'Meal Info'!$A$4:$A$19,'Meal Info'!$B$4:$B$19)</f>
        <v>Chicken</v>
      </c>
      <c r="F4447" s="14" t="str">
        <f>_xlfn.XLOOKUP(D4447,'Meal Info'!$A$4:$A$19,'Meal Info'!$C$4:$C$19)</f>
        <v>Roman</v>
      </c>
      <c r="G4447" s="7">
        <v>15.83</v>
      </c>
      <c r="H4447" s="7">
        <f t="shared" si="282"/>
        <v>1.5830000000000002</v>
      </c>
      <c r="I4447" s="7">
        <f t="shared" si="283"/>
        <v>17.413</v>
      </c>
      <c r="J4447" s="7">
        <v>0.3</v>
      </c>
      <c r="K4447" s="7">
        <f t="shared" si="280"/>
        <v>4.7489999999999997</v>
      </c>
      <c r="L4447" s="7" t="s">
        <v>5078</v>
      </c>
      <c r="M4447" s="7">
        <v>1</v>
      </c>
      <c r="N4447" s="7">
        <f>INDEX('Delivery Distances'!$B$6:$K$20,MATCH('Sales Summary_working sheet'!L4447,'Delivery Distances'!$A$6:$A$20,0),MATCH('Sales Summary_working sheet'!M4447,'Delivery Distances'!$B$5:$K$5,0))</f>
        <v>5</v>
      </c>
      <c r="O4447" s="7" cm="1">
        <f t="array" ref="O4447">_xlfn.XLOOKUP(L4447,'Delivery Distances'!$A$6:$A$20,_xlfn.XLOOKUP('Sales Summary_working sheet'!M4447,'Delivery Distances'!$B$5:$K$5,'Delivery Distances'!$B$6:$K$20))</f>
        <v>5</v>
      </c>
      <c r="P4447" s="7">
        <f t="shared" si="281"/>
        <v>9</v>
      </c>
    </row>
    <row r="4448" spans="1:16" ht="15.75" customHeight="1" x14ac:dyDescent="0.15">
      <c r="A4448" s="13">
        <v>44007</v>
      </c>
      <c r="B4448" s="19" t="s">
        <v>5358</v>
      </c>
      <c r="C4448" s="7" t="s">
        <v>3592</v>
      </c>
      <c r="D4448" s="14">
        <v>5</v>
      </c>
      <c r="E4448" s="14" t="str">
        <f>_xlfn.XLOOKUP(D4448,'Meal Info'!$A$4:$A$19,'Meal Info'!$B$4:$B$19)</f>
        <v>Chicken</v>
      </c>
      <c r="F4448" s="14" t="str">
        <f>_xlfn.XLOOKUP(D4448,'Meal Info'!$A$4:$A$19,'Meal Info'!$C$4:$C$19)</f>
        <v>Roman</v>
      </c>
      <c r="G4448" s="7">
        <v>73.13</v>
      </c>
      <c r="H4448" s="7">
        <f t="shared" si="282"/>
        <v>7.3129999999999997</v>
      </c>
      <c r="I4448" s="7">
        <f t="shared" si="283"/>
        <v>80.442999999999998</v>
      </c>
      <c r="J4448" s="7">
        <v>0.15</v>
      </c>
      <c r="K4448" s="7">
        <f t="shared" si="280"/>
        <v>10.969499999999998</v>
      </c>
      <c r="L4448" s="7" t="s">
        <v>29</v>
      </c>
      <c r="M4448" s="7">
        <v>9</v>
      </c>
      <c r="N4448" s="7">
        <f>INDEX('Delivery Distances'!$B$6:$K$20,MATCH('Sales Summary_working sheet'!L4448,'Delivery Distances'!$A$6:$A$20,0),MATCH('Sales Summary_working sheet'!M4448,'Delivery Distances'!$B$5:$K$5,0))</f>
        <v>6</v>
      </c>
      <c r="O4448" s="7" cm="1">
        <f t="array" ref="O4448">_xlfn.XLOOKUP(L4448,'Delivery Distances'!$A$6:$A$20,_xlfn.XLOOKUP('Sales Summary_working sheet'!M4448,'Delivery Distances'!$B$5:$K$5,'Delivery Distances'!$B$6:$K$20))</f>
        <v>6</v>
      </c>
      <c r="P4448" s="7">
        <f t="shared" si="281"/>
        <v>10</v>
      </c>
    </row>
    <row r="4449" spans="1:16" ht="15.75" customHeight="1" x14ac:dyDescent="0.15">
      <c r="A4449" s="13">
        <v>44007</v>
      </c>
      <c r="B4449" s="19" t="s">
        <v>5358</v>
      </c>
      <c r="C4449" s="7" t="s">
        <v>4354</v>
      </c>
      <c r="D4449" s="14">
        <v>5</v>
      </c>
      <c r="E4449" s="14" t="str">
        <f>_xlfn.XLOOKUP(D4449,'Meal Info'!$A$4:$A$19,'Meal Info'!$B$4:$B$19)</f>
        <v>Chicken</v>
      </c>
      <c r="F4449" s="14" t="str">
        <f>_xlfn.XLOOKUP(D4449,'Meal Info'!$A$4:$A$19,'Meal Info'!$C$4:$C$19)</f>
        <v>Roman</v>
      </c>
      <c r="G4449" s="7">
        <v>40.090000000000003</v>
      </c>
      <c r="H4449" s="7">
        <f t="shared" si="282"/>
        <v>4.0090000000000003</v>
      </c>
      <c r="I4449" s="7">
        <f t="shared" si="283"/>
        <v>44.099000000000004</v>
      </c>
      <c r="J4449" s="7">
        <v>0.14000000000000001</v>
      </c>
      <c r="K4449" s="7">
        <f t="shared" si="280"/>
        <v>5.6126000000000014</v>
      </c>
      <c r="L4449" s="7" t="s">
        <v>28</v>
      </c>
      <c r="M4449" s="7">
        <v>3</v>
      </c>
      <c r="N4449" s="7">
        <f>INDEX('Delivery Distances'!$B$6:$K$20,MATCH('Sales Summary_working sheet'!L4449,'Delivery Distances'!$A$6:$A$20,0),MATCH('Sales Summary_working sheet'!M4449,'Delivery Distances'!$B$5:$K$5,0))</f>
        <v>6</v>
      </c>
      <c r="O4449" s="7" cm="1">
        <f t="array" ref="O4449">_xlfn.XLOOKUP(L4449,'Delivery Distances'!$A$6:$A$20,_xlfn.XLOOKUP('Sales Summary_working sheet'!M4449,'Delivery Distances'!$B$5:$K$5,'Delivery Distances'!$B$6:$K$20))</f>
        <v>6</v>
      </c>
      <c r="P4449" s="7">
        <f t="shared" si="281"/>
        <v>10</v>
      </c>
    </row>
    <row r="4450" spans="1:16" ht="15.75" customHeight="1" x14ac:dyDescent="0.15">
      <c r="A4450" s="13">
        <v>44007</v>
      </c>
      <c r="B4450" s="19" t="s">
        <v>5358</v>
      </c>
      <c r="C4450" s="7" t="s">
        <v>3638</v>
      </c>
      <c r="D4450" s="14">
        <v>5</v>
      </c>
      <c r="E4450" s="14" t="str">
        <f>_xlfn.XLOOKUP(D4450,'Meal Info'!$A$4:$A$19,'Meal Info'!$B$4:$B$19)</f>
        <v>Chicken</v>
      </c>
      <c r="F4450" s="14" t="str">
        <f>_xlfn.XLOOKUP(D4450,'Meal Info'!$A$4:$A$19,'Meal Info'!$C$4:$C$19)</f>
        <v>Roman</v>
      </c>
      <c r="G4450" s="7">
        <v>24.28</v>
      </c>
      <c r="H4450" s="7">
        <f t="shared" si="282"/>
        <v>2.4280000000000004</v>
      </c>
      <c r="I4450" s="7">
        <f t="shared" si="283"/>
        <v>26.708000000000002</v>
      </c>
      <c r="J4450" s="7">
        <v>0.36</v>
      </c>
      <c r="K4450" s="7">
        <f t="shared" si="280"/>
        <v>8.7408000000000001</v>
      </c>
      <c r="L4450" s="7" t="s">
        <v>5081</v>
      </c>
      <c r="M4450" s="7">
        <v>7</v>
      </c>
      <c r="N4450" s="7">
        <f>INDEX('Delivery Distances'!$B$6:$K$20,MATCH('Sales Summary_working sheet'!L4450,'Delivery Distances'!$A$6:$A$20,0),MATCH('Sales Summary_working sheet'!M4450,'Delivery Distances'!$B$5:$K$5,0))</f>
        <v>3</v>
      </c>
      <c r="O4450" s="7" cm="1">
        <f t="array" ref="O4450">_xlfn.XLOOKUP(L4450,'Delivery Distances'!$A$6:$A$20,_xlfn.XLOOKUP('Sales Summary_working sheet'!M4450,'Delivery Distances'!$B$5:$K$5,'Delivery Distances'!$B$6:$K$20))</f>
        <v>3</v>
      </c>
      <c r="P4450" s="7">
        <f t="shared" si="281"/>
        <v>7</v>
      </c>
    </row>
    <row r="4451" spans="1:16" ht="15.75" customHeight="1" x14ac:dyDescent="0.15">
      <c r="A4451" s="13">
        <v>44007</v>
      </c>
      <c r="B4451" s="19" t="s">
        <v>5358</v>
      </c>
      <c r="C4451" s="7" t="s">
        <v>931</v>
      </c>
      <c r="D4451" s="14">
        <v>5</v>
      </c>
      <c r="E4451" s="14" t="str">
        <f>_xlfn.XLOOKUP(D4451,'Meal Info'!$A$4:$A$19,'Meal Info'!$B$4:$B$19)</f>
        <v>Chicken</v>
      </c>
      <c r="F4451" s="14" t="str">
        <f>_xlfn.XLOOKUP(D4451,'Meal Info'!$A$4:$A$19,'Meal Info'!$C$4:$C$19)</f>
        <v>Roman</v>
      </c>
      <c r="G4451" s="7">
        <v>60.58</v>
      </c>
      <c r="H4451" s="7">
        <f t="shared" si="282"/>
        <v>6.0579999999999998</v>
      </c>
      <c r="I4451" s="7">
        <f t="shared" si="283"/>
        <v>66.638000000000005</v>
      </c>
      <c r="J4451" s="7">
        <v>0.27</v>
      </c>
      <c r="K4451" s="7">
        <f t="shared" si="280"/>
        <v>16.3566</v>
      </c>
      <c r="L4451" s="7" t="s">
        <v>5083</v>
      </c>
      <c r="M4451" s="7">
        <v>7</v>
      </c>
      <c r="N4451" s="7">
        <f>INDEX('Delivery Distances'!$B$6:$K$20,MATCH('Sales Summary_working sheet'!L4451,'Delivery Distances'!$A$6:$A$20,0),MATCH('Sales Summary_working sheet'!M4451,'Delivery Distances'!$B$5:$K$5,0))</f>
        <v>3</v>
      </c>
      <c r="O4451" s="7" cm="1">
        <f t="array" ref="O4451">_xlfn.XLOOKUP(L4451,'Delivery Distances'!$A$6:$A$20,_xlfn.XLOOKUP('Sales Summary_working sheet'!M4451,'Delivery Distances'!$B$5:$K$5,'Delivery Distances'!$B$6:$K$20))</f>
        <v>3</v>
      </c>
      <c r="P4451" s="7">
        <f t="shared" si="281"/>
        <v>7</v>
      </c>
    </row>
    <row r="4452" spans="1:16" ht="15.75" customHeight="1" x14ac:dyDescent="0.15">
      <c r="A4452" s="13">
        <v>44007</v>
      </c>
      <c r="B4452" s="19" t="s">
        <v>5358</v>
      </c>
      <c r="C4452" s="7" t="s">
        <v>844</v>
      </c>
      <c r="D4452" s="14">
        <v>5</v>
      </c>
      <c r="E4452" s="14" t="str">
        <f>_xlfn.XLOOKUP(D4452,'Meal Info'!$A$4:$A$19,'Meal Info'!$B$4:$B$19)</f>
        <v>Chicken</v>
      </c>
      <c r="F4452" s="14" t="str">
        <f>_xlfn.XLOOKUP(D4452,'Meal Info'!$A$4:$A$19,'Meal Info'!$C$4:$C$19)</f>
        <v>Roman</v>
      </c>
      <c r="G4452" s="7">
        <v>27.87</v>
      </c>
      <c r="H4452" s="7">
        <f t="shared" si="282"/>
        <v>2.7870000000000004</v>
      </c>
      <c r="I4452" s="7">
        <f t="shared" si="283"/>
        <v>30.657</v>
      </c>
      <c r="J4452" s="7">
        <v>0.4</v>
      </c>
      <c r="K4452" s="7">
        <f t="shared" si="280"/>
        <v>11.148000000000001</v>
      </c>
      <c r="L4452" s="7" t="s">
        <v>31</v>
      </c>
      <c r="M4452" s="7">
        <v>5</v>
      </c>
      <c r="N4452" s="7">
        <f>INDEX('Delivery Distances'!$B$6:$K$20,MATCH('Sales Summary_working sheet'!L4452,'Delivery Distances'!$A$6:$A$20,0),MATCH('Sales Summary_working sheet'!M4452,'Delivery Distances'!$B$5:$K$5,0))</f>
        <v>3</v>
      </c>
      <c r="O4452" s="7" cm="1">
        <f t="array" ref="O4452">_xlfn.XLOOKUP(L4452,'Delivery Distances'!$A$6:$A$20,_xlfn.XLOOKUP('Sales Summary_working sheet'!M4452,'Delivery Distances'!$B$5:$K$5,'Delivery Distances'!$B$6:$K$20))</f>
        <v>3</v>
      </c>
      <c r="P4452" s="7">
        <f t="shared" si="281"/>
        <v>7</v>
      </c>
    </row>
    <row r="4453" spans="1:16" ht="15.75" customHeight="1" x14ac:dyDescent="0.15">
      <c r="A4453" s="13">
        <v>44007</v>
      </c>
      <c r="B4453" s="19" t="s">
        <v>5358</v>
      </c>
      <c r="C4453" s="7" t="s">
        <v>4286</v>
      </c>
      <c r="D4453" s="14">
        <v>5</v>
      </c>
      <c r="E4453" s="14" t="str">
        <f>_xlfn.XLOOKUP(D4453,'Meal Info'!$A$4:$A$19,'Meal Info'!$B$4:$B$19)</f>
        <v>Chicken</v>
      </c>
      <c r="F4453" s="14" t="str">
        <f>_xlfn.XLOOKUP(D4453,'Meal Info'!$A$4:$A$19,'Meal Info'!$C$4:$C$19)</f>
        <v>Roman</v>
      </c>
      <c r="G4453" s="7">
        <v>82.49</v>
      </c>
      <c r="H4453" s="7">
        <f t="shared" si="282"/>
        <v>8.2490000000000006</v>
      </c>
      <c r="I4453" s="7">
        <f t="shared" si="283"/>
        <v>90.73899999999999</v>
      </c>
      <c r="J4453" s="7">
        <v>0.02</v>
      </c>
      <c r="K4453" s="7">
        <f t="shared" si="280"/>
        <v>1.6497999999999999</v>
      </c>
      <c r="L4453" s="7" t="s">
        <v>26</v>
      </c>
      <c r="M4453" s="7">
        <v>5</v>
      </c>
      <c r="N4453" s="7">
        <f>INDEX('Delivery Distances'!$B$6:$K$20,MATCH('Sales Summary_working sheet'!L4453,'Delivery Distances'!$A$6:$A$20,0),MATCH('Sales Summary_working sheet'!M4453,'Delivery Distances'!$B$5:$K$5,0))</f>
        <v>16</v>
      </c>
      <c r="O4453" s="7" cm="1">
        <f t="array" ref="O4453">_xlfn.XLOOKUP(L4453,'Delivery Distances'!$A$6:$A$20,_xlfn.XLOOKUP('Sales Summary_working sheet'!M4453,'Delivery Distances'!$B$5:$K$5,'Delivery Distances'!$B$6:$K$20))</f>
        <v>16</v>
      </c>
      <c r="P4453" s="7">
        <f t="shared" si="281"/>
        <v>15</v>
      </c>
    </row>
    <row r="4454" spans="1:16" ht="15.75" customHeight="1" x14ac:dyDescent="0.15">
      <c r="A4454" s="13">
        <v>44007</v>
      </c>
      <c r="B4454" s="19" t="s">
        <v>5359</v>
      </c>
      <c r="C4454" s="7" t="s">
        <v>2857</v>
      </c>
      <c r="D4454" s="14">
        <v>5</v>
      </c>
      <c r="E4454" s="14" t="str">
        <f>_xlfn.XLOOKUP(D4454,'Meal Info'!$A$4:$A$19,'Meal Info'!$B$4:$B$19)</f>
        <v>Chicken</v>
      </c>
      <c r="F4454" s="14" t="str">
        <f>_xlfn.XLOOKUP(D4454,'Meal Info'!$A$4:$A$19,'Meal Info'!$C$4:$C$19)</f>
        <v>Roman</v>
      </c>
      <c r="G4454" s="7">
        <v>0.83</v>
      </c>
      <c r="H4454" s="7">
        <f t="shared" si="282"/>
        <v>8.3000000000000004E-2</v>
      </c>
      <c r="I4454" s="7">
        <f t="shared" si="283"/>
        <v>0.91299999999999992</v>
      </c>
      <c r="J4454" s="7">
        <v>0.34</v>
      </c>
      <c r="K4454" s="7">
        <f t="shared" si="280"/>
        <v>0.28220000000000001</v>
      </c>
      <c r="L4454" s="7" t="s">
        <v>30</v>
      </c>
      <c r="M4454" s="7">
        <v>8</v>
      </c>
      <c r="N4454" s="7">
        <f>INDEX('Delivery Distances'!$B$6:$K$20,MATCH('Sales Summary_working sheet'!L4454,'Delivery Distances'!$A$6:$A$20,0),MATCH('Sales Summary_working sheet'!M4454,'Delivery Distances'!$B$5:$K$5,0))</f>
        <v>6</v>
      </c>
      <c r="O4454" s="7" cm="1">
        <f t="array" ref="O4454">_xlfn.XLOOKUP(L4454,'Delivery Distances'!$A$6:$A$20,_xlfn.XLOOKUP('Sales Summary_working sheet'!M4454,'Delivery Distances'!$B$5:$K$5,'Delivery Distances'!$B$6:$K$20))</f>
        <v>6</v>
      </c>
      <c r="P4454" s="7">
        <f t="shared" si="281"/>
        <v>10</v>
      </c>
    </row>
    <row r="4455" spans="1:16" ht="15.75" customHeight="1" x14ac:dyDescent="0.15">
      <c r="A4455" s="13">
        <v>44007</v>
      </c>
      <c r="B4455" s="19" t="s">
        <v>5359</v>
      </c>
      <c r="C4455" s="7" t="s">
        <v>3491</v>
      </c>
      <c r="D4455" s="14">
        <v>5</v>
      </c>
      <c r="E4455" s="14" t="str">
        <f>_xlfn.XLOOKUP(D4455,'Meal Info'!$A$4:$A$19,'Meal Info'!$B$4:$B$19)</f>
        <v>Chicken</v>
      </c>
      <c r="F4455" s="14" t="str">
        <f>_xlfn.XLOOKUP(D4455,'Meal Info'!$A$4:$A$19,'Meal Info'!$C$4:$C$19)</f>
        <v>Roman</v>
      </c>
      <c r="G4455" s="7">
        <v>9.76</v>
      </c>
      <c r="H4455" s="7">
        <f t="shared" si="282"/>
        <v>0.97599999999999998</v>
      </c>
      <c r="I4455" s="7">
        <f t="shared" si="283"/>
        <v>10.736000000000001</v>
      </c>
      <c r="J4455" s="7">
        <v>0.34</v>
      </c>
      <c r="K4455" s="7">
        <f t="shared" si="280"/>
        <v>3.3184</v>
      </c>
      <c r="L4455" s="7" t="s">
        <v>29</v>
      </c>
      <c r="M4455" s="7">
        <v>4</v>
      </c>
      <c r="N4455" s="7">
        <f>INDEX('Delivery Distances'!$B$6:$K$20,MATCH('Sales Summary_working sheet'!L4455,'Delivery Distances'!$A$6:$A$20,0),MATCH('Sales Summary_working sheet'!M4455,'Delivery Distances'!$B$5:$K$5,0))</f>
        <v>14</v>
      </c>
      <c r="O4455" s="7" cm="1">
        <f t="array" ref="O4455">_xlfn.XLOOKUP(L4455,'Delivery Distances'!$A$6:$A$20,_xlfn.XLOOKUP('Sales Summary_working sheet'!M4455,'Delivery Distances'!$B$5:$K$5,'Delivery Distances'!$B$6:$K$20))</f>
        <v>14</v>
      </c>
      <c r="P4455" s="7">
        <f t="shared" si="281"/>
        <v>14</v>
      </c>
    </row>
    <row r="4456" spans="1:16" ht="15.75" customHeight="1" x14ac:dyDescent="0.15">
      <c r="A4456" s="13">
        <v>44007</v>
      </c>
      <c r="B4456" s="19" t="s">
        <v>5359</v>
      </c>
      <c r="C4456" s="7" t="s">
        <v>1322</v>
      </c>
      <c r="D4456" s="14">
        <v>5</v>
      </c>
      <c r="E4456" s="14" t="str">
        <f>_xlfn.XLOOKUP(D4456,'Meal Info'!$A$4:$A$19,'Meal Info'!$B$4:$B$19)</f>
        <v>Chicken</v>
      </c>
      <c r="F4456" s="14" t="str">
        <f>_xlfn.XLOOKUP(D4456,'Meal Info'!$A$4:$A$19,'Meal Info'!$C$4:$C$19)</f>
        <v>Roman</v>
      </c>
      <c r="G4456" s="7">
        <v>89.53</v>
      </c>
      <c r="H4456" s="7">
        <f t="shared" si="282"/>
        <v>8.9530000000000012</v>
      </c>
      <c r="I4456" s="7">
        <f t="shared" si="283"/>
        <v>98.483000000000004</v>
      </c>
      <c r="J4456" s="7">
        <v>0.04</v>
      </c>
      <c r="K4456" s="7">
        <f t="shared" si="280"/>
        <v>3.5811999999999999</v>
      </c>
      <c r="L4456" s="7" t="s">
        <v>5082</v>
      </c>
      <c r="M4456" s="7">
        <v>6</v>
      </c>
      <c r="N4456" s="7">
        <f>INDEX('Delivery Distances'!$B$6:$K$20,MATCH('Sales Summary_working sheet'!L4456,'Delivery Distances'!$A$6:$A$20,0),MATCH('Sales Summary_working sheet'!M4456,'Delivery Distances'!$B$5:$K$5,0))</f>
        <v>1</v>
      </c>
      <c r="O4456" s="7" cm="1">
        <f t="array" ref="O4456">_xlfn.XLOOKUP(L4456,'Delivery Distances'!$A$6:$A$20,_xlfn.XLOOKUP('Sales Summary_working sheet'!M4456,'Delivery Distances'!$B$5:$K$5,'Delivery Distances'!$B$6:$K$20))</f>
        <v>1</v>
      </c>
      <c r="P4456" s="7">
        <f t="shared" si="281"/>
        <v>3</v>
      </c>
    </row>
    <row r="4457" spans="1:16" ht="15.75" customHeight="1" x14ac:dyDescent="0.15">
      <c r="A4457" s="13">
        <v>44007</v>
      </c>
      <c r="B4457" s="19" t="s">
        <v>5359</v>
      </c>
      <c r="C4457" s="7" t="s">
        <v>2253</v>
      </c>
      <c r="D4457" s="14">
        <v>5</v>
      </c>
      <c r="E4457" s="14" t="str">
        <f>_xlfn.XLOOKUP(D4457,'Meal Info'!$A$4:$A$19,'Meal Info'!$B$4:$B$19)</f>
        <v>Chicken</v>
      </c>
      <c r="F4457" s="14" t="str">
        <f>_xlfn.XLOOKUP(D4457,'Meal Info'!$A$4:$A$19,'Meal Info'!$C$4:$C$19)</f>
        <v>Roman</v>
      </c>
      <c r="G4457" s="7">
        <v>25.33</v>
      </c>
      <c r="H4457" s="7">
        <f t="shared" si="282"/>
        <v>2.5329999999999999</v>
      </c>
      <c r="I4457" s="7">
        <f t="shared" si="283"/>
        <v>27.863</v>
      </c>
      <c r="J4457" s="7">
        <v>0.18</v>
      </c>
      <c r="K4457" s="7">
        <f t="shared" si="280"/>
        <v>4.5593999999999992</v>
      </c>
      <c r="L4457" s="7" t="s">
        <v>5080</v>
      </c>
      <c r="M4457" s="7">
        <v>2</v>
      </c>
      <c r="N4457" s="7">
        <f>INDEX('Delivery Distances'!$B$6:$K$20,MATCH('Sales Summary_working sheet'!L4457,'Delivery Distances'!$A$6:$A$20,0),MATCH('Sales Summary_working sheet'!M4457,'Delivery Distances'!$B$5:$K$5,0))</f>
        <v>1</v>
      </c>
      <c r="O4457" s="7" cm="1">
        <f t="array" ref="O4457">_xlfn.XLOOKUP(L4457,'Delivery Distances'!$A$6:$A$20,_xlfn.XLOOKUP('Sales Summary_working sheet'!M4457,'Delivery Distances'!$B$5:$K$5,'Delivery Distances'!$B$6:$K$20))</f>
        <v>1</v>
      </c>
      <c r="P4457" s="7">
        <f t="shared" si="281"/>
        <v>3</v>
      </c>
    </row>
    <row r="4458" spans="1:16" ht="15.75" customHeight="1" x14ac:dyDescent="0.15">
      <c r="A4458" s="13">
        <v>44007</v>
      </c>
      <c r="B4458" s="19" t="s">
        <v>5359</v>
      </c>
      <c r="C4458" s="7" t="s">
        <v>1301</v>
      </c>
      <c r="D4458" s="14">
        <v>5</v>
      </c>
      <c r="E4458" s="14" t="str">
        <f>_xlfn.XLOOKUP(D4458,'Meal Info'!$A$4:$A$19,'Meal Info'!$B$4:$B$19)</f>
        <v>Chicken</v>
      </c>
      <c r="F4458" s="14" t="str">
        <f>_xlfn.XLOOKUP(D4458,'Meal Info'!$A$4:$A$19,'Meal Info'!$C$4:$C$19)</f>
        <v>Roman</v>
      </c>
      <c r="G4458" s="7">
        <v>77.27</v>
      </c>
      <c r="H4458" s="7">
        <f t="shared" si="282"/>
        <v>7.7270000000000003</v>
      </c>
      <c r="I4458" s="7">
        <f t="shared" si="283"/>
        <v>84.997</v>
      </c>
      <c r="J4458" s="7">
        <v>0.17</v>
      </c>
      <c r="K4458" s="7">
        <f t="shared" si="280"/>
        <v>13.135899999999999</v>
      </c>
      <c r="L4458" s="7" t="s">
        <v>5081</v>
      </c>
      <c r="M4458" s="7">
        <v>2</v>
      </c>
      <c r="N4458" s="7">
        <f>INDEX('Delivery Distances'!$B$6:$K$20,MATCH('Sales Summary_working sheet'!L4458,'Delivery Distances'!$A$6:$A$20,0),MATCH('Sales Summary_working sheet'!M4458,'Delivery Distances'!$B$5:$K$5,0))</f>
        <v>3</v>
      </c>
      <c r="O4458" s="7" cm="1">
        <f t="array" ref="O4458">_xlfn.XLOOKUP(L4458,'Delivery Distances'!$A$6:$A$20,_xlfn.XLOOKUP('Sales Summary_working sheet'!M4458,'Delivery Distances'!$B$5:$K$5,'Delivery Distances'!$B$6:$K$20))</f>
        <v>3</v>
      </c>
      <c r="P4458" s="7">
        <f t="shared" si="281"/>
        <v>7</v>
      </c>
    </row>
    <row r="4459" spans="1:16" ht="15.75" customHeight="1" x14ac:dyDescent="0.15">
      <c r="A4459" s="13">
        <v>44007</v>
      </c>
      <c r="B4459" s="19" t="s">
        <v>5359</v>
      </c>
      <c r="C4459" s="7" t="s">
        <v>3451</v>
      </c>
      <c r="D4459" s="14">
        <v>5</v>
      </c>
      <c r="E4459" s="14" t="str">
        <f>_xlfn.XLOOKUP(D4459,'Meal Info'!$A$4:$A$19,'Meal Info'!$B$4:$B$19)</f>
        <v>Chicken</v>
      </c>
      <c r="F4459" s="14" t="str">
        <f>_xlfn.XLOOKUP(D4459,'Meal Info'!$A$4:$A$19,'Meal Info'!$C$4:$C$19)</f>
        <v>Roman</v>
      </c>
      <c r="G4459" s="7">
        <v>42.47</v>
      </c>
      <c r="H4459" s="7">
        <f t="shared" si="282"/>
        <v>4.2469999999999999</v>
      </c>
      <c r="I4459" s="7">
        <f t="shared" si="283"/>
        <v>46.716999999999999</v>
      </c>
      <c r="J4459" s="7">
        <v>0.08</v>
      </c>
      <c r="K4459" s="7">
        <f t="shared" si="280"/>
        <v>3.3976000000000002</v>
      </c>
      <c r="L4459" s="7" t="s">
        <v>5081</v>
      </c>
      <c r="M4459" s="7">
        <v>8</v>
      </c>
      <c r="N4459" s="7">
        <f>INDEX('Delivery Distances'!$B$6:$K$20,MATCH('Sales Summary_working sheet'!L4459,'Delivery Distances'!$A$6:$A$20,0),MATCH('Sales Summary_working sheet'!M4459,'Delivery Distances'!$B$5:$K$5,0))</f>
        <v>2</v>
      </c>
      <c r="O4459" s="7" cm="1">
        <f t="array" ref="O4459">_xlfn.XLOOKUP(L4459,'Delivery Distances'!$A$6:$A$20,_xlfn.XLOOKUP('Sales Summary_working sheet'!M4459,'Delivery Distances'!$B$5:$K$5,'Delivery Distances'!$B$6:$K$20))</f>
        <v>2</v>
      </c>
      <c r="P4459" s="7">
        <f t="shared" si="281"/>
        <v>6</v>
      </c>
    </row>
    <row r="4460" spans="1:16" ht="15.75" customHeight="1" x14ac:dyDescent="0.15">
      <c r="A4460" s="13">
        <v>44007</v>
      </c>
      <c r="B4460" s="19" t="s">
        <v>5359</v>
      </c>
      <c r="C4460" s="7" t="s">
        <v>4591</v>
      </c>
      <c r="D4460" s="14">
        <v>5</v>
      </c>
      <c r="E4460" s="14" t="str">
        <f>_xlfn.XLOOKUP(D4460,'Meal Info'!$A$4:$A$19,'Meal Info'!$B$4:$B$19)</f>
        <v>Chicken</v>
      </c>
      <c r="F4460" s="14" t="str">
        <f>_xlfn.XLOOKUP(D4460,'Meal Info'!$A$4:$A$19,'Meal Info'!$C$4:$C$19)</f>
        <v>Roman</v>
      </c>
      <c r="G4460" s="7">
        <v>23.25</v>
      </c>
      <c r="H4460" s="7">
        <f t="shared" si="282"/>
        <v>2.3250000000000002</v>
      </c>
      <c r="I4460" s="7">
        <f t="shared" si="283"/>
        <v>25.574999999999999</v>
      </c>
      <c r="J4460" s="7">
        <v>0.14000000000000001</v>
      </c>
      <c r="K4460" s="7">
        <f t="shared" si="280"/>
        <v>3.2550000000000003</v>
      </c>
      <c r="L4460" s="7" t="s">
        <v>31</v>
      </c>
      <c r="M4460" s="7">
        <v>3</v>
      </c>
      <c r="N4460" s="7">
        <f>INDEX('Delivery Distances'!$B$6:$K$20,MATCH('Sales Summary_working sheet'!L4460,'Delivery Distances'!$A$6:$A$20,0),MATCH('Sales Summary_working sheet'!M4460,'Delivery Distances'!$B$5:$K$5,0))</f>
        <v>9</v>
      </c>
      <c r="O4460" s="7" cm="1">
        <f t="array" ref="O4460">_xlfn.XLOOKUP(L4460,'Delivery Distances'!$A$6:$A$20,_xlfn.XLOOKUP('Sales Summary_working sheet'!M4460,'Delivery Distances'!$B$5:$K$5,'Delivery Distances'!$B$6:$K$20))</f>
        <v>9</v>
      </c>
      <c r="P4460" s="7">
        <f t="shared" si="281"/>
        <v>11.5</v>
      </c>
    </row>
    <row r="4461" spans="1:16" ht="15.75" customHeight="1" x14ac:dyDescent="0.15">
      <c r="A4461" s="13">
        <v>44007</v>
      </c>
      <c r="B4461" s="19" t="s">
        <v>5359</v>
      </c>
      <c r="C4461" s="7" t="s">
        <v>2447</v>
      </c>
      <c r="D4461" s="14">
        <v>5</v>
      </c>
      <c r="E4461" s="14" t="str">
        <f>_xlfn.XLOOKUP(D4461,'Meal Info'!$A$4:$A$19,'Meal Info'!$B$4:$B$19)</f>
        <v>Chicken</v>
      </c>
      <c r="F4461" s="14" t="str">
        <f>_xlfn.XLOOKUP(D4461,'Meal Info'!$A$4:$A$19,'Meal Info'!$C$4:$C$19)</f>
        <v>Roman</v>
      </c>
      <c r="G4461" s="7">
        <v>36.380000000000003</v>
      </c>
      <c r="H4461" s="7">
        <f t="shared" si="282"/>
        <v>3.6380000000000003</v>
      </c>
      <c r="I4461" s="7">
        <f t="shared" si="283"/>
        <v>40.018000000000001</v>
      </c>
      <c r="J4461" s="7">
        <v>0.08</v>
      </c>
      <c r="K4461" s="7">
        <f t="shared" si="280"/>
        <v>2.9104000000000001</v>
      </c>
      <c r="L4461" s="7" t="s">
        <v>30</v>
      </c>
      <c r="M4461" s="7">
        <v>7</v>
      </c>
      <c r="N4461" s="7">
        <f>INDEX('Delivery Distances'!$B$6:$K$20,MATCH('Sales Summary_working sheet'!L4461,'Delivery Distances'!$A$6:$A$20,0),MATCH('Sales Summary_working sheet'!M4461,'Delivery Distances'!$B$5:$K$5,0))</f>
        <v>9</v>
      </c>
      <c r="O4461" s="7" cm="1">
        <f t="array" ref="O4461">_xlfn.XLOOKUP(L4461,'Delivery Distances'!$A$6:$A$20,_xlfn.XLOOKUP('Sales Summary_working sheet'!M4461,'Delivery Distances'!$B$5:$K$5,'Delivery Distances'!$B$6:$K$20))</f>
        <v>9</v>
      </c>
      <c r="P4461" s="7">
        <f t="shared" si="281"/>
        <v>11.5</v>
      </c>
    </row>
    <row r="4462" spans="1:16" ht="15.75" customHeight="1" x14ac:dyDescent="0.15">
      <c r="A4462" s="13">
        <v>44007</v>
      </c>
      <c r="B4462" s="19" t="s">
        <v>5359</v>
      </c>
      <c r="C4462" s="7" t="s">
        <v>153</v>
      </c>
      <c r="D4462" s="14">
        <v>5</v>
      </c>
      <c r="E4462" s="14" t="str">
        <f>_xlfn.XLOOKUP(D4462,'Meal Info'!$A$4:$A$19,'Meal Info'!$B$4:$B$19)</f>
        <v>Chicken</v>
      </c>
      <c r="F4462" s="14" t="str">
        <f>_xlfn.XLOOKUP(D4462,'Meal Info'!$A$4:$A$19,'Meal Info'!$C$4:$C$19)</f>
        <v>Roman</v>
      </c>
      <c r="G4462" s="7">
        <v>83.42</v>
      </c>
      <c r="H4462" s="7">
        <f t="shared" si="282"/>
        <v>8.3420000000000005</v>
      </c>
      <c r="I4462" s="7">
        <f t="shared" si="283"/>
        <v>91.762</v>
      </c>
      <c r="J4462" s="7">
        <v>0.4</v>
      </c>
      <c r="K4462" s="7">
        <f t="shared" si="280"/>
        <v>33.368000000000002</v>
      </c>
      <c r="L4462" s="7" t="s">
        <v>5083</v>
      </c>
      <c r="M4462" s="7">
        <v>5</v>
      </c>
      <c r="N4462" s="7">
        <f>INDEX('Delivery Distances'!$B$6:$K$20,MATCH('Sales Summary_working sheet'!L4462,'Delivery Distances'!$A$6:$A$20,0),MATCH('Sales Summary_working sheet'!M4462,'Delivery Distances'!$B$5:$K$5,0))</f>
        <v>1</v>
      </c>
      <c r="O4462" s="7" cm="1">
        <f t="array" ref="O4462">_xlfn.XLOOKUP(L4462,'Delivery Distances'!$A$6:$A$20,_xlfn.XLOOKUP('Sales Summary_working sheet'!M4462,'Delivery Distances'!$B$5:$K$5,'Delivery Distances'!$B$6:$K$20))</f>
        <v>1</v>
      </c>
      <c r="P4462" s="7">
        <f t="shared" si="281"/>
        <v>3</v>
      </c>
    </row>
    <row r="4463" spans="1:16" ht="15.75" customHeight="1" x14ac:dyDescent="0.15">
      <c r="A4463" s="13">
        <v>44007</v>
      </c>
      <c r="B4463" s="19" t="s">
        <v>5359</v>
      </c>
      <c r="C4463" s="7" t="s">
        <v>2775</v>
      </c>
      <c r="D4463" s="14">
        <v>5</v>
      </c>
      <c r="E4463" s="14" t="str">
        <f>_xlfn.XLOOKUP(D4463,'Meal Info'!$A$4:$A$19,'Meal Info'!$B$4:$B$19)</f>
        <v>Chicken</v>
      </c>
      <c r="F4463" s="14" t="str">
        <f>_xlfn.XLOOKUP(D4463,'Meal Info'!$A$4:$A$19,'Meal Info'!$C$4:$C$19)</f>
        <v>Roman</v>
      </c>
      <c r="G4463" s="7">
        <v>32.729999999999997</v>
      </c>
      <c r="H4463" s="7">
        <f t="shared" si="282"/>
        <v>3.2729999999999997</v>
      </c>
      <c r="I4463" s="7">
        <f t="shared" si="283"/>
        <v>36.003</v>
      </c>
      <c r="J4463" s="7">
        <v>0.38</v>
      </c>
      <c r="K4463" s="7">
        <f t="shared" si="280"/>
        <v>12.437399999999998</v>
      </c>
      <c r="L4463" s="7" t="s">
        <v>5075</v>
      </c>
      <c r="M4463" s="7">
        <v>6</v>
      </c>
      <c r="N4463" s="7">
        <f>INDEX('Delivery Distances'!$B$6:$K$20,MATCH('Sales Summary_working sheet'!L4463,'Delivery Distances'!$A$6:$A$20,0),MATCH('Sales Summary_working sheet'!M4463,'Delivery Distances'!$B$5:$K$5,0))</f>
        <v>11</v>
      </c>
      <c r="O4463" s="7" cm="1">
        <f t="array" ref="O4463">_xlfn.XLOOKUP(L4463,'Delivery Distances'!$A$6:$A$20,_xlfn.XLOOKUP('Sales Summary_working sheet'!M4463,'Delivery Distances'!$B$5:$K$5,'Delivery Distances'!$B$6:$K$20))</f>
        <v>11</v>
      </c>
      <c r="P4463" s="7">
        <f t="shared" si="281"/>
        <v>12.5</v>
      </c>
    </row>
    <row r="4464" spans="1:16" ht="15.75" customHeight="1" x14ac:dyDescent="0.15">
      <c r="A4464" s="13">
        <v>44007</v>
      </c>
      <c r="B4464" s="19" t="s">
        <v>5359</v>
      </c>
      <c r="C4464" s="7" t="s">
        <v>3240</v>
      </c>
      <c r="D4464" s="14">
        <v>5</v>
      </c>
      <c r="E4464" s="14" t="str">
        <f>_xlfn.XLOOKUP(D4464,'Meal Info'!$A$4:$A$19,'Meal Info'!$B$4:$B$19)</f>
        <v>Chicken</v>
      </c>
      <c r="F4464" s="14" t="str">
        <f>_xlfn.XLOOKUP(D4464,'Meal Info'!$A$4:$A$19,'Meal Info'!$C$4:$C$19)</f>
        <v>Roman</v>
      </c>
      <c r="G4464" s="7">
        <v>73.09</v>
      </c>
      <c r="H4464" s="7">
        <f t="shared" si="282"/>
        <v>7.3090000000000011</v>
      </c>
      <c r="I4464" s="7">
        <f t="shared" si="283"/>
        <v>80.399000000000001</v>
      </c>
      <c r="J4464" s="7">
        <v>0.25</v>
      </c>
      <c r="K4464" s="7">
        <f t="shared" si="280"/>
        <v>18.272500000000001</v>
      </c>
      <c r="L4464" s="7" t="s">
        <v>5077</v>
      </c>
      <c r="M4464" s="7">
        <v>10</v>
      </c>
      <c r="N4464" s="7">
        <f>INDEX('Delivery Distances'!$B$6:$K$20,MATCH('Sales Summary_working sheet'!L4464,'Delivery Distances'!$A$6:$A$20,0),MATCH('Sales Summary_working sheet'!M4464,'Delivery Distances'!$B$5:$K$5,0))</f>
        <v>6</v>
      </c>
      <c r="O4464" s="7" cm="1">
        <f t="array" ref="O4464">_xlfn.XLOOKUP(L4464,'Delivery Distances'!$A$6:$A$20,_xlfn.XLOOKUP('Sales Summary_working sheet'!M4464,'Delivery Distances'!$B$5:$K$5,'Delivery Distances'!$B$6:$K$20))</f>
        <v>6</v>
      </c>
      <c r="P4464" s="7">
        <f t="shared" si="281"/>
        <v>10</v>
      </c>
    </row>
    <row r="4465" spans="1:16" ht="15.75" customHeight="1" x14ac:dyDescent="0.15">
      <c r="A4465" s="13">
        <v>44007</v>
      </c>
      <c r="B4465" s="19" t="s">
        <v>5360</v>
      </c>
      <c r="C4465" s="7" t="s">
        <v>4809</v>
      </c>
      <c r="D4465" s="14">
        <v>5</v>
      </c>
      <c r="E4465" s="14" t="str">
        <f>_xlfn.XLOOKUP(D4465,'Meal Info'!$A$4:$A$19,'Meal Info'!$B$4:$B$19)</f>
        <v>Chicken</v>
      </c>
      <c r="F4465" s="14" t="str">
        <f>_xlfn.XLOOKUP(D4465,'Meal Info'!$A$4:$A$19,'Meal Info'!$C$4:$C$19)</f>
        <v>Roman</v>
      </c>
      <c r="G4465" s="7">
        <v>81.13</v>
      </c>
      <c r="H4465" s="7">
        <f t="shared" si="282"/>
        <v>8.1129999999999995</v>
      </c>
      <c r="I4465" s="7">
        <f t="shared" si="283"/>
        <v>89.242999999999995</v>
      </c>
      <c r="J4465" s="7">
        <v>0.12</v>
      </c>
      <c r="K4465" s="7">
        <f t="shared" si="280"/>
        <v>9.7355999999999998</v>
      </c>
      <c r="L4465" s="7" t="s">
        <v>27</v>
      </c>
      <c r="M4465" s="7">
        <v>1</v>
      </c>
      <c r="N4465" s="7">
        <f>INDEX('Delivery Distances'!$B$6:$K$20,MATCH('Sales Summary_working sheet'!L4465,'Delivery Distances'!$A$6:$A$20,0),MATCH('Sales Summary_working sheet'!M4465,'Delivery Distances'!$B$5:$K$5,0))</f>
        <v>18</v>
      </c>
      <c r="O4465" s="7" cm="1">
        <f t="array" ref="O4465">_xlfn.XLOOKUP(L4465,'Delivery Distances'!$A$6:$A$20,_xlfn.XLOOKUP('Sales Summary_working sheet'!M4465,'Delivery Distances'!$B$5:$K$5,'Delivery Distances'!$B$6:$K$20))</f>
        <v>18</v>
      </c>
      <c r="P4465" s="7">
        <f t="shared" si="281"/>
        <v>16</v>
      </c>
    </row>
    <row r="4466" spans="1:16" ht="15.75" customHeight="1" x14ac:dyDescent="0.15">
      <c r="A4466" s="13">
        <v>44007</v>
      </c>
      <c r="B4466" s="19" t="s">
        <v>5360</v>
      </c>
      <c r="C4466" s="7" t="s">
        <v>4845</v>
      </c>
      <c r="D4466" s="14">
        <v>5</v>
      </c>
      <c r="E4466" s="14" t="str">
        <f>_xlfn.XLOOKUP(D4466,'Meal Info'!$A$4:$A$19,'Meal Info'!$B$4:$B$19)</f>
        <v>Chicken</v>
      </c>
      <c r="F4466" s="14" t="str">
        <f>_xlfn.XLOOKUP(D4466,'Meal Info'!$A$4:$A$19,'Meal Info'!$C$4:$C$19)</f>
        <v>Roman</v>
      </c>
      <c r="G4466" s="7">
        <v>86.27</v>
      </c>
      <c r="H4466" s="7">
        <f t="shared" si="282"/>
        <v>8.6270000000000007</v>
      </c>
      <c r="I4466" s="7">
        <f t="shared" si="283"/>
        <v>94.896999999999991</v>
      </c>
      <c r="J4466" s="7">
        <v>0.09</v>
      </c>
      <c r="K4466" s="7">
        <f t="shared" si="280"/>
        <v>7.7642999999999995</v>
      </c>
      <c r="L4466" s="7" t="s">
        <v>5078</v>
      </c>
      <c r="M4466" s="7">
        <v>6</v>
      </c>
      <c r="N4466" s="7">
        <f>INDEX('Delivery Distances'!$B$6:$K$20,MATCH('Sales Summary_working sheet'!L4466,'Delivery Distances'!$A$6:$A$20,0),MATCH('Sales Summary_working sheet'!M4466,'Delivery Distances'!$B$5:$K$5,0))</f>
        <v>5</v>
      </c>
      <c r="O4466" s="7" cm="1">
        <f t="array" ref="O4466">_xlfn.XLOOKUP(L4466,'Delivery Distances'!$A$6:$A$20,_xlfn.XLOOKUP('Sales Summary_working sheet'!M4466,'Delivery Distances'!$B$5:$K$5,'Delivery Distances'!$B$6:$K$20))</f>
        <v>5</v>
      </c>
      <c r="P4466" s="7">
        <f t="shared" si="281"/>
        <v>9</v>
      </c>
    </row>
    <row r="4467" spans="1:16" ht="15.75" customHeight="1" x14ac:dyDescent="0.15">
      <c r="A4467" s="13">
        <v>44007</v>
      </c>
      <c r="B4467" s="19" t="s">
        <v>5360</v>
      </c>
      <c r="C4467" s="7" t="s">
        <v>4605</v>
      </c>
      <c r="D4467" s="14">
        <v>5</v>
      </c>
      <c r="E4467" s="14" t="str">
        <f>_xlfn.XLOOKUP(D4467,'Meal Info'!$A$4:$A$19,'Meal Info'!$B$4:$B$19)</f>
        <v>Chicken</v>
      </c>
      <c r="F4467" s="14" t="str">
        <f>_xlfn.XLOOKUP(D4467,'Meal Info'!$A$4:$A$19,'Meal Info'!$C$4:$C$19)</f>
        <v>Roman</v>
      </c>
      <c r="G4467" s="7">
        <v>99.38</v>
      </c>
      <c r="H4467" s="7">
        <f t="shared" si="282"/>
        <v>9.9380000000000006</v>
      </c>
      <c r="I4467" s="7">
        <f t="shared" si="283"/>
        <v>109.318</v>
      </c>
      <c r="J4467" s="7">
        <v>0.34</v>
      </c>
      <c r="K4467" s="7">
        <f t="shared" si="280"/>
        <v>33.789200000000001</v>
      </c>
      <c r="L4467" s="7" t="s">
        <v>28</v>
      </c>
      <c r="M4467" s="7">
        <v>8</v>
      </c>
      <c r="N4467" s="7">
        <f>INDEX('Delivery Distances'!$B$6:$K$20,MATCH('Sales Summary_working sheet'!L4467,'Delivery Distances'!$A$6:$A$20,0),MATCH('Sales Summary_working sheet'!M4467,'Delivery Distances'!$B$5:$K$5,0))</f>
        <v>17</v>
      </c>
      <c r="O4467" s="7" cm="1">
        <f t="array" ref="O4467">_xlfn.XLOOKUP(L4467,'Delivery Distances'!$A$6:$A$20,_xlfn.XLOOKUP('Sales Summary_working sheet'!M4467,'Delivery Distances'!$B$5:$K$5,'Delivery Distances'!$B$6:$K$20))</f>
        <v>17</v>
      </c>
      <c r="P4467" s="7">
        <f t="shared" si="281"/>
        <v>15.5</v>
      </c>
    </row>
    <row r="4468" spans="1:16" ht="15.75" customHeight="1" x14ac:dyDescent="0.15">
      <c r="A4468" s="13">
        <v>44007</v>
      </c>
      <c r="B4468" s="19" t="s">
        <v>5360</v>
      </c>
      <c r="C4468" s="7" t="s">
        <v>847</v>
      </c>
      <c r="D4468" s="14">
        <v>5</v>
      </c>
      <c r="E4468" s="14" t="str">
        <f>_xlfn.XLOOKUP(D4468,'Meal Info'!$A$4:$A$19,'Meal Info'!$B$4:$B$19)</f>
        <v>Chicken</v>
      </c>
      <c r="F4468" s="14" t="str">
        <f>_xlfn.XLOOKUP(D4468,'Meal Info'!$A$4:$A$19,'Meal Info'!$C$4:$C$19)</f>
        <v>Roman</v>
      </c>
      <c r="G4468" s="7">
        <v>59.99</v>
      </c>
      <c r="H4468" s="7">
        <f t="shared" si="282"/>
        <v>5.9990000000000006</v>
      </c>
      <c r="I4468" s="7">
        <f t="shared" si="283"/>
        <v>65.989000000000004</v>
      </c>
      <c r="J4468" s="7">
        <v>0.18</v>
      </c>
      <c r="K4468" s="7">
        <f t="shared" si="280"/>
        <v>10.7982</v>
      </c>
      <c r="L4468" s="7" t="s">
        <v>5083</v>
      </c>
      <c r="M4468" s="7">
        <v>3</v>
      </c>
      <c r="N4468" s="7">
        <f>INDEX('Delivery Distances'!$B$6:$K$20,MATCH('Sales Summary_working sheet'!L4468,'Delivery Distances'!$A$6:$A$20,0),MATCH('Sales Summary_working sheet'!M4468,'Delivery Distances'!$B$5:$K$5,0))</f>
        <v>1</v>
      </c>
      <c r="O4468" s="7" cm="1">
        <f t="array" ref="O4468">_xlfn.XLOOKUP(L4468,'Delivery Distances'!$A$6:$A$20,_xlfn.XLOOKUP('Sales Summary_working sheet'!M4468,'Delivery Distances'!$B$5:$K$5,'Delivery Distances'!$B$6:$K$20))</f>
        <v>1</v>
      </c>
      <c r="P4468" s="7">
        <f t="shared" si="281"/>
        <v>3</v>
      </c>
    </row>
    <row r="4469" spans="1:16" ht="15.75" customHeight="1" x14ac:dyDescent="0.15">
      <c r="A4469" s="13">
        <v>44007</v>
      </c>
      <c r="B4469" s="19" t="s">
        <v>5360</v>
      </c>
      <c r="C4469" s="7" t="s">
        <v>4408</v>
      </c>
      <c r="D4469" s="14">
        <v>5</v>
      </c>
      <c r="E4469" s="14" t="str">
        <f>_xlfn.XLOOKUP(D4469,'Meal Info'!$A$4:$A$19,'Meal Info'!$B$4:$B$19)</f>
        <v>Chicken</v>
      </c>
      <c r="F4469" s="14" t="str">
        <f>_xlfn.XLOOKUP(D4469,'Meal Info'!$A$4:$A$19,'Meal Info'!$C$4:$C$19)</f>
        <v>Roman</v>
      </c>
      <c r="G4469" s="7">
        <v>49.86</v>
      </c>
      <c r="H4469" s="7">
        <f t="shared" si="282"/>
        <v>4.9860000000000007</v>
      </c>
      <c r="I4469" s="7">
        <f t="shared" si="283"/>
        <v>54.846000000000004</v>
      </c>
      <c r="J4469" s="7">
        <v>0.26</v>
      </c>
      <c r="K4469" s="7">
        <f t="shared" si="280"/>
        <v>12.9636</v>
      </c>
      <c r="L4469" s="7" t="s">
        <v>26</v>
      </c>
      <c r="M4469" s="7">
        <v>2</v>
      </c>
      <c r="N4469" s="7">
        <f>INDEX('Delivery Distances'!$B$6:$K$20,MATCH('Sales Summary_working sheet'!L4469,'Delivery Distances'!$A$6:$A$20,0),MATCH('Sales Summary_working sheet'!M4469,'Delivery Distances'!$B$5:$K$5,0))</f>
        <v>2</v>
      </c>
      <c r="O4469" s="7" cm="1">
        <f t="array" ref="O4469">_xlfn.XLOOKUP(L4469,'Delivery Distances'!$A$6:$A$20,_xlfn.XLOOKUP('Sales Summary_working sheet'!M4469,'Delivery Distances'!$B$5:$K$5,'Delivery Distances'!$B$6:$K$20))</f>
        <v>2</v>
      </c>
      <c r="P4469" s="7">
        <f t="shared" si="281"/>
        <v>6</v>
      </c>
    </row>
    <row r="4470" spans="1:16" ht="15.75" customHeight="1" x14ac:dyDescent="0.15">
      <c r="A4470" s="13">
        <v>44007</v>
      </c>
      <c r="B4470" s="19" t="s">
        <v>5360</v>
      </c>
      <c r="C4470" s="7" t="s">
        <v>2679</v>
      </c>
      <c r="D4470" s="14">
        <v>5</v>
      </c>
      <c r="E4470" s="14" t="str">
        <f>_xlfn.XLOOKUP(D4470,'Meal Info'!$A$4:$A$19,'Meal Info'!$B$4:$B$19)</f>
        <v>Chicken</v>
      </c>
      <c r="F4470" s="14" t="str">
        <f>_xlfn.XLOOKUP(D4470,'Meal Info'!$A$4:$A$19,'Meal Info'!$C$4:$C$19)</f>
        <v>Roman</v>
      </c>
      <c r="G4470" s="7">
        <v>17.82</v>
      </c>
      <c r="H4470" s="7">
        <f t="shared" si="282"/>
        <v>1.782</v>
      </c>
      <c r="I4470" s="7">
        <f t="shared" si="283"/>
        <v>19.602</v>
      </c>
      <c r="J4470" s="7">
        <v>0.38</v>
      </c>
      <c r="K4470" s="7">
        <f t="shared" si="280"/>
        <v>6.7716000000000003</v>
      </c>
      <c r="L4470" s="7" t="s">
        <v>5076</v>
      </c>
      <c r="M4470" s="7">
        <v>6</v>
      </c>
      <c r="N4470" s="7">
        <f>INDEX('Delivery Distances'!$B$6:$K$20,MATCH('Sales Summary_working sheet'!L4470,'Delivery Distances'!$A$6:$A$20,0),MATCH('Sales Summary_working sheet'!M4470,'Delivery Distances'!$B$5:$K$5,0))</f>
        <v>9</v>
      </c>
      <c r="O4470" s="7" cm="1">
        <f t="array" ref="O4470">_xlfn.XLOOKUP(L4470,'Delivery Distances'!$A$6:$A$20,_xlfn.XLOOKUP('Sales Summary_working sheet'!M4470,'Delivery Distances'!$B$5:$K$5,'Delivery Distances'!$B$6:$K$20))</f>
        <v>9</v>
      </c>
      <c r="P4470" s="7">
        <f t="shared" si="281"/>
        <v>11.5</v>
      </c>
    </row>
    <row r="4471" spans="1:16" ht="15.75" customHeight="1" x14ac:dyDescent="0.15">
      <c r="A4471" s="13">
        <v>44007</v>
      </c>
      <c r="B4471" s="19" t="s">
        <v>5360</v>
      </c>
      <c r="C4471" s="7" t="s">
        <v>3538</v>
      </c>
      <c r="D4471" s="14">
        <v>5</v>
      </c>
      <c r="E4471" s="14" t="str">
        <f>_xlfn.XLOOKUP(D4471,'Meal Info'!$A$4:$A$19,'Meal Info'!$B$4:$B$19)</f>
        <v>Chicken</v>
      </c>
      <c r="F4471" s="14" t="str">
        <f>_xlfn.XLOOKUP(D4471,'Meal Info'!$A$4:$A$19,'Meal Info'!$C$4:$C$19)</f>
        <v>Roman</v>
      </c>
      <c r="G4471" s="7">
        <v>42.09</v>
      </c>
      <c r="H4471" s="7">
        <f t="shared" si="282"/>
        <v>4.2090000000000005</v>
      </c>
      <c r="I4471" s="7">
        <f t="shared" si="283"/>
        <v>46.299000000000007</v>
      </c>
      <c r="J4471" s="7">
        <v>0.02</v>
      </c>
      <c r="K4471" s="7">
        <f t="shared" si="280"/>
        <v>0.8418000000000001</v>
      </c>
      <c r="L4471" s="7" t="s">
        <v>5079</v>
      </c>
      <c r="M4471" s="7">
        <v>2</v>
      </c>
      <c r="N4471" s="7">
        <f>INDEX('Delivery Distances'!$B$6:$K$20,MATCH('Sales Summary_working sheet'!L4471,'Delivery Distances'!$A$6:$A$20,0),MATCH('Sales Summary_working sheet'!M4471,'Delivery Distances'!$B$5:$K$5,0))</f>
        <v>6</v>
      </c>
      <c r="O4471" s="7" cm="1">
        <f t="array" ref="O4471">_xlfn.XLOOKUP(L4471,'Delivery Distances'!$A$6:$A$20,_xlfn.XLOOKUP('Sales Summary_working sheet'!M4471,'Delivery Distances'!$B$5:$K$5,'Delivery Distances'!$B$6:$K$20))</f>
        <v>6</v>
      </c>
      <c r="P4471" s="7">
        <f t="shared" si="281"/>
        <v>10</v>
      </c>
    </row>
    <row r="4472" spans="1:16" ht="15.75" customHeight="1" x14ac:dyDescent="0.15">
      <c r="A4472" s="13">
        <v>44007</v>
      </c>
      <c r="B4472" s="19" t="s">
        <v>5360</v>
      </c>
      <c r="C4472" s="7" t="s">
        <v>3959</v>
      </c>
      <c r="D4472" s="14">
        <v>5</v>
      </c>
      <c r="E4472" s="14" t="str">
        <f>_xlfn.XLOOKUP(D4472,'Meal Info'!$A$4:$A$19,'Meal Info'!$B$4:$B$19)</f>
        <v>Chicken</v>
      </c>
      <c r="F4472" s="14" t="str">
        <f>_xlfn.XLOOKUP(D4472,'Meal Info'!$A$4:$A$19,'Meal Info'!$C$4:$C$19)</f>
        <v>Roman</v>
      </c>
      <c r="G4472" s="7">
        <v>5.26</v>
      </c>
      <c r="H4472" s="7">
        <f t="shared" si="282"/>
        <v>0.52600000000000002</v>
      </c>
      <c r="I4472" s="7">
        <f t="shared" si="283"/>
        <v>5.7859999999999996</v>
      </c>
      <c r="J4472" s="7">
        <v>0.19</v>
      </c>
      <c r="K4472" s="7">
        <f t="shared" si="280"/>
        <v>0.99939999999999996</v>
      </c>
      <c r="L4472" s="7" t="s">
        <v>31</v>
      </c>
      <c r="M4472" s="7">
        <v>5</v>
      </c>
      <c r="N4472" s="7">
        <f>INDEX('Delivery Distances'!$B$6:$K$20,MATCH('Sales Summary_working sheet'!L4472,'Delivery Distances'!$A$6:$A$20,0),MATCH('Sales Summary_working sheet'!M4472,'Delivery Distances'!$B$5:$K$5,0))</f>
        <v>3</v>
      </c>
      <c r="O4472" s="7" cm="1">
        <f t="array" ref="O4472">_xlfn.XLOOKUP(L4472,'Delivery Distances'!$A$6:$A$20,_xlfn.XLOOKUP('Sales Summary_working sheet'!M4472,'Delivery Distances'!$B$5:$K$5,'Delivery Distances'!$B$6:$K$20))</f>
        <v>3</v>
      </c>
      <c r="P4472" s="7">
        <f t="shared" si="281"/>
        <v>7</v>
      </c>
    </row>
    <row r="4473" spans="1:16" ht="15.75" customHeight="1" x14ac:dyDescent="0.15">
      <c r="A4473" s="13">
        <v>44007</v>
      </c>
      <c r="B4473" s="19" t="s">
        <v>5360</v>
      </c>
      <c r="C4473" s="7" t="s">
        <v>3376</v>
      </c>
      <c r="D4473" s="14">
        <v>5</v>
      </c>
      <c r="E4473" s="14" t="str">
        <f>_xlfn.XLOOKUP(D4473,'Meal Info'!$A$4:$A$19,'Meal Info'!$B$4:$B$19)</f>
        <v>Chicken</v>
      </c>
      <c r="F4473" s="14" t="str">
        <f>_xlfn.XLOOKUP(D4473,'Meal Info'!$A$4:$A$19,'Meal Info'!$C$4:$C$19)</f>
        <v>Roman</v>
      </c>
      <c r="G4473" s="7">
        <v>90.7</v>
      </c>
      <c r="H4473" s="7">
        <f t="shared" si="282"/>
        <v>9.07</v>
      </c>
      <c r="I4473" s="7">
        <f t="shared" si="283"/>
        <v>99.77000000000001</v>
      </c>
      <c r="J4473" s="7">
        <v>0.4</v>
      </c>
      <c r="K4473" s="7">
        <f t="shared" si="280"/>
        <v>36.28</v>
      </c>
      <c r="L4473" s="7" t="s">
        <v>5078</v>
      </c>
      <c r="M4473" s="7">
        <v>6</v>
      </c>
      <c r="N4473" s="7">
        <f>INDEX('Delivery Distances'!$B$6:$K$20,MATCH('Sales Summary_working sheet'!L4473,'Delivery Distances'!$A$6:$A$20,0),MATCH('Sales Summary_working sheet'!M4473,'Delivery Distances'!$B$5:$K$5,0))</f>
        <v>5</v>
      </c>
      <c r="O4473" s="7" cm="1">
        <f t="array" ref="O4473">_xlfn.XLOOKUP(L4473,'Delivery Distances'!$A$6:$A$20,_xlfn.XLOOKUP('Sales Summary_working sheet'!M4473,'Delivery Distances'!$B$5:$K$5,'Delivery Distances'!$B$6:$K$20))</f>
        <v>5</v>
      </c>
      <c r="P4473" s="7">
        <f t="shared" si="281"/>
        <v>9</v>
      </c>
    </row>
    <row r="4474" spans="1:16" ht="15.75" customHeight="1" x14ac:dyDescent="0.15">
      <c r="A4474" s="13">
        <v>44007</v>
      </c>
      <c r="B4474" s="19" t="s">
        <v>5360</v>
      </c>
      <c r="C4474" s="7" t="s">
        <v>3462</v>
      </c>
      <c r="D4474" s="14">
        <v>5</v>
      </c>
      <c r="E4474" s="14" t="str">
        <f>_xlfn.XLOOKUP(D4474,'Meal Info'!$A$4:$A$19,'Meal Info'!$B$4:$B$19)</f>
        <v>Chicken</v>
      </c>
      <c r="F4474" s="14" t="str">
        <f>_xlfn.XLOOKUP(D4474,'Meal Info'!$A$4:$A$19,'Meal Info'!$C$4:$C$19)</f>
        <v>Roman</v>
      </c>
      <c r="G4474" s="7">
        <v>69.98</v>
      </c>
      <c r="H4474" s="7">
        <f t="shared" si="282"/>
        <v>6.9980000000000011</v>
      </c>
      <c r="I4474" s="7">
        <f t="shared" si="283"/>
        <v>76.978000000000009</v>
      </c>
      <c r="J4474" s="7">
        <v>0.28000000000000003</v>
      </c>
      <c r="K4474" s="7">
        <f t="shared" si="280"/>
        <v>19.594400000000004</v>
      </c>
      <c r="L4474" s="7" t="s">
        <v>27</v>
      </c>
      <c r="M4474" s="7">
        <v>4</v>
      </c>
      <c r="N4474" s="7">
        <f>INDEX('Delivery Distances'!$B$6:$K$20,MATCH('Sales Summary_working sheet'!L4474,'Delivery Distances'!$A$6:$A$20,0),MATCH('Sales Summary_working sheet'!M4474,'Delivery Distances'!$B$5:$K$5,0))</f>
        <v>5</v>
      </c>
      <c r="O4474" s="7" cm="1">
        <f t="array" ref="O4474">_xlfn.XLOOKUP(L4474,'Delivery Distances'!$A$6:$A$20,_xlfn.XLOOKUP('Sales Summary_working sheet'!M4474,'Delivery Distances'!$B$5:$K$5,'Delivery Distances'!$B$6:$K$20))</f>
        <v>5</v>
      </c>
      <c r="P4474" s="7">
        <f t="shared" si="281"/>
        <v>9</v>
      </c>
    </row>
    <row r="4475" spans="1:16" ht="15.75" customHeight="1" x14ac:dyDescent="0.15">
      <c r="A4475" s="13">
        <v>44007</v>
      </c>
      <c r="B4475" s="19" t="s">
        <v>5360</v>
      </c>
      <c r="C4475" s="7" t="s">
        <v>3989</v>
      </c>
      <c r="D4475" s="14">
        <v>5</v>
      </c>
      <c r="E4475" s="14" t="str">
        <f>_xlfn.XLOOKUP(D4475,'Meal Info'!$A$4:$A$19,'Meal Info'!$B$4:$B$19)</f>
        <v>Chicken</v>
      </c>
      <c r="F4475" s="14" t="str">
        <f>_xlfn.XLOOKUP(D4475,'Meal Info'!$A$4:$A$19,'Meal Info'!$C$4:$C$19)</f>
        <v>Roman</v>
      </c>
      <c r="G4475" s="7">
        <v>58.78</v>
      </c>
      <c r="H4475" s="7">
        <f t="shared" si="282"/>
        <v>5.8780000000000001</v>
      </c>
      <c r="I4475" s="7">
        <f t="shared" si="283"/>
        <v>64.658000000000001</v>
      </c>
      <c r="J4475" s="7">
        <v>0.24</v>
      </c>
      <c r="K4475" s="7">
        <f t="shared" si="280"/>
        <v>14.107200000000001</v>
      </c>
      <c r="L4475" s="7" t="s">
        <v>31</v>
      </c>
      <c r="M4475" s="7">
        <v>6</v>
      </c>
      <c r="N4475" s="7">
        <f>INDEX('Delivery Distances'!$B$6:$K$20,MATCH('Sales Summary_working sheet'!L4475,'Delivery Distances'!$A$6:$A$20,0),MATCH('Sales Summary_working sheet'!M4475,'Delivery Distances'!$B$5:$K$5,0))</f>
        <v>17</v>
      </c>
      <c r="O4475" s="7" cm="1">
        <f t="array" ref="O4475">_xlfn.XLOOKUP(L4475,'Delivery Distances'!$A$6:$A$20,_xlfn.XLOOKUP('Sales Summary_working sheet'!M4475,'Delivery Distances'!$B$5:$K$5,'Delivery Distances'!$B$6:$K$20))</f>
        <v>17</v>
      </c>
      <c r="P4475" s="7">
        <f t="shared" si="281"/>
        <v>15.5</v>
      </c>
    </row>
    <row r="4476" spans="1:16" ht="15.75" customHeight="1" x14ac:dyDescent="0.15">
      <c r="A4476" s="13">
        <v>44007</v>
      </c>
      <c r="B4476" s="19" t="s">
        <v>5360</v>
      </c>
      <c r="C4476" s="7" t="s">
        <v>2508</v>
      </c>
      <c r="D4476" s="14">
        <v>5</v>
      </c>
      <c r="E4476" s="14" t="str">
        <f>_xlfn.XLOOKUP(D4476,'Meal Info'!$A$4:$A$19,'Meal Info'!$B$4:$B$19)</f>
        <v>Chicken</v>
      </c>
      <c r="F4476" s="14" t="str">
        <f>_xlfn.XLOOKUP(D4476,'Meal Info'!$A$4:$A$19,'Meal Info'!$C$4:$C$19)</f>
        <v>Roman</v>
      </c>
      <c r="G4476" s="7">
        <v>21.4</v>
      </c>
      <c r="H4476" s="7">
        <f t="shared" si="282"/>
        <v>2.14</v>
      </c>
      <c r="I4476" s="7">
        <f t="shared" si="283"/>
        <v>23.54</v>
      </c>
      <c r="J4476" s="7">
        <v>0.2</v>
      </c>
      <c r="K4476" s="7">
        <f t="shared" si="280"/>
        <v>4.28</v>
      </c>
      <c r="L4476" s="7" t="s">
        <v>26</v>
      </c>
      <c r="M4476" s="7">
        <v>7</v>
      </c>
      <c r="N4476" s="7">
        <f>INDEX('Delivery Distances'!$B$6:$K$20,MATCH('Sales Summary_working sheet'!L4476,'Delivery Distances'!$A$6:$A$20,0),MATCH('Sales Summary_working sheet'!M4476,'Delivery Distances'!$B$5:$K$5,0))</f>
        <v>16</v>
      </c>
      <c r="O4476" s="7" cm="1">
        <f t="array" ref="O4476">_xlfn.XLOOKUP(L4476,'Delivery Distances'!$A$6:$A$20,_xlfn.XLOOKUP('Sales Summary_working sheet'!M4476,'Delivery Distances'!$B$5:$K$5,'Delivery Distances'!$B$6:$K$20))</f>
        <v>16</v>
      </c>
      <c r="P4476" s="7">
        <f t="shared" si="281"/>
        <v>15</v>
      </c>
    </row>
    <row r="4477" spans="1:16" ht="15.75" customHeight="1" x14ac:dyDescent="0.15">
      <c r="A4477" s="13">
        <v>44007</v>
      </c>
      <c r="B4477" s="19" t="s">
        <v>5360</v>
      </c>
      <c r="C4477" s="7" t="s">
        <v>1227</v>
      </c>
      <c r="D4477" s="14">
        <v>5</v>
      </c>
      <c r="E4477" s="14" t="str">
        <f>_xlfn.XLOOKUP(D4477,'Meal Info'!$A$4:$A$19,'Meal Info'!$B$4:$B$19)</f>
        <v>Chicken</v>
      </c>
      <c r="F4477" s="14" t="str">
        <f>_xlfn.XLOOKUP(D4477,'Meal Info'!$A$4:$A$19,'Meal Info'!$C$4:$C$19)</f>
        <v>Roman</v>
      </c>
      <c r="G4477" s="7">
        <v>14.65</v>
      </c>
      <c r="H4477" s="7">
        <f t="shared" si="282"/>
        <v>1.4650000000000001</v>
      </c>
      <c r="I4477" s="7">
        <f t="shared" si="283"/>
        <v>16.115000000000002</v>
      </c>
      <c r="J4477" s="7">
        <v>0.17</v>
      </c>
      <c r="K4477" s="7">
        <f t="shared" si="280"/>
        <v>2.4905000000000004</v>
      </c>
      <c r="L4477" s="7" t="s">
        <v>31</v>
      </c>
      <c r="M4477" s="7">
        <v>1</v>
      </c>
      <c r="N4477" s="7">
        <f>INDEX('Delivery Distances'!$B$6:$K$20,MATCH('Sales Summary_working sheet'!L4477,'Delivery Distances'!$A$6:$A$20,0),MATCH('Sales Summary_working sheet'!M4477,'Delivery Distances'!$B$5:$K$5,0))</f>
        <v>10</v>
      </c>
      <c r="O4477" s="7" cm="1">
        <f t="array" ref="O4477">_xlfn.XLOOKUP(L4477,'Delivery Distances'!$A$6:$A$20,_xlfn.XLOOKUP('Sales Summary_working sheet'!M4477,'Delivery Distances'!$B$5:$K$5,'Delivery Distances'!$B$6:$K$20))</f>
        <v>10</v>
      </c>
      <c r="P4477" s="7">
        <f t="shared" si="281"/>
        <v>12</v>
      </c>
    </row>
    <row r="4478" spans="1:16" ht="15.75" customHeight="1" x14ac:dyDescent="0.15">
      <c r="A4478" s="13">
        <v>44007</v>
      </c>
      <c r="B4478" s="19" t="s">
        <v>5360</v>
      </c>
      <c r="C4478" s="7" t="s">
        <v>849</v>
      </c>
      <c r="D4478" s="14">
        <v>5</v>
      </c>
      <c r="E4478" s="14" t="str">
        <f>_xlfn.XLOOKUP(D4478,'Meal Info'!$A$4:$A$19,'Meal Info'!$B$4:$B$19)</f>
        <v>Chicken</v>
      </c>
      <c r="F4478" s="14" t="str">
        <f>_xlfn.XLOOKUP(D4478,'Meal Info'!$A$4:$A$19,'Meal Info'!$C$4:$C$19)</f>
        <v>Roman</v>
      </c>
      <c r="G4478" s="7">
        <v>6.82</v>
      </c>
      <c r="H4478" s="7">
        <f t="shared" si="282"/>
        <v>0.68200000000000005</v>
      </c>
      <c r="I4478" s="7">
        <f t="shared" si="283"/>
        <v>7.5020000000000007</v>
      </c>
      <c r="J4478" s="7">
        <v>0.11</v>
      </c>
      <c r="K4478" s="7">
        <f t="shared" si="280"/>
        <v>0.75020000000000009</v>
      </c>
      <c r="L4478" s="7" t="s">
        <v>5079</v>
      </c>
      <c r="M4478" s="7">
        <v>10</v>
      </c>
      <c r="N4478" s="7">
        <f>INDEX('Delivery Distances'!$B$6:$K$20,MATCH('Sales Summary_working sheet'!L4478,'Delivery Distances'!$A$6:$A$20,0),MATCH('Sales Summary_working sheet'!M4478,'Delivery Distances'!$B$5:$K$5,0))</f>
        <v>4</v>
      </c>
      <c r="O4478" s="7" cm="1">
        <f t="array" ref="O4478">_xlfn.XLOOKUP(L4478,'Delivery Distances'!$A$6:$A$20,_xlfn.XLOOKUP('Sales Summary_working sheet'!M4478,'Delivery Distances'!$B$5:$K$5,'Delivery Distances'!$B$6:$K$20))</f>
        <v>4</v>
      </c>
      <c r="P4478" s="7">
        <f t="shared" si="281"/>
        <v>8</v>
      </c>
    </row>
    <row r="4479" spans="1:16" ht="15.75" customHeight="1" x14ac:dyDescent="0.15">
      <c r="A4479" s="13">
        <v>44007</v>
      </c>
      <c r="B4479" s="19" t="s">
        <v>5360</v>
      </c>
      <c r="C4479" s="7" t="s">
        <v>3982</v>
      </c>
      <c r="D4479" s="14">
        <v>5</v>
      </c>
      <c r="E4479" s="14" t="str">
        <f>_xlfn.XLOOKUP(D4479,'Meal Info'!$A$4:$A$19,'Meal Info'!$B$4:$B$19)</f>
        <v>Chicken</v>
      </c>
      <c r="F4479" s="14" t="str">
        <f>_xlfn.XLOOKUP(D4479,'Meal Info'!$A$4:$A$19,'Meal Info'!$C$4:$C$19)</f>
        <v>Roman</v>
      </c>
      <c r="G4479" s="7">
        <v>62.11</v>
      </c>
      <c r="H4479" s="7">
        <f t="shared" si="282"/>
        <v>6.2110000000000003</v>
      </c>
      <c r="I4479" s="7">
        <f t="shared" si="283"/>
        <v>68.320999999999998</v>
      </c>
      <c r="J4479" s="7">
        <v>0.32</v>
      </c>
      <c r="K4479" s="7">
        <f t="shared" si="280"/>
        <v>19.8752</v>
      </c>
      <c r="L4479" s="7" t="s">
        <v>5082</v>
      </c>
      <c r="M4479" s="7">
        <v>2</v>
      </c>
      <c r="N4479" s="7">
        <f>INDEX('Delivery Distances'!$B$6:$K$20,MATCH('Sales Summary_working sheet'!L4479,'Delivery Distances'!$A$6:$A$20,0),MATCH('Sales Summary_working sheet'!M4479,'Delivery Distances'!$B$5:$K$5,0))</f>
        <v>3</v>
      </c>
      <c r="O4479" s="7" cm="1">
        <f t="array" ref="O4479">_xlfn.XLOOKUP(L4479,'Delivery Distances'!$A$6:$A$20,_xlfn.XLOOKUP('Sales Summary_working sheet'!M4479,'Delivery Distances'!$B$5:$K$5,'Delivery Distances'!$B$6:$K$20))</f>
        <v>3</v>
      </c>
      <c r="P4479" s="7">
        <f t="shared" si="281"/>
        <v>7</v>
      </c>
    </row>
    <row r="4480" spans="1:16" ht="15.75" customHeight="1" x14ac:dyDescent="0.15">
      <c r="A4480" s="13">
        <v>44007</v>
      </c>
      <c r="B4480" s="19" t="s">
        <v>5360</v>
      </c>
      <c r="C4480" s="7" t="s">
        <v>2513</v>
      </c>
      <c r="D4480" s="14">
        <v>5</v>
      </c>
      <c r="E4480" s="14" t="str">
        <f>_xlfn.XLOOKUP(D4480,'Meal Info'!$A$4:$A$19,'Meal Info'!$B$4:$B$19)</f>
        <v>Chicken</v>
      </c>
      <c r="F4480" s="14" t="str">
        <f>_xlfn.XLOOKUP(D4480,'Meal Info'!$A$4:$A$19,'Meal Info'!$C$4:$C$19)</f>
        <v>Roman</v>
      </c>
      <c r="G4480" s="7">
        <v>39.85</v>
      </c>
      <c r="H4480" s="7">
        <f t="shared" si="282"/>
        <v>3.9850000000000003</v>
      </c>
      <c r="I4480" s="7">
        <f t="shared" si="283"/>
        <v>43.835000000000001</v>
      </c>
      <c r="J4480" s="7">
        <v>7.0000000000000007E-2</v>
      </c>
      <c r="K4480" s="7">
        <f t="shared" si="280"/>
        <v>2.7895000000000003</v>
      </c>
      <c r="L4480" s="7" t="s">
        <v>5081</v>
      </c>
      <c r="M4480" s="7">
        <v>8</v>
      </c>
      <c r="N4480" s="7">
        <f>INDEX('Delivery Distances'!$B$6:$K$20,MATCH('Sales Summary_working sheet'!L4480,'Delivery Distances'!$A$6:$A$20,0),MATCH('Sales Summary_working sheet'!M4480,'Delivery Distances'!$B$5:$K$5,0))</f>
        <v>2</v>
      </c>
      <c r="O4480" s="7" cm="1">
        <f t="array" ref="O4480">_xlfn.XLOOKUP(L4480,'Delivery Distances'!$A$6:$A$20,_xlfn.XLOOKUP('Sales Summary_working sheet'!M4480,'Delivery Distances'!$B$5:$K$5,'Delivery Distances'!$B$6:$K$20))</f>
        <v>2</v>
      </c>
      <c r="P4480" s="7">
        <f t="shared" si="281"/>
        <v>6</v>
      </c>
    </row>
    <row r="4481" spans="1:16" ht="15.75" customHeight="1" x14ac:dyDescent="0.15">
      <c r="A4481" s="13">
        <v>44007</v>
      </c>
      <c r="B4481" s="19" t="s">
        <v>5360</v>
      </c>
      <c r="C4481" s="7" t="s">
        <v>238</v>
      </c>
      <c r="D4481" s="14">
        <v>5</v>
      </c>
      <c r="E4481" s="14" t="str">
        <f>_xlfn.XLOOKUP(D4481,'Meal Info'!$A$4:$A$19,'Meal Info'!$B$4:$B$19)</f>
        <v>Chicken</v>
      </c>
      <c r="F4481" s="14" t="str">
        <f>_xlfn.XLOOKUP(D4481,'Meal Info'!$A$4:$A$19,'Meal Info'!$C$4:$C$19)</f>
        <v>Roman</v>
      </c>
      <c r="G4481" s="7">
        <v>55.89</v>
      </c>
      <c r="H4481" s="7">
        <f t="shared" si="282"/>
        <v>5.5890000000000004</v>
      </c>
      <c r="I4481" s="7">
        <f t="shared" si="283"/>
        <v>61.478999999999999</v>
      </c>
      <c r="J4481" s="7">
        <v>0.34</v>
      </c>
      <c r="K4481" s="7">
        <f t="shared" si="280"/>
        <v>19.002600000000001</v>
      </c>
      <c r="L4481" s="7" t="s">
        <v>5077</v>
      </c>
      <c r="M4481" s="7">
        <v>6</v>
      </c>
      <c r="N4481" s="7">
        <f>INDEX('Delivery Distances'!$B$6:$K$20,MATCH('Sales Summary_working sheet'!L4481,'Delivery Distances'!$A$6:$A$20,0),MATCH('Sales Summary_working sheet'!M4481,'Delivery Distances'!$B$5:$K$5,0))</f>
        <v>6</v>
      </c>
      <c r="O4481" s="7" cm="1">
        <f t="array" ref="O4481">_xlfn.XLOOKUP(L4481,'Delivery Distances'!$A$6:$A$20,_xlfn.XLOOKUP('Sales Summary_working sheet'!M4481,'Delivery Distances'!$B$5:$K$5,'Delivery Distances'!$B$6:$K$20))</f>
        <v>6</v>
      </c>
      <c r="P4481" s="7">
        <f t="shared" si="281"/>
        <v>10</v>
      </c>
    </row>
    <row r="4482" spans="1:16" ht="15.75" customHeight="1" x14ac:dyDescent="0.15">
      <c r="A4482" s="13">
        <v>44007</v>
      </c>
      <c r="B4482" s="19" t="s">
        <v>5360</v>
      </c>
      <c r="C4482" s="7" t="s">
        <v>1184</v>
      </c>
      <c r="D4482" s="14">
        <v>5</v>
      </c>
      <c r="E4482" s="14" t="str">
        <f>_xlfn.XLOOKUP(D4482,'Meal Info'!$A$4:$A$19,'Meal Info'!$B$4:$B$19)</f>
        <v>Chicken</v>
      </c>
      <c r="F4482" s="14" t="str">
        <f>_xlfn.XLOOKUP(D4482,'Meal Info'!$A$4:$A$19,'Meal Info'!$C$4:$C$19)</f>
        <v>Roman</v>
      </c>
      <c r="G4482" s="7">
        <v>92.96</v>
      </c>
      <c r="H4482" s="7">
        <f t="shared" si="282"/>
        <v>9.2959999999999994</v>
      </c>
      <c r="I4482" s="7">
        <f t="shared" si="283"/>
        <v>102.256</v>
      </c>
      <c r="J4482" s="7">
        <v>0.37</v>
      </c>
      <c r="K4482" s="7">
        <f t="shared" si="280"/>
        <v>34.395199999999996</v>
      </c>
      <c r="L4482" s="7" t="s">
        <v>5076</v>
      </c>
      <c r="M4482" s="7">
        <v>6</v>
      </c>
      <c r="N4482" s="7">
        <f>INDEX('Delivery Distances'!$B$6:$K$20,MATCH('Sales Summary_working sheet'!L4482,'Delivery Distances'!$A$6:$A$20,0),MATCH('Sales Summary_working sheet'!M4482,'Delivery Distances'!$B$5:$K$5,0))</f>
        <v>9</v>
      </c>
      <c r="O4482" s="7" cm="1">
        <f t="array" ref="O4482">_xlfn.XLOOKUP(L4482,'Delivery Distances'!$A$6:$A$20,_xlfn.XLOOKUP('Sales Summary_working sheet'!M4482,'Delivery Distances'!$B$5:$K$5,'Delivery Distances'!$B$6:$K$20))</f>
        <v>9</v>
      </c>
      <c r="P4482" s="7">
        <f t="shared" si="281"/>
        <v>11.5</v>
      </c>
    </row>
    <row r="4483" spans="1:16" ht="15.75" customHeight="1" x14ac:dyDescent="0.15">
      <c r="A4483" s="13">
        <v>44007</v>
      </c>
      <c r="B4483" s="19" t="s">
        <v>5360</v>
      </c>
      <c r="C4483" s="7" t="s">
        <v>4454</v>
      </c>
      <c r="D4483" s="14">
        <v>5</v>
      </c>
      <c r="E4483" s="14" t="str">
        <f>_xlfn.XLOOKUP(D4483,'Meal Info'!$A$4:$A$19,'Meal Info'!$B$4:$B$19)</f>
        <v>Chicken</v>
      </c>
      <c r="F4483" s="14" t="str">
        <f>_xlfn.XLOOKUP(D4483,'Meal Info'!$A$4:$A$19,'Meal Info'!$C$4:$C$19)</f>
        <v>Roman</v>
      </c>
      <c r="G4483" s="7">
        <v>91.75</v>
      </c>
      <c r="H4483" s="7">
        <f t="shared" si="282"/>
        <v>9.1750000000000007</v>
      </c>
      <c r="I4483" s="7">
        <f t="shared" si="283"/>
        <v>100.925</v>
      </c>
      <c r="J4483" s="7">
        <v>0.18</v>
      </c>
      <c r="K4483" s="7">
        <f t="shared" si="280"/>
        <v>16.515000000000001</v>
      </c>
      <c r="L4483" s="7" t="s">
        <v>5078</v>
      </c>
      <c r="M4483" s="7">
        <v>10</v>
      </c>
      <c r="N4483" s="7">
        <f>INDEX('Delivery Distances'!$B$6:$K$20,MATCH('Sales Summary_working sheet'!L4483,'Delivery Distances'!$A$6:$A$20,0),MATCH('Sales Summary_working sheet'!M4483,'Delivery Distances'!$B$5:$K$5,0))</f>
        <v>6</v>
      </c>
      <c r="O4483" s="7" cm="1">
        <f t="array" ref="O4483">_xlfn.XLOOKUP(L4483,'Delivery Distances'!$A$6:$A$20,_xlfn.XLOOKUP('Sales Summary_working sheet'!M4483,'Delivery Distances'!$B$5:$K$5,'Delivery Distances'!$B$6:$K$20))</f>
        <v>6</v>
      </c>
      <c r="P4483" s="7">
        <f t="shared" si="281"/>
        <v>10</v>
      </c>
    </row>
    <row r="4484" spans="1:16" ht="15.75" customHeight="1" x14ac:dyDescent="0.15">
      <c r="A4484" s="13">
        <v>44007</v>
      </c>
      <c r="B4484" s="19" t="s">
        <v>5360</v>
      </c>
      <c r="C4484" s="7" t="s">
        <v>390</v>
      </c>
      <c r="D4484" s="14">
        <v>5</v>
      </c>
      <c r="E4484" s="14" t="str">
        <f>_xlfn.XLOOKUP(D4484,'Meal Info'!$A$4:$A$19,'Meal Info'!$B$4:$B$19)</f>
        <v>Chicken</v>
      </c>
      <c r="F4484" s="14" t="str">
        <f>_xlfn.XLOOKUP(D4484,'Meal Info'!$A$4:$A$19,'Meal Info'!$C$4:$C$19)</f>
        <v>Roman</v>
      </c>
      <c r="G4484" s="7">
        <v>35.270000000000003</v>
      </c>
      <c r="H4484" s="7">
        <f t="shared" si="282"/>
        <v>3.5270000000000006</v>
      </c>
      <c r="I4484" s="7">
        <f t="shared" si="283"/>
        <v>38.797000000000004</v>
      </c>
      <c r="J4484" s="7">
        <v>0.24</v>
      </c>
      <c r="K4484" s="7">
        <f t="shared" si="280"/>
        <v>8.4648000000000003</v>
      </c>
      <c r="L4484" s="7" t="s">
        <v>27</v>
      </c>
      <c r="M4484" s="7">
        <v>9</v>
      </c>
      <c r="N4484" s="7">
        <f>INDEX('Delivery Distances'!$B$6:$K$20,MATCH('Sales Summary_working sheet'!L4484,'Delivery Distances'!$A$6:$A$20,0),MATCH('Sales Summary_working sheet'!M4484,'Delivery Distances'!$B$5:$K$5,0))</f>
        <v>9</v>
      </c>
      <c r="O4484" s="7" cm="1">
        <f t="array" ref="O4484">_xlfn.XLOOKUP(L4484,'Delivery Distances'!$A$6:$A$20,_xlfn.XLOOKUP('Sales Summary_working sheet'!M4484,'Delivery Distances'!$B$5:$K$5,'Delivery Distances'!$B$6:$K$20))</f>
        <v>9</v>
      </c>
      <c r="P4484" s="7">
        <f t="shared" si="281"/>
        <v>11.5</v>
      </c>
    </row>
    <row r="4485" spans="1:16" ht="15.75" customHeight="1" x14ac:dyDescent="0.15">
      <c r="A4485" s="13">
        <v>44007</v>
      </c>
      <c r="B4485" s="19" t="s">
        <v>5360</v>
      </c>
      <c r="C4485" s="7" t="s">
        <v>2592</v>
      </c>
      <c r="D4485" s="14">
        <v>5</v>
      </c>
      <c r="E4485" s="14" t="str">
        <f>_xlfn.XLOOKUP(D4485,'Meal Info'!$A$4:$A$19,'Meal Info'!$B$4:$B$19)</f>
        <v>Chicken</v>
      </c>
      <c r="F4485" s="14" t="str">
        <f>_xlfn.XLOOKUP(D4485,'Meal Info'!$A$4:$A$19,'Meal Info'!$C$4:$C$19)</f>
        <v>Roman</v>
      </c>
      <c r="G4485" s="7">
        <v>35.06</v>
      </c>
      <c r="H4485" s="7">
        <f t="shared" si="282"/>
        <v>3.5060000000000002</v>
      </c>
      <c r="I4485" s="7">
        <f t="shared" si="283"/>
        <v>38.566000000000003</v>
      </c>
      <c r="J4485" s="7">
        <v>0.17</v>
      </c>
      <c r="K4485" s="7">
        <f t="shared" ref="K4485:K4548" si="284">J4485*G4485</f>
        <v>5.9602000000000004</v>
      </c>
      <c r="L4485" s="7" t="s">
        <v>5079</v>
      </c>
      <c r="M4485" s="7">
        <v>8</v>
      </c>
      <c r="N4485" s="7">
        <f>INDEX('Delivery Distances'!$B$6:$K$20,MATCH('Sales Summary_working sheet'!L4485,'Delivery Distances'!$A$6:$A$20,0),MATCH('Sales Summary_working sheet'!M4485,'Delivery Distances'!$B$5:$K$5,0))</f>
        <v>5</v>
      </c>
      <c r="O4485" s="7" cm="1">
        <f t="array" ref="O4485">_xlfn.XLOOKUP(L4485,'Delivery Distances'!$A$6:$A$20,_xlfn.XLOOKUP('Sales Summary_working sheet'!M4485,'Delivery Distances'!$B$5:$K$5,'Delivery Distances'!$B$6:$K$20))</f>
        <v>5</v>
      </c>
      <c r="P4485" s="7">
        <f t="shared" ref="P4485:P4548" si="285">IF(O4485&lt;=2, O4485*3, IF(O4485&lt;=6, 3*2 + (O4485-2)*1, 3*2 + 4*1 + (O4485-6)*0.5))</f>
        <v>9</v>
      </c>
    </row>
    <row r="4486" spans="1:16" ht="15.75" customHeight="1" x14ac:dyDescent="0.15">
      <c r="A4486" s="13">
        <v>44007</v>
      </c>
      <c r="B4486" s="19" t="s">
        <v>5360</v>
      </c>
      <c r="C4486" s="7" t="s">
        <v>46</v>
      </c>
      <c r="D4486" s="14">
        <v>5</v>
      </c>
      <c r="E4486" s="14" t="str">
        <f>_xlfn.XLOOKUP(D4486,'Meal Info'!$A$4:$A$19,'Meal Info'!$B$4:$B$19)</f>
        <v>Chicken</v>
      </c>
      <c r="F4486" s="14" t="str">
        <f>_xlfn.XLOOKUP(D4486,'Meal Info'!$A$4:$A$19,'Meal Info'!$C$4:$C$19)</f>
        <v>Roman</v>
      </c>
      <c r="G4486" s="7">
        <v>73.849999999999994</v>
      </c>
      <c r="H4486" s="7">
        <f t="shared" si="282"/>
        <v>7.3849999999999998</v>
      </c>
      <c r="I4486" s="7">
        <f t="shared" si="283"/>
        <v>81.234999999999999</v>
      </c>
      <c r="J4486" s="7">
        <v>0.23</v>
      </c>
      <c r="K4486" s="7">
        <f t="shared" si="284"/>
        <v>16.985499999999998</v>
      </c>
      <c r="L4486" s="7" t="s">
        <v>5081</v>
      </c>
      <c r="M4486" s="7">
        <v>8</v>
      </c>
      <c r="N4486" s="7">
        <f>INDEX('Delivery Distances'!$B$6:$K$20,MATCH('Sales Summary_working sheet'!L4486,'Delivery Distances'!$A$6:$A$20,0),MATCH('Sales Summary_working sheet'!M4486,'Delivery Distances'!$B$5:$K$5,0))</f>
        <v>2</v>
      </c>
      <c r="O4486" s="7" cm="1">
        <f t="array" ref="O4486">_xlfn.XLOOKUP(L4486,'Delivery Distances'!$A$6:$A$20,_xlfn.XLOOKUP('Sales Summary_working sheet'!M4486,'Delivery Distances'!$B$5:$K$5,'Delivery Distances'!$B$6:$K$20))</f>
        <v>2</v>
      </c>
      <c r="P4486" s="7">
        <f t="shared" si="285"/>
        <v>6</v>
      </c>
    </row>
    <row r="4487" spans="1:16" ht="15.75" customHeight="1" x14ac:dyDescent="0.15">
      <c r="A4487" s="13">
        <v>44007</v>
      </c>
      <c r="B4487" s="19" t="s">
        <v>5360</v>
      </c>
      <c r="C4487" s="7" t="s">
        <v>4035</v>
      </c>
      <c r="D4487" s="14">
        <v>5</v>
      </c>
      <c r="E4487" s="14" t="str">
        <f>_xlfn.XLOOKUP(D4487,'Meal Info'!$A$4:$A$19,'Meal Info'!$B$4:$B$19)</f>
        <v>Chicken</v>
      </c>
      <c r="F4487" s="14" t="str">
        <f>_xlfn.XLOOKUP(D4487,'Meal Info'!$A$4:$A$19,'Meal Info'!$C$4:$C$19)</f>
        <v>Roman</v>
      </c>
      <c r="G4487" s="7">
        <v>7.4</v>
      </c>
      <c r="H4487" s="7">
        <f t="shared" si="282"/>
        <v>0.7400000000000001</v>
      </c>
      <c r="I4487" s="7">
        <f t="shared" si="283"/>
        <v>8.14</v>
      </c>
      <c r="J4487" s="7">
        <v>0.31</v>
      </c>
      <c r="K4487" s="7">
        <f t="shared" si="284"/>
        <v>2.294</v>
      </c>
      <c r="L4487" s="7" t="s">
        <v>5077</v>
      </c>
      <c r="M4487" s="7">
        <v>7</v>
      </c>
      <c r="N4487" s="7">
        <f>INDEX('Delivery Distances'!$B$6:$K$20,MATCH('Sales Summary_working sheet'!L4487,'Delivery Distances'!$A$6:$A$20,0),MATCH('Sales Summary_working sheet'!M4487,'Delivery Distances'!$B$5:$K$5,0))</f>
        <v>1</v>
      </c>
      <c r="O4487" s="7" cm="1">
        <f t="array" ref="O4487">_xlfn.XLOOKUP(L4487,'Delivery Distances'!$A$6:$A$20,_xlfn.XLOOKUP('Sales Summary_working sheet'!M4487,'Delivery Distances'!$B$5:$K$5,'Delivery Distances'!$B$6:$K$20))</f>
        <v>1</v>
      </c>
      <c r="P4487" s="7">
        <f t="shared" si="285"/>
        <v>3</v>
      </c>
    </row>
    <row r="4488" spans="1:16" ht="15.75" customHeight="1" x14ac:dyDescent="0.15">
      <c r="A4488" s="13">
        <v>44007</v>
      </c>
      <c r="B4488" s="19" t="s">
        <v>5360</v>
      </c>
      <c r="C4488" s="7" t="s">
        <v>1677</v>
      </c>
      <c r="D4488" s="14">
        <v>5</v>
      </c>
      <c r="E4488" s="14" t="str">
        <f>_xlfn.XLOOKUP(D4488,'Meal Info'!$A$4:$A$19,'Meal Info'!$B$4:$B$19)</f>
        <v>Chicken</v>
      </c>
      <c r="F4488" s="14" t="str">
        <f>_xlfn.XLOOKUP(D4488,'Meal Info'!$A$4:$A$19,'Meal Info'!$C$4:$C$19)</f>
        <v>Roman</v>
      </c>
      <c r="G4488" s="7">
        <v>12.52</v>
      </c>
      <c r="H4488" s="7">
        <f t="shared" si="282"/>
        <v>1.252</v>
      </c>
      <c r="I4488" s="7">
        <f t="shared" si="283"/>
        <v>13.772</v>
      </c>
      <c r="J4488" s="7">
        <v>0.15</v>
      </c>
      <c r="K4488" s="7">
        <f t="shared" si="284"/>
        <v>1.8779999999999999</v>
      </c>
      <c r="L4488" s="7" t="s">
        <v>5077</v>
      </c>
      <c r="M4488" s="7">
        <v>5</v>
      </c>
      <c r="N4488" s="7">
        <f>INDEX('Delivery Distances'!$B$6:$K$20,MATCH('Sales Summary_working sheet'!L4488,'Delivery Distances'!$A$6:$A$20,0),MATCH('Sales Summary_working sheet'!M4488,'Delivery Distances'!$B$5:$K$5,0))</f>
        <v>2</v>
      </c>
      <c r="O4488" s="7" cm="1">
        <f t="array" ref="O4488">_xlfn.XLOOKUP(L4488,'Delivery Distances'!$A$6:$A$20,_xlfn.XLOOKUP('Sales Summary_working sheet'!M4488,'Delivery Distances'!$B$5:$K$5,'Delivery Distances'!$B$6:$K$20))</f>
        <v>2</v>
      </c>
      <c r="P4488" s="7">
        <f t="shared" si="285"/>
        <v>6</v>
      </c>
    </row>
    <row r="4489" spans="1:16" ht="15.75" customHeight="1" x14ac:dyDescent="0.15">
      <c r="A4489" s="13">
        <v>44007</v>
      </c>
      <c r="B4489" s="19" t="s">
        <v>5360</v>
      </c>
      <c r="C4489" s="7" t="s">
        <v>345</v>
      </c>
      <c r="D4489" s="14">
        <v>5</v>
      </c>
      <c r="E4489" s="14" t="str">
        <f>_xlfn.XLOOKUP(D4489,'Meal Info'!$A$4:$A$19,'Meal Info'!$B$4:$B$19)</f>
        <v>Chicken</v>
      </c>
      <c r="F4489" s="14" t="str">
        <f>_xlfn.XLOOKUP(D4489,'Meal Info'!$A$4:$A$19,'Meal Info'!$C$4:$C$19)</f>
        <v>Roman</v>
      </c>
      <c r="G4489" s="7">
        <v>4.83</v>
      </c>
      <c r="H4489" s="7">
        <f t="shared" si="282"/>
        <v>0.48300000000000004</v>
      </c>
      <c r="I4489" s="7">
        <f t="shared" si="283"/>
        <v>5.3129999999999997</v>
      </c>
      <c r="J4489" s="7">
        <v>0.37</v>
      </c>
      <c r="K4489" s="7">
        <f t="shared" si="284"/>
        <v>1.7870999999999999</v>
      </c>
      <c r="L4489" s="7" t="s">
        <v>5080</v>
      </c>
      <c r="M4489" s="7">
        <v>3</v>
      </c>
      <c r="N4489" s="7">
        <f>INDEX('Delivery Distances'!$B$6:$K$20,MATCH('Sales Summary_working sheet'!L4489,'Delivery Distances'!$A$6:$A$20,0),MATCH('Sales Summary_working sheet'!M4489,'Delivery Distances'!$B$5:$K$5,0))</f>
        <v>5</v>
      </c>
      <c r="O4489" s="7" cm="1">
        <f t="array" ref="O4489">_xlfn.XLOOKUP(L4489,'Delivery Distances'!$A$6:$A$20,_xlfn.XLOOKUP('Sales Summary_working sheet'!M4489,'Delivery Distances'!$B$5:$K$5,'Delivery Distances'!$B$6:$K$20))</f>
        <v>5</v>
      </c>
      <c r="P4489" s="7">
        <f t="shared" si="285"/>
        <v>9</v>
      </c>
    </row>
    <row r="4490" spans="1:16" ht="15.75" customHeight="1" x14ac:dyDescent="0.15">
      <c r="A4490" s="13">
        <v>44007</v>
      </c>
      <c r="B4490" s="19" t="s">
        <v>5361</v>
      </c>
      <c r="C4490" s="7" t="s">
        <v>2450</v>
      </c>
      <c r="D4490" s="14">
        <v>5</v>
      </c>
      <c r="E4490" s="14" t="str">
        <f>_xlfn.XLOOKUP(D4490,'Meal Info'!$A$4:$A$19,'Meal Info'!$B$4:$B$19)</f>
        <v>Chicken</v>
      </c>
      <c r="F4490" s="14" t="str">
        <f>_xlfn.XLOOKUP(D4490,'Meal Info'!$A$4:$A$19,'Meal Info'!$C$4:$C$19)</f>
        <v>Roman</v>
      </c>
      <c r="G4490" s="7">
        <v>83.01</v>
      </c>
      <c r="H4490" s="7">
        <f t="shared" si="282"/>
        <v>8.3010000000000002</v>
      </c>
      <c r="I4490" s="7">
        <f t="shared" si="283"/>
        <v>91.311000000000007</v>
      </c>
      <c r="J4490" s="7">
        <v>0.13</v>
      </c>
      <c r="K4490" s="7">
        <f t="shared" si="284"/>
        <v>10.791300000000001</v>
      </c>
      <c r="L4490" s="7" t="s">
        <v>5076</v>
      </c>
      <c r="M4490" s="7">
        <v>8</v>
      </c>
      <c r="N4490" s="7">
        <f>INDEX('Delivery Distances'!$B$6:$K$20,MATCH('Sales Summary_working sheet'!L4490,'Delivery Distances'!$A$6:$A$20,0),MATCH('Sales Summary_working sheet'!M4490,'Delivery Distances'!$B$5:$K$5,0))</f>
        <v>6</v>
      </c>
      <c r="O4490" s="7" cm="1">
        <f t="array" ref="O4490">_xlfn.XLOOKUP(L4490,'Delivery Distances'!$A$6:$A$20,_xlfn.XLOOKUP('Sales Summary_working sheet'!M4490,'Delivery Distances'!$B$5:$K$5,'Delivery Distances'!$B$6:$K$20))</f>
        <v>6</v>
      </c>
      <c r="P4490" s="7">
        <f t="shared" si="285"/>
        <v>10</v>
      </c>
    </row>
    <row r="4491" spans="1:16" ht="15.75" customHeight="1" x14ac:dyDescent="0.15">
      <c r="A4491" s="13">
        <v>44007</v>
      </c>
      <c r="B4491" s="19" t="s">
        <v>5361</v>
      </c>
      <c r="C4491" s="7" t="s">
        <v>3614</v>
      </c>
      <c r="D4491" s="14">
        <v>5</v>
      </c>
      <c r="E4491" s="14" t="str">
        <f>_xlfn.XLOOKUP(D4491,'Meal Info'!$A$4:$A$19,'Meal Info'!$B$4:$B$19)</f>
        <v>Chicken</v>
      </c>
      <c r="F4491" s="14" t="str">
        <f>_xlfn.XLOOKUP(D4491,'Meal Info'!$A$4:$A$19,'Meal Info'!$C$4:$C$19)</f>
        <v>Roman</v>
      </c>
      <c r="G4491" s="7">
        <v>54.9</v>
      </c>
      <c r="H4491" s="7">
        <f t="shared" si="282"/>
        <v>5.49</v>
      </c>
      <c r="I4491" s="7">
        <f t="shared" si="283"/>
        <v>60.39</v>
      </c>
      <c r="J4491" s="7">
        <v>0.05</v>
      </c>
      <c r="K4491" s="7">
        <f t="shared" si="284"/>
        <v>2.7450000000000001</v>
      </c>
      <c r="L4491" s="7" t="s">
        <v>27</v>
      </c>
      <c r="M4491" s="7">
        <v>3</v>
      </c>
      <c r="N4491" s="7">
        <f>INDEX('Delivery Distances'!$B$6:$K$20,MATCH('Sales Summary_working sheet'!L4491,'Delivery Distances'!$A$6:$A$20,0),MATCH('Sales Summary_working sheet'!M4491,'Delivery Distances'!$B$5:$K$5,0))</f>
        <v>17</v>
      </c>
      <c r="O4491" s="7" cm="1">
        <f t="array" ref="O4491">_xlfn.XLOOKUP(L4491,'Delivery Distances'!$A$6:$A$20,_xlfn.XLOOKUP('Sales Summary_working sheet'!M4491,'Delivery Distances'!$B$5:$K$5,'Delivery Distances'!$B$6:$K$20))</f>
        <v>17</v>
      </c>
      <c r="P4491" s="7">
        <f t="shared" si="285"/>
        <v>15.5</v>
      </c>
    </row>
    <row r="4492" spans="1:16" ht="15.75" customHeight="1" x14ac:dyDescent="0.15">
      <c r="A4492" s="13">
        <v>44007</v>
      </c>
      <c r="B4492" s="19" t="s">
        <v>5361</v>
      </c>
      <c r="C4492" s="7" t="s">
        <v>4880</v>
      </c>
      <c r="D4492" s="14">
        <v>5</v>
      </c>
      <c r="E4492" s="14" t="str">
        <f>_xlfn.XLOOKUP(D4492,'Meal Info'!$A$4:$A$19,'Meal Info'!$B$4:$B$19)</f>
        <v>Chicken</v>
      </c>
      <c r="F4492" s="14" t="str">
        <f>_xlfn.XLOOKUP(D4492,'Meal Info'!$A$4:$A$19,'Meal Info'!$C$4:$C$19)</f>
        <v>Roman</v>
      </c>
      <c r="G4492" s="7">
        <v>88.73</v>
      </c>
      <c r="H4492" s="7">
        <f t="shared" ref="H4492:H4555" si="286">G4492*10%</f>
        <v>8.8730000000000011</v>
      </c>
      <c r="I4492" s="7">
        <f t="shared" ref="I4492:I4555" si="287">G4492+H4492</f>
        <v>97.603000000000009</v>
      </c>
      <c r="J4492" s="7">
        <v>0.3</v>
      </c>
      <c r="K4492" s="7">
        <f t="shared" si="284"/>
        <v>26.619</v>
      </c>
      <c r="L4492" s="7" t="s">
        <v>26</v>
      </c>
      <c r="M4492" s="7">
        <v>10</v>
      </c>
      <c r="N4492" s="7">
        <f>INDEX('Delivery Distances'!$B$6:$K$20,MATCH('Sales Summary_working sheet'!L4492,'Delivery Distances'!$A$6:$A$20,0),MATCH('Sales Summary_working sheet'!M4492,'Delivery Distances'!$B$5:$K$5,0))</f>
        <v>20</v>
      </c>
      <c r="O4492" s="7" cm="1">
        <f t="array" ref="O4492">_xlfn.XLOOKUP(L4492,'Delivery Distances'!$A$6:$A$20,_xlfn.XLOOKUP('Sales Summary_working sheet'!M4492,'Delivery Distances'!$B$5:$K$5,'Delivery Distances'!$B$6:$K$20))</f>
        <v>20</v>
      </c>
      <c r="P4492" s="7">
        <f t="shared" si="285"/>
        <v>17</v>
      </c>
    </row>
    <row r="4493" spans="1:16" ht="15.75" customHeight="1" x14ac:dyDescent="0.15">
      <c r="A4493" s="13">
        <v>44007</v>
      </c>
      <c r="B4493" s="19" t="s">
        <v>5361</v>
      </c>
      <c r="C4493" s="7" t="s">
        <v>1049</v>
      </c>
      <c r="D4493" s="14">
        <v>5</v>
      </c>
      <c r="E4493" s="14" t="str">
        <f>_xlfn.XLOOKUP(D4493,'Meal Info'!$A$4:$A$19,'Meal Info'!$B$4:$B$19)</f>
        <v>Chicken</v>
      </c>
      <c r="F4493" s="14" t="str">
        <f>_xlfn.XLOOKUP(D4493,'Meal Info'!$A$4:$A$19,'Meal Info'!$C$4:$C$19)</f>
        <v>Roman</v>
      </c>
      <c r="G4493" s="7">
        <v>3.86</v>
      </c>
      <c r="H4493" s="7">
        <f t="shared" si="286"/>
        <v>0.38600000000000001</v>
      </c>
      <c r="I4493" s="7">
        <f t="shared" si="287"/>
        <v>4.2459999999999996</v>
      </c>
      <c r="J4493" s="7">
        <v>7.0000000000000007E-2</v>
      </c>
      <c r="K4493" s="7">
        <f t="shared" si="284"/>
        <v>0.2702</v>
      </c>
      <c r="L4493" s="7" t="s">
        <v>5079</v>
      </c>
      <c r="M4493" s="7">
        <v>1</v>
      </c>
      <c r="N4493" s="7">
        <f>INDEX('Delivery Distances'!$B$6:$K$20,MATCH('Sales Summary_working sheet'!L4493,'Delivery Distances'!$A$6:$A$20,0),MATCH('Sales Summary_working sheet'!M4493,'Delivery Distances'!$B$5:$K$5,0))</f>
        <v>5</v>
      </c>
      <c r="O4493" s="7" cm="1">
        <f t="array" ref="O4493">_xlfn.XLOOKUP(L4493,'Delivery Distances'!$A$6:$A$20,_xlfn.XLOOKUP('Sales Summary_working sheet'!M4493,'Delivery Distances'!$B$5:$K$5,'Delivery Distances'!$B$6:$K$20))</f>
        <v>5</v>
      </c>
      <c r="P4493" s="7">
        <f t="shared" si="285"/>
        <v>9</v>
      </c>
    </row>
    <row r="4494" spans="1:16" ht="15.75" customHeight="1" x14ac:dyDescent="0.15">
      <c r="A4494" s="13">
        <v>44007</v>
      </c>
      <c r="B4494" s="19" t="s">
        <v>5361</v>
      </c>
      <c r="C4494" s="7" t="s">
        <v>3204</v>
      </c>
      <c r="D4494" s="14">
        <v>5</v>
      </c>
      <c r="E4494" s="14" t="str">
        <f>_xlfn.XLOOKUP(D4494,'Meal Info'!$A$4:$A$19,'Meal Info'!$B$4:$B$19)</f>
        <v>Chicken</v>
      </c>
      <c r="F4494" s="14" t="str">
        <f>_xlfn.XLOOKUP(D4494,'Meal Info'!$A$4:$A$19,'Meal Info'!$C$4:$C$19)</f>
        <v>Roman</v>
      </c>
      <c r="G4494" s="7">
        <v>84.17</v>
      </c>
      <c r="H4494" s="7">
        <f t="shared" si="286"/>
        <v>8.4169999999999998</v>
      </c>
      <c r="I4494" s="7">
        <f t="shared" si="287"/>
        <v>92.587000000000003</v>
      </c>
      <c r="J4494" s="7">
        <v>0.15</v>
      </c>
      <c r="K4494" s="7">
        <f t="shared" si="284"/>
        <v>12.625500000000001</v>
      </c>
      <c r="L4494" s="7" t="s">
        <v>5081</v>
      </c>
      <c r="M4494" s="7">
        <v>3</v>
      </c>
      <c r="N4494" s="7">
        <f>INDEX('Delivery Distances'!$B$6:$K$20,MATCH('Sales Summary_working sheet'!L4494,'Delivery Distances'!$A$6:$A$20,0),MATCH('Sales Summary_working sheet'!M4494,'Delivery Distances'!$B$5:$K$5,0))</f>
        <v>3</v>
      </c>
      <c r="O4494" s="7" cm="1">
        <f t="array" ref="O4494">_xlfn.XLOOKUP(L4494,'Delivery Distances'!$A$6:$A$20,_xlfn.XLOOKUP('Sales Summary_working sheet'!M4494,'Delivery Distances'!$B$5:$K$5,'Delivery Distances'!$B$6:$K$20))</f>
        <v>3</v>
      </c>
      <c r="P4494" s="7">
        <f t="shared" si="285"/>
        <v>7</v>
      </c>
    </row>
    <row r="4495" spans="1:16" ht="15.75" customHeight="1" x14ac:dyDescent="0.15">
      <c r="A4495" s="13">
        <v>44007</v>
      </c>
      <c r="B4495" s="19" t="s">
        <v>5361</v>
      </c>
      <c r="C4495" s="7" t="s">
        <v>1240</v>
      </c>
      <c r="D4495" s="14">
        <v>5</v>
      </c>
      <c r="E4495" s="14" t="str">
        <f>_xlfn.XLOOKUP(D4495,'Meal Info'!$A$4:$A$19,'Meal Info'!$B$4:$B$19)</f>
        <v>Chicken</v>
      </c>
      <c r="F4495" s="14" t="str">
        <f>_xlfn.XLOOKUP(D4495,'Meal Info'!$A$4:$A$19,'Meal Info'!$C$4:$C$19)</f>
        <v>Roman</v>
      </c>
      <c r="G4495" s="7">
        <v>4.07</v>
      </c>
      <c r="H4495" s="7">
        <f t="shared" si="286"/>
        <v>0.40700000000000003</v>
      </c>
      <c r="I4495" s="7">
        <f t="shared" si="287"/>
        <v>4.4770000000000003</v>
      </c>
      <c r="J4495" s="7">
        <v>0.19</v>
      </c>
      <c r="K4495" s="7">
        <f t="shared" si="284"/>
        <v>0.7733000000000001</v>
      </c>
      <c r="L4495" s="7" t="s">
        <v>5081</v>
      </c>
      <c r="M4495" s="7">
        <v>6</v>
      </c>
      <c r="N4495" s="7">
        <f>INDEX('Delivery Distances'!$B$6:$K$20,MATCH('Sales Summary_working sheet'!L4495,'Delivery Distances'!$A$6:$A$20,0),MATCH('Sales Summary_working sheet'!M4495,'Delivery Distances'!$B$5:$K$5,0))</f>
        <v>3</v>
      </c>
      <c r="O4495" s="7" cm="1">
        <f t="array" ref="O4495">_xlfn.XLOOKUP(L4495,'Delivery Distances'!$A$6:$A$20,_xlfn.XLOOKUP('Sales Summary_working sheet'!M4495,'Delivery Distances'!$B$5:$K$5,'Delivery Distances'!$B$6:$K$20))</f>
        <v>3</v>
      </c>
      <c r="P4495" s="7">
        <f t="shared" si="285"/>
        <v>7</v>
      </c>
    </row>
    <row r="4496" spans="1:16" ht="15.75" customHeight="1" x14ac:dyDescent="0.15">
      <c r="A4496" s="13">
        <v>44007</v>
      </c>
      <c r="B4496" s="19" t="s">
        <v>5361</v>
      </c>
      <c r="C4496" s="7" t="s">
        <v>4013</v>
      </c>
      <c r="D4496" s="14">
        <v>5</v>
      </c>
      <c r="E4496" s="14" t="str">
        <f>_xlfn.XLOOKUP(D4496,'Meal Info'!$A$4:$A$19,'Meal Info'!$B$4:$B$19)</f>
        <v>Chicken</v>
      </c>
      <c r="F4496" s="14" t="str">
        <f>_xlfn.XLOOKUP(D4496,'Meal Info'!$A$4:$A$19,'Meal Info'!$C$4:$C$19)</f>
        <v>Roman</v>
      </c>
      <c r="G4496" s="7">
        <v>22.88</v>
      </c>
      <c r="H4496" s="7">
        <f t="shared" si="286"/>
        <v>2.2879999999999998</v>
      </c>
      <c r="I4496" s="7">
        <f t="shared" si="287"/>
        <v>25.167999999999999</v>
      </c>
      <c r="J4496" s="7">
        <v>0.18</v>
      </c>
      <c r="K4496" s="7">
        <f t="shared" si="284"/>
        <v>4.1183999999999994</v>
      </c>
      <c r="L4496" s="7" t="s">
        <v>5077</v>
      </c>
      <c r="M4496" s="7">
        <v>8</v>
      </c>
      <c r="N4496" s="7">
        <f>INDEX('Delivery Distances'!$B$6:$K$20,MATCH('Sales Summary_working sheet'!L4496,'Delivery Distances'!$A$6:$A$20,0),MATCH('Sales Summary_working sheet'!M4496,'Delivery Distances'!$B$5:$K$5,0))</f>
        <v>4</v>
      </c>
      <c r="O4496" s="7" cm="1">
        <f t="array" ref="O4496">_xlfn.XLOOKUP(L4496,'Delivery Distances'!$A$6:$A$20,_xlfn.XLOOKUP('Sales Summary_working sheet'!M4496,'Delivery Distances'!$B$5:$K$5,'Delivery Distances'!$B$6:$K$20))</f>
        <v>4</v>
      </c>
      <c r="P4496" s="7">
        <f t="shared" si="285"/>
        <v>8</v>
      </c>
    </row>
    <row r="4497" spans="1:16" ht="15.75" customHeight="1" x14ac:dyDescent="0.15">
      <c r="A4497" s="13">
        <v>44007</v>
      </c>
      <c r="B4497" s="19" t="s">
        <v>5361</v>
      </c>
      <c r="C4497" s="7" t="s">
        <v>188</v>
      </c>
      <c r="D4497" s="14">
        <v>5</v>
      </c>
      <c r="E4497" s="14" t="str">
        <f>_xlfn.XLOOKUP(D4497,'Meal Info'!$A$4:$A$19,'Meal Info'!$B$4:$B$19)</f>
        <v>Chicken</v>
      </c>
      <c r="F4497" s="14" t="str">
        <f>_xlfn.XLOOKUP(D4497,'Meal Info'!$A$4:$A$19,'Meal Info'!$C$4:$C$19)</f>
        <v>Roman</v>
      </c>
      <c r="G4497" s="7">
        <v>28.11</v>
      </c>
      <c r="H4497" s="7">
        <f t="shared" si="286"/>
        <v>2.8109999999999999</v>
      </c>
      <c r="I4497" s="7">
        <f t="shared" si="287"/>
        <v>30.920999999999999</v>
      </c>
      <c r="J4497" s="7">
        <v>7.0000000000000007E-2</v>
      </c>
      <c r="K4497" s="7">
        <f t="shared" si="284"/>
        <v>1.9677000000000002</v>
      </c>
      <c r="L4497" s="7" t="s">
        <v>5078</v>
      </c>
      <c r="M4497" s="7">
        <v>5</v>
      </c>
      <c r="N4497" s="7">
        <f>INDEX('Delivery Distances'!$B$6:$K$20,MATCH('Sales Summary_working sheet'!L4497,'Delivery Distances'!$A$6:$A$20,0),MATCH('Sales Summary_working sheet'!M4497,'Delivery Distances'!$B$5:$K$5,0))</f>
        <v>5</v>
      </c>
      <c r="O4497" s="7" cm="1">
        <f t="array" ref="O4497">_xlfn.XLOOKUP(L4497,'Delivery Distances'!$A$6:$A$20,_xlfn.XLOOKUP('Sales Summary_working sheet'!M4497,'Delivery Distances'!$B$5:$K$5,'Delivery Distances'!$B$6:$K$20))</f>
        <v>5</v>
      </c>
      <c r="P4497" s="7">
        <f t="shared" si="285"/>
        <v>9</v>
      </c>
    </row>
    <row r="4498" spans="1:16" ht="15.75" customHeight="1" x14ac:dyDescent="0.15">
      <c r="A4498" s="13">
        <v>44007</v>
      </c>
      <c r="B4498" s="19" t="s">
        <v>5361</v>
      </c>
      <c r="C4498" s="7" t="s">
        <v>475</v>
      </c>
      <c r="D4498" s="14">
        <v>5</v>
      </c>
      <c r="E4498" s="14" t="str">
        <f>_xlfn.XLOOKUP(D4498,'Meal Info'!$A$4:$A$19,'Meal Info'!$B$4:$B$19)</f>
        <v>Chicken</v>
      </c>
      <c r="F4498" s="14" t="str">
        <f>_xlfn.XLOOKUP(D4498,'Meal Info'!$A$4:$A$19,'Meal Info'!$C$4:$C$19)</f>
        <v>Roman</v>
      </c>
      <c r="G4498" s="7">
        <v>5.27</v>
      </c>
      <c r="H4498" s="7">
        <f t="shared" si="286"/>
        <v>0.52700000000000002</v>
      </c>
      <c r="I4498" s="7">
        <f t="shared" si="287"/>
        <v>5.7969999999999997</v>
      </c>
      <c r="J4498" s="7">
        <v>0.28999999999999998</v>
      </c>
      <c r="K4498" s="7">
        <f t="shared" si="284"/>
        <v>1.5282999999999998</v>
      </c>
      <c r="L4498" s="7" t="s">
        <v>5078</v>
      </c>
      <c r="M4498" s="7">
        <v>8</v>
      </c>
      <c r="N4498" s="7">
        <f>INDEX('Delivery Distances'!$B$6:$K$20,MATCH('Sales Summary_working sheet'!L4498,'Delivery Distances'!$A$6:$A$20,0),MATCH('Sales Summary_working sheet'!M4498,'Delivery Distances'!$B$5:$K$5,0))</f>
        <v>5</v>
      </c>
      <c r="O4498" s="7" cm="1">
        <f t="array" ref="O4498">_xlfn.XLOOKUP(L4498,'Delivery Distances'!$A$6:$A$20,_xlfn.XLOOKUP('Sales Summary_working sheet'!M4498,'Delivery Distances'!$B$5:$K$5,'Delivery Distances'!$B$6:$K$20))</f>
        <v>5</v>
      </c>
      <c r="P4498" s="7">
        <f t="shared" si="285"/>
        <v>9</v>
      </c>
    </row>
    <row r="4499" spans="1:16" ht="15.75" customHeight="1" x14ac:dyDescent="0.15">
      <c r="A4499" s="13">
        <v>44007</v>
      </c>
      <c r="B4499" s="19" t="s">
        <v>5361</v>
      </c>
      <c r="C4499" s="7" t="s">
        <v>4256</v>
      </c>
      <c r="D4499" s="14">
        <v>5</v>
      </c>
      <c r="E4499" s="14" t="str">
        <f>_xlfn.XLOOKUP(D4499,'Meal Info'!$A$4:$A$19,'Meal Info'!$B$4:$B$19)</f>
        <v>Chicken</v>
      </c>
      <c r="F4499" s="14" t="str">
        <f>_xlfn.XLOOKUP(D4499,'Meal Info'!$A$4:$A$19,'Meal Info'!$C$4:$C$19)</f>
        <v>Roman</v>
      </c>
      <c r="G4499" s="7">
        <v>8.17</v>
      </c>
      <c r="H4499" s="7">
        <f t="shared" si="286"/>
        <v>0.81700000000000006</v>
      </c>
      <c r="I4499" s="7">
        <f t="shared" si="287"/>
        <v>8.9870000000000001</v>
      </c>
      <c r="J4499" s="7">
        <v>0.17</v>
      </c>
      <c r="K4499" s="7">
        <f t="shared" si="284"/>
        <v>1.3889</v>
      </c>
      <c r="L4499" s="7" t="s">
        <v>28</v>
      </c>
      <c r="M4499" s="7">
        <v>2</v>
      </c>
      <c r="N4499" s="7">
        <f>INDEX('Delivery Distances'!$B$6:$K$20,MATCH('Sales Summary_working sheet'!L4499,'Delivery Distances'!$A$6:$A$20,0),MATCH('Sales Summary_working sheet'!M4499,'Delivery Distances'!$B$5:$K$5,0))</f>
        <v>12</v>
      </c>
      <c r="O4499" s="7" cm="1">
        <f t="array" ref="O4499">_xlfn.XLOOKUP(L4499,'Delivery Distances'!$A$6:$A$20,_xlfn.XLOOKUP('Sales Summary_working sheet'!M4499,'Delivery Distances'!$B$5:$K$5,'Delivery Distances'!$B$6:$K$20))</f>
        <v>12</v>
      </c>
      <c r="P4499" s="7">
        <f t="shared" si="285"/>
        <v>13</v>
      </c>
    </row>
    <row r="4500" spans="1:16" ht="15.75" customHeight="1" x14ac:dyDescent="0.15">
      <c r="A4500" s="13">
        <v>44007</v>
      </c>
      <c r="B4500" s="19" t="s">
        <v>5361</v>
      </c>
      <c r="C4500" s="7" t="s">
        <v>2754</v>
      </c>
      <c r="D4500" s="14">
        <v>5</v>
      </c>
      <c r="E4500" s="14" t="str">
        <f>_xlfn.XLOOKUP(D4500,'Meal Info'!$A$4:$A$19,'Meal Info'!$B$4:$B$19)</f>
        <v>Chicken</v>
      </c>
      <c r="F4500" s="14" t="str">
        <f>_xlfn.XLOOKUP(D4500,'Meal Info'!$A$4:$A$19,'Meal Info'!$C$4:$C$19)</f>
        <v>Roman</v>
      </c>
      <c r="G4500" s="7">
        <v>0.04</v>
      </c>
      <c r="H4500" s="7">
        <f t="shared" si="286"/>
        <v>4.0000000000000001E-3</v>
      </c>
      <c r="I4500" s="7">
        <f t="shared" si="287"/>
        <v>4.3999999999999997E-2</v>
      </c>
      <c r="J4500" s="7">
        <v>0.17</v>
      </c>
      <c r="K4500" s="7">
        <f t="shared" si="284"/>
        <v>6.8000000000000005E-3</v>
      </c>
      <c r="L4500" s="7" t="s">
        <v>28</v>
      </c>
      <c r="M4500" s="7">
        <v>9</v>
      </c>
      <c r="N4500" s="7">
        <f>INDEX('Delivery Distances'!$B$6:$K$20,MATCH('Sales Summary_working sheet'!L4500,'Delivery Distances'!$A$6:$A$20,0),MATCH('Sales Summary_working sheet'!M4500,'Delivery Distances'!$B$5:$K$5,0))</f>
        <v>8</v>
      </c>
      <c r="O4500" s="7" cm="1">
        <f t="array" ref="O4500">_xlfn.XLOOKUP(L4500,'Delivery Distances'!$A$6:$A$20,_xlfn.XLOOKUP('Sales Summary_working sheet'!M4500,'Delivery Distances'!$B$5:$K$5,'Delivery Distances'!$B$6:$K$20))</f>
        <v>8</v>
      </c>
      <c r="P4500" s="7">
        <f t="shared" si="285"/>
        <v>11</v>
      </c>
    </row>
    <row r="4501" spans="1:16" ht="15.75" customHeight="1" x14ac:dyDescent="0.15">
      <c r="A4501" s="13">
        <v>44007</v>
      </c>
      <c r="B4501" s="19" t="s">
        <v>5361</v>
      </c>
      <c r="C4501" s="7" t="s">
        <v>3464</v>
      </c>
      <c r="D4501" s="14">
        <v>5</v>
      </c>
      <c r="E4501" s="14" t="str">
        <f>_xlfn.XLOOKUP(D4501,'Meal Info'!$A$4:$A$19,'Meal Info'!$B$4:$B$19)</f>
        <v>Chicken</v>
      </c>
      <c r="F4501" s="14" t="str">
        <f>_xlfn.XLOOKUP(D4501,'Meal Info'!$A$4:$A$19,'Meal Info'!$C$4:$C$19)</f>
        <v>Roman</v>
      </c>
      <c r="G4501" s="7">
        <v>24.13</v>
      </c>
      <c r="H4501" s="7">
        <f t="shared" si="286"/>
        <v>2.4130000000000003</v>
      </c>
      <c r="I4501" s="7">
        <f t="shared" si="287"/>
        <v>26.542999999999999</v>
      </c>
      <c r="J4501" s="7">
        <v>0.35</v>
      </c>
      <c r="K4501" s="7">
        <f t="shared" si="284"/>
        <v>8.4454999999999991</v>
      </c>
      <c r="L4501" s="7" t="s">
        <v>27</v>
      </c>
      <c r="M4501" s="7">
        <v>8</v>
      </c>
      <c r="N4501" s="7">
        <f>INDEX('Delivery Distances'!$B$6:$K$20,MATCH('Sales Summary_working sheet'!L4501,'Delivery Distances'!$A$6:$A$20,0),MATCH('Sales Summary_working sheet'!M4501,'Delivery Distances'!$B$5:$K$5,0))</f>
        <v>8</v>
      </c>
      <c r="O4501" s="7" cm="1">
        <f t="array" ref="O4501">_xlfn.XLOOKUP(L4501,'Delivery Distances'!$A$6:$A$20,_xlfn.XLOOKUP('Sales Summary_working sheet'!M4501,'Delivery Distances'!$B$5:$K$5,'Delivery Distances'!$B$6:$K$20))</f>
        <v>8</v>
      </c>
      <c r="P4501" s="7">
        <f t="shared" si="285"/>
        <v>11</v>
      </c>
    </row>
    <row r="4502" spans="1:16" ht="15.75" customHeight="1" x14ac:dyDescent="0.15">
      <c r="A4502" s="13">
        <v>44007</v>
      </c>
      <c r="B4502" s="19" t="s">
        <v>5361</v>
      </c>
      <c r="C4502" s="7" t="s">
        <v>2456</v>
      </c>
      <c r="D4502" s="14">
        <v>5</v>
      </c>
      <c r="E4502" s="14" t="str">
        <f>_xlfn.XLOOKUP(D4502,'Meal Info'!$A$4:$A$19,'Meal Info'!$B$4:$B$19)</f>
        <v>Chicken</v>
      </c>
      <c r="F4502" s="14" t="str">
        <f>_xlfn.XLOOKUP(D4502,'Meal Info'!$A$4:$A$19,'Meal Info'!$C$4:$C$19)</f>
        <v>Roman</v>
      </c>
      <c r="G4502" s="7">
        <v>35.43</v>
      </c>
      <c r="H4502" s="7">
        <f t="shared" si="286"/>
        <v>3.5430000000000001</v>
      </c>
      <c r="I4502" s="7">
        <f t="shared" si="287"/>
        <v>38.972999999999999</v>
      </c>
      <c r="J4502" s="7">
        <v>0.26</v>
      </c>
      <c r="K4502" s="7">
        <f t="shared" si="284"/>
        <v>9.2118000000000002</v>
      </c>
      <c r="L4502" s="7" t="s">
        <v>5077</v>
      </c>
      <c r="M4502" s="7">
        <v>9</v>
      </c>
      <c r="N4502" s="7">
        <f>INDEX('Delivery Distances'!$B$6:$K$20,MATCH('Sales Summary_working sheet'!L4502,'Delivery Distances'!$A$6:$A$20,0),MATCH('Sales Summary_working sheet'!M4502,'Delivery Distances'!$B$5:$K$5,0))</f>
        <v>4</v>
      </c>
      <c r="O4502" s="7" cm="1">
        <f t="array" ref="O4502">_xlfn.XLOOKUP(L4502,'Delivery Distances'!$A$6:$A$20,_xlfn.XLOOKUP('Sales Summary_working sheet'!M4502,'Delivery Distances'!$B$5:$K$5,'Delivery Distances'!$B$6:$K$20))</f>
        <v>4</v>
      </c>
      <c r="P4502" s="7">
        <f t="shared" si="285"/>
        <v>8</v>
      </c>
    </row>
    <row r="4503" spans="1:16" ht="15.75" customHeight="1" x14ac:dyDescent="0.15">
      <c r="A4503" s="13">
        <v>44007</v>
      </c>
      <c r="B4503" s="19" t="s">
        <v>5361</v>
      </c>
      <c r="C4503" s="7" t="s">
        <v>1758</v>
      </c>
      <c r="D4503" s="14">
        <v>5</v>
      </c>
      <c r="E4503" s="14" t="str">
        <f>_xlfn.XLOOKUP(D4503,'Meal Info'!$A$4:$A$19,'Meal Info'!$B$4:$B$19)</f>
        <v>Chicken</v>
      </c>
      <c r="F4503" s="14" t="str">
        <f>_xlfn.XLOOKUP(D4503,'Meal Info'!$A$4:$A$19,'Meal Info'!$C$4:$C$19)</f>
        <v>Roman</v>
      </c>
      <c r="G4503" s="7">
        <v>76.8</v>
      </c>
      <c r="H4503" s="7">
        <f t="shared" si="286"/>
        <v>7.68</v>
      </c>
      <c r="I4503" s="7">
        <f t="shared" si="287"/>
        <v>84.47999999999999</v>
      </c>
      <c r="J4503" s="7">
        <v>0.26</v>
      </c>
      <c r="K4503" s="7">
        <f t="shared" si="284"/>
        <v>19.968</v>
      </c>
      <c r="L4503" s="7" t="s">
        <v>5081</v>
      </c>
      <c r="M4503" s="7">
        <v>6</v>
      </c>
      <c r="N4503" s="7">
        <f>INDEX('Delivery Distances'!$B$6:$K$20,MATCH('Sales Summary_working sheet'!L4503,'Delivery Distances'!$A$6:$A$20,0),MATCH('Sales Summary_working sheet'!M4503,'Delivery Distances'!$B$5:$K$5,0))</f>
        <v>3</v>
      </c>
      <c r="O4503" s="7" cm="1">
        <f t="array" ref="O4503">_xlfn.XLOOKUP(L4503,'Delivery Distances'!$A$6:$A$20,_xlfn.XLOOKUP('Sales Summary_working sheet'!M4503,'Delivery Distances'!$B$5:$K$5,'Delivery Distances'!$B$6:$K$20))</f>
        <v>3</v>
      </c>
      <c r="P4503" s="7">
        <f t="shared" si="285"/>
        <v>7</v>
      </c>
    </row>
    <row r="4504" spans="1:16" ht="15.75" customHeight="1" x14ac:dyDescent="0.15">
      <c r="A4504" s="13">
        <v>44007</v>
      </c>
      <c r="B4504" s="19" t="s">
        <v>5361</v>
      </c>
      <c r="C4504" s="7" t="s">
        <v>2710</v>
      </c>
      <c r="D4504" s="14">
        <v>5</v>
      </c>
      <c r="E4504" s="14" t="str">
        <f>_xlfn.XLOOKUP(D4504,'Meal Info'!$A$4:$A$19,'Meal Info'!$B$4:$B$19)</f>
        <v>Chicken</v>
      </c>
      <c r="F4504" s="14" t="str">
        <f>_xlfn.XLOOKUP(D4504,'Meal Info'!$A$4:$A$19,'Meal Info'!$C$4:$C$19)</f>
        <v>Roman</v>
      </c>
      <c r="G4504" s="7">
        <v>23.51</v>
      </c>
      <c r="H4504" s="7">
        <f t="shared" si="286"/>
        <v>2.3510000000000004</v>
      </c>
      <c r="I4504" s="7">
        <f t="shared" si="287"/>
        <v>25.861000000000001</v>
      </c>
      <c r="J4504" s="7">
        <v>0.24</v>
      </c>
      <c r="K4504" s="7">
        <f t="shared" si="284"/>
        <v>5.6424000000000003</v>
      </c>
      <c r="L4504" s="7" t="s">
        <v>5082</v>
      </c>
      <c r="M4504" s="7">
        <v>1</v>
      </c>
      <c r="N4504" s="7">
        <f>INDEX('Delivery Distances'!$B$6:$K$20,MATCH('Sales Summary_working sheet'!L4504,'Delivery Distances'!$A$6:$A$20,0),MATCH('Sales Summary_working sheet'!M4504,'Delivery Distances'!$B$5:$K$5,0))</f>
        <v>3</v>
      </c>
      <c r="O4504" s="7" cm="1">
        <f t="array" ref="O4504">_xlfn.XLOOKUP(L4504,'Delivery Distances'!$A$6:$A$20,_xlfn.XLOOKUP('Sales Summary_working sheet'!M4504,'Delivery Distances'!$B$5:$K$5,'Delivery Distances'!$B$6:$K$20))</f>
        <v>3</v>
      </c>
      <c r="P4504" s="7">
        <f t="shared" si="285"/>
        <v>7</v>
      </c>
    </row>
    <row r="4505" spans="1:16" ht="15.75" customHeight="1" x14ac:dyDescent="0.15">
      <c r="A4505" s="13">
        <v>44007</v>
      </c>
      <c r="B4505" s="19" t="s">
        <v>5361</v>
      </c>
      <c r="C4505" s="7" t="s">
        <v>3360</v>
      </c>
      <c r="D4505" s="14">
        <v>5</v>
      </c>
      <c r="E4505" s="14" t="str">
        <f>_xlfn.XLOOKUP(D4505,'Meal Info'!$A$4:$A$19,'Meal Info'!$B$4:$B$19)</f>
        <v>Chicken</v>
      </c>
      <c r="F4505" s="14" t="str">
        <f>_xlfn.XLOOKUP(D4505,'Meal Info'!$A$4:$A$19,'Meal Info'!$C$4:$C$19)</f>
        <v>Roman</v>
      </c>
      <c r="G4505" s="7">
        <v>77.62</v>
      </c>
      <c r="H4505" s="7">
        <f t="shared" si="286"/>
        <v>7.7620000000000005</v>
      </c>
      <c r="I4505" s="7">
        <f t="shared" si="287"/>
        <v>85.382000000000005</v>
      </c>
      <c r="J4505" s="7">
        <v>0.12</v>
      </c>
      <c r="K4505" s="7">
        <f t="shared" si="284"/>
        <v>9.3144000000000009</v>
      </c>
      <c r="L4505" s="7" t="s">
        <v>27</v>
      </c>
      <c r="M4505" s="7">
        <v>10</v>
      </c>
      <c r="N4505" s="7">
        <f>INDEX('Delivery Distances'!$B$6:$K$20,MATCH('Sales Summary_working sheet'!L4505,'Delivery Distances'!$A$6:$A$20,0),MATCH('Sales Summary_working sheet'!M4505,'Delivery Distances'!$B$5:$K$5,0))</f>
        <v>18</v>
      </c>
      <c r="O4505" s="7" cm="1">
        <f t="array" ref="O4505">_xlfn.XLOOKUP(L4505,'Delivery Distances'!$A$6:$A$20,_xlfn.XLOOKUP('Sales Summary_working sheet'!M4505,'Delivery Distances'!$B$5:$K$5,'Delivery Distances'!$B$6:$K$20))</f>
        <v>18</v>
      </c>
      <c r="P4505" s="7">
        <f t="shared" si="285"/>
        <v>16</v>
      </c>
    </row>
    <row r="4506" spans="1:16" ht="15.75" customHeight="1" x14ac:dyDescent="0.15">
      <c r="A4506" s="13">
        <v>44007</v>
      </c>
      <c r="B4506" s="19" t="s">
        <v>5361</v>
      </c>
      <c r="C4506" s="7" t="s">
        <v>115</v>
      </c>
      <c r="D4506" s="14">
        <v>5</v>
      </c>
      <c r="E4506" s="14" t="str">
        <f>_xlfn.XLOOKUP(D4506,'Meal Info'!$A$4:$A$19,'Meal Info'!$B$4:$B$19)</f>
        <v>Chicken</v>
      </c>
      <c r="F4506" s="14" t="str">
        <f>_xlfn.XLOOKUP(D4506,'Meal Info'!$A$4:$A$19,'Meal Info'!$C$4:$C$19)</f>
        <v>Roman</v>
      </c>
      <c r="G4506" s="7">
        <v>60.53</v>
      </c>
      <c r="H4506" s="7">
        <f t="shared" si="286"/>
        <v>6.0530000000000008</v>
      </c>
      <c r="I4506" s="7">
        <f t="shared" si="287"/>
        <v>66.582999999999998</v>
      </c>
      <c r="J4506" s="7">
        <v>0.25</v>
      </c>
      <c r="K4506" s="7">
        <f t="shared" si="284"/>
        <v>15.1325</v>
      </c>
      <c r="L4506" s="7" t="s">
        <v>26</v>
      </c>
      <c r="M4506" s="7">
        <v>7</v>
      </c>
      <c r="N4506" s="7">
        <f>INDEX('Delivery Distances'!$B$6:$K$20,MATCH('Sales Summary_working sheet'!L4506,'Delivery Distances'!$A$6:$A$20,0),MATCH('Sales Summary_working sheet'!M4506,'Delivery Distances'!$B$5:$K$5,0))</f>
        <v>16</v>
      </c>
      <c r="O4506" s="7" cm="1">
        <f t="array" ref="O4506">_xlfn.XLOOKUP(L4506,'Delivery Distances'!$A$6:$A$20,_xlfn.XLOOKUP('Sales Summary_working sheet'!M4506,'Delivery Distances'!$B$5:$K$5,'Delivery Distances'!$B$6:$K$20))</f>
        <v>16</v>
      </c>
      <c r="P4506" s="7">
        <f t="shared" si="285"/>
        <v>15</v>
      </c>
    </row>
    <row r="4507" spans="1:16" ht="15.75" customHeight="1" x14ac:dyDescent="0.15">
      <c r="A4507" s="13">
        <v>44007</v>
      </c>
      <c r="B4507" s="19" t="s">
        <v>5361</v>
      </c>
      <c r="C4507" s="7" t="s">
        <v>4245</v>
      </c>
      <c r="D4507" s="14">
        <v>5</v>
      </c>
      <c r="E4507" s="14" t="str">
        <f>_xlfn.XLOOKUP(D4507,'Meal Info'!$A$4:$A$19,'Meal Info'!$B$4:$B$19)</f>
        <v>Chicken</v>
      </c>
      <c r="F4507" s="14" t="str">
        <f>_xlfn.XLOOKUP(D4507,'Meal Info'!$A$4:$A$19,'Meal Info'!$C$4:$C$19)</f>
        <v>Roman</v>
      </c>
      <c r="G4507" s="7">
        <v>86.97</v>
      </c>
      <c r="H4507" s="7">
        <f t="shared" si="286"/>
        <v>8.697000000000001</v>
      </c>
      <c r="I4507" s="7">
        <f t="shared" si="287"/>
        <v>95.667000000000002</v>
      </c>
      <c r="J4507" s="7">
        <v>0.05</v>
      </c>
      <c r="K4507" s="7">
        <f t="shared" si="284"/>
        <v>4.3485000000000005</v>
      </c>
      <c r="L4507" s="7" t="s">
        <v>5077</v>
      </c>
      <c r="M4507" s="7">
        <v>6</v>
      </c>
      <c r="N4507" s="7">
        <f>INDEX('Delivery Distances'!$B$6:$K$20,MATCH('Sales Summary_working sheet'!L4507,'Delivery Distances'!$A$6:$A$20,0),MATCH('Sales Summary_working sheet'!M4507,'Delivery Distances'!$B$5:$K$5,0))</f>
        <v>6</v>
      </c>
      <c r="O4507" s="7" cm="1">
        <f t="array" ref="O4507">_xlfn.XLOOKUP(L4507,'Delivery Distances'!$A$6:$A$20,_xlfn.XLOOKUP('Sales Summary_working sheet'!M4507,'Delivery Distances'!$B$5:$K$5,'Delivery Distances'!$B$6:$K$20))</f>
        <v>6</v>
      </c>
      <c r="P4507" s="7">
        <f t="shared" si="285"/>
        <v>10</v>
      </c>
    </row>
    <row r="4508" spans="1:16" ht="15.75" customHeight="1" x14ac:dyDescent="0.15">
      <c r="A4508" s="13">
        <v>44007</v>
      </c>
      <c r="B4508" s="19" t="s">
        <v>5361</v>
      </c>
      <c r="C4508" s="7" t="s">
        <v>4500</v>
      </c>
      <c r="D4508" s="14">
        <v>5</v>
      </c>
      <c r="E4508" s="14" t="str">
        <f>_xlfn.XLOOKUP(D4508,'Meal Info'!$A$4:$A$19,'Meal Info'!$B$4:$B$19)</f>
        <v>Chicken</v>
      </c>
      <c r="F4508" s="14" t="str">
        <f>_xlfn.XLOOKUP(D4508,'Meal Info'!$A$4:$A$19,'Meal Info'!$C$4:$C$19)</f>
        <v>Roman</v>
      </c>
      <c r="G4508" s="7">
        <v>1.86</v>
      </c>
      <c r="H4508" s="7">
        <f t="shared" si="286"/>
        <v>0.18600000000000003</v>
      </c>
      <c r="I4508" s="7">
        <f t="shared" si="287"/>
        <v>2.0460000000000003</v>
      </c>
      <c r="J4508" s="7">
        <v>7.0000000000000007E-2</v>
      </c>
      <c r="K4508" s="7">
        <f t="shared" si="284"/>
        <v>0.13020000000000001</v>
      </c>
      <c r="L4508" s="7" t="s">
        <v>26</v>
      </c>
      <c r="M4508" s="7">
        <v>8</v>
      </c>
      <c r="N4508" s="7">
        <f>INDEX('Delivery Distances'!$B$6:$K$20,MATCH('Sales Summary_working sheet'!L4508,'Delivery Distances'!$A$6:$A$20,0),MATCH('Sales Summary_working sheet'!M4508,'Delivery Distances'!$B$5:$K$5,0))</f>
        <v>2</v>
      </c>
      <c r="O4508" s="7" cm="1">
        <f t="array" ref="O4508">_xlfn.XLOOKUP(L4508,'Delivery Distances'!$A$6:$A$20,_xlfn.XLOOKUP('Sales Summary_working sheet'!M4508,'Delivery Distances'!$B$5:$K$5,'Delivery Distances'!$B$6:$K$20))</f>
        <v>2</v>
      </c>
      <c r="P4508" s="7">
        <f t="shared" si="285"/>
        <v>6</v>
      </c>
    </row>
    <row r="4509" spans="1:16" ht="15.75" customHeight="1" x14ac:dyDescent="0.15">
      <c r="A4509" s="13">
        <v>44007</v>
      </c>
      <c r="B4509" s="19" t="s">
        <v>5361</v>
      </c>
      <c r="C4509" s="7" t="s">
        <v>3585</v>
      </c>
      <c r="D4509" s="14">
        <v>5</v>
      </c>
      <c r="E4509" s="14" t="str">
        <f>_xlfn.XLOOKUP(D4509,'Meal Info'!$A$4:$A$19,'Meal Info'!$B$4:$B$19)</f>
        <v>Chicken</v>
      </c>
      <c r="F4509" s="14" t="str">
        <f>_xlfn.XLOOKUP(D4509,'Meal Info'!$A$4:$A$19,'Meal Info'!$C$4:$C$19)</f>
        <v>Roman</v>
      </c>
      <c r="G4509" s="7">
        <v>10.18</v>
      </c>
      <c r="H4509" s="7">
        <f t="shared" si="286"/>
        <v>1.018</v>
      </c>
      <c r="I4509" s="7">
        <f t="shared" si="287"/>
        <v>11.198</v>
      </c>
      <c r="J4509" s="7">
        <v>0.09</v>
      </c>
      <c r="K4509" s="7">
        <f t="shared" si="284"/>
        <v>0.9161999999999999</v>
      </c>
      <c r="L4509" s="7" t="s">
        <v>5077</v>
      </c>
      <c r="M4509" s="7">
        <v>9</v>
      </c>
      <c r="N4509" s="7">
        <f>INDEX('Delivery Distances'!$B$6:$K$20,MATCH('Sales Summary_working sheet'!L4509,'Delivery Distances'!$A$6:$A$20,0),MATCH('Sales Summary_working sheet'!M4509,'Delivery Distances'!$B$5:$K$5,0))</f>
        <v>4</v>
      </c>
      <c r="O4509" s="7" cm="1">
        <f t="array" ref="O4509">_xlfn.XLOOKUP(L4509,'Delivery Distances'!$A$6:$A$20,_xlfn.XLOOKUP('Sales Summary_working sheet'!M4509,'Delivery Distances'!$B$5:$K$5,'Delivery Distances'!$B$6:$K$20))</f>
        <v>4</v>
      </c>
      <c r="P4509" s="7">
        <f t="shared" si="285"/>
        <v>8</v>
      </c>
    </row>
    <row r="4510" spans="1:16" ht="15.75" customHeight="1" x14ac:dyDescent="0.15">
      <c r="A4510" s="13">
        <v>44007</v>
      </c>
      <c r="B4510" s="19" t="s">
        <v>5361</v>
      </c>
      <c r="C4510" s="7" t="s">
        <v>2672</v>
      </c>
      <c r="D4510" s="14">
        <v>5</v>
      </c>
      <c r="E4510" s="14" t="str">
        <f>_xlfn.XLOOKUP(D4510,'Meal Info'!$A$4:$A$19,'Meal Info'!$B$4:$B$19)</f>
        <v>Chicken</v>
      </c>
      <c r="F4510" s="14" t="str">
        <f>_xlfn.XLOOKUP(D4510,'Meal Info'!$A$4:$A$19,'Meal Info'!$C$4:$C$19)</f>
        <v>Roman</v>
      </c>
      <c r="G4510" s="7">
        <v>99.37</v>
      </c>
      <c r="H4510" s="7">
        <f t="shared" si="286"/>
        <v>9.9370000000000012</v>
      </c>
      <c r="I4510" s="7">
        <f t="shared" si="287"/>
        <v>109.307</v>
      </c>
      <c r="J4510" s="7">
        <v>0.33</v>
      </c>
      <c r="K4510" s="7">
        <f t="shared" si="284"/>
        <v>32.792100000000005</v>
      </c>
      <c r="L4510" s="7" t="s">
        <v>5077</v>
      </c>
      <c r="M4510" s="7">
        <v>7</v>
      </c>
      <c r="N4510" s="7">
        <f>INDEX('Delivery Distances'!$B$6:$K$20,MATCH('Sales Summary_working sheet'!L4510,'Delivery Distances'!$A$6:$A$20,0),MATCH('Sales Summary_working sheet'!M4510,'Delivery Distances'!$B$5:$K$5,0))</f>
        <v>1</v>
      </c>
      <c r="O4510" s="7" cm="1">
        <f t="array" ref="O4510">_xlfn.XLOOKUP(L4510,'Delivery Distances'!$A$6:$A$20,_xlfn.XLOOKUP('Sales Summary_working sheet'!M4510,'Delivery Distances'!$B$5:$K$5,'Delivery Distances'!$B$6:$K$20))</f>
        <v>1</v>
      </c>
      <c r="P4510" s="7">
        <f t="shared" si="285"/>
        <v>3</v>
      </c>
    </row>
    <row r="4511" spans="1:16" ht="15.75" customHeight="1" x14ac:dyDescent="0.15">
      <c r="A4511" s="13">
        <v>44007</v>
      </c>
      <c r="B4511" s="19" t="s">
        <v>5361</v>
      </c>
      <c r="C4511" s="7" t="s">
        <v>1210</v>
      </c>
      <c r="D4511" s="14">
        <v>5</v>
      </c>
      <c r="E4511" s="14" t="str">
        <f>_xlfn.XLOOKUP(D4511,'Meal Info'!$A$4:$A$19,'Meal Info'!$B$4:$B$19)</f>
        <v>Chicken</v>
      </c>
      <c r="F4511" s="14" t="str">
        <f>_xlfn.XLOOKUP(D4511,'Meal Info'!$A$4:$A$19,'Meal Info'!$C$4:$C$19)</f>
        <v>Roman</v>
      </c>
      <c r="G4511" s="7">
        <v>7.1</v>
      </c>
      <c r="H4511" s="7">
        <f t="shared" si="286"/>
        <v>0.71</v>
      </c>
      <c r="I4511" s="7">
        <f t="shared" si="287"/>
        <v>7.81</v>
      </c>
      <c r="J4511" s="7">
        <v>0.38</v>
      </c>
      <c r="K4511" s="7">
        <f t="shared" si="284"/>
        <v>2.698</v>
      </c>
      <c r="L4511" s="7" t="s">
        <v>30</v>
      </c>
      <c r="M4511" s="7">
        <v>6</v>
      </c>
      <c r="N4511" s="7">
        <f>INDEX('Delivery Distances'!$B$6:$K$20,MATCH('Sales Summary_working sheet'!L4511,'Delivery Distances'!$A$6:$A$20,0),MATCH('Sales Summary_working sheet'!M4511,'Delivery Distances'!$B$5:$K$5,0))</f>
        <v>15</v>
      </c>
      <c r="O4511" s="7" cm="1">
        <f t="array" ref="O4511">_xlfn.XLOOKUP(L4511,'Delivery Distances'!$A$6:$A$20,_xlfn.XLOOKUP('Sales Summary_working sheet'!M4511,'Delivery Distances'!$B$5:$K$5,'Delivery Distances'!$B$6:$K$20))</f>
        <v>15</v>
      </c>
      <c r="P4511" s="7">
        <f t="shared" si="285"/>
        <v>14.5</v>
      </c>
    </row>
    <row r="4512" spans="1:16" ht="15.75" customHeight="1" x14ac:dyDescent="0.15">
      <c r="A4512" s="13">
        <v>44007</v>
      </c>
      <c r="B4512" s="19" t="s">
        <v>5361</v>
      </c>
      <c r="C4512" s="7" t="s">
        <v>938</v>
      </c>
      <c r="D4512" s="14">
        <v>5</v>
      </c>
      <c r="E4512" s="14" t="str">
        <f>_xlfn.XLOOKUP(D4512,'Meal Info'!$A$4:$A$19,'Meal Info'!$B$4:$B$19)</f>
        <v>Chicken</v>
      </c>
      <c r="F4512" s="14" t="str">
        <f>_xlfn.XLOOKUP(D4512,'Meal Info'!$A$4:$A$19,'Meal Info'!$C$4:$C$19)</f>
        <v>Roman</v>
      </c>
      <c r="G4512" s="7">
        <v>30.44</v>
      </c>
      <c r="H4512" s="7">
        <f t="shared" si="286"/>
        <v>3.0440000000000005</v>
      </c>
      <c r="I4512" s="7">
        <f t="shared" si="287"/>
        <v>33.484000000000002</v>
      </c>
      <c r="J4512" s="7">
        <v>0.09</v>
      </c>
      <c r="K4512" s="7">
        <f t="shared" si="284"/>
        <v>2.7395999999999998</v>
      </c>
      <c r="L4512" s="7" t="s">
        <v>28</v>
      </c>
      <c r="M4512" s="7">
        <v>6</v>
      </c>
      <c r="N4512" s="7">
        <f>INDEX('Delivery Distances'!$B$6:$K$20,MATCH('Sales Summary_working sheet'!L4512,'Delivery Distances'!$A$6:$A$20,0),MATCH('Sales Summary_working sheet'!M4512,'Delivery Distances'!$B$5:$K$5,0))</f>
        <v>6</v>
      </c>
      <c r="O4512" s="7" cm="1">
        <f t="array" ref="O4512">_xlfn.XLOOKUP(L4512,'Delivery Distances'!$A$6:$A$20,_xlfn.XLOOKUP('Sales Summary_working sheet'!M4512,'Delivery Distances'!$B$5:$K$5,'Delivery Distances'!$B$6:$K$20))</f>
        <v>6</v>
      </c>
      <c r="P4512" s="7">
        <f t="shared" si="285"/>
        <v>10</v>
      </c>
    </row>
    <row r="4513" spans="1:16" ht="15.75" customHeight="1" x14ac:dyDescent="0.15">
      <c r="A4513" s="13">
        <v>44007</v>
      </c>
      <c r="B4513" s="19" t="s">
        <v>5362</v>
      </c>
      <c r="C4513" s="7" t="s">
        <v>773</v>
      </c>
      <c r="D4513" s="14">
        <v>5</v>
      </c>
      <c r="E4513" s="14" t="str">
        <f>_xlfn.XLOOKUP(D4513,'Meal Info'!$A$4:$A$19,'Meal Info'!$B$4:$B$19)</f>
        <v>Chicken</v>
      </c>
      <c r="F4513" s="14" t="str">
        <f>_xlfn.XLOOKUP(D4513,'Meal Info'!$A$4:$A$19,'Meal Info'!$C$4:$C$19)</f>
        <v>Roman</v>
      </c>
      <c r="G4513" s="7">
        <v>85.33</v>
      </c>
      <c r="H4513" s="7">
        <f t="shared" si="286"/>
        <v>8.5329999999999995</v>
      </c>
      <c r="I4513" s="7">
        <f t="shared" si="287"/>
        <v>93.863</v>
      </c>
      <c r="J4513" s="7">
        <v>0.27</v>
      </c>
      <c r="K4513" s="7">
        <f t="shared" si="284"/>
        <v>23.039100000000001</v>
      </c>
      <c r="L4513" s="7" t="s">
        <v>5076</v>
      </c>
      <c r="M4513" s="7">
        <v>2</v>
      </c>
      <c r="N4513" s="7">
        <f>INDEX('Delivery Distances'!$B$6:$K$20,MATCH('Sales Summary_working sheet'!L4513,'Delivery Distances'!$A$6:$A$20,0),MATCH('Sales Summary_working sheet'!M4513,'Delivery Distances'!$B$5:$K$5,0))</f>
        <v>11</v>
      </c>
      <c r="O4513" s="7" cm="1">
        <f t="array" ref="O4513">_xlfn.XLOOKUP(L4513,'Delivery Distances'!$A$6:$A$20,_xlfn.XLOOKUP('Sales Summary_working sheet'!M4513,'Delivery Distances'!$B$5:$K$5,'Delivery Distances'!$B$6:$K$20))</f>
        <v>11</v>
      </c>
      <c r="P4513" s="7">
        <f t="shared" si="285"/>
        <v>12.5</v>
      </c>
    </row>
    <row r="4514" spans="1:16" ht="15.75" customHeight="1" x14ac:dyDescent="0.15">
      <c r="A4514" s="13">
        <v>44007</v>
      </c>
      <c r="B4514" s="19" t="s">
        <v>5362</v>
      </c>
      <c r="C4514" s="7" t="s">
        <v>4798</v>
      </c>
      <c r="D4514" s="14">
        <v>5</v>
      </c>
      <c r="E4514" s="14" t="str">
        <f>_xlfn.XLOOKUP(D4514,'Meal Info'!$A$4:$A$19,'Meal Info'!$B$4:$B$19)</f>
        <v>Chicken</v>
      </c>
      <c r="F4514" s="14" t="str">
        <f>_xlfn.XLOOKUP(D4514,'Meal Info'!$A$4:$A$19,'Meal Info'!$C$4:$C$19)</f>
        <v>Roman</v>
      </c>
      <c r="G4514" s="7">
        <v>10.98</v>
      </c>
      <c r="H4514" s="7">
        <f t="shared" si="286"/>
        <v>1.0980000000000001</v>
      </c>
      <c r="I4514" s="7">
        <f t="shared" si="287"/>
        <v>12.078000000000001</v>
      </c>
      <c r="J4514" s="7">
        <v>0.04</v>
      </c>
      <c r="K4514" s="7">
        <f t="shared" si="284"/>
        <v>0.43920000000000003</v>
      </c>
      <c r="L4514" s="7" t="s">
        <v>5078</v>
      </c>
      <c r="M4514" s="7">
        <v>9</v>
      </c>
      <c r="N4514" s="7">
        <f>INDEX('Delivery Distances'!$B$6:$K$20,MATCH('Sales Summary_working sheet'!L4514,'Delivery Distances'!$A$6:$A$20,0),MATCH('Sales Summary_working sheet'!M4514,'Delivery Distances'!$B$5:$K$5,0))</f>
        <v>6</v>
      </c>
      <c r="O4514" s="7" cm="1">
        <f t="array" ref="O4514">_xlfn.XLOOKUP(L4514,'Delivery Distances'!$A$6:$A$20,_xlfn.XLOOKUP('Sales Summary_working sheet'!M4514,'Delivery Distances'!$B$5:$K$5,'Delivery Distances'!$B$6:$K$20))</f>
        <v>6</v>
      </c>
      <c r="P4514" s="7">
        <f t="shared" si="285"/>
        <v>10</v>
      </c>
    </row>
    <row r="4515" spans="1:16" ht="15.75" customHeight="1" x14ac:dyDescent="0.15">
      <c r="A4515" s="13">
        <v>44007</v>
      </c>
      <c r="B4515" s="19" t="s">
        <v>5362</v>
      </c>
      <c r="C4515" s="7" t="s">
        <v>2797</v>
      </c>
      <c r="D4515" s="14">
        <v>5</v>
      </c>
      <c r="E4515" s="14" t="str">
        <f>_xlfn.XLOOKUP(D4515,'Meal Info'!$A$4:$A$19,'Meal Info'!$B$4:$B$19)</f>
        <v>Chicken</v>
      </c>
      <c r="F4515" s="14" t="str">
        <f>_xlfn.XLOOKUP(D4515,'Meal Info'!$A$4:$A$19,'Meal Info'!$C$4:$C$19)</f>
        <v>Roman</v>
      </c>
      <c r="G4515" s="7">
        <v>5.71</v>
      </c>
      <c r="H4515" s="7">
        <f t="shared" si="286"/>
        <v>0.57100000000000006</v>
      </c>
      <c r="I4515" s="7">
        <f t="shared" si="287"/>
        <v>6.2809999999999997</v>
      </c>
      <c r="J4515" s="7">
        <v>0.03</v>
      </c>
      <c r="K4515" s="7">
        <f t="shared" si="284"/>
        <v>0.17129999999999998</v>
      </c>
      <c r="L4515" s="7" t="s">
        <v>5078</v>
      </c>
      <c r="M4515" s="7">
        <v>10</v>
      </c>
      <c r="N4515" s="7">
        <f>INDEX('Delivery Distances'!$B$6:$K$20,MATCH('Sales Summary_working sheet'!L4515,'Delivery Distances'!$A$6:$A$20,0),MATCH('Sales Summary_working sheet'!M4515,'Delivery Distances'!$B$5:$K$5,0))</f>
        <v>6</v>
      </c>
      <c r="O4515" s="7" cm="1">
        <f t="array" ref="O4515">_xlfn.XLOOKUP(L4515,'Delivery Distances'!$A$6:$A$20,_xlfn.XLOOKUP('Sales Summary_working sheet'!M4515,'Delivery Distances'!$B$5:$K$5,'Delivery Distances'!$B$6:$K$20))</f>
        <v>6</v>
      </c>
      <c r="P4515" s="7">
        <f t="shared" si="285"/>
        <v>10</v>
      </c>
    </row>
    <row r="4516" spans="1:16" ht="15.75" customHeight="1" x14ac:dyDescent="0.15">
      <c r="A4516" s="13">
        <v>44007</v>
      </c>
      <c r="B4516" s="19" t="s">
        <v>5362</v>
      </c>
      <c r="C4516" s="7" t="s">
        <v>1556</v>
      </c>
      <c r="D4516" s="14">
        <v>5</v>
      </c>
      <c r="E4516" s="14" t="str">
        <f>_xlfn.XLOOKUP(D4516,'Meal Info'!$A$4:$A$19,'Meal Info'!$B$4:$B$19)</f>
        <v>Chicken</v>
      </c>
      <c r="F4516" s="14" t="str">
        <f>_xlfn.XLOOKUP(D4516,'Meal Info'!$A$4:$A$19,'Meal Info'!$C$4:$C$19)</f>
        <v>Roman</v>
      </c>
      <c r="G4516" s="7">
        <v>6.92</v>
      </c>
      <c r="H4516" s="7">
        <f t="shared" si="286"/>
        <v>0.69200000000000006</v>
      </c>
      <c r="I4516" s="7">
        <f t="shared" si="287"/>
        <v>7.6120000000000001</v>
      </c>
      <c r="J4516" s="7">
        <v>0.04</v>
      </c>
      <c r="K4516" s="7">
        <f t="shared" si="284"/>
        <v>0.27679999999999999</v>
      </c>
      <c r="L4516" s="7" t="s">
        <v>27</v>
      </c>
      <c r="M4516" s="7">
        <v>1</v>
      </c>
      <c r="N4516" s="7">
        <f>INDEX('Delivery Distances'!$B$6:$K$20,MATCH('Sales Summary_working sheet'!L4516,'Delivery Distances'!$A$6:$A$20,0),MATCH('Sales Summary_working sheet'!M4516,'Delivery Distances'!$B$5:$K$5,0))</f>
        <v>18</v>
      </c>
      <c r="O4516" s="7" cm="1">
        <f t="array" ref="O4516">_xlfn.XLOOKUP(L4516,'Delivery Distances'!$A$6:$A$20,_xlfn.XLOOKUP('Sales Summary_working sheet'!M4516,'Delivery Distances'!$B$5:$K$5,'Delivery Distances'!$B$6:$K$20))</f>
        <v>18</v>
      </c>
      <c r="P4516" s="7">
        <f t="shared" si="285"/>
        <v>16</v>
      </c>
    </row>
    <row r="4517" spans="1:16" ht="15.75" customHeight="1" x14ac:dyDescent="0.15">
      <c r="A4517" s="13">
        <v>44007</v>
      </c>
      <c r="B4517" s="19" t="s">
        <v>5362</v>
      </c>
      <c r="C4517" s="7" t="s">
        <v>2464</v>
      </c>
      <c r="D4517" s="14">
        <v>5</v>
      </c>
      <c r="E4517" s="14" t="str">
        <f>_xlfn.XLOOKUP(D4517,'Meal Info'!$A$4:$A$19,'Meal Info'!$B$4:$B$19)</f>
        <v>Chicken</v>
      </c>
      <c r="F4517" s="14" t="str">
        <f>_xlfn.XLOOKUP(D4517,'Meal Info'!$A$4:$A$19,'Meal Info'!$C$4:$C$19)</f>
        <v>Roman</v>
      </c>
      <c r="G4517" s="7">
        <v>76.099999999999994</v>
      </c>
      <c r="H4517" s="7">
        <f t="shared" si="286"/>
        <v>7.6099999999999994</v>
      </c>
      <c r="I4517" s="7">
        <f t="shared" si="287"/>
        <v>83.71</v>
      </c>
      <c r="J4517" s="7">
        <v>0.33</v>
      </c>
      <c r="K4517" s="7">
        <f t="shared" si="284"/>
        <v>25.113</v>
      </c>
      <c r="L4517" s="7" t="s">
        <v>28</v>
      </c>
      <c r="M4517" s="7">
        <v>2</v>
      </c>
      <c r="N4517" s="7">
        <f>INDEX('Delivery Distances'!$B$6:$K$20,MATCH('Sales Summary_working sheet'!L4517,'Delivery Distances'!$A$6:$A$20,0),MATCH('Sales Summary_working sheet'!M4517,'Delivery Distances'!$B$5:$K$5,0))</f>
        <v>12</v>
      </c>
      <c r="O4517" s="7" cm="1">
        <f t="array" ref="O4517">_xlfn.XLOOKUP(L4517,'Delivery Distances'!$A$6:$A$20,_xlfn.XLOOKUP('Sales Summary_working sheet'!M4517,'Delivery Distances'!$B$5:$K$5,'Delivery Distances'!$B$6:$K$20))</f>
        <v>12</v>
      </c>
      <c r="P4517" s="7">
        <f t="shared" si="285"/>
        <v>13</v>
      </c>
    </row>
    <row r="4518" spans="1:16" ht="15.75" customHeight="1" x14ac:dyDescent="0.15">
      <c r="A4518" s="13">
        <v>44007</v>
      </c>
      <c r="B4518" s="19" t="s">
        <v>5362</v>
      </c>
      <c r="C4518" s="7" t="s">
        <v>1403</v>
      </c>
      <c r="D4518" s="14">
        <v>5</v>
      </c>
      <c r="E4518" s="14" t="str">
        <f>_xlfn.XLOOKUP(D4518,'Meal Info'!$A$4:$A$19,'Meal Info'!$B$4:$B$19)</f>
        <v>Chicken</v>
      </c>
      <c r="F4518" s="14" t="str">
        <f>_xlfn.XLOOKUP(D4518,'Meal Info'!$A$4:$A$19,'Meal Info'!$C$4:$C$19)</f>
        <v>Roman</v>
      </c>
      <c r="G4518" s="7">
        <v>17.07</v>
      </c>
      <c r="H4518" s="7">
        <f t="shared" si="286"/>
        <v>1.7070000000000001</v>
      </c>
      <c r="I4518" s="7">
        <f t="shared" si="287"/>
        <v>18.777000000000001</v>
      </c>
      <c r="J4518" s="7">
        <v>0.39</v>
      </c>
      <c r="K4518" s="7">
        <f t="shared" si="284"/>
        <v>6.6573000000000002</v>
      </c>
      <c r="L4518" s="7" t="s">
        <v>5075</v>
      </c>
      <c r="M4518" s="7">
        <v>6</v>
      </c>
      <c r="N4518" s="7">
        <f>INDEX('Delivery Distances'!$B$6:$K$20,MATCH('Sales Summary_working sheet'!L4518,'Delivery Distances'!$A$6:$A$20,0),MATCH('Sales Summary_working sheet'!M4518,'Delivery Distances'!$B$5:$K$5,0))</f>
        <v>11</v>
      </c>
      <c r="O4518" s="7" cm="1">
        <f t="array" ref="O4518">_xlfn.XLOOKUP(L4518,'Delivery Distances'!$A$6:$A$20,_xlfn.XLOOKUP('Sales Summary_working sheet'!M4518,'Delivery Distances'!$B$5:$K$5,'Delivery Distances'!$B$6:$K$20))</f>
        <v>11</v>
      </c>
      <c r="P4518" s="7">
        <f t="shared" si="285"/>
        <v>12.5</v>
      </c>
    </row>
    <row r="4519" spans="1:16" ht="15.75" customHeight="1" x14ac:dyDescent="0.15">
      <c r="A4519" s="13">
        <v>44007</v>
      </c>
      <c r="B4519" s="19" t="s">
        <v>5362</v>
      </c>
      <c r="C4519" s="7" t="s">
        <v>4995</v>
      </c>
      <c r="D4519" s="14">
        <v>5</v>
      </c>
      <c r="E4519" s="14" t="str">
        <f>_xlfn.XLOOKUP(D4519,'Meal Info'!$A$4:$A$19,'Meal Info'!$B$4:$B$19)</f>
        <v>Chicken</v>
      </c>
      <c r="F4519" s="14" t="str">
        <f>_xlfn.XLOOKUP(D4519,'Meal Info'!$A$4:$A$19,'Meal Info'!$C$4:$C$19)</f>
        <v>Roman</v>
      </c>
      <c r="G4519" s="7">
        <v>85.21</v>
      </c>
      <c r="H4519" s="7">
        <f t="shared" si="286"/>
        <v>8.520999999999999</v>
      </c>
      <c r="I4519" s="7">
        <f t="shared" si="287"/>
        <v>93.730999999999995</v>
      </c>
      <c r="J4519" s="7">
        <v>0.16</v>
      </c>
      <c r="K4519" s="7">
        <f t="shared" si="284"/>
        <v>13.633599999999999</v>
      </c>
      <c r="L4519" s="7" t="s">
        <v>5082</v>
      </c>
      <c r="M4519" s="7">
        <v>1</v>
      </c>
      <c r="N4519" s="7">
        <f>INDEX('Delivery Distances'!$B$6:$K$20,MATCH('Sales Summary_working sheet'!L4519,'Delivery Distances'!$A$6:$A$20,0),MATCH('Sales Summary_working sheet'!M4519,'Delivery Distances'!$B$5:$K$5,0))</f>
        <v>3</v>
      </c>
      <c r="O4519" s="7" cm="1">
        <f t="array" ref="O4519">_xlfn.XLOOKUP(L4519,'Delivery Distances'!$A$6:$A$20,_xlfn.XLOOKUP('Sales Summary_working sheet'!M4519,'Delivery Distances'!$B$5:$K$5,'Delivery Distances'!$B$6:$K$20))</f>
        <v>3</v>
      </c>
      <c r="P4519" s="7">
        <f t="shared" si="285"/>
        <v>7</v>
      </c>
    </row>
    <row r="4520" spans="1:16" ht="15.75" customHeight="1" x14ac:dyDescent="0.15">
      <c r="A4520" s="13">
        <v>44007</v>
      </c>
      <c r="B4520" s="19" t="s">
        <v>5362</v>
      </c>
      <c r="C4520" s="7" t="s">
        <v>960</v>
      </c>
      <c r="D4520" s="14">
        <v>5</v>
      </c>
      <c r="E4520" s="14" t="str">
        <f>_xlfn.XLOOKUP(D4520,'Meal Info'!$A$4:$A$19,'Meal Info'!$B$4:$B$19)</f>
        <v>Chicken</v>
      </c>
      <c r="F4520" s="14" t="str">
        <f>_xlfn.XLOOKUP(D4520,'Meal Info'!$A$4:$A$19,'Meal Info'!$C$4:$C$19)</f>
        <v>Roman</v>
      </c>
      <c r="G4520" s="7">
        <v>68.75</v>
      </c>
      <c r="H4520" s="7">
        <f t="shared" si="286"/>
        <v>6.875</v>
      </c>
      <c r="I4520" s="7">
        <f t="shared" si="287"/>
        <v>75.625</v>
      </c>
      <c r="J4520" s="7">
        <v>0.22</v>
      </c>
      <c r="K4520" s="7">
        <f t="shared" si="284"/>
        <v>15.125</v>
      </c>
      <c r="L4520" s="7" t="s">
        <v>5080</v>
      </c>
      <c r="M4520" s="7">
        <v>4</v>
      </c>
      <c r="N4520" s="7">
        <f>INDEX('Delivery Distances'!$B$6:$K$20,MATCH('Sales Summary_working sheet'!L4520,'Delivery Distances'!$A$6:$A$20,0),MATCH('Sales Summary_working sheet'!M4520,'Delivery Distances'!$B$5:$K$5,0))</f>
        <v>5</v>
      </c>
      <c r="O4520" s="7" cm="1">
        <f t="array" ref="O4520">_xlfn.XLOOKUP(L4520,'Delivery Distances'!$A$6:$A$20,_xlfn.XLOOKUP('Sales Summary_working sheet'!M4520,'Delivery Distances'!$B$5:$K$5,'Delivery Distances'!$B$6:$K$20))</f>
        <v>5</v>
      </c>
      <c r="P4520" s="7">
        <f t="shared" si="285"/>
        <v>9</v>
      </c>
    </row>
    <row r="4521" spans="1:16" ht="15.75" customHeight="1" x14ac:dyDescent="0.15">
      <c r="A4521" s="13">
        <v>44007</v>
      </c>
      <c r="B4521" s="19" t="s">
        <v>5362</v>
      </c>
      <c r="C4521" s="7" t="s">
        <v>2210</v>
      </c>
      <c r="D4521" s="14">
        <v>5</v>
      </c>
      <c r="E4521" s="14" t="str">
        <f>_xlfn.XLOOKUP(D4521,'Meal Info'!$A$4:$A$19,'Meal Info'!$B$4:$B$19)</f>
        <v>Chicken</v>
      </c>
      <c r="F4521" s="14" t="str">
        <f>_xlfn.XLOOKUP(D4521,'Meal Info'!$A$4:$A$19,'Meal Info'!$C$4:$C$19)</f>
        <v>Roman</v>
      </c>
      <c r="G4521" s="7">
        <v>78.87</v>
      </c>
      <c r="H4521" s="7">
        <f t="shared" si="286"/>
        <v>7.8870000000000005</v>
      </c>
      <c r="I4521" s="7">
        <f t="shared" si="287"/>
        <v>86.757000000000005</v>
      </c>
      <c r="J4521" s="7">
        <v>0.17</v>
      </c>
      <c r="K4521" s="7">
        <f t="shared" si="284"/>
        <v>13.407900000000001</v>
      </c>
      <c r="L4521" s="7" t="s">
        <v>5078</v>
      </c>
      <c r="M4521" s="7">
        <v>6</v>
      </c>
      <c r="N4521" s="7">
        <f>INDEX('Delivery Distances'!$B$6:$K$20,MATCH('Sales Summary_working sheet'!L4521,'Delivery Distances'!$A$6:$A$20,0),MATCH('Sales Summary_working sheet'!M4521,'Delivery Distances'!$B$5:$K$5,0))</f>
        <v>5</v>
      </c>
      <c r="O4521" s="7" cm="1">
        <f t="array" ref="O4521">_xlfn.XLOOKUP(L4521,'Delivery Distances'!$A$6:$A$20,_xlfn.XLOOKUP('Sales Summary_working sheet'!M4521,'Delivery Distances'!$B$5:$K$5,'Delivery Distances'!$B$6:$K$20))</f>
        <v>5</v>
      </c>
      <c r="P4521" s="7">
        <f t="shared" si="285"/>
        <v>9</v>
      </c>
    </row>
    <row r="4522" spans="1:16" ht="15.75" customHeight="1" x14ac:dyDescent="0.15">
      <c r="A4522" s="13">
        <v>44007</v>
      </c>
      <c r="B4522" s="19" t="s">
        <v>5362</v>
      </c>
      <c r="C4522" s="7" t="s">
        <v>418</v>
      </c>
      <c r="D4522" s="14">
        <v>5</v>
      </c>
      <c r="E4522" s="14" t="str">
        <f>_xlfn.XLOOKUP(D4522,'Meal Info'!$A$4:$A$19,'Meal Info'!$B$4:$B$19)</f>
        <v>Chicken</v>
      </c>
      <c r="F4522" s="14" t="str">
        <f>_xlfn.XLOOKUP(D4522,'Meal Info'!$A$4:$A$19,'Meal Info'!$C$4:$C$19)</f>
        <v>Roman</v>
      </c>
      <c r="G4522" s="7">
        <v>0.31</v>
      </c>
      <c r="H4522" s="7">
        <f t="shared" si="286"/>
        <v>3.1E-2</v>
      </c>
      <c r="I4522" s="7">
        <f t="shared" si="287"/>
        <v>0.34099999999999997</v>
      </c>
      <c r="J4522" s="7">
        <v>0.32</v>
      </c>
      <c r="K4522" s="7">
        <f t="shared" si="284"/>
        <v>9.9199999999999997E-2</v>
      </c>
      <c r="L4522" s="7" t="s">
        <v>26</v>
      </c>
      <c r="M4522" s="7">
        <v>7</v>
      </c>
      <c r="N4522" s="7">
        <f>INDEX('Delivery Distances'!$B$6:$K$20,MATCH('Sales Summary_working sheet'!L4522,'Delivery Distances'!$A$6:$A$20,0),MATCH('Sales Summary_working sheet'!M4522,'Delivery Distances'!$B$5:$K$5,0))</f>
        <v>16</v>
      </c>
      <c r="O4522" s="7" cm="1">
        <f t="array" ref="O4522">_xlfn.XLOOKUP(L4522,'Delivery Distances'!$A$6:$A$20,_xlfn.XLOOKUP('Sales Summary_working sheet'!M4522,'Delivery Distances'!$B$5:$K$5,'Delivery Distances'!$B$6:$K$20))</f>
        <v>16</v>
      </c>
      <c r="P4522" s="7">
        <f t="shared" si="285"/>
        <v>15</v>
      </c>
    </row>
    <row r="4523" spans="1:16" ht="15.75" customHeight="1" x14ac:dyDescent="0.15">
      <c r="A4523" s="13">
        <v>44007</v>
      </c>
      <c r="B4523" s="19" t="s">
        <v>5362</v>
      </c>
      <c r="C4523" s="7" t="s">
        <v>838</v>
      </c>
      <c r="D4523" s="14">
        <v>5</v>
      </c>
      <c r="E4523" s="14" t="str">
        <f>_xlfn.XLOOKUP(D4523,'Meal Info'!$A$4:$A$19,'Meal Info'!$B$4:$B$19)</f>
        <v>Chicken</v>
      </c>
      <c r="F4523" s="14" t="str">
        <f>_xlfn.XLOOKUP(D4523,'Meal Info'!$A$4:$A$19,'Meal Info'!$C$4:$C$19)</f>
        <v>Roman</v>
      </c>
      <c r="G4523" s="7">
        <v>76.28</v>
      </c>
      <c r="H4523" s="7">
        <f t="shared" si="286"/>
        <v>7.6280000000000001</v>
      </c>
      <c r="I4523" s="7">
        <f t="shared" si="287"/>
        <v>83.908000000000001</v>
      </c>
      <c r="J4523" s="7">
        <v>0.16</v>
      </c>
      <c r="K4523" s="7">
        <f t="shared" si="284"/>
        <v>12.204800000000001</v>
      </c>
      <c r="L4523" s="7" t="s">
        <v>5076</v>
      </c>
      <c r="M4523" s="7">
        <v>9</v>
      </c>
      <c r="N4523" s="7">
        <f>INDEX('Delivery Distances'!$B$6:$K$20,MATCH('Sales Summary_working sheet'!L4523,'Delivery Distances'!$A$6:$A$20,0),MATCH('Sales Summary_working sheet'!M4523,'Delivery Distances'!$B$5:$K$5,0))</f>
        <v>8</v>
      </c>
      <c r="O4523" s="7" cm="1">
        <f t="array" ref="O4523">_xlfn.XLOOKUP(L4523,'Delivery Distances'!$A$6:$A$20,_xlfn.XLOOKUP('Sales Summary_working sheet'!M4523,'Delivery Distances'!$B$5:$K$5,'Delivery Distances'!$B$6:$K$20))</f>
        <v>8</v>
      </c>
      <c r="P4523" s="7">
        <f t="shared" si="285"/>
        <v>11</v>
      </c>
    </row>
    <row r="4524" spans="1:16" ht="15.75" customHeight="1" x14ac:dyDescent="0.15">
      <c r="A4524" s="13">
        <v>44007</v>
      </c>
      <c r="B4524" s="19" t="s">
        <v>5362</v>
      </c>
      <c r="C4524" s="7" t="s">
        <v>445</v>
      </c>
      <c r="D4524" s="14">
        <v>5</v>
      </c>
      <c r="E4524" s="14" t="str">
        <f>_xlfn.XLOOKUP(D4524,'Meal Info'!$A$4:$A$19,'Meal Info'!$B$4:$B$19)</f>
        <v>Chicken</v>
      </c>
      <c r="F4524" s="14" t="str">
        <f>_xlfn.XLOOKUP(D4524,'Meal Info'!$A$4:$A$19,'Meal Info'!$C$4:$C$19)</f>
        <v>Roman</v>
      </c>
      <c r="G4524" s="7">
        <v>70.430000000000007</v>
      </c>
      <c r="H4524" s="7">
        <f t="shared" si="286"/>
        <v>7.043000000000001</v>
      </c>
      <c r="I4524" s="7">
        <f t="shared" si="287"/>
        <v>77.473000000000013</v>
      </c>
      <c r="J4524" s="7">
        <v>0.18</v>
      </c>
      <c r="K4524" s="7">
        <f t="shared" si="284"/>
        <v>12.6774</v>
      </c>
      <c r="L4524" s="7" t="s">
        <v>5079</v>
      </c>
      <c r="M4524" s="7">
        <v>2</v>
      </c>
      <c r="N4524" s="7">
        <f>INDEX('Delivery Distances'!$B$6:$K$20,MATCH('Sales Summary_working sheet'!L4524,'Delivery Distances'!$A$6:$A$20,0),MATCH('Sales Summary_working sheet'!M4524,'Delivery Distances'!$B$5:$K$5,0))</f>
        <v>6</v>
      </c>
      <c r="O4524" s="7" cm="1">
        <f t="array" ref="O4524">_xlfn.XLOOKUP(L4524,'Delivery Distances'!$A$6:$A$20,_xlfn.XLOOKUP('Sales Summary_working sheet'!M4524,'Delivery Distances'!$B$5:$K$5,'Delivery Distances'!$B$6:$K$20))</f>
        <v>6</v>
      </c>
      <c r="P4524" s="7">
        <f t="shared" si="285"/>
        <v>10</v>
      </c>
    </row>
    <row r="4525" spans="1:16" ht="15.75" customHeight="1" x14ac:dyDescent="0.15">
      <c r="A4525" s="13">
        <v>44007</v>
      </c>
      <c r="B4525" s="19" t="s">
        <v>5362</v>
      </c>
      <c r="C4525" s="7" t="s">
        <v>138</v>
      </c>
      <c r="D4525" s="14">
        <v>5</v>
      </c>
      <c r="E4525" s="14" t="str">
        <f>_xlfn.XLOOKUP(D4525,'Meal Info'!$A$4:$A$19,'Meal Info'!$B$4:$B$19)</f>
        <v>Chicken</v>
      </c>
      <c r="F4525" s="14" t="str">
        <f>_xlfn.XLOOKUP(D4525,'Meal Info'!$A$4:$A$19,'Meal Info'!$C$4:$C$19)</f>
        <v>Roman</v>
      </c>
      <c r="G4525" s="7">
        <v>16.190000000000001</v>
      </c>
      <c r="H4525" s="7">
        <f t="shared" si="286"/>
        <v>1.6190000000000002</v>
      </c>
      <c r="I4525" s="7">
        <f t="shared" si="287"/>
        <v>17.809000000000001</v>
      </c>
      <c r="J4525" s="7">
        <v>0.12</v>
      </c>
      <c r="K4525" s="7">
        <f t="shared" si="284"/>
        <v>1.9428000000000001</v>
      </c>
      <c r="L4525" s="7" t="s">
        <v>27</v>
      </c>
      <c r="M4525" s="7">
        <v>7</v>
      </c>
      <c r="N4525" s="7">
        <f>INDEX('Delivery Distances'!$B$6:$K$20,MATCH('Sales Summary_working sheet'!L4525,'Delivery Distances'!$A$6:$A$20,0),MATCH('Sales Summary_working sheet'!M4525,'Delivery Distances'!$B$5:$K$5,0))</f>
        <v>14</v>
      </c>
      <c r="O4525" s="7" cm="1">
        <f t="array" ref="O4525">_xlfn.XLOOKUP(L4525,'Delivery Distances'!$A$6:$A$20,_xlfn.XLOOKUP('Sales Summary_working sheet'!M4525,'Delivery Distances'!$B$5:$K$5,'Delivery Distances'!$B$6:$K$20))</f>
        <v>14</v>
      </c>
      <c r="P4525" s="7">
        <f t="shared" si="285"/>
        <v>14</v>
      </c>
    </row>
    <row r="4526" spans="1:16" ht="15.75" customHeight="1" x14ac:dyDescent="0.15">
      <c r="A4526" s="13">
        <v>44007</v>
      </c>
      <c r="B4526" s="19" t="s">
        <v>5362</v>
      </c>
      <c r="C4526" s="7" t="s">
        <v>3681</v>
      </c>
      <c r="D4526" s="14">
        <v>5</v>
      </c>
      <c r="E4526" s="14" t="str">
        <f>_xlfn.XLOOKUP(D4526,'Meal Info'!$A$4:$A$19,'Meal Info'!$B$4:$B$19)</f>
        <v>Chicken</v>
      </c>
      <c r="F4526" s="14" t="str">
        <f>_xlfn.XLOOKUP(D4526,'Meal Info'!$A$4:$A$19,'Meal Info'!$C$4:$C$19)</f>
        <v>Roman</v>
      </c>
      <c r="G4526" s="7">
        <v>48.33</v>
      </c>
      <c r="H4526" s="7">
        <f t="shared" si="286"/>
        <v>4.8330000000000002</v>
      </c>
      <c r="I4526" s="7">
        <f t="shared" si="287"/>
        <v>53.162999999999997</v>
      </c>
      <c r="J4526" s="7">
        <v>0.06</v>
      </c>
      <c r="K4526" s="7">
        <f t="shared" si="284"/>
        <v>2.8997999999999999</v>
      </c>
      <c r="L4526" s="7" t="s">
        <v>29</v>
      </c>
      <c r="M4526" s="7">
        <v>2</v>
      </c>
      <c r="N4526" s="7">
        <f>INDEX('Delivery Distances'!$B$6:$K$20,MATCH('Sales Summary_working sheet'!L4526,'Delivery Distances'!$A$6:$A$20,0),MATCH('Sales Summary_working sheet'!M4526,'Delivery Distances'!$B$5:$K$5,0))</f>
        <v>18</v>
      </c>
      <c r="O4526" s="7" cm="1">
        <f t="array" ref="O4526">_xlfn.XLOOKUP(L4526,'Delivery Distances'!$A$6:$A$20,_xlfn.XLOOKUP('Sales Summary_working sheet'!M4526,'Delivery Distances'!$B$5:$K$5,'Delivery Distances'!$B$6:$K$20))</f>
        <v>18</v>
      </c>
      <c r="P4526" s="7">
        <f t="shared" si="285"/>
        <v>16</v>
      </c>
    </row>
    <row r="4527" spans="1:16" ht="15.75" customHeight="1" x14ac:dyDescent="0.15">
      <c r="A4527" s="13">
        <v>44007</v>
      </c>
      <c r="B4527" s="19" t="s">
        <v>5362</v>
      </c>
      <c r="C4527" s="7" t="s">
        <v>3166</v>
      </c>
      <c r="D4527" s="14">
        <v>5</v>
      </c>
      <c r="E4527" s="14" t="str">
        <f>_xlfn.XLOOKUP(D4527,'Meal Info'!$A$4:$A$19,'Meal Info'!$B$4:$B$19)</f>
        <v>Chicken</v>
      </c>
      <c r="F4527" s="14" t="str">
        <f>_xlfn.XLOOKUP(D4527,'Meal Info'!$A$4:$A$19,'Meal Info'!$C$4:$C$19)</f>
        <v>Roman</v>
      </c>
      <c r="G4527" s="7">
        <v>70.36</v>
      </c>
      <c r="H4527" s="7">
        <f t="shared" si="286"/>
        <v>7.0360000000000005</v>
      </c>
      <c r="I4527" s="7">
        <f t="shared" si="287"/>
        <v>77.396000000000001</v>
      </c>
      <c r="J4527" s="7">
        <v>0.39</v>
      </c>
      <c r="K4527" s="7">
        <f t="shared" si="284"/>
        <v>27.4404</v>
      </c>
      <c r="L4527" s="7" t="s">
        <v>5078</v>
      </c>
      <c r="M4527" s="7">
        <v>7</v>
      </c>
      <c r="N4527" s="7">
        <f>INDEX('Delivery Distances'!$B$6:$K$20,MATCH('Sales Summary_working sheet'!L4527,'Delivery Distances'!$A$6:$A$20,0),MATCH('Sales Summary_working sheet'!M4527,'Delivery Distances'!$B$5:$K$5,0))</f>
        <v>2</v>
      </c>
      <c r="O4527" s="7" cm="1">
        <f t="array" ref="O4527">_xlfn.XLOOKUP(L4527,'Delivery Distances'!$A$6:$A$20,_xlfn.XLOOKUP('Sales Summary_working sheet'!M4527,'Delivery Distances'!$B$5:$K$5,'Delivery Distances'!$B$6:$K$20))</f>
        <v>2</v>
      </c>
      <c r="P4527" s="7">
        <f t="shared" si="285"/>
        <v>6</v>
      </c>
    </row>
    <row r="4528" spans="1:16" ht="15.75" customHeight="1" x14ac:dyDescent="0.15">
      <c r="A4528" s="13">
        <v>44007</v>
      </c>
      <c r="B4528" s="19" t="s">
        <v>5362</v>
      </c>
      <c r="C4528" s="7" t="s">
        <v>392</v>
      </c>
      <c r="D4528" s="14">
        <v>5</v>
      </c>
      <c r="E4528" s="14" t="str">
        <f>_xlfn.XLOOKUP(D4528,'Meal Info'!$A$4:$A$19,'Meal Info'!$B$4:$B$19)</f>
        <v>Chicken</v>
      </c>
      <c r="F4528" s="14" t="str">
        <f>_xlfn.XLOOKUP(D4528,'Meal Info'!$A$4:$A$19,'Meal Info'!$C$4:$C$19)</f>
        <v>Roman</v>
      </c>
      <c r="G4528" s="7">
        <v>5.16</v>
      </c>
      <c r="H4528" s="7">
        <f t="shared" si="286"/>
        <v>0.51600000000000001</v>
      </c>
      <c r="I4528" s="7">
        <f t="shared" si="287"/>
        <v>5.6760000000000002</v>
      </c>
      <c r="J4528" s="7">
        <v>0.33</v>
      </c>
      <c r="K4528" s="7">
        <f t="shared" si="284"/>
        <v>1.7028000000000001</v>
      </c>
      <c r="L4528" s="7" t="s">
        <v>5082</v>
      </c>
      <c r="M4528" s="7">
        <v>4</v>
      </c>
      <c r="N4528" s="7">
        <f>INDEX('Delivery Distances'!$B$6:$K$20,MATCH('Sales Summary_working sheet'!L4528,'Delivery Distances'!$A$6:$A$20,0),MATCH('Sales Summary_working sheet'!M4528,'Delivery Distances'!$B$5:$K$5,0))</f>
        <v>2</v>
      </c>
      <c r="O4528" s="7" cm="1">
        <f t="array" ref="O4528">_xlfn.XLOOKUP(L4528,'Delivery Distances'!$A$6:$A$20,_xlfn.XLOOKUP('Sales Summary_working sheet'!M4528,'Delivery Distances'!$B$5:$K$5,'Delivery Distances'!$B$6:$K$20))</f>
        <v>2</v>
      </c>
      <c r="P4528" s="7">
        <f t="shared" si="285"/>
        <v>6</v>
      </c>
    </row>
    <row r="4529" spans="1:16" ht="15.75" customHeight="1" x14ac:dyDescent="0.15">
      <c r="A4529" s="13">
        <v>44007</v>
      </c>
      <c r="B4529" s="19" t="s">
        <v>5362</v>
      </c>
      <c r="C4529" s="7" t="s">
        <v>573</v>
      </c>
      <c r="D4529" s="14">
        <v>5</v>
      </c>
      <c r="E4529" s="14" t="str">
        <f>_xlfn.XLOOKUP(D4529,'Meal Info'!$A$4:$A$19,'Meal Info'!$B$4:$B$19)</f>
        <v>Chicken</v>
      </c>
      <c r="F4529" s="14" t="str">
        <f>_xlfn.XLOOKUP(D4529,'Meal Info'!$A$4:$A$19,'Meal Info'!$C$4:$C$19)</f>
        <v>Roman</v>
      </c>
      <c r="G4529" s="7">
        <v>67.959999999999994</v>
      </c>
      <c r="H4529" s="7">
        <f t="shared" si="286"/>
        <v>6.7959999999999994</v>
      </c>
      <c r="I4529" s="7">
        <f t="shared" si="287"/>
        <v>74.756</v>
      </c>
      <c r="J4529" s="7">
        <v>0.21</v>
      </c>
      <c r="K4529" s="7">
        <f t="shared" si="284"/>
        <v>14.271599999999998</v>
      </c>
      <c r="L4529" s="7" t="s">
        <v>5079</v>
      </c>
      <c r="M4529" s="7">
        <v>9</v>
      </c>
      <c r="N4529" s="7">
        <f>INDEX('Delivery Distances'!$B$6:$K$20,MATCH('Sales Summary_working sheet'!L4529,'Delivery Distances'!$A$6:$A$20,0),MATCH('Sales Summary_working sheet'!M4529,'Delivery Distances'!$B$5:$K$5,0))</f>
        <v>4</v>
      </c>
      <c r="O4529" s="7" cm="1">
        <f t="array" ref="O4529">_xlfn.XLOOKUP(L4529,'Delivery Distances'!$A$6:$A$20,_xlfn.XLOOKUP('Sales Summary_working sheet'!M4529,'Delivery Distances'!$B$5:$K$5,'Delivery Distances'!$B$6:$K$20))</f>
        <v>4</v>
      </c>
      <c r="P4529" s="7">
        <f t="shared" si="285"/>
        <v>8</v>
      </c>
    </row>
    <row r="4530" spans="1:16" ht="15.75" customHeight="1" x14ac:dyDescent="0.15">
      <c r="A4530" s="13">
        <v>44007</v>
      </c>
      <c r="B4530" s="19" t="s">
        <v>5362</v>
      </c>
      <c r="C4530" s="7" t="s">
        <v>3927</v>
      </c>
      <c r="D4530" s="14">
        <v>5</v>
      </c>
      <c r="E4530" s="14" t="str">
        <f>_xlfn.XLOOKUP(D4530,'Meal Info'!$A$4:$A$19,'Meal Info'!$B$4:$B$19)</f>
        <v>Chicken</v>
      </c>
      <c r="F4530" s="14" t="str">
        <f>_xlfn.XLOOKUP(D4530,'Meal Info'!$A$4:$A$19,'Meal Info'!$C$4:$C$19)</f>
        <v>Roman</v>
      </c>
      <c r="G4530" s="7">
        <v>34.32</v>
      </c>
      <c r="H4530" s="7">
        <f t="shared" si="286"/>
        <v>3.4320000000000004</v>
      </c>
      <c r="I4530" s="7">
        <f t="shared" si="287"/>
        <v>37.752000000000002</v>
      </c>
      <c r="J4530" s="7">
        <v>0.06</v>
      </c>
      <c r="K4530" s="7">
        <f t="shared" si="284"/>
        <v>2.0592000000000001</v>
      </c>
      <c r="L4530" s="7" t="s">
        <v>29</v>
      </c>
      <c r="M4530" s="7">
        <v>7</v>
      </c>
      <c r="N4530" s="7">
        <f>INDEX('Delivery Distances'!$B$6:$K$20,MATCH('Sales Summary_working sheet'!L4530,'Delivery Distances'!$A$6:$A$20,0),MATCH('Sales Summary_working sheet'!M4530,'Delivery Distances'!$B$5:$K$5,0))</f>
        <v>5</v>
      </c>
      <c r="O4530" s="7" cm="1">
        <f t="array" ref="O4530">_xlfn.XLOOKUP(L4530,'Delivery Distances'!$A$6:$A$20,_xlfn.XLOOKUP('Sales Summary_working sheet'!M4530,'Delivery Distances'!$B$5:$K$5,'Delivery Distances'!$B$6:$K$20))</f>
        <v>5</v>
      </c>
      <c r="P4530" s="7">
        <f t="shared" si="285"/>
        <v>9</v>
      </c>
    </row>
    <row r="4531" spans="1:16" ht="15.75" customHeight="1" x14ac:dyDescent="0.15">
      <c r="A4531" s="13">
        <v>44007</v>
      </c>
      <c r="B4531" s="19" t="s">
        <v>5362</v>
      </c>
      <c r="C4531" s="7" t="s">
        <v>1866</v>
      </c>
      <c r="D4531" s="14">
        <v>5</v>
      </c>
      <c r="E4531" s="14" t="str">
        <f>_xlfn.XLOOKUP(D4531,'Meal Info'!$A$4:$A$19,'Meal Info'!$B$4:$B$19)</f>
        <v>Chicken</v>
      </c>
      <c r="F4531" s="14" t="str">
        <f>_xlfn.XLOOKUP(D4531,'Meal Info'!$A$4:$A$19,'Meal Info'!$C$4:$C$19)</f>
        <v>Roman</v>
      </c>
      <c r="G4531" s="7">
        <v>28.53</v>
      </c>
      <c r="H4531" s="7">
        <f t="shared" si="286"/>
        <v>2.8530000000000002</v>
      </c>
      <c r="I4531" s="7">
        <f t="shared" si="287"/>
        <v>31.383000000000003</v>
      </c>
      <c r="J4531" s="7">
        <v>0.28000000000000003</v>
      </c>
      <c r="K4531" s="7">
        <f t="shared" si="284"/>
        <v>7.9884000000000013</v>
      </c>
      <c r="L4531" s="7" t="s">
        <v>5078</v>
      </c>
      <c r="M4531" s="7">
        <v>4</v>
      </c>
      <c r="N4531" s="7">
        <f>INDEX('Delivery Distances'!$B$6:$K$20,MATCH('Sales Summary_working sheet'!L4531,'Delivery Distances'!$A$6:$A$20,0),MATCH('Sales Summary_working sheet'!M4531,'Delivery Distances'!$B$5:$K$5,0))</f>
        <v>1</v>
      </c>
      <c r="O4531" s="7" cm="1">
        <f t="array" ref="O4531">_xlfn.XLOOKUP(L4531,'Delivery Distances'!$A$6:$A$20,_xlfn.XLOOKUP('Sales Summary_working sheet'!M4531,'Delivery Distances'!$B$5:$K$5,'Delivery Distances'!$B$6:$K$20))</f>
        <v>1</v>
      </c>
      <c r="P4531" s="7">
        <f t="shared" si="285"/>
        <v>3</v>
      </c>
    </row>
    <row r="4532" spans="1:16" ht="15.75" customHeight="1" x14ac:dyDescent="0.15">
      <c r="A4532" s="13">
        <v>44007</v>
      </c>
      <c r="B4532" s="19" t="s">
        <v>5362</v>
      </c>
      <c r="C4532" s="7" t="s">
        <v>643</v>
      </c>
      <c r="D4532" s="14">
        <v>5</v>
      </c>
      <c r="E4532" s="14" t="str">
        <f>_xlfn.XLOOKUP(D4532,'Meal Info'!$A$4:$A$19,'Meal Info'!$B$4:$B$19)</f>
        <v>Chicken</v>
      </c>
      <c r="F4532" s="14" t="str">
        <f>_xlfn.XLOOKUP(D4532,'Meal Info'!$A$4:$A$19,'Meal Info'!$C$4:$C$19)</f>
        <v>Roman</v>
      </c>
      <c r="G4532" s="7">
        <v>51.79</v>
      </c>
      <c r="H4532" s="7">
        <f t="shared" si="286"/>
        <v>5.1790000000000003</v>
      </c>
      <c r="I4532" s="7">
        <f t="shared" si="287"/>
        <v>56.969000000000001</v>
      </c>
      <c r="J4532" s="7">
        <v>0.1</v>
      </c>
      <c r="K4532" s="7">
        <f t="shared" si="284"/>
        <v>5.1790000000000003</v>
      </c>
      <c r="L4532" s="7" t="s">
        <v>5081</v>
      </c>
      <c r="M4532" s="7">
        <v>2</v>
      </c>
      <c r="N4532" s="7">
        <f>INDEX('Delivery Distances'!$B$6:$K$20,MATCH('Sales Summary_working sheet'!L4532,'Delivery Distances'!$A$6:$A$20,0),MATCH('Sales Summary_working sheet'!M4532,'Delivery Distances'!$B$5:$K$5,0))</f>
        <v>3</v>
      </c>
      <c r="O4532" s="7" cm="1">
        <f t="array" ref="O4532">_xlfn.XLOOKUP(L4532,'Delivery Distances'!$A$6:$A$20,_xlfn.XLOOKUP('Sales Summary_working sheet'!M4532,'Delivery Distances'!$B$5:$K$5,'Delivery Distances'!$B$6:$K$20))</f>
        <v>3</v>
      </c>
      <c r="P4532" s="7">
        <f t="shared" si="285"/>
        <v>7</v>
      </c>
    </row>
    <row r="4533" spans="1:16" ht="15.75" customHeight="1" x14ac:dyDescent="0.15">
      <c r="A4533" s="13">
        <v>44007</v>
      </c>
      <c r="B4533" s="19" t="s">
        <v>5362</v>
      </c>
      <c r="C4533" s="7" t="s">
        <v>4610</v>
      </c>
      <c r="D4533" s="14">
        <v>5</v>
      </c>
      <c r="E4533" s="14" t="str">
        <f>_xlfn.XLOOKUP(D4533,'Meal Info'!$A$4:$A$19,'Meal Info'!$B$4:$B$19)</f>
        <v>Chicken</v>
      </c>
      <c r="F4533" s="14" t="str">
        <f>_xlfn.XLOOKUP(D4533,'Meal Info'!$A$4:$A$19,'Meal Info'!$C$4:$C$19)</f>
        <v>Roman</v>
      </c>
      <c r="G4533" s="7">
        <v>5.93</v>
      </c>
      <c r="H4533" s="7">
        <f t="shared" si="286"/>
        <v>0.59299999999999997</v>
      </c>
      <c r="I4533" s="7">
        <f t="shared" si="287"/>
        <v>6.5229999999999997</v>
      </c>
      <c r="J4533" s="7">
        <v>0.39</v>
      </c>
      <c r="K4533" s="7">
        <f t="shared" si="284"/>
        <v>2.3127</v>
      </c>
      <c r="L4533" s="7" t="s">
        <v>29</v>
      </c>
      <c r="M4533" s="7">
        <v>5</v>
      </c>
      <c r="N4533" s="7">
        <f>INDEX('Delivery Distances'!$B$6:$K$20,MATCH('Sales Summary_working sheet'!L4533,'Delivery Distances'!$A$6:$A$20,0),MATCH('Sales Summary_working sheet'!M4533,'Delivery Distances'!$B$5:$K$5,0))</f>
        <v>14</v>
      </c>
      <c r="O4533" s="7" cm="1">
        <f t="array" ref="O4533">_xlfn.XLOOKUP(L4533,'Delivery Distances'!$A$6:$A$20,_xlfn.XLOOKUP('Sales Summary_working sheet'!M4533,'Delivery Distances'!$B$5:$K$5,'Delivery Distances'!$B$6:$K$20))</f>
        <v>14</v>
      </c>
      <c r="P4533" s="7">
        <f t="shared" si="285"/>
        <v>14</v>
      </c>
    </row>
    <row r="4534" spans="1:16" ht="15.75" customHeight="1" x14ac:dyDescent="0.15">
      <c r="A4534" s="13">
        <v>44008</v>
      </c>
      <c r="B4534" s="19" t="s">
        <v>5354</v>
      </c>
      <c r="C4534" s="7" t="s">
        <v>2940</v>
      </c>
      <c r="D4534" s="14">
        <v>5</v>
      </c>
      <c r="E4534" s="14" t="str">
        <f>_xlfn.XLOOKUP(D4534,'Meal Info'!$A$4:$A$19,'Meal Info'!$B$4:$B$19)</f>
        <v>Chicken</v>
      </c>
      <c r="F4534" s="14" t="str">
        <f>_xlfn.XLOOKUP(D4534,'Meal Info'!$A$4:$A$19,'Meal Info'!$C$4:$C$19)</f>
        <v>Roman</v>
      </c>
      <c r="G4534" s="7">
        <v>73.959999999999994</v>
      </c>
      <c r="H4534" s="7">
        <f t="shared" si="286"/>
        <v>7.3959999999999999</v>
      </c>
      <c r="I4534" s="7">
        <f t="shared" si="287"/>
        <v>81.355999999999995</v>
      </c>
      <c r="J4534" s="7">
        <v>0.37</v>
      </c>
      <c r="K4534" s="7">
        <f t="shared" si="284"/>
        <v>27.365199999999998</v>
      </c>
      <c r="L4534" s="7" t="s">
        <v>5077</v>
      </c>
      <c r="M4534" s="7">
        <v>9</v>
      </c>
      <c r="N4534" s="7">
        <f>INDEX('Delivery Distances'!$B$6:$K$20,MATCH('Sales Summary_working sheet'!L4534,'Delivery Distances'!$A$6:$A$20,0),MATCH('Sales Summary_working sheet'!M4534,'Delivery Distances'!$B$5:$K$5,0))</f>
        <v>4</v>
      </c>
      <c r="O4534" s="7" cm="1">
        <f t="array" ref="O4534">_xlfn.XLOOKUP(L4534,'Delivery Distances'!$A$6:$A$20,_xlfn.XLOOKUP('Sales Summary_working sheet'!M4534,'Delivery Distances'!$B$5:$K$5,'Delivery Distances'!$B$6:$K$20))</f>
        <v>4</v>
      </c>
      <c r="P4534" s="7">
        <f t="shared" si="285"/>
        <v>8</v>
      </c>
    </row>
    <row r="4535" spans="1:16" ht="15.75" customHeight="1" x14ac:dyDescent="0.15">
      <c r="A4535" s="13">
        <v>44008</v>
      </c>
      <c r="B4535" s="19" t="s">
        <v>5354</v>
      </c>
      <c r="C4535" s="7" t="s">
        <v>3659</v>
      </c>
      <c r="D4535" s="14">
        <v>5</v>
      </c>
      <c r="E4535" s="14" t="str">
        <f>_xlfn.XLOOKUP(D4535,'Meal Info'!$A$4:$A$19,'Meal Info'!$B$4:$B$19)</f>
        <v>Chicken</v>
      </c>
      <c r="F4535" s="14" t="str">
        <f>_xlfn.XLOOKUP(D4535,'Meal Info'!$A$4:$A$19,'Meal Info'!$C$4:$C$19)</f>
        <v>Roman</v>
      </c>
      <c r="G4535" s="7">
        <v>42.78</v>
      </c>
      <c r="H4535" s="7">
        <f t="shared" si="286"/>
        <v>4.2780000000000005</v>
      </c>
      <c r="I4535" s="7">
        <f t="shared" si="287"/>
        <v>47.058</v>
      </c>
      <c r="J4535" s="7">
        <v>0.04</v>
      </c>
      <c r="K4535" s="7">
        <f t="shared" si="284"/>
        <v>1.7112000000000001</v>
      </c>
      <c r="L4535" s="7" t="s">
        <v>5075</v>
      </c>
      <c r="M4535" s="7">
        <v>7</v>
      </c>
      <c r="N4535" s="7">
        <f>INDEX('Delivery Distances'!$B$6:$K$20,MATCH('Sales Summary_working sheet'!L4535,'Delivery Distances'!$A$6:$A$20,0),MATCH('Sales Summary_working sheet'!M4535,'Delivery Distances'!$B$5:$K$5,0))</f>
        <v>3</v>
      </c>
      <c r="O4535" s="7" cm="1">
        <f t="array" ref="O4535">_xlfn.XLOOKUP(L4535,'Delivery Distances'!$A$6:$A$20,_xlfn.XLOOKUP('Sales Summary_working sheet'!M4535,'Delivery Distances'!$B$5:$K$5,'Delivery Distances'!$B$6:$K$20))</f>
        <v>3</v>
      </c>
      <c r="P4535" s="7">
        <f t="shared" si="285"/>
        <v>7</v>
      </c>
    </row>
    <row r="4536" spans="1:16" ht="15.75" customHeight="1" x14ac:dyDescent="0.15">
      <c r="A4536" s="13">
        <v>44008</v>
      </c>
      <c r="B4536" s="19" t="s">
        <v>5354</v>
      </c>
      <c r="C4536" s="7" t="s">
        <v>765</v>
      </c>
      <c r="D4536" s="14">
        <v>5</v>
      </c>
      <c r="E4536" s="14" t="str">
        <f>_xlfn.XLOOKUP(D4536,'Meal Info'!$A$4:$A$19,'Meal Info'!$B$4:$B$19)</f>
        <v>Chicken</v>
      </c>
      <c r="F4536" s="14" t="str">
        <f>_xlfn.XLOOKUP(D4536,'Meal Info'!$A$4:$A$19,'Meal Info'!$C$4:$C$19)</f>
        <v>Roman</v>
      </c>
      <c r="G4536" s="7">
        <v>22.57</v>
      </c>
      <c r="H4536" s="7">
        <f t="shared" si="286"/>
        <v>2.2570000000000001</v>
      </c>
      <c r="I4536" s="7">
        <f t="shared" si="287"/>
        <v>24.827000000000002</v>
      </c>
      <c r="J4536" s="7">
        <v>0.24</v>
      </c>
      <c r="K4536" s="7">
        <f t="shared" si="284"/>
        <v>5.4168000000000003</v>
      </c>
      <c r="L4536" s="7" t="s">
        <v>5082</v>
      </c>
      <c r="M4536" s="7">
        <v>5</v>
      </c>
      <c r="N4536" s="7">
        <f>INDEX('Delivery Distances'!$B$6:$K$20,MATCH('Sales Summary_working sheet'!L4536,'Delivery Distances'!$A$6:$A$20,0),MATCH('Sales Summary_working sheet'!M4536,'Delivery Distances'!$B$5:$K$5,0))</f>
        <v>2</v>
      </c>
      <c r="O4536" s="7" cm="1">
        <f t="array" ref="O4536">_xlfn.XLOOKUP(L4536,'Delivery Distances'!$A$6:$A$20,_xlfn.XLOOKUP('Sales Summary_working sheet'!M4536,'Delivery Distances'!$B$5:$K$5,'Delivery Distances'!$B$6:$K$20))</f>
        <v>2</v>
      </c>
      <c r="P4536" s="7">
        <f t="shared" si="285"/>
        <v>6</v>
      </c>
    </row>
    <row r="4537" spans="1:16" ht="15.75" customHeight="1" x14ac:dyDescent="0.15">
      <c r="A4537" s="13">
        <v>44008</v>
      </c>
      <c r="B4537" s="19" t="s">
        <v>5354</v>
      </c>
      <c r="C4537" s="7" t="s">
        <v>4702</v>
      </c>
      <c r="D4537" s="14">
        <v>5</v>
      </c>
      <c r="E4537" s="14" t="str">
        <f>_xlfn.XLOOKUP(D4537,'Meal Info'!$A$4:$A$19,'Meal Info'!$B$4:$B$19)</f>
        <v>Chicken</v>
      </c>
      <c r="F4537" s="14" t="str">
        <f>_xlfn.XLOOKUP(D4537,'Meal Info'!$A$4:$A$19,'Meal Info'!$C$4:$C$19)</f>
        <v>Roman</v>
      </c>
      <c r="G4537" s="7">
        <v>70.03</v>
      </c>
      <c r="H4537" s="7">
        <f t="shared" si="286"/>
        <v>7.0030000000000001</v>
      </c>
      <c r="I4537" s="7">
        <f t="shared" si="287"/>
        <v>77.033000000000001</v>
      </c>
      <c r="J4537" s="7">
        <v>0.37</v>
      </c>
      <c r="K4537" s="7">
        <f t="shared" si="284"/>
        <v>25.911100000000001</v>
      </c>
      <c r="L4537" s="7" t="s">
        <v>31</v>
      </c>
      <c r="M4537" s="7">
        <v>6</v>
      </c>
      <c r="N4537" s="7">
        <f>INDEX('Delivery Distances'!$B$6:$K$20,MATCH('Sales Summary_working sheet'!L4537,'Delivery Distances'!$A$6:$A$20,0),MATCH('Sales Summary_working sheet'!M4537,'Delivery Distances'!$B$5:$K$5,0))</f>
        <v>17</v>
      </c>
      <c r="O4537" s="7" cm="1">
        <f t="array" ref="O4537">_xlfn.XLOOKUP(L4537,'Delivery Distances'!$A$6:$A$20,_xlfn.XLOOKUP('Sales Summary_working sheet'!M4537,'Delivery Distances'!$B$5:$K$5,'Delivery Distances'!$B$6:$K$20))</f>
        <v>17</v>
      </c>
      <c r="P4537" s="7">
        <f t="shared" si="285"/>
        <v>15.5</v>
      </c>
    </row>
    <row r="4538" spans="1:16" ht="15.75" customHeight="1" x14ac:dyDescent="0.15">
      <c r="A4538" s="13">
        <v>44008</v>
      </c>
      <c r="B4538" s="19" t="s">
        <v>5354</v>
      </c>
      <c r="C4538" s="7" t="s">
        <v>2144</v>
      </c>
      <c r="D4538" s="14">
        <v>5</v>
      </c>
      <c r="E4538" s="14" t="str">
        <f>_xlfn.XLOOKUP(D4538,'Meal Info'!$A$4:$A$19,'Meal Info'!$B$4:$B$19)</f>
        <v>Chicken</v>
      </c>
      <c r="F4538" s="14" t="str">
        <f>_xlfn.XLOOKUP(D4538,'Meal Info'!$A$4:$A$19,'Meal Info'!$C$4:$C$19)</f>
        <v>Roman</v>
      </c>
      <c r="G4538" s="7">
        <v>34.409999999999997</v>
      </c>
      <c r="H4538" s="7">
        <f t="shared" si="286"/>
        <v>3.4409999999999998</v>
      </c>
      <c r="I4538" s="7">
        <f t="shared" si="287"/>
        <v>37.850999999999999</v>
      </c>
      <c r="J4538" s="7">
        <v>0.34</v>
      </c>
      <c r="K4538" s="7">
        <f t="shared" si="284"/>
        <v>11.699399999999999</v>
      </c>
      <c r="L4538" s="7" t="s">
        <v>5078</v>
      </c>
      <c r="M4538" s="7">
        <v>1</v>
      </c>
      <c r="N4538" s="7">
        <f>INDEX('Delivery Distances'!$B$6:$K$20,MATCH('Sales Summary_working sheet'!L4538,'Delivery Distances'!$A$6:$A$20,0),MATCH('Sales Summary_working sheet'!M4538,'Delivery Distances'!$B$5:$K$5,0))</f>
        <v>5</v>
      </c>
      <c r="O4538" s="7" cm="1">
        <f t="array" ref="O4538">_xlfn.XLOOKUP(L4538,'Delivery Distances'!$A$6:$A$20,_xlfn.XLOOKUP('Sales Summary_working sheet'!M4538,'Delivery Distances'!$B$5:$K$5,'Delivery Distances'!$B$6:$K$20))</f>
        <v>5</v>
      </c>
      <c r="P4538" s="7">
        <f t="shared" si="285"/>
        <v>9</v>
      </c>
    </row>
    <row r="4539" spans="1:16" ht="15.75" customHeight="1" x14ac:dyDescent="0.15">
      <c r="A4539" s="13">
        <v>44008</v>
      </c>
      <c r="B4539" s="19" t="s">
        <v>5354</v>
      </c>
      <c r="C4539" s="7" t="s">
        <v>1099</v>
      </c>
      <c r="D4539" s="14">
        <v>5</v>
      </c>
      <c r="E4539" s="14" t="str">
        <f>_xlfn.XLOOKUP(D4539,'Meal Info'!$A$4:$A$19,'Meal Info'!$B$4:$B$19)</f>
        <v>Chicken</v>
      </c>
      <c r="F4539" s="14" t="str">
        <f>_xlfn.XLOOKUP(D4539,'Meal Info'!$A$4:$A$19,'Meal Info'!$C$4:$C$19)</f>
        <v>Roman</v>
      </c>
      <c r="G4539" s="7">
        <v>88.91</v>
      </c>
      <c r="H4539" s="7">
        <f t="shared" si="286"/>
        <v>8.891</v>
      </c>
      <c r="I4539" s="7">
        <f t="shared" si="287"/>
        <v>97.801000000000002</v>
      </c>
      <c r="J4539" s="7">
        <v>0.39</v>
      </c>
      <c r="K4539" s="7">
        <f t="shared" si="284"/>
        <v>34.674900000000001</v>
      </c>
      <c r="L4539" s="7" t="s">
        <v>5075</v>
      </c>
      <c r="M4539" s="7">
        <v>8</v>
      </c>
      <c r="N4539" s="7">
        <f>INDEX('Delivery Distances'!$B$6:$K$20,MATCH('Sales Summary_working sheet'!L4539,'Delivery Distances'!$A$6:$A$20,0),MATCH('Sales Summary_working sheet'!M4539,'Delivery Distances'!$B$5:$K$5,0))</f>
        <v>2</v>
      </c>
      <c r="O4539" s="7" cm="1">
        <f t="array" ref="O4539">_xlfn.XLOOKUP(L4539,'Delivery Distances'!$A$6:$A$20,_xlfn.XLOOKUP('Sales Summary_working sheet'!M4539,'Delivery Distances'!$B$5:$K$5,'Delivery Distances'!$B$6:$K$20))</f>
        <v>2</v>
      </c>
      <c r="P4539" s="7">
        <f t="shared" si="285"/>
        <v>6</v>
      </c>
    </row>
    <row r="4540" spans="1:16" ht="15.75" customHeight="1" x14ac:dyDescent="0.15">
      <c r="A4540" s="13">
        <v>44008</v>
      </c>
      <c r="B4540" s="19" t="s">
        <v>5354</v>
      </c>
      <c r="C4540" s="7" t="s">
        <v>555</v>
      </c>
      <c r="D4540" s="14">
        <v>5</v>
      </c>
      <c r="E4540" s="14" t="str">
        <f>_xlfn.XLOOKUP(D4540,'Meal Info'!$A$4:$A$19,'Meal Info'!$B$4:$B$19)</f>
        <v>Chicken</v>
      </c>
      <c r="F4540" s="14" t="str">
        <f>_xlfn.XLOOKUP(D4540,'Meal Info'!$A$4:$A$19,'Meal Info'!$C$4:$C$19)</f>
        <v>Roman</v>
      </c>
      <c r="G4540" s="7">
        <v>89.81</v>
      </c>
      <c r="H4540" s="7">
        <f t="shared" si="286"/>
        <v>8.9809999999999999</v>
      </c>
      <c r="I4540" s="7">
        <f t="shared" si="287"/>
        <v>98.790999999999997</v>
      </c>
      <c r="J4540" s="7">
        <v>0.24</v>
      </c>
      <c r="K4540" s="7">
        <f t="shared" si="284"/>
        <v>21.554400000000001</v>
      </c>
      <c r="L4540" s="7" t="s">
        <v>29</v>
      </c>
      <c r="M4540" s="7">
        <v>6</v>
      </c>
      <c r="N4540" s="7">
        <f>INDEX('Delivery Distances'!$B$6:$K$20,MATCH('Sales Summary_working sheet'!L4540,'Delivery Distances'!$A$6:$A$20,0),MATCH('Sales Summary_working sheet'!M4540,'Delivery Distances'!$B$5:$K$5,0))</f>
        <v>2</v>
      </c>
      <c r="O4540" s="7" cm="1">
        <f t="array" ref="O4540">_xlfn.XLOOKUP(L4540,'Delivery Distances'!$A$6:$A$20,_xlfn.XLOOKUP('Sales Summary_working sheet'!M4540,'Delivery Distances'!$B$5:$K$5,'Delivery Distances'!$B$6:$K$20))</f>
        <v>2</v>
      </c>
      <c r="P4540" s="7">
        <f t="shared" si="285"/>
        <v>6</v>
      </c>
    </row>
    <row r="4541" spans="1:16" ht="15.75" customHeight="1" x14ac:dyDescent="0.15">
      <c r="A4541" s="13">
        <v>44008</v>
      </c>
      <c r="B4541" s="19" t="s">
        <v>5354</v>
      </c>
      <c r="C4541" s="7" t="s">
        <v>2003</v>
      </c>
      <c r="D4541" s="14">
        <v>5</v>
      </c>
      <c r="E4541" s="14" t="str">
        <f>_xlfn.XLOOKUP(D4541,'Meal Info'!$A$4:$A$19,'Meal Info'!$B$4:$B$19)</f>
        <v>Chicken</v>
      </c>
      <c r="F4541" s="14" t="str">
        <f>_xlfn.XLOOKUP(D4541,'Meal Info'!$A$4:$A$19,'Meal Info'!$C$4:$C$19)</f>
        <v>Roman</v>
      </c>
      <c r="G4541" s="7">
        <v>63.97</v>
      </c>
      <c r="H4541" s="7">
        <f t="shared" si="286"/>
        <v>6.3970000000000002</v>
      </c>
      <c r="I4541" s="7">
        <f t="shared" si="287"/>
        <v>70.367000000000004</v>
      </c>
      <c r="J4541" s="7">
        <v>0.01</v>
      </c>
      <c r="K4541" s="7">
        <f t="shared" si="284"/>
        <v>0.63970000000000005</v>
      </c>
      <c r="L4541" s="7" t="s">
        <v>5081</v>
      </c>
      <c r="M4541" s="7">
        <v>7</v>
      </c>
      <c r="N4541" s="7">
        <f>INDEX('Delivery Distances'!$B$6:$K$20,MATCH('Sales Summary_working sheet'!L4541,'Delivery Distances'!$A$6:$A$20,0),MATCH('Sales Summary_working sheet'!M4541,'Delivery Distances'!$B$5:$K$5,0))</f>
        <v>3</v>
      </c>
      <c r="O4541" s="7" cm="1">
        <f t="array" ref="O4541">_xlfn.XLOOKUP(L4541,'Delivery Distances'!$A$6:$A$20,_xlfn.XLOOKUP('Sales Summary_working sheet'!M4541,'Delivery Distances'!$B$5:$K$5,'Delivery Distances'!$B$6:$K$20))</f>
        <v>3</v>
      </c>
      <c r="P4541" s="7">
        <f t="shared" si="285"/>
        <v>7</v>
      </c>
    </row>
    <row r="4542" spans="1:16" ht="15.75" customHeight="1" x14ac:dyDescent="0.15">
      <c r="A4542" s="13">
        <v>44008</v>
      </c>
      <c r="B4542" s="19" t="s">
        <v>5354</v>
      </c>
      <c r="C4542" s="7" t="s">
        <v>3857</v>
      </c>
      <c r="D4542" s="14">
        <v>5</v>
      </c>
      <c r="E4542" s="14" t="str">
        <f>_xlfn.XLOOKUP(D4542,'Meal Info'!$A$4:$A$19,'Meal Info'!$B$4:$B$19)</f>
        <v>Chicken</v>
      </c>
      <c r="F4542" s="14" t="str">
        <f>_xlfn.XLOOKUP(D4542,'Meal Info'!$A$4:$A$19,'Meal Info'!$C$4:$C$19)</f>
        <v>Roman</v>
      </c>
      <c r="G4542" s="7">
        <v>78.72</v>
      </c>
      <c r="H4542" s="7">
        <f t="shared" si="286"/>
        <v>7.8719999999999999</v>
      </c>
      <c r="I4542" s="7">
        <f t="shared" si="287"/>
        <v>86.591999999999999</v>
      </c>
      <c r="J4542" s="7">
        <v>0.11</v>
      </c>
      <c r="K4542" s="7">
        <f t="shared" si="284"/>
        <v>8.6592000000000002</v>
      </c>
      <c r="L4542" s="7" t="s">
        <v>30</v>
      </c>
      <c r="M4542" s="7">
        <v>3</v>
      </c>
      <c r="N4542" s="7">
        <f>INDEX('Delivery Distances'!$B$6:$K$20,MATCH('Sales Summary_working sheet'!L4542,'Delivery Distances'!$A$6:$A$20,0),MATCH('Sales Summary_working sheet'!M4542,'Delivery Distances'!$B$5:$K$5,0))</f>
        <v>9</v>
      </c>
      <c r="O4542" s="7" cm="1">
        <f t="array" ref="O4542">_xlfn.XLOOKUP(L4542,'Delivery Distances'!$A$6:$A$20,_xlfn.XLOOKUP('Sales Summary_working sheet'!M4542,'Delivery Distances'!$B$5:$K$5,'Delivery Distances'!$B$6:$K$20))</f>
        <v>9</v>
      </c>
      <c r="P4542" s="7">
        <f t="shared" si="285"/>
        <v>11.5</v>
      </c>
    </row>
    <row r="4543" spans="1:16" ht="15.75" customHeight="1" x14ac:dyDescent="0.15">
      <c r="A4543" s="13">
        <v>44008</v>
      </c>
      <c r="B4543" s="19" t="s">
        <v>5354</v>
      </c>
      <c r="C4543" s="7" t="s">
        <v>526</v>
      </c>
      <c r="D4543" s="14">
        <v>5</v>
      </c>
      <c r="E4543" s="14" t="str">
        <f>_xlfn.XLOOKUP(D4543,'Meal Info'!$A$4:$A$19,'Meal Info'!$B$4:$B$19)</f>
        <v>Chicken</v>
      </c>
      <c r="F4543" s="14" t="str">
        <f>_xlfn.XLOOKUP(D4543,'Meal Info'!$A$4:$A$19,'Meal Info'!$C$4:$C$19)</f>
        <v>Roman</v>
      </c>
      <c r="G4543" s="7">
        <v>44.48</v>
      </c>
      <c r="H4543" s="7">
        <f t="shared" si="286"/>
        <v>4.4479999999999995</v>
      </c>
      <c r="I4543" s="7">
        <f t="shared" si="287"/>
        <v>48.927999999999997</v>
      </c>
      <c r="J4543" s="7">
        <v>0.33</v>
      </c>
      <c r="K4543" s="7">
        <f t="shared" si="284"/>
        <v>14.6784</v>
      </c>
      <c r="L4543" s="7" t="s">
        <v>5081</v>
      </c>
      <c r="M4543" s="7">
        <v>10</v>
      </c>
      <c r="N4543" s="7">
        <f>INDEX('Delivery Distances'!$B$6:$K$20,MATCH('Sales Summary_working sheet'!L4543,'Delivery Distances'!$A$6:$A$20,0),MATCH('Sales Summary_working sheet'!M4543,'Delivery Distances'!$B$5:$K$5,0))</f>
        <v>2</v>
      </c>
      <c r="O4543" s="7" cm="1">
        <f t="array" ref="O4543">_xlfn.XLOOKUP(L4543,'Delivery Distances'!$A$6:$A$20,_xlfn.XLOOKUP('Sales Summary_working sheet'!M4543,'Delivery Distances'!$B$5:$K$5,'Delivery Distances'!$B$6:$K$20))</f>
        <v>2</v>
      </c>
      <c r="P4543" s="7">
        <f t="shared" si="285"/>
        <v>6</v>
      </c>
    </row>
    <row r="4544" spans="1:16" ht="15.75" customHeight="1" x14ac:dyDescent="0.15">
      <c r="A4544" s="13">
        <v>44008</v>
      </c>
      <c r="B4544" s="19" t="s">
        <v>5354</v>
      </c>
      <c r="C4544" s="7" t="s">
        <v>3816</v>
      </c>
      <c r="D4544" s="14">
        <v>5</v>
      </c>
      <c r="E4544" s="14" t="str">
        <f>_xlfn.XLOOKUP(D4544,'Meal Info'!$A$4:$A$19,'Meal Info'!$B$4:$B$19)</f>
        <v>Chicken</v>
      </c>
      <c r="F4544" s="14" t="str">
        <f>_xlfn.XLOOKUP(D4544,'Meal Info'!$A$4:$A$19,'Meal Info'!$C$4:$C$19)</f>
        <v>Roman</v>
      </c>
      <c r="G4544" s="7">
        <v>26.52</v>
      </c>
      <c r="H4544" s="7">
        <f t="shared" si="286"/>
        <v>2.6520000000000001</v>
      </c>
      <c r="I4544" s="7">
        <f t="shared" si="287"/>
        <v>29.172000000000001</v>
      </c>
      <c r="J4544" s="7">
        <v>0.38</v>
      </c>
      <c r="K4544" s="7">
        <f t="shared" si="284"/>
        <v>10.0776</v>
      </c>
      <c r="L4544" s="7" t="s">
        <v>30</v>
      </c>
      <c r="M4544" s="7">
        <v>2</v>
      </c>
      <c r="N4544" s="7">
        <f>INDEX('Delivery Distances'!$B$6:$K$20,MATCH('Sales Summary_working sheet'!L4544,'Delivery Distances'!$A$6:$A$20,0),MATCH('Sales Summary_working sheet'!M4544,'Delivery Distances'!$B$5:$K$5,0))</f>
        <v>12</v>
      </c>
      <c r="O4544" s="7" cm="1">
        <f t="array" ref="O4544">_xlfn.XLOOKUP(L4544,'Delivery Distances'!$A$6:$A$20,_xlfn.XLOOKUP('Sales Summary_working sheet'!M4544,'Delivery Distances'!$B$5:$K$5,'Delivery Distances'!$B$6:$K$20))</f>
        <v>12</v>
      </c>
      <c r="P4544" s="7">
        <f t="shared" si="285"/>
        <v>13</v>
      </c>
    </row>
    <row r="4545" spans="1:16" ht="15.75" customHeight="1" x14ac:dyDescent="0.15">
      <c r="A4545" s="13">
        <v>44008</v>
      </c>
      <c r="B4545" s="19" t="s">
        <v>5354</v>
      </c>
      <c r="C4545" s="7" t="s">
        <v>3646</v>
      </c>
      <c r="D4545" s="14">
        <v>5</v>
      </c>
      <c r="E4545" s="14" t="str">
        <f>_xlfn.XLOOKUP(D4545,'Meal Info'!$A$4:$A$19,'Meal Info'!$B$4:$B$19)</f>
        <v>Chicken</v>
      </c>
      <c r="F4545" s="14" t="str">
        <f>_xlfn.XLOOKUP(D4545,'Meal Info'!$A$4:$A$19,'Meal Info'!$C$4:$C$19)</f>
        <v>Roman</v>
      </c>
      <c r="G4545" s="7">
        <v>37.450000000000003</v>
      </c>
      <c r="H4545" s="7">
        <f t="shared" si="286"/>
        <v>3.7450000000000006</v>
      </c>
      <c r="I4545" s="7">
        <f t="shared" si="287"/>
        <v>41.195</v>
      </c>
      <c r="J4545" s="7">
        <v>0.25</v>
      </c>
      <c r="K4545" s="7">
        <f t="shared" si="284"/>
        <v>9.3625000000000007</v>
      </c>
      <c r="L4545" s="7" t="s">
        <v>26</v>
      </c>
      <c r="M4545" s="7">
        <v>2</v>
      </c>
      <c r="N4545" s="7">
        <f>INDEX('Delivery Distances'!$B$6:$K$20,MATCH('Sales Summary_working sheet'!L4545,'Delivery Distances'!$A$6:$A$20,0),MATCH('Sales Summary_working sheet'!M4545,'Delivery Distances'!$B$5:$K$5,0))</f>
        <v>2</v>
      </c>
      <c r="O4545" s="7" cm="1">
        <f t="array" ref="O4545">_xlfn.XLOOKUP(L4545,'Delivery Distances'!$A$6:$A$20,_xlfn.XLOOKUP('Sales Summary_working sheet'!M4545,'Delivery Distances'!$B$5:$K$5,'Delivery Distances'!$B$6:$K$20))</f>
        <v>2</v>
      </c>
      <c r="P4545" s="7">
        <f t="shared" si="285"/>
        <v>6</v>
      </c>
    </row>
    <row r="4546" spans="1:16" ht="15.75" customHeight="1" x14ac:dyDescent="0.15">
      <c r="A4546" s="13">
        <v>44008</v>
      </c>
      <c r="B4546" s="19" t="s">
        <v>5354</v>
      </c>
      <c r="C4546" s="7" t="s">
        <v>1506</v>
      </c>
      <c r="D4546" s="14">
        <v>5</v>
      </c>
      <c r="E4546" s="14" t="str">
        <f>_xlfn.XLOOKUP(D4546,'Meal Info'!$A$4:$A$19,'Meal Info'!$B$4:$B$19)</f>
        <v>Chicken</v>
      </c>
      <c r="F4546" s="14" t="str">
        <f>_xlfn.XLOOKUP(D4546,'Meal Info'!$A$4:$A$19,'Meal Info'!$C$4:$C$19)</f>
        <v>Roman</v>
      </c>
      <c r="G4546" s="7">
        <v>6.16</v>
      </c>
      <c r="H4546" s="7">
        <f t="shared" si="286"/>
        <v>0.6160000000000001</v>
      </c>
      <c r="I4546" s="7">
        <f t="shared" si="287"/>
        <v>6.7759999999999998</v>
      </c>
      <c r="J4546" s="7">
        <v>0.02</v>
      </c>
      <c r="K4546" s="7">
        <f t="shared" si="284"/>
        <v>0.1232</v>
      </c>
      <c r="L4546" s="7" t="s">
        <v>31</v>
      </c>
      <c r="M4546" s="7">
        <v>9</v>
      </c>
      <c r="N4546" s="7">
        <f>INDEX('Delivery Distances'!$B$6:$K$20,MATCH('Sales Summary_working sheet'!L4546,'Delivery Distances'!$A$6:$A$20,0),MATCH('Sales Summary_working sheet'!M4546,'Delivery Distances'!$B$5:$K$5,0))</f>
        <v>14</v>
      </c>
      <c r="O4546" s="7" cm="1">
        <f t="array" ref="O4546">_xlfn.XLOOKUP(L4546,'Delivery Distances'!$A$6:$A$20,_xlfn.XLOOKUP('Sales Summary_working sheet'!M4546,'Delivery Distances'!$B$5:$K$5,'Delivery Distances'!$B$6:$K$20))</f>
        <v>14</v>
      </c>
      <c r="P4546" s="7">
        <f t="shared" si="285"/>
        <v>14</v>
      </c>
    </row>
    <row r="4547" spans="1:16" ht="15.75" customHeight="1" x14ac:dyDescent="0.15">
      <c r="A4547" s="13">
        <v>44008</v>
      </c>
      <c r="B4547" s="19" t="s">
        <v>5355</v>
      </c>
      <c r="C4547" s="7" t="s">
        <v>3586</v>
      </c>
      <c r="D4547" s="14">
        <v>5</v>
      </c>
      <c r="E4547" s="14" t="str">
        <f>_xlfn.XLOOKUP(D4547,'Meal Info'!$A$4:$A$19,'Meal Info'!$B$4:$B$19)</f>
        <v>Chicken</v>
      </c>
      <c r="F4547" s="14" t="str">
        <f>_xlfn.XLOOKUP(D4547,'Meal Info'!$A$4:$A$19,'Meal Info'!$C$4:$C$19)</f>
        <v>Roman</v>
      </c>
      <c r="G4547" s="7">
        <v>4.4400000000000004</v>
      </c>
      <c r="H4547" s="7">
        <f t="shared" si="286"/>
        <v>0.44400000000000006</v>
      </c>
      <c r="I4547" s="7">
        <f t="shared" si="287"/>
        <v>4.8840000000000003</v>
      </c>
      <c r="J4547" s="7">
        <v>0.34</v>
      </c>
      <c r="K4547" s="7">
        <f t="shared" si="284"/>
        <v>1.5096000000000003</v>
      </c>
      <c r="L4547" s="7" t="s">
        <v>5079</v>
      </c>
      <c r="M4547" s="7">
        <v>8</v>
      </c>
      <c r="N4547" s="7">
        <f>INDEX('Delivery Distances'!$B$6:$K$20,MATCH('Sales Summary_working sheet'!L4547,'Delivery Distances'!$A$6:$A$20,0),MATCH('Sales Summary_working sheet'!M4547,'Delivery Distances'!$B$5:$K$5,0))</f>
        <v>5</v>
      </c>
      <c r="O4547" s="7" cm="1">
        <f t="array" ref="O4547">_xlfn.XLOOKUP(L4547,'Delivery Distances'!$A$6:$A$20,_xlfn.XLOOKUP('Sales Summary_working sheet'!M4547,'Delivery Distances'!$B$5:$K$5,'Delivery Distances'!$B$6:$K$20))</f>
        <v>5</v>
      </c>
      <c r="P4547" s="7">
        <f t="shared" si="285"/>
        <v>9</v>
      </c>
    </row>
    <row r="4548" spans="1:16" ht="15.75" customHeight="1" x14ac:dyDescent="0.15">
      <c r="A4548" s="13">
        <v>44008</v>
      </c>
      <c r="B4548" s="19" t="s">
        <v>5355</v>
      </c>
      <c r="C4548" s="7" t="s">
        <v>2221</v>
      </c>
      <c r="D4548" s="14">
        <v>5</v>
      </c>
      <c r="E4548" s="14" t="str">
        <f>_xlfn.XLOOKUP(D4548,'Meal Info'!$A$4:$A$19,'Meal Info'!$B$4:$B$19)</f>
        <v>Chicken</v>
      </c>
      <c r="F4548" s="14" t="str">
        <f>_xlfn.XLOOKUP(D4548,'Meal Info'!$A$4:$A$19,'Meal Info'!$C$4:$C$19)</f>
        <v>Roman</v>
      </c>
      <c r="G4548" s="7">
        <v>46.32</v>
      </c>
      <c r="H4548" s="7">
        <f t="shared" si="286"/>
        <v>4.6320000000000006</v>
      </c>
      <c r="I4548" s="7">
        <f t="shared" si="287"/>
        <v>50.951999999999998</v>
      </c>
      <c r="J4548" s="7">
        <v>0.1</v>
      </c>
      <c r="K4548" s="7">
        <f t="shared" si="284"/>
        <v>4.6320000000000006</v>
      </c>
      <c r="L4548" s="7" t="s">
        <v>28</v>
      </c>
      <c r="M4548" s="7">
        <v>8</v>
      </c>
      <c r="N4548" s="7">
        <f>INDEX('Delivery Distances'!$B$6:$K$20,MATCH('Sales Summary_working sheet'!L4548,'Delivery Distances'!$A$6:$A$20,0),MATCH('Sales Summary_working sheet'!M4548,'Delivery Distances'!$B$5:$K$5,0))</f>
        <v>17</v>
      </c>
      <c r="O4548" s="7" cm="1">
        <f t="array" ref="O4548">_xlfn.XLOOKUP(L4548,'Delivery Distances'!$A$6:$A$20,_xlfn.XLOOKUP('Sales Summary_working sheet'!M4548,'Delivery Distances'!$B$5:$K$5,'Delivery Distances'!$B$6:$K$20))</f>
        <v>17</v>
      </c>
      <c r="P4548" s="7">
        <f t="shared" si="285"/>
        <v>15.5</v>
      </c>
    </row>
    <row r="4549" spans="1:16" ht="15.75" customHeight="1" x14ac:dyDescent="0.15">
      <c r="A4549" s="13">
        <v>44008</v>
      </c>
      <c r="B4549" s="19" t="s">
        <v>5355</v>
      </c>
      <c r="C4549" s="7" t="s">
        <v>2626</v>
      </c>
      <c r="D4549" s="14">
        <v>5</v>
      </c>
      <c r="E4549" s="14" t="str">
        <f>_xlfn.XLOOKUP(D4549,'Meal Info'!$A$4:$A$19,'Meal Info'!$B$4:$B$19)</f>
        <v>Chicken</v>
      </c>
      <c r="F4549" s="14" t="str">
        <f>_xlfn.XLOOKUP(D4549,'Meal Info'!$A$4:$A$19,'Meal Info'!$C$4:$C$19)</f>
        <v>Roman</v>
      </c>
      <c r="G4549" s="7">
        <v>60.73</v>
      </c>
      <c r="H4549" s="7">
        <f t="shared" si="286"/>
        <v>6.0730000000000004</v>
      </c>
      <c r="I4549" s="7">
        <f t="shared" si="287"/>
        <v>66.802999999999997</v>
      </c>
      <c r="J4549" s="7">
        <v>0.09</v>
      </c>
      <c r="K4549" s="7">
        <f t="shared" ref="K4549:K4612" si="288">J4549*G4549</f>
        <v>5.4656999999999991</v>
      </c>
      <c r="L4549" s="7" t="s">
        <v>5081</v>
      </c>
      <c r="M4549" s="7">
        <v>9</v>
      </c>
      <c r="N4549" s="7">
        <f>INDEX('Delivery Distances'!$B$6:$K$20,MATCH('Sales Summary_working sheet'!L4549,'Delivery Distances'!$A$6:$A$20,0),MATCH('Sales Summary_working sheet'!M4549,'Delivery Distances'!$B$5:$K$5,0))</f>
        <v>1</v>
      </c>
      <c r="O4549" s="7" cm="1">
        <f t="array" ref="O4549">_xlfn.XLOOKUP(L4549,'Delivery Distances'!$A$6:$A$20,_xlfn.XLOOKUP('Sales Summary_working sheet'!M4549,'Delivery Distances'!$B$5:$K$5,'Delivery Distances'!$B$6:$K$20))</f>
        <v>1</v>
      </c>
      <c r="P4549" s="7">
        <f t="shared" ref="P4549:P4612" si="289">IF(O4549&lt;=2, O4549*3, IF(O4549&lt;=6, 3*2 + (O4549-2)*1, 3*2 + 4*1 + (O4549-6)*0.5))</f>
        <v>3</v>
      </c>
    </row>
    <row r="4550" spans="1:16" ht="15.75" customHeight="1" x14ac:dyDescent="0.15">
      <c r="A4550" s="13">
        <v>44008</v>
      </c>
      <c r="B4550" s="19" t="s">
        <v>5355</v>
      </c>
      <c r="C4550" s="7" t="s">
        <v>916</v>
      </c>
      <c r="D4550" s="14">
        <v>5</v>
      </c>
      <c r="E4550" s="14" t="str">
        <f>_xlfn.XLOOKUP(D4550,'Meal Info'!$A$4:$A$19,'Meal Info'!$B$4:$B$19)</f>
        <v>Chicken</v>
      </c>
      <c r="F4550" s="14" t="str">
        <f>_xlfn.XLOOKUP(D4550,'Meal Info'!$A$4:$A$19,'Meal Info'!$C$4:$C$19)</f>
        <v>Roman</v>
      </c>
      <c r="G4550" s="7">
        <v>87.83</v>
      </c>
      <c r="H4550" s="7">
        <f t="shared" si="286"/>
        <v>8.7829999999999995</v>
      </c>
      <c r="I4550" s="7">
        <f t="shared" si="287"/>
        <v>96.613</v>
      </c>
      <c r="J4550" s="7">
        <v>0.13</v>
      </c>
      <c r="K4550" s="7">
        <f t="shared" si="288"/>
        <v>11.417899999999999</v>
      </c>
      <c r="L4550" s="7" t="s">
        <v>5083</v>
      </c>
      <c r="M4550" s="7">
        <v>7</v>
      </c>
      <c r="N4550" s="7">
        <f>INDEX('Delivery Distances'!$B$6:$K$20,MATCH('Sales Summary_working sheet'!L4550,'Delivery Distances'!$A$6:$A$20,0),MATCH('Sales Summary_working sheet'!M4550,'Delivery Distances'!$B$5:$K$5,0))</f>
        <v>3</v>
      </c>
      <c r="O4550" s="7" cm="1">
        <f t="array" ref="O4550">_xlfn.XLOOKUP(L4550,'Delivery Distances'!$A$6:$A$20,_xlfn.XLOOKUP('Sales Summary_working sheet'!M4550,'Delivery Distances'!$B$5:$K$5,'Delivery Distances'!$B$6:$K$20))</f>
        <v>3</v>
      </c>
      <c r="P4550" s="7">
        <f t="shared" si="289"/>
        <v>7</v>
      </c>
    </row>
    <row r="4551" spans="1:16" ht="15.75" customHeight="1" x14ac:dyDescent="0.15">
      <c r="A4551" s="13">
        <v>44008</v>
      </c>
      <c r="B4551" s="19" t="s">
        <v>5355</v>
      </c>
      <c r="C4551" s="7" t="s">
        <v>2269</v>
      </c>
      <c r="D4551" s="14">
        <v>5</v>
      </c>
      <c r="E4551" s="14" t="str">
        <f>_xlfn.XLOOKUP(D4551,'Meal Info'!$A$4:$A$19,'Meal Info'!$B$4:$B$19)</f>
        <v>Chicken</v>
      </c>
      <c r="F4551" s="14" t="str">
        <f>_xlfn.XLOOKUP(D4551,'Meal Info'!$A$4:$A$19,'Meal Info'!$C$4:$C$19)</f>
        <v>Roman</v>
      </c>
      <c r="G4551" s="7">
        <v>10.66</v>
      </c>
      <c r="H4551" s="7">
        <f t="shared" si="286"/>
        <v>1.0660000000000001</v>
      </c>
      <c r="I4551" s="7">
        <f t="shared" si="287"/>
        <v>11.726000000000001</v>
      </c>
      <c r="J4551" s="7">
        <v>0.26</v>
      </c>
      <c r="K4551" s="7">
        <f t="shared" si="288"/>
        <v>2.7716000000000003</v>
      </c>
      <c r="L4551" s="7" t="s">
        <v>5078</v>
      </c>
      <c r="M4551" s="7">
        <v>8</v>
      </c>
      <c r="N4551" s="7">
        <f>INDEX('Delivery Distances'!$B$6:$K$20,MATCH('Sales Summary_working sheet'!L4551,'Delivery Distances'!$A$6:$A$20,0),MATCH('Sales Summary_working sheet'!M4551,'Delivery Distances'!$B$5:$K$5,0))</f>
        <v>5</v>
      </c>
      <c r="O4551" s="7" cm="1">
        <f t="array" ref="O4551">_xlfn.XLOOKUP(L4551,'Delivery Distances'!$A$6:$A$20,_xlfn.XLOOKUP('Sales Summary_working sheet'!M4551,'Delivery Distances'!$B$5:$K$5,'Delivery Distances'!$B$6:$K$20))</f>
        <v>5</v>
      </c>
      <c r="P4551" s="7">
        <f t="shared" si="289"/>
        <v>9</v>
      </c>
    </row>
    <row r="4552" spans="1:16" ht="15.75" customHeight="1" x14ac:dyDescent="0.15">
      <c r="A4552" s="13">
        <v>44008</v>
      </c>
      <c r="B4552" s="19" t="s">
        <v>5355</v>
      </c>
      <c r="C4552" s="7" t="s">
        <v>2146</v>
      </c>
      <c r="D4552" s="14">
        <v>5</v>
      </c>
      <c r="E4552" s="14" t="str">
        <f>_xlfn.XLOOKUP(D4552,'Meal Info'!$A$4:$A$19,'Meal Info'!$B$4:$B$19)</f>
        <v>Chicken</v>
      </c>
      <c r="F4552" s="14" t="str">
        <f>_xlfn.XLOOKUP(D4552,'Meal Info'!$A$4:$A$19,'Meal Info'!$C$4:$C$19)</f>
        <v>Roman</v>
      </c>
      <c r="G4552" s="7">
        <v>49.18</v>
      </c>
      <c r="H4552" s="7">
        <f t="shared" si="286"/>
        <v>4.9180000000000001</v>
      </c>
      <c r="I4552" s="7">
        <f t="shared" si="287"/>
        <v>54.097999999999999</v>
      </c>
      <c r="J4552" s="7">
        <v>0.04</v>
      </c>
      <c r="K4552" s="7">
        <f t="shared" si="288"/>
        <v>1.9672000000000001</v>
      </c>
      <c r="L4552" s="7" t="s">
        <v>5078</v>
      </c>
      <c r="M4552" s="7">
        <v>9</v>
      </c>
      <c r="N4552" s="7">
        <f>INDEX('Delivery Distances'!$B$6:$K$20,MATCH('Sales Summary_working sheet'!L4552,'Delivery Distances'!$A$6:$A$20,0),MATCH('Sales Summary_working sheet'!M4552,'Delivery Distances'!$B$5:$K$5,0))</f>
        <v>6</v>
      </c>
      <c r="O4552" s="7" cm="1">
        <f t="array" ref="O4552">_xlfn.XLOOKUP(L4552,'Delivery Distances'!$A$6:$A$20,_xlfn.XLOOKUP('Sales Summary_working sheet'!M4552,'Delivery Distances'!$B$5:$K$5,'Delivery Distances'!$B$6:$K$20))</f>
        <v>6</v>
      </c>
      <c r="P4552" s="7">
        <f t="shared" si="289"/>
        <v>10</v>
      </c>
    </row>
    <row r="4553" spans="1:16" ht="15.75" customHeight="1" x14ac:dyDescent="0.15">
      <c r="A4553" s="13">
        <v>44008</v>
      </c>
      <c r="B4553" s="19" t="s">
        <v>5355</v>
      </c>
      <c r="C4553" s="7" t="s">
        <v>3540</v>
      </c>
      <c r="D4553" s="14">
        <v>5</v>
      </c>
      <c r="E4553" s="14" t="str">
        <f>_xlfn.XLOOKUP(D4553,'Meal Info'!$A$4:$A$19,'Meal Info'!$B$4:$B$19)</f>
        <v>Chicken</v>
      </c>
      <c r="F4553" s="14" t="str">
        <f>_xlfn.XLOOKUP(D4553,'Meal Info'!$A$4:$A$19,'Meal Info'!$C$4:$C$19)</f>
        <v>Roman</v>
      </c>
      <c r="G4553" s="7">
        <v>44.82</v>
      </c>
      <c r="H4553" s="7">
        <f t="shared" si="286"/>
        <v>4.4820000000000002</v>
      </c>
      <c r="I4553" s="7">
        <f t="shared" si="287"/>
        <v>49.302</v>
      </c>
      <c r="J4553" s="7">
        <v>0.3</v>
      </c>
      <c r="K4553" s="7">
        <f t="shared" si="288"/>
        <v>13.446</v>
      </c>
      <c r="L4553" s="7" t="s">
        <v>31</v>
      </c>
      <c r="M4553" s="7">
        <v>10</v>
      </c>
      <c r="N4553" s="7">
        <f>INDEX('Delivery Distances'!$B$6:$K$20,MATCH('Sales Summary_working sheet'!L4553,'Delivery Distances'!$A$6:$A$20,0),MATCH('Sales Summary_working sheet'!M4553,'Delivery Distances'!$B$5:$K$5,0))</f>
        <v>17</v>
      </c>
      <c r="O4553" s="7" cm="1">
        <f t="array" ref="O4553">_xlfn.XLOOKUP(L4553,'Delivery Distances'!$A$6:$A$20,_xlfn.XLOOKUP('Sales Summary_working sheet'!M4553,'Delivery Distances'!$B$5:$K$5,'Delivery Distances'!$B$6:$K$20))</f>
        <v>17</v>
      </c>
      <c r="P4553" s="7">
        <f t="shared" si="289"/>
        <v>15.5</v>
      </c>
    </row>
    <row r="4554" spans="1:16" ht="15.75" customHeight="1" x14ac:dyDescent="0.15">
      <c r="A4554" s="13">
        <v>44008</v>
      </c>
      <c r="B4554" s="19" t="s">
        <v>5355</v>
      </c>
      <c r="C4554" s="7" t="s">
        <v>2247</v>
      </c>
      <c r="D4554" s="14">
        <v>5</v>
      </c>
      <c r="E4554" s="14" t="str">
        <f>_xlfn.XLOOKUP(D4554,'Meal Info'!$A$4:$A$19,'Meal Info'!$B$4:$B$19)</f>
        <v>Chicken</v>
      </c>
      <c r="F4554" s="14" t="str">
        <f>_xlfn.XLOOKUP(D4554,'Meal Info'!$A$4:$A$19,'Meal Info'!$C$4:$C$19)</f>
        <v>Roman</v>
      </c>
      <c r="G4554" s="7">
        <v>99.37</v>
      </c>
      <c r="H4554" s="7">
        <f t="shared" si="286"/>
        <v>9.9370000000000012</v>
      </c>
      <c r="I4554" s="7">
        <f t="shared" si="287"/>
        <v>109.307</v>
      </c>
      <c r="J4554" s="7">
        <v>0.35</v>
      </c>
      <c r="K4554" s="7">
        <f t="shared" si="288"/>
        <v>34.779499999999999</v>
      </c>
      <c r="L4554" s="7" t="s">
        <v>26</v>
      </c>
      <c r="M4554" s="7">
        <v>4</v>
      </c>
      <c r="N4554" s="7">
        <f>INDEX('Delivery Distances'!$B$6:$K$20,MATCH('Sales Summary_working sheet'!L4554,'Delivery Distances'!$A$6:$A$20,0),MATCH('Sales Summary_working sheet'!M4554,'Delivery Distances'!$B$5:$K$5,0))</f>
        <v>22</v>
      </c>
      <c r="O4554" s="7" cm="1">
        <f t="array" ref="O4554">_xlfn.XLOOKUP(L4554,'Delivery Distances'!$A$6:$A$20,_xlfn.XLOOKUP('Sales Summary_working sheet'!M4554,'Delivery Distances'!$B$5:$K$5,'Delivery Distances'!$B$6:$K$20))</f>
        <v>22</v>
      </c>
      <c r="P4554" s="7">
        <f t="shared" si="289"/>
        <v>18</v>
      </c>
    </row>
    <row r="4555" spans="1:16" ht="15.75" customHeight="1" x14ac:dyDescent="0.15">
      <c r="A4555" s="13">
        <v>44008</v>
      </c>
      <c r="B4555" s="19" t="s">
        <v>5355</v>
      </c>
      <c r="C4555" s="7" t="s">
        <v>3892</v>
      </c>
      <c r="D4555" s="14">
        <v>5</v>
      </c>
      <c r="E4555" s="14" t="str">
        <f>_xlfn.XLOOKUP(D4555,'Meal Info'!$A$4:$A$19,'Meal Info'!$B$4:$B$19)</f>
        <v>Chicken</v>
      </c>
      <c r="F4555" s="14" t="str">
        <f>_xlfn.XLOOKUP(D4555,'Meal Info'!$A$4:$A$19,'Meal Info'!$C$4:$C$19)</f>
        <v>Roman</v>
      </c>
      <c r="G4555" s="7">
        <v>33.380000000000003</v>
      </c>
      <c r="H4555" s="7">
        <f t="shared" si="286"/>
        <v>3.3380000000000005</v>
      </c>
      <c r="I4555" s="7">
        <f t="shared" si="287"/>
        <v>36.718000000000004</v>
      </c>
      <c r="J4555" s="7">
        <v>0.3</v>
      </c>
      <c r="K4555" s="7">
        <f t="shared" si="288"/>
        <v>10.014000000000001</v>
      </c>
      <c r="L4555" s="7" t="s">
        <v>5077</v>
      </c>
      <c r="M4555" s="7">
        <v>4</v>
      </c>
      <c r="N4555" s="7">
        <f>INDEX('Delivery Distances'!$B$6:$K$20,MATCH('Sales Summary_working sheet'!L4555,'Delivery Distances'!$A$6:$A$20,0),MATCH('Sales Summary_working sheet'!M4555,'Delivery Distances'!$B$5:$K$5,0))</f>
        <v>5</v>
      </c>
      <c r="O4555" s="7" cm="1">
        <f t="array" ref="O4555">_xlfn.XLOOKUP(L4555,'Delivery Distances'!$A$6:$A$20,_xlfn.XLOOKUP('Sales Summary_working sheet'!M4555,'Delivery Distances'!$B$5:$K$5,'Delivery Distances'!$B$6:$K$20))</f>
        <v>5</v>
      </c>
      <c r="P4555" s="7">
        <f t="shared" si="289"/>
        <v>9</v>
      </c>
    </row>
    <row r="4556" spans="1:16" ht="15.75" customHeight="1" x14ac:dyDescent="0.15">
      <c r="A4556" s="13">
        <v>44008</v>
      </c>
      <c r="B4556" s="19" t="s">
        <v>5355</v>
      </c>
      <c r="C4556" s="7" t="s">
        <v>646</v>
      </c>
      <c r="D4556" s="14">
        <v>5</v>
      </c>
      <c r="E4556" s="14" t="str">
        <f>_xlfn.XLOOKUP(D4556,'Meal Info'!$A$4:$A$19,'Meal Info'!$B$4:$B$19)</f>
        <v>Chicken</v>
      </c>
      <c r="F4556" s="14" t="str">
        <f>_xlfn.XLOOKUP(D4556,'Meal Info'!$A$4:$A$19,'Meal Info'!$C$4:$C$19)</f>
        <v>Roman</v>
      </c>
      <c r="G4556" s="7">
        <v>82.1</v>
      </c>
      <c r="H4556" s="7">
        <f t="shared" ref="H4556:H4619" si="290">G4556*10%</f>
        <v>8.2099999999999991</v>
      </c>
      <c r="I4556" s="7">
        <f t="shared" ref="I4556:I4619" si="291">G4556+H4556</f>
        <v>90.309999999999988</v>
      </c>
      <c r="J4556" s="7">
        <v>0.36</v>
      </c>
      <c r="K4556" s="7">
        <f t="shared" si="288"/>
        <v>29.555999999999997</v>
      </c>
      <c r="L4556" s="7" t="s">
        <v>29</v>
      </c>
      <c r="M4556" s="7">
        <v>9</v>
      </c>
      <c r="N4556" s="7">
        <f>INDEX('Delivery Distances'!$B$6:$K$20,MATCH('Sales Summary_working sheet'!L4556,'Delivery Distances'!$A$6:$A$20,0),MATCH('Sales Summary_working sheet'!M4556,'Delivery Distances'!$B$5:$K$5,0))</f>
        <v>6</v>
      </c>
      <c r="O4556" s="7" cm="1">
        <f t="array" ref="O4556">_xlfn.XLOOKUP(L4556,'Delivery Distances'!$A$6:$A$20,_xlfn.XLOOKUP('Sales Summary_working sheet'!M4556,'Delivery Distances'!$B$5:$K$5,'Delivery Distances'!$B$6:$K$20))</f>
        <v>6</v>
      </c>
      <c r="P4556" s="7">
        <f t="shared" si="289"/>
        <v>10</v>
      </c>
    </row>
    <row r="4557" spans="1:16" ht="15.75" customHeight="1" x14ac:dyDescent="0.15">
      <c r="A4557" s="13">
        <v>44008</v>
      </c>
      <c r="B4557" s="19" t="s">
        <v>5355</v>
      </c>
      <c r="C4557" s="7" t="s">
        <v>1632</v>
      </c>
      <c r="D4557" s="14">
        <v>5</v>
      </c>
      <c r="E4557" s="14" t="str">
        <f>_xlfn.XLOOKUP(D4557,'Meal Info'!$A$4:$A$19,'Meal Info'!$B$4:$B$19)</f>
        <v>Chicken</v>
      </c>
      <c r="F4557" s="14" t="str">
        <f>_xlfn.XLOOKUP(D4557,'Meal Info'!$A$4:$A$19,'Meal Info'!$C$4:$C$19)</f>
        <v>Roman</v>
      </c>
      <c r="G4557" s="7">
        <v>3.09</v>
      </c>
      <c r="H4557" s="7">
        <f t="shared" si="290"/>
        <v>0.309</v>
      </c>
      <c r="I4557" s="7">
        <f t="shared" si="291"/>
        <v>3.399</v>
      </c>
      <c r="J4557" s="7">
        <v>0.16</v>
      </c>
      <c r="K4557" s="7">
        <f t="shared" si="288"/>
        <v>0.49440000000000001</v>
      </c>
      <c r="L4557" s="7" t="s">
        <v>5075</v>
      </c>
      <c r="M4557" s="7">
        <v>2</v>
      </c>
      <c r="N4557" s="7">
        <f>INDEX('Delivery Distances'!$B$6:$K$20,MATCH('Sales Summary_working sheet'!L4557,'Delivery Distances'!$A$6:$A$20,0),MATCH('Sales Summary_working sheet'!M4557,'Delivery Distances'!$B$5:$K$5,0))</f>
        <v>15</v>
      </c>
      <c r="O4557" s="7" cm="1">
        <f t="array" ref="O4557">_xlfn.XLOOKUP(L4557,'Delivery Distances'!$A$6:$A$20,_xlfn.XLOOKUP('Sales Summary_working sheet'!M4557,'Delivery Distances'!$B$5:$K$5,'Delivery Distances'!$B$6:$K$20))</f>
        <v>15</v>
      </c>
      <c r="P4557" s="7">
        <f t="shared" si="289"/>
        <v>14.5</v>
      </c>
    </row>
    <row r="4558" spans="1:16" ht="15.75" customHeight="1" x14ac:dyDescent="0.15">
      <c r="A4558" s="13">
        <v>44008</v>
      </c>
      <c r="B4558" s="19" t="s">
        <v>5355</v>
      </c>
      <c r="C4558" s="7" t="s">
        <v>2046</v>
      </c>
      <c r="D4558" s="14">
        <v>5</v>
      </c>
      <c r="E4558" s="14" t="str">
        <f>_xlfn.XLOOKUP(D4558,'Meal Info'!$A$4:$A$19,'Meal Info'!$B$4:$B$19)</f>
        <v>Chicken</v>
      </c>
      <c r="F4558" s="14" t="str">
        <f>_xlfn.XLOOKUP(D4558,'Meal Info'!$A$4:$A$19,'Meal Info'!$C$4:$C$19)</f>
        <v>Roman</v>
      </c>
      <c r="G4558" s="7">
        <v>11.57</v>
      </c>
      <c r="H4558" s="7">
        <f t="shared" si="290"/>
        <v>1.157</v>
      </c>
      <c r="I4558" s="7">
        <f t="shared" si="291"/>
        <v>12.727</v>
      </c>
      <c r="J4558" s="7">
        <v>0.37</v>
      </c>
      <c r="K4558" s="7">
        <f t="shared" si="288"/>
        <v>4.2808999999999999</v>
      </c>
      <c r="L4558" s="7" t="s">
        <v>5081</v>
      </c>
      <c r="M4558" s="7">
        <v>7</v>
      </c>
      <c r="N4558" s="7">
        <f>INDEX('Delivery Distances'!$B$6:$K$20,MATCH('Sales Summary_working sheet'!L4558,'Delivery Distances'!$A$6:$A$20,0),MATCH('Sales Summary_working sheet'!M4558,'Delivery Distances'!$B$5:$K$5,0))</f>
        <v>3</v>
      </c>
      <c r="O4558" s="7" cm="1">
        <f t="array" ref="O4558">_xlfn.XLOOKUP(L4558,'Delivery Distances'!$A$6:$A$20,_xlfn.XLOOKUP('Sales Summary_working sheet'!M4558,'Delivery Distances'!$B$5:$K$5,'Delivery Distances'!$B$6:$K$20))</f>
        <v>3</v>
      </c>
      <c r="P4558" s="7">
        <f t="shared" si="289"/>
        <v>7</v>
      </c>
    </row>
    <row r="4559" spans="1:16" ht="15.75" customHeight="1" x14ac:dyDescent="0.15">
      <c r="A4559" s="13">
        <v>44008</v>
      </c>
      <c r="B4559" s="19" t="s">
        <v>5355</v>
      </c>
      <c r="C4559" s="7" t="s">
        <v>3270</v>
      </c>
      <c r="D4559" s="14">
        <v>5</v>
      </c>
      <c r="E4559" s="14" t="str">
        <f>_xlfn.XLOOKUP(D4559,'Meal Info'!$A$4:$A$19,'Meal Info'!$B$4:$B$19)</f>
        <v>Chicken</v>
      </c>
      <c r="F4559" s="14" t="str">
        <f>_xlfn.XLOOKUP(D4559,'Meal Info'!$A$4:$A$19,'Meal Info'!$C$4:$C$19)</f>
        <v>Roman</v>
      </c>
      <c r="G4559" s="7">
        <v>66.12</v>
      </c>
      <c r="H4559" s="7">
        <f t="shared" si="290"/>
        <v>6.612000000000001</v>
      </c>
      <c r="I4559" s="7">
        <f t="shared" si="291"/>
        <v>72.731999999999999</v>
      </c>
      <c r="J4559" s="7">
        <v>0.33</v>
      </c>
      <c r="K4559" s="7">
        <f t="shared" si="288"/>
        <v>21.819600000000001</v>
      </c>
      <c r="L4559" s="7" t="s">
        <v>29</v>
      </c>
      <c r="M4559" s="7">
        <v>3</v>
      </c>
      <c r="N4559" s="7">
        <f>INDEX('Delivery Distances'!$B$6:$K$20,MATCH('Sales Summary_working sheet'!L4559,'Delivery Distances'!$A$6:$A$20,0),MATCH('Sales Summary_working sheet'!M4559,'Delivery Distances'!$B$5:$K$5,0))</f>
        <v>9</v>
      </c>
      <c r="O4559" s="7" cm="1">
        <f t="array" ref="O4559">_xlfn.XLOOKUP(L4559,'Delivery Distances'!$A$6:$A$20,_xlfn.XLOOKUP('Sales Summary_working sheet'!M4559,'Delivery Distances'!$B$5:$K$5,'Delivery Distances'!$B$6:$K$20))</f>
        <v>9</v>
      </c>
      <c r="P4559" s="7">
        <f t="shared" si="289"/>
        <v>11.5</v>
      </c>
    </row>
    <row r="4560" spans="1:16" ht="15.75" customHeight="1" x14ac:dyDescent="0.15">
      <c r="A4560" s="13">
        <v>44008</v>
      </c>
      <c r="B4560" s="19" t="s">
        <v>5355</v>
      </c>
      <c r="C4560" s="7" t="s">
        <v>3277</v>
      </c>
      <c r="D4560" s="14">
        <v>5</v>
      </c>
      <c r="E4560" s="14" t="str">
        <f>_xlfn.XLOOKUP(D4560,'Meal Info'!$A$4:$A$19,'Meal Info'!$B$4:$B$19)</f>
        <v>Chicken</v>
      </c>
      <c r="F4560" s="14" t="str">
        <f>_xlfn.XLOOKUP(D4560,'Meal Info'!$A$4:$A$19,'Meal Info'!$C$4:$C$19)</f>
        <v>Roman</v>
      </c>
      <c r="G4560" s="7">
        <v>88</v>
      </c>
      <c r="H4560" s="7">
        <f t="shared" si="290"/>
        <v>8.8000000000000007</v>
      </c>
      <c r="I4560" s="7">
        <f t="shared" si="291"/>
        <v>96.8</v>
      </c>
      <c r="J4560" s="7">
        <v>0.08</v>
      </c>
      <c r="K4560" s="7">
        <f t="shared" si="288"/>
        <v>7.04</v>
      </c>
      <c r="L4560" s="7" t="s">
        <v>26</v>
      </c>
      <c r="M4560" s="7">
        <v>9</v>
      </c>
      <c r="N4560" s="7">
        <f>INDEX('Delivery Distances'!$B$6:$K$20,MATCH('Sales Summary_working sheet'!L4560,'Delivery Distances'!$A$6:$A$20,0),MATCH('Sales Summary_working sheet'!M4560,'Delivery Distances'!$B$5:$K$5,0))</f>
        <v>20</v>
      </c>
      <c r="O4560" s="7" cm="1">
        <f t="array" ref="O4560">_xlfn.XLOOKUP(L4560,'Delivery Distances'!$A$6:$A$20,_xlfn.XLOOKUP('Sales Summary_working sheet'!M4560,'Delivery Distances'!$B$5:$K$5,'Delivery Distances'!$B$6:$K$20))</f>
        <v>20</v>
      </c>
      <c r="P4560" s="7">
        <f t="shared" si="289"/>
        <v>17</v>
      </c>
    </row>
    <row r="4561" spans="1:16" ht="15.75" customHeight="1" x14ac:dyDescent="0.15">
      <c r="A4561" s="13">
        <v>44008</v>
      </c>
      <c r="B4561" s="19" t="s">
        <v>5355</v>
      </c>
      <c r="C4561" s="7" t="s">
        <v>1623</v>
      </c>
      <c r="D4561" s="14">
        <v>5</v>
      </c>
      <c r="E4561" s="14" t="str">
        <f>_xlfn.XLOOKUP(D4561,'Meal Info'!$A$4:$A$19,'Meal Info'!$B$4:$B$19)</f>
        <v>Chicken</v>
      </c>
      <c r="F4561" s="14" t="str">
        <f>_xlfn.XLOOKUP(D4561,'Meal Info'!$A$4:$A$19,'Meal Info'!$C$4:$C$19)</f>
        <v>Roman</v>
      </c>
      <c r="G4561" s="7">
        <v>19.850000000000001</v>
      </c>
      <c r="H4561" s="7">
        <f t="shared" si="290"/>
        <v>1.9850000000000003</v>
      </c>
      <c r="I4561" s="7">
        <f t="shared" si="291"/>
        <v>21.835000000000001</v>
      </c>
      <c r="J4561" s="7">
        <v>0.39</v>
      </c>
      <c r="K4561" s="7">
        <f t="shared" si="288"/>
        <v>7.7415000000000012</v>
      </c>
      <c r="L4561" s="7" t="s">
        <v>30</v>
      </c>
      <c r="M4561" s="7">
        <v>5</v>
      </c>
      <c r="N4561" s="7">
        <f>INDEX('Delivery Distances'!$B$6:$K$20,MATCH('Sales Summary_working sheet'!L4561,'Delivery Distances'!$A$6:$A$20,0),MATCH('Sales Summary_working sheet'!M4561,'Delivery Distances'!$B$5:$K$5,0))</f>
        <v>18</v>
      </c>
      <c r="O4561" s="7" cm="1">
        <f t="array" ref="O4561">_xlfn.XLOOKUP(L4561,'Delivery Distances'!$A$6:$A$20,_xlfn.XLOOKUP('Sales Summary_working sheet'!M4561,'Delivery Distances'!$B$5:$K$5,'Delivery Distances'!$B$6:$K$20))</f>
        <v>18</v>
      </c>
      <c r="P4561" s="7">
        <f t="shared" si="289"/>
        <v>16</v>
      </c>
    </row>
    <row r="4562" spans="1:16" ht="15.75" customHeight="1" x14ac:dyDescent="0.15">
      <c r="A4562" s="13">
        <v>44008</v>
      </c>
      <c r="B4562" s="19" t="s">
        <v>5355</v>
      </c>
      <c r="C4562" s="7" t="s">
        <v>3917</v>
      </c>
      <c r="D4562" s="14">
        <v>5</v>
      </c>
      <c r="E4562" s="14" t="str">
        <f>_xlfn.XLOOKUP(D4562,'Meal Info'!$A$4:$A$19,'Meal Info'!$B$4:$B$19)</f>
        <v>Chicken</v>
      </c>
      <c r="F4562" s="14" t="str">
        <f>_xlfn.XLOOKUP(D4562,'Meal Info'!$A$4:$A$19,'Meal Info'!$C$4:$C$19)</f>
        <v>Roman</v>
      </c>
      <c r="G4562" s="7">
        <v>75.17</v>
      </c>
      <c r="H4562" s="7">
        <f t="shared" si="290"/>
        <v>7.5170000000000003</v>
      </c>
      <c r="I4562" s="7">
        <f t="shared" si="291"/>
        <v>82.686999999999998</v>
      </c>
      <c r="J4562" s="7">
        <v>0.3</v>
      </c>
      <c r="K4562" s="7">
        <f t="shared" si="288"/>
        <v>22.550999999999998</v>
      </c>
      <c r="L4562" s="7" t="s">
        <v>31</v>
      </c>
      <c r="M4562" s="7">
        <v>9</v>
      </c>
      <c r="N4562" s="7">
        <f>INDEX('Delivery Distances'!$B$6:$K$20,MATCH('Sales Summary_working sheet'!L4562,'Delivery Distances'!$A$6:$A$20,0),MATCH('Sales Summary_working sheet'!M4562,'Delivery Distances'!$B$5:$K$5,0))</f>
        <v>14</v>
      </c>
      <c r="O4562" s="7" cm="1">
        <f t="array" ref="O4562">_xlfn.XLOOKUP(L4562,'Delivery Distances'!$A$6:$A$20,_xlfn.XLOOKUP('Sales Summary_working sheet'!M4562,'Delivery Distances'!$B$5:$K$5,'Delivery Distances'!$B$6:$K$20))</f>
        <v>14</v>
      </c>
      <c r="P4562" s="7">
        <f t="shared" si="289"/>
        <v>14</v>
      </c>
    </row>
    <row r="4563" spans="1:16" ht="15.75" customHeight="1" x14ac:dyDescent="0.15">
      <c r="A4563" s="13">
        <v>44008</v>
      </c>
      <c r="B4563" s="19" t="s">
        <v>5355</v>
      </c>
      <c r="C4563" s="7" t="s">
        <v>2019</v>
      </c>
      <c r="D4563" s="14">
        <v>5</v>
      </c>
      <c r="E4563" s="14" t="str">
        <f>_xlfn.XLOOKUP(D4563,'Meal Info'!$A$4:$A$19,'Meal Info'!$B$4:$B$19)</f>
        <v>Chicken</v>
      </c>
      <c r="F4563" s="14" t="str">
        <f>_xlfn.XLOOKUP(D4563,'Meal Info'!$A$4:$A$19,'Meal Info'!$C$4:$C$19)</f>
        <v>Roman</v>
      </c>
      <c r="G4563" s="7">
        <v>82.68</v>
      </c>
      <c r="H4563" s="7">
        <f t="shared" si="290"/>
        <v>8.2680000000000007</v>
      </c>
      <c r="I4563" s="7">
        <f t="shared" si="291"/>
        <v>90.948000000000008</v>
      </c>
      <c r="J4563" s="7">
        <v>0.11</v>
      </c>
      <c r="K4563" s="7">
        <f t="shared" si="288"/>
        <v>9.0948000000000011</v>
      </c>
      <c r="L4563" s="7" t="s">
        <v>5079</v>
      </c>
      <c r="M4563" s="7">
        <v>10</v>
      </c>
      <c r="N4563" s="7">
        <f>INDEX('Delivery Distances'!$B$6:$K$20,MATCH('Sales Summary_working sheet'!L4563,'Delivery Distances'!$A$6:$A$20,0),MATCH('Sales Summary_working sheet'!M4563,'Delivery Distances'!$B$5:$K$5,0))</f>
        <v>4</v>
      </c>
      <c r="O4563" s="7" cm="1">
        <f t="array" ref="O4563">_xlfn.XLOOKUP(L4563,'Delivery Distances'!$A$6:$A$20,_xlfn.XLOOKUP('Sales Summary_working sheet'!M4563,'Delivery Distances'!$B$5:$K$5,'Delivery Distances'!$B$6:$K$20))</f>
        <v>4</v>
      </c>
      <c r="P4563" s="7">
        <f t="shared" si="289"/>
        <v>8</v>
      </c>
    </row>
    <row r="4564" spans="1:16" ht="15.75" customHeight="1" x14ac:dyDescent="0.15">
      <c r="A4564" s="13">
        <v>44008</v>
      </c>
      <c r="B4564" s="19" t="s">
        <v>5355</v>
      </c>
      <c r="C4564" s="7" t="s">
        <v>1894</v>
      </c>
      <c r="D4564" s="14">
        <v>5</v>
      </c>
      <c r="E4564" s="14" t="str">
        <f>_xlfn.XLOOKUP(D4564,'Meal Info'!$A$4:$A$19,'Meal Info'!$B$4:$B$19)</f>
        <v>Chicken</v>
      </c>
      <c r="F4564" s="14" t="str">
        <f>_xlfn.XLOOKUP(D4564,'Meal Info'!$A$4:$A$19,'Meal Info'!$C$4:$C$19)</f>
        <v>Roman</v>
      </c>
      <c r="G4564" s="7">
        <v>28.48</v>
      </c>
      <c r="H4564" s="7">
        <f t="shared" si="290"/>
        <v>2.8480000000000003</v>
      </c>
      <c r="I4564" s="7">
        <f t="shared" si="291"/>
        <v>31.327999999999999</v>
      </c>
      <c r="J4564" s="7">
        <v>0.25</v>
      </c>
      <c r="K4564" s="7">
        <f t="shared" si="288"/>
        <v>7.12</v>
      </c>
      <c r="L4564" s="7" t="s">
        <v>28</v>
      </c>
      <c r="M4564" s="7">
        <v>4</v>
      </c>
      <c r="N4564" s="7">
        <f>INDEX('Delivery Distances'!$B$6:$K$20,MATCH('Sales Summary_working sheet'!L4564,'Delivery Distances'!$A$6:$A$20,0),MATCH('Sales Summary_working sheet'!M4564,'Delivery Distances'!$B$5:$K$5,0))</f>
        <v>8</v>
      </c>
      <c r="O4564" s="7" cm="1">
        <f t="array" ref="O4564">_xlfn.XLOOKUP(L4564,'Delivery Distances'!$A$6:$A$20,_xlfn.XLOOKUP('Sales Summary_working sheet'!M4564,'Delivery Distances'!$B$5:$K$5,'Delivery Distances'!$B$6:$K$20))</f>
        <v>8</v>
      </c>
      <c r="P4564" s="7">
        <f t="shared" si="289"/>
        <v>11</v>
      </c>
    </row>
    <row r="4565" spans="1:16" ht="15.75" customHeight="1" x14ac:dyDescent="0.15">
      <c r="A4565" s="13">
        <v>44008</v>
      </c>
      <c r="B4565" s="19" t="s">
        <v>5355</v>
      </c>
      <c r="C4565" s="7" t="s">
        <v>1143</v>
      </c>
      <c r="D4565" s="14">
        <v>5</v>
      </c>
      <c r="E4565" s="14" t="str">
        <f>_xlfn.XLOOKUP(D4565,'Meal Info'!$A$4:$A$19,'Meal Info'!$B$4:$B$19)</f>
        <v>Chicken</v>
      </c>
      <c r="F4565" s="14" t="str">
        <f>_xlfn.XLOOKUP(D4565,'Meal Info'!$A$4:$A$19,'Meal Info'!$C$4:$C$19)</f>
        <v>Roman</v>
      </c>
      <c r="G4565" s="7">
        <v>50.43</v>
      </c>
      <c r="H4565" s="7">
        <f t="shared" si="290"/>
        <v>5.0430000000000001</v>
      </c>
      <c r="I4565" s="7">
        <f t="shared" si="291"/>
        <v>55.472999999999999</v>
      </c>
      <c r="J4565" s="7">
        <v>0.01</v>
      </c>
      <c r="K4565" s="7">
        <f t="shared" si="288"/>
        <v>0.50429999999999997</v>
      </c>
      <c r="L4565" s="7" t="s">
        <v>5076</v>
      </c>
      <c r="M4565" s="7">
        <v>9</v>
      </c>
      <c r="N4565" s="7">
        <f>INDEX('Delivery Distances'!$B$6:$K$20,MATCH('Sales Summary_working sheet'!L4565,'Delivery Distances'!$A$6:$A$20,0),MATCH('Sales Summary_working sheet'!M4565,'Delivery Distances'!$B$5:$K$5,0))</f>
        <v>8</v>
      </c>
      <c r="O4565" s="7" cm="1">
        <f t="array" ref="O4565">_xlfn.XLOOKUP(L4565,'Delivery Distances'!$A$6:$A$20,_xlfn.XLOOKUP('Sales Summary_working sheet'!M4565,'Delivery Distances'!$B$5:$K$5,'Delivery Distances'!$B$6:$K$20))</f>
        <v>8</v>
      </c>
      <c r="P4565" s="7">
        <f t="shared" si="289"/>
        <v>11</v>
      </c>
    </row>
    <row r="4566" spans="1:16" ht="15.75" customHeight="1" x14ac:dyDescent="0.15">
      <c r="A4566" s="13">
        <v>44008</v>
      </c>
      <c r="B4566" s="19" t="s">
        <v>5355</v>
      </c>
      <c r="C4566" s="7" t="s">
        <v>3787</v>
      </c>
      <c r="D4566" s="14">
        <v>5</v>
      </c>
      <c r="E4566" s="14" t="str">
        <f>_xlfn.XLOOKUP(D4566,'Meal Info'!$A$4:$A$19,'Meal Info'!$B$4:$B$19)</f>
        <v>Chicken</v>
      </c>
      <c r="F4566" s="14" t="str">
        <f>_xlfn.XLOOKUP(D4566,'Meal Info'!$A$4:$A$19,'Meal Info'!$C$4:$C$19)</f>
        <v>Roman</v>
      </c>
      <c r="G4566" s="7">
        <v>91.78</v>
      </c>
      <c r="H4566" s="7">
        <f t="shared" si="290"/>
        <v>9.1780000000000008</v>
      </c>
      <c r="I4566" s="7">
        <f t="shared" si="291"/>
        <v>100.958</v>
      </c>
      <c r="J4566" s="7">
        <v>0.22</v>
      </c>
      <c r="K4566" s="7">
        <f t="shared" si="288"/>
        <v>20.191600000000001</v>
      </c>
      <c r="L4566" s="7" t="s">
        <v>5076</v>
      </c>
      <c r="M4566" s="7">
        <v>4</v>
      </c>
      <c r="N4566" s="7">
        <f>INDEX('Delivery Distances'!$B$6:$K$20,MATCH('Sales Summary_working sheet'!L4566,'Delivery Distances'!$A$6:$A$20,0),MATCH('Sales Summary_working sheet'!M4566,'Delivery Distances'!$B$5:$K$5,0))</f>
        <v>11</v>
      </c>
      <c r="O4566" s="7" cm="1">
        <f t="array" ref="O4566">_xlfn.XLOOKUP(L4566,'Delivery Distances'!$A$6:$A$20,_xlfn.XLOOKUP('Sales Summary_working sheet'!M4566,'Delivery Distances'!$B$5:$K$5,'Delivery Distances'!$B$6:$K$20))</f>
        <v>11</v>
      </c>
      <c r="P4566" s="7">
        <f t="shared" si="289"/>
        <v>12.5</v>
      </c>
    </row>
    <row r="4567" spans="1:16" ht="15.75" customHeight="1" x14ac:dyDescent="0.15">
      <c r="A4567" s="13">
        <v>44008</v>
      </c>
      <c r="B4567" s="19" t="s">
        <v>5355</v>
      </c>
      <c r="C4567" s="7" t="s">
        <v>4764</v>
      </c>
      <c r="D4567" s="14">
        <v>5</v>
      </c>
      <c r="E4567" s="14" t="str">
        <f>_xlfn.XLOOKUP(D4567,'Meal Info'!$A$4:$A$19,'Meal Info'!$B$4:$B$19)</f>
        <v>Chicken</v>
      </c>
      <c r="F4567" s="14" t="str">
        <f>_xlfn.XLOOKUP(D4567,'Meal Info'!$A$4:$A$19,'Meal Info'!$C$4:$C$19)</f>
        <v>Roman</v>
      </c>
      <c r="G4567" s="7">
        <v>97.84</v>
      </c>
      <c r="H4567" s="7">
        <f t="shared" si="290"/>
        <v>9.7840000000000007</v>
      </c>
      <c r="I4567" s="7">
        <f t="shared" si="291"/>
        <v>107.62400000000001</v>
      </c>
      <c r="J4567" s="7">
        <v>0.13</v>
      </c>
      <c r="K4567" s="7">
        <f t="shared" si="288"/>
        <v>12.719200000000001</v>
      </c>
      <c r="L4567" s="7" t="s">
        <v>5078</v>
      </c>
      <c r="M4567" s="7">
        <v>1</v>
      </c>
      <c r="N4567" s="7">
        <f>INDEX('Delivery Distances'!$B$6:$K$20,MATCH('Sales Summary_working sheet'!L4567,'Delivery Distances'!$A$6:$A$20,0),MATCH('Sales Summary_working sheet'!M4567,'Delivery Distances'!$B$5:$K$5,0))</f>
        <v>5</v>
      </c>
      <c r="O4567" s="7" cm="1">
        <f t="array" ref="O4567">_xlfn.XLOOKUP(L4567,'Delivery Distances'!$A$6:$A$20,_xlfn.XLOOKUP('Sales Summary_working sheet'!M4567,'Delivery Distances'!$B$5:$K$5,'Delivery Distances'!$B$6:$K$20))</f>
        <v>5</v>
      </c>
      <c r="P4567" s="7">
        <f t="shared" si="289"/>
        <v>9</v>
      </c>
    </row>
    <row r="4568" spans="1:16" ht="15.75" customHeight="1" x14ac:dyDescent="0.15">
      <c r="A4568" s="13">
        <v>44008</v>
      </c>
      <c r="B4568" s="19" t="s">
        <v>5355</v>
      </c>
      <c r="C4568" s="7" t="s">
        <v>3930</v>
      </c>
      <c r="D4568" s="14">
        <v>5</v>
      </c>
      <c r="E4568" s="14" t="str">
        <f>_xlfn.XLOOKUP(D4568,'Meal Info'!$A$4:$A$19,'Meal Info'!$B$4:$B$19)</f>
        <v>Chicken</v>
      </c>
      <c r="F4568" s="14" t="str">
        <f>_xlfn.XLOOKUP(D4568,'Meal Info'!$A$4:$A$19,'Meal Info'!$C$4:$C$19)</f>
        <v>Roman</v>
      </c>
      <c r="G4568" s="7">
        <v>89.59</v>
      </c>
      <c r="H4568" s="7">
        <f t="shared" si="290"/>
        <v>8.9590000000000014</v>
      </c>
      <c r="I4568" s="7">
        <f t="shared" si="291"/>
        <v>98.549000000000007</v>
      </c>
      <c r="J4568" s="7">
        <v>0.39</v>
      </c>
      <c r="K4568" s="7">
        <f t="shared" si="288"/>
        <v>34.940100000000001</v>
      </c>
      <c r="L4568" s="7" t="s">
        <v>5082</v>
      </c>
      <c r="M4568" s="7">
        <v>7</v>
      </c>
      <c r="N4568" s="7">
        <f>INDEX('Delivery Distances'!$B$6:$K$20,MATCH('Sales Summary_working sheet'!L4568,'Delivery Distances'!$A$6:$A$20,0),MATCH('Sales Summary_working sheet'!M4568,'Delivery Distances'!$B$5:$K$5,0))</f>
        <v>1</v>
      </c>
      <c r="O4568" s="7" cm="1">
        <f t="array" ref="O4568">_xlfn.XLOOKUP(L4568,'Delivery Distances'!$A$6:$A$20,_xlfn.XLOOKUP('Sales Summary_working sheet'!M4568,'Delivery Distances'!$B$5:$K$5,'Delivery Distances'!$B$6:$K$20))</f>
        <v>1</v>
      </c>
      <c r="P4568" s="7">
        <f t="shared" si="289"/>
        <v>3</v>
      </c>
    </row>
    <row r="4569" spans="1:16" ht="15.75" customHeight="1" x14ac:dyDescent="0.15">
      <c r="A4569" s="13">
        <v>44008</v>
      </c>
      <c r="B4569" s="19" t="s">
        <v>5355</v>
      </c>
      <c r="C4569" s="7" t="s">
        <v>550</v>
      </c>
      <c r="D4569" s="14">
        <v>5</v>
      </c>
      <c r="E4569" s="14" t="str">
        <f>_xlfn.XLOOKUP(D4569,'Meal Info'!$A$4:$A$19,'Meal Info'!$B$4:$B$19)</f>
        <v>Chicken</v>
      </c>
      <c r="F4569" s="14" t="str">
        <f>_xlfn.XLOOKUP(D4569,'Meal Info'!$A$4:$A$19,'Meal Info'!$C$4:$C$19)</f>
        <v>Roman</v>
      </c>
      <c r="G4569" s="7">
        <v>87.84</v>
      </c>
      <c r="H4569" s="7">
        <f t="shared" si="290"/>
        <v>8.7840000000000007</v>
      </c>
      <c r="I4569" s="7">
        <f t="shared" si="291"/>
        <v>96.624000000000009</v>
      </c>
      <c r="J4569" s="7">
        <v>0.21</v>
      </c>
      <c r="K4569" s="7">
        <f t="shared" si="288"/>
        <v>18.446400000000001</v>
      </c>
      <c r="L4569" s="7" t="s">
        <v>5076</v>
      </c>
      <c r="M4569" s="7">
        <v>4</v>
      </c>
      <c r="N4569" s="7">
        <f>INDEX('Delivery Distances'!$B$6:$K$20,MATCH('Sales Summary_working sheet'!L4569,'Delivery Distances'!$A$6:$A$20,0),MATCH('Sales Summary_working sheet'!M4569,'Delivery Distances'!$B$5:$K$5,0))</f>
        <v>11</v>
      </c>
      <c r="O4569" s="7" cm="1">
        <f t="array" ref="O4569">_xlfn.XLOOKUP(L4569,'Delivery Distances'!$A$6:$A$20,_xlfn.XLOOKUP('Sales Summary_working sheet'!M4569,'Delivery Distances'!$B$5:$K$5,'Delivery Distances'!$B$6:$K$20))</f>
        <v>11</v>
      </c>
      <c r="P4569" s="7">
        <f t="shared" si="289"/>
        <v>12.5</v>
      </c>
    </row>
    <row r="4570" spans="1:16" ht="15.75" customHeight="1" x14ac:dyDescent="0.15">
      <c r="A4570" s="13">
        <v>44008</v>
      </c>
      <c r="B4570" s="19" t="s">
        <v>5356</v>
      </c>
      <c r="C4570" s="7" t="s">
        <v>4682</v>
      </c>
      <c r="D4570" s="14">
        <v>5</v>
      </c>
      <c r="E4570" s="14" t="str">
        <f>_xlfn.XLOOKUP(D4570,'Meal Info'!$A$4:$A$19,'Meal Info'!$B$4:$B$19)</f>
        <v>Chicken</v>
      </c>
      <c r="F4570" s="14" t="str">
        <f>_xlfn.XLOOKUP(D4570,'Meal Info'!$A$4:$A$19,'Meal Info'!$C$4:$C$19)</f>
        <v>Roman</v>
      </c>
      <c r="G4570" s="7">
        <v>14.43</v>
      </c>
      <c r="H4570" s="7">
        <f t="shared" si="290"/>
        <v>1.4430000000000001</v>
      </c>
      <c r="I4570" s="7">
        <f t="shared" si="291"/>
        <v>15.872999999999999</v>
      </c>
      <c r="J4570" s="7">
        <v>0.13</v>
      </c>
      <c r="K4570" s="7">
        <f t="shared" si="288"/>
        <v>1.8759000000000001</v>
      </c>
      <c r="L4570" s="7" t="s">
        <v>28</v>
      </c>
      <c r="M4570" s="7">
        <v>4</v>
      </c>
      <c r="N4570" s="7">
        <f>INDEX('Delivery Distances'!$B$6:$K$20,MATCH('Sales Summary_working sheet'!L4570,'Delivery Distances'!$A$6:$A$20,0),MATCH('Sales Summary_working sheet'!M4570,'Delivery Distances'!$B$5:$K$5,0))</f>
        <v>8</v>
      </c>
      <c r="O4570" s="7" cm="1">
        <f t="array" ref="O4570">_xlfn.XLOOKUP(L4570,'Delivery Distances'!$A$6:$A$20,_xlfn.XLOOKUP('Sales Summary_working sheet'!M4570,'Delivery Distances'!$B$5:$K$5,'Delivery Distances'!$B$6:$K$20))</f>
        <v>8</v>
      </c>
      <c r="P4570" s="7">
        <f t="shared" si="289"/>
        <v>11</v>
      </c>
    </row>
    <row r="4571" spans="1:16" ht="15.75" customHeight="1" x14ac:dyDescent="0.15">
      <c r="A4571" s="13">
        <v>44008</v>
      </c>
      <c r="B4571" s="19" t="s">
        <v>5356</v>
      </c>
      <c r="C4571" s="7" t="s">
        <v>3906</v>
      </c>
      <c r="D4571" s="14">
        <v>5</v>
      </c>
      <c r="E4571" s="14" t="str">
        <f>_xlfn.XLOOKUP(D4571,'Meal Info'!$A$4:$A$19,'Meal Info'!$B$4:$B$19)</f>
        <v>Chicken</v>
      </c>
      <c r="F4571" s="14" t="str">
        <f>_xlfn.XLOOKUP(D4571,'Meal Info'!$A$4:$A$19,'Meal Info'!$C$4:$C$19)</f>
        <v>Roman</v>
      </c>
      <c r="G4571" s="7">
        <v>46.32</v>
      </c>
      <c r="H4571" s="7">
        <f t="shared" si="290"/>
        <v>4.6320000000000006</v>
      </c>
      <c r="I4571" s="7">
        <f t="shared" si="291"/>
        <v>50.951999999999998</v>
      </c>
      <c r="J4571" s="7">
        <v>0.06</v>
      </c>
      <c r="K4571" s="7">
        <f t="shared" si="288"/>
        <v>2.7791999999999999</v>
      </c>
      <c r="L4571" s="7" t="s">
        <v>28</v>
      </c>
      <c r="M4571" s="7">
        <v>6</v>
      </c>
      <c r="N4571" s="7">
        <f>INDEX('Delivery Distances'!$B$6:$K$20,MATCH('Sales Summary_working sheet'!L4571,'Delivery Distances'!$A$6:$A$20,0),MATCH('Sales Summary_working sheet'!M4571,'Delivery Distances'!$B$5:$K$5,0))</f>
        <v>6</v>
      </c>
      <c r="O4571" s="7" cm="1">
        <f t="array" ref="O4571">_xlfn.XLOOKUP(L4571,'Delivery Distances'!$A$6:$A$20,_xlfn.XLOOKUP('Sales Summary_working sheet'!M4571,'Delivery Distances'!$B$5:$K$5,'Delivery Distances'!$B$6:$K$20))</f>
        <v>6</v>
      </c>
      <c r="P4571" s="7">
        <f t="shared" si="289"/>
        <v>10</v>
      </c>
    </row>
    <row r="4572" spans="1:16" ht="15.75" customHeight="1" x14ac:dyDescent="0.15">
      <c r="A4572" s="13">
        <v>44008</v>
      </c>
      <c r="B4572" s="19" t="s">
        <v>5356</v>
      </c>
      <c r="C4572" s="7" t="s">
        <v>1182</v>
      </c>
      <c r="D4572" s="14">
        <v>5</v>
      </c>
      <c r="E4572" s="14" t="str">
        <f>_xlfn.XLOOKUP(D4572,'Meal Info'!$A$4:$A$19,'Meal Info'!$B$4:$B$19)</f>
        <v>Chicken</v>
      </c>
      <c r="F4572" s="14" t="str">
        <f>_xlfn.XLOOKUP(D4572,'Meal Info'!$A$4:$A$19,'Meal Info'!$C$4:$C$19)</f>
        <v>Roman</v>
      </c>
      <c r="G4572" s="7">
        <v>35.17</v>
      </c>
      <c r="H4572" s="7">
        <f t="shared" si="290"/>
        <v>3.5170000000000003</v>
      </c>
      <c r="I4572" s="7">
        <f t="shared" si="291"/>
        <v>38.687000000000005</v>
      </c>
      <c r="J4572" s="7">
        <v>0.11</v>
      </c>
      <c r="K4572" s="7">
        <f t="shared" si="288"/>
        <v>3.8687</v>
      </c>
      <c r="L4572" s="7" t="s">
        <v>5077</v>
      </c>
      <c r="M4572" s="7">
        <v>2</v>
      </c>
      <c r="N4572" s="7">
        <f>INDEX('Delivery Distances'!$B$6:$K$20,MATCH('Sales Summary_working sheet'!L4572,'Delivery Distances'!$A$6:$A$20,0),MATCH('Sales Summary_working sheet'!M4572,'Delivery Distances'!$B$5:$K$5,0))</f>
        <v>4</v>
      </c>
      <c r="O4572" s="7" cm="1">
        <f t="array" ref="O4572">_xlfn.XLOOKUP(L4572,'Delivery Distances'!$A$6:$A$20,_xlfn.XLOOKUP('Sales Summary_working sheet'!M4572,'Delivery Distances'!$B$5:$K$5,'Delivery Distances'!$B$6:$K$20))</f>
        <v>4</v>
      </c>
      <c r="P4572" s="7">
        <f t="shared" si="289"/>
        <v>8</v>
      </c>
    </row>
    <row r="4573" spans="1:16" ht="15.75" customHeight="1" x14ac:dyDescent="0.15">
      <c r="A4573" s="13">
        <v>44008</v>
      </c>
      <c r="B4573" s="19" t="s">
        <v>5356</v>
      </c>
      <c r="C4573" s="7" t="s">
        <v>2135</v>
      </c>
      <c r="D4573" s="14">
        <v>5</v>
      </c>
      <c r="E4573" s="14" t="str">
        <f>_xlfn.XLOOKUP(D4573,'Meal Info'!$A$4:$A$19,'Meal Info'!$B$4:$B$19)</f>
        <v>Chicken</v>
      </c>
      <c r="F4573" s="14" t="str">
        <f>_xlfn.XLOOKUP(D4573,'Meal Info'!$A$4:$A$19,'Meal Info'!$C$4:$C$19)</f>
        <v>Roman</v>
      </c>
      <c r="G4573" s="7">
        <v>63.12</v>
      </c>
      <c r="H4573" s="7">
        <f t="shared" si="290"/>
        <v>6.3120000000000003</v>
      </c>
      <c r="I4573" s="7">
        <f t="shared" si="291"/>
        <v>69.432000000000002</v>
      </c>
      <c r="J4573" s="7">
        <v>0.38</v>
      </c>
      <c r="K4573" s="7">
        <f t="shared" si="288"/>
        <v>23.985599999999998</v>
      </c>
      <c r="L4573" s="7" t="s">
        <v>27</v>
      </c>
      <c r="M4573" s="7">
        <v>4</v>
      </c>
      <c r="N4573" s="7">
        <f>INDEX('Delivery Distances'!$B$6:$K$20,MATCH('Sales Summary_working sheet'!L4573,'Delivery Distances'!$A$6:$A$20,0),MATCH('Sales Summary_working sheet'!M4573,'Delivery Distances'!$B$5:$K$5,0))</f>
        <v>5</v>
      </c>
      <c r="O4573" s="7" cm="1">
        <f t="array" ref="O4573">_xlfn.XLOOKUP(L4573,'Delivery Distances'!$A$6:$A$20,_xlfn.XLOOKUP('Sales Summary_working sheet'!M4573,'Delivery Distances'!$B$5:$K$5,'Delivery Distances'!$B$6:$K$20))</f>
        <v>5</v>
      </c>
      <c r="P4573" s="7">
        <f t="shared" si="289"/>
        <v>9</v>
      </c>
    </row>
    <row r="4574" spans="1:16" ht="15.75" customHeight="1" x14ac:dyDescent="0.15">
      <c r="A4574" s="13">
        <v>44008</v>
      </c>
      <c r="B4574" s="19" t="s">
        <v>5356</v>
      </c>
      <c r="C4574" s="7" t="s">
        <v>325</v>
      </c>
      <c r="D4574" s="14">
        <v>5</v>
      </c>
      <c r="E4574" s="14" t="str">
        <f>_xlfn.XLOOKUP(D4574,'Meal Info'!$A$4:$A$19,'Meal Info'!$B$4:$B$19)</f>
        <v>Chicken</v>
      </c>
      <c r="F4574" s="14" t="str">
        <f>_xlfn.XLOOKUP(D4574,'Meal Info'!$A$4:$A$19,'Meal Info'!$C$4:$C$19)</f>
        <v>Roman</v>
      </c>
      <c r="G4574" s="7">
        <v>16.96</v>
      </c>
      <c r="H4574" s="7">
        <f t="shared" si="290"/>
        <v>1.6960000000000002</v>
      </c>
      <c r="I4574" s="7">
        <f t="shared" si="291"/>
        <v>18.656000000000002</v>
      </c>
      <c r="J4574" s="7">
        <v>0.31</v>
      </c>
      <c r="K4574" s="7">
        <f t="shared" si="288"/>
        <v>5.2576000000000001</v>
      </c>
      <c r="L4574" s="7" t="s">
        <v>30</v>
      </c>
      <c r="M4574" s="7">
        <v>6</v>
      </c>
      <c r="N4574" s="7">
        <f>INDEX('Delivery Distances'!$B$6:$K$20,MATCH('Sales Summary_working sheet'!L4574,'Delivery Distances'!$A$6:$A$20,0),MATCH('Sales Summary_working sheet'!M4574,'Delivery Distances'!$B$5:$K$5,0))</f>
        <v>15</v>
      </c>
      <c r="O4574" s="7" cm="1">
        <f t="array" ref="O4574">_xlfn.XLOOKUP(L4574,'Delivery Distances'!$A$6:$A$20,_xlfn.XLOOKUP('Sales Summary_working sheet'!M4574,'Delivery Distances'!$B$5:$K$5,'Delivery Distances'!$B$6:$K$20))</f>
        <v>15</v>
      </c>
      <c r="P4574" s="7">
        <f t="shared" si="289"/>
        <v>14.5</v>
      </c>
    </row>
    <row r="4575" spans="1:16" ht="15.75" customHeight="1" x14ac:dyDescent="0.15">
      <c r="A4575" s="13">
        <v>44008</v>
      </c>
      <c r="B4575" s="19" t="s">
        <v>5356</v>
      </c>
      <c r="C4575" s="7" t="s">
        <v>2092</v>
      </c>
      <c r="D4575" s="14">
        <v>5</v>
      </c>
      <c r="E4575" s="14" t="str">
        <f>_xlfn.XLOOKUP(D4575,'Meal Info'!$A$4:$A$19,'Meal Info'!$B$4:$B$19)</f>
        <v>Chicken</v>
      </c>
      <c r="F4575" s="14" t="str">
        <f>_xlfn.XLOOKUP(D4575,'Meal Info'!$A$4:$A$19,'Meal Info'!$C$4:$C$19)</f>
        <v>Roman</v>
      </c>
      <c r="G4575" s="7">
        <v>66.569999999999993</v>
      </c>
      <c r="H4575" s="7">
        <f t="shared" si="290"/>
        <v>6.657</v>
      </c>
      <c r="I4575" s="7">
        <f t="shared" si="291"/>
        <v>73.22699999999999</v>
      </c>
      <c r="J4575" s="7">
        <v>7.0000000000000007E-2</v>
      </c>
      <c r="K4575" s="7">
        <f t="shared" si="288"/>
        <v>4.6599000000000004</v>
      </c>
      <c r="L4575" s="7" t="s">
        <v>5076</v>
      </c>
      <c r="M4575" s="7">
        <v>1</v>
      </c>
      <c r="N4575" s="7">
        <f>INDEX('Delivery Distances'!$B$6:$K$20,MATCH('Sales Summary_working sheet'!L4575,'Delivery Distances'!$A$6:$A$20,0),MATCH('Sales Summary_working sheet'!M4575,'Delivery Distances'!$B$5:$K$5,0))</f>
        <v>7</v>
      </c>
      <c r="O4575" s="7" cm="1">
        <f t="array" ref="O4575">_xlfn.XLOOKUP(L4575,'Delivery Distances'!$A$6:$A$20,_xlfn.XLOOKUP('Sales Summary_working sheet'!M4575,'Delivery Distances'!$B$5:$K$5,'Delivery Distances'!$B$6:$K$20))</f>
        <v>7</v>
      </c>
      <c r="P4575" s="7">
        <f t="shared" si="289"/>
        <v>10.5</v>
      </c>
    </row>
    <row r="4576" spans="1:16" ht="15.75" customHeight="1" x14ac:dyDescent="0.15">
      <c r="A4576" s="13">
        <v>44008</v>
      </c>
      <c r="B4576" s="19" t="s">
        <v>5356</v>
      </c>
      <c r="C4576" s="7" t="s">
        <v>716</v>
      </c>
      <c r="D4576" s="14">
        <v>5</v>
      </c>
      <c r="E4576" s="14" t="str">
        <f>_xlfn.XLOOKUP(D4576,'Meal Info'!$A$4:$A$19,'Meal Info'!$B$4:$B$19)</f>
        <v>Chicken</v>
      </c>
      <c r="F4576" s="14" t="str">
        <f>_xlfn.XLOOKUP(D4576,'Meal Info'!$A$4:$A$19,'Meal Info'!$C$4:$C$19)</f>
        <v>Roman</v>
      </c>
      <c r="G4576" s="7">
        <v>11.11</v>
      </c>
      <c r="H4576" s="7">
        <f t="shared" si="290"/>
        <v>1.111</v>
      </c>
      <c r="I4576" s="7">
        <f t="shared" si="291"/>
        <v>12.221</v>
      </c>
      <c r="J4576" s="7">
        <v>0.22</v>
      </c>
      <c r="K4576" s="7">
        <f t="shared" si="288"/>
        <v>2.4441999999999999</v>
      </c>
      <c r="L4576" s="7" t="s">
        <v>5075</v>
      </c>
      <c r="M4576" s="7">
        <v>1</v>
      </c>
      <c r="N4576" s="7">
        <f>INDEX('Delivery Distances'!$B$6:$K$20,MATCH('Sales Summary_working sheet'!L4576,'Delivery Distances'!$A$6:$A$20,0),MATCH('Sales Summary_working sheet'!M4576,'Delivery Distances'!$B$5:$K$5,0))</f>
        <v>3</v>
      </c>
      <c r="O4576" s="7" cm="1">
        <f t="array" ref="O4576">_xlfn.XLOOKUP(L4576,'Delivery Distances'!$A$6:$A$20,_xlfn.XLOOKUP('Sales Summary_working sheet'!M4576,'Delivery Distances'!$B$5:$K$5,'Delivery Distances'!$B$6:$K$20))</f>
        <v>3</v>
      </c>
      <c r="P4576" s="7">
        <f t="shared" si="289"/>
        <v>7</v>
      </c>
    </row>
    <row r="4577" spans="1:16" ht="15.75" customHeight="1" x14ac:dyDescent="0.15">
      <c r="A4577" s="13">
        <v>44008</v>
      </c>
      <c r="B4577" s="19" t="s">
        <v>5356</v>
      </c>
      <c r="C4577" s="7" t="s">
        <v>1859</v>
      </c>
      <c r="D4577" s="14">
        <v>5</v>
      </c>
      <c r="E4577" s="14" t="str">
        <f>_xlfn.XLOOKUP(D4577,'Meal Info'!$A$4:$A$19,'Meal Info'!$B$4:$B$19)</f>
        <v>Chicken</v>
      </c>
      <c r="F4577" s="14" t="str">
        <f>_xlfn.XLOOKUP(D4577,'Meal Info'!$A$4:$A$19,'Meal Info'!$C$4:$C$19)</f>
        <v>Roman</v>
      </c>
      <c r="G4577" s="7">
        <v>95.97</v>
      </c>
      <c r="H4577" s="7">
        <f t="shared" si="290"/>
        <v>9.5969999999999995</v>
      </c>
      <c r="I4577" s="7">
        <f t="shared" si="291"/>
        <v>105.56699999999999</v>
      </c>
      <c r="J4577" s="7">
        <v>0.28000000000000003</v>
      </c>
      <c r="K4577" s="7">
        <f t="shared" si="288"/>
        <v>26.871600000000001</v>
      </c>
      <c r="L4577" s="7" t="s">
        <v>31</v>
      </c>
      <c r="M4577" s="7">
        <v>9</v>
      </c>
      <c r="N4577" s="7">
        <f>INDEX('Delivery Distances'!$B$6:$K$20,MATCH('Sales Summary_working sheet'!L4577,'Delivery Distances'!$A$6:$A$20,0),MATCH('Sales Summary_working sheet'!M4577,'Delivery Distances'!$B$5:$K$5,0))</f>
        <v>14</v>
      </c>
      <c r="O4577" s="7" cm="1">
        <f t="array" ref="O4577">_xlfn.XLOOKUP(L4577,'Delivery Distances'!$A$6:$A$20,_xlfn.XLOOKUP('Sales Summary_working sheet'!M4577,'Delivery Distances'!$B$5:$K$5,'Delivery Distances'!$B$6:$K$20))</f>
        <v>14</v>
      </c>
      <c r="P4577" s="7">
        <f t="shared" si="289"/>
        <v>14</v>
      </c>
    </row>
    <row r="4578" spans="1:16" ht="15.75" customHeight="1" x14ac:dyDescent="0.15">
      <c r="A4578" s="13">
        <v>44008</v>
      </c>
      <c r="B4578" s="19" t="s">
        <v>5356</v>
      </c>
      <c r="C4578" s="7" t="s">
        <v>2876</v>
      </c>
      <c r="D4578" s="14">
        <v>5</v>
      </c>
      <c r="E4578" s="14" t="str">
        <f>_xlfn.XLOOKUP(D4578,'Meal Info'!$A$4:$A$19,'Meal Info'!$B$4:$B$19)</f>
        <v>Chicken</v>
      </c>
      <c r="F4578" s="14" t="str">
        <f>_xlfn.XLOOKUP(D4578,'Meal Info'!$A$4:$A$19,'Meal Info'!$C$4:$C$19)</f>
        <v>Roman</v>
      </c>
      <c r="G4578" s="7">
        <v>67.17</v>
      </c>
      <c r="H4578" s="7">
        <f t="shared" si="290"/>
        <v>6.7170000000000005</v>
      </c>
      <c r="I4578" s="7">
        <f t="shared" si="291"/>
        <v>73.887</v>
      </c>
      <c r="J4578" s="7">
        <v>0.1</v>
      </c>
      <c r="K4578" s="7">
        <f t="shared" si="288"/>
        <v>6.7170000000000005</v>
      </c>
      <c r="L4578" s="7" t="s">
        <v>5080</v>
      </c>
      <c r="M4578" s="7">
        <v>10</v>
      </c>
      <c r="N4578" s="7">
        <f>INDEX('Delivery Distances'!$B$6:$K$20,MATCH('Sales Summary_working sheet'!L4578,'Delivery Distances'!$A$6:$A$20,0),MATCH('Sales Summary_working sheet'!M4578,'Delivery Distances'!$B$5:$K$5,0))</f>
        <v>5</v>
      </c>
      <c r="O4578" s="7" cm="1">
        <f t="array" ref="O4578">_xlfn.XLOOKUP(L4578,'Delivery Distances'!$A$6:$A$20,_xlfn.XLOOKUP('Sales Summary_working sheet'!M4578,'Delivery Distances'!$B$5:$K$5,'Delivery Distances'!$B$6:$K$20))</f>
        <v>5</v>
      </c>
      <c r="P4578" s="7">
        <f t="shared" si="289"/>
        <v>9</v>
      </c>
    </row>
    <row r="4579" spans="1:16" ht="15.75" customHeight="1" x14ac:dyDescent="0.15">
      <c r="A4579" s="13">
        <v>44008</v>
      </c>
      <c r="B4579" s="19" t="s">
        <v>5356</v>
      </c>
      <c r="C4579" s="7" t="s">
        <v>3558</v>
      </c>
      <c r="D4579" s="14">
        <v>5</v>
      </c>
      <c r="E4579" s="14" t="str">
        <f>_xlfn.XLOOKUP(D4579,'Meal Info'!$A$4:$A$19,'Meal Info'!$B$4:$B$19)</f>
        <v>Chicken</v>
      </c>
      <c r="F4579" s="14" t="str">
        <f>_xlfn.XLOOKUP(D4579,'Meal Info'!$A$4:$A$19,'Meal Info'!$C$4:$C$19)</f>
        <v>Roman</v>
      </c>
      <c r="G4579" s="7">
        <v>21.4</v>
      </c>
      <c r="H4579" s="7">
        <f t="shared" si="290"/>
        <v>2.14</v>
      </c>
      <c r="I4579" s="7">
        <f t="shared" si="291"/>
        <v>23.54</v>
      </c>
      <c r="J4579" s="7">
        <v>0.39</v>
      </c>
      <c r="K4579" s="7">
        <f t="shared" si="288"/>
        <v>8.3460000000000001</v>
      </c>
      <c r="L4579" s="7" t="s">
        <v>29</v>
      </c>
      <c r="M4579" s="7">
        <v>7</v>
      </c>
      <c r="N4579" s="7">
        <f>INDEX('Delivery Distances'!$B$6:$K$20,MATCH('Sales Summary_working sheet'!L4579,'Delivery Distances'!$A$6:$A$20,0),MATCH('Sales Summary_working sheet'!M4579,'Delivery Distances'!$B$5:$K$5,0))</f>
        <v>5</v>
      </c>
      <c r="O4579" s="7" cm="1">
        <f t="array" ref="O4579">_xlfn.XLOOKUP(L4579,'Delivery Distances'!$A$6:$A$20,_xlfn.XLOOKUP('Sales Summary_working sheet'!M4579,'Delivery Distances'!$B$5:$K$5,'Delivery Distances'!$B$6:$K$20))</f>
        <v>5</v>
      </c>
      <c r="P4579" s="7">
        <f t="shared" si="289"/>
        <v>9</v>
      </c>
    </row>
    <row r="4580" spans="1:16" ht="15.75" customHeight="1" x14ac:dyDescent="0.15">
      <c r="A4580" s="13">
        <v>44008</v>
      </c>
      <c r="B4580" s="19" t="s">
        <v>5356</v>
      </c>
      <c r="C4580" s="7" t="s">
        <v>2138</v>
      </c>
      <c r="D4580" s="14">
        <v>5</v>
      </c>
      <c r="E4580" s="14" t="str">
        <f>_xlfn.XLOOKUP(D4580,'Meal Info'!$A$4:$A$19,'Meal Info'!$B$4:$B$19)</f>
        <v>Chicken</v>
      </c>
      <c r="F4580" s="14" t="str">
        <f>_xlfn.XLOOKUP(D4580,'Meal Info'!$A$4:$A$19,'Meal Info'!$C$4:$C$19)</f>
        <v>Roman</v>
      </c>
      <c r="G4580" s="7">
        <v>96.43</v>
      </c>
      <c r="H4580" s="7">
        <f t="shared" si="290"/>
        <v>9.6430000000000007</v>
      </c>
      <c r="I4580" s="7">
        <f t="shared" si="291"/>
        <v>106.07300000000001</v>
      </c>
      <c r="J4580" s="7">
        <v>0.1</v>
      </c>
      <c r="K4580" s="7">
        <f t="shared" si="288"/>
        <v>9.6430000000000007</v>
      </c>
      <c r="L4580" s="7" t="s">
        <v>28</v>
      </c>
      <c r="M4580" s="7">
        <v>6</v>
      </c>
      <c r="N4580" s="7">
        <f>INDEX('Delivery Distances'!$B$6:$K$20,MATCH('Sales Summary_working sheet'!L4580,'Delivery Distances'!$A$6:$A$20,0),MATCH('Sales Summary_working sheet'!M4580,'Delivery Distances'!$B$5:$K$5,0))</f>
        <v>6</v>
      </c>
      <c r="O4580" s="7" cm="1">
        <f t="array" ref="O4580">_xlfn.XLOOKUP(L4580,'Delivery Distances'!$A$6:$A$20,_xlfn.XLOOKUP('Sales Summary_working sheet'!M4580,'Delivery Distances'!$B$5:$K$5,'Delivery Distances'!$B$6:$K$20))</f>
        <v>6</v>
      </c>
      <c r="P4580" s="7">
        <f t="shared" si="289"/>
        <v>10</v>
      </c>
    </row>
    <row r="4581" spans="1:16" ht="15.75" customHeight="1" x14ac:dyDescent="0.15">
      <c r="A4581" s="13">
        <v>44008</v>
      </c>
      <c r="B4581" s="19" t="s">
        <v>5357</v>
      </c>
      <c r="C4581" s="7" t="s">
        <v>2497</v>
      </c>
      <c r="D4581" s="14">
        <v>5</v>
      </c>
      <c r="E4581" s="14" t="str">
        <f>_xlfn.XLOOKUP(D4581,'Meal Info'!$A$4:$A$19,'Meal Info'!$B$4:$B$19)</f>
        <v>Chicken</v>
      </c>
      <c r="F4581" s="14" t="str">
        <f>_xlfn.XLOOKUP(D4581,'Meal Info'!$A$4:$A$19,'Meal Info'!$C$4:$C$19)</f>
        <v>Roman</v>
      </c>
      <c r="G4581" s="7">
        <v>87.55</v>
      </c>
      <c r="H4581" s="7">
        <f t="shared" si="290"/>
        <v>8.7550000000000008</v>
      </c>
      <c r="I4581" s="7">
        <f t="shared" si="291"/>
        <v>96.304999999999993</v>
      </c>
      <c r="J4581" s="7">
        <v>0.08</v>
      </c>
      <c r="K4581" s="7">
        <f t="shared" si="288"/>
        <v>7.0039999999999996</v>
      </c>
      <c r="L4581" s="7" t="s">
        <v>5081</v>
      </c>
      <c r="M4581" s="7">
        <v>4</v>
      </c>
      <c r="N4581" s="7">
        <f>INDEX('Delivery Distances'!$B$6:$K$20,MATCH('Sales Summary_working sheet'!L4581,'Delivery Distances'!$A$6:$A$20,0),MATCH('Sales Summary_working sheet'!M4581,'Delivery Distances'!$B$5:$K$5,0))</f>
        <v>2</v>
      </c>
      <c r="O4581" s="7" cm="1">
        <f t="array" ref="O4581">_xlfn.XLOOKUP(L4581,'Delivery Distances'!$A$6:$A$20,_xlfn.XLOOKUP('Sales Summary_working sheet'!M4581,'Delivery Distances'!$B$5:$K$5,'Delivery Distances'!$B$6:$K$20))</f>
        <v>2</v>
      </c>
      <c r="P4581" s="7">
        <f t="shared" si="289"/>
        <v>6</v>
      </c>
    </row>
    <row r="4582" spans="1:16" ht="15.75" customHeight="1" x14ac:dyDescent="0.15">
      <c r="A4582" s="13">
        <v>44008</v>
      </c>
      <c r="B4582" s="19" t="s">
        <v>5357</v>
      </c>
      <c r="C4582" s="7" t="s">
        <v>701</v>
      </c>
      <c r="D4582" s="14">
        <v>5</v>
      </c>
      <c r="E4582" s="14" t="str">
        <f>_xlfn.XLOOKUP(D4582,'Meal Info'!$A$4:$A$19,'Meal Info'!$B$4:$B$19)</f>
        <v>Chicken</v>
      </c>
      <c r="F4582" s="14" t="str">
        <f>_xlfn.XLOOKUP(D4582,'Meal Info'!$A$4:$A$19,'Meal Info'!$C$4:$C$19)</f>
        <v>Roman</v>
      </c>
      <c r="G4582" s="7">
        <v>19.91</v>
      </c>
      <c r="H4582" s="7">
        <f t="shared" si="290"/>
        <v>1.9910000000000001</v>
      </c>
      <c r="I4582" s="7">
        <f t="shared" si="291"/>
        <v>21.901</v>
      </c>
      <c r="J4582" s="7">
        <v>0.26</v>
      </c>
      <c r="K4582" s="7">
        <f t="shared" si="288"/>
        <v>5.1766000000000005</v>
      </c>
      <c r="L4582" s="7" t="s">
        <v>31</v>
      </c>
      <c r="M4582" s="7">
        <v>6</v>
      </c>
      <c r="N4582" s="7">
        <f>INDEX('Delivery Distances'!$B$6:$K$20,MATCH('Sales Summary_working sheet'!L4582,'Delivery Distances'!$A$6:$A$20,0),MATCH('Sales Summary_working sheet'!M4582,'Delivery Distances'!$B$5:$K$5,0))</f>
        <v>17</v>
      </c>
      <c r="O4582" s="7" cm="1">
        <f t="array" ref="O4582">_xlfn.XLOOKUP(L4582,'Delivery Distances'!$A$6:$A$20,_xlfn.XLOOKUP('Sales Summary_working sheet'!M4582,'Delivery Distances'!$B$5:$K$5,'Delivery Distances'!$B$6:$K$20))</f>
        <v>17</v>
      </c>
      <c r="P4582" s="7">
        <f t="shared" si="289"/>
        <v>15.5</v>
      </c>
    </row>
    <row r="4583" spans="1:16" ht="15.75" customHeight="1" x14ac:dyDescent="0.15">
      <c r="A4583" s="13">
        <v>44008</v>
      </c>
      <c r="B4583" s="19" t="s">
        <v>5357</v>
      </c>
      <c r="C4583" s="7" t="s">
        <v>4469</v>
      </c>
      <c r="D4583" s="14">
        <v>5</v>
      </c>
      <c r="E4583" s="14" t="str">
        <f>_xlfn.XLOOKUP(D4583,'Meal Info'!$A$4:$A$19,'Meal Info'!$B$4:$B$19)</f>
        <v>Chicken</v>
      </c>
      <c r="F4583" s="14" t="str">
        <f>_xlfn.XLOOKUP(D4583,'Meal Info'!$A$4:$A$19,'Meal Info'!$C$4:$C$19)</f>
        <v>Roman</v>
      </c>
      <c r="G4583" s="7">
        <v>27.87</v>
      </c>
      <c r="H4583" s="7">
        <f t="shared" si="290"/>
        <v>2.7870000000000004</v>
      </c>
      <c r="I4583" s="7">
        <f t="shared" si="291"/>
        <v>30.657</v>
      </c>
      <c r="J4583" s="7">
        <v>0.01</v>
      </c>
      <c r="K4583" s="7">
        <f t="shared" si="288"/>
        <v>0.2787</v>
      </c>
      <c r="L4583" s="7" t="s">
        <v>5080</v>
      </c>
      <c r="M4583" s="7">
        <v>7</v>
      </c>
      <c r="N4583" s="7">
        <f>INDEX('Delivery Distances'!$B$6:$K$20,MATCH('Sales Summary_working sheet'!L4583,'Delivery Distances'!$A$6:$A$20,0),MATCH('Sales Summary_working sheet'!M4583,'Delivery Distances'!$B$5:$K$5,0))</f>
        <v>1</v>
      </c>
      <c r="O4583" s="7" cm="1">
        <f t="array" ref="O4583">_xlfn.XLOOKUP(L4583,'Delivery Distances'!$A$6:$A$20,_xlfn.XLOOKUP('Sales Summary_working sheet'!M4583,'Delivery Distances'!$B$5:$K$5,'Delivery Distances'!$B$6:$K$20))</f>
        <v>1</v>
      </c>
      <c r="P4583" s="7">
        <f t="shared" si="289"/>
        <v>3</v>
      </c>
    </row>
    <row r="4584" spans="1:16" ht="15.75" customHeight="1" x14ac:dyDescent="0.15">
      <c r="A4584" s="13">
        <v>44008</v>
      </c>
      <c r="B4584" s="19" t="s">
        <v>5357</v>
      </c>
      <c r="C4584" s="7" t="s">
        <v>1947</v>
      </c>
      <c r="D4584" s="14">
        <v>5</v>
      </c>
      <c r="E4584" s="14" t="str">
        <f>_xlfn.XLOOKUP(D4584,'Meal Info'!$A$4:$A$19,'Meal Info'!$B$4:$B$19)</f>
        <v>Chicken</v>
      </c>
      <c r="F4584" s="14" t="str">
        <f>_xlfn.XLOOKUP(D4584,'Meal Info'!$A$4:$A$19,'Meal Info'!$C$4:$C$19)</f>
        <v>Roman</v>
      </c>
      <c r="G4584" s="7">
        <v>25.35</v>
      </c>
      <c r="H4584" s="7">
        <f t="shared" si="290"/>
        <v>2.5350000000000001</v>
      </c>
      <c r="I4584" s="7">
        <f t="shared" si="291"/>
        <v>27.885000000000002</v>
      </c>
      <c r="J4584" s="7">
        <v>0.3</v>
      </c>
      <c r="K4584" s="7">
        <f t="shared" si="288"/>
        <v>7.6050000000000004</v>
      </c>
      <c r="L4584" s="7" t="s">
        <v>5077</v>
      </c>
      <c r="M4584" s="7">
        <v>3</v>
      </c>
      <c r="N4584" s="7">
        <f>INDEX('Delivery Distances'!$B$6:$K$20,MATCH('Sales Summary_working sheet'!L4584,'Delivery Distances'!$A$6:$A$20,0),MATCH('Sales Summary_working sheet'!M4584,'Delivery Distances'!$B$5:$K$5,0))</f>
        <v>2</v>
      </c>
      <c r="O4584" s="7" cm="1">
        <f t="array" ref="O4584">_xlfn.XLOOKUP(L4584,'Delivery Distances'!$A$6:$A$20,_xlfn.XLOOKUP('Sales Summary_working sheet'!M4584,'Delivery Distances'!$B$5:$K$5,'Delivery Distances'!$B$6:$K$20))</f>
        <v>2</v>
      </c>
      <c r="P4584" s="7">
        <f t="shared" si="289"/>
        <v>6</v>
      </c>
    </row>
    <row r="4585" spans="1:16" ht="15.75" customHeight="1" x14ac:dyDescent="0.15">
      <c r="A4585" s="13">
        <v>44008</v>
      </c>
      <c r="B4585" s="19" t="s">
        <v>5357</v>
      </c>
      <c r="C4585" s="7" t="s">
        <v>645</v>
      </c>
      <c r="D4585" s="14">
        <v>5</v>
      </c>
      <c r="E4585" s="14" t="str">
        <f>_xlfn.XLOOKUP(D4585,'Meal Info'!$A$4:$A$19,'Meal Info'!$B$4:$B$19)</f>
        <v>Chicken</v>
      </c>
      <c r="F4585" s="14" t="str">
        <f>_xlfn.XLOOKUP(D4585,'Meal Info'!$A$4:$A$19,'Meal Info'!$C$4:$C$19)</f>
        <v>Roman</v>
      </c>
      <c r="G4585" s="7">
        <v>22.16</v>
      </c>
      <c r="H4585" s="7">
        <f t="shared" si="290"/>
        <v>2.2160000000000002</v>
      </c>
      <c r="I4585" s="7">
        <f t="shared" si="291"/>
        <v>24.376000000000001</v>
      </c>
      <c r="J4585" s="7">
        <v>0.18</v>
      </c>
      <c r="K4585" s="7">
        <f t="shared" si="288"/>
        <v>3.9887999999999999</v>
      </c>
      <c r="L4585" s="7" t="s">
        <v>5076</v>
      </c>
      <c r="M4585" s="7">
        <v>1</v>
      </c>
      <c r="N4585" s="7">
        <f>INDEX('Delivery Distances'!$B$6:$K$20,MATCH('Sales Summary_working sheet'!L4585,'Delivery Distances'!$A$6:$A$20,0),MATCH('Sales Summary_working sheet'!M4585,'Delivery Distances'!$B$5:$K$5,0))</f>
        <v>7</v>
      </c>
      <c r="O4585" s="7" cm="1">
        <f t="array" ref="O4585">_xlfn.XLOOKUP(L4585,'Delivery Distances'!$A$6:$A$20,_xlfn.XLOOKUP('Sales Summary_working sheet'!M4585,'Delivery Distances'!$B$5:$K$5,'Delivery Distances'!$B$6:$K$20))</f>
        <v>7</v>
      </c>
      <c r="P4585" s="7">
        <f t="shared" si="289"/>
        <v>10.5</v>
      </c>
    </row>
    <row r="4586" spans="1:16" ht="15.75" customHeight="1" x14ac:dyDescent="0.15">
      <c r="A4586" s="13">
        <v>44008</v>
      </c>
      <c r="B4586" s="19" t="s">
        <v>5357</v>
      </c>
      <c r="C4586" s="7" t="s">
        <v>2973</v>
      </c>
      <c r="D4586" s="14">
        <v>5</v>
      </c>
      <c r="E4586" s="14" t="str">
        <f>_xlfn.XLOOKUP(D4586,'Meal Info'!$A$4:$A$19,'Meal Info'!$B$4:$B$19)</f>
        <v>Chicken</v>
      </c>
      <c r="F4586" s="14" t="str">
        <f>_xlfn.XLOOKUP(D4586,'Meal Info'!$A$4:$A$19,'Meal Info'!$C$4:$C$19)</f>
        <v>Roman</v>
      </c>
      <c r="G4586" s="7">
        <v>94.09</v>
      </c>
      <c r="H4586" s="7">
        <f t="shared" si="290"/>
        <v>9.4090000000000007</v>
      </c>
      <c r="I4586" s="7">
        <f t="shared" si="291"/>
        <v>103.49900000000001</v>
      </c>
      <c r="J4586" s="7">
        <v>0.26</v>
      </c>
      <c r="K4586" s="7">
        <f t="shared" si="288"/>
        <v>24.4634</v>
      </c>
      <c r="L4586" s="7" t="s">
        <v>28</v>
      </c>
      <c r="M4586" s="7">
        <v>2</v>
      </c>
      <c r="N4586" s="7">
        <f>INDEX('Delivery Distances'!$B$6:$K$20,MATCH('Sales Summary_working sheet'!L4586,'Delivery Distances'!$A$6:$A$20,0),MATCH('Sales Summary_working sheet'!M4586,'Delivery Distances'!$B$5:$K$5,0))</f>
        <v>12</v>
      </c>
      <c r="O4586" s="7" cm="1">
        <f t="array" ref="O4586">_xlfn.XLOOKUP(L4586,'Delivery Distances'!$A$6:$A$20,_xlfn.XLOOKUP('Sales Summary_working sheet'!M4586,'Delivery Distances'!$B$5:$K$5,'Delivery Distances'!$B$6:$K$20))</f>
        <v>12</v>
      </c>
      <c r="P4586" s="7">
        <f t="shared" si="289"/>
        <v>13</v>
      </c>
    </row>
    <row r="4587" spans="1:16" ht="15.75" customHeight="1" x14ac:dyDescent="0.15">
      <c r="A4587" s="13">
        <v>44008</v>
      </c>
      <c r="B4587" s="19" t="s">
        <v>5357</v>
      </c>
      <c r="C4587" s="7" t="s">
        <v>2368</v>
      </c>
      <c r="D4587" s="14">
        <v>5</v>
      </c>
      <c r="E4587" s="14" t="str">
        <f>_xlfn.XLOOKUP(D4587,'Meal Info'!$A$4:$A$19,'Meal Info'!$B$4:$B$19)</f>
        <v>Chicken</v>
      </c>
      <c r="F4587" s="14" t="str">
        <f>_xlfn.XLOOKUP(D4587,'Meal Info'!$A$4:$A$19,'Meal Info'!$C$4:$C$19)</f>
        <v>Roman</v>
      </c>
      <c r="G4587" s="7">
        <v>6.07</v>
      </c>
      <c r="H4587" s="7">
        <f t="shared" si="290"/>
        <v>0.6070000000000001</v>
      </c>
      <c r="I4587" s="7">
        <f t="shared" si="291"/>
        <v>6.6770000000000005</v>
      </c>
      <c r="J4587" s="7">
        <v>0.02</v>
      </c>
      <c r="K4587" s="7">
        <f t="shared" si="288"/>
        <v>0.12140000000000001</v>
      </c>
      <c r="L4587" s="7" t="s">
        <v>5079</v>
      </c>
      <c r="M4587" s="7">
        <v>7</v>
      </c>
      <c r="N4587" s="7">
        <f>INDEX('Delivery Distances'!$B$6:$K$20,MATCH('Sales Summary_working sheet'!L4587,'Delivery Distances'!$A$6:$A$20,0),MATCH('Sales Summary_working sheet'!M4587,'Delivery Distances'!$B$5:$K$5,0))</f>
        <v>2</v>
      </c>
      <c r="O4587" s="7" cm="1">
        <f t="array" ref="O4587">_xlfn.XLOOKUP(L4587,'Delivery Distances'!$A$6:$A$20,_xlfn.XLOOKUP('Sales Summary_working sheet'!M4587,'Delivery Distances'!$B$5:$K$5,'Delivery Distances'!$B$6:$K$20))</f>
        <v>2</v>
      </c>
      <c r="P4587" s="7">
        <f t="shared" si="289"/>
        <v>6</v>
      </c>
    </row>
    <row r="4588" spans="1:16" ht="15.75" customHeight="1" x14ac:dyDescent="0.15">
      <c r="A4588" s="13">
        <v>44008</v>
      </c>
      <c r="B4588" s="19" t="s">
        <v>5357</v>
      </c>
      <c r="C4588" s="7" t="s">
        <v>3068</v>
      </c>
      <c r="D4588" s="14">
        <v>5</v>
      </c>
      <c r="E4588" s="14" t="str">
        <f>_xlfn.XLOOKUP(D4588,'Meal Info'!$A$4:$A$19,'Meal Info'!$B$4:$B$19)</f>
        <v>Chicken</v>
      </c>
      <c r="F4588" s="14" t="str">
        <f>_xlfn.XLOOKUP(D4588,'Meal Info'!$A$4:$A$19,'Meal Info'!$C$4:$C$19)</f>
        <v>Roman</v>
      </c>
      <c r="G4588" s="7">
        <v>56.04</v>
      </c>
      <c r="H4588" s="7">
        <f t="shared" si="290"/>
        <v>5.6040000000000001</v>
      </c>
      <c r="I4588" s="7">
        <f t="shared" si="291"/>
        <v>61.643999999999998</v>
      </c>
      <c r="J4588" s="7">
        <v>0.24</v>
      </c>
      <c r="K4588" s="7">
        <f t="shared" si="288"/>
        <v>13.449599999999998</v>
      </c>
      <c r="L4588" s="7" t="s">
        <v>29</v>
      </c>
      <c r="M4588" s="7">
        <v>1</v>
      </c>
      <c r="N4588" s="7">
        <f>INDEX('Delivery Distances'!$B$6:$K$20,MATCH('Sales Summary_working sheet'!L4588,'Delivery Distances'!$A$6:$A$20,0),MATCH('Sales Summary_working sheet'!M4588,'Delivery Distances'!$B$5:$K$5,0))</f>
        <v>6</v>
      </c>
      <c r="O4588" s="7" cm="1">
        <f t="array" ref="O4588">_xlfn.XLOOKUP(L4588,'Delivery Distances'!$A$6:$A$20,_xlfn.XLOOKUP('Sales Summary_working sheet'!M4588,'Delivery Distances'!$B$5:$K$5,'Delivery Distances'!$B$6:$K$20))</f>
        <v>6</v>
      </c>
      <c r="P4588" s="7">
        <f t="shared" si="289"/>
        <v>10</v>
      </c>
    </row>
    <row r="4589" spans="1:16" ht="15.75" customHeight="1" x14ac:dyDescent="0.15">
      <c r="A4589" s="13">
        <v>44008</v>
      </c>
      <c r="B4589" s="19" t="s">
        <v>5357</v>
      </c>
      <c r="C4589" s="7" t="s">
        <v>4474</v>
      </c>
      <c r="D4589" s="14">
        <v>5</v>
      </c>
      <c r="E4589" s="14" t="str">
        <f>_xlfn.XLOOKUP(D4589,'Meal Info'!$A$4:$A$19,'Meal Info'!$B$4:$B$19)</f>
        <v>Chicken</v>
      </c>
      <c r="F4589" s="14" t="str">
        <f>_xlfn.XLOOKUP(D4589,'Meal Info'!$A$4:$A$19,'Meal Info'!$C$4:$C$19)</f>
        <v>Roman</v>
      </c>
      <c r="G4589" s="7">
        <v>79.040000000000006</v>
      </c>
      <c r="H4589" s="7">
        <f t="shared" si="290"/>
        <v>7.9040000000000008</v>
      </c>
      <c r="I4589" s="7">
        <f t="shared" si="291"/>
        <v>86.944000000000003</v>
      </c>
      <c r="J4589" s="7">
        <v>0.32</v>
      </c>
      <c r="K4589" s="7">
        <f t="shared" si="288"/>
        <v>25.292800000000003</v>
      </c>
      <c r="L4589" s="7" t="s">
        <v>27</v>
      </c>
      <c r="M4589" s="7">
        <v>9</v>
      </c>
      <c r="N4589" s="7">
        <f>INDEX('Delivery Distances'!$B$6:$K$20,MATCH('Sales Summary_working sheet'!L4589,'Delivery Distances'!$A$6:$A$20,0),MATCH('Sales Summary_working sheet'!M4589,'Delivery Distances'!$B$5:$K$5,0))</f>
        <v>9</v>
      </c>
      <c r="O4589" s="7" cm="1">
        <f t="array" ref="O4589">_xlfn.XLOOKUP(L4589,'Delivery Distances'!$A$6:$A$20,_xlfn.XLOOKUP('Sales Summary_working sheet'!M4589,'Delivery Distances'!$B$5:$K$5,'Delivery Distances'!$B$6:$K$20))</f>
        <v>9</v>
      </c>
      <c r="P4589" s="7">
        <f t="shared" si="289"/>
        <v>11.5</v>
      </c>
    </row>
    <row r="4590" spans="1:16" ht="15.75" customHeight="1" x14ac:dyDescent="0.15">
      <c r="A4590" s="13">
        <v>44008</v>
      </c>
      <c r="B4590" s="19" t="s">
        <v>5357</v>
      </c>
      <c r="C4590" s="7" t="s">
        <v>4935</v>
      </c>
      <c r="D4590" s="14">
        <v>5</v>
      </c>
      <c r="E4590" s="14" t="str">
        <f>_xlfn.XLOOKUP(D4590,'Meal Info'!$A$4:$A$19,'Meal Info'!$B$4:$B$19)</f>
        <v>Chicken</v>
      </c>
      <c r="F4590" s="14" t="str">
        <f>_xlfn.XLOOKUP(D4590,'Meal Info'!$A$4:$A$19,'Meal Info'!$C$4:$C$19)</f>
        <v>Roman</v>
      </c>
      <c r="G4590" s="7">
        <v>35.6</v>
      </c>
      <c r="H4590" s="7">
        <f t="shared" si="290"/>
        <v>3.5600000000000005</v>
      </c>
      <c r="I4590" s="7">
        <f t="shared" si="291"/>
        <v>39.160000000000004</v>
      </c>
      <c r="J4590" s="7">
        <v>0.28000000000000003</v>
      </c>
      <c r="K4590" s="7">
        <f t="shared" si="288"/>
        <v>9.9680000000000017</v>
      </c>
      <c r="L4590" s="7" t="s">
        <v>5076</v>
      </c>
      <c r="M4590" s="7">
        <v>2</v>
      </c>
      <c r="N4590" s="7">
        <f>INDEX('Delivery Distances'!$B$6:$K$20,MATCH('Sales Summary_working sheet'!L4590,'Delivery Distances'!$A$6:$A$20,0),MATCH('Sales Summary_working sheet'!M4590,'Delivery Distances'!$B$5:$K$5,0))</f>
        <v>11</v>
      </c>
      <c r="O4590" s="7" cm="1">
        <f t="array" ref="O4590">_xlfn.XLOOKUP(L4590,'Delivery Distances'!$A$6:$A$20,_xlfn.XLOOKUP('Sales Summary_working sheet'!M4590,'Delivery Distances'!$B$5:$K$5,'Delivery Distances'!$B$6:$K$20))</f>
        <v>11</v>
      </c>
      <c r="P4590" s="7">
        <f t="shared" si="289"/>
        <v>12.5</v>
      </c>
    </row>
    <row r="4591" spans="1:16" ht="15.75" customHeight="1" x14ac:dyDescent="0.15">
      <c r="A4591" s="13">
        <v>44008</v>
      </c>
      <c r="B4591" s="19" t="s">
        <v>5357</v>
      </c>
      <c r="C4591" s="7" t="s">
        <v>4125</v>
      </c>
      <c r="D4591" s="14">
        <v>5</v>
      </c>
      <c r="E4591" s="14" t="str">
        <f>_xlfn.XLOOKUP(D4591,'Meal Info'!$A$4:$A$19,'Meal Info'!$B$4:$B$19)</f>
        <v>Chicken</v>
      </c>
      <c r="F4591" s="14" t="str">
        <f>_xlfn.XLOOKUP(D4591,'Meal Info'!$A$4:$A$19,'Meal Info'!$C$4:$C$19)</f>
        <v>Roman</v>
      </c>
      <c r="G4591" s="7">
        <v>47.53</v>
      </c>
      <c r="H4591" s="7">
        <f t="shared" si="290"/>
        <v>4.7530000000000001</v>
      </c>
      <c r="I4591" s="7">
        <f t="shared" si="291"/>
        <v>52.283000000000001</v>
      </c>
      <c r="J4591" s="7">
        <v>0.13</v>
      </c>
      <c r="K4591" s="7">
        <f t="shared" si="288"/>
        <v>6.1789000000000005</v>
      </c>
      <c r="L4591" s="7" t="s">
        <v>5082</v>
      </c>
      <c r="M4591" s="7">
        <v>4</v>
      </c>
      <c r="N4591" s="7">
        <f>INDEX('Delivery Distances'!$B$6:$K$20,MATCH('Sales Summary_working sheet'!L4591,'Delivery Distances'!$A$6:$A$20,0),MATCH('Sales Summary_working sheet'!M4591,'Delivery Distances'!$B$5:$K$5,0))</f>
        <v>2</v>
      </c>
      <c r="O4591" s="7" cm="1">
        <f t="array" ref="O4591">_xlfn.XLOOKUP(L4591,'Delivery Distances'!$A$6:$A$20,_xlfn.XLOOKUP('Sales Summary_working sheet'!M4591,'Delivery Distances'!$B$5:$K$5,'Delivery Distances'!$B$6:$K$20))</f>
        <v>2</v>
      </c>
      <c r="P4591" s="7">
        <f t="shared" si="289"/>
        <v>6</v>
      </c>
    </row>
    <row r="4592" spans="1:16" ht="15.75" customHeight="1" x14ac:dyDescent="0.15">
      <c r="A4592" s="13">
        <v>44008</v>
      </c>
      <c r="B4592" s="19" t="s">
        <v>5357</v>
      </c>
      <c r="C4592" s="7" t="s">
        <v>2802</v>
      </c>
      <c r="D4592" s="14">
        <v>5</v>
      </c>
      <c r="E4592" s="14" t="str">
        <f>_xlfn.XLOOKUP(D4592,'Meal Info'!$A$4:$A$19,'Meal Info'!$B$4:$B$19)</f>
        <v>Chicken</v>
      </c>
      <c r="F4592" s="14" t="str">
        <f>_xlfn.XLOOKUP(D4592,'Meal Info'!$A$4:$A$19,'Meal Info'!$C$4:$C$19)</f>
        <v>Roman</v>
      </c>
      <c r="G4592" s="7">
        <v>38.69</v>
      </c>
      <c r="H4592" s="7">
        <f t="shared" si="290"/>
        <v>3.8689999999999998</v>
      </c>
      <c r="I4592" s="7">
        <f t="shared" si="291"/>
        <v>42.558999999999997</v>
      </c>
      <c r="J4592" s="7">
        <v>0.12</v>
      </c>
      <c r="K4592" s="7">
        <f t="shared" si="288"/>
        <v>4.6427999999999994</v>
      </c>
      <c r="L4592" s="7" t="s">
        <v>5080</v>
      </c>
      <c r="M4592" s="7">
        <v>7</v>
      </c>
      <c r="N4592" s="7">
        <f>INDEX('Delivery Distances'!$B$6:$K$20,MATCH('Sales Summary_working sheet'!L4592,'Delivery Distances'!$A$6:$A$20,0),MATCH('Sales Summary_working sheet'!M4592,'Delivery Distances'!$B$5:$K$5,0))</f>
        <v>1</v>
      </c>
      <c r="O4592" s="7" cm="1">
        <f t="array" ref="O4592">_xlfn.XLOOKUP(L4592,'Delivery Distances'!$A$6:$A$20,_xlfn.XLOOKUP('Sales Summary_working sheet'!M4592,'Delivery Distances'!$B$5:$K$5,'Delivery Distances'!$B$6:$K$20))</f>
        <v>1</v>
      </c>
      <c r="P4592" s="7">
        <f t="shared" si="289"/>
        <v>3</v>
      </c>
    </row>
    <row r="4593" spans="1:16" ht="15.75" customHeight="1" x14ac:dyDescent="0.15">
      <c r="A4593" s="13">
        <v>44008</v>
      </c>
      <c r="B4593" s="19" t="s">
        <v>5357</v>
      </c>
      <c r="C4593" s="7" t="s">
        <v>1114</v>
      </c>
      <c r="D4593" s="14">
        <v>5</v>
      </c>
      <c r="E4593" s="14" t="str">
        <f>_xlfn.XLOOKUP(D4593,'Meal Info'!$A$4:$A$19,'Meal Info'!$B$4:$B$19)</f>
        <v>Chicken</v>
      </c>
      <c r="F4593" s="14" t="str">
        <f>_xlfn.XLOOKUP(D4593,'Meal Info'!$A$4:$A$19,'Meal Info'!$C$4:$C$19)</f>
        <v>Roman</v>
      </c>
      <c r="G4593" s="7">
        <v>94.47</v>
      </c>
      <c r="H4593" s="7">
        <f t="shared" si="290"/>
        <v>9.447000000000001</v>
      </c>
      <c r="I4593" s="7">
        <f t="shared" si="291"/>
        <v>103.917</v>
      </c>
      <c r="J4593" s="7">
        <v>0.36</v>
      </c>
      <c r="K4593" s="7">
        <f t="shared" si="288"/>
        <v>34.0092</v>
      </c>
      <c r="L4593" s="7" t="s">
        <v>5080</v>
      </c>
      <c r="M4593" s="7">
        <v>10</v>
      </c>
      <c r="N4593" s="7">
        <f>INDEX('Delivery Distances'!$B$6:$K$20,MATCH('Sales Summary_working sheet'!L4593,'Delivery Distances'!$A$6:$A$20,0),MATCH('Sales Summary_working sheet'!M4593,'Delivery Distances'!$B$5:$K$5,0))</f>
        <v>5</v>
      </c>
      <c r="O4593" s="7" cm="1">
        <f t="array" ref="O4593">_xlfn.XLOOKUP(L4593,'Delivery Distances'!$A$6:$A$20,_xlfn.XLOOKUP('Sales Summary_working sheet'!M4593,'Delivery Distances'!$B$5:$K$5,'Delivery Distances'!$B$6:$K$20))</f>
        <v>5</v>
      </c>
      <c r="P4593" s="7">
        <f t="shared" si="289"/>
        <v>9</v>
      </c>
    </row>
    <row r="4594" spans="1:16" ht="15.75" customHeight="1" x14ac:dyDescent="0.15">
      <c r="A4594" s="13">
        <v>44008</v>
      </c>
      <c r="B4594" s="19" t="s">
        <v>5357</v>
      </c>
      <c r="C4594" s="7" t="s">
        <v>2201</v>
      </c>
      <c r="D4594" s="14">
        <v>5</v>
      </c>
      <c r="E4594" s="14" t="str">
        <f>_xlfn.XLOOKUP(D4594,'Meal Info'!$A$4:$A$19,'Meal Info'!$B$4:$B$19)</f>
        <v>Chicken</v>
      </c>
      <c r="F4594" s="14" t="str">
        <f>_xlfn.XLOOKUP(D4594,'Meal Info'!$A$4:$A$19,'Meal Info'!$C$4:$C$19)</f>
        <v>Roman</v>
      </c>
      <c r="G4594" s="7">
        <v>77.510000000000005</v>
      </c>
      <c r="H4594" s="7">
        <f t="shared" si="290"/>
        <v>7.7510000000000012</v>
      </c>
      <c r="I4594" s="7">
        <f t="shared" si="291"/>
        <v>85.26100000000001</v>
      </c>
      <c r="J4594" s="7">
        <v>0.27</v>
      </c>
      <c r="K4594" s="7">
        <f t="shared" si="288"/>
        <v>20.927700000000002</v>
      </c>
      <c r="L4594" s="7" t="s">
        <v>5079</v>
      </c>
      <c r="M4594" s="7">
        <v>6</v>
      </c>
      <c r="N4594" s="7">
        <f>INDEX('Delivery Distances'!$B$6:$K$20,MATCH('Sales Summary_working sheet'!L4594,'Delivery Distances'!$A$6:$A$20,0),MATCH('Sales Summary_working sheet'!M4594,'Delivery Distances'!$B$5:$K$5,0))</f>
        <v>3</v>
      </c>
      <c r="O4594" s="7" cm="1">
        <f t="array" ref="O4594">_xlfn.XLOOKUP(L4594,'Delivery Distances'!$A$6:$A$20,_xlfn.XLOOKUP('Sales Summary_working sheet'!M4594,'Delivery Distances'!$B$5:$K$5,'Delivery Distances'!$B$6:$K$20))</f>
        <v>3</v>
      </c>
      <c r="P4594" s="7">
        <f t="shared" si="289"/>
        <v>7</v>
      </c>
    </row>
    <row r="4595" spans="1:16" ht="15.75" customHeight="1" x14ac:dyDescent="0.15">
      <c r="A4595" s="13">
        <v>44008</v>
      </c>
      <c r="B4595" s="19" t="s">
        <v>5357</v>
      </c>
      <c r="C4595" s="7" t="s">
        <v>3199</v>
      </c>
      <c r="D4595" s="14">
        <v>5</v>
      </c>
      <c r="E4595" s="14" t="str">
        <f>_xlfn.XLOOKUP(D4595,'Meal Info'!$A$4:$A$19,'Meal Info'!$B$4:$B$19)</f>
        <v>Chicken</v>
      </c>
      <c r="F4595" s="14" t="str">
        <f>_xlfn.XLOOKUP(D4595,'Meal Info'!$A$4:$A$19,'Meal Info'!$C$4:$C$19)</f>
        <v>Roman</v>
      </c>
      <c r="G4595" s="7">
        <v>7.29</v>
      </c>
      <c r="H4595" s="7">
        <f t="shared" si="290"/>
        <v>0.72900000000000009</v>
      </c>
      <c r="I4595" s="7">
        <f t="shared" si="291"/>
        <v>8.0190000000000001</v>
      </c>
      <c r="J4595" s="7">
        <v>0.26</v>
      </c>
      <c r="K4595" s="7">
        <f t="shared" si="288"/>
        <v>1.8954</v>
      </c>
      <c r="L4595" s="7" t="s">
        <v>29</v>
      </c>
      <c r="M4595" s="7">
        <v>6</v>
      </c>
      <c r="N4595" s="7">
        <f>INDEX('Delivery Distances'!$B$6:$K$20,MATCH('Sales Summary_working sheet'!L4595,'Delivery Distances'!$A$6:$A$20,0),MATCH('Sales Summary_working sheet'!M4595,'Delivery Distances'!$B$5:$K$5,0))</f>
        <v>2</v>
      </c>
      <c r="O4595" s="7" cm="1">
        <f t="array" ref="O4595">_xlfn.XLOOKUP(L4595,'Delivery Distances'!$A$6:$A$20,_xlfn.XLOOKUP('Sales Summary_working sheet'!M4595,'Delivery Distances'!$B$5:$K$5,'Delivery Distances'!$B$6:$K$20))</f>
        <v>2</v>
      </c>
      <c r="P4595" s="7">
        <f t="shared" si="289"/>
        <v>6</v>
      </c>
    </row>
    <row r="4596" spans="1:16" ht="15.75" customHeight="1" x14ac:dyDescent="0.15">
      <c r="A4596" s="13">
        <v>44008</v>
      </c>
      <c r="B4596" s="19" t="s">
        <v>5357</v>
      </c>
      <c r="C4596" s="7" t="s">
        <v>2958</v>
      </c>
      <c r="D4596" s="14">
        <v>5</v>
      </c>
      <c r="E4596" s="14" t="str">
        <f>_xlfn.XLOOKUP(D4596,'Meal Info'!$A$4:$A$19,'Meal Info'!$B$4:$B$19)</f>
        <v>Chicken</v>
      </c>
      <c r="F4596" s="14" t="str">
        <f>_xlfn.XLOOKUP(D4596,'Meal Info'!$A$4:$A$19,'Meal Info'!$C$4:$C$19)</f>
        <v>Roman</v>
      </c>
      <c r="G4596" s="7">
        <v>35.79</v>
      </c>
      <c r="H4596" s="7">
        <f t="shared" si="290"/>
        <v>3.5790000000000002</v>
      </c>
      <c r="I4596" s="7">
        <f t="shared" si="291"/>
        <v>39.369</v>
      </c>
      <c r="J4596" s="7">
        <v>0.12</v>
      </c>
      <c r="K4596" s="7">
        <f t="shared" si="288"/>
        <v>4.2947999999999995</v>
      </c>
      <c r="L4596" s="7" t="s">
        <v>5077</v>
      </c>
      <c r="M4596" s="7">
        <v>7</v>
      </c>
      <c r="N4596" s="7">
        <f>INDEX('Delivery Distances'!$B$6:$K$20,MATCH('Sales Summary_working sheet'!L4596,'Delivery Distances'!$A$6:$A$20,0),MATCH('Sales Summary_working sheet'!M4596,'Delivery Distances'!$B$5:$K$5,0))</f>
        <v>1</v>
      </c>
      <c r="O4596" s="7" cm="1">
        <f t="array" ref="O4596">_xlfn.XLOOKUP(L4596,'Delivery Distances'!$A$6:$A$20,_xlfn.XLOOKUP('Sales Summary_working sheet'!M4596,'Delivery Distances'!$B$5:$K$5,'Delivery Distances'!$B$6:$K$20))</f>
        <v>1</v>
      </c>
      <c r="P4596" s="7">
        <f t="shared" si="289"/>
        <v>3</v>
      </c>
    </row>
    <row r="4597" spans="1:16" ht="15.75" customHeight="1" x14ac:dyDescent="0.15">
      <c r="A4597" s="13">
        <v>44008</v>
      </c>
      <c r="B4597" s="19" t="s">
        <v>5357</v>
      </c>
      <c r="C4597" s="7" t="s">
        <v>2738</v>
      </c>
      <c r="D4597" s="14">
        <v>5</v>
      </c>
      <c r="E4597" s="14" t="str">
        <f>_xlfn.XLOOKUP(D4597,'Meal Info'!$A$4:$A$19,'Meal Info'!$B$4:$B$19)</f>
        <v>Chicken</v>
      </c>
      <c r="F4597" s="14" t="str">
        <f>_xlfn.XLOOKUP(D4597,'Meal Info'!$A$4:$A$19,'Meal Info'!$C$4:$C$19)</f>
        <v>Roman</v>
      </c>
      <c r="G4597" s="7">
        <v>3.65</v>
      </c>
      <c r="H4597" s="7">
        <f t="shared" si="290"/>
        <v>0.36499999999999999</v>
      </c>
      <c r="I4597" s="7">
        <f t="shared" si="291"/>
        <v>4.0149999999999997</v>
      </c>
      <c r="J4597" s="7">
        <v>0.18</v>
      </c>
      <c r="K4597" s="7">
        <f t="shared" si="288"/>
        <v>0.65699999999999992</v>
      </c>
      <c r="L4597" s="7" t="s">
        <v>29</v>
      </c>
      <c r="M4597" s="7">
        <v>9</v>
      </c>
      <c r="N4597" s="7">
        <f>INDEX('Delivery Distances'!$B$6:$K$20,MATCH('Sales Summary_working sheet'!L4597,'Delivery Distances'!$A$6:$A$20,0),MATCH('Sales Summary_working sheet'!M4597,'Delivery Distances'!$B$5:$K$5,0))</f>
        <v>6</v>
      </c>
      <c r="O4597" s="7" cm="1">
        <f t="array" ref="O4597">_xlfn.XLOOKUP(L4597,'Delivery Distances'!$A$6:$A$20,_xlfn.XLOOKUP('Sales Summary_working sheet'!M4597,'Delivery Distances'!$B$5:$K$5,'Delivery Distances'!$B$6:$K$20))</f>
        <v>6</v>
      </c>
      <c r="P4597" s="7">
        <f t="shared" si="289"/>
        <v>10</v>
      </c>
    </row>
    <row r="4598" spans="1:16" ht="15.75" customHeight="1" x14ac:dyDescent="0.15">
      <c r="A4598" s="13">
        <v>44008</v>
      </c>
      <c r="B4598" s="19" t="s">
        <v>5357</v>
      </c>
      <c r="C4598" s="7" t="s">
        <v>2984</v>
      </c>
      <c r="D4598" s="14">
        <v>5</v>
      </c>
      <c r="E4598" s="14" t="str">
        <f>_xlfn.XLOOKUP(D4598,'Meal Info'!$A$4:$A$19,'Meal Info'!$B$4:$B$19)</f>
        <v>Chicken</v>
      </c>
      <c r="F4598" s="14" t="str">
        <f>_xlfn.XLOOKUP(D4598,'Meal Info'!$A$4:$A$19,'Meal Info'!$C$4:$C$19)</f>
        <v>Roman</v>
      </c>
      <c r="G4598" s="7">
        <v>28.58</v>
      </c>
      <c r="H4598" s="7">
        <f t="shared" si="290"/>
        <v>2.8580000000000001</v>
      </c>
      <c r="I4598" s="7">
        <f t="shared" si="291"/>
        <v>31.437999999999999</v>
      </c>
      <c r="J4598" s="7">
        <v>0.28000000000000003</v>
      </c>
      <c r="K4598" s="7">
        <f t="shared" si="288"/>
        <v>8.0023999999999997</v>
      </c>
      <c r="L4598" s="7" t="s">
        <v>26</v>
      </c>
      <c r="M4598" s="7">
        <v>7</v>
      </c>
      <c r="N4598" s="7">
        <f>INDEX('Delivery Distances'!$B$6:$K$20,MATCH('Sales Summary_working sheet'!L4598,'Delivery Distances'!$A$6:$A$20,0),MATCH('Sales Summary_working sheet'!M4598,'Delivery Distances'!$B$5:$K$5,0))</f>
        <v>16</v>
      </c>
      <c r="O4598" s="7" cm="1">
        <f t="array" ref="O4598">_xlfn.XLOOKUP(L4598,'Delivery Distances'!$A$6:$A$20,_xlfn.XLOOKUP('Sales Summary_working sheet'!M4598,'Delivery Distances'!$B$5:$K$5,'Delivery Distances'!$B$6:$K$20))</f>
        <v>16</v>
      </c>
      <c r="P4598" s="7">
        <f t="shared" si="289"/>
        <v>15</v>
      </c>
    </row>
    <row r="4599" spans="1:16" ht="15.75" customHeight="1" x14ac:dyDescent="0.15">
      <c r="A4599" s="13">
        <v>44008</v>
      </c>
      <c r="B4599" s="19" t="s">
        <v>5358</v>
      </c>
      <c r="C4599" s="7" t="s">
        <v>4562</v>
      </c>
      <c r="D4599" s="14">
        <v>5</v>
      </c>
      <c r="E4599" s="14" t="str">
        <f>_xlfn.XLOOKUP(D4599,'Meal Info'!$A$4:$A$19,'Meal Info'!$B$4:$B$19)</f>
        <v>Chicken</v>
      </c>
      <c r="F4599" s="14" t="str">
        <f>_xlfn.XLOOKUP(D4599,'Meal Info'!$A$4:$A$19,'Meal Info'!$C$4:$C$19)</f>
        <v>Roman</v>
      </c>
      <c r="G4599" s="7">
        <v>70.45</v>
      </c>
      <c r="H4599" s="7">
        <f t="shared" si="290"/>
        <v>7.0450000000000008</v>
      </c>
      <c r="I4599" s="7">
        <f t="shared" si="291"/>
        <v>77.495000000000005</v>
      </c>
      <c r="J4599" s="7">
        <v>0.01</v>
      </c>
      <c r="K4599" s="7">
        <f t="shared" si="288"/>
        <v>0.70450000000000002</v>
      </c>
      <c r="L4599" s="7" t="s">
        <v>5078</v>
      </c>
      <c r="M4599" s="7">
        <v>5</v>
      </c>
      <c r="N4599" s="7">
        <f>INDEX('Delivery Distances'!$B$6:$K$20,MATCH('Sales Summary_working sheet'!L4599,'Delivery Distances'!$A$6:$A$20,0),MATCH('Sales Summary_working sheet'!M4599,'Delivery Distances'!$B$5:$K$5,0))</f>
        <v>5</v>
      </c>
      <c r="O4599" s="7" cm="1">
        <f t="array" ref="O4599">_xlfn.XLOOKUP(L4599,'Delivery Distances'!$A$6:$A$20,_xlfn.XLOOKUP('Sales Summary_working sheet'!M4599,'Delivery Distances'!$B$5:$K$5,'Delivery Distances'!$B$6:$K$20))</f>
        <v>5</v>
      </c>
      <c r="P4599" s="7">
        <f t="shared" si="289"/>
        <v>9</v>
      </c>
    </row>
    <row r="4600" spans="1:16" ht="15.75" customHeight="1" x14ac:dyDescent="0.15">
      <c r="A4600" s="13">
        <v>44008</v>
      </c>
      <c r="B4600" s="19" t="s">
        <v>5358</v>
      </c>
      <c r="C4600" s="7" t="s">
        <v>2041</v>
      </c>
      <c r="D4600" s="14">
        <v>5</v>
      </c>
      <c r="E4600" s="14" t="str">
        <f>_xlfn.XLOOKUP(D4600,'Meal Info'!$A$4:$A$19,'Meal Info'!$B$4:$B$19)</f>
        <v>Chicken</v>
      </c>
      <c r="F4600" s="14" t="str">
        <f>_xlfn.XLOOKUP(D4600,'Meal Info'!$A$4:$A$19,'Meal Info'!$C$4:$C$19)</f>
        <v>Roman</v>
      </c>
      <c r="G4600" s="7">
        <v>12.51</v>
      </c>
      <c r="H4600" s="7">
        <f t="shared" si="290"/>
        <v>1.2510000000000001</v>
      </c>
      <c r="I4600" s="7">
        <f t="shared" si="291"/>
        <v>13.760999999999999</v>
      </c>
      <c r="J4600" s="7">
        <v>0.09</v>
      </c>
      <c r="K4600" s="7">
        <f t="shared" si="288"/>
        <v>1.1258999999999999</v>
      </c>
      <c r="L4600" s="7" t="s">
        <v>5077</v>
      </c>
      <c r="M4600" s="7">
        <v>10</v>
      </c>
      <c r="N4600" s="7">
        <f>INDEX('Delivery Distances'!$B$6:$K$20,MATCH('Sales Summary_working sheet'!L4600,'Delivery Distances'!$A$6:$A$20,0),MATCH('Sales Summary_working sheet'!M4600,'Delivery Distances'!$B$5:$K$5,0))</f>
        <v>6</v>
      </c>
      <c r="O4600" s="7" cm="1">
        <f t="array" ref="O4600">_xlfn.XLOOKUP(L4600,'Delivery Distances'!$A$6:$A$20,_xlfn.XLOOKUP('Sales Summary_working sheet'!M4600,'Delivery Distances'!$B$5:$K$5,'Delivery Distances'!$B$6:$K$20))</f>
        <v>6</v>
      </c>
      <c r="P4600" s="7">
        <f t="shared" si="289"/>
        <v>10</v>
      </c>
    </row>
    <row r="4601" spans="1:16" ht="15.75" customHeight="1" x14ac:dyDescent="0.15">
      <c r="A4601" s="13">
        <v>44008</v>
      </c>
      <c r="B4601" s="19" t="s">
        <v>5358</v>
      </c>
      <c r="C4601" s="7" t="s">
        <v>4343</v>
      </c>
      <c r="D4601" s="14">
        <v>5</v>
      </c>
      <c r="E4601" s="14" t="str">
        <f>_xlfn.XLOOKUP(D4601,'Meal Info'!$A$4:$A$19,'Meal Info'!$B$4:$B$19)</f>
        <v>Chicken</v>
      </c>
      <c r="F4601" s="14" t="str">
        <f>_xlfn.XLOOKUP(D4601,'Meal Info'!$A$4:$A$19,'Meal Info'!$C$4:$C$19)</f>
        <v>Roman</v>
      </c>
      <c r="G4601" s="7">
        <v>15.46</v>
      </c>
      <c r="H4601" s="7">
        <f t="shared" si="290"/>
        <v>1.5460000000000003</v>
      </c>
      <c r="I4601" s="7">
        <f t="shared" si="291"/>
        <v>17.006</v>
      </c>
      <c r="J4601" s="7">
        <v>0.38</v>
      </c>
      <c r="K4601" s="7">
        <f t="shared" si="288"/>
        <v>5.8748000000000005</v>
      </c>
      <c r="L4601" s="7" t="s">
        <v>5077</v>
      </c>
      <c r="M4601" s="7">
        <v>7</v>
      </c>
      <c r="N4601" s="7">
        <f>INDEX('Delivery Distances'!$B$6:$K$20,MATCH('Sales Summary_working sheet'!L4601,'Delivery Distances'!$A$6:$A$20,0),MATCH('Sales Summary_working sheet'!M4601,'Delivery Distances'!$B$5:$K$5,0))</f>
        <v>1</v>
      </c>
      <c r="O4601" s="7" cm="1">
        <f t="array" ref="O4601">_xlfn.XLOOKUP(L4601,'Delivery Distances'!$A$6:$A$20,_xlfn.XLOOKUP('Sales Summary_working sheet'!M4601,'Delivery Distances'!$B$5:$K$5,'Delivery Distances'!$B$6:$K$20))</f>
        <v>1</v>
      </c>
      <c r="P4601" s="7">
        <f t="shared" si="289"/>
        <v>3</v>
      </c>
    </row>
    <row r="4602" spans="1:16" ht="15.75" customHeight="1" x14ac:dyDescent="0.15">
      <c r="A4602" s="13">
        <v>44008</v>
      </c>
      <c r="B4602" s="19" t="s">
        <v>5358</v>
      </c>
      <c r="C4602" s="7" t="s">
        <v>4587</v>
      </c>
      <c r="D4602" s="14">
        <v>5</v>
      </c>
      <c r="E4602" s="14" t="str">
        <f>_xlfn.XLOOKUP(D4602,'Meal Info'!$A$4:$A$19,'Meal Info'!$B$4:$B$19)</f>
        <v>Chicken</v>
      </c>
      <c r="F4602" s="14" t="str">
        <f>_xlfn.XLOOKUP(D4602,'Meal Info'!$A$4:$A$19,'Meal Info'!$C$4:$C$19)</f>
        <v>Roman</v>
      </c>
      <c r="G4602" s="7">
        <v>78.680000000000007</v>
      </c>
      <c r="H4602" s="7">
        <f t="shared" si="290"/>
        <v>7.8680000000000012</v>
      </c>
      <c r="I4602" s="7">
        <f t="shared" si="291"/>
        <v>86.548000000000002</v>
      </c>
      <c r="J4602" s="7">
        <v>0.33</v>
      </c>
      <c r="K4602" s="7">
        <f t="shared" si="288"/>
        <v>25.964400000000005</v>
      </c>
      <c r="L4602" s="7" t="s">
        <v>5081</v>
      </c>
      <c r="M4602" s="7">
        <v>10</v>
      </c>
      <c r="N4602" s="7">
        <f>INDEX('Delivery Distances'!$B$6:$K$20,MATCH('Sales Summary_working sheet'!L4602,'Delivery Distances'!$A$6:$A$20,0),MATCH('Sales Summary_working sheet'!M4602,'Delivery Distances'!$B$5:$K$5,0))</f>
        <v>2</v>
      </c>
      <c r="O4602" s="7" cm="1">
        <f t="array" ref="O4602">_xlfn.XLOOKUP(L4602,'Delivery Distances'!$A$6:$A$20,_xlfn.XLOOKUP('Sales Summary_working sheet'!M4602,'Delivery Distances'!$B$5:$K$5,'Delivery Distances'!$B$6:$K$20))</f>
        <v>2</v>
      </c>
      <c r="P4602" s="7">
        <f t="shared" si="289"/>
        <v>6</v>
      </c>
    </row>
    <row r="4603" spans="1:16" ht="15.75" customHeight="1" x14ac:dyDescent="0.15">
      <c r="A4603" s="13">
        <v>44008</v>
      </c>
      <c r="B4603" s="19" t="s">
        <v>5358</v>
      </c>
      <c r="C4603" s="7" t="s">
        <v>4517</v>
      </c>
      <c r="D4603" s="14">
        <v>5</v>
      </c>
      <c r="E4603" s="14" t="str">
        <f>_xlfn.XLOOKUP(D4603,'Meal Info'!$A$4:$A$19,'Meal Info'!$B$4:$B$19)</f>
        <v>Chicken</v>
      </c>
      <c r="F4603" s="14" t="str">
        <f>_xlfn.XLOOKUP(D4603,'Meal Info'!$A$4:$A$19,'Meal Info'!$C$4:$C$19)</f>
        <v>Roman</v>
      </c>
      <c r="G4603" s="7">
        <v>20.399999999999999</v>
      </c>
      <c r="H4603" s="7">
        <f t="shared" si="290"/>
        <v>2.04</v>
      </c>
      <c r="I4603" s="7">
        <f t="shared" si="291"/>
        <v>22.439999999999998</v>
      </c>
      <c r="J4603" s="7">
        <v>0.28999999999999998</v>
      </c>
      <c r="K4603" s="7">
        <f t="shared" si="288"/>
        <v>5.9159999999999995</v>
      </c>
      <c r="L4603" s="7" t="s">
        <v>28</v>
      </c>
      <c r="M4603" s="7">
        <v>3</v>
      </c>
      <c r="N4603" s="7">
        <f>INDEX('Delivery Distances'!$B$6:$K$20,MATCH('Sales Summary_working sheet'!L4603,'Delivery Distances'!$A$6:$A$20,0),MATCH('Sales Summary_working sheet'!M4603,'Delivery Distances'!$B$5:$K$5,0))</f>
        <v>6</v>
      </c>
      <c r="O4603" s="7" cm="1">
        <f t="array" ref="O4603">_xlfn.XLOOKUP(L4603,'Delivery Distances'!$A$6:$A$20,_xlfn.XLOOKUP('Sales Summary_working sheet'!M4603,'Delivery Distances'!$B$5:$K$5,'Delivery Distances'!$B$6:$K$20))</f>
        <v>6</v>
      </c>
      <c r="P4603" s="7">
        <f t="shared" si="289"/>
        <v>10</v>
      </c>
    </row>
    <row r="4604" spans="1:16" ht="15.75" customHeight="1" x14ac:dyDescent="0.15">
      <c r="A4604" s="13">
        <v>44008</v>
      </c>
      <c r="B4604" s="19" t="s">
        <v>5358</v>
      </c>
      <c r="C4604" s="7" t="s">
        <v>3354</v>
      </c>
      <c r="D4604" s="14">
        <v>5</v>
      </c>
      <c r="E4604" s="14" t="str">
        <f>_xlfn.XLOOKUP(D4604,'Meal Info'!$A$4:$A$19,'Meal Info'!$B$4:$B$19)</f>
        <v>Chicken</v>
      </c>
      <c r="F4604" s="14" t="str">
        <f>_xlfn.XLOOKUP(D4604,'Meal Info'!$A$4:$A$19,'Meal Info'!$C$4:$C$19)</f>
        <v>Roman</v>
      </c>
      <c r="G4604" s="7">
        <v>95.83</v>
      </c>
      <c r="H4604" s="7">
        <f t="shared" si="290"/>
        <v>9.5830000000000002</v>
      </c>
      <c r="I4604" s="7">
        <f t="shared" si="291"/>
        <v>105.413</v>
      </c>
      <c r="J4604" s="7">
        <v>0.11</v>
      </c>
      <c r="K4604" s="7">
        <f t="shared" si="288"/>
        <v>10.5413</v>
      </c>
      <c r="L4604" s="7" t="s">
        <v>28</v>
      </c>
      <c r="M4604" s="7">
        <v>10</v>
      </c>
      <c r="N4604" s="7">
        <f>INDEX('Delivery Distances'!$B$6:$K$20,MATCH('Sales Summary_working sheet'!L4604,'Delivery Distances'!$A$6:$A$20,0),MATCH('Sales Summary_working sheet'!M4604,'Delivery Distances'!$B$5:$K$5,0))</f>
        <v>18</v>
      </c>
      <c r="O4604" s="7" cm="1">
        <f t="array" ref="O4604">_xlfn.XLOOKUP(L4604,'Delivery Distances'!$A$6:$A$20,_xlfn.XLOOKUP('Sales Summary_working sheet'!M4604,'Delivery Distances'!$B$5:$K$5,'Delivery Distances'!$B$6:$K$20))</f>
        <v>18</v>
      </c>
      <c r="P4604" s="7">
        <f t="shared" si="289"/>
        <v>16</v>
      </c>
    </row>
    <row r="4605" spans="1:16" ht="15.75" customHeight="1" x14ac:dyDescent="0.15">
      <c r="A4605" s="13">
        <v>44008</v>
      </c>
      <c r="B4605" s="19" t="s">
        <v>5358</v>
      </c>
      <c r="C4605" s="7" t="s">
        <v>2874</v>
      </c>
      <c r="D4605" s="14">
        <v>5</v>
      </c>
      <c r="E4605" s="14" t="str">
        <f>_xlfn.XLOOKUP(D4605,'Meal Info'!$A$4:$A$19,'Meal Info'!$B$4:$B$19)</f>
        <v>Chicken</v>
      </c>
      <c r="F4605" s="14" t="str">
        <f>_xlfn.XLOOKUP(D4605,'Meal Info'!$A$4:$A$19,'Meal Info'!$C$4:$C$19)</f>
        <v>Roman</v>
      </c>
      <c r="G4605" s="7">
        <v>73.36</v>
      </c>
      <c r="H4605" s="7">
        <f t="shared" si="290"/>
        <v>7.3360000000000003</v>
      </c>
      <c r="I4605" s="7">
        <f t="shared" si="291"/>
        <v>80.695999999999998</v>
      </c>
      <c r="J4605" s="7">
        <v>0.15</v>
      </c>
      <c r="K4605" s="7">
        <f t="shared" si="288"/>
        <v>11.004</v>
      </c>
      <c r="L4605" s="7" t="s">
        <v>30</v>
      </c>
      <c r="M4605" s="7">
        <v>6</v>
      </c>
      <c r="N4605" s="7">
        <f>INDEX('Delivery Distances'!$B$6:$K$20,MATCH('Sales Summary_working sheet'!L4605,'Delivery Distances'!$A$6:$A$20,0),MATCH('Sales Summary_working sheet'!M4605,'Delivery Distances'!$B$5:$K$5,0))</f>
        <v>15</v>
      </c>
      <c r="O4605" s="7" cm="1">
        <f t="array" ref="O4605">_xlfn.XLOOKUP(L4605,'Delivery Distances'!$A$6:$A$20,_xlfn.XLOOKUP('Sales Summary_working sheet'!M4605,'Delivery Distances'!$B$5:$K$5,'Delivery Distances'!$B$6:$K$20))</f>
        <v>15</v>
      </c>
      <c r="P4605" s="7">
        <f t="shared" si="289"/>
        <v>14.5</v>
      </c>
    </row>
    <row r="4606" spans="1:16" ht="15.75" customHeight="1" x14ac:dyDescent="0.15">
      <c r="A4606" s="13">
        <v>44008</v>
      </c>
      <c r="B4606" s="19" t="s">
        <v>5358</v>
      </c>
      <c r="C4606" s="7" t="s">
        <v>2457</v>
      </c>
      <c r="D4606" s="14">
        <v>5</v>
      </c>
      <c r="E4606" s="14" t="str">
        <f>_xlfn.XLOOKUP(D4606,'Meal Info'!$A$4:$A$19,'Meal Info'!$B$4:$B$19)</f>
        <v>Chicken</v>
      </c>
      <c r="F4606" s="14" t="str">
        <f>_xlfn.XLOOKUP(D4606,'Meal Info'!$A$4:$A$19,'Meal Info'!$C$4:$C$19)</f>
        <v>Roman</v>
      </c>
      <c r="G4606" s="7">
        <v>38.76</v>
      </c>
      <c r="H4606" s="7">
        <f t="shared" si="290"/>
        <v>3.8759999999999999</v>
      </c>
      <c r="I4606" s="7">
        <f t="shared" si="291"/>
        <v>42.635999999999996</v>
      </c>
      <c r="J4606" s="7">
        <v>0.01</v>
      </c>
      <c r="K4606" s="7">
        <f t="shared" si="288"/>
        <v>0.3876</v>
      </c>
      <c r="L4606" s="7" t="s">
        <v>30</v>
      </c>
      <c r="M4606" s="7">
        <v>7</v>
      </c>
      <c r="N4606" s="7">
        <f>INDEX('Delivery Distances'!$B$6:$K$20,MATCH('Sales Summary_working sheet'!L4606,'Delivery Distances'!$A$6:$A$20,0),MATCH('Sales Summary_working sheet'!M4606,'Delivery Distances'!$B$5:$K$5,0))</f>
        <v>9</v>
      </c>
      <c r="O4606" s="7" cm="1">
        <f t="array" ref="O4606">_xlfn.XLOOKUP(L4606,'Delivery Distances'!$A$6:$A$20,_xlfn.XLOOKUP('Sales Summary_working sheet'!M4606,'Delivery Distances'!$B$5:$K$5,'Delivery Distances'!$B$6:$K$20))</f>
        <v>9</v>
      </c>
      <c r="P4606" s="7">
        <f t="shared" si="289"/>
        <v>11.5</v>
      </c>
    </row>
    <row r="4607" spans="1:16" ht="15.75" customHeight="1" x14ac:dyDescent="0.15">
      <c r="A4607" s="13">
        <v>44008</v>
      </c>
      <c r="B4607" s="19" t="s">
        <v>5358</v>
      </c>
      <c r="C4607" s="7" t="s">
        <v>3533</v>
      </c>
      <c r="D4607" s="14">
        <v>5</v>
      </c>
      <c r="E4607" s="14" t="str">
        <f>_xlfn.XLOOKUP(D4607,'Meal Info'!$A$4:$A$19,'Meal Info'!$B$4:$B$19)</f>
        <v>Chicken</v>
      </c>
      <c r="F4607" s="14" t="str">
        <f>_xlfn.XLOOKUP(D4607,'Meal Info'!$A$4:$A$19,'Meal Info'!$C$4:$C$19)</f>
        <v>Roman</v>
      </c>
      <c r="G4607" s="7">
        <v>76.06</v>
      </c>
      <c r="H4607" s="7">
        <f t="shared" si="290"/>
        <v>7.6060000000000008</v>
      </c>
      <c r="I4607" s="7">
        <f t="shared" si="291"/>
        <v>83.665999999999997</v>
      </c>
      <c r="J4607" s="7">
        <v>0.38</v>
      </c>
      <c r="K4607" s="7">
        <f t="shared" si="288"/>
        <v>28.902800000000003</v>
      </c>
      <c r="L4607" s="7" t="s">
        <v>29</v>
      </c>
      <c r="M4607" s="7">
        <v>5</v>
      </c>
      <c r="N4607" s="7">
        <f>INDEX('Delivery Distances'!$B$6:$K$20,MATCH('Sales Summary_working sheet'!L4607,'Delivery Distances'!$A$6:$A$20,0),MATCH('Sales Summary_working sheet'!M4607,'Delivery Distances'!$B$5:$K$5,0))</f>
        <v>14</v>
      </c>
      <c r="O4607" s="7" cm="1">
        <f t="array" ref="O4607">_xlfn.XLOOKUP(L4607,'Delivery Distances'!$A$6:$A$20,_xlfn.XLOOKUP('Sales Summary_working sheet'!M4607,'Delivery Distances'!$B$5:$K$5,'Delivery Distances'!$B$6:$K$20))</f>
        <v>14</v>
      </c>
      <c r="P4607" s="7">
        <f t="shared" si="289"/>
        <v>14</v>
      </c>
    </row>
    <row r="4608" spans="1:16" ht="15.75" customHeight="1" x14ac:dyDescent="0.15">
      <c r="A4608" s="13">
        <v>44008</v>
      </c>
      <c r="B4608" s="19" t="s">
        <v>5358</v>
      </c>
      <c r="C4608" s="7" t="s">
        <v>2906</v>
      </c>
      <c r="D4608" s="14">
        <v>5</v>
      </c>
      <c r="E4608" s="14" t="str">
        <f>_xlfn.XLOOKUP(D4608,'Meal Info'!$A$4:$A$19,'Meal Info'!$B$4:$B$19)</f>
        <v>Chicken</v>
      </c>
      <c r="F4608" s="14" t="str">
        <f>_xlfn.XLOOKUP(D4608,'Meal Info'!$A$4:$A$19,'Meal Info'!$C$4:$C$19)</f>
        <v>Roman</v>
      </c>
      <c r="G4608" s="7">
        <v>12.2</v>
      </c>
      <c r="H4608" s="7">
        <f t="shared" si="290"/>
        <v>1.22</v>
      </c>
      <c r="I4608" s="7">
        <f t="shared" si="291"/>
        <v>13.42</v>
      </c>
      <c r="J4608" s="7">
        <v>0.38</v>
      </c>
      <c r="K4608" s="7">
        <f t="shared" si="288"/>
        <v>4.6360000000000001</v>
      </c>
      <c r="L4608" s="7" t="s">
        <v>31</v>
      </c>
      <c r="M4608" s="7">
        <v>8</v>
      </c>
      <c r="N4608" s="7">
        <f>INDEX('Delivery Distances'!$B$6:$K$20,MATCH('Sales Summary_working sheet'!L4608,'Delivery Distances'!$A$6:$A$20,0),MATCH('Sales Summary_working sheet'!M4608,'Delivery Distances'!$B$5:$K$5,0))</f>
        <v>8</v>
      </c>
      <c r="O4608" s="7" cm="1">
        <f t="array" ref="O4608">_xlfn.XLOOKUP(L4608,'Delivery Distances'!$A$6:$A$20,_xlfn.XLOOKUP('Sales Summary_working sheet'!M4608,'Delivery Distances'!$B$5:$K$5,'Delivery Distances'!$B$6:$K$20))</f>
        <v>8</v>
      </c>
      <c r="P4608" s="7">
        <f t="shared" si="289"/>
        <v>11</v>
      </c>
    </row>
    <row r="4609" spans="1:16" ht="15.75" customHeight="1" x14ac:dyDescent="0.15">
      <c r="A4609" s="13">
        <v>44008</v>
      </c>
      <c r="B4609" s="19" t="s">
        <v>5358</v>
      </c>
      <c r="C4609" s="7" t="s">
        <v>111</v>
      </c>
      <c r="D4609" s="14">
        <v>5</v>
      </c>
      <c r="E4609" s="14" t="str">
        <f>_xlfn.XLOOKUP(D4609,'Meal Info'!$A$4:$A$19,'Meal Info'!$B$4:$B$19)</f>
        <v>Chicken</v>
      </c>
      <c r="F4609" s="14" t="str">
        <f>_xlfn.XLOOKUP(D4609,'Meal Info'!$A$4:$A$19,'Meal Info'!$C$4:$C$19)</f>
        <v>Roman</v>
      </c>
      <c r="G4609" s="7">
        <v>64.59</v>
      </c>
      <c r="H4609" s="7">
        <f t="shared" si="290"/>
        <v>6.4590000000000005</v>
      </c>
      <c r="I4609" s="7">
        <f t="shared" si="291"/>
        <v>71.049000000000007</v>
      </c>
      <c r="J4609" s="7">
        <v>0.37</v>
      </c>
      <c r="K4609" s="7">
        <f t="shared" si="288"/>
        <v>23.898300000000003</v>
      </c>
      <c r="L4609" s="7" t="s">
        <v>5079</v>
      </c>
      <c r="M4609" s="7">
        <v>1</v>
      </c>
      <c r="N4609" s="7">
        <f>INDEX('Delivery Distances'!$B$6:$K$20,MATCH('Sales Summary_working sheet'!L4609,'Delivery Distances'!$A$6:$A$20,0),MATCH('Sales Summary_working sheet'!M4609,'Delivery Distances'!$B$5:$K$5,0))</f>
        <v>5</v>
      </c>
      <c r="O4609" s="7" cm="1">
        <f t="array" ref="O4609">_xlfn.XLOOKUP(L4609,'Delivery Distances'!$A$6:$A$20,_xlfn.XLOOKUP('Sales Summary_working sheet'!M4609,'Delivery Distances'!$B$5:$K$5,'Delivery Distances'!$B$6:$K$20))</f>
        <v>5</v>
      </c>
      <c r="P4609" s="7">
        <f t="shared" si="289"/>
        <v>9</v>
      </c>
    </row>
    <row r="4610" spans="1:16" ht="15.75" customHeight="1" x14ac:dyDescent="0.15">
      <c r="A4610" s="13">
        <v>44008</v>
      </c>
      <c r="B4610" s="19" t="s">
        <v>5358</v>
      </c>
      <c r="C4610" s="7" t="s">
        <v>2158</v>
      </c>
      <c r="D4610" s="14">
        <v>5</v>
      </c>
      <c r="E4610" s="14" t="str">
        <f>_xlfn.XLOOKUP(D4610,'Meal Info'!$A$4:$A$19,'Meal Info'!$B$4:$B$19)</f>
        <v>Chicken</v>
      </c>
      <c r="F4610" s="14" t="str">
        <f>_xlfn.XLOOKUP(D4610,'Meal Info'!$A$4:$A$19,'Meal Info'!$C$4:$C$19)</f>
        <v>Roman</v>
      </c>
      <c r="G4610" s="7">
        <v>60.61</v>
      </c>
      <c r="H4610" s="7">
        <f t="shared" si="290"/>
        <v>6.0609999999999999</v>
      </c>
      <c r="I4610" s="7">
        <f t="shared" si="291"/>
        <v>66.670999999999992</v>
      </c>
      <c r="J4610" s="7">
        <v>0.08</v>
      </c>
      <c r="K4610" s="7">
        <f t="shared" si="288"/>
        <v>4.8487999999999998</v>
      </c>
      <c r="L4610" s="7" t="s">
        <v>31</v>
      </c>
      <c r="M4610" s="7">
        <v>5</v>
      </c>
      <c r="N4610" s="7">
        <f>INDEX('Delivery Distances'!$B$6:$K$20,MATCH('Sales Summary_working sheet'!L4610,'Delivery Distances'!$A$6:$A$20,0),MATCH('Sales Summary_working sheet'!M4610,'Delivery Distances'!$B$5:$K$5,0))</f>
        <v>3</v>
      </c>
      <c r="O4610" s="7" cm="1">
        <f t="array" ref="O4610">_xlfn.XLOOKUP(L4610,'Delivery Distances'!$A$6:$A$20,_xlfn.XLOOKUP('Sales Summary_working sheet'!M4610,'Delivery Distances'!$B$5:$K$5,'Delivery Distances'!$B$6:$K$20))</f>
        <v>3</v>
      </c>
      <c r="P4610" s="7">
        <f t="shared" si="289"/>
        <v>7</v>
      </c>
    </row>
    <row r="4611" spans="1:16" ht="15.75" customHeight="1" x14ac:dyDescent="0.15">
      <c r="A4611" s="13">
        <v>44008</v>
      </c>
      <c r="B4611" s="19" t="s">
        <v>5358</v>
      </c>
      <c r="C4611" s="7" t="s">
        <v>4400</v>
      </c>
      <c r="D4611" s="14">
        <v>5</v>
      </c>
      <c r="E4611" s="14" t="str">
        <f>_xlfn.XLOOKUP(D4611,'Meal Info'!$A$4:$A$19,'Meal Info'!$B$4:$B$19)</f>
        <v>Chicken</v>
      </c>
      <c r="F4611" s="14" t="str">
        <f>_xlfn.XLOOKUP(D4611,'Meal Info'!$A$4:$A$19,'Meal Info'!$C$4:$C$19)</f>
        <v>Roman</v>
      </c>
      <c r="G4611" s="7">
        <v>13.37</v>
      </c>
      <c r="H4611" s="7">
        <f t="shared" si="290"/>
        <v>1.337</v>
      </c>
      <c r="I4611" s="7">
        <f t="shared" si="291"/>
        <v>14.706999999999999</v>
      </c>
      <c r="J4611" s="7">
        <v>0.21</v>
      </c>
      <c r="K4611" s="7">
        <f t="shared" si="288"/>
        <v>2.8076999999999996</v>
      </c>
      <c r="L4611" s="7" t="s">
        <v>5082</v>
      </c>
      <c r="M4611" s="7">
        <v>9</v>
      </c>
      <c r="N4611" s="7">
        <f>INDEX('Delivery Distances'!$B$6:$K$20,MATCH('Sales Summary_working sheet'!L4611,'Delivery Distances'!$A$6:$A$20,0),MATCH('Sales Summary_working sheet'!M4611,'Delivery Distances'!$B$5:$K$5,0))</f>
        <v>2</v>
      </c>
      <c r="O4611" s="7" cm="1">
        <f t="array" ref="O4611">_xlfn.XLOOKUP(L4611,'Delivery Distances'!$A$6:$A$20,_xlfn.XLOOKUP('Sales Summary_working sheet'!M4611,'Delivery Distances'!$B$5:$K$5,'Delivery Distances'!$B$6:$K$20))</f>
        <v>2</v>
      </c>
      <c r="P4611" s="7">
        <f t="shared" si="289"/>
        <v>6</v>
      </c>
    </row>
    <row r="4612" spans="1:16" ht="15.75" customHeight="1" x14ac:dyDescent="0.15">
      <c r="A4612" s="13">
        <v>44008</v>
      </c>
      <c r="B4612" s="19" t="s">
        <v>5358</v>
      </c>
      <c r="C4612" s="7" t="s">
        <v>753</v>
      </c>
      <c r="D4612" s="14">
        <v>5</v>
      </c>
      <c r="E4612" s="14" t="str">
        <f>_xlfn.XLOOKUP(D4612,'Meal Info'!$A$4:$A$19,'Meal Info'!$B$4:$B$19)</f>
        <v>Chicken</v>
      </c>
      <c r="F4612" s="14" t="str">
        <f>_xlfn.XLOOKUP(D4612,'Meal Info'!$A$4:$A$19,'Meal Info'!$C$4:$C$19)</f>
        <v>Roman</v>
      </c>
      <c r="G4612" s="7">
        <v>72.09</v>
      </c>
      <c r="H4612" s="7">
        <f t="shared" si="290"/>
        <v>7.2090000000000005</v>
      </c>
      <c r="I4612" s="7">
        <f t="shared" si="291"/>
        <v>79.299000000000007</v>
      </c>
      <c r="J4612" s="7">
        <v>0.13</v>
      </c>
      <c r="K4612" s="7">
        <f t="shared" si="288"/>
        <v>9.3717000000000006</v>
      </c>
      <c r="L4612" s="7" t="s">
        <v>31</v>
      </c>
      <c r="M4612" s="7">
        <v>3</v>
      </c>
      <c r="N4612" s="7">
        <f>INDEX('Delivery Distances'!$B$6:$K$20,MATCH('Sales Summary_working sheet'!L4612,'Delivery Distances'!$A$6:$A$20,0),MATCH('Sales Summary_working sheet'!M4612,'Delivery Distances'!$B$5:$K$5,0))</f>
        <v>9</v>
      </c>
      <c r="O4612" s="7" cm="1">
        <f t="array" ref="O4612">_xlfn.XLOOKUP(L4612,'Delivery Distances'!$A$6:$A$20,_xlfn.XLOOKUP('Sales Summary_working sheet'!M4612,'Delivery Distances'!$B$5:$K$5,'Delivery Distances'!$B$6:$K$20))</f>
        <v>9</v>
      </c>
      <c r="P4612" s="7">
        <f t="shared" si="289"/>
        <v>11.5</v>
      </c>
    </row>
    <row r="4613" spans="1:16" ht="15.75" customHeight="1" x14ac:dyDescent="0.15">
      <c r="A4613" s="13">
        <v>44008</v>
      </c>
      <c r="B4613" s="19" t="s">
        <v>5358</v>
      </c>
      <c r="C4613" s="7" t="s">
        <v>4120</v>
      </c>
      <c r="D4613" s="14">
        <v>5</v>
      </c>
      <c r="E4613" s="14" t="str">
        <f>_xlfn.XLOOKUP(D4613,'Meal Info'!$A$4:$A$19,'Meal Info'!$B$4:$B$19)</f>
        <v>Chicken</v>
      </c>
      <c r="F4613" s="14" t="str">
        <f>_xlfn.XLOOKUP(D4613,'Meal Info'!$A$4:$A$19,'Meal Info'!$C$4:$C$19)</f>
        <v>Roman</v>
      </c>
      <c r="G4613" s="7">
        <v>25.93</v>
      </c>
      <c r="H4613" s="7">
        <f t="shared" si="290"/>
        <v>2.593</v>
      </c>
      <c r="I4613" s="7">
        <f t="shared" si="291"/>
        <v>28.523</v>
      </c>
      <c r="J4613" s="7">
        <v>0.26</v>
      </c>
      <c r="K4613" s="7">
        <f t="shared" ref="K4613:K4676" si="292">J4613*G4613</f>
        <v>6.7418000000000005</v>
      </c>
      <c r="L4613" s="7" t="s">
        <v>5077</v>
      </c>
      <c r="M4613" s="7">
        <v>10</v>
      </c>
      <c r="N4613" s="7">
        <f>INDEX('Delivery Distances'!$B$6:$K$20,MATCH('Sales Summary_working sheet'!L4613,'Delivery Distances'!$A$6:$A$20,0),MATCH('Sales Summary_working sheet'!M4613,'Delivery Distances'!$B$5:$K$5,0))</f>
        <v>6</v>
      </c>
      <c r="O4613" s="7" cm="1">
        <f t="array" ref="O4613">_xlfn.XLOOKUP(L4613,'Delivery Distances'!$A$6:$A$20,_xlfn.XLOOKUP('Sales Summary_working sheet'!M4613,'Delivery Distances'!$B$5:$K$5,'Delivery Distances'!$B$6:$K$20))</f>
        <v>6</v>
      </c>
      <c r="P4613" s="7">
        <f t="shared" ref="P4613:P4676" si="293">IF(O4613&lt;=2, O4613*3, IF(O4613&lt;=6, 3*2 + (O4613-2)*1, 3*2 + 4*1 + (O4613-6)*0.5))</f>
        <v>10</v>
      </c>
    </row>
    <row r="4614" spans="1:16" ht="15.75" customHeight="1" x14ac:dyDescent="0.15">
      <c r="A4614" s="13">
        <v>44008</v>
      </c>
      <c r="B4614" s="19" t="s">
        <v>5358</v>
      </c>
      <c r="C4614" s="7" t="s">
        <v>1713</v>
      </c>
      <c r="D4614" s="14">
        <v>5</v>
      </c>
      <c r="E4614" s="14" t="str">
        <f>_xlfn.XLOOKUP(D4614,'Meal Info'!$A$4:$A$19,'Meal Info'!$B$4:$B$19)</f>
        <v>Chicken</v>
      </c>
      <c r="F4614" s="14" t="str">
        <f>_xlfn.XLOOKUP(D4614,'Meal Info'!$A$4:$A$19,'Meal Info'!$C$4:$C$19)</f>
        <v>Roman</v>
      </c>
      <c r="G4614" s="7">
        <v>73.89</v>
      </c>
      <c r="H4614" s="7">
        <f t="shared" si="290"/>
        <v>7.3890000000000002</v>
      </c>
      <c r="I4614" s="7">
        <f t="shared" si="291"/>
        <v>81.278999999999996</v>
      </c>
      <c r="J4614" s="7">
        <v>0.33</v>
      </c>
      <c r="K4614" s="7">
        <f t="shared" si="292"/>
        <v>24.383700000000001</v>
      </c>
      <c r="L4614" s="7" t="s">
        <v>27</v>
      </c>
      <c r="M4614" s="7">
        <v>8</v>
      </c>
      <c r="N4614" s="7">
        <f>INDEX('Delivery Distances'!$B$6:$K$20,MATCH('Sales Summary_working sheet'!L4614,'Delivery Distances'!$A$6:$A$20,0),MATCH('Sales Summary_working sheet'!M4614,'Delivery Distances'!$B$5:$K$5,0))</f>
        <v>8</v>
      </c>
      <c r="O4614" s="7" cm="1">
        <f t="array" ref="O4614">_xlfn.XLOOKUP(L4614,'Delivery Distances'!$A$6:$A$20,_xlfn.XLOOKUP('Sales Summary_working sheet'!M4614,'Delivery Distances'!$B$5:$K$5,'Delivery Distances'!$B$6:$K$20))</f>
        <v>8</v>
      </c>
      <c r="P4614" s="7">
        <f t="shared" si="293"/>
        <v>11</v>
      </c>
    </row>
    <row r="4615" spans="1:16" ht="15.75" customHeight="1" x14ac:dyDescent="0.15">
      <c r="A4615" s="13">
        <v>44008</v>
      </c>
      <c r="B4615" s="19" t="s">
        <v>5358</v>
      </c>
      <c r="C4615" s="7" t="s">
        <v>2524</v>
      </c>
      <c r="D4615" s="14">
        <v>5</v>
      </c>
      <c r="E4615" s="14" t="str">
        <f>_xlfn.XLOOKUP(D4615,'Meal Info'!$A$4:$A$19,'Meal Info'!$B$4:$B$19)</f>
        <v>Chicken</v>
      </c>
      <c r="F4615" s="14" t="str">
        <f>_xlfn.XLOOKUP(D4615,'Meal Info'!$A$4:$A$19,'Meal Info'!$C$4:$C$19)</f>
        <v>Roman</v>
      </c>
      <c r="G4615" s="7">
        <v>92.36</v>
      </c>
      <c r="H4615" s="7">
        <f t="shared" si="290"/>
        <v>9.2360000000000007</v>
      </c>
      <c r="I4615" s="7">
        <f t="shared" si="291"/>
        <v>101.596</v>
      </c>
      <c r="J4615" s="7">
        <v>0.19</v>
      </c>
      <c r="K4615" s="7">
        <f t="shared" si="292"/>
        <v>17.548400000000001</v>
      </c>
      <c r="L4615" s="7" t="s">
        <v>29</v>
      </c>
      <c r="M4615" s="7">
        <v>5</v>
      </c>
      <c r="N4615" s="7">
        <f>INDEX('Delivery Distances'!$B$6:$K$20,MATCH('Sales Summary_working sheet'!L4615,'Delivery Distances'!$A$6:$A$20,0),MATCH('Sales Summary_working sheet'!M4615,'Delivery Distances'!$B$5:$K$5,0))</f>
        <v>14</v>
      </c>
      <c r="O4615" s="7" cm="1">
        <f t="array" ref="O4615">_xlfn.XLOOKUP(L4615,'Delivery Distances'!$A$6:$A$20,_xlfn.XLOOKUP('Sales Summary_working sheet'!M4615,'Delivery Distances'!$B$5:$K$5,'Delivery Distances'!$B$6:$K$20))</f>
        <v>14</v>
      </c>
      <c r="P4615" s="7">
        <f t="shared" si="293"/>
        <v>14</v>
      </c>
    </row>
    <row r="4616" spans="1:16" ht="15.75" customHeight="1" x14ac:dyDescent="0.15">
      <c r="A4616" s="13">
        <v>44008</v>
      </c>
      <c r="B4616" s="19" t="s">
        <v>5358</v>
      </c>
      <c r="C4616" s="7" t="s">
        <v>3120</v>
      </c>
      <c r="D4616" s="14">
        <v>5</v>
      </c>
      <c r="E4616" s="14" t="str">
        <f>_xlfn.XLOOKUP(D4616,'Meal Info'!$A$4:$A$19,'Meal Info'!$B$4:$B$19)</f>
        <v>Chicken</v>
      </c>
      <c r="F4616" s="14" t="str">
        <f>_xlfn.XLOOKUP(D4616,'Meal Info'!$A$4:$A$19,'Meal Info'!$C$4:$C$19)</f>
        <v>Roman</v>
      </c>
      <c r="G4616" s="7">
        <v>82.31</v>
      </c>
      <c r="H4616" s="7">
        <f t="shared" si="290"/>
        <v>8.2309999999999999</v>
      </c>
      <c r="I4616" s="7">
        <f t="shared" si="291"/>
        <v>90.540999999999997</v>
      </c>
      <c r="J4616" s="7">
        <v>0.15</v>
      </c>
      <c r="K4616" s="7">
        <f t="shared" si="292"/>
        <v>12.346500000000001</v>
      </c>
      <c r="L4616" s="7" t="s">
        <v>5075</v>
      </c>
      <c r="M4616" s="7">
        <v>8</v>
      </c>
      <c r="N4616" s="7">
        <f>INDEX('Delivery Distances'!$B$6:$K$20,MATCH('Sales Summary_working sheet'!L4616,'Delivery Distances'!$A$6:$A$20,0),MATCH('Sales Summary_working sheet'!M4616,'Delivery Distances'!$B$5:$K$5,0))</f>
        <v>2</v>
      </c>
      <c r="O4616" s="7" cm="1">
        <f t="array" ref="O4616">_xlfn.XLOOKUP(L4616,'Delivery Distances'!$A$6:$A$20,_xlfn.XLOOKUP('Sales Summary_working sheet'!M4616,'Delivery Distances'!$B$5:$K$5,'Delivery Distances'!$B$6:$K$20))</f>
        <v>2</v>
      </c>
      <c r="P4616" s="7">
        <f t="shared" si="293"/>
        <v>6</v>
      </c>
    </row>
    <row r="4617" spans="1:16" ht="15.75" customHeight="1" x14ac:dyDescent="0.15">
      <c r="A4617" s="13">
        <v>44008</v>
      </c>
      <c r="B4617" s="19" t="s">
        <v>5358</v>
      </c>
      <c r="C4617" s="7" t="s">
        <v>341</v>
      </c>
      <c r="D4617" s="14">
        <v>5</v>
      </c>
      <c r="E4617" s="14" t="str">
        <f>_xlfn.XLOOKUP(D4617,'Meal Info'!$A$4:$A$19,'Meal Info'!$B$4:$B$19)</f>
        <v>Chicken</v>
      </c>
      <c r="F4617" s="14" t="str">
        <f>_xlfn.XLOOKUP(D4617,'Meal Info'!$A$4:$A$19,'Meal Info'!$C$4:$C$19)</f>
        <v>Roman</v>
      </c>
      <c r="G4617" s="7">
        <v>62.14</v>
      </c>
      <c r="H4617" s="7">
        <f t="shared" si="290"/>
        <v>6.2140000000000004</v>
      </c>
      <c r="I4617" s="7">
        <f t="shared" si="291"/>
        <v>68.353999999999999</v>
      </c>
      <c r="J4617" s="7">
        <v>0.14000000000000001</v>
      </c>
      <c r="K4617" s="7">
        <f t="shared" si="292"/>
        <v>8.6996000000000002</v>
      </c>
      <c r="L4617" s="7" t="s">
        <v>29</v>
      </c>
      <c r="M4617" s="7">
        <v>5</v>
      </c>
      <c r="N4617" s="7">
        <f>INDEX('Delivery Distances'!$B$6:$K$20,MATCH('Sales Summary_working sheet'!L4617,'Delivery Distances'!$A$6:$A$20,0),MATCH('Sales Summary_working sheet'!M4617,'Delivery Distances'!$B$5:$K$5,0))</f>
        <v>14</v>
      </c>
      <c r="O4617" s="7" cm="1">
        <f t="array" ref="O4617">_xlfn.XLOOKUP(L4617,'Delivery Distances'!$A$6:$A$20,_xlfn.XLOOKUP('Sales Summary_working sheet'!M4617,'Delivery Distances'!$B$5:$K$5,'Delivery Distances'!$B$6:$K$20))</f>
        <v>14</v>
      </c>
      <c r="P4617" s="7">
        <f t="shared" si="293"/>
        <v>14</v>
      </c>
    </row>
    <row r="4618" spans="1:16" ht="15.75" customHeight="1" x14ac:dyDescent="0.15">
      <c r="A4618" s="13">
        <v>44008</v>
      </c>
      <c r="B4618" s="19" t="s">
        <v>5359</v>
      </c>
      <c r="C4618" s="7" t="s">
        <v>4127</v>
      </c>
      <c r="D4618" s="14">
        <v>5</v>
      </c>
      <c r="E4618" s="14" t="str">
        <f>_xlfn.XLOOKUP(D4618,'Meal Info'!$A$4:$A$19,'Meal Info'!$B$4:$B$19)</f>
        <v>Chicken</v>
      </c>
      <c r="F4618" s="14" t="str">
        <f>_xlfn.XLOOKUP(D4618,'Meal Info'!$A$4:$A$19,'Meal Info'!$C$4:$C$19)</f>
        <v>Roman</v>
      </c>
      <c r="G4618" s="7">
        <v>49.95</v>
      </c>
      <c r="H4618" s="7">
        <f t="shared" si="290"/>
        <v>4.995000000000001</v>
      </c>
      <c r="I4618" s="7">
        <f t="shared" si="291"/>
        <v>54.945000000000007</v>
      </c>
      <c r="J4618" s="7">
        <v>0.15</v>
      </c>
      <c r="K4618" s="7">
        <f t="shared" si="292"/>
        <v>7.4924999999999997</v>
      </c>
      <c r="L4618" s="7" t="s">
        <v>5080</v>
      </c>
      <c r="M4618" s="7">
        <v>5</v>
      </c>
      <c r="N4618" s="7">
        <f>INDEX('Delivery Distances'!$B$6:$K$20,MATCH('Sales Summary_working sheet'!L4618,'Delivery Distances'!$A$6:$A$20,0),MATCH('Sales Summary_working sheet'!M4618,'Delivery Distances'!$B$5:$K$5,0))</f>
        <v>5</v>
      </c>
      <c r="O4618" s="7" cm="1">
        <f t="array" ref="O4618">_xlfn.XLOOKUP(L4618,'Delivery Distances'!$A$6:$A$20,_xlfn.XLOOKUP('Sales Summary_working sheet'!M4618,'Delivery Distances'!$B$5:$K$5,'Delivery Distances'!$B$6:$K$20))</f>
        <v>5</v>
      </c>
      <c r="P4618" s="7">
        <f t="shared" si="293"/>
        <v>9</v>
      </c>
    </row>
    <row r="4619" spans="1:16" ht="15.75" customHeight="1" x14ac:dyDescent="0.15">
      <c r="A4619" s="13">
        <v>44008</v>
      </c>
      <c r="B4619" s="19" t="s">
        <v>5359</v>
      </c>
      <c r="C4619" s="7" t="s">
        <v>3516</v>
      </c>
      <c r="D4619" s="14">
        <v>5</v>
      </c>
      <c r="E4619" s="14" t="str">
        <f>_xlfn.XLOOKUP(D4619,'Meal Info'!$A$4:$A$19,'Meal Info'!$B$4:$B$19)</f>
        <v>Chicken</v>
      </c>
      <c r="F4619" s="14" t="str">
        <f>_xlfn.XLOOKUP(D4619,'Meal Info'!$A$4:$A$19,'Meal Info'!$C$4:$C$19)</f>
        <v>Roman</v>
      </c>
      <c r="G4619" s="7">
        <v>82.63</v>
      </c>
      <c r="H4619" s="7">
        <f t="shared" si="290"/>
        <v>8.2629999999999999</v>
      </c>
      <c r="I4619" s="7">
        <f t="shared" si="291"/>
        <v>90.893000000000001</v>
      </c>
      <c r="J4619" s="7">
        <v>0.12</v>
      </c>
      <c r="K4619" s="7">
        <f t="shared" si="292"/>
        <v>9.9155999999999995</v>
      </c>
      <c r="L4619" s="7" t="s">
        <v>27</v>
      </c>
      <c r="M4619" s="7">
        <v>4</v>
      </c>
      <c r="N4619" s="7">
        <f>INDEX('Delivery Distances'!$B$6:$K$20,MATCH('Sales Summary_working sheet'!L4619,'Delivery Distances'!$A$6:$A$20,0),MATCH('Sales Summary_working sheet'!M4619,'Delivery Distances'!$B$5:$K$5,0))</f>
        <v>5</v>
      </c>
      <c r="O4619" s="7" cm="1">
        <f t="array" ref="O4619">_xlfn.XLOOKUP(L4619,'Delivery Distances'!$A$6:$A$20,_xlfn.XLOOKUP('Sales Summary_working sheet'!M4619,'Delivery Distances'!$B$5:$K$5,'Delivery Distances'!$B$6:$K$20))</f>
        <v>5</v>
      </c>
      <c r="P4619" s="7">
        <f t="shared" si="293"/>
        <v>9</v>
      </c>
    </row>
    <row r="4620" spans="1:16" ht="15.75" customHeight="1" x14ac:dyDescent="0.15">
      <c r="A4620" s="13">
        <v>44008</v>
      </c>
      <c r="B4620" s="19" t="s">
        <v>5359</v>
      </c>
      <c r="C4620" s="7" t="s">
        <v>4950</v>
      </c>
      <c r="D4620" s="14">
        <v>5</v>
      </c>
      <c r="E4620" s="14" t="str">
        <f>_xlfn.XLOOKUP(D4620,'Meal Info'!$A$4:$A$19,'Meal Info'!$B$4:$B$19)</f>
        <v>Chicken</v>
      </c>
      <c r="F4620" s="14" t="str">
        <f>_xlfn.XLOOKUP(D4620,'Meal Info'!$A$4:$A$19,'Meal Info'!$C$4:$C$19)</f>
        <v>Roman</v>
      </c>
      <c r="G4620" s="7">
        <v>61.19</v>
      </c>
      <c r="H4620" s="7">
        <f t="shared" ref="H4620:H4669" si="294">G4620*10%</f>
        <v>6.1189999999999998</v>
      </c>
      <c r="I4620" s="7">
        <f t="shared" ref="I4620:I4669" si="295">G4620+H4620</f>
        <v>67.308999999999997</v>
      </c>
      <c r="J4620" s="7">
        <v>0.1</v>
      </c>
      <c r="K4620" s="7">
        <f t="shared" si="292"/>
        <v>6.1189999999999998</v>
      </c>
      <c r="L4620" s="7" t="s">
        <v>5081</v>
      </c>
      <c r="M4620" s="7">
        <v>1</v>
      </c>
      <c r="N4620" s="7">
        <f>INDEX('Delivery Distances'!$B$6:$K$20,MATCH('Sales Summary_working sheet'!L4620,'Delivery Distances'!$A$6:$A$20,0),MATCH('Sales Summary_working sheet'!M4620,'Delivery Distances'!$B$5:$K$5,0))</f>
        <v>1</v>
      </c>
      <c r="O4620" s="7" cm="1">
        <f t="array" ref="O4620">_xlfn.XLOOKUP(L4620,'Delivery Distances'!$A$6:$A$20,_xlfn.XLOOKUP('Sales Summary_working sheet'!M4620,'Delivery Distances'!$B$5:$K$5,'Delivery Distances'!$B$6:$K$20))</f>
        <v>1</v>
      </c>
      <c r="P4620" s="7">
        <f t="shared" si="293"/>
        <v>3</v>
      </c>
    </row>
    <row r="4621" spans="1:16" ht="15.75" customHeight="1" x14ac:dyDescent="0.15">
      <c r="A4621" s="13">
        <v>44008</v>
      </c>
      <c r="B4621" s="19" t="s">
        <v>5359</v>
      </c>
      <c r="C4621" s="7" t="s">
        <v>2353</v>
      </c>
      <c r="D4621" s="14">
        <v>5</v>
      </c>
      <c r="E4621" s="14" t="str">
        <f>_xlfn.XLOOKUP(D4621,'Meal Info'!$A$4:$A$19,'Meal Info'!$B$4:$B$19)</f>
        <v>Chicken</v>
      </c>
      <c r="F4621" s="14" t="str">
        <f>_xlfn.XLOOKUP(D4621,'Meal Info'!$A$4:$A$19,'Meal Info'!$C$4:$C$19)</f>
        <v>Roman</v>
      </c>
      <c r="G4621" s="7">
        <v>12.53</v>
      </c>
      <c r="H4621" s="7">
        <f t="shared" si="294"/>
        <v>1.2530000000000001</v>
      </c>
      <c r="I4621" s="7">
        <f t="shared" si="295"/>
        <v>13.782999999999999</v>
      </c>
      <c r="J4621" s="7">
        <v>0.01</v>
      </c>
      <c r="K4621" s="7">
        <f t="shared" si="292"/>
        <v>0.12529999999999999</v>
      </c>
      <c r="L4621" s="7" t="s">
        <v>26</v>
      </c>
      <c r="M4621" s="7">
        <v>3</v>
      </c>
      <c r="N4621" s="7">
        <f>INDEX('Delivery Distances'!$B$6:$K$20,MATCH('Sales Summary_working sheet'!L4621,'Delivery Distances'!$A$6:$A$20,0),MATCH('Sales Summary_working sheet'!M4621,'Delivery Distances'!$B$5:$K$5,0))</f>
        <v>12</v>
      </c>
      <c r="O4621" s="7" cm="1">
        <f t="array" ref="O4621">_xlfn.XLOOKUP(L4621,'Delivery Distances'!$A$6:$A$20,_xlfn.XLOOKUP('Sales Summary_working sheet'!M4621,'Delivery Distances'!$B$5:$K$5,'Delivery Distances'!$B$6:$K$20))</f>
        <v>12</v>
      </c>
      <c r="P4621" s="7">
        <f t="shared" si="293"/>
        <v>13</v>
      </c>
    </row>
    <row r="4622" spans="1:16" ht="15.75" customHeight="1" x14ac:dyDescent="0.15">
      <c r="A4622" s="13">
        <v>44008</v>
      </c>
      <c r="B4622" s="19" t="s">
        <v>5359</v>
      </c>
      <c r="C4622" s="7" t="s">
        <v>809</v>
      </c>
      <c r="D4622" s="14">
        <v>5</v>
      </c>
      <c r="E4622" s="14" t="str">
        <f>_xlfn.XLOOKUP(D4622,'Meal Info'!$A$4:$A$19,'Meal Info'!$B$4:$B$19)</f>
        <v>Chicken</v>
      </c>
      <c r="F4622" s="14" t="str">
        <f>_xlfn.XLOOKUP(D4622,'Meal Info'!$A$4:$A$19,'Meal Info'!$C$4:$C$19)</f>
        <v>Roman</v>
      </c>
      <c r="G4622" s="7">
        <v>94.66</v>
      </c>
      <c r="H4622" s="7">
        <f t="shared" si="294"/>
        <v>9.4659999999999993</v>
      </c>
      <c r="I4622" s="7">
        <f t="shared" si="295"/>
        <v>104.12599999999999</v>
      </c>
      <c r="J4622" s="7">
        <v>7.0000000000000007E-2</v>
      </c>
      <c r="K4622" s="7">
        <f t="shared" si="292"/>
        <v>6.6262000000000008</v>
      </c>
      <c r="L4622" s="7" t="s">
        <v>31</v>
      </c>
      <c r="M4622" s="7">
        <v>7</v>
      </c>
      <c r="N4622" s="7">
        <f>INDEX('Delivery Distances'!$B$6:$K$20,MATCH('Sales Summary_working sheet'!L4622,'Delivery Distances'!$A$6:$A$20,0),MATCH('Sales Summary_working sheet'!M4622,'Delivery Distances'!$B$5:$K$5,0))</f>
        <v>5</v>
      </c>
      <c r="O4622" s="7" cm="1">
        <f t="array" ref="O4622">_xlfn.XLOOKUP(L4622,'Delivery Distances'!$A$6:$A$20,_xlfn.XLOOKUP('Sales Summary_working sheet'!M4622,'Delivery Distances'!$B$5:$K$5,'Delivery Distances'!$B$6:$K$20))</f>
        <v>5</v>
      </c>
      <c r="P4622" s="7">
        <f t="shared" si="293"/>
        <v>9</v>
      </c>
    </row>
    <row r="4623" spans="1:16" ht="15.75" customHeight="1" x14ac:dyDescent="0.15">
      <c r="A4623" s="13">
        <v>44008</v>
      </c>
      <c r="B4623" s="19" t="s">
        <v>5359</v>
      </c>
      <c r="C4623" s="7" t="s">
        <v>1047</v>
      </c>
      <c r="D4623" s="14">
        <v>5</v>
      </c>
      <c r="E4623" s="14" t="str">
        <f>_xlfn.XLOOKUP(D4623,'Meal Info'!$A$4:$A$19,'Meal Info'!$B$4:$B$19)</f>
        <v>Chicken</v>
      </c>
      <c r="F4623" s="14" t="str">
        <f>_xlfn.XLOOKUP(D4623,'Meal Info'!$A$4:$A$19,'Meal Info'!$C$4:$C$19)</f>
        <v>Roman</v>
      </c>
      <c r="G4623" s="7">
        <v>17.670000000000002</v>
      </c>
      <c r="H4623" s="7">
        <f t="shared" si="294"/>
        <v>1.7670000000000003</v>
      </c>
      <c r="I4623" s="7">
        <f t="shared" si="295"/>
        <v>19.437000000000001</v>
      </c>
      <c r="J4623" s="7">
        <v>0.35</v>
      </c>
      <c r="K4623" s="7">
        <f t="shared" si="292"/>
        <v>6.1844999999999999</v>
      </c>
      <c r="L4623" s="7" t="s">
        <v>5077</v>
      </c>
      <c r="M4623" s="7">
        <v>4</v>
      </c>
      <c r="N4623" s="7">
        <f>INDEX('Delivery Distances'!$B$6:$K$20,MATCH('Sales Summary_working sheet'!L4623,'Delivery Distances'!$A$6:$A$20,0),MATCH('Sales Summary_working sheet'!M4623,'Delivery Distances'!$B$5:$K$5,0))</f>
        <v>5</v>
      </c>
      <c r="O4623" s="7" cm="1">
        <f t="array" ref="O4623">_xlfn.XLOOKUP(L4623,'Delivery Distances'!$A$6:$A$20,_xlfn.XLOOKUP('Sales Summary_working sheet'!M4623,'Delivery Distances'!$B$5:$K$5,'Delivery Distances'!$B$6:$K$20))</f>
        <v>5</v>
      </c>
      <c r="P4623" s="7">
        <f t="shared" si="293"/>
        <v>9</v>
      </c>
    </row>
    <row r="4624" spans="1:16" ht="15.75" customHeight="1" x14ac:dyDescent="0.15">
      <c r="A4624" s="13">
        <v>44008</v>
      </c>
      <c r="B4624" s="19" t="s">
        <v>5359</v>
      </c>
      <c r="C4624" s="7" t="s">
        <v>1809</v>
      </c>
      <c r="D4624" s="14">
        <v>5</v>
      </c>
      <c r="E4624" s="14" t="str">
        <f>_xlfn.XLOOKUP(D4624,'Meal Info'!$A$4:$A$19,'Meal Info'!$B$4:$B$19)</f>
        <v>Chicken</v>
      </c>
      <c r="F4624" s="14" t="str">
        <f>_xlfn.XLOOKUP(D4624,'Meal Info'!$A$4:$A$19,'Meal Info'!$C$4:$C$19)</f>
        <v>Roman</v>
      </c>
      <c r="G4624" s="7">
        <v>40.32</v>
      </c>
      <c r="H4624" s="7">
        <f t="shared" si="294"/>
        <v>4.032</v>
      </c>
      <c r="I4624" s="7">
        <f t="shared" si="295"/>
        <v>44.352000000000004</v>
      </c>
      <c r="J4624" s="7">
        <v>0.23</v>
      </c>
      <c r="K4624" s="7">
        <f t="shared" si="292"/>
        <v>9.2736000000000001</v>
      </c>
      <c r="L4624" s="7" t="s">
        <v>5078</v>
      </c>
      <c r="M4624" s="7">
        <v>9</v>
      </c>
      <c r="N4624" s="7">
        <f>INDEX('Delivery Distances'!$B$6:$K$20,MATCH('Sales Summary_working sheet'!L4624,'Delivery Distances'!$A$6:$A$20,0),MATCH('Sales Summary_working sheet'!M4624,'Delivery Distances'!$B$5:$K$5,0))</f>
        <v>6</v>
      </c>
      <c r="O4624" s="7" cm="1">
        <f t="array" ref="O4624">_xlfn.XLOOKUP(L4624,'Delivery Distances'!$A$6:$A$20,_xlfn.XLOOKUP('Sales Summary_working sheet'!M4624,'Delivery Distances'!$B$5:$K$5,'Delivery Distances'!$B$6:$K$20))</f>
        <v>6</v>
      </c>
      <c r="P4624" s="7">
        <f t="shared" si="293"/>
        <v>10</v>
      </c>
    </row>
    <row r="4625" spans="1:16" ht="15.75" customHeight="1" x14ac:dyDescent="0.15">
      <c r="A4625" s="13">
        <v>44008</v>
      </c>
      <c r="B4625" s="19" t="s">
        <v>5359</v>
      </c>
      <c r="C4625" s="7" t="s">
        <v>2905</v>
      </c>
      <c r="D4625" s="14">
        <v>5</v>
      </c>
      <c r="E4625" s="14" t="str">
        <f>_xlfn.XLOOKUP(D4625,'Meal Info'!$A$4:$A$19,'Meal Info'!$B$4:$B$19)</f>
        <v>Chicken</v>
      </c>
      <c r="F4625" s="14" t="str">
        <f>_xlfn.XLOOKUP(D4625,'Meal Info'!$A$4:$A$19,'Meal Info'!$C$4:$C$19)</f>
        <v>Roman</v>
      </c>
      <c r="G4625" s="7">
        <v>94.94</v>
      </c>
      <c r="H4625" s="7">
        <f t="shared" si="294"/>
        <v>9.4939999999999998</v>
      </c>
      <c r="I4625" s="7">
        <f t="shared" si="295"/>
        <v>104.434</v>
      </c>
      <c r="J4625" s="7">
        <v>0.01</v>
      </c>
      <c r="K4625" s="7">
        <f t="shared" si="292"/>
        <v>0.94940000000000002</v>
      </c>
      <c r="L4625" s="7" t="s">
        <v>29</v>
      </c>
      <c r="M4625" s="7">
        <v>2</v>
      </c>
      <c r="N4625" s="7">
        <f>INDEX('Delivery Distances'!$B$6:$K$20,MATCH('Sales Summary_working sheet'!L4625,'Delivery Distances'!$A$6:$A$20,0),MATCH('Sales Summary_working sheet'!M4625,'Delivery Distances'!$B$5:$K$5,0))</f>
        <v>18</v>
      </c>
      <c r="O4625" s="7" cm="1">
        <f t="array" ref="O4625">_xlfn.XLOOKUP(L4625,'Delivery Distances'!$A$6:$A$20,_xlfn.XLOOKUP('Sales Summary_working sheet'!M4625,'Delivery Distances'!$B$5:$K$5,'Delivery Distances'!$B$6:$K$20))</f>
        <v>18</v>
      </c>
      <c r="P4625" s="7">
        <f t="shared" si="293"/>
        <v>16</v>
      </c>
    </row>
    <row r="4626" spans="1:16" ht="15.75" customHeight="1" x14ac:dyDescent="0.15">
      <c r="A4626" s="13">
        <v>44008</v>
      </c>
      <c r="B4626" s="19" t="s">
        <v>5359</v>
      </c>
      <c r="C4626" s="7" t="s">
        <v>4072</v>
      </c>
      <c r="D4626" s="14">
        <v>5</v>
      </c>
      <c r="E4626" s="14" t="str">
        <f>_xlfn.XLOOKUP(D4626,'Meal Info'!$A$4:$A$19,'Meal Info'!$B$4:$B$19)</f>
        <v>Chicken</v>
      </c>
      <c r="F4626" s="14" t="str">
        <f>_xlfn.XLOOKUP(D4626,'Meal Info'!$A$4:$A$19,'Meal Info'!$C$4:$C$19)</f>
        <v>Roman</v>
      </c>
      <c r="G4626" s="7">
        <v>32.020000000000003</v>
      </c>
      <c r="H4626" s="7">
        <f t="shared" si="294"/>
        <v>3.2020000000000004</v>
      </c>
      <c r="I4626" s="7">
        <f t="shared" si="295"/>
        <v>35.222000000000001</v>
      </c>
      <c r="J4626" s="7">
        <v>0.1</v>
      </c>
      <c r="K4626" s="7">
        <f t="shared" si="292"/>
        <v>3.2020000000000004</v>
      </c>
      <c r="L4626" s="7" t="s">
        <v>27</v>
      </c>
      <c r="M4626" s="7">
        <v>5</v>
      </c>
      <c r="N4626" s="7">
        <f>INDEX('Delivery Distances'!$B$6:$K$20,MATCH('Sales Summary_working sheet'!L4626,'Delivery Distances'!$A$6:$A$20,0),MATCH('Sales Summary_working sheet'!M4626,'Delivery Distances'!$B$5:$K$5,0))</f>
        <v>14</v>
      </c>
      <c r="O4626" s="7" cm="1">
        <f t="array" ref="O4626">_xlfn.XLOOKUP(L4626,'Delivery Distances'!$A$6:$A$20,_xlfn.XLOOKUP('Sales Summary_working sheet'!M4626,'Delivery Distances'!$B$5:$K$5,'Delivery Distances'!$B$6:$K$20))</f>
        <v>14</v>
      </c>
      <c r="P4626" s="7">
        <f t="shared" si="293"/>
        <v>14</v>
      </c>
    </row>
    <row r="4627" spans="1:16" ht="15.75" customHeight="1" x14ac:dyDescent="0.15">
      <c r="A4627" s="13">
        <v>44008</v>
      </c>
      <c r="B4627" s="19" t="s">
        <v>5359</v>
      </c>
      <c r="C4627" s="7" t="s">
        <v>2036</v>
      </c>
      <c r="D4627" s="14">
        <v>5</v>
      </c>
      <c r="E4627" s="14" t="str">
        <f>_xlfn.XLOOKUP(D4627,'Meal Info'!$A$4:$A$19,'Meal Info'!$B$4:$B$19)</f>
        <v>Chicken</v>
      </c>
      <c r="F4627" s="14" t="str">
        <f>_xlfn.XLOOKUP(D4627,'Meal Info'!$A$4:$A$19,'Meal Info'!$C$4:$C$19)</f>
        <v>Roman</v>
      </c>
      <c r="G4627" s="7">
        <v>72.77</v>
      </c>
      <c r="H4627" s="7">
        <f t="shared" si="294"/>
        <v>7.2770000000000001</v>
      </c>
      <c r="I4627" s="7">
        <f t="shared" si="295"/>
        <v>80.046999999999997</v>
      </c>
      <c r="J4627" s="7">
        <v>0.03</v>
      </c>
      <c r="K4627" s="7">
        <f t="shared" si="292"/>
        <v>2.1830999999999996</v>
      </c>
      <c r="L4627" s="7" t="s">
        <v>5083</v>
      </c>
      <c r="M4627" s="7">
        <v>7</v>
      </c>
      <c r="N4627" s="7">
        <f>INDEX('Delivery Distances'!$B$6:$K$20,MATCH('Sales Summary_working sheet'!L4627,'Delivery Distances'!$A$6:$A$20,0),MATCH('Sales Summary_working sheet'!M4627,'Delivery Distances'!$B$5:$K$5,0))</f>
        <v>3</v>
      </c>
      <c r="O4627" s="7" cm="1">
        <f t="array" ref="O4627">_xlfn.XLOOKUP(L4627,'Delivery Distances'!$A$6:$A$20,_xlfn.XLOOKUP('Sales Summary_working sheet'!M4627,'Delivery Distances'!$B$5:$K$5,'Delivery Distances'!$B$6:$K$20))</f>
        <v>3</v>
      </c>
      <c r="P4627" s="7">
        <f t="shared" si="293"/>
        <v>7</v>
      </c>
    </row>
    <row r="4628" spans="1:16" ht="15.75" customHeight="1" x14ac:dyDescent="0.15">
      <c r="A4628" s="13">
        <v>44008</v>
      </c>
      <c r="B4628" s="19" t="s">
        <v>5359</v>
      </c>
      <c r="C4628" s="7" t="s">
        <v>4852</v>
      </c>
      <c r="D4628" s="14">
        <v>5</v>
      </c>
      <c r="E4628" s="14" t="str">
        <f>_xlfn.XLOOKUP(D4628,'Meal Info'!$A$4:$A$19,'Meal Info'!$B$4:$B$19)</f>
        <v>Chicken</v>
      </c>
      <c r="F4628" s="14" t="str">
        <f>_xlfn.XLOOKUP(D4628,'Meal Info'!$A$4:$A$19,'Meal Info'!$C$4:$C$19)</f>
        <v>Roman</v>
      </c>
      <c r="G4628" s="7">
        <v>74.67</v>
      </c>
      <c r="H4628" s="7">
        <f t="shared" si="294"/>
        <v>7.4670000000000005</v>
      </c>
      <c r="I4628" s="7">
        <f t="shared" si="295"/>
        <v>82.137</v>
      </c>
      <c r="J4628" s="7">
        <v>0.31</v>
      </c>
      <c r="K4628" s="7">
        <f t="shared" si="292"/>
        <v>23.1477</v>
      </c>
      <c r="L4628" s="7" t="s">
        <v>5079</v>
      </c>
      <c r="M4628" s="7">
        <v>9</v>
      </c>
      <c r="N4628" s="7">
        <f>INDEX('Delivery Distances'!$B$6:$K$20,MATCH('Sales Summary_working sheet'!L4628,'Delivery Distances'!$A$6:$A$20,0),MATCH('Sales Summary_working sheet'!M4628,'Delivery Distances'!$B$5:$K$5,0))</f>
        <v>4</v>
      </c>
      <c r="O4628" s="7" cm="1">
        <f t="array" ref="O4628">_xlfn.XLOOKUP(L4628,'Delivery Distances'!$A$6:$A$20,_xlfn.XLOOKUP('Sales Summary_working sheet'!M4628,'Delivery Distances'!$B$5:$K$5,'Delivery Distances'!$B$6:$K$20))</f>
        <v>4</v>
      </c>
      <c r="P4628" s="7">
        <f t="shared" si="293"/>
        <v>8</v>
      </c>
    </row>
    <row r="4629" spans="1:16" ht="15.75" customHeight="1" x14ac:dyDescent="0.15">
      <c r="A4629" s="13">
        <v>44008</v>
      </c>
      <c r="B4629" s="19" t="s">
        <v>5359</v>
      </c>
      <c r="C4629" s="7" t="s">
        <v>1812</v>
      </c>
      <c r="D4629" s="14">
        <v>5</v>
      </c>
      <c r="E4629" s="14" t="str">
        <f>_xlfn.XLOOKUP(D4629,'Meal Info'!$A$4:$A$19,'Meal Info'!$B$4:$B$19)</f>
        <v>Chicken</v>
      </c>
      <c r="F4629" s="14" t="str">
        <f>_xlfn.XLOOKUP(D4629,'Meal Info'!$A$4:$A$19,'Meal Info'!$C$4:$C$19)</f>
        <v>Roman</v>
      </c>
      <c r="G4629" s="7">
        <v>58.15</v>
      </c>
      <c r="H4629" s="7">
        <f t="shared" si="294"/>
        <v>5.8150000000000004</v>
      </c>
      <c r="I4629" s="7">
        <f t="shared" si="295"/>
        <v>63.964999999999996</v>
      </c>
      <c r="J4629" s="7">
        <v>0.24</v>
      </c>
      <c r="K4629" s="7">
        <f t="shared" si="292"/>
        <v>13.956</v>
      </c>
      <c r="L4629" s="7" t="s">
        <v>5080</v>
      </c>
      <c r="M4629" s="7">
        <v>9</v>
      </c>
      <c r="N4629" s="7">
        <f>INDEX('Delivery Distances'!$B$6:$K$20,MATCH('Sales Summary_working sheet'!L4629,'Delivery Distances'!$A$6:$A$20,0),MATCH('Sales Summary_working sheet'!M4629,'Delivery Distances'!$B$5:$K$5,0))</f>
        <v>4</v>
      </c>
      <c r="O4629" s="7" cm="1">
        <f t="array" ref="O4629">_xlfn.XLOOKUP(L4629,'Delivery Distances'!$A$6:$A$20,_xlfn.XLOOKUP('Sales Summary_working sheet'!M4629,'Delivery Distances'!$B$5:$K$5,'Delivery Distances'!$B$6:$K$20))</f>
        <v>4</v>
      </c>
      <c r="P4629" s="7">
        <f t="shared" si="293"/>
        <v>8</v>
      </c>
    </row>
    <row r="4630" spans="1:16" ht="15.75" customHeight="1" x14ac:dyDescent="0.15">
      <c r="A4630" s="13">
        <v>44008</v>
      </c>
      <c r="B4630" s="19" t="s">
        <v>5359</v>
      </c>
      <c r="C4630" s="7" t="s">
        <v>2678</v>
      </c>
      <c r="D4630" s="14">
        <v>5</v>
      </c>
      <c r="E4630" s="14" t="str">
        <f>_xlfn.XLOOKUP(D4630,'Meal Info'!$A$4:$A$19,'Meal Info'!$B$4:$B$19)</f>
        <v>Chicken</v>
      </c>
      <c r="F4630" s="14" t="str">
        <f>_xlfn.XLOOKUP(D4630,'Meal Info'!$A$4:$A$19,'Meal Info'!$C$4:$C$19)</f>
        <v>Roman</v>
      </c>
      <c r="G4630" s="7">
        <v>33.869999999999997</v>
      </c>
      <c r="H4630" s="7">
        <f t="shared" si="294"/>
        <v>3.387</v>
      </c>
      <c r="I4630" s="7">
        <f t="shared" si="295"/>
        <v>37.256999999999998</v>
      </c>
      <c r="J4630" s="7">
        <v>0.38</v>
      </c>
      <c r="K4630" s="7">
        <f t="shared" si="292"/>
        <v>12.8706</v>
      </c>
      <c r="L4630" s="7" t="s">
        <v>5077</v>
      </c>
      <c r="M4630" s="7">
        <v>2</v>
      </c>
      <c r="N4630" s="7">
        <f>INDEX('Delivery Distances'!$B$6:$K$20,MATCH('Sales Summary_working sheet'!L4630,'Delivery Distances'!$A$6:$A$20,0),MATCH('Sales Summary_working sheet'!M4630,'Delivery Distances'!$B$5:$K$5,0))</f>
        <v>4</v>
      </c>
      <c r="O4630" s="7" cm="1">
        <f t="array" ref="O4630">_xlfn.XLOOKUP(L4630,'Delivery Distances'!$A$6:$A$20,_xlfn.XLOOKUP('Sales Summary_working sheet'!M4630,'Delivery Distances'!$B$5:$K$5,'Delivery Distances'!$B$6:$K$20))</f>
        <v>4</v>
      </c>
      <c r="P4630" s="7">
        <f t="shared" si="293"/>
        <v>8</v>
      </c>
    </row>
    <row r="4631" spans="1:16" ht="15.75" customHeight="1" x14ac:dyDescent="0.15">
      <c r="A4631" s="13">
        <v>44008</v>
      </c>
      <c r="B4631" s="19" t="s">
        <v>5359</v>
      </c>
      <c r="C4631" s="7" t="s">
        <v>3498</v>
      </c>
      <c r="D4631" s="14">
        <v>5</v>
      </c>
      <c r="E4631" s="14" t="str">
        <f>_xlfn.XLOOKUP(D4631,'Meal Info'!$A$4:$A$19,'Meal Info'!$B$4:$B$19)</f>
        <v>Chicken</v>
      </c>
      <c r="F4631" s="14" t="str">
        <f>_xlfn.XLOOKUP(D4631,'Meal Info'!$A$4:$A$19,'Meal Info'!$C$4:$C$19)</f>
        <v>Roman</v>
      </c>
      <c r="G4631" s="7">
        <v>15.52</v>
      </c>
      <c r="H4631" s="7">
        <f t="shared" si="294"/>
        <v>1.552</v>
      </c>
      <c r="I4631" s="7">
        <f t="shared" si="295"/>
        <v>17.071999999999999</v>
      </c>
      <c r="J4631" s="7">
        <v>0.06</v>
      </c>
      <c r="K4631" s="7">
        <f t="shared" si="292"/>
        <v>0.93119999999999992</v>
      </c>
      <c r="L4631" s="7" t="s">
        <v>30</v>
      </c>
      <c r="M4631" s="7">
        <v>2</v>
      </c>
      <c r="N4631" s="7">
        <f>INDEX('Delivery Distances'!$B$6:$K$20,MATCH('Sales Summary_working sheet'!L4631,'Delivery Distances'!$A$6:$A$20,0),MATCH('Sales Summary_working sheet'!M4631,'Delivery Distances'!$B$5:$K$5,0))</f>
        <v>12</v>
      </c>
      <c r="O4631" s="7" cm="1">
        <f t="array" ref="O4631">_xlfn.XLOOKUP(L4631,'Delivery Distances'!$A$6:$A$20,_xlfn.XLOOKUP('Sales Summary_working sheet'!M4631,'Delivery Distances'!$B$5:$K$5,'Delivery Distances'!$B$6:$K$20))</f>
        <v>12</v>
      </c>
      <c r="P4631" s="7">
        <f t="shared" si="293"/>
        <v>13</v>
      </c>
    </row>
    <row r="4632" spans="1:16" ht="15.75" customHeight="1" x14ac:dyDescent="0.15">
      <c r="A4632" s="13">
        <v>44008</v>
      </c>
      <c r="B4632" s="19" t="s">
        <v>5359</v>
      </c>
      <c r="C4632" s="7" t="s">
        <v>452</v>
      </c>
      <c r="D4632" s="14">
        <v>5</v>
      </c>
      <c r="E4632" s="14" t="str">
        <f>_xlfn.XLOOKUP(D4632,'Meal Info'!$A$4:$A$19,'Meal Info'!$B$4:$B$19)</f>
        <v>Chicken</v>
      </c>
      <c r="F4632" s="14" t="str">
        <f>_xlfn.XLOOKUP(D4632,'Meal Info'!$A$4:$A$19,'Meal Info'!$C$4:$C$19)</f>
        <v>Roman</v>
      </c>
      <c r="G4632" s="7">
        <v>19.36</v>
      </c>
      <c r="H4632" s="7">
        <f t="shared" si="294"/>
        <v>1.9359999999999999</v>
      </c>
      <c r="I4632" s="7">
        <f t="shared" si="295"/>
        <v>21.295999999999999</v>
      </c>
      <c r="J4632" s="7">
        <v>0.28999999999999998</v>
      </c>
      <c r="K4632" s="7">
        <f t="shared" si="292"/>
        <v>5.6143999999999998</v>
      </c>
      <c r="L4632" s="7" t="s">
        <v>5079</v>
      </c>
      <c r="M4632" s="7">
        <v>8</v>
      </c>
      <c r="N4632" s="7">
        <f>INDEX('Delivery Distances'!$B$6:$K$20,MATCH('Sales Summary_working sheet'!L4632,'Delivery Distances'!$A$6:$A$20,0),MATCH('Sales Summary_working sheet'!M4632,'Delivery Distances'!$B$5:$K$5,0))</f>
        <v>5</v>
      </c>
      <c r="O4632" s="7" cm="1">
        <f t="array" ref="O4632">_xlfn.XLOOKUP(L4632,'Delivery Distances'!$A$6:$A$20,_xlfn.XLOOKUP('Sales Summary_working sheet'!M4632,'Delivery Distances'!$B$5:$K$5,'Delivery Distances'!$B$6:$K$20))</f>
        <v>5</v>
      </c>
      <c r="P4632" s="7">
        <f t="shared" si="293"/>
        <v>9</v>
      </c>
    </row>
    <row r="4633" spans="1:16" ht="15.75" customHeight="1" x14ac:dyDescent="0.15">
      <c r="A4633" s="13">
        <v>44008</v>
      </c>
      <c r="B4633" s="19" t="s">
        <v>5359</v>
      </c>
      <c r="C4633" s="7" t="s">
        <v>777</v>
      </c>
      <c r="D4633" s="14">
        <v>5</v>
      </c>
      <c r="E4633" s="14" t="str">
        <f>_xlfn.XLOOKUP(D4633,'Meal Info'!$A$4:$A$19,'Meal Info'!$B$4:$B$19)</f>
        <v>Chicken</v>
      </c>
      <c r="F4633" s="14" t="str">
        <f>_xlfn.XLOOKUP(D4633,'Meal Info'!$A$4:$A$19,'Meal Info'!$C$4:$C$19)</f>
        <v>Roman</v>
      </c>
      <c r="G4633" s="7">
        <v>29.09</v>
      </c>
      <c r="H4633" s="7">
        <f t="shared" si="294"/>
        <v>2.9090000000000003</v>
      </c>
      <c r="I4633" s="7">
        <f t="shared" si="295"/>
        <v>31.998999999999999</v>
      </c>
      <c r="J4633" s="7">
        <v>0.03</v>
      </c>
      <c r="K4633" s="7">
        <f t="shared" si="292"/>
        <v>0.87269999999999992</v>
      </c>
      <c r="L4633" s="7" t="s">
        <v>26</v>
      </c>
      <c r="M4633" s="7">
        <v>3</v>
      </c>
      <c r="N4633" s="7">
        <f>INDEX('Delivery Distances'!$B$6:$K$20,MATCH('Sales Summary_working sheet'!L4633,'Delivery Distances'!$A$6:$A$20,0),MATCH('Sales Summary_working sheet'!M4633,'Delivery Distances'!$B$5:$K$5,0))</f>
        <v>12</v>
      </c>
      <c r="O4633" s="7" cm="1">
        <f t="array" ref="O4633">_xlfn.XLOOKUP(L4633,'Delivery Distances'!$A$6:$A$20,_xlfn.XLOOKUP('Sales Summary_working sheet'!M4633,'Delivery Distances'!$B$5:$K$5,'Delivery Distances'!$B$6:$K$20))</f>
        <v>12</v>
      </c>
      <c r="P4633" s="7">
        <f t="shared" si="293"/>
        <v>13</v>
      </c>
    </row>
    <row r="4634" spans="1:16" ht="15.75" customHeight="1" x14ac:dyDescent="0.15">
      <c r="A4634" s="13">
        <v>44008</v>
      </c>
      <c r="B4634" s="19" t="s">
        <v>5359</v>
      </c>
      <c r="C4634" s="7" t="s">
        <v>2241</v>
      </c>
      <c r="D4634" s="14">
        <v>5</v>
      </c>
      <c r="E4634" s="14" t="str">
        <f>_xlfn.XLOOKUP(D4634,'Meal Info'!$A$4:$A$19,'Meal Info'!$B$4:$B$19)</f>
        <v>Chicken</v>
      </c>
      <c r="F4634" s="14" t="str">
        <f>_xlfn.XLOOKUP(D4634,'Meal Info'!$A$4:$A$19,'Meal Info'!$C$4:$C$19)</f>
        <v>Roman</v>
      </c>
      <c r="G4634" s="7">
        <v>1.74</v>
      </c>
      <c r="H4634" s="7">
        <f t="shared" si="294"/>
        <v>0.17400000000000002</v>
      </c>
      <c r="I4634" s="7">
        <f t="shared" si="295"/>
        <v>1.9139999999999999</v>
      </c>
      <c r="J4634" s="7">
        <v>0.15</v>
      </c>
      <c r="K4634" s="7">
        <f t="shared" si="292"/>
        <v>0.26100000000000001</v>
      </c>
      <c r="L4634" s="7" t="s">
        <v>5080</v>
      </c>
      <c r="M4634" s="7">
        <v>5</v>
      </c>
      <c r="N4634" s="7">
        <f>INDEX('Delivery Distances'!$B$6:$K$20,MATCH('Sales Summary_working sheet'!L4634,'Delivery Distances'!$A$6:$A$20,0),MATCH('Sales Summary_working sheet'!M4634,'Delivery Distances'!$B$5:$K$5,0))</f>
        <v>5</v>
      </c>
      <c r="O4634" s="7" cm="1">
        <f t="array" ref="O4634">_xlfn.XLOOKUP(L4634,'Delivery Distances'!$A$6:$A$20,_xlfn.XLOOKUP('Sales Summary_working sheet'!M4634,'Delivery Distances'!$B$5:$K$5,'Delivery Distances'!$B$6:$K$20))</f>
        <v>5</v>
      </c>
      <c r="P4634" s="7">
        <f t="shared" si="293"/>
        <v>9</v>
      </c>
    </row>
    <row r="4635" spans="1:16" ht="15.75" customHeight="1" x14ac:dyDescent="0.15">
      <c r="A4635" s="13">
        <v>44008</v>
      </c>
      <c r="B4635" s="19" t="s">
        <v>5359</v>
      </c>
      <c r="C4635" s="7" t="s">
        <v>202</v>
      </c>
      <c r="D4635" s="14">
        <v>5</v>
      </c>
      <c r="E4635" s="14" t="str">
        <f>_xlfn.XLOOKUP(D4635,'Meal Info'!$A$4:$A$19,'Meal Info'!$B$4:$B$19)</f>
        <v>Chicken</v>
      </c>
      <c r="F4635" s="14" t="str">
        <f>_xlfn.XLOOKUP(D4635,'Meal Info'!$A$4:$A$19,'Meal Info'!$C$4:$C$19)</f>
        <v>Roman</v>
      </c>
      <c r="G4635" s="7">
        <v>29.2</v>
      </c>
      <c r="H4635" s="7">
        <f t="shared" si="294"/>
        <v>2.92</v>
      </c>
      <c r="I4635" s="7">
        <f t="shared" si="295"/>
        <v>32.119999999999997</v>
      </c>
      <c r="J4635" s="7">
        <v>0.22</v>
      </c>
      <c r="K4635" s="7">
        <f t="shared" si="292"/>
        <v>6.4239999999999995</v>
      </c>
      <c r="L4635" s="7" t="s">
        <v>5079</v>
      </c>
      <c r="M4635" s="7">
        <v>10</v>
      </c>
      <c r="N4635" s="7">
        <f>INDEX('Delivery Distances'!$B$6:$K$20,MATCH('Sales Summary_working sheet'!L4635,'Delivery Distances'!$A$6:$A$20,0),MATCH('Sales Summary_working sheet'!M4635,'Delivery Distances'!$B$5:$K$5,0))</f>
        <v>4</v>
      </c>
      <c r="O4635" s="7" cm="1">
        <f t="array" ref="O4635">_xlfn.XLOOKUP(L4635,'Delivery Distances'!$A$6:$A$20,_xlfn.XLOOKUP('Sales Summary_working sheet'!M4635,'Delivery Distances'!$B$5:$K$5,'Delivery Distances'!$B$6:$K$20))</f>
        <v>4</v>
      </c>
      <c r="P4635" s="7">
        <f t="shared" si="293"/>
        <v>8</v>
      </c>
    </row>
    <row r="4636" spans="1:16" ht="15.75" customHeight="1" x14ac:dyDescent="0.15">
      <c r="A4636" s="13">
        <v>44008</v>
      </c>
      <c r="B4636" s="19" t="s">
        <v>5359</v>
      </c>
      <c r="C4636" s="7" t="s">
        <v>3002</v>
      </c>
      <c r="D4636" s="14">
        <v>5</v>
      </c>
      <c r="E4636" s="14" t="str">
        <f>_xlfn.XLOOKUP(D4636,'Meal Info'!$A$4:$A$19,'Meal Info'!$B$4:$B$19)</f>
        <v>Chicken</v>
      </c>
      <c r="F4636" s="14" t="str">
        <f>_xlfn.XLOOKUP(D4636,'Meal Info'!$A$4:$A$19,'Meal Info'!$C$4:$C$19)</f>
        <v>Roman</v>
      </c>
      <c r="G4636" s="7">
        <v>26.44</v>
      </c>
      <c r="H4636" s="7">
        <f t="shared" si="294"/>
        <v>2.6440000000000001</v>
      </c>
      <c r="I4636" s="7">
        <f t="shared" si="295"/>
        <v>29.084000000000003</v>
      </c>
      <c r="J4636" s="7">
        <v>0.36</v>
      </c>
      <c r="K4636" s="7">
        <f t="shared" si="292"/>
        <v>9.5183999999999997</v>
      </c>
      <c r="L4636" s="7" t="s">
        <v>5082</v>
      </c>
      <c r="M4636" s="7">
        <v>2</v>
      </c>
      <c r="N4636" s="7">
        <f>INDEX('Delivery Distances'!$B$6:$K$20,MATCH('Sales Summary_working sheet'!L4636,'Delivery Distances'!$A$6:$A$20,0),MATCH('Sales Summary_working sheet'!M4636,'Delivery Distances'!$B$5:$K$5,0))</f>
        <v>3</v>
      </c>
      <c r="O4636" s="7" cm="1">
        <f t="array" ref="O4636">_xlfn.XLOOKUP(L4636,'Delivery Distances'!$A$6:$A$20,_xlfn.XLOOKUP('Sales Summary_working sheet'!M4636,'Delivery Distances'!$B$5:$K$5,'Delivery Distances'!$B$6:$K$20))</f>
        <v>3</v>
      </c>
      <c r="P4636" s="7">
        <f t="shared" si="293"/>
        <v>7</v>
      </c>
    </row>
    <row r="4637" spans="1:16" ht="15.75" customHeight="1" x14ac:dyDescent="0.15">
      <c r="A4637" s="13">
        <v>44008</v>
      </c>
      <c r="B4637" s="19" t="s">
        <v>5360</v>
      </c>
      <c r="C4637" s="7" t="s">
        <v>1289</v>
      </c>
      <c r="D4637" s="14">
        <v>5</v>
      </c>
      <c r="E4637" s="14" t="str">
        <f>_xlfn.XLOOKUP(D4637,'Meal Info'!$A$4:$A$19,'Meal Info'!$B$4:$B$19)</f>
        <v>Chicken</v>
      </c>
      <c r="F4637" s="14" t="str">
        <f>_xlfn.XLOOKUP(D4637,'Meal Info'!$A$4:$A$19,'Meal Info'!$C$4:$C$19)</f>
        <v>Roman</v>
      </c>
      <c r="G4637" s="7">
        <v>62.9</v>
      </c>
      <c r="H4637" s="7">
        <f t="shared" si="294"/>
        <v>6.29</v>
      </c>
      <c r="I4637" s="7">
        <f t="shared" si="295"/>
        <v>69.19</v>
      </c>
      <c r="J4637" s="7">
        <v>0.27</v>
      </c>
      <c r="K4637" s="7">
        <f t="shared" si="292"/>
        <v>16.983000000000001</v>
      </c>
      <c r="L4637" s="7" t="s">
        <v>5079</v>
      </c>
      <c r="M4637" s="7">
        <v>1</v>
      </c>
      <c r="N4637" s="7">
        <f>INDEX('Delivery Distances'!$B$6:$K$20,MATCH('Sales Summary_working sheet'!L4637,'Delivery Distances'!$A$6:$A$20,0),MATCH('Sales Summary_working sheet'!M4637,'Delivery Distances'!$B$5:$K$5,0))</f>
        <v>5</v>
      </c>
      <c r="O4637" s="7" cm="1">
        <f t="array" ref="O4637">_xlfn.XLOOKUP(L4637,'Delivery Distances'!$A$6:$A$20,_xlfn.XLOOKUP('Sales Summary_working sheet'!M4637,'Delivery Distances'!$B$5:$K$5,'Delivery Distances'!$B$6:$K$20))</f>
        <v>5</v>
      </c>
      <c r="P4637" s="7">
        <f t="shared" si="293"/>
        <v>9</v>
      </c>
    </row>
    <row r="4638" spans="1:16" ht="15.75" customHeight="1" x14ac:dyDescent="0.15">
      <c r="A4638" s="13">
        <v>44008</v>
      </c>
      <c r="B4638" s="19" t="s">
        <v>5360</v>
      </c>
      <c r="C4638" s="7" t="s">
        <v>4653</v>
      </c>
      <c r="D4638" s="14">
        <v>5</v>
      </c>
      <c r="E4638" s="14" t="str">
        <f>_xlfn.XLOOKUP(D4638,'Meal Info'!$A$4:$A$19,'Meal Info'!$B$4:$B$19)</f>
        <v>Chicken</v>
      </c>
      <c r="F4638" s="14" t="str">
        <f>_xlfn.XLOOKUP(D4638,'Meal Info'!$A$4:$A$19,'Meal Info'!$C$4:$C$19)</f>
        <v>Roman</v>
      </c>
      <c r="G4638" s="7">
        <v>3.07</v>
      </c>
      <c r="H4638" s="7">
        <f t="shared" si="294"/>
        <v>0.307</v>
      </c>
      <c r="I4638" s="7">
        <f t="shared" si="295"/>
        <v>3.3769999999999998</v>
      </c>
      <c r="J4638" s="7">
        <v>0.22</v>
      </c>
      <c r="K4638" s="7">
        <f t="shared" si="292"/>
        <v>0.6754</v>
      </c>
      <c r="L4638" s="7" t="s">
        <v>5082</v>
      </c>
      <c r="M4638" s="7">
        <v>1</v>
      </c>
      <c r="N4638" s="7">
        <f>INDEX('Delivery Distances'!$B$6:$K$20,MATCH('Sales Summary_working sheet'!L4638,'Delivery Distances'!$A$6:$A$20,0),MATCH('Sales Summary_working sheet'!M4638,'Delivery Distances'!$B$5:$K$5,0))</f>
        <v>3</v>
      </c>
      <c r="O4638" s="7" cm="1">
        <f t="array" ref="O4638">_xlfn.XLOOKUP(L4638,'Delivery Distances'!$A$6:$A$20,_xlfn.XLOOKUP('Sales Summary_working sheet'!M4638,'Delivery Distances'!$B$5:$K$5,'Delivery Distances'!$B$6:$K$20))</f>
        <v>3</v>
      </c>
      <c r="P4638" s="7">
        <f t="shared" si="293"/>
        <v>7</v>
      </c>
    </row>
    <row r="4639" spans="1:16" ht="15.75" customHeight="1" x14ac:dyDescent="0.15">
      <c r="A4639" s="13">
        <v>44008</v>
      </c>
      <c r="B4639" s="19" t="s">
        <v>5360</v>
      </c>
      <c r="C4639" s="7" t="s">
        <v>4565</v>
      </c>
      <c r="D4639" s="14">
        <v>5</v>
      </c>
      <c r="E4639" s="14" t="str">
        <f>_xlfn.XLOOKUP(D4639,'Meal Info'!$A$4:$A$19,'Meal Info'!$B$4:$B$19)</f>
        <v>Chicken</v>
      </c>
      <c r="F4639" s="14" t="str">
        <f>_xlfn.XLOOKUP(D4639,'Meal Info'!$A$4:$A$19,'Meal Info'!$C$4:$C$19)</f>
        <v>Roman</v>
      </c>
      <c r="G4639" s="7">
        <v>26.51</v>
      </c>
      <c r="H4639" s="7">
        <f t="shared" si="294"/>
        <v>2.6510000000000002</v>
      </c>
      <c r="I4639" s="7">
        <f t="shared" si="295"/>
        <v>29.161000000000001</v>
      </c>
      <c r="J4639" s="7">
        <v>0.18</v>
      </c>
      <c r="K4639" s="7">
        <f t="shared" si="292"/>
        <v>4.7717999999999998</v>
      </c>
      <c r="L4639" s="7" t="s">
        <v>5081</v>
      </c>
      <c r="M4639" s="7">
        <v>7</v>
      </c>
      <c r="N4639" s="7">
        <f>INDEX('Delivery Distances'!$B$6:$K$20,MATCH('Sales Summary_working sheet'!L4639,'Delivery Distances'!$A$6:$A$20,0),MATCH('Sales Summary_working sheet'!M4639,'Delivery Distances'!$B$5:$K$5,0))</f>
        <v>3</v>
      </c>
      <c r="O4639" s="7" cm="1">
        <f t="array" ref="O4639">_xlfn.XLOOKUP(L4639,'Delivery Distances'!$A$6:$A$20,_xlfn.XLOOKUP('Sales Summary_working sheet'!M4639,'Delivery Distances'!$B$5:$K$5,'Delivery Distances'!$B$6:$K$20))</f>
        <v>3</v>
      </c>
      <c r="P4639" s="7">
        <f t="shared" si="293"/>
        <v>7</v>
      </c>
    </row>
    <row r="4640" spans="1:16" ht="15.75" customHeight="1" x14ac:dyDescent="0.15">
      <c r="A4640" s="13">
        <v>44008</v>
      </c>
      <c r="B4640" s="19" t="s">
        <v>5360</v>
      </c>
      <c r="C4640" s="7" t="s">
        <v>1550</v>
      </c>
      <c r="D4640" s="14">
        <v>5</v>
      </c>
      <c r="E4640" s="14" t="str">
        <f>_xlfn.XLOOKUP(D4640,'Meal Info'!$A$4:$A$19,'Meal Info'!$B$4:$B$19)</f>
        <v>Chicken</v>
      </c>
      <c r="F4640" s="14" t="str">
        <f>_xlfn.XLOOKUP(D4640,'Meal Info'!$A$4:$A$19,'Meal Info'!$C$4:$C$19)</f>
        <v>Roman</v>
      </c>
      <c r="G4640" s="7">
        <v>26.17</v>
      </c>
      <c r="H4640" s="7">
        <f t="shared" si="294"/>
        <v>2.6170000000000004</v>
      </c>
      <c r="I4640" s="7">
        <f t="shared" si="295"/>
        <v>28.787000000000003</v>
      </c>
      <c r="J4640" s="7">
        <v>0.39</v>
      </c>
      <c r="K4640" s="7">
        <f t="shared" si="292"/>
        <v>10.206300000000001</v>
      </c>
      <c r="L4640" s="7" t="s">
        <v>31</v>
      </c>
      <c r="M4640" s="7">
        <v>7</v>
      </c>
      <c r="N4640" s="7">
        <f>INDEX('Delivery Distances'!$B$6:$K$20,MATCH('Sales Summary_working sheet'!L4640,'Delivery Distances'!$A$6:$A$20,0),MATCH('Sales Summary_working sheet'!M4640,'Delivery Distances'!$B$5:$K$5,0))</f>
        <v>5</v>
      </c>
      <c r="O4640" s="7" cm="1">
        <f t="array" ref="O4640">_xlfn.XLOOKUP(L4640,'Delivery Distances'!$A$6:$A$20,_xlfn.XLOOKUP('Sales Summary_working sheet'!M4640,'Delivery Distances'!$B$5:$K$5,'Delivery Distances'!$B$6:$K$20))</f>
        <v>5</v>
      </c>
      <c r="P4640" s="7">
        <f t="shared" si="293"/>
        <v>9</v>
      </c>
    </row>
    <row r="4641" spans="1:16" ht="15.75" customHeight="1" x14ac:dyDescent="0.15">
      <c r="A4641" s="13">
        <v>44008</v>
      </c>
      <c r="B4641" s="19" t="s">
        <v>5360</v>
      </c>
      <c r="C4641" s="7" t="s">
        <v>109</v>
      </c>
      <c r="D4641" s="14">
        <v>5</v>
      </c>
      <c r="E4641" s="14" t="str">
        <f>_xlfn.XLOOKUP(D4641,'Meal Info'!$A$4:$A$19,'Meal Info'!$B$4:$B$19)</f>
        <v>Chicken</v>
      </c>
      <c r="F4641" s="14" t="str">
        <f>_xlfn.XLOOKUP(D4641,'Meal Info'!$A$4:$A$19,'Meal Info'!$C$4:$C$19)</f>
        <v>Roman</v>
      </c>
      <c r="G4641" s="7">
        <v>46.84</v>
      </c>
      <c r="H4641" s="7">
        <f t="shared" si="294"/>
        <v>4.6840000000000002</v>
      </c>
      <c r="I4641" s="7">
        <f t="shared" si="295"/>
        <v>51.524000000000001</v>
      </c>
      <c r="J4641" s="7">
        <v>0.09</v>
      </c>
      <c r="K4641" s="7">
        <f t="shared" si="292"/>
        <v>4.2156000000000002</v>
      </c>
      <c r="L4641" s="7" t="s">
        <v>28</v>
      </c>
      <c r="M4641" s="7">
        <v>3</v>
      </c>
      <c r="N4641" s="7">
        <f>INDEX('Delivery Distances'!$B$6:$K$20,MATCH('Sales Summary_working sheet'!L4641,'Delivery Distances'!$A$6:$A$20,0),MATCH('Sales Summary_working sheet'!M4641,'Delivery Distances'!$B$5:$K$5,0))</f>
        <v>6</v>
      </c>
      <c r="O4641" s="7" cm="1">
        <f t="array" ref="O4641">_xlfn.XLOOKUP(L4641,'Delivery Distances'!$A$6:$A$20,_xlfn.XLOOKUP('Sales Summary_working sheet'!M4641,'Delivery Distances'!$B$5:$K$5,'Delivery Distances'!$B$6:$K$20))</f>
        <v>6</v>
      </c>
      <c r="P4641" s="7">
        <f t="shared" si="293"/>
        <v>10</v>
      </c>
    </row>
    <row r="4642" spans="1:16" ht="15.75" customHeight="1" x14ac:dyDescent="0.15">
      <c r="A4642" s="13">
        <v>44008</v>
      </c>
      <c r="B4642" s="19" t="s">
        <v>5360</v>
      </c>
      <c r="C4642" s="7" t="s">
        <v>1382</v>
      </c>
      <c r="D4642" s="14">
        <v>5</v>
      </c>
      <c r="E4642" s="14" t="str">
        <f>_xlfn.XLOOKUP(D4642,'Meal Info'!$A$4:$A$19,'Meal Info'!$B$4:$B$19)</f>
        <v>Chicken</v>
      </c>
      <c r="F4642" s="14" t="str">
        <f>_xlfn.XLOOKUP(D4642,'Meal Info'!$A$4:$A$19,'Meal Info'!$C$4:$C$19)</f>
        <v>Roman</v>
      </c>
      <c r="G4642" s="7">
        <v>18.25</v>
      </c>
      <c r="H4642" s="7">
        <f t="shared" si="294"/>
        <v>1.8250000000000002</v>
      </c>
      <c r="I4642" s="7">
        <f t="shared" si="295"/>
        <v>20.074999999999999</v>
      </c>
      <c r="J4642" s="7">
        <v>0.26</v>
      </c>
      <c r="K4642" s="7">
        <f t="shared" si="292"/>
        <v>4.7450000000000001</v>
      </c>
      <c r="L4642" s="7" t="s">
        <v>26</v>
      </c>
      <c r="M4642" s="7">
        <v>3</v>
      </c>
      <c r="N4642" s="7">
        <f>INDEX('Delivery Distances'!$B$6:$K$20,MATCH('Sales Summary_working sheet'!L4642,'Delivery Distances'!$A$6:$A$20,0),MATCH('Sales Summary_working sheet'!M4642,'Delivery Distances'!$B$5:$K$5,0))</f>
        <v>12</v>
      </c>
      <c r="O4642" s="7" cm="1">
        <f t="array" ref="O4642">_xlfn.XLOOKUP(L4642,'Delivery Distances'!$A$6:$A$20,_xlfn.XLOOKUP('Sales Summary_working sheet'!M4642,'Delivery Distances'!$B$5:$K$5,'Delivery Distances'!$B$6:$K$20))</f>
        <v>12</v>
      </c>
      <c r="P4642" s="7">
        <f t="shared" si="293"/>
        <v>13</v>
      </c>
    </row>
    <row r="4643" spans="1:16" ht="15.75" customHeight="1" x14ac:dyDescent="0.15">
      <c r="A4643" s="13">
        <v>44008</v>
      </c>
      <c r="B4643" s="19" t="s">
        <v>5360</v>
      </c>
      <c r="C4643" s="7" t="s">
        <v>419</v>
      </c>
      <c r="D4643" s="14">
        <v>5</v>
      </c>
      <c r="E4643" s="14" t="str">
        <f>_xlfn.XLOOKUP(D4643,'Meal Info'!$A$4:$A$19,'Meal Info'!$B$4:$B$19)</f>
        <v>Chicken</v>
      </c>
      <c r="F4643" s="14" t="str">
        <f>_xlfn.XLOOKUP(D4643,'Meal Info'!$A$4:$A$19,'Meal Info'!$C$4:$C$19)</f>
        <v>Roman</v>
      </c>
      <c r="G4643" s="7">
        <v>62.25</v>
      </c>
      <c r="H4643" s="7">
        <f t="shared" si="294"/>
        <v>6.2250000000000005</v>
      </c>
      <c r="I4643" s="7">
        <f t="shared" si="295"/>
        <v>68.474999999999994</v>
      </c>
      <c r="J4643" s="7">
        <v>0.36</v>
      </c>
      <c r="K4643" s="7">
        <f t="shared" si="292"/>
        <v>22.41</v>
      </c>
      <c r="L4643" s="7" t="s">
        <v>5075</v>
      </c>
      <c r="M4643" s="7">
        <v>10</v>
      </c>
      <c r="N4643" s="7">
        <f>INDEX('Delivery Distances'!$B$6:$K$20,MATCH('Sales Summary_working sheet'!L4643,'Delivery Distances'!$A$6:$A$20,0),MATCH('Sales Summary_working sheet'!M4643,'Delivery Distances'!$B$5:$K$5,0))</f>
        <v>14</v>
      </c>
      <c r="O4643" s="7" cm="1">
        <f t="array" ref="O4643">_xlfn.XLOOKUP(L4643,'Delivery Distances'!$A$6:$A$20,_xlfn.XLOOKUP('Sales Summary_working sheet'!M4643,'Delivery Distances'!$B$5:$K$5,'Delivery Distances'!$B$6:$K$20))</f>
        <v>14</v>
      </c>
      <c r="P4643" s="7">
        <f t="shared" si="293"/>
        <v>14</v>
      </c>
    </row>
    <row r="4644" spans="1:16" ht="15.75" customHeight="1" x14ac:dyDescent="0.15">
      <c r="A4644" s="13">
        <v>44008</v>
      </c>
      <c r="B4644" s="19" t="s">
        <v>5360</v>
      </c>
      <c r="C4644" s="7" t="s">
        <v>116</v>
      </c>
      <c r="D4644" s="14">
        <v>5</v>
      </c>
      <c r="E4644" s="14" t="str">
        <f>_xlfn.XLOOKUP(D4644,'Meal Info'!$A$4:$A$19,'Meal Info'!$B$4:$B$19)</f>
        <v>Chicken</v>
      </c>
      <c r="F4644" s="14" t="str">
        <f>_xlfn.XLOOKUP(D4644,'Meal Info'!$A$4:$A$19,'Meal Info'!$C$4:$C$19)</f>
        <v>Roman</v>
      </c>
      <c r="G4644" s="7">
        <v>40.19</v>
      </c>
      <c r="H4644" s="7">
        <f t="shared" si="294"/>
        <v>4.0190000000000001</v>
      </c>
      <c r="I4644" s="7">
        <f t="shared" si="295"/>
        <v>44.208999999999996</v>
      </c>
      <c r="J4644" s="7">
        <v>0.27</v>
      </c>
      <c r="K4644" s="7">
        <f t="shared" si="292"/>
        <v>10.8513</v>
      </c>
      <c r="L4644" s="7" t="s">
        <v>5076</v>
      </c>
      <c r="M4644" s="7">
        <v>6</v>
      </c>
      <c r="N4644" s="7">
        <f>INDEX('Delivery Distances'!$B$6:$K$20,MATCH('Sales Summary_working sheet'!L4644,'Delivery Distances'!$A$6:$A$20,0),MATCH('Sales Summary_working sheet'!M4644,'Delivery Distances'!$B$5:$K$5,0))</f>
        <v>9</v>
      </c>
      <c r="O4644" s="7" cm="1">
        <f t="array" ref="O4644">_xlfn.XLOOKUP(L4644,'Delivery Distances'!$A$6:$A$20,_xlfn.XLOOKUP('Sales Summary_working sheet'!M4644,'Delivery Distances'!$B$5:$K$5,'Delivery Distances'!$B$6:$K$20))</f>
        <v>9</v>
      </c>
      <c r="P4644" s="7">
        <f t="shared" si="293"/>
        <v>11.5</v>
      </c>
    </row>
    <row r="4645" spans="1:16" ht="15.75" customHeight="1" x14ac:dyDescent="0.15">
      <c r="A4645" s="13">
        <v>44008</v>
      </c>
      <c r="B4645" s="19" t="s">
        <v>5360</v>
      </c>
      <c r="C4645" s="7" t="s">
        <v>3740</v>
      </c>
      <c r="D4645" s="14">
        <v>5</v>
      </c>
      <c r="E4645" s="14" t="str">
        <f>_xlfn.XLOOKUP(D4645,'Meal Info'!$A$4:$A$19,'Meal Info'!$B$4:$B$19)</f>
        <v>Chicken</v>
      </c>
      <c r="F4645" s="14" t="str">
        <f>_xlfn.XLOOKUP(D4645,'Meal Info'!$A$4:$A$19,'Meal Info'!$C$4:$C$19)</f>
        <v>Roman</v>
      </c>
      <c r="G4645" s="7">
        <v>31.32</v>
      </c>
      <c r="H4645" s="7">
        <f t="shared" si="294"/>
        <v>3.1320000000000001</v>
      </c>
      <c r="I4645" s="7">
        <f t="shared" si="295"/>
        <v>34.451999999999998</v>
      </c>
      <c r="J4645" s="7">
        <v>0.1</v>
      </c>
      <c r="K4645" s="7">
        <f t="shared" si="292"/>
        <v>3.1320000000000001</v>
      </c>
      <c r="L4645" s="7" t="s">
        <v>31</v>
      </c>
      <c r="M4645" s="7">
        <v>9</v>
      </c>
      <c r="N4645" s="7">
        <f>INDEX('Delivery Distances'!$B$6:$K$20,MATCH('Sales Summary_working sheet'!L4645,'Delivery Distances'!$A$6:$A$20,0),MATCH('Sales Summary_working sheet'!M4645,'Delivery Distances'!$B$5:$K$5,0))</f>
        <v>14</v>
      </c>
      <c r="O4645" s="7" cm="1">
        <f t="array" ref="O4645">_xlfn.XLOOKUP(L4645,'Delivery Distances'!$A$6:$A$20,_xlfn.XLOOKUP('Sales Summary_working sheet'!M4645,'Delivery Distances'!$B$5:$K$5,'Delivery Distances'!$B$6:$K$20))</f>
        <v>14</v>
      </c>
      <c r="P4645" s="7">
        <f t="shared" si="293"/>
        <v>14</v>
      </c>
    </row>
    <row r="4646" spans="1:16" ht="15.75" customHeight="1" x14ac:dyDescent="0.15">
      <c r="A4646" s="13">
        <v>44008</v>
      </c>
      <c r="B4646" s="19" t="s">
        <v>5360</v>
      </c>
      <c r="C4646" s="7" t="s">
        <v>4455</v>
      </c>
      <c r="D4646" s="14">
        <v>5</v>
      </c>
      <c r="E4646" s="14" t="str">
        <f>_xlfn.XLOOKUP(D4646,'Meal Info'!$A$4:$A$19,'Meal Info'!$B$4:$B$19)</f>
        <v>Chicken</v>
      </c>
      <c r="F4646" s="14" t="str">
        <f>_xlfn.XLOOKUP(D4646,'Meal Info'!$A$4:$A$19,'Meal Info'!$C$4:$C$19)</f>
        <v>Roman</v>
      </c>
      <c r="G4646" s="7">
        <v>14.84</v>
      </c>
      <c r="H4646" s="7">
        <f t="shared" si="294"/>
        <v>1.484</v>
      </c>
      <c r="I4646" s="7">
        <f t="shared" si="295"/>
        <v>16.323999999999998</v>
      </c>
      <c r="J4646" s="7">
        <v>0.28999999999999998</v>
      </c>
      <c r="K4646" s="7">
        <f t="shared" si="292"/>
        <v>4.3035999999999994</v>
      </c>
      <c r="L4646" s="7" t="s">
        <v>29</v>
      </c>
      <c r="M4646" s="7">
        <v>3</v>
      </c>
      <c r="N4646" s="7">
        <f>INDEX('Delivery Distances'!$B$6:$K$20,MATCH('Sales Summary_working sheet'!L4646,'Delivery Distances'!$A$6:$A$20,0),MATCH('Sales Summary_working sheet'!M4646,'Delivery Distances'!$B$5:$K$5,0))</f>
        <v>9</v>
      </c>
      <c r="O4646" s="7" cm="1">
        <f t="array" ref="O4646">_xlfn.XLOOKUP(L4646,'Delivery Distances'!$A$6:$A$20,_xlfn.XLOOKUP('Sales Summary_working sheet'!M4646,'Delivery Distances'!$B$5:$K$5,'Delivery Distances'!$B$6:$K$20))</f>
        <v>9</v>
      </c>
      <c r="P4646" s="7">
        <f t="shared" si="293"/>
        <v>11.5</v>
      </c>
    </row>
    <row r="4647" spans="1:16" ht="15.75" customHeight="1" x14ac:dyDescent="0.15">
      <c r="A4647" s="13">
        <v>44008</v>
      </c>
      <c r="B4647" s="19" t="s">
        <v>5360</v>
      </c>
      <c r="C4647" s="7" t="s">
        <v>676</v>
      </c>
      <c r="D4647" s="14">
        <v>5</v>
      </c>
      <c r="E4647" s="14" t="str">
        <f>_xlfn.XLOOKUP(D4647,'Meal Info'!$A$4:$A$19,'Meal Info'!$B$4:$B$19)</f>
        <v>Chicken</v>
      </c>
      <c r="F4647" s="14" t="str">
        <f>_xlfn.XLOOKUP(D4647,'Meal Info'!$A$4:$A$19,'Meal Info'!$C$4:$C$19)</f>
        <v>Roman</v>
      </c>
      <c r="G4647" s="7">
        <v>34.65</v>
      </c>
      <c r="H4647" s="7">
        <f t="shared" si="294"/>
        <v>3.4649999999999999</v>
      </c>
      <c r="I4647" s="7">
        <f t="shared" si="295"/>
        <v>38.114999999999995</v>
      </c>
      <c r="J4647" s="7">
        <v>0.28999999999999998</v>
      </c>
      <c r="K4647" s="7">
        <f t="shared" si="292"/>
        <v>10.048499999999999</v>
      </c>
      <c r="L4647" s="7" t="s">
        <v>28</v>
      </c>
      <c r="M4647" s="7">
        <v>7</v>
      </c>
      <c r="N4647" s="7">
        <f>INDEX('Delivery Distances'!$B$6:$K$20,MATCH('Sales Summary_working sheet'!L4647,'Delivery Distances'!$A$6:$A$20,0),MATCH('Sales Summary_working sheet'!M4647,'Delivery Distances'!$B$5:$K$5,0))</f>
        <v>3</v>
      </c>
      <c r="O4647" s="7" cm="1">
        <f t="array" ref="O4647">_xlfn.XLOOKUP(L4647,'Delivery Distances'!$A$6:$A$20,_xlfn.XLOOKUP('Sales Summary_working sheet'!M4647,'Delivery Distances'!$B$5:$K$5,'Delivery Distances'!$B$6:$K$20))</f>
        <v>3</v>
      </c>
      <c r="P4647" s="7">
        <f t="shared" si="293"/>
        <v>7</v>
      </c>
    </row>
    <row r="4648" spans="1:16" ht="15.75" customHeight="1" x14ac:dyDescent="0.15">
      <c r="A4648" s="13">
        <v>44008</v>
      </c>
      <c r="B4648" s="19" t="s">
        <v>5360</v>
      </c>
      <c r="C4648" s="7" t="s">
        <v>2011</v>
      </c>
      <c r="D4648" s="14">
        <v>5</v>
      </c>
      <c r="E4648" s="14" t="str">
        <f>_xlfn.XLOOKUP(D4648,'Meal Info'!$A$4:$A$19,'Meal Info'!$B$4:$B$19)</f>
        <v>Chicken</v>
      </c>
      <c r="F4648" s="14" t="str">
        <f>_xlfn.XLOOKUP(D4648,'Meal Info'!$A$4:$A$19,'Meal Info'!$C$4:$C$19)</f>
        <v>Roman</v>
      </c>
      <c r="G4648" s="7">
        <v>25.06</v>
      </c>
      <c r="H4648" s="7">
        <f t="shared" si="294"/>
        <v>2.5060000000000002</v>
      </c>
      <c r="I4648" s="7">
        <f t="shared" si="295"/>
        <v>27.565999999999999</v>
      </c>
      <c r="J4648" s="7">
        <v>0.28000000000000003</v>
      </c>
      <c r="K4648" s="7">
        <f t="shared" si="292"/>
        <v>7.0167999999999999</v>
      </c>
      <c r="L4648" s="7" t="s">
        <v>31</v>
      </c>
      <c r="M4648" s="7">
        <v>7</v>
      </c>
      <c r="N4648" s="7">
        <f>INDEX('Delivery Distances'!$B$6:$K$20,MATCH('Sales Summary_working sheet'!L4648,'Delivery Distances'!$A$6:$A$20,0),MATCH('Sales Summary_working sheet'!M4648,'Delivery Distances'!$B$5:$K$5,0))</f>
        <v>5</v>
      </c>
      <c r="O4648" s="7" cm="1">
        <f t="array" ref="O4648">_xlfn.XLOOKUP(L4648,'Delivery Distances'!$A$6:$A$20,_xlfn.XLOOKUP('Sales Summary_working sheet'!M4648,'Delivery Distances'!$B$5:$K$5,'Delivery Distances'!$B$6:$K$20))</f>
        <v>5</v>
      </c>
      <c r="P4648" s="7">
        <f t="shared" si="293"/>
        <v>9</v>
      </c>
    </row>
    <row r="4649" spans="1:16" ht="15.75" customHeight="1" x14ac:dyDescent="0.15">
      <c r="A4649" s="13">
        <v>44008</v>
      </c>
      <c r="B4649" s="19" t="s">
        <v>5360</v>
      </c>
      <c r="C4649" s="7" t="s">
        <v>4205</v>
      </c>
      <c r="D4649" s="14">
        <v>5</v>
      </c>
      <c r="E4649" s="14" t="str">
        <f>_xlfn.XLOOKUP(D4649,'Meal Info'!$A$4:$A$19,'Meal Info'!$B$4:$B$19)</f>
        <v>Chicken</v>
      </c>
      <c r="F4649" s="14" t="str">
        <f>_xlfn.XLOOKUP(D4649,'Meal Info'!$A$4:$A$19,'Meal Info'!$C$4:$C$19)</f>
        <v>Roman</v>
      </c>
      <c r="G4649" s="7">
        <v>1.17</v>
      </c>
      <c r="H4649" s="7">
        <f t="shared" si="294"/>
        <v>0.11699999999999999</v>
      </c>
      <c r="I4649" s="7">
        <f t="shared" si="295"/>
        <v>1.2869999999999999</v>
      </c>
      <c r="J4649" s="7">
        <v>0.04</v>
      </c>
      <c r="K4649" s="7">
        <f t="shared" si="292"/>
        <v>4.6800000000000001E-2</v>
      </c>
      <c r="L4649" s="7" t="s">
        <v>28</v>
      </c>
      <c r="M4649" s="7">
        <v>6</v>
      </c>
      <c r="N4649" s="7">
        <f>INDEX('Delivery Distances'!$B$6:$K$20,MATCH('Sales Summary_working sheet'!L4649,'Delivery Distances'!$A$6:$A$20,0),MATCH('Sales Summary_working sheet'!M4649,'Delivery Distances'!$B$5:$K$5,0))</f>
        <v>6</v>
      </c>
      <c r="O4649" s="7" cm="1">
        <f t="array" ref="O4649">_xlfn.XLOOKUP(L4649,'Delivery Distances'!$A$6:$A$20,_xlfn.XLOOKUP('Sales Summary_working sheet'!M4649,'Delivery Distances'!$B$5:$K$5,'Delivery Distances'!$B$6:$K$20))</f>
        <v>6</v>
      </c>
      <c r="P4649" s="7">
        <f t="shared" si="293"/>
        <v>10</v>
      </c>
    </row>
    <row r="4650" spans="1:16" ht="15.75" customHeight="1" x14ac:dyDescent="0.15">
      <c r="A4650" s="13">
        <v>44008</v>
      </c>
      <c r="B4650" s="19" t="s">
        <v>5360</v>
      </c>
      <c r="C4650" s="7" t="s">
        <v>203</v>
      </c>
      <c r="D4650" s="14">
        <v>5</v>
      </c>
      <c r="E4650" s="14" t="str">
        <f>_xlfn.XLOOKUP(D4650,'Meal Info'!$A$4:$A$19,'Meal Info'!$B$4:$B$19)</f>
        <v>Chicken</v>
      </c>
      <c r="F4650" s="14" t="str">
        <f>_xlfn.XLOOKUP(D4650,'Meal Info'!$A$4:$A$19,'Meal Info'!$C$4:$C$19)</f>
        <v>Roman</v>
      </c>
      <c r="G4650" s="7">
        <v>64.7</v>
      </c>
      <c r="H4650" s="7">
        <f t="shared" si="294"/>
        <v>6.4700000000000006</v>
      </c>
      <c r="I4650" s="7">
        <f t="shared" si="295"/>
        <v>71.17</v>
      </c>
      <c r="J4650" s="7">
        <v>0.19</v>
      </c>
      <c r="K4650" s="7">
        <f t="shared" si="292"/>
        <v>12.293000000000001</v>
      </c>
      <c r="L4650" s="7" t="s">
        <v>26</v>
      </c>
      <c r="M4650" s="7">
        <v>6</v>
      </c>
      <c r="N4650" s="7">
        <f>INDEX('Delivery Distances'!$B$6:$K$20,MATCH('Sales Summary_working sheet'!L4650,'Delivery Distances'!$A$6:$A$20,0),MATCH('Sales Summary_working sheet'!M4650,'Delivery Distances'!$B$5:$K$5,0))</f>
        <v>14</v>
      </c>
      <c r="O4650" s="7" cm="1">
        <f t="array" ref="O4650">_xlfn.XLOOKUP(L4650,'Delivery Distances'!$A$6:$A$20,_xlfn.XLOOKUP('Sales Summary_working sheet'!M4650,'Delivery Distances'!$B$5:$K$5,'Delivery Distances'!$B$6:$K$20))</f>
        <v>14</v>
      </c>
      <c r="P4650" s="7">
        <f t="shared" si="293"/>
        <v>14</v>
      </c>
    </row>
    <row r="4651" spans="1:16" ht="15.75" customHeight="1" x14ac:dyDescent="0.15">
      <c r="A4651" s="13">
        <v>44008</v>
      </c>
      <c r="B4651" s="19" t="s">
        <v>5360</v>
      </c>
      <c r="C4651" s="7" t="s">
        <v>1759</v>
      </c>
      <c r="D4651" s="14">
        <v>5</v>
      </c>
      <c r="E4651" s="14" t="str">
        <f>_xlfn.XLOOKUP(D4651,'Meal Info'!$A$4:$A$19,'Meal Info'!$B$4:$B$19)</f>
        <v>Chicken</v>
      </c>
      <c r="F4651" s="14" t="str">
        <f>_xlfn.XLOOKUP(D4651,'Meal Info'!$A$4:$A$19,'Meal Info'!$C$4:$C$19)</f>
        <v>Roman</v>
      </c>
      <c r="G4651" s="7">
        <v>2.99</v>
      </c>
      <c r="H4651" s="7">
        <f t="shared" si="294"/>
        <v>0.29900000000000004</v>
      </c>
      <c r="I4651" s="7">
        <f t="shared" si="295"/>
        <v>3.2890000000000001</v>
      </c>
      <c r="J4651" s="7">
        <v>7.0000000000000007E-2</v>
      </c>
      <c r="K4651" s="7">
        <f t="shared" si="292"/>
        <v>0.20930000000000004</v>
      </c>
      <c r="L4651" s="7" t="s">
        <v>5075</v>
      </c>
      <c r="M4651" s="7">
        <v>5</v>
      </c>
      <c r="N4651" s="7">
        <f>INDEX('Delivery Distances'!$B$6:$K$20,MATCH('Sales Summary_working sheet'!L4651,'Delivery Distances'!$A$6:$A$20,0),MATCH('Sales Summary_working sheet'!M4651,'Delivery Distances'!$B$5:$K$5,0))</f>
        <v>2</v>
      </c>
      <c r="O4651" s="7" cm="1">
        <f t="array" ref="O4651">_xlfn.XLOOKUP(L4651,'Delivery Distances'!$A$6:$A$20,_xlfn.XLOOKUP('Sales Summary_working sheet'!M4651,'Delivery Distances'!$B$5:$K$5,'Delivery Distances'!$B$6:$K$20))</f>
        <v>2</v>
      </c>
      <c r="P4651" s="7">
        <f t="shared" si="293"/>
        <v>6</v>
      </c>
    </row>
    <row r="4652" spans="1:16" ht="15.75" customHeight="1" x14ac:dyDescent="0.15">
      <c r="A4652" s="13">
        <v>44008</v>
      </c>
      <c r="B4652" s="19" t="s">
        <v>5360</v>
      </c>
      <c r="C4652" s="7" t="s">
        <v>290</v>
      </c>
      <c r="D4652" s="14">
        <v>5</v>
      </c>
      <c r="E4652" s="14" t="str">
        <f>_xlfn.XLOOKUP(D4652,'Meal Info'!$A$4:$A$19,'Meal Info'!$B$4:$B$19)</f>
        <v>Chicken</v>
      </c>
      <c r="F4652" s="14" t="str">
        <f>_xlfn.XLOOKUP(D4652,'Meal Info'!$A$4:$A$19,'Meal Info'!$C$4:$C$19)</f>
        <v>Roman</v>
      </c>
      <c r="G4652" s="7">
        <v>73.39</v>
      </c>
      <c r="H4652" s="7">
        <f t="shared" si="294"/>
        <v>7.3390000000000004</v>
      </c>
      <c r="I4652" s="7">
        <f t="shared" si="295"/>
        <v>80.728999999999999</v>
      </c>
      <c r="J4652" s="7">
        <v>0.34</v>
      </c>
      <c r="K4652" s="7">
        <f t="shared" si="292"/>
        <v>24.9526</v>
      </c>
      <c r="L4652" s="7" t="s">
        <v>26</v>
      </c>
      <c r="M4652" s="7">
        <v>7</v>
      </c>
      <c r="N4652" s="7">
        <f>INDEX('Delivery Distances'!$B$6:$K$20,MATCH('Sales Summary_working sheet'!L4652,'Delivery Distances'!$A$6:$A$20,0),MATCH('Sales Summary_working sheet'!M4652,'Delivery Distances'!$B$5:$K$5,0))</f>
        <v>16</v>
      </c>
      <c r="O4652" s="7" cm="1">
        <f t="array" ref="O4652">_xlfn.XLOOKUP(L4652,'Delivery Distances'!$A$6:$A$20,_xlfn.XLOOKUP('Sales Summary_working sheet'!M4652,'Delivery Distances'!$B$5:$K$5,'Delivery Distances'!$B$6:$K$20))</f>
        <v>16</v>
      </c>
      <c r="P4652" s="7">
        <f t="shared" si="293"/>
        <v>15</v>
      </c>
    </row>
    <row r="4653" spans="1:16" ht="15.75" customHeight="1" x14ac:dyDescent="0.15">
      <c r="A4653" s="13">
        <v>44008</v>
      </c>
      <c r="B4653" s="19" t="s">
        <v>5360</v>
      </c>
      <c r="C4653" s="7" t="s">
        <v>59</v>
      </c>
      <c r="D4653" s="14">
        <v>5</v>
      </c>
      <c r="E4653" s="14" t="str">
        <f>_xlfn.XLOOKUP(D4653,'Meal Info'!$A$4:$A$19,'Meal Info'!$B$4:$B$19)</f>
        <v>Chicken</v>
      </c>
      <c r="F4653" s="14" t="str">
        <f>_xlfn.XLOOKUP(D4653,'Meal Info'!$A$4:$A$19,'Meal Info'!$C$4:$C$19)</f>
        <v>Roman</v>
      </c>
      <c r="G4653" s="7">
        <v>82.97</v>
      </c>
      <c r="H4653" s="7">
        <f t="shared" si="294"/>
        <v>8.2970000000000006</v>
      </c>
      <c r="I4653" s="7">
        <f t="shared" si="295"/>
        <v>91.266999999999996</v>
      </c>
      <c r="J4653" s="7">
        <v>0.02</v>
      </c>
      <c r="K4653" s="7">
        <f t="shared" si="292"/>
        <v>1.6594</v>
      </c>
      <c r="L4653" s="7" t="s">
        <v>5078</v>
      </c>
      <c r="M4653" s="7">
        <v>8</v>
      </c>
      <c r="N4653" s="7">
        <f>INDEX('Delivery Distances'!$B$6:$K$20,MATCH('Sales Summary_working sheet'!L4653,'Delivery Distances'!$A$6:$A$20,0),MATCH('Sales Summary_working sheet'!M4653,'Delivery Distances'!$B$5:$K$5,0))</f>
        <v>5</v>
      </c>
      <c r="O4653" s="7" cm="1">
        <f t="array" ref="O4653">_xlfn.XLOOKUP(L4653,'Delivery Distances'!$A$6:$A$20,_xlfn.XLOOKUP('Sales Summary_working sheet'!M4653,'Delivery Distances'!$B$5:$K$5,'Delivery Distances'!$B$6:$K$20))</f>
        <v>5</v>
      </c>
      <c r="P4653" s="7">
        <f t="shared" si="293"/>
        <v>9</v>
      </c>
    </row>
    <row r="4654" spans="1:16" ht="15.75" customHeight="1" x14ac:dyDescent="0.15">
      <c r="A4654" s="13">
        <v>44008</v>
      </c>
      <c r="B4654" s="19" t="s">
        <v>5361</v>
      </c>
      <c r="C4654" s="7" t="s">
        <v>2685</v>
      </c>
      <c r="D4654" s="14">
        <v>5</v>
      </c>
      <c r="E4654" s="14" t="str">
        <f>_xlfn.XLOOKUP(D4654,'Meal Info'!$A$4:$A$19,'Meal Info'!$B$4:$B$19)</f>
        <v>Chicken</v>
      </c>
      <c r="F4654" s="14" t="str">
        <f>_xlfn.XLOOKUP(D4654,'Meal Info'!$A$4:$A$19,'Meal Info'!$C$4:$C$19)</f>
        <v>Roman</v>
      </c>
      <c r="G4654" s="7">
        <v>95.66</v>
      </c>
      <c r="H4654" s="7">
        <f t="shared" si="294"/>
        <v>9.5660000000000007</v>
      </c>
      <c r="I4654" s="7">
        <f t="shared" si="295"/>
        <v>105.226</v>
      </c>
      <c r="J4654" s="7">
        <v>0.37</v>
      </c>
      <c r="K4654" s="7">
        <f t="shared" si="292"/>
        <v>35.394199999999998</v>
      </c>
      <c r="L4654" s="7" t="s">
        <v>31</v>
      </c>
      <c r="M4654" s="7">
        <v>8</v>
      </c>
      <c r="N4654" s="7">
        <f>INDEX('Delivery Distances'!$B$6:$K$20,MATCH('Sales Summary_working sheet'!L4654,'Delivery Distances'!$A$6:$A$20,0),MATCH('Sales Summary_working sheet'!M4654,'Delivery Distances'!$B$5:$K$5,0))</f>
        <v>8</v>
      </c>
      <c r="O4654" s="7" cm="1">
        <f t="array" ref="O4654">_xlfn.XLOOKUP(L4654,'Delivery Distances'!$A$6:$A$20,_xlfn.XLOOKUP('Sales Summary_working sheet'!M4654,'Delivery Distances'!$B$5:$K$5,'Delivery Distances'!$B$6:$K$20))</f>
        <v>8</v>
      </c>
      <c r="P4654" s="7">
        <f t="shared" si="293"/>
        <v>11</v>
      </c>
    </row>
    <row r="4655" spans="1:16" ht="15.75" customHeight="1" x14ac:dyDescent="0.15">
      <c r="A4655" s="13">
        <v>44008</v>
      </c>
      <c r="B4655" s="19" t="s">
        <v>5361</v>
      </c>
      <c r="C4655" s="7" t="s">
        <v>4046</v>
      </c>
      <c r="D4655" s="14">
        <v>5</v>
      </c>
      <c r="E4655" s="14" t="str">
        <f>_xlfn.XLOOKUP(D4655,'Meal Info'!$A$4:$A$19,'Meal Info'!$B$4:$B$19)</f>
        <v>Chicken</v>
      </c>
      <c r="F4655" s="14" t="str">
        <f>_xlfn.XLOOKUP(D4655,'Meal Info'!$A$4:$A$19,'Meal Info'!$C$4:$C$19)</f>
        <v>Roman</v>
      </c>
      <c r="G4655" s="7">
        <v>84.89</v>
      </c>
      <c r="H4655" s="7">
        <f t="shared" si="294"/>
        <v>8.4890000000000008</v>
      </c>
      <c r="I4655" s="7">
        <f t="shared" si="295"/>
        <v>93.379000000000005</v>
      </c>
      <c r="J4655" s="7">
        <v>0.19</v>
      </c>
      <c r="K4655" s="7">
        <f t="shared" si="292"/>
        <v>16.129100000000001</v>
      </c>
      <c r="L4655" s="7" t="s">
        <v>31</v>
      </c>
      <c r="M4655" s="7">
        <v>9</v>
      </c>
      <c r="N4655" s="7">
        <f>INDEX('Delivery Distances'!$B$6:$K$20,MATCH('Sales Summary_working sheet'!L4655,'Delivery Distances'!$A$6:$A$20,0),MATCH('Sales Summary_working sheet'!M4655,'Delivery Distances'!$B$5:$K$5,0))</f>
        <v>14</v>
      </c>
      <c r="O4655" s="7" cm="1">
        <f t="array" ref="O4655">_xlfn.XLOOKUP(L4655,'Delivery Distances'!$A$6:$A$20,_xlfn.XLOOKUP('Sales Summary_working sheet'!M4655,'Delivery Distances'!$B$5:$K$5,'Delivery Distances'!$B$6:$K$20))</f>
        <v>14</v>
      </c>
      <c r="P4655" s="7">
        <f t="shared" si="293"/>
        <v>14</v>
      </c>
    </row>
    <row r="4656" spans="1:16" ht="15.75" customHeight="1" x14ac:dyDescent="0.15">
      <c r="A4656" s="13">
        <v>44008</v>
      </c>
      <c r="B4656" s="19" t="s">
        <v>5361</v>
      </c>
      <c r="C4656" s="7" t="s">
        <v>429</v>
      </c>
      <c r="D4656" s="14">
        <v>5</v>
      </c>
      <c r="E4656" s="14" t="str">
        <f>_xlfn.XLOOKUP(D4656,'Meal Info'!$A$4:$A$19,'Meal Info'!$B$4:$B$19)</f>
        <v>Chicken</v>
      </c>
      <c r="F4656" s="14" t="str">
        <f>_xlfn.XLOOKUP(D4656,'Meal Info'!$A$4:$A$19,'Meal Info'!$C$4:$C$19)</f>
        <v>Roman</v>
      </c>
      <c r="G4656" s="7">
        <v>67.28</v>
      </c>
      <c r="H4656" s="7">
        <f t="shared" si="294"/>
        <v>6.7280000000000006</v>
      </c>
      <c r="I4656" s="7">
        <f t="shared" si="295"/>
        <v>74.007999999999996</v>
      </c>
      <c r="J4656" s="7">
        <v>0.13</v>
      </c>
      <c r="K4656" s="7">
        <f t="shared" si="292"/>
        <v>8.7464000000000013</v>
      </c>
      <c r="L4656" s="7" t="s">
        <v>29</v>
      </c>
      <c r="M4656" s="7">
        <v>1</v>
      </c>
      <c r="N4656" s="7">
        <f>INDEX('Delivery Distances'!$B$6:$K$20,MATCH('Sales Summary_working sheet'!L4656,'Delivery Distances'!$A$6:$A$20,0),MATCH('Sales Summary_working sheet'!M4656,'Delivery Distances'!$B$5:$K$5,0))</f>
        <v>6</v>
      </c>
      <c r="O4656" s="7" cm="1">
        <f t="array" ref="O4656">_xlfn.XLOOKUP(L4656,'Delivery Distances'!$A$6:$A$20,_xlfn.XLOOKUP('Sales Summary_working sheet'!M4656,'Delivery Distances'!$B$5:$K$5,'Delivery Distances'!$B$6:$K$20))</f>
        <v>6</v>
      </c>
      <c r="P4656" s="7">
        <f t="shared" si="293"/>
        <v>10</v>
      </c>
    </row>
    <row r="4657" spans="1:16" ht="15.75" customHeight="1" x14ac:dyDescent="0.15">
      <c r="A4657" s="13">
        <v>44008</v>
      </c>
      <c r="B4657" s="19" t="s">
        <v>5361</v>
      </c>
      <c r="C4657" s="7" t="s">
        <v>654</v>
      </c>
      <c r="D4657" s="14">
        <v>5</v>
      </c>
      <c r="E4657" s="14" t="str">
        <f>_xlfn.XLOOKUP(D4657,'Meal Info'!$A$4:$A$19,'Meal Info'!$B$4:$B$19)</f>
        <v>Chicken</v>
      </c>
      <c r="F4657" s="14" t="str">
        <f>_xlfn.XLOOKUP(D4657,'Meal Info'!$A$4:$A$19,'Meal Info'!$C$4:$C$19)</f>
        <v>Roman</v>
      </c>
      <c r="G4657" s="7">
        <v>11.34</v>
      </c>
      <c r="H4657" s="7">
        <f t="shared" si="294"/>
        <v>1.1340000000000001</v>
      </c>
      <c r="I4657" s="7">
        <f t="shared" si="295"/>
        <v>12.474</v>
      </c>
      <c r="J4657" s="7">
        <v>0.27</v>
      </c>
      <c r="K4657" s="7">
        <f t="shared" si="292"/>
        <v>3.0618000000000003</v>
      </c>
      <c r="L4657" s="7" t="s">
        <v>5075</v>
      </c>
      <c r="M4657" s="7">
        <v>4</v>
      </c>
      <c r="N4657" s="7">
        <f>INDEX('Delivery Distances'!$B$6:$K$20,MATCH('Sales Summary_working sheet'!L4657,'Delivery Distances'!$A$6:$A$20,0),MATCH('Sales Summary_working sheet'!M4657,'Delivery Distances'!$B$5:$K$5,0))</f>
        <v>17</v>
      </c>
      <c r="O4657" s="7" cm="1">
        <f t="array" ref="O4657">_xlfn.XLOOKUP(L4657,'Delivery Distances'!$A$6:$A$20,_xlfn.XLOOKUP('Sales Summary_working sheet'!M4657,'Delivery Distances'!$B$5:$K$5,'Delivery Distances'!$B$6:$K$20))</f>
        <v>17</v>
      </c>
      <c r="P4657" s="7">
        <f t="shared" si="293"/>
        <v>15.5</v>
      </c>
    </row>
    <row r="4658" spans="1:16" ht="15.75" customHeight="1" x14ac:dyDescent="0.15">
      <c r="A4658" s="13">
        <v>44008</v>
      </c>
      <c r="B4658" s="19" t="s">
        <v>5361</v>
      </c>
      <c r="C4658" s="7" t="s">
        <v>4409</v>
      </c>
      <c r="D4658" s="14">
        <v>5</v>
      </c>
      <c r="E4658" s="14" t="str">
        <f>_xlfn.XLOOKUP(D4658,'Meal Info'!$A$4:$A$19,'Meal Info'!$B$4:$B$19)</f>
        <v>Chicken</v>
      </c>
      <c r="F4658" s="14" t="str">
        <f>_xlfn.XLOOKUP(D4658,'Meal Info'!$A$4:$A$19,'Meal Info'!$C$4:$C$19)</f>
        <v>Roman</v>
      </c>
      <c r="G4658" s="7">
        <v>58.05</v>
      </c>
      <c r="H4658" s="7">
        <f t="shared" si="294"/>
        <v>5.8049999999999997</v>
      </c>
      <c r="I4658" s="7">
        <f t="shared" si="295"/>
        <v>63.854999999999997</v>
      </c>
      <c r="J4658" s="7">
        <v>0.22</v>
      </c>
      <c r="K4658" s="7">
        <f t="shared" si="292"/>
        <v>12.770999999999999</v>
      </c>
      <c r="L4658" s="7" t="s">
        <v>5077</v>
      </c>
      <c r="M4658" s="7">
        <v>5</v>
      </c>
      <c r="N4658" s="7">
        <f>INDEX('Delivery Distances'!$B$6:$K$20,MATCH('Sales Summary_working sheet'!L4658,'Delivery Distances'!$A$6:$A$20,0),MATCH('Sales Summary_working sheet'!M4658,'Delivery Distances'!$B$5:$K$5,0))</f>
        <v>2</v>
      </c>
      <c r="O4658" s="7" cm="1">
        <f t="array" ref="O4658">_xlfn.XLOOKUP(L4658,'Delivery Distances'!$A$6:$A$20,_xlfn.XLOOKUP('Sales Summary_working sheet'!M4658,'Delivery Distances'!$B$5:$K$5,'Delivery Distances'!$B$6:$K$20))</f>
        <v>2</v>
      </c>
      <c r="P4658" s="7">
        <f t="shared" si="293"/>
        <v>6</v>
      </c>
    </row>
    <row r="4659" spans="1:16" ht="15.75" customHeight="1" x14ac:dyDescent="0.15">
      <c r="A4659" s="13">
        <v>44008</v>
      </c>
      <c r="B4659" s="19" t="s">
        <v>5361</v>
      </c>
      <c r="C4659" s="7" t="s">
        <v>4251</v>
      </c>
      <c r="D4659" s="14">
        <v>5</v>
      </c>
      <c r="E4659" s="14" t="str">
        <f>_xlfn.XLOOKUP(D4659,'Meal Info'!$A$4:$A$19,'Meal Info'!$B$4:$B$19)</f>
        <v>Chicken</v>
      </c>
      <c r="F4659" s="14" t="str">
        <f>_xlfn.XLOOKUP(D4659,'Meal Info'!$A$4:$A$19,'Meal Info'!$C$4:$C$19)</f>
        <v>Roman</v>
      </c>
      <c r="G4659" s="7">
        <v>4</v>
      </c>
      <c r="H4659" s="7">
        <f t="shared" si="294"/>
        <v>0.4</v>
      </c>
      <c r="I4659" s="7">
        <f t="shared" si="295"/>
        <v>4.4000000000000004</v>
      </c>
      <c r="J4659" s="7">
        <v>0.2</v>
      </c>
      <c r="K4659" s="7">
        <f t="shared" si="292"/>
        <v>0.8</v>
      </c>
      <c r="L4659" s="7" t="s">
        <v>5076</v>
      </c>
      <c r="M4659" s="7">
        <v>2</v>
      </c>
      <c r="N4659" s="7">
        <f>INDEX('Delivery Distances'!$B$6:$K$20,MATCH('Sales Summary_working sheet'!L4659,'Delivery Distances'!$A$6:$A$20,0),MATCH('Sales Summary_working sheet'!M4659,'Delivery Distances'!$B$5:$K$5,0))</f>
        <v>11</v>
      </c>
      <c r="O4659" s="7" cm="1">
        <f t="array" ref="O4659">_xlfn.XLOOKUP(L4659,'Delivery Distances'!$A$6:$A$20,_xlfn.XLOOKUP('Sales Summary_working sheet'!M4659,'Delivery Distances'!$B$5:$K$5,'Delivery Distances'!$B$6:$K$20))</f>
        <v>11</v>
      </c>
      <c r="P4659" s="7">
        <f t="shared" si="293"/>
        <v>12.5</v>
      </c>
    </row>
    <row r="4660" spans="1:16" ht="15.75" customHeight="1" x14ac:dyDescent="0.15">
      <c r="A4660" s="13">
        <v>44008</v>
      </c>
      <c r="B4660" s="19" t="s">
        <v>5361</v>
      </c>
      <c r="C4660" s="7" t="s">
        <v>3293</v>
      </c>
      <c r="D4660" s="14">
        <v>5</v>
      </c>
      <c r="E4660" s="14" t="str">
        <f>_xlfn.XLOOKUP(D4660,'Meal Info'!$A$4:$A$19,'Meal Info'!$B$4:$B$19)</f>
        <v>Chicken</v>
      </c>
      <c r="F4660" s="14" t="str">
        <f>_xlfn.XLOOKUP(D4660,'Meal Info'!$A$4:$A$19,'Meal Info'!$C$4:$C$19)</f>
        <v>Roman</v>
      </c>
      <c r="G4660" s="7">
        <v>78.239999999999995</v>
      </c>
      <c r="H4660" s="7">
        <f t="shared" si="294"/>
        <v>7.8239999999999998</v>
      </c>
      <c r="I4660" s="7">
        <f t="shared" si="295"/>
        <v>86.063999999999993</v>
      </c>
      <c r="J4660" s="7">
        <v>0.28000000000000003</v>
      </c>
      <c r="K4660" s="7">
        <f t="shared" si="292"/>
        <v>21.9072</v>
      </c>
      <c r="L4660" s="7" t="s">
        <v>5077</v>
      </c>
      <c r="M4660" s="7">
        <v>5</v>
      </c>
      <c r="N4660" s="7">
        <f>INDEX('Delivery Distances'!$B$6:$K$20,MATCH('Sales Summary_working sheet'!L4660,'Delivery Distances'!$A$6:$A$20,0),MATCH('Sales Summary_working sheet'!M4660,'Delivery Distances'!$B$5:$K$5,0))</f>
        <v>2</v>
      </c>
      <c r="O4660" s="7" cm="1">
        <f t="array" ref="O4660">_xlfn.XLOOKUP(L4660,'Delivery Distances'!$A$6:$A$20,_xlfn.XLOOKUP('Sales Summary_working sheet'!M4660,'Delivery Distances'!$B$5:$K$5,'Delivery Distances'!$B$6:$K$20))</f>
        <v>2</v>
      </c>
      <c r="P4660" s="7">
        <f t="shared" si="293"/>
        <v>6</v>
      </c>
    </row>
    <row r="4661" spans="1:16" ht="15.75" customHeight="1" x14ac:dyDescent="0.15">
      <c r="A4661" s="13">
        <v>44008</v>
      </c>
      <c r="B4661" s="19" t="s">
        <v>5361</v>
      </c>
      <c r="C4661" s="7" t="s">
        <v>3546</v>
      </c>
      <c r="D4661" s="14">
        <v>5</v>
      </c>
      <c r="E4661" s="14" t="str">
        <f>_xlfn.XLOOKUP(D4661,'Meal Info'!$A$4:$A$19,'Meal Info'!$B$4:$B$19)</f>
        <v>Chicken</v>
      </c>
      <c r="F4661" s="14" t="str">
        <f>_xlfn.XLOOKUP(D4661,'Meal Info'!$A$4:$A$19,'Meal Info'!$C$4:$C$19)</f>
        <v>Roman</v>
      </c>
      <c r="G4661" s="7">
        <v>5.55</v>
      </c>
      <c r="H4661" s="7">
        <f t="shared" si="294"/>
        <v>0.55500000000000005</v>
      </c>
      <c r="I4661" s="7">
        <f t="shared" si="295"/>
        <v>6.1049999999999995</v>
      </c>
      <c r="J4661" s="7">
        <v>0.33</v>
      </c>
      <c r="K4661" s="7">
        <f t="shared" si="292"/>
        <v>1.8315000000000001</v>
      </c>
      <c r="L4661" s="7" t="s">
        <v>5080</v>
      </c>
      <c r="M4661" s="7">
        <v>10</v>
      </c>
      <c r="N4661" s="7">
        <f>INDEX('Delivery Distances'!$B$6:$K$20,MATCH('Sales Summary_working sheet'!L4661,'Delivery Distances'!$A$6:$A$20,0),MATCH('Sales Summary_working sheet'!M4661,'Delivery Distances'!$B$5:$K$5,0))</f>
        <v>5</v>
      </c>
      <c r="O4661" s="7" cm="1">
        <f t="array" ref="O4661">_xlfn.XLOOKUP(L4661,'Delivery Distances'!$A$6:$A$20,_xlfn.XLOOKUP('Sales Summary_working sheet'!M4661,'Delivery Distances'!$B$5:$K$5,'Delivery Distances'!$B$6:$K$20))</f>
        <v>5</v>
      </c>
      <c r="P4661" s="7">
        <f t="shared" si="293"/>
        <v>9</v>
      </c>
    </row>
    <row r="4662" spans="1:16" ht="15.75" customHeight="1" x14ac:dyDescent="0.15">
      <c r="A4662" s="13">
        <v>44008</v>
      </c>
      <c r="B4662" s="19" t="s">
        <v>5361</v>
      </c>
      <c r="C4662" s="7" t="s">
        <v>4238</v>
      </c>
      <c r="D4662" s="14">
        <v>5</v>
      </c>
      <c r="E4662" s="14" t="str">
        <f>_xlfn.XLOOKUP(D4662,'Meal Info'!$A$4:$A$19,'Meal Info'!$B$4:$B$19)</f>
        <v>Chicken</v>
      </c>
      <c r="F4662" s="14" t="str">
        <f>_xlfn.XLOOKUP(D4662,'Meal Info'!$A$4:$A$19,'Meal Info'!$C$4:$C$19)</f>
        <v>Roman</v>
      </c>
      <c r="G4662" s="7">
        <v>45.25</v>
      </c>
      <c r="H4662" s="7">
        <f t="shared" si="294"/>
        <v>4.5250000000000004</v>
      </c>
      <c r="I4662" s="7">
        <f t="shared" si="295"/>
        <v>49.774999999999999</v>
      </c>
      <c r="J4662" s="7">
        <v>0.26</v>
      </c>
      <c r="K4662" s="7">
        <f t="shared" si="292"/>
        <v>11.765000000000001</v>
      </c>
      <c r="L4662" s="7" t="s">
        <v>28</v>
      </c>
      <c r="M4662" s="7">
        <v>9</v>
      </c>
      <c r="N4662" s="7">
        <f>INDEX('Delivery Distances'!$B$6:$K$20,MATCH('Sales Summary_working sheet'!L4662,'Delivery Distances'!$A$6:$A$20,0),MATCH('Sales Summary_working sheet'!M4662,'Delivery Distances'!$B$5:$K$5,0))</f>
        <v>8</v>
      </c>
      <c r="O4662" s="7" cm="1">
        <f t="array" ref="O4662">_xlfn.XLOOKUP(L4662,'Delivery Distances'!$A$6:$A$20,_xlfn.XLOOKUP('Sales Summary_working sheet'!M4662,'Delivery Distances'!$B$5:$K$5,'Delivery Distances'!$B$6:$K$20))</f>
        <v>8</v>
      </c>
      <c r="P4662" s="7">
        <f t="shared" si="293"/>
        <v>11</v>
      </c>
    </row>
    <row r="4663" spans="1:16" ht="15.75" customHeight="1" x14ac:dyDescent="0.15">
      <c r="A4663" s="13">
        <v>44008</v>
      </c>
      <c r="B4663" s="19" t="s">
        <v>5361</v>
      </c>
      <c r="C4663" s="7" t="s">
        <v>1524</v>
      </c>
      <c r="D4663" s="14">
        <v>5</v>
      </c>
      <c r="E4663" s="14" t="str">
        <f>_xlfn.XLOOKUP(D4663,'Meal Info'!$A$4:$A$19,'Meal Info'!$B$4:$B$19)</f>
        <v>Chicken</v>
      </c>
      <c r="F4663" s="14" t="str">
        <f>_xlfn.XLOOKUP(D4663,'Meal Info'!$A$4:$A$19,'Meal Info'!$C$4:$C$19)</f>
        <v>Roman</v>
      </c>
      <c r="G4663" s="7">
        <v>11.12</v>
      </c>
      <c r="H4663" s="7">
        <f t="shared" si="294"/>
        <v>1.1119999999999999</v>
      </c>
      <c r="I4663" s="7">
        <f t="shared" si="295"/>
        <v>12.231999999999999</v>
      </c>
      <c r="J4663" s="7">
        <v>0.21</v>
      </c>
      <c r="K4663" s="7">
        <f t="shared" si="292"/>
        <v>2.3351999999999999</v>
      </c>
      <c r="L4663" s="7" t="s">
        <v>5080</v>
      </c>
      <c r="M4663" s="7">
        <v>4</v>
      </c>
      <c r="N4663" s="7">
        <f>INDEX('Delivery Distances'!$B$6:$K$20,MATCH('Sales Summary_working sheet'!L4663,'Delivery Distances'!$A$6:$A$20,0),MATCH('Sales Summary_working sheet'!M4663,'Delivery Distances'!$B$5:$K$5,0))</f>
        <v>5</v>
      </c>
      <c r="O4663" s="7" cm="1">
        <f t="array" ref="O4663">_xlfn.XLOOKUP(L4663,'Delivery Distances'!$A$6:$A$20,_xlfn.XLOOKUP('Sales Summary_working sheet'!M4663,'Delivery Distances'!$B$5:$K$5,'Delivery Distances'!$B$6:$K$20))</f>
        <v>5</v>
      </c>
      <c r="P4663" s="7">
        <f t="shared" si="293"/>
        <v>9</v>
      </c>
    </row>
    <row r="4664" spans="1:16" ht="15.75" customHeight="1" x14ac:dyDescent="0.15">
      <c r="A4664" s="13">
        <v>44008</v>
      </c>
      <c r="B4664" s="19" t="s">
        <v>5361</v>
      </c>
      <c r="C4664" s="7" t="s">
        <v>3388</v>
      </c>
      <c r="D4664" s="14">
        <v>5</v>
      </c>
      <c r="E4664" s="14" t="str">
        <f>_xlfn.XLOOKUP(D4664,'Meal Info'!$A$4:$A$19,'Meal Info'!$B$4:$B$19)</f>
        <v>Chicken</v>
      </c>
      <c r="F4664" s="14" t="str">
        <f>_xlfn.XLOOKUP(D4664,'Meal Info'!$A$4:$A$19,'Meal Info'!$C$4:$C$19)</f>
        <v>Roman</v>
      </c>
      <c r="G4664" s="7">
        <v>34.979999999999997</v>
      </c>
      <c r="H4664" s="7">
        <f t="shared" si="294"/>
        <v>3.4979999999999998</v>
      </c>
      <c r="I4664" s="7">
        <f t="shared" si="295"/>
        <v>38.477999999999994</v>
      </c>
      <c r="J4664" s="7">
        <v>0.13</v>
      </c>
      <c r="K4664" s="7">
        <f t="shared" si="292"/>
        <v>4.5473999999999997</v>
      </c>
      <c r="L4664" s="7" t="s">
        <v>5080</v>
      </c>
      <c r="M4664" s="7">
        <v>3</v>
      </c>
      <c r="N4664" s="7">
        <f>INDEX('Delivery Distances'!$B$6:$K$20,MATCH('Sales Summary_working sheet'!L4664,'Delivery Distances'!$A$6:$A$20,0),MATCH('Sales Summary_working sheet'!M4664,'Delivery Distances'!$B$5:$K$5,0))</f>
        <v>5</v>
      </c>
      <c r="O4664" s="7" cm="1">
        <f t="array" ref="O4664">_xlfn.XLOOKUP(L4664,'Delivery Distances'!$A$6:$A$20,_xlfn.XLOOKUP('Sales Summary_working sheet'!M4664,'Delivery Distances'!$B$5:$K$5,'Delivery Distances'!$B$6:$K$20))</f>
        <v>5</v>
      </c>
      <c r="P4664" s="7">
        <f t="shared" si="293"/>
        <v>9</v>
      </c>
    </row>
    <row r="4665" spans="1:16" ht="15.75" customHeight="1" x14ac:dyDescent="0.15">
      <c r="A4665" s="13">
        <v>44008</v>
      </c>
      <c r="B4665" s="19" t="s">
        <v>5361</v>
      </c>
      <c r="C4665" s="7" t="s">
        <v>222</v>
      </c>
      <c r="D4665" s="14">
        <v>5</v>
      </c>
      <c r="E4665" s="14" t="str">
        <f>_xlfn.XLOOKUP(D4665,'Meal Info'!$A$4:$A$19,'Meal Info'!$B$4:$B$19)</f>
        <v>Chicken</v>
      </c>
      <c r="F4665" s="14" t="str">
        <f>_xlfn.XLOOKUP(D4665,'Meal Info'!$A$4:$A$19,'Meal Info'!$C$4:$C$19)</f>
        <v>Roman</v>
      </c>
      <c r="G4665" s="7">
        <v>77.040000000000006</v>
      </c>
      <c r="H4665" s="7">
        <f t="shared" si="294"/>
        <v>7.7040000000000006</v>
      </c>
      <c r="I4665" s="7">
        <f t="shared" si="295"/>
        <v>84.744</v>
      </c>
      <c r="J4665" s="7">
        <v>0.05</v>
      </c>
      <c r="K4665" s="7">
        <f t="shared" si="292"/>
        <v>3.8520000000000003</v>
      </c>
      <c r="L4665" s="7" t="s">
        <v>5078</v>
      </c>
      <c r="M4665" s="7">
        <v>2</v>
      </c>
      <c r="N4665" s="7">
        <f>INDEX('Delivery Distances'!$B$6:$K$20,MATCH('Sales Summary_working sheet'!L4665,'Delivery Distances'!$A$6:$A$20,0),MATCH('Sales Summary_working sheet'!M4665,'Delivery Distances'!$B$5:$K$5,0))</f>
        <v>2</v>
      </c>
      <c r="O4665" s="7" cm="1">
        <f t="array" ref="O4665">_xlfn.XLOOKUP(L4665,'Delivery Distances'!$A$6:$A$20,_xlfn.XLOOKUP('Sales Summary_working sheet'!M4665,'Delivery Distances'!$B$5:$K$5,'Delivery Distances'!$B$6:$K$20))</f>
        <v>2</v>
      </c>
      <c r="P4665" s="7">
        <f t="shared" si="293"/>
        <v>6</v>
      </c>
    </row>
    <row r="4666" spans="1:16" ht="15.75" customHeight="1" x14ac:dyDescent="0.15">
      <c r="A4666" s="13">
        <v>44008</v>
      </c>
      <c r="B4666" s="19" t="s">
        <v>5361</v>
      </c>
      <c r="C4666" s="7" t="s">
        <v>3760</v>
      </c>
      <c r="D4666" s="14">
        <v>5</v>
      </c>
      <c r="E4666" s="14" t="str">
        <f>_xlfn.XLOOKUP(D4666,'Meal Info'!$A$4:$A$19,'Meal Info'!$B$4:$B$19)</f>
        <v>Chicken</v>
      </c>
      <c r="F4666" s="14" t="str">
        <f>_xlfn.XLOOKUP(D4666,'Meal Info'!$A$4:$A$19,'Meal Info'!$C$4:$C$19)</f>
        <v>Roman</v>
      </c>
      <c r="G4666" s="7">
        <v>58.49</v>
      </c>
      <c r="H4666" s="7">
        <f t="shared" si="294"/>
        <v>5.8490000000000002</v>
      </c>
      <c r="I4666" s="7">
        <f t="shared" si="295"/>
        <v>64.338999999999999</v>
      </c>
      <c r="J4666" s="7">
        <v>0.4</v>
      </c>
      <c r="K4666" s="7">
        <f t="shared" si="292"/>
        <v>23.396000000000001</v>
      </c>
      <c r="L4666" s="7" t="s">
        <v>5075</v>
      </c>
      <c r="M4666" s="7">
        <v>4</v>
      </c>
      <c r="N4666" s="7">
        <f>INDEX('Delivery Distances'!$B$6:$K$20,MATCH('Sales Summary_working sheet'!L4666,'Delivery Distances'!$A$6:$A$20,0),MATCH('Sales Summary_working sheet'!M4666,'Delivery Distances'!$B$5:$K$5,0))</f>
        <v>17</v>
      </c>
      <c r="O4666" s="7" cm="1">
        <f t="array" ref="O4666">_xlfn.XLOOKUP(L4666,'Delivery Distances'!$A$6:$A$20,_xlfn.XLOOKUP('Sales Summary_working sheet'!M4666,'Delivery Distances'!$B$5:$K$5,'Delivery Distances'!$B$6:$K$20))</f>
        <v>17</v>
      </c>
      <c r="P4666" s="7">
        <f t="shared" si="293"/>
        <v>15.5</v>
      </c>
    </row>
    <row r="4667" spans="1:16" ht="15.75" customHeight="1" x14ac:dyDescent="0.15">
      <c r="A4667" s="13">
        <v>44008</v>
      </c>
      <c r="B4667" s="19" t="s">
        <v>5361</v>
      </c>
      <c r="C4667" s="7" t="s">
        <v>3929</v>
      </c>
      <c r="D4667" s="14">
        <v>5</v>
      </c>
      <c r="E4667" s="14" t="str">
        <f>_xlfn.XLOOKUP(D4667,'Meal Info'!$A$4:$A$19,'Meal Info'!$B$4:$B$19)</f>
        <v>Chicken</v>
      </c>
      <c r="F4667" s="14" t="str">
        <f>_xlfn.XLOOKUP(D4667,'Meal Info'!$A$4:$A$19,'Meal Info'!$C$4:$C$19)</f>
        <v>Roman</v>
      </c>
      <c r="G4667" s="7">
        <v>14.48</v>
      </c>
      <c r="H4667" s="7">
        <f t="shared" si="294"/>
        <v>1.4480000000000002</v>
      </c>
      <c r="I4667" s="7">
        <f t="shared" si="295"/>
        <v>15.928000000000001</v>
      </c>
      <c r="J4667" s="7">
        <v>0.21</v>
      </c>
      <c r="K4667" s="7">
        <f t="shared" si="292"/>
        <v>3.0407999999999999</v>
      </c>
      <c r="L4667" s="7" t="s">
        <v>28</v>
      </c>
      <c r="M4667" s="7">
        <v>8</v>
      </c>
      <c r="N4667" s="7">
        <f>INDEX('Delivery Distances'!$B$6:$K$20,MATCH('Sales Summary_working sheet'!L4667,'Delivery Distances'!$A$6:$A$20,0),MATCH('Sales Summary_working sheet'!M4667,'Delivery Distances'!$B$5:$K$5,0))</f>
        <v>17</v>
      </c>
      <c r="O4667" s="7" cm="1">
        <f t="array" ref="O4667">_xlfn.XLOOKUP(L4667,'Delivery Distances'!$A$6:$A$20,_xlfn.XLOOKUP('Sales Summary_working sheet'!M4667,'Delivery Distances'!$B$5:$K$5,'Delivery Distances'!$B$6:$K$20))</f>
        <v>17</v>
      </c>
      <c r="P4667" s="7">
        <f t="shared" si="293"/>
        <v>15.5</v>
      </c>
    </row>
    <row r="4668" spans="1:16" ht="15.75" customHeight="1" x14ac:dyDescent="0.15">
      <c r="A4668" s="13">
        <v>44008</v>
      </c>
      <c r="B4668" s="19" t="s">
        <v>5361</v>
      </c>
      <c r="C4668" s="7" t="s">
        <v>1044</v>
      </c>
      <c r="D4668" s="14">
        <v>5</v>
      </c>
      <c r="E4668" s="14" t="str">
        <f>_xlfn.XLOOKUP(D4668,'Meal Info'!$A$4:$A$19,'Meal Info'!$B$4:$B$19)</f>
        <v>Chicken</v>
      </c>
      <c r="F4668" s="14" t="str">
        <f>_xlfn.XLOOKUP(D4668,'Meal Info'!$A$4:$A$19,'Meal Info'!$C$4:$C$19)</f>
        <v>Roman</v>
      </c>
      <c r="G4668" s="7">
        <v>81.52</v>
      </c>
      <c r="H4668" s="7">
        <f t="shared" si="294"/>
        <v>8.1519999999999992</v>
      </c>
      <c r="I4668" s="7">
        <f t="shared" si="295"/>
        <v>89.671999999999997</v>
      </c>
      <c r="J4668" s="7">
        <v>0.01</v>
      </c>
      <c r="K4668" s="7">
        <f t="shared" si="292"/>
        <v>0.81519999999999992</v>
      </c>
      <c r="L4668" s="7" t="s">
        <v>30</v>
      </c>
      <c r="M4668" s="7">
        <v>10</v>
      </c>
      <c r="N4668" s="7">
        <f>INDEX('Delivery Distances'!$B$6:$K$20,MATCH('Sales Summary_working sheet'!L4668,'Delivery Distances'!$A$6:$A$20,0),MATCH('Sales Summary_working sheet'!M4668,'Delivery Distances'!$B$5:$K$5,0))</f>
        <v>15</v>
      </c>
      <c r="O4668" s="7" cm="1">
        <f t="array" ref="O4668">_xlfn.XLOOKUP(L4668,'Delivery Distances'!$A$6:$A$20,_xlfn.XLOOKUP('Sales Summary_working sheet'!M4668,'Delivery Distances'!$B$5:$K$5,'Delivery Distances'!$B$6:$K$20))</f>
        <v>15</v>
      </c>
      <c r="P4668" s="7">
        <f t="shared" si="293"/>
        <v>14.5</v>
      </c>
    </row>
    <row r="4669" spans="1:16" ht="15.75" customHeight="1" x14ac:dyDescent="0.15">
      <c r="A4669" s="13">
        <v>44008</v>
      </c>
      <c r="B4669" s="19" t="s">
        <v>5361</v>
      </c>
      <c r="C4669" s="7" t="s">
        <v>2829</v>
      </c>
      <c r="D4669" s="14">
        <v>5</v>
      </c>
      <c r="E4669" s="14" t="str">
        <f>_xlfn.XLOOKUP(D4669,'Meal Info'!$A$4:$A$19,'Meal Info'!$B$4:$B$19)</f>
        <v>Chicken</v>
      </c>
      <c r="F4669" s="14" t="str">
        <f>_xlfn.XLOOKUP(D4669,'Meal Info'!$A$4:$A$19,'Meal Info'!$C$4:$C$19)</f>
        <v>Roman</v>
      </c>
      <c r="G4669" s="7">
        <v>45.95</v>
      </c>
      <c r="H4669" s="7">
        <f t="shared" si="294"/>
        <v>4.5950000000000006</v>
      </c>
      <c r="I4669" s="7">
        <f t="shared" si="295"/>
        <v>50.545000000000002</v>
      </c>
      <c r="J4669" s="7">
        <v>0.26</v>
      </c>
      <c r="K4669" s="7">
        <f t="shared" si="292"/>
        <v>11.947000000000001</v>
      </c>
      <c r="L4669" s="7" t="s">
        <v>26</v>
      </c>
      <c r="M4669" s="7">
        <v>3</v>
      </c>
      <c r="N4669" s="7">
        <f>INDEX('Delivery Distances'!$B$6:$K$20,MATCH('Sales Summary_working sheet'!L4669,'Delivery Distances'!$A$6:$A$20,0),MATCH('Sales Summary_working sheet'!M4669,'Delivery Distances'!$B$5:$K$5,0))</f>
        <v>12</v>
      </c>
      <c r="O4669" s="7" cm="1">
        <f t="array" ref="O4669">_xlfn.XLOOKUP(L4669,'Delivery Distances'!$A$6:$A$20,_xlfn.XLOOKUP('Sales Summary_working sheet'!M4669,'Delivery Distances'!$B$5:$K$5,'Delivery Distances'!$B$6:$K$20))</f>
        <v>12</v>
      </c>
      <c r="P4669" s="7">
        <f t="shared" si="293"/>
        <v>13</v>
      </c>
    </row>
    <row r="4670" spans="1:16" ht="15.75" customHeight="1" x14ac:dyDescent="0.15">
      <c r="A4670" s="13">
        <v>44008</v>
      </c>
      <c r="B4670" s="19" t="s">
        <v>5361</v>
      </c>
      <c r="C4670" s="7" t="s">
        <v>3553</v>
      </c>
      <c r="D4670" s="14">
        <v>8</v>
      </c>
      <c r="E4670" s="14" t="str">
        <f>_xlfn.XLOOKUP(D4670,'Meal Info'!$A$4:$A$19,'Meal Info'!$B$4:$B$19)</f>
        <v>Chinese</v>
      </c>
      <c r="F4670" s="14" t="str">
        <f>_xlfn.XLOOKUP(D4670,'Meal Info'!$A$4:$A$19,'Meal Info'!$C$4:$C$19)</f>
        <v>Serge</v>
      </c>
      <c r="G4670" s="14">
        <v>1.97</v>
      </c>
      <c r="H4670" s="14">
        <v>0.19700000000000001</v>
      </c>
      <c r="I4670" s="14">
        <v>2.1669999999999998</v>
      </c>
      <c r="J4670" s="7">
        <v>7.0000000000000007E-2</v>
      </c>
      <c r="K4670" s="7">
        <f t="shared" si="292"/>
        <v>0.13790000000000002</v>
      </c>
      <c r="L4670" s="7" t="s">
        <v>5079</v>
      </c>
      <c r="M4670" s="7">
        <v>1</v>
      </c>
      <c r="N4670" s="7">
        <f>INDEX('Delivery Distances'!$B$6:$K$20,MATCH('Sales Summary_working sheet'!L4670,'Delivery Distances'!$A$6:$A$20,0),MATCH('Sales Summary_working sheet'!M4670,'Delivery Distances'!$B$5:$K$5,0))</f>
        <v>5</v>
      </c>
      <c r="O4670" s="7" cm="1">
        <f t="array" ref="O4670">_xlfn.XLOOKUP(L4670,'Delivery Distances'!$A$6:$A$20,_xlfn.XLOOKUP('Sales Summary_working sheet'!M4670,'Delivery Distances'!$B$5:$K$5,'Delivery Distances'!$B$6:$K$20))</f>
        <v>5</v>
      </c>
      <c r="P4670" s="7">
        <f t="shared" si="293"/>
        <v>9</v>
      </c>
    </row>
    <row r="4671" spans="1:16" ht="15.75" customHeight="1" x14ac:dyDescent="0.15">
      <c r="A4671" s="13">
        <v>44008</v>
      </c>
      <c r="B4671" s="19" t="s">
        <v>5361</v>
      </c>
      <c r="C4671" s="7" t="s">
        <v>96</v>
      </c>
      <c r="D4671" s="14">
        <v>9</v>
      </c>
      <c r="E4671" s="14" t="str">
        <f>_xlfn.XLOOKUP(D4671,'Meal Info'!$A$4:$A$19,'Meal Info'!$B$4:$B$19)</f>
        <v>Mediterrenean</v>
      </c>
      <c r="F4671" s="14" t="str">
        <f>_xlfn.XLOOKUP(D4671,'Meal Info'!$A$4:$A$19,'Meal Info'!$C$4:$C$19)</f>
        <v>Serge</v>
      </c>
      <c r="G4671" s="14">
        <v>6.09</v>
      </c>
      <c r="H4671" s="14">
        <v>0.60899999999999999</v>
      </c>
      <c r="I4671" s="14">
        <v>6.6989999999999998</v>
      </c>
      <c r="J4671" s="7">
        <v>0.27</v>
      </c>
      <c r="K4671" s="7">
        <f t="shared" si="292"/>
        <v>1.6443000000000001</v>
      </c>
      <c r="L4671" s="7" t="s">
        <v>31</v>
      </c>
      <c r="M4671" s="7">
        <v>4</v>
      </c>
      <c r="N4671" s="7">
        <f>INDEX('Delivery Distances'!$B$6:$K$20,MATCH('Sales Summary_working sheet'!L4671,'Delivery Distances'!$A$6:$A$20,0),MATCH('Sales Summary_working sheet'!M4671,'Delivery Distances'!$B$5:$K$5,0))</f>
        <v>8</v>
      </c>
      <c r="O4671" s="7" cm="1">
        <f t="array" ref="O4671">_xlfn.XLOOKUP(L4671,'Delivery Distances'!$A$6:$A$20,_xlfn.XLOOKUP('Sales Summary_working sheet'!M4671,'Delivery Distances'!$B$5:$K$5,'Delivery Distances'!$B$6:$K$20))</f>
        <v>8</v>
      </c>
      <c r="P4671" s="7">
        <f t="shared" si="293"/>
        <v>11</v>
      </c>
    </row>
    <row r="4672" spans="1:16" ht="15.75" customHeight="1" x14ac:dyDescent="0.15">
      <c r="A4672" s="13">
        <v>44008</v>
      </c>
      <c r="B4672" s="19" t="s">
        <v>5361</v>
      </c>
      <c r="C4672" s="7" t="s">
        <v>3245</v>
      </c>
      <c r="D4672" s="14">
        <v>9</v>
      </c>
      <c r="E4672" s="14" t="str">
        <f>_xlfn.XLOOKUP(D4672,'Meal Info'!$A$4:$A$19,'Meal Info'!$B$4:$B$19)</f>
        <v>Mediterrenean</v>
      </c>
      <c r="F4672" s="14" t="str">
        <f>_xlfn.XLOOKUP(D4672,'Meal Info'!$A$4:$A$19,'Meal Info'!$C$4:$C$19)</f>
        <v>Serge</v>
      </c>
      <c r="G4672" s="14">
        <v>29.86</v>
      </c>
      <c r="H4672" s="14">
        <v>2.9860000000000002</v>
      </c>
      <c r="I4672" s="14">
        <v>32.845999999999997</v>
      </c>
      <c r="J4672" s="7">
        <v>0.13</v>
      </c>
      <c r="K4672" s="7">
        <f t="shared" si="292"/>
        <v>3.8818000000000001</v>
      </c>
      <c r="L4672" s="7" t="s">
        <v>5080</v>
      </c>
      <c r="M4672" s="7">
        <v>7</v>
      </c>
      <c r="N4672" s="7">
        <f>INDEX('Delivery Distances'!$B$6:$K$20,MATCH('Sales Summary_working sheet'!L4672,'Delivery Distances'!$A$6:$A$20,0),MATCH('Sales Summary_working sheet'!M4672,'Delivery Distances'!$B$5:$K$5,0))</f>
        <v>1</v>
      </c>
      <c r="O4672" s="7" cm="1">
        <f t="array" ref="O4672">_xlfn.XLOOKUP(L4672,'Delivery Distances'!$A$6:$A$20,_xlfn.XLOOKUP('Sales Summary_working sheet'!M4672,'Delivery Distances'!$B$5:$K$5,'Delivery Distances'!$B$6:$K$20))</f>
        <v>1</v>
      </c>
      <c r="P4672" s="7">
        <f t="shared" si="293"/>
        <v>3</v>
      </c>
    </row>
    <row r="4673" spans="1:16" ht="15.75" customHeight="1" x14ac:dyDescent="0.15">
      <c r="A4673" s="13">
        <v>44008</v>
      </c>
      <c r="B4673" s="19" t="s">
        <v>5361</v>
      </c>
      <c r="C4673" s="7" t="s">
        <v>819</v>
      </c>
      <c r="D4673" s="14">
        <v>8</v>
      </c>
      <c r="E4673" s="14" t="str">
        <f>_xlfn.XLOOKUP(D4673,'Meal Info'!$A$4:$A$19,'Meal Info'!$B$4:$B$19)</f>
        <v>Chinese</v>
      </c>
      <c r="F4673" s="14" t="str">
        <f>_xlfn.XLOOKUP(D4673,'Meal Info'!$A$4:$A$19,'Meal Info'!$C$4:$C$19)</f>
        <v>Serge</v>
      </c>
      <c r="G4673" s="14">
        <v>37.979999999999997</v>
      </c>
      <c r="H4673" s="14">
        <v>3.798</v>
      </c>
      <c r="I4673" s="14">
        <v>41.777999999999999</v>
      </c>
      <c r="J4673" s="7">
        <v>0.08</v>
      </c>
      <c r="K4673" s="7">
        <f t="shared" si="292"/>
        <v>3.0383999999999998</v>
      </c>
      <c r="L4673" s="7" t="s">
        <v>5079</v>
      </c>
      <c r="M4673" s="7">
        <v>5</v>
      </c>
      <c r="N4673" s="7">
        <f>INDEX('Delivery Distances'!$B$6:$K$20,MATCH('Sales Summary_working sheet'!L4673,'Delivery Distances'!$A$6:$A$20,0),MATCH('Sales Summary_working sheet'!M4673,'Delivery Distances'!$B$5:$K$5,0))</f>
        <v>2</v>
      </c>
      <c r="O4673" s="7" cm="1">
        <f t="array" ref="O4673">_xlfn.XLOOKUP(L4673,'Delivery Distances'!$A$6:$A$20,_xlfn.XLOOKUP('Sales Summary_working sheet'!M4673,'Delivery Distances'!$B$5:$K$5,'Delivery Distances'!$B$6:$K$20))</f>
        <v>2</v>
      </c>
      <c r="P4673" s="7">
        <f t="shared" si="293"/>
        <v>6</v>
      </c>
    </row>
    <row r="4674" spans="1:16" ht="15.75" customHeight="1" x14ac:dyDescent="0.15">
      <c r="A4674" s="13">
        <v>44008</v>
      </c>
      <c r="B4674" s="19" t="s">
        <v>5362</v>
      </c>
      <c r="C4674" s="7" t="s">
        <v>4941</v>
      </c>
      <c r="D4674" s="14">
        <v>9</v>
      </c>
      <c r="E4674" s="14" t="str">
        <f>_xlfn.XLOOKUP(D4674,'Meal Info'!$A$4:$A$19,'Meal Info'!$B$4:$B$19)</f>
        <v>Mediterrenean</v>
      </c>
      <c r="F4674" s="14" t="str">
        <f>_xlfn.XLOOKUP(D4674,'Meal Info'!$A$4:$A$19,'Meal Info'!$C$4:$C$19)</f>
        <v>Serge</v>
      </c>
      <c r="G4674" s="14">
        <v>24.05</v>
      </c>
      <c r="H4674" s="14">
        <v>2.4050000000000002</v>
      </c>
      <c r="I4674" s="14">
        <v>26.455000000000002</v>
      </c>
      <c r="J4674" s="7">
        <v>0.01</v>
      </c>
      <c r="K4674" s="7">
        <f t="shared" si="292"/>
        <v>0.24050000000000002</v>
      </c>
      <c r="L4674" s="7" t="s">
        <v>26</v>
      </c>
      <c r="M4674" s="7">
        <v>3</v>
      </c>
      <c r="N4674" s="7">
        <f>INDEX('Delivery Distances'!$B$6:$K$20,MATCH('Sales Summary_working sheet'!L4674,'Delivery Distances'!$A$6:$A$20,0),MATCH('Sales Summary_working sheet'!M4674,'Delivery Distances'!$B$5:$K$5,0))</f>
        <v>12</v>
      </c>
      <c r="O4674" s="7" cm="1">
        <f t="array" ref="O4674">_xlfn.XLOOKUP(L4674,'Delivery Distances'!$A$6:$A$20,_xlfn.XLOOKUP('Sales Summary_working sheet'!M4674,'Delivery Distances'!$B$5:$K$5,'Delivery Distances'!$B$6:$K$20))</f>
        <v>12</v>
      </c>
      <c r="P4674" s="7">
        <f t="shared" si="293"/>
        <v>13</v>
      </c>
    </row>
    <row r="4675" spans="1:16" ht="15.75" customHeight="1" x14ac:dyDescent="0.15">
      <c r="A4675" s="13">
        <v>44008</v>
      </c>
      <c r="B4675" s="19" t="s">
        <v>5362</v>
      </c>
      <c r="C4675" s="7" t="s">
        <v>4690</v>
      </c>
      <c r="D4675" s="14">
        <v>9</v>
      </c>
      <c r="E4675" s="14" t="str">
        <f>_xlfn.XLOOKUP(D4675,'Meal Info'!$A$4:$A$19,'Meal Info'!$B$4:$B$19)</f>
        <v>Mediterrenean</v>
      </c>
      <c r="F4675" s="14" t="str">
        <f>_xlfn.XLOOKUP(D4675,'Meal Info'!$A$4:$A$19,'Meal Info'!$C$4:$C$19)</f>
        <v>Serge</v>
      </c>
      <c r="G4675" s="14">
        <v>79.88</v>
      </c>
      <c r="H4675" s="14">
        <v>7.9879999999999995</v>
      </c>
      <c r="I4675" s="14">
        <v>87.867999999999995</v>
      </c>
      <c r="J4675" s="7">
        <v>0.24</v>
      </c>
      <c r="K4675" s="7">
        <f t="shared" si="292"/>
        <v>19.171199999999999</v>
      </c>
      <c r="L4675" s="7" t="s">
        <v>5078</v>
      </c>
      <c r="M4675" s="7">
        <v>2</v>
      </c>
      <c r="N4675" s="7">
        <f>INDEX('Delivery Distances'!$B$6:$K$20,MATCH('Sales Summary_working sheet'!L4675,'Delivery Distances'!$A$6:$A$20,0),MATCH('Sales Summary_working sheet'!M4675,'Delivery Distances'!$B$5:$K$5,0))</f>
        <v>2</v>
      </c>
      <c r="O4675" s="7" cm="1">
        <f t="array" ref="O4675">_xlfn.XLOOKUP(L4675,'Delivery Distances'!$A$6:$A$20,_xlfn.XLOOKUP('Sales Summary_working sheet'!M4675,'Delivery Distances'!$B$5:$K$5,'Delivery Distances'!$B$6:$K$20))</f>
        <v>2</v>
      </c>
      <c r="P4675" s="7">
        <f t="shared" si="293"/>
        <v>6</v>
      </c>
    </row>
    <row r="4676" spans="1:16" ht="15.75" customHeight="1" x14ac:dyDescent="0.15">
      <c r="A4676" s="13">
        <v>44008</v>
      </c>
      <c r="B4676" s="19" t="s">
        <v>5362</v>
      </c>
      <c r="C4676" s="7" t="s">
        <v>4909</v>
      </c>
      <c r="D4676" s="14">
        <v>8</v>
      </c>
      <c r="E4676" s="14" t="str">
        <f>_xlfn.XLOOKUP(D4676,'Meal Info'!$A$4:$A$19,'Meal Info'!$B$4:$B$19)</f>
        <v>Chinese</v>
      </c>
      <c r="F4676" s="14" t="str">
        <f>_xlfn.XLOOKUP(D4676,'Meal Info'!$A$4:$A$19,'Meal Info'!$C$4:$C$19)</f>
        <v>Serge</v>
      </c>
      <c r="G4676" s="14">
        <v>49.7</v>
      </c>
      <c r="H4676" s="14">
        <v>4.9700000000000006</v>
      </c>
      <c r="I4676" s="14">
        <v>54.67</v>
      </c>
      <c r="J4676" s="7">
        <v>0.12</v>
      </c>
      <c r="K4676" s="7">
        <f t="shared" si="292"/>
        <v>5.9640000000000004</v>
      </c>
      <c r="L4676" s="7" t="s">
        <v>30</v>
      </c>
      <c r="M4676" s="7">
        <v>8</v>
      </c>
      <c r="N4676" s="7">
        <f>INDEX('Delivery Distances'!$B$6:$K$20,MATCH('Sales Summary_working sheet'!L4676,'Delivery Distances'!$A$6:$A$20,0),MATCH('Sales Summary_working sheet'!M4676,'Delivery Distances'!$B$5:$K$5,0))</f>
        <v>6</v>
      </c>
      <c r="O4676" s="7" cm="1">
        <f t="array" ref="O4676">_xlfn.XLOOKUP(L4676,'Delivery Distances'!$A$6:$A$20,_xlfn.XLOOKUP('Sales Summary_working sheet'!M4676,'Delivery Distances'!$B$5:$K$5,'Delivery Distances'!$B$6:$K$20))</f>
        <v>6</v>
      </c>
      <c r="P4676" s="7">
        <f t="shared" si="293"/>
        <v>10</v>
      </c>
    </row>
    <row r="4677" spans="1:16" ht="15.75" customHeight="1" x14ac:dyDescent="0.15">
      <c r="A4677" s="13">
        <v>44008</v>
      </c>
      <c r="B4677" s="19" t="s">
        <v>5362</v>
      </c>
      <c r="C4677" s="7" t="s">
        <v>909</v>
      </c>
      <c r="D4677" s="14">
        <v>8</v>
      </c>
      <c r="E4677" s="14" t="str">
        <f>_xlfn.XLOOKUP(D4677,'Meal Info'!$A$4:$A$19,'Meal Info'!$B$4:$B$19)</f>
        <v>Chinese</v>
      </c>
      <c r="F4677" s="14" t="str">
        <f>_xlfn.XLOOKUP(D4677,'Meal Info'!$A$4:$A$19,'Meal Info'!$C$4:$C$19)</f>
        <v>Serge</v>
      </c>
      <c r="G4677" s="14">
        <v>82.74</v>
      </c>
      <c r="H4677" s="14">
        <v>8.2739999999999991</v>
      </c>
      <c r="I4677" s="14">
        <v>91.013999999999996</v>
      </c>
      <c r="J4677" s="7">
        <v>0.36</v>
      </c>
      <c r="K4677" s="7">
        <f t="shared" ref="K4677:K4740" si="296">J4677*G4677</f>
        <v>29.786399999999997</v>
      </c>
      <c r="L4677" s="7" t="s">
        <v>31</v>
      </c>
      <c r="M4677" s="7">
        <v>8</v>
      </c>
      <c r="N4677" s="7">
        <f>INDEX('Delivery Distances'!$B$6:$K$20,MATCH('Sales Summary_working sheet'!L4677,'Delivery Distances'!$A$6:$A$20,0),MATCH('Sales Summary_working sheet'!M4677,'Delivery Distances'!$B$5:$K$5,0))</f>
        <v>8</v>
      </c>
      <c r="O4677" s="7" cm="1">
        <f t="array" ref="O4677">_xlfn.XLOOKUP(L4677,'Delivery Distances'!$A$6:$A$20,_xlfn.XLOOKUP('Sales Summary_working sheet'!M4677,'Delivery Distances'!$B$5:$K$5,'Delivery Distances'!$B$6:$K$20))</f>
        <v>8</v>
      </c>
      <c r="P4677" s="7">
        <f t="shared" ref="P4677:P4740" si="297">IF(O4677&lt;=2, O4677*3, IF(O4677&lt;=6, 3*2 + (O4677-2)*1, 3*2 + 4*1 + (O4677-6)*0.5))</f>
        <v>11</v>
      </c>
    </row>
    <row r="4678" spans="1:16" ht="15.75" customHeight="1" x14ac:dyDescent="0.15">
      <c r="A4678" s="13">
        <v>44008</v>
      </c>
      <c r="B4678" s="19" t="s">
        <v>5362</v>
      </c>
      <c r="C4678" s="7" t="s">
        <v>1659</v>
      </c>
      <c r="D4678" s="14">
        <v>8</v>
      </c>
      <c r="E4678" s="14" t="str">
        <f>_xlfn.XLOOKUP(D4678,'Meal Info'!$A$4:$A$19,'Meal Info'!$B$4:$B$19)</f>
        <v>Chinese</v>
      </c>
      <c r="F4678" s="14" t="str">
        <f>_xlfn.XLOOKUP(D4678,'Meal Info'!$A$4:$A$19,'Meal Info'!$C$4:$C$19)</f>
        <v>Serge</v>
      </c>
      <c r="G4678" s="14">
        <v>14.9</v>
      </c>
      <c r="H4678" s="14">
        <v>1.4900000000000002</v>
      </c>
      <c r="I4678" s="14">
        <v>16.39</v>
      </c>
      <c r="J4678" s="7">
        <v>0.28999999999999998</v>
      </c>
      <c r="K4678" s="7">
        <f t="shared" si="296"/>
        <v>4.3209999999999997</v>
      </c>
      <c r="L4678" s="7" t="s">
        <v>5079</v>
      </c>
      <c r="M4678" s="7">
        <v>8</v>
      </c>
      <c r="N4678" s="7">
        <f>INDEX('Delivery Distances'!$B$6:$K$20,MATCH('Sales Summary_working sheet'!L4678,'Delivery Distances'!$A$6:$A$20,0),MATCH('Sales Summary_working sheet'!M4678,'Delivery Distances'!$B$5:$K$5,0))</f>
        <v>5</v>
      </c>
      <c r="O4678" s="7" cm="1">
        <f t="array" ref="O4678">_xlfn.XLOOKUP(L4678,'Delivery Distances'!$A$6:$A$20,_xlfn.XLOOKUP('Sales Summary_working sheet'!M4678,'Delivery Distances'!$B$5:$K$5,'Delivery Distances'!$B$6:$K$20))</f>
        <v>5</v>
      </c>
      <c r="P4678" s="7">
        <f t="shared" si="297"/>
        <v>9</v>
      </c>
    </row>
    <row r="4679" spans="1:16" ht="15.75" customHeight="1" x14ac:dyDescent="0.15">
      <c r="A4679" s="13">
        <v>44008</v>
      </c>
      <c r="B4679" s="19" t="s">
        <v>5362</v>
      </c>
      <c r="C4679" s="7" t="s">
        <v>2431</v>
      </c>
      <c r="D4679" s="14">
        <v>8</v>
      </c>
      <c r="E4679" s="14" t="str">
        <f>_xlfn.XLOOKUP(D4679,'Meal Info'!$A$4:$A$19,'Meal Info'!$B$4:$B$19)</f>
        <v>Chinese</v>
      </c>
      <c r="F4679" s="14" t="str">
        <f>_xlfn.XLOOKUP(D4679,'Meal Info'!$A$4:$A$19,'Meal Info'!$C$4:$C$19)</f>
        <v>Serge</v>
      </c>
      <c r="G4679" s="14">
        <v>19.420000000000002</v>
      </c>
      <c r="H4679" s="14">
        <v>1.9420000000000002</v>
      </c>
      <c r="I4679" s="14">
        <v>21.362000000000002</v>
      </c>
      <c r="J4679" s="7">
        <v>0.24</v>
      </c>
      <c r="K4679" s="7">
        <f t="shared" si="296"/>
        <v>4.6608000000000001</v>
      </c>
      <c r="L4679" s="7" t="s">
        <v>5083</v>
      </c>
      <c r="M4679" s="7">
        <v>6</v>
      </c>
      <c r="N4679" s="7">
        <f>INDEX('Delivery Distances'!$B$6:$K$20,MATCH('Sales Summary_working sheet'!L4679,'Delivery Distances'!$A$6:$A$20,0),MATCH('Sales Summary_working sheet'!M4679,'Delivery Distances'!$B$5:$K$5,0))</f>
        <v>2</v>
      </c>
      <c r="O4679" s="7" cm="1">
        <f t="array" ref="O4679">_xlfn.XLOOKUP(L4679,'Delivery Distances'!$A$6:$A$20,_xlfn.XLOOKUP('Sales Summary_working sheet'!M4679,'Delivery Distances'!$B$5:$K$5,'Delivery Distances'!$B$6:$K$20))</f>
        <v>2</v>
      </c>
      <c r="P4679" s="7">
        <f t="shared" si="297"/>
        <v>6</v>
      </c>
    </row>
    <row r="4680" spans="1:16" ht="15.75" customHeight="1" x14ac:dyDescent="0.15">
      <c r="A4680" s="13">
        <v>44008</v>
      </c>
      <c r="B4680" s="19" t="s">
        <v>5362</v>
      </c>
      <c r="C4680" s="7" t="s">
        <v>2622</v>
      </c>
      <c r="D4680" s="14">
        <v>9</v>
      </c>
      <c r="E4680" s="14" t="str">
        <f>_xlfn.XLOOKUP(D4680,'Meal Info'!$A$4:$A$19,'Meal Info'!$B$4:$B$19)</f>
        <v>Mediterrenean</v>
      </c>
      <c r="F4680" s="14" t="str">
        <f>_xlfn.XLOOKUP(D4680,'Meal Info'!$A$4:$A$19,'Meal Info'!$C$4:$C$19)</f>
        <v>Serge</v>
      </c>
      <c r="G4680" s="14">
        <v>18.89</v>
      </c>
      <c r="H4680" s="14">
        <v>1.8890000000000002</v>
      </c>
      <c r="I4680" s="14">
        <v>20.779</v>
      </c>
      <c r="J4680" s="7">
        <v>0.02</v>
      </c>
      <c r="K4680" s="7">
        <f t="shared" si="296"/>
        <v>0.37780000000000002</v>
      </c>
      <c r="L4680" s="7" t="s">
        <v>5076</v>
      </c>
      <c r="M4680" s="7">
        <v>6</v>
      </c>
      <c r="N4680" s="7">
        <f>INDEX('Delivery Distances'!$B$6:$K$20,MATCH('Sales Summary_working sheet'!L4680,'Delivery Distances'!$A$6:$A$20,0),MATCH('Sales Summary_working sheet'!M4680,'Delivery Distances'!$B$5:$K$5,0))</f>
        <v>9</v>
      </c>
      <c r="O4680" s="7" cm="1">
        <f t="array" ref="O4680">_xlfn.XLOOKUP(L4680,'Delivery Distances'!$A$6:$A$20,_xlfn.XLOOKUP('Sales Summary_working sheet'!M4680,'Delivery Distances'!$B$5:$K$5,'Delivery Distances'!$B$6:$K$20))</f>
        <v>9</v>
      </c>
      <c r="P4680" s="7">
        <f t="shared" si="297"/>
        <v>11.5</v>
      </c>
    </row>
    <row r="4681" spans="1:16" ht="15.75" customHeight="1" x14ac:dyDescent="0.15">
      <c r="A4681" s="13">
        <v>44008</v>
      </c>
      <c r="B4681" s="19" t="s">
        <v>5362</v>
      </c>
      <c r="C4681" s="7" t="s">
        <v>3066</v>
      </c>
      <c r="D4681" s="14">
        <v>9</v>
      </c>
      <c r="E4681" s="14" t="str">
        <f>_xlfn.XLOOKUP(D4681,'Meal Info'!$A$4:$A$19,'Meal Info'!$B$4:$B$19)</f>
        <v>Mediterrenean</v>
      </c>
      <c r="F4681" s="14" t="str">
        <f>_xlfn.XLOOKUP(D4681,'Meal Info'!$A$4:$A$19,'Meal Info'!$C$4:$C$19)</f>
        <v>Serge</v>
      </c>
      <c r="G4681" s="14">
        <v>10.34</v>
      </c>
      <c r="H4681" s="14">
        <v>1.034</v>
      </c>
      <c r="I4681" s="14">
        <v>11.374000000000001</v>
      </c>
      <c r="J4681" s="7">
        <v>0.08</v>
      </c>
      <c r="K4681" s="7">
        <f t="shared" si="296"/>
        <v>0.82720000000000005</v>
      </c>
      <c r="L4681" s="7" t="s">
        <v>5081</v>
      </c>
      <c r="M4681" s="7">
        <v>10</v>
      </c>
      <c r="N4681" s="7">
        <f>INDEX('Delivery Distances'!$B$6:$K$20,MATCH('Sales Summary_working sheet'!L4681,'Delivery Distances'!$A$6:$A$20,0),MATCH('Sales Summary_working sheet'!M4681,'Delivery Distances'!$B$5:$K$5,0))</f>
        <v>2</v>
      </c>
      <c r="O4681" s="7" cm="1">
        <f t="array" ref="O4681">_xlfn.XLOOKUP(L4681,'Delivery Distances'!$A$6:$A$20,_xlfn.XLOOKUP('Sales Summary_working sheet'!M4681,'Delivery Distances'!$B$5:$K$5,'Delivery Distances'!$B$6:$K$20))</f>
        <v>2</v>
      </c>
      <c r="P4681" s="7">
        <f t="shared" si="297"/>
        <v>6</v>
      </c>
    </row>
    <row r="4682" spans="1:16" ht="15.75" customHeight="1" x14ac:dyDescent="0.15">
      <c r="A4682" s="13">
        <v>44008</v>
      </c>
      <c r="B4682" s="19" t="s">
        <v>5362</v>
      </c>
      <c r="C4682" s="7" t="s">
        <v>1819</v>
      </c>
      <c r="D4682" s="14">
        <v>8</v>
      </c>
      <c r="E4682" s="14" t="str">
        <f>_xlfn.XLOOKUP(D4682,'Meal Info'!$A$4:$A$19,'Meal Info'!$B$4:$B$19)</f>
        <v>Chinese</v>
      </c>
      <c r="F4682" s="14" t="str">
        <f>_xlfn.XLOOKUP(D4682,'Meal Info'!$A$4:$A$19,'Meal Info'!$C$4:$C$19)</f>
        <v>Serge</v>
      </c>
      <c r="G4682" s="14">
        <v>58.33</v>
      </c>
      <c r="H4682" s="14">
        <v>5.8330000000000002</v>
      </c>
      <c r="I4682" s="14">
        <v>64.162999999999997</v>
      </c>
      <c r="J4682" s="7">
        <v>0.32</v>
      </c>
      <c r="K4682" s="7">
        <f t="shared" si="296"/>
        <v>18.665600000000001</v>
      </c>
      <c r="L4682" s="7" t="s">
        <v>5079</v>
      </c>
      <c r="M4682" s="7">
        <v>7</v>
      </c>
      <c r="N4682" s="7">
        <f>INDEX('Delivery Distances'!$B$6:$K$20,MATCH('Sales Summary_working sheet'!L4682,'Delivery Distances'!$A$6:$A$20,0),MATCH('Sales Summary_working sheet'!M4682,'Delivery Distances'!$B$5:$K$5,0))</f>
        <v>2</v>
      </c>
      <c r="O4682" s="7" cm="1">
        <f t="array" ref="O4682">_xlfn.XLOOKUP(L4682,'Delivery Distances'!$A$6:$A$20,_xlfn.XLOOKUP('Sales Summary_working sheet'!M4682,'Delivery Distances'!$B$5:$K$5,'Delivery Distances'!$B$6:$K$20))</f>
        <v>2</v>
      </c>
      <c r="P4682" s="7">
        <f t="shared" si="297"/>
        <v>6</v>
      </c>
    </row>
    <row r="4683" spans="1:16" ht="15.75" customHeight="1" x14ac:dyDescent="0.15">
      <c r="A4683" s="13">
        <v>44008</v>
      </c>
      <c r="B4683" s="19" t="s">
        <v>5362</v>
      </c>
      <c r="C4683" s="7" t="s">
        <v>1079</v>
      </c>
      <c r="D4683" s="14">
        <v>8</v>
      </c>
      <c r="E4683" s="14" t="str">
        <f>_xlfn.XLOOKUP(D4683,'Meal Info'!$A$4:$A$19,'Meal Info'!$B$4:$B$19)</f>
        <v>Chinese</v>
      </c>
      <c r="F4683" s="14" t="str">
        <f>_xlfn.XLOOKUP(D4683,'Meal Info'!$A$4:$A$19,'Meal Info'!$C$4:$C$19)</f>
        <v>Serge</v>
      </c>
      <c r="G4683" s="14">
        <v>74.430000000000007</v>
      </c>
      <c r="H4683" s="14">
        <v>7.4430000000000014</v>
      </c>
      <c r="I4683" s="14">
        <v>81.873000000000005</v>
      </c>
      <c r="J4683" s="7">
        <v>0.37</v>
      </c>
      <c r="K4683" s="7">
        <f t="shared" si="296"/>
        <v>27.539100000000001</v>
      </c>
      <c r="L4683" s="7" t="s">
        <v>5078</v>
      </c>
      <c r="M4683" s="7">
        <v>6</v>
      </c>
      <c r="N4683" s="7">
        <f>INDEX('Delivery Distances'!$B$6:$K$20,MATCH('Sales Summary_working sheet'!L4683,'Delivery Distances'!$A$6:$A$20,0),MATCH('Sales Summary_working sheet'!M4683,'Delivery Distances'!$B$5:$K$5,0))</f>
        <v>5</v>
      </c>
      <c r="O4683" s="7" cm="1">
        <f t="array" ref="O4683">_xlfn.XLOOKUP(L4683,'Delivery Distances'!$A$6:$A$20,_xlfn.XLOOKUP('Sales Summary_working sheet'!M4683,'Delivery Distances'!$B$5:$K$5,'Delivery Distances'!$B$6:$K$20))</f>
        <v>5</v>
      </c>
      <c r="P4683" s="7">
        <f t="shared" si="297"/>
        <v>9</v>
      </c>
    </row>
    <row r="4684" spans="1:16" ht="15.75" customHeight="1" x14ac:dyDescent="0.15">
      <c r="A4684" s="13">
        <v>44008</v>
      </c>
      <c r="B4684" s="19" t="s">
        <v>5362</v>
      </c>
      <c r="C4684" s="7" t="s">
        <v>1070</v>
      </c>
      <c r="D4684" s="14">
        <v>8</v>
      </c>
      <c r="E4684" s="14" t="str">
        <f>_xlfn.XLOOKUP(D4684,'Meal Info'!$A$4:$A$19,'Meal Info'!$B$4:$B$19)</f>
        <v>Chinese</v>
      </c>
      <c r="F4684" s="14" t="str">
        <f>_xlfn.XLOOKUP(D4684,'Meal Info'!$A$4:$A$19,'Meal Info'!$C$4:$C$19)</f>
        <v>Serge</v>
      </c>
      <c r="G4684" s="7">
        <v>81.03</v>
      </c>
      <c r="H4684" s="7">
        <f t="shared" ref="H4684:H4747" si="298">G4684*10%</f>
        <v>8.1029999999999998</v>
      </c>
      <c r="I4684" s="7">
        <f t="shared" ref="I4684:I4747" si="299">G4684+H4684</f>
        <v>89.132999999999996</v>
      </c>
      <c r="J4684" s="7">
        <v>0.32</v>
      </c>
      <c r="K4684" s="7">
        <f t="shared" si="296"/>
        <v>25.929600000000001</v>
      </c>
      <c r="L4684" s="7" t="s">
        <v>5082</v>
      </c>
      <c r="M4684" s="7">
        <v>7</v>
      </c>
      <c r="N4684" s="7">
        <f>INDEX('Delivery Distances'!$B$6:$K$20,MATCH('Sales Summary_working sheet'!L4684,'Delivery Distances'!$A$6:$A$20,0),MATCH('Sales Summary_working sheet'!M4684,'Delivery Distances'!$B$5:$K$5,0))</f>
        <v>1</v>
      </c>
      <c r="O4684" s="7" cm="1">
        <f t="array" ref="O4684">_xlfn.XLOOKUP(L4684,'Delivery Distances'!$A$6:$A$20,_xlfn.XLOOKUP('Sales Summary_working sheet'!M4684,'Delivery Distances'!$B$5:$K$5,'Delivery Distances'!$B$6:$K$20))</f>
        <v>1</v>
      </c>
      <c r="P4684" s="7">
        <f t="shared" si="297"/>
        <v>3</v>
      </c>
    </row>
    <row r="4685" spans="1:16" ht="15.75" customHeight="1" x14ac:dyDescent="0.15">
      <c r="A4685" s="13">
        <v>44008</v>
      </c>
      <c r="B4685" s="19" t="s">
        <v>5362</v>
      </c>
      <c r="C4685" s="7" t="s">
        <v>1175</v>
      </c>
      <c r="D4685" s="14">
        <v>8</v>
      </c>
      <c r="E4685" s="14" t="str">
        <f>_xlfn.XLOOKUP(D4685,'Meal Info'!$A$4:$A$19,'Meal Info'!$B$4:$B$19)</f>
        <v>Chinese</v>
      </c>
      <c r="F4685" s="14" t="str">
        <f>_xlfn.XLOOKUP(D4685,'Meal Info'!$A$4:$A$19,'Meal Info'!$C$4:$C$19)</f>
        <v>Serge</v>
      </c>
      <c r="G4685" s="7">
        <v>74.83</v>
      </c>
      <c r="H4685" s="7">
        <f t="shared" si="298"/>
        <v>7.4830000000000005</v>
      </c>
      <c r="I4685" s="7">
        <f t="shared" si="299"/>
        <v>82.313000000000002</v>
      </c>
      <c r="J4685" s="7">
        <v>0.19</v>
      </c>
      <c r="K4685" s="7">
        <f t="shared" si="296"/>
        <v>14.217700000000001</v>
      </c>
      <c r="L4685" s="7" t="s">
        <v>5078</v>
      </c>
      <c r="M4685" s="7">
        <v>5</v>
      </c>
      <c r="N4685" s="7">
        <f>INDEX('Delivery Distances'!$B$6:$K$20,MATCH('Sales Summary_working sheet'!L4685,'Delivery Distances'!$A$6:$A$20,0),MATCH('Sales Summary_working sheet'!M4685,'Delivery Distances'!$B$5:$K$5,0))</f>
        <v>5</v>
      </c>
      <c r="O4685" s="7" cm="1">
        <f t="array" ref="O4685">_xlfn.XLOOKUP(L4685,'Delivery Distances'!$A$6:$A$20,_xlfn.XLOOKUP('Sales Summary_working sheet'!M4685,'Delivery Distances'!$B$5:$K$5,'Delivery Distances'!$B$6:$K$20))</f>
        <v>5</v>
      </c>
      <c r="P4685" s="7">
        <f t="shared" si="297"/>
        <v>9</v>
      </c>
    </row>
    <row r="4686" spans="1:16" ht="15.75" customHeight="1" x14ac:dyDescent="0.15">
      <c r="A4686" s="13">
        <v>44008</v>
      </c>
      <c r="B4686" s="19" t="s">
        <v>5362</v>
      </c>
      <c r="C4686" s="7" t="s">
        <v>3253</v>
      </c>
      <c r="D4686" s="14">
        <v>8</v>
      </c>
      <c r="E4686" s="14" t="str">
        <f>_xlfn.XLOOKUP(D4686,'Meal Info'!$A$4:$A$19,'Meal Info'!$B$4:$B$19)</f>
        <v>Chinese</v>
      </c>
      <c r="F4686" s="14" t="str">
        <f>_xlfn.XLOOKUP(D4686,'Meal Info'!$A$4:$A$19,'Meal Info'!$C$4:$C$19)</f>
        <v>Serge</v>
      </c>
      <c r="G4686" s="7">
        <v>53.06</v>
      </c>
      <c r="H4686" s="7">
        <f t="shared" si="298"/>
        <v>5.3060000000000009</v>
      </c>
      <c r="I4686" s="7">
        <f t="shared" si="299"/>
        <v>58.366</v>
      </c>
      <c r="J4686" s="7">
        <v>0.1</v>
      </c>
      <c r="K4686" s="7">
        <f t="shared" si="296"/>
        <v>5.3060000000000009</v>
      </c>
      <c r="L4686" s="7" t="s">
        <v>5080</v>
      </c>
      <c r="M4686" s="7">
        <v>7</v>
      </c>
      <c r="N4686" s="7">
        <f>INDEX('Delivery Distances'!$B$6:$K$20,MATCH('Sales Summary_working sheet'!L4686,'Delivery Distances'!$A$6:$A$20,0),MATCH('Sales Summary_working sheet'!M4686,'Delivery Distances'!$B$5:$K$5,0))</f>
        <v>1</v>
      </c>
      <c r="O4686" s="7" cm="1">
        <f t="array" ref="O4686">_xlfn.XLOOKUP(L4686,'Delivery Distances'!$A$6:$A$20,_xlfn.XLOOKUP('Sales Summary_working sheet'!M4686,'Delivery Distances'!$B$5:$K$5,'Delivery Distances'!$B$6:$K$20))</f>
        <v>1</v>
      </c>
      <c r="P4686" s="7">
        <f t="shared" si="297"/>
        <v>3</v>
      </c>
    </row>
    <row r="4687" spans="1:16" ht="15.75" customHeight="1" x14ac:dyDescent="0.15">
      <c r="A4687" s="13">
        <v>44008</v>
      </c>
      <c r="B4687" s="19" t="s">
        <v>5362</v>
      </c>
      <c r="C4687" s="7" t="s">
        <v>1717</v>
      </c>
      <c r="D4687" s="14">
        <v>9</v>
      </c>
      <c r="E4687" s="14" t="str">
        <f>_xlfn.XLOOKUP(D4687,'Meal Info'!$A$4:$A$19,'Meal Info'!$B$4:$B$19)</f>
        <v>Mediterrenean</v>
      </c>
      <c r="F4687" s="14" t="str">
        <f>_xlfn.XLOOKUP(D4687,'Meal Info'!$A$4:$A$19,'Meal Info'!$C$4:$C$19)</f>
        <v>Serge</v>
      </c>
      <c r="G4687" s="7">
        <v>84.78</v>
      </c>
      <c r="H4687" s="7">
        <f t="shared" si="298"/>
        <v>8.4779999999999998</v>
      </c>
      <c r="I4687" s="7">
        <f t="shared" si="299"/>
        <v>93.257999999999996</v>
      </c>
      <c r="J4687" s="7">
        <v>0.28000000000000003</v>
      </c>
      <c r="K4687" s="7">
        <f t="shared" si="296"/>
        <v>23.738400000000002</v>
      </c>
      <c r="L4687" s="7" t="s">
        <v>5076</v>
      </c>
      <c r="M4687" s="7">
        <v>9</v>
      </c>
      <c r="N4687" s="7">
        <f>INDEX('Delivery Distances'!$B$6:$K$20,MATCH('Sales Summary_working sheet'!L4687,'Delivery Distances'!$A$6:$A$20,0),MATCH('Sales Summary_working sheet'!M4687,'Delivery Distances'!$B$5:$K$5,0))</f>
        <v>8</v>
      </c>
      <c r="O4687" s="7" cm="1">
        <f t="array" ref="O4687">_xlfn.XLOOKUP(L4687,'Delivery Distances'!$A$6:$A$20,_xlfn.XLOOKUP('Sales Summary_working sheet'!M4687,'Delivery Distances'!$B$5:$K$5,'Delivery Distances'!$B$6:$K$20))</f>
        <v>8</v>
      </c>
      <c r="P4687" s="7">
        <f t="shared" si="297"/>
        <v>11</v>
      </c>
    </row>
    <row r="4688" spans="1:16" ht="15.75" customHeight="1" x14ac:dyDescent="0.15">
      <c r="A4688" s="13">
        <v>44008</v>
      </c>
      <c r="B4688" s="19" t="s">
        <v>5362</v>
      </c>
      <c r="C4688" s="7" t="s">
        <v>729</v>
      </c>
      <c r="D4688" s="14">
        <v>9</v>
      </c>
      <c r="E4688" s="14" t="str">
        <f>_xlfn.XLOOKUP(D4688,'Meal Info'!$A$4:$A$19,'Meal Info'!$B$4:$B$19)</f>
        <v>Mediterrenean</v>
      </c>
      <c r="F4688" s="14" t="str">
        <f>_xlfn.XLOOKUP(D4688,'Meal Info'!$A$4:$A$19,'Meal Info'!$C$4:$C$19)</f>
        <v>Serge</v>
      </c>
      <c r="G4688" s="7">
        <v>71.08</v>
      </c>
      <c r="H4688" s="7">
        <f t="shared" si="298"/>
        <v>7.1080000000000005</v>
      </c>
      <c r="I4688" s="7">
        <f t="shared" si="299"/>
        <v>78.188000000000002</v>
      </c>
      <c r="J4688" s="7">
        <v>0.38</v>
      </c>
      <c r="K4688" s="7">
        <f t="shared" si="296"/>
        <v>27.010400000000001</v>
      </c>
      <c r="L4688" s="7" t="s">
        <v>27</v>
      </c>
      <c r="M4688" s="7">
        <v>9</v>
      </c>
      <c r="N4688" s="7">
        <f>INDEX('Delivery Distances'!$B$6:$K$20,MATCH('Sales Summary_working sheet'!L4688,'Delivery Distances'!$A$6:$A$20,0),MATCH('Sales Summary_working sheet'!M4688,'Delivery Distances'!$B$5:$K$5,0))</f>
        <v>9</v>
      </c>
      <c r="O4688" s="7" cm="1">
        <f t="array" ref="O4688">_xlfn.XLOOKUP(L4688,'Delivery Distances'!$A$6:$A$20,_xlfn.XLOOKUP('Sales Summary_working sheet'!M4688,'Delivery Distances'!$B$5:$K$5,'Delivery Distances'!$B$6:$K$20))</f>
        <v>9</v>
      </c>
      <c r="P4688" s="7">
        <f t="shared" si="297"/>
        <v>11.5</v>
      </c>
    </row>
    <row r="4689" spans="1:16" ht="15.75" customHeight="1" x14ac:dyDescent="0.15">
      <c r="A4689" s="13">
        <v>44008</v>
      </c>
      <c r="B4689" s="19" t="s">
        <v>5362</v>
      </c>
      <c r="C4689" s="7" t="s">
        <v>1323</v>
      </c>
      <c r="D4689" s="14">
        <v>9</v>
      </c>
      <c r="E4689" s="14" t="str">
        <f>_xlfn.XLOOKUP(D4689,'Meal Info'!$A$4:$A$19,'Meal Info'!$B$4:$B$19)</f>
        <v>Mediterrenean</v>
      </c>
      <c r="F4689" s="14" t="str">
        <f>_xlfn.XLOOKUP(D4689,'Meal Info'!$A$4:$A$19,'Meal Info'!$C$4:$C$19)</f>
        <v>Serge</v>
      </c>
      <c r="G4689" s="7">
        <v>82.21</v>
      </c>
      <c r="H4689" s="7">
        <f t="shared" si="298"/>
        <v>8.2210000000000001</v>
      </c>
      <c r="I4689" s="7">
        <f t="shared" si="299"/>
        <v>90.430999999999997</v>
      </c>
      <c r="J4689" s="7">
        <v>0.21</v>
      </c>
      <c r="K4689" s="7">
        <f t="shared" si="296"/>
        <v>17.264099999999999</v>
      </c>
      <c r="L4689" s="7" t="s">
        <v>5081</v>
      </c>
      <c r="M4689" s="7">
        <v>4</v>
      </c>
      <c r="N4689" s="7">
        <f>INDEX('Delivery Distances'!$B$6:$K$20,MATCH('Sales Summary_working sheet'!L4689,'Delivery Distances'!$A$6:$A$20,0),MATCH('Sales Summary_working sheet'!M4689,'Delivery Distances'!$B$5:$K$5,0))</f>
        <v>2</v>
      </c>
      <c r="O4689" s="7" cm="1">
        <f t="array" ref="O4689">_xlfn.XLOOKUP(L4689,'Delivery Distances'!$A$6:$A$20,_xlfn.XLOOKUP('Sales Summary_working sheet'!M4689,'Delivery Distances'!$B$5:$K$5,'Delivery Distances'!$B$6:$K$20))</f>
        <v>2</v>
      </c>
      <c r="P4689" s="7">
        <f t="shared" si="297"/>
        <v>6</v>
      </c>
    </row>
    <row r="4690" spans="1:16" ht="15.75" customHeight="1" x14ac:dyDescent="0.15">
      <c r="A4690" s="13">
        <v>44008</v>
      </c>
      <c r="B4690" s="19" t="s">
        <v>5362</v>
      </c>
      <c r="C4690" s="7" t="s">
        <v>3836</v>
      </c>
      <c r="D4690" s="14">
        <v>9</v>
      </c>
      <c r="E4690" s="14" t="str">
        <f>_xlfn.XLOOKUP(D4690,'Meal Info'!$A$4:$A$19,'Meal Info'!$B$4:$B$19)</f>
        <v>Mediterrenean</v>
      </c>
      <c r="F4690" s="14" t="str">
        <f>_xlfn.XLOOKUP(D4690,'Meal Info'!$A$4:$A$19,'Meal Info'!$C$4:$C$19)</f>
        <v>Serge</v>
      </c>
      <c r="G4690" s="7">
        <v>93.38</v>
      </c>
      <c r="H4690" s="7">
        <f t="shared" si="298"/>
        <v>9.3379999999999992</v>
      </c>
      <c r="I4690" s="7">
        <f t="shared" si="299"/>
        <v>102.71799999999999</v>
      </c>
      <c r="J4690" s="7">
        <v>0.12</v>
      </c>
      <c r="K4690" s="7">
        <f t="shared" si="296"/>
        <v>11.205599999999999</v>
      </c>
      <c r="L4690" s="7" t="s">
        <v>5079</v>
      </c>
      <c r="M4690" s="7">
        <v>8</v>
      </c>
      <c r="N4690" s="7">
        <f>INDEX('Delivery Distances'!$B$6:$K$20,MATCH('Sales Summary_working sheet'!L4690,'Delivery Distances'!$A$6:$A$20,0),MATCH('Sales Summary_working sheet'!M4690,'Delivery Distances'!$B$5:$K$5,0))</f>
        <v>5</v>
      </c>
      <c r="O4690" s="7" cm="1">
        <f t="array" ref="O4690">_xlfn.XLOOKUP(L4690,'Delivery Distances'!$A$6:$A$20,_xlfn.XLOOKUP('Sales Summary_working sheet'!M4690,'Delivery Distances'!$B$5:$K$5,'Delivery Distances'!$B$6:$K$20))</f>
        <v>5</v>
      </c>
      <c r="P4690" s="7">
        <f t="shared" si="297"/>
        <v>9</v>
      </c>
    </row>
    <row r="4691" spans="1:16" ht="15.75" customHeight="1" x14ac:dyDescent="0.15">
      <c r="A4691" s="13">
        <v>44008</v>
      </c>
      <c r="B4691" s="19" t="s">
        <v>5362</v>
      </c>
      <c r="C4691" s="7" t="s">
        <v>2006</v>
      </c>
      <c r="D4691" s="14">
        <v>9</v>
      </c>
      <c r="E4691" s="14" t="str">
        <f>_xlfn.XLOOKUP(D4691,'Meal Info'!$A$4:$A$19,'Meal Info'!$B$4:$B$19)</f>
        <v>Mediterrenean</v>
      </c>
      <c r="F4691" s="14" t="str">
        <f>_xlfn.XLOOKUP(D4691,'Meal Info'!$A$4:$A$19,'Meal Info'!$C$4:$C$19)</f>
        <v>Serge</v>
      </c>
      <c r="G4691" s="7">
        <v>20.48</v>
      </c>
      <c r="H4691" s="7">
        <f t="shared" si="298"/>
        <v>2.048</v>
      </c>
      <c r="I4691" s="7">
        <f t="shared" si="299"/>
        <v>22.527999999999999</v>
      </c>
      <c r="J4691" s="7">
        <v>0.15</v>
      </c>
      <c r="K4691" s="7">
        <f t="shared" si="296"/>
        <v>3.0720000000000001</v>
      </c>
      <c r="L4691" s="7" t="s">
        <v>5076</v>
      </c>
      <c r="M4691" s="7">
        <v>8</v>
      </c>
      <c r="N4691" s="7">
        <f>INDEX('Delivery Distances'!$B$6:$K$20,MATCH('Sales Summary_working sheet'!L4691,'Delivery Distances'!$A$6:$A$20,0),MATCH('Sales Summary_working sheet'!M4691,'Delivery Distances'!$B$5:$K$5,0))</f>
        <v>6</v>
      </c>
      <c r="O4691" s="7" cm="1">
        <f t="array" ref="O4691">_xlfn.XLOOKUP(L4691,'Delivery Distances'!$A$6:$A$20,_xlfn.XLOOKUP('Sales Summary_working sheet'!M4691,'Delivery Distances'!$B$5:$K$5,'Delivery Distances'!$B$6:$K$20))</f>
        <v>6</v>
      </c>
      <c r="P4691" s="7">
        <f t="shared" si="297"/>
        <v>10</v>
      </c>
    </row>
    <row r="4692" spans="1:16" ht="15.75" customHeight="1" x14ac:dyDescent="0.15">
      <c r="A4692" s="13">
        <v>44008</v>
      </c>
      <c r="B4692" s="19" t="s">
        <v>5362</v>
      </c>
      <c r="C4692" s="7" t="s">
        <v>3227</v>
      </c>
      <c r="D4692" s="14">
        <v>8</v>
      </c>
      <c r="E4692" s="14" t="str">
        <f>_xlfn.XLOOKUP(D4692,'Meal Info'!$A$4:$A$19,'Meal Info'!$B$4:$B$19)</f>
        <v>Chinese</v>
      </c>
      <c r="F4692" s="14" t="str">
        <f>_xlfn.XLOOKUP(D4692,'Meal Info'!$A$4:$A$19,'Meal Info'!$C$4:$C$19)</f>
        <v>Serge</v>
      </c>
      <c r="G4692" s="7">
        <v>88.73</v>
      </c>
      <c r="H4692" s="7">
        <f t="shared" si="298"/>
        <v>8.8730000000000011</v>
      </c>
      <c r="I4692" s="7">
        <f t="shared" si="299"/>
        <v>97.603000000000009</v>
      </c>
      <c r="J4692" s="7">
        <v>0.33</v>
      </c>
      <c r="K4692" s="7">
        <f t="shared" si="296"/>
        <v>29.280900000000003</v>
      </c>
      <c r="L4692" s="7" t="s">
        <v>26</v>
      </c>
      <c r="M4692" s="7">
        <v>5</v>
      </c>
      <c r="N4692" s="7">
        <f>INDEX('Delivery Distances'!$B$6:$K$20,MATCH('Sales Summary_working sheet'!L4692,'Delivery Distances'!$A$6:$A$20,0),MATCH('Sales Summary_working sheet'!M4692,'Delivery Distances'!$B$5:$K$5,0))</f>
        <v>16</v>
      </c>
      <c r="O4692" s="7" cm="1">
        <f t="array" ref="O4692">_xlfn.XLOOKUP(L4692,'Delivery Distances'!$A$6:$A$20,_xlfn.XLOOKUP('Sales Summary_working sheet'!M4692,'Delivery Distances'!$B$5:$K$5,'Delivery Distances'!$B$6:$K$20))</f>
        <v>16</v>
      </c>
      <c r="P4692" s="7">
        <f t="shared" si="297"/>
        <v>15</v>
      </c>
    </row>
    <row r="4693" spans="1:16" ht="15.75" customHeight="1" x14ac:dyDescent="0.15">
      <c r="A4693" s="13">
        <v>44009</v>
      </c>
      <c r="B4693" s="19" t="s">
        <v>5354</v>
      </c>
      <c r="C4693" s="7" t="s">
        <v>2109</v>
      </c>
      <c r="D4693" s="14">
        <v>9</v>
      </c>
      <c r="E4693" s="14" t="str">
        <f>_xlfn.XLOOKUP(D4693,'Meal Info'!$A$4:$A$19,'Meal Info'!$B$4:$B$19)</f>
        <v>Mediterrenean</v>
      </c>
      <c r="F4693" s="14" t="str">
        <f>_xlfn.XLOOKUP(D4693,'Meal Info'!$A$4:$A$19,'Meal Info'!$C$4:$C$19)</f>
        <v>Serge</v>
      </c>
      <c r="G4693" s="7">
        <v>39.369999999999997</v>
      </c>
      <c r="H4693" s="7">
        <f t="shared" si="298"/>
        <v>3.9369999999999998</v>
      </c>
      <c r="I4693" s="7">
        <f t="shared" si="299"/>
        <v>43.306999999999995</v>
      </c>
      <c r="J4693" s="7">
        <v>0.18</v>
      </c>
      <c r="K4693" s="7">
        <f t="shared" si="296"/>
        <v>7.0865999999999989</v>
      </c>
      <c r="L4693" s="7" t="s">
        <v>5076</v>
      </c>
      <c r="M4693" s="7">
        <v>8</v>
      </c>
      <c r="N4693" s="7">
        <f>INDEX('Delivery Distances'!$B$6:$K$20,MATCH('Sales Summary_working sheet'!L4693,'Delivery Distances'!$A$6:$A$20,0),MATCH('Sales Summary_working sheet'!M4693,'Delivery Distances'!$B$5:$K$5,0))</f>
        <v>6</v>
      </c>
      <c r="O4693" s="7" cm="1">
        <f t="array" ref="O4693">_xlfn.XLOOKUP(L4693,'Delivery Distances'!$A$6:$A$20,_xlfn.XLOOKUP('Sales Summary_working sheet'!M4693,'Delivery Distances'!$B$5:$K$5,'Delivery Distances'!$B$6:$K$20))</f>
        <v>6</v>
      </c>
      <c r="P4693" s="7">
        <f t="shared" si="297"/>
        <v>10</v>
      </c>
    </row>
    <row r="4694" spans="1:16" ht="15.75" customHeight="1" x14ac:dyDescent="0.15">
      <c r="A4694" s="13">
        <v>44009</v>
      </c>
      <c r="B4694" s="19" t="s">
        <v>5354</v>
      </c>
      <c r="C4694" s="7" t="s">
        <v>4050</v>
      </c>
      <c r="D4694" s="14">
        <v>8</v>
      </c>
      <c r="E4694" s="14" t="str">
        <f>_xlfn.XLOOKUP(D4694,'Meal Info'!$A$4:$A$19,'Meal Info'!$B$4:$B$19)</f>
        <v>Chinese</v>
      </c>
      <c r="F4694" s="14" t="str">
        <f>_xlfn.XLOOKUP(D4694,'Meal Info'!$A$4:$A$19,'Meal Info'!$C$4:$C$19)</f>
        <v>Serge</v>
      </c>
      <c r="G4694" s="7">
        <v>20.07</v>
      </c>
      <c r="H4694" s="7">
        <f t="shared" si="298"/>
        <v>2.0070000000000001</v>
      </c>
      <c r="I4694" s="7">
        <f t="shared" si="299"/>
        <v>22.077000000000002</v>
      </c>
      <c r="J4694" s="7">
        <v>0.38</v>
      </c>
      <c r="K4694" s="7">
        <f t="shared" si="296"/>
        <v>7.6265999999999998</v>
      </c>
      <c r="L4694" s="7" t="s">
        <v>31</v>
      </c>
      <c r="M4694" s="7">
        <v>7</v>
      </c>
      <c r="N4694" s="7">
        <f>INDEX('Delivery Distances'!$B$6:$K$20,MATCH('Sales Summary_working sheet'!L4694,'Delivery Distances'!$A$6:$A$20,0),MATCH('Sales Summary_working sheet'!M4694,'Delivery Distances'!$B$5:$K$5,0))</f>
        <v>5</v>
      </c>
      <c r="O4694" s="7" cm="1">
        <f t="array" ref="O4694">_xlfn.XLOOKUP(L4694,'Delivery Distances'!$A$6:$A$20,_xlfn.XLOOKUP('Sales Summary_working sheet'!M4694,'Delivery Distances'!$B$5:$K$5,'Delivery Distances'!$B$6:$K$20))</f>
        <v>5</v>
      </c>
      <c r="P4694" s="7">
        <f t="shared" si="297"/>
        <v>9</v>
      </c>
    </row>
    <row r="4695" spans="1:16" ht="15.75" customHeight="1" x14ac:dyDescent="0.15">
      <c r="A4695" s="13">
        <v>44009</v>
      </c>
      <c r="B4695" s="19" t="s">
        <v>5354</v>
      </c>
      <c r="C4695" s="7" t="s">
        <v>2721</v>
      </c>
      <c r="D4695" s="14">
        <v>9</v>
      </c>
      <c r="E4695" s="14" t="str">
        <f>_xlfn.XLOOKUP(D4695,'Meal Info'!$A$4:$A$19,'Meal Info'!$B$4:$B$19)</f>
        <v>Mediterrenean</v>
      </c>
      <c r="F4695" s="14" t="str">
        <f>_xlfn.XLOOKUP(D4695,'Meal Info'!$A$4:$A$19,'Meal Info'!$C$4:$C$19)</f>
        <v>Serge</v>
      </c>
      <c r="G4695" s="7">
        <v>25.32</v>
      </c>
      <c r="H4695" s="7">
        <f t="shared" si="298"/>
        <v>2.532</v>
      </c>
      <c r="I4695" s="7">
        <f t="shared" si="299"/>
        <v>27.852</v>
      </c>
      <c r="J4695" s="7">
        <v>0.31</v>
      </c>
      <c r="K4695" s="7">
        <f t="shared" si="296"/>
        <v>7.8491999999999997</v>
      </c>
      <c r="L4695" s="7" t="s">
        <v>5076</v>
      </c>
      <c r="M4695" s="7">
        <v>1</v>
      </c>
      <c r="N4695" s="7">
        <f>INDEX('Delivery Distances'!$B$6:$K$20,MATCH('Sales Summary_working sheet'!L4695,'Delivery Distances'!$A$6:$A$20,0),MATCH('Sales Summary_working sheet'!M4695,'Delivery Distances'!$B$5:$K$5,0))</f>
        <v>7</v>
      </c>
      <c r="O4695" s="7" cm="1">
        <f t="array" ref="O4695">_xlfn.XLOOKUP(L4695,'Delivery Distances'!$A$6:$A$20,_xlfn.XLOOKUP('Sales Summary_working sheet'!M4695,'Delivery Distances'!$B$5:$K$5,'Delivery Distances'!$B$6:$K$20))</f>
        <v>7</v>
      </c>
      <c r="P4695" s="7">
        <f t="shared" si="297"/>
        <v>10.5</v>
      </c>
    </row>
    <row r="4696" spans="1:16" ht="15.75" customHeight="1" x14ac:dyDescent="0.15">
      <c r="A4696" s="13">
        <v>44009</v>
      </c>
      <c r="B4696" s="19" t="s">
        <v>5354</v>
      </c>
      <c r="C4696" s="7" t="s">
        <v>3607</v>
      </c>
      <c r="D4696" s="14">
        <v>9</v>
      </c>
      <c r="E4696" s="14" t="str">
        <f>_xlfn.XLOOKUP(D4696,'Meal Info'!$A$4:$A$19,'Meal Info'!$B$4:$B$19)</f>
        <v>Mediterrenean</v>
      </c>
      <c r="F4696" s="14" t="str">
        <f>_xlfn.XLOOKUP(D4696,'Meal Info'!$A$4:$A$19,'Meal Info'!$C$4:$C$19)</f>
        <v>Serge</v>
      </c>
      <c r="G4696" s="7">
        <v>74.959999999999994</v>
      </c>
      <c r="H4696" s="7">
        <f t="shared" si="298"/>
        <v>7.4959999999999996</v>
      </c>
      <c r="I4696" s="7">
        <f t="shared" si="299"/>
        <v>82.455999999999989</v>
      </c>
      <c r="J4696" s="7">
        <v>0.27</v>
      </c>
      <c r="K4696" s="7">
        <f t="shared" si="296"/>
        <v>20.2392</v>
      </c>
      <c r="L4696" s="7" t="s">
        <v>29</v>
      </c>
      <c r="M4696" s="7">
        <v>10</v>
      </c>
      <c r="N4696" s="7">
        <f>INDEX('Delivery Distances'!$B$6:$K$20,MATCH('Sales Summary_working sheet'!L4696,'Delivery Distances'!$A$6:$A$20,0),MATCH('Sales Summary_working sheet'!M4696,'Delivery Distances'!$B$5:$K$5,0))</f>
        <v>15</v>
      </c>
      <c r="O4696" s="7" cm="1">
        <f t="array" ref="O4696">_xlfn.XLOOKUP(L4696,'Delivery Distances'!$A$6:$A$20,_xlfn.XLOOKUP('Sales Summary_working sheet'!M4696,'Delivery Distances'!$B$5:$K$5,'Delivery Distances'!$B$6:$K$20))</f>
        <v>15</v>
      </c>
      <c r="P4696" s="7">
        <f t="shared" si="297"/>
        <v>14.5</v>
      </c>
    </row>
    <row r="4697" spans="1:16" ht="15.75" customHeight="1" x14ac:dyDescent="0.15">
      <c r="A4697" s="13">
        <v>44009</v>
      </c>
      <c r="B4697" s="19" t="s">
        <v>5354</v>
      </c>
      <c r="C4697" s="7" t="s">
        <v>1810</v>
      </c>
      <c r="D4697" s="14">
        <v>9</v>
      </c>
      <c r="E4697" s="14" t="str">
        <f>_xlfn.XLOOKUP(D4697,'Meal Info'!$A$4:$A$19,'Meal Info'!$B$4:$B$19)</f>
        <v>Mediterrenean</v>
      </c>
      <c r="F4697" s="14" t="str">
        <f>_xlfn.XLOOKUP(D4697,'Meal Info'!$A$4:$A$19,'Meal Info'!$C$4:$C$19)</f>
        <v>Serge</v>
      </c>
      <c r="G4697" s="7">
        <v>54.91</v>
      </c>
      <c r="H4697" s="7">
        <f t="shared" si="298"/>
        <v>5.4909999999999997</v>
      </c>
      <c r="I4697" s="7">
        <f t="shared" si="299"/>
        <v>60.400999999999996</v>
      </c>
      <c r="J4697" s="7">
        <v>0.19</v>
      </c>
      <c r="K4697" s="7">
        <f t="shared" si="296"/>
        <v>10.4329</v>
      </c>
      <c r="L4697" s="7" t="s">
        <v>31</v>
      </c>
      <c r="M4697" s="7">
        <v>10</v>
      </c>
      <c r="N4697" s="7">
        <f>INDEX('Delivery Distances'!$B$6:$K$20,MATCH('Sales Summary_working sheet'!L4697,'Delivery Distances'!$A$6:$A$20,0),MATCH('Sales Summary_working sheet'!M4697,'Delivery Distances'!$B$5:$K$5,0))</f>
        <v>17</v>
      </c>
      <c r="O4697" s="7" cm="1">
        <f t="array" ref="O4697">_xlfn.XLOOKUP(L4697,'Delivery Distances'!$A$6:$A$20,_xlfn.XLOOKUP('Sales Summary_working sheet'!M4697,'Delivery Distances'!$B$5:$K$5,'Delivery Distances'!$B$6:$K$20))</f>
        <v>17</v>
      </c>
      <c r="P4697" s="7">
        <f t="shared" si="297"/>
        <v>15.5</v>
      </c>
    </row>
    <row r="4698" spans="1:16" ht="15.75" customHeight="1" x14ac:dyDescent="0.15">
      <c r="A4698" s="13">
        <v>44009</v>
      </c>
      <c r="B4698" s="19" t="s">
        <v>5354</v>
      </c>
      <c r="C4698" s="7" t="s">
        <v>3768</v>
      </c>
      <c r="D4698" s="14">
        <v>9</v>
      </c>
      <c r="E4698" s="14" t="str">
        <f>_xlfn.XLOOKUP(D4698,'Meal Info'!$A$4:$A$19,'Meal Info'!$B$4:$B$19)</f>
        <v>Mediterrenean</v>
      </c>
      <c r="F4698" s="14" t="str">
        <f>_xlfn.XLOOKUP(D4698,'Meal Info'!$A$4:$A$19,'Meal Info'!$C$4:$C$19)</f>
        <v>Serge</v>
      </c>
      <c r="G4698" s="7">
        <v>29.56</v>
      </c>
      <c r="H4698" s="7">
        <f t="shared" si="298"/>
        <v>2.956</v>
      </c>
      <c r="I4698" s="7">
        <f t="shared" si="299"/>
        <v>32.515999999999998</v>
      </c>
      <c r="J4698" s="7">
        <v>0.23</v>
      </c>
      <c r="K4698" s="7">
        <f t="shared" si="296"/>
        <v>6.7988</v>
      </c>
      <c r="L4698" s="7" t="s">
        <v>5077</v>
      </c>
      <c r="M4698" s="7">
        <v>1</v>
      </c>
      <c r="N4698" s="7">
        <f>INDEX('Delivery Distances'!$B$6:$K$20,MATCH('Sales Summary_working sheet'!L4698,'Delivery Distances'!$A$6:$A$20,0),MATCH('Sales Summary_working sheet'!M4698,'Delivery Distances'!$B$5:$K$5,0))</f>
        <v>3</v>
      </c>
      <c r="O4698" s="7" cm="1">
        <f t="array" ref="O4698">_xlfn.XLOOKUP(L4698,'Delivery Distances'!$A$6:$A$20,_xlfn.XLOOKUP('Sales Summary_working sheet'!M4698,'Delivery Distances'!$B$5:$K$5,'Delivery Distances'!$B$6:$K$20))</f>
        <v>3</v>
      </c>
      <c r="P4698" s="7">
        <f t="shared" si="297"/>
        <v>7</v>
      </c>
    </row>
    <row r="4699" spans="1:16" ht="15.75" customHeight="1" x14ac:dyDescent="0.15">
      <c r="A4699" s="13">
        <v>44009</v>
      </c>
      <c r="B4699" s="19" t="s">
        <v>5354</v>
      </c>
      <c r="C4699" s="7" t="s">
        <v>1861</v>
      </c>
      <c r="D4699" s="14">
        <v>9</v>
      </c>
      <c r="E4699" s="14" t="str">
        <f>_xlfn.XLOOKUP(D4699,'Meal Info'!$A$4:$A$19,'Meal Info'!$B$4:$B$19)</f>
        <v>Mediterrenean</v>
      </c>
      <c r="F4699" s="14" t="str">
        <f>_xlfn.XLOOKUP(D4699,'Meal Info'!$A$4:$A$19,'Meal Info'!$C$4:$C$19)</f>
        <v>Serge</v>
      </c>
      <c r="G4699" s="7">
        <v>18.190000000000001</v>
      </c>
      <c r="H4699" s="7">
        <f t="shared" si="298"/>
        <v>1.8190000000000002</v>
      </c>
      <c r="I4699" s="7">
        <f t="shared" si="299"/>
        <v>20.009</v>
      </c>
      <c r="J4699" s="7">
        <v>0.14000000000000001</v>
      </c>
      <c r="K4699" s="7">
        <f t="shared" si="296"/>
        <v>2.5466000000000006</v>
      </c>
      <c r="L4699" s="7" t="s">
        <v>31</v>
      </c>
      <c r="M4699" s="7">
        <v>9</v>
      </c>
      <c r="N4699" s="7">
        <f>INDEX('Delivery Distances'!$B$6:$K$20,MATCH('Sales Summary_working sheet'!L4699,'Delivery Distances'!$A$6:$A$20,0),MATCH('Sales Summary_working sheet'!M4699,'Delivery Distances'!$B$5:$K$5,0))</f>
        <v>14</v>
      </c>
      <c r="O4699" s="7" cm="1">
        <f t="array" ref="O4699">_xlfn.XLOOKUP(L4699,'Delivery Distances'!$A$6:$A$20,_xlfn.XLOOKUP('Sales Summary_working sheet'!M4699,'Delivery Distances'!$B$5:$K$5,'Delivery Distances'!$B$6:$K$20))</f>
        <v>14</v>
      </c>
      <c r="P4699" s="7">
        <f t="shared" si="297"/>
        <v>14</v>
      </c>
    </row>
    <row r="4700" spans="1:16" ht="15.75" customHeight="1" x14ac:dyDescent="0.15">
      <c r="A4700" s="13">
        <v>44009</v>
      </c>
      <c r="B4700" s="19" t="s">
        <v>5354</v>
      </c>
      <c r="C4700" s="7" t="s">
        <v>3730</v>
      </c>
      <c r="D4700" s="14">
        <v>8</v>
      </c>
      <c r="E4700" s="14" t="str">
        <f>_xlfn.XLOOKUP(D4700,'Meal Info'!$A$4:$A$19,'Meal Info'!$B$4:$B$19)</f>
        <v>Chinese</v>
      </c>
      <c r="F4700" s="14" t="str">
        <f>_xlfn.XLOOKUP(D4700,'Meal Info'!$A$4:$A$19,'Meal Info'!$C$4:$C$19)</f>
        <v>Serge</v>
      </c>
      <c r="G4700" s="7">
        <v>93.96</v>
      </c>
      <c r="H4700" s="7">
        <f t="shared" si="298"/>
        <v>9.395999999999999</v>
      </c>
      <c r="I4700" s="7">
        <f t="shared" si="299"/>
        <v>103.35599999999999</v>
      </c>
      <c r="J4700" s="7">
        <v>0.03</v>
      </c>
      <c r="K4700" s="7">
        <f t="shared" si="296"/>
        <v>2.8187999999999995</v>
      </c>
      <c r="L4700" s="7" t="s">
        <v>27</v>
      </c>
      <c r="M4700" s="7">
        <v>6</v>
      </c>
      <c r="N4700" s="7">
        <f>INDEX('Delivery Distances'!$B$6:$K$20,MATCH('Sales Summary_working sheet'!L4700,'Delivery Distances'!$A$6:$A$20,0),MATCH('Sales Summary_working sheet'!M4700,'Delivery Distances'!$B$5:$K$5,0))</f>
        <v>9</v>
      </c>
      <c r="O4700" s="7" cm="1">
        <f t="array" ref="O4700">_xlfn.XLOOKUP(L4700,'Delivery Distances'!$A$6:$A$20,_xlfn.XLOOKUP('Sales Summary_working sheet'!M4700,'Delivery Distances'!$B$5:$K$5,'Delivery Distances'!$B$6:$K$20))</f>
        <v>9</v>
      </c>
      <c r="P4700" s="7">
        <f t="shared" si="297"/>
        <v>11.5</v>
      </c>
    </row>
    <row r="4701" spans="1:16" ht="15.75" customHeight="1" x14ac:dyDescent="0.15">
      <c r="A4701" s="13">
        <v>44009</v>
      </c>
      <c r="B4701" s="19" t="s">
        <v>5354</v>
      </c>
      <c r="C4701" s="7" t="s">
        <v>287</v>
      </c>
      <c r="D4701" s="14">
        <v>8</v>
      </c>
      <c r="E4701" s="14" t="str">
        <f>_xlfn.XLOOKUP(D4701,'Meal Info'!$A$4:$A$19,'Meal Info'!$B$4:$B$19)</f>
        <v>Chinese</v>
      </c>
      <c r="F4701" s="14" t="str">
        <f>_xlfn.XLOOKUP(D4701,'Meal Info'!$A$4:$A$19,'Meal Info'!$C$4:$C$19)</f>
        <v>Serge</v>
      </c>
      <c r="G4701" s="7">
        <v>31.08</v>
      </c>
      <c r="H4701" s="7">
        <f t="shared" si="298"/>
        <v>3.1080000000000001</v>
      </c>
      <c r="I4701" s="7">
        <f t="shared" si="299"/>
        <v>34.187999999999995</v>
      </c>
      <c r="J4701" s="7">
        <v>0.17</v>
      </c>
      <c r="K4701" s="7">
        <f t="shared" si="296"/>
        <v>5.2835999999999999</v>
      </c>
      <c r="L4701" s="7" t="s">
        <v>5076</v>
      </c>
      <c r="M4701" s="7">
        <v>9</v>
      </c>
      <c r="N4701" s="7">
        <f>INDEX('Delivery Distances'!$B$6:$K$20,MATCH('Sales Summary_working sheet'!L4701,'Delivery Distances'!$A$6:$A$20,0),MATCH('Sales Summary_working sheet'!M4701,'Delivery Distances'!$B$5:$K$5,0))</f>
        <v>8</v>
      </c>
      <c r="O4701" s="7" cm="1">
        <f t="array" ref="O4701">_xlfn.XLOOKUP(L4701,'Delivery Distances'!$A$6:$A$20,_xlfn.XLOOKUP('Sales Summary_working sheet'!M4701,'Delivery Distances'!$B$5:$K$5,'Delivery Distances'!$B$6:$K$20))</f>
        <v>8</v>
      </c>
      <c r="P4701" s="7">
        <f t="shared" si="297"/>
        <v>11</v>
      </c>
    </row>
    <row r="4702" spans="1:16" ht="15.75" customHeight="1" x14ac:dyDescent="0.15">
      <c r="A4702" s="13">
        <v>44009</v>
      </c>
      <c r="B4702" s="19" t="s">
        <v>5354</v>
      </c>
      <c r="C4702" s="7" t="s">
        <v>2444</v>
      </c>
      <c r="D4702" s="14">
        <v>8</v>
      </c>
      <c r="E4702" s="14" t="str">
        <f>_xlfn.XLOOKUP(D4702,'Meal Info'!$A$4:$A$19,'Meal Info'!$B$4:$B$19)</f>
        <v>Chinese</v>
      </c>
      <c r="F4702" s="14" t="str">
        <f>_xlfn.XLOOKUP(D4702,'Meal Info'!$A$4:$A$19,'Meal Info'!$C$4:$C$19)</f>
        <v>Serge</v>
      </c>
      <c r="G4702" s="7">
        <v>4.53</v>
      </c>
      <c r="H4702" s="7">
        <f t="shared" si="298"/>
        <v>0.45300000000000007</v>
      </c>
      <c r="I4702" s="7">
        <f t="shared" si="299"/>
        <v>4.9830000000000005</v>
      </c>
      <c r="J4702" s="7">
        <v>0.11</v>
      </c>
      <c r="K4702" s="7">
        <f t="shared" si="296"/>
        <v>0.49830000000000002</v>
      </c>
      <c r="L4702" s="7" t="s">
        <v>5079</v>
      </c>
      <c r="M4702" s="7">
        <v>6</v>
      </c>
      <c r="N4702" s="7">
        <f>INDEX('Delivery Distances'!$B$6:$K$20,MATCH('Sales Summary_working sheet'!L4702,'Delivery Distances'!$A$6:$A$20,0),MATCH('Sales Summary_working sheet'!M4702,'Delivery Distances'!$B$5:$K$5,0))</f>
        <v>3</v>
      </c>
      <c r="O4702" s="7" cm="1">
        <f t="array" ref="O4702">_xlfn.XLOOKUP(L4702,'Delivery Distances'!$A$6:$A$20,_xlfn.XLOOKUP('Sales Summary_working sheet'!M4702,'Delivery Distances'!$B$5:$K$5,'Delivery Distances'!$B$6:$K$20))</f>
        <v>3</v>
      </c>
      <c r="P4702" s="7">
        <f t="shared" si="297"/>
        <v>7</v>
      </c>
    </row>
    <row r="4703" spans="1:16" ht="15.75" customHeight="1" x14ac:dyDescent="0.15">
      <c r="A4703" s="13">
        <v>44009</v>
      </c>
      <c r="B4703" s="19" t="s">
        <v>5354</v>
      </c>
      <c r="C4703" s="7" t="s">
        <v>4619</v>
      </c>
      <c r="D4703" s="14">
        <v>8</v>
      </c>
      <c r="E4703" s="14" t="str">
        <f>_xlfn.XLOOKUP(D4703,'Meal Info'!$A$4:$A$19,'Meal Info'!$B$4:$B$19)</f>
        <v>Chinese</v>
      </c>
      <c r="F4703" s="14" t="str">
        <f>_xlfn.XLOOKUP(D4703,'Meal Info'!$A$4:$A$19,'Meal Info'!$C$4:$C$19)</f>
        <v>Serge</v>
      </c>
      <c r="G4703" s="7">
        <v>66.72</v>
      </c>
      <c r="H4703" s="7">
        <f t="shared" si="298"/>
        <v>6.6720000000000006</v>
      </c>
      <c r="I4703" s="7">
        <f t="shared" si="299"/>
        <v>73.391999999999996</v>
      </c>
      <c r="J4703" s="7">
        <v>0.24</v>
      </c>
      <c r="K4703" s="7">
        <f t="shared" si="296"/>
        <v>16.012799999999999</v>
      </c>
      <c r="L4703" s="7" t="s">
        <v>5081</v>
      </c>
      <c r="M4703" s="7">
        <v>10</v>
      </c>
      <c r="N4703" s="7">
        <f>INDEX('Delivery Distances'!$B$6:$K$20,MATCH('Sales Summary_working sheet'!L4703,'Delivery Distances'!$A$6:$A$20,0),MATCH('Sales Summary_working sheet'!M4703,'Delivery Distances'!$B$5:$K$5,0))</f>
        <v>2</v>
      </c>
      <c r="O4703" s="7" cm="1">
        <f t="array" ref="O4703">_xlfn.XLOOKUP(L4703,'Delivery Distances'!$A$6:$A$20,_xlfn.XLOOKUP('Sales Summary_working sheet'!M4703,'Delivery Distances'!$B$5:$K$5,'Delivery Distances'!$B$6:$K$20))</f>
        <v>2</v>
      </c>
      <c r="P4703" s="7">
        <f t="shared" si="297"/>
        <v>6</v>
      </c>
    </row>
    <row r="4704" spans="1:16" ht="15.75" customHeight="1" x14ac:dyDescent="0.15">
      <c r="A4704" s="13">
        <v>44009</v>
      </c>
      <c r="B4704" s="19" t="s">
        <v>5354</v>
      </c>
      <c r="C4704" s="7" t="s">
        <v>3121</v>
      </c>
      <c r="D4704" s="14">
        <v>8</v>
      </c>
      <c r="E4704" s="14" t="str">
        <f>_xlfn.XLOOKUP(D4704,'Meal Info'!$A$4:$A$19,'Meal Info'!$B$4:$B$19)</f>
        <v>Chinese</v>
      </c>
      <c r="F4704" s="14" t="str">
        <f>_xlfn.XLOOKUP(D4704,'Meal Info'!$A$4:$A$19,'Meal Info'!$C$4:$C$19)</f>
        <v>Serge</v>
      </c>
      <c r="G4704" s="7">
        <v>87.6</v>
      </c>
      <c r="H4704" s="7">
        <f t="shared" si="298"/>
        <v>8.76</v>
      </c>
      <c r="I4704" s="7">
        <f t="shared" si="299"/>
        <v>96.36</v>
      </c>
      <c r="J4704" s="7">
        <v>0.3</v>
      </c>
      <c r="K4704" s="7">
        <f t="shared" si="296"/>
        <v>26.279999999999998</v>
      </c>
      <c r="L4704" s="7" t="s">
        <v>5076</v>
      </c>
      <c r="M4704" s="7">
        <v>8</v>
      </c>
      <c r="N4704" s="7">
        <f>INDEX('Delivery Distances'!$B$6:$K$20,MATCH('Sales Summary_working sheet'!L4704,'Delivery Distances'!$A$6:$A$20,0),MATCH('Sales Summary_working sheet'!M4704,'Delivery Distances'!$B$5:$K$5,0))</f>
        <v>6</v>
      </c>
      <c r="O4704" s="7" cm="1">
        <f t="array" ref="O4704">_xlfn.XLOOKUP(L4704,'Delivery Distances'!$A$6:$A$20,_xlfn.XLOOKUP('Sales Summary_working sheet'!M4704,'Delivery Distances'!$B$5:$K$5,'Delivery Distances'!$B$6:$K$20))</f>
        <v>6</v>
      </c>
      <c r="P4704" s="7">
        <f t="shared" si="297"/>
        <v>10</v>
      </c>
    </row>
    <row r="4705" spans="1:16" ht="15.75" customHeight="1" x14ac:dyDescent="0.15">
      <c r="A4705" s="13">
        <v>44009</v>
      </c>
      <c r="B4705" s="19" t="s">
        <v>5354</v>
      </c>
      <c r="C4705" s="7" t="s">
        <v>4410</v>
      </c>
      <c r="D4705" s="14">
        <v>8</v>
      </c>
      <c r="E4705" s="14" t="str">
        <f>_xlfn.XLOOKUP(D4705,'Meal Info'!$A$4:$A$19,'Meal Info'!$B$4:$B$19)</f>
        <v>Chinese</v>
      </c>
      <c r="F4705" s="14" t="str">
        <f>_xlfn.XLOOKUP(D4705,'Meal Info'!$A$4:$A$19,'Meal Info'!$C$4:$C$19)</f>
        <v>Serge</v>
      </c>
      <c r="G4705" s="7">
        <v>53.91</v>
      </c>
      <c r="H4705" s="7">
        <f t="shared" si="298"/>
        <v>5.391</v>
      </c>
      <c r="I4705" s="7">
        <f t="shared" si="299"/>
        <v>59.300999999999995</v>
      </c>
      <c r="J4705" s="7">
        <v>0.32</v>
      </c>
      <c r="K4705" s="7">
        <f t="shared" si="296"/>
        <v>17.251200000000001</v>
      </c>
      <c r="L4705" s="7" t="s">
        <v>29</v>
      </c>
      <c r="M4705" s="7">
        <v>10</v>
      </c>
      <c r="N4705" s="7">
        <f>INDEX('Delivery Distances'!$B$6:$K$20,MATCH('Sales Summary_working sheet'!L4705,'Delivery Distances'!$A$6:$A$20,0),MATCH('Sales Summary_working sheet'!M4705,'Delivery Distances'!$B$5:$K$5,0))</f>
        <v>15</v>
      </c>
      <c r="O4705" s="7" cm="1">
        <f t="array" ref="O4705">_xlfn.XLOOKUP(L4705,'Delivery Distances'!$A$6:$A$20,_xlfn.XLOOKUP('Sales Summary_working sheet'!M4705,'Delivery Distances'!$B$5:$K$5,'Delivery Distances'!$B$6:$K$20))</f>
        <v>15</v>
      </c>
      <c r="P4705" s="7">
        <f t="shared" si="297"/>
        <v>14.5</v>
      </c>
    </row>
    <row r="4706" spans="1:16" ht="15.75" customHeight="1" x14ac:dyDescent="0.15">
      <c r="A4706" s="13">
        <v>44009</v>
      </c>
      <c r="B4706" s="19" t="s">
        <v>5354</v>
      </c>
      <c r="C4706" s="7" t="s">
        <v>1822</v>
      </c>
      <c r="D4706" s="14">
        <v>9</v>
      </c>
      <c r="E4706" s="14" t="str">
        <f>_xlfn.XLOOKUP(D4706,'Meal Info'!$A$4:$A$19,'Meal Info'!$B$4:$B$19)</f>
        <v>Mediterrenean</v>
      </c>
      <c r="F4706" s="14" t="str">
        <f>_xlfn.XLOOKUP(D4706,'Meal Info'!$A$4:$A$19,'Meal Info'!$C$4:$C$19)</f>
        <v>Serge</v>
      </c>
      <c r="G4706" s="7">
        <v>60.67</v>
      </c>
      <c r="H4706" s="7">
        <f t="shared" si="298"/>
        <v>6.0670000000000002</v>
      </c>
      <c r="I4706" s="7">
        <f t="shared" si="299"/>
        <v>66.736999999999995</v>
      </c>
      <c r="J4706" s="7">
        <v>0.16</v>
      </c>
      <c r="K4706" s="7">
        <f t="shared" si="296"/>
        <v>9.7072000000000003</v>
      </c>
      <c r="L4706" s="7" t="s">
        <v>28</v>
      </c>
      <c r="M4706" s="7">
        <v>9</v>
      </c>
      <c r="N4706" s="7">
        <f>INDEX('Delivery Distances'!$B$6:$K$20,MATCH('Sales Summary_working sheet'!L4706,'Delivery Distances'!$A$6:$A$20,0),MATCH('Sales Summary_working sheet'!M4706,'Delivery Distances'!$B$5:$K$5,0))</f>
        <v>8</v>
      </c>
      <c r="O4706" s="7" cm="1">
        <f t="array" ref="O4706">_xlfn.XLOOKUP(L4706,'Delivery Distances'!$A$6:$A$20,_xlfn.XLOOKUP('Sales Summary_working sheet'!M4706,'Delivery Distances'!$B$5:$K$5,'Delivery Distances'!$B$6:$K$20))</f>
        <v>8</v>
      </c>
      <c r="P4706" s="7">
        <f t="shared" si="297"/>
        <v>11</v>
      </c>
    </row>
    <row r="4707" spans="1:16" ht="15.75" customHeight="1" x14ac:dyDescent="0.15">
      <c r="A4707" s="13">
        <v>44009</v>
      </c>
      <c r="B4707" s="19" t="s">
        <v>5354</v>
      </c>
      <c r="C4707" s="7" t="s">
        <v>1964</v>
      </c>
      <c r="D4707" s="14">
        <v>8</v>
      </c>
      <c r="E4707" s="14" t="str">
        <f>_xlfn.XLOOKUP(D4707,'Meal Info'!$A$4:$A$19,'Meal Info'!$B$4:$B$19)</f>
        <v>Chinese</v>
      </c>
      <c r="F4707" s="14" t="str">
        <f>_xlfn.XLOOKUP(D4707,'Meal Info'!$A$4:$A$19,'Meal Info'!$C$4:$C$19)</f>
        <v>Serge</v>
      </c>
      <c r="G4707" s="7">
        <v>26.48</v>
      </c>
      <c r="H4707" s="7">
        <f t="shared" si="298"/>
        <v>2.6480000000000001</v>
      </c>
      <c r="I4707" s="7">
        <f t="shared" si="299"/>
        <v>29.128</v>
      </c>
      <c r="J4707" s="7">
        <v>0.15</v>
      </c>
      <c r="K4707" s="7">
        <f t="shared" si="296"/>
        <v>3.972</v>
      </c>
      <c r="L4707" s="7" t="s">
        <v>5078</v>
      </c>
      <c r="M4707" s="7">
        <v>10</v>
      </c>
      <c r="N4707" s="7">
        <f>INDEX('Delivery Distances'!$B$6:$K$20,MATCH('Sales Summary_working sheet'!L4707,'Delivery Distances'!$A$6:$A$20,0),MATCH('Sales Summary_working sheet'!M4707,'Delivery Distances'!$B$5:$K$5,0))</f>
        <v>6</v>
      </c>
      <c r="O4707" s="7" cm="1">
        <f t="array" ref="O4707">_xlfn.XLOOKUP(L4707,'Delivery Distances'!$A$6:$A$20,_xlfn.XLOOKUP('Sales Summary_working sheet'!M4707,'Delivery Distances'!$B$5:$K$5,'Delivery Distances'!$B$6:$K$20))</f>
        <v>6</v>
      </c>
      <c r="P4707" s="7">
        <f t="shared" si="297"/>
        <v>10</v>
      </c>
    </row>
    <row r="4708" spans="1:16" ht="15.75" customHeight="1" x14ac:dyDescent="0.15">
      <c r="A4708" s="13">
        <v>44009</v>
      </c>
      <c r="B4708" s="19" t="s">
        <v>5354</v>
      </c>
      <c r="C4708" s="7" t="s">
        <v>3129</v>
      </c>
      <c r="D4708" s="14">
        <v>9</v>
      </c>
      <c r="E4708" s="14" t="str">
        <f>_xlfn.XLOOKUP(D4708,'Meal Info'!$A$4:$A$19,'Meal Info'!$B$4:$B$19)</f>
        <v>Mediterrenean</v>
      </c>
      <c r="F4708" s="14" t="str">
        <f>_xlfn.XLOOKUP(D4708,'Meal Info'!$A$4:$A$19,'Meal Info'!$C$4:$C$19)</f>
        <v>Serge</v>
      </c>
      <c r="G4708" s="7">
        <v>30.01</v>
      </c>
      <c r="H4708" s="7">
        <f t="shared" si="298"/>
        <v>3.0010000000000003</v>
      </c>
      <c r="I4708" s="7">
        <f t="shared" si="299"/>
        <v>33.011000000000003</v>
      </c>
      <c r="J4708" s="7">
        <v>0.03</v>
      </c>
      <c r="K4708" s="7">
        <f t="shared" si="296"/>
        <v>0.90029999999999999</v>
      </c>
      <c r="L4708" s="7" t="s">
        <v>5083</v>
      </c>
      <c r="M4708" s="7">
        <v>4</v>
      </c>
      <c r="N4708" s="7">
        <f>INDEX('Delivery Distances'!$B$6:$K$20,MATCH('Sales Summary_working sheet'!L4708,'Delivery Distances'!$A$6:$A$20,0),MATCH('Sales Summary_working sheet'!M4708,'Delivery Distances'!$B$5:$K$5,0))</f>
        <v>1</v>
      </c>
      <c r="O4708" s="7" cm="1">
        <f t="array" ref="O4708">_xlfn.XLOOKUP(L4708,'Delivery Distances'!$A$6:$A$20,_xlfn.XLOOKUP('Sales Summary_working sheet'!M4708,'Delivery Distances'!$B$5:$K$5,'Delivery Distances'!$B$6:$K$20))</f>
        <v>1</v>
      </c>
      <c r="P4708" s="7">
        <f t="shared" si="297"/>
        <v>3</v>
      </c>
    </row>
    <row r="4709" spans="1:16" ht="15.75" customHeight="1" x14ac:dyDescent="0.15">
      <c r="A4709" s="13">
        <v>44009</v>
      </c>
      <c r="B4709" s="19" t="s">
        <v>5354</v>
      </c>
      <c r="C4709" s="7" t="s">
        <v>1076</v>
      </c>
      <c r="D4709" s="14">
        <v>8</v>
      </c>
      <c r="E4709" s="14" t="str">
        <f>_xlfn.XLOOKUP(D4709,'Meal Info'!$A$4:$A$19,'Meal Info'!$B$4:$B$19)</f>
        <v>Chinese</v>
      </c>
      <c r="F4709" s="14" t="str">
        <f>_xlfn.XLOOKUP(D4709,'Meal Info'!$A$4:$A$19,'Meal Info'!$C$4:$C$19)</f>
        <v>Serge</v>
      </c>
      <c r="G4709" s="7">
        <v>91.79</v>
      </c>
      <c r="H4709" s="7">
        <f t="shared" si="298"/>
        <v>9.1790000000000003</v>
      </c>
      <c r="I4709" s="7">
        <f t="shared" si="299"/>
        <v>100.96900000000001</v>
      </c>
      <c r="J4709" s="7">
        <v>0.38</v>
      </c>
      <c r="K4709" s="7">
        <f t="shared" si="296"/>
        <v>34.880200000000002</v>
      </c>
      <c r="L4709" s="7" t="s">
        <v>29</v>
      </c>
      <c r="M4709" s="7">
        <v>8</v>
      </c>
      <c r="N4709" s="7">
        <f>INDEX('Delivery Distances'!$B$6:$K$20,MATCH('Sales Summary_working sheet'!L4709,'Delivery Distances'!$A$6:$A$20,0),MATCH('Sales Summary_working sheet'!M4709,'Delivery Distances'!$B$5:$K$5,0))</f>
        <v>3</v>
      </c>
      <c r="O4709" s="7" cm="1">
        <f t="array" ref="O4709">_xlfn.XLOOKUP(L4709,'Delivery Distances'!$A$6:$A$20,_xlfn.XLOOKUP('Sales Summary_working sheet'!M4709,'Delivery Distances'!$B$5:$K$5,'Delivery Distances'!$B$6:$K$20))</f>
        <v>3</v>
      </c>
      <c r="P4709" s="7">
        <f t="shared" si="297"/>
        <v>7</v>
      </c>
    </row>
    <row r="4710" spans="1:16" ht="15.75" customHeight="1" x14ac:dyDescent="0.15">
      <c r="A4710" s="13">
        <v>44009</v>
      </c>
      <c r="B4710" s="19" t="s">
        <v>5354</v>
      </c>
      <c r="C4710" s="7" t="s">
        <v>1896</v>
      </c>
      <c r="D4710" s="14">
        <v>9</v>
      </c>
      <c r="E4710" s="14" t="str">
        <f>_xlfn.XLOOKUP(D4710,'Meal Info'!$A$4:$A$19,'Meal Info'!$B$4:$B$19)</f>
        <v>Mediterrenean</v>
      </c>
      <c r="F4710" s="14" t="str">
        <f>_xlfn.XLOOKUP(D4710,'Meal Info'!$A$4:$A$19,'Meal Info'!$C$4:$C$19)</f>
        <v>Serge</v>
      </c>
      <c r="G4710" s="7">
        <v>54.56</v>
      </c>
      <c r="H4710" s="7">
        <f t="shared" si="298"/>
        <v>5.4560000000000004</v>
      </c>
      <c r="I4710" s="7">
        <f t="shared" si="299"/>
        <v>60.016000000000005</v>
      </c>
      <c r="J4710" s="7">
        <v>0.16</v>
      </c>
      <c r="K4710" s="7">
        <f t="shared" si="296"/>
        <v>8.7296000000000014</v>
      </c>
      <c r="L4710" s="7" t="s">
        <v>28</v>
      </c>
      <c r="M4710" s="7">
        <v>3</v>
      </c>
      <c r="N4710" s="7">
        <f>INDEX('Delivery Distances'!$B$6:$K$20,MATCH('Sales Summary_working sheet'!L4710,'Delivery Distances'!$A$6:$A$20,0),MATCH('Sales Summary_working sheet'!M4710,'Delivery Distances'!$B$5:$K$5,0))</f>
        <v>6</v>
      </c>
      <c r="O4710" s="7" cm="1">
        <f t="array" ref="O4710">_xlfn.XLOOKUP(L4710,'Delivery Distances'!$A$6:$A$20,_xlfn.XLOOKUP('Sales Summary_working sheet'!M4710,'Delivery Distances'!$B$5:$K$5,'Delivery Distances'!$B$6:$K$20))</f>
        <v>6</v>
      </c>
      <c r="P4710" s="7">
        <f t="shared" si="297"/>
        <v>10</v>
      </c>
    </row>
    <row r="4711" spans="1:16" ht="15.75" customHeight="1" x14ac:dyDescent="0.15">
      <c r="A4711" s="13">
        <v>44009</v>
      </c>
      <c r="B4711" s="19" t="s">
        <v>5354</v>
      </c>
      <c r="C4711" s="7" t="s">
        <v>4730</v>
      </c>
      <c r="D4711" s="14">
        <v>8</v>
      </c>
      <c r="E4711" s="14" t="str">
        <f>_xlfn.XLOOKUP(D4711,'Meal Info'!$A$4:$A$19,'Meal Info'!$B$4:$B$19)</f>
        <v>Chinese</v>
      </c>
      <c r="F4711" s="14" t="str">
        <f>_xlfn.XLOOKUP(D4711,'Meal Info'!$A$4:$A$19,'Meal Info'!$C$4:$C$19)</f>
        <v>Serge</v>
      </c>
      <c r="G4711" s="7">
        <v>90.12</v>
      </c>
      <c r="H4711" s="7">
        <f t="shared" si="298"/>
        <v>9.0120000000000005</v>
      </c>
      <c r="I4711" s="7">
        <f t="shared" si="299"/>
        <v>99.132000000000005</v>
      </c>
      <c r="J4711" s="7">
        <v>0.09</v>
      </c>
      <c r="K4711" s="7">
        <f t="shared" si="296"/>
        <v>8.1107999999999993</v>
      </c>
      <c r="L4711" s="7" t="s">
        <v>5077</v>
      </c>
      <c r="M4711" s="7">
        <v>2</v>
      </c>
      <c r="N4711" s="7">
        <f>INDEX('Delivery Distances'!$B$6:$K$20,MATCH('Sales Summary_working sheet'!L4711,'Delivery Distances'!$A$6:$A$20,0),MATCH('Sales Summary_working sheet'!M4711,'Delivery Distances'!$B$5:$K$5,0))</f>
        <v>4</v>
      </c>
      <c r="O4711" s="7" cm="1">
        <f t="array" ref="O4711">_xlfn.XLOOKUP(L4711,'Delivery Distances'!$A$6:$A$20,_xlfn.XLOOKUP('Sales Summary_working sheet'!M4711,'Delivery Distances'!$B$5:$K$5,'Delivery Distances'!$B$6:$K$20))</f>
        <v>4</v>
      </c>
      <c r="P4711" s="7">
        <f t="shared" si="297"/>
        <v>8</v>
      </c>
    </row>
    <row r="4712" spans="1:16" ht="15.75" customHeight="1" x14ac:dyDescent="0.15">
      <c r="A4712" s="13">
        <v>44009</v>
      </c>
      <c r="B4712" s="19" t="s">
        <v>5354</v>
      </c>
      <c r="C4712" s="7" t="s">
        <v>3228</v>
      </c>
      <c r="D4712" s="14">
        <v>8</v>
      </c>
      <c r="E4712" s="14" t="str">
        <f>_xlfn.XLOOKUP(D4712,'Meal Info'!$A$4:$A$19,'Meal Info'!$B$4:$B$19)</f>
        <v>Chinese</v>
      </c>
      <c r="F4712" s="14" t="str">
        <f>_xlfn.XLOOKUP(D4712,'Meal Info'!$A$4:$A$19,'Meal Info'!$C$4:$C$19)</f>
        <v>Serge</v>
      </c>
      <c r="G4712" s="7">
        <v>40.75</v>
      </c>
      <c r="H4712" s="7">
        <f t="shared" si="298"/>
        <v>4.0750000000000002</v>
      </c>
      <c r="I4712" s="7">
        <f t="shared" si="299"/>
        <v>44.825000000000003</v>
      </c>
      <c r="J4712" s="7">
        <v>0.31</v>
      </c>
      <c r="K4712" s="7">
        <f t="shared" si="296"/>
        <v>12.6325</v>
      </c>
      <c r="L4712" s="7" t="s">
        <v>5075</v>
      </c>
      <c r="M4712" s="7">
        <v>6</v>
      </c>
      <c r="N4712" s="7">
        <f>INDEX('Delivery Distances'!$B$6:$K$20,MATCH('Sales Summary_working sheet'!L4712,'Delivery Distances'!$A$6:$A$20,0),MATCH('Sales Summary_working sheet'!M4712,'Delivery Distances'!$B$5:$K$5,0))</f>
        <v>11</v>
      </c>
      <c r="O4712" s="7" cm="1">
        <f t="array" ref="O4712">_xlfn.XLOOKUP(L4712,'Delivery Distances'!$A$6:$A$20,_xlfn.XLOOKUP('Sales Summary_working sheet'!M4712,'Delivery Distances'!$B$5:$K$5,'Delivery Distances'!$B$6:$K$20))</f>
        <v>11</v>
      </c>
      <c r="P4712" s="7">
        <f t="shared" si="297"/>
        <v>12.5</v>
      </c>
    </row>
    <row r="4713" spans="1:16" ht="15.75" customHeight="1" x14ac:dyDescent="0.15">
      <c r="A4713" s="13">
        <v>44009</v>
      </c>
      <c r="B4713" s="19" t="s">
        <v>5354</v>
      </c>
      <c r="C4713" s="7" t="s">
        <v>4777</v>
      </c>
      <c r="D4713" s="14">
        <v>8</v>
      </c>
      <c r="E4713" s="14" t="str">
        <f>_xlfn.XLOOKUP(D4713,'Meal Info'!$A$4:$A$19,'Meal Info'!$B$4:$B$19)</f>
        <v>Chinese</v>
      </c>
      <c r="F4713" s="14" t="str">
        <f>_xlfn.XLOOKUP(D4713,'Meal Info'!$A$4:$A$19,'Meal Info'!$C$4:$C$19)</f>
        <v>Serge</v>
      </c>
      <c r="G4713" s="7">
        <v>85.04</v>
      </c>
      <c r="H4713" s="7">
        <f t="shared" si="298"/>
        <v>8.5040000000000013</v>
      </c>
      <c r="I4713" s="7">
        <f t="shared" si="299"/>
        <v>93.544000000000011</v>
      </c>
      <c r="J4713" s="7">
        <v>0.02</v>
      </c>
      <c r="K4713" s="7">
        <f t="shared" si="296"/>
        <v>1.7008000000000001</v>
      </c>
      <c r="L4713" s="7" t="s">
        <v>5076</v>
      </c>
      <c r="M4713" s="7">
        <v>8</v>
      </c>
      <c r="N4713" s="7">
        <f>INDEX('Delivery Distances'!$B$6:$K$20,MATCH('Sales Summary_working sheet'!L4713,'Delivery Distances'!$A$6:$A$20,0),MATCH('Sales Summary_working sheet'!M4713,'Delivery Distances'!$B$5:$K$5,0))</f>
        <v>6</v>
      </c>
      <c r="O4713" s="7" cm="1">
        <f t="array" ref="O4713">_xlfn.XLOOKUP(L4713,'Delivery Distances'!$A$6:$A$20,_xlfn.XLOOKUP('Sales Summary_working sheet'!M4713,'Delivery Distances'!$B$5:$K$5,'Delivery Distances'!$B$6:$K$20))</f>
        <v>6</v>
      </c>
      <c r="P4713" s="7">
        <f t="shared" si="297"/>
        <v>10</v>
      </c>
    </row>
    <row r="4714" spans="1:16" ht="15.75" customHeight="1" x14ac:dyDescent="0.15">
      <c r="A4714" s="13">
        <v>44009</v>
      </c>
      <c r="B4714" s="19" t="s">
        <v>5354</v>
      </c>
      <c r="C4714" s="7" t="s">
        <v>4260</v>
      </c>
      <c r="D4714" s="14">
        <v>8</v>
      </c>
      <c r="E4714" s="14" t="str">
        <f>_xlfn.XLOOKUP(D4714,'Meal Info'!$A$4:$A$19,'Meal Info'!$B$4:$B$19)</f>
        <v>Chinese</v>
      </c>
      <c r="F4714" s="14" t="str">
        <f>_xlfn.XLOOKUP(D4714,'Meal Info'!$A$4:$A$19,'Meal Info'!$C$4:$C$19)</f>
        <v>Serge</v>
      </c>
      <c r="G4714" s="7">
        <v>69.19</v>
      </c>
      <c r="H4714" s="7">
        <f t="shared" si="298"/>
        <v>6.9190000000000005</v>
      </c>
      <c r="I4714" s="7">
        <f t="shared" si="299"/>
        <v>76.108999999999995</v>
      </c>
      <c r="J4714" s="7">
        <v>0.02</v>
      </c>
      <c r="K4714" s="7">
        <f t="shared" si="296"/>
        <v>1.3837999999999999</v>
      </c>
      <c r="L4714" s="7" t="s">
        <v>31</v>
      </c>
      <c r="M4714" s="7">
        <v>9</v>
      </c>
      <c r="N4714" s="7">
        <f>INDEX('Delivery Distances'!$B$6:$K$20,MATCH('Sales Summary_working sheet'!L4714,'Delivery Distances'!$A$6:$A$20,0),MATCH('Sales Summary_working sheet'!M4714,'Delivery Distances'!$B$5:$K$5,0))</f>
        <v>14</v>
      </c>
      <c r="O4714" s="7" cm="1">
        <f t="array" ref="O4714">_xlfn.XLOOKUP(L4714,'Delivery Distances'!$A$6:$A$20,_xlfn.XLOOKUP('Sales Summary_working sheet'!M4714,'Delivery Distances'!$B$5:$K$5,'Delivery Distances'!$B$6:$K$20))</f>
        <v>14</v>
      </c>
      <c r="P4714" s="7">
        <f t="shared" si="297"/>
        <v>14</v>
      </c>
    </row>
    <row r="4715" spans="1:16" ht="15.75" customHeight="1" x14ac:dyDescent="0.15">
      <c r="A4715" s="13">
        <v>44009</v>
      </c>
      <c r="B4715" s="19" t="s">
        <v>5355</v>
      </c>
      <c r="C4715" s="7" t="s">
        <v>1973</v>
      </c>
      <c r="D4715" s="14">
        <v>8</v>
      </c>
      <c r="E4715" s="14" t="str">
        <f>_xlfn.XLOOKUP(D4715,'Meal Info'!$A$4:$A$19,'Meal Info'!$B$4:$B$19)</f>
        <v>Chinese</v>
      </c>
      <c r="F4715" s="14" t="str">
        <f>_xlfn.XLOOKUP(D4715,'Meal Info'!$A$4:$A$19,'Meal Info'!$C$4:$C$19)</f>
        <v>Serge</v>
      </c>
      <c r="G4715" s="7">
        <v>68.17</v>
      </c>
      <c r="H4715" s="7">
        <f t="shared" si="298"/>
        <v>6.8170000000000002</v>
      </c>
      <c r="I4715" s="7">
        <f t="shared" si="299"/>
        <v>74.986999999999995</v>
      </c>
      <c r="J4715" s="7">
        <v>0.32</v>
      </c>
      <c r="K4715" s="7">
        <f t="shared" si="296"/>
        <v>21.814400000000003</v>
      </c>
      <c r="L4715" s="7" t="s">
        <v>5082</v>
      </c>
      <c r="M4715" s="7">
        <v>10</v>
      </c>
      <c r="N4715" s="7">
        <f>INDEX('Delivery Distances'!$B$6:$K$20,MATCH('Sales Summary_working sheet'!L4715,'Delivery Distances'!$A$6:$A$20,0),MATCH('Sales Summary_working sheet'!M4715,'Delivery Distances'!$B$5:$K$5,0))</f>
        <v>2</v>
      </c>
      <c r="O4715" s="7" cm="1">
        <f t="array" ref="O4715">_xlfn.XLOOKUP(L4715,'Delivery Distances'!$A$6:$A$20,_xlfn.XLOOKUP('Sales Summary_working sheet'!M4715,'Delivery Distances'!$B$5:$K$5,'Delivery Distances'!$B$6:$K$20))</f>
        <v>2</v>
      </c>
      <c r="P4715" s="7">
        <f t="shared" si="297"/>
        <v>6</v>
      </c>
    </row>
    <row r="4716" spans="1:16" ht="15.75" customHeight="1" x14ac:dyDescent="0.15">
      <c r="A4716" s="13">
        <v>44009</v>
      </c>
      <c r="B4716" s="19" t="s">
        <v>5355</v>
      </c>
      <c r="C4716" s="7" t="s">
        <v>1028</v>
      </c>
      <c r="D4716" s="14">
        <v>8</v>
      </c>
      <c r="E4716" s="14" t="str">
        <f>_xlfn.XLOOKUP(D4716,'Meal Info'!$A$4:$A$19,'Meal Info'!$B$4:$B$19)</f>
        <v>Chinese</v>
      </c>
      <c r="F4716" s="14" t="str">
        <f>_xlfn.XLOOKUP(D4716,'Meal Info'!$A$4:$A$19,'Meal Info'!$C$4:$C$19)</f>
        <v>Serge</v>
      </c>
      <c r="G4716" s="7">
        <v>39.369999999999997</v>
      </c>
      <c r="H4716" s="7">
        <f t="shared" si="298"/>
        <v>3.9369999999999998</v>
      </c>
      <c r="I4716" s="7">
        <f t="shared" si="299"/>
        <v>43.306999999999995</v>
      </c>
      <c r="J4716" s="7">
        <v>0.35</v>
      </c>
      <c r="K4716" s="7">
        <f t="shared" si="296"/>
        <v>13.779499999999999</v>
      </c>
      <c r="L4716" s="7" t="s">
        <v>30</v>
      </c>
      <c r="M4716" s="7">
        <v>5</v>
      </c>
      <c r="N4716" s="7">
        <f>INDEX('Delivery Distances'!$B$6:$K$20,MATCH('Sales Summary_working sheet'!L4716,'Delivery Distances'!$A$6:$A$20,0),MATCH('Sales Summary_working sheet'!M4716,'Delivery Distances'!$B$5:$K$5,0))</f>
        <v>18</v>
      </c>
      <c r="O4716" s="7" cm="1">
        <f t="array" ref="O4716">_xlfn.XLOOKUP(L4716,'Delivery Distances'!$A$6:$A$20,_xlfn.XLOOKUP('Sales Summary_working sheet'!M4716,'Delivery Distances'!$B$5:$K$5,'Delivery Distances'!$B$6:$K$20))</f>
        <v>18</v>
      </c>
      <c r="P4716" s="7">
        <f t="shared" si="297"/>
        <v>16</v>
      </c>
    </row>
    <row r="4717" spans="1:16" ht="15.75" customHeight="1" x14ac:dyDescent="0.15">
      <c r="A4717" s="13">
        <v>44009</v>
      </c>
      <c r="B4717" s="19" t="s">
        <v>5355</v>
      </c>
      <c r="C4717" s="7" t="s">
        <v>2789</v>
      </c>
      <c r="D4717" s="14">
        <v>9</v>
      </c>
      <c r="E4717" s="14" t="str">
        <f>_xlfn.XLOOKUP(D4717,'Meal Info'!$A$4:$A$19,'Meal Info'!$B$4:$B$19)</f>
        <v>Mediterrenean</v>
      </c>
      <c r="F4717" s="14" t="str">
        <f>_xlfn.XLOOKUP(D4717,'Meal Info'!$A$4:$A$19,'Meal Info'!$C$4:$C$19)</f>
        <v>Serge</v>
      </c>
      <c r="G4717" s="7">
        <v>53.28</v>
      </c>
      <c r="H4717" s="7">
        <f t="shared" si="298"/>
        <v>5.3280000000000003</v>
      </c>
      <c r="I4717" s="7">
        <f t="shared" si="299"/>
        <v>58.608000000000004</v>
      </c>
      <c r="J4717" s="7">
        <v>0.26</v>
      </c>
      <c r="K4717" s="7">
        <f t="shared" si="296"/>
        <v>13.8528</v>
      </c>
      <c r="L4717" s="7" t="s">
        <v>29</v>
      </c>
      <c r="M4717" s="7">
        <v>3</v>
      </c>
      <c r="N4717" s="7">
        <f>INDEX('Delivery Distances'!$B$6:$K$20,MATCH('Sales Summary_working sheet'!L4717,'Delivery Distances'!$A$6:$A$20,0),MATCH('Sales Summary_working sheet'!M4717,'Delivery Distances'!$B$5:$K$5,0))</f>
        <v>9</v>
      </c>
      <c r="O4717" s="7" cm="1">
        <f t="array" ref="O4717">_xlfn.XLOOKUP(L4717,'Delivery Distances'!$A$6:$A$20,_xlfn.XLOOKUP('Sales Summary_working sheet'!M4717,'Delivery Distances'!$B$5:$K$5,'Delivery Distances'!$B$6:$K$20))</f>
        <v>9</v>
      </c>
      <c r="P4717" s="7">
        <f t="shared" si="297"/>
        <v>11.5</v>
      </c>
    </row>
    <row r="4718" spans="1:16" ht="15.75" customHeight="1" x14ac:dyDescent="0.15">
      <c r="A4718" s="13">
        <v>44009</v>
      </c>
      <c r="B4718" s="19" t="s">
        <v>5355</v>
      </c>
      <c r="C4718" s="7" t="s">
        <v>1174</v>
      </c>
      <c r="D4718" s="14">
        <v>8</v>
      </c>
      <c r="E4718" s="14" t="str">
        <f>_xlfn.XLOOKUP(D4718,'Meal Info'!$A$4:$A$19,'Meal Info'!$B$4:$B$19)</f>
        <v>Chinese</v>
      </c>
      <c r="F4718" s="14" t="str">
        <f>_xlfn.XLOOKUP(D4718,'Meal Info'!$A$4:$A$19,'Meal Info'!$C$4:$C$19)</f>
        <v>Serge</v>
      </c>
      <c r="G4718" s="7">
        <v>16.48</v>
      </c>
      <c r="H4718" s="7">
        <f t="shared" si="298"/>
        <v>1.6480000000000001</v>
      </c>
      <c r="I4718" s="7">
        <f t="shared" si="299"/>
        <v>18.128</v>
      </c>
      <c r="J4718" s="7">
        <v>0.08</v>
      </c>
      <c r="K4718" s="7">
        <f t="shared" si="296"/>
        <v>1.3184</v>
      </c>
      <c r="L4718" s="7" t="s">
        <v>5076</v>
      </c>
      <c r="M4718" s="7">
        <v>4</v>
      </c>
      <c r="N4718" s="7">
        <f>INDEX('Delivery Distances'!$B$6:$K$20,MATCH('Sales Summary_working sheet'!L4718,'Delivery Distances'!$A$6:$A$20,0),MATCH('Sales Summary_working sheet'!M4718,'Delivery Distances'!$B$5:$K$5,0))</f>
        <v>11</v>
      </c>
      <c r="O4718" s="7" cm="1">
        <f t="array" ref="O4718">_xlfn.XLOOKUP(L4718,'Delivery Distances'!$A$6:$A$20,_xlfn.XLOOKUP('Sales Summary_working sheet'!M4718,'Delivery Distances'!$B$5:$K$5,'Delivery Distances'!$B$6:$K$20))</f>
        <v>11</v>
      </c>
      <c r="P4718" s="7">
        <f t="shared" si="297"/>
        <v>12.5</v>
      </c>
    </row>
    <row r="4719" spans="1:16" ht="15.75" customHeight="1" x14ac:dyDescent="0.15">
      <c r="A4719" s="13">
        <v>44009</v>
      </c>
      <c r="B4719" s="19" t="s">
        <v>5355</v>
      </c>
      <c r="C4719" s="7" t="s">
        <v>3303</v>
      </c>
      <c r="D4719" s="14">
        <v>8</v>
      </c>
      <c r="E4719" s="14" t="str">
        <f>_xlfn.XLOOKUP(D4719,'Meal Info'!$A$4:$A$19,'Meal Info'!$B$4:$B$19)</f>
        <v>Chinese</v>
      </c>
      <c r="F4719" s="14" t="str">
        <f>_xlfn.XLOOKUP(D4719,'Meal Info'!$A$4:$A$19,'Meal Info'!$C$4:$C$19)</f>
        <v>Serge</v>
      </c>
      <c r="G4719" s="7">
        <v>31.76</v>
      </c>
      <c r="H4719" s="7">
        <f t="shared" si="298"/>
        <v>3.1760000000000002</v>
      </c>
      <c r="I4719" s="7">
        <f t="shared" si="299"/>
        <v>34.936</v>
      </c>
      <c r="J4719" s="7">
        <v>0.36</v>
      </c>
      <c r="K4719" s="7">
        <f t="shared" si="296"/>
        <v>11.4336</v>
      </c>
      <c r="L4719" s="7" t="s">
        <v>29</v>
      </c>
      <c r="M4719" s="7">
        <v>2</v>
      </c>
      <c r="N4719" s="7">
        <f>INDEX('Delivery Distances'!$B$6:$K$20,MATCH('Sales Summary_working sheet'!L4719,'Delivery Distances'!$A$6:$A$20,0),MATCH('Sales Summary_working sheet'!M4719,'Delivery Distances'!$B$5:$K$5,0))</f>
        <v>18</v>
      </c>
      <c r="O4719" s="7" cm="1">
        <f t="array" ref="O4719">_xlfn.XLOOKUP(L4719,'Delivery Distances'!$A$6:$A$20,_xlfn.XLOOKUP('Sales Summary_working sheet'!M4719,'Delivery Distances'!$B$5:$K$5,'Delivery Distances'!$B$6:$K$20))</f>
        <v>18</v>
      </c>
      <c r="P4719" s="7">
        <f t="shared" si="297"/>
        <v>16</v>
      </c>
    </row>
    <row r="4720" spans="1:16" ht="15.75" customHeight="1" x14ac:dyDescent="0.15">
      <c r="A4720" s="13">
        <v>44009</v>
      </c>
      <c r="B4720" s="19" t="s">
        <v>5355</v>
      </c>
      <c r="C4720" s="7" t="s">
        <v>5013</v>
      </c>
      <c r="D4720" s="14">
        <v>9</v>
      </c>
      <c r="E4720" s="14" t="str">
        <f>_xlfn.XLOOKUP(D4720,'Meal Info'!$A$4:$A$19,'Meal Info'!$B$4:$B$19)</f>
        <v>Mediterrenean</v>
      </c>
      <c r="F4720" s="14" t="str">
        <f>_xlfn.XLOOKUP(D4720,'Meal Info'!$A$4:$A$19,'Meal Info'!$C$4:$C$19)</f>
        <v>Serge</v>
      </c>
      <c r="G4720" s="7">
        <v>12.99</v>
      </c>
      <c r="H4720" s="7">
        <f t="shared" si="298"/>
        <v>1.2990000000000002</v>
      </c>
      <c r="I4720" s="7">
        <f t="shared" si="299"/>
        <v>14.289</v>
      </c>
      <c r="J4720" s="7">
        <v>0.3</v>
      </c>
      <c r="K4720" s="7">
        <f t="shared" si="296"/>
        <v>3.8969999999999998</v>
      </c>
      <c r="L4720" s="7" t="s">
        <v>5082</v>
      </c>
      <c r="M4720" s="7">
        <v>2</v>
      </c>
      <c r="N4720" s="7">
        <f>INDEX('Delivery Distances'!$B$6:$K$20,MATCH('Sales Summary_working sheet'!L4720,'Delivery Distances'!$A$6:$A$20,0),MATCH('Sales Summary_working sheet'!M4720,'Delivery Distances'!$B$5:$K$5,0))</f>
        <v>3</v>
      </c>
      <c r="O4720" s="7" cm="1">
        <f t="array" ref="O4720">_xlfn.XLOOKUP(L4720,'Delivery Distances'!$A$6:$A$20,_xlfn.XLOOKUP('Sales Summary_working sheet'!M4720,'Delivery Distances'!$B$5:$K$5,'Delivery Distances'!$B$6:$K$20))</f>
        <v>3</v>
      </c>
      <c r="P4720" s="7">
        <f t="shared" si="297"/>
        <v>7</v>
      </c>
    </row>
    <row r="4721" spans="1:16" ht="15.75" customHeight="1" x14ac:dyDescent="0.15">
      <c r="A4721" s="13">
        <v>44009</v>
      </c>
      <c r="B4721" s="19" t="s">
        <v>5355</v>
      </c>
      <c r="C4721" s="7" t="s">
        <v>4516</v>
      </c>
      <c r="D4721" s="14">
        <v>8</v>
      </c>
      <c r="E4721" s="14" t="str">
        <f>_xlfn.XLOOKUP(D4721,'Meal Info'!$A$4:$A$19,'Meal Info'!$B$4:$B$19)</f>
        <v>Chinese</v>
      </c>
      <c r="F4721" s="14" t="str">
        <f>_xlfn.XLOOKUP(D4721,'Meal Info'!$A$4:$A$19,'Meal Info'!$C$4:$C$19)</f>
        <v>Serge</v>
      </c>
      <c r="G4721" s="7">
        <v>58.72</v>
      </c>
      <c r="H4721" s="7">
        <f t="shared" si="298"/>
        <v>5.8719999999999999</v>
      </c>
      <c r="I4721" s="7">
        <f t="shared" si="299"/>
        <v>64.591999999999999</v>
      </c>
      <c r="J4721" s="7">
        <v>0.15</v>
      </c>
      <c r="K4721" s="7">
        <f t="shared" si="296"/>
        <v>8.8079999999999998</v>
      </c>
      <c r="L4721" s="7" t="s">
        <v>5081</v>
      </c>
      <c r="M4721" s="7">
        <v>2</v>
      </c>
      <c r="N4721" s="7">
        <f>INDEX('Delivery Distances'!$B$6:$K$20,MATCH('Sales Summary_working sheet'!L4721,'Delivery Distances'!$A$6:$A$20,0),MATCH('Sales Summary_working sheet'!M4721,'Delivery Distances'!$B$5:$K$5,0))</f>
        <v>3</v>
      </c>
      <c r="O4721" s="7" cm="1">
        <f t="array" ref="O4721">_xlfn.XLOOKUP(L4721,'Delivery Distances'!$A$6:$A$20,_xlfn.XLOOKUP('Sales Summary_working sheet'!M4721,'Delivery Distances'!$B$5:$K$5,'Delivery Distances'!$B$6:$K$20))</f>
        <v>3</v>
      </c>
      <c r="P4721" s="7">
        <f t="shared" si="297"/>
        <v>7</v>
      </c>
    </row>
    <row r="4722" spans="1:16" ht="15.75" customHeight="1" x14ac:dyDescent="0.15">
      <c r="A4722" s="13">
        <v>44009</v>
      </c>
      <c r="B4722" s="19" t="s">
        <v>5355</v>
      </c>
      <c r="C4722" s="7" t="s">
        <v>2190</v>
      </c>
      <c r="D4722" s="14">
        <v>8</v>
      </c>
      <c r="E4722" s="14" t="str">
        <f>_xlfn.XLOOKUP(D4722,'Meal Info'!$A$4:$A$19,'Meal Info'!$B$4:$B$19)</f>
        <v>Chinese</v>
      </c>
      <c r="F4722" s="14" t="str">
        <f>_xlfn.XLOOKUP(D4722,'Meal Info'!$A$4:$A$19,'Meal Info'!$C$4:$C$19)</f>
        <v>Serge</v>
      </c>
      <c r="G4722" s="7">
        <v>9.81</v>
      </c>
      <c r="H4722" s="7">
        <f t="shared" si="298"/>
        <v>0.98100000000000009</v>
      </c>
      <c r="I4722" s="7">
        <f t="shared" si="299"/>
        <v>10.791</v>
      </c>
      <c r="J4722" s="7">
        <v>0.27</v>
      </c>
      <c r="K4722" s="7">
        <f t="shared" si="296"/>
        <v>2.6487000000000003</v>
      </c>
      <c r="L4722" s="7" t="s">
        <v>5075</v>
      </c>
      <c r="M4722" s="7">
        <v>2</v>
      </c>
      <c r="N4722" s="7">
        <f>INDEX('Delivery Distances'!$B$6:$K$20,MATCH('Sales Summary_working sheet'!L4722,'Delivery Distances'!$A$6:$A$20,0),MATCH('Sales Summary_working sheet'!M4722,'Delivery Distances'!$B$5:$K$5,0))</f>
        <v>15</v>
      </c>
      <c r="O4722" s="7" cm="1">
        <f t="array" ref="O4722">_xlfn.XLOOKUP(L4722,'Delivery Distances'!$A$6:$A$20,_xlfn.XLOOKUP('Sales Summary_working sheet'!M4722,'Delivery Distances'!$B$5:$K$5,'Delivery Distances'!$B$6:$K$20))</f>
        <v>15</v>
      </c>
      <c r="P4722" s="7">
        <f t="shared" si="297"/>
        <v>14.5</v>
      </c>
    </row>
    <row r="4723" spans="1:16" ht="15.75" customHeight="1" x14ac:dyDescent="0.15">
      <c r="A4723" s="13">
        <v>44009</v>
      </c>
      <c r="B4723" s="19" t="s">
        <v>5355</v>
      </c>
      <c r="C4723" s="7" t="s">
        <v>300</v>
      </c>
      <c r="D4723" s="14">
        <v>8</v>
      </c>
      <c r="E4723" s="14" t="str">
        <f>_xlfn.XLOOKUP(D4723,'Meal Info'!$A$4:$A$19,'Meal Info'!$B$4:$B$19)</f>
        <v>Chinese</v>
      </c>
      <c r="F4723" s="14" t="str">
        <f>_xlfn.XLOOKUP(D4723,'Meal Info'!$A$4:$A$19,'Meal Info'!$C$4:$C$19)</f>
        <v>Serge</v>
      </c>
      <c r="G4723" s="7">
        <v>97.95</v>
      </c>
      <c r="H4723" s="7">
        <f t="shared" si="298"/>
        <v>9.7950000000000017</v>
      </c>
      <c r="I4723" s="7">
        <f t="shared" si="299"/>
        <v>107.745</v>
      </c>
      <c r="J4723" s="7">
        <v>0.18</v>
      </c>
      <c r="K4723" s="7">
        <f t="shared" si="296"/>
        <v>17.631</v>
      </c>
      <c r="L4723" s="7" t="s">
        <v>5080</v>
      </c>
      <c r="M4723" s="7">
        <v>3</v>
      </c>
      <c r="N4723" s="7">
        <f>INDEX('Delivery Distances'!$B$6:$K$20,MATCH('Sales Summary_working sheet'!L4723,'Delivery Distances'!$A$6:$A$20,0),MATCH('Sales Summary_working sheet'!M4723,'Delivery Distances'!$B$5:$K$5,0))</f>
        <v>5</v>
      </c>
      <c r="O4723" s="7" cm="1">
        <f t="array" ref="O4723">_xlfn.XLOOKUP(L4723,'Delivery Distances'!$A$6:$A$20,_xlfn.XLOOKUP('Sales Summary_working sheet'!M4723,'Delivery Distances'!$B$5:$K$5,'Delivery Distances'!$B$6:$K$20))</f>
        <v>5</v>
      </c>
      <c r="P4723" s="7">
        <f t="shared" si="297"/>
        <v>9</v>
      </c>
    </row>
    <row r="4724" spans="1:16" ht="15.75" customHeight="1" x14ac:dyDescent="0.15">
      <c r="A4724" s="13">
        <v>44009</v>
      </c>
      <c r="B4724" s="19" t="s">
        <v>5355</v>
      </c>
      <c r="C4724" s="7" t="s">
        <v>2886</v>
      </c>
      <c r="D4724" s="14">
        <v>8</v>
      </c>
      <c r="E4724" s="14" t="str">
        <f>_xlfn.XLOOKUP(D4724,'Meal Info'!$A$4:$A$19,'Meal Info'!$B$4:$B$19)</f>
        <v>Chinese</v>
      </c>
      <c r="F4724" s="14" t="str">
        <f>_xlfn.XLOOKUP(D4724,'Meal Info'!$A$4:$A$19,'Meal Info'!$C$4:$C$19)</f>
        <v>Serge</v>
      </c>
      <c r="G4724" s="7">
        <v>12.67</v>
      </c>
      <c r="H4724" s="7">
        <f t="shared" si="298"/>
        <v>1.2670000000000001</v>
      </c>
      <c r="I4724" s="7">
        <f t="shared" si="299"/>
        <v>13.936999999999999</v>
      </c>
      <c r="J4724" s="7">
        <v>0.21</v>
      </c>
      <c r="K4724" s="7">
        <f t="shared" si="296"/>
        <v>2.6606999999999998</v>
      </c>
      <c r="L4724" s="7" t="s">
        <v>31</v>
      </c>
      <c r="M4724" s="7">
        <v>6</v>
      </c>
      <c r="N4724" s="7">
        <f>INDEX('Delivery Distances'!$B$6:$K$20,MATCH('Sales Summary_working sheet'!L4724,'Delivery Distances'!$A$6:$A$20,0),MATCH('Sales Summary_working sheet'!M4724,'Delivery Distances'!$B$5:$K$5,0))</f>
        <v>17</v>
      </c>
      <c r="O4724" s="7" cm="1">
        <f t="array" ref="O4724">_xlfn.XLOOKUP(L4724,'Delivery Distances'!$A$6:$A$20,_xlfn.XLOOKUP('Sales Summary_working sheet'!M4724,'Delivery Distances'!$B$5:$K$5,'Delivery Distances'!$B$6:$K$20))</f>
        <v>17</v>
      </c>
      <c r="P4724" s="7">
        <f t="shared" si="297"/>
        <v>15.5</v>
      </c>
    </row>
    <row r="4725" spans="1:16" ht="15.75" customHeight="1" x14ac:dyDescent="0.15">
      <c r="A4725" s="13">
        <v>44009</v>
      </c>
      <c r="B4725" s="19" t="s">
        <v>5355</v>
      </c>
      <c r="C4725" s="7" t="s">
        <v>4058</v>
      </c>
      <c r="D4725" s="14">
        <v>9</v>
      </c>
      <c r="E4725" s="14" t="str">
        <f>_xlfn.XLOOKUP(D4725,'Meal Info'!$A$4:$A$19,'Meal Info'!$B$4:$B$19)</f>
        <v>Mediterrenean</v>
      </c>
      <c r="F4725" s="14" t="str">
        <f>_xlfn.XLOOKUP(D4725,'Meal Info'!$A$4:$A$19,'Meal Info'!$C$4:$C$19)</f>
        <v>Serge</v>
      </c>
      <c r="G4725" s="7">
        <v>51.52</v>
      </c>
      <c r="H4725" s="7">
        <f t="shared" si="298"/>
        <v>5.152000000000001</v>
      </c>
      <c r="I4725" s="7">
        <f t="shared" si="299"/>
        <v>56.672000000000004</v>
      </c>
      <c r="J4725" s="7">
        <v>0.28999999999999998</v>
      </c>
      <c r="K4725" s="7">
        <f t="shared" si="296"/>
        <v>14.940799999999999</v>
      </c>
      <c r="L4725" s="7" t="s">
        <v>5082</v>
      </c>
      <c r="M4725" s="7">
        <v>5</v>
      </c>
      <c r="N4725" s="7">
        <f>INDEX('Delivery Distances'!$B$6:$K$20,MATCH('Sales Summary_working sheet'!L4725,'Delivery Distances'!$A$6:$A$20,0),MATCH('Sales Summary_working sheet'!M4725,'Delivery Distances'!$B$5:$K$5,0))</f>
        <v>2</v>
      </c>
      <c r="O4725" s="7" cm="1">
        <f t="array" ref="O4725">_xlfn.XLOOKUP(L4725,'Delivery Distances'!$A$6:$A$20,_xlfn.XLOOKUP('Sales Summary_working sheet'!M4725,'Delivery Distances'!$B$5:$K$5,'Delivery Distances'!$B$6:$K$20))</f>
        <v>2</v>
      </c>
      <c r="P4725" s="7">
        <f t="shared" si="297"/>
        <v>6</v>
      </c>
    </row>
    <row r="4726" spans="1:16" ht="15.75" customHeight="1" x14ac:dyDescent="0.15">
      <c r="A4726" s="13">
        <v>44009</v>
      </c>
      <c r="B4726" s="19" t="s">
        <v>5355</v>
      </c>
      <c r="C4726" s="7" t="s">
        <v>1362</v>
      </c>
      <c r="D4726" s="14">
        <v>8</v>
      </c>
      <c r="E4726" s="14" t="str">
        <f>_xlfn.XLOOKUP(D4726,'Meal Info'!$A$4:$A$19,'Meal Info'!$B$4:$B$19)</f>
        <v>Chinese</v>
      </c>
      <c r="F4726" s="14" t="str">
        <f>_xlfn.XLOOKUP(D4726,'Meal Info'!$A$4:$A$19,'Meal Info'!$C$4:$C$19)</f>
        <v>Serge</v>
      </c>
      <c r="G4726" s="7">
        <v>36.619999999999997</v>
      </c>
      <c r="H4726" s="7">
        <f t="shared" si="298"/>
        <v>3.6619999999999999</v>
      </c>
      <c r="I4726" s="7">
        <f t="shared" si="299"/>
        <v>40.281999999999996</v>
      </c>
      <c r="J4726" s="7">
        <v>0.35</v>
      </c>
      <c r="K4726" s="7">
        <f t="shared" si="296"/>
        <v>12.816999999999998</v>
      </c>
      <c r="L4726" s="7" t="s">
        <v>5076</v>
      </c>
      <c r="M4726" s="7">
        <v>10</v>
      </c>
      <c r="N4726" s="7">
        <f>INDEX('Delivery Distances'!$B$6:$K$20,MATCH('Sales Summary_working sheet'!L4726,'Delivery Distances'!$A$6:$A$20,0),MATCH('Sales Summary_working sheet'!M4726,'Delivery Distances'!$B$5:$K$5,0))</f>
        <v>3</v>
      </c>
      <c r="O4726" s="7" cm="1">
        <f t="array" ref="O4726">_xlfn.XLOOKUP(L4726,'Delivery Distances'!$A$6:$A$20,_xlfn.XLOOKUP('Sales Summary_working sheet'!M4726,'Delivery Distances'!$B$5:$K$5,'Delivery Distances'!$B$6:$K$20))</f>
        <v>3</v>
      </c>
      <c r="P4726" s="7">
        <f t="shared" si="297"/>
        <v>7</v>
      </c>
    </row>
    <row r="4727" spans="1:16" ht="15.75" customHeight="1" x14ac:dyDescent="0.15">
      <c r="A4727" s="13">
        <v>44009</v>
      </c>
      <c r="B4727" s="19" t="s">
        <v>5355</v>
      </c>
      <c r="C4727" s="7" t="s">
        <v>3577</v>
      </c>
      <c r="D4727" s="14">
        <v>8</v>
      </c>
      <c r="E4727" s="14" t="str">
        <f>_xlfn.XLOOKUP(D4727,'Meal Info'!$A$4:$A$19,'Meal Info'!$B$4:$B$19)</f>
        <v>Chinese</v>
      </c>
      <c r="F4727" s="14" t="str">
        <f>_xlfn.XLOOKUP(D4727,'Meal Info'!$A$4:$A$19,'Meal Info'!$C$4:$C$19)</f>
        <v>Serge</v>
      </c>
      <c r="G4727" s="7">
        <v>5.65</v>
      </c>
      <c r="H4727" s="7">
        <f t="shared" si="298"/>
        <v>0.56500000000000006</v>
      </c>
      <c r="I4727" s="7">
        <f t="shared" si="299"/>
        <v>6.2150000000000007</v>
      </c>
      <c r="J4727" s="7">
        <v>0.27</v>
      </c>
      <c r="K4727" s="7">
        <f t="shared" si="296"/>
        <v>1.5255000000000003</v>
      </c>
      <c r="L4727" s="7" t="s">
        <v>5077</v>
      </c>
      <c r="M4727" s="7">
        <v>6</v>
      </c>
      <c r="N4727" s="7">
        <f>INDEX('Delivery Distances'!$B$6:$K$20,MATCH('Sales Summary_working sheet'!L4727,'Delivery Distances'!$A$6:$A$20,0),MATCH('Sales Summary_working sheet'!M4727,'Delivery Distances'!$B$5:$K$5,0))</f>
        <v>6</v>
      </c>
      <c r="O4727" s="7" cm="1">
        <f t="array" ref="O4727">_xlfn.XLOOKUP(L4727,'Delivery Distances'!$A$6:$A$20,_xlfn.XLOOKUP('Sales Summary_working sheet'!M4727,'Delivery Distances'!$B$5:$K$5,'Delivery Distances'!$B$6:$K$20))</f>
        <v>6</v>
      </c>
      <c r="P4727" s="7">
        <f t="shared" si="297"/>
        <v>10</v>
      </c>
    </row>
    <row r="4728" spans="1:16" ht="15.75" customHeight="1" x14ac:dyDescent="0.15">
      <c r="A4728" s="13">
        <v>44009</v>
      </c>
      <c r="B4728" s="19" t="s">
        <v>5355</v>
      </c>
      <c r="C4728" s="7" t="s">
        <v>2435</v>
      </c>
      <c r="D4728" s="14">
        <v>8</v>
      </c>
      <c r="E4728" s="14" t="str">
        <f>_xlfn.XLOOKUP(D4728,'Meal Info'!$A$4:$A$19,'Meal Info'!$B$4:$B$19)</f>
        <v>Chinese</v>
      </c>
      <c r="F4728" s="14" t="str">
        <f>_xlfn.XLOOKUP(D4728,'Meal Info'!$A$4:$A$19,'Meal Info'!$C$4:$C$19)</f>
        <v>Serge</v>
      </c>
      <c r="G4728" s="7">
        <v>81.17</v>
      </c>
      <c r="H4728" s="7">
        <f t="shared" si="298"/>
        <v>8.1170000000000009</v>
      </c>
      <c r="I4728" s="7">
        <f t="shared" si="299"/>
        <v>89.287000000000006</v>
      </c>
      <c r="J4728" s="7">
        <v>0.34</v>
      </c>
      <c r="K4728" s="7">
        <f t="shared" si="296"/>
        <v>27.597800000000003</v>
      </c>
      <c r="L4728" s="7" t="s">
        <v>31</v>
      </c>
      <c r="M4728" s="7">
        <v>7</v>
      </c>
      <c r="N4728" s="7">
        <f>INDEX('Delivery Distances'!$B$6:$K$20,MATCH('Sales Summary_working sheet'!L4728,'Delivery Distances'!$A$6:$A$20,0),MATCH('Sales Summary_working sheet'!M4728,'Delivery Distances'!$B$5:$K$5,0))</f>
        <v>5</v>
      </c>
      <c r="O4728" s="7" cm="1">
        <f t="array" ref="O4728">_xlfn.XLOOKUP(L4728,'Delivery Distances'!$A$6:$A$20,_xlfn.XLOOKUP('Sales Summary_working sheet'!M4728,'Delivery Distances'!$B$5:$K$5,'Delivery Distances'!$B$6:$K$20))</f>
        <v>5</v>
      </c>
      <c r="P4728" s="7">
        <f t="shared" si="297"/>
        <v>9</v>
      </c>
    </row>
    <row r="4729" spans="1:16" ht="15.75" customHeight="1" x14ac:dyDescent="0.15">
      <c r="A4729" s="13">
        <v>44009</v>
      </c>
      <c r="B4729" s="19" t="s">
        <v>5355</v>
      </c>
      <c r="C4729" s="7" t="s">
        <v>3170</v>
      </c>
      <c r="D4729" s="14">
        <v>8</v>
      </c>
      <c r="E4729" s="14" t="str">
        <f>_xlfn.XLOOKUP(D4729,'Meal Info'!$A$4:$A$19,'Meal Info'!$B$4:$B$19)</f>
        <v>Chinese</v>
      </c>
      <c r="F4729" s="14" t="str">
        <f>_xlfn.XLOOKUP(D4729,'Meal Info'!$A$4:$A$19,'Meal Info'!$C$4:$C$19)</f>
        <v>Serge</v>
      </c>
      <c r="G4729" s="7">
        <v>11.12</v>
      </c>
      <c r="H4729" s="7">
        <f t="shared" si="298"/>
        <v>1.1119999999999999</v>
      </c>
      <c r="I4729" s="7">
        <f t="shared" si="299"/>
        <v>12.231999999999999</v>
      </c>
      <c r="J4729" s="7">
        <v>0.01</v>
      </c>
      <c r="K4729" s="7">
        <f t="shared" si="296"/>
        <v>0.11119999999999999</v>
      </c>
      <c r="L4729" s="7" t="s">
        <v>29</v>
      </c>
      <c r="M4729" s="7">
        <v>10</v>
      </c>
      <c r="N4729" s="7">
        <f>INDEX('Delivery Distances'!$B$6:$K$20,MATCH('Sales Summary_working sheet'!L4729,'Delivery Distances'!$A$6:$A$20,0),MATCH('Sales Summary_working sheet'!M4729,'Delivery Distances'!$B$5:$K$5,0))</f>
        <v>15</v>
      </c>
      <c r="O4729" s="7" cm="1">
        <f t="array" ref="O4729">_xlfn.XLOOKUP(L4729,'Delivery Distances'!$A$6:$A$20,_xlfn.XLOOKUP('Sales Summary_working sheet'!M4729,'Delivery Distances'!$B$5:$K$5,'Delivery Distances'!$B$6:$K$20))</f>
        <v>15</v>
      </c>
      <c r="P4729" s="7">
        <f t="shared" si="297"/>
        <v>14.5</v>
      </c>
    </row>
    <row r="4730" spans="1:16" ht="15.75" customHeight="1" x14ac:dyDescent="0.15">
      <c r="A4730" s="13">
        <v>44009</v>
      </c>
      <c r="B4730" s="19" t="s">
        <v>5355</v>
      </c>
      <c r="C4730" s="7" t="s">
        <v>1124</v>
      </c>
      <c r="D4730" s="14">
        <v>8</v>
      </c>
      <c r="E4730" s="14" t="str">
        <f>_xlfn.XLOOKUP(D4730,'Meal Info'!$A$4:$A$19,'Meal Info'!$B$4:$B$19)</f>
        <v>Chinese</v>
      </c>
      <c r="F4730" s="14" t="str">
        <f>_xlfn.XLOOKUP(D4730,'Meal Info'!$A$4:$A$19,'Meal Info'!$C$4:$C$19)</f>
        <v>Serge</v>
      </c>
      <c r="G4730" s="7">
        <v>11.8</v>
      </c>
      <c r="H4730" s="7">
        <f t="shared" si="298"/>
        <v>1.1800000000000002</v>
      </c>
      <c r="I4730" s="7">
        <f t="shared" si="299"/>
        <v>12.98</v>
      </c>
      <c r="J4730" s="7">
        <v>0.33</v>
      </c>
      <c r="K4730" s="7">
        <f t="shared" si="296"/>
        <v>3.8940000000000006</v>
      </c>
      <c r="L4730" s="7" t="s">
        <v>5080</v>
      </c>
      <c r="M4730" s="7">
        <v>6</v>
      </c>
      <c r="N4730" s="7">
        <f>INDEX('Delivery Distances'!$B$6:$K$20,MATCH('Sales Summary_working sheet'!L4730,'Delivery Distances'!$A$6:$A$20,0),MATCH('Sales Summary_working sheet'!M4730,'Delivery Distances'!$B$5:$K$5,0))</f>
        <v>3</v>
      </c>
      <c r="O4730" s="7" cm="1">
        <f t="array" ref="O4730">_xlfn.XLOOKUP(L4730,'Delivery Distances'!$A$6:$A$20,_xlfn.XLOOKUP('Sales Summary_working sheet'!M4730,'Delivery Distances'!$B$5:$K$5,'Delivery Distances'!$B$6:$K$20))</f>
        <v>3</v>
      </c>
      <c r="P4730" s="7">
        <f t="shared" si="297"/>
        <v>7</v>
      </c>
    </row>
    <row r="4731" spans="1:16" ht="15.75" customHeight="1" x14ac:dyDescent="0.15">
      <c r="A4731" s="13">
        <v>44009</v>
      </c>
      <c r="B4731" s="19" t="s">
        <v>5355</v>
      </c>
      <c r="C4731" s="7" t="s">
        <v>829</v>
      </c>
      <c r="D4731" s="14">
        <v>8</v>
      </c>
      <c r="E4731" s="14" t="str">
        <f>_xlfn.XLOOKUP(D4731,'Meal Info'!$A$4:$A$19,'Meal Info'!$B$4:$B$19)</f>
        <v>Chinese</v>
      </c>
      <c r="F4731" s="14" t="str">
        <f>_xlfn.XLOOKUP(D4731,'Meal Info'!$A$4:$A$19,'Meal Info'!$C$4:$C$19)</f>
        <v>Serge</v>
      </c>
      <c r="G4731" s="7">
        <v>28.28</v>
      </c>
      <c r="H4731" s="7">
        <f t="shared" si="298"/>
        <v>2.8280000000000003</v>
      </c>
      <c r="I4731" s="7">
        <f t="shared" si="299"/>
        <v>31.108000000000001</v>
      </c>
      <c r="J4731" s="7">
        <v>0.2</v>
      </c>
      <c r="K4731" s="7">
        <f t="shared" si="296"/>
        <v>5.6560000000000006</v>
      </c>
      <c r="L4731" s="7" t="s">
        <v>5083</v>
      </c>
      <c r="M4731" s="7">
        <v>5</v>
      </c>
      <c r="N4731" s="7">
        <f>INDEX('Delivery Distances'!$B$6:$K$20,MATCH('Sales Summary_working sheet'!L4731,'Delivery Distances'!$A$6:$A$20,0),MATCH('Sales Summary_working sheet'!M4731,'Delivery Distances'!$B$5:$K$5,0))</f>
        <v>1</v>
      </c>
      <c r="O4731" s="7" cm="1">
        <f t="array" ref="O4731">_xlfn.XLOOKUP(L4731,'Delivery Distances'!$A$6:$A$20,_xlfn.XLOOKUP('Sales Summary_working sheet'!M4731,'Delivery Distances'!$B$5:$K$5,'Delivery Distances'!$B$6:$K$20))</f>
        <v>1</v>
      </c>
      <c r="P4731" s="7">
        <f t="shared" si="297"/>
        <v>3</v>
      </c>
    </row>
    <row r="4732" spans="1:16" ht="15.75" customHeight="1" x14ac:dyDescent="0.15">
      <c r="A4732" s="13">
        <v>44009</v>
      </c>
      <c r="B4732" s="19" t="s">
        <v>5355</v>
      </c>
      <c r="C4732" s="7" t="s">
        <v>551</v>
      </c>
      <c r="D4732" s="14">
        <v>8</v>
      </c>
      <c r="E4732" s="14" t="str">
        <f>_xlfn.XLOOKUP(D4732,'Meal Info'!$A$4:$A$19,'Meal Info'!$B$4:$B$19)</f>
        <v>Chinese</v>
      </c>
      <c r="F4732" s="14" t="str">
        <f>_xlfn.XLOOKUP(D4732,'Meal Info'!$A$4:$A$19,'Meal Info'!$C$4:$C$19)</f>
        <v>Serge</v>
      </c>
      <c r="G4732" s="7">
        <v>90.82</v>
      </c>
      <c r="H4732" s="7">
        <f t="shared" si="298"/>
        <v>9.081999999999999</v>
      </c>
      <c r="I4732" s="7">
        <f t="shared" si="299"/>
        <v>99.901999999999987</v>
      </c>
      <c r="J4732" s="7">
        <v>0.23</v>
      </c>
      <c r="K4732" s="7">
        <f t="shared" si="296"/>
        <v>20.8886</v>
      </c>
      <c r="L4732" s="7" t="s">
        <v>5076</v>
      </c>
      <c r="M4732" s="7">
        <v>10</v>
      </c>
      <c r="N4732" s="7">
        <f>INDEX('Delivery Distances'!$B$6:$K$20,MATCH('Sales Summary_working sheet'!L4732,'Delivery Distances'!$A$6:$A$20,0),MATCH('Sales Summary_working sheet'!M4732,'Delivery Distances'!$B$5:$K$5,0))</f>
        <v>3</v>
      </c>
      <c r="O4732" s="7" cm="1">
        <f t="array" ref="O4732">_xlfn.XLOOKUP(L4732,'Delivery Distances'!$A$6:$A$20,_xlfn.XLOOKUP('Sales Summary_working sheet'!M4732,'Delivery Distances'!$B$5:$K$5,'Delivery Distances'!$B$6:$K$20))</f>
        <v>3</v>
      </c>
      <c r="P4732" s="7">
        <f t="shared" si="297"/>
        <v>7</v>
      </c>
    </row>
    <row r="4733" spans="1:16" ht="15.75" customHeight="1" x14ac:dyDescent="0.15">
      <c r="A4733" s="13">
        <v>44009</v>
      </c>
      <c r="B4733" s="19" t="s">
        <v>5355</v>
      </c>
      <c r="C4733" s="7" t="s">
        <v>2546</v>
      </c>
      <c r="D4733" s="14">
        <v>8</v>
      </c>
      <c r="E4733" s="14" t="str">
        <f>_xlfn.XLOOKUP(D4733,'Meal Info'!$A$4:$A$19,'Meal Info'!$B$4:$B$19)</f>
        <v>Chinese</v>
      </c>
      <c r="F4733" s="14" t="str">
        <f>_xlfn.XLOOKUP(D4733,'Meal Info'!$A$4:$A$19,'Meal Info'!$C$4:$C$19)</f>
        <v>Serge</v>
      </c>
      <c r="G4733" s="7">
        <v>92.5</v>
      </c>
      <c r="H4733" s="7">
        <f t="shared" si="298"/>
        <v>9.25</v>
      </c>
      <c r="I4733" s="7">
        <f t="shared" si="299"/>
        <v>101.75</v>
      </c>
      <c r="J4733" s="7">
        <v>0.09</v>
      </c>
      <c r="K4733" s="7">
        <f t="shared" si="296"/>
        <v>8.3249999999999993</v>
      </c>
      <c r="L4733" s="7" t="s">
        <v>5075</v>
      </c>
      <c r="M4733" s="7">
        <v>7</v>
      </c>
      <c r="N4733" s="7">
        <f>INDEX('Delivery Distances'!$B$6:$K$20,MATCH('Sales Summary_working sheet'!L4733,'Delivery Distances'!$A$6:$A$20,0),MATCH('Sales Summary_working sheet'!M4733,'Delivery Distances'!$B$5:$K$5,0))</f>
        <v>3</v>
      </c>
      <c r="O4733" s="7" cm="1">
        <f t="array" ref="O4733">_xlfn.XLOOKUP(L4733,'Delivery Distances'!$A$6:$A$20,_xlfn.XLOOKUP('Sales Summary_working sheet'!M4733,'Delivery Distances'!$B$5:$K$5,'Delivery Distances'!$B$6:$K$20))</f>
        <v>3</v>
      </c>
      <c r="P4733" s="7">
        <f t="shared" si="297"/>
        <v>7</v>
      </c>
    </row>
    <row r="4734" spans="1:16" ht="15.75" customHeight="1" x14ac:dyDescent="0.15">
      <c r="A4734" s="13">
        <v>44009</v>
      </c>
      <c r="B4734" s="19" t="s">
        <v>5355</v>
      </c>
      <c r="C4734" s="7" t="s">
        <v>401</v>
      </c>
      <c r="D4734" s="14">
        <v>9</v>
      </c>
      <c r="E4734" s="14" t="str">
        <f>_xlfn.XLOOKUP(D4734,'Meal Info'!$A$4:$A$19,'Meal Info'!$B$4:$B$19)</f>
        <v>Mediterrenean</v>
      </c>
      <c r="F4734" s="14" t="str">
        <f>_xlfn.XLOOKUP(D4734,'Meal Info'!$A$4:$A$19,'Meal Info'!$C$4:$C$19)</f>
        <v>Serge</v>
      </c>
      <c r="G4734" s="7">
        <v>39.130000000000003</v>
      </c>
      <c r="H4734" s="7">
        <f t="shared" si="298"/>
        <v>3.9130000000000003</v>
      </c>
      <c r="I4734" s="7">
        <f t="shared" si="299"/>
        <v>43.043000000000006</v>
      </c>
      <c r="J4734" s="7">
        <v>0.28999999999999998</v>
      </c>
      <c r="K4734" s="7">
        <f t="shared" si="296"/>
        <v>11.3477</v>
      </c>
      <c r="L4734" s="7" t="s">
        <v>5079</v>
      </c>
      <c r="M4734" s="7">
        <v>4</v>
      </c>
      <c r="N4734" s="7">
        <f>INDEX('Delivery Distances'!$B$6:$K$20,MATCH('Sales Summary_working sheet'!L4734,'Delivery Distances'!$A$6:$A$20,0),MATCH('Sales Summary_working sheet'!M4734,'Delivery Distances'!$B$5:$K$5,0))</f>
        <v>4</v>
      </c>
      <c r="O4734" s="7" cm="1">
        <f t="array" ref="O4734">_xlfn.XLOOKUP(L4734,'Delivery Distances'!$A$6:$A$20,_xlfn.XLOOKUP('Sales Summary_working sheet'!M4734,'Delivery Distances'!$B$5:$K$5,'Delivery Distances'!$B$6:$K$20))</f>
        <v>4</v>
      </c>
      <c r="P4734" s="7">
        <f t="shared" si="297"/>
        <v>8</v>
      </c>
    </row>
    <row r="4735" spans="1:16" ht="15.75" customHeight="1" x14ac:dyDescent="0.15">
      <c r="A4735" s="13">
        <v>44009</v>
      </c>
      <c r="B4735" s="19" t="s">
        <v>5356</v>
      </c>
      <c r="C4735" s="7" t="s">
        <v>2062</v>
      </c>
      <c r="D4735" s="14">
        <v>9</v>
      </c>
      <c r="E4735" s="14" t="str">
        <f>_xlfn.XLOOKUP(D4735,'Meal Info'!$A$4:$A$19,'Meal Info'!$B$4:$B$19)</f>
        <v>Mediterrenean</v>
      </c>
      <c r="F4735" s="14" t="str">
        <f>_xlfn.XLOOKUP(D4735,'Meal Info'!$A$4:$A$19,'Meal Info'!$C$4:$C$19)</f>
        <v>Serge</v>
      </c>
      <c r="G4735" s="7">
        <v>51.9</v>
      </c>
      <c r="H4735" s="7">
        <f t="shared" si="298"/>
        <v>5.19</v>
      </c>
      <c r="I4735" s="7">
        <f t="shared" si="299"/>
        <v>57.089999999999996</v>
      </c>
      <c r="J4735" s="7">
        <v>0.35</v>
      </c>
      <c r="K4735" s="7">
        <f t="shared" si="296"/>
        <v>18.164999999999999</v>
      </c>
      <c r="L4735" s="7" t="s">
        <v>26</v>
      </c>
      <c r="M4735" s="7">
        <v>3</v>
      </c>
      <c r="N4735" s="7">
        <f>INDEX('Delivery Distances'!$B$6:$K$20,MATCH('Sales Summary_working sheet'!L4735,'Delivery Distances'!$A$6:$A$20,0),MATCH('Sales Summary_working sheet'!M4735,'Delivery Distances'!$B$5:$K$5,0))</f>
        <v>12</v>
      </c>
      <c r="O4735" s="7" cm="1">
        <f t="array" ref="O4735">_xlfn.XLOOKUP(L4735,'Delivery Distances'!$A$6:$A$20,_xlfn.XLOOKUP('Sales Summary_working sheet'!M4735,'Delivery Distances'!$B$5:$K$5,'Delivery Distances'!$B$6:$K$20))</f>
        <v>12</v>
      </c>
      <c r="P4735" s="7">
        <f t="shared" si="297"/>
        <v>13</v>
      </c>
    </row>
    <row r="4736" spans="1:16" ht="15.75" customHeight="1" x14ac:dyDescent="0.15">
      <c r="A4736" s="13">
        <v>44009</v>
      </c>
      <c r="B4736" s="19" t="s">
        <v>5356</v>
      </c>
      <c r="C4736" s="7" t="s">
        <v>2487</v>
      </c>
      <c r="D4736" s="14">
        <v>8</v>
      </c>
      <c r="E4736" s="14" t="str">
        <f>_xlfn.XLOOKUP(D4736,'Meal Info'!$A$4:$A$19,'Meal Info'!$B$4:$B$19)</f>
        <v>Chinese</v>
      </c>
      <c r="F4736" s="14" t="str">
        <f>_xlfn.XLOOKUP(D4736,'Meal Info'!$A$4:$A$19,'Meal Info'!$C$4:$C$19)</f>
        <v>Serge</v>
      </c>
      <c r="G4736" s="7">
        <v>27.61</v>
      </c>
      <c r="H4736" s="7">
        <f t="shared" si="298"/>
        <v>2.7610000000000001</v>
      </c>
      <c r="I4736" s="7">
        <f t="shared" si="299"/>
        <v>30.370999999999999</v>
      </c>
      <c r="J4736" s="7">
        <v>0.02</v>
      </c>
      <c r="K4736" s="7">
        <f t="shared" si="296"/>
        <v>0.55220000000000002</v>
      </c>
      <c r="L4736" s="7" t="s">
        <v>28</v>
      </c>
      <c r="M4736" s="7">
        <v>6</v>
      </c>
      <c r="N4736" s="7">
        <f>INDEX('Delivery Distances'!$B$6:$K$20,MATCH('Sales Summary_working sheet'!L4736,'Delivery Distances'!$A$6:$A$20,0),MATCH('Sales Summary_working sheet'!M4736,'Delivery Distances'!$B$5:$K$5,0))</f>
        <v>6</v>
      </c>
      <c r="O4736" s="7" cm="1">
        <f t="array" ref="O4736">_xlfn.XLOOKUP(L4736,'Delivery Distances'!$A$6:$A$20,_xlfn.XLOOKUP('Sales Summary_working sheet'!M4736,'Delivery Distances'!$B$5:$K$5,'Delivery Distances'!$B$6:$K$20))</f>
        <v>6</v>
      </c>
      <c r="P4736" s="7">
        <f t="shared" si="297"/>
        <v>10</v>
      </c>
    </row>
    <row r="4737" spans="1:16" ht="15.75" customHeight="1" x14ac:dyDescent="0.15">
      <c r="A4737" s="13">
        <v>44009</v>
      </c>
      <c r="B4737" s="19" t="s">
        <v>5356</v>
      </c>
      <c r="C4737" s="7" t="s">
        <v>4889</v>
      </c>
      <c r="D4737" s="14">
        <v>9</v>
      </c>
      <c r="E4737" s="14" t="str">
        <f>_xlfn.XLOOKUP(D4737,'Meal Info'!$A$4:$A$19,'Meal Info'!$B$4:$B$19)</f>
        <v>Mediterrenean</v>
      </c>
      <c r="F4737" s="14" t="str">
        <f>_xlfn.XLOOKUP(D4737,'Meal Info'!$A$4:$A$19,'Meal Info'!$C$4:$C$19)</f>
        <v>Serge</v>
      </c>
      <c r="G4737" s="7">
        <v>26.38</v>
      </c>
      <c r="H4737" s="7">
        <f t="shared" si="298"/>
        <v>2.6379999999999999</v>
      </c>
      <c r="I4737" s="7">
        <f t="shared" si="299"/>
        <v>29.018000000000001</v>
      </c>
      <c r="J4737" s="7">
        <v>0.2</v>
      </c>
      <c r="K4737" s="7">
        <f t="shared" si="296"/>
        <v>5.2759999999999998</v>
      </c>
      <c r="L4737" s="7" t="s">
        <v>5076</v>
      </c>
      <c r="M4737" s="7">
        <v>6</v>
      </c>
      <c r="N4737" s="7">
        <f>INDEX('Delivery Distances'!$B$6:$K$20,MATCH('Sales Summary_working sheet'!L4737,'Delivery Distances'!$A$6:$A$20,0),MATCH('Sales Summary_working sheet'!M4737,'Delivery Distances'!$B$5:$K$5,0))</f>
        <v>9</v>
      </c>
      <c r="O4737" s="7" cm="1">
        <f t="array" ref="O4737">_xlfn.XLOOKUP(L4737,'Delivery Distances'!$A$6:$A$20,_xlfn.XLOOKUP('Sales Summary_working sheet'!M4737,'Delivery Distances'!$B$5:$K$5,'Delivery Distances'!$B$6:$K$20))</f>
        <v>9</v>
      </c>
      <c r="P4737" s="7">
        <f t="shared" si="297"/>
        <v>11.5</v>
      </c>
    </row>
    <row r="4738" spans="1:16" ht="15.75" customHeight="1" x14ac:dyDescent="0.15">
      <c r="A4738" s="13">
        <v>44009</v>
      </c>
      <c r="B4738" s="19" t="s">
        <v>5356</v>
      </c>
      <c r="C4738" s="7" t="s">
        <v>1271</v>
      </c>
      <c r="D4738" s="14">
        <v>8</v>
      </c>
      <c r="E4738" s="14" t="str">
        <f>_xlfn.XLOOKUP(D4738,'Meal Info'!$A$4:$A$19,'Meal Info'!$B$4:$B$19)</f>
        <v>Chinese</v>
      </c>
      <c r="F4738" s="14" t="str">
        <f>_xlfn.XLOOKUP(D4738,'Meal Info'!$A$4:$A$19,'Meal Info'!$C$4:$C$19)</f>
        <v>Serge</v>
      </c>
      <c r="G4738" s="7">
        <v>47.74</v>
      </c>
      <c r="H4738" s="7">
        <f t="shared" si="298"/>
        <v>4.774</v>
      </c>
      <c r="I4738" s="7">
        <f t="shared" si="299"/>
        <v>52.514000000000003</v>
      </c>
      <c r="J4738" s="7">
        <v>0.03</v>
      </c>
      <c r="K4738" s="7">
        <f t="shared" si="296"/>
        <v>1.4321999999999999</v>
      </c>
      <c r="L4738" s="7" t="s">
        <v>5083</v>
      </c>
      <c r="M4738" s="7">
        <v>2</v>
      </c>
      <c r="N4738" s="7">
        <f>INDEX('Delivery Distances'!$B$6:$K$20,MATCH('Sales Summary_working sheet'!L4738,'Delivery Distances'!$A$6:$A$20,0),MATCH('Sales Summary_working sheet'!M4738,'Delivery Distances'!$B$5:$K$5,0))</f>
        <v>1</v>
      </c>
      <c r="O4738" s="7" cm="1">
        <f t="array" ref="O4738">_xlfn.XLOOKUP(L4738,'Delivery Distances'!$A$6:$A$20,_xlfn.XLOOKUP('Sales Summary_working sheet'!M4738,'Delivery Distances'!$B$5:$K$5,'Delivery Distances'!$B$6:$K$20))</f>
        <v>1</v>
      </c>
      <c r="P4738" s="7">
        <f t="shared" si="297"/>
        <v>3</v>
      </c>
    </row>
    <row r="4739" spans="1:16" ht="15.75" customHeight="1" x14ac:dyDescent="0.15">
      <c r="A4739" s="13">
        <v>44009</v>
      </c>
      <c r="B4739" s="19" t="s">
        <v>5356</v>
      </c>
      <c r="C4739" s="7" t="s">
        <v>600</v>
      </c>
      <c r="D4739" s="14">
        <v>9</v>
      </c>
      <c r="E4739" s="14" t="str">
        <f>_xlfn.XLOOKUP(D4739,'Meal Info'!$A$4:$A$19,'Meal Info'!$B$4:$B$19)</f>
        <v>Mediterrenean</v>
      </c>
      <c r="F4739" s="14" t="str">
        <f>_xlfn.XLOOKUP(D4739,'Meal Info'!$A$4:$A$19,'Meal Info'!$C$4:$C$19)</f>
        <v>Serge</v>
      </c>
      <c r="G4739" s="7">
        <v>34.880000000000003</v>
      </c>
      <c r="H4739" s="7">
        <f t="shared" si="298"/>
        <v>3.4880000000000004</v>
      </c>
      <c r="I4739" s="7">
        <f t="shared" si="299"/>
        <v>38.368000000000002</v>
      </c>
      <c r="J4739" s="7">
        <v>0.28999999999999998</v>
      </c>
      <c r="K4739" s="7">
        <f t="shared" si="296"/>
        <v>10.1152</v>
      </c>
      <c r="L4739" s="7" t="s">
        <v>5078</v>
      </c>
      <c r="M4739" s="7">
        <v>10</v>
      </c>
      <c r="N4739" s="7">
        <f>INDEX('Delivery Distances'!$B$6:$K$20,MATCH('Sales Summary_working sheet'!L4739,'Delivery Distances'!$A$6:$A$20,0),MATCH('Sales Summary_working sheet'!M4739,'Delivery Distances'!$B$5:$K$5,0))</f>
        <v>6</v>
      </c>
      <c r="O4739" s="7" cm="1">
        <f t="array" ref="O4739">_xlfn.XLOOKUP(L4739,'Delivery Distances'!$A$6:$A$20,_xlfn.XLOOKUP('Sales Summary_working sheet'!M4739,'Delivery Distances'!$B$5:$K$5,'Delivery Distances'!$B$6:$K$20))</f>
        <v>6</v>
      </c>
      <c r="P4739" s="7">
        <f t="shared" si="297"/>
        <v>10</v>
      </c>
    </row>
    <row r="4740" spans="1:16" ht="15.75" customHeight="1" x14ac:dyDescent="0.15">
      <c r="A4740" s="13">
        <v>44009</v>
      </c>
      <c r="B4740" s="19" t="s">
        <v>5356</v>
      </c>
      <c r="C4740" s="7" t="s">
        <v>1765</v>
      </c>
      <c r="D4740" s="14">
        <v>9</v>
      </c>
      <c r="E4740" s="14" t="str">
        <f>_xlfn.XLOOKUP(D4740,'Meal Info'!$A$4:$A$19,'Meal Info'!$B$4:$B$19)</f>
        <v>Mediterrenean</v>
      </c>
      <c r="F4740" s="14" t="str">
        <f>_xlfn.XLOOKUP(D4740,'Meal Info'!$A$4:$A$19,'Meal Info'!$C$4:$C$19)</f>
        <v>Serge</v>
      </c>
      <c r="G4740" s="7">
        <v>51.89</v>
      </c>
      <c r="H4740" s="7">
        <f t="shared" si="298"/>
        <v>5.1890000000000001</v>
      </c>
      <c r="I4740" s="7">
        <f t="shared" si="299"/>
        <v>57.079000000000001</v>
      </c>
      <c r="J4740" s="7">
        <v>0.35</v>
      </c>
      <c r="K4740" s="7">
        <f t="shared" si="296"/>
        <v>18.1615</v>
      </c>
      <c r="L4740" s="7" t="s">
        <v>5083</v>
      </c>
      <c r="M4740" s="7">
        <v>3</v>
      </c>
      <c r="N4740" s="7">
        <f>INDEX('Delivery Distances'!$B$6:$K$20,MATCH('Sales Summary_working sheet'!L4740,'Delivery Distances'!$A$6:$A$20,0),MATCH('Sales Summary_working sheet'!M4740,'Delivery Distances'!$B$5:$K$5,0))</f>
        <v>1</v>
      </c>
      <c r="O4740" s="7" cm="1">
        <f t="array" ref="O4740">_xlfn.XLOOKUP(L4740,'Delivery Distances'!$A$6:$A$20,_xlfn.XLOOKUP('Sales Summary_working sheet'!M4740,'Delivery Distances'!$B$5:$K$5,'Delivery Distances'!$B$6:$K$20))</f>
        <v>1</v>
      </c>
      <c r="P4740" s="7">
        <f t="shared" si="297"/>
        <v>3</v>
      </c>
    </row>
    <row r="4741" spans="1:16" ht="15.75" customHeight="1" x14ac:dyDescent="0.15">
      <c r="A4741" s="13">
        <v>44009</v>
      </c>
      <c r="B4741" s="19" t="s">
        <v>5356</v>
      </c>
      <c r="C4741" s="7" t="s">
        <v>49</v>
      </c>
      <c r="D4741" s="14">
        <v>8</v>
      </c>
      <c r="E4741" s="14" t="str">
        <f>_xlfn.XLOOKUP(D4741,'Meal Info'!$A$4:$A$19,'Meal Info'!$B$4:$B$19)</f>
        <v>Chinese</v>
      </c>
      <c r="F4741" s="14" t="str">
        <f>_xlfn.XLOOKUP(D4741,'Meal Info'!$A$4:$A$19,'Meal Info'!$C$4:$C$19)</f>
        <v>Serge</v>
      </c>
      <c r="G4741" s="7">
        <v>27.53</v>
      </c>
      <c r="H4741" s="7">
        <f t="shared" si="298"/>
        <v>2.7530000000000001</v>
      </c>
      <c r="I4741" s="7">
        <f t="shared" si="299"/>
        <v>30.283000000000001</v>
      </c>
      <c r="J4741" s="7">
        <v>0.2</v>
      </c>
      <c r="K4741" s="7">
        <f t="shared" ref="K4741:K4804" si="300">J4741*G4741</f>
        <v>5.5060000000000002</v>
      </c>
      <c r="L4741" s="7" t="s">
        <v>29</v>
      </c>
      <c r="M4741" s="7">
        <v>1</v>
      </c>
      <c r="N4741" s="7">
        <f>INDEX('Delivery Distances'!$B$6:$K$20,MATCH('Sales Summary_working sheet'!L4741,'Delivery Distances'!$A$6:$A$20,0),MATCH('Sales Summary_working sheet'!M4741,'Delivery Distances'!$B$5:$K$5,0))</f>
        <v>6</v>
      </c>
      <c r="O4741" s="7" cm="1">
        <f t="array" ref="O4741">_xlfn.XLOOKUP(L4741,'Delivery Distances'!$A$6:$A$20,_xlfn.XLOOKUP('Sales Summary_working sheet'!M4741,'Delivery Distances'!$B$5:$K$5,'Delivery Distances'!$B$6:$K$20))</f>
        <v>6</v>
      </c>
      <c r="P4741" s="7">
        <f t="shared" ref="P4741:P4804" si="301">IF(O4741&lt;=2, O4741*3, IF(O4741&lt;=6, 3*2 + (O4741-2)*1, 3*2 + 4*1 + (O4741-6)*0.5))</f>
        <v>10</v>
      </c>
    </row>
    <row r="4742" spans="1:16" ht="15.75" customHeight="1" x14ac:dyDescent="0.15">
      <c r="A4742" s="13">
        <v>44009</v>
      </c>
      <c r="B4742" s="19" t="s">
        <v>5356</v>
      </c>
      <c r="C4742" s="7" t="s">
        <v>3480</v>
      </c>
      <c r="D4742" s="14">
        <v>8</v>
      </c>
      <c r="E4742" s="14" t="str">
        <f>_xlfn.XLOOKUP(D4742,'Meal Info'!$A$4:$A$19,'Meal Info'!$B$4:$B$19)</f>
        <v>Chinese</v>
      </c>
      <c r="F4742" s="14" t="str">
        <f>_xlfn.XLOOKUP(D4742,'Meal Info'!$A$4:$A$19,'Meal Info'!$C$4:$C$19)</f>
        <v>Serge</v>
      </c>
      <c r="G4742" s="7">
        <v>14.06</v>
      </c>
      <c r="H4742" s="7">
        <f t="shared" si="298"/>
        <v>1.4060000000000001</v>
      </c>
      <c r="I4742" s="7">
        <f t="shared" si="299"/>
        <v>15.466000000000001</v>
      </c>
      <c r="J4742" s="7">
        <v>0.17</v>
      </c>
      <c r="K4742" s="7">
        <f t="shared" si="300"/>
        <v>2.3902000000000001</v>
      </c>
      <c r="L4742" s="7" t="s">
        <v>5076</v>
      </c>
      <c r="M4742" s="7">
        <v>2</v>
      </c>
      <c r="N4742" s="7">
        <f>INDEX('Delivery Distances'!$B$6:$K$20,MATCH('Sales Summary_working sheet'!L4742,'Delivery Distances'!$A$6:$A$20,0),MATCH('Sales Summary_working sheet'!M4742,'Delivery Distances'!$B$5:$K$5,0))</f>
        <v>11</v>
      </c>
      <c r="O4742" s="7" cm="1">
        <f t="array" ref="O4742">_xlfn.XLOOKUP(L4742,'Delivery Distances'!$A$6:$A$20,_xlfn.XLOOKUP('Sales Summary_working sheet'!M4742,'Delivery Distances'!$B$5:$K$5,'Delivery Distances'!$B$6:$K$20))</f>
        <v>11</v>
      </c>
      <c r="P4742" s="7">
        <f t="shared" si="301"/>
        <v>12.5</v>
      </c>
    </row>
    <row r="4743" spans="1:16" ht="15.75" customHeight="1" x14ac:dyDescent="0.15">
      <c r="A4743" s="13">
        <v>44009</v>
      </c>
      <c r="B4743" s="19" t="s">
        <v>5356</v>
      </c>
      <c r="C4743" s="7" t="s">
        <v>4539</v>
      </c>
      <c r="D4743" s="14">
        <v>9</v>
      </c>
      <c r="E4743" s="14" t="str">
        <f>_xlfn.XLOOKUP(D4743,'Meal Info'!$A$4:$A$19,'Meal Info'!$B$4:$B$19)</f>
        <v>Mediterrenean</v>
      </c>
      <c r="F4743" s="14" t="str">
        <f>_xlfn.XLOOKUP(D4743,'Meal Info'!$A$4:$A$19,'Meal Info'!$C$4:$C$19)</f>
        <v>Serge</v>
      </c>
      <c r="G4743" s="7">
        <v>62.04</v>
      </c>
      <c r="H4743" s="7">
        <f t="shared" si="298"/>
        <v>6.2040000000000006</v>
      </c>
      <c r="I4743" s="7">
        <f t="shared" si="299"/>
        <v>68.244</v>
      </c>
      <c r="J4743" s="7">
        <v>0.06</v>
      </c>
      <c r="K4743" s="7">
        <f t="shared" si="300"/>
        <v>3.7223999999999999</v>
      </c>
      <c r="L4743" s="7" t="s">
        <v>29</v>
      </c>
      <c r="M4743" s="7">
        <v>1</v>
      </c>
      <c r="N4743" s="7">
        <f>INDEX('Delivery Distances'!$B$6:$K$20,MATCH('Sales Summary_working sheet'!L4743,'Delivery Distances'!$A$6:$A$20,0),MATCH('Sales Summary_working sheet'!M4743,'Delivery Distances'!$B$5:$K$5,0))</f>
        <v>6</v>
      </c>
      <c r="O4743" s="7" cm="1">
        <f t="array" ref="O4743">_xlfn.XLOOKUP(L4743,'Delivery Distances'!$A$6:$A$20,_xlfn.XLOOKUP('Sales Summary_working sheet'!M4743,'Delivery Distances'!$B$5:$K$5,'Delivery Distances'!$B$6:$K$20))</f>
        <v>6</v>
      </c>
      <c r="P4743" s="7">
        <f t="shared" si="301"/>
        <v>10</v>
      </c>
    </row>
    <row r="4744" spans="1:16" ht="15.75" customHeight="1" x14ac:dyDescent="0.15">
      <c r="A4744" s="13">
        <v>44009</v>
      </c>
      <c r="B4744" s="19" t="s">
        <v>5356</v>
      </c>
      <c r="C4744" s="7" t="s">
        <v>1645</v>
      </c>
      <c r="D4744" s="14">
        <v>9</v>
      </c>
      <c r="E4744" s="14" t="str">
        <f>_xlfn.XLOOKUP(D4744,'Meal Info'!$A$4:$A$19,'Meal Info'!$B$4:$B$19)</f>
        <v>Mediterrenean</v>
      </c>
      <c r="F4744" s="14" t="str">
        <f>_xlfn.XLOOKUP(D4744,'Meal Info'!$A$4:$A$19,'Meal Info'!$C$4:$C$19)</f>
        <v>Serge</v>
      </c>
      <c r="G4744" s="7">
        <v>85.39</v>
      </c>
      <c r="H4744" s="7">
        <f t="shared" si="298"/>
        <v>8.5389999999999997</v>
      </c>
      <c r="I4744" s="7">
        <f t="shared" si="299"/>
        <v>93.929000000000002</v>
      </c>
      <c r="J4744" s="7">
        <v>0.2</v>
      </c>
      <c r="K4744" s="7">
        <f t="shared" si="300"/>
        <v>17.077999999999999</v>
      </c>
      <c r="L4744" s="7" t="s">
        <v>5078</v>
      </c>
      <c r="M4744" s="7">
        <v>5</v>
      </c>
      <c r="N4744" s="7">
        <f>INDEX('Delivery Distances'!$B$6:$K$20,MATCH('Sales Summary_working sheet'!L4744,'Delivery Distances'!$A$6:$A$20,0),MATCH('Sales Summary_working sheet'!M4744,'Delivery Distances'!$B$5:$K$5,0))</f>
        <v>5</v>
      </c>
      <c r="O4744" s="7" cm="1">
        <f t="array" ref="O4744">_xlfn.XLOOKUP(L4744,'Delivery Distances'!$A$6:$A$20,_xlfn.XLOOKUP('Sales Summary_working sheet'!M4744,'Delivery Distances'!$B$5:$K$5,'Delivery Distances'!$B$6:$K$20))</f>
        <v>5</v>
      </c>
      <c r="P4744" s="7">
        <f t="shared" si="301"/>
        <v>9</v>
      </c>
    </row>
    <row r="4745" spans="1:16" ht="15.75" customHeight="1" x14ac:dyDescent="0.15">
      <c r="A4745" s="13">
        <v>44009</v>
      </c>
      <c r="B4745" s="19" t="s">
        <v>5356</v>
      </c>
      <c r="C4745" s="7" t="s">
        <v>3384</v>
      </c>
      <c r="D4745" s="14">
        <v>8</v>
      </c>
      <c r="E4745" s="14" t="str">
        <f>_xlfn.XLOOKUP(D4745,'Meal Info'!$A$4:$A$19,'Meal Info'!$B$4:$B$19)</f>
        <v>Chinese</v>
      </c>
      <c r="F4745" s="14" t="str">
        <f>_xlfn.XLOOKUP(D4745,'Meal Info'!$A$4:$A$19,'Meal Info'!$C$4:$C$19)</f>
        <v>Serge</v>
      </c>
      <c r="G4745" s="7">
        <v>30.93</v>
      </c>
      <c r="H4745" s="7">
        <f t="shared" si="298"/>
        <v>3.093</v>
      </c>
      <c r="I4745" s="7">
        <f t="shared" si="299"/>
        <v>34.022999999999996</v>
      </c>
      <c r="J4745" s="7">
        <v>0.04</v>
      </c>
      <c r="K4745" s="7">
        <f t="shared" si="300"/>
        <v>1.2372000000000001</v>
      </c>
      <c r="L4745" s="7" t="s">
        <v>5082</v>
      </c>
      <c r="M4745" s="7">
        <v>5</v>
      </c>
      <c r="N4745" s="7">
        <f>INDEX('Delivery Distances'!$B$6:$K$20,MATCH('Sales Summary_working sheet'!L4745,'Delivery Distances'!$A$6:$A$20,0),MATCH('Sales Summary_working sheet'!M4745,'Delivery Distances'!$B$5:$K$5,0))</f>
        <v>2</v>
      </c>
      <c r="O4745" s="7" cm="1">
        <f t="array" ref="O4745">_xlfn.XLOOKUP(L4745,'Delivery Distances'!$A$6:$A$20,_xlfn.XLOOKUP('Sales Summary_working sheet'!M4745,'Delivery Distances'!$B$5:$K$5,'Delivery Distances'!$B$6:$K$20))</f>
        <v>2</v>
      </c>
      <c r="P4745" s="7">
        <f t="shared" si="301"/>
        <v>6</v>
      </c>
    </row>
    <row r="4746" spans="1:16" ht="15.75" customHeight="1" x14ac:dyDescent="0.15">
      <c r="A4746" s="13">
        <v>44009</v>
      </c>
      <c r="B4746" s="19" t="s">
        <v>5356</v>
      </c>
      <c r="C4746" s="7" t="s">
        <v>3591</v>
      </c>
      <c r="D4746" s="14">
        <v>9</v>
      </c>
      <c r="E4746" s="14" t="str">
        <f>_xlfn.XLOOKUP(D4746,'Meal Info'!$A$4:$A$19,'Meal Info'!$B$4:$B$19)</f>
        <v>Mediterrenean</v>
      </c>
      <c r="F4746" s="14" t="str">
        <f>_xlfn.XLOOKUP(D4746,'Meal Info'!$A$4:$A$19,'Meal Info'!$C$4:$C$19)</f>
        <v>Serge</v>
      </c>
      <c r="G4746" s="7">
        <v>40.020000000000003</v>
      </c>
      <c r="H4746" s="7">
        <f t="shared" si="298"/>
        <v>4.0020000000000007</v>
      </c>
      <c r="I4746" s="7">
        <f t="shared" si="299"/>
        <v>44.022000000000006</v>
      </c>
      <c r="J4746" s="7">
        <v>0.37</v>
      </c>
      <c r="K4746" s="7">
        <f t="shared" si="300"/>
        <v>14.807400000000001</v>
      </c>
      <c r="L4746" s="7" t="s">
        <v>5076</v>
      </c>
      <c r="M4746" s="7">
        <v>6</v>
      </c>
      <c r="N4746" s="7">
        <f>INDEX('Delivery Distances'!$B$6:$K$20,MATCH('Sales Summary_working sheet'!L4746,'Delivery Distances'!$A$6:$A$20,0),MATCH('Sales Summary_working sheet'!M4746,'Delivery Distances'!$B$5:$K$5,0))</f>
        <v>9</v>
      </c>
      <c r="O4746" s="7" cm="1">
        <f t="array" ref="O4746">_xlfn.XLOOKUP(L4746,'Delivery Distances'!$A$6:$A$20,_xlfn.XLOOKUP('Sales Summary_working sheet'!M4746,'Delivery Distances'!$B$5:$K$5,'Delivery Distances'!$B$6:$K$20))</f>
        <v>9</v>
      </c>
      <c r="P4746" s="7">
        <f t="shared" si="301"/>
        <v>11.5</v>
      </c>
    </row>
    <row r="4747" spans="1:16" ht="15.75" customHeight="1" x14ac:dyDescent="0.15">
      <c r="A4747" s="13">
        <v>44009</v>
      </c>
      <c r="B4747" s="19" t="s">
        <v>5356</v>
      </c>
      <c r="C4747" s="7" t="s">
        <v>3513</v>
      </c>
      <c r="D4747" s="14">
        <v>8</v>
      </c>
      <c r="E4747" s="14" t="str">
        <f>_xlfn.XLOOKUP(D4747,'Meal Info'!$A$4:$A$19,'Meal Info'!$B$4:$B$19)</f>
        <v>Chinese</v>
      </c>
      <c r="F4747" s="14" t="str">
        <f>_xlfn.XLOOKUP(D4747,'Meal Info'!$A$4:$A$19,'Meal Info'!$C$4:$C$19)</f>
        <v>Serge</v>
      </c>
      <c r="G4747" s="7">
        <v>90.32</v>
      </c>
      <c r="H4747" s="7">
        <f t="shared" si="298"/>
        <v>9.032</v>
      </c>
      <c r="I4747" s="7">
        <f t="shared" si="299"/>
        <v>99.35199999999999</v>
      </c>
      <c r="J4747" s="7">
        <v>0.08</v>
      </c>
      <c r="K4747" s="7">
        <f t="shared" si="300"/>
        <v>7.2256</v>
      </c>
      <c r="L4747" s="7" t="s">
        <v>5077</v>
      </c>
      <c r="M4747" s="7">
        <v>1</v>
      </c>
      <c r="N4747" s="7">
        <f>INDEX('Delivery Distances'!$B$6:$K$20,MATCH('Sales Summary_working sheet'!L4747,'Delivery Distances'!$A$6:$A$20,0),MATCH('Sales Summary_working sheet'!M4747,'Delivery Distances'!$B$5:$K$5,0))</f>
        <v>3</v>
      </c>
      <c r="O4747" s="7" cm="1">
        <f t="array" ref="O4747">_xlfn.XLOOKUP(L4747,'Delivery Distances'!$A$6:$A$20,_xlfn.XLOOKUP('Sales Summary_working sheet'!M4747,'Delivery Distances'!$B$5:$K$5,'Delivery Distances'!$B$6:$K$20))</f>
        <v>3</v>
      </c>
      <c r="P4747" s="7">
        <f t="shared" si="301"/>
        <v>7</v>
      </c>
    </row>
    <row r="4748" spans="1:16" ht="15.75" customHeight="1" x14ac:dyDescent="0.15">
      <c r="A4748" s="13">
        <v>44009</v>
      </c>
      <c r="B4748" s="19" t="s">
        <v>5356</v>
      </c>
      <c r="C4748" s="7" t="s">
        <v>2406</v>
      </c>
      <c r="D4748" s="14">
        <v>8</v>
      </c>
      <c r="E4748" s="14" t="str">
        <f>_xlfn.XLOOKUP(D4748,'Meal Info'!$A$4:$A$19,'Meal Info'!$B$4:$B$19)</f>
        <v>Chinese</v>
      </c>
      <c r="F4748" s="14" t="str">
        <f>_xlfn.XLOOKUP(D4748,'Meal Info'!$A$4:$A$19,'Meal Info'!$C$4:$C$19)</f>
        <v>Serge</v>
      </c>
      <c r="G4748" s="7">
        <v>66.459999999999994</v>
      </c>
      <c r="H4748" s="7">
        <f t="shared" ref="H4748:H4811" si="302">G4748*10%</f>
        <v>6.6459999999999999</v>
      </c>
      <c r="I4748" s="7">
        <f t="shared" ref="I4748:I4811" si="303">G4748+H4748</f>
        <v>73.105999999999995</v>
      </c>
      <c r="J4748" s="7">
        <v>0.28999999999999998</v>
      </c>
      <c r="K4748" s="7">
        <f t="shared" si="300"/>
        <v>19.273399999999995</v>
      </c>
      <c r="L4748" s="7" t="s">
        <v>27</v>
      </c>
      <c r="M4748" s="7">
        <v>4</v>
      </c>
      <c r="N4748" s="7">
        <f>INDEX('Delivery Distances'!$B$6:$K$20,MATCH('Sales Summary_working sheet'!L4748,'Delivery Distances'!$A$6:$A$20,0),MATCH('Sales Summary_working sheet'!M4748,'Delivery Distances'!$B$5:$K$5,0))</f>
        <v>5</v>
      </c>
      <c r="O4748" s="7" cm="1">
        <f t="array" ref="O4748">_xlfn.XLOOKUP(L4748,'Delivery Distances'!$A$6:$A$20,_xlfn.XLOOKUP('Sales Summary_working sheet'!M4748,'Delivery Distances'!$B$5:$K$5,'Delivery Distances'!$B$6:$K$20))</f>
        <v>5</v>
      </c>
      <c r="P4748" s="7">
        <f t="shared" si="301"/>
        <v>9</v>
      </c>
    </row>
    <row r="4749" spans="1:16" ht="15.75" customHeight="1" x14ac:dyDescent="0.15">
      <c r="A4749" s="13">
        <v>44009</v>
      </c>
      <c r="B4749" s="19" t="s">
        <v>5356</v>
      </c>
      <c r="C4749" s="7" t="s">
        <v>4224</v>
      </c>
      <c r="D4749" s="14">
        <v>8</v>
      </c>
      <c r="E4749" s="14" t="str">
        <f>_xlfn.XLOOKUP(D4749,'Meal Info'!$A$4:$A$19,'Meal Info'!$B$4:$B$19)</f>
        <v>Chinese</v>
      </c>
      <c r="F4749" s="14" t="str">
        <f>_xlfn.XLOOKUP(D4749,'Meal Info'!$A$4:$A$19,'Meal Info'!$C$4:$C$19)</f>
        <v>Serge</v>
      </c>
      <c r="G4749" s="7">
        <v>34.97</v>
      </c>
      <c r="H4749" s="7">
        <f t="shared" si="302"/>
        <v>3.4969999999999999</v>
      </c>
      <c r="I4749" s="7">
        <f t="shared" si="303"/>
        <v>38.466999999999999</v>
      </c>
      <c r="J4749" s="7">
        <v>0.32</v>
      </c>
      <c r="K4749" s="7">
        <f t="shared" si="300"/>
        <v>11.1904</v>
      </c>
      <c r="L4749" s="7" t="s">
        <v>5077</v>
      </c>
      <c r="M4749" s="7">
        <v>3</v>
      </c>
      <c r="N4749" s="7">
        <f>INDEX('Delivery Distances'!$B$6:$K$20,MATCH('Sales Summary_working sheet'!L4749,'Delivery Distances'!$A$6:$A$20,0),MATCH('Sales Summary_working sheet'!M4749,'Delivery Distances'!$B$5:$K$5,0))</f>
        <v>2</v>
      </c>
      <c r="O4749" s="7" cm="1">
        <f t="array" ref="O4749">_xlfn.XLOOKUP(L4749,'Delivery Distances'!$A$6:$A$20,_xlfn.XLOOKUP('Sales Summary_working sheet'!M4749,'Delivery Distances'!$B$5:$K$5,'Delivery Distances'!$B$6:$K$20))</f>
        <v>2</v>
      </c>
      <c r="P4749" s="7">
        <f t="shared" si="301"/>
        <v>6</v>
      </c>
    </row>
    <row r="4750" spans="1:16" ht="15.75" customHeight="1" x14ac:dyDescent="0.15">
      <c r="A4750" s="13">
        <v>44009</v>
      </c>
      <c r="B4750" s="19" t="s">
        <v>5357</v>
      </c>
      <c r="C4750" s="7" t="s">
        <v>3396</v>
      </c>
      <c r="D4750" s="14">
        <v>8</v>
      </c>
      <c r="E4750" s="14" t="str">
        <f>_xlfn.XLOOKUP(D4750,'Meal Info'!$A$4:$A$19,'Meal Info'!$B$4:$B$19)</f>
        <v>Chinese</v>
      </c>
      <c r="F4750" s="14" t="str">
        <f>_xlfn.XLOOKUP(D4750,'Meal Info'!$A$4:$A$19,'Meal Info'!$C$4:$C$19)</f>
        <v>Serge</v>
      </c>
      <c r="G4750" s="7">
        <v>50.33</v>
      </c>
      <c r="H4750" s="7">
        <f t="shared" si="302"/>
        <v>5.0330000000000004</v>
      </c>
      <c r="I4750" s="7">
        <f t="shared" si="303"/>
        <v>55.363</v>
      </c>
      <c r="J4750" s="7">
        <v>0.17</v>
      </c>
      <c r="K4750" s="7">
        <f t="shared" si="300"/>
        <v>8.5561000000000007</v>
      </c>
      <c r="L4750" s="7" t="s">
        <v>5077</v>
      </c>
      <c r="M4750" s="7">
        <v>7</v>
      </c>
      <c r="N4750" s="7">
        <f>INDEX('Delivery Distances'!$B$6:$K$20,MATCH('Sales Summary_working sheet'!L4750,'Delivery Distances'!$A$6:$A$20,0),MATCH('Sales Summary_working sheet'!M4750,'Delivery Distances'!$B$5:$K$5,0))</f>
        <v>1</v>
      </c>
      <c r="O4750" s="7" cm="1">
        <f t="array" ref="O4750">_xlfn.XLOOKUP(L4750,'Delivery Distances'!$A$6:$A$20,_xlfn.XLOOKUP('Sales Summary_working sheet'!M4750,'Delivery Distances'!$B$5:$K$5,'Delivery Distances'!$B$6:$K$20))</f>
        <v>1</v>
      </c>
      <c r="P4750" s="7">
        <f t="shared" si="301"/>
        <v>3</v>
      </c>
    </row>
    <row r="4751" spans="1:16" ht="15.75" customHeight="1" x14ac:dyDescent="0.15">
      <c r="A4751" s="13">
        <v>44009</v>
      </c>
      <c r="B4751" s="19" t="s">
        <v>5357</v>
      </c>
      <c r="C4751" s="7" t="s">
        <v>4847</v>
      </c>
      <c r="D4751" s="14">
        <v>8</v>
      </c>
      <c r="E4751" s="14" t="str">
        <f>_xlfn.XLOOKUP(D4751,'Meal Info'!$A$4:$A$19,'Meal Info'!$B$4:$B$19)</f>
        <v>Chinese</v>
      </c>
      <c r="F4751" s="14" t="str">
        <f>_xlfn.XLOOKUP(D4751,'Meal Info'!$A$4:$A$19,'Meal Info'!$C$4:$C$19)</f>
        <v>Serge</v>
      </c>
      <c r="G4751" s="7">
        <v>20.65</v>
      </c>
      <c r="H4751" s="7">
        <f t="shared" si="302"/>
        <v>2.0649999999999999</v>
      </c>
      <c r="I4751" s="7">
        <f t="shared" si="303"/>
        <v>22.715</v>
      </c>
      <c r="J4751" s="7">
        <v>0.18</v>
      </c>
      <c r="K4751" s="7">
        <f t="shared" si="300"/>
        <v>3.7169999999999996</v>
      </c>
      <c r="L4751" s="7" t="s">
        <v>5078</v>
      </c>
      <c r="M4751" s="7">
        <v>10</v>
      </c>
      <c r="N4751" s="7">
        <f>INDEX('Delivery Distances'!$B$6:$K$20,MATCH('Sales Summary_working sheet'!L4751,'Delivery Distances'!$A$6:$A$20,0),MATCH('Sales Summary_working sheet'!M4751,'Delivery Distances'!$B$5:$K$5,0))</f>
        <v>6</v>
      </c>
      <c r="O4751" s="7" cm="1">
        <f t="array" ref="O4751">_xlfn.XLOOKUP(L4751,'Delivery Distances'!$A$6:$A$20,_xlfn.XLOOKUP('Sales Summary_working sheet'!M4751,'Delivery Distances'!$B$5:$K$5,'Delivery Distances'!$B$6:$K$20))</f>
        <v>6</v>
      </c>
      <c r="P4751" s="7">
        <f t="shared" si="301"/>
        <v>10</v>
      </c>
    </row>
    <row r="4752" spans="1:16" ht="15.75" customHeight="1" x14ac:dyDescent="0.15">
      <c r="A4752" s="13">
        <v>44009</v>
      </c>
      <c r="B4752" s="19" t="s">
        <v>5357</v>
      </c>
      <c r="C4752" s="7" t="s">
        <v>3628</v>
      </c>
      <c r="D4752" s="14">
        <v>8</v>
      </c>
      <c r="E4752" s="14" t="str">
        <f>_xlfn.XLOOKUP(D4752,'Meal Info'!$A$4:$A$19,'Meal Info'!$B$4:$B$19)</f>
        <v>Chinese</v>
      </c>
      <c r="F4752" s="14" t="str">
        <f>_xlfn.XLOOKUP(D4752,'Meal Info'!$A$4:$A$19,'Meal Info'!$C$4:$C$19)</f>
        <v>Serge</v>
      </c>
      <c r="G4752" s="7">
        <v>99.99</v>
      </c>
      <c r="H4752" s="7">
        <f t="shared" si="302"/>
        <v>9.9990000000000006</v>
      </c>
      <c r="I4752" s="7">
        <f t="shared" si="303"/>
        <v>109.98899999999999</v>
      </c>
      <c r="J4752" s="7">
        <v>0.12</v>
      </c>
      <c r="K4752" s="7">
        <f t="shared" si="300"/>
        <v>11.998799999999999</v>
      </c>
      <c r="L4752" s="7" t="s">
        <v>27</v>
      </c>
      <c r="M4752" s="7">
        <v>3</v>
      </c>
      <c r="N4752" s="7">
        <f>INDEX('Delivery Distances'!$B$6:$K$20,MATCH('Sales Summary_working sheet'!L4752,'Delivery Distances'!$A$6:$A$20,0),MATCH('Sales Summary_working sheet'!M4752,'Delivery Distances'!$B$5:$K$5,0))</f>
        <v>17</v>
      </c>
      <c r="O4752" s="7" cm="1">
        <f t="array" ref="O4752">_xlfn.XLOOKUP(L4752,'Delivery Distances'!$A$6:$A$20,_xlfn.XLOOKUP('Sales Summary_working sheet'!M4752,'Delivery Distances'!$B$5:$K$5,'Delivery Distances'!$B$6:$K$20))</f>
        <v>17</v>
      </c>
      <c r="P4752" s="7">
        <f t="shared" si="301"/>
        <v>15.5</v>
      </c>
    </row>
    <row r="4753" spans="1:16" ht="15.75" customHeight="1" x14ac:dyDescent="0.15">
      <c r="A4753" s="13">
        <v>44009</v>
      </c>
      <c r="B4753" s="19" t="s">
        <v>5357</v>
      </c>
      <c r="C4753" s="7" t="s">
        <v>3704</v>
      </c>
      <c r="D4753" s="14">
        <v>8</v>
      </c>
      <c r="E4753" s="14" t="str">
        <f>_xlfn.XLOOKUP(D4753,'Meal Info'!$A$4:$A$19,'Meal Info'!$B$4:$B$19)</f>
        <v>Chinese</v>
      </c>
      <c r="F4753" s="14" t="str">
        <f>_xlfn.XLOOKUP(D4753,'Meal Info'!$A$4:$A$19,'Meal Info'!$C$4:$C$19)</f>
        <v>Serge</v>
      </c>
      <c r="G4753" s="7">
        <v>47.08</v>
      </c>
      <c r="H4753" s="7">
        <f t="shared" si="302"/>
        <v>4.7080000000000002</v>
      </c>
      <c r="I4753" s="7">
        <f t="shared" si="303"/>
        <v>51.787999999999997</v>
      </c>
      <c r="J4753" s="7">
        <v>0.11</v>
      </c>
      <c r="K4753" s="7">
        <f t="shared" si="300"/>
        <v>5.1787999999999998</v>
      </c>
      <c r="L4753" s="7" t="s">
        <v>5075</v>
      </c>
      <c r="M4753" s="7">
        <v>4</v>
      </c>
      <c r="N4753" s="7">
        <f>INDEX('Delivery Distances'!$B$6:$K$20,MATCH('Sales Summary_working sheet'!L4753,'Delivery Distances'!$A$6:$A$20,0),MATCH('Sales Summary_working sheet'!M4753,'Delivery Distances'!$B$5:$K$5,0))</f>
        <v>17</v>
      </c>
      <c r="O4753" s="7" cm="1">
        <f t="array" ref="O4753">_xlfn.XLOOKUP(L4753,'Delivery Distances'!$A$6:$A$20,_xlfn.XLOOKUP('Sales Summary_working sheet'!M4753,'Delivery Distances'!$B$5:$K$5,'Delivery Distances'!$B$6:$K$20))</f>
        <v>17</v>
      </c>
      <c r="P4753" s="7">
        <f t="shared" si="301"/>
        <v>15.5</v>
      </c>
    </row>
    <row r="4754" spans="1:16" ht="15.75" customHeight="1" x14ac:dyDescent="0.15">
      <c r="A4754" s="13">
        <v>44009</v>
      </c>
      <c r="B4754" s="19" t="s">
        <v>5357</v>
      </c>
      <c r="C4754" s="7" t="s">
        <v>1723</v>
      </c>
      <c r="D4754" s="14">
        <v>9</v>
      </c>
      <c r="E4754" s="14" t="str">
        <f>_xlfn.XLOOKUP(D4754,'Meal Info'!$A$4:$A$19,'Meal Info'!$B$4:$B$19)</f>
        <v>Mediterrenean</v>
      </c>
      <c r="F4754" s="14" t="str">
        <f>_xlfn.XLOOKUP(D4754,'Meal Info'!$A$4:$A$19,'Meal Info'!$C$4:$C$19)</f>
        <v>Serge</v>
      </c>
      <c r="G4754" s="7">
        <v>20.92</v>
      </c>
      <c r="H4754" s="7">
        <f t="shared" si="302"/>
        <v>2.0920000000000001</v>
      </c>
      <c r="I4754" s="7">
        <f t="shared" si="303"/>
        <v>23.012</v>
      </c>
      <c r="J4754" s="7">
        <v>0.37</v>
      </c>
      <c r="K4754" s="7">
        <f t="shared" si="300"/>
        <v>7.7404000000000002</v>
      </c>
      <c r="L4754" s="7" t="s">
        <v>5081</v>
      </c>
      <c r="M4754" s="7">
        <v>1</v>
      </c>
      <c r="N4754" s="7">
        <f>INDEX('Delivery Distances'!$B$6:$K$20,MATCH('Sales Summary_working sheet'!L4754,'Delivery Distances'!$A$6:$A$20,0),MATCH('Sales Summary_working sheet'!M4754,'Delivery Distances'!$B$5:$K$5,0))</f>
        <v>1</v>
      </c>
      <c r="O4754" s="7" cm="1">
        <f t="array" ref="O4754">_xlfn.XLOOKUP(L4754,'Delivery Distances'!$A$6:$A$20,_xlfn.XLOOKUP('Sales Summary_working sheet'!M4754,'Delivery Distances'!$B$5:$K$5,'Delivery Distances'!$B$6:$K$20))</f>
        <v>1</v>
      </c>
      <c r="P4754" s="7">
        <f t="shared" si="301"/>
        <v>3</v>
      </c>
    </row>
    <row r="4755" spans="1:16" ht="15.75" customHeight="1" x14ac:dyDescent="0.15">
      <c r="A4755" s="13">
        <v>44009</v>
      </c>
      <c r="B4755" s="19" t="s">
        <v>5357</v>
      </c>
      <c r="C4755" s="7" t="s">
        <v>4745</v>
      </c>
      <c r="D4755" s="14">
        <v>9</v>
      </c>
      <c r="E4755" s="14" t="str">
        <f>_xlfn.XLOOKUP(D4755,'Meal Info'!$A$4:$A$19,'Meal Info'!$B$4:$B$19)</f>
        <v>Mediterrenean</v>
      </c>
      <c r="F4755" s="14" t="str">
        <f>_xlfn.XLOOKUP(D4755,'Meal Info'!$A$4:$A$19,'Meal Info'!$C$4:$C$19)</f>
        <v>Serge</v>
      </c>
      <c r="G4755" s="7">
        <v>53.2</v>
      </c>
      <c r="H4755" s="7">
        <f t="shared" si="302"/>
        <v>5.32</v>
      </c>
      <c r="I4755" s="7">
        <f t="shared" si="303"/>
        <v>58.52</v>
      </c>
      <c r="J4755" s="7">
        <v>0.4</v>
      </c>
      <c r="K4755" s="7">
        <f t="shared" si="300"/>
        <v>21.28</v>
      </c>
      <c r="L4755" s="7" t="s">
        <v>29</v>
      </c>
      <c r="M4755" s="7">
        <v>9</v>
      </c>
      <c r="N4755" s="7">
        <f>INDEX('Delivery Distances'!$B$6:$K$20,MATCH('Sales Summary_working sheet'!L4755,'Delivery Distances'!$A$6:$A$20,0),MATCH('Sales Summary_working sheet'!M4755,'Delivery Distances'!$B$5:$K$5,0))</f>
        <v>6</v>
      </c>
      <c r="O4755" s="7" cm="1">
        <f t="array" ref="O4755">_xlfn.XLOOKUP(L4755,'Delivery Distances'!$A$6:$A$20,_xlfn.XLOOKUP('Sales Summary_working sheet'!M4755,'Delivery Distances'!$B$5:$K$5,'Delivery Distances'!$B$6:$K$20))</f>
        <v>6</v>
      </c>
      <c r="P4755" s="7">
        <f t="shared" si="301"/>
        <v>10</v>
      </c>
    </row>
    <row r="4756" spans="1:16" ht="15.75" customHeight="1" x14ac:dyDescent="0.15">
      <c r="A4756" s="13">
        <v>44009</v>
      </c>
      <c r="B4756" s="19" t="s">
        <v>5357</v>
      </c>
      <c r="C4756" s="7" t="s">
        <v>2451</v>
      </c>
      <c r="D4756" s="14">
        <v>8</v>
      </c>
      <c r="E4756" s="14" t="str">
        <f>_xlfn.XLOOKUP(D4756,'Meal Info'!$A$4:$A$19,'Meal Info'!$B$4:$B$19)</f>
        <v>Chinese</v>
      </c>
      <c r="F4756" s="14" t="str">
        <f>_xlfn.XLOOKUP(D4756,'Meal Info'!$A$4:$A$19,'Meal Info'!$C$4:$C$19)</f>
        <v>Serge</v>
      </c>
      <c r="G4756" s="7">
        <v>61.7</v>
      </c>
      <c r="H4756" s="7">
        <f t="shared" si="302"/>
        <v>6.1700000000000008</v>
      </c>
      <c r="I4756" s="7">
        <f t="shared" si="303"/>
        <v>67.87</v>
      </c>
      <c r="J4756" s="7">
        <v>0.16</v>
      </c>
      <c r="K4756" s="7">
        <f t="shared" si="300"/>
        <v>9.8719999999999999</v>
      </c>
      <c r="L4756" s="7" t="s">
        <v>31</v>
      </c>
      <c r="M4756" s="7">
        <v>5</v>
      </c>
      <c r="N4756" s="7">
        <f>INDEX('Delivery Distances'!$B$6:$K$20,MATCH('Sales Summary_working sheet'!L4756,'Delivery Distances'!$A$6:$A$20,0),MATCH('Sales Summary_working sheet'!M4756,'Delivery Distances'!$B$5:$K$5,0))</f>
        <v>3</v>
      </c>
      <c r="O4756" s="7" cm="1">
        <f t="array" ref="O4756">_xlfn.XLOOKUP(L4756,'Delivery Distances'!$A$6:$A$20,_xlfn.XLOOKUP('Sales Summary_working sheet'!M4756,'Delivery Distances'!$B$5:$K$5,'Delivery Distances'!$B$6:$K$20))</f>
        <v>3</v>
      </c>
      <c r="P4756" s="7">
        <f t="shared" si="301"/>
        <v>7</v>
      </c>
    </row>
    <row r="4757" spans="1:16" ht="15.75" customHeight="1" x14ac:dyDescent="0.15">
      <c r="A4757" s="13">
        <v>44009</v>
      </c>
      <c r="B4757" s="19" t="s">
        <v>5357</v>
      </c>
      <c r="C4757" s="7" t="s">
        <v>812</v>
      </c>
      <c r="D4757" s="14">
        <v>8</v>
      </c>
      <c r="E4757" s="14" t="str">
        <f>_xlfn.XLOOKUP(D4757,'Meal Info'!$A$4:$A$19,'Meal Info'!$B$4:$B$19)</f>
        <v>Chinese</v>
      </c>
      <c r="F4757" s="14" t="str">
        <f>_xlfn.XLOOKUP(D4757,'Meal Info'!$A$4:$A$19,'Meal Info'!$C$4:$C$19)</f>
        <v>Serge</v>
      </c>
      <c r="G4757" s="7">
        <v>47.81</v>
      </c>
      <c r="H4757" s="7">
        <f t="shared" si="302"/>
        <v>4.7810000000000006</v>
      </c>
      <c r="I4757" s="7">
        <f t="shared" si="303"/>
        <v>52.591000000000001</v>
      </c>
      <c r="J4757" s="7">
        <v>0.31</v>
      </c>
      <c r="K4757" s="7">
        <f t="shared" si="300"/>
        <v>14.821100000000001</v>
      </c>
      <c r="L4757" s="7" t="s">
        <v>28</v>
      </c>
      <c r="M4757" s="7">
        <v>4</v>
      </c>
      <c r="N4757" s="7">
        <f>INDEX('Delivery Distances'!$B$6:$K$20,MATCH('Sales Summary_working sheet'!L4757,'Delivery Distances'!$A$6:$A$20,0),MATCH('Sales Summary_working sheet'!M4757,'Delivery Distances'!$B$5:$K$5,0))</f>
        <v>8</v>
      </c>
      <c r="O4757" s="7" cm="1">
        <f t="array" ref="O4757">_xlfn.XLOOKUP(L4757,'Delivery Distances'!$A$6:$A$20,_xlfn.XLOOKUP('Sales Summary_working sheet'!M4757,'Delivery Distances'!$B$5:$K$5,'Delivery Distances'!$B$6:$K$20))</f>
        <v>8</v>
      </c>
      <c r="P4757" s="7">
        <f t="shared" si="301"/>
        <v>11</v>
      </c>
    </row>
    <row r="4758" spans="1:16" ht="15.75" customHeight="1" x14ac:dyDescent="0.15">
      <c r="A4758" s="13">
        <v>44009</v>
      </c>
      <c r="B4758" s="19" t="s">
        <v>5357</v>
      </c>
      <c r="C4758" s="7" t="s">
        <v>1539</v>
      </c>
      <c r="D4758" s="14">
        <v>9</v>
      </c>
      <c r="E4758" s="14" t="str">
        <f>_xlfn.XLOOKUP(D4758,'Meal Info'!$A$4:$A$19,'Meal Info'!$B$4:$B$19)</f>
        <v>Mediterrenean</v>
      </c>
      <c r="F4758" s="14" t="str">
        <f>_xlfn.XLOOKUP(D4758,'Meal Info'!$A$4:$A$19,'Meal Info'!$C$4:$C$19)</f>
        <v>Serge</v>
      </c>
      <c r="G4758" s="7">
        <v>27.04</v>
      </c>
      <c r="H4758" s="7">
        <f t="shared" si="302"/>
        <v>2.7040000000000002</v>
      </c>
      <c r="I4758" s="7">
        <f t="shared" si="303"/>
        <v>29.744</v>
      </c>
      <c r="J4758" s="7">
        <v>0.03</v>
      </c>
      <c r="K4758" s="7">
        <f t="shared" si="300"/>
        <v>0.81119999999999992</v>
      </c>
      <c r="L4758" s="7" t="s">
        <v>31</v>
      </c>
      <c r="M4758" s="7">
        <v>7</v>
      </c>
      <c r="N4758" s="7">
        <f>INDEX('Delivery Distances'!$B$6:$K$20,MATCH('Sales Summary_working sheet'!L4758,'Delivery Distances'!$A$6:$A$20,0),MATCH('Sales Summary_working sheet'!M4758,'Delivery Distances'!$B$5:$K$5,0))</f>
        <v>5</v>
      </c>
      <c r="O4758" s="7" cm="1">
        <f t="array" ref="O4758">_xlfn.XLOOKUP(L4758,'Delivery Distances'!$A$6:$A$20,_xlfn.XLOOKUP('Sales Summary_working sheet'!M4758,'Delivery Distances'!$B$5:$K$5,'Delivery Distances'!$B$6:$K$20))</f>
        <v>5</v>
      </c>
      <c r="P4758" s="7">
        <f t="shared" si="301"/>
        <v>9</v>
      </c>
    </row>
    <row r="4759" spans="1:16" ht="15.75" customHeight="1" x14ac:dyDescent="0.15">
      <c r="A4759" s="13">
        <v>44009</v>
      </c>
      <c r="B4759" s="19" t="s">
        <v>5357</v>
      </c>
      <c r="C4759" s="7" t="s">
        <v>1169</v>
      </c>
      <c r="D4759" s="14">
        <v>9</v>
      </c>
      <c r="E4759" s="14" t="str">
        <f>_xlfn.XLOOKUP(D4759,'Meal Info'!$A$4:$A$19,'Meal Info'!$B$4:$B$19)</f>
        <v>Mediterrenean</v>
      </c>
      <c r="F4759" s="14" t="str">
        <f>_xlfn.XLOOKUP(D4759,'Meal Info'!$A$4:$A$19,'Meal Info'!$C$4:$C$19)</f>
        <v>Serge</v>
      </c>
      <c r="G4759" s="7">
        <v>52.48</v>
      </c>
      <c r="H4759" s="7">
        <f t="shared" si="302"/>
        <v>5.2480000000000002</v>
      </c>
      <c r="I4759" s="7">
        <f t="shared" si="303"/>
        <v>57.727999999999994</v>
      </c>
      <c r="J4759" s="7">
        <v>0.23</v>
      </c>
      <c r="K4759" s="7">
        <f t="shared" si="300"/>
        <v>12.070399999999999</v>
      </c>
      <c r="L4759" s="7" t="s">
        <v>5081</v>
      </c>
      <c r="M4759" s="7">
        <v>6</v>
      </c>
      <c r="N4759" s="7">
        <f>INDEX('Delivery Distances'!$B$6:$K$20,MATCH('Sales Summary_working sheet'!L4759,'Delivery Distances'!$A$6:$A$20,0),MATCH('Sales Summary_working sheet'!M4759,'Delivery Distances'!$B$5:$K$5,0))</f>
        <v>3</v>
      </c>
      <c r="O4759" s="7" cm="1">
        <f t="array" ref="O4759">_xlfn.XLOOKUP(L4759,'Delivery Distances'!$A$6:$A$20,_xlfn.XLOOKUP('Sales Summary_working sheet'!M4759,'Delivery Distances'!$B$5:$K$5,'Delivery Distances'!$B$6:$K$20))</f>
        <v>3</v>
      </c>
      <c r="P4759" s="7">
        <f t="shared" si="301"/>
        <v>7</v>
      </c>
    </row>
    <row r="4760" spans="1:16" ht="15.75" customHeight="1" x14ac:dyDescent="0.15">
      <c r="A4760" s="13">
        <v>44009</v>
      </c>
      <c r="B4760" s="19" t="s">
        <v>5357</v>
      </c>
      <c r="C4760" s="7" t="s">
        <v>1367</v>
      </c>
      <c r="D4760" s="14">
        <v>9</v>
      </c>
      <c r="E4760" s="14" t="str">
        <f>_xlfn.XLOOKUP(D4760,'Meal Info'!$A$4:$A$19,'Meal Info'!$B$4:$B$19)</f>
        <v>Mediterrenean</v>
      </c>
      <c r="F4760" s="14" t="str">
        <f>_xlfn.XLOOKUP(D4760,'Meal Info'!$A$4:$A$19,'Meal Info'!$C$4:$C$19)</f>
        <v>Serge</v>
      </c>
      <c r="G4760" s="7">
        <v>94.43</v>
      </c>
      <c r="H4760" s="7">
        <f t="shared" si="302"/>
        <v>9.4430000000000014</v>
      </c>
      <c r="I4760" s="7">
        <f t="shared" si="303"/>
        <v>103.873</v>
      </c>
      <c r="J4760" s="7">
        <v>0.31</v>
      </c>
      <c r="K4760" s="7">
        <f t="shared" si="300"/>
        <v>29.273300000000003</v>
      </c>
      <c r="L4760" s="7" t="s">
        <v>27</v>
      </c>
      <c r="M4760" s="7">
        <v>10</v>
      </c>
      <c r="N4760" s="7">
        <f>INDEX('Delivery Distances'!$B$6:$K$20,MATCH('Sales Summary_working sheet'!L4760,'Delivery Distances'!$A$6:$A$20,0),MATCH('Sales Summary_working sheet'!M4760,'Delivery Distances'!$B$5:$K$5,0))</f>
        <v>18</v>
      </c>
      <c r="O4760" s="7" cm="1">
        <f t="array" ref="O4760">_xlfn.XLOOKUP(L4760,'Delivery Distances'!$A$6:$A$20,_xlfn.XLOOKUP('Sales Summary_working sheet'!M4760,'Delivery Distances'!$B$5:$K$5,'Delivery Distances'!$B$6:$K$20))</f>
        <v>18</v>
      </c>
      <c r="P4760" s="7">
        <f t="shared" si="301"/>
        <v>16</v>
      </c>
    </row>
    <row r="4761" spans="1:16" ht="15.75" customHeight="1" x14ac:dyDescent="0.15">
      <c r="A4761" s="13">
        <v>44009</v>
      </c>
      <c r="B4761" s="19" t="s">
        <v>5357</v>
      </c>
      <c r="C4761" s="7" t="s">
        <v>4641</v>
      </c>
      <c r="D4761" s="14">
        <v>8</v>
      </c>
      <c r="E4761" s="14" t="str">
        <f>_xlfn.XLOOKUP(D4761,'Meal Info'!$A$4:$A$19,'Meal Info'!$B$4:$B$19)</f>
        <v>Chinese</v>
      </c>
      <c r="F4761" s="14" t="str">
        <f>_xlfn.XLOOKUP(D4761,'Meal Info'!$A$4:$A$19,'Meal Info'!$C$4:$C$19)</f>
        <v>Serge</v>
      </c>
      <c r="G4761" s="7">
        <v>41.35</v>
      </c>
      <c r="H4761" s="7">
        <f t="shared" si="302"/>
        <v>4.1350000000000007</v>
      </c>
      <c r="I4761" s="7">
        <f t="shared" si="303"/>
        <v>45.484999999999999</v>
      </c>
      <c r="J4761" s="7">
        <v>0.21</v>
      </c>
      <c r="K4761" s="7">
        <f t="shared" si="300"/>
        <v>8.6835000000000004</v>
      </c>
      <c r="L4761" s="7" t="s">
        <v>5080</v>
      </c>
      <c r="M4761" s="7">
        <v>4</v>
      </c>
      <c r="N4761" s="7">
        <f>INDEX('Delivery Distances'!$B$6:$K$20,MATCH('Sales Summary_working sheet'!L4761,'Delivery Distances'!$A$6:$A$20,0),MATCH('Sales Summary_working sheet'!M4761,'Delivery Distances'!$B$5:$K$5,0))</f>
        <v>5</v>
      </c>
      <c r="O4761" s="7" cm="1">
        <f t="array" ref="O4761">_xlfn.XLOOKUP(L4761,'Delivery Distances'!$A$6:$A$20,_xlfn.XLOOKUP('Sales Summary_working sheet'!M4761,'Delivery Distances'!$B$5:$K$5,'Delivery Distances'!$B$6:$K$20))</f>
        <v>5</v>
      </c>
      <c r="P4761" s="7">
        <f t="shared" si="301"/>
        <v>9</v>
      </c>
    </row>
    <row r="4762" spans="1:16" ht="15.75" customHeight="1" x14ac:dyDescent="0.15">
      <c r="A4762" s="13">
        <v>44009</v>
      </c>
      <c r="B4762" s="19" t="s">
        <v>5357</v>
      </c>
      <c r="C4762" s="7" t="s">
        <v>3862</v>
      </c>
      <c r="D4762" s="14">
        <v>8</v>
      </c>
      <c r="E4762" s="14" t="str">
        <f>_xlfn.XLOOKUP(D4762,'Meal Info'!$A$4:$A$19,'Meal Info'!$B$4:$B$19)</f>
        <v>Chinese</v>
      </c>
      <c r="F4762" s="14" t="str">
        <f>_xlfn.XLOOKUP(D4762,'Meal Info'!$A$4:$A$19,'Meal Info'!$C$4:$C$19)</f>
        <v>Serge</v>
      </c>
      <c r="G4762" s="7">
        <v>87.25</v>
      </c>
      <c r="H4762" s="7">
        <f t="shared" si="302"/>
        <v>8.7249999999999996</v>
      </c>
      <c r="I4762" s="7">
        <f t="shared" si="303"/>
        <v>95.974999999999994</v>
      </c>
      <c r="J4762" s="7">
        <v>0.24</v>
      </c>
      <c r="K4762" s="7">
        <f t="shared" si="300"/>
        <v>20.939999999999998</v>
      </c>
      <c r="L4762" s="7" t="s">
        <v>5079</v>
      </c>
      <c r="M4762" s="7">
        <v>5</v>
      </c>
      <c r="N4762" s="7">
        <f>INDEX('Delivery Distances'!$B$6:$K$20,MATCH('Sales Summary_working sheet'!L4762,'Delivery Distances'!$A$6:$A$20,0),MATCH('Sales Summary_working sheet'!M4762,'Delivery Distances'!$B$5:$K$5,0))</f>
        <v>2</v>
      </c>
      <c r="O4762" s="7" cm="1">
        <f t="array" ref="O4762">_xlfn.XLOOKUP(L4762,'Delivery Distances'!$A$6:$A$20,_xlfn.XLOOKUP('Sales Summary_working sheet'!M4762,'Delivery Distances'!$B$5:$K$5,'Delivery Distances'!$B$6:$K$20))</f>
        <v>2</v>
      </c>
      <c r="P4762" s="7">
        <f t="shared" si="301"/>
        <v>6</v>
      </c>
    </row>
    <row r="4763" spans="1:16" ht="15.75" customHeight="1" x14ac:dyDescent="0.15">
      <c r="A4763" s="13">
        <v>44009</v>
      </c>
      <c r="B4763" s="19" t="s">
        <v>5357</v>
      </c>
      <c r="C4763" s="7" t="s">
        <v>3299</v>
      </c>
      <c r="D4763" s="14">
        <v>9</v>
      </c>
      <c r="E4763" s="14" t="str">
        <f>_xlfn.XLOOKUP(D4763,'Meal Info'!$A$4:$A$19,'Meal Info'!$B$4:$B$19)</f>
        <v>Mediterrenean</v>
      </c>
      <c r="F4763" s="14" t="str">
        <f>_xlfn.XLOOKUP(D4763,'Meal Info'!$A$4:$A$19,'Meal Info'!$C$4:$C$19)</f>
        <v>Serge</v>
      </c>
      <c r="G4763" s="7">
        <v>87.72</v>
      </c>
      <c r="H4763" s="7">
        <f t="shared" si="302"/>
        <v>8.7720000000000002</v>
      </c>
      <c r="I4763" s="7">
        <f t="shared" si="303"/>
        <v>96.492000000000004</v>
      </c>
      <c r="J4763" s="7">
        <v>0.36</v>
      </c>
      <c r="K4763" s="7">
        <f t="shared" si="300"/>
        <v>31.5792</v>
      </c>
      <c r="L4763" s="7" t="s">
        <v>5079</v>
      </c>
      <c r="M4763" s="7">
        <v>7</v>
      </c>
      <c r="N4763" s="7">
        <f>INDEX('Delivery Distances'!$B$6:$K$20,MATCH('Sales Summary_working sheet'!L4763,'Delivery Distances'!$A$6:$A$20,0),MATCH('Sales Summary_working sheet'!M4763,'Delivery Distances'!$B$5:$K$5,0))</f>
        <v>2</v>
      </c>
      <c r="O4763" s="7" cm="1">
        <f t="array" ref="O4763">_xlfn.XLOOKUP(L4763,'Delivery Distances'!$A$6:$A$20,_xlfn.XLOOKUP('Sales Summary_working sheet'!M4763,'Delivery Distances'!$B$5:$K$5,'Delivery Distances'!$B$6:$K$20))</f>
        <v>2</v>
      </c>
      <c r="P4763" s="7">
        <f t="shared" si="301"/>
        <v>6</v>
      </c>
    </row>
    <row r="4764" spans="1:16" ht="15.75" customHeight="1" x14ac:dyDescent="0.15">
      <c r="A4764" s="13">
        <v>44009</v>
      </c>
      <c r="B4764" s="19" t="s">
        <v>5357</v>
      </c>
      <c r="C4764" s="7" t="s">
        <v>4292</v>
      </c>
      <c r="D4764" s="14">
        <v>9</v>
      </c>
      <c r="E4764" s="14" t="str">
        <f>_xlfn.XLOOKUP(D4764,'Meal Info'!$A$4:$A$19,'Meal Info'!$B$4:$B$19)</f>
        <v>Mediterrenean</v>
      </c>
      <c r="F4764" s="14" t="str">
        <f>_xlfn.XLOOKUP(D4764,'Meal Info'!$A$4:$A$19,'Meal Info'!$C$4:$C$19)</f>
        <v>Serge</v>
      </c>
      <c r="G4764" s="7">
        <v>45.92</v>
      </c>
      <c r="H4764" s="7">
        <f t="shared" si="302"/>
        <v>4.5920000000000005</v>
      </c>
      <c r="I4764" s="7">
        <f t="shared" si="303"/>
        <v>50.512</v>
      </c>
      <c r="J4764" s="7">
        <v>0.08</v>
      </c>
      <c r="K4764" s="7">
        <f t="shared" si="300"/>
        <v>3.6736000000000004</v>
      </c>
      <c r="L4764" s="7" t="s">
        <v>31</v>
      </c>
      <c r="M4764" s="7">
        <v>2</v>
      </c>
      <c r="N4764" s="7">
        <f>INDEX('Delivery Distances'!$B$6:$K$20,MATCH('Sales Summary_working sheet'!L4764,'Delivery Distances'!$A$6:$A$20,0),MATCH('Sales Summary_working sheet'!M4764,'Delivery Distances'!$B$5:$K$5,0))</f>
        <v>14</v>
      </c>
      <c r="O4764" s="7" cm="1">
        <f t="array" ref="O4764">_xlfn.XLOOKUP(L4764,'Delivery Distances'!$A$6:$A$20,_xlfn.XLOOKUP('Sales Summary_working sheet'!M4764,'Delivery Distances'!$B$5:$K$5,'Delivery Distances'!$B$6:$K$20))</f>
        <v>14</v>
      </c>
      <c r="P4764" s="7">
        <f t="shared" si="301"/>
        <v>14</v>
      </c>
    </row>
    <row r="4765" spans="1:16" ht="15.75" customHeight="1" x14ac:dyDescent="0.15">
      <c r="A4765" s="13">
        <v>44009</v>
      </c>
      <c r="B4765" s="19" t="s">
        <v>5357</v>
      </c>
      <c r="C4765" s="7" t="s">
        <v>3825</v>
      </c>
      <c r="D4765" s="14">
        <v>8</v>
      </c>
      <c r="E4765" s="14" t="str">
        <f>_xlfn.XLOOKUP(D4765,'Meal Info'!$A$4:$A$19,'Meal Info'!$B$4:$B$19)</f>
        <v>Chinese</v>
      </c>
      <c r="F4765" s="14" t="str">
        <f>_xlfn.XLOOKUP(D4765,'Meal Info'!$A$4:$A$19,'Meal Info'!$C$4:$C$19)</f>
        <v>Serge</v>
      </c>
      <c r="G4765" s="7">
        <v>94.02</v>
      </c>
      <c r="H4765" s="7">
        <f t="shared" si="302"/>
        <v>9.4019999999999992</v>
      </c>
      <c r="I4765" s="7">
        <f t="shared" si="303"/>
        <v>103.422</v>
      </c>
      <c r="J4765" s="7">
        <v>0.28000000000000003</v>
      </c>
      <c r="K4765" s="7">
        <f t="shared" si="300"/>
        <v>26.325600000000001</v>
      </c>
      <c r="L4765" s="7" t="s">
        <v>29</v>
      </c>
      <c r="M4765" s="7">
        <v>4</v>
      </c>
      <c r="N4765" s="7">
        <f>INDEX('Delivery Distances'!$B$6:$K$20,MATCH('Sales Summary_working sheet'!L4765,'Delivery Distances'!$A$6:$A$20,0),MATCH('Sales Summary_working sheet'!M4765,'Delivery Distances'!$B$5:$K$5,0))</f>
        <v>14</v>
      </c>
      <c r="O4765" s="7" cm="1">
        <f t="array" ref="O4765">_xlfn.XLOOKUP(L4765,'Delivery Distances'!$A$6:$A$20,_xlfn.XLOOKUP('Sales Summary_working sheet'!M4765,'Delivery Distances'!$B$5:$K$5,'Delivery Distances'!$B$6:$K$20))</f>
        <v>14</v>
      </c>
      <c r="P4765" s="7">
        <f t="shared" si="301"/>
        <v>14</v>
      </c>
    </row>
    <row r="4766" spans="1:16" ht="15.75" customHeight="1" x14ac:dyDescent="0.15">
      <c r="A4766" s="13">
        <v>44009</v>
      </c>
      <c r="B4766" s="19" t="s">
        <v>5357</v>
      </c>
      <c r="C4766" s="7" t="s">
        <v>3871</v>
      </c>
      <c r="D4766" s="14">
        <v>8</v>
      </c>
      <c r="E4766" s="14" t="str">
        <f>_xlfn.XLOOKUP(D4766,'Meal Info'!$A$4:$A$19,'Meal Info'!$B$4:$B$19)</f>
        <v>Chinese</v>
      </c>
      <c r="F4766" s="14" t="str">
        <f>_xlfn.XLOOKUP(D4766,'Meal Info'!$A$4:$A$19,'Meal Info'!$C$4:$C$19)</f>
        <v>Serge</v>
      </c>
      <c r="G4766" s="7">
        <v>12.76</v>
      </c>
      <c r="H4766" s="7">
        <f t="shared" si="302"/>
        <v>1.276</v>
      </c>
      <c r="I4766" s="7">
        <f t="shared" si="303"/>
        <v>14.036</v>
      </c>
      <c r="J4766" s="7">
        <v>7.0000000000000007E-2</v>
      </c>
      <c r="K4766" s="7">
        <f t="shared" si="300"/>
        <v>0.8932000000000001</v>
      </c>
      <c r="L4766" s="7" t="s">
        <v>5079</v>
      </c>
      <c r="M4766" s="7">
        <v>6</v>
      </c>
      <c r="N4766" s="7">
        <f>INDEX('Delivery Distances'!$B$6:$K$20,MATCH('Sales Summary_working sheet'!L4766,'Delivery Distances'!$A$6:$A$20,0),MATCH('Sales Summary_working sheet'!M4766,'Delivery Distances'!$B$5:$K$5,0))</f>
        <v>3</v>
      </c>
      <c r="O4766" s="7" cm="1">
        <f t="array" ref="O4766">_xlfn.XLOOKUP(L4766,'Delivery Distances'!$A$6:$A$20,_xlfn.XLOOKUP('Sales Summary_working sheet'!M4766,'Delivery Distances'!$B$5:$K$5,'Delivery Distances'!$B$6:$K$20))</f>
        <v>3</v>
      </c>
      <c r="P4766" s="7">
        <f t="shared" si="301"/>
        <v>7</v>
      </c>
    </row>
    <row r="4767" spans="1:16" ht="15.75" customHeight="1" x14ac:dyDescent="0.15">
      <c r="A4767" s="13">
        <v>44009</v>
      </c>
      <c r="B4767" s="19" t="s">
        <v>5357</v>
      </c>
      <c r="C4767" s="7" t="s">
        <v>2902</v>
      </c>
      <c r="D4767" s="14">
        <v>8</v>
      </c>
      <c r="E4767" s="14" t="str">
        <f>_xlfn.XLOOKUP(D4767,'Meal Info'!$A$4:$A$19,'Meal Info'!$B$4:$B$19)</f>
        <v>Chinese</v>
      </c>
      <c r="F4767" s="14" t="str">
        <f>_xlfn.XLOOKUP(D4767,'Meal Info'!$A$4:$A$19,'Meal Info'!$C$4:$C$19)</f>
        <v>Serge</v>
      </c>
      <c r="G4767" s="7">
        <v>65.59</v>
      </c>
      <c r="H4767" s="7">
        <f t="shared" si="302"/>
        <v>6.5590000000000011</v>
      </c>
      <c r="I4767" s="7">
        <f t="shared" si="303"/>
        <v>72.149000000000001</v>
      </c>
      <c r="J4767" s="7">
        <v>7.0000000000000007E-2</v>
      </c>
      <c r="K4767" s="7">
        <f t="shared" si="300"/>
        <v>4.5913000000000004</v>
      </c>
      <c r="L4767" s="7" t="s">
        <v>5075</v>
      </c>
      <c r="M4767" s="7">
        <v>3</v>
      </c>
      <c r="N4767" s="7">
        <f>INDEX('Delivery Distances'!$B$6:$K$20,MATCH('Sales Summary_working sheet'!L4767,'Delivery Distances'!$A$6:$A$20,0),MATCH('Sales Summary_working sheet'!M4767,'Delivery Distances'!$B$5:$K$5,0))</f>
        <v>15</v>
      </c>
      <c r="O4767" s="7" cm="1">
        <f t="array" ref="O4767">_xlfn.XLOOKUP(L4767,'Delivery Distances'!$A$6:$A$20,_xlfn.XLOOKUP('Sales Summary_working sheet'!M4767,'Delivery Distances'!$B$5:$K$5,'Delivery Distances'!$B$6:$K$20))</f>
        <v>15</v>
      </c>
      <c r="P4767" s="7">
        <f t="shared" si="301"/>
        <v>14.5</v>
      </c>
    </row>
    <row r="4768" spans="1:16" ht="15.75" customHeight="1" x14ac:dyDescent="0.15">
      <c r="A4768" s="13">
        <v>44009</v>
      </c>
      <c r="B4768" s="19" t="s">
        <v>5357</v>
      </c>
      <c r="C4768" s="7" t="s">
        <v>2547</v>
      </c>
      <c r="D4768" s="14">
        <v>8</v>
      </c>
      <c r="E4768" s="14" t="str">
        <f>_xlfn.XLOOKUP(D4768,'Meal Info'!$A$4:$A$19,'Meal Info'!$B$4:$B$19)</f>
        <v>Chinese</v>
      </c>
      <c r="F4768" s="14" t="str">
        <f>_xlfn.XLOOKUP(D4768,'Meal Info'!$A$4:$A$19,'Meal Info'!$C$4:$C$19)</f>
        <v>Serge</v>
      </c>
      <c r="G4768" s="7">
        <v>80.44</v>
      </c>
      <c r="H4768" s="7">
        <f t="shared" si="302"/>
        <v>8.0440000000000005</v>
      </c>
      <c r="I4768" s="7">
        <f t="shared" si="303"/>
        <v>88.483999999999995</v>
      </c>
      <c r="J4768" s="7">
        <v>0.38</v>
      </c>
      <c r="K4768" s="7">
        <f t="shared" si="300"/>
        <v>30.5672</v>
      </c>
      <c r="L4768" s="7" t="s">
        <v>5075</v>
      </c>
      <c r="M4768" s="7">
        <v>6</v>
      </c>
      <c r="N4768" s="7">
        <f>INDEX('Delivery Distances'!$B$6:$K$20,MATCH('Sales Summary_working sheet'!L4768,'Delivery Distances'!$A$6:$A$20,0),MATCH('Sales Summary_working sheet'!M4768,'Delivery Distances'!$B$5:$K$5,0))</f>
        <v>11</v>
      </c>
      <c r="O4768" s="7" cm="1">
        <f t="array" ref="O4768">_xlfn.XLOOKUP(L4768,'Delivery Distances'!$A$6:$A$20,_xlfn.XLOOKUP('Sales Summary_working sheet'!M4768,'Delivery Distances'!$B$5:$K$5,'Delivery Distances'!$B$6:$K$20))</f>
        <v>11</v>
      </c>
      <c r="P4768" s="7">
        <f t="shared" si="301"/>
        <v>12.5</v>
      </c>
    </row>
    <row r="4769" spans="1:16" ht="15.75" customHeight="1" x14ac:dyDescent="0.15">
      <c r="A4769" s="13">
        <v>44009</v>
      </c>
      <c r="B4769" s="19" t="s">
        <v>5357</v>
      </c>
      <c r="C4769" s="7" t="s">
        <v>3804</v>
      </c>
      <c r="D4769" s="14">
        <v>9</v>
      </c>
      <c r="E4769" s="14" t="str">
        <f>_xlfn.XLOOKUP(D4769,'Meal Info'!$A$4:$A$19,'Meal Info'!$B$4:$B$19)</f>
        <v>Mediterrenean</v>
      </c>
      <c r="F4769" s="14" t="str">
        <f>_xlfn.XLOOKUP(D4769,'Meal Info'!$A$4:$A$19,'Meal Info'!$C$4:$C$19)</f>
        <v>Serge</v>
      </c>
      <c r="G4769" s="7">
        <v>51.36</v>
      </c>
      <c r="H4769" s="7">
        <f t="shared" si="302"/>
        <v>5.1360000000000001</v>
      </c>
      <c r="I4769" s="7">
        <f t="shared" si="303"/>
        <v>56.496000000000002</v>
      </c>
      <c r="J4769" s="7">
        <v>0.4</v>
      </c>
      <c r="K4769" s="7">
        <f t="shared" si="300"/>
        <v>20.544</v>
      </c>
      <c r="L4769" s="7" t="s">
        <v>5082</v>
      </c>
      <c r="M4769" s="7">
        <v>4</v>
      </c>
      <c r="N4769" s="7">
        <f>INDEX('Delivery Distances'!$B$6:$K$20,MATCH('Sales Summary_working sheet'!L4769,'Delivery Distances'!$A$6:$A$20,0),MATCH('Sales Summary_working sheet'!M4769,'Delivery Distances'!$B$5:$K$5,0))</f>
        <v>2</v>
      </c>
      <c r="O4769" s="7" cm="1">
        <f t="array" ref="O4769">_xlfn.XLOOKUP(L4769,'Delivery Distances'!$A$6:$A$20,_xlfn.XLOOKUP('Sales Summary_working sheet'!M4769,'Delivery Distances'!$B$5:$K$5,'Delivery Distances'!$B$6:$K$20))</f>
        <v>2</v>
      </c>
      <c r="P4769" s="7">
        <f t="shared" si="301"/>
        <v>6</v>
      </c>
    </row>
    <row r="4770" spans="1:16" ht="15.75" customHeight="1" x14ac:dyDescent="0.15">
      <c r="A4770" s="13">
        <v>44009</v>
      </c>
      <c r="B4770" s="19" t="s">
        <v>5357</v>
      </c>
      <c r="C4770" s="7" t="s">
        <v>4348</v>
      </c>
      <c r="D4770" s="14">
        <v>8</v>
      </c>
      <c r="E4770" s="14" t="str">
        <f>_xlfn.XLOOKUP(D4770,'Meal Info'!$A$4:$A$19,'Meal Info'!$B$4:$B$19)</f>
        <v>Chinese</v>
      </c>
      <c r="F4770" s="14" t="str">
        <f>_xlfn.XLOOKUP(D4770,'Meal Info'!$A$4:$A$19,'Meal Info'!$C$4:$C$19)</f>
        <v>Serge</v>
      </c>
      <c r="G4770" s="7">
        <v>38.99</v>
      </c>
      <c r="H4770" s="7">
        <f t="shared" si="302"/>
        <v>3.8990000000000005</v>
      </c>
      <c r="I4770" s="7">
        <f t="shared" si="303"/>
        <v>42.889000000000003</v>
      </c>
      <c r="J4770" s="7">
        <v>0.33</v>
      </c>
      <c r="K4770" s="7">
        <f t="shared" si="300"/>
        <v>12.866700000000002</v>
      </c>
      <c r="L4770" s="7" t="s">
        <v>5077</v>
      </c>
      <c r="M4770" s="7">
        <v>4</v>
      </c>
      <c r="N4770" s="7">
        <f>INDEX('Delivery Distances'!$B$6:$K$20,MATCH('Sales Summary_working sheet'!L4770,'Delivery Distances'!$A$6:$A$20,0),MATCH('Sales Summary_working sheet'!M4770,'Delivery Distances'!$B$5:$K$5,0))</f>
        <v>5</v>
      </c>
      <c r="O4770" s="7" cm="1">
        <f t="array" ref="O4770">_xlfn.XLOOKUP(L4770,'Delivery Distances'!$A$6:$A$20,_xlfn.XLOOKUP('Sales Summary_working sheet'!M4770,'Delivery Distances'!$B$5:$K$5,'Delivery Distances'!$B$6:$K$20))</f>
        <v>5</v>
      </c>
      <c r="P4770" s="7">
        <f t="shared" si="301"/>
        <v>9</v>
      </c>
    </row>
    <row r="4771" spans="1:16" ht="15.75" customHeight="1" x14ac:dyDescent="0.15">
      <c r="A4771" s="13">
        <v>44009</v>
      </c>
      <c r="B4771" s="19" t="s">
        <v>5357</v>
      </c>
      <c r="C4771" s="7" t="s">
        <v>4918</v>
      </c>
      <c r="D4771" s="14">
        <v>9</v>
      </c>
      <c r="E4771" s="14" t="str">
        <f>_xlfn.XLOOKUP(D4771,'Meal Info'!$A$4:$A$19,'Meal Info'!$B$4:$B$19)</f>
        <v>Mediterrenean</v>
      </c>
      <c r="F4771" s="14" t="str">
        <f>_xlfn.XLOOKUP(D4771,'Meal Info'!$A$4:$A$19,'Meal Info'!$C$4:$C$19)</f>
        <v>Serge</v>
      </c>
      <c r="G4771" s="7">
        <v>72.8</v>
      </c>
      <c r="H4771" s="7">
        <f t="shared" si="302"/>
        <v>7.28</v>
      </c>
      <c r="I4771" s="7">
        <f t="shared" si="303"/>
        <v>80.08</v>
      </c>
      <c r="J4771" s="7">
        <v>0.16</v>
      </c>
      <c r="K4771" s="7">
        <f t="shared" si="300"/>
        <v>11.648</v>
      </c>
      <c r="L4771" s="7" t="s">
        <v>5075</v>
      </c>
      <c r="M4771" s="7">
        <v>5</v>
      </c>
      <c r="N4771" s="7">
        <f>INDEX('Delivery Distances'!$B$6:$K$20,MATCH('Sales Summary_working sheet'!L4771,'Delivery Distances'!$A$6:$A$20,0),MATCH('Sales Summary_working sheet'!M4771,'Delivery Distances'!$B$5:$K$5,0))</f>
        <v>2</v>
      </c>
      <c r="O4771" s="7" cm="1">
        <f t="array" ref="O4771">_xlfn.XLOOKUP(L4771,'Delivery Distances'!$A$6:$A$20,_xlfn.XLOOKUP('Sales Summary_working sheet'!M4771,'Delivery Distances'!$B$5:$K$5,'Delivery Distances'!$B$6:$K$20))</f>
        <v>2</v>
      </c>
      <c r="P4771" s="7">
        <f t="shared" si="301"/>
        <v>6</v>
      </c>
    </row>
    <row r="4772" spans="1:16" ht="15.75" customHeight="1" x14ac:dyDescent="0.15">
      <c r="A4772" s="13">
        <v>44009</v>
      </c>
      <c r="B4772" s="19" t="s">
        <v>5357</v>
      </c>
      <c r="C4772" s="7" t="s">
        <v>3865</v>
      </c>
      <c r="D4772" s="14">
        <v>8</v>
      </c>
      <c r="E4772" s="14" t="str">
        <f>_xlfn.XLOOKUP(D4772,'Meal Info'!$A$4:$A$19,'Meal Info'!$B$4:$B$19)</f>
        <v>Chinese</v>
      </c>
      <c r="F4772" s="14" t="str">
        <f>_xlfn.XLOOKUP(D4772,'Meal Info'!$A$4:$A$19,'Meal Info'!$C$4:$C$19)</f>
        <v>Serge</v>
      </c>
      <c r="G4772" s="7">
        <v>69.88</v>
      </c>
      <c r="H4772" s="7">
        <f t="shared" si="302"/>
        <v>6.9879999999999995</v>
      </c>
      <c r="I4772" s="7">
        <f t="shared" si="303"/>
        <v>76.867999999999995</v>
      </c>
      <c r="J4772" s="7">
        <v>0.01</v>
      </c>
      <c r="K4772" s="7">
        <f t="shared" si="300"/>
        <v>0.69879999999999998</v>
      </c>
      <c r="L4772" s="7" t="s">
        <v>5076</v>
      </c>
      <c r="M4772" s="7">
        <v>3</v>
      </c>
      <c r="N4772" s="7">
        <f>INDEX('Delivery Distances'!$B$6:$K$20,MATCH('Sales Summary_working sheet'!L4772,'Delivery Distances'!$A$6:$A$20,0),MATCH('Sales Summary_working sheet'!M4772,'Delivery Distances'!$B$5:$K$5,0))</f>
        <v>11</v>
      </c>
      <c r="O4772" s="7" cm="1">
        <f t="array" ref="O4772">_xlfn.XLOOKUP(L4772,'Delivery Distances'!$A$6:$A$20,_xlfn.XLOOKUP('Sales Summary_working sheet'!M4772,'Delivery Distances'!$B$5:$K$5,'Delivery Distances'!$B$6:$K$20))</f>
        <v>11</v>
      </c>
      <c r="P4772" s="7">
        <f t="shared" si="301"/>
        <v>12.5</v>
      </c>
    </row>
    <row r="4773" spans="1:16" ht="15.75" customHeight="1" x14ac:dyDescent="0.15">
      <c r="A4773" s="13">
        <v>44009</v>
      </c>
      <c r="B4773" s="19" t="s">
        <v>5357</v>
      </c>
      <c r="C4773" s="7" t="s">
        <v>361</v>
      </c>
      <c r="D4773" s="14">
        <v>8</v>
      </c>
      <c r="E4773" s="14" t="str">
        <f>_xlfn.XLOOKUP(D4773,'Meal Info'!$A$4:$A$19,'Meal Info'!$B$4:$B$19)</f>
        <v>Chinese</v>
      </c>
      <c r="F4773" s="14" t="str">
        <f>_xlfn.XLOOKUP(D4773,'Meal Info'!$A$4:$A$19,'Meal Info'!$C$4:$C$19)</f>
        <v>Serge</v>
      </c>
      <c r="G4773" s="7">
        <v>63.21</v>
      </c>
      <c r="H4773" s="7">
        <f t="shared" si="302"/>
        <v>6.3210000000000006</v>
      </c>
      <c r="I4773" s="7">
        <f t="shared" si="303"/>
        <v>69.531000000000006</v>
      </c>
      <c r="J4773" s="7">
        <v>0.26</v>
      </c>
      <c r="K4773" s="7">
        <f t="shared" si="300"/>
        <v>16.4346</v>
      </c>
      <c r="L4773" s="7" t="s">
        <v>28</v>
      </c>
      <c r="M4773" s="7">
        <v>9</v>
      </c>
      <c r="N4773" s="7">
        <f>INDEX('Delivery Distances'!$B$6:$K$20,MATCH('Sales Summary_working sheet'!L4773,'Delivery Distances'!$A$6:$A$20,0),MATCH('Sales Summary_working sheet'!M4773,'Delivery Distances'!$B$5:$K$5,0))</f>
        <v>8</v>
      </c>
      <c r="O4773" s="7" cm="1">
        <f t="array" ref="O4773">_xlfn.XLOOKUP(L4773,'Delivery Distances'!$A$6:$A$20,_xlfn.XLOOKUP('Sales Summary_working sheet'!M4773,'Delivery Distances'!$B$5:$K$5,'Delivery Distances'!$B$6:$K$20))</f>
        <v>8</v>
      </c>
      <c r="P4773" s="7">
        <f t="shared" si="301"/>
        <v>11</v>
      </c>
    </row>
    <row r="4774" spans="1:16" ht="15.75" customHeight="1" x14ac:dyDescent="0.15">
      <c r="A4774" s="13">
        <v>44009</v>
      </c>
      <c r="B4774" s="19" t="s">
        <v>5357</v>
      </c>
      <c r="C4774" s="7" t="s">
        <v>3776</v>
      </c>
      <c r="D4774" s="14">
        <v>8</v>
      </c>
      <c r="E4774" s="14" t="str">
        <f>_xlfn.XLOOKUP(D4774,'Meal Info'!$A$4:$A$19,'Meal Info'!$B$4:$B$19)</f>
        <v>Chinese</v>
      </c>
      <c r="F4774" s="14" t="str">
        <f>_xlfn.XLOOKUP(D4774,'Meal Info'!$A$4:$A$19,'Meal Info'!$C$4:$C$19)</f>
        <v>Serge</v>
      </c>
      <c r="G4774" s="7">
        <v>95.82</v>
      </c>
      <c r="H4774" s="7">
        <f t="shared" si="302"/>
        <v>9.581999999999999</v>
      </c>
      <c r="I4774" s="7">
        <f t="shared" si="303"/>
        <v>105.40199999999999</v>
      </c>
      <c r="J4774" s="7">
        <v>0.12</v>
      </c>
      <c r="K4774" s="7">
        <f t="shared" si="300"/>
        <v>11.498399999999998</v>
      </c>
      <c r="L4774" s="7" t="s">
        <v>5079</v>
      </c>
      <c r="M4774" s="7">
        <v>7</v>
      </c>
      <c r="N4774" s="7">
        <f>INDEX('Delivery Distances'!$B$6:$K$20,MATCH('Sales Summary_working sheet'!L4774,'Delivery Distances'!$A$6:$A$20,0),MATCH('Sales Summary_working sheet'!M4774,'Delivery Distances'!$B$5:$K$5,0))</f>
        <v>2</v>
      </c>
      <c r="O4774" s="7" cm="1">
        <f t="array" ref="O4774">_xlfn.XLOOKUP(L4774,'Delivery Distances'!$A$6:$A$20,_xlfn.XLOOKUP('Sales Summary_working sheet'!M4774,'Delivery Distances'!$B$5:$K$5,'Delivery Distances'!$B$6:$K$20))</f>
        <v>2</v>
      </c>
      <c r="P4774" s="7">
        <f t="shared" si="301"/>
        <v>6</v>
      </c>
    </row>
    <row r="4775" spans="1:16" ht="15.75" customHeight="1" x14ac:dyDescent="0.15">
      <c r="A4775" s="13">
        <v>44009</v>
      </c>
      <c r="B4775" s="19" t="s">
        <v>5357</v>
      </c>
      <c r="C4775" s="7" t="s">
        <v>366</v>
      </c>
      <c r="D4775" s="14">
        <v>9</v>
      </c>
      <c r="E4775" s="14" t="str">
        <f>_xlfn.XLOOKUP(D4775,'Meal Info'!$A$4:$A$19,'Meal Info'!$B$4:$B$19)</f>
        <v>Mediterrenean</v>
      </c>
      <c r="F4775" s="14" t="str">
        <f>_xlfn.XLOOKUP(D4775,'Meal Info'!$A$4:$A$19,'Meal Info'!$C$4:$C$19)</f>
        <v>Serge</v>
      </c>
      <c r="G4775" s="7">
        <v>59.76</v>
      </c>
      <c r="H4775" s="7">
        <f t="shared" si="302"/>
        <v>5.976</v>
      </c>
      <c r="I4775" s="7">
        <f t="shared" si="303"/>
        <v>65.736000000000004</v>
      </c>
      <c r="J4775" s="7">
        <v>0.1</v>
      </c>
      <c r="K4775" s="7">
        <f t="shared" si="300"/>
        <v>5.976</v>
      </c>
      <c r="L4775" s="7" t="s">
        <v>5075</v>
      </c>
      <c r="M4775" s="7">
        <v>8</v>
      </c>
      <c r="N4775" s="7">
        <f>INDEX('Delivery Distances'!$B$6:$K$20,MATCH('Sales Summary_working sheet'!L4775,'Delivery Distances'!$A$6:$A$20,0),MATCH('Sales Summary_working sheet'!M4775,'Delivery Distances'!$B$5:$K$5,0))</f>
        <v>2</v>
      </c>
      <c r="O4775" s="7" cm="1">
        <f t="array" ref="O4775">_xlfn.XLOOKUP(L4775,'Delivery Distances'!$A$6:$A$20,_xlfn.XLOOKUP('Sales Summary_working sheet'!M4775,'Delivery Distances'!$B$5:$K$5,'Delivery Distances'!$B$6:$K$20))</f>
        <v>2</v>
      </c>
      <c r="P4775" s="7">
        <f t="shared" si="301"/>
        <v>6</v>
      </c>
    </row>
    <row r="4776" spans="1:16" ht="15.75" customHeight="1" x14ac:dyDescent="0.15">
      <c r="A4776" s="13">
        <v>44009</v>
      </c>
      <c r="B4776" s="19" t="s">
        <v>5357</v>
      </c>
      <c r="C4776" s="7" t="s">
        <v>4896</v>
      </c>
      <c r="D4776" s="14">
        <v>9</v>
      </c>
      <c r="E4776" s="14" t="str">
        <f>_xlfn.XLOOKUP(D4776,'Meal Info'!$A$4:$A$19,'Meal Info'!$B$4:$B$19)</f>
        <v>Mediterrenean</v>
      </c>
      <c r="F4776" s="14" t="str">
        <f>_xlfn.XLOOKUP(D4776,'Meal Info'!$A$4:$A$19,'Meal Info'!$C$4:$C$19)</f>
        <v>Serge</v>
      </c>
      <c r="G4776" s="7">
        <v>69.66</v>
      </c>
      <c r="H4776" s="7">
        <f t="shared" si="302"/>
        <v>6.9660000000000002</v>
      </c>
      <c r="I4776" s="7">
        <f t="shared" si="303"/>
        <v>76.625999999999991</v>
      </c>
      <c r="J4776" s="7">
        <v>0.14000000000000001</v>
      </c>
      <c r="K4776" s="7">
        <f t="shared" si="300"/>
        <v>9.7523999999999997</v>
      </c>
      <c r="L4776" s="7" t="s">
        <v>5077</v>
      </c>
      <c r="M4776" s="7">
        <v>7</v>
      </c>
      <c r="N4776" s="7">
        <f>INDEX('Delivery Distances'!$B$6:$K$20,MATCH('Sales Summary_working sheet'!L4776,'Delivery Distances'!$A$6:$A$20,0),MATCH('Sales Summary_working sheet'!M4776,'Delivery Distances'!$B$5:$K$5,0))</f>
        <v>1</v>
      </c>
      <c r="O4776" s="7" cm="1">
        <f t="array" ref="O4776">_xlfn.XLOOKUP(L4776,'Delivery Distances'!$A$6:$A$20,_xlfn.XLOOKUP('Sales Summary_working sheet'!M4776,'Delivery Distances'!$B$5:$K$5,'Delivery Distances'!$B$6:$K$20))</f>
        <v>1</v>
      </c>
      <c r="P4776" s="7">
        <f t="shared" si="301"/>
        <v>3</v>
      </c>
    </row>
    <row r="4777" spans="1:16" ht="15.75" customHeight="1" x14ac:dyDescent="0.15">
      <c r="A4777" s="13">
        <v>44009</v>
      </c>
      <c r="B4777" s="19" t="s">
        <v>5357</v>
      </c>
      <c r="C4777" s="7" t="s">
        <v>155</v>
      </c>
      <c r="D4777" s="14">
        <v>8</v>
      </c>
      <c r="E4777" s="14" t="str">
        <f>_xlfn.XLOOKUP(D4777,'Meal Info'!$A$4:$A$19,'Meal Info'!$B$4:$B$19)</f>
        <v>Chinese</v>
      </c>
      <c r="F4777" s="14" t="str">
        <f>_xlfn.XLOOKUP(D4777,'Meal Info'!$A$4:$A$19,'Meal Info'!$C$4:$C$19)</f>
        <v>Serge</v>
      </c>
      <c r="G4777" s="7">
        <v>18.27</v>
      </c>
      <c r="H4777" s="7">
        <f t="shared" si="302"/>
        <v>1.827</v>
      </c>
      <c r="I4777" s="7">
        <f t="shared" si="303"/>
        <v>20.097000000000001</v>
      </c>
      <c r="J4777" s="7">
        <v>0.19</v>
      </c>
      <c r="K4777" s="7">
        <f t="shared" si="300"/>
        <v>3.4712999999999998</v>
      </c>
      <c r="L4777" s="7" t="s">
        <v>31</v>
      </c>
      <c r="M4777" s="7">
        <v>6</v>
      </c>
      <c r="N4777" s="7">
        <f>INDEX('Delivery Distances'!$B$6:$K$20,MATCH('Sales Summary_working sheet'!L4777,'Delivery Distances'!$A$6:$A$20,0),MATCH('Sales Summary_working sheet'!M4777,'Delivery Distances'!$B$5:$K$5,0))</f>
        <v>17</v>
      </c>
      <c r="O4777" s="7" cm="1">
        <f t="array" ref="O4777">_xlfn.XLOOKUP(L4777,'Delivery Distances'!$A$6:$A$20,_xlfn.XLOOKUP('Sales Summary_working sheet'!M4777,'Delivery Distances'!$B$5:$K$5,'Delivery Distances'!$B$6:$K$20))</f>
        <v>17</v>
      </c>
      <c r="P4777" s="7">
        <f t="shared" si="301"/>
        <v>15.5</v>
      </c>
    </row>
    <row r="4778" spans="1:16" ht="15.75" customHeight="1" x14ac:dyDescent="0.15">
      <c r="A4778" s="13">
        <v>44009</v>
      </c>
      <c r="B4778" s="19" t="s">
        <v>5358</v>
      </c>
      <c r="C4778" s="7" t="s">
        <v>4166</v>
      </c>
      <c r="D4778" s="14">
        <v>9</v>
      </c>
      <c r="E4778" s="14" t="str">
        <f>_xlfn.XLOOKUP(D4778,'Meal Info'!$A$4:$A$19,'Meal Info'!$B$4:$B$19)</f>
        <v>Mediterrenean</v>
      </c>
      <c r="F4778" s="14" t="str">
        <f>_xlfn.XLOOKUP(D4778,'Meal Info'!$A$4:$A$19,'Meal Info'!$C$4:$C$19)</f>
        <v>Serge</v>
      </c>
      <c r="G4778" s="7">
        <v>82.66</v>
      </c>
      <c r="H4778" s="7">
        <f t="shared" si="302"/>
        <v>8.266</v>
      </c>
      <c r="I4778" s="7">
        <f t="shared" si="303"/>
        <v>90.926000000000002</v>
      </c>
      <c r="J4778" s="7">
        <v>0.26</v>
      </c>
      <c r="K4778" s="7">
        <f t="shared" si="300"/>
        <v>21.491599999999998</v>
      </c>
      <c r="L4778" s="7" t="s">
        <v>30</v>
      </c>
      <c r="M4778" s="7">
        <v>8</v>
      </c>
      <c r="N4778" s="7">
        <f>INDEX('Delivery Distances'!$B$6:$K$20,MATCH('Sales Summary_working sheet'!L4778,'Delivery Distances'!$A$6:$A$20,0),MATCH('Sales Summary_working sheet'!M4778,'Delivery Distances'!$B$5:$K$5,0))</f>
        <v>6</v>
      </c>
      <c r="O4778" s="7" cm="1">
        <f t="array" ref="O4778">_xlfn.XLOOKUP(L4778,'Delivery Distances'!$A$6:$A$20,_xlfn.XLOOKUP('Sales Summary_working sheet'!M4778,'Delivery Distances'!$B$5:$K$5,'Delivery Distances'!$B$6:$K$20))</f>
        <v>6</v>
      </c>
      <c r="P4778" s="7">
        <f t="shared" si="301"/>
        <v>10</v>
      </c>
    </row>
    <row r="4779" spans="1:16" ht="15.75" customHeight="1" x14ac:dyDescent="0.15">
      <c r="A4779" s="13">
        <v>44009</v>
      </c>
      <c r="B4779" s="19" t="s">
        <v>5358</v>
      </c>
      <c r="C4779" s="7" t="s">
        <v>2180</v>
      </c>
      <c r="D4779" s="14">
        <v>9</v>
      </c>
      <c r="E4779" s="14" t="str">
        <f>_xlfn.XLOOKUP(D4779,'Meal Info'!$A$4:$A$19,'Meal Info'!$B$4:$B$19)</f>
        <v>Mediterrenean</v>
      </c>
      <c r="F4779" s="14" t="str">
        <f>_xlfn.XLOOKUP(D4779,'Meal Info'!$A$4:$A$19,'Meal Info'!$C$4:$C$19)</f>
        <v>Serge</v>
      </c>
      <c r="G4779" s="7">
        <v>38.06</v>
      </c>
      <c r="H4779" s="7">
        <f t="shared" si="302"/>
        <v>3.8060000000000005</v>
      </c>
      <c r="I4779" s="7">
        <f t="shared" si="303"/>
        <v>41.866</v>
      </c>
      <c r="J4779" s="7">
        <v>0.22</v>
      </c>
      <c r="K4779" s="7">
        <f t="shared" si="300"/>
        <v>8.3732000000000006</v>
      </c>
      <c r="L4779" s="7" t="s">
        <v>5081</v>
      </c>
      <c r="M4779" s="7">
        <v>9</v>
      </c>
      <c r="N4779" s="7">
        <f>INDEX('Delivery Distances'!$B$6:$K$20,MATCH('Sales Summary_working sheet'!L4779,'Delivery Distances'!$A$6:$A$20,0),MATCH('Sales Summary_working sheet'!M4779,'Delivery Distances'!$B$5:$K$5,0))</f>
        <v>1</v>
      </c>
      <c r="O4779" s="7" cm="1">
        <f t="array" ref="O4779">_xlfn.XLOOKUP(L4779,'Delivery Distances'!$A$6:$A$20,_xlfn.XLOOKUP('Sales Summary_working sheet'!M4779,'Delivery Distances'!$B$5:$K$5,'Delivery Distances'!$B$6:$K$20))</f>
        <v>1</v>
      </c>
      <c r="P4779" s="7">
        <f t="shared" si="301"/>
        <v>3</v>
      </c>
    </row>
    <row r="4780" spans="1:16" ht="15.75" customHeight="1" x14ac:dyDescent="0.15">
      <c r="A4780" s="13">
        <v>44009</v>
      </c>
      <c r="B4780" s="19" t="s">
        <v>5358</v>
      </c>
      <c r="C4780" s="7" t="s">
        <v>2110</v>
      </c>
      <c r="D4780" s="14">
        <v>8</v>
      </c>
      <c r="E4780" s="14" t="str">
        <f>_xlfn.XLOOKUP(D4780,'Meal Info'!$A$4:$A$19,'Meal Info'!$B$4:$B$19)</f>
        <v>Chinese</v>
      </c>
      <c r="F4780" s="14" t="str">
        <f>_xlfn.XLOOKUP(D4780,'Meal Info'!$A$4:$A$19,'Meal Info'!$C$4:$C$19)</f>
        <v>Serge</v>
      </c>
      <c r="G4780" s="7">
        <v>48.41</v>
      </c>
      <c r="H4780" s="7">
        <f t="shared" si="302"/>
        <v>4.8410000000000002</v>
      </c>
      <c r="I4780" s="7">
        <f t="shared" si="303"/>
        <v>53.250999999999998</v>
      </c>
      <c r="J4780" s="7">
        <v>0.27</v>
      </c>
      <c r="K4780" s="7">
        <f t="shared" si="300"/>
        <v>13.0707</v>
      </c>
      <c r="L4780" s="7" t="s">
        <v>26</v>
      </c>
      <c r="M4780" s="7">
        <v>2</v>
      </c>
      <c r="N4780" s="7">
        <f>INDEX('Delivery Distances'!$B$6:$K$20,MATCH('Sales Summary_working sheet'!L4780,'Delivery Distances'!$A$6:$A$20,0),MATCH('Sales Summary_working sheet'!M4780,'Delivery Distances'!$B$5:$K$5,0))</f>
        <v>2</v>
      </c>
      <c r="O4780" s="7" cm="1">
        <f t="array" ref="O4780">_xlfn.XLOOKUP(L4780,'Delivery Distances'!$A$6:$A$20,_xlfn.XLOOKUP('Sales Summary_working sheet'!M4780,'Delivery Distances'!$B$5:$K$5,'Delivery Distances'!$B$6:$K$20))</f>
        <v>2</v>
      </c>
      <c r="P4780" s="7">
        <f t="shared" si="301"/>
        <v>6</v>
      </c>
    </row>
    <row r="4781" spans="1:16" ht="15.75" customHeight="1" x14ac:dyDescent="0.15">
      <c r="A4781" s="13">
        <v>44009</v>
      </c>
      <c r="B4781" s="19" t="s">
        <v>5358</v>
      </c>
      <c r="C4781" s="7" t="s">
        <v>4403</v>
      </c>
      <c r="D4781" s="14">
        <v>9</v>
      </c>
      <c r="E4781" s="14" t="str">
        <f>_xlfn.XLOOKUP(D4781,'Meal Info'!$A$4:$A$19,'Meal Info'!$B$4:$B$19)</f>
        <v>Mediterrenean</v>
      </c>
      <c r="F4781" s="14" t="str">
        <f>_xlfn.XLOOKUP(D4781,'Meal Info'!$A$4:$A$19,'Meal Info'!$C$4:$C$19)</f>
        <v>Serge</v>
      </c>
      <c r="G4781" s="7">
        <v>53.24</v>
      </c>
      <c r="H4781" s="7">
        <f t="shared" si="302"/>
        <v>5.3240000000000007</v>
      </c>
      <c r="I4781" s="7">
        <f t="shared" si="303"/>
        <v>58.564</v>
      </c>
      <c r="J4781" s="7">
        <v>0.28000000000000003</v>
      </c>
      <c r="K4781" s="7">
        <f t="shared" si="300"/>
        <v>14.907200000000001</v>
      </c>
      <c r="L4781" s="7" t="s">
        <v>5081</v>
      </c>
      <c r="M4781" s="7">
        <v>7</v>
      </c>
      <c r="N4781" s="7">
        <f>INDEX('Delivery Distances'!$B$6:$K$20,MATCH('Sales Summary_working sheet'!L4781,'Delivery Distances'!$A$6:$A$20,0),MATCH('Sales Summary_working sheet'!M4781,'Delivery Distances'!$B$5:$K$5,0))</f>
        <v>3</v>
      </c>
      <c r="O4781" s="7" cm="1">
        <f t="array" ref="O4781">_xlfn.XLOOKUP(L4781,'Delivery Distances'!$A$6:$A$20,_xlfn.XLOOKUP('Sales Summary_working sheet'!M4781,'Delivery Distances'!$B$5:$K$5,'Delivery Distances'!$B$6:$K$20))</f>
        <v>3</v>
      </c>
      <c r="P4781" s="7">
        <f t="shared" si="301"/>
        <v>7</v>
      </c>
    </row>
    <row r="4782" spans="1:16" ht="15.75" customHeight="1" x14ac:dyDescent="0.15">
      <c r="A4782" s="13">
        <v>44009</v>
      </c>
      <c r="B4782" s="19" t="s">
        <v>5358</v>
      </c>
      <c r="C4782" s="7" t="s">
        <v>1286</v>
      </c>
      <c r="D4782" s="14">
        <v>9</v>
      </c>
      <c r="E4782" s="14" t="str">
        <f>_xlfn.XLOOKUP(D4782,'Meal Info'!$A$4:$A$19,'Meal Info'!$B$4:$B$19)</f>
        <v>Mediterrenean</v>
      </c>
      <c r="F4782" s="14" t="str">
        <f>_xlfn.XLOOKUP(D4782,'Meal Info'!$A$4:$A$19,'Meal Info'!$C$4:$C$19)</f>
        <v>Serge</v>
      </c>
      <c r="G4782" s="7">
        <v>28.86</v>
      </c>
      <c r="H4782" s="7">
        <f t="shared" si="302"/>
        <v>2.8860000000000001</v>
      </c>
      <c r="I4782" s="7">
        <f t="shared" si="303"/>
        <v>31.745999999999999</v>
      </c>
      <c r="J4782" s="7">
        <v>0.02</v>
      </c>
      <c r="K4782" s="7">
        <f t="shared" si="300"/>
        <v>0.57720000000000005</v>
      </c>
      <c r="L4782" s="7" t="s">
        <v>26</v>
      </c>
      <c r="M4782" s="7">
        <v>8</v>
      </c>
      <c r="N4782" s="7">
        <f>INDEX('Delivery Distances'!$B$6:$K$20,MATCH('Sales Summary_working sheet'!L4782,'Delivery Distances'!$A$6:$A$20,0),MATCH('Sales Summary_working sheet'!M4782,'Delivery Distances'!$B$5:$K$5,0))</f>
        <v>2</v>
      </c>
      <c r="O4782" s="7" cm="1">
        <f t="array" ref="O4782">_xlfn.XLOOKUP(L4782,'Delivery Distances'!$A$6:$A$20,_xlfn.XLOOKUP('Sales Summary_working sheet'!M4782,'Delivery Distances'!$B$5:$K$5,'Delivery Distances'!$B$6:$K$20))</f>
        <v>2</v>
      </c>
      <c r="P4782" s="7">
        <f t="shared" si="301"/>
        <v>6</v>
      </c>
    </row>
    <row r="4783" spans="1:16" ht="15.75" customHeight="1" x14ac:dyDescent="0.15">
      <c r="A4783" s="13">
        <v>44009</v>
      </c>
      <c r="B4783" s="19" t="s">
        <v>5358</v>
      </c>
      <c r="C4783" s="7" t="s">
        <v>766</v>
      </c>
      <c r="D4783" s="14">
        <v>9</v>
      </c>
      <c r="E4783" s="14" t="str">
        <f>_xlfn.XLOOKUP(D4783,'Meal Info'!$A$4:$A$19,'Meal Info'!$B$4:$B$19)</f>
        <v>Mediterrenean</v>
      </c>
      <c r="F4783" s="14" t="str">
        <f>_xlfn.XLOOKUP(D4783,'Meal Info'!$A$4:$A$19,'Meal Info'!$C$4:$C$19)</f>
        <v>Serge</v>
      </c>
      <c r="G4783" s="7">
        <v>36</v>
      </c>
      <c r="H4783" s="7">
        <f t="shared" si="302"/>
        <v>3.6</v>
      </c>
      <c r="I4783" s="7">
        <f t="shared" si="303"/>
        <v>39.6</v>
      </c>
      <c r="J4783" s="7">
        <v>0.35</v>
      </c>
      <c r="K4783" s="7">
        <f t="shared" si="300"/>
        <v>12.6</v>
      </c>
      <c r="L4783" s="7" t="s">
        <v>5076</v>
      </c>
      <c r="M4783" s="7">
        <v>6</v>
      </c>
      <c r="N4783" s="7">
        <f>INDEX('Delivery Distances'!$B$6:$K$20,MATCH('Sales Summary_working sheet'!L4783,'Delivery Distances'!$A$6:$A$20,0),MATCH('Sales Summary_working sheet'!M4783,'Delivery Distances'!$B$5:$K$5,0))</f>
        <v>9</v>
      </c>
      <c r="O4783" s="7" cm="1">
        <f t="array" ref="O4783">_xlfn.XLOOKUP(L4783,'Delivery Distances'!$A$6:$A$20,_xlfn.XLOOKUP('Sales Summary_working sheet'!M4783,'Delivery Distances'!$B$5:$K$5,'Delivery Distances'!$B$6:$K$20))</f>
        <v>9</v>
      </c>
      <c r="P4783" s="7">
        <f t="shared" si="301"/>
        <v>11.5</v>
      </c>
    </row>
    <row r="4784" spans="1:16" ht="15.75" customHeight="1" x14ac:dyDescent="0.15">
      <c r="A4784" s="13">
        <v>44009</v>
      </c>
      <c r="B4784" s="19" t="s">
        <v>5358</v>
      </c>
      <c r="C4784" s="7" t="s">
        <v>1813</v>
      </c>
      <c r="D4784" s="14">
        <v>9</v>
      </c>
      <c r="E4784" s="14" t="str">
        <f>_xlfn.XLOOKUP(D4784,'Meal Info'!$A$4:$A$19,'Meal Info'!$B$4:$B$19)</f>
        <v>Mediterrenean</v>
      </c>
      <c r="F4784" s="14" t="str">
        <f>_xlfn.XLOOKUP(D4784,'Meal Info'!$A$4:$A$19,'Meal Info'!$C$4:$C$19)</f>
        <v>Serge</v>
      </c>
      <c r="G4784" s="7">
        <v>53.11</v>
      </c>
      <c r="H4784" s="7">
        <f t="shared" si="302"/>
        <v>5.3109999999999999</v>
      </c>
      <c r="I4784" s="7">
        <f t="shared" si="303"/>
        <v>58.420999999999999</v>
      </c>
      <c r="J4784" s="7">
        <v>0.33</v>
      </c>
      <c r="K4784" s="7">
        <f t="shared" si="300"/>
        <v>17.526299999999999</v>
      </c>
      <c r="L4784" s="7" t="s">
        <v>29</v>
      </c>
      <c r="M4784" s="7">
        <v>10</v>
      </c>
      <c r="N4784" s="7">
        <f>INDEX('Delivery Distances'!$B$6:$K$20,MATCH('Sales Summary_working sheet'!L4784,'Delivery Distances'!$A$6:$A$20,0),MATCH('Sales Summary_working sheet'!M4784,'Delivery Distances'!$B$5:$K$5,0))</f>
        <v>15</v>
      </c>
      <c r="O4784" s="7" cm="1">
        <f t="array" ref="O4784">_xlfn.XLOOKUP(L4784,'Delivery Distances'!$A$6:$A$20,_xlfn.XLOOKUP('Sales Summary_working sheet'!M4784,'Delivery Distances'!$B$5:$K$5,'Delivery Distances'!$B$6:$K$20))</f>
        <v>15</v>
      </c>
      <c r="P4784" s="7">
        <f t="shared" si="301"/>
        <v>14.5</v>
      </c>
    </row>
    <row r="4785" spans="1:16" ht="15.75" customHeight="1" x14ac:dyDescent="0.15">
      <c r="A4785" s="13">
        <v>44009</v>
      </c>
      <c r="B4785" s="19" t="s">
        <v>5358</v>
      </c>
      <c r="C4785" s="7" t="s">
        <v>1206</v>
      </c>
      <c r="D4785" s="14">
        <v>8</v>
      </c>
      <c r="E4785" s="14" t="str">
        <f>_xlfn.XLOOKUP(D4785,'Meal Info'!$A$4:$A$19,'Meal Info'!$B$4:$B$19)</f>
        <v>Chinese</v>
      </c>
      <c r="F4785" s="14" t="str">
        <f>_xlfn.XLOOKUP(D4785,'Meal Info'!$A$4:$A$19,'Meal Info'!$C$4:$C$19)</f>
        <v>Serge</v>
      </c>
      <c r="G4785" s="7">
        <v>58.33</v>
      </c>
      <c r="H4785" s="7">
        <f t="shared" si="302"/>
        <v>5.8330000000000002</v>
      </c>
      <c r="I4785" s="7">
        <f t="shared" si="303"/>
        <v>64.162999999999997</v>
      </c>
      <c r="J4785" s="7">
        <v>0.08</v>
      </c>
      <c r="K4785" s="7">
        <f t="shared" si="300"/>
        <v>4.6664000000000003</v>
      </c>
      <c r="L4785" s="7" t="s">
        <v>5083</v>
      </c>
      <c r="M4785" s="7">
        <v>9</v>
      </c>
      <c r="N4785" s="7">
        <f>INDEX('Delivery Distances'!$B$6:$K$20,MATCH('Sales Summary_working sheet'!L4785,'Delivery Distances'!$A$6:$A$20,0),MATCH('Sales Summary_working sheet'!M4785,'Delivery Distances'!$B$5:$K$5,0))</f>
        <v>2</v>
      </c>
      <c r="O4785" s="7" cm="1">
        <f t="array" ref="O4785">_xlfn.XLOOKUP(L4785,'Delivery Distances'!$A$6:$A$20,_xlfn.XLOOKUP('Sales Summary_working sheet'!M4785,'Delivery Distances'!$B$5:$K$5,'Delivery Distances'!$B$6:$K$20))</f>
        <v>2</v>
      </c>
      <c r="P4785" s="7">
        <f t="shared" si="301"/>
        <v>6</v>
      </c>
    </row>
    <row r="4786" spans="1:16" ht="15.75" customHeight="1" x14ac:dyDescent="0.15">
      <c r="A4786" s="13">
        <v>44009</v>
      </c>
      <c r="B4786" s="19" t="s">
        <v>5358</v>
      </c>
      <c r="C4786" s="7" t="s">
        <v>1031</v>
      </c>
      <c r="D4786" s="14">
        <v>8</v>
      </c>
      <c r="E4786" s="14" t="str">
        <f>_xlfn.XLOOKUP(D4786,'Meal Info'!$A$4:$A$19,'Meal Info'!$B$4:$B$19)</f>
        <v>Chinese</v>
      </c>
      <c r="F4786" s="14" t="str">
        <f>_xlfn.XLOOKUP(D4786,'Meal Info'!$A$4:$A$19,'Meal Info'!$C$4:$C$19)</f>
        <v>Serge</v>
      </c>
      <c r="G4786" s="7">
        <v>8.2799999999999994</v>
      </c>
      <c r="H4786" s="7">
        <f t="shared" si="302"/>
        <v>0.82799999999999996</v>
      </c>
      <c r="I4786" s="7">
        <f t="shared" si="303"/>
        <v>9.1079999999999988</v>
      </c>
      <c r="J4786" s="7">
        <v>0.13</v>
      </c>
      <c r="K4786" s="7">
        <f t="shared" si="300"/>
        <v>1.0764</v>
      </c>
      <c r="L4786" s="7" t="s">
        <v>5081</v>
      </c>
      <c r="M4786" s="7">
        <v>5</v>
      </c>
      <c r="N4786" s="7">
        <f>INDEX('Delivery Distances'!$B$6:$K$20,MATCH('Sales Summary_working sheet'!L4786,'Delivery Distances'!$A$6:$A$20,0),MATCH('Sales Summary_working sheet'!M4786,'Delivery Distances'!$B$5:$K$5,0))</f>
        <v>3</v>
      </c>
      <c r="O4786" s="7" cm="1">
        <f t="array" ref="O4786">_xlfn.XLOOKUP(L4786,'Delivery Distances'!$A$6:$A$20,_xlfn.XLOOKUP('Sales Summary_working sheet'!M4786,'Delivery Distances'!$B$5:$K$5,'Delivery Distances'!$B$6:$K$20))</f>
        <v>3</v>
      </c>
      <c r="P4786" s="7">
        <f t="shared" si="301"/>
        <v>7</v>
      </c>
    </row>
    <row r="4787" spans="1:16" ht="15.75" customHeight="1" x14ac:dyDescent="0.15">
      <c r="A4787" s="13">
        <v>44009</v>
      </c>
      <c r="B4787" s="19" t="s">
        <v>5358</v>
      </c>
      <c r="C4787" s="7" t="s">
        <v>4211</v>
      </c>
      <c r="D4787" s="14">
        <v>9</v>
      </c>
      <c r="E4787" s="14" t="str">
        <f>_xlfn.XLOOKUP(D4787,'Meal Info'!$A$4:$A$19,'Meal Info'!$B$4:$B$19)</f>
        <v>Mediterrenean</v>
      </c>
      <c r="F4787" s="14" t="str">
        <f>_xlfn.XLOOKUP(D4787,'Meal Info'!$A$4:$A$19,'Meal Info'!$C$4:$C$19)</f>
        <v>Serge</v>
      </c>
      <c r="G4787" s="7">
        <v>31.69</v>
      </c>
      <c r="H4787" s="7">
        <f t="shared" si="302"/>
        <v>3.1690000000000005</v>
      </c>
      <c r="I4787" s="7">
        <f t="shared" si="303"/>
        <v>34.859000000000002</v>
      </c>
      <c r="J4787" s="7">
        <v>0.15</v>
      </c>
      <c r="K4787" s="7">
        <f t="shared" si="300"/>
        <v>4.7534999999999998</v>
      </c>
      <c r="L4787" s="7" t="s">
        <v>30</v>
      </c>
      <c r="M4787" s="7">
        <v>7</v>
      </c>
      <c r="N4787" s="7">
        <f>INDEX('Delivery Distances'!$B$6:$K$20,MATCH('Sales Summary_working sheet'!L4787,'Delivery Distances'!$A$6:$A$20,0),MATCH('Sales Summary_working sheet'!M4787,'Delivery Distances'!$B$5:$K$5,0))</f>
        <v>9</v>
      </c>
      <c r="O4787" s="7" cm="1">
        <f t="array" ref="O4787">_xlfn.XLOOKUP(L4787,'Delivery Distances'!$A$6:$A$20,_xlfn.XLOOKUP('Sales Summary_working sheet'!M4787,'Delivery Distances'!$B$5:$K$5,'Delivery Distances'!$B$6:$K$20))</f>
        <v>9</v>
      </c>
      <c r="P4787" s="7">
        <f t="shared" si="301"/>
        <v>11.5</v>
      </c>
    </row>
    <row r="4788" spans="1:16" ht="15.75" customHeight="1" x14ac:dyDescent="0.15">
      <c r="A4788" s="13">
        <v>44009</v>
      </c>
      <c r="B4788" s="19" t="s">
        <v>5358</v>
      </c>
      <c r="C4788" s="7" t="s">
        <v>3393</v>
      </c>
      <c r="D4788" s="14">
        <v>9</v>
      </c>
      <c r="E4788" s="14" t="str">
        <f>_xlfn.XLOOKUP(D4788,'Meal Info'!$A$4:$A$19,'Meal Info'!$B$4:$B$19)</f>
        <v>Mediterrenean</v>
      </c>
      <c r="F4788" s="14" t="str">
        <f>_xlfn.XLOOKUP(D4788,'Meal Info'!$A$4:$A$19,'Meal Info'!$C$4:$C$19)</f>
        <v>Serge</v>
      </c>
      <c r="G4788" s="7">
        <v>97.1</v>
      </c>
      <c r="H4788" s="7">
        <f t="shared" si="302"/>
        <v>9.7100000000000009</v>
      </c>
      <c r="I4788" s="7">
        <f t="shared" si="303"/>
        <v>106.81</v>
      </c>
      <c r="J4788" s="7">
        <v>0.39</v>
      </c>
      <c r="K4788" s="7">
        <f t="shared" si="300"/>
        <v>37.869</v>
      </c>
      <c r="L4788" s="7" t="s">
        <v>29</v>
      </c>
      <c r="M4788" s="7">
        <v>10</v>
      </c>
      <c r="N4788" s="7">
        <f>INDEX('Delivery Distances'!$B$6:$K$20,MATCH('Sales Summary_working sheet'!L4788,'Delivery Distances'!$A$6:$A$20,0),MATCH('Sales Summary_working sheet'!M4788,'Delivery Distances'!$B$5:$K$5,0))</f>
        <v>15</v>
      </c>
      <c r="O4788" s="7" cm="1">
        <f t="array" ref="O4788">_xlfn.XLOOKUP(L4788,'Delivery Distances'!$A$6:$A$20,_xlfn.XLOOKUP('Sales Summary_working sheet'!M4788,'Delivery Distances'!$B$5:$K$5,'Delivery Distances'!$B$6:$K$20))</f>
        <v>15</v>
      </c>
      <c r="P4788" s="7">
        <f t="shared" si="301"/>
        <v>14.5</v>
      </c>
    </row>
    <row r="4789" spans="1:16" ht="15.75" customHeight="1" x14ac:dyDescent="0.15">
      <c r="A4789" s="13">
        <v>44009</v>
      </c>
      <c r="B4789" s="19" t="s">
        <v>5358</v>
      </c>
      <c r="C4789" s="7" t="s">
        <v>512</v>
      </c>
      <c r="D4789" s="14">
        <v>9</v>
      </c>
      <c r="E4789" s="14" t="str">
        <f>_xlfn.XLOOKUP(D4789,'Meal Info'!$A$4:$A$19,'Meal Info'!$B$4:$B$19)</f>
        <v>Mediterrenean</v>
      </c>
      <c r="F4789" s="14" t="str">
        <f>_xlfn.XLOOKUP(D4789,'Meal Info'!$A$4:$A$19,'Meal Info'!$C$4:$C$19)</f>
        <v>Serge</v>
      </c>
      <c r="G4789" s="7">
        <v>2.4300000000000002</v>
      </c>
      <c r="H4789" s="7">
        <f t="shared" si="302"/>
        <v>0.24300000000000002</v>
      </c>
      <c r="I4789" s="7">
        <f t="shared" si="303"/>
        <v>2.673</v>
      </c>
      <c r="J4789" s="7">
        <v>0.18</v>
      </c>
      <c r="K4789" s="7">
        <f t="shared" si="300"/>
        <v>0.43740000000000001</v>
      </c>
      <c r="L4789" s="7" t="s">
        <v>5079</v>
      </c>
      <c r="M4789" s="7">
        <v>5</v>
      </c>
      <c r="N4789" s="7">
        <f>INDEX('Delivery Distances'!$B$6:$K$20,MATCH('Sales Summary_working sheet'!L4789,'Delivery Distances'!$A$6:$A$20,0),MATCH('Sales Summary_working sheet'!M4789,'Delivery Distances'!$B$5:$K$5,0))</f>
        <v>2</v>
      </c>
      <c r="O4789" s="7" cm="1">
        <f t="array" ref="O4789">_xlfn.XLOOKUP(L4789,'Delivery Distances'!$A$6:$A$20,_xlfn.XLOOKUP('Sales Summary_working sheet'!M4789,'Delivery Distances'!$B$5:$K$5,'Delivery Distances'!$B$6:$K$20))</f>
        <v>2</v>
      </c>
      <c r="P4789" s="7">
        <f t="shared" si="301"/>
        <v>6</v>
      </c>
    </row>
    <row r="4790" spans="1:16" ht="15.75" customHeight="1" x14ac:dyDescent="0.15">
      <c r="A4790" s="13">
        <v>44009</v>
      </c>
      <c r="B4790" s="19" t="s">
        <v>5358</v>
      </c>
      <c r="C4790" s="7" t="s">
        <v>721</v>
      </c>
      <c r="D4790" s="14">
        <v>8</v>
      </c>
      <c r="E4790" s="14" t="str">
        <f>_xlfn.XLOOKUP(D4790,'Meal Info'!$A$4:$A$19,'Meal Info'!$B$4:$B$19)</f>
        <v>Chinese</v>
      </c>
      <c r="F4790" s="14" t="str">
        <f>_xlfn.XLOOKUP(D4790,'Meal Info'!$A$4:$A$19,'Meal Info'!$C$4:$C$19)</f>
        <v>Serge</v>
      </c>
      <c r="G4790" s="7">
        <v>52.34</v>
      </c>
      <c r="H4790" s="7">
        <f t="shared" si="302"/>
        <v>5.2340000000000009</v>
      </c>
      <c r="I4790" s="7">
        <f t="shared" si="303"/>
        <v>57.574000000000005</v>
      </c>
      <c r="J4790" s="7">
        <v>7.0000000000000007E-2</v>
      </c>
      <c r="K4790" s="7">
        <f t="shared" si="300"/>
        <v>3.6638000000000006</v>
      </c>
      <c r="L4790" s="7" t="s">
        <v>30</v>
      </c>
      <c r="M4790" s="7">
        <v>5</v>
      </c>
      <c r="N4790" s="7">
        <f>INDEX('Delivery Distances'!$B$6:$K$20,MATCH('Sales Summary_working sheet'!L4790,'Delivery Distances'!$A$6:$A$20,0),MATCH('Sales Summary_working sheet'!M4790,'Delivery Distances'!$B$5:$K$5,0))</f>
        <v>18</v>
      </c>
      <c r="O4790" s="7" cm="1">
        <f t="array" ref="O4790">_xlfn.XLOOKUP(L4790,'Delivery Distances'!$A$6:$A$20,_xlfn.XLOOKUP('Sales Summary_working sheet'!M4790,'Delivery Distances'!$B$5:$K$5,'Delivery Distances'!$B$6:$K$20))</f>
        <v>18</v>
      </c>
      <c r="P4790" s="7">
        <f t="shared" si="301"/>
        <v>16</v>
      </c>
    </row>
    <row r="4791" spans="1:16" ht="15.75" customHeight="1" x14ac:dyDescent="0.15">
      <c r="A4791" s="13">
        <v>44009</v>
      </c>
      <c r="B4791" s="19" t="s">
        <v>5358</v>
      </c>
      <c r="C4791" s="7" t="s">
        <v>3627</v>
      </c>
      <c r="D4791" s="14">
        <v>9</v>
      </c>
      <c r="E4791" s="14" t="str">
        <f>_xlfn.XLOOKUP(D4791,'Meal Info'!$A$4:$A$19,'Meal Info'!$B$4:$B$19)</f>
        <v>Mediterrenean</v>
      </c>
      <c r="F4791" s="14" t="str">
        <f>_xlfn.XLOOKUP(D4791,'Meal Info'!$A$4:$A$19,'Meal Info'!$C$4:$C$19)</f>
        <v>Serge</v>
      </c>
      <c r="G4791" s="7">
        <v>63.83</v>
      </c>
      <c r="H4791" s="7">
        <f t="shared" si="302"/>
        <v>6.383</v>
      </c>
      <c r="I4791" s="7">
        <f t="shared" si="303"/>
        <v>70.212999999999994</v>
      </c>
      <c r="J4791" s="7">
        <v>0.33</v>
      </c>
      <c r="K4791" s="7">
        <f t="shared" si="300"/>
        <v>21.0639</v>
      </c>
      <c r="L4791" s="7" t="s">
        <v>5081</v>
      </c>
      <c r="M4791" s="7">
        <v>1</v>
      </c>
      <c r="N4791" s="7">
        <f>INDEX('Delivery Distances'!$B$6:$K$20,MATCH('Sales Summary_working sheet'!L4791,'Delivery Distances'!$A$6:$A$20,0),MATCH('Sales Summary_working sheet'!M4791,'Delivery Distances'!$B$5:$K$5,0))</f>
        <v>1</v>
      </c>
      <c r="O4791" s="7" cm="1">
        <f t="array" ref="O4791">_xlfn.XLOOKUP(L4791,'Delivery Distances'!$A$6:$A$20,_xlfn.XLOOKUP('Sales Summary_working sheet'!M4791,'Delivery Distances'!$B$5:$K$5,'Delivery Distances'!$B$6:$K$20))</f>
        <v>1</v>
      </c>
      <c r="P4791" s="7">
        <f t="shared" si="301"/>
        <v>3</v>
      </c>
    </row>
    <row r="4792" spans="1:16" ht="15.75" customHeight="1" x14ac:dyDescent="0.15">
      <c r="A4792" s="13">
        <v>44009</v>
      </c>
      <c r="B4792" s="19" t="s">
        <v>5358</v>
      </c>
      <c r="C4792" s="7" t="s">
        <v>2636</v>
      </c>
      <c r="D4792" s="14">
        <v>9</v>
      </c>
      <c r="E4792" s="14" t="str">
        <f>_xlfn.XLOOKUP(D4792,'Meal Info'!$A$4:$A$19,'Meal Info'!$B$4:$B$19)</f>
        <v>Mediterrenean</v>
      </c>
      <c r="F4792" s="14" t="str">
        <f>_xlfn.XLOOKUP(D4792,'Meal Info'!$A$4:$A$19,'Meal Info'!$C$4:$C$19)</f>
        <v>Serge</v>
      </c>
      <c r="G4792" s="7">
        <v>73.05</v>
      </c>
      <c r="H4792" s="7">
        <f t="shared" si="302"/>
        <v>7.3049999999999997</v>
      </c>
      <c r="I4792" s="7">
        <f t="shared" si="303"/>
        <v>80.35499999999999</v>
      </c>
      <c r="J4792" s="7">
        <v>0.02</v>
      </c>
      <c r="K4792" s="7">
        <f t="shared" si="300"/>
        <v>1.4610000000000001</v>
      </c>
      <c r="L4792" s="7" t="s">
        <v>5083</v>
      </c>
      <c r="M4792" s="7">
        <v>8</v>
      </c>
      <c r="N4792" s="7">
        <f>INDEX('Delivery Distances'!$B$6:$K$20,MATCH('Sales Summary_working sheet'!L4792,'Delivery Distances'!$A$6:$A$20,0),MATCH('Sales Summary_working sheet'!M4792,'Delivery Distances'!$B$5:$K$5,0))</f>
        <v>3</v>
      </c>
      <c r="O4792" s="7" cm="1">
        <f t="array" ref="O4792">_xlfn.XLOOKUP(L4792,'Delivery Distances'!$A$6:$A$20,_xlfn.XLOOKUP('Sales Summary_working sheet'!M4792,'Delivery Distances'!$B$5:$K$5,'Delivery Distances'!$B$6:$K$20))</f>
        <v>3</v>
      </c>
      <c r="P4792" s="7">
        <f t="shared" si="301"/>
        <v>7</v>
      </c>
    </row>
    <row r="4793" spans="1:16" ht="15.75" customHeight="1" x14ac:dyDescent="0.15">
      <c r="A4793" s="13">
        <v>44009</v>
      </c>
      <c r="B4793" s="19" t="s">
        <v>5358</v>
      </c>
      <c r="C4793" s="7" t="s">
        <v>4784</v>
      </c>
      <c r="D4793" s="14">
        <v>9</v>
      </c>
      <c r="E4793" s="14" t="str">
        <f>_xlfn.XLOOKUP(D4793,'Meal Info'!$A$4:$A$19,'Meal Info'!$B$4:$B$19)</f>
        <v>Mediterrenean</v>
      </c>
      <c r="F4793" s="14" t="str">
        <f>_xlfn.XLOOKUP(D4793,'Meal Info'!$A$4:$A$19,'Meal Info'!$C$4:$C$19)</f>
        <v>Serge</v>
      </c>
      <c r="G4793" s="7">
        <v>22.57</v>
      </c>
      <c r="H4793" s="7">
        <f t="shared" si="302"/>
        <v>2.2570000000000001</v>
      </c>
      <c r="I4793" s="7">
        <f t="shared" si="303"/>
        <v>24.827000000000002</v>
      </c>
      <c r="J4793" s="7">
        <v>0.24</v>
      </c>
      <c r="K4793" s="7">
        <f t="shared" si="300"/>
        <v>5.4168000000000003</v>
      </c>
      <c r="L4793" s="7" t="s">
        <v>31</v>
      </c>
      <c r="M4793" s="7">
        <v>4</v>
      </c>
      <c r="N4793" s="7">
        <f>INDEX('Delivery Distances'!$B$6:$K$20,MATCH('Sales Summary_working sheet'!L4793,'Delivery Distances'!$A$6:$A$20,0),MATCH('Sales Summary_working sheet'!M4793,'Delivery Distances'!$B$5:$K$5,0))</f>
        <v>8</v>
      </c>
      <c r="O4793" s="7" cm="1">
        <f t="array" ref="O4793">_xlfn.XLOOKUP(L4793,'Delivery Distances'!$A$6:$A$20,_xlfn.XLOOKUP('Sales Summary_working sheet'!M4793,'Delivery Distances'!$B$5:$K$5,'Delivery Distances'!$B$6:$K$20))</f>
        <v>8</v>
      </c>
      <c r="P4793" s="7">
        <f t="shared" si="301"/>
        <v>11</v>
      </c>
    </row>
    <row r="4794" spans="1:16" ht="15.75" customHeight="1" x14ac:dyDescent="0.15">
      <c r="A4794" s="13">
        <v>44009</v>
      </c>
      <c r="B4794" s="19" t="s">
        <v>5358</v>
      </c>
      <c r="C4794" s="7" t="s">
        <v>1461</v>
      </c>
      <c r="D4794" s="14">
        <v>9</v>
      </c>
      <c r="E4794" s="14" t="str">
        <f>_xlfn.XLOOKUP(D4794,'Meal Info'!$A$4:$A$19,'Meal Info'!$B$4:$B$19)</f>
        <v>Mediterrenean</v>
      </c>
      <c r="F4794" s="14" t="str">
        <f>_xlfn.XLOOKUP(D4794,'Meal Info'!$A$4:$A$19,'Meal Info'!$C$4:$C$19)</f>
        <v>Serge</v>
      </c>
      <c r="G4794" s="7">
        <v>80.540000000000006</v>
      </c>
      <c r="H4794" s="7">
        <f t="shared" si="302"/>
        <v>8.0540000000000003</v>
      </c>
      <c r="I4794" s="7">
        <f t="shared" si="303"/>
        <v>88.594000000000008</v>
      </c>
      <c r="J4794" s="7">
        <v>0.22</v>
      </c>
      <c r="K4794" s="7">
        <f t="shared" si="300"/>
        <v>17.718800000000002</v>
      </c>
      <c r="L4794" s="7" t="s">
        <v>5076</v>
      </c>
      <c r="M4794" s="7">
        <v>9</v>
      </c>
      <c r="N4794" s="7">
        <f>INDEX('Delivery Distances'!$B$6:$K$20,MATCH('Sales Summary_working sheet'!L4794,'Delivery Distances'!$A$6:$A$20,0),MATCH('Sales Summary_working sheet'!M4794,'Delivery Distances'!$B$5:$K$5,0))</f>
        <v>8</v>
      </c>
      <c r="O4794" s="7" cm="1">
        <f t="array" ref="O4794">_xlfn.XLOOKUP(L4794,'Delivery Distances'!$A$6:$A$20,_xlfn.XLOOKUP('Sales Summary_working sheet'!M4794,'Delivery Distances'!$B$5:$K$5,'Delivery Distances'!$B$6:$K$20))</f>
        <v>8</v>
      </c>
      <c r="P4794" s="7">
        <f t="shared" si="301"/>
        <v>11</v>
      </c>
    </row>
    <row r="4795" spans="1:16" ht="15.75" customHeight="1" x14ac:dyDescent="0.15">
      <c r="A4795" s="13">
        <v>44009</v>
      </c>
      <c r="B4795" s="19" t="s">
        <v>5358</v>
      </c>
      <c r="C4795" s="7" t="s">
        <v>4414</v>
      </c>
      <c r="D4795" s="14">
        <v>8</v>
      </c>
      <c r="E4795" s="14" t="str">
        <f>_xlfn.XLOOKUP(D4795,'Meal Info'!$A$4:$A$19,'Meal Info'!$B$4:$B$19)</f>
        <v>Chinese</v>
      </c>
      <c r="F4795" s="14" t="str">
        <f>_xlfn.XLOOKUP(D4795,'Meal Info'!$A$4:$A$19,'Meal Info'!$C$4:$C$19)</f>
        <v>Serge</v>
      </c>
      <c r="G4795" s="7">
        <v>83.12</v>
      </c>
      <c r="H4795" s="7">
        <f t="shared" si="302"/>
        <v>8.3120000000000012</v>
      </c>
      <c r="I4795" s="7">
        <f t="shared" si="303"/>
        <v>91.432000000000002</v>
      </c>
      <c r="J4795" s="7">
        <v>0.06</v>
      </c>
      <c r="K4795" s="7">
        <f t="shared" si="300"/>
        <v>4.9872000000000005</v>
      </c>
      <c r="L4795" s="7" t="s">
        <v>26</v>
      </c>
      <c r="M4795" s="7">
        <v>2</v>
      </c>
      <c r="N4795" s="7">
        <f>INDEX('Delivery Distances'!$B$6:$K$20,MATCH('Sales Summary_working sheet'!L4795,'Delivery Distances'!$A$6:$A$20,0),MATCH('Sales Summary_working sheet'!M4795,'Delivery Distances'!$B$5:$K$5,0))</f>
        <v>2</v>
      </c>
      <c r="O4795" s="7" cm="1">
        <f t="array" ref="O4795">_xlfn.XLOOKUP(L4795,'Delivery Distances'!$A$6:$A$20,_xlfn.XLOOKUP('Sales Summary_working sheet'!M4795,'Delivery Distances'!$B$5:$K$5,'Delivery Distances'!$B$6:$K$20))</f>
        <v>2</v>
      </c>
      <c r="P4795" s="7">
        <f t="shared" si="301"/>
        <v>6</v>
      </c>
    </row>
    <row r="4796" spans="1:16" ht="15.75" customHeight="1" x14ac:dyDescent="0.15">
      <c r="A4796" s="13">
        <v>44009</v>
      </c>
      <c r="B4796" s="19" t="s">
        <v>5358</v>
      </c>
      <c r="C4796" s="7" t="s">
        <v>3501</v>
      </c>
      <c r="D4796" s="14">
        <v>9</v>
      </c>
      <c r="E4796" s="14" t="str">
        <f>_xlfn.XLOOKUP(D4796,'Meal Info'!$A$4:$A$19,'Meal Info'!$B$4:$B$19)</f>
        <v>Mediterrenean</v>
      </c>
      <c r="F4796" s="14" t="str">
        <f>_xlfn.XLOOKUP(D4796,'Meal Info'!$A$4:$A$19,'Meal Info'!$C$4:$C$19)</f>
        <v>Serge</v>
      </c>
      <c r="G4796" s="7">
        <v>24.53</v>
      </c>
      <c r="H4796" s="7">
        <f t="shared" si="302"/>
        <v>2.4530000000000003</v>
      </c>
      <c r="I4796" s="7">
        <f t="shared" si="303"/>
        <v>26.983000000000001</v>
      </c>
      <c r="J4796" s="7">
        <v>0.25</v>
      </c>
      <c r="K4796" s="7">
        <f t="shared" si="300"/>
        <v>6.1325000000000003</v>
      </c>
      <c r="L4796" s="7" t="s">
        <v>5078</v>
      </c>
      <c r="M4796" s="7">
        <v>5</v>
      </c>
      <c r="N4796" s="7">
        <f>INDEX('Delivery Distances'!$B$6:$K$20,MATCH('Sales Summary_working sheet'!L4796,'Delivery Distances'!$A$6:$A$20,0),MATCH('Sales Summary_working sheet'!M4796,'Delivery Distances'!$B$5:$K$5,0))</f>
        <v>5</v>
      </c>
      <c r="O4796" s="7" cm="1">
        <f t="array" ref="O4796">_xlfn.XLOOKUP(L4796,'Delivery Distances'!$A$6:$A$20,_xlfn.XLOOKUP('Sales Summary_working sheet'!M4796,'Delivery Distances'!$B$5:$K$5,'Delivery Distances'!$B$6:$K$20))</f>
        <v>5</v>
      </c>
      <c r="P4796" s="7">
        <f t="shared" si="301"/>
        <v>9</v>
      </c>
    </row>
    <row r="4797" spans="1:16" ht="15.75" customHeight="1" x14ac:dyDescent="0.15">
      <c r="A4797" s="13">
        <v>44009</v>
      </c>
      <c r="B4797" s="19" t="s">
        <v>5358</v>
      </c>
      <c r="C4797" s="7" t="s">
        <v>1817</v>
      </c>
      <c r="D4797" s="14">
        <v>9</v>
      </c>
      <c r="E4797" s="14" t="str">
        <f>_xlfn.XLOOKUP(D4797,'Meal Info'!$A$4:$A$19,'Meal Info'!$B$4:$B$19)</f>
        <v>Mediterrenean</v>
      </c>
      <c r="F4797" s="14" t="str">
        <f>_xlfn.XLOOKUP(D4797,'Meal Info'!$A$4:$A$19,'Meal Info'!$C$4:$C$19)</f>
        <v>Serge</v>
      </c>
      <c r="G4797" s="7">
        <v>80.510000000000005</v>
      </c>
      <c r="H4797" s="7">
        <f t="shared" si="302"/>
        <v>8.0510000000000002</v>
      </c>
      <c r="I4797" s="7">
        <f t="shared" si="303"/>
        <v>88.561000000000007</v>
      </c>
      <c r="J4797" s="7">
        <v>0.01</v>
      </c>
      <c r="K4797" s="7">
        <f t="shared" si="300"/>
        <v>0.80510000000000004</v>
      </c>
      <c r="L4797" s="7" t="s">
        <v>5075</v>
      </c>
      <c r="M4797" s="7">
        <v>7</v>
      </c>
      <c r="N4797" s="7">
        <f>INDEX('Delivery Distances'!$B$6:$K$20,MATCH('Sales Summary_working sheet'!L4797,'Delivery Distances'!$A$6:$A$20,0),MATCH('Sales Summary_working sheet'!M4797,'Delivery Distances'!$B$5:$K$5,0))</f>
        <v>3</v>
      </c>
      <c r="O4797" s="7" cm="1">
        <f t="array" ref="O4797">_xlfn.XLOOKUP(L4797,'Delivery Distances'!$A$6:$A$20,_xlfn.XLOOKUP('Sales Summary_working sheet'!M4797,'Delivery Distances'!$B$5:$K$5,'Delivery Distances'!$B$6:$K$20))</f>
        <v>3</v>
      </c>
      <c r="P4797" s="7">
        <f t="shared" si="301"/>
        <v>7</v>
      </c>
    </row>
    <row r="4798" spans="1:16" ht="15.75" customHeight="1" x14ac:dyDescent="0.15">
      <c r="A4798" s="13">
        <v>44009</v>
      </c>
      <c r="B4798" s="19" t="s">
        <v>5358</v>
      </c>
      <c r="C4798" s="7" t="s">
        <v>3224</v>
      </c>
      <c r="D4798" s="14">
        <v>8</v>
      </c>
      <c r="E4798" s="14" t="str">
        <f>_xlfn.XLOOKUP(D4798,'Meal Info'!$A$4:$A$19,'Meal Info'!$B$4:$B$19)</f>
        <v>Chinese</v>
      </c>
      <c r="F4798" s="14" t="str">
        <f>_xlfn.XLOOKUP(D4798,'Meal Info'!$A$4:$A$19,'Meal Info'!$C$4:$C$19)</f>
        <v>Serge</v>
      </c>
      <c r="G4798" s="7">
        <v>35.01</v>
      </c>
      <c r="H4798" s="7">
        <f t="shared" si="302"/>
        <v>3.5009999999999999</v>
      </c>
      <c r="I4798" s="7">
        <f t="shared" si="303"/>
        <v>38.510999999999996</v>
      </c>
      <c r="J4798" s="7">
        <v>0.36</v>
      </c>
      <c r="K4798" s="7">
        <f t="shared" si="300"/>
        <v>12.603599999999998</v>
      </c>
      <c r="L4798" s="7" t="s">
        <v>5081</v>
      </c>
      <c r="M4798" s="7">
        <v>2</v>
      </c>
      <c r="N4798" s="7">
        <f>INDEX('Delivery Distances'!$B$6:$K$20,MATCH('Sales Summary_working sheet'!L4798,'Delivery Distances'!$A$6:$A$20,0),MATCH('Sales Summary_working sheet'!M4798,'Delivery Distances'!$B$5:$K$5,0))</f>
        <v>3</v>
      </c>
      <c r="O4798" s="7" cm="1">
        <f t="array" ref="O4798">_xlfn.XLOOKUP(L4798,'Delivery Distances'!$A$6:$A$20,_xlfn.XLOOKUP('Sales Summary_working sheet'!M4798,'Delivery Distances'!$B$5:$K$5,'Delivery Distances'!$B$6:$K$20))</f>
        <v>3</v>
      </c>
      <c r="P4798" s="7">
        <f t="shared" si="301"/>
        <v>7</v>
      </c>
    </row>
    <row r="4799" spans="1:16" ht="15.75" customHeight="1" x14ac:dyDescent="0.15">
      <c r="A4799" s="13">
        <v>44009</v>
      </c>
      <c r="B4799" s="19" t="s">
        <v>5358</v>
      </c>
      <c r="C4799" s="7" t="s">
        <v>1115</v>
      </c>
      <c r="D4799" s="14">
        <v>8</v>
      </c>
      <c r="E4799" s="14" t="str">
        <f>_xlfn.XLOOKUP(D4799,'Meal Info'!$A$4:$A$19,'Meal Info'!$B$4:$B$19)</f>
        <v>Chinese</v>
      </c>
      <c r="F4799" s="14" t="str">
        <f>_xlfn.XLOOKUP(D4799,'Meal Info'!$A$4:$A$19,'Meal Info'!$C$4:$C$19)</f>
        <v>Serge</v>
      </c>
      <c r="G4799" s="7">
        <v>51.13</v>
      </c>
      <c r="H4799" s="7">
        <f t="shared" si="302"/>
        <v>5.1130000000000004</v>
      </c>
      <c r="I4799" s="7">
        <f t="shared" si="303"/>
        <v>56.243000000000002</v>
      </c>
      <c r="J4799" s="7">
        <v>0.23</v>
      </c>
      <c r="K4799" s="7">
        <f t="shared" si="300"/>
        <v>11.759900000000002</v>
      </c>
      <c r="L4799" s="7" t="s">
        <v>5075</v>
      </c>
      <c r="M4799" s="7">
        <v>1</v>
      </c>
      <c r="N4799" s="7">
        <f>INDEX('Delivery Distances'!$B$6:$K$20,MATCH('Sales Summary_working sheet'!L4799,'Delivery Distances'!$A$6:$A$20,0),MATCH('Sales Summary_working sheet'!M4799,'Delivery Distances'!$B$5:$K$5,0))</f>
        <v>3</v>
      </c>
      <c r="O4799" s="7" cm="1">
        <f t="array" ref="O4799">_xlfn.XLOOKUP(L4799,'Delivery Distances'!$A$6:$A$20,_xlfn.XLOOKUP('Sales Summary_working sheet'!M4799,'Delivery Distances'!$B$5:$K$5,'Delivery Distances'!$B$6:$K$20))</f>
        <v>3</v>
      </c>
      <c r="P4799" s="7">
        <f t="shared" si="301"/>
        <v>7</v>
      </c>
    </row>
    <row r="4800" spans="1:16" ht="15.75" customHeight="1" x14ac:dyDescent="0.15">
      <c r="A4800" s="13">
        <v>44009</v>
      </c>
      <c r="B4800" s="19" t="s">
        <v>5358</v>
      </c>
      <c r="C4800" s="7" t="s">
        <v>491</v>
      </c>
      <c r="D4800" s="14">
        <v>9</v>
      </c>
      <c r="E4800" s="14" t="str">
        <f>_xlfn.XLOOKUP(D4800,'Meal Info'!$A$4:$A$19,'Meal Info'!$B$4:$B$19)</f>
        <v>Mediterrenean</v>
      </c>
      <c r="F4800" s="14" t="str">
        <f>_xlfn.XLOOKUP(D4800,'Meal Info'!$A$4:$A$19,'Meal Info'!$C$4:$C$19)</f>
        <v>Serge</v>
      </c>
      <c r="G4800" s="7">
        <v>25.39</v>
      </c>
      <c r="H4800" s="7">
        <f t="shared" si="302"/>
        <v>2.5390000000000001</v>
      </c>
      <c r="I4800" s="7">
        <f t="shared" si="303"/>
        <v>27.929000000000002</v>
      </c>
      <c r="J4800" s="7">
        <v>0.12</v>
      </c>
      <c r="K4800" s="7">
        <f t="shared" si="300"/>
        <v>3.0468000000000002</v>
      </c>
      <c r="L4800" s="7" t="s">
        <v>5075</v>
      </c>
      <c r="M4800" s="7">
        <v>8</v>
      </c>
      <c r="N4800" s="7">
        <f>INDEX('Delivery Distances'!$B$6:$K$20,MATCH('Sales Summary_working sheet'!L4800,'Delivery Distances'!$A$6:$A$20,0),MATCH('Sales Summary_working sheet'!M4800,'Delivery Distances'!$B$5:$K$5,0))</f>
        <v>2</v>
      </c>
      <c r="O4800" s="7" cm="1">
        <f t="array" ref="O4800">_xlfn.XLOOKUP(L4800,'Delivery Distances'!$A$6:$A$20,_xlfn.XLOOKUP('Sales Summary_working sheet'!M4800,'Delivery Distances'!$B$5:$K$5,'Delivery Distances'!$B$6:$K$20))</f>
        <v>2</v>
      </c>
      <c r="P4800" s="7">
        <f t="shared" si="301"/>
        <v>6</v>
      </c>
    </row>
    <row r="4801" spans="1:16" ht="15.75" customHeight="1" x14ac:dyDescent="0.15">
      <c r="A4801" s="13">
        <v>44009</v>
      </c>
      <c r="B4801" s="19" t="s">
        <v>5358</v>
      </c>
      <c r="C4801" s="7" t="s">
        <v>4014</v>
      </c>
      <c r="D4801" s="14">
        <v>9</v>
      </c>
      <c r="E4801" s="14" t="str">
        <f>_xlfn.XLOOKUP(D4801,'Meal Info'!$A$4:$A$19,'Meal Info'!$B$4:$B$19)</f>
        <v>Mediterrenean</v>
      </c>
      <c r="F4801" s="14" t="str">
        <f>_xlfn.XLOOKUP(D4801,'Meal Info'!$A$4:$A$19,'Meal Info'!$C$4:$C$19)</f>
        <v>Serge</v>
      </c>
      <c r="G4801" s="7">
        <v>57.92</v>
      </c>
      <c r="H4801" s="7">
        <f t="shared" si="302"/>
        <v>5.7920000000000007</v>
      </c>
      <c r="I4801" s="7">
        <f t="shared" si="303"/>
        <v>63.712000000000003</v>
      </c>
      <c r="J4801" s="7">
        <v>0.05</v>
      </c>
      <c r="K4801" s="7">
        <f t="shared" si="300"/>
        <v>2.8960000000000004</v>
      </c>
      <c r="L4801" s="7" t="s">
        <v>5076</v>
      </c>
      <c r="M4801" s="7">
        <v>1</v>
      </c>
      <c r="N4801" s="7">
        <f>INDEX('Delivery Distances'!$B$6:$K$20,MATCH('Sales Summary_working sheet'!L4801,'Delivery Distances'!$A$6:$A$20,0),MATCH('Sales Summary_working sheet'!M4801,'Delivery Distances'!$B$5:$K$5,0))</f>
        <v>7</v>
      </c>
      <c r="O4801" s="7" cm="1">
        <f t="array" ref="O4801">_xlfn.XLOOKUP(L4801,'Delivery Distances'!$A$6:$A$20,_xlfn.XLOOKUP('Sales Summary_working sheet'!M4801,'Delivery Distances'!$B$5:$K$5,'Delivery Distances'!$B$6:$K$20))</f>
        <v>7</v>
      </c>
      <c r="P4801" s="7">
        <f t="shared" si="301"/>
        <v>10.5</v>
      </c>
    </row>
    <row r="4802" spans="1:16" ht="15.75" customHeight="1" x14ac:dyDescent="0.15">
      <c r="A4802" s="13">
        <v>44009</v>
      </c>
      <c r="B4802" s="19" t="s">
        <v>5358</v>
      </c>
      <c r="C4802" s="7" t="s">
        <v>1793</v>
      </c>
      <c r="D4802" s="14">
        <v>8</v>
      </c>
      <c r="E4802" s="14" t="str">
        <f>_xlfn.XLOOKUP(D4802,'Meal Info'!$A$4:$A$19,'Meal Info'!$B$4:$B$19)</f>
        <v>Chinese</v>
      </c>
      <c r="F4802" s="14" t="str">
        <f>_xlfn.XLOOKUP(D4802,'Meal Info'!$A$4:$A$19,'Meal Info'!$C$4:$C$19)</f>
        <v>Serge</v>
      </c>
      <c r="G4802" s="7">
        <v>79.52</v>
      </c>
      <c r="H4802" s="7">
        <f t="shared" si="302"/>
        <v>7.952</v>
      </c>
      <c r="I4802" s="7">
        <f t="shared" si="303"/>
        <v>87.471999999999994</v>
      </c>
      <c r="J4802" s="7">
        <v>0.39</v>
      </c>
      <c r="K4802" s="7">
        <f t="shared" si="300"/>
        <v>31.012799999999999</v>
      </c>
      <c r="L4802" s="7" t="s">
        <v>5078</v>
      </c>
      <c r="M4802" s="7">
        <v>4</v>
      </c>
      <c r="N4802" s="7">
        <f>INDEX('Delivery Distances'!$B$6:$K$20,MATCH('Sales Summary_working sheet'!L4802,'Delivery Distances'!$A$6:$A$20,0),MATCH('Sales Summary_working sheet'!M4802,'Delivery Distances'!$B$5:$K$5,0))</f>
        <v>1</v>
      </c>
      <c r="O4802" s="7" cm="1">
        <f t="array" ref="O4802">_xlfn.XLOOKUP(L4802,'Delivery Distances'!$A$6:$A$20,_xlfn.XLOOKUP('Sales Summary_working sheet'!M4802,'Delivery Distances'!$B$5:$K$5,'Delivery Distances'!$B$6:$K$20))</f>
        <v>1</v>
      </c>
      <c r="P4802" s="7">
        <f t="shared" si="301"/>
        <v>3</v>
      </c>
    </row>
    <row r="4803" spans="1:16" ht="15.75" customHeight="1" x14ac:dyDescent="0.15">
      <c r="A4803" s="13">
        <v>44009</v>
      </c>
      <c r="B4803" s="19" t="s">
        <v>5358</v>
      </c>
      <c r="C4803" s="7" t="s">
        <v>3779</v>
      </c>
      <c r="D4803" s="14">
        <v>8</v>
      </c>
      <c r="E4803" s="14" t="str">
        <f>_xlfn.XLOOKUP(D4803,'Meal Info'!$A$4:$A$19,'Meal Info'!$B$4:$B$19)</f>
        <v>Chinese</v>
      </c>
      <c r="F4803" s="14" t="str">
        <f>_xlfn.XLOOKUP(D4803,'Meal Info'!$A$4:$A$19,'Meal Info'!$C$4:$C$19)</f>
        <v>Serge</v>
      </c>
      <c r="G4803" s="7">
        <v>10.85</v>
      </c>
      <c r="H4803" s="7">
        <f t="shared" si="302"/>
        <v>1.085</v>
      </c>
      <c r="I4803" s="7">
        <f t="shared" si="303"/>
        <v>11.934999999999999</v>
      </c>
      <c r="J4803" s="7">
        <v>0.06</v>
      </c>
      <c r="K4803" s="7">
        <f t="shared" si="300"/>
        <v>0.65099999999999991</v>
      </c>
      <c r="L4803" s="7" t="s">
        <v>27</v>
      </c>
      <c r="M4803" s="7">
        <v>3</v>
      </c>
      <c r="N4803" s="7">
        <f>INDEX('Delivery Distances'!$B$6:$K$20,MATCH('Sales Summary_working sheet'!L4803,'Delivery Distances'!$A$6:$A$20,0),MATCH('Sales Summary_working sheet'!M4803,'Delivery Distances'!$B$5:$K$5,0))</f>
        <v>17</v>
      </c>
      <c r="O4803" s="7" cm="1">
        <f t="array" ref="O4803">_xlfn.XLOOKUP(L4803,'Delivery Distances'!$A$6:$A$20,_xlfn.XLOOKUP('Sales Summary_working sheet'!M4803,'Delivery Distances'!$B$5:$K$5,'Delivery Distances'!$B$6:$K$20))</f>
        <v>17</v>
      </c>
      <c r="P4803" s="7">
        <f t="shared" si="301"/>
        <v>15.5</v>
      </c>
    </row>
    <row r="4804" spans="1:16" ht="15.75" customHeight="1" x14ac:dyDescent="0.15">
      <c r="A4804" s="13">
        <v>44009</v>
      </c>
      <c r="B4804" s="19" t="s">
        <v>5358</v>
      </c>
      <c r="C4804" s="7" t="s">
        <v>750</v>
      </c>
      <c r="D4804" s="14">
        <v>8</v>
      </c>
      <c r="E4804" s="14" t="str">
        <f>_xlfn.XLOOKUP(D4804,'Meal Info'!$A$4:$A$19,'Meal Info'!$B$4:$B$19)</f>
        <v>Chinese</v>
      </c>
      <c r="F4804" s="14" t="str">
        <f>_xlfn.XLOOKUP(D4804,'Meal Info'!$A$4:$A$19,'Meal Info'!$C$4:$C$19)</f>
        <v>Serge</v>
      </c>
      <c r="G4804" s="7">
        <v>76.099999999999994</v>
      </c>
      <c r="H4804" s="7">
        <f t="shared" si="302"/>
        <v>7.6099999999999994</v>
      </c>
      <c r="I4804" s="7">
        <f t="shared" si="303"/>
        <v>83.71</v>
      </c>
      <c r="J4804" s="7">
        <v>0.15</v>
      </c>
      <c r="K4804" s="7">
        <f t="shared" si="300"/>
        <v>11.414999999999999</v>
      </c>
      <c r="L4804" s="7" t="s">
        <v>26</v>
      </c>
      <c r="M4804" s="7">
        <v>10</v>
      </c>
      <c r="N4804" s="7">
        <f>INDEX('Delivery Distances'!$B$6:$K$20,MATCH('Sales Summary_working sheet'!L4804,'Delivery Distances'!$A$6:$A$20,0),MATCH('Sales Summary_working sheet'!M4804,'Delivery Distances'!$B$5:$K$5,0))</f>
        <v>20</v>
      </c>
      <c r="O4804" s="7" cm="1">
        <f t="array" ref="O4804">_xlfn.XLOOKUP(L4804,'Delivery Distances'!$A$6:$A$20,_xlfn.XLOOKUP('Sales Summary_working sheet'!M4804,'Delivery Distances'!$B$5:$K$5,'Delivery Distances'!$B$6:$K$20))</f>
        <v>20</v>
      </c>
      <c r="P4804" s="7">
        <f t="shared" si="301"/>
        <v>17</v>
      </c>
    </row>
    <row r="4805" spans="1:16" ht="15.75" customHeight="1" x14ac:dyDescent="0.15">
      <c r="A4805" s="13">
        <v>44009</v>
      </c>
      <c r="B4805" s="19" t="s">
        <v>5358</v>
      </c>
      <c r="C4805" s="7" t="s">
        <v>1681</v>
      </c>
      <c r="D4805" s="14">
        <v>9</v>
      </c>
      <c r="E4805" s="14" t="str">
        <f>_xlfn.XLOOKUP(D4805,'Meal Info'!$A$4:$A$19,'Meal Info'!$B$4:$B$19)</f>
        <v>Mediterrenean</v>
      </c>
      <c r="F4805" s="14" t="str">
        <f>_xlfn.XLOOKUP(D4805,'Meal Info'!$A$4:$A$19,'Meal Info'!$C$4:$C$19)</f>
        <v>Serge</v>
      </c>
      <c r="G4805" s="7">
        <v>78.63</v>
      </c>
      <c r="H4805" s="7">
        <f t="shared" si="302"/>
        <v>7.8629999999999995</v>
      </c>
      <c r="I4805" s="7">
        <f t="shared" si="303"/>
        <v>86.492999999999995</v>
      </c>
      <c r="J4805" s="7">
        <v>0.01</v>
      </c>
      <c r="K4805" s="7">
        <f t="shared" ref="K4805:K4868" si="304">J4805*G4805</f>
        <v>0.7863</v>
      </c>
      <c r="L4805" s="7" t="s">
        <v>27</v>
      </c>
      <c r="M4805" s="7">
        <v>7</v>
      </c>
      <c r="N4805" s="7">
        <f>INDEX('Delivery Distances'!$B$6:$K$20,MATCH('Sales Summary_working sheet'!L4805,'Delivery Distances'!$A$6:$A$20,0),MATCH('Sales Summary_working sheet'!M4805,'Delivery Distances'!$B$5:$K$5,0))</f>
        <v>14</v>
      </c>
      <c r="O4805" s="7" cm="1">
        <f t="array" ref="O4805">_xlfn.XLOOKUP(L4805,'Delivery Distances'!$A$6:$A$20,_xlfn.XLOOKUP('Sales Summary_working sheet'!M4805,'Delivery Distances'!$B$5:$K$5,'Delivery Distances'!$B$6:$K$20))</f>
        <v>14</v>
      </c>
      <c r="P4805" s="7">
        <f t="shared" ref="P4805:P4868" si="305">IF(O4805&lt;=2, O4805*3, IF(O4805&lt;=6, 3*2 + (O4805-2)*1, 3*2 + 4*1 + (O4805-6)*0.5))</f>
        <v>14</v>
      </c>
    </row>
    <row r="4806" spans="1:16" ht="15.75" customHeight="1" x14ac:dyDescent="0.15">
      <c r="A4806" s="13">
        <v>44009</v>
      </c>
      <c r="B4806" s="19" t="s">
        <v>5358</v>
      </c>
      <c r="C4806" s="7" t="s">
        <v>3267</v>
      </c>
      <c r="D4806" s="14">
        <v>8</v>
      </c>
      <c r="E4806" s="14" t="str">
        <f>_xlfn.XLOOKUP(D4806,'Meal Info'!$A$4:$A$19,'Meal Info'!$B$4:$B$19)</f>
        <v>Chinese</v>
      </c>
      <c r="F4806" s="14" t="str">
        <f>_xlfn.XLOOKUP(D4806,'Meal Info'!$A$4:$A$19,'Meal Info'!$C$4:$C$19)</f>
        <v>Serge</v>
      </c>
      <c r="G4806" s="7">
        <v>59.93</v>
      </c>
      <c r="H4806" s="7">
        <f t="shared" si="302"/>
        <v>5.9930000000000003</v>
      </c>
      <c r="I4806" s="7">
        <f t="shared" si="303"/>
        <v>65.923000000000002</v>
      </c>
      <c r="J4806" s="7">
        <v>0.27</v>
      </c>
      <c r="K4806" s="7">
        <f t="shared" si="304"/>
        <v>16.181100000000001</v>
      </c>
      <c r="L4806" s="7" t="s">
        <v>27</v>
      </c>
      <c r="M4806" s="7">
        <v>10</v>
      </c>
      <c r="N4806" s="7">
        <f>INDEX('Delivery Distances'!$B$6:$K$20,MATCH('Sales Summary_working sheet'!L4806,'Delivery Distances'!$A$6:$A$20,0),MATCH('Sales Summary_working sheet'!M4806,'Delivery Distances'!$B$5:$K$5,0))</f>
        <v>18</v>
      </c>
      <c r="O4806" s="7" cm="1">
        <f t="array" ref="O4806">_xlfn.XLOOKUP(L4806,'Delivery Distances'!$A$6:$A$20,_xlfn.XLOOKUP('Sales Summary_working sheet'!M4806,'Delivery Distances'!$B$5:$K$5,'Delivery Distances'!$B$6:$K$20))</f>
        <v>18</v>
      </c>
      <c r="P4806" s="7">
        <f t="shared" si="305"/>
        <v>16</v>
      </c>
    </row>
    <row r="4807" spans="1:16" ht="15.75" customHeight="1" x14ac:dyDescent="0.15">
      <c r="A4807" s="13">
        <v>44009</v>
      </c>
      <c r="B4807" s="19" t="s">
        <v>5358</v>
      </c>
      <c r="C4807" s="7" t="s">
        <v>68</v>
      </c>
      <c r="D4807" s="14">
        <v>9</v>
      </c>
      <c r="E4807" s="14" t="str">
        <f>_xlfn.XLOOKUP(D4807,'Meal Info'!$A$4:$A$19,'Meal Info'!$B$4:$B$19)</f>
        <v>Mediterrenean</v>
      </c>
      <c r="F4807" s="14" t="str">
        <f>_xlfn.XLOOKUP(D4807,'Meal Info'!$A$4:$A$19,'Meal Info'!$C$4:$C$19)</f>
        <v>Serge</v>
      </c>
      <c r="G4807" s="7">
        <v>68.64</v>
      </c>
      <c r="H4807" s="7">
        <f t="shared" si="302"/>
        <v>6.8640000000000008</v>
      </c>
      <c r="I4807" s="7">
        <f t="shared" si="303"/>
        <v>75.504000000000005</v>
      </c>
      <c r="J4807" s="7">
        <v>0.35</v>
      </c>
      <c r="K4807" s="7">
        <f t="shared" si="304"/>
        <v>24.023999999999997</v>
      </c>
      <c r="L4807" s="7" t="s">
        <v>5080</v>
      </c>
      <c r="M4807" s="7">
        <v>3</v>
      </c>
      <c r="N4807" s="7">
        <f>INDEX('Delivery Distances'!$B$6:$K$20,MATCH('Sales Summary_working sheet'!L4807,'Delivery Distances'!$A$6:$A$20,0),MATCH('Sales Summary_working sheet'!M4807,'Delivery Distances'!$B$5:$K$5,0))</f>
        <v>5</v>
      </c>
      <c r="O4807" s="7" cm="1">
        <f t="array" ref="O4807">_xlfn.XLOOKUP(L4807,'Delivery Distances'!$A$6:$A$20,_xlfn.XLOOKUP('Sales Summary_working sheet'!M4807,'Delivery Distances'!$B$5:$K$5,'Delivery Distances'!$B$6:$K$20))</f>
        <v>5</v>
      </c>
      <c r="P4807" s="7">
        <f t="shared" si="305"/>
        <v>9</v>
      </c>
    </row>
    <row r="4808" spans="1:16" ht="15.75" customHeight="1" x14ac:dyDescent="0.15">
      <c r="A4808" s="13">
        <v>44009</v>
      </c>
      <c r="B4808" s="19" t="s">
        <v>5358</v>
      </c>
      <c r="C4808" s="7" t="s">
        <v>241</v>
      </c>
      <c r="D4808" s="14">
        <v>9</v>
      </c>
      <c r="E4808" s="14" t="str">
        <f>_xlfn.XLOOKUP(D4808,'Meal Info'!$A$4:$A$19,'Meal Info'!$B$4:$B$19)</f>
        <v>Mediterrenean</v>
      </c>
      <c r="F4808" s="14" t="str">
        <f>_xlfn.XLOOKUP(D4808,'Meal Info'!$A$4:$A$19,'Meal Info'!$C$4:$C$19)</f>
        <v>Serge</v>
      </c>
      <c r="G4808" s="7">
        <v>39.76</v>
      </c>
      <c r="H4808" s="7">
        <f t="shared" si="302"/>
        <v>3.976</v>
      </c>
      <c r="I4808" s="7">
        <f t="shared" si="303"/>
        <v>43.735999999999997</v>
      </c>
      <c r="J4808" s="7">
        <v>0.37</v>
      </c>
      <c r="K4808" s="7">
        <f t="shared" si="304"/>
        <v>14.7112</v>
      </c>
      <c r="L4808" s="7" t="s">
        <v>27</v>
      </c>
      <c r="M4808" s="7">
        <v>8</v>
      </c>
      <c r="N4808" s="7">
        <f>INDEX('Delivery Distances'!$B$6:$K$20,MATCH('Sales Summary_working sheet'!L4808,'Delivery Distances'!$A$6:$A$20,0),MATCH('Sales Summary_working sheet'!M4808,'Delivery Distances'!$B$5:$K$5,0))</f>
        <v>8</v>
      </c>
      <c r="O4808" s="7" cm="1">
        <f t="array" ref="O4808">_xlfn.XLOOKUP(L4808,'Delivery Distances'!$A$6:$A$20,_xlfn.XLOOKUP('Sales Summary_working sheet'!M4808,'Delivery Distances'!$B$5:$K$5,'Delivery Distances'!$B$6:$K$20))</f>
        <v>8</v>
      </c>
      <c r="P4808" s="7">
        <f t="shared" si="305"/>
        <v>11</v>
      </c>
    </row>
    <row r="4809" spans="1:16" ht="15.75" customHeight="1" x14ac:dyDescent="0.15">
      <c r="A4809" s="13">
        <v>44009</v>
      </c>
      <c r="B4809" s="19" t="s">
        <v>5359</v>
      </c>
      <c r="C4809" s="7" t="s">
        <v>694</v>
      </c>
      <c r="D4809" s="14">
        <v>9</v>
      </c>
      <c r="E4809" s="14" t="str">
        <f>_xlfn.XLOOKUP(D4809,'Meal Info'!$A$4:$A$19,'Meal Info'!$B$4:$B$19)</f>
        <v>Mediterrenean</v>
      </c>
      <c r="F4809" s="14" t="str">
        <f>_xlfn.XLOOKUP(D4809,'Meal Info'!$A$4:$A$19,'Meal Info'!$C$4:$C$19)</f>
        <v>Serge</v>
      </c>
      <c r="G4809" s="7">
        <v>81.97</v>
      </c>
      <c r="H4809" s="7">
        <f t="shared" si="302"/>
        <v>8.197000000000001</v>
      </c>
      <c r="I4809" s="7">
        <f t="shared" si="303"/>
        <v>90.167000000000002</v>
      </c>
      <c r="J4809" s="7">
        <v>0.35</v>
      </c>
      <c r="K4809" s="7">
        <f t="shared" si="304"/>
        <v>28.689499999999999</v>
      </c>
      <c r="L4809" s="7" t="s">
        <v>29</v>
      </c>
      <c r="M4809" s="7">
        <v>2</v>
      </c>
      <c r="N4809" s="7">
        <f>INDEX('Delivery Distances'!$B$6:$K$20,MATCH('Sales Summary_working sheet'!L4809,'Delivery Distances'!$A$6:$A$20,0),MATCH('Sales Summary_working sheet'!M4809,'Delivery Distances'!$B$5:$K$5,0))</f>
        <v>18</v>
      </c>
      <c r="O4809" s="7" cm="1">
        <f t="array" ref="O4809">_xlfn.XLOOKUP(L4809,'Delivery Distances'!$A$6:$A$20,_xlfn.XLOOKUP('Sales Summary_working sheet'!M4809,'Delivery Distances'!$B$5:$K$5,'Delivery Distances'!$B$6:$K$20))</f>
        <v>18</v>
      </c>
      <c r="P4809" s="7">
        <f t="shared" si="305"/>
        <v>16</v>
      </c>
    </row>
    <row r="4810" spans="1:16" ht="15.75" customHeight="1" x14ac:dyDescent="0.15">
      <c r="A4810" s="13">
        <v>44009</v>
      </c>
      <c r="B4810" s="19" t="s">
        <v>5359</v>
      </c>
      <c r="C4810" s="7" t="s">
        <v>2087</v>
      </c>
      <c r="D4810" s="14">
        <v>8</v>
      </c>
      <c r="E4810" s="14" t="str">
        <f>_xlfn.XLOOKUP(D4810,'Meal Info'!$A$4:$A$19,'Meal Info'!$B$4:$B$19)</f>
        <v>Chinese</v>
      </c>
      <c r="F4810" s="14" t="str">
        <f>_xlfn.XLOOKUP(D4810,'Meal Info'!$A$4:$A$19,'Meal Info'!$C$4:$C$19)</f>
        <v>Serge</v>
      </c>
      <c r="G4810" s="7">
        <v>70.39</v>
      </c>
      <c r="H4810" s="7">
        <f t="shared" si="302"/>
        <v>7.0390000000000006</v>
      </c>
      <c r="I4810" s="7">
        <f t="shared" si="303"/>
        <v>77.429000000000002</v>
      </c>
      <c r="J4810" s="7">
        <v>0.18</v>
      </c>
      <c r="K4810" s="7">
        <f t="shared" si="304"/>
        <v>12.670199999999999</v>
      </c>
      <c r="L4810" s="7" t="s">
        <v>5082</v>
      </c>
      <c r="M4810" s="7">
        <v>10</v>
      </c>
      <c r="N4810" s="7">
        <f>INDEX('Delivery Distances'!$B$6:$K$20,MATCH('Sales Summary_working sheet'!L4810,'Delivery Distances'!$A$6:$A$20,0),MATCH('Sales Summary_working sheet'!M4810,'Delivery Distances'!$B$5:$K$5,0))</f>
        <v>2</v>
      </c>
      <c r="O4810" s="7" cm="1">
        <f t="array" ref="O4810">_xlfn.XLOOKUP(L4810,'Delivery Distances'!$A$6:$A$20,_xlfn.XLOOKUP('Sales Summary_working sheet'!M4810,'Delivery Distances'!$B$5:$K$5,'Delivery Distances'!$B$6:$K$20))</f>
        <v>2</v>
      </c>
      <c r="P4810" s="7">
        <f t="shared" si="305"/>
        <v>6</v>
      </c>
    </row>
    <row r="4811" spans="1:16" ht="15.75" customHeight="1" x14ac:dyDescent="0.15">
      <c r="A4811" s="13">
        <v>44009</v>
      </c>
      <c r="B4811" s="19" t="s">
        <v>5359</v>
      </c>
      <c r="C4811" s="7" t="s">
        <v>3835</v>
      </c>
      <c r="D4811" s="14">
        <v>9</v>
      </c>
      <c r="E4811" s="14" t="str">
        <f>_xlfn.XLOOKUP(D4811,'Meal Info'!$A$4:$A$19,'Meal Info'!$B$4:$B$19)</f>
        <v>Mediterrenean</v>
      </c>
      <c r="F4811" s="14" t="str">
        <f>_xlfn.XLOOKUP(D4811,'Meal Info'!$A$4:$A$19,'Meal Info'!$C$4:$C$19)</f>
        <v>Serge</v>
      </c>
      <c r="G4811" s="7">
        <v>46.72</v>
      </c>
      <c r="H4811" s="7">
        <f t="shared" si="302"/>
        <v>4.6719999999999997</v>
      </c>
      <c r="I4811" s="7">
        <f t="shared" si="303"/>
        <v>51.391999999999996</v>
      </c>
      <c r="J4811" s="7">
        <v>0.39</v>
      </c>
      <c r="K4811" s="7">
        <f t="shared" si="304"/>
        <v>18.220800000000001</v>
      </c>
      <c r="L4811" s="7" t="s">
        <v>30</v>
      </c>
      <c r="M4811" s="7">
        <v>10</v>
      </c>
      <c r="N4811" s="7">
        <f>INDEX('Delivery Distances'!$B$6:$K$20,MATCH('Sales Summary_working sheet'!L4811,'Delivery Distances'!$A$6:$A$20,0),MATCH('Sales Summary_working sheet'!M4811,'Delivery Distances'!$B$5:$K$5,0))</f>
        <v>15</v>
      </c>
      <c r="O4811" s="7" cm="1">
        <f t="array" ref="O4811">_xlfn.XLOOKUP(L4811,'Delivery Distances'!$A$6:$A$20,_xlfn.XLOOKUP('Sales Summary_working sheet'!M4811,'Delivery Distances'!$B$5:$K$5,'Delivery Distances'!$B$6:$K$20))</f>
        <v>15</v>
      </c>
      <c r="P4811" s="7">
        <f t="shared" si="305"/>
        <v>14.5</v>
      </c>
    </row>
    <row r="4812" spans="1:16" ht="15.75" customHeight="1" x14ac:dyDescent="0.15">
      <c r="A4812" s="13">
        <v>44009</v>
      </c>
      <c r="B4812" s="19" t="s">
        <v>5359</v>
      </c>
      <c r="C4812" s="7" t="s">
        <v>251</v>
      </c>
      <c r="D4812" s="14">
        <v>8</v>
      </c>
      <c r="E4812" s="14" t="str">
        <f>_xlfn.XLOOKUP(D4812,'Meal Info'!$A$4:$A$19,'Meal Info'!$B$4:$B$19)</f>
        <v>Chinese</v>
      </c>
      <c r="F4812" s="14" t="str">
        <f>_xlfn.XLOOKUP(D4812,'Meal Info'!$A$4:$A$19,'Meal Info'!$C$4:$C$19)</f>
        <v>Serge</v>
      </c>
      <c r="G4812" s="7">
        <v>11.48</v>
      </c>
      <c r="H4812" s="7">
        <f t="shared" ref="H4812:H4875" si="306">G4812*10%</f>
        <v>1.1480000000000001</v>
      </c>
      <c r="I4812" s="7">
        <f t="shared" ref="I4812:I4875" si="307">G4812+H4812</f>
        <v>12.628</v>
      </c>
      <c r="J4812" s="7">
        <v>0.25</v>
      </c>
      <c r="K4812" s="7">
        <f t="shared" si="304"/>
        <v>2.87</v>
      </c>
      <c r="L4812" s="7" t="s">
        <v>5082</v>
      </c>
      <c r="M4812" s="7">
        <v>5</v>
      </c>
      <c r="N4812" s="7">
        <f>INDEX('Delivery Distances'!$B$6:$K$20,MATCH('Sales Summary_working sheet'!L4812,'Delivery Distances'!$A$6:$A$20,0),MATCH('Sales Summary_working sheet'!M4812,'Delivery Distances'!$B$5:$K$5,0))</f>
        <v>2</v>
      </c>
      <c r="O4812" s="7" cm="1">
        <f t="array" ref="O4812">_xlfn.XLOOKUP(L4812,'Delivery Distances'!$A$6:$A$20,_xlfn.XLOOKUP('Sales Summary_working sheet'!M4812,'Delivery Distances'!$B$5:$K$5,'Delivery Distances'!$B$6:$K$20))</f>
        <v>2</v>
      </c>
      <c r="P4812" s="7">
        <f t="shared" si="305"/>
        <v>6</v>
      </c>
    </row>
    <row r="4813" spans="1:16" ht="15.75" customHeight="1" x14ac:dyDescent="0.15">
      <c r="A4813" s="13">
        <v>44009</v>
      </c>
      <c r="B4813" s="19" t="s">
        <v>5359</v>
      </c>
      <c r="C4813" s="7" t="s">
        <v>1237</v>
      </c>
      <c r="D4813" s="14">
        <v>9</v>
      </c>
      <c r="E4813" s="14" t="str">
        <f>_xlfn.XLOOKUP(D4813,'Meal Info'!$A$4:$A$19,'Meal Info'!$B$4:$B$19)</f>
        <v>Mediterrenean</v>
      </c>
      <c r="F4813" s="14" t="str">
        <f>_xlfn.XLOOKUP(D4813,'Meal Info'!$A$4:$A$19,'Meal Info'!$C$4:$C$19)</f>
        <v>Serge</v>
      </c>
      <c r="G4813" s="7">
        <v>14.67</v>
      </c>
      <c r="H4813" s="7">
        <f t="shared" si="306"/>
        <v>1.4670000000000001</v>
      </c>
      <c r="I4813" s="7">
        <f t="shared" si="307"/>
        <v>16.137</v>
      </c>
      <c r="J4813" s="7">
        <v>0.31</v>
      </c>
      <c r="K4813" s="7">
        <f t="shared" si="304"/>
        <v>4.5476999999999999</v>
      </c>
      <c r="L4813" s="7" t="s">
        <v>5075</v>
      </c>
      <c r="M4813" s="7">
        <v>2</v>
      </c>
      <c r="N4813" s="7">
        <f>INDEX('Delivery Distances'!$B$6:$K$20,MATCH('Sales Summary_working sheet'!L4813,'Delivery Distances'!$A$6:$A$20,0),MATCH('Sales Summary_working sheet'!M4813,'Delivery Distances'!$B$5:$K$5,0))</f>
        <v>15</v>
      </c>
      <c r="O4813" s="7" cm="1">
        <f t="array" ref="O4813">_xlfn.XLOOKUP(L4813,'Delivery Distances'!$A$6:$A$20,_xlfn.XLOOKUP('Sales Summary_working sheet'!M4813,'Delivery Distances'!$B$5:$K$5,'Delivery Distances'!$B$6:$K$20))</f>
        <v>15</v>
      </c>
      <c r="P4813" s="7">
        <f t="shared" si="305"/>
        <v>14.5</v>
      </c>
    </row>
    <row r="4814" spans="1:16" ht="15.75" customHeight="1" x14ac:dyDescent="0.15">
      <c r="A4814" s="13">
        <v>44009</v>
      </c>
      <c r="B4814" s="19" t="s">
        <v>5359</v>
      </c>
      <c r="C4814" s="7" t="s">
        <v>2495</v>
      </c>
      <c r="D4814" s="14">
        <v>9</v>
      </c>
      <c r="E4814" s="14" t="str">
        <f>_xlfn.XLOOKUP(D4814,'Meal Info'!$A$4:$A$19,'Meal Info'!$B$4:$B$19)</f>
        <v>Mediterrenean</v>
      </c>
      <c r="F4814" s="14" t="str">
        <f>_xlfn.XLOOKUP(D4814,'Meal Info'!$A$4:$A$19,'Meal Info'!$C$4:$C$19)</f>
        <v>Serge</v>
      </c>
      <c r="G4814" s="7">
        <v>8.6999999999999993</v>
      </c>
      <c r="H4814" s="7">
        <f t="shared" si="306"/>
        <v>0.87</v>
      </c>
      <c r="I4814" s="7">
        <f t="shared" si="307"/>
        <v>9.5699999999999985</v>
      </c>
      <c r="J4814" s="7">
        <v>0.27</v>
      </c>
      <c r="K4814" s="7">
        <f t="shared" si="304"/>
        <v>2.3489999999999998</v>
      </c>
      <c r="L4814" s="7" t="s">
        <v>27</v>
      </c>
      <c r="M4814" s="7">
        <v>6</v>
      </c>
      <c r="N4814" s="7">
        <f>INDEX('Delivery Distances'!$B$6:$K$20,MATCH('Sales Summary_working sheet'!L4814,'Delivery Distances'!$A$6:$A$20,0),MATCH('Sales Summary_working sheet'!M4814,'Delivery Distances'!$B$5:$K$5,0))</f>
        <v>9</v>
      </c>
      <c r="O4814" s="7" cm="1">
        <f t="array" ref="O4814">_xlfn.XLOOKUP(L4814,'Delivery Distances'!$A$6:$A$20,_xlfn.XLOOKUP('Sales Summary_working sheet'!M4814,'Delivery Distances'!$B$5:$K$5,'Delivery Distances'!$B$6:$K$20))</f>
        <v>9</v>
      </c>
      <c r="P4814" s="7">
        <f t="shared" si="305"/>
        <v>11.5</v>
      </c>
    </row>
    <row r="4815" spans="1:16" ht="15.75" customHeight="1" x14ac:dyDescent="0.15">
      <c r="A4815" s="13">
        <v>44009</v>
      </c>
      <c r="B4815" s="19" t="s">
        <v>5359</v>
      </c>
      <c r="C4815" s="7" t="s">
        <v>3185</v>
      </c>
      <c r="D4815" s="14">
        <v>9</v>
      </c>
      <c r="E4815" s="14" t="str">
        <f>_xlfn.XLOOKUP(D4815,'Meal Info'!$A$4:$A$19,'Meal Info'!$B$4:$B$19)</f>
        <v>Mediterrenean</v>
      </c>
      <c r="F4815" s="14" t="str">
        <f>_xlfn.XLOOKUP(D4815,'Meal Info'!$A$4:$A$19,'Meal Info'!$C$4:$C$19)</f>
        <v>Serge</v>
      </c>
      <c r="G4815" s="7">
        <v>10.78</v>
      </c>
      <c r="H4815" s="7">
        <f t="shared" si="306"/>
        <v>1.0780000000000001</v>
      </c>
      <c r="I4815" s="7">
        <f t="shared" si="307"/>
        <v>11.857999999999999</v>
      </c>
      <c r="J4815" s="7">
        <v>0.37</v>
      </c>
      <c r="K4815" s="7">
        <f t="shared" si="304"/>
        <v>3.9885999999999999</v>
      </c>
      <c r="L4815" s="7" t="s">
        <v>5079</v>
      </c>
      <c r="M4815" s="7">
        <v>7</v>
      </c>
      <c r="N4815" s="7">
        <f>INDEX('Delivery Distances'!$B$6:$K$20,MATCH('Sales Summary_working sheet'!L4815,'Delivery Distances'!$A$6:$A$20,0),MATCH('Sales Summary_working sheet'!M4815,'Delivery Distances'!$B$5:$K$5,0))</f>
        <v>2</v>
      </c>
      <c r="O4815" s="7" cm="1">
        <f t="array" ref="O4815">_xlfn.XLOOKUP(L4815,'Delivery Distances'!$A$6:$A$20,_xlfn.XLOOKUP('Sales Summary_working sheet'!M4815,'Delivery Distances'!$B$5:$K$5,'Delivery Distances'!$B$6:$K$20))</f>
        <v>2</v>
      </c>
      <c r="P4815" s="7">
        <f t="shared" si="305"/>
        <v>6</v>
      </c>
    </row>
    <row r="4816" spans="1:16" ht="15.75" customHeight="1" x14ac:dyDescent="0.15">
      <c r="A4816" s="13">
        <v>44009</v>
      </c>
      <c r="B4816" s="19" t="s">
        <v>5359</v>
      </c>
      <c r="C4816" s="7" t="s">
        <v>4821</v>
      </c>
      <c r="D4816" s="14">
        <v>8</v>
      </c>
      <c r="E4816" s="14" t="str">
        <f>_xlfn.XLOOKUP(D4816,'Meal Info'!$A$4:$A$19,'Meal Info'!$B$4:$B$19)</f>
        <v>Chinese</v>
      </c>
      <c r="F4816" s="14" t="str">
        <f>_xlfn.XLOOKUP(D4816,'Meal Info'!$A$4:$A$19,'Meal Info'!$C$4:$C$19)</f>
        <v>Serge</v>
      </c>
      <c r="G4816" s="7">
        <v>93.59</v>
      </c>
      <c r="H4816" s="7">
        <f t="shared" si="306"/>
        <v>9.359</v>
      </c>
      <c r="I4816" s="7">
        <f t="shared" si="307"/>
        <v>102.949</v>
      </c>
      <c r="J4816" s="7">
        <v>0.22</v>
      </c>
      <c r="K4816" s="7">
        <f t="shared" si="304"/>
        <v>20.5898</v>
      </c>
      <c r="L4816" s="7" t="s">
        <v>5080</v>
      </c>
      <c r="M4816" s="7">
        <v>4</v>
      </c>
      <c r="N4816" s="7">
        <f>INDEX('Delivery Distances'!$B$6:$K$20,MATCH('Sales Summary_working sheet'!L4816,'Delivery Distances'!$A$6:$A$20,0),MATCH('Sales Summary_working sheet'!M4816,'Delivery Distances'!$B$5:$K$5,0))</f>
        <v>5</v>
      </c>
      <c r="O4816" s="7" cm="1">
        <f t="array" ref="O4816">_xlfn.XLOOKUP(L4816,'Delivery Distances'!$A$6:$A$20,_xlfn.XLOOKUP('Sales Summary_working sheet'!M4816,'Delivery Distances'!$B$5:$K$5,'Delivery Distances'!$B$6:$K$20))</f>
        <v>5</v>
      </c>
      <c r="P4816" s="7">
        <f t="shared" si="305"/>
        <v>9</v>
      </c>
    </row>
    <row r="4817" spans="1:16" ht="15.75" customHeight="1" x14ac:dyDescent="0.15">
      <c r="A4817" s="13">
        <v>44009</v>
      </c>
      <c r="B4817" s="19" t="s">
        <v>5359</v>
      </c>
      <c r="C4817" s="7" t="s">
        <v>3260</v>
      </c>
      <c r="D4817" s="14">
        <v>9</v>
      </c>
      <c r="E4817" s="14" t="str">
        <f>_xlfn.XLOOKUP(D4817,'Meal Info'!$A$4:$A$19,'Meal Info'!$B$4:$B$19)</f>
        <v>Mediterrenean</v>
      </c>
      <c r="F4817" s="14" t="str">
        <f>_xlfn.XLOOKUP(D4817,'Meal Info'!$A$4:$A$19,'Meal Info'!$C$4:$C$19)</f>
        <v>Serge</v>
      </c>
      <c r="G4817" s="7">
        <v>92.85</v>
      </c>
      <c r="H4817" s="7">
        <f t="shared" si="306"/>
        <v>9.2850000000000001</v>
      </c>
      <c r="I4817" s="7">
        <f t="shared" si="307"/>
        <v>102.13499999999999</v>
      </c>
      <c r="J4817" s="7">
        <v>0.1</v>
      </c>
      <c r="K4817" s="7">
        <f t="shared" si="304"/>
        <v>9.2850000000000001</v>
      </c>
      <c r="L4817" s="7" t="s">
        <v>5079</v>
      </c>
      <c r="M4817" s="7">
        <v>5</v>
      </c>
      <c r="N4817" s="7">
        <f>INDEX('Delivery Distances'!$B$6:$K$20,MATCH('Sales Summary_working sheet'!L4817,'Delivery Distances'!$A$6:$A$20,0),MATCH('Sales Summary_working sheet'!M4817,'Delivery Distances'!$B$5:$K$5,0))</f>
        <v>2</v>
      </c>
      <c r="O4817" s="7" cm="1">
        <f t="array" ref="O4817">_xlfn.XLOOKUP(L4817,'Delivery Distances'!$A$6:$A$20,_xlfn.XLOOKUP('Sales Summary_working sheet'!M4817,'Delivery Distances'!$B$5:$K$5,'Delivery Distances'!$B$6:$K$20))</f>
        <v>2</v>
      </c>
      <c r="P4817" s="7">
        <f t="shared" si="305"/>
        <v>6</v>
      </c>
    </row>
    <row r="4818" spans="1:16" ht="15.75" customHeight="1" x14ac:dyDescent="0.15">
      <c r="A4818" s="13">
        <v>44009</v>
      </c>
      <c r="B4818" s="19" t="s">
        <v>5359</v>
      </c>
      <c r="C4818" s="7" t="s">
        <v>2777</v>
      </c>
      <c r="D4818" s="14">
        <v>9</v>
      </c>
      <c r="E4818" s="14" t="str">
        <f>_xlfn.XLOOKUP(D4818,'Meal Info'!$A$4:$A$19,'Meal Info'!$B$4:$B$19)</f>
        <v>Mediterrenean</v>
      </c>
      <c r="F4818" s="14" t="str">
        <f>_xlfn.XLOOKUP(D4818,'Meal Info'!$A$4:$A$19,'Meal Info'!$C$4:$C$19)</f>
        <v>Serge</v>
      </c>
      <c r="G4818" s="7">
        <v>67.91</v>
      </c>
      <c r="H4818" s="7">
        <f t="shared" si="306"/>
        <v>6.7910000000000004</v>
      </c>
      <c r="I4818" s="7">
        <f t="shared" si="307"/>
        <v>74.700999999999993</v>
      </c>
      <c r="J4818" s="7">
        <v>0.03</v>
      </c>
      <c r="K4818" s="7">
        <f t="shared" si="304"/>
        <v>2.0372999999999997</v>
      </c>
      <c r="L4818" s="7" t="s">
        <v>29</v>
      </c>
      <c r="M4818" s="7">
        <v>6</v>
      </c>
      <c r="N4818" s="7">
        <f>INDEX('Delivery Distances'!$B$6:$K$20,MATCH('Sales Summary_working sheet'!L4818,'Delivery Distances'!$A$6:$A$20,0),MATCH('Sales Summary_working sheet'!M4818,'Delivery Distances'!$B$5:$K$5,0))</f>
        <v>2</v>
      </c>
      <c r="O4818" s="7" cm="1">
        <f t="array" ref="O4818">_xlfn.XLOOKUP(L4818,'Delivery Distances'!$A$6:$A$20,_xlfn.XLOOKUP('Sales Summary_working sheet'!M4818,'Delivery Distances'!$B$5:$K$5,'Delivery Distances'!$B$6:$K$20))</f>
        <v>2</v>
      </c>
      <c r="P4818" s="7">
        <f t="shared" si="305"/>
        <v>6</v>
      </c>
    </row>
    <row r="4819" spans="1:16" ht="15.75" customHeight="1" x14ac:dyDescent="0.15">
      <c r="A4819" s="13">
        <v>44009</v>
      </c>
      <c r="B4819" s="19" t="s">
        <v>5359</v>
      </c>
      <c r="C4819" s="7" t="s">
        <v>3844</v>
      </c>
      <c r="D4819" s="14">
        <v>8</v>
      </c>
      <c r="E4819" s="14" t="str">
        <f>_xlfn.XLOOKUP(D4819,'Meal Info'!$A$4:$A$19,'Meal Info'!$B$4:$B$19)</f>
        <v>Chinese</v>
      </c>
      <c r="F4819" s="14" t="str">
        <f>_xlfn.XLOOKUP(D4819,'Meal Info'!$A$4:$A$19,'Meal Info'!$C$4:$C$19)</f>
        <v>Serge</v>
      </c>
      <c r="G4819" s="7">
        <v>92.64</v>
      </c>
      <c r="H4819" s="7">
        <f t="shared" si="306"/>
        <v>9.2640000000000011</v>
      </c>
      <c r="I4819" s="7">
        <f t="shared" si="307"/>
        <v>101.904</v>
      </c>
      <c r="J4819" s="7">
        <v>0.03</v>
      </c>
      <c r="K4819" s="7">
        <f t="shared" si="304"/>
        <v>2.7791999999999999</v>
      </c>
      <c r="L4819" s="7" t="s">
        <v>27</v>
      </c>
      <c r="M4819" s="7">
        <v>8</v>
      </c>
      <c r="N4819" s="7">
        <f>INDEX('Delivery Distances'!$B$6:$K$20,MATCH('Sales Summary_working sheet'!L4819,'Delivery Distances'!$A$6:$A$20,0),MATCH('Sales Summary_working sheet'!M4819,'Delivery Distances'!$B$5:$K$5,0))</f>
        <v>8</v>
      </c>
      <c r="O4819" s="7" cm="1">
        <f t="array" ref="O4819">_xlfn.XLOOKUP(L4819,'Delivery Distances'!$A$6:$A$20,_xlfn.XLOOKUP('Sales Summary_working sheet'!M4819,'Delivery Distances'!$B$5:$K$5,'Delivery Distances'!$B$6:$K$20))</f>
        <v>8</v>
      </c>
      <c r="P4819" s="7">
        <f t="shared" si="305"/>
        <v>11</v>
      </c>
    </row>
    <row r="4820" spans="1:16" ht="15.75" customHeight="1" x14ac:dyDescent="0.15">
      <c r="A4820" s="13">
        <v>44009</v>
      </c>
      <c r="B4820" s="19" t="s">
        <v>5359</v>
      </c>
      <c r="C4820" s="7" t="s">
        <v>594</v>
      </c>
      <c r="D4820" s="14">
        <v>9</v>
      </c>
      <c r="E4820" s="14" t="str">
        <f>_xlfn.XLOOKUP(D4820,'Meal Info'!$A$4:$A$19,'Meal Info'!$B$4:$B$19)</f>
        <v>Mediterrenean</v>
      </c>
      <c r="F4820" s="14" t="str">
        <f>_xlfn.XLOOKUP(D4820,'Meal Info'!$A$4:$A$19,'Meal Info'!$C$4:$C$19)</f>
        <v>Serge</v>
      </c>
      <c r="G4820" s="7">
        <v>49.59</v>
      </c>
      <c r="H4820" s="7">
        <f t="shared" si="306"/>
        <v>4.9590000000000005</v>
      </c>
      <c r="I4820" s="7">
        <f t="shared" si="307"/>
        <v>54.549000000000007</v>
      </c>
      <c r="J4820" s="7">
        <v>0.09</v>
      </c>
      <c r="K4820" s="7">
        <f t="shared" si="304"/>
        <v>4.4630999999999998</v>
      </c>
      <c r="L4820" s="7" t="s">
        <v>31</v>
      </c>
      <c r="M4820" s="7">
        <v>6</v>
      </c>
      <c r="N4820" s="7">
        <f>INDEX('Delivery Distances'!$B$6:$K$20,MATCH('Sales Summary_working sheet'!L4820,'Delivery Distances'!$A$6:$A$20,0),MATCH('Sales Summary_working sheet'!M4820,'Delivery Distances'!$B$5:$K$5,0))</f>
        <v>17</v>
      </c>
      <c r="O4820" s="7" cm="1">
        <f t="array" ref="O4820">_xlfn.XLOOKUP(L4820,'Delivery Distances'!$A$6:$A$20,_xlfn.XLOOKUP('Sales Summary_working sheet'!M4820,'Delivery Distances'!$B$5:$K$5,'Delivery Distances'!$B$6:$K$20))</f>
        <v>17</v>
      </c>
      <c r="P4820" s="7">
        <f t="shared" si="305"/>
        <v>15.5</v>
      </c>
    </row>
    <row r="4821" spans="1:16" ht="15.75" customHeight="1" x14ac:dyDescent="0.15">
      <c r="A4821" s="13">
        <v>44009</v>
      </c>
      <c r="B4821" s="19" t="s">
        <v>5359</v>
      </c>
      <c r="C4821" s="7" t="s">
        <v>2388</v>
      </c>
      <c r="D4821" s="14">
        <v>9</v>
      </c>
      <c r="E4821" s="14" t="str">
        <f>_xlfn.XLOOKUP(D4821,'Meal Info'!$A$4:$A$19,'Meal Info'!$B$4:$B$19)</f>
        <v>Mediterrenean</v>
      </c>
      <c r="F4821" s="14" t="str">
        <f>_xlfn.XLOOKUP(D4821,'Meal Info'!$A$4:$A$19,'Meal Info'!$C$4:$C$19)</f>
        <v>Serge</v>
      </c>
      <c r="G4821" s="7">
        <v>88.08</v>
      </c>
      <c r="H4821" s="7">
        <f t="shared" si="306"/>
        <v>8.8079999999999998</v>
      </c>
      <c r="I4821" s="7">
        <f t="shared" si="307"/>
        <v>96.888000000000005</v>
      </c>
      <c r="J4821" s="7">
        <v>0.05</v>
      </c>
      <c r="K4821" s="7">
        <f t="shared" si="304"/>
        <v>4.4039999999999999</v>
      </c>
      <c r="L4821" s="7" t="s">
        <v>27</v>
      </c>
      <c r="M4821" s="7">
        <v>10</v>
      </c>
      <c r="N4821" s="7">
        <f>INDEX('Delivery Distances'!$B$6:$K$20,MATCH('Sales Summary_working sheet'!L4821,'Delivery Distances'!$A$6:$A$20,0),MATCH('Sales Summary_working sheet'!M4821,'Delivery Distances'!$B$5:$K$5,0))</f>
        <v>18</v>
      </c>
      <c r="O4821" s="7" cm="1">
        <f t="array" ref="O4821">_xlfn.XLOOKUP(L4821,'Delivery Distances'!$A$6:$A$20,_xlfn.XLOOKUP('Sales Summary_working sheet'!M4821,'Delivery Distances'!$B$5:$K$5,'Delivery Distances'!$B$6:$K$20))</f>
        <v>18</v>
      </c>
      <c r="P4821" s="7">
        <f t="shared" si="305"/>
        <v>16</v>
      </c>
    </row>
    <row r="4822" spans="1:16" ht="15.75" customHeight="1" x14ac:dyDescent="0.15">
      <c r="A4822" s="13">
        <v>44010</v>
      </c>
      <c r="B4822" s="19" t="s">
        <v>5354</v>
      </c>
      <c r="C4822" s="7" t="s">
        <v>4771</v>
      </c>
      <c r="D4822" s="14">
        <v>8</v>
      </c>
      <c r="E4822" s="14" t="str">
        <f>_xlfn.XLOOKUP(D4822,'Meal Info'!$A$4:$A$19,'Meal Info'!$B$4:$B$19)</f>
        <v>Chinese</v>
      </c>
      <c r="F4822" s="14" t="str">
        <f>_xlfn.XLOOKUP(D4822,'Meal Info'!$A$4:$A$19,'Meal Info'!$C$4:$C$19)</f>
        <v>Serge</v>
      </c>
      <c r="G4822" s="7">
        <v>72.62</v>
      </c>
      <c r="H4822" s="7">
        <f t="shared" si="306"/>
        <v>7.2620000000000005</v>
      </c>
      <c r="I4822" s="7">
        <f t="shared" si="307"/>
        <v>79.882000000000005</v>
      </c>
      <c r="J4822" s="7">
        <v>0.39</v>
      </c>
      <c r="K4822" s="7">
        <f t="shared" si="304"/>
        <v>28.321800000000003</v>
      </c>
      <c r="L4822" s="7" t="s">
        <v>26</v>
      </c>
      <c r="M4822" s="7">
        <v>1</v>
      </c>
      <c r="N4822" s="7">
        <f>INDEX('Delivery Distances'!$B$6:$K$20,MATCH('Sales Summary_working sheet'!L4822,'Delivery Distances'!$A$6:$A$20,0),MATCH('Sales Summary_working sheet'!M4822,'Delivery Distances'!$B$5:$K$5,0))</f>
        <v>2</v>
      </c>
      <c r="O4822" s="7" cm="1">
        <f t="array" ref="O4822">_xlfn.XLOOKUP(L4822,'Delivery Distances'!$A$6:$A$20,_xlfn.XLOOKUP('Sales Summary_working sheet'!M4822,'Delivery Distances'!$B$5:$K$5,'Delivery Distances'!$B$6:$K$20))</f>
        <v>2</v>
      </c>
      <c r="P4822" s="7">
        <f t="shared" si="305"/>
        <v>6</v>
      </c>
    </row>
    <row r="4823" spans="1:16" ht="15.75" customHeight="1" x14ac:dyDescent="0.15">
      <c r="A4823" s="13">
        <v>44010</v>
      </c>
      <c r="B4823" s="19" t="s">
        <v>5354</v>
      </c>
      <c r="C4823" s="7" t="s">
        <v>3552</v>
      </c>
      <c r="D4823" s="14">
        <v>9</v>
      </c>
      <c r="E4823" s="14" t="str">
        <f>_xlfn.XLOOKUP(D4823,'Meal Info'!$A$4:$A$19,'Meal Info'!$B$4:$B$19)</f>
        <v>Mediterrenean</v>
      </c>
      <c r="F4823" s="14" t="str">
        <f>_xlfn.XLOOKUP(D4823,'Meal Info'!$A$4:$A$19,'Meal Info'!$C$4:$C$19)</f>
        <v>Serge</v>
      </c>
      <c r="G4823" s="7">
        <v>74.459999999999994</v>
      </c>
      <c r="H4823" s="7">
        <f t="shared" si="306"/>
        <v>7.4459999999999997</v>
      </c>
      <c r="I4823" s="7">
        <f t="shared" si="307"/>
        <v>81.905999999999992</v>
      </c>
      <c r="J4823" s="7">
        <v>0.25</v>
      </c>
      <c r="K4823" s="7">
        <f t="shared" si="304"/>
        <v>18.614999999999998</v>
      </c>
      <c r="L4823" s="7" t="s">
        <v>5081</v>
      </c>
      <c r="M4823" s="7">
        <v>6</v>
      </c>
      <c r="N4823" s="7">
        <f>INDEX('Delivery Distances'!$B$6:$K$20,MATCH('Sales Summary_working sheet'!L4823,'Delivery Distances'!$A$6:$A$20,0),MATCH('Sales Summary_working sheet'!M4823,'Delivery Distances'!$B$5:$K$5,0))</f>
        <v>3</v>
      </c>
      <c r="O4823" s="7" cm="1">
        <f t="array" ref="O4823">_xlfn.XLOOKUP(L4823,'Delivery Distances'!$A$6:$A$20,_xlfn.XLOOKUP('Sales Summary_working sheet'!M4823,'Delivery Distances'!$B$5:$K$5,'Delivery Distances'!$B$6:$K$20))</f>
        <v>3</v>
      </c>
      <c r="P4823" s="7">
        <f t="shared" si="305"/>
        <v>7</v>
      </c>
    </row>
    <row r="4824" spans="1:16" ht="15.75" customHeight="1" x14ac:dyDescent="0.15">
      <c r="A4824" s="13">
        <v>44010</v>
      </c>
      <c r="B4824" s="19" t="s">
        <v>5354</v>
      </c>
      <c r="C4824" s="7" t="s">
        <v>1619</v>
      </c>
      <c r="D4824" s="14">
        <v>9</v>
      </c>
      <c r="E4824" s="14" t="str">
        <f>_xlfn.XLOOKUP(D4824,'Meal Info'!$A$4:$A$19,'Meal Info'!$B$4:$B$19)</f>
        <v>Mediterrenean</v>
      </c>
      <c r="F4824" s="14" t="str">
        <f>_xlfn.XLOOKUP(D4824,'Meal Info'!$A$4:$A$19,'Meal Info'!$C$4:$C$19)</f>
        <v>Serge</v>
      </c>
      <c r="G4824" s="7">
        <v>57.92</v>
      </c>
      <c r="H4824" s="7">
        <f t="shared" si="306"/>
        <v>5.7920000000000007</v>
      </c>
      <c r="I4824" s="7">
        <f t="shared" si="307"/>
        <v>63.712000000000003</v>
      </c>
      <c r="J4824" s="7">
        <v>0.37</v>
      </c>
      <c r="K4824" s="7">
        <f t="shared" si="304"/>
        <v>21.430399999999999</v>
      </c>
      <c r="L4824" s="7" t="s">
        <v>5078</v>
      </c>
      <c r="M4824" s="7">
        <v>10</v>
      </c>
      <c r="N4824" s="7">
        <f>INDEX('Delivery Distances'!$B$6:$K$20,MATCH('Sales Summary_working sheet'!L4824,'Delivery Distances'!$A$6:$A$20,0),MATCH('Sales Summary_working sheet'!M4824,'Delivery Distances'!$B$5:$K$5,0))</f>
        <v>6</v>
      </c>
      <c r="O4824" s="7" cm="1">
        <f t="array" ref="O4824">_xlfn.XLOOKUP(L4824,'Delivery Distances'!$A$6:$A$20,_xlfn.XLOOKUP('Sales Summary_working sheet'!M4824,'Delivery Distances'!$B$5:$K$5,'Delivery Distances'!$B$6:$K$20))</f>
        <v>6</v>
      </c>
      <c r="P4824" s="7">
        <f t="shared" si="305"/>
        <v>10</v>
      </c>
    </row>
    <row r="4825" spans="1:16" ht="15.75" customHeight="1" x14ac:dyDescent="0.15">
      <c r="A4825" s="13">
        <v>44010</v>
      </c>
      <c r="B4825" s="19" t="s">
        <v>5354</v>
      </c>
      <c r="C4825" s="7" t="s">
        <v>1137</v>
      </c>
      <c r="D4825" s="14">
        <v>9</v>
      </c>
      <c r="E4825" s="14" t="str">
        <f>_xlfn.XLOOKUP(D4825,'Meal Info'!$A$4:$A$19,'Meal Info'!$B$4:$B$19)</f>
        <v>Mediterrenean</v>
      </c>
      <c r="F4825" s="14" t="str">
        <f>_xlfn.XLOOKUP(D4825,'Meal Info'!$A$4:$A$19,'Meal Info'!$C$4:$C$19)</f>
        <v>Serge</v>
      </c>
      <c r="G4825" s="7">
        <v>45.74</v>
      </c>
      <c r="H4825" s="7">
        <f t="shared" si="306"/>
        <v>4.5740000000000007</v>
      </c>
      <c r="I4825" s="7">
        <f t="shared" si="307"/>
        <v>50.314</v>
      </c>
      <c r="J4825" s="7">
        <v>0.08</v>
      </c>
      <c r="K4825" s="7">
        <f t="shared" si="304"/>
        <v>3.6592000000000002</v>
      </c>
      <c r="L4825" s="7" t="s">
        <v>5077</v>
      </c>
      <c r="M4825" s="7">
        <v>9</v>
      </c>
      <c r="N4825" s="7">
        <f>INDEX('Delivery Distances'!$B$6:$K$20,MATCH('Sales Summary_working sheet'!L4825,'Delivery Distances'!$A$6:$A$20,0),MATCH('Sales Summary_working sheet'!M4825,'Delivery Distances'!$B$5:$K$5,0))</f>
        <v>4</v>
      </c>
      <c r="O4825" s="7" cm="1">
        <f t="array" ref="O4825">_xlfn.XLOOKUP(L4825,'Delivery Distances'!$A$6:$A$20,_xlfn.XLOOKUP('Sales Summary_working sheet'!M4825,'Delivery Distances'!$B$5:$K$5,'Delivery Distances'!$B$6:$K$20))</f>
        <v>4</v>
      </c>
      <c r="P4825" s="7">
        <f t="shared" si="305"/>
        <v>8</v>
      </c>
    </row>
    <row r="4826" spans="1:16" ht="15.75" customHeight="1" x14ac:dyDescent="0.15">
      <c r="A4826" s="13">
        <v>44010</v>
      </c>
      <c r="B4826" s="19" t="s">
        <v>5354</v>
      </c>
      <c r="C4826" s="7" t="s">
        <v>3872</v>
      </c>
      <c r="D4826" s="14">
        <v>9</v>
      </c>
      <c r="E4826" s="14" t="str">
        <f>_xlfn.XLOOKUP(D4826,'Meal Info'!$A$4:$A$19,'Meal Info'!$B$4:$B$19)</f>
        <v>Mediterrenean</v>
      </c>
      <c r="F4826" s="14" t="str">
        <f>_xlfn.XLOOKUP(D4826,'Meal Info'!$A$4:$A$19,'Meal Info'!$C$4:$C$19)</f>
        <v>Serge</v>
      </c>
      <c r="G4826" s="7">
        <v>37.79</v>
      </c>
      <c r="H4826" s="7">
        <f t="shared" si="306"/>
        <v>3.7789999999999999</v>
      </c>
      <c r="I4826" s="7">
        <f t="shared" si="307"/>
        <v>41.569000000000003</v>
      </c>
      <c r="J4826" s="7">
        <v>0.14000000000000001</v>
      </c>
      <c r="K4826" s="7">
        <f t="shared" si="304"/>
        <v>5.2906000000000004</v>
      </c>
      <c r="L4826" s="7" t="s">
        <v>27</v>
      </c>
      <c r="M4826" s="7">
        <v>7</v>
      </c>
      <c r="N4826" s="7">
        <f>INDEX('Delivery Distances'!$B$6:$K$20,MATCH('Sales Summary_working sheet'!L4826,'Delivery Distances'!$A$6:$A$20,0),MATCH('Sales Summary_working sheet'!M4826,'Delivery Distances'!$B$5:$K$5,0))</f>
        <v>14</v>
      </c>
      <c r="O4826" s="7" cm="1">
        <f t="array" ref="O4826">_xlfn.XLOOKUP(L4826,'Delivery Distances'!$A$6:$A$20,_xlfn.XLOOKUP('Sales Summary_working sheet'!M4826,'Delivery Distances'!$B$5:$K$5,'Delivery Distances'!$B$6:$K$20))</f>
        <v>14</v>
      </c>
      <c r="P4826" s="7">
        <f t="shared" si="305"/>
        <v>14</v>
      </c>
    </row>
    <row r="4827" spans="1:16" ht="15.75" customHeight="1" x14ac:dyDescent="0.15">
      <c r="A4827" s="13">
        <v>44010</v>
      </c>
      <c r="B4827" s="19" t="s">
        <v>5354</v>
      </c>
      <c r="C4827" s="7" t="s">
        <v>254</v>
      </c>
      <c r="D4827" s="14">
        <v>8</v>
      </c>
      <c r="E4827" s="14" t="str">
        <f>_xlfn.XLOOKUP(D4827,'Meal Info'!$A$4:$A$19,'Meal Info'!$B$4:$B$19)</f>
        <v>Chinese</v>
      </c>
      <c r="F4827" s="14" t="str">
        <f>_xlfn.XLOOKUP(D4827,'Meal Info'!$A$4:$A$19,'Meal Info'!$C$4:$C$19)</f>
        <v>Serge</v>
      </c>
      <c r="G4827" s="7">
        <v>40.11</v>
      </c>
      <c r="H4827" s="7">
        <f t="shared" si="306"/>
        <v>4.0110000000000001</v>
      </c>
      <c r="I4827" s="7">
        <f t="shared" si="307"/>
        <v>44.121000000000002</v>
      </c>
      <c r="J4827" s="7">
        <v>0.02</v>
      </c>
      <c r="K4827" s="7">
        <f t="shared" si="304"/>
        <v>0.80220000000000002</v>
      </c>
      <c r="L4827" s="7" t="s">
        <v>27</v>
      </c>
      <c r="M4827" s="7">
        <v>10</v>
      </c>
      <c r="N4827" s="7">
        <f>INDEX('Delivery Distances'!$B$6:$K$20,MATCH('Sales Summary_working sheet'!L4827,'Delivery Distances'!$A$6:$A$20,0),MATCH('Sales Summary_working sheet'!M4827,'Delivery Distances'!$B$5:$K$5,0))</f>
        <v>18</v>
      </c>
      <c r="O4827" s="7" cm="1">
        <f t="array" ref="O4827">_xlfn.XLOOKUP(L4827,'Delivery Distances'!$A$6:$A$20,_xlfn.XLOOKUP('Sales Summary_working sheet'!M4827,'Delivery Distances'!$B$5:$K$5,'Delivery Distances'!$B$6:$K$20))</f>
        <v>18</v>
      </c>
      <c r="P4827" s="7">
        <f t="shared" si="305"/>
        <v>16</v>
      </c>
    </row>
    <row r="4828" spans="1:16" ht="15.75" customHeight="1" x14ac:dyDescent="0.15">
      <c r="A4828" s="13">
        <v>44010</v>
      </c>
      <c r="B4828" s="19" t="s">
        <v>5354</v>
      </c>
      <c r="C4828" s="7" t="s">
        <v>4892</v>
      </c>
      <c r="D4828" s="14">
        <v>9</v>
      </c>
      <c r="E4828" s="14" t="str">
        <f>_xlfn.XLOOKUP(D4828,'Meal Info'!$A$4:$A$19,'Meal Info'!$B$4:$B$19)</f>
        <v>Mediterrenean</v>
      </c>
      <c r="F4828" s="14" t="str">
        <f>_xlfn.XLOOKUP(D4828,'Meal Info'!$A$4:$A$19,'Meal Info'!$C$4:$C$19)</f>
        <v>Serge</v>
      </c>
      <c r="G4828" s="7">
        <v>40.270000000000003</v>
      </c>
      <c r="H4828" s="7">
        <f t="shared" si="306"/>
        <v>4.0270000000000001</v>
      </c>
      <c r="I4828" s="7">
        <f t="shared" si="307"/>
        <v>44.297000000000004</v>
      </c>
      <c r="J4828" s="7">
        <v>0.13</v>
      </c>
      <c r="K4828" s="7">
        <f t="shared" si="304"/>
        <v>5.235100000000001</v>
      </c>
      <c r="L4828" s="7" t="s">
        <v>5080</v>
      </c>
      <c r="M4828" s="7">
        <v>6</v>
      </c>
      <c r="N4828" s="7">
        <f>INDEX('Delivery Distances'!$B$6:$K$20,MATCH('Sales Summary_working sheet'!L4828,'Delivery Distances'!$A$6:$A$20,0),MATCH('Sales Summary_working sheet'!M4828,'Delivery Distances'!$B$5:$K$5,0))</f>
        <v>3</v>
      </c>
      <c r="O4828" s="7" cm="1">
        <f t="array" ref="O4828">_xlfn.XLOOKUP(L4828,'Delivery Distances'!$A$6:$A$20,_xlfn.XLOOKUP('Sales Summary_working sheet'!M4828,'Delivery Distances'!$B$5:$K$5,'Delivery Distances'!$B$6:$K$20))</f>
        <v>3</v>
      </c>
      <c r="P4828" s="7">
        <f t="shared" si="305"/>
        <v>7</v>
      </c>
    </row>
    <row r="4829" spans="1:16" ht="15.75" customHeight="1" x14ac:dyDescent="0.15">
      <c r="A4829" s="13">
        <v>44010</v>
      </c>
      <c r="B4829" s="19" t="s">
        <v>5354</v>
      </c>
      <c r="C4829" s="7" t="s">
        <v>2894</v>
      </c>
      <c r="D4829" s="14">
        <v>8</v>
      </c>
      <c r="E4829" s="14" t="str">
        <f>_xlfn.XLOOKUP(D4829,'Meal Info'!$A$4:$A$19,'Meal Info'!$B$4:$B$19)</f>
        <v>Chinese</v>
      </c>
      <c r="F4829" s="14" t="str">
        <f>_xlfn.XLOOKUP(D4829,'Meal Info'!$A$4:$A$19,'Meal Info'!$C$4:$C$19)</f>
        <v>Serge</v>
      </c>
      <c r="G4829" s="7">
        <v>43.56</v>
      </c>
      <c r="H4829" s="7">
        <f t="shared" si="306"/>
        <v>4.3560000000000008</v>
      </c>
      <c r="I4829" s="7">
        <f t="shared" si="307"/>
        <v>47.916000000000004</v>
      </c>
      <c r="J4829" s="7">
        <v>0.32</v>
      </c>
      <c r="K4829" s="7">
        <f t="shared" si="304"/>
        <v>13.939200000000001</v>
      </c>
      <c r="L4829" s="7" t="s">
        <v>5079</v>
      </c>
      <c r="M4829" s="7">
        <v>2</v>
      </c>
      <c r="N4829" s="7">
        <f>INDEX('Delivery Distances'!$B$6:$K$20,MATCH('Sales Summary_working sheet'!L4829,'Delivery Distances'!$A$6:$A$20,0),MATCH('Sales Summary_working sheet'!M4829,'Delivery Distances'!$B$5:$K$5,0))</f>
        <v>6</v>
      </c>
      <c r="O4829" s="7" cm="1">
        <f t="array" ref="O4829">_xlfn.XLOOKUP(L4829,'Delivery Distances'!$A$6:$A$20,_xlfn.XLOOKUP('Sales Summary_working sheet'!M4829,'Delivery Distances'!$B$5:$K$5,'Delivery Distances'!$B$6:$K$20))</f>
        <v>6</v>
      </c>
      <c r="P4829" s="7">
        <f t="shared" si="305"/>
        <v>10</v>
      </c>
    </row>
    <row r="4830" spans="1:16" ht="15.75" customHeight="1" x14ac:dyDescent="0.15">
      <c r="A4830" s="13">
        <v>44010</v>
      </c>
      <c r="B4830" s="19" t="s">
        <v>5354</v>
      </c>
      <c r="C4830" s="7" t="s">
        <v>3891</v>
      </c>
      <c r="D4830" s="14">
        <v>8</v>
      </c>
      <c r="E4830" s="14" t="str">
        <f>_xlfn.XLOOKUP(D4830,'Meal Info'!$A$4:$A$19,'Meal Info'!$B$4:$B$19)</f>
        <v>Chinese</v>
      </c>
      <c r="F4830" s="14" t="str">
        <f>_xlfn.XLOOKUP(D4830,'Meal Info'!$A$4:$A$19,'Meal Info'!$C$4:$C$19)</f>
        <v>Serge</v>
      </c>
      <c r="G4830" s="7">
        <v>61.92</v>
      </c>
      <c r="H4830" s="7">
        <f t="shared" si="306"/>
        <v>6.1920000000000002</v>
      </c>
      <c r="I4830" s="7">
        <f t="shared" si="307"/>
        <v>68.111999999999995</v>
      </c>
      <c r="J4830" s="7">
        <v>0.4</v>
      </c>
      <c r="K4830" s="7">
        <f t="shared" si="304"/>
        <v>24.768000000000001</v>
      </c>
      <c r="L4830" s="7" t="s">
        <v>5082</v>
      </c>
      <c r="M4830" s="7">
        <v>8</v>
      </c>
      <c r="N4830" s="7">
        <f>INDEX('Delivery Distances'!$B$6:$K$20,MATCH('Sales Summary_working sheet'!L4830,'Delivery Distances'!$A$6:$A$20,0),MATCH('Sales Summary_working sheet'!M4830,'Delivery Distances'!$B$5:$K$5,0))</f>
        <v>1</v>
      </c>
      <c r="O4830" s="7" cm="1">
        <f t="array" ref="O4830">_xlfn.XLOOKUP(L4830,'Delivery Distances'!$A$6:$A$20,_xlfn.XLOOKUP('Sales Summary_working sheet'!M4830,'Delivery Distances'!$B$5:$K$5,'Delivery Distances'!$B$6:$K$20))</f>
        <v>1</v>
      </c>
      <c r="P4830" s="7">
        <f t="shared" si="305"/>
        <v>3</v>
      </c>
    </row>
    <row r="4831" spans="1:16" ht="15.75" customHeight="1" x14ac:dyDescent="0.15">
      <c r="A4831" s="13">
        <v>44010</v>
      </c>
      <c r="B4831" s="19" t="s">
        <v>5354</v>
      </c>
      <c r="C4831" s="7" t="s">
        <v>2865</v>
      </c>
      <c r="D4831" s="14">
        <v>9</v>
      </c>
      <c r="E4831" s="14" t="str">
        <f>_xlfn.XLOOKUP(D4831,'Meal Info'!$A$4:$A$19,'Meal Info'!$B$4:$B$19)</f>
        <v>Mediterrenean</v>
      </c>
      <c r="F4831" s="14" t="str">
        <f>_xlfn.XLOOKUP(D4831,'Meal Info'!$A$4:$A$19,'Meal Info'!$C$4:$C$19)</f>
        <v>Serge</v>
      </c>
      <c r="G4831" s="7">
        <v>15.47</v>
      </c>
      <c r="H4831" s="7">
        <f t="shared" si="306"/>
        <v>1.5470000000000002</v>
      </c>
      <c r="I4831" s="7">
        <f t="shared" si="307"/>
        <v>17.016999999999999</v>
      </c>
      <c r="J4831" s="7">
        <v>0.35</v>
      </c>
      <c r="K4831" s="7">
        <f t="shared" si="304"/>
        <v>5.4145000000000003</v>
      </c>
      <c r="L4831" s="7" t="s">
        <v>5077</v>
      </c>
      <c r="M4831" s="7">
        <v>6</v>
      </c>
      <c r="N4831" s="7">
        <f>INDEX('Delivery Distances'!$B$6:$K$20,MATCH('Sales Summary_working sheet'!L4831,'Delivery Distances'!$A$6:$A$20,0),MATCH('Sales Summary_working sheet'!M4831,'Delivery Distances'!$B$5:$K$5,0))</f>
        <v>6</v>
      </c>
      <c r="O4831" s="7" cm="1">
        <f t="array" ref="O4831">_xlfn.XLOOKUP(L4831,'Delivery Distances'!$A$6:$A$20,_xlfn.XLOOKUP('Sales Summary_working sheet'!M4831,'Delivery Distances'!$B$5:$K$5,'Delivery Distances'!$B$6:$K$20))</f>
        <v>6</v>
      </c>
      <c r="P4831" s="7">
        <f t="shared" si="305"/>
        <v>10</v>
      </c>
    </row>
    <row r="4832" spans="1:16" ht="15.75" customHeight="1" x14ac:dyDescent="0.15">
      <c r="A4832" s="13">
        <v>44010</v>
      </c>
      <c r="B4832" s="19" t="s">
        <v>5354</v>
      </c>
      <c r="C4832" s="7" t="s">
        <v>1026</v>
      </c>
      <c r="D4832" s="14">
        <v>8</v>
      </c>
      <c r="E4832" s="14" t="str">
        <f>_xlfn.XLOOKUP(D4832,'Meal Info'!$A$4:$A$19,'Meal Info'!$B$4:$B$19)</f>
        <v>Chinese</v>
      </c>
      <c r="F4832" s="14" t="str">
        <f>_xlfn.XLOOKUP(D4832,'Meal Info'!$A$4:$A$19,'Meal Info'!$C$4:$C$19)</f>
        <v>Serge</v>
      </c>
      <c r="G4832" s="7">
        <v>2.97</v>
      </c>
      <c r="H4832" s="7">
        <f t="shared" si="306"/>
        <v>0.29700000000000004</v>
      </c>
      <c r="I4832" s="7">
        <f t="shared" si="307"/>
        <v>3.2670000000000003</v>
      </c>
      <c r="J4832" s="7">
        <v>0.33</v>
      </c>
      <c r="K4832" s="7">
        <f t="shared" si="304"/>
        <v>0.98010000000000008</v>
      </c>
      <c r="L4832" s="7" t="s">
        <v>26</v>
      </c>
      <c r="M4832" s="7">
        <v>5</v>
      </c>
      <c r="N4832" s="7">
        <f>INDEX('Delivery Distances'!$B$6:$K$20,MATCH('Sales Summary_working sheet'!L4832,'Delivery Distances'!$A$6:$A$20,0),MATCH('Sales Summary_working sheet'!M4832,'Delivery Distances'!$B$5:$K$5,0))</f>
        <v>16</v>
      </c>
      <c r="O4832" s="7" cm="1">
        <f t="array" ref="O4832">_xlfn.XLOOKUP(L4832,'Delivery Distances'!$A$6:$A$20,_xlfn.XLOOKUP('Sales Summary_working sheet'!M4832,'Delivery Distances'!$B$5:$K$5,'Delivery Distances'!$B$6:$K$20))</f>
        <v>16</v>
      </c>
      <c r="P4832" s="7">
        <f t="shared" si="305"/>
        <v>15</v>
      </c>
    </row>
    <row r="4833" spans="1:16" ht="15.75" customHeight="1" x14ac:dyDescent="0.15">
      <c r="A4833" s="13">
        <v>44010</v>
      </c>
      <c r="B4833" s="19" t="s">
        <v>5354</v>
      </c>
      <c r="C4833" s="7" t="s">
        <v>3474</v>
      </c>
      <c r="D4833" s="14">
        <v>8</v>
      </c>
      <c r="E4833" s="14" t="str">
        <f>_xlfn.XLOOKUP(D4833,'Meal Info'!$A$4:$A$19,'Meal Info'!$B$4:$B$19)</f>
        <v>Chinese</v>
      </c>
      <c r="F4833" s="14" t="str">
        <f>_xlfn.XLOOKUP(D4833,'Meal Info'!$A$4:$A$19,'Meal Info'!$C$4:$C$19)</f>
        <v>Serge</v>
      </c>
      <c r="G4833" s="7">
        <v>56.84</v>
      </c>
      <c r="H4833" s="7">
        <f t="shared" si="306"/>
        <v>5.6840000000000011</v>
      </c>
      <c r="I4833" s="7">
        <f t="shared" si="307"/>
        <v>62.524000000000001</v>
      </c>
      <c r="J4833" s="7">
        <v>0.26</v>
      </c>
      <c r="K4833" s="7">
        <f t="shared" si="304"/>
        <v>14.778400000000001</v>
      </c>
      <c r="L4833" s="7" t="s">
        <v>29</v>
      </c>
      <c r="M4833" s="7">
        <v>4</v>
      </c>
      <c r="N4833" s="7">
        <f>INDEX('Delivery Distances'!$B$6:$K$20,MATCH('Sales Summary_working sheet'!L4833,'Delivery Distances'!$A$6:$A$20,0),MATCH('Sales Summary_working sheet'!M4833,'Delivery Distances'!$B$5:$K$5,0))</f>
        <v>14</v>
      </c>
      <c r="O4833" s="7" cm="1">
        <f t="array" ref="O4833">_xlfn.XLOOKUP(L4833,'Delivery Distances'!$A$6:$A$20,_xlfn.XLOOKUP('Sales Summary_working sheet'!M4833,'Delivery Distances'!$B$5:$K$5,'Delivery Distances'!$B$6:$K$20))</f>
        <v>14</v>
      </c>
      <c r="P4833" s="7">
        <f t="shared" si="305"/>
        <v>14</v>
      </c>
    </row>
    <row r="4834" spans="1:16" ht="15.75" customHeight="1" x14ac:dyDescent="0.15">
      <c r="A4834" s="13">
        <v>44010</v>
      </c>
      <c r="B4834" s="19" t="s">
        <v>5354</v>
      </c>
      <c r="C4834" s="7" t="s">
        <v>4431</v>
      </c>
      <c r="D4834" s="14">
        <v>9</v>
      </c>
      <c r="E4834" s="14" t="str">
        <f>_xlfn.XLOOKUP(D4834,'Meal Info'!$A$4:$A$19,'Meal Info'!$B$4:$B$19)</f>
        <v>Mediterrenean</v>
      </c>
      <c r="F4834" s="14" t="str">
        <f>_xlfn.XLOOKUP(D4834,'Meal Info'!$A$4:$A$19,'Meal Info'!$C$4:$C$19)</f>
        <v>Serge</v>
      </c>
      <c r="G4834" s="7">
        <v>38.869999999999997</v>
      </c>
      <c r="H4834" s="7">
        <f t="shared" si="306"/>
        <v>3.887</v>
      </c>
      <c r="I4834" s="7">
        <f t="shared" si="307"/>
        <v>42.756999999999998</v>
      </c>
      <c r="J4834" s="7">
        <v>0.35</v>
      </c>
      <c r="K4834" s="7">
        <f t="shared" si="304"/>
        <v>13.604499999999998</v>
      </c>
      <c r="L4834" s="7" t="s">
        <v>27</v>
      </c>
      <c r="M4834" s="7">
        <v>6</v>
      </c>
      <c r="N4834" s="7">
        <f>INDEX('Delivery Distances'!$B$6:$K$20,MATCH('Sales Summary_working sheet'!L4834,'Delivery Distances'!$A$6:$A$20,0),MATCH('Sales Summary_working sheet'!M4834,'Delivery Distances'!$B$5:$K$5,0))</f>
        <v>9</v>
      </c>
      <c r="O4834" s="7" cm="1">
        <f t="array" ref="O4834">_xlfn.XLOOKUP(L4834,'Delivery Distances'!$A$6:$A$20,_xlfn.XLOOKUP('Sales Summary_working sheet'!M4834,'Delivery Distances'!$B$5:$K$5,'Delivery Distances'!$B$6:$K$20))</f>
        <v>9</v>
      </c>
      <c r="P4834" s="7">
        <f t="shared" si="305"/>
        <v>11.5</v>
      </c>
    </row>
    <row r="4835" spans="1:16" ht="15.75" customHeight="1" x14ac:dyDescent="0.15">
      <c r="A4835" s="13">
        <v>44010</v>
      </c>
      <c r="B4835" s="19" t="s">
        <v>5354</v>
      </c>
      <c r="C4835" s="7" t="s">
        <v>3408</v>
      </c>
      <c r="D4835" s="14">
        <v>9</v>
      </c>
      <c r="E4835" s="14" t="str">
        <f>_xlfn.XLOOKUP(D4835,'Meal Info'!$A$4:$A$19,'Meal Info'!$B$4:$B$19)</f>
        <v>Mediterrenean</v>
      </c>
      <c r="F4835" s="14" t="str">
        <f>_xlfn.XLOOKUP(D4835,'Meal Info'!$A$4:$A$19,'Meal Info'!$C$4:$C$19)</f>
        <v>Serge</v>
      </c>
      <c r="G4835" s="7">
        <v>33.409999999999997</v>
      </c>
      <c r="H4835" s="7">
        <f t="shared" si="306"/>
        <v>3.3409999999999997</v>
      </c>
      <c r="I4835" s="7">
        <f t="shared" si="307"/>
        <v>36.750999999999998</v>
      </c>
      <c r="J4835" s="7">
        <v>0.31</v>
      </c>
      <c r="K4835" s="7">
        <f t="shared" si="304"/>
        <v>10.357099999999999</v>
      </c>
      <c r="L4835" s="7" t="s">
        <v>29</v>
      </c>
      <c r="M4835" s="7">
        <v>4</v>
      </c>
      <c r="N4835" s="7">
        <f>INDEX('Delivery Distances'!$B$6:$K$20,MATCH('Sales Summary_working sheet'!L4835,'Delivery Distances'!$A$6:$A$20,0),MATCH('Sales Summary_working sheet'!M4835,'Delivery Distances'!$B$5:$K$5,0))</f>
        <v>14</v>
      </c>
      <c r="O4835" s="7" cm="1">
        <f t="array" ref="O4835">_xlfn.XLOOKUP(L4835,'Delivery Distances'!$A$6:$A$20,_xlfn.XLOOKUP('Sales Summary_working sheet'!M4835,'Delivery Distances'!$B$5:$K$5,'Delivery Distances'!$B$6:$K$20))</f>
        <v>14</v>
      </c>
      <c r="P4835" s="7">
        <f t="shared" si="305"/>
        <v>14</v>
      </c>
    </row>
    <row r="4836" spans="1:16" ht="15.75" customHeight="1" x14ac:dyDescent="0.15">
      <c r="A4836" s="13">
        <v>44010</v>
      </c>
      <c r="B4836" s="19" t="s">
        <v>5354</v>
      </c>
      <c r="C4836" s="7" t="s">
        <v>4736</v>
      </c>
      <c r="D4836" s="14">
        <v>8</v>
      </c>
      <c r="E4836" s="14" t="str">
        <f>_xlfn.XLOOKUP(D4836,'Meal Info'!$A$4:$A$19,'Meal Info'!$B$4:$B$19)</f>
        <v>Chinese</v>
      </c>
      <c r="F4836" s="14" t="str">
        <f>_xlfn.XLOOKUP(D4836,'Meal Info'!$A$4:$A$19,'Meal Info'!$C$4:$C$19)</f>
        <v>Serge</v>
      </c>
      <c r="G4836" s="7">
        <v>39.65</v>
      </c>
      <c r="H4836" s="7">
        <f t="shared" si="306"/>
        <v>3.9649999999999999</v>
      </c>
      <c r="I4836" s="7">
        <f t="shared" si="307"/>
        <v>43.614999999999995</v>
      </c>
      <c r="J4836" s="7">
        <v>0.16</v>
      </c>
      <c r="K4836" s="7">
        <f t="shared" si="304"/>
        <v>6.3440000000000003</v>
      </c>
      <c r="L4836" s="7" t="s">
        <v>5079</v>
      </c>
      <c r="M4836" s="7">
        <v>9</v>
      </c>
      <c r="N4836" s="7">
        <f>INDEX('Delivery Distances'!$B$6:$K$20,MATCH('Sales Summary_working sheet'!L4836,'Delivery Distances'!$A$6:$A$20,0),MATCH('Sales Summary_working sheet'!M4836,'Delivery Distances'!$B$5:$K$5,0))</f>
        <v>4</v>
      </c>
      <c r="O4836" s="7" cm="1">
        <f t="array" ref="O4836">_xlfn.XLOOKUP(L4836,'Delivery Distances'!$A$6:$A$20,_xlfn.XLOOKUP('Sales Summary_working sheet'!M4836,'Delivery Distances'!$B$5:$K$5,'Delivery Distances'!$B$6:$K$20))</f>
        <v>4</v>
      </c>
      <c r="P4836" s="7">
        <f t="shared" si="305"/>
        <v>8</v>
      </c>
    </row>
    <row r="4837" spans="1:16" ht="15.75" customHeight="1" x14ac:dyDescent="0.15">
      <c r="A4837" s="13">
        <v>44010</v>
      </c>
      <c r="B4837" s="19" t="s">
        <v>5354</v>
      </c>
      <c r="C4837" s="7" t="s">
        <v>4322</v>
      </c>
      <c r="D4837" s="14">
        <v>9</v>
      </c>
      <c r="E4837" s="14" t="str">
        <f>_xlfn.XLOOKUP(D4837,'Meal Info'!$A$4:$A$19,'Meal Info'!$B$4:$B$19)</f>
        <v>Mediterrenean</v>
      </c>
      <c r="F4837" s="14" t="str">
        <f>_xlfn.XLOOKUP(D4837,'Meal Info'!$A$4:$A$19,'Meal Info'!$C$4:$C$19)</f>
        <v>Serge</v>
      </c>
      <c r="G4837" s="7">
        <v>90.45</v>
      </c>
      <c r="H4837" s="7">
        <f t="shared" si="306"/>
        <v>9.0449999999999999</v>
      </c>
      <c r="I4837" s="7">
        <f t="shared" si="307"/>
        <v>99.495000000000005</v>
      </c>
      <c r="J4837" s="7">
        <v>0.33</v>
      </c>
      <c r="K4837" s="7">
        <f t="shared" si="304"/>
        <v>29.848500000000001</v>
      </c>
      <c r="L4837" s="7" t="s">
        <v>26</v>
      </c>
      <c r="M4837" s="7">
        <v>7</v>
      </c>
      <c r="N4837" s="7">
        <f>INDEX('Delivery Distances'!$B$6:$K$20,MATCH('Sales Summary_working sheet'!L4837,'Delivery Distances'!$A$6:$A$20,0),MATCH('Sales Summary_working sheet'!M4837,'Delivery Distances'!$B$5:$K$5,0))</f>
        <v>16</v>
      </c>
      <c r="O4837" s="7" cm="1">
        <f t="array" ref="O4837">_xlfn.XLOOKUP(L4837,'Delivery Distances'!$A$6:$A$20,_xlfn.XLOOKUP('Sales Summary_working sheet'!M4837,'Delivery Distances'!$B$5:$K$5,'Delivery Distances'!$B$6:$K$20))</f>
        <v>16</v>
      </c>
      <c r="P4837" s="7">
        <f t="shared" si="305"/>
        <v>15</v>
      </c>
    </row>
    <row r="4838" spans="1:16" ht="15.75" customHeight="1" x14ac:dyDescent="0.15">
      <c r="A4838" s="13">
        <v>44010</v>
      </c>
      <c r="B4838" s="19" t="s">
        <v>5354</v>
      </c>
      <c r="C4838" s="7" t="s">
        <v>1112</v>
      </c>
      <c r="D4838" s="14">
        <v>9</v>
      </c>
      <c r="E4838" s="14" t="str">
        <f>_xlfn.XLOOKUP(D4838,'Meal Info'!$A$4:$A$19,'Meal Info'!$B$4:$B$19)</f>
        <v>Mediterrenean</v>
      </c>
      <c r="F4838" s="14" t="str">
        <f>_xlfn.XLOOKUP(D4838,'Meal Info'!$A$4:$A$19,'Meal Info'!$C$4:$C$19)</f>
        <v>Serge</v>
      </c>
      <c r="G4838" s="7">
        <v>33.75</v>
      </c>
      <c r="H4838" s="7">
        <f t="shared" si="306"/>
        <v>3.375</v>
      </c>
      <c r="I4838" s="7">
        <f t="shared" si="307"/>
        <v>37.125</v>
      </c>
      <c r="J4838" s="7">
        <v>0.21</v>
      </c>
      <c r="K4838" s="7">
        <f t="shared" si="304"/>
        <v>7.0874999999999995</v>
      </c>
      <c r="L4838" s="7" t="s">
        <v>5079</v>
      </c>
      <c r="M4838" s="7">
        <v>10</v>
      </c>
      <c r="N4838" s="7">
        <f>INDEX('Delivery Distances'!$B$6:$K$20,MATCH('Sales Summary_working sheet'!L4838,'Delivery Distances'!$A$6:$A$20,0),MATCH('Sales Summary_working sheet'!M4838,'Delivery Distances'!$B$5:$K$5,0))</f>
        <v>4</v>
      </c>
      <c r="O4838" s="7" cm="1">
        <f t="array" ref="O4838">_xlfn.XLOOKUP(L4838,'Delivery Distances'!$A$6:$A$20,_xlfn.XLOOKUP('Sales Summary_working sheet'!M4838,'Delivery Distances'!$B$5:$K$5,'Delivery Distances'!$B$6:$K$20))</f>
        <v>4</v>
      </c>
      <c r="P4838" s="7">
        <f t="shared" si="305"/>
        <v>8</v>
      </c>
    </row>
    <row r="4839" spans="1:16" ht="15.75" customHeight="1" x14ac:dyDescent="0.15">
      <c r="A4839" s="13">
        <v>44010</v>
      </c>
      <c r="B4839" s="19" t="s">
        <v>5354</v>
      </c>
      <c r="C4839" s="7" t="s">
        <v>1639</v>
      </c>
      <c r="D4839" s="14">
        <v>8</v>
      </c>
      <c r="E4839" s="14" t="str">
        <f>_xlfn.XLOOKUP(D4839,'Meal Info'!$A$4:$A$19,'Meal Info'!$B$4:$B$19)</f>
        <v>Chinese</v>
      </c>
      <c r="F4839" s="14" t="str">
        <f>_xlfn.XLOOKUP(D4839,'Meal Info'!$A$4:$A$19,'Meal Info'!$C$4:$C$19)</f>
        <v>Serge</v>
      </c>
      <c r="G4839" s="7">
        <v>47.37</v>
      </c>
      <c r="H4839" s="7">
        <f t="shared" si="306"/>
        <v>4.7370000000000001</v>
      </c>
      <c r="I4839" s="7">
        <f t="shared" si="307"/>
        <v>52.106999999999999</v>
      </c>
      <c r="J4839" s="7">
        <v>0.35</v>
      </c>
      <c r="K4839" s="7">
        <f t="shared" si="304"/>
        <v>16.579499999999999</v>
      </c>
      <c r="L4839" s="7" t="s">
        <v>27</v>
      </c>
      <c r="M4839" s="7">
        <v>5</v>
      </c>
      <c r="N4839" s="7">
        <f>INDEX('Delivery Distances'!$B$6:$K$20,MATCH('Sales Summary_working sheet'!L4839,'Delivery Distances'!$A$6:$A$20,0),MATCH('Sales Summary_working sheet'!M4839,'Delivery Distances'!$B$5:$K$5,0))</f>
        <v>14</v>
      </c>
      <c r="O4839" s="7" cm="1">
        <f t="array" ref="O4839">_xlfn.XLOOKUP(L4839,'Delivery Distances'!$A$6:$A$20,_xlfn.XLOOKUP('Sales Summary_working sheet'!M4839,'Delivery Distances'!$B$5:$K$5,'Delivery Distances'!$B$6:$K$20))</f>
        <v>14</v>
      </c>
      <c r="P4839" s="7">
        <f t="shared" si="305"/>
        <v>14</v>
      </c>
    </row>
    <row r="4840" spans="1:16" ht="15.75" customHeight="1" x14ac:dyDescent="0.15">
      <c r="A4840" s="13">
        <v>44010</v>
      </c>
      <c r="B4840" s="19" t="s">
        <v>5354</v>
      </c>
      <c r="C4840" s="7" t="s">
        <v>3147</v>
      </c>
      <c r="D4840" s="14">
        <v>9</v>
      </c>
      <c r="E4840" s="14" t="str">
        <f>_xlfn.XLOOKUP(D4840,'Meal Info'!$A$4:$A$19,'Meal Info'!$B$4:$B$19)</f>
        <v>Mediterrenean</v>
      </c>
      <c r="F4840" s="14" t="str">
        <f>_xlfn.XLOOKUP(D4840,'Meal Info'!$A$4:$A$19,'Meal Info'!$C$4:$C$19)</f>
        <v>Serge</v>
      </c>
      <c r="G4840" s="7">
        <v>60.72</v>
      </c>
      <c r="H4840" s="7">
        <f t="shared" si="306"/>
        <v>6.0720000000000001</v>
      </c>
      <c r="I4840" s="7">
        <f t="shared" si="307"/>
        <v>66.792000000000002</v>
      </c>
      <c r="J4840" s="7">
        <v>0.1</v>
      </c>
      <c r="K4840" s="7">
        <f t="shared" si="304"/>
        <v>6.0720000000000001</v>
      </c>
      <c r="L4840" s="7" t="s">
        <v>5076</v>
      </c>
      <c r="M4840" s="7">
        <v>9</v>
      </c>
      <c r="N4840" s="7">
        <f>INDEX('Delivery Distances'!$B$6:$K$20,MATCH('Sales Summary_working sheet'!L4840,'Delivery Distances'!$A$6:$A$20,0),MATCH('Sales Summary_working sheet'!M4840,'Delivery Distances'!$B$5:$K$5,0))</f>
        <v>8</v>
      </c>
      <c r="O4840" s="7" cm="1">
        <f t="array" ref="O4840">_xlfn.XLOOKUP(L4840,'Delivery Distances'!$A$6:$A$20,_xlfn.XLOOKUP('Sales Summary_working sheet'!M4840,'Delivery Distances'!$B$5:$K$5,'Delivery Distances'!$B$6:$K$20))</f>
        <v>8</v>
      </c>
      <c r="P4840" s="7">
        <f t="shared" si="305"/>
        <v>11</v>
      </c>
    </row>
    <row r="4841" spans="1:16" ht="15.75" customHeight="1" x14ac:dyDescent="0.15">
      <c r="A4841" s="13">
        <v>44010</v>
      </c>
      <c r="B4841" s="19" t="s">
        <v>5354</v>
      </c>
      <c r="C4841" s="7" t="s">
        <v>741</v>
      </c>
      <c r="D4841" s="14">
        <v>9</v>
      </c>
      <c r="E4841" s="14" t="str">
        <f>_xlfn.XLOOKUP(D4841,'Meal Info'!$A$4:$A$19,'Meal Info'!$B$4:$B$19)</f>
        <v>Mediterrenean</v>
      </c>
      <c r="F4841" s="14" t="str">
        <f>_xlfn.XLOOKUP(D4841,'Meal Info'!$A$4:$A$19,'Meal Info'!$C$4:$C$19)</f>
        <v>Serge</v>
      </c>
      <c r="G4841" s="7">
        <v>95.95</v>
      </c>
      <c r="H4841" s="7">
        <f t="shared" si="306"/>
        <v>9.5950000000000006</v>
      </c>
      <c r="I4841" s="7">
        <f t="shared" si="307"/>
        <v>105.545</v>
      </c>
      <c r="J4841" s="7">
        <v>0.03</v>
      </c>
      <c r="K4841" s="7">
        <f t="shared" si="304"/>
        <v>2.8784999999999998</v>
      </c>
      <c r="L4841" s="7" t="s">
        <v>5080</v>
      </c>
      <c r="M4841" s="7">
        <v>9</v>
      </c>
      <c r="N4841" s="7">
        <f>INDEX('Delivery Distances'!$B$6:$K$20,MATCH('Sales Summary_working sheet'!L4841,'Delivery Distances'!$A$6:$A$20,0),MATCH('Sales Summary_working sheet'!M4841,'Delivery Distances'!$B$5:$K$5,0))</f>
        <v>4</v>
      </c>
      <c r="O4841" s="7" cm="1">
        <f t="array" ref="O4841">_xlfn.XLOOKUP(L4841,'Delivery Distances'!$A$6:$A$20,_xlfn.XLOOKUP('Sales Summary_working sheet'!M4841,'Delivery Distances'!$B$5:$K$5,'Delivery Distances'!$B$6:$K$20))</f>
        <v>4</v>
      </c>
      <c r="P4841" s="7">
        <f t="shared" si="305"/>
        <v>8</v>
      </c>
    </row>
    <row r="4842" spans="1:16" ht="15.75" customHeight="1" x14ac:dyDescent="0.15">
      <c r="A4842" s="13">
        <v>44010</v>
      </c>
      <c r="B4842" s="19" t="s">
        <v>5354</v>
      </c>
      <c r="C4842" s="7" t="s">
        <v>2148</v>
      </c>
      <c r="D4842" s="14">
        <v>9</v>
      </c>
      <c r="E4842" s="14" t="str">
        <f>_xlfn.XLOOKUP(D4842,'Meal Info'!$A$4:$A$19,'Meal Info'!$B$4:$B$19)</f>
        <v>Mediterrenean</v>
      </c>
      <c r="F4842" s="14" t="str">
        <f>_xlfn.XLOOKUP(D4842,'Meal Info'!$A$4:$A$19,'Meal Info'!$C$4:$C$19)</f>
        <v>Serge</v>
      </c>
      <c r="G4842" s="7">
        <v>68.8</v>
      </c>
      <c r="H4842" s="7">
        <f t="shared" si="306"/>
        <v>6.88</v>
      </c>
      <c r="I4842" s="7">
        <f t="shared" si="307"/>
        <v>75.679999999999993</v>
      </c>
      <c r="J4842" s="7">
        <v>0.17</v>
      </c>
      <c r="K4842" s="7">
        <f t="shared" si="304"/>
        <v>11.696</v>
      </c>
      <c r="L4842" s="7" t="s">
        <v>5083</v>
      </c>
      <c r="M4842" s="7">
        <v>4</v>
      </c>
      <c r="N4842" s="7">
        <f>INDEX('Delivery Distances'!$B$6:$K$20,MATCH('Sales Summary_working sheet'!L4842,'Delivery Distances'!$A$6:$A$20,0),MATCH('Sales Summary_working sheet'!M4842,'Delivery Distances'!$B$5:$K$5,0))</f>
        <v>1</v>
      </c>
      <c r="O4842" s="7" cm="1">
        <f t="array" ref="O4842">_xlfn.XLOOKUP(L4842,'Delivery Distances'!$A$6:$A$20,_xlfn.XLOOKUP('Sales Summary_working sheet'!M4842,'Delivery Distances'!$B$5:$K$5,'Delivery Distances'!$B$6:$K$20))</f>
        <v>1</v>
      </c>
      <c r="P4842" s="7">
        <f t="shared" si="305"/>
        <v>3</v>
      </c>
    </row>
    <row r="4843" spans="1:16" ht="15.75" customHeight="1" x14ac:dyDescent="0.15">
      <c r="A4843" s="13">
        <v>44010</v>
      </c>
      <c r="B4843" s="19" t="s">
        <v>5354</v>
      </c>
      <c r="C4843" s="7" t="s">
        <v>4755</v>
      </c>
      <c r="D4843" s="14">
        <v>9</v>
      </c>
      <c r="E4843" s="14" t="str">
        <f>_xlfn.XLOOKUP(D4843,'Meal Info'!$A$4:$A$19,'Meal Info'!$B$4:$B$19)</f>
        <v>Mediterrenean</v>
      </c>
      <c r="F4843" s="14" t="str">
        <f>_xlfn.XLOOKUP(D4843,'Meal Info'!$A$4:$A$19,'Meal Info'!$C$4:$C$19)</f>
        <v>Serge</v>
      </c>
      <c r="G4843" s="7">
        <v>30.67</v>
      </c>
      <c r="H4843" s="7">
        <f t="shared" si="306"/>
        <v>3.0670000000000002</v>
      </c>
      <c r="I4843" s="7">
        <f t="shared" si="307"/>
        <v>33.737000000000002</v>
      </c>
      <c r="J4843" s="7">
        <v>0.37</v>
      </c>
      <c r="K4843" s="7">
        <f t="shared" si="304"/>
        <v>11.347900000000001</v>
      </c>
      <c r="L4843" s="7" t="s">
        <v>5077</v>
      </c>
      <c r="M4843" s="7">
        <v>6</v>
      </c>
      <c r="N4843" s="7">
        <f>INDEX('Delivery Distances'!$B$6:$K$20,MATCH('Sales Summary_working sheet'!L4843,'Delivery Distances'!$A$6:$A$20,0),MATCH('Sales Summary_working sheet'!M4843,'Delivery Distances'!$B$5:$K$5,0))</f>
        <v>6</v>
      </c>
      <c r="O4843" s="7" cm="1">
        <f t="array" ref="O4843">_xlfn.XLOOKUP(L4843,'Delivery Distances'!$A$6:$A$20,_xlfn.XLOOKUP('Sales Summary_working sheet'!M4843,'Delivery Distances'!$B$5:$K$5,'Delivery Distances'!$B$6:$K$20))</f>
        <v>6</v>
      </c>
      <c r="P4843" s="7">
        <f t="shared" si="305"/>
        <v>10</v>
      </c>
    </row>
    <row r="4844" spans="1:16" ht="15.75" customHeight="1" x14ac:dyDescent="0.15">
      <c r="A4844" s="13">
        <v>44010</v>
      </c>
      <c r="B4844" s="19" t="s">
        <v>5354</v>
      </c>
      <c r="C4844" s="7" t="s">
        <v>1774</v>
      </c>
      <c r="D4844" s="14">
        <v>9</v>
      </c>
      <c r="E4844" s="14" t="str">
        <f>_xlfn.XLOOKUP(D4844,'Meal Info'!$A$4:$A$19,'Meal Info'!$B$4:$B$19)</f>
        <v>Mediterrenean</v>
      </c>
      <c r="F4844" s="14" t="str">
        <f>_xlfn.XLOOKUP(D4844,'Meal Info'!$A$4:$A$19,'Meal Info'!$C$4:$C$19)</f>
        <v>Serge</v>
      </c>
      <c r="G4844" s="7">
        <v>28.07</v>
      </c>
      <c r="H4844" s="7">
        <f t="shared" si="306"/>
        <v>2.8070000000000004</v>
      </c>
      <c r="I4844" s="7">
        <f t="shared" si="307"/>
        <v>30.877000000000002</v>
      </c>
      <c r="J4844" s="7">
        <v>0.4</v>
      </c>
      <c r="K4844" s="7">
        <f t="shared" si="304"/>
        <v>11.228000000000002</v>
      </c>
      <c r="L4844" s="7" t="s">
        <v>5080</v>
      </c>
      <c r="M4844" s="7">
        <v>4</v>
      </c>
      <c r="N4844" s="7">
        <f>INDEX('Delivery Distances'!$B$6:$K$20,MATCH('Sales Summary_working sheet'!L4844,'Delivery Distances'!$A$6:$A$20,0),MATCH('Sales Summary_working sheet'!M4844,'Delivery Distances'!$B$5:$K$5,0))</f>
        <v>5</v>
      </c>
      <c r="O4844" s="7" cm="1">
        <f t="array" ref="O4844">_xlfn.XLOOKUP(L4844,'Delivery Distances'!$A$6:$A$20,_xlfn.XLOOKUP('Sales Summary_working sheet'!M4844,'Delivery Distances'!$B$5:$K$5,'Delivery Distances'!$B$6:$K$20))</f>
        <v>5</v>
      </c>
      <c r="P4844" s="7">
        <f t="shared" si="305"/>
        <v>9</v>
      </c>
    </row>
    <row r="4845" spans="1:16" ht="15.75" customHeight="1" x14ac:dyDescent="0.15">
      <c r="A4845" s="13">
        <v>44010</v>
      </c>
      <c r="B4845" s="19" t="s">
        <v>5354</v>
      </c>
      <c r="C4845" s="7" t="s">
        <v>397</v>
      </c>
      <c r="D4845" s="14">
        <v>8</v>
      </c>
      <c r="E4845" s="14" t="str">
        <f>_xlfn.XLOOKUP(D4845,'Meal Info'!$A$4:$A$19,'Meal Info'!$B$4:$B$19)</f>
        <v>Chinese</v>
      </c>
      <c r="F4845" s="14" t="str">
        <f>_xlfn.XLOOKUP(D4845,'Meal Info'!$A$4:$A$19,'Meal Info'!$C$4:$C$19)</f>
        <v>Serge</v>
      </c>
      <c r="G4845" s="7">
        <v>44.28</v>
      </c>
      <c r="H4845" s="7">
        <f t="shared" si="306"/>
        <v>4.4279999999999999</v>
      </c>
      <c r="I4845" s="7">
        <f t="shared" si="307"/>
        <v>48.707999999999998</v>
      </c>
      <c r="J4845" s="7">
        <v>0.27</v>
      </c>
      <c r="K4845" s="7">
        <f t="shared" si="304"/>
        <v>11.9556</v>
      </c>
      <c r="L4845" s="7" t="s">
        <v>5078</v>
      </c>
      <c r="M4845" s="7">
        <v>4</v>
      </c>
      <c r="N4845" s="7">
        <f>INDEX('Delivery Distances'!$B$6:$K$20,MATCH('Sales Summary_working sheet'!L4845,'Delivery Distances'!$A$6:$A$20,0),MATCH('Sales Summary_working sheet'!M4845,'Delivery Distances'!$B$5:$K$5,0))</f>
        <v>1</v>
      </c>
      <c r="O4845" s="7" cm="1">
        <f t="array" ref="O4845">_xlfn.XLOOKUP(L4845,'Delivery Distances'!$A$6:$A$20,_xlfn.XLOOKUP('Sales Summary_working sheet'!M4845,'Delivery Distances'!$B$5:$K$5,'Delivery Distances'!$B$6:$K$20))</f>
        <v>1</v>
      </c>
      <c r="P4845" s="7">
        <f t="shared" si="305"/>
        <v>3</v>
      </c>
    </row>
    <row r="4846" spans="1:16" ht="15.75" customHeight="1" x14ac:dyDescent="0.15">
      <c r="A4846" s="13">
        <v>44010</v>
      </c>
      <c r="B4846" s="19" t="s">
        <v>5354</v>
      </c>
      <c r="C4846" s="7" t="s">
        <v>473</v>
      </c>
      <c r="D4846" s="14">
        <v>9</v>
      </c>
      <c r="E4846" s="14" t="str">
        <f>_xlfn.XLOOKUP(D4846,'Meal Info'!$A$4:$A$19,'Meal Info'!$B$4:$B$19)</f>
        <v>Mediterrenean</v>
      </c>
      <c r="F4846" s="14" t="str">
        <f>_xlfn.XLOOKUP(D4846,'Meal Info'!$A$4:$A$19,'Meal Info'!$C$4:$C$19)</f>
        <v>Serge</v>
      </c>
      <c r="G4846" s="7">
        <v>3.75</v>
      </c>
      <c r="H4846" s="7">
        <f t="shared" si="306"/>
        <v>0.375</v>
      </c>
      <c r="I4846" s="7">
        <f t="shared" si="307"/>
        <v>4.125</v>
      </c>
      <c r="J4846" s="7">
        <v>0.19</v>
      </c>
      <c r="K4846" s="7">
        <f t="shared" si="304"/>
        <v>0.71250000000000002</v>
      </c>
      <c r="L4846" s="7" t="s">
        <v>5078</v>
      </c>
      <c r="M4846" s="7">
        <v>6</v>
      </c>
      <c r="N4846" s="7">
        <f>INDEX('Delivery Distances'!$B$6:$K$20,MATCH('Sales Summary_working sheet'!L4846,'Delivery Distances'!$A$6:$A$20,0),MATCH('Sales Summary_working sheet'!M4846,'Delivery Distances'!$B$5:$K$5,0))</f>
        <v>5</v>
      </c>
      <c r="O4846" s="7" cm="1">
        <f t="array" ref="O4846">_xlfn.XLOOKUP(L4846,'Delivery Distances'!$A$6:$A$20,_xlfn.XLOOKUP('Sales Summary_working sheet'!M4846,'Delivery Distances'!$B$5:$K$5,'Delivery Distances'!$B$6:$K$20))</f>
        <v>5</v>
      </c>
      <c r="P4846" s="7">
        <f t="shared" si="305"/>
        <v>9</v>
      </c>
    </row>
    <row r="4847" spans="1:16" ht="15.75" customHeight="1" x14ac:dyDescent="0.15">
      <c r="A4847" s="13">
        <v>44010</v>
      </c>
      <c r="B4847" s="19" t="s">
        <v>5354</v>
      </c>
      <c r="C4847" s="7" t="s">
        <v>2460</v>
      </c>
      <c r="D4847" s="14">
        <v>9</v>
      </c>
      <c r="E4847" s="14" t="str">
        <f>_xlfn.XLOOKUP(D4847,'Meal Info'!$A$4:$A$19,'Meal Info'!$B$4:$B$19)</f>
        <v>Mediterrenean</v>
      </c>
      <c r="F4847" s="14" t="str">
        <f>_xlfn.XLOOKUP(D4847,'Meal Info'!$A$4:$A$19,'Meal Info'!$C$4:$C$19)</f>
        <v>Serge</v>
      </c>
      <c r="G4847" s="7">
        <v>5.61</v>
      </c>
      <c r="H4847" s="7">
        <f t="shared" si="306"/>
        <v>0.56100000000000005</v>
      </c>
      <c r="I4847" s="7">
        <f t="shared" si="307"/>
        <v>6.1710000000000003</v>
      </c>
      <c r="J4847" s="7">
        <v>0.18</v>
      </c>
      <c r="K4847" s="7">
        <f t="shared" si="304"/>
        <v>1.0098</v>
      </c>
      <c r="L4847" s="7" t="s">
        <v>5079</v>
      </c>
      <c r="M4847" s="7">
        <v>5</v>
      </c>
      <c r="N4847" s="7">
        <f>INDEX('Delivery Distances'!$B$6:$K$20,MATCH('Sales Summary_working sheet'!L4847,'Delivery Distances'!$A$6:$A$20,0),MATCH('Sales Summary_working sheet'!M4847,'Delivery Distances'!$B$5:$K$5,0))</f>
        <v>2</v>
      </c>
      <c r="O4847" s="7" cm="1">
        <f t="array" ref="O4847">_xlfn.XLOOKUP(L4847,'Delivery Distances'!$A$6:$A$20,_xlfn.XLOOKUP('Sales Summary_working sheet'!M4847,'Delivery Distances'!$B$5:$K$5,'Delivery Distances'!$B$6:$K$20))</f>
        <v>2</v>
      </c>
      <c r="P4847" s="7">
        <f t="shared" si="305"/>
        <v>6</v>
      </c>
    </row>
    <row r="4848" spans="1:16" ht="15.75" customHeight="1" x14ac:dyDescent="0.15">
      <c r="A4848" s="13">
        <v>44010</v>
      </c>
      <c r="B4848" s="19" t="s">
        <v>5354</v>
      </c>
      <c r="C4848" s="7" t="s">
        <v>522</v>
      </c>
      <c r="D4848" s="14">
        <v>9</v>
      </c>
      <c r="E4848" s="14" t="str">
        <f>_xlfn.XLOOKUP(D4848,'Meal Info'!$A$4:$A$19,'Meal Info'!$B$4:$B$19)</f>
        <v>Mediterrenean</v>
      </c>
      <c r="F4848" s="14" t="str">
        <f>_xlfn.XLOOKUP(D4848,'Meal Info'!$A$4:$A$19,'Meal Info'!$C$4:$C$19)</f>
        <v>Serge</v>
      </c>
      <c r="G4848" s="7">
        <v>81.08</v>
      </c>
      <c r="H4848" s="7">
        <f t="shared" si="306"/>
        <v>8.1080000000000005</v>
      </c>
      <c r="I4848" s="7">
        <f t="shared" si="307"/>
        <v>89.188000000000002</v>
      </c>
      <c r="J4848" s="7">
        <v>0.15</v>
      </c>
      <c r="K4848" s="7">
        <f t="shared" si="304"/>
        <v>12.161999999999999</v>
      </c>
      <c r="L4848" s="7" t="s">
        <v>27</v>
      </c>
      <c r="M4848" s="7">
        <v>9</v>
      </c>
      <c r="N4848" s="7">
        <f>INDEX('Delivery Distances'!$B$6:$K$20,MATCH('Sales Summary_working sheet'!L4848,'Delivery Distances'!$A$6:$A$20,0),MATCH('Sales Summary_working sheet'!M4848,'Delivery Distances'!$B$5:$K$5,0))</f>
        <v>9</v>
      </c>
      <c r="O4848" s="7" cm="1">
        <f t="array" ref="O4848">_xlfn.XLOOKUP(L4848,'Delivery Distances'!$A$6:$A$20,_xlfn.XLOOKUP('Sales Summary_working sheet'!M4848,'Delivery Distances'!$B$5:$K$5,'Delivery Distances'!$B$6:$K$20))</f>
        <v>9</v>
      </c>
      <c r="P4848" s="7">
        <f t="shared" si="305"/>
        <v>11.5</v>
      </c>
    </row>
    <row r="4849" spans="1:16" ht="15.75" customHeight="1" x14ac:dyDescent="0.15">
      <c r="A4849" s="13">
        <v>44010</v>
      </c>
      <c r="B4849" s="19" t="s">
        <v>5354</v>
      </c>
      <c r="C4849" s="7" t="s">
        <v>511</v>
      </c>
      <c r="D4849" s="14">
        <v>8</v>
      </c>
      <c r="E4849" s="14" t="str">
        <f>_xlfn.XLOOKUP(D4849,'Meal Info'!$A$4:$A$19,'Meal Info'!$B$4:$B$19)</f>
        <v>Chinese</v>
      </c>
      <c r="F4849" s="14" t="str">
        <f>_xlfn.XLOOKUP(D4849,'Meal Info'!$A$4:$A$19,'Meal Info'!$C$4:$C$19)</f>
        <v>Serge</v>
      </c>
      <c r="G4849" s="7">
        <v>33.71</v>
      </c>
      <c r="H4849" s="7">
        <f t="shared" si="306"/>
        <v>3.3710000000000004</v>
      </c>
      <c r="I4849" s="7">
        <f t="shared" si="307"/>
        <v>37.081000000000003</v>
      </c>
      <c r="J4849" s="7">
        <v>0.21</v>
      </c>
      <c r="K4849" s="7">
        <f t="shared" si="304"/>
        <v>7.0790999999999995</v>
      </c>
      <c r="L4849" s="7" t="s">
        <v>5078</v>
      </c>
      <c r="M4849" s="7">
        <v>3</v>
      </c>
      <c r="N4849" s="7">
        <f>INDEX('Delivery Distances'!$B$6:$K$20,MATCH('Sales Summary_working sheet'!L4849,'Delivery Distances'!$A$6:$A$20,0),MATCH('Sales Summary_working sheet'!M4849,'Delivery Distances'!$B$5:$K$5,0))</f>
        <v>5</v>
      </c>
      <c r="O4849" s="7" cm="1">
        <f t="array" ref="O4849">_xlfn.XLOOKUP(L4849,'Delivery Distances'!$A$6:$A$20,_xlfn.XLOOKUP('Sales Summary_working sheet'!M4849,'Delivery Distances'!$B$5:$K$5,'Delivery Distances'!$B$6:$K$20))</f>
        <v>5</v>
      </c>
      <c r="P4849" s="7">
        <f t="shared" si="305"/>
        <v>9</v>
      </c>
    </row>
    <row r="4850" spans="1:16" ht="15.75" customHeight="1" x14ac:dyDescent="0.15">
      <c r="A4850" s="13">
        <v>44010</v>
      </c>
      <c r="B4850" s="19" t="s">
        <v>5354</v>
      </c>
      <c r="C4850" s="7" t="s">
        <v>1349</v>
      </c>
      <c r="D4850" s="14">
        <v>9</v>
      </c>
      <c r="E4850" s="14" t="str">
        <f>_xlfn.XLOOKUP(D4850,'Meal Info'!$A$4:$A$19,'Meal Info'!$B$4:$B$19)</f>
        <v>Mediterrenean</v>
      </c>
      <c r="F4850" s="14" t="str">
        <f>_xlfn.XLOOKUP(D4850,'Meal Info'!$A$4:$A$19,'Meal Info'!$C$4:$C$19)</f>
        <v>Serge</v>
      </c>
      <c r="G4850" s="7">
        <v>40.19</v>
      </c>
      <c r="H4850" s="7">
        <f t="shared" si="306"/>
        <v>4.0190000000000001</v>
      </c>
      <c r="I4850" s="7">
        <f t="shared" si="307"/>
        <v>44.208999999999996</v>
      </c>
      <c r="J4850" s="7">
        <v>0.02</v>
      </c>
      <c r="K4850" s="7">
        <f t="shared" si="304"/>
        <v>0.80379999999999996</v>
      </c>
      <c r="L4850" s="7" t="s">
        <v>5077</v>
      </c>
      <c r="M4850" s="7">
        <v>7</v>
      </c>
      <c r="N4850" s="7">
        <f>INDEX('Delivery Distances'!$B$6:$K$20,MATCH('Sales Summary_working sheet'!L4850,'Delivery Distances'!$A$6:$A$20,0),MATCH('Sales Summary_working sheet'!M4850,'Delivery Distances'!$B$5:$K$5,0))</f>
        <v>1</v>
      </c>
      <c r="O4850" s="7" cm="1">
        <f t="array" ref="O4850">_xlfn.XLOOKUP(L4850,'Delivery Distances'!$A$6:$A$20,_xlfn.XLOOKUP('Sales Summary_working sheet'!M4850,'Delivery Distances'!$B$5:$K$5,'Delivery Distances'!$B$6:$K$20))</f>
        <v>1</v>
      </c>
      <c r="P4850" s="7">
        <f t="shared" si="305"/>
        <v>3</v>
      </c>
    </row>
    <row r="4851" spans="1:16" ht="15.75" customHeight="1" x14ac:dyDescent="0.15">
      <c r="A4851" s="13">
        <v>44010</v>
      </c>
      <c r="B4851" s="19" t="s">
        <v>5354</v>
      </c>
      <c r="C4851" s="7" t="s">
        <v>3688</v>
      </c>
      <c r="D4851" s="14">
        <v>9</v>
      </c>
      <c r="E4851" s="14" t="str">
        <f>_xlfn.XLOOKUP(D4851,'Meal Info'!$A$4:$A$19,'Meal Info'!$B$4:$B$19)</f>
        <v>Mediterrenean</v>
      </c>
      <c r="F4851" s="14" t="str">
        <f>_xlfn.XLOOKUP(D4851,'Meal Info'!$A$4:$A$19,'Meal Info'!$C$4:$C$19)</f>
        <v>Serge</v>
      </c>
      <c r="G4851" s="7">
        <v>63.79</v>
      </c>
      <c r="H4851" s="7">
        <f t="shared" si="306"/>
        <v>6.3790000000000004</v>
      </c>
      <c r="I4851" s="7">
        <f t="shared" si="307"/>
        <v>70.168999999999997</v>
      </c>
      <c r="J4851" s="7">
        <v>0.23</v>
      </c>
      <c r="K4851" s="7">
        <f t="shared" si="304"/>
        <v>14.671700000000001</v>
      </c>
      <c r="L4851" s="7" t="s">
        <v>5081</v>
      </c>
      <c r="M4851" s="7">
        <v>3</v>
      </c>
      <c r="N4851" s="7">
        <f>INDEX('Delivery Distances'!$B$6:$K$20,MATCH('Sales Summary_working sheet'!L4851,'Delivery Distances'!$A$6:$A$20,0),MATCH('Sales Summary_working sheet'!M4851,'Delivery Distances'!$B$5:$K$5,0))</f>
        <v>3</v>
      </c>
      <c r="O4851" s="7" cm="1">
        <f t="array" ref="O4851">_xlfn.XLOOKUP(L4851,'Delivery Distances'!$A$6:$A$20,_xlfn.XLOOKUP('Sales Summary_working sheet'!M4851,'Delivery Distances'!$B$5:$K$5,'Delivery Distances'!$B$6:$K$20))</f>
        <v>3</v>
      </c>
      <c r="P4851" s="7">
        <f t="shared" si="305"/>
        <v>7</v>
      </c>
    </row>
    <row r="4852" spans="1:16" ht="15.75" customHeight="1" x14ac:dyDescent="0.15">
      <c r="A4852" s="13">
        <v>44010</v>
      </c>
      <c r="B4852" s="19" t="s">
        <v>5354</v>
      </c>
      <c r="C4852" s="7" t="s">
        <v>1757</v>
      </c>
      <c r="D4852" s="14">
        <v>9</v>
      </c>
      <c r="E4852" s="14" t="str">
        <f>_xlfn.XLOOKUP(D4852,'Meal Info'!$A$4:$A$19,'Meal Info'!$B$4:$B$19)</f>
        <v>Mediterrenean</v>
      </c>
      <c r="F4852" s="14" t="str">
        <f>_xlfn.XLOOKUP(D4852,'Meal Info'!$A$4:$A$19,'Meal Info'!$C$4:$C$19)</f>
        <v>Serge</v>
      </c>
      <c r="G4852" s="7">
        <v>96.91</v>
      </c>
      <c r="H4852" s="7">
        <f t="shared" si="306"/>
        <v>9.6910000000000007</v>
      </c>
      <c r="I4852" s="7">
        <f t="shared" si="307"/>
        <v>106.601</v>
      </c>
      <c r="J4852" s="7">
        <v>0.16</v>
      </c>
      <c r="K4852" s="7">
        <f t="shared" si="304"/>
        <v>15.505599999999999</v>
      </c>
      <c r="L4852" s="7" t="s">
        <v>30</v>
      </c>
      <c r="M4852" s="7">
        <v>1</v>
      </c>
      <c r="N4852" s="7">
        <f>INDEX('Delivery Distances'!$B$6:$K$20,MATCH('Sales Summary_working sheet'!L4852,'Delivery Distances'!$A$6:$A$20,0),MATCH('Sales Summary_working sheet'!M4852,'Delivery Distances'!$B$5:$K$5,0))</f>
        <v>8</v>
      </c>
      <c r="O4852" s="7" cm="1">
        <f t="array" ref="O4852">_xlfn.XLOOKUP(L4852,'Delivery Distances'!$A$6:$A$20,_xlfn.XLOOKUP('Sales Summary_working sheet'!M4852,'Delivery Distances'!$B$5:$K$5,'Delivery Distances'!$B$6:$K$20))</f>
        <v>8</v>
      </c>
      <c r="P4852" s="7">
        <f t="shared" si="305"/>
        <v>11</v>
      </c>
    </row>
    <row r="4853" spans="1:16" ht="15.75" customHeight="1" x14ac:dyDescent="0.15">
      <c r="A4853" s="13">
        <v>44010</v>
      </c>
      <c r="B4853" s="19" t="s">
        <v>5354</v>
      </c>
      <c r="C4853" s="7" t="s">
        <v>4732</v>
      </c>
      <c r="D4853" s="14">
        <v>9</v>
      </c>
      <c r="E4853" s="14" t="str">
        <f>_xlfn.XLOOKUP(D4853,'Meal Info'!$A$4:$A$19,'Meal Info'!$B$4:$B$19)</f>
        <v>Mediterrenean</v>
      </c>
      <c r="F4853" s="14" t="str">
        <f>_xlfn.XLOOKUP(D4853,'Meal Info'!$A$4:$A$19,'Meal Info'!$C$4:$C$19)</f>
        <v>Serge</v>
      </c>
      <c r="G4853" s="7">
        <v>45.44</v>
      </c>
      <c r="H4853" s="7">
        <f t="shared" si="306"/>
        <v>4.5439999999999996</v>
      </c>
      <c r="I4853" s="7">
        <f t="shared" si="307"/>
        <v>49.983999999999995</v>
      </c>
      <c r="J4853" s="7">
        <v>0.17</v>
      </c>
      <c r="K4853" s="7">
        <f t="shared" si="304"/>
        <v>7.7248000000000001</v>
      </c>
      <c r="L4853" s="7" t="s">
        <v>5077</v>
      </c>
      <c r="M4853" s="7">
        <v>1</v>
      </c>
      <c r="N4853" s="7">
        <f>INDEX('Delivery Distances'!$B$6:$K$20,MATCH('Sales Summary_working sheet'!L4853,'Delivery Distances'!$A$6:$A$20,0),MATCH('Sales Summary_working sheet'!M4853,'Delivery Distances'!$B$5:$K$5,0))</f>
        <v>3</v>
      </c>
      <c r="O4853" s="7" cm="1">
        <f t="array" ref="O4853">_xlfn.XLOOKUP(L4853,'Delivery Distances'!$A$6:$A$20,_xlfn.XLOOKUP('Sales Summary_working sheet'!M4853,'Delivery Distances'!$B$5:$K$5,'Delivery Distances'!$B$6:$K$20))</f>
        <v>3</v>
      </c>
      <c r="P4853" s="7">
        <f t="shared" si="305"/>
        <v>7</v>
      </c>
    </row>
    <row r="4854" spans="1:16" ht="15.75" customHeight="1" x14ac:dyDescent="0.15">
      <c r="A4854" s="13">
        <v>44010</v>
      </c>
      <c r="B4854" s="19" t="s">
        <v>5354</v>
      </c>
      <c r="C4854" s="7" t="s">
        <v>1835</v>
      </c>
      <c r="D4854" s="14">
        <v>9</v>
      </c>
      <c r="E4854" s="14" t="str">
        <f>_xlfn.XLOOKUP(D4854,'Meal Info'!$A$4:$A$19,'Meal Info'!$B$4:$B$19)</f>
        <v>Mediterrenean</v>
      </c>
      <c r="F4854" s="14" t="str">
        <f>_xlfn.XLOOKUP(D4854,'Meal Info'!$A$4:$A$19,'Meal Info'!$C$4:$C$19)</f>
        <v>Serge</v>
      </c>
      <c r="G4854" s="7">
        <v>0.91</v>
      </c>
      <c r="H4854" s="7">
        <f t="shared" si="306"/>
        <v>9.1000000000000011E-2</v>
      </c>
      <c r="I4854" s="7">
        <f t="shared" si="307"/>
        <v>1.0010000000000001</v>
      </c>
      <c r="J4854" s="7">
        <v>7.0000000000000007E-2</v>
      </c>
      <c r="K4854" s="7">
        <f t="shared" si="304"/>
        <v>6.3700000000000007E-2</v>
      </c>
      <c r="L4854" s="7" t="s">
        <v>5077</v>
      </c>
      <c r="M4854" s="7">
        <v>10</v>
      </c>
      <c r="N4854" s="7">
        <f>INDEX('Delivery Distances'!$B$6:$K$20,MATCH('Sales Summary_working sheet'!L4854,'Delivery Distances'!$A$6:$A$20,0),MATCH('Sales Summary_working sheet'!M4854,'Delivery Distances'!$B$5:$K$5,0))</f>
        <v>6</v>
      </c>
      <c r="O4854" s="7" cm="1">
        <f t="array" ref="O4854">_xlfn.XLOOKUP(L4854,'Delivery Distances'!$A$6:$A$20,_xlfn.XLOOKUP('Sales Summary_working sheet'!M4854,'Delivery Distances'!$B$5:$K$5,'Delivery Distances'!$B$6:$K$20))</f>
        <v>6</v>
      </c>
      <c r="P4854" s="7">
        <f t="shared" si="305"/>
        <v>10</v>
      </c>
    </row>
    <row r="4855" spans="1:16" ht="15.75" customHeight="1" x14ac:dyDescent="0.15">
      <c r="A4855" s="13">
        <v>44010</v>
      </c>
      <c r="B4855" s="19" t="s">
        <v>5354</v>
      </c>
      <c r="C4855" s="7" t="s">
        <v>1244</v>
      </c>
      <c r="D4855" s="14">
        <v>8</v>
      </c>
      <c r="E4855" s="14" t="str">
        <f>_xlfn.XLOOKUP(D4855,'Meal Info'!$A$4:$A$19,'Meal Info'!$B$4:$B$19)</f>
        <v>Chinese</v>
      </c>
      <c r="F4855" s="14" t="str">
        <f>_xlfn.XLOOKUP(D4855,'Meal Info'!$A$4:$A$19,'Meal Info'!$C$4:$C$19)</f>
        <v>Serge</v>
      </c>
      <c r="G4855" s="7">
        <v>6.06</v>
      </c>
      <c r="H4855" s="7">
        <f t="shared" si="306"/>
        <v>0.60599999999999998</v>
      </c>
      <c r="I4855" s="7">
        <f t="shared" si="307"/>
        <v>6.6659999999999995</v>
      </c>
      <c r="J4855" s="7">
        <v>7.0000000000000007E-2</v>
      </c>
      <c r="K4855" s="7">
        <f t="shared" si="304"/>
        <v>0.42420000000000002</v>
      </c>
      <c r="L4855" s="7" t="s">
        <v>5078</v>
      </c>
      <c r="M4855" s="7">
        <v>1</v>
      </c>
      <c r="N4855" s="7">
        <f>INDEX('Delivery Distances'!$B$6:$K$20,MATCH('Sales Summary_working sheet'!L4855,'Delivery Distances'!$A$6:$A$20,0),MATCH('Sales Summary_working sheet'!M4855,'Delivery Distances'!$B$5:$K$5,0))</f>
        <v>5</v>
      </c>
      <c r="O4855" s="7" cm="1">
        <f t="array" ref="O4855">_xlfn.XLOOKUP(L4855,'Delivery Distances'!$A$6:$A$20,_xlfn.XLOOKUP('Sales Summary_working sheet'!M4855,'Delivery Distances'!$B$5:$K$5,'Delivery Distances'!$B$6:$K$20))</f>
        <v>5</v>
      </c>
      <c r="P4855" s="7">
        <f t="shared" si="305"/>
        <v>9</v>
      </c>
    </row>
    <row r="4856" spans="1:16" ht="15.75" customHeight="1" x14ac:dyDescent="0.15">
      <c r="A4856" s="13">
        <v>44010</v>
      </c>
      <c r="B4856" s="19" t="s">
        <v>5354</v>
      </c>
      <c r="C4856" s="7" t="s">
        <v>1332</v>
      </c>
      <c r="D4856" s="14">
        <v>8</v>
      </c>
      <c r="E4856" s="14" t="str">
        <f>_xlfn.XLOOKUP(D4856,'Meal Info'!$A$4:$A$19,'Meal Info'!$B$4:$B$19)</f>
        <v>Chinese</v>
      </c>
      <c r="F4856" s="14" t="str">
        <f>_xlfn.XLOOKUP(D4856,'Meal Info'!$A$4:$A$19,'Meal Info'!$C$4:$C$19)</f>
        <v>Serge</v>
      </c>
      <c r="G4856" s="7">
        <v>25.78</v>
      </c>
      <c r="H4856" s="7">
        <f t="shared" si="306"/>
        <v>2.5780000000000003</v>
      </c>
      <c r="I4856" s="7">
        <f t="shared" si="307"/>
        <v>28.358000000000001</v>
      </c>
      <c r="J4856" s="7">
        <v>0.32</v>
      </c>
      <c r="K4856" s="7">
        <f t="shared" si="304"/>
        <v>8.2496000000000009</v>
      </c>
      <c r="L4856" s="7" t="s">
        <v>30</v>
      </c>
      <c r="M4856" s="7">
        <v>4</v>
      </c>
      <c r="N4856" s="7">
        <f>INDEX('Delivery Distances'!$B$6:$K$20,MATCH('Sales Summary_working sheet'!L4856,'Delivery Distances'!$A$6:$A$20,0),MATCH('Sales Summary_working sheet'!M4856,'Delivery Distances'!$B$5:$K$5,0))</f>
        <v>6</v>
      </c>
      <c r="O4856" s="7" cm="1">
        <f t="array" ref="O4856">_xlfn.XLOOKUP(L4856,'Delivery Distances'!$A$6:$A$20,_xlfn.XLOOKUP('Sales Summary_working sheet'!M4856,'Delivery Distances'!$B$5:$K$5,'Delivery Distances'!$B$6:$K$20))</f>
        <v>6</v>
      </c>
      <c r="P4856" s="7">
        <f t="shared" si="305"/>
        <v>10</v>
      </c>
    </row>
    <row r="4857" spans="1:16" ht="15.75" customHeight="1" x14ac:dyDescent="0.15">
      <c r="A4857" s="13">
        <v>44010</v>
      </c>
      <c r="B4857" s="19" t="s">
        <v>5354</v>
      </c>
      <c r="C4857" s="7" t="s">
        <v>762</v>
      </c>
      <c r="D4857" s="14">
        <v>9</v>
      </c>
      <c r="E4857" s="14" t="str">
        <f>_xlfn.XLOOKUP(D4857,'Meal Info'!$A$4:$A$19,'Meal Info'!$B$4:$B$19)</f>
        <v>Mediterrenean</v>
      </c>
      <c r="F4857" s="14" t="str">
        <f>_xlfn.XLOOKUP(D4857,'Meal Info'!$A$4:$A$19,'Meal Info'!$C$4:$C$19)</f>
        <v>Serge</v>
      </c>
      <c r="G4857" s="7">
        <v>74.44</v>
      </c>
      <c r="H4857" s="7">
        <f t="shared" si="306"/>
        <v>7.444</v>
      </c>
      <c r="I4857" s="7">
        <f t="shared" si="307"/>
        <v>81.884</v>
      </c>
      <c r="J4857" s="7">
        <v>0.3</v>
      </c>
      <c r="K4857" s="7">
        <f t="shared" si="304"/>
        <v>22.331999999999997</v>
      </c>
      <c r="L4857" s="7" t="s">
        <v>30</v>
      </c>
      <c r="M4857" s="7">
        <v>1</v>
      </c>
      <c r="N4857" s="7">
        <f>INDEX('Delivery Distances'!$B$6:$K$20,MATCH('Sales Summary_working sheet'!L4857,'Delivery Distances'!$A$6:$A$20,0),MATCH('Sales Summary_working sheet'!M4857,'Delivery Distances'!$B$5:$K$5,0))</f>
        <v>8</v>
      </c>
      <c r="O4857" s="7" cm="1">
        <f t="array" ref="O4857">_xlfn.XLOOKUP(L4857,'Delivery Distances'!$A$6:$A$20,_xlfn.XLOOKUP('Sales Summary_working sheet'!M4857,'Delivery Distances'!$B$5:$K$5,'Delivery Distances'!$B$6:$K$20))</f>
        <v>8</v>
      </c>
      <c r="P4857" s="7">
        <f t="shared" si="305"/>
        <v>11</v>
      </c>
    </row>
    <row r="4858" spans="1:16" ht="15.75" customHeight="1" x14ac:dyDescent="0.15">
      <c r="A4858" s="13">
        <v>44010</v>
      </c>
      <c r="B4858" s="19" t="s">
        <v>5354</v>
      </c>
      <c r="C4858" s="7" t="s">
        <v>393</v>
      </c>
      <c r="D4858" s="14">
        <v>9</v>
      </c>
      <c r="E4858" s="14" t="str">
        <f>_xlfn.XLOOKUP(D4858,'Meal Info'!$A$4:$A$19,'Meal Info'!$B$4:$B$19)</f>
        <v>Mediterrenean</v>
      </c>
      <c r="F4858" s="14" t="str">
        <f>_xlfn.XLOOKUP(D4858,'Meal Info'!$A$4:$A$19,'Meal Info'!$C$4:$C$19)</f>
        <v>Serge</v>
      </c>
      <c r="G4858" s="7">
        <v>8.52</v>
      </c>
      <c r="H4858" s="7">
        <f t="shared" si="306"/>
        <v>0.85199999999999998</v>
      </c>
      <c r="I4858" s="7">
        <f t="shared" si="307"/>
        <v>9.3719999999999999</v>
      </c>
      <c r="J4858" s="7">
        <v>0.11</v>
      </c>
      <c r="K4858" s="7">
        <f t="shared" si="304"/>
        <v>0.93719999999999992</v>
      </c>
      <c r="L4858" s="7" t="s">
        <v>5079</v>
      </c>
      <c r="M4858" s="7">
        <v>8</v>
      </c>
      <c r="N4858" s="7">
        <f>INDEX('Delivery Distances'!$B$6:$K$20,MATCH('Sales Summary_working sheet'!L4858,'Delivery Distances'!$A$6:$A$20,0),MATCH('Sales Summary_working sheet'!M4858,'Delivery Distances'!$B$5:$K$5,0))</f>
        <v>5</v>
      </c>
      <c r="O4858" s="7" cm="1">
        <f t="array" ref="O4858">_xlfn.XLOOKUP(L4858,'Delivery Distances'!$A$6:$A$20,_xlfn.XLOOKUP('Sales Summary_working sheet'!M4858,'Delivery Distances'!$B$5:$K$5,'Delivery Distances'!$B$6:$K$20))</f>
        <v>5</v>
      </c>
      <c r="P4858" s="7">
        <f t="shared" si="305"/>
        <v>9</v>
      </c>
    </row>
    <row r="4859" spans="1:16" ht="15.75" customHeight="1" x14ac:dyDescent="0.15">
      <c r="A4859" s="13">
        <v>44010</v>
      </c>
      <c r="B4859" s="19" t="s">
        <v>5354</v>
      </c>
      <c r="C4859" s="7" t="s">
        <v>243</v>
      </c>
      <c r="D4859" s="14">
        <v>8</v>
      </c>
      <c r="E4859" s="14" t="str">
        <f>_xlfn.XLOOKUP(D4859,'Meal Info'!$A$4:$A$19,'Meal Info'!$B$4:$B$19)</f>
        <v>Chinese</v>
      </c>
      <c r="F4859" s="14" t="str">
        <f>_xlfn.XLOOKUP(D4859,'Meal Info'!$A$4:$A$19,'Meal Info'!$C$4:$C$19)</f>
        <v>Serge</v>
      </c>
      <c r="G4859" s="7">
        <v>97.15</v>
      </c>
      <c r="H4859" s="7">
        <f t="shared" si="306"/>
        <v>9.7150000000000016</v>
      </c>
      <c r="I4859" s="7">
        <f t="shared" si="307"/>
        <v>106.86500000000001</v>
      </c>
      <c r="J4859" s="7">
        <v>0.14000000000000001</v>
      </c>
      <c r="K4859" s="7">
        <f t="shared" si="304"/>
        <v>13.601000000000003</v>
      </c>
      <c r="L4859" s="7" t="s">
        <v>5076</v>
      </c>
      <c r="M4859" s="7">
        <v>8</v>
      </c>
      <c r="N4859" s="7">
        <f>INDEX('Delivery Distances'!$B$6:$K$20,MATCH('Sales Summary_working sheet'!L4859,'Delivery Distances'!$A$6:$A$20,0),MATCH('Sales Summary_working sheet'!M4859,'Delivery Distances'!$B$5:$K$5,0))</f>
        <v>6</v>
      </c>
      <c r="O4859" s="7" cm="1">
        <f t="array" ref="O4859">_xlfn.XLOOKUP(L4859,'Delivery Distances'!$A$6:$A$20,_xlfn.XLOOKUP('Sales Summary_working sheet'!M4859,'Delivery Distances'!$B$5:$K$5,'Delivery Distances'!$B$6:$K$20))</f>
        <v>6</v>
      </c>
      <c r="P4859" s="7">
        <f t="shared" si="305"/>
        <v>10</v>
      </c>
    </row>
    <row r="4860" spans="1:16" ht="15.75" customHeight="1" x14ac:dyDescent="0.15">
      <c r="A4860" s="13">
        <v>44010</v>
      </c>
      <c r="B4860" s="19" t="s">
        <v>5354</v>
      </c>
      <c r="C4860" s="7" t="s">
        <v>1815</v>
      </c>
      <c r="D4860" s="14">
        <v>8</v>
      </c>
      <c r="E4860" s="14" t="str">
        <f>_xlfn.XLOOKUP(D4860,'Meal Info'!$A$4:$A$19,'Meal Info'!$B$4:$B$19)</f>
        <v>Chinese</v>
      </c>
      <c r="F4860" s="14" t="str">
        <f>_xlfn.XLOOKUP(D4860,'Meal Info'!$A$4:$A$19,'Meal Info'!$C$4:$C$19)</f>
        <v>Serge</v>
      </c>
      <c r="G4860" s="7">
        <v>57.54</v>
      </c>
      <c r="H4860" s="7">
        <f t="shared" si="306"/>
        <v>5.7540000000000004</v>
      </c>
      <c r="I4860" s="7">
        <f t="shared" si="307"/>
        <v>63.293999999999997</v>
      </c>
      <c r="J4860" s="7">
        <v>0.27</v>
      </c>
      <c r="K4860" s="7">
        <f t="shared" si="304"/>
        <v>15.5358</v>
      </c>
      <c r="L4860" s="7" t="s">
        <v>31</v>
      </c>
      <c r="M4860" s="7">
        <v>7</v>
      </c>
      <c r="N4860" s="7">
        <f>INDEX('Delivery Distances'!$B$6:$K$20,MATCH('Sales Summary_working sheet'!L4860,'Delivery Distances'!$A$6:$A$20,0),MATCH('Sales Summary_working sheet'!M4860,'Delivery Distances'!$B$5:$K$5,0))</f>
        <v>5</v>
      </c>
      <c r="O4860" s="7" cm="1">
        <f t="array" ref="O4860">_xlfn.XLOOKUP(L4860,'Delivery Distances'!$A$6:$A$20,_xlfn.XLOOKUP('Sales Summary_working sheet'!M4860,'Delivery Distances'!$B$5:$K$5,'Delivery Distances'!$B$6:$K$20))</f>
        <v>5</v>
      </c>
      <c r="P4860" s="7">
        <f t="shared" si="305"/>
        <v>9</v>
      </c>
    </row>
    <row r="4861" spans="1:16" ht="15.75" customHeight="1" x14ac:dyDescent="0.15">
      <c r="A4861" s="13">
        <v>44010</v>
      </c>
      <c r="B4861" s="19" t="s">
        <v>5354</v>
      </c>
      <c r="C4861" s="7" t="s">
        <v>2818</v>
      </c>
      <c r="D4861" s="14">
        <v>9</v>
      </c>
      <c r="E4861" s="14" t="str">
        <f>_xlfn.XLOOKUP(D4861,'Meal Info'!$A$4:$A$19,'Meal Info'!$B$4:$B$19)</f>
        <v>Mediterrenean</v>
      </c>
      <c r="F4861" s="14" t="str">
        <f>_xlfn.XLOOKUP(D4861,'Meal Info'!$A$4:$A$19,'Meal Info'!$C$4:$C$19)</f>
        <v>Serge</v>
      </c>
      <c r="G4861" s="7">
        <v>65.84</v>
      </c>
      <c r="H4861" s="7">
        <f t="shared" si="306"/>
        <v>6.5840000000000005</v>
      </c>
      <c r="I4861" s="7">
        <f t="shared" si="307"/>
        <v>72.424000000000007</v>
      </c>
      <c r="J4861" s="7">
        <v>0.31</v>
      </c>
      <c r="K4861" s="7">
        <f t="shared" si="304"/>
        <v>20.410399999999999</v>
      </c>
      <c r="L4861" s="7" t="s">
        <v>26</v>
      </c>
      <c r="M4861" s="7">
        <v>4</v>
      </c>
      <c r="N4861" s="7">
        <f>INDEX('Delivery Distances'!$B$6:$K$20,MATCH('Sales Summary_working sheet'!L4861,'Delivery Distances'!$A$6:$A$20,0),MATCH('Sales Summary_working sheet'!M4861,'Delivery Distances'!$B$5:$K$5,0))</f>
        <v>22</v>
      </c>
      <c r="O4861" s="7" cm="1">
        <f t="array" ref="O4861">_xlfn.XLOOKUP(L4861,'Delivery Distances'!$A$6:$A$20,_xlfn.XLOOKUP('Sales Summary_working sheet'!M4861,'Delivery Distances'!$B$5:$K$5,'Delivery Distances'!$B$6:$K$20))</f>
        <v>22</v>
      </c>
      <c r="P4861" s="7">
        <f t="shared" si="305"/>
        <v>18</v>
      </c>
    </row>
    <row r="4862" spans="1:16" ht="15.75" customHeight="1" x14ac:dyDescent="0.15">
      <c r="A4862" s="13">
        <v>44010</v>
      </c>
      <c r="B4862" s="19" t="s">
        <v>5354</v>
      </c>
      <c r="C4862" s="7" t="s">
        <v>3008</v>
      </c>
      <c r="D4862" s="14">
        <v>8</v>
      </c>
      <c r="E4862" s="14" t="str">
        <f>_xlfn.XLOOKUP(D4862,'Meal Info'!$A$4:$A$19,'Meal Info'!$B$4:$B$19)</f>
        <v>Chinese</v>
      </c>
      <c r="F4862" s="14" t="str">
        <f>_xlfn.XLOOKUP(D4862,'Meal Info'!$A$4:$A$19,'Meal Info'!$C$4:$C$19)</f>
        <v>Serge</v>
      </c>
      <c r="G4862" s="7">
        <v>91.22</v>
      </c>
      <c r="H4862" s="7">
        <f t="shared" si="306"/>
        <v>9.1219999999999999</v>
      </c>
      <c r="I4862" s="7">
        <f t="shared" si="307"/>
        <v>100.342</v>
      </c>
      <c r="J4862" s="7">
        <v>0.32</v>
      </c>
      <c r="K4862" s="7">
        <f t="shared" si="304"/>
        <v>29.1904</v>
      </c>
      <c r="L4862" s="7" t="s">
        <v>27</v>
      </c>
      <c r="M4862" s="7">
        <v>9</v>
      </c>
      <c r="N4862" s="7">
        <f>INDEX('Delivery Distances'!$B$6:$K$20,MATCH('Sales Summary_working sheet'!L4862,'Delivery Distances'!$A$6:$A$20,0),MATCH('Sales Summary_working sheet'!M4862,'Delivery Distances'!$B$5:$K$5,0))</f>
        <v>9</v>
      </c>
      <c r="O4862" s="7" cm="1">
        <f t="array" ref="O4862">_xlfn.XLOOKUP(L4862,'Delivery Distances'!$A$6:$A$20,_xlfn.XLOOKUP('Sales Summary_working sheet'!M4862,'Delivery Distances'!$B$5:$K$5,'Delivery Distances'!$B$6:$K$20))</f>
        <v>9</v>
      </c>
      <c r="P4862" s="7">
        <f t="shared" si="305"/>
        <v>11.5</v>
      </c>
    </row>
    <row r="4863" spans="1:16" ht="15.75" customHeight="1" x14ac:dyDescent="0.15">
      <c r="A4863" s="13">
        <v>44010</v>
      </c>
      <c r="B4863" s="19" t="s">
        <v>5354</v>
      </c>
      <c r="C4863" s="7" t="s">
        <v>1595</v>
      </c>
      <c r="D4863" s="14">
        <v>9</v>
      </c>
      <c r="E4863" s="14" t="str">
        <f>_xlfn.XLOOKUP(D4863,'Meal Info'!$A$4:$A$19,'Meal Info'!$B$4:$B$19)</f>
        <v>Mediterrenean</v>
      </c>
      <c r="F4863" s="14" t="str">
        <f>_xlfn.XLOOKUP(D4863,'Meal Info'!$A$4:$A$19,'Meal Info'!$C$4:$C$19)</f>
        <v>Serge</v>
      </c>
      <c r="G4863" s="7">
        <v>54.07</v>
      </c>
      <c r="H4863" s="7">
        <f t="shared" si="306"/>
        <v>5.407</v>
      </c>
      <c r="I4863" s="7">
        <f t="shared" si="307"/>
        <v>59.477000000000004</v>
      </c>
      <c r="J4863" s="7">
        <v>0.01</v>
      </c>
      <c r="K4863" s="7">
        <f t="shared" si="304"/>
        <v>0.54070000000000007</v>
      </c>
      <c r="L4863" s="7" t="s">
        <v>29</v>
      </c>
      <c r="M4863" s="7">
        <v>5</v>
      </c>
      <c r="N4863" s="7">
        <f>INDEX('Delivery Distances'!$B$6:$K$20,MATCH('Sales Summary_working sheet'!L4863,'Delivery Distances'!$A$6:$A$20,0),MATCH('Sales Summary_working sheet'!M4863,'Delivery Distances'!$B$5:$K$5,0))</f>
        <v>14</v>
      </c>
      <c r="O4863" s="7" cm="1">
        <f t="array" ref="O4863">_xlfn.XLOOKUP(L4863,'Delivery Distances'!$A$6:$A$20,_xlfn.XLOOKUP('Sales Summary_working sheet'!M4863,'Delivery Distances'!$B$5:$K$5,'Delivery Distances'!$B$6:$K$20))</f>
        <v>14</v>
      </c>
      <c r="P4863" s="7">
        <f t="shared" si="305"/>
        <v>14</v>
      </c>
    </row>
    <row r="4864" spans="1:16" ht="15.75" customHeight="1" x14ac:dyDescent="0.15">
      <c r="A4864" s="13">
        <v>44010</v>
      </c>
      <c r="B4864" s="19" t="s">
        <v>5354</v>
      </c>
      <c r="C4864" s="7" t="s">
        <v>4374</v>
      </c>
      <c r="D4864" s="14">
        <v>8</v>
      </c>
      <c r="E4864" s="14" t="str">
        <f>_xlfn.XLOOKUP(D4864,'Meal Info'!$A$4:$A$19,'Meal Info'!$B$4:$B$19)</f>
        <v>Chinese</v>
      </c>
      <c r="F4864" s="14" t="str">
        <f>_xlfn.XLOOKUP(D4864,'Meal Info'!$A$4:$A$19,'Meal Info'!$C$4:$C$19)</f>
        <v>Serge</v>
      </c>
      <c r="G4864" s="7">
        <v>60.69</v>
      </c>
      <c r="H4864" s="7">
        <f t="shared" si="306"/>
        <v>6.069</v>
      </c>
      <c r="I4864" s="7">
        <f t="shared" si="307"/>
        <v>66.759</v>
      </c>
      <c r="J4864" s="7">
        <v>0.04</v>
      </c>
      <c r="K4864" s="7">
        <f t="shared" si="304"/>
        <v>2.4276</v>
      </c>
      <c r="L4864" s="7" t="s">
        <v>31</v>
      </c>
      <c r="M4864" s="7">
        <v>3</v>
      </c>
      <c r="N4864" s="7">
        <f>INDEX('Delivery Distances'!$B$6:$K$20,MATCH('Sales Summary_working sheet'!L4864,'Delivery Distances'!$A$6:$A$20,0),MATCH('Sales Summary_working sheet'!M4864,'Delivery Distances'!$B$5:$K$5,0))</f>
        <v>9</v>
      </c>
      <c r="O4864" s="7" cm="1">
        <f t="array" ref="O4864">_xlfn.XLOOKUP(L4864,'Delivery Distances'!$A$6:$A$20,_xlfn.XLOOKUP('Sales Summary_working sheet'!M4864,'Delivery Distances'!$B$5:$K$5,'Delivery Distances'!$B$6:$K$20))</f>
        <v>9</v>
      </c>
      <c r="P4864" s="7">
        <f t="shared" si="305"/>
        <v>11.5</v>
      </c>
    </row>
    <row r="4865" spans="1:16" ht="15.75" customHeight="1" x14ac:dyDescent="0.15">
      <c r="A4865" s="13">
        <v>44010</v>
      </c>
      <c r="B4865" s="19" t="s">
        <v>5354</v>
      </c>
      <c r="C4865" s="7" t="s">
        <v>1955</v>
      </c>
      <c r="D4865" s="14">
        <v>9</v>
      </c>
      <c r="E4865" s="14" t="str">
        <f>_xlfn.XLOOKUP(D4865,'Meal Info'!$A$4:$A$19,'Meal Info'!$B$4:$B$19)</f>
        <v>Mediterrenean</v>
      </c>
      <c r="F4865" s="14" t="str">
        <f>_xlfn.XLOOKUP(D4865,'Meal Info'!$A$4:$A$19,'Meal Info'!$C$4:$C$19)</f>
        <v>Serge</v>
      </c>
      <c r="G4865" s="7">
        <v>94.06</v>
      </c>
      <c r="H4865" s="7">
        <f t="shared" si="306"/>
        <v>9.4060000000000006</v>
      </c>
      <c r="I4865" s="7">
        <f t="shared" si="307"/>
        <v>103.46600000000001</v>
      </c>
      <c r="J4865" s="7">
        <v>0.09</v>
      </c>
      <c r="K4865" s="7">
        <f t="shared" si="304"/>
        <v>8.4654000000000007</v>
      </c>
      <c r="L4865" s="7" t="s">
        <v>28</v>
      </c>
      <c r="M4865" s="7">
        <v>3</v>
      </c>
      <c r="N4865" s="7">
        <f>INDEX('Delivery Distances'!$B$6:$K$20,MATCH('Sales Summary_working sheet'!L4865,'Delivery Distances'!$A$6:$A$20,0),MATCH('Sales Summary_working sheet'!M4865,'Delivery Distances'!$B$5:$K$5,0))</f>
        <v>6</v>
      </c>
      <c r="O4865" s="7" cm="1">
        <f t="array" ref="O4865">_xlfn.XLOOKUP(L4865,'Delivery Distances'!$A$6:$A$20,_xlfn.XLOOKUP('Sales Summary_working sheet'!M4865,'Delivery Distances'!$B$5:$K$5,'Delivery Distances'!$B$6:$K$20))</f>
        <v>6</v>
      </c>
      <c r="P4865" s="7">
        <f t="shared" si="305"/>
        <v>10</v>
      </c>
    </row>
    <row r="4866" spans="1:16" ht="15.75" customHeight="1" x14ac:dyDescent="0.15">
      <c r="A4866" s="13">
        <v>44010</v>
      </c>
      <c r="B4866" s="19" t="s">
        <v>5354</v>
      </c>
      <c r="C4866" s="7" t="s">
        <v>4761</v>
      </c>
      <c r="D4866" s="14">
        <v>8</v>
      </c>
      <c r="E4866" s="14" t="str">
        <f>_xlfn.XLOOKUP(D4866,'Meal Info'!$A$4:$A$19,'Meal Info'!$B$4:$B$19)</f>
        <v>Chinese</v>
      </c>
      <c r="F4866" s="14" t="str">
        <f>_xlfn.XLOOKUP(D4866,'Meal Info'!$A$4:$A$19,'Meal Info'!$C$4:$C$19)</f>
        <v>Serge</v>
      </c>
      <c r="G4866" s="7">
        <v>79.510000000000005</v>
      </c>
      <c r="H4866" s="7">
        <f t="shared" si="306"/>
        <v>7.9510000000000005</v>
      </c>
      <c r="I4866" s="7">
        <f t="shared" si="307"/>
        <v>87.461000000000013</v>
      </c>
      <c r="J4866" s="7">
        <v>0.2</v>
      </c>
      <c r="K4866" s="7">
        <f t="shared" si="304"/>
        <v>15.902000000000001</v>
      </c>
      <c r="L4866" s="7" t="s">
        <v>5075</v>
      </c>
      <c r="M4866" s="7">
        <v>2</v>
      </c>
      <c r="N4866" s="7">
        <f>INDEX('Delivery Distances'!$B$6:$K$20,MATCH('Sales Summary_working sheet'!L4866,'Delivery Distances'!$A$6:$A$20,0),MATCH('Sales Summary_working sheet'!M4866,'Delivery Distances'!$B$5:$K$5,0))</f>
        <v>15</v>
      </c>
      <c r="O4866" s="7" cm="1">
        <f t="array" ref="O4866">_xlfn.XLOOKUP(L4866,'Delivery Distances'!$A$6:$A$20,_xlfn.XLOOKUP('Sales Summary_working sheet'!M4866,'Delivery Distances'!$B$5:$K$5,'Delivery Distances'!$B$6:$K$20))</f>
        <v>15</v>
      </c>
      <c r="P4866" s="7">
        <f t="shared" si="305"/>
        <v>14.5</v>
      </c>
    </row>
    <row r="4867" spans="1:16" ht="15.75" customHeight="1" x14ac:dyDescent="0.15">
      <c r="A4867" s="13">
        <v>44010</v>
      </c>
      <c r="B4867" s="19" t="s">
        <v>5354</v>
      </c>
      <c r="C4867" s="7" t="s">
        <v>4081</v>
      </c>
      <c r="D4867" s="14">
        <v>8</v>
      </c>
      <c r="E4867" s="14" t="str">
        <f>_xlfn.XLOOKUP(D4867,'Meal Info'!$A$4:$A$19,'Meal Info'!$B$4:$B$19)</f>
        <v>Chinese</v>
      </c>
      <c r="F4867" s="14" t="str">
        <f>_xlfn.XLOOKUP(D4867,'Meal Info'!$A$4:$A$19,'Meal Info'!$C$4:$C$19)</f>
        <v>Serge</v>
      </c>
      <c r="G4867" s="7">
        <v>61.68</v>
      </c>
      <c r="H4867" s="7">
        <f t="shared" si="306"/>
        <v>6.1680000000000001</v>
      </c>
      <c r="I4867" s="7">
        <f t="shared" si="307"/>
        <v>67.847999999999999</v>
      </c>
      <c r="J4867" s="7">
        <v>0.1</v>
      </c>
      <c r="K4867" s="7">
        <f t="shared" si="304"/>
        <v>6.1680000000000001</v>
      </c>
      <c r="L4867" s="7" t="s">
        <v>5077</v>
      </c>
      <c r="M4867" s="7">
        <v>7</v>
      </c>
      <c r="N4867" s="7">
        <f>INDEX('Delivery Distances'!$B$6:$K$20,MATCH('Sales Summary_working sheet'!L4867,'Delivery Distances'!$A$6:$A$20,0),MATCH('Sales Summary_working sheet'!M4867,'Delivery Distances'!$B$5:$K$5,0))</f>
        <v>1</v>
      </c>
      <c r="O4867" s="7" cm="1">
        <f t="array" ref="O4867">_xlfn.XLOOKUP(L4867,'Delivery Distances'!$A$6:$A$20,_xlfn.XLOOKUP('Sales Summary_working sheet'!M4867,'Delivery Distances'!$B$5:$K$5,'Delivery Distances'!$B$6:$K$20))</f>
        <v>1</v>
      </c>
      <c r="P4867" s="7">
        <f t="shared" si="305"/>
        <v>3</v>
      </c>
    </row>
    <row r="4868" spans="1:16" ht="15.75" customHeight="1" x14ac:dyDescent="0.15">
      <c r="A4868" s="13">
        <v>44010</v>
      </c>
      <c r="B4868" s="19" t="s">
        <v>5354</v>
      </c>
      <c r="C4868" s="7" t="s">
        <v>226</v>
      </c>
      <c r="D4868" s="14">
        <v>8</v>
      </c>
      <c r="E4868" s="14" t="str">
        <f>_xlfn.XLOOKUP(D4868,'Meal Info'!$A$4:$A$19,'Meal Info'!$B$4:$B$19)</f>
        <v>Chinese</v>
      </c>
      <c r="F4868" s="14" t="str">
        <f>_xlfn.XLOOKUP(D4868,'Meal Info'!$A$4:$A$19,'Meal Info'!$C$4:$C$19)</f>
        <v>Serge</v>
      </c>
      <c r="G4868" s="7">
        <v>32.14</v>
      </c>
      <c r="H4868" s="7">
        <f t="shared" si="306"/>
        <v>3.2140000000000004</v>
      </c>
      <c r="I4868" s="7">
        <f t="shared" si="307"/>
        <v>35.353999999999999</v>
      </c>
      <c r="J4868" s="7">
        <v>0.32</v>
      </c>
      <c r="K4868" s="7">
        <f t="shared" si="304"/>
        <v>10.284800000000001</v>
      </c>
      <c r="L4868" s="7" t="s">
        <v>5083</v>
      </c>
      <c r="M4868" s="7">
        <v>9</v>
      </c>
      <c r="N4868" s="7">
        <f>INDEX('Delivery Distances'!$B$6:$K$20,MATCH('Sales Summary_working sheet'!L4868,'Delivery Distances'!$A$6:$A$20,0),MATCH('Sales Summary_working sheet'!M4868,'Delivery Distances'!$B$5:$K$5,0))</f>
        <v>2</v>
      </c>
      <c r="O4868" s="7" cm="1">
        <f t="array" ref="O4868">_xlfn.XLOOKUP(L4868,'Delivery Distances'!$A$6:$A$20,_xlfn.XLOOKUP('Sales Summary_working sheet'!M4868,'Delivery Distances'!$B$5:$K$5,'Delivery Distances'!$B$6:$K$20))</f>
        <v>2</v>
      </c>
      <c r="P4868" s="7">
        <f t="shared" si="305"/>
        <v>6</v>
      </c>
    </row>
    <row r="4869" spans="1:16" ht="15.75" customHeight="1" x14ac:dyDescent="0.15">
      <c r="A4869" s="13">
        <v>44010</v>
      </c>
      <c r="B4869" s="19" t="s">
        <v>5354</v>
      </c>
      <c r="C4869" s="7" t="s">
        <v>1250</v>
      </c>
      <c r="D4869" s="14">
        <v>8</v>
      </c>
      <c r="E4869" s="14" t="str">
        <f>_xlfn.XLOOKUP(D4869,'Meal Info'!$A$4:$A$19,'Meal Info'!$B$4:$B$19)</f>
        <v>Chinese</v>
      </c>
      <c r="F4869" s="14" t="str">
        <f>_xlfn.XLOOKUP(D4869,'Meal Info'!$A$4:$A$19,'Meal Info'!$C$4:$C$19)</f>
        <v>Serge</v>
      </c>
      <c r="G4869" s="7">
        <v>38.630000000000003</v>
      </c>
      <c r="H4869" s="7">
        <f t="shared" si="306"/>
        <v>3.8630000000000004</v>
      </c>
      <c r="I4869" s="7">
        <f t="shared" si="307"/>
        <v>42.493000000000002</v>
      </c>
      <c r="J4869" s="7">
        <v>0.03</v>
      </c>
      <c r="K4869" s="7">
        <f t="shared" ref="K4869:K4932" si="308">J4869*G4869</f>
        <v>1.1589</v>
      </c>
      <c r="L4869" s="7" t="s">
        <v>5076</v>
      </c>
      <c r="M4869" s="7">
        <v>2</v>
      </c>
      <c r="N4869" s="7">
        <f>INDEX('Delivery Distances'!$B$6:$K$20,MATCH('Sales Summary_working sheet'!L4869,'Delivery Distances'!$A$6:$A$20,0),MATCH('Sales Summary_working sheet'!M4869,'Delivery Distances'!$B$5:$K$5,0))</f>
        <v>11</v>
      </c>
      <c r="O4869" s="7" cm="1">
        <f t="array" ref="O4869">_xlfn.XLOOKUP(L4869,'Delivery Distances'!$A$6:$A$20,_xlfn.XLOOKUP('Sales Summary_working sheet'!M4869,'Delivery Distances'!$B$5:$K$5,'Delivery Distances'!$B$6:$K$20))</f>
        <v>11</v>
      </c>
      <c r="P4869" s="7">
        <f t="shared" ref="P4869:P4932" si="309">IF(O4869&lt;=2, O4869*3, IF(O4869&lt;=6, 3*2 + (O4869-2)*1, 3*2 + 4*1 + (O4869-6)*0.5))</f>
        <v>12.5</v>
      </c>
    </row>
    <row r="4870" spans="1:16" ht="15.75" customHeight="1" x14ac:dyDescent="0.15">
      <c r="A4870" s="13">
        <v>44010</v>
      </c>
      <c r="B4870" s="19" t="s">
        <v>5354</v>
      </c>
      <c r="C4870" s="7" t="s">
        <v>38</v>
      </c>
      <c r="D4870" s="14">
        <v>8</v>
      </c>
      <c r="E4870" s="14" t="str">
        <f>_xlfn.XLOOKUP(D4870,'Meal Info'!$A$4:$A$19,'Meal Info'!$B$4:$B$19)</f>
        <v>Chinese</v>
      </c>
      <c r="F4870" s="14" t="str">
        <f>_xlfn.XLOOKUP(D4870,'Meal Info'!$A$4:$A$19,'Meal Info'!$C$4:$C$19)</f>
        <v>Serge</v>
      </c>
      <c r="G4870" s="7">
        <v>10.44</v>
      </c>
      <c r="H4870" s="7">
        <f t="shared" si="306"/>
        <v>1.044</v>
      </c>
      <c r="I4870" s="7">
        <f t="shared" si="307"/>
        <v>11.484</v>
      </c>
      <c r="J4870" s="7">
        <v>0.12</v>
      </c>
      <c r="K4870" s="7">
        <f t="shared" si="308"/>
        <v>1.2527999999999999</v>
      </c>
      <c r="L4870" s="7" t="s">
        <v>5079</v>
      </c>
      <c r="M4870" s="7">
        <v>4</v>
      </c>
      <c r="N4870" s="7">
        <f>INDEX('Delivery Distances'!$B$6:$K$20,MATCH('Sales Summary_working sheet'!L4870,'Delivery Distances'!$A$6:$A$20,0),MATCH('Sales Summary_working sheet'!M4870,'Delivery Distances'!$B$5:$K$5,0))</f>
        <v>4</v>
      </c>
      <c r="O4870" s="7" cm="1">
        <f t="array" ref="O4870">_xlfn.XLOOKUP(L4870,'Delivery Distances'!$A$6:$A$20,_xlfn.XLOOKUP('Sales Summary_working sheet'!M4870,'Delivery Distances'!$B$5:$K$5,'Delivery Distances'!$B$6:$K$20))</f>
        <v>4</v>
      </c>
      <c r="P4870" s="7">
        <f t="shared" si="309"/>
        <v>8</v>
      </c>
    </row>
    <row r="4871" spans="1:16" ht="15.75" customHeight="1" x14ac:dyDescent="0.15">
      <c r="A4871" s="13">
        <v>44010</v>
      </c>
      <c r="B4871" s="19" t="s">
        <v>5354</v>
      </c>
      <c r="C4871" s="7" t="s">
        <v>1361</v>
      </c>
      <c r="D4871" s="14">
        <v>8</v>
      </c>
      <c r="E4871" s="14" t="str">
        <f>_xlfn.XLOOKUP(D4871,'Meal Info'!$A$4:$A$19,'Meal Info'!$B$4:$B$19)</f>
        <v>Chinese</v>
      </c>
      <c r="F4871" s="14" t="str">
        <f>_xlfn.XLOOKUP(D4871,'Meal Info'!$A$4:$A$19,'Meal Info'!$C$4:$C$19)</f>
        <v>Serge</v>
      </c>
      <c r="G4871" s="7">
        <v>19.95</v>
      </c>
      <c r="H4871" s="7">
        <f t="shared" si="306"/>
        <v>1.9950000000000001</v>
      </c>
      <c r="I4871" s="7">
        <f t="shared" si="307"/>
        <v>21.945</v>
      </c>
      <c r="J4871" s="7">
        <v>0.38</v>
      </c>
      <c r="K4871" s="7">
        <f t="shared" si="308"/>
        <v>7.5809999999999995</v>
      </c>
      <c r="L4871" s="7" t="s">
        <v>5082</v>
      </c>
      <c r="M4871" s="7">
        <v>8</v>
      </c>
      <c r="N4871" s="7">
        <f>INDEX('Delivery Distances'!$B$6:$K$20,MATCH('Sales Summary_working sheet'!L4871,'Delivery Distances'!$A$6:$A$20,0),MATCH('Sales Summary_working sheet'!M4871,'Delivery Distances'!$B$5:$K$5,0))</f>
        <v>1</v>
      </c>
      <c r="O4871" s="7" cm="1">
        <f t="array" ref="O4871">_xlfn.XLOOKUP(L4871,'Delivery Distances'!$A$6:$A$20,_xlfn.XLOOKUP('Sales Summary_working sheet'!M4871,'Delivery Distances'!$B$5:$K$5,'Delivery Distances'!$B$6:$K$20))</f>
        <v>1</v>
      </c>
      <c r="P4871" s="7">
        <f t="shared" si="309"/>
        <v>3</v>
      </c>
    </row>
    <row r="4872" spans="1:16" ht="15.75" customHeight="1" x14ac:dyDescent="0.15">
      <c r="A4872" s="13">
        <v>44010</v>
      </c>
      <c r="B4872" s="19" t="s">
        <v>5354</v>
      </c>
      <c r="C4872" s="7" t="s">
        <v>1821</v>
      </c>
      <c r="D4872" s="14">
        <v>9</v>
      </c>
      <c r="E4872" s="14" t="str">
        <f>_xlfn.XLOOKUP(D4872,'Meal Info'!$A$4:$A$19,'Meal Info'!$B$4:$B$19)</f>
        <v>Mediterrenean</v>
      </c>
      <c r="F4872" s="14" t="str">
        <f>_xlfn.XLOOKUP(D4872,'Meal Info'!$A$4:$A$19,'Meal Info'!$C$4:$C$19)</f>
        <v>Serge</v>
      </c>
      <c r="G4872" s="7">
        <v>76.12</v>
      </c>
      <c r="H4872" s="7">
        <f t="shared" si="306"/>
        <v>7.612000000000001</v>
      </c>
      <c r="I4872" s="7">
        <f t="shared" si="307"/>
        <v>83.731999999999999</v>
      </c>
      <c r="J4872" s="7">
        <v>0.38</v>
      </c>
      <c r="K4872" s="7">
        <f t="shared" si="308"/>
        <v>28.925600000000003</v>
      </c>
      <c r="L4872" s="7" t="s">
        <v>27</v>
      </c>
      <c r="M4872" s="7">
        <v>4</v>
      </c>
      <c r="N4872" s="7">
        <f>INDEX('Delivery Distances'!$B$6:$K$20,MATCH('Sales Summary_working sheet'!L4872,'Delivery Distances'!$A$6:$A$20,0),MATCH('Sales Summary_working sheet'!M4872,'Delivery Distances'!$B$5:$K$5,0))</f>
        <v>5</v>
      </c>
      <c r="O4872" s="7" cm="1">
        <f t="array" ref="O4872">_xlfn.XLOOKUP(L4872,'Delivery Distances'!$A$6:$A$20,_xlfn.XLOOKUP('Sales Summary_working sheet'!M4872,'Delivery Distances'!$B$5:$K$5,'Delivery Distances'!$B$6:$K$20))</f>
        <v>5</v>
      </c>
      <c r="P4872" s="7">
        <f t="shared" si="309"/>
        <v>9</v>
      </c>
    </row>
    <row r="4873" spans="1:16" ht="15.75" customHeight="1" x14ac:dyDescent="0.15">
      <c r="A4873" s="13">
        <v>44010</v>
      </c>
      <c r="B4873" s="19" t="s">
        <v>5354</v>
      </c>
      <c r="C4873" s="7" t="s">
        <v>3281</v>
      </c>
      <c r="D4873" s="14">
        <v>8</v>
      </c>
      <c r="E4873" s="14" t="str">
        <f>_xlfn.XLOOKUP(D4873,'Meal Info'!$A$4:$A$19,'Meal Info'!$B$4:$B$19)</f>
        <v>Chinese</v>
      </c>
      <c r="F4873" s="14" t="str">
        <f>_xlfn.XLOOKUP(D4873,'Meal Info'!$A$4:$A$19,'Meal Info'!$C$4:$C$19)</f>
        <v>Serge</v>
      </c>
      <c r="G4873" s="7">
        <v>64.930000000000007</v>
      </c>
      <c r="H4873" s="7">
        <f t="shared" si="306"/>
        <v>6.4930000000000012</v>
      </c>
      <c r="I4873" s="7">
        <f t="shared" si="307"/>
        <v>71.423000000000002</v>
      </c>
      <c r="J4873" s="7">
        <v>0.3</v>
      </c>
      <c r="K4873" s="7">
        <f t="shared" si="308"/>
        <v>19.479000000000003</v>
      </c>
      <c r="L4873" s="7" t="s">
        <v>30</v>
      </c>
      <c r="M4873" s="7">
        <v>9</v>
      </c>
      <c r="N4873" s="7">
        <f>INDEX('Delivery Distances'!$B$6:$K$20,MATCH('Sales Summary_working sheet'!L4873,'Delivery Distances'!$A$6:$A$20,0),MATCH('Sales Summary_working sheet'!M4873,'Delivery Distances'!$B$5:$K$5,0))</f>
        <v>17</v>
      </c>
      <c r="O4873" s="7" cm="1">
        <f t="array" ref="O4873">_xlfn.XLOOKUP(L4873,'Delivery Distances'!$A$6:$A$20,_xlfn.XLOOKUP('Sales Summary_working sheet'!M4873,'Delivery Distances'!$B$5:$K$5,'Delivery Distances'!$B$6:$K$20))</f>
        <v>17</v>
      </c>
      <c r="P4873" s="7">
        <f t="shared" si="309"/>
        <v>15.5</v>
      </c>
    </row>
    <row r="4874" spans="1:16" ht="15.75" customHeight="1" x14ac:dyDescent="0.15">
      <c r="A4874" s="13">
        <v>44010</v>
      </c>
      <c r="B4874" s="19" t="s">
        <v>5354</v>
      </c>
      <c r="C4874" s="7" t="s">
        <v>4346</v>
      </c>
      <c r="D4874" s="14">
        <v>9</v>
      </c>
      <c r="E4874" s="14" t="str">
        <f>_xlfn.XLOOKUP(D4874,'Meal Info'!$A$4:$A$19,'Meal Info'!$B$4:$B$19)</f>
        <v>Mediterrenean</v>
      </c>
      <c r="F4874" s="14" t="str">
        <f>_xlfn.XLOOKUP(D4874,'Meal Info'!$A$4:$A$19,'Meal Info'!$C$4:$C$19)</f>
        <v>Serge</v>
      </c>
      <c r="G4874" s="7">
        <v>8.6</v>
      </c>
      <c r="H4874" s="7">
        <f t="shared" si="306"/>
        <v>0.86</v>
      </c>
      <c r="I4874" s="7">
        <f t="shared" si="307"/>
        <v>9.4599999999999991</v>
      </c>
      <c r="J4874" s="7">
        <v>0.13</v>
      </c>
      <c r="K4874" s="7">
        <f t="shared" si="308"/>
        <v>1.1179999999999999</v>
      </c>
      <c r="L4874" s="7" t="s">
        <v>28</v>
      </c>
      <c r="M4874" s="7">
        <v>1</v>
      </c>
      <c r="N4874" s="7">
        <f>INDEX('Delivery Distances'!$B$6:$K$20,MATCH('Sales Summary_working sheet'!L4874,'Delivery Distances'!$A$6:$A$20,0),MATCH('Sales Summary_working sheet'!M4874,'Delivery Distances'!$B$5:$K$5,0))</f>
        <v>18</v>
      </c>
      <c r="O4874" s="7" cm="1">
        <f t="array" ref="O4874">_xlfn.XLOOKUP(L4874,'Delivery Distances'!$A$6:$A$20,_xlfn.XLOOKUP('Sales Summary_working sheet'!M4874,'Delivery Distances'!$B$5:$K$5,'Delivery Distances'!$B$6:$K$20))</f>
        <v>18</v>
      </c>
      <c r="P4874" s="7">
        <f t="shared" si="309"/>
        <v>16</v>
      </c>
    </row>
    <row r="4875" spans="1:16" ht="15.75" customHeight="1" x14ac:dyDescent="0.15">
      <c r="A4875" s="13">
        <v>44010</v>
      </c>
      <c r="B4875" s="19" t="s">
        <v>5354</v>
      </c>
      <c r="C4875" s="7" t="s">
        <v>4644</v>
      </c>
      <c r="D4875" s="14">
        <v>8</v>
      </c>
      <c r="E4875" s="14" t="str">
        <f>_xlfn.XLOOKUP(D4875,'Meal Info'!$A$4:$A$19,'Meal Info'!$B$4:$B$19)</f>
        <v>Chinese</v>
      </c>
      <c r="F4875" s="14" t="str">
        <f>_xlfn.XLOOKUP(D4875,'Meal Info'!$A$4:$A$19,'Meal Info'!$C$4:$C$19)</f>
        <v>Serge</v>
      </c>
      <c r="G4875" s="7">
        <v>99.79</v>
      </c>
      <c r="H4875" s="7">
        <f t="shared" si="306"/>
        <v>9.979000000000001</v>
      </c>
      <c r="I4875" s="7">
        <f t="shared" si="307"/>
        <v>109.76900000000001</v>
      </c>
      <c r="J4875" s="7">
        <v>0.16</v>
      </c>
      <c r="K4875" s="7">
        <f t="shared" si="308"/>
        <v>15.966400000000002</v>
      </c>
      <c r="L4875" s="7" t="s">
        <v>5076</v>
      </c>
      <c r="M4875" s="7">
        <v>10</v>
      </c>
      <c r="N4875" s="7">
        <f>INDEX('Delivery Distances'!$B$6:$K$20,MATCH('Sales Summary_working sheet'!L4875,'Delivery Distances'!$A$6:$A$20,0),MATCH('Sales Summary_working sheet'!M4875,'Delivery Distances'!$B$5:$K$5,0))</f>
        <v>3</v>
      </c>
      <c r="O4875" s="7" cm="1">
        <f t="array" ref="O4875">_xlfn.XLOOKUP(L4875,'Delivery Distances'!$A$6:$A$20,_xlfn.XLOOKUP('Sales Summary_working sheet'!M4875,'Delivery Distances'!$B$5:$K$5,'Delivery Distances'!$B$6:$K$20))</f>
        <v>3</v>
      </c>
      <c r="P4875" s="7">
        <f t="shared" si="309"/>
        <v>7</v>
      </c>
    </row>
    <row r="4876" spans="1:16" ht="15.75" customHeight="1" x14ac:dyDescent="0.15">
      <c r="A4876" s="13">
        <v>44010</v>
      </c>
      <c r="B4876" s="19" t="s">
        <v>5354</v>
      </c>
      <c r="C4876" s="7" t="s">
        <v>410</v>
      </c>
      <c r="D4876" s="14">
        <v>9</v>
      </c>
      <c r="E4876" s="14" t="str">
        <f>_xlfn.XLOOKUP(D4876,'Meal Info'!$A$4:$A$19,'Meal Info'!$B$4:$B$19)</f>
        <v>Mediterrenean</v>
      </c>
      <c r="F4876" s="14" t="str">
        <f>_xlfn.XLOOKUP(D4876,'Meal Info'!$A$4:$A$19,'Meal Info'!$C$4:$C$19)</f>
        <v>Serge</v>
      </c>
      <c r="G4876" s="7">
        <v>39.57</v>
      </c>
      <c r="H4876" s="7">
        <f t="shared" ref="H4876:H4939" si="310">G4876*10%</f>
        <v>3.9570000000000003</v>
      </c>
      <c r="I4876" s="7">
        <f t="shared" ref="I4876:I4939" si="311">G4876+H4876</f>
        <v>43.527000000000001</v>
      </c>
      <c r="J4876" s="7">
        <v>0.1</v>
      </c>
      <c r="K4876" s="7">
        <f t="shared" si="308"/>
        <v>3.9570000000000003</v>
      </c>
      <c r="L4876" s="7" t="s">
        <v>5081</v>
      </c>
      <c r="M4876" s="7">
        <v>8</v>
      </c>
      <c r="N4876" s="7">
        <f>INDEX('Delivery Distances'!$B$6:$K$20,MATCH('Sales Summary_working sheet'!L4876,'Delivery Distances'!$A$6:$A$20,0),MATCH('Sales Summary_working sheet'!M4876,'Delivery Distances'!$B$5:$K$5,0))</f>
        <v>2</v>
      </c>
      <c r="O4876" s="7" cm="1">
        <f t="array" ref="O4876">_xlfn.XLOOKUP(L4876,'Delivery Distances'!$A$6:$A$20,_xlfn.XLOOKUP('Sales Summary_working sheet'!M4876,'Delivery Distances'!$B$5:$K$5,'Delivery Distances'!$B$6:$K$20))</f>
        <v>2</v>
      </c>
      <c r="P4876" s="7">
        <f t="shared" si="309"/>
        <v>6</v>
      </c>
    </row>
    <row r="4877" spans="1:16" ht="15.75" customHeight="1" x14ac:dyDescent="0.15">
      <c r="A4877" s="13">
        <v>44010</v>
      </c>
      <c r="B4877" s="19" t="s">
        <v>5354</v>
      </c>
      <c r="C4877" s="7" t="s">
        <v>4590</v>
      </c>
      <c r="D4877" s="14">
        <v>9</v>
      </c>
      <c r="E4877" s="14" t="str">
        <f>_xlfn.XLOOKUP(D4877,'Meal Info'!$A$4:$A$19,'Meal Info'!$B$4:$B$19)</f>
        <v>Mediterrenean</v>
      </c>
      <c r="F4877" s="14" t="str">
        <f>_xlfn.XLOOKUP(D4877,'Meal Info'!$A$4:$A$19,'Meal Info'!$C$4:$C$19)</f>
        <v>Serge</v>
      </c>
      <c r="G4877" s="7">
        <v>93.91</v>
      </c>
      <c r="H4877" s="7">
        <f t="shared" si="310"/>
        <v>9.391</v>
      </c>
      <c r="I4877" s="7">
        <f t="shared" si="311"/>
        <v>103.301</v>
      </c>
      <c r="J4877" s="7">
        <v>0.25</v>
      </c>
      <c r="K4877" s="7">
        <f t="shared" si="308"/>
        <v>23.477499999999999</v>
      </c>
      <c r="L4877" s="7" t="s">
        <v>29</v>
      </c>
      <c r="M4877" s="7">
        <v>4</v>
      </c>
      <c r="N4877" s="7">
        <f>INDEX('Delivery Distances'!$B$6:$K$20,MATCH('Sales Summary_working sheet'!L4877,'Delivery Distances'!$A$6:$A$20,0),MATCH('Sales Summary_working sheet'!M4877,'Delivery Distances'!$B$5:$K$5,0))</f>
        <v>14</v>
      </c>
      <c r="O4877" s="7" cm="1">
        <f t="array" ref="O4877">_xlfn.XLOOKUP(L4877,'Delivery Distances'!$A$6:$A$20,_xlfn.XLOOKUP('Sales Summary_working sheet'!M4877,'Delivery Distances'!$B$5:$K$5,'Delivery Distances'!$B$6:$K$20))</f>
        <v>14</v>
      </c>
      <c r="P4877" s="7">
        <f t="shared" si="309"/>
        <v>14</v>
      </c>
    </row>
    <row r="4878" spans="1:16" ht="15.75" customHeight="1" x14ac:dyDescent="0.15">
      <c r="A4878" s="13">
        <v>44010</v>
      </c>
      <c r="B4878" s="19" t="s">
        <v>5354</v>
      </c>
      <c r="C4878" s="7" t="s">
        <v>391</v>
      </c>
      <c r="D4878" s="14">
        <v>9</v>
      </c>
      <c r="E4878" s="14" t="str">
        <f>_xlfn.XLOOKUP(D4878,'Meal Info'!$A$4:$A$19,'Meal Info'!$B$4:$B$19)</f>
        <v>Mediterrenean</v>
      </c>
      <c r="F4878" s="14" t="str">
        <f>_xlfn.XLOOKUP(D4878,'Meal Info'!$A$4:$A$19,'Meal Info'!$C$4:$C$19)</f>
        <v>Serge</v>
      </c>
      <c r="G4878" s="7">
        <v>19.48</v>
      </c>
      <c r="H4878" s="7">
        <f t="shared" si="310"/>
        <v>1.9480000000000002</v>
      </c>
      <c r="I4878" s="7">
        <f t="shared" si="311"/>
        <v>21.428000000000001</v>
      </c>
      <c r="J4878" s="7">
        <v>0.32</v>
      </c>
      <c r="K4878" s="7">
        <f t="shared" si="308"/>
        <v>6.2336</v>
      </c>
      <c r="L4878" s="7" t="s">
        <v>5077</v>
      </c>
      <c r="M4878" s="7">
        <v>1</v>
      </c>
      <c r="N4878" s="7">
        <f>INDEX('Delivery Distances'!$B$6:$K$20,MATCH('Sales Summary_working sheet'!L4878,'Delivery Distances'!$A$6:$A$20,0),MATCH('Sales Summary_working sheet'!M4878,'Delivery Distances'!$B$5:$K$5,0))</f>
        <v>3</v>
      </c>
      <c r="O4878" s="7" cm="1">
        <f t="array" ref="O4878">_xlfn.XLOOKUP(L4878,'Delivery Distances'!$A$6:$A$20,_xlfn.XLOOKUP('Sales Summary_working sheet'!M4878,'Delivery Distances'!$B$5:$K$5,'Delivery Distances'!$B$6:$K$20))</f>
        <v>3</v>
      </c>
      <c r="P4878" s="7">
        <f t="shared" si="309"/>
        <v>7</v>
      </c>
    </row>
    <row r="4879" spans="1:16" ht="15.75" customHeight="1" x14ac:dyDescent="0.15">
      <c r="A4879" s="13">
        <v>44010</v>
      </c>
      <c r="B4879" s="19" t="s">
        <v>5354</v>
      </c>
      <c r="C4879" s="7" t="s">
        <v>1445</v>
      </c>
      <c r="D4879" s="14">
        <v>8</v>
      </c>
      <c r="E4879" s="14" t="str">
        <f>_xlfn.XLOOKUP(D4879,'Meal Info'!$A$4:$A$19,'Meal Info'!$B$4:$B$19)</f>
        <v>Chinese</v>
      </c>
      <c r="F4879" s="14" t="str">
        <f>_xlfn.XLOOKUP(D4879,'Meal Info'!$A$4:$A$19,'Meal Info'!$C$4:$C$19)</f>
        <v>Serge</v>
      </c>
      <c r="G4879" s="7">
        <v>92.49</v>
      </c>
      <c r="H4879" s="7">
        <f t="shared" si="310"/>
        <v>9.2490000000000006</v>
      </c>
      <c r="I4879" s="7">
        <f t="shared" si="311"/>
        <v>101.73899999999999</v>
      </c>
      <c r="J4879" s="7">
        <v>0.03</v>
      </c>
      <c r="K4879" s="7">
        <f t="shared" si="308"/>
        <v>2.7746999999999997</v>
      </c>
      <c r="L4879" s="7" t="s">
        <v>27</v>
      </c>
      <c r="M4879" s="7">
        <v>10</v>
      </c>
      <c r="N4879" s="7">
        <f>INDEX('Delivery Distances'!$B$6:$K$20,MATCH('Sales Summary_working sheet'!L4879,'Delivery Distances'!$A$6:$A$20,0),MATCH('Sales Summary_working sheet'!M4879,'Delivery Distances'!$B$5:$K$5,0))</f>
        <v>18</v>
      </c>
      <c r="O4879" s="7" cm="1">
        <f t="array" ref="O4879">_xlfn.XLOOKUP(L4879,'Delivery Distances'!$A$6:$A$20,_xlfn.XLOOKUP('Sales Summary_working sheet'!M4879,'Delivery Distances'!$B$5:$K$5,'Delivery Distances'!$B$6:$K$20))</f>
        <v>18</v>
      </c>
      <c r="P4879" s="7">
        <f t="shared" si="309"/>
        <v>16</v>
      </c>
    </row>
    <row r="4880" spans="1:16" ht="15.75" customHeight="1" x14ac:dyDescent="0.15">
      <c r="A4880" s="13">
        <v>44010</v>
      </c>
      <c r="B4880" s="19" t="s">
        <v>5354</v>
      </c>
      <c r="C4880" s="7" t="s">
        <v>4917</v>
      </c>
      <c r="D4880" s="14">
        <v>8</v>
      </c>
      <c r="E4880" s="14" t="str">
        <f>_xlfn.XLOOKUP(D4880,'Meal Info'!$A$4:$A$19,'Meal Info'!$B$4:$B$19)</f>
        <v>Chinese</v>
      </c>
      <c r="F4880" s="14" t="str">
        <f>_xlfn.XLOOKUP(D4880,'Meal Info'!$A$4:$A$19,'Meal Info'!$C$4:$C$19)</f>
        <v>Serge</v>
      </c>
      <c r="G4880" s="7">
        <v>10.44</v>
      </c>
      <c r="H4880" s="7">
        <f t="shared" si="310"/>
        <v>1.044</v>
      </c>
      <c r="I4880" s="7">
        <f t="shared" si="311"/>
        <v>11.484</v>
      </c>
      <c r="J4880" s="7">
        <v>0.34</v>
      </c>
      <c r="K4880" s="7">
        <f t="shared" si="308"/>
        <v>3.5495999999999999</v>
      </c>
      <c r="L4880" s="7" t="s">
        <v>5075</v>
      </c>
      <c r="M4880" s="7">
        <v>3</v>
      </c>
      <c r="N4880" s="7">
        <f>INDEX('Delivery Distances'!$B$6:$K$20,MATCH('Sales Summary_working sheet'!L4880,'Delivery Distances'!$A$6:$A$20,0),MATCH('Sales Summary_working sheet'!M4880,'Delivery Distances'!$B$5:$K$5,0))</f>
        <v>15</v>
      </c>
      <c r="O4880" s="7" cm="1">
        <f t="array" ref="O4880">_xlfn.XLOOKUP(L4880,'Delivery Distances'!$A$6:$A$20,_xlfn.XLOOKUP('Sales Summary_working sheet'!M4880,'Delivery Distances'!$B$5:$K$5,'Delivery Distances'!$B$6:$K$20))</f>
        <v>15</v>
      </c>
      <c r="P4880" s="7">
        <f t="shared" si="309"/>
        <v>14.5</v>
      </c>
    </row>
    <row r="4881" spans="1:16" ht="15.75" customHeight="1" x14ac:dyDescent="0.15">
      <c r="A4881" s="13">
        <v>44010</v>
      </c>
      <c r="B4881" s="19" t="s">
        <v>5354</v>
      </c>
      <c r="C4881" s="7" t="s">
        <v>399</v>
      </c>
      <c r="D4881" s="14">
        <v>9</v>
      </c>
      <c r="E4881" s="14" t="str">
        <f>_xlfn.XLOOKUP(D4881,'Meal Info'!$A$4:$A$19,'Meal Info'!$B$4:$B$19)</f>
        <v>Mediterrenean</v>
      </c>
      <c r="F4881" s="14" t="str">
        <f>_xlfn.XLOOKUP(D4881,'Meal Info'!$A$4:$A$19,'Meal Info'!$C$4:$C$19)</f>
        <v>Serge</v>
      </c>
      <c r="G4881" s="7">
        <v>91.63</v>
      </c>
      <c r="H4881" s="7">
        <f t="shared" si="310"/>
        <v>9.1630000000000003</v>
      </c>
      <c r="I4881" s="7">
        <f t="shared" si="311"/>
        <v>100.79299999999999</v>
      </c>
      <c r="J4881" s="7">
        <v>0.3</v>
      </c>
      <c r="K4881" s="7">
        <f t="shared" si="308"/>
        <v>27.488999999999997</v>
      </c>
      <c r="L4881" s="7" t="s">
        <v>29</v>
      </c>
      <c r="M4881" s="7">
        <v>5</v>
      </c>
      <c r="N4881" s="7">
        <f>INDEX('Delivery Distances'!$B$6:$K$20,MATCH('Sales Summary_working sheet'!L4881,'Delivery Distances'!$A$6:$A$20,0),MATCH('Sales Summary_working sheet'!M4881,'Delivery Distances'!$B$5:$K$5,0))</f>
        <v>14</v>
      </c>
      <c r="O4881" s="7" cm="1">
        <f t="array" ref="O4881">_xlfn.XLOOKUP(L4881,'Delivery Distances'!$A$6:$A$20,_xlfn.XLOOKUP('Sales Summary_working sheet'!M4881,'Delivery Distances'!$B$5:$K$5,'Delivery Distances'!$B$6:$K$20))</f>
        <v>14</v>
      </c>
      <c r="P4881" s="7">
        <f t="shared" si="309"/>
        <v>14</v>
      </c>
    </row>
    <row r="4882" spans="1:16" ht="15.75" customHeight="1" x14ac:dyDescent="0.15">
      <c r="A4882" s="13">
        <v>44010</v>
      </c>
      <c r="B4882" s="19" t="s">
        <v>5354</v>
      </c>
      <c r="C4882" s="7" t="s">
        <v>3340</v>
      </c>
      <c r="D4882" s="14">
        <v>9</v>
      </c>
      <c r="E4882" s="14" t="str">
        <f>_xlfn.XLOOKUP(D4882,'Meal Info'!$A$4:$A$19,'Meal Info'!$B$4:$B$19)</f>
        <v>Mediterrenean</v>
      </c>
      <c r="F4882" s="14" t="str">
        <f>_xlfn.XLOOKUP(D4882,'Meal Info'!$A$4:$A$19,'Meal Info'!$C$4:$C$19)</f>
        <v>Serge</v>
      </c>
      <c r="G4882" s="7">
        <v>46.63</v>
      </c>
      <c r="H4882" s="7">
        <f t="shared" si="310"/>
        <v>4.6630000000000003</v>
      </c>
      <c r="I4882" s="7">
        <f t="shared" si="311"/>
        <v>51.293000000000006</v>
      </c>
      <c r="J4882" s="7">
        <v>0.23</v>
      </c>
      <c r="K4882" s="7">
        <f t="shared" si="308"/>
        <v>10.724900000000002</v>
      </c>
      <c r="L4882" s="7" t="s">
        <v>5076</v>
      </c>
      <c r="M4882" s="7">
        <v>4</v>
      </c>
      <c r="N4882" s="7">
        <f>INDEX('Delivery Distances'!$B$6:$K$20,MATCH('Sales Summary_working sheet'!L4882,'Delivery Distances'!$A$6:$A$20,0),MATCH('Sales Summary_working sheet'!M4882,'Delivery Distances'!$B$5:$K$5,0))</f>
        <v>11</v>
      </c>
      <c r="O4882" s="7" cm="1">
        <f t="array" ref="O4882">_xlfn.XLOOKUP(L4882,'Delivery Distances'!$A$6:$A$20,_xlfn.XLOOKUP('Sales Summary_working sheet'!M4882,'Delivery Distances'!$B$5:$K$5,'Delivery Distances'!$B$6:$K$20))</f>
        <v>11</v>
      </c>
      <c r="P4882" s="7">
        <f t="shared" si="309"/>
        <v>12.5</v>
      </c>
    </row>
    <row r="4883" spans="1:16" ht="15.75" customHeight="1" x14ac:dyDescent="0.15">
      <c r="A4883" s="13">
        <v>44010</v>
      </c>
      <c r="B4883" s="19" t="s">
        <v>5354</v>
      </c>
      <c r="C4883" s="7" t="s">
        <v>1991</v>
      </c>
      <c r="D4883" s="14">
        <v>8</v>
      </c>
      <c r="E4883" s="14" t="str">
        <f>_xlfn.XLOOKUP(D4883,'Meal Info'!$A$4:$A$19,'Meal Info'!$B$4:$B$19)</f>
        <v>Chinese</v>
      </c>
      <c r="F4883" s="14" t="str">
        <f>_xlfn.XLOOKUP(D4883,'Meal Info'!$A$4:$A$19,'Meal Info'!$C$4:$C$19)</f>
        <v>Serge</v>
      </c>
      <c r="G4883" s="7">
        <v>33.049999999999997</v>
      </c>
      <c r="H4883" s="7">
        <f t="shared" si="310"/>
        <v>3.3049999999999997</v>
      </c>
      <c r="I4883" s="7">
        <f t="shared" si="311"/>
        <v>36.354999999999997</v>
      </c>
      <c r="J4883" s="7">
        <v>0.18</v>
      </c>
      <c r="K4883" s="7">
        <f t="shared" si="308"/>
        <v>5.948999999999999</v>
      </c>
      <c r="L4883" s="7" t="s">
        <v>5075</v>
      </c>
      <c r="M4883" s="7">
        <v>3</v>
      </c>
      <c r="N4883" s="7">
        <f>INDEX('Delivery Distances'!$B$6:$K$20,MATCH('Sales Summary_working sheet'!L4883,'Delivery Distances'!$A$6:$A$20,0),MATCH('Sales Summary_working sheet'!M4883,'Delivery Distances'!$B$5:$K$5,0))</f>
        <v>15</v>
      </c>
      <c r="O4883" s="7" cm="1">
        <f t="array" ref="O4883">_xlfn.XLOOKUP(L4883,'Delivery Distances'!$A$6:$A$20,_xlfn.XLOOKUP('Sales Summary_working sheet'!M4883,'Delivery Distances'!$B$5:$K$5,'Delivery Distances'!$B$6:$K$20))</f>
        <v>15</v>
      </c>
      <c r="P4883" s="7">
        <f t="shared" si="309"/>
        <v>14.5</v>
      </c>
    </row>
    <row r="4884" spans="1:16" ht="15.75" customHeight="1" x14ac:dyDescent="0.15">
      <c r="A4884" s="13">
        <v>44010</v>
      </c>
      <c r="B4884" s="19" t="s">
        <v>5354</v>
      </c>
      <c r="C4884" s="7" t="s">
        <v>2889</v>
      </c>
      <c r="D4884" s="14">
        <v>9</v>
      </c>
      <c r="E4884" s="14" t="str">
        <f>_xlfn.XLOOKUP(D4884,'Meal Info'!$A$4:$A$19,'Meal Info'!$B$4:$B$19)</f>
        <v>Mediterrenean</v>
      </c>
      <c r="F4884" s="14" t="str">
        <f>_xlfn.XLOOKUP(D4884,'Meal Info'!$A$4:$A$19,'Meal Info'!$C$4:$C$19)</f>
        <v>Serge</v>
      </c>
      <c r="G4884" s="7">
        <v>23.25</v>
      </c>
      <c r="H4884" s="7">
        <f t="shared" si="310"/>
        <v>2.3250000000000002</v>
      </c>
      <c r="I4884" s="7">
        <f t="shared" si="311"/>
        <v>25.574999999999999</v>
      </c>
      <c r="J4884" s="7">
        <v>0.03</v>
      </c>
      <c r="K4884" s="7">
        <f t="shared" si="308"/>
        <v>0.69750000000000001</v>
      </c>
      <c r="L4884" s="7" t="s">
        <v>5083</v>
      </c>
      <c r="M4884" s="7">
        <v>3</v>
      </c>
      <c r="N4884" s="7">
        <f>INDEX('Delivery Distances'!$B$6:$K$20,MATCH('Sales Summary_working sheet'!L4884,'Delivery Distances'!$A$6:$A$20,0),MATCH('Sales Summary_working sheet'!M4884,'Delivery Distances'!$B$5:$K$5,0))</f>
        <v>1</v>
      </c>
      <c r="O4884" s="7" cm="1">
        <f t="array" ref="O4884">_xlfn.XLOOKUP(L4884,'Delivery Distances'!$A$6:$A$20,_xlfn.XLOOKUP('Sales Summary_working sheet'!M4884,'Delivery Distances'!$B$5:$K$5,'Delivery Distances'!$B$6:$K$20))</f>
        <v>1</v>
      </c>
      <c r="P4884" s="7">
        <f t="shared" si="309"/>
        <v>3</v>
      </c>
    </row>
    <row r="4885" spans="1:16" ht="15.75" customHeight="1" x14ac:dyDescent="0.15">
      <c r="A4885" s="13">
        <v>44010</v>
      </c>
      <c r="B4885" s="19" t="s">
        <v>5354</v>
      </c>
      <c r="C4885" s="7" t="s">
        <v>3234</v>
      </c>
      <c r="D4885" s="14">
        <v>8</v>
      </c>
      <c r="E4885" s="14" t="str">
        <f>_xlfn.XLOOKUP(D4885,'Meal Info'!$A$4:$A$19,'Meal Info'!$B$4:$B$19)</f>
        <v>Chinese</v>
      </c>
      <c r="F4885" s="14" t="str">
        <f>_xlfn.XLOOKUP(D4885,'Meal Info'!$A$4:$A$19,'Meal Info'!$C$4:$C$19)</f>
        <v>Serge</v>
      </c>
      <c r="G4885" s="7">
        <v>56.17</v>
      </c>
      <c r="H4885" s="7">
        <f t="shared" si="310"/>
        <v>5.6170000000000009</v>
      </c>
      <c r="I4885" s="7">
        <f t="shared" si="311"/>
        <v>61.787000000000006</v>
      </c>
      <c r="J4885" s="7">
        <v>0.08</v>
      </c>
      <c r="K4885" s="7">
        <f t="shared" si="308"/>
        <v>4.4935999999999998</v>
      </c>
      <c r="L4885" s="7" t="s">
        <v>5078</v>
      </c>
      <c r="M4885" s="7">
        <v>6</v>
      </c>
      <c r="N4885" s="7">
        <f>INDEX('Delivery Distances'!$B$6:$K$20,MATCH('Sales Summary_working sheet'!L4885,'Delivery Distances'!$A$6:$A$20,0),MATCH('Sales Summary_working sheet'!M4885,'Delivery Distances'!$B$5:$K$5,0))</f>
        <v>5</v>
      </c>
      <c r="O4885" s="7" cm="1">
        <f t="array" ref="O4885">_xlfn.XLOOKUP(L4885,'Delivery Distances'!$A$6:$A$20,_xlfn.XLOOKUP('Sales Summary_working sheet'!M4885,'Delivery Distances'!$B$5:$K$5,'Delivery Distances'!$B$6:$K$20))</f>
        <v>5</v>
      </c>
      <c r="P4885" s="7">
        <f t="shared" si="309"/>
        <v>9</v>
      </c>
    </row>
    <row r="4886" spans="1:16" ht="15.75" customHeight="1" x14ac:dyDescent="0.15">
      <c r="A4886" s="13">
        <v>44010</v>
      </c>
      <c r="B4886" s="19" t="s">
        <v>5354</v>
      </c>
      <c r="C4886" s="7" t="s">
        <v>3158</v>
      </c>
      <c r="D4886" s="14">
        <v>9</v>
      </c>
      <c r="E4886" s="14" t="str">
        <f>_xlfn.XLOOKUP(D4886,'Meal Info'!$A$4:$A$19,'Meal Info'!$B$4:$B$19)</f>
        <v>Mediterrenean</v>
      </c>
      <c r="F4886" s="14" t="str">
        <f>_xlfn.XLOOKUP(D4886,'Meal Info'!$A$4:$A$19,'Meal Info'!$C$4:$C$19)</f>
        <v>Serge</v>
      </c>
      <c r="G4886" s="7">
        <v>72.739999999999995</v>
      </c>
      <c r="H4886" s="7">
        <f t="shared" si="310"/>
        <v>7.274</v>
      </c>
      <c r="I4886" s="7">
        <f t="shared" si="311"/>
        <v>80.013999999999996</v>
      </c>
      <c r="J4886" s="7">
        <v>0.14000000000000001</v>
      </c>
      <c r="K4886" s="7">
        <f t="shared" si="308"/>
        <v>10.1836</v>
      </c>
      <c r="L4886" s="7" t="s">
        <v>30</v>
      </c>
      <c r="M4886" s="7">
        <v>3</v>
      </c>
      <c r="N4886" s="7">
        <f>INDEX('Delivery Distances'!$B$6:$K$20,MATCH('Sales Summary_working sheet'!L4886,'Delivery Distances'!$A$6:$A$20,0),MATCH('Sales Summary_working sheet'!M4886,'Delivery Distances'!$B$5:$K$5,0))</f>
        <v>9</v>
      </c>
      <c r="O4886" s="7" cm="1">
        <f t="array" ref="O4886">_xlfn.XLOOKUP(L4886,'Delivery Distances'!$A$6:$A$20,_xlfn.XLOOKUP('Sales Summary_working sheet'!M4886,'Delivery Distances'!$B$5:$K$5,'Delivery Distances'!$B$6:$K$20))</f>
        <v>9</v>
      </c>
      <c r="P4886" s="7">
        <f t="shared" si="309"/>
        <v>11.5</v>
      </c>
    </row>
    <row r="4887" spans="1:16" ht="15.75" customHeight="1" x14ac:dyDescent="0.15">
      <c r="A4887" s="13">
        <v>44010</v>
      </c>
      <c r="B4887" s="19" t="s">
        <v>5354</v>
      </c>
      <c r="C4887" s="7" t="s">
        <v>4344</v>
      </c>
      <c r="D4887" s="14">
        <v>9</v>
      </c>
      <c r="E4887" s="14" t="str">
        <f>_xlfn.XLOOKUP(D4887,'Meal Info'!$A$4:$A$19,'Meal Info'!$B$4:$B$19)</f>
        <v>Mediterrenean</v>
      </c>
      <c r="F4887" s="14" t="str">
        <f>_xlfn.XLOOKUP(D4887,'Meal Info'!$A$4:$A$19,'Meal Info'!$C$4:$C$19)</f>
        <v>Serge</v>
      </c>
      <c r="G4887" s="7">
        <v>31.91</v>
      </c>
      <c r="H4887" s="7">
        <f t="shared" si="310"/>
        <v>3.1910000000000003</v>
      </c>
      <c r="I4887" s="7">
        <f t="shared" si="311"/>
        <v>35.100999999999999</v>
      </c>
      <c r="J4887" s="7">
        <v>0.26</v>
      </c>
      <c r="K4887" s="7">
        <f t="shared" si="308"/>
        <v>8.2965999999999998</v>
      </c>
      <c r="L4887" s="7" t="s">
        <v>5078</v>
      </c>
      <c r="M4887" s="7">
        <v>10</v>
      </c>
      <c r="N4887" s="7">
        <f>INDEX('Delivery Distances'!$B$6:$K$20,MATCH('Sales Summary_working sheet'!L4887,'Delivery Distances'!$A$6:$A$20,0),MATCH('Sales Summary_working sheet'!M4887,'Delivery Distances'!$B$5:$K$5,0))</f>
        <v>6</v>
      </c>
      <c r="O4887" s="7" cm="1">
        <f t="array" ref="O4887">_xlfn.XLOOKUP(L4887,'Delivery Distances'!$A$6:$A$20,_xlfn.XLOOKUP('Sales Summary_working sheet'!M4887,'Delivery Distances'!$B$5:$K$5,'Delivery Distances'!$B$6:$K$20))</f>
        <v>6</v>
      </c>
      <c r="P4887" s="7">
        <f t="shared" si="309"/>
        <v>10</v>
      </c>
    </row>
    <row r="4888" spans="1:16" ht="15.75" customHeight="1" x14ac:dyDescent="0.15">
      <c r="A4888" s="13">
        <v>44010</v>
      </c>
      <c r="B4888" s="19" t="s">
        <v>5354</v>
      </c>
      <c r="C4888" s="7" t="s">
        <v>3091</v>
      </c>
      <c r="D4888" s="14">
        <v>9</v>
      </c>
      <c r="E4888" s="14" t="str">
        <f>_xlfn.XLOOKUP(D4888,'Meal Info'!$A$4:$A$19,'Meal Info'!$B$4:$B$19)</f>
        <v>Mediterrenean</v>
      </c>
      <c r="F4888" s="14" t="str">
        <f>_xlfn.XLOOKUP(D4888,'Meal Info'!$A$4:$A$19,'Meal Info'!$C$4:$C$19)</f>
        <v>Serge</v>
      </c>
      <c r="G4888" s="7">
        <v>72.75</v>
      </c>
      <c r="H4888" s="7">
        <f t="shared" si="310"/>
        <v>7.2750000000000004</v>
      </c>
      <c r="I4888" s="7">
        <f t="shared" si="311"/>
        <v>80.025000000000006</v>
      </c>
      <c r="J4888" s="7">
        <v>0.21</v>
      </c>
      <c r="K4888" s="7">
        <f t="shared" si="308"/>
        <v>15.2775</v>
      </c>
      <c r="L4888" s="7" t="s">
        <v>5083</v>
      </c>
      <c r="M4888" s="7">
        <v>8</v>
      </c>
      <c r="N4888" s="7">
        <f>INDEX('Delivery Distances'!$B$6:$K$20,MATCH('Sales Summary_working sheet'!L4888,'Delivery Distances'!$A$6:$A$20,0),MATCH('Sales Summary_working sheet'!M4888,'Delivery Distances'!$B$5:$K$5,0))</f>
        <v>3</v>
      </c>
      <c r="O4888" s="7" cm="1">
        <f t="array" ref="O4888">_xlfn.XLOOKUP(L4888,'Delivery Distances'!$A$6:$A$20,_xlfn.XLOOKUP('Sales Summary_working sheet'!M4888,'Delivery Distances'!$B$5:$K$5,'Delivery Distances'!$B$6:$K$20))</f>
        <v>3</v>
      </c>
      <c r="P4888" s="7">
        <f t="shared" si="309"/>
        <v>7</v>
      </c>
    </row>
    <row r="4889" spans="1:16" ht="15.75" customHeight="1" x14ac:dyDescent="0.15">
      <c r="A4889" s="13">
        <v>44010</v>
      </c>
      <c r="B4889" s="19" t="s">
        <v>5354</v>
      </c>
      <c r="C4889" s="7" t="s">
        <v>1698</v>
      </c>
      <c r="D4889" s="14">
        <v>8</v>
      </c>
      <c r="E4889" s="14" t="str">
        <f>_xlfn.XLOOKUP(D4889,'Meal Info'!$A$4:$A$19,'Meal Info'!$B$4:$B$19)</f>
        <v>Chinese</v>
      </c>
      <c r="F4889" s="14" t="str">
        <f>_xlfn.XLOOKUP(D4889,'Meal Info'!$A$4:$A$19,'Meal Info'!$C$4:$C$19)</f>
        <v>Serge</v>
      </c>
      <c r="G4889" s="7">
        <v>53.94</v>
      </c>
      <c r="H4889" s="7">
        <f t="shared" si="310"/>
        <v>5.3940000000000001</v>
      </c>
      <c r="I4889" s="7">
        <f t="shared" si="311"/>
        <v>59.333999999999996</v>
      </c>
      <c r="J4889" s="7">
        <v>0.1</v>
      </c>
      <c r="K4889" s="7">
        <f t="shared" si="308"/>
        <v>5.3940000000000001</v>
      </c>
      <c r="L4889" s="7" t="s">
        <v>5077</v>
      </c>
      <c r="M4889" s="7">
        <v>1</v>
      </c>
      <c r="N4889" s="7">
        <f>INDEX('Delivery Distances'!$B$6:$K$20,MATCH('Sales Summary_working sheet'!L4889,'Delivery Distances'!$A$6:$A$20,0),MATCH('Sales Summary_working sheet'!M4889,'Delivery Distances'!$B$5:$K$5,0))</f>
        <v>3</v>
      </c>
      <c r="O4889" s="7" cm="1">
        <f t="array" ref="O4889">_xlfn.XLOOKUP(L4889,'Delivery Distances'!$A$6:$A$20,_xlfn.XLOOKUP('Sales Summary_working sheet'!M4889,'Delivery Distances'!$B$5:$K$5,'Delivery Distances'!$B$6:$K$20))</f>
        <v>3</v>
      </c>
      <c r="P4889" s="7">
        <f t="shared" si="309"/>
        <v>7</v>
      </c>
    </row>
    <row r="4890" spans="1:16" ht="15.75" customHeight="1" x14ac:dyDescent="0.15">
      <c r="A4890" s="13">
        <v>44010</v>
      </c>
      <c r="B4890" s="19" t="s">
        <v>5354</v>
      </c>
      <c r="C4890" s="7" t="s">
        <v>4611</v>
      </c>
      <c r="D4890" s="14">
        <v>8</v>
      </c>
      <c r="E4890" s="14" t="str">
        <f>_xlfn.XLOOKUP(D4890,'Meal Info'!$A$4:$A$19,'Meal Info'!$B$4:$B$19)</f>
        <v>Chinese</v>
      </c>
      <c r="F4890" s="14" t="str">
        <f>_xlfn.XLOOKUP(D4890,'Meal Info'!$A$4:$A$19,'Meal Info'!$C$4:$C$19)</f>
        <v>Serge</v>
      </c>
      <c r="G4890" s="7">
        <v>66.16</v>
      </c>
      <c r="H4890" s="7">
        <f t="shared" si="310"/>
        <v>6.6159999999999997</v>
      </c>
      <c r="I4890" s="7">
        <f t="shared" si="311"/>
        <v>72.775999999999996</v>
      </c>
      <c r="J4890" s="7">
        <v>0.11</v>
      </c>
      <c r="K4890" s="7">
        <f t="shared" si="308"/>
        <v>7.2775999999999996</v>
      </c>
      <c r="L4890" s="7" t="s">
        <v>29</v>
      </c>
      <c r="M4890" s="7">
        <v>8</v>
      </c>
      <c r="N4890" s="7">
        <f>INDEX('Delivery Distances'!$B$6:$K$20,MATCH('Sales Summary_working sheet'!L4890,'Delivery Distances'!$A$6:$A$20,0),MATCH('Sales Summary_working sheet'!M4890,'Delivery Distances'!$B$5:$K$5,0))</f>
        <v>3</v>
      </c>
      <c r="O4890" s="7" cm="1">
        <f t="array" ref="O4890">_xlfn.XLOOKUP(L4890,'Delivery Distances'!$A$6:$A$20,_xlfn.XLOOKUP('Sales Summary_working sheet'!M4890,'Delivery Distances'!$B$5:$K$5,'Delivery Distances'!$B$6:$K$20))</f>
        <v>3</v>
      </c>
      <c r="P4890" s="7">
        <f t="shared" si="309"/>
        <v>7</v>
      </c>
    </row>
    <row r="4891" spans="1:16" ht="15.75" customHeight="1" x14ac:dyDescent="0.15">
      <c r="A4891" s="13">
        <v>44010</v>
      </c>
      <c r="B4891" s="19" t="s">
        <v>5354</v>
      </c>
      <c r="C4891" s="7" t="s">
        <v>1072</v>
      </c>
      <c r="D4891" s="14">
        <v>8</v>
      </c>
      <c r="E4891" s="14" t="str">
        <f>_xlfn.XLOOKUP(D4891,'Meal Info'!$A$4:$A$19,'Meal Info'!$B$4:$B$19)</f>
        <v>Chinese</v>
      </c>
      <c r="F4891" s="14" t="str">
        <f>_xlfn.XLOOKUP(D4891,'Meal Info'!$A$4:$A$19,'Meal Info'!$C$4:$C$19)</f>
        <v>Serge</v>
      </c>
      <c r="G4891" s="7">
        <v>28.08</v>
      </c>
      <c r="H4891" s="7">
        <f t="shared" si="310"/>
        <v>2.8079999999999998</v>
      </c>
      <c r="I4891" s="7">
        <f t="shared" si="311"/>
        <v>30.887999999999998</v>
      </c>
      <c r="J4891" s="7">
        <v>0.05</v>
      </c>
      <c r="K4891" s="7">
        <f t="shared" si="308"/>
        <v>1.4039999999999999</v>
      </c>
      <c r="L4891" s="7" t="s">
        <v>29</v>
      </c>
      <c r="M4891" s="7">
        <v>4</v>
      </c>
      <c r="N4891" s="7">
        <f>INDEX('Delivery Distances'!$B$6:$K$20,MATCH('Sales Summary_working sheet'!L4891,'Delivery Distances'!$A$6:$A$20,0),MATCH('Sales Summary_working sheet'!M4891,'Delivery Distances'!$B$5:$K$5,0))</f>
        <v>14</v>
      </c>
      <c r="O4891" s="7" cm="1">
        <f t="array" ref="O4891">_xlfn.XLOOKUP(L4891,'Delivery Distances'!$A$6:$A$20,_xlfn.XLOOKUP('Sales Summary_working sheet'!M4891,'Delivery Distances'!$B$5:$K$5,'Delivery Distances'!$B$6:$K$20))</f>
        <v>14</v>
      </c>
      <c r="P4891" s="7">
        <f t="shared" si="309"/>
        <v>14</v>
      </c>
    </row>
    <row r="4892" spans="1:16" ht="15.75" customHeight="1" x14ac:dyDescent="0.15">
      <c r="A4892" s="13">
        <v>44010</v>
      </c>
      <c r="B4892" s="19" t="s">
        <v>5354</v>
      </c>
      <c r="C4892" s="7" t="s">
        <v>996</v>
      </c>
      <c r="D4892" s="14">
        <v>8</v>
      </c>
      <c r="E4892" s="14" t="str">
        <f>_xlfn.XLOOKUP(D4892,'Meal Info'!$A$4:$A$19,'Meal Info'!$B$4:$B$19)</f>
        <v>Chinese</v>
      </c>
      <c r="F4892" s="14" t="str">
        <f>_xlfn.XLOOKUP(D4892,'Meal Info'!$A$4:$A$19,'Meal Info'!$C$4:$C$19)</f>
        <v>Serge</v>
      </c>
      <c r="G4892" s="7">
        <v>83.67</v>
      </c>
      <c r="H4892" s="7">
        <f t="shared" si="310"/>
        <v>8.3670000000000009</v>
      </c>
      <c r="I4892" s="7">
        <f t="shared" si="311"/>
        <v>92.037000000000006</v>
      </c>
      <c r="J4892" s="7">
        <v>0.25</v>
      </c>
      <c r="K4892" s="7">
        <f t="shared" si="308"/>
        <v>20.9175</v>
      </c>
      <c r="L4892" s="7" t="s">
        <v>5076</v>
      </c>
      <c r="M4892" s="7">
        <v>8</v>
      </c>
      <c r="N4892" s="7">
        <f>INDEX('Delivery Distances'!$B$6:$K$20,MATCH('Sales Summary_working sheet'!L4892,'Delivery Distances'!$A$6:$A$20,0),MATCH('Sales Summary_working sheet'!M4892,'Delivery Distances'!$B$5:$K$5,0))</f>
        <v>6</v>
      </c>
      <c r="O4892" s="7" cm="1">
        <f t="array" ref="O4892">_xlfn.XLOOKUP(L4892,'Delivery Distances'!$A$6:$A$20,_xlfn.XLOOKUP('Sales Summary_working sheet'!M4892,'Delivery Distances'!$B$5:$K$5,'Delivery Distances'!$B$6:$K$20))</f>
        <v>6</v>
      </c>
      <c r="P4892" s="7">
        <f t="shared" si="309"/>
        <v>10</v>
      </c>
    </row>
    <row r="4893" spans="1:16" ht="15.75" customHeight="1" x14ac:dyDescent="0.15">
      <c r="A4893" s="13">
        <v>44010</v>
      </c>
      <c r="B4893" s="19" t="s">
        <v>5355</v>
      </c>
      <c r="C4893" s="7" t="s">
        <v>4002</v>
      </c>
      <c r="D4893" s="14">
        <v>9</v>
      </c>
      <c r="E4893" s="14" t="str">
        <f>_xlfn.XLOOKUP(D4893,'Meal Info'!$A$4:$A$19,'Meal Info'!$B$4:$B$19)</f>
        <v>Mediterrenean</v>
      </c>
      <c r="F4893" s="14" t="str">
        <f>_xlfn.XLOOKUP(D4893,'Meal Info'!$A$4:$A$19,'Meal Info'!$C$4:$C$19)</f>
        <v>Serge</v>
      </c>
      <c r="G4893" s="7">
        <v>93.96</v>
      </c>
      <c r="H4893" s="7">
        <f t="shared" si="310"/>
        <v>9.395999999999999</v>
      </c>
      <c r="I4893" s="7">
        <f t="shared" si="311"/>
        <v>103.35599999999999</v>
      </c>
      <c r="J4893" s="7">
        <v>0.09</v>
      </c>
      <c r="K4893" s="7">
        <f t="shared" si="308"/>
        <v>8.4563999999999986</v>
      </c>
      <c r="L4893" s="7" t="s">
        <v>28</v>
      </c>
      <c r="M4893" s="7">
        <v>4</v>
      </c>
      <c r="N4893" s="7">
        <f>INDEX('Delivery Distances'!$B$6:$K$20,MATCH('Sales Summary_working sheet'!L4893,'Delivery Distances'!$A$6:$A$20,0),MATCH('Sales Summary_working sheet'!M4893,'Delivery Distances'!$B$5:$K$5,0))</f>
        <v>8</v>
      </c>
      <c r="O4893" s="7" cm="1">
        <f t="array" ref="O4893">_xlfn.XLOOKUP(L4893,'Delivery Distances'!$A$6:$A$20,_xlfn.XLOOKUP('Sales Summary_working sheet'!M4893,'Delivery Distances'!$B$5:$K$5,'Delivery Distances'!$B$6:$K$20))</f>
        <v>8</v>
      </c>
      <c r="P4893" s="7">
        <f t="shared" si="309"/>
        <v>11</v>
      </c>
    </row>
    <row r="4894" spans="1:16" ht="15.75" customHeight="1" x14ac:dyDescent="0.15">
      <c r="A4894" s="13">
        <v>44010</v>
      </c>
      <c r="B4894" s="19" t="s">
        <v>5355</v>
      </c>
      <c r="C4894" s="7" t="s">
        <v>971</v>
      </c>
      <c r="D4894" s="14">
        <v>9</v>
      </c>
      <c r="E4894" s="14" t="str">
        <f>_xlfn.XLOOKUP(D4894,'Meal Info'!$A$4:$A$19,'Meal Info'!$B$4:$B$19)</f>
        <v>Mediterrenean</v>
      </c>
      <c r="F4894" s="14" t="str">
        <f>_xlfn.XLOOKUP(D4894,'Meal Info'!$A$4:$A$19,'Meal Info'!$C$4:$C$19)</f>
        <v>Serge</v>
      </c>
      <c r="G4894" s="7">
        <v>25.46</v>
      </c>
      <c r="H4894" s="7">
        <f t="shared" si="310"/>
        <v>2.5460000000000003</v>
      </c>
      <c r="I4894" s="7">
        <f t="shared" si="311"/>
        <v>28.006</v>
      </c>
      <c r="J4894" s="7">
        <v>0.19</v>
      </c>
      <c r="K4894" s="7">
        <f t="shared" si="308"/>
        <v>4.8374000000000006</v>
      </c>
      <c r="L4894" s="7" t="s">
        <v>5079</v>
      </c>
      <c r="M4894" s="7">
        <v>2</v>
      </c>
      <c r="N4894" s="7">
        <f>INDEX('Delivery Distances'!$B$6:$K$20,MATCH('Sales Summary_working sheet'!L4894,'Delivery Distances'!$A$6:$A$20,0),MATCH('Sales Summary_working sheet'!M4894,'Delivery Distances'!$B$5:$K$5,0))</f>
        <v>6</v>
      </c>
      <c r="O4894" s="7" cm="1">
        <f t="array" ref="O4894">_xlfn.XLOOKUP(L4894,'Delivery Distances'!$A$6:$A$20,_xlfn.XLOOKUP('Sales Summary_working sheet'!M4894,'Delivery Distances'!$B$5:$K$5,'Delivery Distances'!$B$6:$K$20))</f>
        <v>6</v>
      </c>
      <c r="P4894" s="7">
        <f t="shared" si="309"/>
        <v>10</v>
      </c>
    </row>
    <row r="4895" spans="1:16" ht="15.75" customHeight="1" x14ac:dyDescent="0.15">
      <c r="A4895" s="13">
        <v>44010</v>
      </c>
      <c r="B4895" s="19" t="s">
        <v>5355</v>
      </c>
      <c r="C4895" s="7" t="s">
        <v>2687</v>
      </c>
      <c r="D4895" s="14">
        <v>9</v>
      </c>
      <c r="E4895" s="14" t="str">
        <f>_xlfn.XLOOKUP(D4895,'Meal Info'!$A$4:$A$19,'Meal Info'!$B$4:$B$19)</f>
        <v>Mediterrenean</v>
      </c>
      <c r="F4895" s="14" t="str">
        <f>_xlfn.XLOOKUP(D4895,'Meal Info'!$A$4:$A$19,'Meal Info'!$C$4:$C$19)</f>
        <v>Serge</v>
      </c>
      <c r="G4895" s="7">
        <v>52.29</v>
      </c>
      <c r="H4895" s="7">
        <f t="shared" si="310"/>
        <v>5.2290000000000001</v>
      </c>
      <c r="I4895" s="7">
        <f t="shared" si="311"/>
        <v>57.518999999999998</v>
      </c>
      <c r="J4895" s="7">
        <v>0.18</v>
      </c>
      <c r="K4895" s="7">
        <f t="shared" si="308"/>
        <v>9.4122000000000003</v>
      </c>
      <c r="L4895" s="7" t="s">
        <v>5078</v>
      </c>
      <c r="M4895" s="7">
        <v>4</v>
      </c>
      <c r="N4895" s="7">
        <f>INDEX('Delivery Distances'!$B$6:$K$20,MATCH('Sales Summary_working sheet'!L4895,'Delivery Distances'!$A$6:$A$20,0),MATCH('Sales Summary_working sheet'!M4895,'Delivery Distances'!$B$5:$K$5,0))</f>
        <v>1</v>
      </c>
      <c r="O4895" s="7" cm="1">
        <f t="array" ref="O4895">_xlfn.XLOOKUP(L4895,'Delivery Distances'!$A$6:$A$20,_xlfn.XLOOKUP('Sales Summary_working sheet'!M4895,'Delivery Distances'!$B$5:$K$5,'Delivery Distances'!$B$6:$K$20))</f>
        <v>1</v>
      </c>
      <c r="P4895" s="7">
        <f t="shared" si="309"/>
        <v>3</v>
      </c>
    </row>
    <row r="4896" spans="1:16" ht="15.75" customHeight="1" x14ac:dyDescent="0.15">
      <c r="A4896" s="13">
        <v>44010</v>
      </c>
      <c r="B4896" s="19" t="s">
        <v>5355</v>
      </c>
      <c r="C4896" s="7" t="s">
        <v>4481</v>
      </c>
      <c r="D4896" s="14">
        <v>8</v>
      </c>
      <c r="E4896" s="14" t="str">
        <f>_xlfn.XLOOKUP(D4896,'Meal Info'!$A$4:$A$19,'Meal Info'!$B$4:$B$19)</f>
        <v>Chinese</v>
      </c>
      <c r="F4896" s="14" t="str">
        <f>_xlfn.XLOOKUP(D4896,'Meal Info'!$A$4:$A$19,'Meal Info'!$C$4:$C$19)</f>
        <v>Serge</v>
      </c>
      <c r="G4896" s="7">
        <v>97.95</v>
      </c>
      <c r="H4896" s="7">
        <f t="shared" si="310"/>
        <v>9.7950000000000017</v>
      </c>
      <c r="I4896" s="7">
        <f t="shared" si="311"/>
        <v>107.745</v>
      </c>
      <c r="J4896" s="7">
        <v>0.22</v>
      </c>
      <c r="K4896" s="7">
        <f t="shared" si="308"/>
        <v>21.548999999999999</v>
      </c>
      <c r="L4896" s="7" t="s">
        <v>31</v>
      </c>
      <c r="M4896" s="7">
        <v>5</v>
      </c>
      <c r="N4896" s="7">
        <f>INDEX('Delivery Distances'!$B$6:$K$20,MATCH('Sales Summary_working sheet'!L4896,'Delivery Distances'!$A$6:$A$20,0),MATCH('Sales Summary_working sheet'!M4896,'Delivery Distances'!$B$5:$K$5,0))</f>
        <v>3</v>
      </c>
      <c r="O4896" s="7" cm="1">
        <f t="array" ref="O4896">_xlfn.XLOOKUP(L4896,'Delivery Distances'!$A$6:$A$20,_xlfn.XLOOKUP('Sales Summary_working sheet'!M4896,'Delivery Distances'!$B$5:$K$5,'Delivery Distances'!$B$6:$K$20))</f>
        <v>3</v>
      </c>
      <c r="P4896" s="7">
        <f t="shared" si="309"/>
        <v>7</v>
      </c>
    </row>
    <row r="4897" spans="1:16" ht="15.75" customHeight="1" x14ac:dyDescent="0.15">
      <c r="A4897" s="13">
        <v>44010</v>
      </c>
      <c r="B4897" s="19" t="s">
        <v>5355</v>
      </c>
      <c r="C4897" s="7" t="s">
        <v>2344</v>
      </c>
      <c r="D4897" s="14">
        <v>8</v>
      </c>
      <c r="E4897" s="14" t="str">
        <f>_xlfn.XLOOKUP(D4897,'Meal Info'!$A$4:$A$19,'Meal Info'!$B$4:$B$19)</f>
        <v>Chinese</v>
      </c>
      <c r="F4897" s="14" t="str">
        <f>_xlfn.XLOOKUP(D4897,'Meal Info'!$A$4:$A$19,'Meal Info'!$C$4:$C$19)</f>
        <v>Serge</v>
      </c>
      <c r="G4897" s="7">
        <v>58.32</v>
      </c>
      <c r="H4897" s="7">
        <f t="shared" si="310"/>
        <v>5.8320000000000007</v>
      </c>
      <c r="I4897" s="7">
        <f t="shared" si="311"/>
        <v>64.152000000000001</v>
      </c>
      <c r="J4897" s="7">
        <v>0.25</v>
      </c>
      <c r="K4897" s="7">
        <f t="shared" si="308"/>
        <v>14.58</v>
      </c>
      <c r="L4897" s="7" t="s">
        <v>5079</v>
      </c>
      <c r="M4897" s="7">
        <v>7</v>
      </c>
      <c r="N4897" s="7">
        <f>INDEX('Delivery Distances'!$B$6:$K$20,MATCH('Sales Summary_working sheet'!L4897,'Delivery Distances'!$A$6:$A$20,0),MATCH('Sales Summary_working sheet'!M4897,'Delivery Distances'!$B$5:$K$5,0))</f>
        <v>2</v>
      </c>
      <c r="O4897" s="7" cm="1">
        <f t="array" ref="O4897">_xlfn.XLOOKUP(L4897,'Delivery Distances'!$A$6:$A$20,_xlfn.XLOOKUP('Sales Summary_working sheet'!M4897,'Delivery Distances'!$B$5:$K$5,'Delivery Distances'!$B$6:$K$20))</f>
        <v>2</v>
      </c>
      <c r="P4897" s="7">
        <f t="shared" si="309"/>
        <v>6</v>
      </c>
    </row>
    <row r="4898" spans="1:16" ht="15.75" customHeight="1" x14ac:dyDescent="0.15">
      <c r="A4898" s="13">
        <v>44010</v>
      </c>
      <c r="B4898" s="19" t="s">
        <v>5355</v>
      </c>
      <c r="C4898" s="7" t="s">
        <v>5065</v>
      </c>
      <c r="D4898" s="14">
        <v>8</v>
      </c>
      <c r="E4898" s="14" t="str">
        <f>_xlfn.XLOOKUP(D4898,'Meal Info'!$A$4:$A$19,'Meal Info'!$B$4:$B$19)</f>
        <v>Chinese</v>
      </c>
      <c r="F4898" s="14" t="str">
        <f>_xlfn.XLOOKUP(D4898,'Meal Info'!$A$4:$A$19,'Meal Info'!$C$4:$C$19)</f>
        <v>Serge</v>
      </c>
      <c r="G4898" s="7">
        <v>13.57</v>
      </c>
      <c r="H4898" s="7">
        <f t="shared" si="310"/>
        <v>1.3570000000000002</v>
      </c>
      <c r="I4898" s="7">
        <f t="shared" si="311"/>
        <v>14.927</v>
      </c>
      <c r="J4898" s="7">
        <v>0.01</v>
      </c>
      <c r="K4898" s="7">
        <f t="shared" si="308"/>
        <v>0.13570000000000002</v>
      </c>
      <c r="L4898" s="7" t="s">
        <v>29</v>
      </c>
      <c r="M4898" s="7">
        <v>7</v>
      </c>
      <c r="N4898" s="7">
        <f>INDEX('Delivery Distances'!$B$6:$K$20,MATCH('Sales Summary_working sheet'!L4898,'Delivery Distances'!$A$6:$A$20,0),MATCH('Sales Summary_working sheet'!M4898,'Delivery Distances'!$B$5:$K$5,0))</f>
        <v>5</v>
      </c>
      <c r="O4898" s="7" cm="1">
        <f t="array" ref="O4898">_xlfn.XLOOKUP(L4898,'Delivery Distances'!$A$6:$A$20,_xlfn.XLOOKUP('Sales Summary_working sheet'!M4898,'Delivery Distances'!$B$5:$K$5,'Delivery Distances'!$B$6:$K$20))</f>
        <v>5</v>
      </c>
      <c r="P4898" s="7">
        <f t="shared" si="309"/>
        <v>9</v>
      </c>
    </row>
    <row r="4899" spans="1:16" ht="15.75" customHeight="1" x14ac:dyDescent="0.15">
      <c r="A4899" s="13">
        <v>44010</v>
      </c>
      <c r="B4899" s="19" t="s">
        <v>5355</v>
      </c>
      <c r="C4899" s="7" t="s">
        <v>3913</v>
      </c>
      <c r="D4899" s="14">
        <v>9</v>
      </c>
      <c r="E4899" s="14" t="str">
        <f>_xlfn.XLOOKUP(D4899,'Meal Info'!$A$4:$A$19,'Meal Info'!$B$4:$B$19)</f>
        <v>Mediterrenean</v>
      </c>
      <c r="F4899" s="14" t="str">
        <f>_xlfn.XLOOKUP(D4899,'Meal Info'!$A$4:$A$19,'Meal Info'!$C$4:$C$19)</f>
        <v>Serge</v>
      </c>
      <c r="G4899" s="7">
        <v>76.11</v>
      </c>
      <c r="H4899" s="7">
        <f t="shared" si="310"/>
        <v>7.6110000000000007</v>
      </c>
      <c r="I4899" s="7">
        <f t="shared" si="311"/>
        <v>83.721000000000004</v>
      </c>
      <c r="J4899" s="7">
        <v>0.03</v>
      </c>
      <c r="K4899" s="7">
        <f t="shared" si="308"/>
        <v>2.2833000000000001</v>
      </c>
      <c r="L4899" s="7" t="s">
        <v>31</v>
      </c>
      <c r="M4899" s="7">
        <v>5</v>
      </c>
      <c r="N4899" s="7">
        <f>INDEX('Delivery Distances'!$B$6:$K$20,MATCH('Sales Summary_working sheet'!L4899,'Delivery Distances'!$A$6:$A$20,0),MATCH('Sales Summary_working sheet'!M4899,'Delivery Distances'!$B$5:$K$5,0))</f>
        <v>3</v>
      </c>
      <c r="O4899" s="7" cm="1">
        <f t="array" ref="O4899">_xlfn.XLOOKUP(L4899,'Delivery Distances'!$A$6:$A$20,_xlfn.XLOOKUP('Sales Summary_working sheet'!M4899,'Delivery Distances'!$B$5:$K$5,'Delivery Distances'!$B$6:$K$20))</f>
        <v>3</v>
      </c>
      <c r="P4899" s="7">
        <f t="shared" si="309"/>
        <v>7</v>
      </c>
    </row>
    <row r="4900" spans="1:16" ht="15.75" customHeight="1" x14ac:dyDescent="0.15">
      <c r="A4900" s="13">
        <v>44010</v>
      </c>
      <c r="B4900" s="19" t="s">
        <v>5355</v>
      </c>
      <c r="C4900" s="7" t="s">
        <v>3523</v>
      </c>
      <c r="D4900" s="14">
        <v>8</v>
      </c>
      <c r="E4900" s="14" t="str">
        <f>_xlfn.XLOOKUP(D4900,'Meal Info'!$A$4:$A$19,'Meal Info'!$B$4:$B$19)</f>
        <v>Chinese</v>
      </c>
      <c r="F4900" s="14" t="str">
        <f>_xlfn.XLOOKUP(D4900,'Meal Info'!$A$4:$A$19,'Meal Info'!$C$4:$C$19)</f>
        <v>Serge</v>
      </c>
      <c r="G4900" s="7">
        <v>73.83</v>
      </c>
      <c r="H4900" s="7">
        <f t="shared" si="310"/>
        <v>7.383</v>
      </c>
      <c r="I4900" s="7">
        <f t="shared" si="311"/>
        <v>81.212999999999994</v>
      </c>
      <c r="J4900" s="7">
        <v>0.19</v>
      </c>
      <c r="K4900" s="7">
        <f t="shared" si="308"/>
        <v>14.027699999999999</v>
      </c>
      <c r="L4900" s="7" t="s">
        <v>31</v>
      </c>
      <c r="M4900" s="7">
        <v>2</v>
      </c>
      <c r="N4900" s="7">
        <f>INDEX('Delivery Distances'!$B$6:$K$20,MATCH('Sales Summary_working sheet'!L4900,'Delivery Distances'!$A$6:$A$20,0),MATCH('Sales Summary_working sheet'!M4900,'Delivery Distances'!$B$5:$K$5,0))</f>
        <v>14</v>
      </c>
      <c r="O4900" s="7" cm="1">
        <f t="array" ref="O4900">_xlfn.XLOOKUP(L4900,'Delivery Distances'!$A$6:$A$20,_xlfn.XLOOKUP('Sales Summary_working sheet'!M4900,'Delivery Distances'!$B$5:$K$5,'Delivery Distances'!$B$6:$K$20))</f>
        <v>14</v>
      </c>
      <c r="P4900" s="7">
        <f t="shared" si="309"/>
        <v>14</v>
      </c>
    </row>
    <row r="4901" spans="1:16" ht="15.75" customHeight="1" x14ac:dyDescent="0.15">
      <c r="A4901" s="13">
        <v>44010</v>
      </c>
      <c r="B4901" s="19" t="s">
        <v>5355</v>
      </c>
      <c r="C4901" s="7" t="s">
        <v>3171</v>
      </c>
      <c r="D4901" s="14">
        <v>9</v>
      </c>
      <c r="E4901" s="14" t="str">
        <f>_xlfn.XLOOKUP(D4901,'Meal Info'!$A$4:$A$19,'Meal Info'!$B$4:$B$19)</f>
        <v>Mediterrenean</v>
      </c>
      <c r="F4901" s="14" t="str">
        <f>_xlfn.XLOOKUP(D4901,'Meal Info'!$A$4:$A$19,'Meal Info'!$C$4:$C$19)</f>
        <v>Serge</v>
      </c>
      <c r="G4901" s="7">
        <v>25.51</v>
      </c>
      <c r="H4901" s="7">
        <f t="shared" si="310"/>
        <v>2.5510000000000002</v>
      </c>
      <c r="I4901" s="7">
        <f t="shared" si="311"/>
        <v>28.061</v>
      </c>
      <c r="J4901" s="7">
        <v>0.3</v>
      </c>
      <c r="K4901" s="7">
        <f t="shared" si="308"/>
        <v>7.6530000000000005</v>
      </c>
      <c r="L4901" s="7" t="s">
        <v>5078</v>
      </c>
      <c r="M4901" s="7">
        <v>1</v>
      </c>
      <c r="N4901" s="7">
        <f>INDEX('Delivery Distances'!$B$6:$K$20,MATCH('Sales Summary_working sheet'!L4901,'Delivery Distances'!$A$6:$A$20,0),MATCH('Sales Summary_working sheet'!M4901,'Delivery Distances'!$B$5:$K$5,0))</f>
        <v>5</v>
      </c>
      <c r="O4901" s="7" cm="1">
        <f t="array" ref="O4901">_xlfn.XLOOKUP(L4901,'Delivery Distances'!$A$6:$A$20,_xlfn.XLOOKUP('Sales Summary_working sheet'!M4901,'Delivery Distances'!$B$5:$K$5,'Delivery Distances'!$B$6:$K$20))</f>
        <v>5</v>
      </c>
      <c r="P4901" s="7">
        <f t="shared" si="309"/>
        <v>9</v>
      </c>
    </row>
    <row r="4902" spans="1:16" ht="15.75" customHeight="1" x14ac:dyDescent="0.15">
      <c r="A4902" s="13">
        <v>44010</v>
      </c>
      <c r="B4902" s="19" t="s">
        <v>5355</v>
      </c>
      <c r="C4902" s="7" t="s">
        <v>657</v>
      </c>
      <c r="D4902" s="14">
        <v>9</v>
      </c>
      <c r="E4902" s="14" t="str">
        <f>_xlfn.XLOOKUP(D4902,'Meal Info'!$A$4:$A$19,'Meal Info'!$B$4:$B$19)</f>
        <v>Mediterrenean</v>
      </c>
      <c r="F4902" s="14" t="str">
        <f>_xlfn.XLOOKUP(D4902,'Meal Info'!$A$4:$A$19,'Meal Info'!$C$4:$C$19)</f>
        <v>Serge</v>
      </c>
      <c r="G4902" s="7">
        <v>57.58</v>
      </c>
      <c r="H4902" s="7">
        <f t="shared" si="310"/>
        <v>5.758</v>
      </c>
      <c r="I4902" s="7">
        <f t="shared" si="311"/>
        <v>63.338000000000001</v>
      </c>
      <c r="J4902" s="7">
        <v>0.04</v>
      </c>
      <c r="K4902" s="7">
        <f t="shared" si="308"/>
        <v>2.3031999999999999</v>
      </c>
      <c r="L4902" s="7" t="s">
        <v>5076</v>
      </c>
      <c r="M4902" s="7">
        <v>6</v>
      </c>
      <c r="N4902" s="7">
        <f>INDEX('Delivery Distances'!$B$6:$K$20,MATCH('Sales Summary_working sheet'!L4902,'Delivery Distances'!$A$6:$A$20,0),MATCH('Sales Summary_working sheet'!M4902,'Delivery Distances'!$B$5:$K$5,0))</f>
        <v>9</v>
      </c>
      <c r="O4902" s="7" cm="1">
        <f t="array" ref="O4902">_xlfn.XLOOKUP(L4902,'Delivery Distances'!$A$6:$A$20,_xlfn.XLOOKUP('Sales Summary_working sheet'!M4902,'Delivery Distances'!$B$5:$K$5,'Delivery Distances'!$B$6:$K$20))</f>
        <v>9</v>
      </c>
      <c r="P4902" s="7">
        <f t="shared" si="309"/>
        <v>11.5</v>
      </c>
    </row>
    <row r="4903" spans="1:16" ht="15.75" customHeight="1" x14ac:dyDescent="0.15">
      <c r="A4903" s="13">
        <v>44010</v>
      </c>
      <c r="B4903" s="19" t="s">
        <v>5355</v>
      </c>
      <c r="C4903" s="7" t="s">
        <v>3230</v>
      </c>
      <c r="D4903" s="14">
        <v>9</v>
      </c>
      <c r="E4903" s="14" t="str">
        <f>_xlfn.XLOOKUP(D4903,'Meal Info'!$A$4:$A$19,'Meal Info'!$B$4:$B$19)</f>
        <v>Mediterrenean</v>
      </c>
      <c r="F4903" s="14" t="str">
        <f>_xlfn.XLOOKUP(D4903,'Meal Info'!$A$4:$A$19,'Meal Info'!$C$4:$C$19)</f>
        <v>Serge</v>
      </c>
      <c r="G4903" s="7">
        <v>80.849999999999994</v>
      </c>
      <c r="H4903" s="7">
        <f t="shared" si="310"/>
        <v>8.0849999999999991</v>
      </c>
      <c r="I4903" s="7">
        <f t="shared" si="311"/>
        <v>88.934999999999988</v>
      </c>
      <c r="J4903" s="7">
        <v>0.01</v>
      </c>
      <c r="K4903" s="7">
        <f t="shared" si="308"/>
        <v>0.8085</v>
      </c>
      <c r="L4903" s="7" t="s">
        <v>5079</v>
      </c>
      <c r="M4903" s="7">
        <v>1</v>
      </c>
      <c r="N4903" s="7">
        <f>INDEX('Delivery Distances'!$B$6:$K$20,MATCH('Sales Summary_working sheet'!L4903,'Delivery Distances'!$A$6:$A$20,0),MATCH('Sales Summary_working sheet'!M4903,'Delivery Distances'!$B$5:$K$5,0))</f>
        <v>5</v>
      </c>
      <c r="O4903" s="7" cm="1">
        <f t="array" ref="O4903">_xlfn.XLOOKUP(L4903,'Delivery Distances'!$A$6:$A$20,_xlfn.XLOOKUP('Sales Summary_working sheet'!M4903,'Delivery Distances'!$B$5:$K$5,'Delivery Distances'!$B$6:$K$20))</f>
        <v>5</v>
      </c>
      <c r="P4903" s="7">
        <f t="shared" si="309"/>
        <v>9</v>
      </c>
    </row>
    <row r="4904" spans="1:16" ht="15.75" customHeight="1" x14ac:dyDescent="0.15">
      <c r="A4904" s="13">
        <v>44010</v>
      </c>
      <c r="B4904" s="19" t="s">
        <v>5355</v>
      </c>
      <c r="C4904" s="7" t="s">
        <v>952</v>
      </c>
      <c r="D4904" s="14">
        <v>8</v>
      </c>
      <c r="E4904" s="14" t="str">
        <f>_xlfn.XLOOKUP(D4904,'Meal Info'!$A$4:$A$19,'Meal Info'!$B$4:$B$19)</f>
        <v>Chinese</v>
      </c>
      <c r="F4904" s="14" t="str">
        <f>_xlfn.XLOOKUP(D4904,'Meal Info'!$A$4:$A$19,'Meal Info'!$C$4:$C$19)</f>
        <v>Serge</v>
      </c>
      <c r="G4904" s="7">
        <v>94.19</v>
      </c>
      <c r="H4904" s="7">
        <f t="shared" si="310"/>
        <v>9.4190000000000005</v>
      </c>
      <c r="I4904" s="7">
        <f t="shared" si="311"/>
        <v>103.60899999999999</v>
      </c>
      <c r="J4904" s="7">
        <v>0.28999999999999998</v>
      </c>
      <c r="K4904" s="7">
        <f t="shared" si="308"/>
        <v>27.315099999999997</v>
      </c>
      <c r="L4904" s="7" t="s">
        <v>5082</v>
      </c>
      <c r="M4904" s="7">
        <v>5</v>
      </c>
      <c r="N4904" s="7">
        <f>INDEX('Delivery Distances'!$B$6:$K$20,MATCH('Sales Summary_working sheet'!L4904,'Delivery Distances'!$A$6:$A$20,0),MATCH('Sales Summary_working sheet'!M4904,'Delivery Distances'!$B$5:$K$5,0))</f>
        <v>2</v>
      </c>
      <c r="O4904" s="7" cm="1">
        <f t="array" ref="O4904">_xlfn.XLOOKUP(L4904,'Delivery Distances'!$A$6:$A$20,_xlfn.XLOOKUP('Sales Summary_working sheet'!M4904,'Delivery Distances'!$B$5:$K$5,'Delivery Distances'!$B$6:$K$20))</f>
        <v>2</v>
      </c>
      <c r="P4904" s="7">
        <f t="shared" si="309"/>
        <v>6</v>
      </c>
    </row>
    <row r="4905" spans="1:16" ht="15.75" customHeight="1" x14ac:dyDescent="0.15">
      <c r="A4905" s="13">
        <v>44010</v>
      </c>
      <c r="B4905" s="19" t="s">
        <v>5355</v>
      </c>
      <c r="C4905" s="7" t="s">
        <v>3561</v>
      </c>
      <c r="D4905" s="14">
        <v>8</v>
      </c>
      <c r="E4905" s="14" t="str">
        <f>_xlfn.XLOOKUP(D4905,'Meal Info'!$A$4:$A$19,'Meal Info'!$B$4:$B$19)</f>
        <v>Chinese</v>
      </c>
      <c r="F4905" s="14" t="str">
        <f>_xlfn.XLOOKUP(D4905,'Meal Info'!$A$4:$A$19,'Meal Info'!$C$4:$C$19)</f>
        <v>Serge</v>
      </c>
      <c r="G4905" s="7">
        <v>85.14</v>
      </c>
      <c r="H4905" s="7">
        <f t="shared" si="310"/>
        <v>8.5140000000000011</v>
      </c>
      <c r="I4905" s="7">
        <f t="shared" si="311"/>
        <v>93.653999999999996</v>
      </c>
      <c r="J4905" s="7">
        <v>0.4</v>
      </c>
      <c r="K4905" s="7">
        <f t="shared" si="308"/>
        <v>34.056000000000004</v>
      </c>
      <c r="L4905" s="7" t="s">
        <v>5075</v>
      </c>
      <c r="M4905" s="7">
        <v>10</v>
      </c>
      <c r="N4905" s="7">
        <f>INDEX('Delivery Distances'!$B$6:$K$20,MATCH('Sales Summary_working sheet'!L4905,'Delivery Distances'!$A$6:$A$20,0),MATCH('Sales Summary_working sheet'!M4905,'Delivery Distances'!$B$5:$K$5,0))</f>
        <v>14</v>
      </c>
      <c r="O4905" s="7" cm="1">
        <f t="array" ref="O4905">_xlfn.XLOOKUP(L4905,'Delivery Distances'!$A$6:$A$20,_xlfn.XLOOKUP('Sales Summary_working sheet'!M4905,'Delivery Distances'!$B$5:$K$5,'Delivery Distances'!$B$6:$K$20))</f>
        <v>14</v>
      </c>
      <c r="P4905" s="7">
        <f t="shared" si="309"/>
        <v>14</v>
      </c>
    </row>
    <row r="4906" spans="1:16" ht="15.75" customHeight="1" x14ac:dyDescent="0.15">
      <c r="A4906" s="13">
        <v>44010</v>
      </c>
      <c r="B4906" s="19" t="s">
        <v>5355</v>
      </c>
      <c r="C4906" s="7" t="s">
        <v>4898</v>
      </c>
      <c r="D4906" s="14">
        <v>8</v>
      </c>
      <c r="E4906" s="14" t="str">
        <f>_xlfn.XLOOKUP(D4906,'Meal Info'!$A$4:$A$19,'Meal Info'!$B$4:$B$19)</f>
        <v>Chinese</v>
      </c>
      <c r="F4906" s="14" t="str">
        <f>_xlfn.XLOOKUP(D4906,'Meal Info'!$A$4:$A$19,'Meal Info'!$C$4:$C$19)</f>
        <v>Serge</v>
      </c>
      <c r="G4906" s="7">
        <v>28.62</v>
      </c>
      <c r="H4906" s="7">
        <f t="shared" si="310"/>
        <v>2.8620000000000001</v>
      </c>
      <c r="I4906" s="7">
        <f t="shared" si="311"/>
        <v>31.481999999999999</v>
      </c>
      <c r="J4906" s="7">
        <v>0.36</v>
      </c>
      <c r="K4906" s="7">
        <f t="shared" si="308"/>
        <v>10.3032</v>
      </c>
      <c r="L4906" s="7" t="s">
        <v>31</v>
      </c>
      <c r="M4906" s="7">
        <v>5</v>
      </c>
      <c r="N4906" s="7">
        <f>INDEX('Delivery Distances'!$B$6:$K$20,MATCH('Sales Summary_working sheet'!L4906,'Delivery Distances'!$A$6:$A$20,0),MATCH('Sales Summary_working sheet'!M4906,'Delivery Distances'!$B$5:$K$5,0))</f>
        <v>3</v>
      </c>
      <c r="O4906" s="7" cm="1">
        <f t="array" ref="O4906">_xlfn.XLOOKUP(L4906,'Delivery Distances'!$A$6:$A$20,_xlfn.XLOOKUP('Sales Summary_working sheet'!M4906,'Delivery Distances'!$B$5:$K$5,'Delivery Distances'!$B$6:$K$20))</f>
        <v>3</v>
      </c>
      <c r="P4906" s="7">
        <f t="shared" si="309"/>
        <v>7</v>
      </c>
    </row>
    <row r="4907" spans="1:16" ht="15.75" customHeight="1" x14ac:dyDescent="0.15">
      <c r="A4907" s="13">
        <v>44010</v>
      </c>
      <c r="B4907" s="19" t="s">
        <v>5355</v>
      </c>
      <c r="C4907" s="7" t="s">
        <v>2074</v>
      </c>
      <c r="D4907" s="14">
        <v>9</v>
      </c>
      <c r="E4907" s="14" t="str">
        <f>_xlfn.XLOOKUP(D4907,'Meal Info'!$A$4:$A$19,'Meal Info'!$B$4:$B$19)</f>
        <v>Mediterrenean</v>
      </c>
      <c r="F4907" s="14" t="str">
        <f>_xlfn.XLOOKUP(D4907,'Meal Info'!$A$4:$A$19,'Meal Info'!$C$4:$C$19)</f>
        <v>Serge</v>
      </c>
      <c r="G4907" s="7">
        <v>34.28</v>
      </c>
      <c r="H4907" s="7">
        <f t="shared" si="310"/>
        <v>3.4280000000000004</v>
      </c>
      <c r="I4907" s="7">
        <f t="shared" si="311"/>
        <v>37.707999999999998</v>
      </c>
      <c r="J4907" s="7">
        <v>0.4</v>
      </c>
      <c r="K4907" s="7">
        <f t="shared" si="308"/>
        <v>13.712000000000002</v>
      </c>
      <c r="L4907" s="7" t="s">
        <v>5080</v>
      </c>
      <c r="M4907" s="7">
        <v>3</v>
      </c>
      <c r="N4907" s="7">
        <f>INDEX('Delivery Distances'!$B$6:$K$20,MATCH('Sales Summary_working sheet'!L4907,'Delivery Distances'!$A$6:$A$20,0),MATCH('Sales Summary_working sheet'!M4907,'Delivery Distances'!$B$5:$K$5,0))</f>
        <v>5</v>
      </c>
      <c r="O4907" s="7" cm="1">
        <f t="array" ref="O4907">_xlfn.XLOOKUP(L4907,'Delivery Distances'!$A$6:$A$20,_xlfn.XLOOKUP('Sales Summary_working sheet'!M4907,'Delivery Distances'!$B$5:$K$5,'Delivery Distances'!$B$6:$K$20))</f>
        <v>5</v>
      </c>
      <c r="P4907" s="7">
        <f t="shared" si="309"/>
        <v>9</v>
      </c>
    </row>
    <row r="4908" spans="1:16" ht="15.75" customHeight="1" x14ac:dyDescent="0.15">
      <c r="A4908" s="13">
        <v>44010</v>
      </c>
      <c r="B4908" s="19" t="s">
        <v>5355</v>
      </c>
      <c r="C4908" s="7" t="s">
        <v>1307</v>
      </c>
      <c r="D4908" s="14">
        <v>9</v>
      </c>
      <c r="E4908" s="14" t="str">
        <f>_xlfn.XLOOKUP(D4908,'Meal Info'!$A$4:$A$19,'Meal Info'!$B$4:$B$19)</f>
        <v>Mediterrenean</v>
      </c>
      <c r="F4908" s="14" t="str">
        <f>_xlfn.XLOOKUP(D4908,'Meal Info'!$A$4:$A$19,'Meal Info'!$C$4:$C$19)</f>
        <v>Serge</v>
      </c>
      <c r="G4908" s="7">
        <v>89.12</v>
      </c>
      <c r="H4908" s="7">
        <f t="shared" si="310"/>
        <v>8.9120000000000008</v>
      </c>
      <c r="I4908" s="7">
        <f t="shared" si="311"/>
        <v>98.032000000000011</v>
      </c>
      <c r="J4908" s="7">
        <v>0.25</v>
      </c>
      <c r="K4908" s="7">
        <f t="shared" si="308"/>
        <v>22.28</v>
      </c>
      <c r="L4908" s="7" t="s">
        <v>5083</v>
      </c>
      <c r="M4908" s="7">
        <v>2</v>
      </c>
      <c r="N4908" s="7">
        <f>INDEX('Delivery Distances'!$B$6:$K$20,MATCH('Sales Summary_working sheet'!L4908,'Delivery Distances'!$A$6:$A$20,0),MATCH('Sales Summary_working sheet'!M4908,'Delivery Distances'!$B$5:$K$5,0))</f>
        <v>1</v>
      </c>
      <c r="O4908" s="7" cm="1">
        <f t="array" ref="O4908">_xlfn.XLOOKUP(L4908,'Delivery Distances'!$A$6:$A$20,_xlfn.XLOOKUP('Sales Summary_working sheet'!M4908,'Delivery Distances'!$B$5:$K$5,'Delivery Distances'!$B$6:$K$20))</f>
        <v>1</v>
      </c>
      <c r="P4908" s="7">
        <f t="shared" si="309"/>
        <v>3</v>
      </c>
    </row>
    <row r="4909" spans="1:16" ht="15.75" customHeight="1" x14ac:dyDescent="0.15">
      <c r="A4909" s="13">
        <v>44010</v>
      </c>
      <c r="B4909" s="19" t="s">
        <v>5355</v>
      </c>
      <c r="C4909" s="7" t="s">
        <v>127</v>
      </c>
      <c r="D4909" s="14">
        <v>9</v>
      </c>
      <c r="E4909" s="14" t="str">
        <f>_xlfn.XLOOKUP(D4909,'Meal Info'!$A$4:$A$19,'Meal Info'!$B$4:$B$19)</f>
        <v>Mediterrenean</v>
      </c>
      <c r="F4909" s="14" t="str">
        <f>_xlfn.XLOOKUP(D4909,'Meal Info'!$A$4:$A$19,'Meal Info'!$C$4:$C$19)</f>
        <v>Serge</v>
      </c>
      <c r="G4909" s="7">
        <v>59.84</v>
      </c>
      <c r="H4909" s="7">
        <f t="shared" si="310"/>
        <v>5.9840000000000009</v>
      </c>
      <c r="I4909" s="7">
        <f t="shared" si="311"/>
        <v>65.823999999999998</v>
      </c>
      <c r="J4909" s="7">
        <v>0.08</v>
      </c>
      <c r="K4909" s="7">
        <f t="shared" si="308"/>
        <v>4.7872000000000003</v>
      </c>
      <c r="L4909" s="7" t="s">
        <v>28</v>
      </c>
      <c r="M4909" s="7">
        <v>4</v>
      </c>
      <c r="N4909" s="7">
        <f>INDEX('Delivery Distances'!$B$6:$K$20,MATCH('Sales Summary_working sheet'!L4909,'Delivery Distances'!$A$6:$A$20,0),MATCH('Sales Summary_working sheet'!M4909,'Delivery Distances'!$B$5:$K$5,0))</f>
        <v>8</v>
      </c>
      <c r="O4909" s="7" cm="1">
        <f t="array" ref="O4909">_xlfn.XLOOKUP(L4909,'Delivery Distances'!$A$6:$A$20,_xlfn.XLOOKUP('Sales Summary_working sheet'!M4909,'Delivery Distances'!$B$5:$K$5,'Delivery Distances'!$B$6:$K$20))</f>
        <v>8</v>
      </c>
      <c r="P4909" s="7">
        <f t="shared" si="309"/>
        <v>11</v>
      </c>
    </row>
    <row r="4910" spans="1:16" ht="15.75" customHeight="1" x14ac:dyDescent="0.15">
      <c r="A4910" s="13">
        <v>44010</v>
      </c>
      <c r="B4910" s="19" t="s">
        <v>5355</v>
      </c>
      <c r="C4910" s="7" t="s">
        <v>4495</v>
      </c>
      <c r="D4910" s="14">
        <v>9</v>
      </c>
      <c r="E4910" s="14" t="str">
        <f>_xlfn.XLOOKUP(D4910,'Meal Info'!$A$4:$A$19,'Meal Info'!$B$4:$B$19)</f>
        <v>Mediterrenean</v>
      </c>
      <c r="F4910" s="14" t="str">
        <f>_xlfn.XLOOKUP(D4910,'Meal Info'!$A$4:$A$19,'Meal Info'!$C$4:$C$19)</f>
        <v>Serge</v>
      </c>
      <c r="G4910" s="7">
        <v>66.319999999999993</v>
      </c>
      <c r="H4910" s="7">
        <f t="shared" si="310"/>
        <v>6.6319999999999997</v>
      </c>
      <c r="I4910" s="7">
        <f t="shared" si="311"/>
        <v>72.951999999999998</v>
      </c>
      <c r="J4910" s="7">
        <v>0.09</v>
      </c>
      <c r="K4910" s="7">
        <f t="shared" si="308"/>
        <v>5.968799999999999</v>
      </c>
      <c r="L4910" s="7" t="s">
        <v>26</v>
      </c>
      <c r="M4910" s="7">
        <v>7</v>
      </c>
      <c r="N4910" s="7">
        <f>INDEX('Delivery Distances'!$B$6:$K$20,MATCH('Sales Summary_working sheet'!L4910,'Delivery Distances'!$A$6:$A$20,0),MATCH('Sales Summary_working sheet'!M4910,'Delivery Distances'!$B$5:$K$5,0))</f>
        <v>16</v>
      </c>
      <c r="O4910" s="7" cm="1">
        <f t="array" ref="O4910">_xlfn.XLOOKUP(L4910,'Delivery Distances'!$A$6:$A$20,_xlfn.XLOOKUP('Sales Summary_working sheet'!M4910,'Delivery Distances'!$B$5:$K$5,'Delivery Distances'!$B$6:$K$20))</f>
        <v>16</v>
      </c>
      <c r="P4910" s="7">
        <f t="shared" si="309"/>
        <v>15</v>
      </c>
    </row>
    <row r="4911" spans="1:16" ht="15.75" customHeight="1" x14ac:dyDescent="0.15">
      <c r="A4911" s="13">
        <v>44010</v>
      </c>
      <c r="B4911" s="19" t="s">
        <v>5355</v>
      </c>
      <c r="C4911" s="7" t="s">
        <v>1136</v>
      </c>
      <c r="D4911" s="14">
        <v>8</v>
      </c>
      <c r="E4911" s="14" t="str">
        <f>_xlfn.XLOOKUP(D4911,'Meal Info'!$A$4:$A$19,'Meal Info'!$B$4:$B$19)</f>
        <v>Chinese</v>
      </c>
      <c r="F4911" s="14" t="str">
        <f>_xlfn.XLOOKUP(D4911,'Meal Info'!$A$4:$A$19,'Meal Info'!$C$4:$C$19)</f>
        <v>Serge</v>
      </c>
      <c r="G4911" s="7">
        <v>89.12</v>
      </c>
      <c r="H4911" s="7">
        <f t="shared" si="310"/>
        <v>8.9120000000000008</v>
      </c>
      <c r="I4911" s="7">
        <f t="shared" si="311"/>
        <v>98.032000000000011</v>
      </c>
      <c r="J4911" s="7">
        <v>0.1</v>
      </c>
      <c r="K4911" s="7">
        <f t="shared" si="308"/>
        <v>8.9120000000000008</v>
      </c>
      <c r="L4911" s="7" t="s">
        <v>5076</v>
      </c>
      <c r="M4911" s="7">
        <v>2</v>
      </c>
      <c r="N4911" s="7">
        <f>INDEX('Delivery Distances'!$B$6:$K$20,MATCH('Sales Summary_working sheet'!L4911,'Delivery Distances'!$A$6:$A$20,0),MATCH('Sales Summary_working sheet'!M4911,'Delivery Distances'!$B$5:$K$5,0))</f>
        <v>11</v>
      </c>
      <c r="O4911" s="7" cm="1">
        <f t="array" ref="O4911">_xlfn.XLOOKUP(L4911,'Delivery Distances'!$A$6:$A$20,_xlfn.XLOOKUP('Sales Summary_working sheet'!M4911,'Delivery Distances'!$B$5:$K$5,'Delivery Distances'!$B$6:$K$20))</f>
        <v>11</v>
      </c>
      <c r="P4911" s="7">
        <f t="shared" si="309"/>
        <v>12.5</v>
      </c>
    </row>
    <row r="4912" spans="1:16" ht="15.75" customHeight="1" x14ac:dyDescent="0.15">
      <c r="A4912" s="13">
        <v>44010</v>
      </c>
      <c r="B4912" s="19" t="s">
        <v>5355</v>
      </c>
      <c r="C4912" s="7" t="s">
        <v>206</v>
      </c>
      <c r="D4912" s="14">
        <v>8</v>
      </c>
      <c r="E4912" s="14" t="str">
        <f>_xlfn.XLOOKUP(D4912,'Meal Info'!$A$4:$A$19,'Meal Info'!$B$4:$B$19)</f>
        <v>Chinese</v>
      </c>
      <c r="F4912" s="14" t="str">
        <f>_xlfn.XLOOKUP(D4912,'Meal Info'!$A$4:$A$19,'Meal Info'!$C$4:$C$19)</f>
        <v>Serge</v>
      </c>
      <c r="G4912" s="7">
        <v>98.28</v>
      </c>
      <c r="H4912" s="7">
        <f t="shared" si="310"/>
        <v>9.8280000000000012</v>
      </c>
      <c r="I4912" s="7">
        <f t="shared" si="311"/>
        <v>108.108</v>
      </c>
      <c r="J4912" s="7">
        <v>0.18</v>
      </c>
      <c r="K4912" s="7">
        <f t="shared" si="308"/>
        <v>17.6904</v>
      </c>
      <c r="L4912" s="7" t="s">
        <v>5076</v>
      </c>
      <c r="M4912" s="7">
        <v>9</v>
      </c>
      <c r="N4912" s="7">
        <f>INDEX('Delivery Distances'!$B$6:$K$20,MATCH('Sales Summary_working sheet'!L4912,'Delivery Distances'!$A$6:$A$20,0),MATCH('Sales Summary_working sheet'!M4912,'Delivery Distances'!$B$5:$K$5,0))</f>
        <v>8</v>
      </c>
      <c r="O4912" s="7" cm="1">
        <f t="array" ref="O4912">_xlfn.XLOOKUP(L4912,'Delivery Distances'!$A$6:$A$20,_xlfn.XLOOKUP('Sales Summary_working sheet'!M4912,'Delivery Distances'!$B$5:$K$5,'Delivery Distances'!$B$6:$K$20))</f>
        <v>8</v>
      </c>
      <c r="P4912" s="7">
        <f t="shared" si="309"/>
        <v>11</v>
      </c>
    </row>
    <row r="4913" spans="1:16" ht="15.75" customHeight="1" x14ac:dyDescent="0.15">
      <c r="A4913" s="13">
        <v>44010</v>
      </c>
      <c r="B4913" s="19" t="s">
        <v>5355</v>
      </c>
      <c r="C4913" s="7" t="s">
        <v>3576</v>
      </c>
      <c r="D4913" s="14">
        <v>9</v>
      </c>
      <c r="E4913" s="14" t="str">
        <f>_xlfn.XLOOKUP(D4913,'Meal Info'!$A$4:$A$19,'Meal Info'!$B$4:$B$19)</f>
        <v>Mediterrenean</v>
      </c>
      <c r="F4913" s="14" t="str">
        <f>_xlfn.XLOOKUP(D4913,'Meal Info'!$A$4:$A$19,'Meal Info'!$C$4:$C$19)</f>
        <v>Serge</v>
      </c>
      <c r="G4913" s="7">
        <v>50.59</v>
      </c>
      <c r="H4913" s="7">
        <f t="shared" si="310"/>
        <v>5.0590000000000011</v>
      </c>
      <c r="I4913" s="7">
        <f t="shared" si="311"/>
        <v>55.649000000000001</v>
      </c>
      <c r="J4913" s="7">
        <v>0.4</v>
      </c>
      <c r="K4913" s="7">
        <f t="shared" si="308"/>
        <v>20.236000000000004</v>
      </c>
      <c r="L4913" s="7" t="s">
        <v>31</v>
      </c>
      <c r="M4913" s="7">
        <v>1</v>
      </c>
      <c r="N4913" s="7">
        <f>INDEX('Delivery Distances'!$B$6:$K$20,MATCH('Sales Summary_working sheet'!L4913,'Delivery Distances'!$A$6:$A$20,0),MATCH('Sales Summary_working sheet'!M4913,'Delivery Distances'!$B$5:$K$5,0))</f>
        <v>10</v>
      </c>
      <c r="O4913" s="7" cm="1">
        <f t="array" ref="O4913">_xlfn.XLOOKUP(L4913,'Delivery Distances'!$A$6:$A$20,_xlfn.XLOOKUP('Sales Summary_working sheet'!M4913,'Delivery Distances'!$B$5:$K$5,'Delivery Distances'!$B$6:$K$20))</f>
        <v>10</v>
      </c>
      <c r="P4913" s="7">
        <f t="shared" si="309"/>
        <v>12</v>
      </c>
    </row>
    <row r="4914" spans="1:16" ht="15.75" customHeight="1" x14ac:dyDescent="0.15">
      <c r="A4914" s="13">
        <v>44010</v>
      </c>
      <c r="B4914" s="19" t="s">
        <v>5356</v>
      </c>
      <c r="C4914" s="7" t="s">
        <v>4247</v>
      </c>
      <c r="D4914" s="14">
        <v>8</v>
      </c>
      <c r="E4914" s="14" t="str">
        <f>_xlfn.XLOOKUP(D4914,'Meal Info'!$A$4:$A$19,'Meal Info'!$B$4:$B$19)</f>
        <v>Chinese</v>
      </c>
      <c r="F4914" s="14" t="str">
        <f>_xlfn.XLOOKUP(D4914,'Meal Info'!$A$4:$A$19,'Meal Info'!$C$4:$C$19)</f>
        <v>Serge</v>
      </c>
      <c r="G4914" s="7">
        <v>74.84</v>
      </c>
      <c r="H4914" s="7">
        <f t="shared" si="310"/>
        <v>7.4840000000000009</v>
      </c>
      <c r="I4914" s="7">
        <f t="shared" si="311"/>
        <v>82.323999999999998</v>
      </c>
      <c r="J4914" s="7">
        <v>0.31</v>
      </c>
      <c r="K4914" s="7">
        <f t="shared" si="308"/>
        <v>23.200400000000002</v>
      </c>
      <c r="L4914" s="7" t="s">
        <v>5083</v>
      </c>
      <c r="M4914" s="7">
        <v>9</v>
      </c>
      <c r="N4914" s="7">
        <f>INDEX('Delivery Distances'!$B$6:$K$20,MATCH('Sales Summary_working sheet'!L4914,'Delivery Distances'!$A$6:$A$20,0),MATCH('Sales Summary_working sheet'!M4914,'Delivery Distances'!$B$5:$K$5,0))</f>
        <v>2</v>
      </c>
      <c r="O4914" s="7" cm="1">
        <f t="array" ref="O4914">_xlfn.XLOOKUP(L4914,'Delivery Distances'!$A$6:$A$20,_xlfn.XLOOKUP('Sales Summary_working sheet'!M4914,'Delivery Distances'!$B$5:$K$5,'Delivery Distances'!$B$6:$K$20))</f>
        <v>2</v>
      </c>
      <c r="P4914" s="7">
        <f t="shared" si="309"/>
        <v>6</v>
      </c>
    </row>
    <row r="4915" spans="1:16" ht="15.75" customHeight="1" x14ac:dyDescent="0.15">
      <c r="A4915" s="13">
        <v>44010</v>
      </c>
      <c r="B4915" s="19" t="s">
        <v>5356</v>
      </c>
      <c r="C4915" s="7" t="s">
        <v>1854</v>
      </c>
      <c r="D4915" s="14">
        <v>8</v>
      </c>
      <c r="E4915" s="14" t="str">
        <f>_xlfn.XLOOKUP(D4915,'Meal Info'!$A$4:$A$19,'Meal Info'!$B$4:$B$19)</f>
        <v>Chinese</v>
      </c>
      <c r="F4915" s="14" t="str">
        <f>_xlfn.XLOOKUP(D4915,'Meal Info'!$A$4:$A$19,'Meal Info'!$C$4:$C$19)</f>
        <v>Serge</v>
      </c>
      <c r="G4915" s="7">
        <v>86.42</v>
      </c>
      <c r="H4915" s="7">
        <f t="shared" si="310"/>
        <v>8.6420000000000012</v>
      </c>
      <c r="I4915" s="7">
        <f t="shared" si="311"/>
        <v>95.061999999999998</v>
      </c>
      <c r="J4915" s="7">
        <v>0.05</v>
      </c>
      <c r="K4915" s="7">
        <f t="shared" si="308"/>
        <v>4.3210000000000006</v>
      </c>
      <c r="L4915" s="7" t="s">
        <v>5075</v>
      </c>
      <c r="M4915" s="7">
        <v>2</v>
      </c>
      <c r="N4915" s="7">
        <f>INDEX('Delivery Distances'!$B$6:$K$20,MATCH('Sales Summary_working sheet'!L4915,'Delivery Distances'!$A$6:$A$20,0),MATCH('Sales Summary_working sheet'!M4915,'Delivery Distances'!$B$5:$K$5,0))</f>
        <v>15</v>
      </c>
      <c r="O4915" s="7" cm="1">
        <f t="array" ref="O4915">_xlfn.XLOOKUP(L4915,'Delivery Distances'!$A$6:$A$20,_xlfn.XLOOKUP('Sales Summary_working sheet'!M4915,'Delivery Distances'!$B$5:$K$5,'Delivery Distances'!$B$6:$K$20))</f>
        <v>15</v>
      </c>
      <c r="P4915" s="7">
        <f t="shared" si="309"/>
        <v>14.5</v>
      </c>
    </row>
    <row r="4916" spans="1:16" ht="15.75" customHeight="1" x14ac:dyDescent="0.15">
      <c r="A4916" s="13">
        <v>44010</v>
      </c>
      <c r="B4916" s="19" t="s">
        <v>5356</v>
      </c>
      <c r="C4916" s="7" t="s">
        <v>1119</v>
      </c>
      <c r="D4916" s="14">
        <v>9</v>
      </c>
      <c r="E4916" s="14" t="str">
        <f>_xlfn.XLOOKUP(D4916,'Meal Info'!$A$4:$A$19,'Meal Info'!$B$4:$B$19)</f>
        <v>Mediterrenean</v>
      </c>
      <c r="F4916" s="14" t="str">
        <f>_xlfn.XLOOKUP(D4916,'Meal Info'!$A$4:$A$19,'Meal Info'!$C$4:$C$19)</f>
        <v>Serge</v>
      </c>
      <c r="G4916" s="7">
        <v>57.64</v>
      </c>
      <c r="H4916" s="7">
        <f t="shared" si="310"/>
        <v>5.7640000000000002</v>
      </c>
      <c r="I4916" s="7">
        <f t="shared" si="311"/>
        <v>63.404000000000003</v>
      </c>
      <c r="J4916" s="7">
        <v>0.23</v>
      </c>
      <c r="K4916" s="7">
        <f t="shared" si="308"/>
        <v>13.257200000000001</v>
      </c>
      <c r="L4916" s="7" t="s">
        <v>5079</v>
      </c>
      <c r="M4916" s="7">
        <v>3</v>
      </c>
      <c r="N4916" s="7">
        <f>INDEX('Delivery Distances'!$B$6:$K$20,MATCH('Sales Summary_working sheet'!L4916,'Delivery Distances'!$A$6:$A$20,0),MATCH('Sales Summary_working sheet'!M4916,'Delivery Distances'!$B$5:$K$5,0))</f>
        <v>4</v>
      </c>
      <c r="O4916" s="7" cm="1">
        <f t="array" ref="O4916">_xlfn.XLOOKUP(L4916,'Delivery Distances'!$A$6:$A$20,_xlfn.XLOOKUP('Sales Summary_working sheet'!M4916,'Delivery Distances'!$B$5:$K$5,'Delivery Distances'!$B$6:$K$20))</f>
        <v>4</v>
      </c>
      <c r="P4916" s="7">
        <f t="shared" si="309"/>
        <v>8</v>
      </c>
    </row>
    <row r="4917" spans="1:16" ht="15.75" customHeight="1" x14ac:dyDescent="0.15">
      <c r="A4917" s="13">
        <v>44010</v>
      </c>
      <c r="B4917" s="19" t="s">
        <v>5356</v>
      </c>
      <c r="C4917" s="7" t="s">
        <v>2779</v>
      </c>
      <c r="D4917" s="14">
        <v>9</v>
      </c>
      <c r="E4917" s="14" t="str">
        <f>_xlfn.XLOOKUP(D4917,'Meal Info'!$A$4:$A$19,'Meal Info'!$B$4:$B$19)</f>
        <v>Mediterrenean</v>
      </c>
      <c r="F4917" s="14" t="str">
        <f>_xlfn.XLOOKUP(D4917,'Meal Info'!$A$4:$A$19,'Meal Info'!$C$4:$C$19)</f>
        <v>Serge</v>
      </c>
      <c r="G4917" s="7">
        <v>99.78</v>
      </c>
      <c r="H4917" s="7">
        <f t="shared" si="310"/>
        <v>9.9780000000000015</v>
      </c>
      <c r="I4917" s="7">
        <f t="shared" si="311"/>
        <v>109.75800000000001</v>
      </c>
      <c r="J4917" s="7">
        <v>0.35</v>
      </c>
      <c r="K4917" s="7">
        <f t="shared" si="308"/>
        <v>34.922999999999995</v>
      </c>
      <c r="L4917" s="7" t="s">
        <v>5078</v>
      </c>
      <c r="M4917" s="7">
        <v>9</v>
      </c>
      <c r="N4917" s="7">
        <f>INDEX('Delivery Distances'!$B$6:$K$20,MATCH('Sales Summary_working sheet'!L4917,'Delivery Distances'!$A$6:$A$20,0),MATCH('Sales Summary_working sheet'!M4917,'Delivery Distances'!$B$5:$K$5,0))</f>
        <v>6</v>
      </c>
      <c r="O4917" s="7" cm="1">
        <f t="array" ref="O4917">_xlfn.XLOOKUP(L4917,'Delivery Distances'!$A$6:$A$20,_xlfn.XLOOKUP('Sales Summary_working sheet'!M4917,'Delivery Distances'!$B$5:$K$5,'Delivery Distances'!$B$6:$K$20))</f>
        <v>6</v>
      </c>
      <c r="P4917" s="7">
        <f t="shared" si="309"/>
        <v>10</v>
      </c>
    </row>
    <row r="4918" spans="1:16" ht="15.75" customHeight="1" x14ac:dyDescent="0.15">
      <c r="A4918" s="13">
        <v>44010</v>
      </c>
      <c r="B4918" s="19" t="s">
        <v>5356</v>
      </c>
      <c r="C4918" s="7" t="s">
        <v>140</v>
      </c>
      <c r="D4918" s="14">
        <v>8</v>
      </c>
      <c r="E4918" s="14" t="str">
        <f>_xlfn.XLOOKUP(D4918,'Meal Info'!$A$4:$A$19,'Meal Info'!$B$4:$B$19)</f>
        <v>Chinese</v>
      </c>
      <c r="F4918" s="14" t="str">
        <f>_xlfn.XLOOKUP(D4918,'Meal Info'!$A$4:$A$19,'Meal Info'!$C$4:$C$19)</f>
        <v>Serge</v>
      </c>
      <c r="G4918" s="7">
        <v>89.4</v>
      </c>
      <c r="H4918" s="7">
        <f t="shared" si="310"/>
        <v>8.9400000000000013</v>
      </c>
      <c r="I4918" s="7">
        <f t="shared" si="311"/>
        <v>98.34</v>
      </c>
      <c r="J4918" s="7">
        <v>0.09</v>
      </c>
      <c r="K4918" s="7">
        <f t="shared" si="308"/>
        <v>8.0459999999999994</v>
      </c>
      <c r="L4918" s="7" t="s">
        <v>5078</v>
      </c>
      <c r="M4918" s="7">
        <v>8</v>
      </c>
      <c r="N4918" s="7">
        <f>INDEX('Delivery Distances'!$B$6:$K$20,MATCH('Sales Summary_working sheet'!L4918,'Delivery Distances'!$A$6:$A$20,0),MATCH('Sales Summary_working sheet'!M4918,'Delivery Distances'!$B$5:$K$5,0))</f>
        <v>5</v>
      </c>
      <c r="O4918" s="7" cm="1">
        <f t="array" ref="O4918">_xlfn.XLOOKUP(L4918,'Delivery Distances'!$A$6:$A$20,_xlfn.XLOOKUP('Sales Summary_working sheet'!M4918,'Delivery Distances'!$B$5:$K$5,'Delivery Distances'!$B$6:$K$20))</f>
        <v>5</v>
      </c>
      <c r="P4918" s="7">
        <f t="shared" si="309"/>
        <v>9</v>
      </c>
    </row>
    <row r="4919" spans="1:16" ht="15.75" customHeight="1" x14ac:dyDescent="0.15">
      <c r="A4919" s="13">
        <v>44010</v>
      </c>
      <c r="B4919" s="19" t="s">
        <v>5356</v>
      </c>
      <c r="C4919" s="7" t="s">
        <v>2571</v>
      </c>
      <c r="D4919" s="14">
        <v>9</v>
      </c>
      <c r="E4919" s="14" t="str">
        <f>_xlfn.XLOOKUP(D4919,'Meal Info'!$A$4:$A$19,'Meal Info'!$B$4:$B$19)</f>
        <v>Mediterrenean</v>
      </c>
      <c r="F4919" s="14" t="str">
        <f>_xlfn.XLOOKUP(D4919,'Meal Info'!$A$4:$A$19,'Meal Info'!$C$4:$C$19)</f>
        <v>Serge</v>
      </c>
      <c r="G4919" s="7">
        <v>6.31</v>
      </c>
      <c r="H4919" s="7">
        <f t="shared" si="310"/>
        <v>0.63100000000000001</v>
      </c>
      <c r="I4919" s="7">
        <f t="shared" si="311"/>
        <v>6.9409999999999998</v>
      </c>
      <c r="J4919" s="7">
        <v>0.33</v>
      </c>
      <c r="K4919" s="7">
        <f t="shared" si="308"/>
        <v>2.0823</v>
      </c>
      <c r="L4919" s="7" t="s">
        <v>27</v>
      </c>
      <c r="M4919" s="7">
        <v>8</v>
      </c>
      <c r="N4919" s="7">
        <f>INDEX('Delivery Distances'!$B$6:$K$20,MATCH('Sales Summary_working sheet'!L4919,'Delivery Distances'!$A$6:$A$20,0),MATCH('Sales Summary_working sheet'!M4919,'Delivery Distances'!$B$5:$K$5,0))</f>
        <v>8</v>
      </c>
      <c r="O4919" s="7" cm="1">
        <f t="array" ref="O4919">_xlfn.XLOOKUP(L4919,'Delivery Distances'!$A$6:$A$20,_xlfn.XLOOKUP('Sales Summary_working sheet'!M4919,'Delivery Distances'!$B$5:$K$5,'Delivery Distances'!$B$6:$K$20))</f>
        <v>8</v>
      </c>
      <c r="P4919" s="7">
        <f t="shared" si="309"/>
        <v>11</v>
      </c>
    </row>
    <row r="4920" spans="1:16" ht="15.75" customHeight="1" x14ac:dyDescent="0.15">
      <c r="A4920" s="13">
        <v>44010</v>
      </c>
      <c r="B4920" s="19" t="s">
        <v>5356</v>
      </c>
      <c r="C4920" s="7" t="s">
        <v>3784</v>
      </c>
      <c r="D4920" s="14">
        <v>8</v>
      </c>
      <c r="E4920" s="14" t="str">
        <f>_xlfn.XLOOKUP(D4920,'Meal Info'!$A$4:$A$19,'Meal Info'!$B$4:$B$19)</f>
        <v>Chinese</v>
      </c>
      <c r="F4920" s="14" t="str">
        <f>_xlfn.XLOOKUP(D4920,'Meal Info'!$A$4:$A$19,'Meal Info'!$C$4:$C$19)</f>
        <v>Serge</v>
      </c>
      <c r="G4920" s="7">
        <v>12.78</v>
      </c>
      <c r="H4920" s="7">
        <f t="shared" si="310"/>
        <v>1.278</v>
      </c>
      <c r="I4920" s="7">
        <f t="shared" si="311"/>
        <v>14.058</v>
      </c>
      <c r="J4920" s="7">
        <v>0.06</v>
      </c>
      <c r="K4920" s="7">
        <f t="shared" si="308"/>
        <v>0.76679999999999993</v>
      </c>
      <c r="L4920" s="7" t="s">
        <v>26</v>
      </c>
      <c r="M4920" s="7">
        <v>10</v>
      </c>
      <c r="N4920" s="7">
        <f>INDEX('Delivery Distances'!$B$6:$K$20,MATCH('Sales Summary_working sheet'!L4920,'Delivery Distances'!$A$6:$A$20,0),MATCH('Sales Summary_working sheet'!M4920,'Delivery Distances'!$B$5:$K$5,0))</f>
        <v>20</v>
      </c>
      <c r="O4920" s="7" cm="1">
        <f t="array" ref="O4920">_xlfn.XLOOKUP(L4920,'Delivery Distances'!$A$6:$A$20,_xlfn.XLOOKUP('Sales Summary_working sheet'!M4920,'Delivery Distances'!$B$5:$K$5,'Delivery Distances'!$B$6:$K$20))</f>
        <v>20</v>
      </c>
      <c r="P4920" s="7">
        <f t="shared" si="309"/>
        <v>17</v>
      </c>
    </row>
    <row r="4921" spans="1:16" ht="15.75" customHeight="1" x14ac:dyDescent="0.15">
      <c r="A4921" s="13">
        <v>44010</v>
      </c>
      <c r="B4921" s="19" t="s">
        <v>5356</v>
      </c>
      <c r="C4921" s="7" t="s">
        <v>3790</v>
      </c>
      <c r="D4921" s="14">
        <v>8</v>
      </c>
      <c r="E4921" s="14" t="str">
        <f>_xlfn.XLOOKUP(D4921,'Meal Info'!$A$4:$A$19,'Meal Info'!$B$4:$B$19)</f>
        <v>Chinese</v>
      </c>
      <c r="F4921" s="14" t="str">
        <f>_xlfn.XLOOKUP(D4921,'Meal Info'!$A$4:$A$19,'Meal Info'!$C$4:$C$19)</f>
        <v>Serge</v>
      </c>
      <c r="G4921" s="7">
        <v>20.93</v>
      </c>
      <c r="H4921" s="7">
        <f t="shared" si="310"/>
        <v>2.093</v>
      </c>
      <c r="I4921" s="7">
        <f t="shared" si="311"/>
        <v>23.023</v>
      </c>
      <c r="J4921" s="7">
        <v>0.39</v>
      </c>
      <c r="K4921" s="7">
        <f t="shared" si="308"/>
        <v>8.162700000000001</v>
      </c>
      <c r="L4921" s="7" t="s">
        <v>5078</v>
      </c>
      <c r="M4921" s="7">
        <v>4</v>
      </c>
      <c r="N4921" s="7">
        <f>INDEX('Delivery Distances'!$B$6:$K$20,MATCH('Sales Summary_working sheet'!L4921,'Delivery Distances'!$A$6:$A$20,0),MATCH('Sales Summary_working sheet'!M4921,'Delivery Distances'!$B$5:$K$5,0))</f>
        <v>1</v>
      </c>
      <c r="O4921" s="7" cm="1">
        <f t="array" ref="O4921">_xlfn.XLOOKUP(L4921,'Delivery Distances'!$A$6:$A$20,_xlfn.XLOOKUP('Sales Summary_working sheet'!M4921,'Delivery Distances'!$B$5:$K$5,'Delivery Distances'!$B$6:$K$20))</f>
        <v>1</v>
      </c>
      <c r="P4921" s="7">
        <f t="shared" si="309"/>
        <v>3</v>
      </c>
    </row>
    <row r="4922" spans="1:16" ht="15.75" customHeight="1" x14ac:dyDescent="0.15">
      <c r="A4922" s="13">
        <v>44010</v>
      </c>
      <c r="B4922" s="19" t="s">
        <v>5356</v>
      </c>
      <c r="C4922" s="7" t="s">
        <v>3177</v>
      </c>
      <c r="D4922" s="14">
        <v>8</v>
      </c>
      <c r="E4922" s="14" t="str">
        <f>_xlfn.XLOOKUP(D4922,'Meal Info'!$A$4:$A$19,'Meal Info'!$B$4:$B$19)</f>
        <v>Chinese</v>
      </c>
      <c r="F4922" s="14" t="str">
        <f>_xlfn.XLOOKUP(D4922,'Meal Info'!$A$4:$A$19,'Meal Info'!$C$4:$C$19)</f>
        <v>Serge</v>
      </c>
      <c r="G4922" s="7">
        <v>2.09</v>
      </c>
      <c r="H4922" s="7">
        <f t="shared" si="310"/>
        <v>0.20899999999999999</v>
      </c>
      <c r="I4922" s="7">
        <f t="shared" si="311"/>
        <v>2.2989999999999999</v>
      </c>
      <c r="J4922" s="7">
        <v>0.26</v>
      </c>
      <c r="K4922" s="7">
        <f t="shared" si="308"/>
        <v>0.54339999999999999</v>
      </c>
      <c r="L4922" s="7" t="s">
        <v>5076</v>
      </c>
      <c r="M4922" s="7">
        <v>2</v>
      </c>
      <c r="N4922" s="7">
        <f>INDEX('Delivery Distances'!$B$6:$K$20,MATCH('Sales Summary_working sheet'!L4922,'Delivery Distances'!$A$6:$A$20,0),MATCH('Sales Summary_working sheet'!M4922,'Delivery Distances'!$B$5:$K$5,0))</f>
        <v>11</v>
      </c>
      <c r="O4922" s="7" cm="1">
        <f t="array" ref="O4922">_xlfn.XLOOKUP(L4922,'Delivery Distances'!$A$6:$A$20,_xlfn.XLOOKUP('Sales Summary_working sheet'!M4922,'Delivery Distances'!$B$5:$K$5,'Delivery Distances'!$B$6:$K$20))</f>
        <v>11</v>
      </c>
      <c r="P4922" s="7">
        <f t="shared" si="309"/>
        <v>12.5</v>
      </c>
    </row>
    <row r="4923" spans="1:16" ht="15.75" customHeight="1" x14ac:dyDescent="0.15">
      <c r="A4923" s="13">
        <v>44010</v>
      </c>
      <c r="B4923" s="19" t="s">
        <v>5356</v>
      </c>
      <c r="C4923" s="7" t="s">
        <v>3711</v>
      </c>
      <c r="D4923" s="14">
        <v>9</v>
      </c>
      <c r="E4923" s="14" t="str">
        <f>_xlfn.XLOOKUP(D4923,'Meal Info'!$A$4:$A$19,'Meal Info'!$B$4:$B$19)</f>
        <v>Mediterrenean</v>
      </c>
      <c r="F4923" s="14" t="str">
        <f>_xlfn.XLOOKUP(D4923,'Meal Info'!$A$4:$A$19,'Meal Info'!$C$4:$C$19)</f>
        <v>Serge</v>
      </c>
      <c r="G4923" s="7">
        <v>19.34</v>
      </c>
      <c r="H4923" s="7">
        <f t="shared" si="310"/>
        <v>1.9340000000000002</v>
      </c>
      <c r="I4923" s="7">
        <f t="shared" si="311"/>
        <v>21.274000000000001</v>
      </c>
      <c r="J4923" s="7">
        <v>0.28000000000000003</v>
      </c>
      <c r="K4923" s="7">
        <f t="shared" si="308"/>
        <v>5.4152000000000005</v>
      </c>
      <c r="L4923" s="7" t="s">
        <v>31</v>
      </c>
      <c r="M4923" s="7">
        <v>7</v>
      </c>
      <c r="N4923" s="7">
        <f>INDEX('Delivery Distances'!$B$6:$K$20,MATCH('Sales Summary_working sheet'!L4923,'Delivery Distances'!$A$6:$A$20,0),MATCH('Sales Summary_working sheet'!M4923,'Delivery Distances'!$B$5:$K$5,0))</f>
        <v>5</v>
      </c>
      <c r="O4923" s="7" cm="1">
        <f t="array" ref="O4923">_xlfn.XLOOKUP(L4923,'Delivery Distances'!$A$6:$A$20,_xlfn.XLOOKUP('Sales Summary_working sheet'!M4923,'Delivery Distances'!$B$5:$K$5,'Delivery Distances'!$B$6:$K$20))</f>
        <v>5</v>
      </c>
      <c r="P4923" s="7">
        <f t="shared" si="309"/>
        <v>9</v>
      </c>
    </row>
    <row r="4924" spans="1:16" ht="15.75" customHeight="1" x14ac:dyDescent="0.15">
      <c r="A4924" s="13">
        <v>44010</v>
      </c>
      <c r="B4924" s="19" t="s">
        <v>5356</v>
      </c>
      <c r="C4924" s="7" t="s">
        <v>302</v>
      </c>
      <c r="D4924" s="14">
        <v>8</v>
      </c>
      <c r="E4924" s="14" t="str">
        <f>_xlfn.XLOOKUP(D4924,'Meal Info'!$A$4:$A$19,'Meal Info'!$B$4:$B$19)</f>
        <v>Chinese</v>
      </c>
      <c r="F4924" s="14" t="str">
        <f>_xlfn.XLOOKUP(D4924,'Meal Info'!$A$4:$A$19,'Meal Info'!$C$4:$C$19)</f>
        <v>Serge</v>
      </c>
      <c r="G4924" s="7">
        <v>95.31</v>
      </c>
      <c r="H4924" s="7">
        <f t="shared" si="310"/>
        <v>9.5310000000000006</v>
      </c>
      <c r="I4924" s="7">
        <f t="shared" si="311"/>
        <v>104.84100000000001</v>
      </c>
      <c r="J4924" s="7">
        <v>0.02</v>
      </c>
      <c r="K4924" s="7">
        <f t="shared" si="308"/>
        <v>1.9062000000000001</v>
      </c>
      <c r="L4924" s="7" t="s">
        <v>29</v>
      </c>
      <c r="M4924" s="7">
        <v>1</v>
      </c>
      <c r="N4924" s="7">
        <f>INDEX('Delivery Distances'!$B$6:$K$20,MATCH('Sales Summary_working sheet'!L4924,'Delivery Distances'!$A$6:$A$20,0),MATCH('Sales Summary_working sheet'!M4924,'Delivery Distances'!$B$5:$K$5,0))</f>
        <v>6</v>
      </c>
      <c r="O4924" s="7" cm="1">
        <f t="array" ref="O4924">_xlfn.XLOOKUP(L4924,'Delivery Distances'!$A$6:$A$20,_xlfn.XLOOKUP('Sales Summary_working sheet'!M4924,'Delivery Distances'!$B$5:$K$5,'Delivery Distances'!$B$6:$K$20))</f>
        <v>6</v>
      </c>
      <c r="P4924" s="7">
        <f t="shared" si="309"/>
        <v>10</v>
      </c>
    </row>
    <row r="4925" spans="1:16" ht="15.75" customHeight="1" x14ac:dyDescent="0.15">
      <c r="A4925" s="13">
        <v>44010</v>
      </c>
      <c r="B4925" s="19" t="s">
        <v>5356</v>
      </c>
      <c r="C4925" s="7" t="s">
        <v>3556</v>
      </c>
      <c r="D4925" s="14">
        <v>9</v>
      </c>
      <c r="E4925" s="14" t="str">
        <f>_xlfn.XLOOKUP(D4925,'Meal Info'!$A$4:$A$19,'Meal Info'!$B$4:$B$19)</f>
        <v>Mediterrenean</v>
      </c>
      <c r="F4925" s="14" t="str">
        <f>_xlfn.XLOOKUP(D4925,'Meal Info'!$A$4:$A$19,'Meal Info'!$C$4:$C$19)</f>
        <v>Serge</v>
      </c>
      <c r="G4925" s="7">
        <v>5.76</v>
      </c>
      <c r="H4925" s="7">
        <f t="shared" si="310"/>
        <v>0.57599999999999996</v>
      </c>
      <c r="I4925" s="7">
        <f t="shared" si="311"/>
        <v>6.3359999999999994</v>
      </c>
      <c r="J4925" s="7">
        <v>0.24</v>
      </c>
      <c r="K4925" s="7">
        <f t="shared" si="308"/>
        <v>1.3823999999999999</v>
      </c>
      <c r="L4925" s="7" t="s">
        <v>30</v>
      </c>
      <c r="M4925" s="7">
        <v>8</v>
      </c>
      <c r="N4925" s="7">
        <f>INDEX('Delivery Distances'!$B$6:$K$20,MATCH('Sales Summary_working sheet'!L4925,'Delivery Distances'!$A$6:$A$20,0),MATCH('Sales Summary_working sheet'!M4925,'Delivery Distances'!$B$5:$K$5,0))</f>
        <v>6</v>
      </c>
      <c r="O4925" s="7" cm="1">
        <f t="array" ref="O4925">_xlfn.XLOOKUP(L4925,'Delivery Distances'!$A$6:$A$20,_xlfn.XLOOKUP('Sales Summary_working sheet'!M4925,'Delivery Distances'!$B$5:$K$5,'Delivery Distances'!$B$6:$K$20))</f>
        <v>6</v>
      </c>
      <c r="P4925" s="7">
        <f t="shared" si="309"/>
        <v>10</v>
      </c>
    </row>
    <row r="4926" spans="1:16" ht="15.75" customHeight="1" x14ac:dyDescent="0.15">
      <c r="A4926" s="13">
        <v>44010</v>
      </c>
      <c r="B4926" s="19" t="s">
        <v>5356</v>
      </c>
      <c r="C4926" s="7" t="s">
        <v>4981</v>
      </c>
      <c r="D4926" s="14">
        <v>8</v>
      </c>
      <c r="E4926" s="14" t="str">
        <f>_xlfn.XLOOKUP(D4926,'Meal Info'!$A$4:$A$19,'Meal Info'!$B$4:$B$19)</f>
        <v>Chinese</v>
      </c>
      <c r="F4926" s="14" t="str">
        <f>_xlfn.XLOOKUP(D4926,'Meal Info'!$A$4:$A$19,'Meal Info'!$C$4:$C$19)</f>
        <v>Serge</v>
      </c>
      <c r="G4926" s="7">
        <v>71.97</v>
      </c>
      <c r="H4926" s="7">
        <f t="shared" si="310"/>
        <v>7.1970000000000001</v>
      </c>
      <c r="I4926" s="7">
        <f t="shared" si="311"/>
        <v>79.167000000000002</v>
      </c>
      <c r="J4926" s="7">
        <v>0.3</v>
      </c>
      <c r="K4926" s="7">
        <f t="shared" si="308"/>
        <v>21.590999999999998</v>
      </c>
      <c r="L4926" s="7" t="s">
        <v>5075</v>
      </c>
      <c r="M4926" s="7">
        <v>7</v>
      </c>
      <c r="N4926" s="7">
        <f>INDEX('Delivery Distances'!$B$6:$K$20,MATCH('Sales Summary_working sheet'!L4926,'Delivery Distances'!$A$6:$A$20,0),MATCH('Sales Summary_working sheet'!M4926,'Delivery Distances'!$B$5:$K$5,0))</f>
        <v>3</v>
      </c>
      <c r="O4926" s="7" cm="1">
        <f t="array" ref="O4926">_xlfn.XLOOKUP(L4926,'Delivery Distances'!$A$6:$A$20,_xlfn.XLOOKUP('Sales Summary_working sheet'!M4926,'Delivery Distances'!$B$5:$K$5,'Delivery Distances'!$B$6:$K$20))</f>
        <v>3</v>
      </c>
      <c r="P4926" s="7">
        <f t="shared" si="309"/>
        <v>7</v>
      </c>
    </row>
    <row r="4927" spans="1:16" ht="15.75" customHeight="1" x14ac:dyDescent="0.15">
      <c r="A4927" s="13">
        <v>44010</v>
      </c>
      <c r="B4927" s="19" t="s">
        <v>5356</v>
      </c>
      <c r="C4927" s="7" t="s">
        <v>1226</v>
      </c>
      <c r="D4927" s="14">
        <v>8</v>
      </c>
      <c r="E4927" s="14" t="str">
        <f>_xlfn.XLOOKUP(D4927,'Meal Info'!$A$4:$A$19,'Meal Info'!$B$4:$B$19)</f>
        <v>Chinese</v>
      </c>
      <c r="F4927" s="14" t="str">
        <f>_xlfn.XLOOKUP(D4927,'Meal Info'!$A$4:$A$19,'Meal Info'!$C$4:$C$19)</f>
        <v>Serge</v>
      </c>
      <c r="G4927" s="7">
        <v>73.14</v>
      </c>
      <c r="H4927" s="7">
        <f t="shared" si="310"/>
        <v>7.3140000000000001</v>
      </c>
      <c r="I4927" s="7">
        <f t="shared" si="311"/>
        <v>80.454000000000008</v>
      </c>
      <c r="J4927" s="7">
        <v>0.23</v>
      </c>
      <c r="K4927" s="7">
        <f t="shared" si="308"/>
        <v>16.822200000000002</v>
      </c>
      <c r="L4927" s="7" t="s">
        <v>5076</v>
      </c>
      <c r="M4927" s="7">
        <v>9</v>
      </c>
      <c r="N4927" s="7">
        <f>INDEX('Delivery Distances'!$B$6:$K$20,MATCH('Sales Summary_working sheet'!L4927,'Delivery Distances'!$A$6:$A$20,0),MATCH('Sales Summary_working sheet'!M4927,'Delivery Distances'!$B$5:$K$5,0))</f>
        <v>8</v>
      </c>
      <c r="O4927" s="7" cm="1">
        <f t="array" ref="O4927">_xlfn.XLOOKUP(L4927,'Delivery Distances'!$A$6:$A$20,_xlfn.XLOOKUP('Sales Summary_working sheet'!M4927,'Delivery Distances'!$B$5:$K$5,'Delivery Distances'!$B$6:$K$20))</f>
        <v>8</v>
      </c>
      <c r="P4927" s="7">
        <f t="shared" si="309"/>
        <v>11</v>
      </c>
    </row>
    <row r="4928" spans="1:16" ht="15.75" customHeight="1" x14ac:dyDescent="0.15">
      <c r="A4928" s="13">
        <v>44010</v>
      </c>
      <c r="B4928" s="19" t="s">
        <v>5356</v>
      </c>
      <c r="C4928" s="7" t="s">
        <v>591</v>
      </c>
      <c r="D4928" s="14">
        <v>8</v>
      </c>
      <c r="E4928" s="14" t="str">
        <f>_xlfn.XLOOKUP(D4928,'Meal Info'!$A$4:$A$19,'Meal Info'!$B$4:$B$19)</f>
        <v>Chinese</v>
      </c>
      <c r="F4928" s="14" t="str">
        <f>_xlfn.XLOOKUP(D4928,'Meal Info'!$A$4:$A$19,'Meal Info'!$C$4:$C$19)</f>
        <v>Serge</v>
      </c>
      <c r="G4928" s="7">
        <v>32.06</v>
      </c>
      <c r="H4928" s="7">
        <f t="shared" si="310"/>
        <v>3.2060000000000004</v>
      </c>
      <c r="I4928" s="7">
        <f t="shared" si="311"/>
        <v>35.266000000000005</v>
      </c>
      <c r="J4928" s="7">
        <v>0.03</v>
      </c>
      <c r="K4928" s="7">
        <f t="shared" si="308"/>
        <v>0.96179999999999999</v>
      </c>
      <c r="L4928" s="7" t="s">
        <v>5082</v>
      </c>
      <c r="M4928" s="7">
        <v>2</v>
      </c>
      <c r="N4928" s="7">
        <f>INDEX('Delivery Distances'!$B$6:$K$20,MATCH('Sales Summary_working sheet'!L4928,'Delivery Distances'!$A$6:$A$20,0),MATCH('Sales Summary_working sheet'!M4928,'Delivery Distances'!$B$5:$K$5,0))</f>
        <v>3</v>
      </c>
      <c r="O4928" s="7" cm="1">
        <f t="array" ref="O4928">_xlfn.XLOOKUP(L4928,'Delivery Distances'!$A$6:$A$20,_xlfn.XLOOKUP('Sales Summary_working sheet'!M4928,'Delivery Distances'!$B$5:$K$5,'Delivery Distances'!$B$6:$K$20))</f>
        <v>3</v>
      </c>
      <c r="P4928" s="7">
        <f t="shared" si="309"/>
        <v>7</v>
      </c>
    </row>
    <row r="4929" spans="1:16" ht="15.75" customHeight="1" x14ac:dyDescent="0.15">
      <c r="A4929" s="13">
        <v>44010</v>
      </c>
      <c r="B4929" s="19" t="s">
        <v>5356</v>
      </c>
      <c r="C4929" s="7" t="s">
        <v>3692</v>
      </c>
      <c r="D4929" s="14">
        <v>9</v>
      </c>
      <c r="E4929" s="14" t="str">
        <f>_xlfn.XLOOKUP(D4929,'Meal Info'!$A$4:$A$19,'Meal Info'!$B$4:$B$19)</f>
        <v>Mediterrenean</v>
      </c>
      <c r="F4929" s="14" t="str">
        <f>_xlfn.XLOOKUP(D4929,'Meal Info'!$A$4:$A$19,'Meal Info'!$C$4:$C$19)</f>
        <v>Serge</v>
      </c>
      <c r="G4929" s="7">
        <v>97.32</v>
      </c>
      <c r="H4929" s="7">
        <f t="shared" si="310"/>
        <v>9.7319999999999993</v>
      </c>
      <c r="I4929" s="7">
        <f t="shared" si="311"/>
        <v>107.05199999999999</v>
      </c>
      <c r="J4929" s="7">
        <v>0.12</v>
      </c>
      <c r="K4929" s="7">
        <f t="shared" si="308"/>
        <v>11.678399999999998</v>
      </c>
      <c r="L4929" s="7" t="s">
        <v>27</v>
      </c>
      <c r="M4929" s="7">
        <v>9</v>
      </c>
      <c r="N4929" s="7">
        <f>INDEX('Delivery Distances'!$B$6:$K$20,MATCH('Sales Summary_working sheet'!L4929,'Delivery Distances'!$A$6:$A$20,0),MATCH('Sales Summary_working sheet'!M4929,'Delivery Distances'!$B$5:$K$5,0))</f>
        <v>9</v>
      </c>
      <c r="O4929" s="7" cm="1">
        <f t="array" ref="O4929">_xlfn.XLOOKUP(L4929,'Delivery Distances'!$A$6:$A$20,_xlfn.XLOOKUP('Sales Summary_working sheet'!M4929,'Delivery Distances'!$B$5:$K$5,'Delivery Distances'!$B$6:$K$20))</f>
        <v>9</v>
      </c>
      <c r="P4929" s="7">
        <f t="shared" si="309"/>
        <v>11.5</v>
      </c>
    </row>
    <row r="4930" spans="1:16" ht="15.75" customHeight="1" x14ac:dyDescent="0.15">
      <c r="A4930" s="13">
        <v>44010</v>
      </c>
      <c r="B4930" s="19" t="s">
        <v>5356</v>
      </c>
      <c r="C4930" s="7" t="s">
        <v>3261</v>
      </c>
      <c r="D4930" s="14">
        <v>9</v>
      </c>
      <c r="E4930" s="14" t="str">
        <f>_xlfn.XLOOKUP(D4930,'Meal Info'!$A$4:$A$19,'Meal Info'!$B$4:$B$19)</f>
        <v>Mediterrenean</v>
      </c>
      <c r="F4930" s="14" t="str">
        <f>_xlfn.XLOOKUP(D4930,'Meal Info'!$A$4:$A$19,'Meal Info'!$C$4:$C$19)</f>
        <v>Serge</v>
      </c>
      <c r="G4930" s="7">
        <v>94.58</v>
      </c>
      <c r="H4930" s="7">
        <f t="shared" si="310"/>
        <v>9.4580000000000002</v>
      </c>
      <c r="I4930" s="7">
        <f t="shared" si="311"/>
        <v>104.038</v>
      </c>
      <c r="J4930" s="7">
        <v>0.19</v>
      </c>
      <c r="K4930" s="7">
        <f t="shared" si="308"/>
        <v>17.970199999999998</v>
      </c>
      <c r="L4930" s="7" t="s">
        <v>5079</v>
      </c>
      <c r="M4930" s="7">
        <v>8</v>
      </c>
      <c r="N4930" s="7">
        <f>INDEX('Delivery Distances'!$B$6:$K$20,MATCH('Sales Summary_working sheet'!L4930,'Delivery Distances'!$A$6:$A$20,0),MATCH('Sales Summary_working sheet'!M4930,'Delivery Distances'!$B$5:$K$5,0))</f>
        <v>5</v>
      </c>
      <c r="O4930" s="7" cm="1">
        <f t="array" ref="O4930">_xlfn.XLOOKUP(L4930,'Delivery Distances'!$A$6:$A$20,_xlfn.XLOOKUP('Sales Summary_working sheet'!M4930,'Delivery Distances'!$B$5:$K$5,'Delivery Distances'!$B$6:$K$20))</f>
        <v>5</v>
      </c>
      <c r="P4930" s="7">
        <f t="shared" si="309"/>
        <v>9</v>
      </c>
    </row>
    <row r="4931" spans="1:16" ht="15.75" customHeight="1" x14ac:dyDescent="0.15">
      <c r="A4931" s="13">
        <v>44010</v>
      </c>
      <c r="B4931" s="19" t="s">
        <v>5356</v>
      </c>
      <c r="C4931" s="7" t="s">
        <v>4005</v>
      </c>
      <c r="D4931" s="14">
        <v>9</v>
      </c>
      <c r="E4931" s="14" t="str">
        <f>_xlfn.XLOOKUP(D4931,'Meal Info'!$A$4:$A$19,'Meal Info'!$B$4:$B$19)</f>
        <v>Mediterrenean</v>
      </c>
      <c r="F4931" s="14" t="str">
        <f>_xlfn.XLOOKUP(D4931,'Meal Info'!$A$4:$A$19,'Meal Info'!$C$4:$C$19)</f>
        <v>Serge</v>
      </c>
      <c r="G4931" s="7">
        <v>21.25</v>
      </c>
      <c r="H4931" s="7">
        <f t="shared" si="310"/>
        <v>2.125</v>
      </c>
      <c r="I4931" s="7">
        <f t="shared" si="311"/>
        <v>23.375</v>
      </c>
      <c r="J4931" s="7">
        <v>0.13</v>
      </c>
      <c r="K4931" s="7">
        <f t="shared" si="308"/>
        <v>2.7625000000000002</v>
      </c>
      <c r="L4931" s="7" t="s">
        <v>5076</v>
      </c>
      <c r="M4931" s="7">
        <v>10</v>
      </c>
      <c r="N4931" s="7">
        <f>INDEX('Delivery Distances'!$B$6:$K$20,MATCH('Sales Summary_working sheet'!L4931,'Delivery Distances'!$A$6:$A$20,0),MATCH('Sales Summary_working sheet'!M4931,'Delivery Distances'!$B$5:$K$5,0))</f>
        <v>3</v>
      </c>
      <c r="O4931" s="7" cm="1">
        <f t="array" ref="O4931">_xlfn.XLOOKUP(L4931,'Delivery Distances'!$A$6:$A$20,_xlfn.XLOOKUP('Sales Summary_working sheet'!M4931,'Delivery Distances'!$B$5:$K$5,'Delivery Distances'!$B$6:$K$20))</f>
        <v>3</v>
      </c>
      <c r="P4931" s="7">
        <f t="shared" si="309"/>
        <v>7</v>
      </c>
    </row>
    <row r="4932" spans="1:16" ht="15.75" customHeight="1" x14ac:dyDescent="0.15">
      <c r="A4932" s="13">
        <v>44010</v>
      </c>
      <c r="B4932" s="19" t="s">
        <v>5356</v>
      </c>
      <c r="C4932" s="7" t="s">
        <v>4389</v>
      </c>
      <c r="D4932" s="14">
        <v>9</v>
      </c>
      <c r="E4932" s="14" t="str">
        <f>_xlfn.XLOOKUP(D4932,'Meal Info'!$A$4:$A$19,'Meal Info'!$B$4:$B$19)</f>
        <v>Mediterrenean</v>
      </c>
      <c r="F4932" s="14" t="str">
        <f>_xlfn.XLOOKUP(D4932,'Meal Info'!$A$4:$A$19,'Meal Info'!$C$4:$C$19)</f>
        <v>Serge</v>
      </c>
      <c r="G4932" s="7">
        <v>82.15</v>
      </c>
      <c r="H4932" s="7">
        <f t="shared" si="310"/>
        <v>8.2150000000000016</v>
      </c>
      <c r="I4932" s="7">
        <f t="shared" si="311"/>
        <v>90.365000000000009</v>
      </c>
      <c r="J4932" s="7">
        <v>7.0000000000000007E-2</v>
      </c>
      <c r="K4932" s="7">
        <f t="shared" si="308"/>
        <v>5.7505000000000006</v>
      </c>
      <c r="L4932" s="7" t="s">
        <v>5083</v>
      </c>
      <c r="M4932" s="7">
        <v>1</v>
      </c>
      <c r="N4932" s="7">
        <f>INDEX('Delivery Distances'!$B$6:$K$20,MATCH('Sales Summary_working sheet'!L4932,'Delivery Distances'!$A$6:$A$20,0),MATCH('Sales Summary_working sheet'!M4932,'Delivery Distances'!$B$5:$K$5,0))</f>
        <v>3</v>
      </c>
      <c r="O4932" s="7" cm="1">
        <f t="array" ref="O4932">_xlfn.XLOOKUP(L4932,'Delivery Distances'!$A$6:$A$20,_xlfn.XLOOKUP('Sales Summary_working sheet'!M4932,'Delivery Distances'!$B$5:$K$5,'Delivery Distances'!$B$6:$K$20))</f>
        <v>3</v>
      </c>
      <c r="P4932" s="7">
        <f t="shared" si="309"/>
        <v>7</v>
      </c>
    </row>
    <row r="4933" spans="1:16" ht="15.75" customHeight="1" x14ac:dyDescent="0.15">
      <c r="A4933" s="13">
        <v>44010</v>
      </c>
      <c r="B4933" s="19" t="s">
        <v>5356</v>
      </c>
      <c r="C4933" s="7" t="s">
        <v>3320</v>
      </c>
      <c r="D4933" s="14">
        <v>9</v>
      </c>
      <c r="E4933" s="14" t="str">
        <f>_xlfn.XLOOKUP(D4933,'Meal Info'!$A$4:$A$19,'Meal Info'!$B$4:$B$19)</f>
        <v>Mediterrenean</v>
      </c>
      <c r="F4933" s="14" t="str">
        <f>_xlfn.XLOOKUP(D4933,'Meal Info'!$A$4:$A$19,'Meal Info'!$C$4:$C$19)</f>
        <v>Serge</v>
      </c>
      <c r="G4933" s="7">
        <v>38.83</v>
      </c>
      <c r="H4933" s="7">
        <f t="shared" si="310"/>
        <v>3.883</v>
      </c>
      <c r="I4933" s="7">
        <f t="shared" si="311"/>
        <v>42.713000000000001</v>
      </c>
      <c r="J4933" s="7">
        <v>0.18</v>
      </c>
      <c r="K4933" s="7">
        <f t="shared" ref="K4933:K4996" si="312">J4933*G4933</f>
        <v>6.9893999999999998</v>
      </c>
      <c r="L4933" s="7" t="s">
        <v>26</v>
      </c>
      <c r="M4933" s="7">
        <v>1</v>
      </c>
      <c r="N4933" s="7">
        <f>INDEX('Delivery Distances'!$B$6:$K$20,MATCH('Sales Summary_working sheet'!L4933,'Delivery Distances'!$A$6:$A$20,0),MATCH('Sales Summary_working sheet'!M4933,'Delivery Distances'!$B$5:$K$5,0))</f>
        <v>2</v>
      </c>
      <c r="O4933" s="7" cm="1">
        <f t="array" ref="O4933">_xlfn.XLOOKUP(L4933,'Delivery Distances'!$A$6:$A$20,_xlfn.XLOOKUP('Sales Summary_working sheet'!M4933,'Delivery Distances'!$B$5:$K$5,'Delivery Distances'!$B$6:$K$20))</f>
        <v>2</v>
      </c>
      <c r="P4933" s="7">
        <f t="shared" ref="P4933:P4996" si="313">IF(O4933&lt;=2, O4933*3, IF(O4933&lt;=6, 3*2 + (O4933-2)*1, 3*2 + 4*1 + (O4933-6)*0.5))</f>
        <v>6</v>
      </c>
    </row>
    <row r="4934" spans="1:16" ht="15.75" customHeight="1" x14ac:dyDescent="0.15">
      <c r="A4934" s="13">
        <v>44010</v>
      </c>
      <c r="B4934" s="19" t="s">
        <v>5356</v>
      </c>
      <c r="C4934" s="7" t="s">
        <v>67</v>
      </c>
      <c r="D4934" s="14">
        <v>9</v>
      </c>
      <c r="E4934" s="14" t="str">
        <f>_xlfn.XLOOKUP(D4934,'Meal Info'!$A$4:$A$19,'Meal Info'!$B$4:$B$19)</f>
        <v>Mediterrenean</v>
      </c>
      <c r="F4934" s="14" t="str">
        <f>_xlfn.XLOOKUP(D4934,'Meal Info'!$A$4:$A$19,'Meal Info'!$C$4:$C$19)</f>
        <v>Serge</v>
      </c>
      <c r="G4934" s="7">
        <v>68.27</v>
      </c>
      <c r="H4934" s="7">
        <f t="shared" si="310"/>
        <v>6.827</v>
      </c>
      <c r="I4934" s="7">
        <f t="shared" si="311"/>
        <v>75.096999999999994</v>
      </c>
      <c r="J4934" s="7">
        <v>0.18</v>
      </c>
      <c r="K4934" s="7">
        <f t="shared" si="312"/>
        <v>12.288599999999999</v>
      </c>
      <c r="L4934" s="7" t="s">
        <v>29</v>
      </c>
      <c r="M4934" s="7">
        <v>4</v>
      </c>
      <c r="N4934" s="7">
        <f>INDEX('Delivery Distances'!$B$6:$K$20,MATCH('Sales Summary_working sheet'!L4934,'Delivery Distances'!$A$6:$A$20,0),MATCH('Sales Summary_working sheet'!M4934,'Delivery Distances'!$B$5:$K$5,0))</f>
        <v>14</v>
      </c>
      <c r="O4934" s="7" cm="1">
        <f t="array" ref="O4934">_xlfn.XLOOKUP(L4934,'Delivery Distances'!$A$6:$A$20,_xlfn.XLOOKUP('Sales Summary_working sheet'!M4934,'Delivery Distances'!$B$5:$K$5,'Delivery Distances'!$B$6:$K$20))</f>
        <v>14</v>
      </c>
      <c r="P4934" s="7">
        <f t="shared" si="313"/>
        <v>14</v>
      </c>
    </row>
    <row r="4935" spans="1:16" ht="15.75" customHeight="1" x14ac:dyDescent="0.15">
      <c r="A4935" s="13">
        <v>44010</v>
      </c>
      <c r="B4935" s="19" t="s">
        <v>5356</v>
      </c>
      <c r="C4935" s="7" t="s">
        <v>3661</v>
      </c>
      <c r="D4935" s="14">
        <v>8</v>
      </c>
      <c r="E4935" s="14" t="str">
        <f>_xlfn.XLOOKUP(D4935,'Meal Info'!$A$4:$A$19,'Meal Info'!$B$4:$B$19)</f>
        <v>Chinese</v>
      </c>
      <c r="F4935" s="14" t="str">
        <f>_xlfn.XLOOKUP(D4935,'Meal Info'!$A$4:$A$19,'Meal Info'!$C$4:$C$19)</f>
        <v>Serge</v>
      </c>
      <c r="G4935" s="7">
        <v>34.28</v>
      </c>
      <c r="H4935" s="7">
        <f t="shared" si="310"/>
        <v>3.4280000000000004</v>
      </c>
      <c r="I4935" s="7">
        <f t="shared" si="311"/>
        <v>37.707999999999998</v>
      </c>
      <c r="J4935" s="7">
        <v>0.16</v>
      </c>
      <c r="K4935" s="7">
        <f t="shared" si="312"/>
        <v>5.4847999999999999</v>
      </c>
      <c r="L4935" s="7" t="s">
        <v>26</v>
      </c>
      <c r="M4935" s="7">
        <v>1</v>
      </c>
      <c r="N4935" s="7">
        <f>INDEX('Delivery Distances'!$B$6:$K$20,MATCH('Sales Summary_working sheet'!L4935,'Delivery Distances'!$A$6:$A$20,0),MATCH('Sales Summary_working sheet'!M4935,'Delivery Distances'!$B$5:$K$5,0))</f>
        <v>2</v>
      </c>
      <c r="O4935" s="7" cm="1">
        <f t="array" ref="O4935">_xlfn.XLOOKUP(L4935,'Delivery Distances'!$A$6:$A$20,_xlfn.XLOOKUP('Sales Summary_working sheet'!M4935,'Delivery Distances'!$B$5:$K$5,'Delivery Distances'!$B$6:$K$20))</f>
        <v>2</v>
      </c>
      <c r="P4935" s="7">
        <f t="shared" si="313"/>
        <v>6</v>
      </c>
    </row>
    <row r="4936" spans="1:16" ht="15.75" customHeight="1" x14ac:dyDescent="0.15">
      <c r="A4936" s="13">
        <v>44010</v>
      </c>
      <c r="B4936" s="19" t="s">
        <v>5356</v>
      </c>
      <c r="C4936" s="7" t="s">
        <v>4774</v>
      </c>
      <c r="D4936" s="14">
        <v>9</v>
      </c>
      <c r="E4936" s="14" t="str">
        <f>_xlfn.XLOOKUP(D4936,'Meal Info'!$A$4:$A$19,'Meal Info'!$B$4:$B$19)</f>
        <v>Mediterrenean</v>
      </c>
      <c r="F4936" s="14" t="str">
        <f>_xlfn.XLOOKUP(D4936,'Meal Info'!$A$4:$A$19,'Meal Info'!$C$4:$C$19)</f>
        <v>Serge</v>
      </c>
      <c r="G4936" s="7">
        <v>78.14</v>
      </c>
      <c r="H4936" s="7">
        <f t="shared" si="310"/>
        <v>7.8140000000000001</v>
      </c>
      <c r="I4936" s="7">
        <f t="shared" si="311"/>
        <v>85.954000000000008</v>
      </c>
      <c r="J4936" s="7">
        <v>0.34</v>
      </c>
      <c r="K4936" s="7">
        <f t="shared" si="312"/>
        <v>26.567600000000002</v>
      </c>
      <c r="L4936" s="7" t="s">
        <v>5081</v>
      </c>
      <c r="M4936" s="7">
        <v>10</v>
      </c>
      <c r="N4936" s="7">
        <f>INDEX('Delivery Distances'!$B$6:$K$20,MATCH('Sales Summary_working sheet'!L4936,'Delivery Distances'!$A$6:$A$20,0),MATCH('Sales Summary_working sheet'!M4936,'Delivery Distances'!$B$5:$K$5,0))</f>
        <v>2</v>
      </c>
      <c r="O4936" s="7" cm="1">
        <f t="array" ref="O4936">_xlfn.XLOOKUP(L4936,'Delivery Distances'!$A$6:$A$20,_xlfn.XLOOKUP('Sales Summary_working sheet'!M4936,'Delivery Distances'!$B$5:$K$5,'Delivery Distances'!$B$6:$K$20))</f>
        <v>2</v>
      </c>
      <c r="P4936" s="7">
        <f t="shared" si="313"/>
        <v>6</v>
      </c>
    </row>
    <row r="4937" spans="1:16" ht="15.75" customHeight="1" x14ac:dyDescent="0.15">
      <c r="A4937" s="13">
        <v>44010</v>
      </c>
      <c r="B4937" s="19" t="s">
        <v>5356</v>
      </c>
      <c r="C4937" s="7" t="s">
        <v>1751</v>
      </c>
      <c r="D4937" s="14">
        <v>9</v>
      </c>
      <c r="E4937" s="14" t="str">
        <f>_xlfn.XLOOKUP(D4937,'Meal Info'!$A$4:$A$19,'Meal Info'!$B$4:$B$19)</f>
        <v>Mediterrenean</v>
      </c>
      <c r="F4937" s="14" t="str">
        <f>_xlfn.XLOOKUP(D4937,'Meal Info'!$A$4:$A$19,'Meal Info'!$C$4:$C$19)</f>
        <v>Serge</v>
      </c>
      <c r="G4937" s="7">
        <v>87.61</v>
      </c>
      <c r="H4937" s="7">
        <f t="shared" si="310"/>
        <v>8.761000000000001</v>
      </c>
      <c r="I4937" s="7">
        <f t="shared" si="311"/>
        <v>96.370999999999995</v>
      </c>
      <c r="J4937" s="7">
        <v>0.12</v>
      </c>
      <c r="K4937" s="7">
        <f t="shared" si="312"/>
        <v>10.513199999999999</v>
      </c>
      <c r="L4937" s="7" t="s">
        <v>5081</v>
      </c>
      <c r="M4937" s="7">
        <v>6</v>
      </c>
      <c r="N4937" s="7">
        <f>INDEX('Delivery Distances'!$B$6:$K$20,MATCH('Sales Summary_working sheet'!L4937,'Delivery Distances'!$A$6:$A$20,0),MATCH('Sales Summary_working sheet'!M4937,'Delivery Distances'!$B$5:$K$5,0))</f>
        <v>3</v>
      </c>
      <c r="O4937" s="7" cm="1">
        <f t="array" ref="O4937">_xlfn.XLOOKUP(L4937,'Delivery Distances'!$A$6:$A$20,_xlfn.XLOOKUP('Sales Summary_working sheet'!M4937,'Delivery Distances'!$B$5:$K$5,'Delivery Distances'!$B$6:$K$20))</f>
        <v>3</v>
      </c>
      <c r="P4937" s="7">
        <f t="shared" si="313"/>
        <v>7</v>
      </c>
    </row>
    <row r="4938" spans="1:16" ht="15.75" customHeight="1" x14ac:dyDescent="0.15">
      <c r="A4938" s="13">
        <v>44010</v>
      </c>
      <c r="B4938" s="19" t="s">
        <v>5356</v>
      </c>
      <c r="C4938" s="7" t="s">
        <v>4627</v>
      </c>
      <c r="D4938" s="14">
        <v>9</v>
      </c>
      <c r="E4938" s="14" t="str">
        <f>_xlfn.XLOOKUP(D4938,'Meal Info'!$A$4:$A$19,'Meal Info'!$B$4:$B$19)</f>
        <v>Mediterrenean</v>
      </c>
      <c r="F4938" s="14" t="str">
        <f>_xlfn.XLOOKUP(D4938,'Meal Info'!$A$4:$A$19,'Meal Info'!$C$4:$C$19)</f>
        <v>Serge</v>
      </c>
      <c r="G4938" s="7">
        <v>32.619999999999997</v>
      </c>
      <c r="H4938" s="7">
        <f t="shared" si="310"/>
        <v>3.262</v>
      </c>
      <c r="I4938" s="7">
        <f t="shared" si="311"/>
        <v>35.881999999999998</v>
      </c>
      <c r="J4938" s="7">
        <v>0.31</v>
      </c>
      <c r="K4938" s="7">
        <f t="shared" si="312"/>
        <v>10.1122</v>
      </c>
      <c r="L4938" s="7" t="s">
        <v>28</v>
      </c>
      <c r="M4938" s="7">
        <v>6</v>
      </c>
      <c r="N4938" s="7">
        <f>INDEX('Delivery Distances'!$B$6:$K$20,MATCH('Sales Summary_working sheet'!L4938,'Delivery Distances'!$A$6:$A$20,0),MATCH('Sales Summary_working sheet'!M4938,'Delivery Distances'!$B$5:$K$5,0))</f>
        <v>6</v>
      </c>
      <c r="O4938" s="7" cm="1">
        <f t="array" ref="O4938">_xlfn.XLOOKUP(L4938,'Delivery Distances'!$A$6:$A$20,_xlfn.XLOOKUP('Sales Summary_working sheet'!M4938,'Delivery Distances'!$B$5:$K$5,'Delivery Distances'!$B$6:$K$20))</f>
        <v>6</v>
      </c>
      <c r="P4938" s="7">
        <f t="shared" si="313"/>
        <v>10</v>
      </c>
    </row>
    <row r="4939" spans="1:16" ht="15.75" customHeight="1" x14ac:dyDescent="0.15">
      <c r="A4939" s="13">
        <v>44010</v>
      </c>
      <c r="B4939" s="19" t="s">
        <v>5357</v>
      </c>
      <c r="C4939" s="7" t="s">
        <v>2467</v>
      </c>
      <c r="D4939" s="14">
        <v>8</v>
      </c>
      <c r="E4939" s="14" t="str">
        <f>_xlfn.XLOOKUP(D4939,'Meal Info'!$A$4:$A$19,'Meal Info'!$B$4:$B$19)</f>
        <v>Chinese</v>
      </c>
      <c r="F4939" s="14" t="str">
        <f>_xlfn.XLOOKUP(D4939,'Meal Info'!$A$4:$A$19,'Meal Info'!$C$4:$C$19)</f>
        <v>Serge</v>
      </c>
      <c r="G4939" s="7">
        <v>14.45</v>
      </c>
      <c r="H4939" s="7">
        <f t="shared" si="310"/>
        <v>1.4450000000000001</v>
      </c>
      <c r="I4939" s="7">
        <f t="shared" si="311"/>
        <v>15.895</v>
      </c>
      <c r="J4939" s="7">
        <v>0.24</v>
      </c>
      <c r="K4939" s="7">
        <f t="shared" si="312"/>
        <v>3.4679999999999995</v>
      </c>
      <c r="L4939" s="7" t="s">
        <v>5077</v>
      </c>
      <c r="M4939" s="7">
        <v>1</v>
      </c>
      <c r="N4939" s="7">
        <f>INDEX('Delivery Distances'!$B$6:$K$20,MATCH('Sales Summary_working sheet'!L4939,'Delivery Distances'!$A$6:$A$20,0),MATCH('Sales Summary_working sheet'!M4939,'Delivery Distances'!$B$5:$K$5,0))</f>
        <v>3</v>
      </c>
      <c r="O4939" s="7" cm="1">
        <f t="array" ref="O4939">_xlfn.XLOOKUP(L4939,'Delivery Distances'!$A$6:$A$20,_xlfn.XLOOKUP('Sales Summary_working sheet'!M4939,'Delivery Distances'!$B$5:$K$5,'Delivery Distances'!$B$6:$K$20))</f>
        <v>3</v>
      </c>
      <c r="P4939" s="7">
        <f t="shared" si="313"/>
        <v>7</v>
      </c>
    </row>
    <row r="4940" spans="1:16" ht="15.75" customHeight="1" x14ac:dyDescent="0.15">
      <c r="A4940" s="13">
        <v>44010</v>
      </c>
      <c r="B4940" s="19" t="s">
        <v>5357</v>
      </c>
      <c r="C4940" s="7" t="s">
        <v>519</v>
      </c>
      <c r="D4940" s="14">
        <v>9</v>
      </c>
      <c r="E4940" s="14" t="str">
        <f>_xlfn.XLOOKUP(D4940,'Meal Info'!$A$4:$A$19,'Meal Info'!$B$4:$B$19)</f>
        <v>Mediterrenean</v>
      </c>
      <c r="F4940" s="14" t="str">
        <f>_xlfn.XLOOKUP(D4940,'Meal Info'!$A$4:$A$19,'Meal Info'!$C$4:$C$19)</f>
        <v>Serge</v>
      </c>
      <c r="G4940" s="7">
        <v>29.44</v>
      </c>
      <c r="H4940" s="7">
        <f t="shared" ref="H4940:H5003" si="314">G4940*10%</f>
        <v>2.9440000000000004</v>
      </c>
      <c r="I4940" s="7">
        <f t="shared" ref="I4940:I5003" si="315">G4940+H4940</f>
        <v>32.384</v>
      </c>
      <c r="J4940" s="7">
        <v>0.18</v>
      </c>
      <c r="K4940" s="7">
        <f t="shared" si="312"/>
        <v>5.2991999999999999</v>
      </c>
      <c r="L4940" s="7" t="s">
        <v>5078</v>
      </c>
      <c r="M4940" s="7">
        <v>7</v>
      </c>
      <c r="N4940" s="7">
        <f>INDEX('Delivery Distances'!$B$6:$K$20,MATCH('Sales Summary_working sheet'!L4940,'Delivery Distances'!$A$6:$A$20,0),MATCH('Sales Summary_working sheet'!M4940,'Delivery Distances'!$B$5:$K$5,0))</f>
        <v>2</v>
      </c>
      <c r="O4940" s="7" cm="1">
        <f t="array" ref="O4940">_xlfn.XLOOKUP(L4940,'Delivery Distances'!$A$6:$A$20,_xlfn.XLOOKUP('Sales Summary_working sheet'!M4940,'Delivery Distances'!$B$5:$K$5,'Delivery Distances'!$B$6:$K$20))</f>
        <v>2</v>
      </c>
      <c r="P4940" s="7">
        <f t="shared" si="313"/>
        <v>6</v>
      </c>
    </row>
    <row r="4941" spans="1:16" ht="15.75" customHeight="1" x14ac:dyDescent="0.15">
      <c r="A4941" s="13">
        <v>44010</v>
      </c>
      <c r="B4941" s="19" t="s">
        <v>5357</v>
      </c>
      <c r="C4941" s="7" t="s">
        <v>2225</v>
      </c>
      <c r="D4941" s="14">
        <v>8</v>
      </c>
      <c r="E4941" s="14" t="str">
        <f>_xlfn.XLOOKUP(D4941,'Meal Info'!$A$4:$A$19,'Meal Info'!$B$4:$B$19)</f>
        <v>Chinese</v>
      </c>
      <c r="F4941" s="14" t="str">
        <f>_xlfn.XLOOKUP(D4941,'Meal Info'!$A$4:$A$19,'Meal Info'!$C$4:$C$19)</f>
        <v>Serge</v>
      </c>
      <c r="G4941" s="7">
        <v>21.54</v>
      </c>
      <c r="H4941" s="7">
        <f t="shared" si="314"/>
        <v>2.1539999999999999</v>
      </c>
      <c r="I4941" s="7">
        <f t="shared" si="315"/>
        <v>23.693999999999999</v>
      </c>
      <c r="J4941" s="7">
        <v>0.21</v>
      </c>
      <c r="K4941" s="7">
        <f t="shared" si="312"/>
        <v>4.5233999999999996</v>
      </c>
      <c r="L4941" s="7" t="s">
        <v>5082</v>
      </c>
      <c r="M4941" s="7">
        <v>1</v>
      </c>
      <c r="N4941" s="7">
        <f>INDEX('Delivery Distances'!$B$6:$K$20,MATCH('Sales Summary_working sheet'!L4941,'Delivery Distances'!$A$6:$A$20,0),MATCH('Sales Summary_working sheet'!M4941,'Delivery Distances'!$B$5:$K$5,0))</f>
        <v>3</v>
      </c>
      <c r="O4941" s="7" cm="1">
        <f t="array" ref="O4941">_xlfn.XLOOKUP(L4941,'Delivery Distances'!$A$6:$A$20,_xlfn.XLOOKUP('Sales Summary_working sheet'!M4941,'Delivery Distances'!$B$5:$K$5,'Delivery Distances'!$B$6:$K$20))</f>
        <v>3</v>
      </c>
      <c r="P4941" s="7">
        <f t="shared" si="313"/>
        <v>7</v>
      </c>
    </row>
    <row r="4942" spans="1:16" ht="15.75" customHeight="1" x14ac:dyDescent="0.15">
      <c r="A4942" s="13">
        <v>44010</v>
      </c>
      <c r="B4942" s="19" t="s">
        <v>5357</v>
      </c>
      <c r="C4942" s="7" t="s">
        <v>94</v>
      </c>
      <c r="D4942" s="14">
        <v>9</v>
      </c>
      <c r="E4942" s="14" t="str">
        <f>_xlfn.XLOOKUP(D4942,'Meal Info'!$A$4:$A$19,'Meal Info'!$B$4:$B$19)</f>
        <v>Mediterrenean</v>
      </c>
      <c r="F4942" s="14" t="str">
        <f>_xlfn.XLOOKUP(D4942,'Meal Info'!$A$4:$A$19,'Meal Info'!$C$4:$C$19)</f>
        <v>Serge</v>
      </c>
      <c r="G4942" s="7">
        <v>35.200000000000003</v>
      </c>
      <c r="H4942" s="7">
        <f t="shared" si="314"/>
        <v>3.5200000000000005</v>
      </c>
      <c r="I4942" s="7">
        <f t="shared" si="315"/>
        <v>38.720000000000006</v>
      </c>
      <c r="J4942" s="7">
        <v>0.21</v>
      </c>
      <c r="K4942" s="7">
        <f t="shared" si="312"/>
        <v>7.3920000000000003</v>
      </c>
      <c r="L4942" s="7" t="s">
        <v>31</v>
      </c>
      <c r="M4942" s="7">
        <v>1</v>
      </c>
      <c r="N4942" s="7">
        <f>INDEX('Delivery Distances'!$B$6:$K$20,MATCH('Sales Summary_working sheet'!L4942,'Delivery Distances'!$A$6:$A$20,0),MATCH('Sales Summary_working sheet'!M4942,'Delivery Distances'!$B$5:$K$5,0))</f>
        <v>10</v>
      </c>
      <c r="O4942" s="7" cm="1">
        <f t="array" ref="O4942">_xlfn.XLOOKUP(L4942,'Delivery Distances'!$A$6:$A$20,_xlfn.XLOOKUP('Sales Summary_working sheet'!M4942,'Delivery Distances'!$B$5:$K$5,'Delivery Distances'!$B$6:$K$20))</f>
        <v>10</v>
      </c>
      <c r="P4942" s="7">
        <f t="shared" si="313"/>
        <v>12</v>
      </c>
    </row>
    <row r="4943" spans="1:16" ht="15.75" customHeight="1" x14ac:dyDescent="0.15">
      <c r="A4943" s="13">
        <v>44010</v>
      </c>
      <c r="B4943" s="19" t="s">
        <v>5357</v>
      </c>
      <c r="C4943" s="7" t="s">
        <v>806</v>
      </c>
      <c r="D4943" s="14">
        <v>8</v>
      </c>
      <c r="E4943" s="14" t="str">
        <f>_xlfn.XLOOKUP(D4943,'Meal Info'!$A$4:$A$19,'Meal Info'!$B$4:$B$19)</f>
        <v>Chinese</v>
      </c>
      <c r="F4943" s="14" t="str">
        <f>_xlfn.XLOOKUP(D4943,'Meal Info'!$A$4:$A$19,'Meal Info'!$C$4:$C$19)</f>
        <v>Serge</v>
      </c>
      <c r="G4943" s="7">
        <v>47.8</v>
      </c>
      <c r="H4943" s="7">
        <f t="shared" si="314"/>
        <v>4.78</v>
      </c>
      <c r="I4943" s="7">
        <f t="shared" si="315"/>
        <v>52.58</v>
      </c>
      <c r="J4943" s="7">
        <v>0.11</v>
      </c>
      <c r="K4943" s="7">
        <f t="shared" si="312"/>
        <v>5.258</v>
      </c>
      <c r="L4943" s="7" t="s">
        <v>31</v>
      </c>
      <c r="M4943" s="7">
        <v>5</v>
      </c>
      <c r="N4943" s="7">
        <f>INDEX('Delivery Distances'!$B$6:$K$20,MATCH('Sales Summary_working sheet'!L4943,'Delivery Distances'!$A$6:$A$20,0),MATCH('Sales Summary_working sheet'!M4943,'Delivery Distances'!$B$5:$K$5,0))</f>
        <v>3</v>
      </c>
      <c r="O4943" s="7" cm="1">
        <f t="array" ref="O4943">_xlfn.XLOOKUP(L4943,'Delivery Distances'!$A$6:$A$20,_xlfn.XLOOKUP('Sales Summary_working sheet'!M4943,'Delivery Distances'!$B$5:$K$5,'Delivery Distances'!$B$6:$K$20))</f>
        <v>3</v>
      </c>
      <c r="P4943" s="7">
        <f t="shared" si="313"/>
        <v>7</v>
      </c>
    </row>
    <row r="4944" spans="1:16" ht="15.75" customHeight="1" x14ac:dyDescent="0.15">
      <c r="A4944" s="13">
        <v>44010</v>
      </c>
      <c r="B4944" s="19" t="s">
        <v>5357</v>
      </c>
      <c r="C4944" s="7" t="s">
        <v>357</v>
      </c>
      <c r="D4944" s="14">
        <v>8</v>
      </c>
      <c r="E4944" s="14" t="str">
        <f>_xlfn.XLOOKUP(D4944,'Meal Info'!$A$4:$A$19,'Meal Info'!$B$4:$B$19)</f>
        <v>Chinese</v>
      </c>
      <c r="F4944" s="14" t="str">
        <f>_xlfn.XLOOKUP(D4944,'Meal Info'!$A$4:$A$19,'Meal Info'!$C$4:$C$19)</f>
        <v>Serge</v>
      </c>
      <c r="G4944" s="7">
        <v>13.73</v>
      </c>
      <c r="H4944" s="7">
        <f t="shared" si="314"/>
        <v>1.3730000000000002</v>
      </c>
      <c r="I4944" s="7">
        <f t="shared" si="315"/>
        <v>15.103000000000002</v>
      </c>
      <c r="J4944" s="7">
        <v>0.35</v>
      </c>
      <c r="K4944" s="7">
        <f t="shared" si="312"/>
        <v>4.8054999999999994</v>
      </c>
      <c r="L4944" s="7" t="s">
        <v>5078</v>
      </c>
      <c r="M4944" s="7">
        <v>4</v>
      </c>
      <c r="N4944" s="7">
        <f>INDEX('Delivery Distances'!$B$6:$K$20,MATCH('Sales Summary_working sheet'!L4944,'Delivery Distances'!$A$6:$A$20,0),MATCH('Sales Summary_working sheet'!M4944,'Delivery Distances'!$B$5:$K$5,0))</f>
        <v>1</v>
      </c>
      <c r="O4944" s="7" cm="1">
        <f t="array" ref="O4944">_xlfn.XLOOKUP(L4944,'Delivery Distances'!$A$6:$A$20,_xlfn.XLOOKUP('Sales Summary_working sheet'!M4944,'Delivery Distances'!$B$5:$K$5,'Delivery Distances'!$B$6:$K$20))</f>
        <v>1</v>
      </c>
      <c r="P4944" s="7">
        <f t="shared" si="313"/>
        <v>3</v>
      </c>
    </row>
    <row r="4945" spans="1:16" ht="15.75" customHeight="1" x14ac:dyDescent="0.15">
      <c r="A4945" s="13">
        <v>44010</v>
      </c>
      <c r="B4945" s="19" t="s">
        <v>5357</v>
      </c>
      <c r="C4945" s="7" t="s">
        <v>1658</v>
      </c>
      <c r="D4945" s="14">
        <v>8</v>
      </c>
      <c r="E4945" s="14" t="str">
        <f>_xlfn.XLOOKUP(D4945,'Meal Info'!$A$4:$A$19,'Meal Info'!$B$4:$B$19)</f>
        <v>Chinese</v>
      </c>
      <c r="F4945" s="14" t="str">
        <f>_xlfn.XLOOKUP(D4945,'Meal Info'!$A$4:$A$19,'Meal Info'!$C$4:$C$19)</f>
        <v>Serge</v>
      </c>
      <c r="G4945" s="7">
        <v>37.57</v>
      </c>
      <c r="H4945" s="7">
        <f t="shared" si="314"/>
        <v>3.7570000000000001</v>
      </c>
      <c r="I4945" s="7">
        <f t="shared" si="315"/>
        <v>41.326999999999998</v>
      </c>
      <c r="J4945" s="7">
        <v>0.25</v>
      </c>
      <c r="K4945" s="7">
        <f t="shared" si="312"/>
        <v>9.3925000000000001</v>
      </c>
      <c r="L4945" s="7" t="s">
        <v>5077</v>
      </c>
      <c r="M4945" s="7">
        <v>4</v>
      </c>
      <c r="N4945" s="7">
        <f>INDEX('Delivery Distances'!$B$6:$K$20,MATCH('Sales Summary_working sheet'!L4945,'Delivery Distances'!$A$6:$A$20,0),MATCH('Sales Summary_working sheet'!M4945,'Delivery Distances'!$B$5:$K$5,0))</f>
        <v>5</v>
      </c>
      <c r="O4945" s="7" cm="1">
        <f t="array" ref="O4945">_xlfn.XLOOKUP(L4945,'Delivery Distances'!$A$6:$A$20,_xlfn.XLOOKUP('Sales Summary_working sheet'!M4945,'Delivery Distances'!$B$5:$K$5,'Delivery Distances'!$B$6:$K$20))</f>
        <v>5</v>
      </c>
      <c r="P4945" s="7">
        <f t="shared" si="313"/>
        <v>9</v>
      </c>
    </row>
    <row r="4946" spans="1:16" ht="15.75" customHeight="1" x14ac:dyDescent="0.15">
      <c r="A4946" s="13">
        <v>44010</v>
      </c>
      <c r="B4946" s="19" t="s">
        <v>5357</v>
      </c>
      <c r="C4946" s="7" t="s">
        <v>3237</v>
      </c>
      <c r="D4946" s="14">
        <v>8</v>
      </c>
      <c r="E4946" s="14" t="str">
        <f>_xlfn.XLOOKUP(D4946,'Meal Info'!$A$4:$A$19,'Meal Info'!$B$4:$B$19)</f>
        <v>Chinese</v>
      </c>
      <c r="F4946" s="14" t="str">
        <f>_xlfn.XLOOKUP(D4946,'Meal Info'!$A$4:$A$19,'Meal Info'!$C$4:$C$19)</f>
        <v>Serge</v>
      </c>
      <c r="G4946" s="7">
        <v>66.31</v>
      </c>
      <c r="H4946" s="7">
        <f t="shared" si="314"/>
        <v>6.6310000000000002</v>
      </c>
      <c r="I4946" s="7">
        <f t="shared" si="315"/>
        <v>72.941000000000003</v>
      </c>
      <c r="J4946" s="7">
        <v>0.34</v>
      </c>
      <c r="K4946" s="7">
        <f t="shared" si="312"/>
        <v>22.545400000000001</v>
      </c>
      <c r="L4946" s="7" t="s">
        <v>5080</v>
      </c>
      <c r="M4946" s="7">
        <v>7</v>
      </c>
      <c r="N4946" s="7">
        <f>INDEX('Delivery Distances'!$B$6:$K$20,MATCH('Sales Summary_working sheet'!L4946,'Delivery Distances'!$A$6:$A$20,0),MATCH('Sales Summary_working sheet'!M4946,'Delivery Distances'!$B$5:$K$5,0))</f>
        <v>1</v>
      </c>
      <c r="O4946" s="7" cm="1">
        <f t="array" ref="O4946">_xlfn.XLOOKUP(L4946,'Delivery Distances'!$A$6:$A$20,_xlfn.XLOOKUP('Sales Summary_working sheet'!M4946,'Delivery Distances'!$B$5:$K$5,'Delivery Distances'!$B$6:$K$20))</f>
        <v>1</v>
      </c>
      <c r="P4946" s="7">
        <f t="shared" si="313"/>
        <v>3</v>
      </c>
    </row>
    <row r="4947" spans="1:16" ht="15.75" customHeight="1" x14ac:dyDescent="0.15">
      <c r="A4947" s="13">
        <v>44010</v>
      </c>
      <c r="B4947" s="19" t="s">
        <v>5357</v>
      </c>
      <c r="C4947" s="7" t="s">
        <v>2992</v>
      </c>
      <c r="D4947" s="14">
        <v>8</v>
      </c>
      <c r="E4947" s="14" t="str">
        <f>_xlfn.XLOOKUP(D4947,'Meal Info'!$A$4:$A$19,'Meal Info'!$B$4:$B$19)</f>
        <v>Chinese</v>
      </c>
      <c r="F4947" s="14" t="str">
        <f>_xlfn.XLOOKUP(D4947,'Meal Info'!$A$4:$A$19,'Meal Info'!$C$4:$C$19)</f>
        <v>Serge</v>
      </c>
      <c r="G4947" s="7">
        <v>44.1</v>
      </c>
      <c r="H4947" s="7">
        <f t="shared" si="314"/>
        <v>4.41</v>
      </c>
      <c r="I4947" s="7">
        <f t="shared" si="315"/>
        <v>48.510000000000005</v>
      </c>
      <c r="J4947" s="7">
        <v>0.05</v>
      </c>
      <c r="K4947" s="7">
        <f t="shared" si="312"/>
        <v>2.2050000000000001</v>
      </c>
      <c r="L4947" s="7" t="s">
        <v>5078</v>
      </c>
      <c r="M4947" s="7">
        <v>9</v>
      </c>
      <c r="N4947" s="7">
        <f>INDEX('Delivery Distances'!$B$6:$K$20,MATCH('Sales Summary_working sheet'!L4947,'Delivery Distances'!$A$6:$A$20,0),MATCH('Sales Summary_working sheet'!M4947,'Delivery Distances'!$B$5:$K$5,0))</f>
        <v>6</v>
      </c>
      <c r="O4947" s="7" cm="1">
        <f t="array" ref="O4947">_xlfn.XLOOKUP(L4947,'Delivery Distances'!$A$6:$A$20,_xlfn.XLOOKUP('Sales Summary_working sheet'!M4947,'Delivery Distances'!$B$5:$K$5,'Delivery Distances'!$B$6:$K$20))</f>
        <v>6</v>
      </c>
      <c r="P4947" s="7">
        <f t="shared" si="313"/>
        <v>10</v>
      </c>
    </row>
    <row r="4948" spans="1:16" ht="15.75" customHeight="1" x14ac:dyDescent="0.15">
      <c r="A4948" s="13">
        <v>44010</v>
      </c>
      <c r="B4948" s="19" t="s">
        <v>5357</v>
      </c>
      <c r="C4948" s="7" t="s">
        <v>4913</v>
      </c>
      <c r="D4948" s="14">
        <v>8</v>
      </c>
      <c r="E4948" s="14" t="str">
        <f>_xlfn.XLOOKUP(D4948,'Meal Info'!$A$4:$A$19,'Meal Info'!$B$4:$B$19)</f>
        <v>Chinese</v>
      </c>
      <c r="F4948" s="14" t="str">
        <f>_xlfn.XLOOKUP(D4948,'Meal Info'!$A$4:$A$19,'Meal Info'!$C$4:$C$19)</f>
        <v>Serge</v>
      </c>
      <c r="G4948" s="7">
        <v>43.21</v>
      </c>
      <c r="H4948" s="7">
        <f t="shared" si="314"/>
        <v>4.3210000000000006</v>
      </c>
      <c r="I4948" s="7">
        <f t="shared" si="315"/>
        <v>47.530999999999999</v>
      </c>
      <c r="J4948" s="7">
        <v>0.03</v>
      </c>
      <c r="K4948" s="7">
        <f t="shared" si="312"/>
        <v>1.2963</v>
      </c>
      <c r="L4948" s="7" t="s">
        <v>5079</v>
      </c>
      <c r="M4948" s="7">
        <v>5</v>
      </c>
      <c r="N4948" s="7">
        <f>INDEX('Delivery Distances'!$B$6:$K$20,MATCH('Sales Summary_working sheet'!L4948,'Delivery Distances'!$A$6:$A$20,0),MATCH('Sales Summary_working sheet'!M4948,'Delivery Distances'!$B$5:$K$5,0))</f>
        <v>2</v>
      </c>
      <c r="O4948" s="7" cm="1">
        <f t="array" ref="O4948">_xlfn.XLOOKUP(L4948,'Delivery Distances'!$A$6:$A$20,_xlfn.XLOOKUP('Sales Summary_working sheet'!M4948,'Delivery Distances'!$B$5:$K$5,'Delivery Distances'!$B$6:$K$20))</f>
        <v>2</v>
      </c>
      <c r="P4948" s="7">
        <f t="shared" si="313"/>
        <v>6</v>
      </c>
    </row>
    <row r="4949" spans="1:16" ht="15.75" customHeight="1" x14ac:dyDescent="0.15">
      <c r="A4949" s="13">
        <v>44010</v>
      </c>
      <c r="B4949" s="19" t="s">
        <v>5357</v>
      </c>
      <c r="C4949" s="7" t="s">
        <v>4743</v>
      </c>
      <c r="D4949" s="14">
        <v>9</v>
      </c>
      <c r="E4949" s="14" t="str">
        <f>_xlfn.XLOOKUP(D4949,'Meal Info'!$A$4:$A$19,'Meal Info'!$B$4:$B$19)</f>
        <v>Mediterrenean</v>
      </c>
      <c r="F4949" s="14" t="str">
        <f>_xlfn.XLOOKUP(D4949,'Meal Info'!$A$4:$A$19,'Meal Info'!$C$4:$C$19)</f>
        <v>Serge</v>
      </c>
      <c r="G4949" s="7">
        <v>6.84</v>
      </c>
      <c r="H4949" s="7">
        <f t="shared" si="314"/>
        <v>0.68400000000000005</v>
      </c>
      <c r="I4949" s="7">
        <f t="shared" si="315"/>
        <v>7.524</v>
      </c>
      <c r="J4949" s="7">
        <v>0.24</v>
      </c>
      <c r="K4949" s="7">
        <f t="shared" si="312"/>
        <v>1.6415999999999999</v>
      </c>
      <c r="L4949" s="7" t="s">
        <v>28</v>
      </c>
      <c r="M4949" s="7">
        <v>2</v>
      </c>
      <c r="N4949" s="7">
        <f>INDEX('Delivery Distances'!$B$6:$K$20,MATCH('Sales Summary_working sheet'!L4949,'Delivery Distances'!$A$6:$A$20,0),MATCH('Sales Summary_working sheet'!M4949,'Delivery Distances'!$B$5:$K$5,0))</f>
        <v>12</v>
      </c>
      <c r="O4949" s="7" cm="1">
        <f t="array" ref="O4949">_xlfn.XLOOKUP(L4949,'Delivery Distances'!$A$6:$A$20,_xlfn.XLOOKUP('Sales Summary_working sheet'!M4949,'Delivery Distances'!$B$5:$K$5,'Delivery Distances'!$B$6:$K$20))</f>
        <v>12</v>
      </c>
      <c r="P4949" s="7">
        <f t="shared" si="313"/>
        <v>13</v>
      </c>
    </row>
    <row r="4950" spans="1:16" ht="15.75" customHeight="1" x14ac:dyDescent="0.15">
      <c r="A4950" s="13">
        <v>44010</v>
      </c>
      <c r="B4950" s="19" t="s">
        <v>5357</v>
      </c>
      <c r="C4950" s="7" t="s">
        <v>3500</v>
      </c>
      <c r="D4950" s="14">
        <v>9</v>
      </c>
      <c r="E4950" s="14" t="str">
        <f>_xlfn.XLOOKUP(D4950,'Meal Info'!$A$4:$A$19,'Meal Info'!$B$4:$B$19)</f>
        <v>Mediterrenean</v>
      </c>
      <c r="F4950" s="14" t="str">
        <f>_xlfn.XLOOKUP(D4950,'Meal Info'!$A$4:$A$19,'Meal Info'!$C$4:$C$19)</f>
        <v>Serge</v>
      </c>
      <c r="G4950" s="7">
        <v>13.95</v>
      </c>
      <c r="H4950" s="7">
        <f t="shared" si="314"/>
        <v>1.395</v>
      </c>
      <c r="I4950" s="7">
        <f t="shared" si="315"/>
        <v>15.344999999999999</v>
      </c>
      <c r="J4950" s="7">
        <v>0.17</v>
      </c>
      <c r="K4950" s="7">
        <f t="shared" si="312"/>
        <v>2.3715000000000002</v>
      </c>
      <c r="L4950" s="7" t="s">
        <v>31</v>
      </c>
      <c r="M4950" s="7">
        <v>9</v>
      </c>
      <c r="N4950" s="7">
        <f>INDEX('Delivery Distances'!$B$6:$K$20,MATCH('Sales Summary_working sheet'!L4950,'Delivery Distances'!$A$6:$A$20,0),MATCH('Sales Summary_working sheet'!M4950,'Delivery Distances'!$B$5:$K$5,0))</f>
        <v>14</v>
      </c>
      <c r="O4950" s="7" cm="1">
        <f t="array" ref="O4950">_xlfn.XLOOKUP(L4950,'Delivery Distances'!$A$6:$A$20,_xlfn.XLOOKUP('Sales Summary_working sheet'!M4950,'Delivery Distances'!$B$5:$K$5,'Delivery Distances'!$B$6:$K$20))</f>
        <v>14</v>
      </c>
      <c r="P4950" s="7">
        <f t="shared" si="313"/>
        <v>14</v>
      </c>
    </row>
    <row r="4951" spans="1:16" ht="15.75" customHeight="1" x14ac:dyDescent="0.15">
      <c r="A4951" s="13">
        <v>44010</v>
      </c>
      <c r="B4951" s="19" t="s">
        <v>5357</v>
      </c>
      <c r="C4951" s="7" t="s">
        <v>1552</v>
      </c>
      <c r="D4951" s="14">
        <v>8</v>
      </c>
      <c r="E4951" s="14" t="str">
        <f>_xlfn.XLOOKUP(D4951,'Meal Info'!$A$4:$A$19,'Meal Info'!$B$4:$B$19)</f>
        <v>Chinese</v>
      </c>
      <c r="F4951" s="14" t="str">
        <f>_xlfn.XLOOKUP(D4951,'Meal Info'!$A$4:$A$19,'Meal Info'!$C$4:$C$19)</f>
        <v>Serge</v>
      </c>
      <c r="G4951" s="7">
        <v>3.95</v>
      </c>
      <c r="H4951" s="7">
        <f t="shared" si="314"/>
        <v>0.39500000000000002</v>
      </c>
      <c r="I4951" s="7">
        <f t="shared" si="315"/>
        <v>4.3450000000000006</v>
      </c>
      <c r="J4951" s="7">
        <v>0.31</v>
      </c>
      <c r="K4951" s="7">
        <f t="shared" si="312"/>
        <v>1.2245000000000001</v>
      </c>
      <c r="L4951" s="7" t="s">
        <v>28</v>
      </c>
      <c r="M4951" s="7">
        <v>8</v>
      </c>
      <c r="N4951" s="7">
        <f>INDEX('Delivery Distances'!$B$6:$K$20,MATCH('Sales Summary_working sheet'!L4951,'Delivery Distances'!$A$6:$A$20,0),MATCH('Sales Summary_working sheet'!M4951,'Delivery Distances'!$B$5:$K$5,0))</f>
        <v>17</v>
      </c>
      <c r="O4951" s="7" cm="1">
        <f t="array" ref="O4951">_xlfn.XLOOKUP(L4951,'Delivery Distances'!$A$6:$A$20,_xlfn.XLOOKUP('Sales Summary_working sheet'!M4951,'Delivery Distances'!$B$5:$K$5,'Delivery Distances'!$B$6:$K$20))</f>
        <v>17</v>
      </c>
      <c r="P4951" s="7">
        <f t="shared" si="313"/>
        <v>15.5</v>
      </c>
    </row>
    <row r="4952" spans="1:16" ht="15.75" customHeight="1" x14ac:dyDescent="0.15">
      <c r="A4952" s="13">
        <v>44010</v>
      </c>
      <c r="B4952" s="19" t="s">
        <v>5357</v>
      </c>
      <c r="C4952" s="7" t="s">
        <v>2788</v>
      </c>
      <c r="D4952" s="14">
        <v>9</v>
      </c>
      <c r="E4952" s="14" t="str">
        <f>_xlfn.XLOOKUP(D4952,'Meal Info'!$A$4:$A$19,'Meal Info'!$B$4:$B$19)</f>
        <v>Mediterrenean</v>
      </c>
      <c r="F4952" s="14" t="str">
        <f>_xlfn.XLOOKUP(D4952,'Meal Info'!$A$4:$A$19,'Meal Info'!$C$4:$C$19)</f>
        <v>Serge</v>
      </c>
      <c r="G4952" s="7">
        <v>37.729999999999997</v>
      </c>
      <c r="H4952" s="7">
        <f t="shared" si="314"/>
        <v>3.7729999999999997</v>
      </c>
      <c r="I4952" s="7">
        <f t="shared" si="315"/>
        <v>41.503</v>
      </c>
      <c r="J4952" s="7">
        <v>0.12</v>
      </c>
      <c r="K4952" s="7">
        <f t="shared" si="312"/>
        <v>4.5275999999999996</v>
      </c>
      <c r="L4952" s="7" t="s">
        <v>28</v>
      </c>
      <c r="M4952" s="7">
        <v>8</v>
      </c>
      <c r="N4952" s="7">
        <f>INDEX('Delivery Distances'!$B$6:$K$20,MATCH('Sales Summary_working sheet'!L4952,'Delivery Distances'!$A$6:$A$20,0),MATCH('Sales Summary_working sheet'!M4952,'Delivery Distances'!$B$5:$K$5,0))</f>
        <v>17</v>
      </c>
      <c r="O4952" s="7" cm="1">
        <f t="array" ref="O4952">_xlfn.XLOOKUP(L4952,'Delivery Distances'!$A$6:$A$20,_xlfn.XLOOKUP('Sales Summary_working sheet'!M4952,'Delivery Distances'!$B$5:$K$5,'Delivery Distances'!$B$6:$K$20))</f>
        <v>17</v>
      </c>
      <c r="P4952" s="7">
        <f t="shared" si="313"/>
        <v>15.5</v>
      </c>
    </row>
    <row r="4953" spans="1:16" ht="15.75" customHeight="1" x14ac:dyDescent="0.15">
      <c r="A4953" s="13">
        <v>44010</v>
      </c>
      <c r="B4953" s="19" t="s">
        <v>5357</v>
      </c>
      <c r="C4953" s="7" t="s">
        <v>3803</v>
      </c>
      <c r="D4953" s="14">
        <v>9</v>
      </c>
      <c r="E4953" s="14" t="str">
        <f>_xlfn.XLOOKUP(D4953,'Meal Info'!$A$4:$A$19,'Meal Info'!$B$4:$B$19)</f>
        <v>Mediterrenean</v>
      </c>
      <c r="F4953" s="14" t="str">
        <f>_xlfn.XLOOKUP(D4953,'Meal Info'!$A$4:$A$19,'Meal Info'!$C$4:$C$19)</f>
        <v>Serge</v>
      </c>
      <c r="G4953" s="7">
        <v>85.32</v>
      </c>
      <c r="H4953" s="7">
        <f t="shared" si="314"/>
        <v>8.532</v>
      </c>
      <c r="I4953" s="7">
        <f t="shared" si="315"/>
        <v>93.85199999999999</v>
      </c>
      <c r="J4953" s="7">
        <v>0.12</v>
      </c>
      <c r="K4953" s="7">
        <f t="shared" si="312"/>
        <v>10.238399999999999</v>
      </c>
      <c r="L4953" s="7" t="s">
        <v>5078</v>
      </c>
      <c r="M4953" s="7">
        <v>5</v>
      </c>
      <c r="N4953" s="7">
        <f>INDEX('Delivery Distances'!$B$6:$K$20,MATCH('Sales Summary_working sheet'!L4953,'Delivery Distances'!$A$6:$A$20,0),MATCH('Sales Summary_working sheet'!M4953,'Delivery Distances'!$B$5:$K$5,0))</f>
        <v>5</v>
      </c>
      <c r="O4953" s="7" cm="1">
        <f t="array" ref="O4953">_xlfn.XLOOKUP(L4953,'Delivery Distances'!$A$6:$A$20,_xlfn.XLOOKUP('Sales Summary_working sheet'!M4953,'Delivery Distances'!$B$5:$K$5,'Delivery Distances'!$B$6:$K$20))</f>
        <v>5</v>
      </c>
      <c r="P4953" s="7">
        <f t="shared" si="313"/>
        <v>9</v>
      </c>
    </row>
    <row r="4954" spans="1:16" ht="15.75" customHeight="1" x14ac:dyDescent="0.15">
      <c r="A4954" s="13">
        <v>44010</v>
      </c>
      <c r="B4954" s="19" t="s">
        <v>5357</v>
      </c>
      <c r="C4954" s="7" t="s">
        <v>2458</v>
      </c>
      <c r="D4954" s="14">
        <v>8</v>
      </c>
      <c r="E4954" s="14" t="str">
        <f>_xlfn.XLOOKUP(D4954,'Meal Info'!$A$4:$A$19,'Meal Info'!$B$4:$B$19)</f>
        <v>Chinese</v>
      </c>
      <c r="F4954" s="14" t="str">
        <f>_xlfn.XLOOKUP(D4954,'Meal Info'!$A$4:$A$19,'Meal Info'!$C$4:$C$19)</f>
        <v>Serge</v>
      </c>
      <c r="G4954" s="7">
        <v>27.69</v>
      </c>
      <c r="H4954" s="7">
        <f t="shared" si="314"/>
        <v>2.7690000000000001</v>
      </c>
      <c r="I4954" s="7">
        <f t="shared" si="315"/>
        <v>30.459000000000003</v>
      </c>
      <c r="J4954" s="7">
        <v>0.21</v>
      </c>
      <c r="K4954" s="7">
        <f t="shared" si="312"/>
        <v>5.8148999999999997</v>
      </c>
      <c r="L4954" s="7" t="s">
        <v>30</v>
      </c>
      <c r="M4954" s="7">
        <v>6</v>
      </c>
      <c r="N4954" s="7">
        <f>INDEX('Delivery Distances'!$B$6:$K$20,MATCH('Sales Summary_working sheet'!L4954,'Delivery Distances'!$A$6:$A$20,0),MATCH('Sales Summary_working sheet'!M4954,'Delivery Distances'!$B$5:$K$5,0))</f>
        <v>15</v>
      </c>
      <c r="O4954" s="7" cm="1">
        <f t="array" ref="O4954">_xlfn.XLOOKUP(L4954,'Delivery Distances'!$A$6:$A$20,_xlfn.XLOOKUP('Sales Summary_working sheet'!M4954,'Delivery Distances'!$B$5:$K$5,'Delivery Distances'!$B$6:$K$20))</f>
        <v>15</v>
      </c>
      <c r="P4954" s="7">
        <f t="shared" si="313"/>
        <v>14.5</v>
      </c>
    </row>
    <row r="4955" spans="1:16" ht="15.75" customHeight="1" x14ac:dyDescent="0.15">
      <c r="A4955" s="13">
        <v>44010</v>
      </c>
      <c r="B4955" s="19" t="s">
        <v>5357</v>
      </c>
      <c r="C4955" s="7" t="s">
        <v>1034</v>
      </c>
      <c r="D4955" s="14">
        <v>8</v>
      </c>
      <c r="E4955" s="14" t="str">
        <f>_xlfn.XLOOKUP(D4955,'Meal Info'!$A$4:$A$19,'Meal Info'!$B$4:$B$19)</f>
        <v>Chinese</v>
      </c>
      <c r="F4955" s="14" t="str">
        <f>_xlfn.XLOOKUP(D4955,'Meal Info'!$A$4:$A$19,'Meal Info'!$C$4:$C$19)</f>
        <v>Serge</v>
      </c>
      <c r="G4955" s="7">
        <v>73.75</v>
      </c>
      <c r="H4955" s="7">
        <f t="shared" si="314"/>
        <v>7.375</v>
      </c>
      <c r="I4955" s="7">
        <f t="shared" si="315"/>
        <v>81.125</v>
      </c>
      <c r="J4955" s="7">
        <v>0.02</v>
      </c>
      <c r="K4955" s="7">
        <f t="shared" si="312"/>
        <v>1.4750000000000001</v>
      </c>
      <c r="L4955" s="7" t="s">
        <v>5081</v>
      </c>
      <c r="M4955" s="7">
        <v>4</v>
      </c>
      <c r="N4955" s="7">
        <f>INDEX('Delivery Distances'!$B$6:$K$20,MATCH('Sales Summary_working sheet'!L4955,'Delivery Distances'!$A$6:$A$20,0),MATCH('Sales Summary_working sheet'!M4955,'Delivery Distances'!$B$5:$K$5,0))</f>
        <v>2</v>
      </c>
      <c r="O4955" s="7" cm="1">
        <f t="array" ref="O4955">_xlfn.XLOOKUP(L4955,'Delivery Distances'!$A$6:$A$20,_xlfn.XLOOKUP('Sales Summary_working sheet'!M4955,'Delivery Distances'!$B$5:$K$5,'Delivery Distances'!$B$6:$K$20))</f>
        <v>2</v>
      </c>
      <c r="P4955" s="7">
        <f t="shared" si="313"/>
        <v>6</v>
      </c>
    </row>
    <row r="4956" spans="1:16" ht="15.75" customHeight="1" x14ac:dyDescent="0.15">
      <c r="A4956" s="13">
        <v>44010</v>
      </c>
      <c r="B4956" s="19" t="s">
        <v>5357</v>
      </c>
      <c r="C4956" s="7" t="s">
        <v>2226</v>
      </c>
      <c r="D4956" s="14">
        <v>9</v>
      </c>
      <c r="E4956" s="14" t="str">
        <f>_xlfn.XLOOKUP(D4956,'Meal Info'!$A$4:$A$19,'Meal Info'!$B$4:$B$19)</f>
        <v>Mediterrenean</v>
      </c>
      <c r="F4956" s="14" t="str">
        <f>_xlfn.XLOOKUP(D4956,'Meal Info'!$A$4:$A$19,'Meal Info'!$C$4:$C$19)</f>
        <v>Serge</v>
      </c>
      <c r="G4956" s="7">
        <v>62.02</v>
      </c>
      <c r="H4956" s="7">
        <f t="shared" si="314"/>
        <v>6.2020000000000008</v>
      </c>
      <c r="I4956" s="7">
        <f t="shared" si="315"/>
        <v>68.222000000000008</v>
      </c>
      <c r="J4956" s="7">
        <v>0.28999999999999998</v>
      </c>
      <c r="K4956" s="7">
        <f t="shared" si="312"/>
        <v>17.985800000000001</v>
      </c>
      <c r="L4956" s="7" t="s">
        <v>5079</v>
      </c>
      <c r="M4956" s="7">
        <v>2</v>
      </c>
      <c r="N4956" s="7">
        <f>INDEX('Delivery Distances'!$B$6:$K$20,MATCH('Sales Summary_working sheet'!L4956,'Delivery Distances'!$A$6:$A$20,0),MATCH('Sales Summary_working sheet'!M4956,'Delivery Distances'!$B$5:$K$5,0))</f>
        <v>6</v>
      </c>
      <c r="O4956" s="7" cm="1">
        <f t="array" ref="O4956">_xlfn.XLOOKUP(L4956,'Delivery Distances'!$A$6:$A$20,_xlfn.XLOOKUP('Sales Summary_working sheet'!M4956,'Delivery Distances'!$B$5:$K$5,'Delivery Distances'!$B$6:$K$20))</f>
        <v>6</v>
      </c>
      <c r="P4956" s="7">
        <f t="shared" si="313"/>
        <v>10</v>
      </c>
    </row>
    <row r="4957" spans="1:16" ht="15.75" customHeight="1" x14ac:dyDescent="0.15">
      <c r="A4957" s="13">
        <v>44010</v>
      </c>
      <c r="B4957" s="19" t="s">
        <v>5357</v>
      </c>
      <c r="C4957" s="7" t="s">
        <v>2059</v>
      </c>
      <c r="D4957" s="14">
        <v>9</v>
      </c>
      <c r="E4957" s="14" t="str">
        <f>_xlfn.XLOOKUP(D4957,'Meal Info'!$A$4:$A$19,'Meal Info'!$B$4:$B$19)</f>
        <v>Mediterrenean</v>
      </c>
      <c r="F4957" s="14" t="str">
        <f>_xlfn.XLOOKUP(D4957,'Meal Info'!$A$4:$A$19,'Meal Info'!$C$4:$C$19)</f>
        <v>Serge</v>
      </c>
      <c r="G4957" s="7">
        <v>2.2200000000000002</v>
      </c>
      <c r="H4957" s="7">
        <f t="shared" si="314"/>
        <v>0.22200000000000003</v>
      </c>
      <c r="I4957" s="7">
        <f t="shared" si="315"/>
        <v>2.4420000000000002</v>
      </c>
      <c r="J4957" s="7">
        <v>0.12</v>
      </c>
      <c r="K4957" s="7">
        <f t="shared" si="312"/>
        <v>0.26640000000000003</v>
      </c>
      <c r="L4957" s="7" t="s">
        <v>5082</v>
      </c>
      <c r="M4957" s="7">
        <v>4</v>
      </c>
      <c r="N4957" s="7">
        <f>INDEX('Delivery Distances'!$B$6:$K$20,MATCH('Sales Summary_working sheet'!L4957,'Delivery Distances'!$A$6:$A$20,0),MATCH('Sales Summary_working sheet'!M4957,'Delivery Distances'!$B$5:$K$5,0))</f>
        <v>2</v>
      </c>
      <c r="O4957" s="7" cm="1">
        <f t="array" ref="O4957">_xlfn.XLOOKUP(L4957,'Delivery Distances'!$A$6:$A$20,_xlfn.XLOOKUP('Sales Summary_working sheet'!M4957,'Delivery Distances'!$B$5:$K$5,'Delivery Distances'!$B$6:$K$20))</f>
        <v>2</v>
      </c>
      <c r="P4957" s="7">
        <f t="shared" si="313"/>
        <v>6</v>
      </c>
    </row>
    <row r="4958" spans="1:16" ht="15.75" customHeight="1" x14ac:dyDescent="0.15">
      <c r="A4958" s="13">
        <v>44010</v>
      </c>
      <c r="B4958" s="19" t="s">
        <v>5357</v>
      </c>
      <c r="C4958" s="7" t="s">
        <v>2414</v>
      </c>
      <c r="D4958" s="14">
        <v>8</v>
      </c>
      <c r="E4958" s="14" t="str">
        <f>_xlfn.XLOOKUP(D4958,'Meal Info'!$A$4:$A$19,'Meal Info'!$B$4:$B$19)</f>
        <v>Chinese</v>
      </c>
      <c r="F4958" s="14" t="str">
        <f>_xlfn.XLOOKUP(D4958,'Meal Info'!$A$4:$A$19,'Meal Info'!$C$4:$C$19)</f>
        <v>Serge</v>
      </c>
      <c r="G4958" s="7">
        <v>25.97</v>
      </c>
      <c r="H4958" s="7">
        <f t="shared" si="314"/>
        <v>2.597</v>
      </c>
      <c r="I4958" s="7">
        <f t="shared" si="315"/>
        <v>28.567</v>
      </c>
      <c r="J4958" s="7">
        <v>0.28000000000000003</v>
      </c>
      <c r="K4958" s="7">
        <f t="shared" si="312"/>
        <v>7.2716000000000003</v>
      </c>
      <c r="L4958" s="7" t="s">
        <v>5080</v>
      </c>
      <c r="M4958" s="7">
        <v>10</v>
      </c>
      <c r="N4958" s="7">
        <f>INDEX('Delivery Distances'!$B$6:$K$20,MATCH('Sales Summary_working sheet'!L4958,'Delivery Distances'!$A$6:$A$20,0),MATCH('Sales Summary_working sheet'!M4958,'Delivery Distances'!$B$5:$K$5,0))</f>
        <v>5</v>
      </c>
      <c r="O4958" s="7" cm="1">
        <f t="array" ref="O4958">_xlfn.XLOOKUP(L4958,'Delivery Distances'!$A$6:$A$20,_xlfn.XLOOKUP('Sales Summary_working sheet'!M4958,'Delivery Distances'!$B$5:$K$5,'Delivery Distances'!$B$6:$K$20))</f>
        <v>5</v>
      </c>
      <c r="P4958" s="7">
        <f t="shared" si="313"/>
        <v>9</v>
      </c>
    </row>
    <row r="4959" spans="1:16" ht="15.75" customHeight="1" x14ac:dyDescent="0.15">
      <c r="A4959" s="13">
        <v>44010</v>
      </c>
      <c r="B4959" s="19" t="s">
        <v>5357</v>
      </c>
      <c r="C4959" s="7" t="s">
        <v>3916</v>
      </c>
      <c r="D4959" s="14">
        <v>8</v>
      </c>
      <c r="E4959" s="14" t="str">
        <f>_xlfn.XLOOKUP(D4959,'Meal Info'!$A$4:$A$19,'Meal Info'!$B$4:$B$19)</f>
        <v>Chinese</v>
      </c>
      <c r="F4959" s="14" t="str">
        <f>_xlfn.XLOOKUP(D4959,'Meal Info'!$A$4:$A$19,'Meal Info'!$C$4:$C$19)</f>
        <v>Serge</v>
      </c>
      <c r="G4959" s="7">
        <v>1.81</v>
      </c>
      <c r="H4959" s="7">
        <f t="shared" si="314"/>
        <v>0.18100000000000002</v>
      </c>
      <c r="I4959" s="7">
        <f t="shared" si="315"/>
        <v>1.9910000000000001</v>
      </c>
      <c r="J4959" s="7">
        <v>0.18</v>
      </c>
      <c r="K4959" s="7">
        <f t="shared" si="312"/>
        <v>0.32579999999999998</v>
      </c>
      <c r="L4959" s="7" t="s">
        <v>5080</v>
      </c>
      <c r="M4959" s="7">
        <v>3</v>
      </c>
      <c r="N4959" s="7">
        <f>INDEX('Delivery Distances'!$B$6:$K$20,MATCH('Sales Summary_working sheet'!L4959,'Delivery Distances'!$A$6:$A$20,0),MATCH('Sales Summary_working sheet'!M4959,'Delivery Distances'!$B$5:$K$5,0))</f>
        <v>5</v>
      </c>
      <c r="O4959" s="7" cm="1">
        <f t="array" ref="O4959">_xlfn.XLOOKUP(L4959,'Delivery Distances'!$A$6:$A$20,_xlfn.XLOOKUP('Sales Summary_working sheet'!M4959,'Delivery Distances'!$B$5:$K$5,'Delivery Distances'!$B$6:$K$20))</f>
        <v>5</v>
      </c>
      <c r="P4959" s="7">
        <f t="shared" si="313"/>
        <v>9</v>
      </c>
    </row>
    <row r="4960" spans="1:16" ht="15.75" customHeight="1" x14ac:dyDescent="0.15">
      <c r="A4960" s="13">
        <v>44010</v>
      </c>
      <c r="B4960" s="19" t="s">
        <v>5357</v>
      </c>
      <c r="C4960" s="7" t="s">
        <v>231</v>
      </c>
      <c r="D4960" s="14">
        <v>8</v>
      </c>
      <c r="E4960" s="14" t="str">
        <f>_xlfn.XLOOKUP(D4960,'Meal Info'!$A$4:$A$19,'Meal Info'!$B$4:$B$19)</f>
        <v>Chinese</v>
      </c>
      <c r="F4960" s="14" t="str">
        <f>_xlfn.XLOOKUP(D4960,'Meal Info'!$A$4:$A$19,'Meal Info'!$C$4:$C$19)</f>
        <v>Serge</v>
      </c>
      <c r="G4960" s="7">
        <v>3.37</v>
      </c>
      <c r="H4960" s="7">
        <f t="shared" si="314"/>
        <v>0.33700000000000002</v>
      </c>
      <c r="I4960" s="7">
        <f t="shared" si="315"/>
        <v>3.7070000000000003</v>
      </c>
      <c r="J4960" s="7">
        <v>0.05</v>
      </c>
      <c r="K4960" s="7">
        <f t="shared" si="312"/>
        <v>0.16850000000000001</v>
      </c>
      <c r="L4960" s="7" t="s">
        <v>26</v>
      </c>
      <c r="M4960" s="7">
        <v>2</v>
      </c>
      <c r="N4960" s="7">
        <f>INDEX('Delivery Distances'!$B$6:$K$20,MATCH('Sales Summary_working sheet'!L4960,'Delivery Distances'!$A$6:$A$20,0),MATCH('Sales Summary_working sheet'!M4960,'Delivery Distances'!$B$5:$K$5,0))</f>
        <v>2</v>
      </c>
      <c r="O4960" s="7" cm="1">
        <f t="array" ref="O4960">_xlfn.XLOOKUP(L4960,'Delivery Distances'!$A$6:$A$20,_xlfn.XLOOKUP('Sales Summary_working sheet'!M4960,'Delivery Distances'!$B$5:$K$5,'Delivery Distances'!$B$6:$K$20))</f>
        <v>2</v>
      </c>
      <c r="P4960" s="7">
        <f t="shared" si="313"/>
        <v>6</v>
      </c>
    </row>
    <row r="4961" spans="1:16" ht="15.75" customHeight="1" x14ac:dyDescent="0.15">
      <c r="A4961" s="13">
        <v>44010</v>
      </c>
      <c r="B4961" s="19" t="s">
        <v>5357</v>
      </c>
      <c r="C4961" s="7" t="s">
        <v>3524</v>
      </c>
      <c r="D4961" s="14">
        <v>9</v>
      </c>
      <c r="E4961" s="14" t="str">
        <f>_xlfn.XLOOKUP(D4961,'Meal Info'!$A$4:$A$19,'Meal Info'!$B$4:$B$19)</f>
        <v>Mediterrenean</v>
      </c>
      <c r="F4961" s="14" t="str">
        <f>_xlfn.XLOOKUP(D4961,'Meal Info'!$A$4:$A$19,'Meal Info'!$C$4:$C$19)</f>
        <v>Serge</v>
      </c>
      <c r="G4961" s="7">
        <v>51.27</v>
      </c>
      <c r="H4961" s="7">
        <f t="shared" si="314"/>
        <v>5.1270000000000007</v>
      </c>
      <c r="I4961" s="7">
        <f t="shared" si="315"/>
        <v>56.397000000000006</v>
      </c>
      <c r="J4961" s="7">
        <v>0.2</v>
      </c>
      <c r="K4961" s="7">
        <f t="shared" si="312"/>
        <v>10.254000000000001</v>
      </c>
      <c r="L4961" s="7" t="s">
        <v>30</v>
      </c>
      <c r="M4961" s="7">
        <v>5</v>
      </c>
      <c r="N4961" s="7">
        <f>INDEX('Delivery Distances'!$B$6:$K$20,MATCH('Sales Summary_working sheet'!L4961,'Delivery Distances'!$A$6:$A$20,0),MATCH('Sales Summary_working sheet'!M4961,'Delivery Distances'!$B$5:$K$5,0))</f>
        <v>18</v>
      </c>
      <c r="O4961" s="7" cm="1">
        <f t="array" ref="O4961">_xlfn.XLOOKUP(L4961,'Delivery Distances'!$A$6:$A$20,_xlfn.XLOOKUP('Sales Summary_working sheet'!M4961,'Delivery Distances'!$B$5:$K$5,'Delivery Distances'!$B$6:$K$20))</f>
        <v>18</v>
      </c>
      <c r="P4961" s="7">
        <f t="shared" si="313"/>
        <v>16</v>
      </c>
    </row>
    <row r="4962" spans="1:16" ht="15.75" customHeight="1" x14ac:dyDescent="0.15">
      <c r="A4962" s="13">
        <v>44010</v>
      </c>
      <c r="B4962" s="19" t="s">
        <v>5357</v>
      </c>
      <c r="C4962" s="7" t="s">
        <v>3175</v>
      </c>
      <c r="D4962" s="14">
        <v>8</v>
      </c>
      <c r="E4962" s="14" t="str">
        <f>_xlfn.XLOOKUP(D4962,'Meal Info'!$A$4:$A$19,'Meal Info'!$B$4:$B$19)</f>
        <v>Chinese</v>
      </c>
      <c r="F4962" s="14" t="str">
        <f>_xlfn.XLOOKUP(D4962,'Meal Info'!$A$4:$A$19,'Meal Info'!$C$4:$C$19)</f>
        <v>Serge</v>
      </c>
      <c r="G4962" s="7">
        <v>69.77</v>
      </c>
      <c r="H4962" s="7">
        <f t="shared" si="314"/>
        <v>6.9770000000000003</v>
      </c>
      <c r="I4962" s="7">
        <f t="shared" si="315"/>
        <v>76.747</v>
      </c>
      <c r="J4962" s="7">
        <v>0.36</v>
      </c>
      <c r="K4962" s="7">
        <f t="shared" si="312"/>
        <v>25.117199999999997</v>
      </c>
      <c r="L4962" s="7" t="s">
        <v>5082</v>
      </c>
      <c r="M4962" s="7">
        <v>2</v>
      </c>
      <c r="N4962" s="7">
        <f>INDEX('Delivery Distances'!$B$6:$K$20,MATCH('Sales Summary_working sheet'!L4962,'Delivery Distances'!$A$6:$A$20,0),MATCH('Sales Summary_working sheet'!M4962,'Delivery Distances'!$B$5:$K$5,0))</f>
        <v>3</v>
      </c>
      <c r="O4962" s="7" cm="1">
        <f t="array" ref="O4962">_xlfn.XLOOKUP(L4962,'Delivery Distances'!$A$6:$A$20,_xlfn.XLOOKUP('Sales Summary_working sheet'!M4962,'Delivery Distances'!$B$5:$K$5,'Delivery Distances'!$B$6:$K$20))</f>
        <v>3</v>
      </c>
      <c r="P4962" s="7">
        <f t="shared" si="313"/>
        <v>7</v>
      </c>
    </row>
    <row r="4963" spans="1:16" ht="15.75" customHeight="1" x14ac:dyDescent="0.15">
      <c r="A4963" s="13">
        <v>44010</v>
      </c>
      <c r="B4963" s="19" t="s">
        <v>5357</v>
      </c>
      <c r="C4963" s="7" t="s">
        <v>3684</v>
      </c>
      <c r="D4963" s="14">
        <v>9</v>
      </c>
      <c r="E4963" s="14" t="str">
        <f>_xlfn.XLOOKUP(D4963,'Meal Info'!$A$4:$A$19,'Meal Info'!$B$4:$B$19)</f>
        <v>Mediterrenean</v>
      </c>
      <c r="F4963" s="14" t="str">
        <f>_xlfn.XLOOKUP(D4963,'Meal Info'!$A$4:$A$19,'Meal Info'!$C$4:$C$19)</f>
        <v>Serge</v>
      </c>
      <c r="G4963" s="7">
        <v>2.75</v>
      </c>
      <c r="H4963" s="7">
        <f t="shared" si="314"/>
        <v>0.27500000000000002</v>
      </c>
      <c r="I4963" s="7">
        <f t="shared" si="315"/>
        <v>3.0249999999999999</v>
      </c>
      <c r="J4963" s="7">
        <v>0.06</v>
      </c>
      <c r="K4963" s="7">
        <f t="shared" si="312"/>
        <v>0.16499999999999998</v>
      </c>
      <c r="L4963" s="7" t="s">
        <v>28</v>
      </c>
      <c r="M4963" s="7">
        <v>2</v>
      </c>
      <c r="N4963" s="7">
        <f>INDEX('Delivery Distances'!$B$6:$K$20,MATCH('Sales Summary_working sheet'!L4963,'Delivery Distances'!$A$6:$A$20,0),MATCH('Sales Summary_working sheet'!M4963,'Delivery Distances'!$B$5:$K$5,0))</f>
        <v>12</v>
      </c>
      <c r="O4963" s="7" cm="1">
        <f t="array" ref="O4963">_xlfn.XLOOKUP(L4963,'Delivery Distances'!$A$6:$A$20,_xlfn.XLOOKUP('Sales Summary_working sheet'!M4963,'Delivery Distances'!$B$5:$K$5,'Delivery Distances'!$B$6:$K$20))</f>
        <v>12</v>
      </c>
      <c r="P4963" s="7">
        <f t="shared" si="313"/>
        <v>13</v>
      </c>
    </row>
    <row r="4964" spans="1:16" ht="15.75" customHeight="1" x14ac:dyDescent="0.15">
      <c r="A4964" s="13">
        <v>44010</v>
      </c>
      <c r="B4964" s="19" t="s">
        <v>5357</v>
      </c>
      <c r="C4964" s="7" t="s">
        <v>2987</v>
      </c>
      <c r="D4964" s="14">
        <v>8</v>
      </c>
      <c r="E4964" s="14" t="str">
        <f>_xlfn.XLOOKUP(D4964,'Meal Info'!$A$4:$A$19,'Meal Info'!$B$4:$B$19)</f>
        <v>Chinese</v>
      </c>
      <c r="F4964" s="14" t="str">
        <f>_xlfn.XLOOKUP(D4964,'Meal Info'!$A$4:$A$19,'Meal Info'!$C$4:$C$19)</f>
        <v>Serge</v>
      </c>
      <c r="G4964" s="7">
        <v>49.23</v>
      </c>
      <c r="H4964" s="7">
        <f t="shared" si="314"/>
        <v>4.923</v>
      </c>
      <c r="I4964" s="7">
        <f t="shared" si="315"/>
        <v>54.152999999999999</v>
      </c>
      <c r="J4964" s="7">
        <v>0.08</v>
      </c>
      <c r="K4964" s="7">
        <f t="shared" si="312"/>
        <v>3.9383999999999997</v>
      </c>
      <c r="L4964" s="7" t="s">
        <v>5075</v>
      </c>
      <c r="M4964" s="7">
        <v>9</v>
      </c>
      <c r="N4964" s="7">
        <f>INDEX('Delivery Distances'!$B$6:$K$20,MATCH('Sales Summary_working sheet'!L4964,'Delivery Distances'!$A$6:$A$20,0),MATCH('Sales Summary_working sheet'!M4964,'Delivery Distances'!$B$5:$K$5,0))</f>
        <v>9</v>
      </c>
      <c r="O4964" s="7" cm="1">
        <f t="array" ref="O4964">_xlfn.XLOOKUP(L4964,'Delivery Distances'!$A$6:$A$20,_xlfn.XLOOKUP('Sales Summary_working sheet'!M4964,'Delivery Distances'!$B$5:$K$5,'Delivery Distances'!$B$6:$K$20))</f>
        <v>9</v>
      </c>
      <c r="P4964" s="7">
        <f t="shared" si="313"/>
        <v>11.5</v>
      </c>
    </row>
    <row r="4965" spans="1:16" ht="15.75" customHeight="1" x14ac:dyDescent="0.15">
      <c r="A4965" s="13">
        <v>44010</v>
      </c>
      <c r="B4965" s="19" t="s">
        <v>5357</v>
      </c>
      <c r="C4965" s="7" t="s">
        <v>2579</v>
      </c>
      <c r="D4965" s="14">
        <v>8</v>
      </c>
      <c r="E4965" s="14" t="str">
        <f>_xlfn.XLOOKUP(D4965,'Meal Info'!$A$4:$A$19,'Meal Info'!$B$4:$B$19)</f>
        <v>Chinese</v>
      </c>
      <c r="F4965" s="14" t="str">
        <f>_xlfn.XLOOKUP(D4965,'Meal Info'!$A$4:$A$19,'Meal Info'!$C$4:$C$19)</f>
        <v>Serge</v>
      </c>
      <c r="G4965" s="7">
        <v>54.64</v>
      </c>
      <c r="H4965" s="7">
        <f t="shared" si="314"/>
        <v>5.4640000000000004</v>
      </c>
      <c r="I4965" s="7">
        <f t="shared" si="315"/>
        <v>60.103999999999999</v>
      </c>
      <c r="J4965" s="7">
        <v>0.35</v>
      </c>
      <c r="K4965" s="7">
        <f t="shared" si="312"/>
        <v>19.123999999999999</v>
      </c>
      <c r="L4965" s="7" t="s">
        <v>28</v>
      </c>
      <c r="M4965" s="7">
        <v>8</v>
      </c>
      <c r="N4965" s="7">
        <f>INDEX('Delivery Distances'!$B$6:$K$20,MATCH('Sales Summary_working sheet'!L4965,'Delivery Distances'!$A$6:$A$20,0),MATCH('Sales Summary_working sheet'!M4965,'Delivery Distances'!$B$5:$K$5,0))</f>
        <v>17</v>
      </c>
      <c r="O4965" s="7" cm="1">
        <f t="array" ref="O4965">_xlfn.XLOOKUP(L4965,'Delivery Distances'!$A$6:$A$20,_xlfn.XLOOKUP('Sales Summary_working sheet'!M4965,'Delivery Distances'!$B$5:$K$5,'Delivery Distances'!$B$6:$K$20))</f>
        <v>17</v>
      </c>
      <c r="P4965" s="7">
        <f t="shared" si="313"/>
        <v>15.5</v>
      </c>
    </row>
    <row r="4966" spans="1:16" ht="15.75" customHeight="1" x14ac:dyDescent="0.15">
      <c r="A4966" s="13">
        <v>44010</v>
      </c>
      <c r="B4966" s="19" t="s">
        <v>5358</v>
      </c>
      <c r="C4966" s="7" t="s">
        <v>3317</v>
      </c>
      <c r="D4966" s="14">
        <v>8</v>
      </c>
      <c r="E4966" s="14" t="str">
        <f>_xlfn.XLOOKUP(D4966,'Meal Info'!$A$4:$A$19,'Meal Info'!$B$4:$B$19)</f>
        <v>Chinese</v>
      </c>
      <c r="F4966" s="14" t="str">
        <f>_xlfn.XLOOKUP(D4966,'Meal Info'!$A$4:$A$19,'Meal Info'!$C$4:$C$19)</f>
        <v>Serge</v>
      </c>
      <c r="G4966" s="7">
        <v>92.34</v>
      </c>
      <c r="H4966" s="7">
        <f t="shared" si="314"/>
        <v>9.234</v>
      </c>
      <c r="I4966" s="7">
        <f t="shared" si="315"/>
        <v>101.574</v>
      </c>
      <c r="J4966" s="7">
        <v>0.3</v>
      </c>
      <c r="K4966" s="7">
        <f t="shared" si="312"/>
        <v>27.702000000000002</v>
      </c>
      <c r="L4966" s="7" t="s">
        <v>5075</v>
      </c>
      <c r="M4966" s="7">
        <v>5</v>
      </c>
      <c r="N4966" s="7">
        <f>INDEX('Delivery Distances'!$B$6:$K$20,MATCH('Sales Summary_working sheet'!L4966,'Delivery Distances'!$A$6:$A$20,0),MATCH('Sales Summary_working sheet'!M4966,'Delivery Distances'!$B$5:$K$5,0))</f>
        <v>2</v>
      </c>
      <c r="O4966" s="7" cm="1">
        <f t="array" ref="O4966">_xlfn.XLOOKUP(L4966,'Delivery Distances'!$A$6:$A$20,_xlfn.XLOOKUP('Sales Summary_working sheet'!M4966,'Delivery Distances'!$B$5:$K$5,'Delivery Distances'!$B$6:$K$20))</f>
        <v>2</v>
      </c>
      <c r="P4966" s="7">
        <f t="shared" si="313"/>
        <v>6</v>
      </c>
    </row>
    <row r="4967" spans="1:16" ht="15.75" customHeight="1" x14ac:dyDescent="0.15">
      <c r="A4967" s="13">
        <v>44010</v>
      </c>
      <c r="B4967" s="19" t="s">
        <v>5358</v>
      </c>
      <c r="C4967" s="7" t="s">
        <v>4393</v>
      </c>
      <c r="D4967" s="14">
        <v>9</v>
      </c>
      <c r="E4967" s="14" t="str">
        <f>_xlfn.XLOOKUP(D4967,'Meal Info'!$A$4:$A$19,'Meal Info'!$B$4:$B$19)</f>
        <v>Mediterrenean</v>
      </c>
      <c r="F4967" s="14" t="str">
        <f>_xlfn.XLOOKUP(D4967,'Meal Info'!$A$4:$A$19,'Meal Info'!$C$4:$C$19)</f>
        <v>Serge</v>
      </c>
      <c r="G4967" s="7">
        <v>93.72</v>
      </c>
      <c r="H4967" s="7">
        <f t="shared" si="314"/>
        <v>9.3719999999999999</v>
      </c>
      <c r="I4967" s="7">
        <f t="shared" si="315"/>
        <v>103.092</v>
      </c>
      <c r="J4967" s="7">
        <v>0.31</v>
      </c>
      <c r="K4967" s="7">
        <f t="shared" si="312"/>
        <v>29.0532</v>
      </c>
      <c r="L4967" s="7" t="s">
        <v>5079</v>
      </c>
      <c r="M4967" s="7">
        <v>2</v>
      </c>
      <c r="N4967" s="7">
        <f>INDEX('Delivery Distances'!$B$6:$K$20,MATCH('Sales Summary_working sheet'!L4967,'Delivery Distances'!$A$6:$A$20,0),MATCH('Sales Summary_working sheet'!M4967,'Delivery Distances'!$B$5:$K$5,0))</f>
        <v>6</v>
      </c>
      <c r="O4967" s="7" cm="1">
        <f t="array" ref="O4967">_xlfn.XLOOKUP(L4967,'Delivery Distances'!$A$6:$A$20,_xlfn.XLOOKUP('Sales Summary_working sheet'!M4967,'Delivery Distances'!$B$5:$K$5,'Delivery Distances'!$B$6:$K$20))</f>
        <v>6</v>
      </c>
      <c r="P4967" s="7">
        <f t="shared" si="313"/>
        <v>10</v>
      </c>
    </row>
    <row r="4968" spans="1:16" ht="15.75" customHeight="1" x14ac:dyDescent="0.15">
      <c r="A4968" s="13">
        <v>44010</v>
      </c>
      <c r="B4968" s="19" t="s">
        <v>5358</v>
      </c>
      <c r="C4968" s="7" t="s">
        <v>905</v>
      </c>
      <c r="D4968" s="14">
        <v>9</v>
      </c>
      <c r="E4968" s="14" t="str">
        <f>_xlfn.XLOOKUP(D4968,'Meal Info'!$A$4:$A$19,'Meal Info'!$B$4:$B$19)</f>
        <v>Mediterrenean</v>
      </c>
      <c r="F4968" s="14" t="str">
        <f>_xlfn.XLOOKUP(D4968,'Meal Info'!$A$4:$A$19,'Meal Info'!$C$4:$C$19)</f>
        <v>Serge</v>
      </c>
      <c r="G4968" s="7">
        <v>92.99</v>
      </c>
      <c r="H4968" s="7">
        <f t="shared" si="314"/>
        <v>9.2989999999999995</v>
      </c>
      <c r="I4968" s="7">
        <f t="shared" si="315"/>
        <v>102.28899999999999</v>
      </c>
      <c r="J4968" s="7">
        <v>0.22</v>
      </c>
      <c r="K4968" s="7">
        <f t="shared" si="312"/>
        <v>20.457799999999999</v>
      </c>
      <c r="L4968" s="7" t="s">
        <v>5076</v>
      </c>
      <c r="M4968" s="7">
        <v>2</v>
      </c>
      <c r="N4968" s="7">
        <f>INDEX('Delivery Distances'!$B$6:$K$20,MATCH('Sales Summary_working sheet'!L4968,'Delivery Distances'!$A$6:$A$20,0),MATCH('Sales Summary_working sheet'!M4968,'Delivery Distances'!$B$5:$K$5,0))</f>
        <v>11</v>
      </c>
      <c r="O4968" s="7" cm="1">
        <f t="array" ref="O4968">_xlfn.XLOOKUP(L4968,'Delivery Distances'!$A$6:$A$20,_xlfn.XLOOKUP('Sales Summary_working sheet'!M4968,'Delivery Distances'!$B$5:$K$5,'Delivery Distances'!$B$6:$K$20))</f>
        <v>11</v>
      </c>
      <c r="P4968" s="7">
        <f t="shared" si="313"/>
        <v>12.5</v>
      </c>
    </row>
    <row r="4969" spans="1:16" ht="15.75" customHeight="1" x14ac:dyDescent="0.15">
      <c r="A4969" s="13">
        <v>44010</v>
      </c>
      <c r="B4969" s="19" t="s">
        <v>5358</v>
      </c>
      <c r="C4969" s="7" t="s">
        <v>820</v>
      </c>
      <c r="D4969" s="14">
        <v>8</v>
      </c>
      <c r="E4969" s="14" t="str">
        <f>_xlfn.XLOOKUP(D4969,'Meal Info'!$A$4:$A$19,'Meal Info'!$B$4:$B$19)</f>
        <v>Chinese</v>
      </c>
      <c r="F4969" s="14" t="str">
        <f>_xlfn.XLOOKUP(D4969,'Meal Info'!$A$4:$A$19,'Meal Info'!$C$4:$C$19)</f>
        <v>Serge</v>
      </c>
      <c r="G4969" s="7">
        <v>44.3</v>
      </c>
      <c r="H4969" s="7">
        <f t="shared" si="314"/>
        <v>4.43</v>
      </c>
      <c r="I4969" s="7">
        <f t="shared" si="315"/>
        <v>48.73</v>
      </c>
      <c r="J4969" s="7">
        <v>0.38</v>
      </c>
      <c r="K4969" s="7">
        <f t="shared" si="312"/>
        <v>16.834</v>
      </c>
      <c r="L4969" s="7" t="s">
        <v>29</v>
      </c>
      <c r="M4969" s="7">
        <v>4</v>
      </c>
      <c r="N4969" s="7">
        <f>INDEX('Delivery Distances'!$B$6:$K$20,MATCH('Sales Summary_working sheet'!L4969,'Delivery Distances'!$A$6:$A$20,0),MATCH('Sales Summary_working sheet'!M4969,'Delivery Distances'!$B$5:$K$5,0))</f>
        <v>14</v>
      </c>
      <c r="O4969" s="7" cm="1">
        <f t="array" ref="O4969">_xlfn.XLOOKUP(L4969,'Delivery Distances'!$A$6:$A$20,_xlfn.XLOOKUP('Sales Summary_working sheet'!M4969,'Delivery Distances'!$B$5:$K$5,'Delivery Distances'!$B$6:$K$20))</f>
        <v>14</v>
      </c>
      <c r="P4969" s="7">
        <f t="shared" si="313"/>
        <v>14</v>
      </c>
    </row>
    <row r="4970" spans="1:16" ht="15.75" customHeight="1" x14ac:dyDescent="0.15">
      <c r="A4970" s="13">
        <v>44010</v>
      </c>
      <c r="B4970" s="19" t="s">
        <v>5358</v>
      </c>
      <c r="C4970" s="7" t="s">
        <v>1908</v>
      </c>
      <c r="D4970" s="14">
        <v>9</v>
      </c>
      <c r="E4970" s="14" t="str">
        <f>_xlfn.XLOOKUP(D4970,'Meal Info'!$A$4:$A$19,'Meal Info'!$B$4:$B$19)</f>
        <v>Mediterrenean</v>
      </c>
      <c r="F4970" s="14" t="str">
        <f>_xlfn.XLOOKUP(D4970,'Meal Info'!$A$4:$A$19,'Meal Info'!$C$4:$C$19)</f>
        <v>Serge</v>
      </c>
      <c r="G4970" s="7">
        <v>40.130000000000003</v>
      </c>
      <c r="H4970" s="7">
        <f t="shared" si="314"/>
        <v>4.0130000000000008</v>
      </c>
      <c r="I4970" s="7">
        <f t="shared" si="315"/>
        <v>44.143000000000001</v>
      </c>
      <c r="J4970" s="7">
        <v>0.01</v>
      </c>
      <c r="K4970" s="7">
        <f t="shared" si="312"/>
        <v>0.40130000000000005</v>
      </c>
      <c r="L4970" s="7" t="s">
        <v>26</v>
      </c>
      <c r="M4970" s="7">
        <v>9</v>
      </c>
      <c r="N4970" s="7">
        <f>INDEX('Delivery Distances'!$B$6:$K$20,MATCH('Sales Summary_working sheet'!L4970,'Delivery Distances'!$A$6:$A$20,0),MATCH('Sales Summary_working sheet'!M4970,'Delivery Distances'!$B$5:$K$5,0))</f>
        <v>20</v>
      </c>
      <c r="O4970" s="7" cm="1">
        <f t="array" ref="O4970">_xlfn.XLOOKUP(L4970,'Delivery Distances'!$A$6:$A$20,_xlfn.XLOOKUP('Sales Summary_working sheet'!M4970,'Delivery Distances'!$B$5:$K$5,'Delivery Distances'!$B$6:$K$20))</f>
        <v>20</v>
      </c>
      <c r="P4970" s="7">
        <f t="shared" si="313"/>
        <v>17</v>
      </c>
    </row>
    <row r="4971" spans="1:16" ht="15.75" customHeight="1" x14ac:dyDescent="0.15">
      <c r="A4971" s="13">
        <v>44010</v>
      </c>
      <c r="B4971" s="19" t="s">
        <v>5358</v>
      </c>
      <c r="C4971" s="7" t="s">
        <v>4248</v>
      </c>
      <c r="D4971" s="14">
        <v>8</v>
      </c>
      <c r="E4971" s="14" t="str">
        <f>_xlfn.XLOOKUP(D4971,'Meal Info'!$A$4:$A$19,'Meal Info'!$B$4:$B$19)</f>
        <v>Chinese</v>
      </c>
      <c r="F4971" s="14" t="str">
        <f>_xlfn.XLOOKUP(D4971,'Meal Info'!$A$4:$A$19,'Meal Info'!$C$4:$C$19)</f>
        <v>Serge</v>
      </c>
      <c r="G4971" s="7">
        <v>1.94</v>
      </c>
      <c r="H4971" s="7">
        <f t="shared" si="314"/>
        <v>0.19400000000000001</v>
      </c>
      <c r="I4971" s="7">
        <f t="shared" si="315"/>
        <v>2.1339999999999999</v>
      </c>
      <c r="J4971" s="7">
        <v>0.17</v>
      </c>
      <c r="K4971" s="7">
        <f t="shared" si="312"/>
        <v>0.32980000000000004</v>
      </c>
      <c r="L4971" s="7" t="s">
        <v>28</v>
      </c>
      <c r="M4971" s="7">
        <v>3</v>
      </c>
      <c r="N4971" s="7">
        <f>INDEX('Delivery Distances'!$B$6:$K$20,MATCH('Sales Summary_working sheet'!L4971,'Delivery Distances'!$A$6:$A$20,0),MATCH('Sales Summary_working sheet'!M4971,'Delivery Distances'!$B$5:$K$5,0))</f>
        <v>6</v>
      </c>
      <c r="O4971" s="7" cm="1">
        <f t="array" ref="O4971">_xlfn.XLOOKUP(L4971,'Delivery Distances'!$A$6:$A$20,_xlfn.XLOOKUP('Sales Summary_working sheet'!M4971,'Delivery Distances'!$B$5:$K$5,'Delivery Distances'!$B$6:$K$20))</f>
        <v>6</v>
      </c>
      <c r="P4971" s="7">
        <f t="shared" si="313"/>
        <v>10</v>
      </c>
    </row>
    <row r="4972" spans="1:16" ht="15.75" customHeight="1" x14ac:dyDescent="0.15">
      <c r="A4972" s="13">
        <v>44010</v>
      </c>
      <c r="B4972" s="19" t="s">
        <v>5358</v>
      </c>
      <c r="C4972" s="7" t="s">
        <v>2219</v>
      </c>
      <c r="D4972" s="14">
        <v>9</v>
      </c>
      <c r="E4972" s="14" t="str">
        <f>_xlfn.XLOOKUP(D4972,'Meal Info'!$A$4:$A$19,'Meal Info'!$B$4:$B$19)</f>
        <v>Mediterrenean</v>
      </c>
      <c r="F4972" s="14" t="str">
        <f>_xlfn.XLOOKUP(D4972,'Meal Info'!$A$4:$A$19,'Meal Info'!$C$4:$C$19)</f>
        <v>Serge</v>
      </c>
      <c r="G4972" s="7">
        <v>59.45</v>
      </c>
      <c r="H4972" s="7">
        <f t="shared" si="314"/>
        <v>5.9450000000000003</v>
      </c>
      <c r="I4972" s="7">
        <f t="shared" si="315"/>
        <v>65.39500000000001</v>
      </c>
      <c r="J4972" s="7">
        <v>7.0000000000000007E-2</v>
      </c>
      <c r="K4972" s="7">
        <f t="shared" si="312"/>
        <v>4.1615000000000002</v>
      </c>
      <c r="L4972" s="7" t="s">
        <v>5079</v>
      </c>
      <c r="M4972" s="7">
        <v>7</v>
      </c>
      <c r="N4972" s="7">
        <f>INDEX('Delivery Distances'!$B$6:$K$20,MATCH('Sales Summary_working sheet'!L4972,'Delivery Distances'!$A$6:$A$20,0),MATCH('Sales Summary_working sheet'!M4972,'Delivery Distances'!$B$5:$K$5,0))</f>
        <v>2</v>
      </c>
      <c r="O4972" s="7" cm="1">
        <f t="array" ref="O4972">_xlfn.XLOOKUP(L4972,'Delivery Distances'!$A$6:$A$20,_xlfn.XLOOKUP('Sales Summary_working sheet'!M4972,'Delivery Distances'!$B$5:$K$5,'Delivery Distances'!$B$6:$K$20))</f>
        <v>2</v>
      </c>
      <c r="P4972" s="7">
        <f t="shared" si="313"/>
        <v>6</v>
      </c>
    </row>
    <row r="4973" spans="1:16" ht="15.75" customHeight="1" x14ac:dyDescent="0.15">
      <c r="A4973" s="13">
        <v>44010</v>
      </c>
      <c r="B4973" s="19" t="s">
        <v>5358</v>
      </c>
      <c r="C4973" s="7" t="s">
        <v>2693</v>
      </c>
      <c r="D4973" s="14">
        <v>9</v>
      </c>
      <c r="E4973" s="14" t="str">
        <f>_xlfn.XLOOKUP(D4973,'Meal Info'!$A$4:$A$19,'Meal Info'!$B$4:$B$19)</f>
        <v>Mediterrenean</v>
      </c>
      <c r="F4973" s="14" t="str">
        <f>_xlfn.XLOOKUP(D4973,'Meal Info'!$A$4:$A$19,'Meal Info'!$C$4:$C$19)</f>
        <v>Serge</v>
      </c>
      <c r="G4973" s="7">
        <v>70.099999999999994</v>
      </c>
      <c r="H4973" s="7">
        <f t="shared" si="314"/>
        <v>7.01</v>
      </c>
      <c r="I4973" s="7">
        <f t="shared" si="315"/>
        <v>77.11</v>
      </c>
      <c r="J4973" s="7">
        <v>0.02</v>
      </c>
      <c r="K4973" s="7">
        <f t="shared" si="312"/>
        <v>1.4019999999999999</v>
      </c>
      <c r="L4973" s="7" t="s">
        <v>5075</v>
      </c>
      <c r="M4973" s="7">
        <v>10</v>
      </c>
      <c r="N4973" s="7">
        <f>INDEX('Delivery Distances'!$B$6:$K$20,MATCH('Sales Summary_working sheet'!L4973,'Delivery Distances'!$A$6:$A$20,0),MATCH('Sales Summary_working sheet'!M4973,'Delivery Distances'!$B$5:$K$5,0))</f>
        <v>14</v>
      </c>
      <c r="O4973" s="7" cm="1">
        <f t="array" ref="O4973">_xlfn.XLOOKUP(L4973,'Delivery Distances'!$A$6:$A$20,_xlfn.XLOOKUP('Sales Summary_working sheet'!M4973,'Delivery Distances'!$B$5:$K$5,'Delivery Distances'!$B$6:$K$20))</f>
        <v>14</v>
      </c>
      <c r="P4973" s="7">
        <f t="shared" si="313"/>
        <v>14</v>
      </c>
    </row>
    <row r="4974" spans="1:16" ht="15.75" customHeight="1" x14ac:dyDescent="0.15">
      <c r="A4974" s="13">
        <v>44010</v>
      </c>
      <c r="B4974" s="19" t="s">
        <v>5358</v>
      </c>
      <c r="C4974" s="7" t="s">
        <v>2561</v>
      </c>
      <c r="D4974" s="14">
        <v>8</v>
      </c>
      <c r="E4974" s="14" t="str">
        <f>_xlfn.XLOOKUP(D4974,'Meal Info'!$A$4:$A$19,'Meal Info'!$B$4:$B$19)</f>
        <v>Chinese</v>
      </c>
      <c r="F4974" s="14" t="str">
        <f>_xlfn.XLOOKUP(D4974,'Meal Info'!$A$4:$A$19,'Meal Info'!$C$4:$C$19)</f>
        <v>Serge</v>
      </c>
      <c r="G4974" s="7">
        <v>94.02</v>
      </c>
      <c r="H4974" s="7">
        <f t="shared" si="314"/>
        <v>9.4019999999999992</v>
      </c>
      <c r="I4974" s="7">
        <f t="shared" si="315"/>
        <v>103.422</v>
      </c>
      <c r="J4974" s="7">
        <v>0.17</v>
      </c>
      <c r="K4974" s="7">
        <f t="shared" si="312"/>
        <v>15.9834</v>
      </c>
      <c r="L4974" s="7" t="s">
        <v>5081</v>
      </c>
      <c r="M4974" s="7">
        <v>7</v>
      </c>
      <c r="N4974" s="7">
        <f>INDEX('Delivery Distances'!$B$6:$K$20,MATCH('Sales Summary_working sheet'!L4974,'Delivery Distances'!$A$6:$A$20,0),MATCH('Sales Summary_working sheet'!M4974,'Delivery Distances'!$B$5:$K$5,0))</f>
        <v>3</v>
      </c>
      <c r="O4974" s="7" cm="1">
        <f t="array" ref="O4974">_xlfn.XLOOKUP(L4974,'Delivery Distances'!$A$6:$A$20,_xlfn.XLOOKUP('Sales Summary_working sheet'!M4974,'Delivery Distances'!$B$5:$K$5,'Delivery Distances'!$B$6:$K$20))</f>
        <v>3</v>
      </c>
      <c r="P4974" s="7">
        <f t="shared" si="313"/>
        <v>7</v>
      </c>
    </row>
    <row r="4975" spans="1:16" ht="15.75" customHeight="1" x14ac:dyDescent="0.15">
      <c r="A4975" s="13">
        <v>44010</v>
      </c>
      <c r="B4975" s="19" t="s">
        <v>5358</v>
      </c>
      <c r="C4975" s="7" t="s">
        <v>2995</v>
      </c>
      <c r="D4975" s="14">
        <v>8</v>
      </c>
      <c r="E4975" s="14" t="str">
        <f>_xlfn.XLOOKUP(D4975,'Meal Info'!$A$4:$A$19,'Meal Info'!$B$4:$B$19)</f>
        <v>Chinese</v>
      </c>
      <c r="F4975" s="14" t="str">
        <f>_xlfn.XLOOKUP(D4975,'Meal Info'!$A$4:$A$19,'Meal Info'!$C$4:$C$19)</f>
        <v>Serge</v>
      </c>
      <c r="G4975" s="7">
        <v>85.19</v>
      </c>
      <c r="H4975" s="7">
        <f t="shared" si="314"/>
        <v>8.5190000000000001</v>
      </c>
      <c r="I4975" s="7">
        <f t="shared" si="315"/>
        <v>93.709000000000003</v>
      </c>
      <c r="J4975" s="7">
        <v>0.04</v>
      </c>
      <c r="K4975" s="7">
        <f t="shared" si="312"/>
        <v>3.4076</v>
      </c>
      <c r="L4975" s="7" t="s">
        <v>5075</v>
      </c>
      <c r="M4975" s="7">
        <v>10</v>
      </c>
      <c r="N4975" s="7">
        <f>INDEX('Delivery Distances'!$B$6:$K$20,MATCH('Sales Summary_working sheet'!L4975,'Delivery Distances'!$A$6:$A$20,0),MATCH('Sales Summary_working sheet'!M4975,'Delivery Distances'!$B$5:$K$5,0))</f>
        <v>14</v>
      </c>
      <c r="O4975" s="7" cm="1">
        <f t="array" ref="O4975">_xlfn.XLOOKUP(L4975,'Delivery Distances'!$A$6:$A$20,_xlfn.XLOOKUP('Sales Summary_working sheet'!M4975,'Delivery Distances'!$B$5:$K$5,'Delivery Distances'!$B$6:$K$20))</f>
        <v>14</v>
      </c>
      <c r="P4975" s="7">
        <f t="shared" si="313"/>
        <v>14</v>
      </c>
    </row>
    <row r="4976" spans="1:16" ht="15.75" customHeight="1" x14ac:dyDescent="0.15">
      <c r="A4976" s="13">
        <v>44010</v>
      </c>
      <c r="B4976" s="19" t="s">
        <v>5358</v>
      </c>
      <c r="C4976" s="7" t="s">
        <v>2540</v>
      </c>
      <c r="D4976" s="14">
        <v>8</v>
      </c>
      <c r="E4976" s="14" t="str">
        <f>_xlfn.XLOOKUP(D4976,'Meal Info'!$A$4:$A$19,'Meal Info'!$B$4:$B$19)</f>
        <v>Chinese</v>
      </c>
      <c r="F4976" s="14" t="str">
        <f>_xlfn.XLOOKUP(D4976,'Meal Info'!$A$4:$A$19,'Meal Info'!$C$4:$C$19)</f>
        <v>Serge</v>
      </c>
      <c r="G4976" s="7">
        <v>64.150000000000006</v>
      </c>
      <c r="H4976" s="7">
        <f t="shared" si="314"/>
        <v>6.4150000000000009</v>
      </c>
      <c r="I4976" s="7">
        <f t="shared" si="315"/>
        <v>70.565000000000012</v>
      </c>
      <c r="J4976" s="7">
        <v>0.26</v>
      </c>
      <c r="K4976" s="7">
        <f t="shared" si="312"/>
        <v>16.679000000000002</v>
      </c>
      <c r="L4976" s="7" t="s">
        <v>5077</v>
      </c>
      <c r="M4976" s="7">
        <v>3</v>
      </c>
      <c r="N4976" s="7">
        <f>INDEX('Delivery Distances'!$B$6:$K$20,MATCH('Sales Summary_working sheet'!L4976,'Delivery Distances'!$A$6:$A$20,0),MATCH('Sales Summary_working sheet'!M4976,'Delivery Distances'!$B$5:$K$5,0))</f>
        <v>2</v>
      </c>
      <c r="O4976" s="7" cm="1">
        <f t="array" ref="O4976">_xlfn.XLOOKUP(L4976,'Delivery Distances'!$A$6:$A$20,_xlfn.XLOOKUP('Sales Summary_working sheet'!M4976,'Delivery Distances'!$B$5:$K$5,'Delivery Distances'!$B$6:$K$20))</f>
        <v>2</v>
      </c>
      <c r="P4976" s="7">
        <f t="shared" si="313"/>
        <v>6</v>
      </c>
    </row>
    <row r="4977" spans="1:16" ht="15.75" customHeight="1" x14ac:dyDescent="0.15">
      <c r="A4977" s="13">
        <v>44010</v>
      </c>
      <c r="B4977" s="19" t="s">
        <v>5358</v>
      </c>
      <c r="C4977" s="7" t="s">
        <v>2572</v>
      </c>
      <c r="D4977" s="14">
        <v>8</v>
      </c>
      <c r="E4977" s="14" t="str">
        <f>_xlfn.XLOOKUP(D4977,'Meal Info'!$A$4:$A$19,'Meal Info'!$B$4:$B$19)</f>
        <v>Chinese</v>
      </c>
      <c r="F4977" s="14" t="str">
        <f>_xlfn.XLOOKUP(D4977,'Meal Info'!$A$4:$A$19,'Meal Info'!$C$4:$C$19)</f>
        <v>Serge</v>
      </c>
      <c r="G4977" s="7">
        <v>19.010000000000002</v>
      </c>
      <c r="H4977" s="7">
        <f t="shared" si="314"/>
        <v>1.9010000000000002</v>
      </c>
      <c r="I4977" s="7">
        <f t="shared" si="315"/>
        <v>20.911000000000001</v>
      </c>
      <c r="J4977" s="7">
        <v>0.15</v>
      </c>
      <c r="K4977" s="7">
        <f t="shared" si="312"/>
        <v>2.8515000000000001</v>
      </c>
      <c r="L4977" s="7" t="s">
        <v>5077</v>
      </c>
      <c r="M4977" s="7">
        <v>1</v>
      </c>
      <c r="N4977" s="7">
        <f>INDEX('Delivery Distances'!$B$6:$K$20,MATCH('Sales Summary_working sheet'!L4977,'Delivery Distances'!$A$6:$A$20,0),MATCH('Sales Summary_working sheet'!M4977,'Delivery Distances'!$B$5:$K$5,0))</f>
        <v>3</v>
      </c>
      <c r="O4977" s="7" cm="1">
        <f t="array" ref="O4977">_xlfn.XLOOKUP(L4977,'Delivery Distances'!$A$6:$A$20,_xlfn.XLOOKUP('Sales Summary_working sheet'!M4977,'Delivery Distances'!$B$5:$K$5,'Delivery Distances'!$B$6:$K$20))</f>
        <v>3</v>
      </c>
      <c r="P4977" s="7">
        <f t="shared" si="313"/>
        <v>7</v>
      </c>
    </row>
    <row r="4978" spans="1:16" ht="15.75" customHeight="1" x14ac:dyDescent="0.15">
      <c r="A4978" s="13">
        <v>44010</v>
      </c>
      <c r="B4978" s="19" t="s">
        <v>5358</v>
      </c>
      <c r="C4978" s="7" t="s">
        <v>3456</v>
      </c>
      <c r="D4978" s="14">
        <v>8</v>
      </c>
      <c r="E4978" s="14" t="str">
        <f>_xlfn.XLOOKUP(D4978,'Meal Info'!$A$4:$A$19,'Meal Info'!$B$4:$B$19)</f>
        <v>Chinese</v>
      </c>
      <c r="F4978" s="14" t="str">
        <f>_xlfn.XLOOKUP(D4978,'Meal Info'!$A$4:$A$19,'Meal Info'!$C$4:$C$19)</f>
        <v>Serge</v>
      </c>
      <c r="G4978" s="7">
        <v>98.55</v>
      </c>
      <c r="H4978" s="7">
        <f t="shared" si="314"/>
        <v>9.8550000000000004</v>
      </c>
      <c r="I4978" s="7">
        <f t="shared" si="315"/>
        <v>108.405</v>
      </c>
      <c r="J4978" s="7">
        <v>0.3</v>
      </c>
      <c r="K4978" s="7">
        <f t="shared" si="312"/>
        <v>29.564999999999998</v>
      </c>
      <c r="L4978" s="7" t="s">
        <v>5081</v>
      </c>
      <c r="M4978" s="7">
        <v>6</v>
      </c>
      <c r="N4978" s="7">
        <f>INDEX('Delivery Distances'!$B$6:$K$20,MATCH('Sales Summary_working sheet'!L4978,'Delivery Distances'!$A$6:$A$20,0),MATCH('Sales Summary_working sheet'!M4978,'Delivery Distances'!$B$5:$K$5,0))</f>
        <v>3</v>
      </c>
      <c r="O4978" s="7" cm="1">
        <f t="array" ref="O4978">_xlfn.XLOOKUP(L4978,'Delivery Distances'!$A$6:$A$20,_xlfn.XLOOKUP('Sales Summary_working sheet'!M4978,'Delivery Distances'!$B$5:$K$5,'Delivery Distances'!$B$6:$K$20))</f>
        <v>3</v>
      </c>
      <c r="P4978" s="7">
        <f t="shared" si="313"/>
        <v>7</v>
      </c>
    </row>
    <row r="4979" spans="1:16" ht="15.75" customHeight="1" x14ac:dyDescent="0.15">
      <c r="A4979" s="13">
        <v>44010</v>
      </c>
      <c r="B4979" s="19" t="s">
        <v>5358</v>
      </c>
      <c r="C4979" s="7" t="s">
        <v>1844</v>
      </c>
      <c r="D4979" s="14">
        <v>9</v>
      </c>
      <c r="E4979" s="14" t="str">
        <f>_xlfn.XLOOKUP(D4979,'Meal Info'!$A$4:$A$19,'Meal Info'!$B$4:$B$19)</f>
        <v>Mediterrenean</v>
      </c>
      <c r="F4979" s="14" t="str">
        <f>_xlfn.XLOOKUP(D4979,'Meal Info'!$A$4:$A$19,'Meal Info'!$C$4:$C$19)</f>
        <v>Serge</v>
      </c>
      <c r="G4979" s="7">
        <v>5.82</v>
      </c>
      <c r="H4979" s="7">
        <f t="shared" si="314"/>
        <v>0.58200000000000007</v>
      </c>
      <c r="I4979" s="7">
        <f t="shared" si="315"/>
        <v>6.4020000000000001</v>
      </c>
      <c r="J4979" s="7">
        <v>0.35</v>
      </c>
      <c r="K4979" s="7">
        <f t="shared" si="312"/>
        <v>2.0369999999999999</v>
      </c>
      <c r="L4979" s="7" t="s">
        <v>30</v>
      </c>
      <c r="M4979" s="7">
        <v>8</v>
      </c>
      <c r="N4979" s="7">
        <f>INDEX('Delivery Distances'!$B$6:$K$20,MATCH('Sales Summary_working sheet'!L4979,'Delivery Distances'!$A$6:$A$20,0),MATCH('Sales Summary_working sheet'!M4979,'Delivery Distances'!$B$5:$K$5,0))</f>
        <v>6</v>
      </c>
      <c r="O4979" s="7" cm="1">
        <f t="array" ref="O4979">_xlfn.XLOOKUP(L4979,'Delivery Distances'!$A$6:$A$20,_xlfn.XLOOKUP('Sales Summary_working sheet'!M4979,'Delivery Distances'!$B$5:$K$5,'Delivery Distances'!$B$6:$K$20))</f>
        <v>6</v>
      </c>
      <c r="P4979" s="7">
        <f t="shared" si="313"/>
        <v>10</v>
      </c>
    </row>
    <row r="4980" spans="1:16" ht="15.75" customHeight="1" x14ac:dyDescent="0.15">
      <c r="A4980" s="13">
        <v>44010</v>
      </c>
      <c r="B4980" s="19" t="s">
        <v>5358</v>
      </c>
      <c r="C4980" s="7" t="s">
        <v>3874</v>
      </c>
      <c r="D4980" s="14">
        <v>8</v>
      </c>
      <c r="E4980" s="14" t="str">
        <f>_xlfn.XLOOKUP(D4980,'Meal Info'!$A$4:$A$19,'Meal Info'!$B$4:$B$19)</f>
        <v>Chinese</v>
      </c>
      <c r="F4980" s="14" t="str">
        <f>_xlfn.XLOOKUP(D4980,'Meal Info'!$A$4:$A$19,'Meal Info'!$C$4:$C$19)</f>
        <v>Serge</v>
      </c>
      <c r="G4980" s="7">
        <v>7.79</v>
      </c>
      <c r="H4980" s="7">
        <f t="shared" si="314"/>
        <v>0.77900000000000003</v>
      </c>
      <c r="I4980" s="7">
        <f t="shared" si="315"/>
        <v>8.5690000000000008</v>
      </c>
      <c r="J4980" s="7">
        <v>0.11</v>
      </c>
      <c r="K4980" s="7">
        <f t="shared" si="312"/>
        <v>0.8569</v>
      </c>
      <c r="L4980" s="7" t="s">
        <v>28</v>
      </c>
      <c r="M4980" s="7">
        <v>10</v>
      </c>
      <c r="N4980" s="7">
        <f>INDEX('Delivery Distances'!$B$6:$K$20,MATCH('Sales Summary_working sheet'!L4980,'Delivery Distances'!$A$6:$A$20,0),MATCH('Sales Summary_working sheet'!M4980,'Delivery Distances'!$B$5:$K$5,0))</f>
        <v>18</v>
      </c>
      <c r="O4980" s="7" cm="1">
        <f t="array" ref="O4980">_xlfn.XLOOKUP(L4980,'Delivery Distances'!$A$6:$A$20,_xlfn.XLOOKUP('Sales Summary_working sheet'!M4980,'Delivery Distances'!$B$5:$K$5,'Delivery Distances'!$B$6:$K$20))</f>
        <v>18</v>
      </c>
      <c r="P4980" s="7">
        <f t="shared" si="313"/>
        <v>16</v>
      </c>
    </row>
    <row r="4981" spans="1:16" ht="15.75" customHeight="1" x14ac:dyDescent="0.15">
      <c r="A4981" s="13">
        <v>44010</v>
      </c>
      <c r="B4981" s="19" t="s">
        <v>5358</v>
      </c>
      <c r="C4981" s="7" t="s">
        <v>1939</v>
      </c>
      <c r="D4981" s="14">
        <v>9</v>
      </c>
      <c r="E4981" s="14" t="str">
        <f>_xlfn.XLOOKUP(D4981,'Meal Info'!$A$4:$A$19,'Meal Info'!$B$4:$B$19)</f>
        <v>Mediterrenean</v>
      </c>
      <c r="F4981" s="14" t="str">
        <f>_xlfn.XLOOKUP(D4981,'Meal Info'!$A$4:$A$19,'Meal Info'!$C$4:$C$19)</f>
        <v>Serge</v>
      </c>
      <c r="G4981" s="7">
        <v>30.44</v>
      </c>
      <c r="H4981" s="7">
        <f t="shared" si="314"/>
        <v>3.0440000000000005</v>
      </c>
      <c r="I4981" s="7">
        <f t="shared" si="315"/>
        <v>33.484000000000002</v>
      </c>
      <c r="J4981" s="7">
        <v>0.06</v>
      </c>
      <c r="K4981" s="7">
        <f t="shared" si="312"/>
        <v>1.8264</v>
      </c>
      <c r="L4981" s="7" t="s">
        <v>29</v>
      </c>
      <c r="M4981" s="7">
        <v>7</v>
      </c>
      <c r="N4981" s="7">
        <f>INDEX('Delivery Distances'!$B$6:$K$20,MATCH('Sales Summary_working sheet'!L4981,'Delivery Distances'!$A$6:$A$20,0),MATCH('Sales Summary_working sheet'!M4981,'Delivery Distances'!$B$5:$K$5,0))</f>
        <v>5</v>
      </c>
      <c r="O4981" s="7" cm="1">
        <f t="array" ref="O4981">_xlfn.XLOOKUP(L4981,'Delivery Distances'!$A$6:$A$20,_xlfn.XLOOKUP('Sales Summary_working sheet'!M4981,'Delivery Distances'!$B$5:$K$5,'Delivery Distances'!$B$6:$K$20))</f>
        <v>5</v>
      </c>
      <c r="P4981" s="7">
        <f t="shared" si="313"/>
        <v>9</v>
      </c>
    </row>
    <row r="4982" spans="1:16" ht="15.75" customHeight="1" x14ac:dyDescent="0.15">
      <c r="A4982" s="13">
        <v>44010</v>
      </c>
      <c r="B4982" s="19" t="s">
        <v>5358</v>
      </c>
      <c r="C4982" s="7" t="s">
        <v>1528</v>
      </c>
      <c r="D4982" s="14">
        <v>9</v>
      </c>
      <c r="E4982" s="14" t="str">
        <f>_xlfn.XLOOKUP(D4982,'Meal Info'!$A$4:$A$19,'Meal Info'!$B$4:$B$19)</f>
        <v>Mediterrenean</v>
      </c>
      <c r="F4982" s="14" t="str">
        <f>_xlfn.XLOOKUP(D4982,'Meal Info'!$A$4:$A$19,'Meal Info'!$C$4:$C$19)</f>
        <v>Serge</v>
      </c>
      <c r="G4982" s="7">
        <v>34.659999999999997</v>
      </c>
      <c r="H4982" s="7">
        <f t="shared" si="314"/>
        <v>3.4659999999999997</v>
      </c>
      <c r="I4982" s="7">
        <f t="shared" si="315"/>
        <v>38.125999999999998</v>
      </c>
      <c r="J4982" s="7">
        <v>0.15</v>
      </c>
      <c r="K4982" s="7">
        <f t="shared" si="312"/>
        <v>5.198999999999999</v>
      </c>
      <c r="L4982" s="7" t="s">
        <v>30</v>
      </c>
      <c r="M4982" s="7">
        <v>4</v>
      </c>
      <c r="N4982" s="7">
        <f>INDEX('Delivery Distances'!$B$6:$K$20,MATCH('Sales Summary_working sheet'!L4982,'Delivery Distances'!$A$6:$A$20,0),MATCH('Sales Summary_working sheet'!M4982,'Delivery Distances'!$B$5:$K$5,0))</f>
        <v>6</v>
      </c>
      <c r="O4982" s="7" cm="1">
        <f t="array" ref="O4982">_xlfn.XLOOKUP(L4982,'Delivery Distances'!$A$6:$A$20,_xlfn.XLOOKUP('Sales Summary_working sheet'!M4982,'Delivery Distances'!$B$5:$K$5,'Delivery Distances'!$B$6:$K$20))</f>
        <v>6</v>
      </c>
      <c r="P4982" s="7">
        <f t="shared" si="313"/>
        <v>10</v>
      </c>
    </row>
    <row r="4983" spans="1:16" ht="15.75" customHeight="1" x14ac:dyDescent="0.15">
      <c r="A4983" s="13">
        <v>44010</v>
      </c>
      <c r="B4983" s="19" t="s">
        <v>5358</v>
      </c>
      <c r="C4983" s="7" t="s">
        <v>2891</v>
      </c>
      <c r="D4983" s="14">
        <v>9</v>
      </c>
      <c r="E4983" s="14" t="str">
        <f>_xlfn.XLOOKUP(D4983,'Meal Info'!$A$4:$A$19,'Meal Info'!$B$4:$B$19)</f>
        <v>Mediterrenean</v>
      </c>
      <c r="F4983" s="14" t="str">
        <f>_xlfn.XLOOKUP(D4983,'Meal Info'!$A$4:$A$19,'Meal Info'!$C$4:$C$19)</f>
        <v>Serge</v>
      </c>
      <c r="G4983" s="7">
        <v>60.18</v>
      </c>
      <c r="H4983" s="7">
        <f t="shared" si="314"/>
        <v>6.0180000000000007</v>
      </c>
      <c r="I4983" s="7">
        <f t="shared" si="315"/>
        <v>66.198000000000008</v>
      </c>
      <c r="J4983" s="7">
        <v>0.39</v>
      </c>
      <c r="K4983" s="7">
        <f t="shared" si="312"/>
        <v>23.470200000000002</v>
      </c>
      <c r="L4983" s="7" t="s">
        <v>28</v>
      </c>
      <c r="M4983" s="7">
        <v>9</v>
      </c>
      <c r="N4983" s="7">
        <f>INDEX('Delivery Distances'!$B$6:$K$20,MATCH('Sales Summary_working sheet'!L4983,'Delivery Distances'!$A$6:$A$20,0),MATCH('Sales Summary_working sheet'!M4983,'Delivery Distances'!$B$5:$K$5,0))</f>
        <v>8</v>
      </c>
      <c r="O4983" s="7" cm="1">
        <f t="array" ref="O4983">_xlfn.XLOOKUP(L4983,'Delivery Distances'!$A$6:$A$20,_xlfn.XLOOKUP('Sales Summary_working sheet'!M4983,'Delivery Distances'!$B$5:$K$5,'Delivery Distances'!$B$6:$K$20))</f>
        <v>8</v>
      </c>
      <c r="P4983" s="7">
        <f t="shared" si="313"/>
        <v>11</v>
      </c>
    </row>
    <row r="4984" spans="1:16" ht="15.75" customHeight="1" x14ac:dyDescent="0.15">
      <c r="A4984" s="13">
        <v>44010</v>
      </c>
      <c r="B4984" s="19" t="s">
        <v>5358</v>
      </c>
      <c r="C4984" s="7" t="s">
        <v>3315</v>
      </c>
      <c r="D4984" s="14">
        <v>8</v>
      </c>
      <c r="E4984" s="14" t="str">
        <f>_xlfn.XLOOKUP(D4984,'Meal Info'!$A$4:$A$19,'Meal Info'!$B$4:$B$19)</f>
        <v>Chinese</v>
      </c>
      <c r="F4984" s="14" t="str">
        <f>_xlfn.XLOOKUP(D4984,'Meal Info'!$A$4:$A$19,'Meal Info'!$C$4:$C$19)</f>
        <v>Serge</v>
      </c>
      <c r="G4984" s="7">
        <v>96.88</v>
      </c>
      <c r="H4984" s="7">
        <f t="shared" si="314"/>
        <v>9.6880000000000006</v>
      </c>
      <c r="I4984" s="7">
        <f t="shared" si="315"/>
        <v>106.568</v>
      </c>
      <c r="J4984" s="7">
        <v>7.0000000000000007E-2</v>
      </c>
      <c r="K4984" s="7">
        <f t="shared" si="312"/>
        <v>6.7816000000000001</v>
      </c>
      <c r="L4984" s="7" t="s">
        <v>28</v>
      </c>
      <c r="M4984" s="7">
        <v>2</v>
      </c>
      <c r="N4984" s="7">
        <f>INDEX('Delivery Distances'!$B$6:$K$20,MATCH('Sales Summary_working sheet'!L4984,'Delivery Distances'!$A$6:$A$20,0),MATCH('Sales Summary_working sheet'!M4984,'Delivery Distances'!$B$5:$K$5,0))</f>
        <v>12</v>
      </c>
      <c r="O4984" s="7" cm="1">
        <f t="array" ref="O4984">_xlfn.XLOOKUP(L4984,'Delivery Distances'!$A$6:$A$20,_xlfn.XLOOKUP('Sales Summary_working sheet'!M4984,'Delivery Distances'!$B$5:$K$5,'Delivery Distances'!$B$6:$K$20))</f>
        <v>12</v>
      </c>
      <c r="P4984" s="7">
        <f t="shared" si="313"/>
        <v>13</v>
      </c>
    </row>
    <row r="4985" spans="1:16" ht="15.75" customHeight="1" x14ac:dyDescent="0.15">
      <c r="A4985" s="13">
        <v>44010</v>
      </c>
      <c r="B4985" s="19" t="s">
        <v>5359</v>
      </c>
      <c r="C4985" s="7" t="s">
        <v>4188</v>
      </c>
      <c r="D4985" s="14">
        <v>9</v>
      </c>
      <c r="E4985" s="14" t="str">
        <f>_xlfn.XLOOKUP(D4985,'Meal Info'!$A$4:$A$19,'Meal Info'!$B$4:$B$19)</f>
        <v>Mediterrenean</v>
      </c>
      <c r="F4985" s="14" t="str">
        <f>_xlfn.XLOOKUP(D4985,'Meal Info'!$A$4:$A$19,'Meal Info'!$C$4:$C$19)</f>
        <v>Serge</v>
      </c>
      <c r="G4985" s="7">
        <v>92.01</v>
      </c>
      <c r="H4985" s="7">
        <f t="shared" si="314"/>
        <v>9.2010000000000005</v>
      </c>
      <c r="I4985" s="7">
        <f t="shared" si="315"/>
        <v>101.21100000000001</v>
      </c>
      <c r="J4985" s="7">
        <v>0.23</v>
      </c>
      <c r="K4985" s="7">
        <f t="shared" si="312"/>
        <v>21.162300000000002</v>
      </c>
      <c r="L4985" s="7" t="s">
        <v>5077</v>
      </c>
      <c r="M4985" s="7">
        <v>9</v>
      </c>
      <c r="N4985" s="7">
        <f>INDEX('Delivery Distances'!$B$6:$K$20,MATCH('Sales Summary_working sheet'!L4985,'Delivery Distances'!$A$6:$A$20,0),MATCH('Sales Summary_working sheet'!M4985,'Delivery Distances'!$B$5:$K$5,0))</f>
        <v>4</v>
      </c>
      <c r="O4985" s="7" cm="1">
        <f t="array" ref="O4985">_xlfn.XLOOKUP(L4985,'Delivery Distances'!$A$6:$A$20,_xlfn.XLOOKUP('Sales Summary_working sheet'!M4985,'Delivery Distances'!$B$5:$K$5,'Delivery Distances'!$B$6:$K$20))</f>
        <v>4</v>
      </c>
      <c r="P4985" s="7">
        <f t="shared" si="313"/>
        <v>8</v>
      </c>
    </row>
    <row r="4986" spans="1:16" ht="15.75" customHeight="1" x14ac:dyDescent="0.15">
      <c r="A4986" s="13">
        <v>44010</v>
      </c>
      <c r="B4986" s="19" t="s">
        <v>5359</v>
      </c>
      <c r="C4986" s="7" t="s">
        <v>450</v>
      </c>
      <c r="D4986" s="14">
        <v>8</v>
      </c>
      <c r="E4986" s="14" t="str">
        <f>_xlfn.XLOOKUP(D4986,'Meal Info'!$A$4:$A$19,'Meal Info'!$B$4:$B$19)</f>
        <v>Chinese</v>
      </c>
      <c r="F4986" s="14" t="str">
        <f>_xlfn.XLOOKUP(D4986,'Meal Info'!$A$4:$A$19,'Meal Info'!$C$4:$C$19)</f>
        <v>Serge</v>
      </c>
      <c r="G4986" s="7">
        <v>2.54</v>
      </c>
      <c r="H4986" s="7">
        <f t="shared" si="314"/>
        <v>0.254</v>
      </c>
      <c r="I4986" s="7">
        <f t="shared" si="315"/>
        <v>2.794</v>
      </c>
      <c r="J4986" s="7">
        <v>0.4</v>
      </c>
      <c r="K4986" s="7">
        <f t="shared" si="312"/>
        <v>1.016</v>
      </c>
      <c r="L4986" s="7" t="s">
        <v>5076</v>
      </c>
      <c r="M4986" s="7">
        <v>4</v>
      </c>
      <c r="N4986" s="7">
        <f>INDEX('Delivery Distances'!$B$6:$K$20,MATCH('Sales Summary_working sheet'!L4986,'Delivery Distances'!$A$6:$A$20,0),MATCH('Sales Summary_working sheet'!M4986,'Delivery Distances'!$B$5:$K$5,0))</f>
        <v>11</v>
      </c>
      <c r="O4986" s="7" cm="1">
        <f t="array" ref="O4986">_xlfn.XLOOKUP(L4986,'Delivery Distances'!$A$6:$A$20,_xlfn.XLOOKUP('Sales Summary_working sheet'!M4986,'Delivery Distances'!$B$5:$K$5,'Delivery Distances'!$B$6:$K$20))</f>
        <v>11</v>
      </c>
      <c r="P4986" s="7">
        <f t="shared" si="313"/>
        <v>12.5</v>
      </c>
    </row>
    <row r="4987" spans="1:16" ht="15.75" customHeight="1" x14ac:dyDescent="0.15">
      <c r="A4987" s="13">
        <v>44010</v>
      </c>
      <c r="B4987" s="19" t="s">
        <v>5359</v>
      </c>
      <c r="C4987" s="7" t="s">
        <v>2114</v>
      </c>
      <c r="D4987" s="14">
        <v>8</v>
      </c>
      <c r="E4987" s="14" t="str">
        <f>_xlfn.XLOOKUP(D4987,'Meal Info'!$A$4:$A$19,'Meal Info'!$B$4:$B$19)</f>
        <v>Chinese</v>
      </c>
      <c r="F4987" s="14" t="str">
        <f>_xlfn.XLOOKUP(D4987,'Meal Info'!$A$4:$A$19,'Meal Info'!$C$4:$C$19)</f>
        <v>Serge</v>
      </c>
      <c r="G4987" s="7">
        <v>84.27</v>
      </c>
      <c r="H4987" s="7">
        <f t="shared" si="314"/>
        <v>8.4269999999999996</v>
      </c>
      <c r="I4987" s="7">
        <f t="shared" si="315"/>
        <v>92.697000000000003</v>
      </c>
      <c r="J4987" s="7">
        <v>0.2</v>
      </c>
      <c r="K4987" s="7">
        <f t="shared" si="312"/>
        <v>16.853999999999999</v>
      </c>
      <c r="L4987" s="7" t="s">
        <v>5076</v>
      </c>
      <c r="M4987" s="7">
        <v>10</v>
      </c>
      <c r="N4987" s="7">
        <f>INDEX('Delivery Distances'!$B$6:$K$20,MATCH('Sales Summary_working sheet'!L4987,'Delivery Distances'!$A$6:$A$20,0),MATCH('Sales Summary_working sheet'!M4987,'Delivery Distances'!$B$5:$K$5,0))</f>
        <v>3</v>
      </c>
      <c r="O4987" s="7" cm="1">
        <f t="array" ref="O4987">_xlfn.XLOOKUP(L4987,'Delivery Distances'!$A$6:$A$20,_xlfn.XLOOKUP('Sales Summary_working sheet'!M4987,'Delivery Distances'!$B$5:$K$5,'Delivery Distances'!$B$6:$K$20))</f>
        <v>3</v>
      </c>
      <c r="P4987" s="7">
        <f t="shared" si="313"/>
        <v>7</v>
      </c>
    </row>
    <row r="4988" spans="1:16" ht="15.75" customHeight="1" x14ac:dyDescent="0.15">
      <c r="A4988" s="13">
        <v>44010</v>
      </c>
      <c r="B4988" s="19" t="s">
        <v>5359</v>
      </c>
      <c r="C4988" s="7" t="s">
        <v>3379</v>
      </c>
      <c r="D4988" s="14">
        <v>9</v>
      </c>
      <c r="E4988" s="14" t="str">
        <f>_xlfn.XLOOKUP(D4988,'Meal Info'!$A$4:$A$19,'Meal Info'!$B$4:$B$19)</f>
        <v>Mediterrenean</v>
      </c>
      <c r="F4988" s="14" t="str">
        <f>_xlfn.XLOOKUP(D4988,'Meal Info'!$A$4:$A$19,'Meal Info'!$C$4:$C$19)</f>
        <v>Serge</v>
      </c>
      <c r="G4988" s="7">
        <v>76.900000000000006</v>
      </c>
      <c r="H4988" s="7">
        <f t="shared" si="314"/>
        <v>7.6900000000000013</v>
      </c>
      <c r="I4988" s="7">
        <f t="shared" si="315"/>
        <v>84.59</v>
      </c>
      <c r="J4988" s="7">
        <v>0.08</v>
      </c>
      <c r="K4988" s="7">
        <f t="shared" si="312"/>
        <v>6.152000000000001</v>
      </c>
      <c r="L4988" s="7" t="s">
        <v>31</v>
      </c>
      <c r="M4988" s="7">
        <v>6</v>
      </c>
      <c r="N4988" s="7">
        <f>INDEX('Delivery Distances'!$B$6:$K$20,MATCH('Sales Summary_working sheet'!L4988,'Delivery Distances'!$A$6:$A$20,0),MATCH('Sales Summary_working sheet'!M4988,'Delivery Distances'!$B$5:$K$5,0))</f>
        <v>17</v>
      </c>
      <c r="O4988" s="7" cm="1">
        <f t="array" ref="O4988">_xlfn.XLOOKUP(L4988,'Delivery Distances'!$A$6:$A$20,_xlfn.XLOOKUP('Sales Summary_working sheet'!M4988,'Delivery Distances'!$B$5:$K$5,'Delivery Distances'!$B$6:$K$20))</f>
        <v>17</v>
      </c>
      <c r="P4988" s="7">
        <f t="shared" si="313"/>
        <v>15.5</v>
      </c>
    </row>
    <row r="4989" spans="1:16" ht="15.75" customHeight="1" x14ac:dyDescent="0.15">
      <c r="A4989" s="13">
        <v>44010</v>
      </c>
      <c r="B4989" s="19" t="s">
        <v>5359</v>
      </c>
      <c r="C4989" s="7" t="s">
        <v>3012</v>
      </c>
      <c r="D4989" s="14">
        <v>8</v>
      </c>
      <c r="E4989" s="14" t="str">
        <f>_xlfn.XLOOKUP(D4989,'Meal Info'!$A$4:$A$19,'Meal Info'!$B$4:$B$19)</f>
        <v>Chinese</v>
      </c>
      <c r="F4989" s="14" t="str">
        <f>_xlfn.XLOOKUP(D4989,'Meal Info'!$A$4:$A$19,'Meal Info'!$C$4:$C$19)</f>
        <v>Serge</v>
      </c>
      <c r="G4989" s="7">
        <v>93.37</v>
      </c>
      <c r="H4989" s="7">
        <f t="shared" si="314"/>
        <v>9.3370000000000015</v>
      </c>
      <c r="I4989" s="7">
        <f t="shared" si="315"/>
        <v>102.70700000000001</v>
      </c>
      <c r="J4989" s="7">
        <v>0.18</v>
      </c>
      <c r="K4989" s="7">
        <f t="shared" si="312"/>
        <v>16.8066</v>
      </c>
      <c r="L4989" s="7" t="s">
        <v>31</v>
      </c>
      <c r="M4989" s="7">
        <v>6</v>
      </c>
      <c r="N4989" s="7">
        <f>INDEX('Delivery Distances'!$B$6:$K$20,MATCH('Sales Summary_working sheet'!L4989,'Delivery Distances'!$A$6:$A$20,0),MATCH('Sales Summary_working sheet'!M4989,'Delivery Distances'!$B$5:$K$5,0))</f>
        <v>17</v>
      </c>
      <c r="O4989" s="7" cm="1">
        <f t="array" ref="O4989">_xlfn.XLOOKUP(L4989,'Delivery Distances'!$A$6:$A$20,_xlfn.XLOOKUP('Sales Summary_working sheet'!M4989,'Delivery Distances'!$B$5:$K$5,'Delivery Distances'!$B$6:$K$20))</f>
        <v>17</v>
      </c>
      <c r="P4989" s="7">
        <f t="shared" si="313"/>
        <v>15.5</v>
      </c>
    </row>
    <row r="4990" spans="1:16" ht="15.75" customHeight="1" x14ac:dyDescent="0.15">
      <c r="A4990" s="13">
        <v>44010</v>
      </c>
      <c r="B4990" s="19" t="s">
        <v>5359</v>
      </c>
      <c r="C4990" s="7" t="s">
        <v>4819</v>
      </c>
      <c r="D4990" s="14">
        <v>9</v>
      </c>
      <c r="E4990" s="14" t="str">
        <f>_xlfn.XLOOKUP(D4990,'Meal Info'!$A$4:$A$19,'Meal Info'!$B$4:$B$19)</f>
        <v>Mediterrenean</v>
      </c>
      <c r="F4990" s="14" t="str">
        <f>_xlfn.XLOOKUP(D4990,'Meal Info'!$A$4:$A$19,'Meal Info'!$C$4:$C$19)</f>
        <v>Serge</v>
      </c>
      <c r="G4990" s="7">
        <v>89.4</v>
      </c>
      <c r="H4990" s="7">
        <f t="shared" si="314"/>
        <v>8.9400000000000013</v>
      </c>
      <c r="I4990" s="7">
        <f t="shared" si="315"/>
        <v>98.34</v>
      </c>
      <c r="J4990" s="7">
        <v>0.06</v>
      </c>
      <c r="K4990" s="7">
        <f t="shared" si="312"/>
        <v>5.3639999999999999</v>
      </c>
      <c r="L4990" s="7" t="s">
        <v>27</v>
      </c>
      <c r="M4990" s="7">
        <v>4</v>
      </c>
      <c r="N4990" s="7">
        <f>INDEX('Delivery Distances'!$B$6:$K$20,MATCH('Sales Summary_working sheet'!L4990,'Delivery Distances'!$A$6:$A$20,0),MATCH('Sales Summary_working sheet'!M4990,'Delivery Distances'!$B$5:$K$5,0))</f>
        <v>5</v>
      </c>
      <c r="O4990" s="7" cm="1">
        <f t="array" ref="O4990">_xlfn.XLOOKUP(L4990,'Delivery Distances'!$A$6:$A$20,_xlfn.XLOOKUP('Sales Summary_working sheet'!M4990,'Delivery Distances'!$B$5:$K$5,'Delivery Distances'!$B$6:$K$20))</f>
        <v>5</v>
      </c>
      <c r="P4990" s="7">
        <f t="shared" si="313"/>
        <v>9</v>
      </c>
    </row>
    <row r="4991" spans="1:16" ht="15.75" customHeight="1" x14ac:dyDescent="0.15">
      <c r="A4991" s="13">
        <v>44010</v>
      </c>
      <c r="B4991" s="19" t="s">
        <v>5359</v>
      </c>
      <c r="C4991" s="7" t="s">
        <v>1036</v>
      </c>
      <c r="D4991" s="14">
        <v>9</v>
      </c>
      <c r="E4991" s="14" t="str">
        <f>_xlfn.XLOOKUP(D4991,'Meal Info'!$A$4:$A$19,'Meal Info'!$B$4:$B$19)</f>
        <v>Mediterrenean</v>
      </c>
      <c r="F4991" s="14" t="str">
        <f>_xlfn.XLOOKUP(D4991,'Meal Info'!$A$4:$A$19,'Meal Info'!$C$4:$C$19)</f>
        <v>Serge</v>
      </c>
      <c r="G4991" s="7">
        <v>34.11</v>
      </c>
      <c r="H4991" s="7">
        <f t="shared" si="314"/>
        <v>3.411</v>
      </c>
      <c r="I4991" s="7">
        <f t="shared" si="315"/>
        <v>37.521000000000001</v>
      </c>
      <c r="J4991" s="7">
        <v>0.36</v>
      </c>
      <c r="K4991" s="7">
        <f t="shared" si="312"/>
        <v>12.279599999999999</v>
      </c>
      <c r="L4991" s="7" t="s">
        <v>28</v>
      </c>
      <c r="M4991" s="7">
        <v>5</v>
      </c>
      <c r="N4991" s="7">
        <f>INDEX('Delivery Distances'!$B$6:$K$20,MATCH('Sales Summary_working sheet'!L4991,'Delivery Distances'!$A$6:$A$20,0),MATCH('Sales Summary_working sheet'!M4991,'Delivery Distances'!$B$5:$K$5,0))</f>
        <v>11</v>
      </c>
      <c r="O4991" s="7" cm="1">
        <f t="array" ref="O4991">_xlfn.XLOOKUP(L4991,'Delivery Distances'!$A$6:$A$20,_xlfn.XLOOKUP('Sales Summary_working sheet'!M4991,'Delivery Distances'!$B$5:$K$5,'Delivery Distances'!$B$6:$K$20))</f>
        <v>11</v>
      </c>
      <c r="P4991" s="7">
        <f t="shared" si="313"/>
        <v>12.5</v>
      </c>
    </row>
    <row r="4992" spans="1:16" ht="15.75" customHeight="1" x14ac:dyDescent="0.15">
      <c r="A4992" s="13">
        <v>44010</v>
      </c>
      <c r="B4992" s="19" t="s">
        <v>5359</v>
      </c>
      <c r="C4992" s="7" t="s">
        <v>128</v>
      </c>
      <c r="D4992" s="14">
        <v>9</v>
      </c>
      <c r="E4992" s="14" t="str">
        <f>_xlfn.XLOOKUP(D4992,'Meal Info'!$A$4:$A$19,'Meal Info'!$B$4:$B$19)</f>
        <v>Mediterrenean</v>
      </c>
      <c r="F4992" s="14" t="str">
        <f>_xlfn.XLOOKUP(D4992,'Meal Info'!$A$4:$A$19,'Meal Info'!$C$4:$C$19)</f>
        <v>Serge</v>
      </c>
      <c r="G4992" s="7">
        <v>70.02</v>
      </c>
      <c r="H4992" s="7">
        <f t="shared" si="314"/>
        <v>7.0019999999999998</v>
      </c>
      <c r="I4992" s="7">
        <f t="shared" si="315"/>
        <v>77.021999999999991</v>
      </c>
      <c r="J4992" s="7">
        <v>0.03</v>
      </c>
      <c r="K4992" s="7">
        <f t="shared" si="312"/>
        <v>2.1006</v>
      </c>
      <c r="L4992" s="7" t="s">
        <v>5080</v>
      </c>
      <c r="M4992" s="7">
        <v>2</v>
      </c>
      <c r="N4992" s="7">
        <f>INDEX('Delivery Distances'!$B$6:$K$20,MATCH('Sales Summary_working sheet'!L4992,'Delivery Distances'!$A$6:$A$20,0),MATCH('Sales Summary_working sheet'!M4992,'Delivery Distances'!$B$5:$K$5,0))</f>
        <v>1</v>
      </c>
      <c r="O4992" s="7" cm="1">
        <f t="array" ref="O4992">_xlfn.XLOOKUP(L4992,'Delivery Distances'!$A$6:$A$20,_xlfn.XLOOKUP('Sales Summary_working sheet'!M4992,'Delivery Distances'!$B$5:$K$5,'Delivery Distances'!$B$6:$K$20))</f>
        <v>1</v>
      </c>
      <c r="P4992" s="7">
        <f t="shared" si="313"/>
        <v>3</v>
      </c>
    </row>
    <row r="4993" spans="1:16" ht="15.75" customHeight="1" x14ac:dyDescent="0.15">
      <c r="A4993" s="13">
        <v>44010</v>
      </c>
      <c r="B4993" s="19" t="s">
        <v>5359</v>
      </c>
      <c r="C4993" s="7" t="s">
        <v>1197</v>
      </c>
      <c r="D4993" s="14">
        <v>9</v>
      </c>
      <c r="E4993" s="14" t="str">
        <f>_xlfn.XLOOKUP(D4993,'Meal Info'!$A$4:$A$19,'Meal Info'!$B$4:$B$19)</f>
        <v>Mediterrenean</v>
      </c>
      <c r="F4993" s="14" t="str">
        <f>_xlfn.XLOOKUP(D4993,'Meal Info'!$A$4:$A$19,'Meal Info'!$C$4:$C$19)</f>
        <v>Serge</v>
      </c>
      <c r="G4993" s="7">
        <v>57.51</v>
      </c>
      <c r="H4993" s="7">
        <f t="shared" si="314"/>
        <v>5.7510000000000003</v>
      </c>
      <c r="I4993" s="7">
        <f t="shared" si="315"/>
        <v>63.260999999999996</v>
      </c>
      <c r="J4993" s="7">
        <v>0.22</v>
      </c>
      <c r="K4993" s="7">
        <f t="shared" si="312"/>
        <v>12.652199999999999</v>
      </c>
      <c r="L4993" s="7" t="s">
        <v>29</v>
      </c>
      <c r="M4993" s="7">
        <v>2</v>
      </c>
      <c r="N4993" s="7">
        <f>INDEX('Delivery Distances'!$B$6:$K$20,MATCH('Sales Summary_working sheet'!L4993,'Delivery Distances'!$A$6:$A$20,0),MATCH('Sales Summary_working sheet'!M4993,'Delivery Distances'!$B$5:$K$5,0))</f>
        <v>18</v>
      </c>
      <c r="O4993" s="7" cm="1">
        <f t="array" ref="O4993">_xlfn.XLOOKUP(L4993,'Delivery Distances'!$A$6:$A$20,_xlfn.XLOOKUP('Sales Summary_working sheet'!M4993,'Delivery Distances'!$B$5:$K$5,'Delivery Distances'!$B$6:$K$20))</f>
        <v>18</v>
      </c>
      <c r="P4993" s="7">
        <f t="shared" si="313"/>
        <v>16</v>
      </c>
    </row>
    <row r="4994" spans="1:16" ht="15.75" customHeight="1" x14ac:dyDescent="0.15">
      <c r="A4994" s="13">
        <v>44010</v>
      </c>
      <c r="B4994" s="19" t="s">
        <v>5359</v>
      </c>
      <c r="C4994" s="7" t="s">
        <v>986</v>
      </c>
      <c r="D4994" s="14">
        <v>9</v>
      </c>
      <c r="E4994" s="14" t="str">
        <f>_xlfn.XLOOKUP(D4994,'Meal Info'!$A$4:$A$19,'Meal Info'!$B$4:$B$19)</f>
        <v>Mediterrenean</v>
      </c>
      <c r="F4994" s="14" t="str">
        <f>_xlfn.XLOOKUP(D4994,'Meal Info'!$A$4:$A$19,'Meal Info'!$C$4:$C$19)</f>
        <v>Serge</v>
      </c>
      <c r="G4994" s="7">
        <v>61.33</v>
      </c>
      <c r="H4994" s="7">
        <f t="shared" si="314"/>
        <v>6.133</v>
      </c>
      <c r="I4994" s="7">
        <f t="shared" si="315"/>
        <v>67.462999999999994</v>
      </c>
      <c r="J4994" s="7">
        <v>0.25</v>
      </c>
      <c r="K4994" s="7">
        <f t="shared" si="312"/>
        <v>15.3325</v>
      </c>
      <c r="L4994" s="7" t="s">
        <v>29</v>
      </c>
      <c r="M4994" s="7">
        <v>6</v>
      </c>
      <c r="N4994" s="7">
        <f>INDEX('Delivery Distances'!$B$6:$K$20,MATCH('Sales Summary_working sheet'!L4994,'Delivery Distances'!$A$6:$A$20,0),MATCH('Sales Summary_working sheet'!M4994,'Delivery Distances'!$B$5:$K$5,0))</f>
        <v>2</v>
      </c>
      <c r="O4994" s="7" cm="1">
        <f t="array" ref="O4994">_xlfn.XLOOKUP(L4994,'Delivery Distances'!$A$6:$A$20,_xlfn.XLOOKUP('Sales Summary_working sheet'!M4994,'Delivery Distances'!$B$5:$K$5,'Delivery Distances'!$B$6:$K$20))</f>
        <v>2</v>
      </c>
      <c r="P4994" s="7">
        <f t="shared" si="313"/>
        <v>6</v>
      </c>
    </row>
    <row r="4995" spans="1:16" ht="15.75" customHeight="1" x14ac:dyDescent="0.15">
      <c r="A4995" s="13">
        <v>44010</v>
      </c>
      <c r="B4995" s="19" t="s">
        <v>5359</v>
      </c>
      <c r="C4995" s="7" t="s">
        <v>3623</v>
      </c>
      <c r="D4995" s="14">
        <v>9</v>
      </c>
      <c r="E4995" s="14" t="str">
        <f>_xlfn.XLOOKUP(D4995,'Meal Info'!$A$4:$A$19,'Meal Info'!$B$4:$B$19)</f>
        <v>Mediterrenean</v>
      </c>
      <c r="F4995" s="14" t="str">
        <f>_xlfn.XLOOKUP(D4995,'Meal Info'!$A$4:$A$19,'Meal Info'!$C$4:$C$19)</f>
        <v>Serge</v>
      </c>
      <c r="G4995" s="7">
        <v>16.03</v>
      </c>
      <c r="H4995" s="7">
        <f t="shared" si="314"/>
        <v>1.6030000000000002</v>
      </c>
      <c r="I4995" s="7">
        <f t="shared" si="315"/>
        <v>17.633000000000003</v>
      </c>
      <c r="J4995" s="7">
        <v>0.25</v>
      </c>
      <c r="K4995" s="7">
        <f t="shared" si="312"/>
        <v>4.0075000000000003</v>
      </c>
      <c r="L4995" s="7" t="s">
        <v>5076</v>
      </c>
      <c r="M4995" s="7">
        <v>10</v>
      </c>
      <c r="N4995" s="7">
        <f>INDEX('Delivery Distances'!$B$6:$K$20,MATCH('Sales Summary_working sheet'!L4995,'Delivery Distances'!$A$6:$A$20,0),MATCH('Sales Summary_working sheet'!M4995,'Delivery Distances'!$B$5:$K$5,0))</f>
        <v>3</v>
      </c>
      <c r="O4995" s="7" cm="1">
        <f t="array" ref="O4995">_xlfn.XLOOKUP(L4995,'Delivery Distances'!$A$6:$A$20,_xlfn.XLOOKUP('Sales Summary_working sheet'!M4995,'Delivery Distances'!$B$5:$K$5,'Delivery Distances'!$B$6:$K$20))</f>
        <v>3</v>
      </c>
      <c r="P4995" s="7">
        <f t="shared" si="313"/>
        <v>7</v>
      </c>
    </row>
    <row r="4996" spans="1:16" ht="15.75" customHeight="1" x14ac:dyDescent="0.15">
      <c r="A4996" s="13">
        <v>44010</v>
      </c>
      <c r="B4996" s="19" t="s">
        <v>5359</v>
      </c>
      <c r="C4996" s="7" t="s">
        <v>81</v>
      </c>
      <c r="D4996" s="14">
        <v>8</v>
      </c>
      <c r="E4996" s="14" t="str">
        <f>_xlfn.XLOOKUP(D4996,'Meal Info'!$A$4:$A$19,'Meal Info'!$B$4:$B$19)</f>
        <v>Chinese</v>
      </c>
      <c r="F4996" s="14" t="str">
        <f>_xlfn.XLOOKUP(D4996,'Meal Info'!$A$4:$A$19,'Meal Info'!$C$4:$C$19)</f>
        <v>Serge</v>
      </c>
      <c r="G4996" s="7">
        <v>96.61</v>
      </c>
      <c r="H4996" s="7">
        <f t="shared" si="314"/>
        <v>9.6610000000000014</v>
      </c>
      <c r="I4996" s="7">
        <f t="shared" si="315"/>
        <v>106.271</v>
      </c>
      <c r="J4996" s="7">
        <v>0.14000000000000001</v>
      </c>
      <c r="K4996" s="7">
        <f t="shared" si="312"/>
        <v>13.525400000000001</v>
      </c>
      <c r="L4996" s="7" t="s">
        <v>5075</v>
      </c>
      <c r="M4996" s="7">
        <v>8</v>
      </c>
      <c r="N4996" s="7">
        <f>INDEX('Delivery Distances'!$B$6:$K$20,MATCH('Sales Summary_working sheet'!L4996,'Delivery Distances'!$A$6:$A$20,0),MATCH('Sales Summary_working sheet'!M4996,'Delivery Distances'!$B$5:$K$5,0))</f>
        <v>2</v>
      </c>
      <c r="O4996" s="7" cm="1">
        <f t="array" ref="O4996">_xlfn.XLOOKUP(L4996,'Delivery Distances'!$A$6:$A$20,_xlfn.XLOOKUP('Sales Summary_working sheet'!M4996,'Delivery Distances'!$B$5:$K$5,'Delivery Distances'!$B$6:$K$20))</f>
        <v>2</v>
      </c>
      <c r="P4996" s="7">
        <f t="shared" si="313"/>
        <v>6</v>
      </c>
    </row>
    <row r="4997" spans="1:16" ht="15.75" customHeight="1" x14ac:dyDescent="0.15">
      <c r="A4997" s="13">
        <v>44010</v>
      </c>
      <c r="B4997" s="19" t="s">
        <v>5359</v>
      </c>
      <c r="C4997" s="7" t="s">
        <v>1448</v>
      </c>
      <c r="D4997" s="14">
        <v>9</v>
      </c>
      <c r="E4997" s="14" t="str">
        <f>_xlfn.XLOOKUP(D4997,'Meal Info'!$A$4:$A$19,'Meal Info'!$B$4:$B$19)</f>
        <v>Mediterrenean</v>
      </c>
      <c r="F4997" s="14" t="str">
        <f>_xlfn.XLOOKUP(D4997,'Meal Info'!$A$4:$A$19,'Meal Info'!$C$4:$C$19)</f>
        <v>Serge</v>
      </c>
      <c r="G4997" s="7">
        <v>35.74</v>
      </c>
      <c r="H4997" s="7">
        <f t="shared" si="314"/>
        <v>3.5740000000000003</v>
      </c>
      <c r="I4997" s="7">
        <f t="shared" si="315"/>
        <v>39.314</v>
      </c>
      <c r="J4997" s="7">
        <v>0.33</v>
      </c>
      <c r="K4997" s="7">
        <f t="shared" ref="K4997:K5043" si="316">J4997*G4997</f>
        <v>11.794200000000002</v>
      </c>
      <c r="L4997" s="7" t="s">
        <v>5080</v>
      </c>
      <c r="M4997" s="7">
        <v>3</v>
      </c>
      <c r="N4997" s="7">
        <f>INDEX('Delivery Distances'!$B$6:$K$20,MATCH('Sales Summary_working sheet'!L4997,'Delivery Distances'!$A$6:$A$20,0),MATCH('Sales Summary_working sheet'!M4997,'Delivery Distances'!$B$5:$K$5,0))</f>
        <v>5</v>
      </c>
      <c r="O4997" s="7" cm="1">
        <f t="array" ref="O4997">_xlfn.XLOOKUP(L4997,'Delivery Distances'!$A$6:$A$20,_xlfn.XLOOKUP('Sales Summary_working sheet'!M4997,'Delivery Distances'!$B$5:$K$5,'Delivery Distances'!$B$6:$K$20))</f>
        <v>5</v>
      </c>
      <c r="P4997" s="7">
        <f t="shared" ref="P4997:P5043" si="317">IF(O4997&lt;=2, O4997*3, IF(O4997&lt;=6, 3*2 + (O4997-2)*1, 3*2 + 4*1 + (O4997-6)*0.5))</f>
        <v>9</v>
      </c>
    </row>
    <row r="4998" spans="1:16" ht="15.75" customHeight="1" x14ac:dyDescent="0.15">
      <c r="A4998" s="13">
        <v>44010</v>
      </c>
      <c r="B4998" s="19" t="s">
        <v>5359</v>
      </c>
      <c r="C4998" s="7" t="s">
        <v>1268</v>
      </c>
      <c r="D4998" s="14">
        <v>8</v>
      </c>
      <c r="E4998" s="14" t="str">
        <f>_xlfn.XLOOKUP(D4998,'Meal Info'!$A$4:$A$19,'Meal Info'!$B$4:$B$19)</f>
        <v>Chinese</v>
      </c>
      <c r="F4998" s="14" t="str">
        <f>_xlfn.XLOOKUP(D4998,'Meal Info'!$A$4:$A$19,'Meal Info'!$C$4:$C$19)</f>
        <v>Serge</v>
      </c>
      <c r="G4998" s="7">
        <v>53.05</v>
      </c>
      <c r="H4998" s="7">
        <f t="shared" si="314"/>
        <v>5.3049999999999997</v>
      </c>
      <c r="I4998" s="7">
        <f t="shared" si="315"/>
        <v>58.354999999999997</v>
      </c>
      <c r="J4998" s="7">
        <v>0.25</v>
      </c>
      <c r="K4998" s="7">
        <f t="shared" si="316"/>
        <v>13.262499999999999</v>
      </c>
      <c r="L4998" s="7" t="s">
        <v>31</v>
      </c>
      <c r="M4998" s="7">
        <v>1</v>
      </c>
      <c r="N4998" s="7">
        <f>INDEX('Delivery Distances'!$B$6:$K$20,MATCH('Sales Summary_working sheet'!L4998,'Delivery Distances'!$A$6:$A$20,0),MATCH('Sales Summary_working sheet'!M4998,'Delivery Distances'!$B$5:$K$5,0))</f>
        <v>10</v>
      </c>
      <c r="O4998" s="7" cm="1">
        <f t="array" ref="O4998">_xlfn.XLOOKUP(L4998,'Delivery Distances'!$A$6:$A$20,_xlfn.XLOOKUP('Sales Summary_working sheet'!M4998,'Delivery Distances'!$B$5:$K$5,'Delivery Distances'!$B$6:$K$20))</f>
        <v>10</v>
      </c>
      <c r="P4998" s="7">
        <f t="shared" si="317"/>
        <v>12</v>
      </c>
    </row>
    <row r="4999" spans="1:16" ht="15.75" customHeight="1" x14ac:dyDescent="0.15">
      <c r="A4999" s="13">
        <v>44010</v>
      </c>
      <c r="B4999" s="19" t="s">
        <v>5360</v>
      </c>
      <c r="C4999" s="7" t="s">
        <v>2781</v>
      </c>
      <c r="D4999" s="14">
        <v>9</v>
      </c>
      <c r="E4999" s="14" t="str">
        <f>_xlfn.XLOOKUP(D4999,'Meal Info'!$A$4:$A$19,'Meal Info'!$B$4:$B$19)</f>
        <v>Mediterrenean</v>
      </c>
      <c r="F4999" s="14" t="str">
        <f>_xlfn.XLOOKUP(D4999,'Meal Info'!$A$4:$A$19,'Meal Info'!$C$4:$C$19)</f>
        <v>Serge</v>
      </c>
      <c r="G4999" s="7">
        <v>20.41</v>
      </c>
      <c r="H4999" s="7">
        <f t="shared" si="314"/>
        <v>2.0409999999999999</v>
      </c>
      <c r="I4999" s="7">
        <f t="shared" si="315"/>
        <v>22.451000000000001</v>
      </c>
      <c r="J4999" s="7">
        <v>0.12</v>
      </c>
      <c r="K4999" s="7">
        <f t="shared" si="316"/>
        <v>2.4491999999999998</v>
      </c>
      <c r="L4999" s="7" t="s">
        <v>30</v>
      </c>
      <c r="M4999" s="7">
        <v>7</v>
      </c>
      <c r="N4999" s="7">
        <f>INDEX('Delivery Distances'!$B$6:$K$20,MATCH('Sales Summary_working sheet'!L4999,'Delivery Distances'!$A$6:$A$20,0),MATCH('Sales Summary_working sheet'!M4999,'Delivery Distances'!$B$5:$K$5,0))</f>
        <v>9</v>
      </c>
      <c r="O4999" s="7" cm="1">
        <f t="array" ref="O4999">_xlfn.XLOOKUP(L4999,'Delivery Distances'!$A$6:$A$20,_xlfn.XLOOKUP('Sales Summary_working sheet'!M4999,'Delivery Distances'!$B$5:$K$5,'Delivery Distances'!$B$6:$K$20))</f>
        <v>9</v>
      </c>
      <c r="P4999" s="7">
        <f t="shared" si="317"/>
        <v>11.5</v>
      </c>
    </row>
    <row r="5000" spans="1:16" ht="15.75" customHeight="1" x14ac:dyDescent="0.15">
      <c r="A5000" s="13">
        <v>44010</v>
      </c>
      <c r="B5000" s="19" t="s">
        <v>5360</v>
      </c>
      <c r="C5000" s="7" t="s">
        <v>1117</v>
      </c>
      <c r="D5000" s="14">
        <v>9</v>
      </c>
      <c r="E5000" s="14" t="str">
        <f>_xlfn.XLOOKUP(D5000,'Meal Info'!$A$4:$A$19,'Meal Info'!$B$4:$B$19)</f>
        <v>Mediterrenean</v>
      </c>
      <c r="F5000" s="14" t="str">
        <f>_xlfn.XLOOKUP(D5000,'Meal Info'!$A$4:$A$19,'Meal Info'!$C$4:$C$19)</f>
        <v>Serge</v>
      </c>
      <c r="G5000" s="7">
        <v>61.98</v>
      </c>
      <c r="H5000" s="7">
        <f t="shared" si="314"/>
        <v>6.1980000000000004</v>
      </c>
      <c r="I5000" s="7">
        <f t="shared" si="315"/>
        <v>68.177999999999997</v>
      </c>
      <c r="J5000" s="7">
        <v>0.2</v>
      </c>
      <c r="K5000" s="7">
        <f t="shared" si="316"/>
        <v>12.396000000000001</v>
      </c>
      <c r="L5000" s="7" t="s">
        <v>5082</v>
      </c>
      <c r="M5000" s="7">
        <v>9</v>
      </c>
      <c r="N5000" s="7">
        <f>INDEX('Delivery Distances'!$B$6:$K$20,MATCH('Sales Summary_working sheet'!L5000,'Delivery Distances'!$A$6:$A$20,0),MATCH('Sales Summary_working sheet'!M5000,'Delivery Distances'!$B$5:$K$5,0))</f>
        <v>2</v>
      </c>
      <c r="O5000" s="7" cm="1">
        <f t="array" ref="O5000">_xlfn.XLOOKUP(L5000,'Delivery Distances'!$A$6:$A$20,_xlfn.XLOOKUP('Sales Summary_working sheet'!M5000,'Delivery Distances'!$B$5:$K$5,'Delivery Distances'!$B$6:$K$20))</f>
        <v>2</v>
      </c>
      <c r="P5000" s="7">
        <f t="shared" si="317"/>
        <v>6</v>
      </c>
    </row>
    <row r="5001" spans="1:16" ht="15.75" customHeight="1" x14ac:dyDescent="0.15">
      <c r="A5001" s="13">
        <v>44010</v>
      </c>
      <c r="B5001" s="19" t="s">
        <v>5360</v>
      </c>
      <c r="C5001" s="7" t="s">
        <v>3039</v>
      </c>
      <c r="D5001" s="14">
        <v>8</v>
      </c>
      <c r="E5001" s="14" t="str">
        <f>_xlfn.XLOOKUP(D5001,'Meal Info'!$A$4:$A$19,'Meal Info'!$B$4:$B$19)</f>
        <v>Chinese</v>
      </c>
      <c r="F5001" s="14" t="str">
        <f>_xlfn.XLOOKUP(D5001,'Meal Info'!$A$4:$A$19,'Meal Info'!$C$4:$C$19)</f>
        <v>Serge</v>
      </c>
      <c r="G5001" s="7">
        <v>31.81</v>
      </c>
      <c r="H5001" s="7">
        <f t="shared" si="314"/>
        <v>3.181</v>
      </c>
      <c r="I5001" s="7">
        <f t="shared" si="315"/>
        <v>34.991</v>
      </c>
      <c r="J5001" s="7">
        <v>0.26</v>
      </c>
      <c r="K5001" s="7">
        <f t="shared" si="316"/>
        <v>8.2706</v>
      </c>
      <c r="L5001" s="7" t="s">
        <v>5077</v>
      </c>
      <c r="M5001" s="7">
        <v>4</v>
      </c>
      <c r="N5001" s="7">
        <f>INDEX('Delivery Distances'!$B$6:$K$20,MATCH('Sales Summary_working sheet'!L5001,'Delivery Distances'!$A$6:$A$20,0),MATCH('Sales Summary_working sheet'!M5001,'Delivery Distances'!$B$5:$K$5,0))</f>
        <v>5</v>
      </c>
      <c r="O5001" s="7" cm="1">
        <f t="array" ref="O5001">_xlfn.XLOOKUP(L5001,'Delivery Distances'!$A$6:$A$20,_xlfn.XLOOKUP('Sales Summary_working sheet'!M5001,'Delivery Distances'!$B$5:$K$5,'Delivery Distances'!$B$6:$K$20))</f>
        <v>5</v>
      </c>
      <c r="P5001" s="7">
        <f t="shared" si="317"/>
        <v>9</v>
      </c>
    </row>
    <row r="5002" spans="1:16" ht="15.75" customHeight="1" x14ac:dyDescent="0.15">
      <c r="A5002" s="13">
        <v>44010</v>
      </c>
      <c r="B5002" s="19" t="s">
        <v>5360</v>
      </c>
      <c r="C5002" s="7" t="s">
        <v>818</v>
      </c>
      <c r="D5002" s="14">
        <v>8</v>
      </c>
      <c r="E5002" s="14" t="str">
        <f>_xlfn.XLOOKUP(D5002,'Meal Info'!$A$4:$A$19,'Meal Info'!$B$4:$B$19)</f>
        <v>Chinese</v>
      </c>
      <c r="F5002" s="14" t="str">
        <f>_xlfn.XLOOKUP(D5002,'Meal Info'!$A$4:$A$19,'Meal Info'!$C$4:$C$19)</f>
        <v>Serge</v>
      </c>
      <c r="G5002" s="7">
        <v>41.2</v>
      </c>
      <c r="H5002" s="7">
        <f t="shared" si="314"/>
        <v>4.12</v>
      </c>
      <c r="I5002" s="7">
        <f t="shared" si="315"/>
        <v>45.32</v>
      </c>
      <c r="J5002" s="7">
        <v>0.1</v>
      </c>
      <c r="K5002" s="7">
        <f t="shared" si="316"/>
        <v>4.12</v>
      </c>
      <c r="L5002" s="7" t="s">
        <v>5078</v>
      </c>
      <c r="M5002" s="7">
        <v>6</v>
      </c>
      <c r="N5002" s="7">
        <f>INDEX('Delivery Distances'!$B$6:$K$20,MATCH('Sales Summary_working sheet'!L5002,'Delivery Distances'!$A$6:$A$20,0),MATCH('Sales Summary_working sheet'!M5002,'Delivery Distances'!$B$5:$K$5,0))</f>
        <v>5</v>
      </c>
      <c r="O5002" s="7" cm="1">
        <f t="array" ref="O5002">_xlfn.XLOOKUP(L5002,'Delivery Distances'!$A$6:$A$20,_xlfn.XLOOKUP('Sales Summary_working sheet'!M5002,'Delivery Distances'!$B$5:$K$5,'Delivery Distances'!$B$6:$K$20))</f>
        <v>5</v>
      </c>
      <c r="P5002" s="7">
        <f t="shared" si="317"/>
        <v>9</v>
      </c>
    </row>
    <row r="5003" spans="1:16" ht="15.75" customHeight="1" x14ac:dyDescent="0.15">
      <c r="A5003" s="13">
        <v>44010</v>
      </c>
      <c r="B5003" s="19" t="s">
        <v>5360</v>
      </c>
      <c r="C5003" s="7" t="s">
        <v>1415</v>
      </c>
      <c r="D5003" s="14">
        <v>8</v>
      </c>
      <c r="E5003" s="14" t="str">
        <f>_xlfn.XLOOKUP(D5003,'Meal Info'!$A$4:$A$19,'Meal Info'!$B$4:$B$19)</f>
        <v>Chinese</v>
      </c>
      <c r="F5003" s="14" t="str">
        <f>_xlfn.XLOOKUP(D5003,'Meal Info'!$A$4:$A$19,'Meal Info'!$C$4:$C$19)</f>
        <v>Serge</v>
      </c>
      <c r="G5003" s="7">
        <v>78.77</v>
      </c>
      <c r="H5003" s="7">
        <f t="shared" si="314"/>
        <v>7.8769999999999998</v>
      </c>
      <c r="I5003" s="7">
        <f t="shared" si="315"/>
        <v>86.646999999999991</v>
      </c>
      <c r="J5003" s="7">
        <v>0.14000000000000001</v>
      </c>
      <c r="K5003" s="7">
        <f t="shared" si="316"/>
        <v>11.027800000000001</v>
      </c>
      <c r="L5003" s="7" t="s">
        <v>5083</v>
      </c>
      <c r="M5003" s="7">
        <v>7</v>
      </c>
      <c r="N5003" s="7">
        <f>INDEX('Delivery Distances'!$B$6:$K$20,MATCH('Sales Summary_working sheet'!L5003,'Delivery Distances'!$A$6:$A$20,0),MATCH('Sales Summary_working sheet'!M5003,'Delivery Distances'!$B$5:$K$5,0))</f>
        <v>3</v>
      </c>
      <c r="O5003" s="7" cm="1">
        <f t="array" ref="O5003">_xlfn.XLOOKUP(L5003,'Delivery Distances'!$A$6:$A$20,_xlfn.XLOOKUP('Sales Summary_working sheet'!M5003,'Delivery Distances'!$B$5:$K$5,'Delivery Distances'!$B$6:$K$20))</f>
        <v>3</v>
      </c>
      <c r="P5003" s="7">
        <f t="shared" si="317"/>
        <v>7</v>
      </c>
    </row>
    <row r="5004" spans="1:16" ht="15.75" customHeight="1" x14ac:dyDescent="0.15">
      <c r="A5004" s="13">
        <v>44010</v>
      </c>
      <c r="B5004" s="19" t="s">
        <v>5360</v>
      </c>
      <c r="C5004" s="7" t="s">
        <v>851</v>
      </c>
      <c r="D5004" s="14">
        <v>9</v>
      </c>
      <c r="E5004" s="14" t="str">
        <f>_xlfn.XLOOKUP(D5004,'Meal Info'!$A$4:$A$19,'Meal Info'!$B$4:$B$19)</f>
        <v>Mediterrenean</v>
      </c>
      <c r="F5004" s="14" t="str">
        <f>_xlfn.XLOOKUP(D5004,'Meal Info'!$A$4:$A$19,'Meal Info'!$C$4:$C$19)</f>
        <v>Serge</v>
      </c>
      <c r="G5004" s="7">
        <v>50.66</v>
      </c>
      <c r="H5004" s="7">
        <f t="shared" ref="H5004:H5043" si="318">G5004*10%</f>
        <v>5.0659999999999998</v>
      </c>
      <c r="I5004" s="7">
        <f t="shared" ref="I5004:I5043" si="319">G5004+H5004</f>
        <v>55.725999999999999</v>
      </c>
      <c r="J5004" s="7">
        <v>0.18</v>
      </c>
      <c r="K5004" s="7">
        <f t="shared" si="316"/>
        <v>9.1187999999999985</v>
      </c>
      <c r="L5004" s="7" t="s">
        <v>5076</v>
      </c>
      <c r="M5004" s="7">
        <v>4</v>
      </c>
      <c r="N5004" s="7">
        <f>INDEX('Delivery Distances'!$B$6:$K$20,MATCH('Sales Summary_working sheet'!L5004,'Delivery Distances'!$A$6:$A$20,0),MATCH('Sales Summary_working sheet'!M5004,'Delivery Distances'!$B$5:$K$5,0))</f>
        <v>11</v>
      </c>
      <c r="O5004" s="7" cm="1">
        <f t="array" ref="O5004">_xlfn.XLOOKUP(L5004,'Delivery Distances'!$A$6:$A$20,_xlfn.XLOOKUP('Sales Summary_working sheet'!M5004,'Delivery Distances'!$B$5:$K$5,'Delivery Distances'!$B$6:$K$20))</f>
        <v>11</v>
      </c>
      <c r="P5004" s="7">
        <f t="shared" si="317"/>
        <v>12.5</v>
      </c>
    </row>
    <row r="5005" spans="1:16" ht="15.75" customHeight="1" x14ac:dyDescent="0.15">
      <c r="A5005" s="13">
        <v>44010</v>
      </c>
      <c r="B5005" s="19" t="s">
        <v>5360</v>
      </c>
      <c r="C5005" s="7" t="s">
        <v>4106</v>
      </c>
      <c r="D5005" s="14">
        <v>9</v>
      </c>
      <c r="E5005" s="14" t="str">
        <f>_xlfn.XLOOKUP(D5005,'Meal Info'!$A$4:$A$19,'Meal Info'!$B$4:$B$19)</f>
        <v>Mediterrenean</v>
      </c>
      <c r="F5005" s="14" t="str">
        <f>_xlfn.XLOOKUP(D5005,'Meal Info'!$A$4:$A$19,'Meal Info'!$C$4:$C$19)</f>
        <v>Serge</v>
      </c>
      <c r="G5005" s="7">
        <v>72.45</v>
      </c>
      <c r="H5005" s="7">
        <f t="shared" si="318"/>
        <v>7.245000000000001</v>
      </c>
      <c r="I5005" s="7">
        <f t="shared" si="319"/>
        <v>79.695000000000007</v>
      </c>
      <c r="J5005" s="7">
        <v>0.11</v>
      </c>
      <c r="K5005" s="7">
        <f t="shared" si="316"/>
        <v>7.9695</v>
      </c>
      <c r="L5005" s="7" t="s">
        <v>31</v>
      </c>
      <c r="M5005" s="7">
        <v>1</v>
      </c>
      <c r="N5005" s="7">
        <f>INDEX('Delivery Distances'!$B$6:$K$20,MATCH('Sales Summary_working sheet'!L5005,'Delivery Distances'!$A$6:$A$20,0),MATCH('Sales Summary_working sheet'!M5005,'Delivery Distances'!$B$5:$K$5,0))</f>
        <v>10</v>
      </c>
      <c r="O5005" s="7" cm="1">
        <f t="array" ref="O5005">_xlfn.XLOOKUP(L5005,'Delivery Distances'!$A$6:$A$20,_xlfn.XLOOKUP('Sales Summary_working sheet'!M5005,'Delivery Distances'!$B$5:$K$5,'Delivery Distances'!$B$6:$K$20))</f>
        <v>10</v>
      </c>
      <c r="P5005" s="7">
        <f t="shared" si="317"/>
        <v>12</v>
      </c>
    </row>
    <row r="5006" spans="1:16" ht="15.75" customHeight="1" x14ac:dyDescent="0.15">
      <c r="A5006" s="13">
        <v>44010</v>
      </c>
      <c r="B5006" s="19" t="s">
        <v>5360</v>
      </c>
      <c r="C5006" s="7" t="s">
        <v>3142</v>
      </c>
      <c r="D5006" s="14">
        <v>8</v>
      </c>
      <c r="E5006" s="14" t="str">
        <f>_xlfn.XLOOKUP(D5006,'Meal Info'!$A$4:$A$19,'Meal Info'!$B$4:$B$19)</f>
        <v>Chinese</v>
      </c>
      <c r="F5006" s="14" t="str">
        <f>_xlfn.XLOOKUP(D5006,'Meal Info'!$A$4:$A$19,'Meal Info'!$C$4:$C$19)</f>
        <v>Serge</v>
      </c>
      <c r="G5006" s="7">
        <v>80.86</v>
      </c>
      <c r="H5006" s="7">
        <f t="shared" si="318"/>
        <v>8.0860000000000003</v>
      </c>
      <c r="I5006" s="7">
        <f t="shared" si="319"/>
        <v>88.945999999999998</v>
      </c>
      <c r="J5006" s="7">
        <v>0.14000000000000001</v>
      </c>
      <c r="K5006" s="7">
        <f t="shared" si="316"/>
        <v>11.320400000000001</v>
      </c>
      <c r="L5006" s="7" t="s">
        <v>31</v>
      </c>
      <c r="M5006" s="7">
        <v>8</v>
      </c>
      <c r="N5006" s="7">
        <f>INDEX('Delivery Distances'!$B$6:$K$20,MATCH('Sales Summary_working sheet'!L5006,'Delivery Distances'!$A$6:$A$20,0),MATCH('Sales Summary_working sheet'!M5006,'Delivery Distances'!$B$5:$K$5,0))</f>
        <v>8</v>
      </c>
      <c r="O5006" s="7" cm="1">
        <f t="array" ref="O5006">_xlfn.XLOOKUP(L5006,'Delivery Distances'!$A$6:$A$20,_xlfn.XLOOKUP('Sales Summary_working sheet'!M5006,'Delivery Distances'!$B$5:$K$5,'Delivery Distances'!$B$6:$K$20))</f>
        <v>8</v>
      </c>
      <c r="P5006" s="7">
        <f t="shared" si="317"/>
        <v>11</v>
      </c>
    </row>
    <row r="5007" spans="1:16" ht="15.75" customHeight="1" x14ac:dyDescent="0.15">
      <c r="A5007" s="13">
        <v>44010</v>
      </c>
      <c r="B5007" s="19" t="s">
        <v>5360</v>
      </c>
      <c r="C5007" s="7" t="s">
        <v>2228</v>
      </c>
      <c r="D5007" s="14">
        <v>8</v>
      </c>
      <c r="E5007" s="14" t="str">
        <f>_xlfn.XLOOKUP(D5007,'Meal Info'!$A$4:$A$19,'Meal Info'!$B$4:$B$19)</f>
        <v>Chinese</v>
      </c>
      <c r="F5007" s="14" t="str">
        <f>_xlfn.XLOOKUP(D5007,'Meal Info'!$A$4:$A$19,'Meal Info'!$C$4:$C$19)</f>
        <v>Serge</v>
      </c>
      <c r="G5007" s="7">
        <v>27.74</v>
      </c>
      <c r="H5007" s="7">
        <f t="shared" si="318"/>
        <v>2.774</v>
      </c>
      <c r="I5007" s="7">
        <f t="shared" si="319"/>
        <v>30.513999999999999</v>
      </c>
      <c r="J5007" s="7">
        <v>0.36</v>
      </c>
      <c r="K5007" s="7">
        <f t="shared" si="316"/>
        <v>9.9863999999999997</v>
      </c>
      <c r="L5007" s="7" t="s">
        <v>5076</v>
      </c>
      <c r="M5007" s="7">
        <v>1</v>
      </c>
      <c r="N5007" s="7">
        <f>INDEX('Delivery Distances'!$B$6:$K$20,MATCH('Sales Summary_working sheet'!L5007,'Delivery Distances'!$A$6:$A$20,0),MATCH('Sales Summary_working sheet'!M5007,'Delivery Distances'!$B$5:$K$5,0))</f>
        <v>7</v>
      </c>
      <c r="O5007" s="7" cm="1">
        <f t="array" ref="O5007">_xlfn.XLOOKUP(L5007,'Delivery Distances'!$A$6:$A$20,_xlfn.XLOOKUP('Sales Summary_working sheet'!M5007,'Delivery Distances'!$B$5:$K$5,'Delivery Distances'!$B$6:$K$20))</f>
        <v>7</v>
      </c>
      <c r="P5007" s="7">
        <f t="shared" si="317"/>
        <v>10.5</v>
      </c>
    </row>
    <row r="5008" spans="1:16" ht="15.75" customHeight="1" x14ac:dyDescent="0.15">
      <c r="A5008" s="13">
        <v>44010</v>
      </c>
      <c r="B5008" s="19" t="s">
        <v>5360</v>
      </c>
      <c r="C5008" s="7" t="s">
        <v>510</v>
      </c>
      <c r="D5008" s="14">
        <v>8</v>
      </c>
      <c r="E5008" s="14" t="str">
        <f>_xlfn.XLOOKUP(D5008,'Meal Info'!$A$4:$A$19,'Meal Info'!$B$4:$B$19)</f>
        <v>Chinese</v>
      </c>
      <c r="F5008" s="14" t="str">
        <f>_xlfn.XLOOKUP(D5008,'Meal Info'!$A$4:$A$19,'Meal Info'!$C$4:$C$19)</f>
        <v>Serge</v>
      </c>
      <c r="G5008" s="7">
        <v>43.79</v>
      </c>
      <c r="H5008" s="7">
        <f t="shared" si="318"/>
        <v>4.3790000000000004</v>
      </c>
      <c r="I5008" s="7">
        <f t="shared" si="319"/>
        <v>48.168999999999997</v>
      </c>
      <c r="J5008" s="7">
        <v>0.09</v>
      </c>
      <c r="K5008" s="7">
        <f t="shared" si="316"/>
        <v>3.9410999999999996</v>
      </c>
      <c r="L5008" s="7" t="s">
        <v>5078</v>
      </c>
      <c r="M5008" s="7">
        <v>5</v>
      </c>
      <c r="N5008" s="7">
        <f>INDEX('Delivery Distances'!$B$6:$K$20,MATCH('Sales Summary_working sheet'!L5008,'Delivery Distances'!$A$6:$A$20,0),MATCH('Sales Summary_working sheet'!M5008,'Delivery Distances'!$B$5:$K$5,0))</f>
        <v>5</v>
      </c>
      <c r="O5008" s="7" cm="1">
        <f t="array" ref="O5008">_xlfn.XLOOKUP(L5008,'Delivery Distances'!$A$6:$A$20,_xlfn.XLOOKUP('Sales Summary_working sheet'!M5008,'Delivery Distances'!$B$5:$K$5,'Delivery Distances'!$B$6:$K$20))</f>
        <v>5</v>
      </c>
      <c r="P5008" s="7">
        <f t="shared" si="317"/>
        <v>9</v>
      </c>
    </row>
    <row r="5009" spans="1:16" ht="15.75" customHeight="1" x14ac:dyDescent="0.15">
      <c r="A5009" s="13">
        <v>44010</v>
      </c>
      <c r="B5009" s="19" t="s">
        <v>5360</v>
      </c>
      <c r="C5009" s="7" t="s">
        <v>3395</v>
      </c>
      <c r="D5009" s="14">
        <v>8</v>
      </c>
      <c r="E5009" s="14" t="str">
        <f>_xlfn.XLOOKUP(D5009,'Meal Info'!$A$4:$A$19,'Meal Info'!$B$4:$B$19)</f>
        <v>Chinese</v>
      </c>
      <c r="F5009" s="14" t="str">
        <f>_xlfn.XLOOKUP(D5009,'Meal Info'!$A$4:$A$19,'Meal Info'!$C$4:$C$19)</f>
        <v>Serge</v>
      </c>
      <c r="G5009" s="7">
        <v>95.58</v>
      </c>
      <c r="H5009" s="7">
        <f t="shared" si="318"/>
        <v>9.5579999999999998</v>
      </c>
      <c r="I5009" s="7">
        <f t="shared" si="319"/>
        <v>105.13800000000001</v>
      </c>
      <c r="J5009" s="7">
        <v>0.36</v>
      </c>
      <c r="K5009" s="7">
        <f t="shared" si="316"/>
        <v>34.408799999999999</v>
      </c>
      <c r="L5009" s="7" t="s">
        <v>5083</v>
      </c>
      <c r="M5009" s="7">
        <v>5</v>
      </c>
      <c r="N5009" s="7">
        <f>INDEX('Delivery Distances'!$B$6:$K$20,MATCH('Sales Summary_working sheet'!L5009,'Delivery Distances'!$A$6:$A$20,0),MATCH('Sales Summary_working sheet'!M5009,'Delivery Distances'!$B$5:$K$5,0))</f>
        <v>1</v>
      </c>
      <c r="O5009" s="7" cm="1">
        <f t="array" ref="O5009">_xlfn.XLOOKUP(L5009,'Delivery Distances'!$A$6:$A$20,_xlfn.XLOOKUP('Sales Summary_working sheet'!M5009,'Delivery Distances'!$B$5:$K$5,'Delivery Distances'!$B$6:$K$20))</f>
        <v>1</v>
      </c>
      <c r="P5009" s="7">
        <f t="shared" si="317"/>
        <v>3</v>
      </c>
    </row>
    <row r="5010" spans="1:16" ht="15.75" customHeight="1" x14ac:dyDescent="0.15">
      <c r="A5010" s="13">
        <v>44010</v>
      </c>
      <c r="B5010" s="19" t="s">
        <v>5360</v>
      </c>
      <c r="C5010" s="7" t="s">
        <v>1463</v>
      </c>
      <c r="D5010" s="14">
        <v>8</v>
      </c>
      <c r="E5010" s="14" t="str">
        <f>_xlfn.XLOOKUP(D5010,'Meal Info'!$A$4:$A$19,'Meal Info'!$B$4:$B$19)</f>
        <v>Chinese</v>
      </c>
      <c r="F5010" s="14" t="str">
        <f>_xlfn.XLOOKUP(D5010,'Meal Info'!$A$4:$A$19,'Meal Info'!$C$4:$C$19)</f>
        <v>Serge</v>
      </c>
      <c r="G5010" s="7">
        <v>24.06</v>
      </c>
      <c r="H5010" s="7">
        <f t="shared" si="318"/>
        <v>2.4060000000000001</v>
      </c>
      <c r="I5010" s="7">
        <f t="shared" si="319"/>
        <v>26.465999999999998</v>
      </c>
      <c r="J5010" s="7">
        <v>0.22</v>
      </c>
      <c r="K5010" s="7">
        <f t="shared" si="316"/>
        <v>5.2931999999999997</v>
      </c>
      <c r="L5010" s="7" t="s">
        <v>5078</v>
      </c>
      <c r="M5010" s="7">
        <v>4</v>
      </c>
      <c r="N5010" s="7">
        <f>INDEX('Delivery Distances'!$B$6:$K$20,MATCH('Sales Summary_working sheet'!L5010,'Delivery Distances'!$A$6:$A$20,0),MATCH('Sales Summary_working sheet'!M5010,'Delivery Distances'!$B$5:$K$5,0))</f>
        <v>1</v>
      </c>
      <c r="O5010" s="7" cm="1">
        <f t="array" ref="O5010">_xlfn.XLOOKUP(L5010,'Delivery Distances'!$A$6:$A$20,_xlfn.XLOOKUP('Sales Summary_working sheet'!M5010,'Delivery Distances'!$B$5:$K$5,'Delivery Distances'!$B$6:$K$20))</f>
        <v>1</v>
      </c>
      <c r="P5010" s="7">
        <f t="shared" si="317"/>
        <v>3</v>
      </c>
    </row>
    <row r="5011" spans="1:16" ht="15.75" customHeight="1" x14ac:dyDescent="0.15">
      <c r="A5011" s="13">
        <v>44010</v>
      </c>
      <c r="B5011" s="19" t="s">
        <v>5360</v>
      </c>
      <c r="C5011" s="7" t="s">
        <v>1376</v>
      </c>
      <c r="D5011" s="14">
        <v>9</v>
      </c>
      <c r="E5011" s="14" t="str">
        <f>_xlfn.XLOOKUP(D5011,'Meal Info'!$A$4:$A$19,'Meal Info'!$B$4:$B$19)</f>
        <v>Mediterrenean</v>
      </c>
      <c r="F5011" s="14" t="str">
        <f>_xlfn.XLOOKUP(D5011,'Meal Info'!$A$4:$A$19,'Meal Info'!$C$4:$C$19)</f>
        <v>Serge</v>
      </c>
      <c r="G5011" s="7">
        <v>2.16</v>
      </c>
      <c r="H5011" s="7">
        <f t="shared" si="318"/>
        <v>0.21600000000000003</v>
      </c>
      <c r="I5011" s="7">
        <f t="shared" si="319"/>
        <v>2.3760000000000003</v>
      </c>
      <c r="J5011" s="7">
        <v>0.27</v>
      </c>
      <c r="K5011" s="7">
        <f t="shared" si="316"/>
        <v>0.58320000000000005</v>
      </c>
      <c r="L5011" s="7" t="s">
        <v>5075</v>
      </c>
      <c r="M5011" s="7">
        <v>8</v>
      </c>
      <c r="N5011" s="7">
        <f>INDEX('Delivery Distances'!$B$6:$K$20,MATCH('Sales Summary_working sheet'!L5011,'Delivery Distances'!$A$6:$A$20,0),MATCH('Sales Summary_working sheet'!M5011,'Delivery Distances'!$B$5:$K$5,0))</f>
        <v>2</v>
      </c>
      <c r="O5011" s="7" cm="1">
        <f t="array" ref="O5011">_xlfn.XLOOKUP(L5011,'Delivery Distances'!$A$6:$A$20,_xlfn.XLOOKUP('Sales Summary_working sheet'!M5011,'Delivery Distances'!$B$5:$K$5,'Delivery Distances'!$B$6:$K$20))</f>
        <v>2</v>
      </c>
      <c r="P5011" s="7">
        <f t="shared" si="317"/>
        <v>6</v>
      </c>
    </row>
    <row r="5012" spans="1:16" ht="15.75" customHeight="1" x14ac:dyDescent="0.15">
      <c r="A5012" s="13">
        <v>44010</v>
      </c>
      <c r="B5012" s="19" t="s">
        <v>5360</v>
      </c>
      <c r="C5012" s="7" t="s">
        <v>4198</v>
      </c>
      <c r="D5012" s="14">
        <v>9</v>
      </c>
      <c r="E5012" s="14" t="str">
        <f>_xlfn.XLOOKUP(D5012,'Meal Info'!$A$4:$A$19,'Meal Info'!$B$4:$B$19)</f>
        <v>Mediterrenean</v>
      </c>
      <c r="F5012" s="14" t="str">
        <f>_xlfn.XLOOKUP(D5012,'Meal Info'!$A$4:$A$19,'Meal Info'!$C$4:$C$19)</f>
        <v>Serge</v>
      </c>
      <c r="G5012" s="7">
        <v>76.97</v>
      </c>
      <c r="H5012" s="7">
        <f t="shared" si="318"/>
        <v>7.6970000000000001</v>
      </c>
      <c r="I5012" s="7">
        <f t="shared" si="319"/>
        <v>84.667000000000002</v>
      </c>
      <c r="J5012" s="7">
        <v>0.14000000000000001</v>
      </c>
      <c r="K5012" s="7">
        <f t="shared" si="316"/>
        <v>10.7758</v>
      </c>
      <c r="L5012" s="7" t="s">
        <v>5083</v>
      </c>
      <c r="M5012" s="7">
        <v>7</v>
      </c>
      <c r="N5012" s="7">
        <f>INDEX('Delivery Distances'!$B$6:$K$20,MATCH('Sales Summary_working sheet'!L5012,'Delivery Distances'!$A$6:$A$20,0),MATCH('Sales Summary_working sheet'!M5012,'Delivery Distances'!$B$5:$K$5,0))</f>
        <v>3</v>
      </c>
      <c r="O5012" s="7" cm="1">
        <f t="array" ref="O5012">_xlfn.XLOOKUP(L5012,'Delivery Distances'!$A$6:$A$20,_xlfn.XLOOKUP('Sales Summary_working sheet'!M5012,'Delivery Distances'!$B$5:$K$5,'Delivery Distances'!$B$6:$K$20))</f>
        <v>3</v>
      </c>
      <c r="P5012" s="7">
        <f t="shared" si="317"/>
        <v>7</v>
      </c>
    </row>
    <row r="5013" spans="1:16" ht="15.75" customHeight="1" x14ac:dyDescent="0.15">
      <c r="A5013" s="13">
        <v>44010</v>
      </c>
      <c r="B5013" s="19" t="s">
        <v>5360</v>
      </c>
      <c r="C5013" s="7" t="s">
        <v>574</v>
      </c>
      <c r="D5013" s="14">
        <v>8</v>
      </c>
      <c r="E5013" s="14" t="str">
        <f>_xlfn.XLOOKUP(D5013,'Meal Info'!$A$4:$A$19,'Meal Info'!$B$4:$B$19)</f>
        <v>Chinese</v>
      </c>
      <c r="F5013" s="14" t="str">
        <f>_xlfn.XLOOKUP(D5013,'Meal Info'!$A$4:$A$19,'Meal Info'!$C$4:$C$19)</f>
        <v>Serge</v>
      </c>
      <c r="G5013" s="7">
        <v>18</v>
      </c>
      <c r="H5013" s="7">
        <f t="shared" si="318"/>
        <v>1.8</v>
      </c>
      <c r="I5013" s="7">
        <f t="shared" si="319"/>
        <v>19.8</v>
      </c>
      <c r="J5013" s="7">
        <v>0.28000000000000003</v>
      </c>
      <c r="K5013" s="7">
        <f t="shared" si="316"/>
        <v>5.0400000000000009</v>
      </c>
      <c r="L5013" s="7" t="s">
        <v>5076</v>
      </c>
      <c r="M5013" s="7">
        <v>3</v>
      </c>
      <c r="N5013" s="7">
        <f>INDEX('Delivery Distances'!$B$6:$K$20,MATCH('Sales Summary_working sheet'!L5013,'Delivery Distances'!$A$6:$A$20,0),MATCH('Sales Summary_working sheet'!M5013,'Delivery Distances'!$B$5:$K$5,0))</f>
        <v>11</v>
      </c>
      <c r="O5013" s="7" cm="1">
        <f t="array" ref="O5013">_xlfn.XLOOKUP(L5013,'Delivery Distances'!$A$6:$A$20,_xlfn.XLOOKUP('Sales Summary_working sheet'!M5013,'Delivery Distances'!$B$5:$K$5,'Delivery Distances'!$B$6:$K$20))</f>
        <v>11</v>
      </c>
      <c r="P5013" s="7">
        <f t="shared" si="317"/>
        <v>12.5</v>
      </c>
    </row>
    <row r="5014" spans="1:16" ht="15.75" customHeight="1" x14ac:dyDescent="0.15">
      <c r="A5014" s="13">
        <v>44010</v>
      </c>
      <c r="B5014" s="19" t="s">
        <v>5360</v>
      </c>
      <c r="C5014" s="7" t="s">
        <v>3702</v>
      </c>
      <c r="D5014" s="14">
        <v>9</v>
      </c>
      <c r="E5014" s="14" t="str">
        <f>_xlfn.XLOOKUP(D5014,'Meal Info'!$A$4:$A$19,'Meal Info'!$B$4:$B$19)</f>
        <v>Mediterrenean</v>
      </c>
      <c r="F5014" s="14" t="str">
        <f>_xlfn.XLOOKUP(D5014,'Meal Info'!$A$4:$A$19,'Meal Info'!$C$4:$C$19)</f>
        <v>Serge</v>
      </c>
      <c r="G5014" s="7">
        <v>24.55</v>
      </c>
      <c r="H5014" s="7">
        <f t="shared" si="318"/>
        <v>2.4550000000000001</v>
      </c>
      <c r="I5014" s="7">
        <f t="shared" si="319"/>
        <v>27.005000000000003</v>
      </c>
      <c r="J5014" s="7">
        <v>0.26</v>
      </c>
      <c r="K5014" s="7">
        <f t="shared" si="316"/>
        <v>6.383</v>
      </c>
      <c r="L5014" s="7" t="s">
        <v>5079</v>
      </c>
      <c r="M5014" s="7">
        <v>10</v>
      </c>
      <c r="N5014" s="7">
        <f>INDEX('Delivery Distances'!$B$6:$K$20,MATCH('Sales Summary_working sheet'!L5014,'Delivery Distances'!$A$6:$A$20,0),MATCH('Sales Summary_working sheet'!M5014,'Delivery Distances'!$B$5:$K$5,0))</f>
        <v>4</v>
      </c>
      <c r="O5014" s="7" cm="1">
        <f t="array" ref="O5014">_xlfn.XLOOKUP(L5014,'Delivery Distances'!$A$6:$A$20,_xlfn.XLOOKUP('Sales Summary_working sheet'!M5014,'Delivery Distances'!$B$5:$K$5,'Delivery Distances'!$B$6:$K$20))</f>
        <v>4</v>
      </c>
      <c r="P5014" s="7">
        <f t="shared" si="317"/>
        <v>8</v>
      </c>
    </row>
    <row r="5015" spans="1:16" ht="15.75" customHeight="1" x14ac:dyDescent="0.15">
      <c r="A5015" s="13">
        <v>44010</v>
      </c>
      <c r="B5015" s="19" t="s">
        <v>5360</v>
      </c>
      <c r="C5015" s="7" t="s">
        <v>2898</v>
      </c>
      <c r="D5015" s="14">
        <v>9</v>
      </c>
      <c r="E5015" s="14" t="str">
        <f>_xlfn.XLOOKUP(D5015,'Meal Info'!$A$4:$A$19,'Meal Info'!$B$4:$B$19)</f>
        <v>Mediterrenean</v>
      </c>
      <c r="F5015" s="14" t="str">
        <f>_xlfn.XLOOKUP(D5015,'Meal Info'!$A$4:$A$19,'Meal Info'!$C$4:$C$19)</f>
        <v>Serge</v>
      </c>
      <c r="G5015" s="7">
        <v>79.88</v>
      </c>
      <c r="H5015" s="7">
        <f t="shared" si="318"/>
        <v>7.9879999999999995</v>
      </c>
      <c r="I5015" s="7">
        <f t="shared" si="319"/>
        <v>87.867999999999995</v>
      </c>
      <c r="J5015" s="7">
        <v>0.31</v>
      </c>
      <c r="K5015" s="7">
        <f t="shared" si="316"/>
        <v>24.762799999999999</v>
      </c>
      <c r="L5015" s="7" t="s">
        <v>5079</v>
      </c>
      <c r="M5015" s="7">
        <v>9</v>
      </c>
      <c r="N5015" s="7">
        <f>INDEX('Delivery Distances'!$B$6:$K$20,MATCH('Sales Summary_working sheet'!L5015,'Delivery Distances'!$A$6:$A$20,0),MATCH('Sales Summary_working sheet'!M5015,'Delivery Distances'!$B$5:$K$5,0))</f>
        <v>4</v>
      </c>
      <c r="O5015" s="7" cm="1">
        <f t="array" ref="O5015">_xlfn.XLOOKUP(L5015,'Delivery Distances'!$A$6:$A$20,_xlfn.XLOOKUP('Sales Summary_working sheet'!M5015,'Delivery Distances'!$B$5:$K$5,'Delivery Distances'!$B$6:$K$20))</f>
        <v>4</v>
      </c>
      <c r="P5015" s="7">
        <f t="shared" si="317"/>
        <v>8</v>
      </c>
    </row>
    <row r="5016" spans="1:16" ht="15.75" customHeight="1" x14ac:dyDescent="0.15">
      <c r="A5016" s="13">
        <v>44010</v>
      </c>
      <c r="B5016" s="19" t="s">
        <v>5361</v>
      </c>
      <c r="C5016" s="7" t="s">
        <v>1631</v>
      </c>
      <c r="D5016" s="14">
        <v>9</v>
      </c>
      <c r="E5016" s="14" t="str">
        <f>_xlfn.XLOOKUP(D5016,'Meal Info'!$A$4:$A$19,'Meal Info'!$B$4:$B$19)</f>
        <v>Mediterrenean</v>
      </c>
      <c r="F5016" s="14" t="str">
        <f>_xlfn.XLOOKUP(D5016,'Meal Info'!$A$4:$A$19,'Meal Info'!$C$4:$C$19)</f>
        <v>Serge</v>
      </c>
      <c r="G5016" s="7">
        <v>25.69</v>
      </c>
      <c r="H5016" s="7">
        <f t="shared" si="318"/>
        <v>2.5690000000000004</v>
      </c>
      <c r="I5016" s="7">
        <f t="shared" si="319"/>
        <v>28.259</v>
      </c>
      <c r="J5016" s="7">
        <v>0.19</v>
      </c>
      <c r="K5016" s="7">
        <f t="shared" si="316"/>
        <v>4.8811</v>
      </c>
      <c r="L5016" s="7" t="s">
        <v>5081</v>
      </c>
      <c r="M5016" s="7">
        <v>4</v>
      </c>
      <c r="N5016" s="7">
        <f>INDEX('Delivery Distances'!$B$6:$K$20,MATCH('Sales Summary_working sheet'!L5016,'Delivery Distances'!$A$6:$A$20,0),MATCH('Sales Summary_working sheet'!M5016,'Delivery Distances'!$B$5:$K$5,0))</f>
        <v>2</v>
      </c>
      <c r="O5016" s="7" cm="1">
        <f t="array" ref="O5016">_xlfn.XLOOKUP(L5016,'Delivery Distances'!$A$6:$A$20,_xlfn.XLOOKUP('Sales Summary_working sheet'!M5016,'Delivery Distances'!$B$5:$K$5,'Delivery Distances'!$B$6:$K$20))</f>
        <v>2</v>
      </c>
      <c r="P5016" s="7">
        <f t="shared" si="317"/>
        <v>6</v>
      </c>
    </row>
    <row r="5017" spans="1:16" ht="15.75" customHeight="1" x14ac:dyDescent="0.15">
      <c r="A5017" s="13">
        <v>44010</v>
      </c>
      <c r="B5017" s="19" t="s">
        <v>5361</v>
      </c>
      <c r="C5017" s="7" t="s">
        <v>1665</v>
      </c>
      <c r="D5017" s="14">
        <v>9</v>
      </c>
      <c r="E5017" s="14" t="str">
        <f>_xlfn.XLOOKUP(D5017,'Meal Info'!$A$4:$A$19,'Meal Info'!$B$4:$B$19)</f>
        <v>Mediterrenean</v>
      </c>
      <c r="F5017" s="14" t="str">
        <f>_xlfn.XLOOKUP(D5017,'Meal Info'!$A$4:$A$19,'Meal Info'!$C$4:$C$19)</f>
        <v>Serge</v>
      </c>
      <c r="G5017" s="7">
        <v>75.989999999999995</v>
      </c>
      <c r="H5017" s="7">
        <f t="shared" si="318"/>
        <v>7.5990000000000002</v>
      </c>
      <c r="I5017" s="7">
        <f t="shared" si="319"/>
        <v>83.588999999999999</v>
      </c>
      <c r="J5017" s="7">
        <v>0.18</v>
      </c>
      <c r="K5017" s="7">
        <f t="shared" si="316"/>
        <v>13.678199999999999</v>
      </c>
      <c r="L5017" s="7" t="s">
        <v>26</v>
      </c>
      <c r="M5017" s="7">
        <v>6</v>
      </c>
      <c r="N5017" s="7">
        <f>INDEX('Delivery Distances'!$B$6:$K$20,MATCH('Sales Summary_working sheet'!L5017,'Delivery Distances'!$A$6:$A$20,0),MATCH('Sales Summary_working sheet'!M5017,'Delivery Distances'!$B$5:$K$5,0))</f>
        <v>14</v>
      </c>
      <c r="O5017" s="7" cm="1">
        <f t="array" ref="O5017">_xlfn.XLOOKUP(L5017,'Delivery Distances'!$A$6:$A$20,_xlfn.XLOOKUP('Sales Summary_working sheet'!M5017,'Delivery Distances'!$B$5:$K$5,'Delivery Distances'!$B$6:$K$20))</f>
        <v>14</v>
      </c>
      <c r="P5017" s="7">
        <f t="shared" si="317"/>
        <v>14</v>
      </c>
    </row>
    <row r="5018" spans="1:16" ht="15.75" customHeight="1" x14ac:dyDescent="0.15">
      <c r="A5018" s="13">
        <v>44010</v>
      </c>
      <c r="B5018" s="19" t="s">
        <v>5361</v>
      </c>
      <c r="C5018" s="7" t="s">
        <v>2033</v>
      </c>
      <c r="D5018" s="14">
        <v>9</v>
      </c>
      <c r="E5018" s="14" t="str">
        <f>_xlfn.XLOOKUP(D5018,'Meal Info'!$A$4:$A$19,'Meal Info'!$B$4:$B$19)</f>
        <v>Mediterrenean</v>
      </c>
      <c r="F5018" s="14" t="str">
        <f>_xlfn.XLOOKUP(D5018,'Meal Info'!$A$4:$A$19,'Meal Info'!$C$4:$C$19)</f>
        <v>Serge</v>
      </c>
      <c r="G5018" s="7">
        <v>13.43</v>
      </c>
      <c r="H5018" s="7">
        <f t="shared" si="318"/>
        <v>1.343</v>
      </c>
      <c r="I5018" s="7">
        <f t="shared" si="319"/>
        <v>14.773</v>
      </c>
      <c r="J5018" s="7">
        <v>0.31</v>
      </c>
      <c r="K5018" s="7">
        <f t="shared" si="316"/>
        <v>4.1632999999999996</v>
      </c>
      <c r="L5018" s="7" t="s">
        <v>30</v>
      </c>
      <c r="M5018" s="7">
        <v>6</v>
      </c>
      <c r="N5018" s="7">
        <f>INDEX('Delivery Distances'!$B$6:$K$20,MATCH('Sales Summary_working sheet'!L5018,'Delivery Distances'!$A$6:$A$20,0),MATCH('Sales Summary_working sheet'!M5018,'Delivery Distances'!$B$5:$K$5,0))</f>
        <v>15</v>
      </c>
      <c r="O5018" s="7" cm="1">
        <f t="array" ref="O5018">_xlfn.XLOOKUP(L5018,'Delivery Distances'!$A$6:$A$20,_xlfn.XLOOKUP('Sales Summary_working sheet'!M5018,'Delivery Distances'!$B$5:$K$5,'Delivery Distances'!$B$6:$K$20))</f>
        <v>15</v>
      </c>
      <c r="P5018" s="7">
        <f t="shared" si="317"/>
        <v>14.5</v>
      </c>
    </row>
    <row r="5019" spans="1:16" ht="15.75" customHeight="1" x14ac:dyDescent="0.15">
      <c r="A5019" s="13">
        <v>44010</v>
      </c>
      <c r="B5019" s="19" t="s">
        <v>5361</v>
      </c>
      <c r="C5019" s="7" t="s">
        <v>1826</v>
      </c>
      <c r="D5019" s="14">
        <v>8</v>
      </c>
      <c r="E5019" s="14" t="str">
        <f>_xlfn.XLOOKUP(D5019,'Meal Info'!$A$4:$A$19,'Meal Info'!$B$4:$B$19)</f>
        <v>Chinese</v>
      </c>
      <c r="F5019" s="14" t="str">
        <f>_xlfn.XLOOKUP(D5019,'Meal Info'!$A$4:$A$19,'Meal Info'!$C$4:$C$19)</f>
        <v>Serge</v>
      </c>
      <c r="G5019" s="7">
        <v>87.49</v>
      </c>
      <c r="H5019" s="7">
        <f t="shared" si="318"/>
        <v>8.7490000000000006</v>
      </c>
      <c r="I5019" s="7">
        <f t="shared" si="319"/>
        <v>96.23899999999999</v>
      </c>
      <c r="J5019" s="7">
        <v>0.11</v>
      </c>
      <c r="K5019" s="7">
        <f t="shared" si="316"/>
        <v>9.623899999999999</v>
      </c>
      <c r="L5019" s="7" t="s">
        <v>5081</v>
      </c>
      <c r="M5019" s="7">
        <v>5</v>
      </c>
      <c r="N5019" s="7">
        <f>INDEX('Delivery Distances'!$B$6:$K$20,MATCH('Sales Summary_working sheet'!L5019,'Delivery Distances'!$A$6:$A$20,0),MATCH('Sales Summary_working sheet'!M5019,'Delivery Distances'!$B$5:$K$5,0))</f>
        <v>3</v>
      </c>
      <c r="O5019" s="7" cm="1">
        <f t="array" ref="O5019">_xlfn.XLOOKUP(L5019,'Delivery Distances'!$A$6:$A$20,_xlfn.XLOOKUP('Sales Summary_working sheet'!M5019,'Delivery Distances'!$B$5:$K$5,'Delivery Distances'!$B$6:$K$20))</f>
        <v>3</v>
      </c>
      <c r="P5019" s="7">
        <f t="shared" si="317"/>
        <v>7</v>
      </c>
    </row>
    <row r="5020" spans="1:16" ht="15.75" customHeight="1" x14ac:dyDescent="0.15">
      <c r="A5020" s="13">
        <v>44010</v>
      </c>
      <c r="B5020" s="19" t="s">
        <v>5361</v>
      </c>
      <c r="C5020" s="7" t="s">
        <v>2848</v>
      </c>
      <c r="D5020" s="14">
        <v>8</v>
      </c>
      <c r="E5020" s="14" t="str">
        <f>_xlfn.XLOOKUP(D5020,'Meal Info'!$A$4:$A$19,'Meal Info'!$B$4:$B$19)</f>
        <v>Chinese</v>
      </c>
      <c r="F5020" s="14" t="str">
        <f>_xlfn.XLOOKUP(D5020,'Meal Info'!$A$4:$A$19,'Meal Info'!$C$4:$C$19)</f>
        <v>Serge</v>
      </c>
      <c r="G5020" s="7">
        <v>80.87</v>
      </c>
      <c r="H5020" s="7">
        <f t="shared" si="318"/>
        <v>8.0870000000000015</v>
      </c>
      <c r="I5020" s="7">
        <f t="shared" si="319"/>
        <v>88.957000000000008</v>
      </c>
      <c r="J5020" s="7">
        <v>0.21</v>
      </c>
      <c r="K5020" s="7">
        <f t="shared" si="316"/>
        <v>16.982700000000001</v>
      </c>
      <c r="L5020" s="7" t="s">
        <v>5081</v>
      </c>
      <c r="M5020" s="7">
        <v>1</v>
      </c>
      <c r="N5020" s="7">
        <f>INDEX('Delivery Distances'!$B$6:$K$20,MATCH('Sales Summary_working sheet'!L5020,'Delivery Distances'!$A$6:$A$20,0),MATCH('Sales Summary_working sheet'!M5020,'Delivery Distances'!$B$5:$K$5,0))</f>
        <v>1</v>
      </c>
      <c r="O5020" s="7" cm="1">
        <f t="array" ref="O5020">_xlfn.XLOOKUP(L5020,'Delivery Distances'!$A$6:$A$20,_xlfn.XLOOKUP('Sales Summary_working sheet'!M5020,'Delivery Distances'!$B$5:$K$5,'Delivery Distances'!$B$6:$K$20))</f>
        <v>1</v>
      </c>
      <c r="P5020" s="7">
        <f t="shared" si="317"/>
        <v>3</v>
      </c>
    </row>
    <row r="5021" spans="1:16" ht="15.75" customHeight="1" x14ac:dyDescent="0.15">
      <c r="A5021" s="13">
        <v>44010</v>
      </c>
      <c r="B5021" s="19" t="s">
        <v>5361</v>
      </c>
      <c r="C5021" s="7" t="s">
        <v>1827</v>
      </c>
      <c r="D5021" s="14">
        <v>9</v>
      </c>
      <c r="E5021" s="14" t="str">
        <f>_xlfn.XLOOKUP(D5021,'Meal Info'!$A$4:$A$19,'Meal Info'!$B$4:$B$19)</f>
        <v>Mediterrenean</v>
      </c>
      <c r="F5021" s="14" t="str">
        <f>_xlfn.XLOOKUP(D5021,'Meal Info'!$A$4:$A$19,'Meal Info'!$C$4:$C$19)</f>
        <v>Serge</v>
      </c>
      <c r="G5021" s="7">
        <v>80.8</v>
      </c>
      <c r="H5021" s="7">
        <f t="shared" si="318"/>
        <v>8.08</v>
      </c>
      <c r="I5021" s="7">
        <f t="shared" si="319"/>
        <v>88.88</v>
      </c>
      <c r="J5021" s="7">
        <v>0.28000000000000003</v>
      </c>
      <c r="K5021" s="7">
        <f t="shared" si="316"/>
        <v>22.624000000000002</v>
      </c>
      <c r="L5021" s="7" t="s">
        <v>5083</v>
      </c>
      <c r="M5021" s="7">
        <v>10</v>
      </c>
      <c r="N5021" s="7">
        <f>INDEX('Delivery Distances'!$B$6:$K$20,MATCH('Sales Summary_working sheet'!L5021,'Delivery Distances'!$A$6:$A$20,0),MATCH('Sales Summary_working sheet'!M5021,'Delivery Distances'!$B$5:$K$5,0))</f>
        <v>2</v>
      </c>
      <c r="O5021" s="7" cm="1">
        <f t="array" ref="O5021">_xlfn.XLOOKUP(L5021,'Delivery Distances'!$A$6:$A$20,_xlfn.XLOOKUP('Sales Summary_working sheet'!M5021,'Delivery Distances'!$B$5:$K$5,'Delivery Distances'!$B$6:$K$20))</f>
        <v>2</v>
      </c>
      <c r="P5021" s="7">
        <f t="shared" si="317"/>
        <v>6</v>
      </c>
    </row>
    <row r="5022" spans="1:16" ht="15.75" customHeight="1" x14ac:dyDescent="0.15">
      <c r="A5022" s="13">
        <v>44010</v>
      </c>
      <c r="B5022" s="19" t="s">
        <v>5361</v>
      </c>
      <c r="C5022" s="7" t="s">
        <v>2215</v>
      </c>
      <c r="D5022" s="14">
        <v>9</v>
      </c>
      <c r="E5022" s="14" t="str">
        <f>_xlfn.XLOOKUP(D5022,'Meal Info'!$A$4:$A$19,'Meal Info'!$B$4:$B$19)</f>
        <v>Mediterrenean</v>
      </c>
      <c r="F5022" s="14" t="str">
        <f>_xlfn.XLOOKUP(D5022,'Meal Info'!$A$4:$A$19,'Meal Info'!$C$4:$C$19)</f>
        <v>Serge</v>
      </c>
      <c r="G5022" s="7">
        <v>48.94</v>
      </c>
      <c r="H5022" s="7">
        <f t="shared" si="318"/>
        <v>4.8940000000000001</v>
      </c>
      <c r="I5022" s="7">
        <f t="shared" si="319"/>
        <v>53.833999999999996</v>
      </c>
      <c r="J5022" s="7">
        <v>0.21</v>
      </c>
      <c r="K5022" s="7">
        <f t="shared" si="316"/>
        <v>10.277399999999998</v>
      </c>
      <c r="L5022" s="7" t="s">
        <v>5075</v>
      </c>
      <c r="M5022" s="7">
        <v>3</v>
      </c>
      <c r="N5022" s="7">
        <f>INDEX('Delivery Distances'!$B$6:$K$20,MATCH('Sales Summary_working sheet'!L5022,'Delivery Distances'!$A$6:$A$20,0),MATCH('Sales Summary_working sheet'!M5022,'Delivery Distances'!$B$5:$K$5,0))</f>
        <v>15</v>
      </c>
      <c r="O5022" s="7" cm="1">
        <f t="array" ref="O5022">_xlfn.XLOOKUP(L5022,'Delivery Distances'!$A$6:$A$20,_xlfn.XLOOKUP('Sales Summary_working sheet'!M5022,'Delivery Distances'!$B$5:$K$5,'Delivery Distances'!$B$6:$K$20))</f>
        <v>15</v>
      </c>
      <c r="P5022" s="7">
        <f t="shared" si="317"/>
        <v>14.5</v>
      </c>
    </row>
    <row r="5023" spans="1:16" ht="15.75" customHeight="1" x14ac:dyDescent="0.15">
      <c r="A5023" s="13">
        <v>44010</v>
      </c>
      <c r="B5023" s="19" t="s">
        <v>5361</v>
      </c>
      <c r="C5023" s="7" t="s">
        <v>5019</v>
      </c>
      <c r="D5023" s="14">
        <v>9</v>
      </c>
      <c r="E5023" s="14" t="str">
        <f>_xlfn.XLOOKUP(D5023,'Meal Info'!$A$4:$A$19,'Meal Info'!$B$4:$B$19)</f>
        <v>Mediterrenean</v>
      </c>
      <c r="F5023" s="14" t="str">
        <f>_xlfn.XLOOKUP(D5023,'Meal Info'!$A$4:$A$19,'Meal Info'!$C$4:$C$19)</f>
        <v>Serge</v>
      </c>
      <c r="G5023" s="7">
        <v>69.819999999999993</v>
      </c>
      <c r="H5023" s="7">
        <f t="shared" si="318"/>
        <v>6.9819999999999993</v>
      </c>
      <c r="I5023" s="7">
        <f t="shared" si="319"/>
        <v>76.801999999999992</v>
      </c>
      <c r="J5023" s="7">
        <v>0.24</v>
      </c>
      <c r="K5023" s="7">
        <f t="shared" si="316"/>
        <v>16.756799999999998</v>
      </c>
      <c r="L5023" s="7" t="s">
        <v>5080</v>
      </c>
      <c r="M5023" s="7">
        <v>1</v>
      </c>
      <c r="N5023" s="7">
        <f>INDEX('Delivery Distances'!$B$6:$K$20,MATCH('Sales Summary_working sheet'!L5023,'Delivery Distances'!$A$6:$A$20,0),MATCH('Sales Summary_working sheet'!M5023,'Delivery Distances'!$B$5:$K$5,0))</f>
        <v>2</v>
      </c>
      <c r="O5023" s="7" cm="1">
        <f t="array" ref="O5023">_xlfn.XLOOKUP(L5023,'Delivery Distances'!$A$6:$A$20,_xlfn.XLOOKUP('Sales Summary_working sheet'!M5023,'Delivery Distances'!$B$5:$K$5,'Delivery Distances'!$B$6:$K$20))</f>
        <v>2</v>
      </c>
      <c r="P5023" s="7">
        <f t="shared" si="317"/>
        <v>6</v>
      </c>
    </row>
    <row r="5024" spans="1:16" ht="15.75" customHeight="1" x14ac:dyDescent="0.15">
      <c r="A5024" s="13">
        <v>44010</v>
      </c>
      <c r="B5024" s="19" t="s">
        <v>5361</v>
      </c>
      <c r="C5024" s="7" t="s">
        <v>3399</v>
      </c>
      <c r="D5024" s="14">
        <v>8</v>
      </c>
      <c r="E5024" s="14" t="str">
        <f>_xlfn.XLOOKUP(D5024,'Meal Info'!$A$4:$A$19,'Meal Info'!$B$4:$B$19)</f>
        <v>Chinese</v>
      </c>
      <c r="F5024" s="14" t="str">
        <f>_xlfn.XLOOKUP(D5024,'Meal Info'!$A$4:$A$19,'Meal Info'!$C$4:$C$19)</f>
        <v>Serge</v>
      </c>
      <c r="G5024" s="7">
        <v>65.5</v>
      </c>
      <c r="H5024" s="7">
        <f t="shared" si="318"/>
        <v>6.5500000000000007</v>
      </c>
      <c r="I5024" s="7">
        <f t="shared" si="319"/>
        <v>72.05</v>
      </c>
      <c r="J5024" s="7">
        <v>0.03</v>
      </c>
      <c r="K5024" s="7">
        <f t="shared" si="316"/>
        <v>1.9649999999999999</v>
      </c>
      <c r="L5024" s="7" t="s">
        <v>31</v>
      </c>
      <c r="M5024" s="7">
        <v>9</v>
      </c>
      <c r="N5024" s="7">
        <f>INDEX('Delivery Distances'!$B$6:$K$20,MATCH('Sales Summary_working sheet'!L5024,'Delivery Distances'!$A$6:$A$20,0),MATCH('Sales Summary_working sheet'!M5024,'Delivery Distances'!$B$5:$K$5,0))</f>
        <v>14</v>
      </c>
      <c r="O5024" s="7" cm="1">
        <f t="array" ref="O5024">_xlfn.XLOOKUP(L5024,'Delivery Distances'!$A$6:$A$20,_xlfn.XLOOKUP('Sales Summary_working sheet'!M5024,'Delivery Distances'!$B$5:$K$5,'Delivery Distances'!$B$6:$K$20))</f>
        <v>14</v>
      </c>
      <c r="P5024" s="7">
        <f t="shared" si="317"/>
        <v>14</v>
      </c>
    </row>
    <row r="5025" spans="1:16" ht="15.75" customHeight="1" x14ac:dyDescent="0.15">
      <c r="A5025" s="13">
        <v>44010</v>
      </c>
      <c r="B5025" s="19" t="s">
        <v>5361</v>
      </c>
      <c r="C5025" s="7" t="s">
        <v>4878</v>
      </c>
      <c r="D5025" s="14">
        <v>8</v>
      </c>
      <c r="E5025" s="14" t="str">
        <f>_xlfn.XLOOKUP(D5025,'Meal Info'!$A$4:$A$19,'Meal Info'!$B$4:$B$19)</f>
        <v>Chinese</v>
      </c>
      <c r="F5025" s="14" t="str">
        <f>_xlfn.XLOOKUP(D5025,'Meal Info'!$A$4:$A$19,'Meal Info'!$C$4:$C$19)</f>
        <v>Serge</v>
      </c>
      <c r="G5025" s="7">
        <v>2.76</v>
      </c>
      <c r="H5025" s="7">
        <f t="shared" si="318"/>
        <v>0.27599999999999997</v>
      </c>
      <c r="I5025" s="7">
        <f t="shared" si="319"/>
        <v>3.0359999999999996</v>
      </c>
      <c r="J5025" s="7">
        <v>0.37</v>
      </c>
      <c r="K5025" s="7">
        <f t="shared" si="316"/>
        <v>1.0211999999999999</v>
      </c>
      <c r="L5025" s="7" t="s">
        <v>31</v>
      </c>
      <c r="M5025" s="7">
        <v>10</v>
      </c>
      <c r="N5025" s="7">
        <f>INDEX('Delivery Distances'!$B$6:$K$20,MATCH('Sales Summary_working sheet'!L5025,'Delivery Distances'!$A$6:$A$20,0),MATCH('Sales Summary_working sheet'!M5025,'Delivery Distances'!$B$5:$K$5,0))</f>
        <v>17</v>
      </c>
      <c r="O5025" s="7" cm="1">
        <f t="array" ref="O5025">_xlfn.XLOOKUP(L5025,'Delivery Distances'!$A$6:$A$20,_xlfn.XLOOKUP('Sales Summary_working sheet'!M5025,'Delivery Distances'!$B$5:$K$5,'Delivery Distances'!$B$6:$K$20))</f>
        <v>17</v>
      </c>
      <c r="P5025" s="7">
        <f t="shared" si="317"/>
        <v>15.5</v>
      </c>
    </row>
    <row r="5026" spans="1:16" ht="15.75" customHeight="1" x14ac:dyDescent="0.15">
      <c r="A5026" s="13">
        <v>44010</v>
      </c>
      <c r="B5026" s="19" t="s">
        <v>5361</v>
      </c>
      <c r="C5026" s="7" t="s">
        <v>2083</v>
      </c>
      <c r="D5026" s="14">
        <v>8</v>
      </c>
      <c r="E5026" s="14" t="str">
        <f>_xlfn.XLOOKUP(D5026,'Meal Info'!$A$4:$A$19,'Meal Info'!$B$4:$B$19)</f>
        <v>Chinese</v>
      </c>
      <c r="F5026" s="14" t="str">
        <f>_xlfn.XLOOKUP(D5026,'Meal Info'!$A$4:$A$19,'Meal Info'!$C$4:$C$19)</f>
        <v>Serge</v>
      </c>
      <c r="G5026" s="7">
        <v>88.3</v>
      </c>
      <c r="H5026" s="7">
        <f t="shared" si="318"/>
        <v>8.83</v>
      </c>
      <c r="I5026" s="7">
        <f t="shared" si="319"/>
        <v>97.13</v>
      </c>
      <c r="J5026" s="7">
        <v>0.25</v>
      </c>
      <c r="K5026" s="7">
        <f t="shared" si="316"/>
        <v>22.074999999999999</v>
      </c>
      <c r="L5026" s="7" t="s">
        <v>5078</v>
      </c>
      <c r="M5026" s="7">
        <v>10</v>
      </c>
      <c r="N5026" s="7">
        <f>INDEX('Delivery Distances'!$B$6:$K$20,MATCH('Sales Summary_working sheet'!L5026,'Delivery Distances'!$A$6:$A$20,0),MATCH('Sales Summary_working sheet'!M5026,'Delivery Distances'!$B$5:$K$5,0))</f>
        <v>6</v>
      </c>
      <c r="O5026" s="7" cm="1">
        <f t="array" ref="O5026">_xlfn.XLOOKUP(L5026,'Delivery Distances'!$A$6:$A$20,_xlfn.XLOOKUP('Sales Summary_working sheet'!M5026,'Delivery Distances'!$B$5:$K$5,'Delivery Distances'!$B$6:$K$20))</f>
        <v>6</v>
      </c>
      <c r="P5026" s="7">
        <f t="shared" si="317"/>
        <v>10</v>
      </c>
    </row>
    <row r="5027" spans="1:16" ht="15.75" customHeight="1" x14ac:dyDescent="0.15">
      <c r="A5027" s="13">
        <v>44010</v>
      </c>
      <c r="B5027" s="19" t="s">
        <v>5361</v>
      </c>
      <c r="C5027" s="7" t="s">
        <v>284</v>
      </c>
      <c r="D5027" s="14">
        <v>8</v>
      </c>
      <c r="E5027" s="14" t="str">
        <f>_xlfn.XLOOKUP(D5027,'Meal Info'!$A$4:$A$19,'Meal Info'!$B$4:$B$19)</f>
        <v>Chinese</v>
      </c>
      <c r="F5027" s="14" t="str">
        <f>_xlfn.XLOOKUP(D5027,'Meal Info'!$A$4:$A$19,'Meal Info'!$C$4:$C$19)</f>
        <v>Serge</v>
      </c>
      <c r="G5027" s="7">
        <v>21.72</v>
      </c>
      <c r="H5027" s="7">
        <f t="shared" si="318"/>
        <v>2.1720000000000002</v>
      </c>
      <c r="I5027" s="7">
        <f t="shared" si="319"/>
        <v>23.891999999999999</v>
      </c>
      <c r="J5027" s="7">
        <v>0.01</v>
      </c>
      <c r="K5027" s="7">
        <f t="shared" si="316"/>
        <v>0.2172</v>
      </c>
      <c r="L5027" s="7" t="s">
        <v>5083</v>
      </c>
      <c r="M5027" s="7">
        <v>7</v>
      </c>
      <c r="N5027" s="7">
        <f>INDEX('Delivery Distances'!$B$6:$K$20,MATCH('Sales Summary_working sheet'!L5027,'Delivery Distances'!$A$6:$A$20,0),MATCH('Sales Summary_working sheet'!M5027,'Delivery Distances'!$B$5:$K$5,0))</f>
        <v>3</v>
      </c>
      <c r="O5027" s="7" cm="1">
        <f t="array" ref="O5027">_xlfn.XLOOKUP(L5027,'Delivery Distances'!$A$6:$A$20,_xlfn.XLOOKUP('Sales Summary_working sheet'!M5027,'Delivery Distances'!$B$5:$K$5,'Delivery Distances'!$B$6:$K$20))</f>
        <v>3</v>
      </c>
      <c r="P5027" s="7">
        <f t="shared" si="317"/>
        <v>7</v>
      </c>
    </row>
    <row r="5028" spans="1:16" ht="15.75" customHeight="1" x14ac:dyDescent="0.15">
      <c r="A5028" s="13">
        <v>44010</v>
      </c>
      <c r="B5028" s="19" t="s">
        <v>5362</v>
      </c>
      <c r="C5028" s="7" t="s">
        <v>3987</v>
      </c>
      <c r="D5028" s="14">
        <v>9</v>
      </c>
      <c r="E5028" s="14" t="str">
        <f>_xlfn.XLOOKUP(D5028,'Meal Info'!$A$4:$A$19,'Meal Info'!$B$4:$B$19)</f>
        <v>Mediterrenean</v>
      </c>
      <c r="F5028" s="14" t="str">
        <f>_xlfn.XLOOKUP(D5028,'Meal Info'!$A$4:$A$19,'Meal Info'!$C$4:$C$19)</f>
        <v>Serge</v>
      </c>
      <c r="G5028" s="7">
        <v>91.02</v>
      </c>
      <c r="H5028" s="7">
        <f t="shared" si="318"/>
        <v>9.1020000000000003</v>
      </c>
      <c r="I5028" s="7">
        <f t="shared" si="319"/>
        <v>100.122</v>
      </c>
      <c r="J5028" s="7">
        <v>0.26</v>
      </c>
      <c r="K5028" s="7">
        <f t="shared" si="316"/>
        <v>23.665199999999999</v>
      </c>
      <c r="L5028" s="7" t="s">
        <v>5082</v>
      </c>
      <c r="M5028" s="7">
        <v>7</v>
      </c>
      <c r="N5028" s="7">
        <f>INDEX('Delivery Distances'!$B$6:$K$20,MATCH('Sales Summary_working sheet'!L5028,'Delivery Distances'!$A$6:$A$20,0),MATCH('Sales Summary_working sheet'!M5028,'Delivery Distances'!$B$5:$K$5,0))</f>
        <v>1</v>
      </c>
      <c r="O5028" s="7" cm="1">
        <f t="array" ref="O5028">_xlfn.XLOOKUP(L5028,'Delivery Distances'!$A$6:$A$20,_xlfn.XLOOKUP('Sales Summary_working sheet'!M5028,'Delivery Distances'!$B$5:$K$5,'Delivery Distances'!$B$6:$K$20))</f>
        <v>1</v>
      </c>
      <c r="P5028" s="7">
        <f t="shared" si="317"/>
        <v>3</v>
      </c>
    </row>
    <row r="5029" spans="1:16" ht="15.75" customHeight="1" x14ac:dyDescent="0.15">
      <c r="A5029" s="13">
        <v>44010</v>
      </c>
      <c r="B5029" s="19" t="s">
        <v>5362</v>
      </c>
      <c r="C5029" s="7" t="s">
        <v>2922</v>
      </c>
      <c r="D5029" s="14">
        <v>8</v>
      </c>
      <c r="E5029" s="14" t="str">
        <f>_xlfn.XLOOKUP(D5029,'Meal Info'!$A$4:$A$19,'Meal Info'!$B$4:$B$19)</f>
        <v>Chinese</v>
      </c>
      <c r="F5029" s="14" t="str">
        <f>_xlfn.XLOOKUP(D5029,'Meal Info'!$A$4:$A$19,'Meal Info'!$C$4:$C$19)</f>
        <v>Serge</v>
      </c>
      <c r="G5029" s="7">
        <v>59.84</v>
      </c>
      <c r="H5029" s="7">
        <f t="shared" si="318"/>
        <v>5.9840000000000009</v>
      </c>
      <c r="I5029" s="7">
        <f t="shared" si="319"/>
        <v>65.823999999999998</v>
      </c>
      <c r="J5029" s="7">
        <v>0.19</v>
      </c>
      <c r="K5029" s="7">
        <f t="shared" si="316"/>
        <v>11.3696</v>
      </c>
      <c r="L5029" s="7" t="s">
        <v>5075</v>
      </c>
      <c r="M5029" s="7">
        <v>8</v>
      </c>
      <c r="N5029" s="7">
        <f>INDEX('Delivery Distances'!$B$6:$K$20,MATCH('Sales Summary_working sheet'!L5029,'Delivery Distances'!$A$6:$A$20,0),MATCH('Sales Summary_working sheet'!M5029,'Delivery Distances'!$B$5:$K$5,0))</f>
        <v>2</v>
      </c>
      <c r="O5029" s="7" cm="1">
        <f t="array" ref="O5029">_xlfn.XLOOKUP(L5029,'Delivery Distances'!$A$6:$A$20,_xlfn.XLOOKUP('Sales Summary_working sheet'!M5029,'Delivery Distances'!$B$5:$K$5,'Delivery Distances'!$B$6:$K$20))</f>
        <v>2</v>
      </c>
      <c r="P5029" s="7">
        <f t="shared" si="317"/>
        <v>6</v>
      </c>
    </row>
    <row r="5030" spans="1:16" ht="15.75" customHeight="1" x14ac:dyDescent="0.15">
      <c r="A5030" s="13">
        <v>44010</v>
      </c>
      <c r="B5030" s="19" t="s">
        <v>5362</v>
      </c>
      <c r="C5030" s="7" t="s">
        <v>1097</v>
      </c>
      <c r="D5030" s="14">
        <v>9</v>
      </c>
      <c r="E5030" s="14" t="str">
        <f>_xlfn.XLOOKUP(D5030,'Meal Info'!$A$4:$A$19,'Meal Info'!$B$4:$B$19)</f>
        <v>Mediterrenean</v>
      </c>
      <c r="F5030" s="14" t="str">
        <f>_xlfn.XLOOKUP(D5030,'Meal Info'!$A$4:$A$19,'Meal Info'!$C$4:$C$19)</f>
        <v>Serge</v>
      </c>
      <c r="G5030" s="7">
        <v>84.06</v>
      </c>
      <c r="H5030" s="7">
        <f t="shared" si="318"/>
        <v>8.4060000000000006</v>
      </c>
      <c r="I5030" s="7">
        <f t="shared" si="319"/>
        <v>92.466000000000008</v>
      </c>
      <c r="J5030" s="7">
        <v>0.38</v>
      </c>
      <c r="K5030" s="7">
        <f t="shared" si="316"/>
        <v>31.942800000000002</v>
      </c>
      <c r="L5030" s="7" t="s">
        <v>5083</v>
      </c>
      <c r="M5030" s="7">
        <v>9</v>
      </c>
      <c r="N5030" s="7">
        <f>INDEX('Delivery Distances'!$B$6:$K$20,MATCH('Sales Summary_working sheet'!L5030,'Delivery Distances'!$A$6:$A$20,0),MATCH('Sales Summary_working sheet'!M5030,'Delivery Distances'!$B$5:$K$5,0))</f>
        <v>2</v>
      </c>
      <c r="O5030" s="7" cm="1">
        <f t="array" ref="O5030">_xlfn.XLOOKUP(L5030,'Delivery Distances'!$A$6:$A$20,_xlfn.XLOOKUP('Sales Summary_working sheet'!M5030,'Delivery Distances'!$B$5:$K$5,'Delivery Distances'!$B$6:$K$20))</f>
        <v>2</v>
      </c>
      <c r="P5030" s="7">
        <f t="shared" si="317"/>
        <v>6</v>
      </c>
    </row>
    <row r="5031" spans="1:16" ht="15.75" customHeight="1" x14ac:dyDescent="0.15">
      <c r="A5031" s="13">
        <v>44010</v>
      </c>
      <c r="B5031" s="19" t="s">
        <v>5362</v>
      </c>
      <c r="C5031" s="7" t="s">
        <v>852</v>
      </c>
      <c r="D5031" s="14">
        <v>8</v>
      </c>
      <c r="E5031" s="14" t="str">
        <f>_xlfn.XLOOKUP(D5031,'Meal Info'!$A$4:$A$19,'Meal Info'!$B$4:$B$19)</f>
        <v>Chinese</v>
      </c>
      <c r="F5031" s="14" t="str">
        <f>_xlfn.XLOOKUP(D5031,'Meal Info'!$A$4:$A$19,'Meal Info'!$C$4:$C$19)</f>
        <v>Serge</v>
      </c>
      <c r="G5031" s="7">
        <v>61.09</v>
      </c>
      <c r="H5031" s="7">
        <f t="shared" si="318"/>
        <v>6.1090000000000009</v>
      </c>
      <c r="I5031" s="7">
        <f t="shared" si="319"/>
        <v>67.198999999999998</v>
      </c>
      <c r="J5031" s="7">
        <v>0.05</v>
      </c>
      <c r="K5031" s="7">
        <f t="shared" si="316"/>
        <v>3.0545000000000004</v>
      </c>
      <c r="L5031" s="7" t="s">
        <v>5082</v>
      </c>
      <c r="M5031" s="7">
        <v>3</v>
      </c>
      <c r="N5031" s="7">
        <f>INDEX('Delivery Distances'!$B$6:$K$20,MATCH('Sales Summary_working sheet'!L5031,'Delivery Distances'!$A$6:$A$20,0),MATCH('Sales Summary_working sheet'!M5031,'Delivery Distances'!$B$5:$K$5,0))</f>
        <v>3</v>
      </c>
      <c r="O5031" s="7" cm="1">
        <f t="array" ref="O5031">_xlfn.XLOOKUP(L5031,'Delivery Distances'!$A$6:$A$20,_xlfn.XLOOKUP('Sales Summary_working sheet'!M5031,'Delivery Distances'!$B$5:$K$5,'Delivery Distances'!$B$6:$K$20))</f>
        <v>3</v>
      </c>
      <c r="P5031" s="7">
        <f t="shared" si="317"/>
        <v>7</v>
      </c>
    </row>
    <row r="5032" spans="1:16" ht="15.75" customHeight="1" x14ac:dyDescent="0.15">
      <c r="A5032" s="13">
        <v>44010</v>
      </c>
      <c r="B5032" s="19" t="s">
        <v>5362</v>
      </c>
      <c r="C5032" s="7" t="s">
        <v>266</v>
      </c>
      <c r="D5032" s="14">
        <v>9</v>
      </c>
      <c r="E5032" s="14" t="str">
        <f>_xlfn.XLOOKUP(D5032,'Meal Info'!$A$4:$A$19,'Meal Info'!$B$4:$B$19)</f>
        <v>Mediterrenean</v>
      </c>
      <c r="F5032" s="14" t="str">
        <f>_xlfn.XLOOKUP(D5032,'Meal Info'!$A$4:$A$19,'Meal Info'!$C$4:$C$19)</f>
        <v>Serge</v>
      </c>
      <c r="G5032" s="7">
        <v>8.6</v>
      </c>
      <c r="H5032" s="7">
        <f t="shared" si="318"/>
        <v>0.86</v>
      </c>
      <c r="I5032" s="7">
        <f t="shared" si="319"/>
        <v>9.4599999999999991</v>
      </c>
      <c r="J5032" s="7">
        <v>0.2</v>
      </c>
      <c r="K5032" s="7">
        <f t="shared" si="316"/>
        <v>1.72</v>
      </c>
      <c r="L5032" s="7" t="s">
        <v>31</v>
      </c>
      <c r="M5032" s="7">
        <v>6</v>
      </c>
      <c r="N5032" s="7">
        <f>INDEX('Delivery Distances'!$B$6:$K$20,MATCH('Sales Summary_working sheet'!L5032,'Delivery Distances'!$A$6:$A$20,0),MATCH('Sales Summary_working sheet'!M5032,'Delivery Distances'!$B$5:$K$5,0))</f>
        <v>17</v>
      </c>
      <c r="O5032" s="7" cm="1">
        <f t="array" ref="O5032">_xlfn.XLOOKUP(L5032,'Delivery Distances'!$A$6:$A$20,_xlfn.XLOOKUP('Sales Summary_working sheet'!M5032,'Delivery Distances'!$B$5:$K$5,'Delivery Distances'!$B$6:$K$20))</f>
        <v>17</v>
      </c>
      <c r="P5032" s="7">
        <f t="shared" si="317"/>
        <v>15.5</v>
      </c>
    </row>
    <row r="5033" spans="1:16" ht="15.75" customHeight="1" x14ac:dyDescent="0.15">
      <c r="A5033" s="13">
        <v>44010</v>
      </c>
      <c r="B5033" s="19" t="s">
        <v>5362</v>
      </c>
      <c r="C5033" s="7" t="s">
        <v>698</v>
      </c>
      <c r="D5033" s="14">
        <v>9</v>
      </c>
      <c r="E5033" s="14" t="str">
        <f>_xlfn.XLOOKUP(D5033,'Meal Info'!$A$4:$A$19,'Meal Info'!$B$4:$B$19)</f>
        <v>Mediterrenean</v>
      </c>
      <c r="F5033" s="14" t="str">
        <f>_xlfn.XLOOKUP(D5033,'Meal Info'!$A$4:$A$19,'Meal Info'!$C$4:$C$19)</f>
        <v>Serge</v>
      </c>
      <c r="G5033" s="7">
        <v>93</v>
      </c>
      <c r="H5033" s="7">
        <f t="shared" si="318"/>
        <v>9.3000000000000007</v>
      </c>
      <c r="I5033" s="7">
        <f t="shared" si="319"/>
        <v>102.3</v>
      </c>
      <c r="J5033" s="7">
        <v>0.39</v>
      </c>
      <c r="K5033" s="7">
        <f t="shared" si="316"/>
        <v>36.270000000000003</v>
      </c>
      <c r="L5033" s="7" t="s">
        <v>5081</v>
      </c>
      <c r="M5033" s="7">
        <v>1</v>
      </c>
      <c r="N5033" s="7">
        <f>INDEX('Delivery Distances'!$B$6:$K$20,MATCH('Sales Summary_working sheet'!L5033,'Delivery Distances'!$A$6:$A$20,0),MATCH('Sales Summary_working sheet'!M5033,'Delivery Distances'!$B$5:$K$5,0))</f>
        <v>1</v>
      </c>
      <c r="O5033" s="7" cm="1">
        <f t="array" ref="O5033">_xlfn.XLOOKUP(L5033,'Delivery Distances'!$A$6:$A$20,_xlfn.XLOOKUP('Sales Summary_working sheet'!M5033,'Delivery Distances'!$B$5:$K$5,'Delivery Distances'!$B$6:$K$20))</f>
        <v>1</v>
      </c>
      <c r="P5033" s="7">
        <f t="shared" si="317"/>
        <v>3</v>
      </c>
    </row>
    <row r="5034" spans="1:16" ht="15.75" customHeight="1" x14ac:dyDescent="0.15">
      <c r="A5034" s="13">
        <v>44010</v>
      </c>
      <c r="B5034" s="19" t="s">
        <v>5362</v>
      </c>
      <c r="C5034" s="7" t="s">
        <v>3924</v>
      </c>
      <c r="D5034" s="14">
        <v>8</v>
      </c>
      <c r="E5034" s="14" t="str">
        <f>_xlfn.XLOOKUP(D5034,'Meal Info'!$A$4:$A$19,'Meal Info'!$B$4:$B$19)</f>
        <v>Chinese</v>
      </c>
      <c r="F5034" s="14" t="str">
        <f>_xlfn.XLOOKUP(D5034,'Meal Info'!$A$4:$A$19,'Meal Info'!$C$4:$C$19)</f>
        <v>Serge</v>
      </c>
      <c r="G5034" s="7">
        <v>59.36</v>
      </c>
      <c r="H5034" s="7">
        <f t="shared" si="318"/>
        <v>5.9359999999999999</v>
      </c>
      <c r="I5034" s="7">
        <f t="shared" si="319"/>
        <v>65.295999999999992</v>
      </c>
      <c r="J5034" s="7">
        <v>7.0000000000000007E-2</v>
      </c>
      <c r="K5034" s="7">
        <f t="shared" si="316"/>
        <v>4.1552000000000007</v>
      </c>
      <c r="L5034" s="7" t="s">
        <v>5083</v>
      </c>
      <c r="M5034" s="7">
        <v>8</v>
      </c>
      <c r="N5034" s="7">
        <f>INDEX('Delivery Distances'!$B$6:$K$20,MATCH('Sales Summary_working sheet'!L5034,'Delivery Distances'!$A$6:$A$20,0),MATCH('Sales Summary_working sheet'!M5034,'Delivery Distances'!$B$5:$K$5,0))</f>
        <v>3</v>
      </c>
      <c r="O5034" s="7" cm="1">
        <f t="array" ref="O5034">_xlfn.XLOOKUP(L5034,'Delivery Distances'!$A$6:$A$20,_xlfn.XLOOKUP('Sales Summary_working sheet'!M5034,'Delivery Distances'!$B$5:$K$5,'Delivery Distances'!$B$6:$K$20))</f>
        <v>3</v>
      </c>
      <c r="P5034" s="7">
        <f t="shared" si="317"/>
        <v>7</v>
      </c>
    </row>
    <row r="5035" spans="1:16" ht="15.75" customHeight="1" x14ac:dyDescent="0.15">
      <c r="A5035" s="13">
        <v>44010</v>
      </c>
      <c r="B5035" s="19" t="s">
        <v>5362</v>
      </c>
      <c r="C5035" s="7" t="s">
        <v>2953</v>
      </c>
      <c r="D5035" s="14">
        <v>9</v>
      </c>
      <c r="E5035" s="14" t="str">
        <f>_xlfn.XLOOKUP(D5035,'Meal Info'!$A$4:$A$19,'Meal Info'!$B$4:$B$19)</f>
        <v>Mediterrenean</v>
      </c>
      <c r="F5035" s="14" t="str">
        <f>_xlfn.XLOOKUP(D5035,'Meal Info'!$A$4:$A$19,'Meal Info'!$C$4:$C$19)</f>
        <v>Serge</v>
      </c>
      <c r="G5035" s="7">
        <v>12.81</v>
      </c>
      <c r="H5035" s="7">
        <f t="shared" si="318"/>
        <v>1.2810000000000001</v>
      </c>
      <c r="I5035" s="7">
        <f t="shared" si="319"/>
        <v>14.091000000000001</v>
      </c>
      <c r="J5035" s="7">
        <v>0.11</v>
      </c>
      <c r="K5035" s="7">
        <f t="shared" si="316"/>
        <v>1.4091</v>
      </c>
      <c r="L5035" s="7" t="s">
        <v>5077</v>
      </c>
      <c r="M5035" s="7">
        <v>10</v>
      </c>
      <c r="N5035" s="7">
        <f>INDEX('Delivery Distances'!$B$6:$K$20,MATCH('Sales Summary_working sheet'!L5035,'Delivery Distances'!$A$6:$A$20,0),MATCH('Sales Summary_working sheet'!M5035,'Delivery Distances'!$B$5:$K$5,0))</f>
        <v>6</v>
      </c>
      <c r="O5035" s="7" cm="1">
        <f t="array" ref="O5035">_xlfn.XLOOKUP(L5035,'Delivery Distances'!$A$6:$A$20,_xlfn.XLOOKUP('Sales Summary_working sheet'!M5035,'Delivery Distances'!$B$5:$K$5,'Delivery Distances'!$B$6:$K$20))</f>
        <v>6</v>
      </c>
      <c r="P5035" s="7">
        <f t="shared" si="317"/>
        <v>10</v>
      </c>
    </row>
    <row r="5036" spans="1:16" ht="15.75" customHeight="1" x14ac:dyDescent="0.15">
      <c r="A5036" s="13">
        <v>44010</v>
      </c>
      <c r="B5036" s="19" t="s">
        <v>5362</v>
      </c>
      <c r="C5036" s="7" t="s">
        <v>2723</v>
      </c>
      <c r="D5036" s="14">
        <v>8</v>
      </c>
      <c r="E5036" s="14" t="str">
        <f>_xlfn.XLOOKUP(D5036,'Meal Info'!$A$4:$A$19,'Meal Info'!$B$4:$B$19)</f>
        <v>Chinese</v>
      </c>
      <c r="F5036" s="14" t="str">
        <f>_xlfn.XLOOKUP(D5036,'Meal Info'!$A$4:$A$19,'Meal Info'!$C$4:$C$19)</f>
        <v>Serge</v>
      </c>
      <c r="G5036" s="7">
        <v>42.94</v>
      </c>
      <c r="H5036" s="7">
        <f t="shared" si="318"/>
        <v>4.2939999999999996</v>
      </c>
      <c r="I5036" s="7">
        <f t="shared" si="319"/>
        <v>47.233999999999995</v>
      </c>
      <c r="J5036" s="7">
        <v>0.35</v>
      </c>
      <c r="K5036" s="7">
        <f t="shared" si="316"/>
        <v>15.028999999999998</v>
      </c>
      <c r="L5036" s="7" t="s">
        <v>5080</v>
      </c>
      <c r="M5036" s="7">
        <v>6</v>
      </c>
      <c r="N5036" s="7">
        <f>INDEX('Delivery Distances'!$B$6:$K$20,MATCH('Sales Summary_working sheet'!L5036,'Delivery Distances'!$A$6:$A$20,0),MATCH('Sales Summary_working sheet'!M5036,'Delivery Distances'!$B$5:$K$5,0))</f>
        <v>3</v>
      </c>
      <c r="O5036" s="7" cm="1">
        <f t="array" ref="O5036">_xlfn.XLOOKUP(L5036,'Delivery Distances'!$A$6:$A$20,_xlfn.XLOOKUP('Sales Summary_working sheet'!M5036,'Delivery Distances'!$B$5:$K$5,'Delivery Distances'!$B$6:$K$20))</f>
        <v>3</v>
      </c>
      <c r="P5036" s="7">
        <f t="shared" si="317"/>
        <v>7</v>
      </c>
    </row>
    <row r="5037" spans="1:16" ht="15.75" customHeight="1" x14ac:dyDescent="0.15">
      <c r="A5037" s="13">
        <v>44010</v>
      </c>
      <c r="B5037" s="19" t="s">
        <v>5362</v>
      </c>
      <c r="C5037" s="7" t="s">
        <v>4039</v>
      </c>
      <c r="D5037" s="14">
        <v>9</v>
      </c>
      <c r="E5037" s="14" t="str">
        <f>_xlfn.XLOOKUP(D5037,'Meal Info'!$A$4:$A$19,'Meal Info'!$B$4:$B$19)</f>
        <v>Mediterrenean</v>
      </c>
      <c r="F5037" s="14" t="str">
        <f>_xlfn.XLOOKUP(D5037,'Meal Info'!$A$4:$A$19,'Meal Info'!$C$4:$C$19)</f>
        <v>Serge</v>
      </c>
      <c r="G5037" s="7">
        <v>23.18</v>
      </c>
      <c r="H5037" s="7">
        <f t="shared" si="318"/>
        <v>2.3180000000000001</v>
      </c>
      <c r="I5037" s="7">
        <f t="shared" si="319"/>
        <v>25.498000000000001</v>
      </c>
      <c r="J5037" s="7">
        <v>0.06</v>
      </c>
      <c r="K5037" s="7">
        <f t="shared" si="316"/>
        <v>1.3908</v>
      </c>
      <c r="L5037" s="7" t="s">
        <v>31</v>
      </c>
      <c r="M5037" s="7">
        <v>7</v>
      </c>
      <c r="N5037" s="7">
        <f>INDEX('Delivery Distances'!$B$6:$K$20,MATCH('Sales Summary_working sheet'!L5037,'Delivery Distances'!$A$6:$A$20,0),MATCH('Sales Summary_working sheet'!M5037,'Delivery Distances'!$B$5:$K$5,0))</f>
        <v>5</v>
      </c>
      <c r="O5037" s="7" cm="1">
        <f t="array" ref="O5037">_xlfn.XLOOKUP(L5037,'Delivery Distances'!$A$6:$A$20,_xlfn.XLOOKUP('Sales Summary_working sheet'!M5037,'Delivery Distances'!$B$5:$K$5,'Delivery Distances'!$B$6:$K$20))</f>
        <v>5</v>
      </c>
      <c r="P5037" s="7">
        <f t="shared" si="317"/>
        <v>9</v>
      </c>
    </row>
    <row r="5038" spans="1:16" ht="15.75" customHeight="1" x14ac:dyDescent="0.15">
      <c r="A5038" s="13">
        <v>44010</v>
      </c>
      <c r="B5038" s="19" t="s">
        <v>5362</v>
      </c>
      <c r="C5038" s="7" t="s">
        <v>4853</v>
      </c>
      <c r="D5038" s="14">
        <v>8</v>
      </c>
      <c r="E5038" s="14" t="str">
        <f>_xlfn.XLOOKUP(D5038,'Meal Info'!$A$4:$A$19,'Meal Info'!$B$4:$B$19)</f>
        <v>Chinese</v>
      </c>
      <c r="F5038" s="14" t="str">
        <f>_xlfn.XLOOKUP(D5038,'Meal Info'!$A$4:$A$19,'Meal Info'!$C$4:$C$19)</f>
        <v>Serge</v>
      </c>
      <c r="G5038" s="7">
        <v>16.29</v>
      </c>
      <c r="H5038" s="7">
        <f t="shared" si="318"/>
        <v>1.629</v>
      </c>
      <c r="I5038" s="7">
        <f t="shared" si="319"/>
        <v>17.919</v>
      </c>
      <c r="J5038" s="7">
        <v>0.34</v>
      </c>
      <c r="K5038" s="7">
        <f t="shared" si="316"/>
        <v>5.5385999999999997</v>
      </c>
      <c r="L5038" s="7" t="s">
        <v>5077</v>
      </c>
      <c r="M5038" s="7">
        <v>6</v>
      </c>
      <c r="N5038" s="7">
        <f>INDEX('Delivery Distances'!$B$6:$K$20,MATCH('Sales Summary_working sheet'!L5038,'Delivery Distances'!$A$6:$A$20,0),MATCH('Sales Summary_working sheet'!M5038,'Delivery Distances'!$B$5:$K$5,0))</f>
        <v>6</v>
      </c>
      <c r="O5038" s="7" cm="1">
        <f t="array" ref="O5038">_xlfn.XLOOKUP(L5038,'Delivery Distances'!$A$6:$A$20,_xlfn.XLOOKUP('Sales Summary_working sheet'!M5038,'Delivery Distances'!$B$5:$K$5,'Delivery Distances'!$B$6:$K$20))</f>
        <v>6</v>
      </c>
      <c r="P5038" s="7">
        <f t="shared" si="317"/>
        <v>10</v>
      </c>
    </row>
    <row r="5039" spans="1:16" ht="15.75" customHeight="1" x14ac:dyDescent="0.15">
      <c r="A5039" s="13">
        <v>44010</v>
      </c>
      <c r="B5039" s="19" t="s">
        <v>5362</v>
      </c>
      <c r="C5039" s="7" t="s">
        <v>4287</v>
      </c>
      <c r="D5039" s="14">
        <v>9</v>
      </c>
      <c r="E5039" s="14" t="str">
        <f>_xlfn.XLOOKUP(D5039,'Meal Info'!$A$4:$A$19,'Meal Info'!$B$4:$B$19)</f>
        <v>Mediterrenean</v>
      </c>
      <c r="F5039" s="14" t="str">
        <f>_xlfn.XLOOKUP(D5039,'Meal Info'!$A$4:$A$19,'Meal Info'!$C$4:$C$19)</f>
        <v>Serge</v>
      </c>
      <c r="G5039" s="7">
        <v>55.78</v>
      </c>
      <c r="H5039" s="7">
        <f t="shared" si="318"/>
        <v>5.5780000000000003</v>
      </c>
      <c r="I5039" s="7">
        <f t="shared" si="319"/>
        <v>61.358000000000004</v>
      </c>
      <c r="J5039" s="7">
        <v>0.18</v>
      </c>
      <c r="K5039" s="7">
        <f t="shared" si="316"/>
        <v>10.0404</v>
      </c>
      <c r="L5039" s="7" t="s">
        <v>5077</v>
      </c>
      <c r="M5039" s="7">
        <v>4</v>
      </c>
      <c r="N5039" s="7">
        <f>INDEX('Delivery Distances'!$B$6:$K$20,MATCH('Sales Summary_working sheet'!L5039,'Delivery Distances'!$A$6:$A$20,0),MATCH('Sales Summary_working sheet'!M5039,'Delivery Distances'!$B$5:$K$5,0))</f>
        <v>5</v>
      </c>
      <c r="O5039" s="7" cm="1">
        <f t="array" ref="O5039">_xlfn.XLOOKUP(L5039,'Delivery Distances'!$A$6:$A$20,_xlfn.XLOOKUP('Sales Summary_working sheet'!M5039,'Delivery Distances'!$B$5:$K$5,'Delivery Distances'!$B$6:$K$20))</f>
        <v>5</v>
      </c>
      <c r="P5039" s="7">
        <f t="shared" si="317"/>
        <v>9</v>
      </c>
    </row>
    <row r="5040" spans="1:16" ht="15.75" customHeight="1" x14ac:dyDescent="0.15">
      <c r="A5040" s="13">
        <v>44010</v>
      </c>
      <c r="B5040" s="19" t="s">
        <v>5362</v>
      </c>
      <c r="C5040" s="7" t="s">
        <v>4246</v>
      </c>
      <c r="D5040" s="14">
        <v>9</v>
      </c>
      <c r="E5040" s="14" t="str">
        <f>_xlfn.XLOOKUP(D5040,'Meal Info'!$A$4:$A$19,'Meal Info'!$B$4:$B$19)</f>
        <v>Mediterrenean</v>
      </c>
      <c r="F5040" s="14" t="str">
        <f>_xlfn.XLOOKUP(D5040,'Meal Info'!$A$4:$A$19,'Meal Info'!$C$4:$C$19)</f>
        <v>Serge</v>
      </c>
      <c r="G5040" s="7">
        <v>91.91</v>
      </c>
      <c r="H5040" s="7">
        <f t="shared" si="318"/>
        <v>9.1910000000000007</v>
      </c>
      <c r="I5040" s="7">
        <f t="shared" si="319"/>
        <v>101.101</v>
      </c>
      <c r="J5040" s="7">
        <v>0.17</v>
      </c>
      <c r="K5040" s="7">
        <f t="shared" si="316"/>
        <v>15.624700000000001</v>
      </c>
      <c r="L5040" s="7" t="s">
        <v>5078</v>
      </c>
      <c r="M5040" s="7">
        <v>7</v>
      </c>
      <c r="N5040" s="7">
        <f>INDEX('Delivery Distances'!$B$6:$K$20,MATCH('Sales Summary_working sheet'!L5040,'Delivery Distances'!$A$6:$A$20,0),MATCH('Sales Summary_working sheet'!M5040,'Delivery Distances'!$B$5:$K$5,0))</f>
        <v>2</v>
      </c>
      <c r="O5040" s="7" cm="1">
        <f t="array" ref="O5040">_xlfn.XLOOKUP(L5040,'Delivery Distances'!$A$6:$A$20,_xlfn.XLOOKUP('Sales Summary_working sheet'!M5040,'Delivery Distances'!$B$5:$K$5,'Delivery Distances'!$B$6:$K$20))</f>
        <v>2</v>
      </c>
      <c r="P5040" s="7">
        <f t="shared" si="317"/>
        <v>6</v>
      </c>
    </row>
    <row r="5041" spans="1:16" ht="15.75" customHeight="1" x14ac:dyDescent="0.15">
      <c r="A5041" s="13">
        <v>44010</v>
      </c>
      <c r="B5041" s="19" t="s">
        <v>5362</v>
      </c>
      <c r="C5041" s="7" t="s">
        <v>1679</v>
      </c>
      <c r="D5041" s="14">
        <v>9</v>
      </c>
      <c r="E5041" s="14" t="str">
        <f>_xlfn.XLOOKUP(D5041,'Meal Info'!$A$4:$A$19,'Meal Info'!$B$4:$B$19)</f>
        <v>Mediterrenean</v>
      </c>
      <c r="F5041" s="14" t="str">
        <f>_xlfn.XLOOKUP(D5041,'Meal Info'!$A$4:$A$19,'Meal Info'!$C$4:$C$19)</f>
        <v>Serge</v>
      </c>
      <c r="G5041" s="7">
        <v>13.87</v>
      </c>
      <c r="H5041" s="7">
        <f t="shared" si="318"/>
        <v>1.387</v>
      </c>
      <c r="I5041" s="7">
        <f t="shared" si="319"/>
        <v>15.257</v>
      </c>
      <c r="J5041" s="7">
        <v>0.39</v>
      </c>
      <c r="K5041" s="7">
        <f t="shared" si="316"/>
        <v>5.4093</v>
      </c>
      <c r="L5041" s="7" t="s">
        <v>28</v>
      </c>
      <c r="M5041" s="7">
        <v>3</v>
      </c>
      <c r="N5041" s="7">
        <f>INDEX('Delivery Distances'!$B$6:$K$20,MATCH('Sales Summary_working sheet'!L5041,'Delivery Distances'!$A$6:$A$20,0),MATCH('Sales Summary_working sheet'!M5041,'Delivery Distances'!$B$5:$K$5,0))</f>
        <v>6</v>
      </c>
      <c r="O5041" s="7" cm="1">
        <f t="array" ref="O5041">_xlfn.XLOOKUP(L5041,'Delivery Distances'!$A$6:$A$20,_xlfn.XLOOKUP('Sales Summary_working sheet'!M5041,'Delivery Distances'!$B$5:$K$5,'Delivery Distances'!$B$6:$K$20))</f>
        <v>6</v>
      </c>
      <c r="P5041" s="7">
        <f t="shared" si="317"/>
        <v>10</v>
      </c>
    </row>
    <row r="5042" spans="1:16" ht="15.75" customHeight="1" x14ac:dyDescent="0.15">
      <c r="A5042" s="13">
        <v>44010</v>
      </c>
      <c r="B5042" s="19" t="s">
        <v>5362</v>
      </c>
      <c r="C5042" s="7" t="s">
        <v>883</v>
      </c>
      <c r="D5042" s="14">
        <v>9</v>
      </c>
      <c r="E5042" s="14" t="str">
        <f>_xlfn.XLOOKUP(D5042,'Meal Info'!$A$4:$A$19,'Meal Info'!$B$4:$B$19)</f>
        <v>Mediterrenean</v>
      </c>
      <c r="F5042" s="14" t="str">
        <f>_xlfn.XLOOKUP(D5042,'Meal Info'!$A$4:$A$19,'Meal Info'!$C$4:$C$19)</f>
        <v>Serge</v>
      </c>
      <c r="G5042" s="7">
        <v>88.8</v>
      </c>
      <c r="H5042" s="7">
        <f t="shared" si="318"/>
        <v>8.8800000000000008</v>
      </c>
      <c r="I5042" s="7">
        <f t="shared" si="319"/>
        <v>97.679999999999993</v>
      </c>
      <c r="J5042" s="7">
        <v>0.17</v>
      </c>
      <c r="K5042" s="7">
        <f t="shared" si="316"/>
        <v>15.096</v>
      </c>
      <c r="L5042" s="7" t="s">
        <v>5079</v>
      </c>
      <c r="M5042" s="7">
        <v>10</v>
      </c>
      <c r="N5042" s="7">
        <f>INDEX('Delivery Distances'!$B$6:$K$20,MATCH('Sales Summary_working sheet'!L5042,'Delivery Distances'!$A$6:$A$20,0),MATCH('Sales Summary_working sheet'!M5042,'Delivery Distances'!$B$5:$K$5,0))</f>
        <v>4</v>
      </c>
      <c r="O5042" s="7" cm="1">
        <f t="array" ref="O5042">_xlfn.XLOOKUP(L5042,'Delivery Distances'!$A$6:$A$20,_xlfn.XLOOKUP('Sales Summary_working sheet'!M5042,'Delivery Distances'!$B$5:$K$5,'Delivery Distances'!$B$6:$K$20))</f>
        <v>4</v>
      </c>
      <c r="P5042" s="7">
        <f t="shared" si="317"/>
        <v>8</v>
      </c>
    </row>
    <row r="5043" spans="1:16" ht="15.75" customHeight="1" x14ac:dyDescent="0.15">
      <c r="A5043" s="13">
        <v>44010</v>
      </c>
      <c r="B5043" s="19" t="s">
        <v>5362</v>
      </c>
      <c r="C5043" s="7" t="s">
        <v>4267</v>
      </c>
      <c r="D5043" s="14">
        <v>8</v>
      </c>
      <c r="E5043" s="14" t="str">
        <f>_xlfn.XLOOKUP(D5043,'Meal Info'!$A$4:$A$19,'Meal Info'!$B$4:$B$19)</f>
        <v>Chinese</v>
      </c>
      <c r="F5043" s="14" t="str">
        <f>_xlfn.XLOOKUP(D5043,'Meal Info'!$A$4:$A$19,'Meal Info'!$C$4:$C$19)</f>
        <v>Serge</v>
      </c>
      <c r="G5043" s="7">
        <v>43.11</v>
      </c>
      <c r="H5043" s="7">
        <f t="shared" si="318"/>
        <v>4.3109999999999999</v>
      </c>
      <c r="I5043" s="7">
        <f t="shared" si="319"/>
        <v>47.420999999999999</v>
      </c>
      <c r="J5043" s="7">
        <v>0.17</v>
      </c>
      <c r="K5043" s="7">
        <f t="shared" si="316"/>
        <v>7.3287000000000004</v>
      </c>
      <c r="L5043" s="7" t="s">
        <v>5078</v>
      </c>
      <c r="M5043" s="7">
        <v>3</v>
      </c>
      <c r="N5043" s="7">
        <f>INDEX('Delivery Distances'!$B$6:$K$20,MATCH('Sales Summary_working sheet'!L5043,'Delivery Distances'!$A$6:$A$20,0),MATCH('Sales Summary_working sheet'!M5043,'Delivery Distances'!$B$5:$K$5,0))</f>
        <v>5</v>
      </c>
      <c r="O5043" s="7" cm="1">
        <f t="array" ref="O5043">_xlfn.XLOOKUP(L5043,'Delivery Distances'!$A$6:$A$20,_xlfn.XLOOKUP('Sales Summary_working sheet'!M5043,'Delivery Distances'!$B$5:$K$5,'Delivery Distances'!$B$6:$K$20))</f>
        <v>5</v>
      </c>
      <c r="P5043" s="7">
        <f t="shared" si="317"/>
        <v>9</v>
      </c>
    </row>
    <row r="5044" spans="1:16" ht="15.75" customHeight="1" x14ac:dyDescent="0.15">
      <c r="J5044" s="48">
        <f>AVERAGE(J3:J5043)</f>
        <v>0.20521626984126898</v>
      </c>
      <c r="K5044" s="48">
        <f>SUM(K4:K5043)/SUM(G4:G5043)</f>
        <v>0.20426697346734954</v>
      </c>
      <c r="N5044" s="6">
        <f>AVERAGE(N4:N5043)</f>
        <v>7.0307539682539684</v>
      </c>
      <c r="O5044" s="6"/>
      <c r="P5044" s="6">
        <f>SUM(P3:P5043)</f>
        <v>48068.5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23413-262D-064C-AAF2-B6E0603D7A86}">
  <dimension ref="A1:G78"/>
  <sheetViews>
    <sheetView tabSelected="1" topLeftCell="A15" zoomScale="169" workbookViewId="0">
      <selection activeCell="D84" sqref="D84"/>
    </sheetView>
  </sheetViews>
  <sheetFormatPr baseColWidth="10" defaultRowHeight="13" x14ac:dyDescent="0.15"/>
  <cols>
    <col min="1" max="1" width="13.1640625" bestFit="1" customWidth="1"/>
    <col min="2" max="2" width="20.6640625" bestFit="1" customWidth="1"/>
    <col min="5" max="5" width="15" customWidth="1"/>
    <col min="7" max="7" width="19.6640625" customWidth="1"/>
  </cols>
  <sheetData>
    <row r="1" spans="1:2" x14ac:dyDescent="0.15">
      <c r="A1" s="5" t="s">
        <v>5412</v>
      </c>
      <c r="B1" s="5" t="s">
        <v>5414</v>
      </c>
    </row>
    <row r="2" spans="1:2" x14ac:dyDescent="0.15">
      <c r="A2" s="43" t="s">
        <v>5409</v>
      </c>
      <c r="B2" t="s">
        <v>5411</v>
      </c>
    </row>
    <row r="3" spans="1:2" x14ac:dyDescent="0.15">
      <c r="A3" s="45">
        <v>43983</v>
      </c>
      <c r="B3" s="42">
        <v>193</v>
      </c>
    </row>
    <row r="4" spans="1:2" x14ac:dyDescent="0.15">
      <c r="A4" s="45">
        <v>43984</v>
      </c>
      <c r="B4" s="42">
        <v>190</v>
      </c>
    </row>
    <row r="5" spans="1:2" x14ac:dyDescent="0.15">
      <c r="A5" s="45">
        <v>43985</v>
      </c>
      <c r="B5" s="42">
        <v>163</v>
      </c>
    </row>
    <row r="6" spans="1:2" x14ac:dyDescent="0.15">
      <c r="A6" s="45">
        <v>43986</v>
      </c>
      <c r="B6" s="42">
        <v>178</v>
      </c>
    </row>
    <row r="7" spans="1:2" x14ac:dyDescent="0.15">
      <c r="A7" s="45">
        <v>43987</v>
      </c>
      <c r="B7" s="42">
        <v>176</v>
      </c>
    </row>
    <row r="8" spans="1:2" x14ac:dyDescent="0.15">
      <c r="A8" s="45">
        <v>43988</v>
      </c>
      <c r="B8" s="42">
        <v>175</v>
      </c>
    </row>
    <row r="9" spans="1:2" ht="14" thickBot="1" x14ac:dyDescent="0.2">
      <c r="A9" s="45">
        <v>43989</v>
      </c>
      <c r="B9" s="42">
        <v>160</v>
      </c>
    </row>
    <row r="10" spans="1:2" ht="14" thickBot="1" x14ac:dyDescent="0.2">
      <c r="A10" s="45" t="s">
        <v>5410</v>
      </c>
      <c r="B10" s="62">
        <v>1235</v>
      </c>
    </row>
    <row r="12" spans="1:2" x14ac:dyDescent="0.15">
      <c r="A12" s="5" t="s">
        <v>5413</v>
      </c>
      <c r="B12" s="5" t="s">
        <v>5415</v>
      </c>
    </row>
    <row r="13" spans="1:2" x14ac:dyDescent="0.15">
      <c r="A13" s="43" t="s">
        <v>5409</v>
      </c>
      <c r="B13" t="s">
        <v>5416</v>
      </c>
    </row>
    <row r="14" spans="1:2" x14ac:dyDescent="0.15">
      <c r="A14" s="44" t="s">
        <v>5354</v>
      </c>
      <c r="B14" s="42">
        <v>35911.237999999976</v>
      </c>
    </row>
    <row r="15" spans="1:2" x14ac:dyDescent="0.15">
      <c r="A15" s="44" t="s">
        <v>5358</v>
      </c>
      <c r="B15" s="42">
        <v>34493.46999999995</v>
      </c>
    </row>
    <row r="16" spans="1:2" x14ac:dyDescent="0.15">
      <c r="A16" s="44" t="s">
        <v>5357</v>
      </c>
      <c r="B16" s="42">
        <v>32030.921999999999</v>
      </c>
    </row>
    <row r="17" spans="1:2" x14ac:dyDescent="0.15">
      <c r="A17" s="44" t="s">
        <v>5356</v>
      </c>
      <c r="B17" s="42">
        <v>31089.267000000011</v>
      </c>
    </row>
    <row r="18" spans="1:2" x14ac:dyDescent="0.15">
      <c r="A18" s="44" t="s">
        <v>5360</v>
      </c>
      <c r="B18" s="42">
        <v>30677.338999999993</v>
      </c>
    </row>
    <row r="19" spans="1:2" x14ac:dyDescent="0.15">
      <c r="A19" s="44" t="s">
        <v>5355</v>
      </c>
      <c r="B19" s="42">
        <v>30564.63300000002</v>
      </c>
    </row>
    <row r="20" spans="1:2" x14ac:dyDescent="0.15">
      <c r="A20" s="44" t="s">
        <v>5361</v>
      </c>
      <c r="B20" s="42">
        <v>30023.751999999982</v>
      </c>
    </row>
    <row r="21" spans="1:2" x14ac:dyDescent="0.15">
      <c r="A21" s="44" t="s">
        <v>5359</v>
      </c>
      <c r="B21" s="42">
        <v>29397.181</v>
      </c>
    </row>
    <row r="22" spans="1:2" ht="14" thickBot="1" x14ac:dyDescent="0.2">
      <c r="A22" s="44" t="s">
        <v>5362</v>
      </c>
      <c r="B22" s="42">
        <v>28197.488000000005</v>
      </c>
    </row>
    <row r="23" spans="1:2" ht="14" thickBot="1" x14ac:dyDescent="0.2">
      <c r="A23" s="44" t="s">
        <v>5410</v>
      </c>
      <c r="B23" s="62">
        <v>282385.28999999992</v>
      </c>
    </row>
    <row r="25" spans="1:2" x14ac:dyDescent="0.15">
      <c r="A25" s="46" t="s">
        <v>5417</v>
      </c>
      <c r="B25" s="5" t="s">
        <v>5418</v>
      </c>
    </row>
    <row r="26" spans="1:2" ht="14" thickBot="1" x14ac:dyDescent="0.2">
      <c r="A26" t="s">
        <v>5419</v>
      </c>
    </row>
    <row r="27" spans="1:2" ht="14" thickBot="1" x14ac:dyDescent="0.2">
      <c r="A27" s="63">
        <v>56.028827380952663</v>
      </c>
    </row>
    <row r="29" spans="1:2" x14ac:dyDescent="0.15">
      <c r="A29" s="5" t="s">
        <v>5420</v>
      </c>
      <c r="B29" s="5" t="s">
        <v>5421</v>
      </c>
    </row>
    <row r="30" spans="1:2" ht="14" thickBot="1" x14ac:dyDescent="0.2">
      <c r="A30" s="43" t="s">
        <v>5409</v>
      </c>
      <c r="B30" t="s">
        <v>5416</v>
      </c>
    </row>
    <row r="31" spans="1:2" ht="14" thickBot="1" x14ac:dyDescent="0.2">
      <c r="A31" s="64" t="s">
        <v>10</v>
      </c>
      <c r="B31" s="63">
        <v>21794.641000000003</v>
      </c>
    </row>
    <row r="32" spans="1:2" x14ac:dyDescent="0.15">
      <c r="A32" s="44" t="s">
        <v>17</v>
      </c>
      <c r="B32" s="40">
        <v>20657.967000000011</v>
      </c>
    </row>
    <row r="33" spans="1:2" x14ac:dyDescent="0.15">
      <c r="A33" s="44" t="s">
        <v>16</v>
      </c>
      <c r="B33" s="40">
        <v>19774.578999999998</v>
      </c>
    </row>
    <row r="34" spans="1:2" x14ac:dyDescent="0.15">
      <c r="A34" s="44" t="s">
        <v>18</v>
      </c>
      <c r="B34" s="40">
        <v>19282.031999999992</v>
      </c>
    </row>
    <row r="35" spans="1:2" x14ac:dyDescent="0.15">
      <c r="A35" s="44" t="s">
        <v>13</v>
      </c>
      <c r="B35" s="40">
        <v>19096.572000000004</v>
      </c>
    </row>
    <row r="36" spans="1:2" x14ac:dyDescent="0.15">
      <c r="A36" s="44" t="s">
        <v>15</v>
      </c>
      <c r="B36" s="40">
        <v>18998.748999999996</v>
      </c>
    </row>
    <row r="37" spans="1:2" x14ac:dyDescent="0.15">
      <c r="A37" s="44" t="s">
        <v>6</v>
      </c>
      <c r="B37" s="40">
        <v>18996.647999999997</v>
      </c>
    </row>
    <row r="38" spans="1:2" x14ac:dyDescent="0.15">
      <c r="A38" s="44" t="s">
        <v>8</v>
      </c>
      <c r="B38" s="40">
        <v>18935.223999999995</v>
      </c>
    </row>
    <row r="39" spans="1:2" x14ac:dyDescent="0.15">
      <c r="A39" s="44" t="s">
        <v>14</v>
      </c>
      <c r="B39" s="40">
        <v>18523.922999999999</v>
      </c>
    </row>
    <row r="40" spans="1:2" x14ac:dyDescent="0.15">
      <c r="A40" s="44" t="s">
        <v>5337</v>
      </c>
      <c r="B40" s="40">
        <v>17858.533000000021</v>
      </c>
    </row>
    <row r="41" spans="1:2" x14ac:dyDescent="0.15">
      <c r="A41" s="44" t="s">
        <v>9</v>
      </c>
      <c r="B41" s="40">
        <v>17555.802000000007</v>
      </c>
    </row>
    <row r="42" spans="1:2" x14ac:dyDescent="0.15">
      <c r="A42" s="44" t="s">
        <v>7</v>
      </c>
      <c r="B42" s="40">
        <v>17472.213000000003</v>
      </c>
    </row>
    <row r="43" spans="1:2" x14ac:dyDescent="0.15">
      <c r="A43" s="44" t="s">
        <v>4</v>
      </c>
      <c r="B43" s="40">
        <v>16331.006999999998</v>
      </c>
    </row>
    <row r="44" spans="1:2" x14ac:dyDescent="0.15">
      <c r="A44" s="44" t="s">
        <v>5</v>
      </c>
      <c r="B44" s="40">
        <v>15835.523000000003</v>
      </c>
    </row>
    <row r="45" spans="1:2" x14ac:dyDescent="0.15">
      <c r="A45" s="44" t="s">
        <v>11</v>
      </c>
      <c r="B45" s="40">
        <v>10676.478999999999</v>
      </c>
    </row>
    <row r="46" spans="1:2" x14ac:dyDescent="0.15">
      <c r="A46" s="44" t="s">
        <v>12</v>
      </c>
      <c r="B46" s="40">
        <v>10595.397999999997</v>
      </c>
    </row>
    <row r="47" spans="1:2" x14ac:dyDescent="0.15">
      <c r="A47" s="44" t="s">
        <v>5410</v>
      </c>
      <c r="B47" s="40">
        <v>282385.29000000004</v>
      </c>
    </row>
    <row r="49" spans="1:3" x14ac:dyDescent="0.15">
      <c r="A49" s="46" t="s">
        <v>5422</v>
      </c>
      <c r="B49" s="5" t="s">
        <v>5423</v>
      </c>
    </row>
    <row r="50" spans="1:3" ht="14" thickBot="1" x14ac:dyDescent="0.2">
      <c r="A50" s="43" t="s">
        <v>5409</v>
      </c>
      <c r="B50" t="s">
        <v>5419</v>
      </c>
    </row>
    <row r="51" spans="1:3" ht="14" thickBot="1" x14ac:dyDescent="0.2">
      <c r="A51" s="64" t="s">
        <v>1</v>
      </c>
      <c r="B51" s="63">
        <v>56.988747844827671</v>
      </c>
    </row>
    <row r="52" spans="1:3" x14ac:dyDescent="0.15">
      <c r="A52" s="44" t="s">
        <v>24</v>
      </c>
      <c r="B52" s="40">
        <v>56.876676470588215</v>
      </c>
    </row>
    <row r="53" spans="1:3" x14ac:dyDescent="0.15">
      <c r="A53" s="44" t="s">
        <v>23</v>
      </c>
      <c r="B53" s="40">
        <v>56.391779104477699</v>
      </c>
    </row>
    <row r="54" spans="1:3" x14ac:dyDescent="0.15">
      <c r="A54" s="44" t="s">
        <v>22</v>
      </c>
      <c r="B54" s="40">
        <v>56.225305714285724</v>
      </c>
    </row>
    <row r="55" spans="1:3" x14ac:dyDescent="0.15">
      <c r="A55" s="44" t="s">
        <v>2</v>
      </c>
      <c r="B55" s="40">
        <v>55.514675312199799</v>
      </c>
    </row>
    <row r="56" spans="1:3" x14ac:dyDescent="0.15">
      <c r="A56" s="44" t="s">
        <v>3</v>
      </c>
      <c r="B56" s="40">
        <v>51.581508143322488</v>
      </c>
    </row>
    <row r="57" spans="1:3" x14ac:dyDescent="0.15">
      <c r="A57" s="44" t="s">
        <v>5410</v>
      </c>
      <c r="B57" s="40">
        <v>56.028827380952663</v>
      </c>
    </row>
    <row r="59" spans="1:3" x14ac:dyDescent="0.15">
      <c r="A59" s="46" t="s">
        <v>5424</v>
      </c>
      <c r="B59" s="5" t="s">
        <v>5425</v>
      </c>
    </row>
    <row r="60" spans="1:3" x14ac:dyDescent="0.15">
      <c r="A60" t="s">
        <v>5426</v>
      </c>
    </row>
    <row r="61" spans="1:3" x14ac:dyDescent="0.15">
      <c r="A61" s="40">
        <v>0.20521626984126898</v>
      </c>
    </row>
    <row r="63" spans="1:3" ht="14" thickBot="1" x14ac:dyDescent="0.2">
      <c r="A63" s="47" t="s">
        <v>5428</v>
      </c>
      <c r="B63" s="5" t="s">
        <v>5429</v>
      </c>
    </row>
    <row r="64" spans="1:3" x14ac:dyDescent="0.15">
      <c r="A64" t="s">
        <v>5441</v>
      </c>
      <c r="B64" t="s">
        <v>5407</v>
      </c>
      <c r="C64" s="65" t="s">
        <v>5430</v>
      </c>
    </row>
    <row r="65" spans="1:7" ht="14" thickBot="1" x14ac:dyDescent="0.2">
      <c r="A65" s="42">
        <v>52438.171399999868</v>
      </c>
      <c r="B65" s="42">
        <v>256713.90000000023</v>
      </c>
      <c r="C65" s="66">
        <f>GETPIVOTDATA("Sum of  Weighted COGS",$A$64)/GETPIVOTDATA("Sum of Net sales",$A$64)</f>
        <v>0.20426697346734954</v>
      </c>
    </row>
    <row r="68" spans="1:7" x14ac:dyDescent="0.15">
      <c r="A68" s="5" t="s">
        <v>5435</v>
      </c>
      <c r="B68" s="5" t="s">
        <v>5436</v>
      </c>
    </row>
    <row r="69" spans="1:7" ht="14" thickBot="1" x14ac:dyDescent="0.2">
      <c r="A69" t="s">
        <v>5437</v>
      </c>
    </row>
    <row r="70" spans="1:7" ht="14" thickBot="1" x14ac:dyDescent="0.2">
      <c r="A70" s="63">
        <v>7.0307539682539684</v>
      </c>
    </row>
    <row r="72" spans="1:7" ht="14" thickBot="1" x14ac:dyDescent="0.2">
      <c r="A72" s="5" t="s">
        <v>5438</v>
      </c>
      <c r="B72" s="5" t="s">
        <v>5439</v>
      </c>
      <c r="C72" s="72" t="s">
        <v>5445</v>
      </c>
      <c r="D72" s="73"/>
      <c r="E72" s="73"/>
      <c r="F72" s="73"/>
      <c r="G72" s="73"/>
    </row>
    <row r="73" spans="1:7" ht="14" thickBot="1" x14ac:dyDescent="0.2">
      <c r="A73" t="s">
        <v>5440</v>
      </c>
      <c r="C73" s="74" t="s">
        <v>5345</v>
      </c>
      <c r="D73" s="75"/>
      <c r="E73" s="75"/>
      <c r="F73" s="76" t="s">
        <v>5384</v>
      </c>
      <c r="G73" s="77" t="s">
        <v>5383</v>
      </c>
    </row>
    <row r="74" spans="1:7" ht="14" thickBot="1" x14ac:dyDescent="0.2">
      <c r="A74" s="62">
        <v>48068.5</v>
      </c>
      <c r="C74" s="78" t="s">
        <v>5350</v>
      </c>
      <c r="D74" s="79"/>
      <c r="E74" s="79"/>
      <c r="F74" s="80" t="s">
        <v>5385</v>
      </c>
      <c r="G74" s="81" t="s">
        <v>5386</v>
      </c>
    </row>
    <row r="75" spans="1:7" s="71" customFormat="1" ht="14" thickBot="1" x14ac:dyDescent="0.2">
      <c r="A75" s="70"/>
      <c r="C75" s="82" t="s">
        <v>5346</v>
      </c>
      <c r="D75" s="83"/>
      <c r="E75" s="83"/>
      <c r="F75" s="84" t="s">
        <v>5382</v>
      </c>
      <c r="G75" s="85" t="s">
        <v>5387</v>
      </c>
    </row>
    <row r="77" spans="1:7" ht="14" thickBot="1" x14ac:dyDescent="0.2">
      <c r="A77" s="5" t="s">
        <v>5442</v>
      </c>
      <c r="B77" s="5" t="s">
        <v>5443</v>
      </c>
    </row>
    <row r="78" spans="1:7" ht="14" thickBot="1" x14ac:dyDescent="0.2">
      <c r="A78" s="69">
        <v>0.45469999999999999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B7CAE-0C4D-3246-97B4-F8419D8CF9E0}">
  <dimension ref="A1:K32"/>
  <sheetViews>
    <sheetView topLeftCell="A2" zoomScale="125" workbookViewId="0">
      <selection activeCell="G23" sqref="G23:G24"/>
    </sheetView>
  </sheetViews>
  <sheetFormatPr baseColWidth="10" defaultRowHeight="13" x14ac:dyDescent="0.15"/>
  <cols>
    <col min="1" max="2" width="10.83203125" style="6"/>
    <col min="3" max="3" width="15.6640625" style="6" bestFit="1" customWidth="1"/>
    <col min="4" max="4" width="18.6640625" style="6" customWidth="1"/>
    <col min="7" max="7" width="11.83203125" bestFit="1" customWidth="1"/>
  </cols>
  <sheetData>
    <row r="1" spans="1:11" x14ac:dyDescent="0.15">
      <c r="A1" s="37" t="s">
        <v>5389</v>
      </c>
      <c r="B1" s="37" t="s">
        <v>5390</v>
      </c>
      <c r="C1" s="37" t="s">
        <v>5392</v>
      </c>
      <c r="D1" s="37" t="s">
        <v>5393</v>
      </c>
      <c r="G1" s="36" t="s">
        <v>5394</v>
      </c>
      <c r="H1" s="36" t="s">
        <v>5396</v>
      </c>
      <c r="I1" s="36" t="s">
        <v>5397</v>
      </c>
    </row>
    <row r="2" spans="1:11" x14ac:dyDescent="0.15">
      <c r="A2" s="7">
        <v>1</v>
      </c>
      <c r="B2" s="7">
        <v>50</v>
      </c>
      <c r="C2" s="7">
        <v>100</v>
      </c>
      <c r="D2" s="7">
        <v>30</v>
      </c>
      <c r="G2" s="36" t="s">
        <v>5395</v>
      </c>
      <c r="H2" s="38">
        <v>0.2</v>
      </c>
      <c r="I2" s="38">
        <v>0.1</v>
      </c>
    </row>
    <row r="3" spans="1:11" x14ac:dyDescent="0.15">
      <c r="A3" s="7">
        <v>2</v>
      </c>
      <c r="B3" s="7">
        <v>50</v>
      </c>
      <c r="C3" s="7">
        <v>100</v>
      </c>
      <c r="D3" s="7">
        <v>30</v>
      </c>
      <c r="G3" s="36" t="s">
        <v>5398</v>
      </c>
      <c r="H3" s="38">
        <v>0.45</v>
      </c>
      <c r="I3" s="38">
        <v>0.15</v>
      </c>
    </row>
    <row r="4" spans="1:11" x14ac:dyDescent="0.15">
      <c r="A4" s="7">
        <v>3</v>
      </c>
      <c r="B4" s="7">
        <v>50</v>
      </c>
      <c r="C4" s="7">
        <v>100</v>
      </c>
      <c r="D4" s="7">
        <v>30</v>
      </c>
      <c r="G4" s="36" t="s">
        <v>5399</v>
      </c>
      <c r="H4" s="38">
        <f>1-H2-H3</f>
        <v>0.35000000000000003</v>
      </c>
      <c r="I4" s="38">
        <v>7.0000000000000007E-2</v>
      </c>
    </row>
    <row r="5" spans="1:11" x14ac:dyDescent="0.15">
      <c r="A5" s="7">
        <v>4</v>
      </c>
      <c r="B5" s="7">
        <v>50</v>
      </c>
      <c r="C5" s="7">
        <v>100</v>
      </c>
      <c r="D5" s="7">
        <v>30</v>
      </c>
    </row>
    <row r="6" spans="1:11" x14ac:dyDescent="0.15">
      <c r="A6" s="7">
        <v>5</v>
      </c>
      <c r="B6" s="7">
        <v>50</v>
      </c>
      <c r="C6" s="7">
        <v>100</v>
      </c>
      <c r="D6" s="7">
        <v>30</v>
      </c>
      <c r="G6" s="36" t="s">
        <v>5400</v>
      </c>
      <c r="H6" s="39">
        <v>25000</v>
      </c>
      <c r="I6" s="39"/>
    </row>
    <row r="7" spans="1:11" x14ac:dyDescent="0.15">
      <c r="A7" s="7">
        <v>6</v>
      </c>
      <c r="B7" s="7">
        <v>50</v>
      </c>
      <c r="C7" s="7">
        <v>100</v>
      </c>
      <c r="D7" s="7">
        <v>30</v>
      </c>
    </row>
    <row r="8" spans="1:11" x14ac:dyDescent="0.15">
      <c r="A8" s="7">
        <v>7</v>
      </c>
      <c r="B8" s="7">
        <v>50</v>
      </c>
      <c r="C8" s="7">
        <v>100</v>
      </c>
      <c r="D8" s="7">
        <v>30</v>
      </c>
      <c r="G8" s="5"/>
      <c r="H8" s="21"/>
      <c r="I8" s="21"/>
    </row>
    <row r="9" spans="1:11" ht="14" thickBot="1" x14ac:dyDescent="0.2">
      <c r="A9" s="7">
        <v>8</v>
      </c>
      <c r="B9" s="7">
        <v>50</v>
      </c>
      <c r="C9" s="7">
        <v>100</v>
      </c>
      <c r="D9" s="7">
        <v>30</v>
      </c>
    </row>
    <row r="10" spans="1:11" x14ac:dyDescent="0.15">
      <c r="A10" s="7">
        <v>9</v>
      </c>
      <c r="B10" s="7">
        <v>50</v>
      </c>
      <c r="C10" s="7">
        <v>100</v>
      </c>
      <c r="D10" s="7">
        <v>30</v>
      </c>
      <c r="F10" s="49"/>
      <c r="G10" s="50"/>
      <c r="H10" s="50"/>
      <c r="I10" s="50"/>
      <c r="J10" s="50"/>
      <c r="K10" s="51"/>
    </row>
    <row r="11" spans="1:11" x14ac:dyDescent="0.15">
      <c r="A11" s="7">
        <v>10</v>
      </c>
      <c r="B11" s="7">
        <v>50</v>
      </c>
      <c r="C11" s="7">
        <v>100</v>
      </c>
      <c r="D11" s="7">
        <v>30</v>
      </c>
      <c r="F11" s="52"/>
      <c r="G11" s="53" t="s">
        <v>5401</v>
      </c>
      <c r="H11" s="54"/>
      <c r="I11" s="54"/>
      <c r="J11" s="54">
        <f>(B2*C2*15)+(B17*C17*15)</f>
        <v>187500</v>
      </c>
      <c r="K11" s="55"/>
    </row>
    <row r="12" spans="1:11" x14ac:dyDescent="0.15">
      <c r="A12" s="7">
        <v>11</v>
      </c>
      <c r="B12" s="7">
        <v>50</v>
      </c>
      <c r="C12" s="7">
        <v>100</v>
      </c>
      <c r="D12" s="7">
        <v>30</v>
      </c>
      <c r="F12" s="52"/>
      <c r="G12" s="53" t="s">
        <v>5369</v>
      </c>
      <c r="H12" s="54"/>
      <c r="I12" s="54"/>
      <c r="J12" s="56">
        <f>J11*30%</f>
        <v>56250</v>
      </c>
      <c r="K12" s="55"/>
    </row>
    <row r="13" spans="1:11" x14ac:dyDescent="0.15">
      <c r="A13" s="7">
        <v>12</v>
      </c>
      <c r="B13" s="7">
        <v>50</v>
      </c>
      <c r="C13" s="7">
        <v>100</v>
      </c>
      <c r="D13" s="7">
        <v>30</v>
      </c>
      <c r="F13" s="52"/>
      <c r="G13" s="53" t="s">
        <v>5402</v>
      </c>
      <c r="H13" s="54"/>
      <c r="I13" s="54"/>
      <c r="J13" s="54">
        <f>J11-J12</f>
        <v>131250</v>
      </c>
      <c r="K13" s="55"/>
    </row>
    <row r="14" spans="1:11" x14ac:dyDescent="0.15">
      <c r="A14" s="7">
        <v>13</v>
      </c>
      <c r="B14" s="7">
        <v>50</v>
      </c>
      <c r="C14" s="7">
        <v>100</v>
      </c>
      <c r="D14" s="7">
        <v>30</v>
      </c>
      <c r="F14" s="52"/>
      <c r="G14" s="54"/>
      <c r="H14" s="54"/>
      <c r="I14" s="54"/>
      <c r="J14" s="54"/>
      <c r="K14" s="55"/>
    </row>
    <row r="15" spans="1:11" x14ac:dyDescent="0.15">
      <c r="A15" s="7">
        <v>14</v>
      </c>
      <c r="B15" s="7">
        <v>50</v>
      </c>
      <c r="C15" s="7">
        <v>100</v>
      </c>
      <c r="D15" s="7">
        <v>30</v>
      </c>
      <c r="F15" s="52"/>
      <c r="G15" s="53" t="s">
        <v>5381</v>
      </c>
      <c r="H15" s="53" t="s">
        <v>5395</v>
      </c>
      <c r="I15" s="54">
        <f>J11*H2*I2</f>
        <v>3750</v>
      </c>
      <c r="J15" s="54"/>
      <c r="K15" s="55"/>
    </row>
    <row r="16" spans="1:11" x14ac:dyDescent="0.15">
      <c r="A16" s="7">
        <v>15</v>
      </c>
      <c r="B16" s="7">
        <v>50</v>
      </c>
      <c r="C16" s="7">
        <v>100</v>
      </c>
      <c r="D16" s="7">
        <v>30</v>
      </c>
      <c r="F16" s="52"/>
      <c r="G16" s="54"/>
      <c r="H16" s="53" t="s">
        <v>5398</v>
      </c>
      <c r="I16" s="54">
        <f>J11*H3*I3</f>
        <v>12656.25</v>
      </c>
      <c r="J16" s="54"/>
      <c r="K16" s="55"/>
    </row>
    <row r="17" spans="1:11" x14ac:dyDescent="0.15">
      <c r="A17" s="7">
        <v>16</v>
      </c>
      <c r="B17" s="7">
        <v>75</v>
      </c>
      <c r="C17" s="7">
        <v>100</v>
      </c>
      <c r="D17" s="7">
        <v>30</v>
      </c>
      <c r="F17" s="52"/>
      <c r="G17" s="54"/>
      <c r="H17" s="53" t="s">
        <v>5399</v>
      </c>
      <c r="I17" s="54">
        <f>J11*H4*I4</f>
        <v>4593.75</v>
      </c>
      <c r="J17" s="54"/>
      <c r="K17" s="55"/>
    </row>
    <row r="18" spans="1:11" x14ac:dyDescent="0.15">
      <c r="A18" s="7">
        <v>17</v>
      </c>
      <c r="B18" s="7">
        <v>75</v>
      </c>
      <c r="C18" s="7">
        <v>100</v>
      </c>
      <c r="D18" s="7">
        <v>30</v>
      </c>
      <c r="F18" s="52"/>
      <c r="G18" s="53" t="s">
        <v>5400</v>
      </c>
      <c r="H18" s="54"/>
      <c r="I18" s="57">
        <f>H6</f>
        <v>25000</v>
      </c>
      <c r="J18" s="54"/>
      <c r="K18" s="55"/>
    </row>
    <row r="19" spans="1:11" x14ac:dyDescent="0.15">
      <c r="A19" s="7">
        <v>18</v>
      </c>
      <c r="B19" s="7">
        <v>75</v>
      </c>
      <c r="C19" s="7">
        <v>100</v>
      </c>
      <c r="D19" s="7">
        <v>30</v>
      </c>
      <c r="F19" s="52"/>
      <c r="G19" s="53" t="s">
        <v>5403</v>
      </c>
      <c r="H19" s="54"/>
      <c r="I19" s="54"/>
      <c r="J19" s="56">
        <f>SUM(I15:I18)</f>
        <v>46000</v>
      </c>
      <c r="K19" s="55"/>
    </row>
    <row r="20" spans="1:11" ht="14" thickBot="1" x14ac:dyDescent="0.2">
      <c r="A20" s="7">
        <v>19</v>
      </c>
      <c r="B20" s="7">
        <v>75</v>
      </c>
      <c r="C20" s="7">
        <v>100</v>
      </c>
      <c r="D20" s="7">
        <v>30</v>
      </c>
      <c r="F20" s="52"/>
      <c r="G20" s="53" t="s">
        <v>5404</v>
      </c>
      <c r="H20" s="54"/>
      <c r="I20" s="54"/>
      <c r="J20" s="58">
        <f>J13-J19</f>
        <v>85250</v>
      </c>
      <c r="K20" s="55"/>
    </row>
    <row r="21" spans="1:11" ht="14" thickTop="1" x14ac:dyDescent="0.15">
      <c r="A21" s="7">
        <v>20</v>
      </c>
      <c r="B21" s="7">
        <v>75</v>
      </c>
      <c r="C21" s="7">
        <v>100</v>
      </c>
      <c r="D21" s="7">
        <v>30</v>
      </c>
      <c r="F21" s="52"/>
      <c r="G21" s="54"/>
      <c r="H21" s="54"/>
      <c r="I21" s="54"/>
      <c r="J21" s="54"/>
      <c r="K21" s="55"/>
    </row>
    <row r="22" spans="1:11" ht="14" thickBot="1" x14ac:dyDescent="0.2">
      <c r="A22" s="7">
        <v>21</v>
      </c>
      <c r="B22" s="7">
        <v>75</v>
      </c>
      <c r="C22" s="7">
        <v>100</v>
      </c>
      <c r="D22" s="7">
        <v>30</v>
      </c>
      <c r="F22" s="52"/>
      <c r="G22" s="54"/>
      <c r="H22" s="54"/>
      <c r="I22" s="54"/>
      <c r="J22" s="54"/>
      <c r="K22" s="55"/>
    </row>
    <row r="23" spans="1:11" x14ac:dyDescent="0.15">
      <c r="A23" s="7">
        <v>22</v>
      </c>
      <c r="B23" s="7">
        <v>75</v>
      </c>
      <c r="C23" s="7">
        <v>100</v>
      </c>
      <c r="D23" s="7">
        <v>30</v>
      </c>
      <c r="F23" s="52"/>
      <c r="G23" s="67" t="s">
        <v>5405</v>
      </c>
      <c r="H23" s="53" t="s">
        <v>5404</v>
      </c>
      <c r="I23" s="53"/>
      <c r="J23" s="54">
        <f>J20</f>
        <v>85250</v>
      </c>
      <c r="K23" s="55"/>
    </row>
    <row r="24" spans="1:11" ht="14" thickBot="1" x14ac:dyDescent="0.2">
      <c r="A24" s="7">
        <v>23</v>
      </c>
      <c r="B24" s="7">
        <v>75</v>
      </c>
      <c r="C24" s="7">
        <v>100</v>
      </c>
      <c r="D24" s="7">
        <v>30</v>
      </c>
      <c r="F24" s="52"/>
      <c r="G24" s="68">
        <f>J23/J24*100</f>
        <v>45.466666666666669</v>
      </c>
      <c r="H24" s="53" t="s">
        <v>5391</v>
      </c>
      <c r="I24" s="53"/>
      <c r="J24" s="54">
        <f>J11</f>
        <v>187500</v>
      </c>
      <c r="K24" s="55"/>
    </row>
    <row r="25" spans="1:11" ht="14" thickBot="1" x14ac:dyDescent="0.2">
      <c r="A25" s="7">
        <v>24</v>
      </c>
      <c r="B25" s="7">
        <v>75</v>
      </c>
      <c r="C25" s="7">
        <v>100</v>
      </c>
      <c r="D25" s="7">
        <v>30</v>
      </c>
      <c r="F25" s="59"/>
      <c r="G25" s="60"/>
      <c r="H25" s="60"/>
      <c r="I25" s="60"/>
      <c r="J25" s="60"/>
      <c r="K25" s="61"/>
    </row>
    <row r="26" spans="1:11" x14ac:dyDescent="0.15">
      <c r="A26" s="7">
        <v>25</v>
      </c>
      <c r="B26" s="7">
        <v>75</v>
      </c>
      <c r="C26" s="7">
        <v>100</v>
      </c>
      <c r="D26" s="7">
        <v>30</v>
      </c>
    </row>
    <row r="27" spans="1:11" x14ac:dyDescent="0.15">
      <c r="A27" s="7">
        <v>26</v>
      </c>
      <c r="B27" s="7">
        <v>75</v>
      </c>
      <c r="C27" s="7">
        <v>100</v>
      </c>
      <c r="D27" s="7">
        <v>30</v>
      </c>
    </row>
    <row r="28" spans="1:11" x14ac:dyDescent="0.15">
      <c r="A28" s="7">
        <v>27</v>
      </c>
      <c r="B28" s="7">
        <v>75</v>
      </c>
      <c r="C28" s="7">
        <v>100</v>
      </c>
      <c r="D28" s="7">
        <v>30</v>
      </c>
    </row>
    <row r="29" spans="1:11" x14ac:dyDescent="0.15">
      <c r="A29" s="7">
        <v>28</v>
      </c>
      <c r="B29" s="7">
        <v>75</v>
      </c>
      <c r="C29" s="7">
        <v>100</v>
      </c>
      <c r="D29" s="7">
        <v>30</v>
      </c>
    </row>
    <row r="30" spans="1:11" x14ac:dyDescent="0.15">
      <c r="A30" s="7">
        <v>29</v>
      </c>
      <c r="B30" s="7">
        <v>75</v>
      </c>
      <c r="C30" s="7">
        <v>100</v>
      </c>
      <c r="D30" s="7">
        <v>30</v>
      </c>
    </row>
    <row r="31" spans="1:11" x14ac:dyDescent="0.15">
      <c r="A31" s="7">
        <v>30</v>
      </c>
      <c r="B31" s="7">
        <v>75</v>
      </c>
      <c r="C31" s="7">
        <v>100</v>
      </c>
      <c r="D31" s="7">
        <v>30</v>
      </c>
    </row>
    <row r="32" spans="1:11" x14ac:dyDescent="0.15">
      <c r="A32" s="7"/>
      <c r="B32" s="7"/>
      <c r="C32" s="7"/>
      <c r="D32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8D23F-BA37-F145-842C-81CBB942F420}">
  <dimension ref="A1:E13"/>
  <sheetViews>
    <sheetView topLeftCell="A3" zoomScale="173" workbookViewId="0">
      <selection activeCell="C15" sqref="C15"/>
    </sheetView>
  </sheetViews>
  <sheetFormatPr baseColWidth="10" defaultRowHeight="13" x14ac:dyDescent="0.15"/>
  <cols>
    <col min="1" max="1" width="5" customWidth="1"/>
    <col min="2" max="2" width="59" customWidth="1"/>
    <col min="3" max="3" width="67.6640625" style="20" customWidth="1"/>
  </cols>
  <sheetData>
    <row r="1" spans="1:5" ht="30" customHeight="1" thickBot="1" x14ac:dyDescent="0.2">
      <c r="A1" s="25" t="s">
        <v>5408</v>
      </c>
      <c r="B1" s="26"/>
      <c r="C1" s="24" t="s">
        <v>5372</v>
      </c>
    </row>
    <row r="2" spans="1:5" s="16" customFormat="1" ht="29" customHeight="1" x14ac:dyDescent="0.15">
      <c r="A2" s="33">
        <v>1</v>
      </c>
      <c r="B2" s="30" t="s">
        <v>5363</v>
      </c>
      <c r="C2" s="27" t="s">
        <v>5374</v>
      </c>
    </row>
    <row r="3" spans="1:5" s="16" customFormat="1" ht="29" customHeight="1" x14ac:dyDescent="0.15">
      <c r="A3" s="34">
        <v>2</v>
      </c>
      <c r="B3" s="31" t="s">
        <v>5364</v>
      </c>
      <c r="C3" s="28" t="s">
        <v>5373</v>
      </c>
    </row>
    <row r="4" spans="1:5" s="16" customFormat="1" ht="29" customHeight="1" x14ac:dyDescent="0.15">
      <c r="A4" s="34">
        <v>3</v>
      </c>
      <c r="B4" s="31" t="s">
        <v>5365</v>
      </c>
      <c r="C4" s="28" t="s">
        <v>5375</v>
      </c>
    </row>
    <row r="5" spans="1:5" s="16" customFormat="1" ht="29" customHeight="1" x14ac:dyDescent="0.15">
      <c r="A5" s="34">
        <v>4</v>
      </c>
      <c r="B5" s="31" t="s">
        <v>5366</v>
      </c>
      <c r="C5" s="28" t="s">
        <v>5444</v>
      </c>
    </row>
    <row r="6" spans="1:5" s="16" customFormat="1" ht="29" customHeight="1" x14ac:dyDescent="0.15">
      <c r="A6" s="34">
        <v>5</v>
      </c>
      <c r="B6" s="31" t="s">
        <v>5367</v>
      </c>
      <c r="C6" s="28" t="s">
        <v>5378</v>
      </c>
    </row>
    <row r="7" spans="1:5" s="16" customFormat="1" ht="29" customHeight="1" x14ac:dyDescent="0.15">
      <c r="A7" s="34">
        <v>6</v>
      </c>
      <c r="B7" s="31" t="s">
        <v>5368</v>
      </c>
      <c r="C7" s="28" t="s">
        <v>5427</v>
      </c>
    </row>
    <row r="8" spans="1:5" s="16" customFormat="1" ht="29" customHeight="1" x14ac:dyDescent="0.15">
      <c r="A8" s="34">
        <v>7</v>
      </c>
      <c r="B8" s="31" t="s">
        <v>5379</v>
      </c>
      <c r="C8" s="28" t="s">
        <v>5432</v>
      </c>
    </row>
    <row r="9" spans="1:5" s="16" customFormat="1" ht="29" customHeight="1" x14ac:dyDescent="0.15">
      <c r="A9" s="34">
        <v>8</v>
      </c>
      <c r="B9" s="31" t="s">
        <v>5370</v>
      </c>
      <c r="C9" s="28" t="s">
        <v>5380</v>
      </c>
    </row>
    <row r="10" spans="1:5" s="16" customFormat="1" ht="29" customHeight="1" x14ac:dyDescent="0.15">
      <c r="A10" s="34">
        <v>9</v>
      </c>
      <c r="B10" s="31" t="s">
        <v>5371</v>
      </c>
      <c r="C10" s="28" t="s">
        <v>5388</v>
      </c>
    </row>
    <row r="11" spans="1:5" s="16" customFormat="1" ht="29" customHeight="1" thickBot="1" x14ac:dyDescent="0.2">
      <c r="A11" s="35">
        <v>10</v>
      </c>
      <c r="B11" s="32" t="s">
        <v>5406</v>
      </c>
      <c r="C11" s="29">
        <v>0.45469999999999999</v>
      </c>
      <c r="D11" s="17"/>
      <c r="E11" s="18"/>
    </row>
    <row r="12" spans="1:5" x14ac:dyDescent="0.15">
      <c r="E12" s="15"/>
    </row>
    <row r="13" spans="1:5" x14ac:dyDescent="0.15">
      <c r="E13" s="15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Context</vt:lpstr>
      <vt:lpstr>Sales Summary</vt:lpstr>
      <vt:lpstr>Delivery Distances</vt:lpstr>
      <vt:lpstr>Meal Info</vt:lpstr>
      <vt:lpstr>Sales Summary_working sheet</vt:lpstr>
      <vt:lpstr>Pivot Table</vt:lpstr>
      <vt:lpstr>Q10</vt:lpstr>
      <vt:lpstr>Q&amp;A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Mia Man</cp:lastModifiedBy>
  <dcterms:created xsi:type="dcterms:W3CDTF">2019-04-02T20:36:42Z</dcterms:created>
  <dcterms:modified xsi:type="dcterms:W3CDTF">2024-10-16T09:46:14Z</dcterms:modified>
</cp:coreProperties>
</file>